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drawings/drawing11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6.xml" ContentType="application/vnd.openxmlformats-officedocument.spreadsheetml.table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trlProps/ctrlProp15.xml" ContentType="application/vnd.ms-excel.controlproperties+xml"/>
  <Override PartName="/xl/drawings/drawing2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6.xml" ContentType="application/vnd.openxmlformats-officedocument.drawing+xml"/>
  <Override PartName="/xl/charts/chart9.xml" ContentType="application/vnd.openxmlformats-officedocument.drawingml.chart+xml"/>
  <Override PartName="/xl/drawings/drawing27.xml" ContentType="application/vnd.openxmlformats-officedocument.drawing+xml"/>
  <Override PartName="/xl/charts/chart10.xml" ContentType="application/vnd.openxmlformats-officedocument.drawingml.chart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paulo\Downloads\Telegram Desktop\"/>
    </mc:Choice>
  </mc:AlternateContent>
  <xr:revisionPtr revIDLastSave="0" documentId="13_ncr:1_{CD5235C2-7E10-4173-B652-B08D2B63734E}" xr6:coauthVersionLast="46" xr6:coauthVersionMax="47" xr10:uidLastSave="{00000000-0000-0000-0000-000000000000}"/>
  <bookViews>
    <workbookView showSheetTabs="0" xWindow="-120" yWindow="-120" windowWidth="29040" windowHeight="15840" tabRatio="0" activeTab="12" xr2:uid="{00000000-000D-0000-FFFF-FFFF00000000}"/>
  </bookViews>
  <sheets>
    <sheet name="PREV_R" sheetId="18" r:id="rId1"/>
    <sheet name="PREV_D" sheetId="19" r:id="rId2"/>
    <sheet name="CAD" sheetId="2" r:id="rId3"/>
    <sheet name="CAD2" sheetId="23" r:id="rId4"/>
    <sheet name="CAD3" sheetId="25" r:id="rId5"/>
    <sheet name="REC" sheetId="1" r:id="rId6"/>
    <sheet name="DES" sheetId="13" r:id="rId7"/>
    <sheet name="CAR" sheetId="14" r:id="rId8"/>
    <sheet name="PG CAR" sheetId="15" r:id="rId9"/>
    <sheet name="EMP ADQ" sheetId="20" r:id="rId10"/>
    <sheet name="EMP CON" sheetId="21" r:id="rId11"/>
    <sheet name="TRANS" sheetId="16" r:id="rId12"/>
    <sheet name="01" sheetId="3" r:id="rId13"/>
    <sheet name="02" sheetId="4" r:id="rId14"/>
    <sheet name="03" sheetId="5" r:id="rId15"/>
    <sheet name="04" sheetId="6" r:id="rId16"/>
    <sheet name="05" sheetId="7" r:id="rId17"/>
    <sheet name="06" sheetId="8" r:id="rId18"/>
    <sheet name="07" sheetId="10" r:id="rId19"/>
    <sheet name="08" sheetId="9" r:id="rId20"/>
    <sheet name="09" sheetId="11" r:id="rId21"/>
    <sheet name="09.1" sheetId="41" r:id="rId22"/>
    <sheet name="10" sheetId="22" r:id="rId23"/>
    <sheet name="11" sheetId="31" r:id="rId24"/>
    <sheet name="12" sheetId="27" r:id="rId25"/>
    <sheet name="13" sheetId="45" r:id="rId26"/>
    <sheet name="14" sheetId="36" r:id="rId27"/>
    <sheet name="CONT" sheetId="42" r:id="rId28"/>
  </sheets>
  <definedNames>
    <definedName name="_xlnm._FilterDatabase" localSheetId="1" hidden="1">PREV_D!$A$8:$A$2865</definedName>
    <definedName name="_xlnm._FilterDatabase" localSheetId="0" hidden="1">PREV_R!$A$8:$A$2913</definedName>
    <definedName name="_xlnm.Criteria" localSheetId="1">PREV_D!$O$5:$O$6</definedName>
    <definedName name="_xlnm.Criteria" localSheetId="0">PREV_R!$O$5:$O$6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56" i="13" l="1"/>
  <c r="L657" i="13"/>
  <c r="L658" i="13"/>
  <c r="L659" i="13"/>
  <c r="L660" i="13"/>
  <c r="L661" i="13"/>
  <c r="L662" i="13"/>
  <c r="L663" i="13"/>
  <c r="L664" i="13"/>
  <c r="L665" i="13"/>
  <c r="L666" i="13"/>
  <c r="L667" i="13"/>
  <c r="L668" i="13"/>
  <c r="L669" i="13"/>
  <c r="L670" i="13"/>
  <c r="L671" i="13"/>
  <c r="L672" i="13"/>
  <c r="L673" i="13"/>
  <c r="L674" i="13"/>
  <c r="L675" i="13"/>
  <c r="L676" i="13"/>
  <c r="L677" i="13"/>
  <c r="L678" i="13"/>
  <c r="L679" i="13"/>
  <c r="L680" i="13"/>
  <c r="L681" i="13"/>
  <c r="L682" i="13"/>
  <c r="L683" i="13"/>
  <c r="L684" i="13"/>
  <c r="L685" i="13"/>
  <c r="L686" i="13"/>
  <c r="L687" i="13"/>
  <c r="L688" i="13"/>
  <c r="L689" i="13"/>
  <c r="L690" i="13"/>
  <c r="L691" i="13"/>
  <c r="L692" i="13"/>
  <c r="L693" i="13"/>
  <c r="L694" i="13"/>
  <c r="L695" i="13"/>
  <c r="L696" i="13"/>
  <c r="L697" i="13"/>
  <c r="L698" i="13"/>
  <c r="L699" i="13"/>
  <c r="L700" i="13"/>
  <c r="L701" i="13"/>
  <c r="L702" i="13"/>
  <c r="L703" i="13"/>
  <c r="L704" i="13"/>
  <c r="L705" i="13"/>
  <c r="L706" i="13"/>
  <c r="L707" i="13"/>
  <c r="L708" i="13"/>
  <c r="L709" i="13"/>
  <c r="L710" i="13"/>
  <c r="L711" i="13"/>
  <c r="L712" i="13"/>
  <c r="L713" i="13"/>
  <c r="L714" i="13"/>
  <c r="L715" i="13"/>
  <c r="L716" i="13"/>
  <c r="L717" i="13"/>
  <c r="L718" i="13"/>
  <c r="L719" i="13"/>
  <c r="L720" i="13"/>
  <c r="L721" i="13"/>
  <c r="L722" i="13"/>
  <c r="L723" i="13"/>
  <c r="L724" i="13"/>
  <c r="L725" i="13"/>
  <c r="L726" i="13"/>
  <c r="L727" i="13"/>
  <c r="L728" i="13"/>
  <c r="L729" i="13"/>
  <c r="L730" i="13"/>
  <c r="L731" i="13"/>
  <c r="L732" i="13"/>
  <c r="L733" i="13"/>
  <c r="L734" i="13"/>
  <c r="L735" i="13"/>
  <c r="L736" i="13"/>
  <c r="L737" i="13"/>
  <c r="L738" i="13"/>
  <c r="L739" i="13"/>
  <c r="L740" i="13"/>
  <c r="L741" i="13"/>
  <c r="L742" i="13"/>
  <c r="L743" i="13"/>
  <c r="L744" i="13"/>
  <c r="L745" i="13"/>
  <c r="L746" i="13"/>
  <c r="L747" i="13"/>
  <c r="L748" i="13"/>
  <c r="L749" i="13"/>
  <c r="L750" i="13"/>
  <c r="L751" i="13"/>
  <c r="L752" i="13"/>
  <c r="L753" i="13"/>
  <c r="L754" i="13"/>
  <c r="L755" i="13"/>
  <c r="L756" i="13"/>
  <c r="L757" i="13"/>
  <c r="L758" i="13"/>
  <c r="L759" i="13"/>
  <c r="L760" i="13"/>
  <c r="L761" i="13"/>
  <c r="L762" i="13"/>
  <c r="L763" i="13"/>
  <c r="L764" i="13"/>
  <c r="L765" i="13"/>
  <c r="L766" i="13"/>
  <c r="L767" i="13"/>
  <c r="L768" i="13"/>
  <c r="L769" i="13"/>
  <c r="L770" i="13"/>
  <c r="L771" i="13"/>
  <c r="L772" i="13"/>
  <c r="L773" i="13"/>
  <c r="L774" i="13"/>
  <c r="L775" i="13"/>
  <c r="L776" i="13"/>
  <c r="L777" i="13"/>
  <c r="L778" i="13"/>
  <c r="L779" i="13"/>
  <c r="L780" i="13"/>
  <c r="L781" i="13"/>
  <c r="L782" i="13"/>
  <c r="L783" i="13"/>
  <c r="L784" i="13"/>
  <c r="L785" i="13"/>
  <c r="L786" i="13"/>
  <c r="L787" i="13"/>
  <c r="L788" i="13"/>
  <c r="L789" i="13"/>
  <c r="L790" i="13"/>
  <c r="L791" i="13"/>
  <c r="L792" i="13"/>
  <c r="L793" i="13"/>
  <c r="L794" i="13"/>
  <c r="L795" i="13"/>
  <c r="L796" i="13"/>
  <c r="L797" i="13"/>
  <c r="L798" i="13"/>
  <c r="L799" i="13"/>
  <c r="L800" i="13"/>
  <c r="L801" i="13"/>
  <c r="L802" i="13"/>
  <c r="L803" i="13"/>
  <c r="L804" i="13"/>
  <c r="L805" i="13"/>
  <c r="L806" i="13"/>
  <c r="L807" i="13"/>
  <c r="L808" i="13"/>
  <c r="L809" i="13"/>
  <c r="L810" i="13"/>
  <c r="L811" i="13"/>
  <c r="L812" i="13"/>
  <c r="L813" i="13"/>
  <c r="L814" i="13"/>
  <c r="L815" i="13"/>
  <c r="L816" i="13"/>
  <c r="L817" i="13"/>
  <c r="L818" i="13"/>
  <c r="L819" i="13"/>
  <c r="L820" i="13"/>
  <c r="L821" i="13"/>
  <c r="L822" i="13"/>
  <c r="L823" i="13"/>
  <c r="L824" i="13"/>
  <c r="L825" i="13"/>
  <c r="L826" i="13"/>
  <c r="L827" i="13"/>
  <c r="L828" i="13"/>
  <c r="L829" i="13"/>
  <c r="L830" i="13"/>
  <c r="L831" i="13"/>
  <c r="L832" i="13"/>
  <c r="L833" i="13"/>
  <c r="L834" i="13"/>
  <c r="L835" i="13"/>
  <c r="L836" i="13"/>
  <c r="L837" i="13"/>
  <c r="L838" i="13"/>
  <c r="L839" i="13"/>
  <c r="L840" i="13"/>
  <c r="L841" i="13"/>
  <c r="L842" i="13"/>
  <c r="L843" i="13"/>
  <c r="L844" i="13"/>
  <c r="L845" i="13"/>
  <c r="L846" i="13"/>
  <c r="L847" i="13"/>
  <c r="L848" i="13"/>
  <c r="L849" i="13"/>
  <c r="L850" i="13"/>
  <c r="L851" i="13"/>
  <c r="L852" i="13"/>
  <c r="L853" i="13"/>
  <c r="L854" i="13"/>
  <c r="L855" i="13"/>
  <c r="L856" i="13"/>
  <c r="L857" i="13"/>
  <c r="L858" i="13"/>
  <c r="L859" i="13"/>
  <c r="L860" i="13"/>
  <c r="L861" i="13"/>
  <c r="L862" i="13"/>
  <c r="L863" i="13"/>
  <c r="L864" i="13"/>
  <c r="L865" i="13"/>
  <c r="L866" i="13"/>
  <c r="L867" i="13"/>
  <c r="L868" i="13"/>
  <c r="L869" i="13"/>
  <c r="L870" i="13"/>
  <c r="L871" i="13"/>
  <c r="L872" i="13"/>
  <c r="L873" i="13"/>
  <c r="L874" i="13"/>
  <c r="L875" i="13"/>
  <c r="L876" i="13"/>
  <c r="L877" i="13"/>
  <c r="L878" i="13"/>
  <c r="L879" i="13"/>
  <c r="L880" i="13"/>
  <c r="L881" i="13"/>
  <c r="L882" i="13"/>
  <c r="L883" i="13"/>
  <c r="L884" i="13"/>
  <c r="L885" i="13"/>
  <c r="L886" i="13"/>
  <c r="L887" i="13"/>
  <c r="L888" i="13"/>
  <c r="L889" i="13"/>
  <c r="L890" i="13"/>
  <c r="L891" i="13"/>
  <c r="L892" i="13"/>
  <c r="L893" i="13"/>
  <c r="L894" i="13"/>
  <c r="L895" i="13"/>
  <c r="L896" i="13"/>
  <c r="L897" i="13"/>
  <c r="L898" i="13"/>
  <c r="L899" i="13"/>
  <c r="L900" i="13"/>
  <c r="L901" i="13"/>
  <c r="L902" i="13"/>
  <c r="L903" i="13"/>
  <c r="L904" i="13"/>
  <c r="L905" i="13"/>
  <c r="L906" i="13"/>
  <c r="L907" i="13"/>
  <c r="L908" i="13"/>
  <c r="L909" i="13"/>
  <c r="L910" i="13"/>
  <c r="L911" i="13"/>
  <c r="L912" i="13"/>
  <c r="L913" i="13"/>
  <c r="L914" i="13"/>
  <c r="L915" i="13"/>
  <c r="L916" i="13"/>
  <c r="L917" i="13"/>
  <c r="L918" i="13"/>
  <c r="L919" i="13"/>
  <c r="L920" i="13"/>
  <c r="L921" i="13"/>
  <c r="L922" i="13"/>
  <c r="L923" i="13"/>
  <c r="L924" i="13"/>
  <c r="L925" i="13"/>
  <c r="L926" i="13"/>
  <c r="L927" i="13"/>
  <c r="L928" i="13"/>
  <c r="L929" i="13"/>
  <c r="L930" i="13"/>
  <c r="L931" i="13"/>
  <c r="L932" i="13"/>
  <c r="L933" i="13"/>
  <c r="L934" i="13"/>
  <c r="L935" i="13"/>
  <c r="L936" i="13"/>
  <c r="L937" i="13"/>
  <c r="L938" i="13"/>
  <c r="L939" i="13"/>
  <c r="L940" i="13"/>
  <c r="L941" i="13"/>
  <c r="L942" i="13"/>
  <c r="L943" i="13"/>
  <c r="L944" i="13"/>
  <c r="L945" i="13"/>
  <c r="L946" i="13"/>
  <c r="L947" i="13"/>
  <c r="L948" i="13"/>
  <c r="L949" i="13"/>
  <c r="L950" i="13"/>
  <c r="L951" i="13"/>
  <c r="L952" i="13"/>
  <c r="L953" i="13"/>
  <c r="L954" i="13"/>
  <c r="L955" i="13"/>
  <c r="L956" i="13"/>
  <c r="L957" i="13"/>
  <c r="L958" i="13"/>
  <c r="L959" i="13"/>
  <c r="L960" i="13"/>
  <c r="L961" i="13"/>
  <c r="L962" i="13"/>
  <c r="L963" i="13"/>
  <c r="L964" i="13"/>
  <c r="L965" i="13"/>
  <c r="L966" i="13"/>
  <c r="L967" i="13"/>
  <c r="L968" i="13"/>
  <c r="L969" i="13"/>
  <c r="L970" i="13"/>
  <c r="L971" i="13"/>
  <c r="L972" i="13"/>
  <c r="L973" i="13"/>
  <c r="L974" i="13"/>
  <c r="L975" i="13"/>
  <c r="L976" i="13"/>
  <c r="L977" i="13"/>
  <c r="L978" i="13"/>
  <c r="L979" i="13"/>
  <c r="L980" i="13"/>
  <c r="L981" i="13"/>
  <c r="L982" i="13"/>
  <c r="L983" i="13"/>
  <c r="L984" i="13"/>
  <c r="L985" i="13"/>
  <c r="L986" i="13"/>
  <c r="L987" i="13"/>
  <c r="L988" i="13"/>
  <c r="L989" i="13"/>
  <c r="L990" i="13"/>
  <c r="L991" i="13"/>
  <c r="L992" i="13"/>
  <c r="L993" i="13"/>
  <c r="L994" i="13"/>
  <c r="L995" i="13"/>
  <c r="L996" i="13"/>
  <c r="L997" i="13"/>
  <c r="L998" i="13"/>
  <c r="L999" i="13"/>
  <c r="L1000" i="13"/>
  <c r="L1001" i="13"/>
  <c r="L1002" i="13"/>
  <c r="L1003" i="13"/>
  <c r="L1004" i="13"/>
  <c r="L1005" i="13"/>
  <c r="L1006" i="13"/>
  <c r="L1007" i="13"/>
  <c r="L1008" i="13"/>
  <c r="L1009" i="13"/>
  <c r="L1010" i="13"/>
  <c r="L1011" i="13"/>
  <c r="L1012" i="13"/>
  <c r="L1013" i="13"/>
  <c r="L1014" i="13"/>
  <c r="L1015" i="13"/>
  <c r="L1016" i="13"/>
  <c r="L1017" i="13"/>
  <c r="L1018" i="13"/>
  <c r="L1019" i="13"/>
  <c r="L1020" i="13"/>
  <c r="L1021" i="13"/>
  <c r="L1022" i="13"/>
  <c r="L1023" i="13"/>
  <c r="L1024" i="13"/>
  <c r="L1025" i="13"/>
  <c r="L1026" i="13"/>
  <c r="L1027" i="13"/>
  <c r="L1028" i="13"/>
  <c r="L1029" i="13"/>
  <c r="L1030" i="13"/>
  <c r="L1031" i="13"/>
  <c r="L1032" i="13"/>
  <c r="L1033" i="13"/>
  <c r="L1034" i="13"/>
  <c r="L1035" i="13"/>
  <c r="L1036" i="13"/>
  <c r="L1037" i="13"/>
  <c r="L1038" i="13"/>
  <c r="L1039" i="13"/>
  <c r="L1040" i="13"/>
  <c r="L1041" i="13"/>
  <c r="L1042" i="13"/>
  <c r="L1043" i="13"/>
  <c r="L1044" i="13"/>
  <c r="L1045" i="13"/>
  <c r="L1046" i="13"/>
  <c r="L1047" i="13"/>
  <c r="L1048" i="13"/>
  <c r="L1049" i="13"/>
  <c r="L1050" i="13"/>
  <c r="L1051" i="13"/>
  <c r="L1052" i="13"/>
  <c r="L1053" i="13"/>
  <c r="L1054" i="13"/>
  <c r="L1055" i="13"/>
  <c r="L1056" i="13"/>
  <c r="L1057" i="13"/>
  <c r="L1058" i="13"/>
  <c r="L1059" i="13"/>
  <c r="L1060" i="13"/>
  <c r="L1061" i="13"/>
  <c r="L1062" i="13"/>
  <c r="L1063" i="13"/>
  <c r="L1064" i="13"/>
  <c r="L1065" i="13"/>
  <c r="L1066" i="13"/>
  <c r="L1067" i="13"/>
  <c r="L1068" i="13"/>
  <c r="L1069" i="13"/>
  <c r="L1070" i="13"/>
  <c r="L1071" i="13"/>
  <c r="L1072" i="13"/>
  <c r="L1073" i="13"/>
  <c r="L1074" i="13"/>
  <c r="L1075" i="13"/>
  <c r="L1076" i="13"/>
  <c r="L1077" i="13"/>
  <c r="L1078" i="13"/>
  <c r="L1079" i="13"/>
  <c r="L1080" i="13"/>
  <c r="L1081" i="13"/>
  <c r="L1082" i="13"/>
  <c r="L1083" i="13"/>
  <c r="L1084" i="13"/>
  <c r="L1085" i="13"/>
  <c r="L1086" i="13"/>
  <c r="L1087" i="13"/>
  <c r="L1088" i="13"/>
  <c r="L1089" i="13"/>
  <c r="L1090" i="13"/>
  <c r="L1091" i="13"/>
  <c r="L1092" i="13"/>
  <c r="L1093" i="13"/>
  <c r="L1094" i="13"/>
  <c r="L1095" i="13"/>
  <c r="L1096" i="13"/>
  <c r="L1097" i="13"/>
  <c r="L1098" i="13"/>
  <c r="L1099" i="13"/>
  <c r="L1100" i="13"/>
  <c r="L1101" i="13"/>
  <c r="L1102" i="13"/>
  <c r="L1103" i="13"/>
  <c r="L1104" i="13"/>
  <c r="L1105" i="13"/>
  <c r="L1106" i="13"/>
  <c r="L1107" i="13"/>
  <c r="L1108" i="13"/>
  <c r="L1109" i="13"/>
  <c r="L1110" i="13"/>
  <c r="L1111" i="13"/>
  <c r="L1112" i="13"/>
  <c r="L1113" i="13"/>
  <c r="L1114" i="13"/>
  <c r="L1115" i="13"/>
  <c r="L1116" i="13"/>
  <c r="L1117" i="13"/>
  <c r="L1118" i="13"/>
  <c r="L1119" i="13"/>
  <c r="L1120" i="13"/>
  <c r="L1121" i="13"/>
  <c r="L1122" i="13"/>
  <c r="L1123" i="13"/>
  <c r="L1124" i="13"/>
  <c r="L1125" i="13"/>
  <c r="L1126" i="13"/>
  <c r="L1127" i="13"/>
  <c r="L1128" i="13"/>
  <c r="L1129" i="13"/>
  <c r="L1130" i="13"/>
  <c r="L1131" i="13"/>
  <c r="L1132" i="13"/>
  <c r="L1133" i="13"/>
  <c r="L1134" i="13"/>
  <c r="L1135" i="13"/>
  <c r="L1136" i="13"/>
  <c r="L1137" i="13"/>
  <c r="L1138" i="13"/>
  <c r="L1139" i="13"/>
  <c r="L1140" i="13"/>
  <c r="L1141" i="13"/>
  <c r="L1142" i="13"/>
  <c r="L1143" i="13"/>
  <c r="L1144" i="13"/>
  <c r="L1145" i="13"/>
  <c r="L1146" i="13"/>
  <c r="L1147" i="13"/>
  <c r="L1148" i="13"/>
  <c r="L1149" i="13"/>
  <c r="L1150" i="13"/>
  <c r="L1151" i="13"/>
  <c r="L1152" i="13"/>
  <c r="L1153" i="13"/>
  <c r="L1154" i="13"/>
  <c r="L1155" i="13"/>
  <c r="L1156" i="13"/>
  <c r="L1157" i="13"/>
  <c r="L1158" i="13"/>
  <c r="L1159" i="13"/>
  <c r="L1160" i="13"/>
  <c r="L1161" i="13"/>
  <c r="L1162" i="13"/>
  <c r="L1163" i="13"/>
  <c r="L1164" i="13"/>
  <c r="L1165" i="13"/>
  <c r="L1166" i="13"/>
  <c r="L1167" i="13"/>
  <c r="L1168" i="13"/>
  <c r="L1169" i="13"/>
  <c r="L1170" i="13"/>
  <c r="L1171" i="13"/>
  <c r="L1172" i="13"/>
  <c r="L1173" i="13"/>
  <c r="L1174" i="13"/>
  <c r="L1175" i="13"/>
  <c r="L1176" i="13"/>
  <c r="L1177" i="13"/>
  <c r="L1178" i="13"/>
  <c r="L1179" i="13"/>
  <c r="L1180" i="13"/>
  <c r="L1181" i="13"/>
  <c r="L1182" i="13"/>
  <c r="L1183" i="13"/>
  <c r="L1184" i="13"/>
  <c r="L1185" i="13"/>
  <c r="L1186" i="13"/>
  <c r="L1187" i="13"/>
  <c r="L1188" i="13"/>
  <c r="L1189" i="13"/>
  <c r="L1190" i="13"/>
  <c r="L1191" i="13"/>
  <c r="L1192" i="13"/>
  <c r="L1193" i="13"/>
  <c r="L1194" i="13"/>
  <c r="L1195" i="13"/>
  <c r="L1196" i="13"/>
  <c r="L1197" i="13"/>
  <c r="L1198" i="13"/>
  <c r="L1199" i="13"/>
  <c r="L1200" i="13"/>
  <c r="L1201" i="13"/>
  <c r="L1202" i="13"/>
  <c r="L1203" i="13"/>
  <c r="L1204" i="13"/>
  <c r="L1205" i="13"/>
  <c r="L1206" i="13"/>
  <c r="L1207" i="13"/>
  <c r="L1208" i="13"/>
  <c r="L1209" i="13"/>
  <c r="L1210" i="13"/>
  <c r="L1211" i="13"/>
  <c r="L1212" i="13"/>
  <c r="L1213" i="13"/>
  <c r="L1214" i="13"/>
  <c r="L1215" i="13"/>
  <c r="L1216" i="13"/>
  <c r="L1217" i="13"/>
  <c r="L1218" i="13"/>
  <c r="L1219" i="13"/>
  <c r="L1220" i="13"/>
  <c r="L1221" i="13"/>
  <c r="L1222" i="13"/>
  <c r="L1223" i="13"/>
  <c r="L1224" i="13"/>
  <c r="L1225" i="13"/>
  <c r="L1226" i="13"/>
  <c r="L1227" i="13"/>
  <c r="L1228" i="13"/>
  <c r="L1229" i="13"/>
  <c r="L1230" i="13"/>
  <c r="L1231" i="13"/>
  <c r="L1232" i="13"/>
  <c r="L1233" i="13"/>
  <c r="L1234" i="13"/>
  <c r="L1235" i="13"/>
  <c r="L1236" i="13"/>
  <c r="L1237" i="13"/>
  <c r="L1238" i="13"/>
  <c r="L1239" i="13"/>
  <c r="L1240" i="13"/>
  <c r="L1241" i="13"/>
  <c r="L1242" i="13"/>
  <c r="L1243" i="13"/>
  <c r="L1244" i="13"/>
  <c r="L1245" i="13"/>
  <c r="L1246" i="13"/>
  <c r="L1247" i="13"/>
  <c r="L1248" i="13"/>
  <c r="L1249" i="13"/>
  <c r="L1250" i="13"/>
  <c r="L1251" i="13"/>
  <c r="L1252" i="13"/>
  <c r="L1253" i="13"/>
  <c r="L1254" i="13"/>
  <c r="L1255" i="13"/>
  <c r="L1256" i="13"/>
  <c r="L1257" i="13"/>
  <c r="L1258" i="13"/>
  <c r="L1259" i="13"/>
  <c r="L1260" i="13"/>
  <c r="L1261" i="13"/>
  <c r="L1262" i="13"/>
  <c r="L1263" i="13"/>
  <c r="L1264" i="13"/>
  <c r="L1265" i="13"/>
  <c r="L1266" i="13"/>
  <c r="L1267" i="13"/>
  <c r="L1268" i="13"/>
  <c r="L1272" i="13"/>
  <c r="L1269" i="13"/>
  <c r="L1270" i="13"/>
  <c r="L1271" i="13"/>
  <c r="L1274" i="13"/>
  <c r="L1275" i="13"/>
  <c r="L1276" i="13"/>
  <c r="L1277" i="13"/>
  <c r="L1278" i="13"/>
  <c r="L1279" i="13"/>
  <c r="L1280" i="13"/>
  <c r="L1281" i="13"/>
  <c r="L1282" i="13"/>
  <c r="L1283" i="13"/>
  <c r="L1284" i="13"/>
  <c r="L1285" i="13"/>
  <c r="L1286" i="13"/>
  <c r="L1287" i="13"/>
  <c r="L1288" i="13"/>
  <c r="L1289" i="13"/>
  <c r="L1290" i="13"/>
  <c r="L1291" i="13"/>
  <c r="L1292" i="13"/>
  <c r="L1293" i="13"/>
  <c r="L1294" i="13"/>
  <c r="L1295" i="13"/>
  <c r="L1296" i="13"/>
  <c r="L1297" i="13"/>
  <c r="L1298" i="13"/>
  <c r="L1299" i="13"/>
  <c r="L1300" i="13"/>
  <c r="L1301" i="13"/>
  <c r="L1302" i="13"/>
  <c r="L1303" i="13"/>
  <c r="L1304" i="13"/>
  <c r="L1305" i="13"/>
  <c r="L1306" i="13"/>
  <c r="L1307" i="13"/>
  <c r="L1308" i="13"/>
  <c r="L1309" i="13"/>
  <c r="L1310" i="13"/>
  <c r="L1311" i="13"/>
  <c r="L1312" i="13"/>
  <c r="L1313" i="13"/>
  <c r="L1314" i="13"/>
  <c r="L1315" i="13"/>
  <c r="L1316" i="13"/>
  <c r="L1317" i="13"/>
  <c r="L1318" i="13"/>
  <c r="L1319" i="13"/>
  <c r="L1320" i="13"/>
  <c r="L1321" i="13"/>
  <c r="L1322" i="13"/>
  <c r="L1323" i="13"/>
  <c r="L1324" i="13"/>
  <c r="L1325" i="13"/>
  <c r="L1326" i="13"/>
  <c r="L1327" i="13"/>
  <c r="L1328" i="13"/>
  <c r="L1329" i="13"/>
  <c r="L1330" i="13"/>
  <c r="L1331" i="13"/>
  <c r="L1332" i="13"/>
  <c r="L1333" i="13"/>
  <c r="L1334" i="13"/>
  <c r="L1335" i="13"/>
  <c r="L1336" i="13"/>
  <c r="L1337" i="13"/>
  <c r="L1338" i="13"/>
  <c r="L1339" i="13"/>
  <c r="L1340" i="13"/>
  <c r="L1341" i="13"/>
  <c r="L1342" i="13"/>
  <c r="L1343" i="13"/>
  <c r="L1344" i="13"/>
  <c r="L1345" i="13"/>
  <c r="L1346" i="13"/>
  <c r="L1347" i="13"/>
  <c r="L1348" i="13"/>
  <c r="L1349" i="13"/>
  <c r="L1350" i="13"/>
  <c r="L1351" i="13"/>
  <c r="L1352" i="13"/>
  <c r="L1353" i="13"/>
  <c r="L1354" i="13"/>
  <c r="L1355" i="13"/>
  <c r="L1356" i="13"/>
  <c r="L1357" i="13"/>
  <c r="L1358" i="13"/>
  <c r="L1359" i="13"/>
  <c r="L1360" i="13"/>
  <c r="L1361" i="13"/>
  <c r="L1362" i="13"/>
  <c r="L1363" i="13"/>
  <c r="L1364" i="13"/>
  <c r="L1365" i="13"/>
  <c r="L1366" i="13"/>
  <c r="L1367" i="13"/>
  <c r="L1368" i="13"/>
  <c r="L1369" i="13"/>
  <c r="L1370" i="13"/>
  <c r="L1371" i="13"/>
  <c r="L1372" i="13"/>
  <c r="L1373" i="13"/>
  <c r="L1374" i="13"/>
  <c r="L1375" i="13"/>
  <c r="L1376" i="13"/>
  <c r="L1377" i="13"/>
  <c r="L1378" i="13"/>
  <c r="L1379" i="13"/>
  <c r="L1380" i="13"/>
  <c r="L1381" i="13"/>
  <c r="L1382" i="13"/>
  <c r="L1383" i="13"/>
  <c r="L1384" i="13"/>
  <c r="L1385" i="13"/>
  <c r="L1386" i="13"/>
  <c r="L1387" i="13"/>
  <c r="L1388" i="13"/>
  <c r="L1389" i="13"/>
  <c r="L1390" i="13"/>
  <c r="L1391" i="13"/>
  <c r="L1392" i="13"/>
  <c r="L1393" i="13"/>
  <c r="L1394" i="13"/>
  <c r="L1395" i="13"/>
  <c r="L1396" i="13"/>
  <c r="L1397" i="13"/>
  <c r="L1398" i="13"/>
  <c r="L1399" i="13"/>
  <c r="L1400" i="13"/>
  <c r="L1401" i="13"/>
  <c r="L1402" i="13"/>
  <c r="L1403" i="13"/>
  <c r="L1404" i="13"/>
  <c r="L1405" i="13"/>
  <c r="L1406" i="13"/>
  <c r="L1407" i="13"/>
  <c r="L1408" i="13"/>
  <c r="L1409" i="13"/>
  <c r="L1410" i="13"/>
  <c r="L1411" i="13"/>
  <c r="L1412" i="13"/>
  <c r="L1413" i="13"/>
  <c r="L1414" i="13"/>
  <c r="L1415" i="13"/>
  <c r="L1416" i="13"/>
  <c r="L1417" i="13"/>
  <c r="L1418" i="13"/>
  <c r="L1419" i="13"/>
  <c r="L1420" i="13"/>
  <c r="L1421" i="13"/>
  <c r="L1422" i="13"/>
  <c r="L1423" i="13"/>
  <c r="L1424" i="13"/>
  <c r="L1425" i="13"/>
  <c r="L1426" i="13"/>
  <c r="L1427" i="13"/>
  <c r="L1428" i="13"/>
  <c r="L1429" i="13"/>
  <c r="L1430" i="13"/>
  <c r="L1431" i="13"/>
  <c r="L1432" i="13"/>
  <c r="L1433" i="13"/>
  <c r="L1434" i="13"/>
  <c r="L1435" i="13"/>
  <c r="L1436" i="13"/>
  <c r="L1437" i="13"/>
  <c r="L1438" i="13"/>
  <c r="L1439" i="13"/>
  <c r="L1440" i="13"/>
  <c r="L1441" i="13"/>
  <c r="L1442" i="13"/>
  <c r="L1443" i="13"/>
  <c r="L1444" i="13"/>
  <c r="L1445" i="13"/>
  <c r="L1446" i="13"/>
  <c r="L1447" i="13"/>
  <c r="L1448" i="13"/>
  <c r="L1449" i="13"/>
  <c r="L1450" i="13"/>
  <c r="L1451" i="13"/>
  <c r="L1452" i="13"/>
  <c r="L1453" i="13"/>
  <c r="L1454" i="13"/>
  <c r="L1455" i="13"/>
  <c r="L1456" i="13"/>
  <c r="L1457" i="13"/>
  <c r="L1458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268" i="13"/>
  <c r="K1272" i="13"/>
  <c r="K1269" i="13"/>
  <c r="K1270" i="13"/>
  <c r="K1271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72" i="13"/>
  <c r="J1269" i="13"/>
  <c r="J1270" i="13"/>
  <c r="J1271" i="13"/>
  <c r="J1274" i="13"/>
  <c r="J1275" i="13"/>
  <c r="P1275" i="13" s="1"/>
  <c r="J1276" i="13"/>
  <c r="P1276" i="13" s="1"/>
  <c r="J1277" i="13"/>
  <c r="P1277" i="13" s="1"/>
  <c r="J1278" i="13"/>
  <c r="P1278" i="13" s="1"/>
  <c r="J1279" i="13"/>
  <c r="P1279" i="13" s="1"/>
  <c r="J1280" i="13"/>
  <c r="P1280" i="13" s="1"/>
  <c r="J1281" i="13"/>
  <c r="P1281" i="13" s="1"/>
  <c r="J1282" i="13"/>
  <c r="P1282" i="13" s="1"/>
  <c r="J1283" i="13"/>
  <c r="P1283" i="13" s="1"/>
  <c r="J1284" i="13"/>
  <c r="P1284" i="13" s="1"/>
  <c r="J1285" i="13"/>
  <c r="P1285" i="13" s="1"/>
  <c r="J1286" i="13"/>
  <c r="P1286" i="13" s="1"/>
  <c r="J1287" i="13"/>
  <c r="P1287" i="13" s="1"/>
  <c r="J1288" i="13"/>
  <c r="P1288" i="13" s="1"/>
  <c r="J1289" i="13"/>
  <c r="P1289" i="13" s="1"/>
  <c r="J1290" i="13"/>
  <c r="P1290" i="13" s="1"/>
  <c r="J1291" i="13"/>
  <c r="P1291" i="13" s="1"/>
  <c r="J1292" i="13"/>
  <c r="P1292" i="13" s="1"/>
  <c r="J1293" i="13"/>
  <c r="P1293" i="13" s="1"/>
  <c r="J1294" i="13"/>
  <c r="P1294" i="13" s="1"/>
  <c r="J1295" i="13"/>
  <c r="P1295" i="13" s="1"/>
  <c r="J1296" i="13"/>
  <c r="P1296" i="13" s="1"/>
  <c r="J1297" i="13"/>
  <c r="P1297" i="13" s="1"/>
  <c r="J1298" i="13"/>
  <c r="P1298" i="13" s="1"/>
  <c r="J1299" i="13"/>
  <c r="P1299" i="13" s="1"/>
  <c r="J1300" i="13"/>
  <c r="P1300" i="13" s="1"/>
  <c r="J1301" i="13"/>
  <c r="P1301" i="13" s="1"/>
  <c r="J1302" i="13"/>
  <c r="P1302" i="13" s="1"/>
  <c r="J1303" i="13"/>
  <c r="P1303" i="13" s="1"/>
  <c r="J1304" i="13"/>
  <c r="P1304" i="13" s="1"/>
  <c r="J1305" i="13"/>
  <c r="P1305" i="13" s="1"/>
  <c r="J1306" i="13"/>
  <c r="P1306" i="13" s="1"/>
  <c r="J1307" i="13"/>
  <c r="P1307" i="13" s="1"/>
  <c r="J1308" i="13"/>
  <c r="P1308" i="13" s="1"/>
  <c r="J1309" i="13"/>
  <c r="P1309" i="13" s="1"/>
  <c r="J1310" i="13"/>
  <c r="P1310" i="13" s="1"/>
  <c r="J1311" i="13"/>
  <c r="P1311" i="13" s="1"/>
  <c r="J1312" i="13"/>
  <c r="P1312" i="13" s="1"/>
  <c r="J1313" i="13"/>
  <c r="P1313" i="13" s="1"/>
  <c r="J1314" i="13"/>
  <c r="P1314" i="13" s="1"/>
  <c r="J1315" i="13"/>
  <c r="P1315" i="13" s="1"/>
  <c r="J1316" i="13"/>
  <c r="P1316" i="13" s="1"/>
  <c r="J1317" i="13"/>
  <c r="P1317" i="13" s="1"/>
  <c r="J1318" i="13"/>
  <c r="P1318" i="13" s="1"/>
  <c r="J1319" i="13"/>
  <c r="P1319" i="13" s="1"/>
  <c r="J1320" i="13"/>
  <c r="P1320" i="13" s="1"/>
  <c r="J1321" i="13"/>
  <c r="P1321" i="13" s="1"/>
  <c r="J1322" i="13"/>
  <c r="P1322" i="13" s="1"/>
  <c r="J1323" i="13"/>
  <c r="P1323" i="13" s="1"/>
  <c r="J1324" i="13"/>
  <c r="P1324" i="13" s="1"/>
  <c r="J1325" i="13"/>
  <c r="P1325" i="13" s="1"/>
  <c r="J1326" i="13"/>
  <c r="P1326" i="13" s="1"/>
  <c r="J1327" i="13"/>
  <c r="P1327" i="13" s="1"/>
  <c r="J1328" i="13"/>
  <c r="P1328" i="13" s="1"/>
  <c r="J1329" i="13"/>
  <c r="P1329" i="13" s="1"/>
  <c r="J1330" i="13"/>
  <c r="P1330" i="13" s="1"/>
  <c r="J1331" i="13"/>
  <c r="P1331" i="13" s="1"/>
  <c r="J1332" i="13"/>
  <c r="P1332" i="13" s="1"/>
  <c r="J1333" i="13"/>
  <c r="P1333" i="13" s="1"/>
  <c r="J1334" i="13"/>
  <c r="P1334" i="13" s="1"/>
  <c r="J1335" i="13"/>
  <c r="P1335" i="13" s="1"/>
  <c r="J1336" i="13"/>
  <c r="P1336" i="13" s="1"/>
  <c r="J1337" i="13"/>
  <c r="P1337" i="13" s="1"/>
  <c r="J1338" i="13"/>
  <c r="P1338" i="13" s="1"/>
  <c r="J1339" i="13"/>
  <c r="P1339" i="13" s="1"/>
  <c r="J1340" i="13"/>
  <c r="P1340" i="13" s="1"/>
  <c r="J1341" i="13"/>
  <c r="P1341" i="13" s="1"/>
  <c r="J1342" i="13"/>
  <c r="P1342" i="13" s="1"/>
  <c r="J1343" i="13"/>
  <c r="P1343" i="13" s="1"/>
  <c r="J1344" i="13"/>
  <c r="P1344" i="13" s="1"/>
  <c r="J1345" i="13"/>
  <c r="P1345" i="13" s="1"/>
  <c r="J1346" i="13"/>
  <c r="P1346" i="13" s="1"/>
  <c r="J1347" i="13"/>
  <c r="P1347" i="13" s="1"/>
  <c r="J1348" i="13"/>
  <c r="P1348" i="13" s="1"/>
  <c r="J1349" i="13"/>
  <c r="P1349" i="13" s="1"/>
  <c r="J1350" i="13"/>
  <c r="P1350" i="13" s="1"/>
  <c r="J1351" i="13"/>
  <c r="P1351" i="13" s="1"/>
  <c r="J1352" i="13"/>
  <c r="P1352" i="13" s="1"/>
  <c r="J1353" i="13"/>
  <c r="P1353" i="13" s="1"/>
  <c r="J1354" i="13"/>
  <c r="P1354" i="13" s="1"/>
  <c r="J1355" i="13"/>
  <c r="P1355" i="13" s="1"/>
  <c r="J1356" i="13"/>
  <c r="P1356" i="13" s="1"/>
  <c r="J1357" i="13"/>
  <c r="P1357" i="13" s="1"/>
  <c r="J1358" i="13"/>
  <c r="P1358" i="13" s="1"/>
  <c r="J1359" i="13"/>
  <c r="P1359" i="13" s="1"/>
  <c r="J1360" i="13"/>
  <c r="P1360" i="13" s="1"/>
  <c r="J1361" i="13"/>
  <c r="P1361" i="13" s="1"/>
  <c r="J1362" i="13"/>
  <c r="P1362" i="13" s="1"/>
  <c r="J1363" i="13"/>
  <c r="P1363" i="13" s="1"/>
  <c r="J1364" i="13"/>
  <c r="P1364" i="13" s="1"/>
  <c r="J1365" i="13"/>
  <c r="P1365" i="13" s="1"/>
  <c r="J1366" i="13"/>
  <c r="P1366" i="13" s="1"/>
  <c r="J1367" i="13"/>
  <c r="P1367" i="13" s="1"/>
  <c r="J1368" i="13"/>
  <c r="P1368" i="13" s="1"/>
  <c r="J1369" i="13"/>
  <c r="P1369" i="13" s="1"/>
  <c r="J1370" i="13"/>
  <c r="P1370" i="13" s="1"/>
  <c r="J1371" i="13"/>
  <c r="P1371" i="13" s="1"/>
  <c r="J1372" i="13"/>
  <c r="P1372" i="13" s="1"/>
  <c r="J1373" i="13"/>
  <c r="P1373" i="13" s="1"/>
  <c r="J1374" i="13"/>
  <c r="P1374" i="13" s="1"/>
  <c r="J1375" i="13"/>
  <c r="P1375" i="13" s="1"/>
  <c r="J1376" i="13"/>
  <c r="P1376" i="13" s="1"/>
  <c r="J1377" i="13"/>
  <c r="P1377" i="13" s="1"/>
  <c r="J1378" i="13"/>
  <c r="P1378" i="13" s="1"/>
  <c r="J1379" i="13"/>
  <c r="P1379" i="13" s="1"/>
  <c r="J1380" i="13"/>
  <c r="P1380" i="13" s="1"/>
  <c r="J1381" i="13"/>
  <c r="P1381" i="13" s="1"/>
  <c r="J1382" i="13"/>
  <c r="P1382" i="13" s="1"/>
  <c r="J1383" i="13"/>
  <c r="J1384" i="13"/>
  <c r="P1384" i="13" s="1"/>
  <c r="J1385" i="13"/>
  <c r="J1386" i="13"/>
  <c r="P1386" i="13" s="1"/>
  <c r="J1387" i="13"/>
  <c r="J1388" i="13"/>
  <c r="P1388" i="13" s="1"/>
  <c r="J1389" i="13"/>
  <c r="J1390" i="13"/>
  <c r="P1390" i="13" s="1"/>
  <c r="J1391" i="13"/>
  <c r="J1392" i="13"/>
  <c r="P1392" i="13" s="1"/>
  <c r="J1393" i="13"/>
  <c r="J1394" i="13"/>
  <c r="P1394" i="13" s="1"/>
  <c r="J1395" i="13"/>
  <c r="J1396" i="13"/>
  <c r="P1396" i="13" s="1"/>
  <c r="J1397" i="13"/>
  <c r="J1398" i="13"/>
  <c r="P1398" i="13" s="1"/>
  <c r="J1399" i="13"/>
  <c r="J1400" i="13"/>
  <c r="P1400" i="13" s="1"/>
  <c r="J1401" i="13"/>
  <c r="J1402" i="13"/>
  <c r="P1402" i="13" s="1"/>
  <c r="J1403" i="13"/>
  <c r="J1404" i="13"/>
  <c r="P1404" i="13" s="1"/>
  <c r="J1405" i="13"/>
  <c r="J1406" i="13"/>
  <c r="P1406" i="13" s="1"/>
  <c r="J1407" i="13"/>
  <c r="J1408" i="13"/>
  <c r="P1408" i="13" s="1"/>
  <c r="J1409" i="13"/>
  <c r="J1410" i="13"/>
  <c r="P1410" i="13" s="1"/>
  <c r="J1411" i="13"/>
  <c r="J1412" i="13"/>
  <c r="P1412" i="13" s="1"/>
  <c r="J1413" i="13"/>
  <c r="J1414" i="13"/>
  <c r="P1414" i="13" s="1"/>
  <c r="J1415" i="13"/>
  <c r="J1416" i="13"/>
  <c r="P1416" i="13" s="1"/>
  <c r="J1417" i="13"/>
  <c r="J1418" i="13"/>
  <c r="P1418" i="13" s="1"/>
  <c r="J1419" i="13"/>
  <c r="J1420" i="13"/>
  <c r="P1420" i="13" s="1"/>
  <c r="J1421" i="13"/>
  <c r="J1422" i="13"/>
  <c r="P1422" i="13" s="1"/>
  <c r="J1423" i="13"/>
  <c r="J1424" i="13"/>
  <c r="P1424" i="13" s="1"/>
  <c r="J1425" i="13"/>
  <c r="J1426" i="13"/>
  <c r="P1426" i="13" s="1"/>
  <c r="J1427" i="13"/>
  <c r="J1428" i="13"/>
  <c r="P1428" i="13" s="1"/>
  <c r="J1429" i="13"/>
  <c r="J1430" i="13"/>
  <c r="P1430" i="13" s="1"/>
  <c r="J1431" i="13"/>
  <c r="J1432" i="13"/>
  <c r="P1432" i="13" s="1"/>
  <c r="J1433" i="13"/>
  <c r="J1434" i="13"/>
  <c r="P1434" i="13" s="1"/>
  <c r="J1435" i="13"/>
  <c r="J1436" i="13"/>
  <c r="P1436" i="13" s="1"/>
  <c r="J1437" i="13"/>
  <c r="J1438" i="13"/>
  <c r="P1438" i="13" s="1"/>
  <c r="J1439" i="13"/>
  <c r="J1440" i="13"/>
  <c r="P1440" i="13" s="1"/>
  <c r="J1441" i="13"/>
  <c r="J1442" i="13"/>
  <c r="P1442" i="13" s="1"/>
  <c r="J1443" i="13"/>
  <c r="J1444" i="13"/>
  <c r="P1444" i="13" s="1"/>
  <c r="J1445" i="13"/>
  <c r="J1446" i="13"/>
  <c r="P1446" i="13" s="1"/>
  <c r="J1447" i="13"/>
  <c r="J1448" i="13"/>
  <c r="P1448" i="13" s="1"/>
  <c r="J1449" i="13"/>
  <c r="J1450" i="13"/>
  <c r="P1450" i="13" s="1"/>
  <c r="J1451" i="13"/>
  <c r="J1452" i="13"/>
  <c r="P1452" i="13" s="1"/>
  <c r="J1453" i="13"/>
  <c r="J1454" i="13"/>
  <c r="P1454" i="13" s="1"/>
  <c r="J1455" i="13"/>
  <c r="J1456" i="13"/>
  <c r="P1456" i="13" s="1"/>
  <c r="J1457" i="13"/>
  <c r="J1458" i="13"/>
  <c r="P1458" i="13" s="1"/>
  <c r="I1382" i="13"/>
  <c r="I1383" i="13"/>
  <c r="I1384" i="13"/>
  <c r="I1385" i="13"/>
  <c r="I1386" i="13"/>
  <c r="I1387" i="13"/>
  <c r="I1388" i="13"/>
  <c r="I1389" i="13"/>
  <c r="I1390" i="13"/>
  <c r="I1391" i="13"/>
  <c r="I1392" i="13"/>
  <c r="I1393" i="13"/>
  <c r="I1394" i="13"/>
  <c r="I1395" i="13"/>
  <c r="I1396" i="13"/>
  <c r="I1397" i="13"/>
  <c r="I1398" i="13"/>
  <c r="I1399" i="13"/>
  <c r="I1400" i="13"/>
  <c r="I1401" i="13"/>
  <c r="I1402" i="13"/>
  <c r="I1403" i="13"/>
  <c r="I1404" i="13"/>
  <c r="I1405" i="13"/>
  <c r="I1406" i="13"/>
  <c r="I1407" i="13"/>
  <c r="I1408" i="13"/>
  <c r="I1409" i="13"/>
  <c r="I1410" i="13"/>
  <c r="I1411" i="13"/>
  <c r="I1412" i="13"/>
  <c r="I1413" i="13"/>
  <c r="I1414" i="13"/>
  <c r="I1415" i="13"/>
  <c r="I1416" i="13"/>
  <c r="I1417" i="13"/>
  <c r="I1418" i="13"/>
  <c r="I1419" i="13"/>
  <c r="I1420" i="13"/>
  <c r="I1421" i="13"/>
  <c r="I1422" i="13"/>
  <c r="I1423" i="13"/>
  <c r="I1424" i="13"/>
  <c r="I1425" i="13"/>
  <c r="I1426" i="13"/>
  <c r="I1427" i="13"/>
  <c r="I1428" i="13"/>
  <c r="I1429" i="13"/>
  <c r="I1430" i="13"/>
  <c r="I1431" i="13"/>
  <c r="I1432" i="13"/>
  <c r="I1433" i="13"/>
  <c r="I1434" i="13"/>
  <c r="I1435" i="13"/>
  <c r="I1436" i="13"/>
  <c r="I1437" i="13"/>
  <c r="I1438" i="13"/>
  <c r="I1439" i="13"/>
  <c r="I1440" i="13"/>
  <c r="I1441" i="13"/>
  <c r="I1442" i="13"/>
  <c r="I1443" i="13"/>
  <c r="I1444" i="13"/>
  <c r="I1445" i="13"/>
  <c r="I1446" i="13"/>
  <c r="I1447" i="13"/>
  <c r="I1448" i="13"/>
  <c r="I1449" i="13"/>
  <c r="I1450" i="13"/>
  <c r="I1451" i="13"/>
  <c r="I1452" i="13"/>
  <c r="I1453" i="13"/>
  <c r="I1454" i="13"/>
  <c r="I1455" i="13"/>
  <c r="I1456" i="13"/>
  <c r="I1457" i="13"/>
  <c r="I1458" i="13"/>
  <c r="M1382" i="13"/>
  <c r="M1383" i="13"/>
  <c r="M1384" i="13"/>
  <c r="M1385" i="13"/>
  <c r="M1386" i="13"/>
  <c r="M1387" i="13"/>
  <c r="M1388" i="13"/>
  <c r="M1389" i="13"/>
  <c r="M1390" i="13"/>
  <c r="M1391" i="13"/>
  <c r="M1392" i="13"/>
  <c r="M1393" i="13"/>
  <c r="M1394" i="13"/>
  <c r="M1395" i="13"/>
  <c r="M1396" i="13"/>
  <c r="M1397" i="13"/>
  <c r="M1398" i="13"/>
  <c r="M1399" i="13"/>
  <c r="M1400" i="13"/>
  <c r="M1401" i="13"/>
  <c r="M1402" i="13"/>
  <c r="M1403" i="13"/>
  <c r="M1404" i="13"/>
  <c r="M1405" i="13"/>
  <c r="M1406" i="13"/>
  <c r="M1407" i="13"/>
  <c r="M1408" i="13"/>
  <c r="M1409" i="13"/>
  <c r="M1410" i="13"/>
  <c r="M1411" i="13"/>
  <c r="M1412" i="13"/>
  <c r="M1413" i="13"/>
  <c r="M1414" i="13"/>
  <c r="M1415" i="13"/>
  <c r="M1416" i="13"/>
  <c r="M1417" i="13"/>
  <c r="M1418" i="13"/>
  <c r="M1419" i="13"/>
  <c r="M1420" i="13"/>
  <c r="M1421" i="13"/>
  <c r="M1422" i="13"/>
  <c r="M1423" i="13"/>
  <c r="M1424" i="13"/>
  <c r="M1425" i="13"/>
  <c r="M1426" i="13"/>
  <c r="M1427" i="13"/>
  <c r="M1428" i="13"/>
  <c r="M1429" i="13"/>
  <c r="M1430" i="13"/>
  <c r="M1431" i="13"/>
  <c r="M1432" i="13"/>
  <c r="M1433" i="13"/>
  <c r="M1434" i="13"/>
  <c r="M1435" i="13"/>
  <c r="M1436" i="13"/>
  <c r="M1437" i="13"/>
  <c r="M1438" i="13"/>
  <c r="M1439" i="13"/>
  <c r="M1440" i="13"/>
  <c r="M1441" i="13"/>
  <c r="M1442" i="13"/>
  <c r="M1443" i="13"/>
  <c r="M1444" i="13"/>
  <c r="M1445" i="13"/>
  <c r="M1446" i="13"/>
  <c r="M1447" i="13"/>
  <c r="M1448" i="13"/>
  <c r="M1449" i="13"/>
  <c r="M1450" i="13"/>
  <c r="M1451" i="13"/>
  <c r="M1452" i="13"/>
  <c r="M1453" i="13"/>
  <c r="M1454" i="13"/>
  <c r="M1455" i="13"/>
  <c r="M1456" i="13"/>
  <c r="M1457" i="13"/>
  <c r="M1458" i="13"/>
  <c r="R1396" i="13"/>
  <c r="R1412" i="13"/>
  <c r="R1428" i="13"/>
  <c r="R1444" i="13"/>
  <c r="R1452" i="13" l="1"/>
  <c r="R1436" i="13"/>
  <c r="R1420" i="13"/>
  <c r="R1404" i="13"/>
  <c r="R1388" i="13"/>
  <c r="R1456" i="13"/>
  <c r="R1448" i="13"/>
  <c r="R1440" i="13"/>
  <c r="R1432" i="13"/>
  <c r="R1424" i="13"/>
  <c r="R1416" i="13"/>
  <c r="R1408" i="13"/>
  <c r="R1400" i="13"/>
  <c r="R1392" i="13"/>
  <c r="R1384" i="13"/>
  <c r="R1458" i="13"/>
  <c r="R1454" i="13"/>
  <c r="R1450" i="13"/>
  <c r="R1446" i="13"/>
  <c r="R1442" i="13"/>
  <c r="R1438" i="13"/>
  <c r="R1434" i="13"/>
  <c r="R1430" i="13"/>
  <c r="R1426" i="13"/>
  <c r="R1422" i="13"/>
  <c r="R1418" i="13"/>
  <c r="R1414" i="13"/>
  <c r="R1410" i="13"/>
  <c r="R1406" i="13"/>
  <c r="R1402" i="13"/>
  <c r="R1398" i="13"/>
  <c r="R1394" i="13"/>
  <c r="R1390" i="13"/>
  <c r="R1386" i="13"/>
  <c r="R1382" i="13"/>
  <c r="R1457" i="13"/>
  <c r="P1457" i="13"/>
  <c r="R1455" i="13"/>
  <c r="P1455" i="13"/>
  <c r="R1453" i="13"/>
  <c r="P1453" i="13"/>
  <c r="R1451" i="13"/>
  <c r="P1451" i="13"/>
  <c r="R1449" i="13"/>
  <c r="P1449" i="13"/>
  <c r="R1447" i="13"/>
  <c r="P1447" i="13"/>
  <c r="R1445" i="13"/>
  <c r="P1445" i="13"/>
  <c r="R1443" i="13"/>
  <c r="P1443" i="13"/>
  <c r="R1441" i="13"/>
  <c r="P1441" i="13"/>
  <c r="R1439" i="13"/>
  <c r="P1439" i="13"/>
  <c r="R1437" i="13"/>
  <c r="P1437" i="13"/>
  <c r="R1435" i="13"/>
  <c r="P1435" i="13"/>
  <c r="R1433" i="13"/>
  <c r="P1433" i="13"/>
  <c r="R1431" i="13"/>
  <c r="P1431" i="13"/>
  <c r="R1429" i="13"/>
  <c r="P1429" i="13"/>
  <c r="R1427" i="13"/>
  <c r="P1427" i="13"/>
  <c r="R1425" i="13"/>
  <c r="P1425" i="13"/>
  <c r="R1423" i="13"/>
  <c r="P1423" i="13"/>
  <c r="R1421" i="13"/>
  <c r="P1421" i="13"/>
  <c r="R1419" i="13"/>
  <c r="P1419" i="13"/>
  <c r="R1417" i="13"/>
  <c r="P1417" i="13"/>
  <c r="R1415" i="13"/>
  <c r="P1415" i="13"/>
  <c r="R1413" i="13"/>
  <c r="P1413" i="13"/>
  <c r="R1411" i="13"/>
  <c r="P1411" i="13"/>
  <c r="R1409" i="13"/>
  <c r="P1409" i="13"/>
  <c r="R1407" i="13"/>
  <c r="P1407" i="13"/>
  <c r="R1405" i="13"/>
  <c r="P1405" i="13"/>
  <c r="R1403" i="13"/>
  <c r="P1403" i="13"/>
  <c r="R1401" i="13"/>
  <c r="P1401" i="13"/>
  <c r="R1399" i="13"/>
  <c r="P1399" i="13"/>
  <c r="R1397" i="13"/>
  <c r="P1397" i="13"/>
  <c r="R1395" i="13"/>
  <c r="P1395" i="13"/>
  <c r="R1393" i="13"/>
  <c r="P1393" i="13"/>
  <c r="R1391" i="13"/>
  <c r="P1391" i="13"/>
  <c r="R1389" i="13"/>
  <c r="P1389" i="13"/>
  <c r="R1387" i="13"/>
  <c r="P1387" i="13"/>
  <c r="R1385" i="13"/>
  <c r="P1385" i="13"/>
  <c r="R1383" i="13"/>
  <c r="P1383" i="13"/>
  <c r="I1381" i="13"/>
  <c r="M1381" i="13"/>
  <c r="R1381" i="13"/>
  <c r="I1380" i="13"/>
  <c r="M1380" i="13"/>
  <c r="R1380" i="13"/>
  <c r="I1379" i="13"/>
  <c r="M1379" i="13"/>
  <c r="R1379" i="13"/>
  <c r="I1378" i="13"/>
  <c r="M1378" i="13"/>
  <c r="R1378" i="13"/>
  <c r="I1377" i="13"/>
  <c r="M1377" i="13"/>
  <c r="R1377" i="13"/>
  <c r="I1376" i="13"/>
  <c r="M1376" i="13"/>
  <c r="R1376" i="13"/>
  <c r="I1375" i="13"/>
  <c r="M1375" i="13"/>
  <c r="R1375" i="13"/>
  <c r="I1374" i="13"/>
  <c r="M1374" i="13"/>
  <c r="R1374" i="13"/>
  <c r="I1373" i="13"/>
  <c r="M1373" i="13"/>
  <c r="R1373" i="13"/>
  <c r="I1372" i="13"/>
  <c r="M1372" i="13"/>
  <c r="R1372" i="13"/>
  <c r="I1371" i="13"/>
  <c r="M1371" i="13"/>
  <c r="R1371" i="13"/>
  <c r="I1370" i="13"/>
  <c r="M1370" i="13"/>
  <c r="R1370" i="13"/>
  <c r="I1369" i="13"/>
  <c r="M1369" i="13"/>
  <c r="R1369" i="13"/>
  <c r="I1368" i="13"/>
  <c r="M1368" i="13"/>
  <c r="R1368" i="13"/>
  <c r="I1367" i="13"/>
  <c r="M1367" i="13"/>
  <c r="R1367" i="13"/>
  <c r="I1366" i="13"/>
  <c r="M1366" i="13"/>
  <c r="R1366" i="13"/>
  <c r="I1365" i="13"/>
  <c r="M1365" i="13"/>
  <c r="R1365" i="13"/>
  <c r="I1364" i="13"/>
  <c r="M1364" i="13"/>
  <c r="R1364" i="13"/>
  <c r="I1363" i="13"/>
  <c r="M1363" i="13"/>
  <c r="R1363" i="13"/>
  <c r="I1362" i="13"/>
  <c r="M1362" i="13"/>
  <c r="R1362" i="13"/>
  <c r="I1361" i="13"/>
  <c r="M1361" i="13"/>
  <c r="R1361" i="13"/>
  <c r="I1360" i="13"/>
  <c r="M1360" i="13"/>
  <c r="R1360" i="13"/>
  <c r="I1359" i="13"/>
  <c r="M1359" i="13"/>
  <c r="R1359" i="13"/>
  <c r="I1358" i="13"/>
  <c r="M1358" i="13"/>
  <c r="R1358" i="13"/>
  <c r="I1357" i="13"/>
  <c r="M1357" i="13"/>
  <c r="R1357" i="13"/>
  <c r="I1356" i="13"/>
  <c r="M1356" i="13"/>
  <c r="R1356" i="13"/>
  <c r="I1355" i="13"/>
  <c r="M1355" i="13"/>
  <c r="R1355" i="13"/>
  <c r="I1354" i="13"/>
  <c r="M1354" i="13"/>
  <c r="R1354" i="13"/>
  <c r="I1353" i="13"/>
  <c r="M1353" i="13"/>
  <c r="R1353" i="13"/>
  <c r="I1352" i="13"/>
  <c r="M1352" i="13"/>
  <c r="R1352" i="13"/>
  <c r="I1351" i="13"/>
  <c r="M1351" i="13"/>
  <c r="R1351" i="13"/>
  <c r="I1350" i="13"/>
  <c r="M1350" i="13"/>
  <c r="R1350" i="13"/>
  <c r="I1349" i="13"/>
  <c r="M1349" i="13"/>
  <c r="R1349" i="13"/>
  <c r="I1348" i="13"/>
  <c r="M1348" i="13"/>
  <c r="R1348" i="13"/>
  <c r="I1347" i="13"/>
  <c r="M1347" i="13"/>
  <c r="R1347" i="13"/>
  <c r="I1346" i="13"/>
  <c r="M1346" i="13"/>
  <c r="R1346" i="13"/>
  <c r="I1345" i="13"/>
  <c r="M1345" i="13"/>
  <c r="R1345" i="13"/>
  <c r="I1344" i="13"/>
  <c r="M1344" i="13"/>
  <c r="R1344" i="13"/>
  <c r="I1343" i="13"/>
  <c r="M1343" i="13"/>
  <c r="R1343" i="13"/>
  <c r="I1342" i="13"/>
  <c r="M1342" i="13"/>
  <c r="R1342" i="13"/>
  <c r="I1341" i="13"/>
  <c r="M1341" i="13"/>
  <c r="R1341" i="13"/>
  <c r="I1340" i="13"/>
  <c r="M1340" i="13"/>
  <c r="R1340" i="13"/>
  <c r="I1339" i="13"/>
  <c r="M1339" i="13"/>
  <c r="R1339" i="13"/>
  <c r="I1338" i="13"/>
  <c r="M1338" i="13"/>
  <c r="R1338" i="13"/>
  <c r="I1337" i="13"/>
  <c r="M1337" i="13"/>
  <c r="R1337" i="13"/>
  <c r="I1336" i="13"/>
  <c r="M1336" i="13"/>
  <c r="R1336" i="13"/>
  <c r="I1335" i="13"/>
  <c r="M1335" i="13"/>
  <c r="R1335" i="13"/>
  <c r="I1334" i="13"/>
  <c r="M1334" i="13"/>
  <c r="R1334" i="13"/>
  <c r="I1333" i="13"/>
  <c r="M1333" i="13"/>
  <c r="R1333" i="13"/>
  <c r="I1332" i="13"/>
  <c r="M1332" i="13"/>
  <c r="R1332" i="13"/>
  <c r="I1331" i="13"/>
  <c r="M1331" i="13"/>
  <c r="R1331" i="13"/>
  <c r="I1330" i="13"/>
  <c r="M1330" i="13"/>
  <c r="R1330" i="13"/>
  <c r="I1329" i="13"/>
  <c r="M1329" i="13"/>
  <c r="R1329" i="13"/>
  <c r="I1328" i="13"/>
  <c r="M1328" i="13"/>
  <c r="R1328" i="13"/>
  <c r="I1327" i="13"/>
  <c r="M1327" i="13"/>
  <c r="R1327" i="13"/>
  <c r="I1326" i="13"/>
  <c r="M1326" i="13"/>
  <c r="R1326" i="13"/>
  <c r="I1325" i="13"/>
  <c r="M1325" i="13"/>
  <c r="R1325" i="13"/>
  <c r="I1324" i="13"/>
  <c r="M1324" i="13"/>
  <c r="R1324" i="13"/>
  <c r="I1323" i="13"/>
  <c r="M1323" i="13"/>
  <c r="R1323" i="13"/>
  <c r="I1322" i="13"/>
  <c r="M1322" i="13"/>
  <c r="R1322" i="13"/>
  <c r="I1321" i="13"/>
  <c r="M1321" i="13"/>
  <c r="R1321" i="13"/>
  <c r="I1320" i="13"/>
  <c r="M1320" i="13"/>
  <c r="R1320" i="13"/>
  <c r="I1319" i="13"/>
  <c r="M1319" i="13"/>
  <c r="R1319" i="13"/>
  <c r="I1318" i="13"/>
  <c r="M1318" i="13"/>
  <c r="R1318" i="13"/>
  <c r="I1317" i="13"/>
  <c r="M1317" i="13"/>
  <c r="R1317" i="13"/>
  <c r="I1316" i="13"/>
  <c r="M1316" i="13"/>
  <c r="R1316" i="13"/>
  <c r="I1315" i="13"/>
  <c r="M1315" i="13"/>
  <c r="R1315" i="13"/>
  <c r="I1314" i="13"/>
  <c r="M1314" i="13"/>
  <c r="R1314" i="13"/>
  <c r="I1313" i="13"/>
  <c r="M1313" i="13"/>
  <c r="R1313" i="13"/>
  <c r="I1312" i="13"/>
  <c r="M1312" i="13"/>
  <c r="R1312" i="13"/>
  <c r="I1311" i="13"/>
  <c r="M1311" i="13"/>
  <c r="R1311" i="13"/>
  <c r="I1310" i="13"/>
  <c r="M1310" i="13"/>
  <c r="R1310" i="13"/>
  <c r="I1309" i="13"/>
  <c r="M1309" i="13"/>
  <c r="R1309" i="13"/>
  <c r="I1308" i="13"/>
  <c r="M1308" i="13"/>
  <c r="R1308" i="13"/>
  <c r="I1307" i="13"/>
  <c r="M1307" i="13"/>
  <c r="R1307" i="13"/>
  <c r="I1306" i="13"/>
  <c r="M1306" i="13"/>
  <c r="R1306" i="13"/>
  <c r="I1305" i="13"/>
  <c r="M1305" i="13"/>
  <c r="R1305" i="13"/>
  <c r="I1304" i="13"/>
  <c r="M1304" i="13"/>
  <c r="R1304" i="13"/>
  <c r="I1303" i="13"/>
  <c r="M1303" i="13"/>
  <c r="R1303" i="13"/>
  <c r="I1302" i="13"/>
  <c r="M1302" i="13"/>
  <c r="R1302" i="13"/>
  <c r="I1301" i="13"/>
  <c r="M1301" i="13"/>
  <c r="R1301" i="13"/>
  <c r="I1300" i="13"/>
  <c r="M1300" i="13"/>
  <c r="R1300" i="13"/>
  <c r="I1299" i="13"/>
  <c r="M1299" i="13"/>
  <c r="R1299" i="13"/>
  <c r="I1298" i="13"/>
  <c r="M1298" i="13"/>
  <c r="R1298" i="13"/>
  <c r="I1297" i="13"/>
  <c r="M1297" i="13"/>
  <c r="R1297" i="13"/>
  <c r="I1296" i="13"/>
  <c r="M1296" i="13"/>
  <c r="R1296" i="13"/>
  <c r="I1295" i="13"/>
  <c r="M1295" i="13"/>
  <c r="R1295" i="13"/>
  <c r="I1294" i="13"/>
  <c r="M1294" i="13"/>
  <c r="R1294" i="13"/>
  <c r="I1293" i="13"/>
  <c r="M1293" i="13"/>
  <c r="R1293" i="13"/>
  <c r="I1292" i="13"/>
  <c r="M1292" i="13"/>
  <c r="R1292" i="13"/>
  <c r="I1291" i="13"/>
  <c r="M1291" i="13"/>
  <c r="R1291" i="13"/>
  <c r="I1290" i="13"/>
  <c r="M1290" i="13"/>
  <c r="R1290" i="13"/>
  <c r="I1289" i="13"/>
  <c r="M1289" i="13"/>
  <c r="R1289" i="13"/>
  <c r="I1288" i="13"/>
  <c r="M1288" i="13"/>
  <c r="R1288" i="13"/>
  <c r="I1287" i="13"/>
  <c r="M1287" i="13"/>
  <c r="R1287" i="13"/>
  <c r="I1286" i="13"/>
  <c r="M1286" i="13"/>
  <c r="R1286" i="13"/>
  <c r="I1285" i="13"/>
  <c r="M1285" i="13"/>
  <c r="R1285" i="13"/>
  <c r="I1284" i="13"/>
  <c r="M1284" i="13"/>
  <c r="R1284" i="13"/>
  <c r="I1283" i="13"/>
  <c r="M1283" i="13"/>
  <c r="R1283" i="13"/>
  <c r="I1282" i="13"/>
  <c r="M1282" i="13"/>
  <c r="R1282" i="13"/>
  <c r="I1281" i="13"/>
  <c r="M1281" i="13"/>
  <c r="R1281" i="13"/>
  <c r="I1280" i="13"/>
  <c r="M1280" i="13"/>
  <c r="R1280" i="13"/>
  <c r="I1279" i="13"/>
  <c r="M1279" i="13"/>
  <c r="R1279" i="13"/>
  <c r="I1278" i="13"/>
  <c r="M1278" i="13"/>
  <c r="R1278" i="13"/>
  <c r="I1277" i="13"/>
  <c r="M1277" i="13"/>
  <c r="R1277" i="13"/>
  <c r="J18" i="21" l="1"/>
  <c r="I1269" i="13"/>
  <c r="I1270" i="13"/>
  <c r="M1269" i="13"/>
  <c r="M1270" i="13"/>
  <c r="I1244" i="13"/>
  <c r="I1245" i="13"/>
  <c r="I1246" i="13"/>
  <c r="I1247" i="13"/>
  <c r="I1248" i="13"/>
  <c r="I1249" i="13"/>
  <c r="I1250" i="13"/>
  <c r="I1251" i="13"/>
  <c r="I1252" i="13"/>
  <c r="I1253" i="13"/>
  <c r="I1254" i="13"/>
  <c r="I1255" i="13"/>
  <c r="I1256" i="13"/>
  <c r="I1257" i="13"/>
  <c r="I1258" i="13"/>
  <c r="I1259" i="13"/>
  <c r="I1260" i="13"/>
  <c r="I1261" i="13"/>
  <c r="I1262" i="13"/>
  <c r="I1263" i="13"/>
  <c r="I1264" i="13"/>
  <c r="I1265" i="13"/>
  <c r="I1266" i="13"/>
  <c r="I1267" i="13"/>
  <c r="I1268" i="13"/>
  <c r="I1272" i="13"/>
  <c r="M1244" i="13"/>
  <c r="M1245" i="13"/>
  <c r="M1246" i="13"/>
  <c r="M1247" i="13"/>
  <c r="M1248" i="13"/>
  <c r="M1249" i="13"/>
  <c r="M1250" i="13"/>
  <c r="M1251" i="13"/>
  <c r="M1252" i="13"/>
  <c r="M1253" i="13"/>
  <c r="M1254" i="13"/>
  <c r="M1255" i="13"/>
  <c r="M1256" i="13"/>
  <c r="M1257" i="13"/>
  <c r="M1258" i="13"/>
  <c r="M1259" i="13"/>
  <c r="M1260" i="13"/>
  <c r="M1261" i="13"/>
  <c r="M1262" i="13"/>
  <c r="M1263" i="13"/>
  <c r="M1264" i="13"/>
  <c r="M1265" i="13"/>
  <c r="M1266" i="13"/>
  <c r="M1267" i="13"/>
  <c r="M1268" i="13"/>
  <c r="M1272" i="13"/>
  <c r="I1185" i="13"/>
  <c r="I1186" i="13"/>
  <c r="I1187" i="13"/>
  <c r="I1188" i="13"/>
  <c r="I1189" i="13"/>
  <c r="I1190" i="13"/>
  <c r="I1191" i="13"/>
  <c r="I1192" i="13"/>
  <c r="I1193" i="13"/>
  <c r="I1194" i="13"/>
  <c r="I1195" i="13"/>
  <c r="I1196" i="13"/>
  <c r="I1197" i="13"/>
  <c r="I1198" i="13"/>
  <c r="I1199" i="13"/>
  <c r="I1200" i="13"/>
  <c r="I1201" i="13"/>
  <c r="I1202" i="13"/>
  <c r="I1203" i="13"/>
  <c r="I1204" i="13"/>
  <c r="I1205" i="13"/>
  <c r="I1206" i="13"/>
  <c r="I1207" i="13"/>
  <c r="I1208" i="13"/>
  <c r="I1209" i="13"/>
  <c r="I1210" i="13"/>
  <c r="I1211" i="13"/>
  <c r="I1212" i="13"/>
  <c r="I1213" i="13"/>
  <c r="I1214" i="13"/>
  <c r="I1215" i="13"/>
  <c r="I1216" i="13"/>
  <c r="I1217" i="13"/>
  <c r="I1218" i="13"/>
  <c r="I1219" i="13"/>
  <c r="I1220" i="13"/>
  <c r="I1221" i="13"/>
  <c r="I1222" i="13"/>
  <c r="I1223" i="13"/>
  <c r="I1224" i="13"/>
  <c r="I1225" i="13"/>
  <c r="I1226" i="13"/>
  <c r="I1227" i="13"/>
  <c r="I1228" i="13"/>
  <c r="I1229" i="13"/>
  <c r="I1230" i="13"/>
  <c r="I1271" i="13"/>
  <c r="I1274" i="13"/>
  <c r="I1275" i="13"/>
  <c r="I1276" i="13"/>
  <c r="I1231" i="13"/>
  <c r="I1232" i="13"/>
  <c r="I1233" i="13"/>
  <c r="I1234" i="13"/>
  <c r="I1235" i="13"/>
  <c r="I1236" i="13"/>
  <c r="I1237" i="13"/>
  <c r="I1238" i="13"/>
  <c r="I1239" i="13"/>
  <c r="I1240" i="13"/>
  <c r="I1241" i="13"/>
  <c r="I1242" i="13"/>
  <c r="I1243" i="13"/>
  <c r="M1185" i="13"/>
  <c r="M1186" i="13"/>
  <c r="M1187" i="13"/>
  <c r="M1188" i="13"/>
  <c r="M1189" i="13"/>
  <c r="M1190" i="13"/>
  <c r="M1191" i="13"/>
  <c r="M1192" i="13"/>
  <c r="M1193" i="13"/>
  <c r="M1194" i="13"/>
  <c r="M1195" i="13"/>
  <c r="M1196" i="13"/>
  <c r="M1197" i="13"/>
  <c r="M1198" i="13"/>
  <c r="M1199" i="13"/>
  <c r="M1200" i="13"/>
  <c r="M1201" i="13"/>
  <c r="M1202" i="13"/>
  <c r="M1203" i="13"/>
  <c r="M1204" i="13"/>
  <c r="M1205" i="13"/>
  <c r="M1206" i="13"/>
  <c r="M1207" i="13"/>
  <c r="M1208" i="13"/>
  <c r="M1209" i="13"/>
  <c r="M1210" i="13"/>
  <c r="M1211" i="13"/>
  <c r="M1212" i="13"/>
  <c r="M1213" i="13"/>
  <c r="M1214" i="13"/>
  <c r="M1215" i="13"/>
  <c r="M1216" i="13"/>
  <c r="M1217" i="13"/>
  <c r="M1218" i="13"/>
  <c r="M1219" i="13"/>
  <c r="M1220" i="13"/>
  <c r="M1221" i="13"/>
  <c r="M1222" i="13"/>
  <c r="M1223" i="13"/>
  <c r="M1224" i="13"/>
  <c r="M1225" i="13"/>
  <c r="M1226" i="13"/>
  <c r="M1227" i="13"/>
  <c r="M1228" i="13"/>
  <c r="M1229" i="13"/>
  <c r="M1230" i="13"/>
  <c r="M1271" i="13"/>
  <c r="M1274" i="13"/>
  <c r="M1275" i="13"/>
  <c r="M1276" i="13"/>
  <c r="M1231" i="13"/>
  <c r="M1232" i="13"/>
  <c r="M1233" i="13"/>
  <c r="M1234" i="13"/>
  <c r="M1235" i="13"/>
  <c r="M1236" i="13"/>
  <c r="M1237" i="13"/>
  <c r="M1238" i="13"/>
  <c r="M1239" i="13"/>
  <c r="M1240" i="13"/>
  <c r="M1241" i="13"/>
  <c r="M1242" i="13"/>
  <c r="M1243" i="13"/>
  <c r="R1275" i="13"/>
  <c r="R1276" i="13"/>
  <c r="I1183" i="13"/>
  <c r="I1184" i="13"/>
  <c r="M1183" i="13"/>
  <c r="M1184" i="13"/>
  <c r="I656" i="13"/>
  <c r="I657" i="13"/>
  <c r="I658" i="13"/>
  <c r="I659" i="13"/>
  <c r="I660" i="13"/>
  <c r="I661" i="13"/>
  <c r="I662" i="13"/>
  <c r="I663" i="13"/>
  <c r="I664" i="13"/>
  <c r="I665" i="13"/>
  <c r="I666" i="13"/>
  <c r="I667" i="13"/>
  <c r="I668" i="13"/>
  <c r="I669" i="13"/>
  <c r="I670" i="13"/>
  <c r="I671" i="13"/>
  <c r="I672" i="13"/>
  <c r="I673" i="13"/>
  <c r="I674" i="13"/>
  <c r="I675" i="13"/>
  <c r="I676" i="13"/>
  <c r="I677" i="13"/>
  <c r="I678" i="13"/>
  <c r="I679" i="13"/>
  <c r="I680" i="13"/>
  <c r="I681" i="13"/>
  <c r="I682" i="13"/>
  <c r="I683" i="13"/>
  <c r="I684" i="13"/>
  <c r="I685" i="13"/>
  <c r="I686" i="13"/>
  <c r="I687" i="13"/>
  <c r="I688" i="13"/>
  <c r="I689" i="13"/>
  <c r="I690" i="13"/>
  <c r="I691" i="13"/>
  <c r="I692" i="13"/>
  <c r="I693" i="13"/>
  <c r="I694" i="13"/>
  <c r="I695" i="13"/>
  <c r="I696" i="13"/>
  <c r="I697" i="13"/>
  <c r="I698" i="13"/>
  <c r="I699" i="13"/>
  <c r="I700" i="13"/>
  <c r="I701" i="13"/>
  <c r="I702" i="13"/>
  <c r="I703" i="13"/>
  <c r="I704" i="13"/>
  <c r="I705" i="13"/>
  <c r="I706" i="13"/>
  <c r="I707" i="13"/>
  <c r="I708" i="13"/>
  <c r="I709" i="13"/>
  <c r="I710" i="13"/>
  <c r="I711" i="13"/>
  <c r="I712" i="13"/>
  <c r="I713" i="13"/>
  <c r="I714" i="13"/>
  <c r="I715" i="13"/>
  <c r="I716" i="13"/>
  <c r="I717" i="13"/>
  <c r="I718" i="13"/>
  <c r="I719" i="13"/>
  <c r="I720" i="13"/>
  <c r="I721" i="13"/>
  <c r="I722" i="13"/>
  <c r="I723" i="13"/>
  <c r="I724" i="13"/>
  <c r="I725" i="13"/>
  <c r="I726" i="13"/>
  <c r="I727" i="13"/>
  <c r="I728" i="13"/>
  <c r="I729" i="13"/>
  <c r="I730" i="13"/>
  <c r="I731" i="13"/>
  <c r="I732" i="13"/>
  <c r="I733" i="13"/>
  <c r="I734" i="13"/>
  <c r="I735" i="13"/>
  <c r="I736" i="13"/>
  <c r="I737" i="13"/>
  <c r="I738" i="13"/>
  <c r="I739" i="13"/>
  <c r="I740" i="13"/>
  <c r="I741" i="13"/>
  <c r="I742" i="13"/>
  <c r="I743" i="13"/>
  <c r="I744" i="13"/>
  <c r="I745" i="13"/>
  <c r="I746" i="13"/>
  <c r="I747" i="13"/>
  <c r="I748" i="13"/>
  <c r="I749" i="13"/>
  <c r="I750" i="13"/>
  <c r="I751" i="13"/>
  <c r="I752" i="13"/>
  <c r="I753" i="13"/>
  <c r="I754" i="13"/>
  <c r="I755" i="13"/>
  <c r="I756" i="13"/>
  <c r="I757" i="13"/>
  <c r="I758" i="13"/>
  <c r="I759" i="13"/>
  <c r="I760" i="13"/>
  <c r="I761" i="13"/>
  <c r="I762" i="13"/>
  <c r="I763" i="13"/>
  <c r="I764" i="13"/>
  <c r="I765" i="13"/>
  <c r="I766" i="13"/>
  <c r="I767" i="13"/>
  <c r="I768" i="13"/>
  <c r="I769" i="13"/>
  <c r="I770" i="13"/>
  <c r="I771" i="13"/>
  <c r="I772" i="13"/>
  <c r="I773" i="13"/>
  <c r="I774" i="13"/>
  <c r="I775" i="13"/>
  <c r="I776" i="13"/>
  <c r="I777" i="13"/>
  <c r="I778" i="13"/>
  <c r="I779" i="13"/>
  <c r="I780" i="13"/>
  <c r="I781" i="13"/>
  <c r="I782" i="13"/>
  <c r="I783" i="13"/>
  <c r="I784" i="13"/>
  <c r="I785" i="13"/>
  <c r="I786" i="13"/>
  <c r="I787" i="13"/>
  <c r="I788" i="13"/>
  <c r="I789" i="13"/>
  <c r="I790" i="13"/>
  <c r="I791" i="13"/>
  <c r="I792" i="13"/>
  <c r="I793" i="13"/>
  <c r="I794" i="13"/>
  <c r="I795" i="13"/>
  <c r="I796" i="13"/>
  <c r="I797" i="13"/>
  <c r="I798" i="13"/>
  <c r="I799" i="13"/>
  <c r="I800" i="13"/>
  <c r="I801" i="13"/>
  <c r="I802" i="13"/>
  <c r="I803" i="13"/>
  <c r="I804" i="13"/>
  <c r="I805" i="13"/>
  <c r="I806" i="13"/>
  <c r="I807" i="13"/>
  <c r="I808" i="13"/>
  <c r="I809" i="13"/>
  <c r="I810" i="13"/>
  <c r="I811" i="13"/>
  <c r="I812" i="13"/>
  <c r="I813" i="13"/>
  <c r="I814" i="13"/>
  <c r="I815" i="13"/>
  <c r="I816" i="13"/>
  <c r="I817" i="13"/>
  <c r="I818" i="13"/>
  <c r="I819" i="13"/>
  <c r="I820" i="13"/>
  <c r="I821" i="13"/>
  <c r="I822" i="13"/>
  <c r="I823" i="13"/>
  <c r="I824" i="13"/>
  <c r="I825" i="13"/>
  <c r="I826" i="13"/>
  <c r="I827" i="13"/>
  <c r="I828" i="13"/>
  <c r="I829" i="13"/>
  <c r="I830" i="13"/>
  <c r="I831" i="13"/>
  <c r="I832" i="13"/>
  <c r="I833" i="13"/>
  <c r="I834" i="13"/>
  <c r="I835" i="13"/>
  <c r="I836" i="13"/>
  <c r="I837" i="13"/>
  <c r="I838" i="13"/>
  <c r="I839" i="13"/>
  <c r="I840" i="13"/>
  <c r="I841" i="13"/>
  <c r="I842" i="13"/>
  <c r="I843" i="13"/>
  <c r="I844" i="13"/>
  <c r="I845" i="13"/>
  <c r="I846" i="13"/>
  <c r="I847" i="13"/>
  <c r="I848" i="13"/>
  <c r="I849" i="13"/>
  <c r="I850" i="13"/>
  <c r="I851" i="13"/>
  <c r="I852" i="13"/>
  <c r="I853" i="13"/>
  <c r="I854" i="13"/>
  <c r="I855" i="13"/>
  <c r="I856" i="13"/>
  <c r="I857" i="13"/>
  <c r="I858" i="13"/>
  <c r="I859" i="13"/>
  <c r="I860" i="13"/>
  <c r="I861" i="13"/>
  <c r="I862" i="13"/>
  <c r="I863" i="13"/>
  <c r="I864" i="13"/>
  <c r="I865" i="13"/>
  <c r="I866" i="13"/>
  <c r="I867" i="13"/>
  <c r="I868" i="13"/>
  <c r="I869" i="13"/>
  <c r="I870" i="13"/>
  <c r="I871" i="13"/>
  <c r="I872" i="13"/>
  <c r="I873" i="13"/>
  <c r="I874" i="13"/>
  <c r="I875" i="13"/>
  <c r="I876" i="13"/>
  <c r="I877" i="13"/>
  <c r="I878" i="13"/>
  <c r="I879" i="13"/>
  <c r="I880" i="13"/>
  <c r="I881" i="13"/>
  <c r="I882" i="13"/>
  <c r="I883" i="13"/>
  <c r="I884" i="13"/>
  <c r="I885" i="13"/>
  <c r="I886" i="13"/>
  <c r="I887" i="13"/>
  <c r="I888" i="13"/>
  <c r="I889" i="13"/>
  <c r="I890" i="13"/>
  <c r="I891" i="13"/>
  <c r="I892" i="13"/>
  <c r="I893" i="13"/>
  <c r="I894" i="13"/>
  <c r="I895" i="13"/>
  <c r="I896" i="13"/>
  <c r="I897" i="13"/>
  <c r="I898" i="13"/>
  <c r="I899" i="13"/>
  <c r="I900" i="13"/>
  <c r="I901" i="13"/>
  <c r="I902" i="13"/>
  <c r="I903" i="13"/>
  <c r="I904" i="13"/>
  <c r="I905" i="13"/>
  <c r="I906" i="13"/>
  <c r="I907" i="13"/>
  <c r="I908" i="13"/>
  <c r="I909" i="13"/>
  <c r="I910" i="13"/>
  <c r="I911" i="13"/>
  <c r="I912" i="13"/>
  <c r="I913" i="13"/>
  <c r="I914" i="13"/>
  <c r="I915" i="13"/>
  <c r="I916" i="13"/>
  <c r="I917" i="13"/>
  <c r="I918" i="13"/>
  <c r="I919" i="13"/>
  <c r="I920" i="13"/>
  <c r="I921" i="13"/>
  <c r="I922" i="13"/>
  <c r="I923" i="13"/>
  <c r="I924" i="13"/>
  <c r="I925" i="13"/>
  <c r="I926" i="13"/>
  <c r="I927" i="13"/>
  <c r="I928" i="13"/>
  <c r="I929" i="13"/>
  <c r="I930" i="13"/>
  <c r="I931" i="13"/>
  <c r="I932" i="13"/>
  <c r="I933" i="13"/>
  <c r="I934" i="13"/>
  <c r="I935" i="13"/>
  <c r="I936" i="13"/>
  <c r="I937" i="13"/>
  <c r="I938" i="13"/>
  <c r="I939" i="13"/>
  <c r="I940" i="13"/>
  <c r="I941" i="13"/>
  <c r="I942" i="13"/>
  <c r="I943" i="13"/>
  <c r="I944" i="13"/>
  <c r="I945" i="13"/>
  <c r="I946" i="13"/>
  <c r="I947" i="13"/>
  <c r="I948" i="13"/>
  <c r="I949" i="13"/>
  <c r="I950" i="13"/>
  <c r="I951" i="13"/>
  <c r="I952" i="13"/>
  <c r="I953" i="13"/>
  <c r="I954" i="13"/>
  <c r="I955" i="13"/>
  <c r="I956" i="13"/>
  <c r="I957" i="13"/>
  <c r="I958" i="13"/>
  <c r="I959" i="13"/>
  <c r="I960" i="13"/>
  <c r="I961" i="13"/>
  <c r="I962" i="13"/>
  <c r="I963" i="13"/>
  <c r="I964" i="13"/>
  <c r="I965" i="13"/>
  <c r="I966" i="13"/>
  <c r="I967" i="13"/>
  <c r="I968" i="13"/>
  <c r="I969" i="13"/>
  <c r="I970" i="13"/>
  <c r="I971" i="13"/>
  <c r="I972" i="13"/>
  <c r="I973" i="13"/>
  <c r="I974" i="13"/>
  <c r="I975" i="13"/>
  <c r="I976" i="13"/>
  <c r="I977" i="13"/>
  <c r="I978" i="13"/>
  <c r="I979" i="13"/>
  <c r="I980" i="13"/>
  <c r="I981" i="13"/>
  <c r="I982" i="13"/>
  <c r="I983" i="13"/>
  <c r="I984" i="13"/>
  <c r="I985" i="13"/>
  <c r="I986" i="13"/>
  <c r="I987" i="13"/>
  <c r="I988" i="13"/>
  <c r="I989" i="13"/>
  <c r="I990" i="13"/>
  <c r="I991" i="13"/>
  <c r="I992" i="13"/>
  <c r="I993" i="13"/>
  <c r="I994" i="13"/>
  <c r="I995" i="13"/>
  <c r="I996" i="13"/>
  <c r="I997" i="13"/>
  <c r="I998" i="13"/>
  <c r="I999" i="13"/>
  <c r="I1000" i="13"/>
  <c r="I1001" i="13"/>
  <c r="I1002" i="13"/>
  <c r="I1003" i="13"/>
  <c r="I1004" i="13"/>
  <c r="I1005" i="13"/>
  <c r="I1006" i="13"/>
  <c r="I1007" i="13"/>
  <c r="I1008" i="13"/>
  <c r="I1009" i="13"/>
  <c r="I1010" i="13"/>
  <c r="I1011" i="13"/>
  <c r="I1012" i="13"/>
  <c r="I1013" i="13"/>
  <c r="I1014" i="13"/>
  <c r="I1015" i="13"/>
  <c r="I1016" i="13"/>
  <c r="I1017" i="13"/>
  <c r="I1018" i="13"/>
  <c r="I1019" i="13"/>
  <c r="I1020" i="13"/>
  <c r="I1021" i="13"/>
  <c r="I1022" i="13"/>
  <c r="I1023" i="13"/>
  <c r="I1024" i="13"/>
  <c r="I1025" i="13"/>
  <c r="I1026" i="13"/>
  <c r="I1027" i="13"/>
  <c r="I1028" i="13"/>
  <c r="I1029" i="13"/>
  <c r="I1030" i="13"/>
  <c r="I1031" i="13"/>
  <c r="I1032" i="13"/>
  <c r="I1033" i="13"/>
  <c r="I1034" i="13"/>
  <c r="I1035" i="13"/>
  <c r="I1036" i="13"/>
  <c r="I1037" i="13"/>
  <c r="I1038" i="13"/>
  <c r="I1039" i="13"/>
  <c r="I1040" i="13"/>
  <c r="I1041" i="13"/>
  <c r="I1042" i="13"/>
  <c r="I1043" i="13"/>
  <c r="I1044" i="13"/>
  <c r="I1045" i="13"/>
  <c r="I1046" i="13"/>
  <c r="I1047" i="13"/>
  <c r="I1048" i="13"/>
  <c r="I1049" i="13"/>
  <c r="I1050" i="13"/>
  <c r="I1051" i="13"/>
  <c r="I1052" i="13"/>
  <c r="I1053" i="13"/>
  <c r="I1054" i="13"/>
  <c r="I1055" i="13"/>
  <c r="I1056" i="13"/>
  <c r="I1057" i="13"/>
  <c r="I1058" i="13"/>
  <c r="I1059" i="13"/>
  <c r="I1060" i="13"/>
  <c r="I1061" i="13"/>
  <c r="I1062" i="13"/>
  <c r="I1063" i="13"/>
  <c r="I1064" i="13"/>
  <c r="I1065" i="13"/>
  <c r="I1066" i="13"/>
  <c r="I1067" i="13"/>
  <c r="I1068" i="13"/>
  <c r="I1069" i="13"/>
  <c r="I1070" i="13"/>
  <c r="I1071" i="13"/>
  <c r="I1072" i="13"/>
  <c r="I1073" i="13"/>
  <c r="I1074" i="13"/>
  <c r="I1075" i="13"/>
  <c r="I1076" i="13"/>
  <c r="I1077" i="13"/>
  <c r="I1078" i="13"/>
  <c r="I1079" i="13"/>
  <c r="I1080" i="13"/>
  <c r="I1081" i="13"/>
  <c r="I1082" i="13"/>
  <c r="I1083" i="13"/>
  <c r="I1084" i="13"/>
  <c r="I1085" i="13"/>
  <c r="I1086" i="13"/>
  <c r="I1087" i="13"/>
  <c r="I1088" i="13"/>
  <c r="I1089" i="13"/>
  <c r="I1090" i="13"/>
  <c r="I1091" i="13"/>
  <c r="I1092" i="13"/>
  <c r="I1093" i="13"/>
  <c r="I1094" i="13"/>
  <c r="I1095" i="13"/>
  <c r="I1096" i="13"/>
  <c r="I1097" i="13"/>
  <c r="I1098" i="13"/>
  <c r="I1099" i="13"/>
  <c r="I1100" i="13"/>
  <c r="I1101" i="13"/>
  <c r="I1102" i="13"/>
  <c r="I1103" i="13"/>
  <c r="I1104" i="13"/>
  <c r="I1105" i="13"/>
  <c r="I1106" i="13"/>
  <c r="I1107" i="13"/>
  <c r="I1108" i="13"/>
  <c r="I1109" i="13"/>
  <c r="I1110" i="13"/>
  <c r="I1111" i="13"/>
  <c r="I1112" i="13"/>
  <c r="I1113" i="13"/>
  <c r="I1114" i="13"/>
  <c r="I1115" i="13"/>
  <c r="I1116" i="13"/>
  <c r="I1117" i="13"/>
  <c r="I1118" i="13"/>
  <c r="I1119" i="13"/>
  <c r="I1120" i="13"/>
  <c r="I1121" i="13"/>
  <c r="I1122" i="13"/>
  <c r="I1123" i="13"/>
  <c r="I1124" i="13"/>
  <c r="I1125" i="13"/>
  <c r="I1126" i="13"/>
  <c r="I1127" i="13"/>
  <c r="I1128" i="13"/>
  <c r="I1129" i="13"/>
  <c r="I1130" i="13"/>
  <c r="I1131" i="13"/>
  <c r="I1132" i="13"/>
  <c r="I1133" i="13"/>
  <c r="I1134" i="13"/>
  <c r="I1135" i="13"/>
  <c r="I1136" i="13"/>
  <c r="I1137" i="13"/>
  <c r="I1138" i="13"/>
  <c r="I1139" i="13"/>
  <c r="I1140" i="13"/>
  <c r="I1141" i="13"/>
  <c r="I1142" i="13"/>
  <c r="I1143" i="13"/>
  <c r="I1144" i="13"/>
  <c r="I1145" i="13"/>
  <c r="I1146" i="13"/>
  <c r="I1147" i="13"/>
  <c r="I1148" i="13"/>
  <c r="I1149" i="13"/>
  <c r="I1150" i="13"/>
  <c r="I1151" i="13"/>
  <c r="I1152" i="13"/>
  <c r="I1153" i="13"/>
  <c r="I1154" i="13"/>
  <c r="I1155" i="13"/>
  <c r="I1156" i="13"/>
  <c r="I1157" i="13"/>
  <c r="I1158" i="13"/>
  <c r="I1159" i="13"/>
  <c r="I1160" i="13"/>
  <c r="I1161" i="13"/>
  <c r="I1162" i="13"/>
  <c r="I1163" i="13"/>
  <c r="I1164" i="13"/>
  <c r="I1165" i="13"/>
  <c r="I1166" i="13"/>
  <c r="I1167" i="13"/>
  <c r="I1168" i="13"/>
  <c r="I1169" i="13"/>
  <c r="I1170" i="13"/>
  <c r="I1171" i="13"/>
  <c r="I1172" i="13"/>
  <c r="I1173" i="13"/>
  <c r="I1174" i="13"/>
  <c r="I1175" i="13"/>
  <c r="I1176" i="13"/>
  <c r="I1177" i="13"/>
  <c r="I1178" i="13"/>
  <c r="I1179" i="13"/>
  <c r="I1180" i="13"/>
  <c r="I1181" i="13"/>
  <c r="I1182" i="13"/>
  <c r="M656" i="13"/>
  <c r="M657" i="13"/>
  <c r="M658" i="13"/>
  <c r="M659" i="13"/>
  <c r="M660" i="13"/>
  <c r="M661" i="13"/>
  <c r="M662" i="13"/>
  <c r="M663" i="13"/>
  <c r="M664" i="13"/>
  <c r="M665" i="13"/>
  <c r="M666" i="13"/>
  <c r="M667" i="13"/>
  <c r="M668" i="13"/>
  <c r="M669" i="13"/>
  <c r="M670" i="13"/>
  <c r="M671" i="13"/>
  <c r="M672" i="13"/>
  <c r="M673" i="13"/>
  <c r="M674" i="13"/>
  <c r="M675" i="13"/>
  <c r="M676" i="13"/>
  <c r="M677" i="13"/>
  <c r="M678" i="13"/>
  <c r="M679" i="13"/>
  <c r="M680" i="13"/>
  <c r="M681" i="13"/>
  <c r="M682" i="13"/>
  <c r="M683" i="13"/>
  <c r="M684" i="13"/>
  <c r="M685" i="13"/>
  <c r="M686" i="13"/>
  <c r="M687" i="13"/>
  <c r="M688" i="13"/>
  <c r="M689" i="13"/>
  <c r="M690" i="13"/>
  <c r="M691" i="13"/>
  <c r="M692" i="13"/>
  <c r="M693" i="13"/>
  <c r="M694" i="13"/>
  <c r="M695" i="13"/>
  <c r="M696" i="13"/>
  <c r="M697" i="13"/>
  <c r="M698" i="13"/>
  <c r="M699" i="13"/>
  <c r="M700" i="13"/>
  <c r="M701" i="13"/>
  <c r="M702" i="13"/>
  <c r="M703" i="13"/>
  <c r="M704" i="13"/>
  <c r="M705" i="13"/>
  <c r="M706" i="13"/>
  <c r="M707" i="13"/>
  <c r="M708" i="13"/>
  <c r="M709" i="13"/>
  <c r="M710" i="13"/>
  <c r="M711" i="13"/>
  <c r="M712" i="13"/>
  <c r="M713" i="13"/>
  <c r="M714" i="13"/>
  <c r="M715" i="13"/>
  <c r="M716" i="13"/>
  <c r="M717" i="13"/>
  <c r="M718" i="13"/>
  <c r="M719" i="13"/>
  <c r="M720" i="13"/>
  <c r="M721" i="13"/>
  <c r="M722" i="13"/>
  <c r="M723" i="13"/>
  <c r="M724" i="13"/>
  <c r="M725" i="13"/>
  <c r="M726" i="13"/>
  <c r="M727" i="13"/>
  <c r="M728" i="13"/>
  <c r="M729" i="13"/>
  <c r="M730" i="13"/>
  <c r="M731" i="13"/>
  <c r="M732" i="13"/>
  <c r="M733" i="13"/>
  <c r="M734" i="13"/>
  <c r="M735" i="13"/>
  <c r="M736" i="13"/>
  <c r="M737" i="13"/>
  <c r="M738" i="13"/>
  <c r="M739" i="13"/>
  <c r="M740" i="13"/>
  <c r="M741" i="13"/>
  <c r="M742" i="13"/>
  <c r="M743" i="13"/>
  <c r="M744" i="13"/>
  <c r="M745" i="13"/>
  <c r="M746" i="13"/>
  <c r="M747" i="13"/>
  <c r="M748" i="13"/>
  <c r="M749" i="13"/>
  <c r="M750" i="13"/>
  <c r="M751" i="13"/>
  <c r="M752" i="13"/>
  <c r="M753" i="13"/>
  <c r="M754" i="13"/>
  <c r="M755" i="13"/>
  <c r="M756" i="13"/>
  <c r="M757" i="13"/>
  <c r="M758" i="13"/>
  <c r="M759" i="13"/>
  <c r="M760" i="13"/>
  <c r="M761" i="13"/>
  <c r="M762" i="13"/>
  <c r="M763" i="13"/>
  <c r="M764" i="13"/>
  <c r="M765" i="13"/>
  <c r="M766" i="13"/>
  <c r="M767" i="13"/>
  <c r="M768" i="13"/>
  <c r="M769" i="13"/>
  <c r="M770" i="13"/>
  <c r="M771" i="13"/>
  <c r="M772" i="13"/>
  <c r="M773" i="13"/>
  <c r="M774" i="13"/>
  <c r="M775" i="13"/>
  <c r="M776" i="13"/>
  <c r="M777" i="13"/>
  <c r="M778" i="13"/>
  <c r="M779" i="13"/>
  <c r="M780" i="13"/>
  <c r="M781" i="13"/>
  <c r="M782" i="13"/>
  <c r="M783" i="13"/>
  <c r="M784" i="13"/>
  <c r="M785" i="13"/>
  <c r="M786" i="13"/>
  <c r="M787" i="13"/>
  <c r="M788" i="13"/>
  <c r="M789" i="13"/>
  <c r="M790" i="13"/>
  <c r="M791" i="13"/>
  <c r="M792" i="13"/>
  <c r="M793" i="13"/>
  <c r="M794" i="13"/>
  <c r="M795" i="13"/>
  <c r="M796" i="13"/>
  <c r="M797" i="13"/>
  <c r="M798" i="13"/>
  <c r="M799" i="13"/>
  <c r="M800" i="13"/>
  <c r="M801" i="13"/>
  <c r="M802" i="13"/>
  <c r="M803" i="13"/>
  <c r="M804" i="13"/>
  <c r="M805" i="13"/>
  <c r="M806" i="13"/>
  <c r="M807" i="13"/>
  <c r="M808" i="13"/>
  <c r="M809" i="13"/>
  <c r="M810" i="13"/>
  <c r="M811" i="13"/>
  <c r="M812" i="13"/>
  <c r="M813" i="13"/>
  <c r="M814" i="13"/>
  <c r="M815" i="13"/>
  <c r="M816" i="13"/>
  <c r="M817" i="13"/>
  <c r="M818" i="13"/>
  <c r="M819" i="13"/>
  <c r="M820" i="13"/>
  <c r="M821" i="13"/>
  <c r="M822" i="13"/>
  <c r="M823" i="13"/>
  <c r="M824" i="13"/>
  <c r="M825" i="13"/>
  <c r="M826" i="13"/>
  <c r="M827" i="13"/>
  <c r="M828" i="13"/>
  <c r="M829" i="13"/>
  <c r="M830" i="13"/>
  <c r="M831" i="13"/>
  <c r="M832" i="13"/>
  <c r="M833" i="13"/>
  <c r="M834" i="13"/>
  <c r="M835" i="13"/>
  <c r="M836" i="13"/>
  <c r="M837" i="13"/>
  <c r="M838" i="13"/>
  <c r="M839" i="13"/>
  <c r="M840" i="13"/>
  <c r="M841" i="13"/>
  <c r="M842" i="13"/>
  <c r="M843" i="13"/>
  <c r="M844" i="13"/>
  <c r="M845" i="13"/>
  <c r="M846" i="13"/>
  <c r="M847" i="13"/>
  <c r="M848" i="13"/>
  <c r="M849" i="13"/>
  <c r="M850" i="13"/>
  <c r="M851" i="13"/>
  <c r="M852" i="13"/>
  <c r="M853" i="13"/>
  <c r="M854" i="13"/>
  <c r="M855" i="13"/>
  <c r="M856" i="13"/>
  <c r="M857" i="13"/>
  <c r="M858" i="13"/>
  <c r="M859" i="13"/>
  <c r="M860" i="13"/>
  <c r="M861" i="13"/>
  <c r="M862" i="13"/>
  <c r="M863" i="13"/>
  <c r="M864" i="13"/>
  <c r="M865" i="13"/>
  <c r="M866" i="13"/>
  <c r="M867" i="13"/>
  <c r="M868" i="13"/>
  <c r="M869" i="13"/>
  <c r="M870" i="13"/>
  <c r="M871" i="13"/>
  <c r="M872" i="13"/>
  <c r="M873" i="13"/>
  <c r="M874" i="13"/>
  <c r="M875" i="13"/>
  <c r="M876" i="13"/>
  <c r="M877" i="13"/>
  <c r="M878" i="13"/>
  <c r="M879" i="13"/>
  <c r="M880" i="13"/>
  <c r="M881" i="13"/>
  <c r="M882" i="13"/>
  <c r="M883" i="13"/>
  <c r="M884" i="13"/>
  <c r="M885" i="13"/>
  <c r="M886" i="13"/>
  <c r="M887" i="13"/>
  <c r="M888" i="13"/>
  <c r="M889" i="13"/>
  <c r="M890" i="13"/>
  <c r="M891" i="13"/>
  <c r="M892" i="13"/>
  <c r="M893" i="13"/>
  <c r="M894" i="13"/>
  <c r="M895" i="13"/>
  <c r="M896" i="13"/>
  <c r="M897" i="13"/>
  <c r="M898" i="13"/>
  <c r="M899" i="13"/>
  <c r="M900" i="13"/>
  <c r="M901" i="13"/>
  <c r="M902" i="13"/>
  <c r="M903" i="13"/>
  <c r="M904" i="13"/>
  <c r="M905" i="13"/>
  <c r="M906" i="13"/>
  <c r="M907" i="13"/>
  <c r="M908" i="13"/>
  <c r="M909" i="13"/>
  <c r="M910" i="13"/>
  <c r="M911" i="13"/>
  <c r="M912" i="13"/>
  <c r="M913" i="13"/>
  <c r="M914" i="13"/>
  <c r="M915" i="13"/>
  <c r="M916" i="13"/>
  <c r="M917" i="13"/>
  <c r="M918" i="13"/>
  <c r="M919" i="13"/>
  <c r="M920" i="13"/>
  <c r="M921" i="13"/>
  <c r="M922" i="13"/>
  <c r="M923" i="13"/>
  <c r="M924" i="13"/>
  <c r="M925" i="13"/>
  <c r="M926" i="13"/>
  <c r="M927" i="13"/>
  <c r="M928" i="13"/>
  <c r="M929" i="13"/>
  <c r="M930" i="13"/>
  <c r="M931" i="13"/>
  <c r="M932" i="13"/>
  <c r="M933" i="13"/>
  <c r="M934" i="13"/>
  <c r="M935" i="13"/>
  <c r="M936" i="13"/>
  <c r="M937" i="13"/>
  <c r="M938" i="13"/>
  <c r="M939" i="13"/>
  <c r="M940" i="13"/>
  <c r="M941" i="13"/>
  <c r="M942" i="13"/>
  <c r="M943" i="13"/>
  <c r="M944" i="13"/>
  <c r="M945" i="13"/>
  <c r="M946" i="13"/>
  <c r="M947" i="13"/>
  <c r="M948" i="13"/>
  <c r="M949" i="13"/>
  <c r="M950" i="13"/>
  <c r="M951" i="13"/>
  <c r="M952" i="13"/>
  <c r="M953" i="13"/>
  <c r="M954" i="13"/>
  <c r="M955" i="13"/>
  <c r="M956" i="13"/>
  <c r="M957" i="13"/>
  <c r="M958" i="13"/>
  <c r="M959" i="13"/>
  <c r="M960" i="13"/>
  <c r="M961" i="13"/>
  <c r="M962" i="13"/>
  <c r="M963" i="13"/>
  <c r="M964" i="13"/>
  <c r="M965" i="13"/>
  <c r="M966" i="13"/>
  <c r="M967" i="13"/>
  <c r="M968" i="13"/>
  <c r="M969" i="13"/>
  <c r="M970" i="13"/>
  <c r="M971" i="13"/>
  <c r="M972" i="13"/>
  <c r="M973" i="13"/>
  <c r="M974" i="13"/>
  <c r="M975" i="13"/>
  <c r="M976" i="13"/>
  <c r="M977" i="13"/>
  <c r="M978" i="13"/>
  <c r="M979" i="13"/>
  <c r="M980" i="13"/>
  <c r="M981" i="13"/>
  <c r="M982" i="13"/>
  <c r="M983" i="13"/>
  <c r="M984" i="13"/>
  <c r="M985" i="13"/>
  <c r="M986" i="13"/>
  <c r="M987" i="13"/>
  <c r="M988" i="13"/>
  <c r="M989" i="13"/>
  <c r="M990" i="13"/>
  <c r="M991" i="13"/>
  <c r="M992" i="13"/>
  <c r="M993" i="13"/>
  <c r="M994" i="13"/>
  <c r="M995" i="13"/>
  <c r="M996" i="13"/>
  <c r="M997" i="13"/>
  <c r="M998" i="13"/>
  <c r="M999" i="13"/>
  <c r="M1000" i="13"/>
  <c r="M1001" i="13"/>
  <c r="M1002" i="13"/>
  <c r="M1003" i="13"/>
  <c r="M1004" i="13"/>
  <c r="M1005" i="13"/>
  <c r="M1006" i="13"/>
  <c r="M1007" i="13"/>
  <c r="M1008" i="13"/>
  <c r="M1009" i="13"/>
  <c r="M1010" i="13"/>
  <c r="M1011" i="13"/>
  <c r="M1012" i="13"/>
  <c r="M1013" i="13"/>
  <c r="M1014" i="13"/>
  <c r="M1015" i="13"/>
  <c r="M1016" i="13"/>
  <c r="M1017" i="13"/>
  <c r="M1018" i="13"/>
  <c r="M1019" i="13"/>
  <c r="M1020" i="13"/>
  <c r="M1021" i="13"/>
  <c r="M1022" i="13"/>
  <c r="M1023" i="13"/>
  <c r="M1024" i="13"/>
  <c r="M1025" i="13"/>
  <c r="M1026" i="13"/>
  <c r="M1027" i="13"/>
  <c r="M1028" i="13"/>
  <c r="M1029" i="13"/>
  <c r="M1030" i="13"/>
  <c r="M1031" i="13"/>
  <c r="M1032" i="13"/>
  <c r="M1033" i="13"/>
  <c r="M1034" i="13"/>
  <c r="M1035" i="13"/>
  <c r="M1036" i="13"/>
  <c r="M1037" i="13"/>
  <c r="M1038" i="13"/>
  <c r="M1039" i="13"/>
  <c r="M1040" i="13"/>
  <c r="M1041" i="13"/>
  <c r="M1042" i="13"/>
  <c r="M1043" i="13"/>
  <c r="M1044" i="13"/>
  <c r="M1045" i="13"/>
  <c r="M1046" i="13"/>
  <c r="M1047" i="13"/>
  <c r="M1048" i="13"/>
  <c r="M1049" i="13"/>
  <c r="M1050" i="13"/>
  <c r="M1051" i="13"/>
  <c r="M1052" i="13"/>
  <c r="M1053" i="13"/>
  <c r="M1054" i="13"/>
  <c r="M1055" i="13"/>
  <c r="M1056" i="13"/>
  <c r="M1057" i="13"/>
  <c r="M1058" i="13"/>
  <c r="M1059" i="13"/>
  <c r="M1060" i="13"/>
  <c r="M1061" i="13"/>
  <c r="M1062" i="13"/>
  <c r="M1063" i="13"/>
  <c r="M1064" i="13"/>
  <c r="M1065" i="13"/>
  <c r="M1066" i="13"/>
  <c r="M1067" i="13"/>
  <c r="M1068" i="13"/>
  <c r="M1069" i="13"/>
  <c r="M1070" i="13"/>
  <c r="M1071" i="13"/>
  <c r="M1072" i="13"/>
  <c r="M1073" i="13"/>
  <c r="M1074" i="13"/>
  <c r="M1075" i="13"/>
  <c r="M1076" i="13"/>
  <c r="M1077" i="13"/>
  <c r="M1078" i="13"/>
  <c r="M1079" i="13"/>
  <c r="M1080" i="13"/>
  <c r="M1081" i="13"/>
  <c r="M1082" i="13"/>
  <c r="M1083" i="13"/>
  <c r="M1084" i="13"/>
  <c r="M1085" i="13"/>
  <c r="M1086" i="13"/>
  <c r="M1087" i="13"/>
  <c r="M1088" i="13"/>
  <c r="M1089" i="13"/>
  <c r="M1090" i="13"/>
  <c r="M1091" i="13"/>
  <c r="M1092" i="13"/>
  <c r="M1093" i="13"/>
  <c r="M1094" i="13"/>
  <c r="M1095" i="13"/>
  <c r="M1096" i="13"/>
  <c r="M1097" i="13"/>
  <c r="M1098" i="13"/>
  <c r="M1099" i="13"/>
  <c r="M1100" i="13"/>
  <c r="M1101" i="13"/>
  <c r="M1102" i="13"/>
  <c r="M1103" i="13"/>
  <c r="M1104" i="13"/>
  <c r="M1105" i="13"/>
  <c r="M1106" i="13"/>
  <c r="M1107" i="13"/>
  <c r="M1108" i="13"/>
  <c r="M1109" i="13"/>
  <c r="M1110" i="13"/>
  <c r="M1111" i="13"/>
  <c r="M1112" i="13"/>
  <c r="M1113" i="13"/>
  <c r="M1114" i="13"/>
  <c r="M1115" i="13"/>
  <c r="M1116" i="13"/>
  <c r="M1117" i="13"/>
  <c r="M1118" i="13"/>
  <c r="M1119" i="13"/>
  <c r="M1120" i="13"/>
  <c r="M1121" i="13"/>
  <c r="M1122" i="13"/>
  <c r="M1123" i="13"/>
  <c r="M1124" i="13"/>
  <c r="M1125" i="13"/>
  <c r="M1126" i="13"/>
  <c r="M1127" i="13"/>
  <c r="M1128" i="13"/>
  <c r="M1129" i="13"/>
  <c r="M1130" i="13"/>
  <c r="M1131" i="13"/>
  <c r="M1132" i="13"/>
  <c r="M1133" i="13"/>
  <c r="M1134" i="13"/>
  <c r="M1135" i="13"/>
  <c r="M1136" i="13"/>
  <c r="M1137" i="13"/>
  <c r="M1138" i="13"/>
  <c r="M1139" i="13"/>
  <c r="M1140" i="13"/>
  <c r="M1141" i="13"/>
  <c r="M1142" i="13"/>
  <c r="M1143" i="13"/>
  <c r="M1144" i="13"/>
  <c r="M1145" i="13"/>
  <c r="M1146" i="13"/>
  <c r="M1147" i="13"/>
  <c r="M1148" i="13"/>
  <c r="M1149" i="13"/>
  <c r="M1150" i="13"/>
  <c r="M1151" i="13"/>
  <c r="M1152" i="13"/>
  <c r="M1153" i="13"/>
  <c r="M1154" i="13"/>
  <c r="M1155" i="13"/>
  <c r="M1156" i="13"/>
  <c r="M1157" i="13"/>
  <c r="M1158" i="13"/>
  <c r="M1159" i="13"/>
  <c r="M1160" i="13"/>
  <c r="M1161" i="13"/>
  <c r="M1162" i="13"/>
  <c r="M1163" i="13"/>
  <c r="M1164" i="13"/>
  <c r="M1165" i="13"/>
  <c r="M1166" i="13"/>
  <c r="M1167" i="13"/>
  <c r="M1168" i="13"/>
  <c r="M1169" i="13"/>
  <c r="M1170" i="13"/>
  <c r="M1171" i="13"/>
  <c r="M1172" i="13"/>
  <c r="M1173" i="13"/>
  <c r="M1174" i="13"/>
  <c r="M1175" i="13"/>
  <c r="M1176" i="13"/>
  <c r="M1177" i="13"/>
  <c r="M1178" i="13"/>
  <c r="M1179" i="13"/>
  <c r="M1180" i="13"/>
  <c r="M1181" i="13"/>
  <c r="M1182" i="13"/>
  <c r="A65" i="19" l="1"/>
  <c r="A121" i="19" s="1"/>
  <c r="A177" i="19" s="1"/>
  <c r="A233" i="19" s="1"/>
  <c r="A289" i="19" s="1"/>
  <c r="A345" i="19" s="1"/>
  <c r="A401" i="19" s="1"/>
  <c r="A457" i="19" s="1"/>
  <c r="A513" i="19" s="1"/>
  <c r="A569" i="19" s="1"/>
  <c r="A625" i="19" s="1"/>
  <c r="A681" i="19" s="1"/>
  <c r="A737" i="19" s="1"/>
  <c r="A793" i="19" s="1"/>
  <c r="A849" i="19" s="1"/>
  <c r="A905" i="19" s="1"/>
  <c r="A961" i="19" s="1"/>
  <c r="A1017" i="19" s="1"/>
  <c r="A1073" i="19" s="1"/>
  <c r="A1129" i="19" s="1"/>
  <c r="A1185" i="19" s="1"/>
  <c r="A1241" i="19" s="1"/>
  <c r="A1297" i="19" s="1"/>
  <c r="A1353" i="19" s="1"/>
  <c r="A1409" i="19" s="1"/>
  <c r="A1465" i="19" s="1"/>
  <c r="A1521" i="19" s="1"/>
  <c r="A1577" i="19" s="1"/>
  <c r="A1633" i="19" s="1"/>
  <c r="A1689" i="19" s="1"/>
  <c r="A1745" i="19" s="1"/>
  <c r="A1801" i="19" s="1"/>
  <c r="A1857" i="19" s="1"/>
  <c r="A1913" i="19" s="1"/>
  <c r="A66" i="18"/>
  <c r="A123" i="18" s="1"/>
  <c r="A180" i="18" s="1"/>
  <c r="A237" i="18" s="1"/>
  <c r="A294" i="18" s="1"/>
  <c r="A351" i="18" s="1"/>
  <c r="A408" i="18" s="1"/>
  <c r="A465" i="18" s="1"/>
  <c r="A522" i="18" s="1"/>
  <c r="A579" i="18" s="1"/>
  <c r="A636" i="18" s="1"/>
  <c r="A693" i="18" s="1"/>
  <c r="A750" i="18" s="1"/>
  <c r="A807" i="18" s="1"/>
  <c r="A864" i="18" s="1"/>
  <c r="A921" i="18" s="1"/>
  <c r="A978" i="18" s="1"/>
  <c r="A1035" i="18" s="1"/>
  <c r="A1092" i="18" s="1"/>
  <c r="A1149" i="18" s="1"/>
  <c r="A1206" i="18" s="1"/>
  <c r="A1263" i="18" s="1"/>
  <c r="A1320" i="18" s="1"/>
  <c r="A1377" i="18" s="1"/>
  <c r="A1434" i="18" s="1"/>
  <c r="A1491" i="18" s="1"/>
  <c r="A1548" i="18" s="1"/>
  <c r="A1605" i="18" s="1"/>
  <c r="A1662" i="18" s="1"/>
  <c r="A1719" i="18" s="1"/>
  <c r="A1776" i="18" s="1"/>
  <c r="A1833" i="18" s="1"/>
  <c r="A1890" i="18" s="1"/>
  <c r="A1947" i="18" s="1"/>
  <c r="A2004" i="18" s="1"/>
  <c r="A2061" i="18" s="1"/>
  <c r="A2118" i="18" s="1"/>
  <c r="A2175" i="18" s="1"/>
  <c r="A2232" i="18" s="1"/>
  <c r="A2289" i="18" s="1"/>
  <c r="A2346" i="18" s="1"/>
  <c r="A2403" i="18" s="1"/>
  <c r="A2460" i="18" s="1"/>
  <c r="A2517" i="18" s="1"/>
  <c r="A2574" i="18" s="1"/>
  <c r="A2631" i="18" s="1"/>
  <c r="A2688" i="18" s="1"/>
  <c r="A2745" i="18" s="1"/>
  <c r="A2802" i="18" s="1"/>
  <c r="A2859" i="18" s="1"/>
  <c r="A1914" i="19" l="1"/>
  <c r="A1969" i="19"/>
  <c r="A2025" i="19" s="1"/>
  <c r="A2081" i="19" s="1"/>
  <c r="A2137" i="19" s="1"/>
  <c r="A2193" i="19" s="1"/>
  <c r="A2249" i="19" s="1"/>
  <c r="A2305" i="19" s="1"/>
  <c r="A2361" i="19" s="1"/>
  <c r="A2417" i="19" s="1"/>
  <c r="A2473" i="19" s="1"/>
  <c r="I10" i="41"/>
  <c r="D10" i="41"/>
  <c r="A2474" i="19" l="1"/>
  <c r="A2529" i="19"/>
  <c r="A2585" i="19" s="1"/>
  <c r="A2641" i="19" s="1"/>
  <c r="A2697" i="19" s="1"/>
  <c r="A2753" i="19" s="1"/>
  <c r="A2809" i="19" s="1"/>
  <c r="H11" i="41"/>
  <c r="I11" i="41" s="1"/>
  <c r="C11" i="41"/>
  <c r="M10" i="11"/>
  <c r="L11" i="11"/>
  <c r="L12" i="11" s="1"/>
  <c r="L13" i="11" s="1"/>
  <c r="L14" i="11" s="1"/>
  <c r="L15" i="11" s="1"/>
  <c r="L16" i="11" s="1"/>
  <c r="L17" i="11" s="1"/>
  <c r="L18" i="11" s="1"/>
  <c r="L19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H12" i="41" l="1"/>
  <c r="H13" i="41" s="1"/>
  <c r="D11" i="41"/>
  <c r="C12" i="41"/>
  <c r="D12" i="41" s="1"/>
  <c r="M28" i="11"/>
  <c r="M26" i="11"/>
  <c r="M24" i="11"/>
  <c r="M22" i="11"/>
  <c r="M20" i="11"/>
  <c r="M18" i="11"/>
  <c r="M16" i="11"/>
  <c r="M14" i="11"/>
  <c r="M12" i="11"/>
  <c r="M29" i="11"/>
  <c r="M27" i="11"/>
  <c r="M25" i="11"/>
  <c r="M23" i="11"/>
  <c r="M21" i="11"/>
  <c r="M19" i="11"/>
  <c r="M17" i="11"/>
  <c r="M15" i="11"/>
  <c r="M13" i="11"/>
  <c r="M11" i="11"/>
  <c r="I12" i="41" l="1"/>
  <c r="H14" i="41"/>
  <c r="I13" i="41"/>
  <c r="C13" i="41"/>
  <c r="D13" i="41" s="1"/>
  <c r="H15" i="41" l="1"/>
  <c r="I14" i="41"/>
  <c r="C14" i="41"/>
  <c r="D14" i="41" s="1"/>
  <c r="H16" i="41" l="1"/>
  <c r="I15" i="41"/>
  <c r="C15" i="41"/>
  <c r="D15" i="41" s="1"/>
  <c r="H17" i="41" l="1"/>
  <c r="I16" i="41"/>
  <c r="C16" i="41"/>
  <c r="D16" i="41" s="1"/>
  <c r="AQ118" i="45"/>
  <c r="AQ106" i="45"/>
  <c r="CD39" i="45"/>
  <c r="AJ39" i="45" s="1"/>
  <c r="CG33" i="45"/>
  <c r="CG32" i="45"/>
  <c r="CG31" i="45"/>
  <c r="CG30" i="45"/>
  <c r="CD30" i="45"/>
  <c r="CG29" i="45"/>
  <c r="AL45" i="45"/>
  <c r="AL29" i="45"/>
  <c r="CG28" i="45"/>
  <c r="AL44" i="45"/>
  <c r="AL28" i="45"/>
  <c r="CG27" i="45"/>
  <c r="AL43" i="45"/>
  <c r="AL27" i="45"/>
  <c r="CG26" i="45"/>
  <c r="AL42" i="45"/>
  <c r="AL26" i="45"/>
  <c r="CG25" i="45"/>
  <c r="AL41" i="45"/>
  <c r="AL25" i="45"/>
  <c r="CG24" i="45"/>
  <c r="AL40" i="45"/>
  <c r="AL24" i="45"/>
  <c r="CG23" i="45"/>
  <c r="AL39" i="45"/>
  <c r="AL23" i="45"/>
  <c r="CG22" i="45"/>
  <c r="AL38" i="45"/>
  <c r="AL22" i="45"/>
  <c r="CG21" i="45"/>
  <c r="AL37" i="45"/>
  <c r="AL21" i="45"/>
  <c r="CG20" i="45"/>
  <c r="AL36" i="45"/>
  <c r="AL20" i="45"/>
  <c r="CG19" i="45"/>
  <c r="AL35" i="45"/>
  <c r="AL19" i="45"/>
  <c r="CG18" i="45"/>
  <c r="AL34" i="45"/>
  <c r="AL18" i="45"/>
  <c r="CG17" i="45"/>
  <c r="AL33" i="45"/>
  <c r="AL17" i="45"/>
  <c r="CG16" i="45"/>
  <c r="AL32" i="45"/>
  <c r="AL16" i="45"/>
  <c r="CG15" i="45"/>
  <c r="AL31" i="45"/>
  <c r="AL15" i="45"/>
  <c r="CG14" i="45"/>
  <c r="AL30" i="45"/>
  <c r="AR13" i="45"/>
  <c r="BD9" i="45"/>
  <c r="AK115" i="3"/>
  <c r="AK103" i="3"/>
  <c r="AJ15" i="45" l="1"/>
  <c r="AJ31" i="45"/>
  <c r="AJ17" i="45"/>
  <c r="AJ33" i="45"/>
  <c r="AJ19" i="45"/>
  <c r="AJ35" i="45"/>
  <c r="AJ21" i="45"/>
  <c r="AJ37" i="45"/>
  <c r="AJ23" i="45"/>
  <c r="AJ45" i="45"/>
  <c r="Q656" i="13"/>
  <c r="Q658" i="13"/>
  <c r="Q660" i="13"/>
  <c r="Q662" i="13"/>
  <c r="Q664" i="13"/>
  <c r="Q666" i="13"/>
  <c r="Q668" i="13"/>
  <c r="Q670" i="13"/>
  <c r="Q672" i="13"/>
  <c r="Q674" i="13"/>
  <c r="Q676" i="13"/>
  <c r="Q678" i="13"/>
  <c r="Q680" i="13"/>
  <c r="Q682" i="13"/>
  <c r="Q684" i="13"/>
  <c r="Q686" i="13"/>
  <c r="Q688" i="13"/>
  <c r="Q690" i="13"/>
  <c r="Q692" i="13"/>
  <c r="Q694" i="13"/>
  <c r="Q696" i="13"/>
  <c r="Q698" i="13"/>
  <c r="Q700" i="13"/>
  <c r="Q702" i="13"/>
  <c r="Q704" i="13"/>
  <c r="Q706" i="13"/>
  <c r="Q708" i="13"/>
  <c r="Q710" i="13"/>
  <c r="Q712" i="13"/>
  <c r="Q714" i="13"/>
  <c r="Q716" i="13"/>
  <c r="Q718" i="13"/>
  <c r="Q720" i="13"/>
  <c r="Q722" i="13"/>
  <c r="Q724" i="13"/>
  <c r="Q726" i="13"/>
  <c r="Q728" i="13"/>
  <c r="Q730" i="13"/>
  <c r="Q732" i="13"/>
  <c r="Q734" i="13"/>
  <c r="Q736" i="13"/>
  <c r="Q738" i="13"/>
  <c r="Q740" i="13"/>
  <c r="Q742" i="13"/>
  <c r="Q744" i="13"/>
  <c r="Q746" i="13"/>
  <c r="Q748" i="13"/>
  <c r="Q750" i="13"/>
  <c r="Q752" i="13"/>
  <c r="Q754" i="13"/>
  <c r="Q756" i="13"/>
  <c r="Q758" i="13"/>
  <c r="Q760" i="13"/>
  <c r="Q657" i="13"/>
  <c r="Q659" i="13"/>
  <c r="Q661" i="13"/>
  <c r="Q663" i="13"/>
  <c r="Q665" i="13"/>
  <c r="Q667" i="13"/>
  <c r="Q669" i="13"/>
  <c r="Q671" i="13"/>
  <c r="Q673" i="13"/>
  <c r="Q675" i="13"/>
  <c r="Q677" i="13"/>
  <c r="Q679" i="13"/>
  <c r="Q681" i="13"/>
  <c r="Q683" i="13"/>
  <c r="Q685" i="13"/>
  <c r="Q687" i="13"/>
  <c r="Q689" i="13"/>
  <c r="Q691" i="13"/>
  <c r="Q693" i="13"/>
  <c r="Q695" i="13"/>
  <c r="Q697" i="13"/>
  <c r="Q699" i="13"/>
  <c r="Q701" i="13"/>
  <c r="Q703" i="13"/>
  <c r="Q705" i="13"/>
  <c r="Q707" i="13"/>
  <c r="Q709" i="13"/>
  <c r="Q711" i="13"/>
  <c r="Q713" i="13"/>
  <c r="Q715" i="13"/>
  <c r="Q717" i="13"/>
  <c r="Q719" i="13"/>
  <c r="Q721" i="13"/>
  <c r="Q723" i="13"/>
  <c r="Q725" i="13"/>
  <c r="Q727" i="13"/>
  <c r="Q729" i="13"/>
  <c r="Q731" i="13"/>
  <c r="Q733" i="13"/>
  <c r="Q735" i="13"/>
  <c r="Q737" i="13"/>
  <c r="Q739" i="13"/>
  <c r="Q741" i="13"/>
  <c r="Q743" i="13"/>
  <c r="Q745" i="13"/>
  <c r="Q747" i="13"/>
  <c r="Q749" i="13"/>
  <c r="Q751" i="13"/>
  <c r="Q753" i="13"/>
  <c r="Q755" i="13"/>
  <c r="Q757" i="13"/>
  <c r="Q759" i="13"/>
  <c r="Q761" i="13"/>
  <c r="Q762" i="13"/>
  <c r="Q764" i="13"/>
  <c r="Q766" i="13"/>
  <c r="Q768" i="13"/>
  <c r="Q770" i="13"/>
  <c r="Q772" i="13"/>
  <c r="Q774" i="13"/>
  <c r="Q776" i="13"/>
  <c r="Q778" i="13"/>
  <c r="Q780" i="13"/>
  <c r="Q782" i="13"/>
  <c r="Q784" i="13"/>
  <c r="Q786" i="13"/>
  <c r="Q788" i="13"/>
  <c r="Q790" i="13"/>
  <c r="Q792" i="13"/>
  <c r="Q794" i="13"/>
  <c r="Q796" i="13"/>
  <c r="Q798" i="13"/>
  <c r="Q800" i="13"/>
  <c r="Q802" i="13"/>
  <c r="Q804" i="13"/>
  <c r="Q806" i="13"/>
  <c r="Q808" i="13"/>
  <c r="Q810" i="13"/>
  <c r="Q812" i="13"/>
  <c r="Q814" i="13"/>
  <c r="Q816" i="13"/>
  <c r="Q818" i="13"/>
  <c r="Q820" i="13"/>
  <c r="Q822" i="13"/>
  <c r="Q824" i="13"/>
  <c r="Q826" i="13"/>
  <c r="Q828" i="13"/>
  <c r="Q830" i="13"/>
  <c r="Q832" i="13"/>
  <c r="Q834" i="13"/>
  <c r="Q836" i="13"/>
  <c r="Q838" i="13"/>
  <c r="Q840" i="13"/>
  <c r="Q842" i="13"/>
  <c r="Q844" i="13"/>
  <c r="Q846" i="13"/>
  <c r="Q848" i="13"/>
  <c r="Q850" i="13"/>
  <c r="Q852" i="13"/>
  <c r="Q854" i="13"/>
  <c r="Q856" i="13"/>
  <c r="Q858" i="13"/>
  <c r="Q860" i="13"/>
  <c r="Q862" i="13"/>
  <c r="Q864" i="13"/>
  <c r="Q866" i="13"/>
  <c r="Q868" i="13"/>
  <c r="Q870" i="13"/>
  <c r="Q872" i="13"/>
  <c r="Q874" i="13"/>
  <c r="Q876" i="13"/>
  <c r="Q878" i="13"/>
  <c r="Q880" i="13"/>
  <c r="Q882" i="13"/>
  <c r="Q884" i="13"/>
  <c r="Q886" i="13"/>
  <c r="Q888" i="13"/>
  <c r="Q890" i="13"/>
  <c r="Q892" i="13"/>
  <c r="Q894" i="13"/>
  <c r="Q896" i="13"/>
  <c r="Q898" i="13"/>
  <c r="Q900" i="13"/>
  <c r="Q902" i="13"/>
  <c r="Q904" i="13"/>
  <c r="Q906" i="13"/>
  <c r="Q908" i="13"/>
  <c r="Q910" i="13"/>
  <c r="Q912" i="13"/>
  <c r="Q914" i="13"/>
  <c r="Q916" i="13"/>
  <c r="Q918" i="13"/>
  <c r="Q920" i="13"/>
  <c r="Q922" i="13"/>
  <c r="Q924" i="13"/>
  <c r="Q926" i="13"/>
  <c r="Q928" i="13"/>
  <c r="Q930" i="13"/>
  <c r="Q932" i="13"/>
  <c r="Q934" i="13"/>
  <c r="Q936" i="13"/>
  <c r="Q938" i="13"/>
  <c r="Q940" i="13"/>
  <c r="Q942" i="13"/>
  <c r="Q944" i="13"/>
  <c r="Q946" i="13"/>
  <c r="Q948" i="13"/>
  <c r="Q950" i="13"/>
  <c r="Q952" i="13"/>
  <c r="Q954" i="13"/>
  <c r="Q956" i="13"/>
  <c r="Q958" i="13"/>
  <c r="Q960" i="13"/>
  <c r="Q962" i="13"/>
  <c r="Q964" i="13"/>
  <c r="Q966" i="13"/>
  <c r="Q968" i="13"/>
  <c r="Q970" i="13"/>
  <c r="Q972" i="13"/>
  <c r="Q974" i="13"/>
  <c r="Q976" i="13"/>
  <c r="Q978" i="13"/>
  <c r="Q980" i="13"/>
  <c r="Q982" i="13"/>
  <c r="Q984" i="13"/>
  <c r="Q986" i="13"/>
  <c r="Q988" i="13"/>
  <c r="Q990" i="13"/>
  <c r="Q992" i="13"/>
  <c r="Q994" i="13"/>
  <c r="Q996" i="13"/>
  <c r="Q998" i="13"/>
  <c r="Q1000" i="13"/>
  <c r="Q1002" i="13"/>
  <c r="Q1004" i="13"/>
  <c r="Q1006" i="13"/>
  <c r="Q1008" i="13"/>
  <c r="Q1010" i="13"/>
  <c r="Q1012" i="13"/>
  <c r="Q1014" i="13"/>
  <c r="Q1016" i="13"/>
  <c r="Q1018" i="13"/>
  <c r="Q1020" i="13"/>
  <c r="Q1022" i="13"/>
  <c r="Q1024" i="13"/>
  <c r="Q1026" i="13"/>
  <c r="Q1028" i="13"/>
  <c r="Q1030" i="13"/>
  <c r="Q1032" i="13"/>
  <c r="Q1034" i="13"/>
  <c r="Q1036" i="13"/>
  <c r="Q1038" i="13"/>
  <c r="Q1040" i="13"/>
  <c r="Q1042" i="13"/>
  <c r="Q1044" i="13"/>
  <c r="Q1046" i="13"/>
  <c r="Q1048" i="13"/>
  <c r="Q1050" i="13"/>
  <c r="Q1052" i="13"/>
  <c r="Q1054" i="13"/>
  <c r="Q1056" i="13"/>
  <c r="Q1058" i="13"/>
  <c r="Q1060" i="13"/>
  <c r="Q1062" i="13"/>
  <c r="Q1064" i="13"/>
  <c r="Q1066" i="13"/>
  <c r="Q1068" i="13"/>
  <c r="Q1070" i="13"/>
  <c r="Q1072" i="13"/>
  <c r="Q1074" i="13"/>
  <c r="Q1076" i="13"/>
  <c r="Q1078" i="13"/>
  <c r="Q1080" i="13"/>
  <c r="Q1082" i="13"/>
  <c r="Q1084" i="13"/>
  <c r="Q1086" i="13"/>
  <c r="Q1088" i="13"/>
  <c r="Q1090" i="13"/>
  <c r="Q1092" i="13"/>
  <c r="Q1094" i="13"/>
  <c r="Q1096" i="13"/>
  <c r="Q1098" i="13"/>
  <c r="Q1100" i="13"/>
  <c r="Q1102" i="13"/>
  <c r="Q1104" i="13"/>
  <c r="Q1106" i="13"/>
  <c r="Q1108" i="13"/>
  <c r="Q1110" i="13"/>
  <c r="Q1112" i="13"/>
  <c r="Q1114" i="13"/>
  <c r="Q1116" i="13"/>
  <c r="Q1118" i="13"/>
  <c r="Q1120" i="13"/>
  <c r="Q1122" i="13"/>
  <c r="Q1124" i="13"/>
  <c r="Q1126" i="13"/>
  <c r="Q1128" i="13"/>
  <c r="Q1130" i="13"/>
  <c r="Q1132" i="13"/>
  <c r="Q1134" i="13"/>
  <c r="Q1136" i="13"/>
  <c r="Q1138" i="13"/>
  <c r="Q1140" i="13"/>
  <c r="Q1142" i="13"/>
  <c r="Q1144" i="13"/>
  <c r="Q1146" i="13"/>
  <c r="Q1148" i="13"/>
  <c r="Q1150" i="13"/>
  <c r="Q1152" i="13"/>
  <c r="Q1154" i="13"/>
  <c r="Q1156" i="13"/>
  <c r="Q1158" i="13"/>
  <c r="Q1160" i="13"/>
  <c r="Q1162" i="13"/>
  <c r="Q1164" i="13"/>
  <c r="Q1166" i="13"/>
  <c r="Q1168" i="13"/>
  <c r="Q1170" i="13"/>
  <c r="Q1172" i="13"/>
  <c r="Q1174" i="13"/>
  <c r="Q1176" i="13"/>
  <c r="Q1178" i="13"/>
  <c r="Q1180" i="13"/>
  <c r="Q1182" i="13"/>
  <c r="Q1184" i="13"/>
  <c r="Q1186" i="13"/>
  <c r="Q1188" i="13"/>
  <c r="Q1190" i="13"/>
  <c r="Q1192" i="13"/>
  <c r="Q1194" i="13"/>
  <c r="Q1196" i="13"/>
  <c r="Q1198" i="13"/>
  <c r="Q1200" i="13"/>
  <c r="Q1202" i="13"/>
  <c r="Q1204" i="13"/>
  <c r="Q1206" i="13"/>
  <c r="Q1208" i="13"/>
  <c r="Q1210" i="13"/>
  <c r="Q1212" i="13"/>
  <c r="Q1214" i="13"/>
  <c r="Q1216" i="13"/>
  <c r="Q1218" i="13"/>
  <c r="Q1220" i="13"/>
  <c r="Q1222" i="13"/>
  <c r="Q1224" i="13"/>
  <c r="Q1226" i="13"/>
  <c r="Q1228" i="13"/>
  <c r="Q1230" i="13"/>
  <c r="Q1232" i="13"/>
  <c r="Q1234" i="13"/>
  <c r="Q1236" i="13"/>
  <c r="Q1238" i="13"/>
  <c r="Q1240" i="13"/>
  <c r="Q1242" i="13"/>
  <c r="Q1244" i="13"/>
  <c r="Q1246" i="13"/>
  <c r="Q1248" i="13"/>
  <c r="Q1250" i="13"/>
  <c r="Q1252" i="13"/>
  <c r="Q1254" i="13"/>
  <c r="Q1256" i="13"/>
  <c r="Q1258" i="13"/>
  <c r="Q1260" i="13"/>
  <c r="Q1262" i="13"/>
  <c r="Q1264" i="13"/>
  <c r="Q1266" i="13"/>
  <c r="Q1268" i="13"/>
  <c r="Q1269" i="13"/>
  <c r="Q1271" i="13"/>
  <c r="Q1275" i="13"/>
  <c r="Q1277" i="13"/>
  <c r="Q1279" i="13"/>
  <c r="Q1281" i="13"/>
  <c r="Q1283" i="13"/>
  <c r="Q1285" i="13"/>
  <c r="Q1287" i="13"/>
  <c r="Q1289" i="13"/>
  <c r="Q1291" i="13"/>
  <c r="Q1293" i="13"/>
  <c r="Q1295" i="13"/>
  <c r="Q1297" i="13"/>
  <c r="Q1299" i="13"/>
  <c r="Q1301" i="13"/>
  <c r="Q1303" i="13"/>
  <c r="Q1305" i="13"/>
  <c r="Q1307" i="13"/>
  <c r="Q1309" i="13"/>
  <c r="Q1311" i="13"/>
  <c r="Q1313" i="13"/>
  <c r="Q1315" i="13"/>
  <c r="Q1317" i="13"/>
  <c r="Q1319" i="13"/>
  <c r="Q1321" i="13"/>
  <c r="Q1323" i="13"/>
  <c r="Q1325" i="13"/>
  <c r="Q1327" i="13"/>
  <c r="Q1329" i="13"/>
  <c r="Q1331" i="13"/>
  <c r="Q1333" i="13"/>
  <c r="Q1335" i="13"/>
  <c r="Q1337" i="13"/>
  <c r="Q1339" i="13"/>
  <c r="Q1341" i="13"/>
  <c r="Q1343" i="13"/>
  <c r="Q1345" i="13"/>
  <c r="Q1347" i="13"/>
  <c r="Q1349" i="13"/>
  <c r="Q1351" i="13"/>
  <c r="Q1353" i="13"/>
  <c r="Q1355" i="13"/>
  <c r="Q1357" i="13"/>
  <c r="Q1359" i="13"/>
  <c r="Q1361" i="13"/>
  <c r="Q1363" i="13"/>
  <c r="Q1365" i="13"/>
  <c r="Q1367" i="13"/>
  <c r="Q1369" i="13"/>
  <c r="Q1371" i="13"/>
  <c r="Q1373" i="13"/>
  <c r="Q1375" i="13"/>
  <c r="Q1377" i="13"/>
  <c r="Q1379" i="13"/>
  <c r="Q1381" i="13"/>
  <c r="Q1383" i="13"/>
  <c r="Q1385" i="13"/>
  <c r="Q1387" i="13"/>
  <c r="Q1389" i="13"/>
  <c r="Q1391" i="13"/>
  <c r="Q1393" i="13"/>
  <c r="Q1395" i="13"/>
  <c r="Q1397" i="13"/>
  <c r="Q1399" i="13"/>
  <c r="Q1401" i="13"/>
  <c r="Q1403" i="13"/>
  <c r="Q1405" i="13"/>
  <c r="Q1407" i="13"/>
  <c r="Q1409" i="13"/>
  <c r="Q1411" i="13"/>
  <c r="Q1413" i="13"/>
  <c r="Q1415" i="13"/>
  <c r="Q1417" i="13"/>
  <c r="Q1419" i="13"/>
  <c r="Q1421" i="13"/>
  <c r="Q1423" i="13"/>
  <c r="Q1425" i="13"/>
  <c r="Q1427" i="13"/>
  <c r="Q1429" i="13"/>
  <c r="Q1431" i="13"/>
  <c r="Q1433" i="13"/>
  <c r="Q1435" i="13"/>
  <c r="Q1437" i="13"/>
  <c r="Q1439" i="13"/>
  <c r="Q1441" i="13"/>
  <c r="Q1443" i="13"/>
  <c r="Q1445" i="13"/>
  <c r="Q763" i="13"/>
  <c r="Q765" i="13"/>
  <c r="Q767" i="13"/>
  <c r="Q769" i="13"/>
  <c r="Q771" i="13"/>
  <c r="Q773" i="13"/>
  <c r="Q775" i="13"/>
  <c r="Q777" i="13"/>
  <c r="Q779" i="13"/>
  <c r="Q781" i="13"/>
  <c r="Q783" i="13"/>
  <c r="Q785" i="13"/>
  <c r="Q787" i="13"/>
  <c r="Q789" i="13"/>
  <c r="Q791" i="13"/>
  <c r="Q793" i="13"/>
  <c r="Q795" i="13"/>
  <c r="Q797" i="13"/>
  <c r="Q799" i="13"/>
  <c r="Q801" i="13"/>
  <c r="Q803" i="13"/>
  <c r="Q805" i="13"/>
  <c r="Q807" i="13"/>
  <c r="Q809" i="13"/>
  <c r="Q811" i="13"/>
  <c r="Q813" i="13"/>
  <c r="Q815" i="13"/>
  <c r="Q817" i="13"/>
  <c r="Q819" i="13"/>
  <c r="Q821" i="13"/>
  <c r="Q823" i="13"/>
  <c r="Q825" i="13"/>
  <c r="Q827" i="13"/>
  <c r="Q829" i="13"/>
  <c r="Q831" i="13"/>
  <c r="Q833" i="13"/>
  <c r="Q835" i="13"/>
  <c r="Q837" i="13"/>
  <c r="Q839" i="13"/>
  <c r="Q841" i="13"/>
  <c r="Q843" i="13"/>
  <c r="Q845" i="13"/>
  <c r="Q847" i="13"/>
  <c r="Q849" i="13"/>
  <c r="Q851" i="13"/>
  <c r="Q853" i="13"/>
  <c r="Q855" i="13"/>
  <c r="Q857" i="13"/>
  <c r="Q859" i="13"/>
  <c r="Q861" i="13"/>
  <c r="Q863" i="13"/>
  <c r="Q865" i="13"/>
  <c r="Q867" i="13"/>
  <c r="Q869" i="13"/>
  <c r="Q871" i="13"/>
  <c r="Q873" i="13"/>
  <c r="Q875" i="13"/>
  <c r="Q877" i="13"/>
  <c r="Q879" i="13"/>
  <c r="Q881" i="13"/>
  <c r="Q883" i="13"/>
  <c r="Q885" i="13"/>
  <c r="Q887" i="13"/>
  <c r="Q889" i="13"/>
  <c r="Q891" i="13"/>
  <c r="Q893" i="13"/>
  <c r="Q895" i="13"/>
  <c r="Q897" i="13"/>
  <c r="Q899" i="13"/>
  <c r="Q901" i="13"/>
  <c r="Q903" i="13"/>
  <c r="Q905" i="13"/>
  <c r="Q907" i="13"/>
  <c r="Q909" i="13"/>
  <c r="Q911" i="13"/>
  <c r="Q913" i="13"/>
  <c r="Q915" i="13"/>
  <c r="Q917" i="13"/>
  <c r="Q919" i="13"/>
  <c r="Q921" i="13"/>
  <c r="Q923" i="13"/>
  <c r="Q925" i="13"/>
  <c r="Q927" i="13"/>
  <c r="Q929" i="13"/>
  <c r="Q931" i="13"/>
  <c r="Q933" i="13"/>
  <c r="Q935" i="13"/>
  <c r="Q937" i="13"/>
  <c r="Q939" i="13"/>
  <c r="Q941" i="13"/>
  <c r="Q943" i="13"/>
  <c r="Q945" i="13"/>
  <c r="Q947" i="13"/>
  <c r="Q949" i="13"/>
  <c r="Q951" i="13"/>
  <c r="Q953" i="13"/>
  <c r="Q955" i="13"/>
  <c r="Q957" i="13"/>
  <c r="Q959" i="13"/>
  <c r="Q961" i="13"/>
  <c r="Q963" i="13"/>
  <c r="Q965" i="13"/>
  <c r="Q967" i="13"/>
  <c r="Q969" i="13"/>
  <c r="Q971" i="13"/>
  <c r="Q973" i="13"/>
  <c r="Q975" i="13"/>
  <c r="Q977" i="13"/>
  <c r="Q979" i="13"/>
  <c r="Q981" i="13"/>
  <c r="Q983" i="13"/>
  <c r="Q985" i="13"/>
  <c r="Q987" i="13"/>
  <c r="Q989" i="13"/>
  <c r="Q991" i="13"/>
  <c r="Q993" i="13"/>
  <c r="Q995" i="13"/>
  <c r="Q997" i="13"/>
  <c r="Q999" i="13"/>
  <c r="Q1001" i="13"/>
  <c r="Q1003" i="13"/>
  <c r="Q1005" i="13"/>
  <c r="Q1007" i="13"/>
  <c r="Q1009" i="13"/>
  <c r="Q1011" i="13"/>
  <c r="Q1013" i="13"/>
  <c r="Q1015" i="13"/>
  <c r="Q1017" i="13"/>
  <c r="Q1019" i="13"/>
  <c r="Q1021" i="13"/>
  <c r="Q1023" i="13"/>
  <c r="Q1025" i="13"/>
  <c r="Q1027" i="13"/>
  <c r="Q1029" i="13"/>
  <c r="Q1031" i="13"/>
  <c r="Q1033" i="13"/>
  <c r="Q1035" i="13"/>
  <c r="Q1037" i="13"/>
  <c r="Q1039" i="13"/>
  <c r="Q1041" i="13"/>
  <c r="Q1043" i="13"/>
  <c r="Q1045" i="13"/>
  <c r="Q1047" i="13"/>
  <c r="Q1049" i="13"/>
  <c r="Q1051" i="13"/>
  <c r="Q1053" i="13"/>
  <c r="Q1055" i="13"/>
  <c r="Q1057" i="13"/>
  <c r="Q1059" i="13"/>
  <c r="Q1061" i="13"/>
  <c r="Q1063" i="13"/>
  <c r="Q1065" i="13"/>
  <c r="Q1067" i="13"/>
  <c r="Q1069" i="13"/>
  <c r="Q1071" i="13"/>
  <c r="Q1073" i="13"/>
  <c r="Q1075" i="13"/>
  <c r="Q1077" i="13"/>
  <c r="Q1079" i="13"/>
  <c r="Q1081" i="13"/>
  <c r="Q1083" i="13"/>
  <c r="Q1085" i="13"/>
  <c r="Q1087" i="13"/>
  <c r="Q1089" i="13"/>
  <c r="Q1091" i="13"/>
  <c r="Q1093" i="13"/>
  <c r="Q1095" i="13"/>
  <c r="Q1097" i="13"/>
  <c r="Q1099" i="13"/>
  <c r="Q1101" i="13"/>
  <c r="Q1103" i="13"/>
  <c r="Q1105" i="13"/>
  <c r="Q1107" i="13"/>
  <c r="Q1109" i="13"/>
  <c r="Q1111" i="13"/>
  <c r="Q1113" i="13"/>
  <c r="Q1115" i="13"/>
  <c r="Q1117" i="13"/>
  <c r="Q1119" i="13"/>
  <c r="Q1121" i="13"/>
  <c r="Q1123" i="13"/>
  <c r="Q1125" i="13"/>
  <c r="Q1127" i="13"/>
  <c r="Q1129" i="13"/>
  <c r="Q1131" i="13"/>
  <c r="Q1133" i="13"/>
  <c r="Q1135" i="13"/>
  <c r="Q1137" i="13"/>
  <c r="Q1139" i="13"/>
  <c r="Q1141" i="13"/>
  <c r="Q1143" i="13"/>
  <c r="Q1145" i="13"/>
  <c r="Q1147" i="13"/>
  <c r="Q1149" i="13"/>
  <c r="Q1151" i="13"/>
  <c r="Q1153" i="13"/>
  <c r="Q1155" i="13"/>
  <c r="Q1157" i="13"/>
  <c r="Q1159" i="13"/>
  <c r="Q1161" i="13"/>
  <c r="Q1163" i="13"/>
  <c r="Q1165" i="13"/>
  <c r="Q1167" i="13"/>
  <c r="Q1169" i="13"/>
  <c r="Q1171" i="13"/>
  <c r="Q1173" i="13"/>
  <c r="Q1175" i="13"/>
  <c r="Q1177" i="13"/>
  <c r="Q1179" i="13"/>
  <c r="Q1181" i="13"/>
  <c r="Q1183" i="13"/>
  <c r="Q1185" i="13"/>
  <c r="Q1187" i="13"/>
  <c r="Q1189" i="13"/>
  <c r="Q1191" i="13"/>
  <c r="Q1193" i="13"/>
  <c r="Q1195" i="13"/>
  <c r="Q1197" i="13"/>
  <c r="Q1199" i="13"/>
  <c r="Q1201" i="13"/>
  <c r="Q1203" i="13"/>
  <c r="Q1205" i="13"/>
  <c r="Q1207" i="13"/>
  <c r="Q1209" i="13"/>
  <c r="Q1211" i="13"/>
  <c r="Q1213" i="13"/>
  <c r="Q1215" i="13"/>
  <c r="Q1217" i="13"/>
  <c r="Q1219" i="13"/>
  <c r="Q1221" i="13"/>
  <c r="Q1223" i="13"/>
  <c r="Q1225" i="13"/>
  <c r="Q1227" i="13"/>
  <c r="Q1229" i="13"/>
  <c r="Q1231" i="13"/>
  <c r="Q1233" i="13"/>
  <c r="Q1235" i="13"/>
  <c r="Q1237" i="13"/>
  <c r="Q1239" i="13"/>
  <c r="Q1241" i="13"/>
  <c r="Q1243" i="13"/>
  <c r="Q1245" i="13"/>
  <c r="Q1247" i="13"/>
  <c r="Q1249" i="13"/>
  <c r="Q1251" i="13"/>
  <c r="Q1253" i="13"/>
  <c r="Q1255" i="13"/>
  <c r="Q1257" i="13"/>
  <c r="Q1259" i="13"/>
  <c r="Q1261" i="13"/>
  <c r="Q1263" i="13"/>
  <c r="Q1265" i="13"/>
  <c r="Q1267" i="13"/>
  <c r="Q1272" i="13"/>
  <c r="Q1270" i="13"/>
  <c r="Q1274" i="13"/>
  <c r="Q1276" i="13"/>
  <c r="Q1278" i="13"/>
  <c r="Q1280" i="13"/>
  <c r="Q1282" i="13"/>
  <c r="Q1284" i="13"/>
  <c r="Q1286" i="13"/>
  <c r="Q1288" i="13"/>
  <c r="Q1290" i="13"/>
  <c r="Q1292" i="13"/>
  <c r="Q1294" i="13"/>
  <c r="Q1296" i="13"/>
  <c r="Q1298" i="13"/>
  <c r="Q1300" i="13"/>
  <c r="Q1302" i="13"/>
  <c r="Q1304" i="13"/>
  <c r="Q1306" i="13"/>
  <c r="Q1308" i="13"/>
  <c r="Q1310" i="13"/>
  <c r="Q1312" i="13"/>
  <c r="Q1314" i="13"/>
  <c r="Q1316" i="13"/>
  <c r="Q1318" i="13"/>
  <c r="Q1320" i="13"/>
  <c r="Q1322" i="13"/>
  <c r="Q1324" i="13"/>
  <c r="Q1326" i="13"/>
  <c r="Q1328" i="13"/>
  <c r="Q1330" i="13"/>
  <c r="Q1332" i="13"/>
  <c r="Q1334" i="13"/>
  <c r="Q1336" i="13"/>
  <c r="Q1338" i="13"/>
  <c r="Q1340" i="13"/>
  <c r="Q1342" i="13"/>
  <c r="Q1344" i="13"/>
  <c r="Q1346" i="13"/>
  <c r="Q1348" i="13"/>
  <c r="Q1350" i="13"/>
  <c r="Q1352" i="13"/>
  <c r="Q1354" i="13"/>
  <c r="Q1356" i="13"/>
  <c r="Q1358" i="13"/>
  <c r="Q1360" i="13"/>
  <c r="Q1362" i="13"/>
  <c r="Q1364" i="13"/>
  <c r="Q1366" i="13"/>
  <c r="Q1368" i="13"/>
  <c r="Q1370" i="13"/>
  <c r="Q1372" i="13"/>
  <c r="Q1374" i="13"/>
  <c r="Q1376" i="13"/>
  <c r="Q1378" i="13"/>
  <c r="Q1380" i="13"/>
  <c r="Q1382" i="13"/>
  <c r="Q1384" i="13"/>
  <c r="Q1386" i="13"/>
  <c r="Q1388" i="13"/>
  <c r="Q1390" i="13"/>
  <c r="Q1392" i="13"/>
  <c r="Q1394" i="13"/>
  <c r="Q1396" i="13"/>
  <c r="Q1398" i="13"/>
  <c r="Q1400" i="13"/>
  <c r="Q1402" i="13"/>
  <c r="Q1404" i="13"/>
  <c r="Q1406" i="13"/>
  <c r="Q1408" i="13"/>
  <c r="Q1410" i="13"/>
  <c r="Q1412" i="13"/>
  <c r="Q1414" i="13"/>
  <c r="Q1416" i="13"/>
  <c r="Q1418" i="13"/>
  <c r="Q1420" i="13"/>
  <c r="Q1422" i="13"/>
  <c r="Q1424" i="13"/>
  <c r="Q1426" i="13"/>
  <c r="Q1428" i="13"/>
  <c r="Q1430" i="13"/>
  <c r="Q1432" i="13"/>
  <c r="Q1434" i="13"/>
  <c r="Q1436" i="13"/>
  <c r="Q1438" i="13"/>
  <c r="Q1440" i="13"/>
  <c r="Q1442" i="13"/>
  <c r="Q1444" i="13"/>
  <c r="Q1446" i="13"/>
  <c r="Q1448" i="13"/>
  <c r="Q1450" i="13"/>
  <c r="Q1452" i="13"/>
  <c r="Q1454" i="13"/>
  <c r="Q1456" i="13"/>
  <c r="Q1458" i="13"/>
  <c r="Q1447" i="13"/>
  <c r="Q1449" i="13"/>
  <c r="Q1451" i="13"/>
  <c r="Q1453" i="13"/>
  <c r="Q1455" i="13"/>
  <c r="Q1457" i="13"/>
  <c r="CD36" i="45"/>
  <c r="H18" i="41"/>
  <c r="I17" i="41"/>
  <c r="C17" i="41"/>
  <c r="D17" i="41" s="1"/>
  <c r="AJ25" i="45"/>
  <c r="AJ26" i="45"/>
  <c r="AJ27" i="45"/>
  <c r="AJ28" i="45"/>
  <c r="AJ44" i="45"/>
  <c r="AJ30" i="45"/>
  <c r="AJ16" i="45"/>
  <c r="AJ32" i="45"/>
  <c r="AJ18" i="45"/>
  <c r="AJ34" i="45"/>
  <c r="AJ20" i="45"/>
  <c r="AJ36" i="45"/>
  <c r="AJ22" i="45"/>
  <c r="AJ38" i="45"/>
  <c r="AJ24" i="45"/>
  <c r="AJ40" i="45"/>
  <c r="AJ41" i="45"/>
  <c r="AJ42" i="45"/>
  <c r="AJ43" i="45"/>
  <c r="AJ29" i="45"/>
  <c r="BX27" i="3"/>
  <c r="P1271" i="13" l="1"/>
  <c r="P1274" i="13"/>
  <c r="BD13" i="45"/>
  <c r="BP13" i="45" s="1"/>
  <c r="P657" i="13"/>
  <c r="P659" i="13"/>
  <c r="P661" i="13"/>
  <c r="P663" i="13"/>
  <c r="P665" i="13"/>
  <c r="P667" i="13"/>
  <c r="P669" i="13"/>
  <c r="P671" i="13"/>
  <c r="P673" i="13"/>
  <c r="P675" i="13"/>
  <c r="P677" i="13"/>
  <c r="P679" i="13"/>
  <c r="P681" i="13"/>
  <c r="P683" i="13"/>
  <c r="P685" i="13"/>
  <c r="P687" i="13"/>
  <c r="P689" i="13"/>
  <c r="P691" i="13"/>
  <c r="P693" i="13"/>
  <c r="P695" i="13"/>
  <c r="P697" i="13"/>
  <c r="P699" i="13"/>
  <c r="P701" i="13"/>
  <c r="P703" i="13"/>
  <c r="P705" i="13"/>
  <c r="P707" i="13"/>
  <c r="P709" i="13"/>
  <c r="P711" i="13"/>
  <c r="P713" i="13"/>
  <c r="P715" i="13"/>
  <c r="P717" i="13"/>
  <c r="P656" i="13"/>
  <c r="P660" i="13"/>
  <c r="P664" i="13"/>
  <c r="P668" i="13"/>
  <c r="P672" i="13"/>
  <c r="P676" i="13"/>
  <c r="P680" i="13"/>
  <c r="P684" i="13"/>
  <c r="P688" i="13"/>
  <c r="P692" i="13"/>
  <c r="P696" i="13"/>
  <c r="P700" i="13"/>
  <c r="P704" i="13"/>
  <c r="P708" i="13"/>
  <c r="P712" i="13"/>
  <c r="P716" i="13"/>
  <c r="P719" i="13"/>
  <c r="P721" i="13"/>
  <c r="P723" i="13"/>
  <c r="P725" i="13"/>
  <c r="P727" i="13"/>
  <c r="P729" i="13"/>
  <c r="P731" i="13"/>
  <c r="P733" i="13"/>
  <c r="P735" i="13"/>
  <c r="P737" i="13"/>
  <c r="P739" i="13"/>
  <c r="P741" i="13"/>
  <c r="P743" i="13"/>
  <c r="P745" i="13"/>
  <c r="P747" i="13"/>
  <c r="P749" i="13"/>
  <c r="P751" i="13"/>
  <c r="P753" i="13"/>
  <c r="P755" i="13"/>
  <c r="P757" i="13"/>
  <c r="P759" i="13"/>
  <c r="P761" i="13"/>
  <c r="P763" i="13"/>
  <c r="P765" i="13"/>
  <c r="P767" i="13"/>
  <c r="P769" i="13"/>
  <c r="P771" i="13"/>
  <c r="P773" i="13"/>
  <c r="P775" i="13"/>
  <c r="P777" i="13"/>
  <c r="P779" i="13"/>
  <c r="P781" i="13"/>
  <c r="P783" i="13"/>
  <c r="P785" i="13"/>
  <c r="P787" i="13"/>
  <c r="P789" i="13"/>
  <c r="P791" i="13"/>
  <c r="P793" i="13"/>
  <c r="P795" i="13"/>
  <c r="P797" i="13"/>
  <c r="P799" i="13"/>
  <c r="P801" i="13"/>
  <c r="P803" i="13"/>
  <c r="P805" i="13"/>
  <c r="P807" i="13"/>
  <c r="P809" i="13"/>
  <c r="P811" i="13"/>
  <c r="P813" i="13"/>
  <c r="P815" i="13"/>
  <c r="P817" i="13"/>
  <c r="P819" i="13"/>
  <c r="P821" i="13"/>
  <c r="P823" i="13"/>
  <c r="P825" i="13"/>
  <c r="P827" i="13"/>
  <c r="P829" i="13"/>
  <c r="P831" i="13"/>
  <c r="P833" i="13"/>
  <c r="P835" i="13"/>
  <c r="P837" i="13"/>
  <c r="P839" i="13"/>
  <c r="P841" i="13"/>
  <c r="P843" i="13"/>
  <c r="P845" i="13"/>
  <c r="P847" i="13"/>
  <c r="P849" i="13"/>
  <c r="P851" i="13"/>
  <c r="P853" i="13"/>
  <c r="P855" i="13"/>
  <c r="P857" i="13"/>
  <c r="P859" i="13"/>
  <c r="P861" i="13"/>
  <c r="P863" i="13"/>
  <c r="P865" i="13"/>
  <c r="P867" i="13"/>
  <c r="P869" i="13"/>
  <c r="P871" i="13"/>
  <c r="P873" i="13"/>
  <c r="P875" i="13"/>
  <c r="P877" i="13"/>
  <c r="P879" i="13"/>
  <c r="P881" i="13"/>
  <c r="P883" i="13"/>
  <c r="P885" i="13"/>
  <c r="P887" i="13"/>
  <c r="P889" i="13"/>
  <c r="P891" i="13"/>
  <c r="P893" i="13"/>
  <c r="P895" i="13"/>
  <c r="P897" i="13"/>
  <c r="P899" i="13"/>
  <c r="P901" i="13"/>
  <c r="P903" i="13"/>
  <c r="P905" i="13"/>
  <c r="P907" i="13"/>
  <c r="P909" i="13"/>
  <c r="P911" i="13"/>
  <c r="P913" i="13"/>
  <c r="P915" i="13"/>
  <c r="P917" i="13"/>
  <c r="P919" i="13"/>
  <c r="P921" i="13"/>
  <c r="P923" i="13"/>
  <c r="P925" i="13"/>
  <c r="P927" i="13"/>
  <c r="P929" i="13"/>
  <c r="P931" i="13"/>
  <c r="P933" i="13"/>
  <c r="P935" i="13"/>
  <c r="P937" i="13"/>
  <c r="P939" i="13"/>
  <c r="P941" i="13"/>
  <c r="P943" i="13"/>
  <c r="P945" i="13"/>
  <c r="P947" i="13"/>
  <c r="P949" i="13"/>
  <c r="P951" i="13"/>
  <c r="P953" i="13"/>
  <c r="P955" i="13"/>
  <c r="P957" i="13"/>
  <c r="P959" i="13"/>
  <c r="P961" i="13"/>
  <c r="P963" i="13"/>
  <c r="P965" i="13"/>
  <c r="P967" i="13"/>
  <c r="P969" i="13"/>
  <c r="P971" i="13"/>
  <c r="P973" i="13"/>
  <c r="P975" i="13"/>
  <c r="P977" i="13"/>
  <c r="P979" i="13"/>
  <c r="P981" i="13"/>
  <c r="P983" i="13"/>
  <c r="P985" i="13"/>
  <c r="P987" i="13"/>
  <c r="P989" i="13"/>
  <c r="P991" i="13"/>
  <c r="P993" i="13"/>
  <c r="P995" i="13"/>
  <c r="P997" i="13"/>
  <c r="P999" i="13"/>
  <c r="P1001" i="13"/>
  <c r="P1003" i="13"/>
  <c r="P1005" i="13"/>
  <c r="P1007" i="13"/>
  <c r="P1009" i="13"/>
  <c r="P1011" i="13"/>
  <c r="P1013" i="13"/>
  <c r="P1015" i="13"/>
  <c r="P1017" i="13"/>
  <c r="P1019" i="13"/>
  <c r="P1021" i="13"/>
  <c r="P1023" i="13"/>
  <c r="P1025" i="13"/>
  <c r="P1027" i="13"/>
  <c r="P1029" i="13"/>
  <c r="P1031" i="13"/>
  <c r="P1033" i="13"/>
  <c r="P1035" i="13"/>
  <c r="P1037" i="13"/>
  <c r="P1039" i="13"/>
  <c r="P1041" i="13"/>
  <c r="P1043" i="13"/>
  <c r="P1045" i="13"/>
  <c r="P1047" i="13"/>
  <c r="P1049" i="13"/>
  <c r="P1051" i="13"/>
  <c r="P1053" i="13"/>
  <c r="P1055" i="13"/>
  <c r="P1057" i="13"/>
  <c r="P1059" i="13"/>
  <c r="P1061" i="13"/>
  <c r="P1063" i="13"/>
  <c r="P1065" i="13"/>
  <c r="P1067" i="13"/>
  <c r="P1069" i="13"/>
  <c r="P1071" i="13"/>
  <c r="P1073" i="13"/>
  <c r="P1075" i="13"/>
  <c r="P1077" i="13"/>
  <c r="P1079" i="13"/>
  <c r="P1081" i="13"/>
  <c r="P1083" i="13"/>
  <c r="P1085" i="13"/>
  <c r="P1087" i="13"/>
  <c r="P1089" i="13"/>
  <c r="P1091" i="13"/>
  <c r="P1093" i="13"/>
  <c r="P1095" i="13"/>
  <c r="P1097" i="13"/>
  <c r="P1099" i="13"/>
  <c r="P1101" i="13"/>
  <c r="P1103" i="13"/>
  <c r="P1105" i="13"/>
  <c r="P1107" i="13"/>
  <c r="P1109" i="13"/>
  <c r="P1111" i="13"/>
  <c r="P1113" i="13"/>
  <c r="P1115" i="13"/>
  <c r="P1117" i="13"/>
  <c r="P1119" i="13"/>
  <c r="P1121" i="13"/>
  <c r="P1123" i="13"/>
  <c r="P1125" i="13"/>
  <c r="P1127" i="13"/>
  <c r="P1129" i="13"/>
  <c r="P1131" i="13"/>
  <c r="P1133" i="13"/>
  <c r="P1135" i="13"/>
  <c r="P1137" i="13"/>
  <c r="P1139" i="13"/>
  <c r="P1141" i="13"/>
  <c r="P1143" i="13"/>
  <c r="P1145" i="13"/>
  <c r="P1147" i="13"/>
  <c r="P1149" i="13"/>
  <c r="P1151" i="13"/>
  <c r="P1153" i="13"/>
  <c r="P1155" i="13"/>
  <c r="P1157" i="13"/>
  <c r="P1159" i="13"/>
  <c r="P1161" i="13"/>
  <c r="P1163" i="13"/>
  <c r="P1165" i="13"/>
  <c r="P1167" i="13"/>
  <c r="P1169" i="13"/>
  <c r="P1171" i="13"/>
  <c r="P1173" i="13"/>
  <c r="P1175" i="13"/>
  <c r="P1177" i="13"/>
  <c r="P1179" i="13"/>
  <c r="P1181" i="13"/>
  <c r="P1183" i="13"/>
  <c r="P1185" i="13"/>
  <c r="P1187" i="13"/>
  <c r="P1189" i="13"/>
  <c r="P1191" i="13"/>
  <c r="P1193" i="13"/>
  <c r="P1195" i="13"/>
  <c r="P1197" i="13"/>
  <c r="P1199" i="13"/>
  <c r="P1201" i="13"/>
  <c r="P1203" i="13"/>
  <c r="P1205" i="13"/>
  <c r="P1207" i="13"/>
  <c r="P1209" i="13"/>
  <c r="P1211" i="13"/>
  <c r="P1213" i="13"/>
  <c r="P1215" i="13"/>
  <c r="P1217" i="13"/>
  <c r="P1219" i="13"/>
  <c r="P1221" i="13"/>
  <c r="P1223" i="13"/>
  <c r="P1225" i="13"/>
  <c r="P1227" i="13"/>
  <c r="P1229" i="13"/>
  <c r="P1231" i="13"/>
  <c r="P1233" i="13"/>
  <c r="P1235" i="13"/>
  <c r="P1237" i="13"/>
  <c r="P1239" i="13"/>
  <c r="P1241" i="13"/>
  <c r="P1243" i="13"/>
  <c r="P1245" i="13"/>
  <c r="P1247" i="13"/>
  <c r="P1249" i="13"/>
  <c r="P1251" i="13"/>
  <c r="P1253" i="13"/>
  <c r="P1255" i="13"/>
  <c r="P1257" i="13"/>
  <c r="P1259" i="13"/>
  <c r="P1261" i="13"/>
  <c r="P1263" i="13"/>
  <c r="P1265" i="13"/>
  <c r="P1267" i="13"/>
  <c r="P1272" i="13"/>
  <c r="P1270" i="13"/>
  <c r="P658" i="13"/>
  <c r="P662" i="13"/>
  <c r="P666" i="13"/>
  <c r="P670" i="13"/>
  <c r="P674" i="13"/>
  <c r="P678" i="13"/>
  <c r="P682" i="13"/>
  <c r="P686" i="13"/>
  <c r="P690" i="13"/>
  <c r="P694" i="13"/>
  <c r="P698" i="13"/>
  <c r="P702" i="13"/>
  <c r="P706" i="13"/>
  <c r="P710" i="13"/>
  <c r="P714" i="13"/>
  <c r="P718" i="13"/>
  <c r="P720" i="13"/>
  <c r="P722" i="13"/>
  <c r="P724" i="13"/>
  <c r="P726" i="13"/>
  <c r="P728" i="13"/>
  <c r="P730" i="13"/>
  <c r="P732" i="13"/>
  <c r="P734" i="13"/>
  <c r="P736" i="13"/>
  <c r="P738" i="13"/>
  <c r="P740" i="13"/>
  <c r="P742" i="13"/>
  <c r="P744" i="13"/>
  <c r="P746" i="13"/>
  <c r="P748" i="13"/>
  <c r="P750" i="13"/>
  <c r="P752" i="13"/>
  <c r="P754" i="13"/>
  <c r="P756" i="13"/>
  <c r="P758" i="13"/>
  <c r="P760" i="13"/>
  <c r="P762" i="13"/>
  <c r="P764" i="13"/>
  <c r="P766" i="13"/>
  <c r="P768" i="13"/>
  <c r="P770" i="13"/>
  <c r="P772" i="13"/>
  <c r="P774" i="13"/>
  <c r="P776" i="13"/>
  <c r="P778" i="13"/>
  <c r="P780" i="13"/>
  <c r="P782" i="13"/>
  <c r="P784" i="13"/>
  <c r="P786" i="13"/>
  <c r="P788" i="13"/>
  <c r="P790" i="13"/>
  <c r="P792" i="13"/>
  <c r="P794" i="13"/>
  <c r="P796" i="13"/>
  <c r="P798" i="13"/>
  <c r="P800" i="13"/>
  <c r="P802" i="13"/>
  <c r="P804" i="13"/>
  <c r="P806" i="13"/>
  <c r="P808" i="13"/>
  <c r="P810" i="13"/>
  <c r="P812" i="13"/>
  <c r="P814" i="13"/>
  <c r="P816" i="13"/>
  <c r="P818" i="13"/>
  <c r="P820" i="13"/>
  <c r="P822" i="13"/>
  <c r="P824" i="13"/>
  <c r="P826" i="13"/>
  <c r="P828" i="13"/>
  <c r="P830" i="13"/>
  <c r="P832" i="13"/>
  <c r="P834" i="13"/>
  <c r="P836" i="13"/>
  <c r="P838" i="13"/>
  <c r="P840" i="13"/>
  <c r="P842" i="13"/>
  <c r="P844" i="13"/>
  <c r="P846" i="13"/>
  <c r="P848" i="13"/>
  <c r="P850" i="13"/>
  <c r="P852" i="13"/>
  <c r="P854" i="13"/>
  <c r="P856" i="13"/>
  <c r="P858" i="13"/>
  <c r="P860" i="13"/>
  <c r="P862" i="13"/>
  <c r="P864" i="13"/>
  <c r="P866" i="13"/>
  <c r="P868" i="13"/>
  <c r="P870" i="13"/>
  <c r="P872" i="13"/>
  <c r="P874" i="13"/>
  <c r="P876" i="13"/>
  <c r="P878" i="13"/>
  <c r="P880" i="13"/>
  <c r="P882" i="13"/>
  <c r="P884" i="13"/>
  <c r="P886" i="13"/>
  <c r="P888" i="13"/>
  <c r="P890" i="13"/>
  <c r="P892" i="13"/>
  <c r="P894" i="13"/>
  <c r="P896" i="13"/>
  <c r="P898" i="13"/>
  <c r="P900" i="13"/>
  <c r="P902" i="13"/>
  <c r="P904" i="13"/>
  <c r="P906" i="13"/>
  <c r="P908" i="13"/>
  <c r="P910" i="13"/>
  <c r="P912" i="13"/>
  <c r="P914" i="13"/>
  <c r="P916" i="13"/>
  <c r="P918" i="13"/>
  <c r="P920" i="13"/>
  <c r="P922" i="13"/>
  <c r="P924" i="13"/>
  <c r="P926" i="13"/>
  <c r="P928" i="13"/>
  <c r="P930" i="13"/>
  <c r="P932" i="13"/>
  <c r="P934" i="13"/>
  <c r="P936" i="13"/>
  <c r="P938" i="13"/>
  <c r="P940" i="13"/>
  <c r="P942" i="13"/>
  <c r="P944" i="13"/>
  <c r="P946" i="13"/>
  <c r="P948" i="13"/>
  <c r="P950" i="13"/>
  <c r="P952" i="13"/>
  <c r="P954" i="13"/>
  <c r="P956" i="13"/>
  <c r="P958" i="13"/>
  <c r="P960" i="13"/>
  <c r="P962" i="13"/>
  <c r="P964" i="13"/>
  <c r="P966" i="13"/>
  <c r="P968" i="13"/>
  <c r="P970" i="13"/>
  <c r="P972" i="13"/>
  <c r="P974" i="13"/>
  <c r="P976" i="13"/>
  <c r="P978" i="13"/>
  <c r="P980" i="13"/>
  <c r="P982" i="13"/>
  <c r="P984" i="13"/>
  <c r="P986" i="13"/>
  <c r="P988" i="13"/>
  <c r="P990" i="13"/>
  <c r="P992" i="13"/>
  <c r="P994" i="13"/>
  <c r="P996" i="13"/>
  <c r="P998" i="13"/>
  <c r="P1000" i="13"/>
  <c r="P1002" i="13"/>
  <c r="P1004" i="13"/>
  <c r="P1006" i="13"/>
  <c r="P1008" i="13"/>
  <c r="P1010" i="13"/>
  <c r="P1012" i="13"/>
  <c r="P1014" i="13"/>
  <c r="P1016" i="13"/>
  <c r="P1018" i="13"/>
  <c r="P1020" i="13"/>
  <c r="P1022" i="13"/>
  <c r="P1024" i="13"/>
  <c r="P1026" i="13"/>
  <c r="P1028" i="13"/>
  <c r="P1030" i="13"/>
  <c r="P1032" i="13"/>
  <c r="P1034" i="13"/>
  <c r="P1036" i="13"/>
  <c r="P1038" i="13"/>
  <c r="P1040" i="13"/>
  <c r="P1042" i="13"/>
  <c r="P1044" i="13"/>
  <c r="P1046" i="13"/>
  <c r="P1048" i="13"/>
  <c r="P1050" i="13"/>
  <c r="P1052" i="13"/>
  <c r="P1054" i="13"/>
  <c r="P1056" i="13"/>
  <c r="P1058" i="13"/>
  <c r="P1060" i="13"/>
  <c r="P1062" i="13"/>
  <c r="P1064" i="13"/>
  <c r="P1066" i="13"/>
  <c r="P1068" i="13"/>
  <c r="P1070" i="13"/>
  <c r="P1072" i="13"/>
  <c r="P1074" i="13"/>
  <c r="P1076" i="13"/>
  <c r="P1078" i="13"/>
  <c r="P1080" i="13"/>
  <c r="P1082" i="13"/>
  <c r="P1084" i="13"/>
  <c r="P1086" i="13"/>
  <c r="P1088" i="13"/>
  <c r="P1090" i="13"/>
  <c r="P1092" i="13"/>
  <c r="P1094" i="13"/>
  <c r="P1096" i="13"/>
  <c r="P1098" i="13"/>
  <c r="P1100" i="13"/>
  <c r="P1102" i="13"/>
  <c r="P1104" i="13"/>
  <c r="P1106" i="13"/>
  <c r="P1108" i="13"/>
  <c r="P1110" i="13"/>
  <c r="P1112" i="13"/>
  <c r="P1114" i="13"/>
  <c r="P1116" i="13"/>
  <c r="P1118" i="13"/>
  <c r="P1120" i="13"/>
  <c r="P1122" i="13"/>
  <c r="P1124" i="13"/>
  <c r="P1126" i="13"/>
  <c r="P1128" i="13"/>
  <c r="P1130" i="13"/>
  <c r="P1132" i="13"/>
  <c r="P1134" i="13"/>
  <c r="P1136" i="13"/>
  <c r="P1138" i="13"/>
  <c r="P1140" i="13"/>
  <c r="P1142" i="13"/>
  <c r="P1144" i="13"/>
  <c r="P1146" i="13"/>
  <c r="P1148" i="13"/>
  <c r="P1150" i="13"/>
  <c r="P1152" i="13"/>
  <c r="P1154" i="13"/>
  <c r="P1156" i="13"/>
  <c r="P1158" i="13"/>
  <c r="P1160" i="13"/>
  <c r="P1162" i="13"/>
  <c r="P1164" i="13"/>
  <c r="P1166" i="13"/>
  <c r="P1168" i="13"/>
  <c r="P1170" i="13"/>
  <c r="P1172" i="13"/>
  <c r="P1174" i="13"/>
  <c r="P1176" i="13"/>
  <c r="P1178" i="13"/>
  <c r="P1180" i="13"/>
  <c r="P1182" i="13"/>
  <c r="P1184" i="13"/>
  <c r="P1186" i="13"/>
  <c r="P1188" i="13"/>
  <c r="P1190" i="13"/>
  <c r="P1192" i="13"/>
  <c r="P1194" i="13"/>
  <c r="P1196" i="13"/>
  <c r="P1198" i="13"/>
  <c r="P1200" i="13"/>
  <c r="P1202" i="13"/>
  <c r="P1204" i="13"/>
  <c r="P1206" i="13"/>
  <c r="P1208" i="13"/>
  <c r="P1210" i="13"/>
  <c r="P1212" i="13"/>
  <c r="P1214" i="13"/>
  <c r="P1216" i="13"/>
  <c r="P1218" i="13"/>
  <c r="P1220" i="13"/>
  <c r="P1222" i="13"/>
  <c r="P1224" i="13"/>
  <c r="P1226" i="13"/>
  <c r="P1228" i="13"/>
  <c r="P1230" i="13"/>
  <c r="P1232" i="13"/>
  <c r="P1234" i="13"/>
  <c r="P1236" i="13"/>
  <c r="P1238" i="13"/>
  <c r="P1240" i="13"/>
  <c r="P1242" i="13"/>
  <c r="P1244" i="13"/>
  <c r="P1246" i="13"/>
  <c r="P1248" i="13"/>
  <c r="P1250" i="13"/>
  <c r="P1252" i="13"/>
  <c r="P1254" i="13"/>
  <c r="P1256" i="13"/>
  <c r="P1258" i="13"/>
  <c r="P1260" i="13"/>
  <c r="P1262" i="13"/>
  <c r="P1264" i="13"/>
  <c r="P1266" i="13"/>
  <c r="P1268" i="13"/>
  <c r="P1269" i="13"/>
  <c r="S1382" i="13"/>
  <c r="S1384" i="13"/>
  <c r="S1386" i="13"/>
  <c r="S1388" i="13"/>
  <c r="S1390" i="13"/>
  <c r="S1392" i="13"/>
  <c r="S1394" i="13"/>
  <c r="S1396" i="13"/>
  <c r="S1398" i="13"/>
  <c r="S1400" i="13"/>
  <c r="S1402" i="13"/>
  <c r="S1404" i="13"/>
  <c r="S1406" i="13"/>
  <c r="S1408" i="13"/>
  <c r="S1410" i="13"/>
  <c r="S1412" i="13"/>
  <c r="S1414" i="13"/>
  <c r="S1416" i="13"/>
  <c r="S1418" i="13"/>
  <c r="S1420" i="13"/>
  <c r="S1422" i="13"/>
  <c r="S1424" i="13"/>
  <c r="S1426" i="13"/>
  <c r="S1428" i="13"/>
  <c r="S1430" i="13"/>
  <c r="S1432" i="13"/>
  <c r="S1434" i="13"/>
  <c r="S1436" i="13"/>
  <c r="S1438" i="13"/>
  <c r="S1440" i="13"/>
  <c r="S1442" i="13"/>
  <c r="S1444" i="13"/>
  <c r="S1446" i="13"/>
  <c r="S1448" i="13"/>
  <c r="S1450" i="13"/>
  <c r="S1452" i="13"/>
  <c r="S1454" i="13"/>
  <c r="S1456" i="13"/>
  <c r="S1458" i="13"/>
  <c r="S1455" i="13"/>
  <c r="S1383" i="13"/>
  <c r="S1385" i="13"/>
  <c r="S1387" i="13"/>
  <c r="S1389" i="13"/>
  <c r="S1391" i="13"/>
  <c r="S1393" i="13"/>
  <c r="S1395" i="13"/>
  <c r="S1397" i="13"/>
  <c r="S1399" i="13"/>
  <c r="S1401" i="13"/>
  <c r="S1403" i="13"/>
  <c r="S1405" i="13"/>
  <c r="S1407" i="13"/>
  <c r="S1409" i="13"/>
  <c r="S1411" i="13"/>
  <c r="S1413" i="13"/>
  <c r="S1415" i="13"/>
  <c r="S1417" i="13"/>
  <c r="S1419" i="13"/>
  <c r="S1421" i="13"/>
  <c r="S1423" i="13"/>
  <c r="S1425" i="13"/>
  <c r="S1427" i="13"/>
  <c r="S1429" i="13"/>
  <c r="S1431" i="13"/>
  <c r="S1433" i="13"/>
  <c r="S1435" i="13"/>
  <c r="S1437" i="13"/>
  <c r="S1439" i="13"/>
  <c r="S1441" i="13"/>
  <c r="S1443" i="13"/>
  <c r="S1445" i="13"/>
  <c r="S1447" i="13"/>
  <c r="S1449" i="13"/>
  <c r="S1451" i="13"/>
  <c r="S1453" i="13"/>
  <c r="S1457" i="13"/>
  <c r="S1348" i="13"/>
  <c r="S1347" i="13"/>
  <c r="S1346" i="13"/>
  <c r="S1345" i="13"/>
  <c r="S1344" i="13"/>
  <c r="S1343" i="13"/>
  <c r="S1342" i="13"/>
  <c r="S1341" i="13"/>
  <c r="S1340" i="13"/>
  <c r="S1339" i="13"/>
  <c r="S1338" i="13"/>
  <c r="S1337" i="13"/>
  <c r="S1336" i="13"/>
  <c r="S1334" i="13"/>
  <c r="S1309" i="13"/>
  <c r="S1308" i="13"/>
  <c r="S1294" i="13"/>
  <c r="S1290" i="13"/>
  <c r="S1287" i="13"/>
  <c r="S1381" i="13"/>
  <c r="S1380" i="13"/>
  <c r="S1379" i="13"/>
  <c r="S1378" i="13"/>
  <c r="S1377" i="13"/>
  <c r="S1376" i="13"/>
  <c r="S1375" i="13"/>
  <c r="S1374" i="13"/>
  <c r="S1373" i="13"/>
  <c r="S1361" i="13"/>
  <c r="S1359" i="13"/>
  <c r="S1357" i="13"/>
  <c r="S1355" i="13"/>
  <c r="S1353" i="13"/>
  <c r="S1352" i="13"/>
  <c r="S1351" i="13"/>
  <c r="S1350" i="13"/>
  <c r="S1332" i="13"/>
  <c r="S1317" i="13"/>
  <c r="S1304" i="13"/>
  <c r="S1303" i="13"/>
  <c r="S1302" i="13"/>
  <c r="S1301" i="13"/>
  <c r="S1300" i="13"/>
  <c r="S1299" i="13"/>
  <c r="S1298" i="13"/>
  <c r="S1297" i="13"/>
  <c r="S1296" i="13"/>
  <c r="S1292" i="13"/>
  <c r="S1285" i="13"/>
  <c r="S1284" i="13"/>
  <c r="S1283" i="13"/>
  <c r="S1282" i="13"/>
  <c r="S1281" i="13"/>
  <c r="S1280" i="13"/>
  <c r="S1279" i="13"/>
  <c r="S1278" i="13"/>
  <c r="S1277" i="13"/>
  <c r="S1305" i="13"/>
  <c r="S1311" i="13"/>
  <c r="S1315" i="13"/>
  <c r="S1320" i="13"/>
  <c r="S1324" i="13"/>
  <c r="S1328" i="13"/>
  <c r="S1363" i="13"/>
  <c r="S1367" i="13"/>
  <c r="S1371" i="13"/>
  <c r="S1288" i="13"/>
  <c r="S1293" i="13"/>
  <c r="S1306" i="13"/>
  <c r="S1312" i="13"/>
  <c r="S1316" i="13"/>
  <c r="S1321" i="13"/>
  <c r="S1325" i="13"/>
  <c r="S1329" i="13"/>
  <c r="S1333" i="13"/>
  <c r="S1354" i="13"/>
  <c r="S1358" i="13"/>
  <c r="S1362" i="13"/>
  <c r="S1366" i="13"/>
  <c r="S1370" i="13"/>
  <c r="S1335" i="13"/>
  <c r="S1270" i="13"/>
  <c r="S1245" i="13"/>
  <c r="S1247" i="13"/>
  <c r="S1249" i="13"/>
  <c r="S1251" i="13"/>
  <c r="S1253" i="13"/>
  <c r="S1255" i="13"/>
  <c r="S1257" i="13"/>
  <c r="S1259" i="13"/>
  <c r="S1261" i="13"/>
  <c r="S1263" i="13"/>
  <c r="S1265" i="13"/>
  <c r="S1267" i="13"/>
  <c r="S1272" i="13"/>
  <c r="S1186" i="13"/>
  <c r="S1188" i="13"/>
  <c r="S1190" i="13"/>
  <c r="S1192" i="13"/>
  <c r="S1194" i="13"/>
  <c r="S1196" i="13"/>
  <c r="S1198" i="13"/>
  <c r="S1200" i="13"/>
  <c r="S1202" i="13"/>
  <c r="S1204" i="13"/>
  <c r="S1206" i="13"/>
  <c r="S1208" i="13"/>
  <c r="S1210" i="13"/>
  <c r="S1212" i="13"/>
  <c r="S1214" i="13"/>
  <c r="S1216" i="13"/>
  <c r="S1218" i="13"/>
  <c r="S1220" i="13"/>
  <c r="S1222" i="13"/>
  <c r="S1224" i="13"/>
  <c r="S1226" i="13"/>
  <c r="S1228" i="13"/>
  <c r="S1230" i="13"/>
  <c r="S1274" i="13"/>
  <c r="S1276" i="13"/>
  <c r="S1232" i="13"/>
  <c r="S1234" i="13"/>
  <c r="S1236" i="13"/>
  <c r="S1238" i="13"/>
  <c r="S1240" i="13"/>
  <c r="S1242" i="13"/>
  <c r="S1183" i="13"/>
  <c r="S656" i="13"/>
  <c r="S658" i="13"/>
  <c r="S660" i="13"/>
  <c r="S662" i="13"/>
  <c r="S664" i="13"/>
  <c r="S666" i="13"/>
  <c r="S668" i="13"/>
  <c r="S670" i="13"/>
  <c r="S672" i="13"/>
  <c r="S674" i="13"/>
  <c r="S676" i="13"/>
  <c r="S678" i="13"/>
  <c r="S680" i="13"/>
  <c r="S682" i="13"/>
  <c r="S1307" i="13"/>
  <c r="S1313" i="13"/>
  <c r="S1318" i="13"/>
  <c r="S1322" i="13"/>
  <c r="S1326" i="13"/>
  <c r="S1330" i="13"/>
  <c r="S1365" i="13"/>
  <c r="S1369" i="13"/>
  <c r="S1289" i="13"/>
  <c r="S1291" i="13"/>
  <c r="S1295" i="13"/>
  <c r="S1310" i="13"/>
  <c r="S1314" i="13"/>
  <c r="S1319" i="13"/>
  <c r="S1323" i="13"/>
  <c r="S1327" i="13"/>
  <c r="S1331" i="13"/>
  <c r="S1349" i="13"/>
  <c r="S1356" i="13"/>
  <c r="S1360" i="13"/>
  <c r="S1364" i="13"/>
  <c r="S1368" i="13"/>
  <c r="S1286" i="13"/>
  <c r="S1372" i="13"/>
  <c r="S1269" i="13"/>
  <c r="S1244" i="13"/>
  <c r="S1246" i="13"/>
  <c r="S1248" i="13"/>
  <c r="S1250" i="13"/>
  <c r="S1252" i="13"/>
  <c r="S1254" i="13"/>
  <c r="S1256" i="13"/>
  <c r="S1258" i="13"/>
  <c r="S1260" i="13"/>
  <c r="S1262" i="13"/>
  <c r="S1264" i="13"/>
  <c r="S1266" i="13"/>
  <c r="S1268" i="13"/>
  <c r="S1185" i="13"/>
  <c r="S1187" i="13"/>
  <c r="S1189" i="13"/>
  <c r="S1191" i="13"/>
  <c r="S1193" i="13"/>
  <c r="S1195" i="13"/>
  <c r="S1197" i="13"/>
  <c r="S1199" i="13"/>
  <c r="S1201" i="13"/>
  <c r="S1203" i="13"/>
  <c r="S1205" i="13"/>
  <c r="S1207" i="13"/>
  <c r="S1209" i="13"/>
  <c r="S1211" i="13"/>
  <c r="S1213" i="13"/>
  <c r="S1215" i="13"/>
  <c r="S1217" i="13"/>
  <c r="S1219" i="13"/>
  <c r="S1221" i="13"/>
  <c r="S1223" i="13"/>
  <c r="S1225" i="13"/>
  <c r="S1227" i="13"/>
  <c r="S1229" i="13"/>
  <c r="S1271" i="13"/>
  <c r="S1275" i="13"/>
  <c r="S1231" i="13"/>
  <c r="S1233" i="13"/>
  <c r="S1235" i="13"/>
  <c r="S1237" i="13"/>
  <c r="S1239" i="13"/>
  <c r="S1241" i="13"/>
  <c r="S1243" i="13"/>
  <c r="S1184" i="13"/>
  <c r="S657" i="13"/>
  <c r="S659" i="13"/>
  <c r="S661" i="13"/>
  <c r="S663" i="13"/>
  <c r="S665" i="13"/>
  <c r="S667" i="13"/>
  <c r="S669" i="13"/>
  <c r="S671" i="13"/>
  <c r="S673" i="13"/>
  <c r="S675" i="13"/>
  <c r="S677" i="13"/>
  <c r="S679" i="13"/>
  <c r="S681" i="13"/>
  <c r="S683" i="13"/>
  <c r="S685" i="13"/>
  <c r="S687" i="13"/>
  <c r="S689" i="13"/>
  <c r="S691" i="13"/>
  <c r="S693" i="13"/>
  <c r="S695" i="13"/>
  <c r="S697" i="13"/>
  <c r="S699" i="13"/>
  <c r="S701" i="13"/>
  <c r="S703" i="13"/>
  <c r="S705" i="13"/>
  <c r="S707" i="13"/>
  <c r="S709" i="13"/>
  <c r="S711" i="13"/>
  <c r="S713" i="13"/>
  <c r="S715" i="13"/>
  <c r="S717" i="13"/>
  <c r="S719" i="13"/>
  <c r="S721" i="13"/>
  <c r="S723" i="13"/>
  <c r="S725" i="13"/>
  <c r="S727" i="13"/>
  <c r="S729" i="13"/>
  <c r="S731" i="13"/>
  <c r="S733" i="13"/>
  <c r="S735" i="13"/>
  <c r="S737" i="13"/>
  <c r="S739" i="13"/>
  <c r="S741" i="13"/>
  <c r="S743" i="13"/>
  <c r="S745" i="13"/>
  <c r="S747" i="13"/>
  <c r="S749" i="13"/>
  <c r="S751" i="13"/>
  <c r="S753" i="13"/>
  <c r="S755" i="13"/>
  <c r="S757" i="13"/>
  <c r="S759" i="13"/>
  <c r="S761" i="13"/>
  <c r="S763" i="13"/>
  <c r="S765" i="13"/>
  <c r="S767" i="13"/>
  <c r="S769" i="13"/>
  <c r="S771" i="13"/>
  <c r="S773" i="13"/>
  <c r="S775" i="13"/>
  <c r="S777" i="13"/>
  <c r="S779" i="13"/>
  <c r="S781" i="13"/>
  <c r="S783" i="13"/>
  <c r="S785" i="13"/>
  <c r="S787" i="13"/>
  <c r="S789" i="13"/>
  <c r="S791" i="13"/>
  <c r="S793" i="13"/>
  <c r="S795" i="13"/>
  <c r="S797" i="13"/>
  <c r="S799" i="13"/>
  <c r="S801" i="13"/>
  <c r="S803" i="13"/>
  <c r="S805" i="13"/>
  <c r="S807" i="13"/>
  <c r="S809" i="13"/>
  <c r="S811" i="13"/>
  <c r="S813" i="13"/>
  <c r="S815" i="13"/>
  <c r="S817" i="13"/>
  <c r="S819" i="13"/>
  <c r="S821" i="13"/>
  <c r="S823" i="13"/>
  <c r="S825" i="13"/>
  <c r="S827" i="13"/>
  <c r="S829" i="13"/>
  <c r="S831" i="13"/>
  <c r="S833" i="13"/>
  <c r="S835" i="13"/>
  <c r="S837" i="13"/>
  <c r="S839" i="13"/>
  <c r="S841" i="13"/>
  <c r="S843" i="13"/>
  <c r="S845" i="13"/>
  <c r="S847" i="13"/>
  <c r="S849" i="13"/>
  <c r="S851" i="13"/>
  <c r="S853" i="13"/>
  <c r="S684" i="13"/>
  <c r="S686" i="13"/>
  <c r="S688" i="13"/>
  <c r="S690" i="13"/>
  <c r="S692" i="13"/>
  <c r="S694" i="13"/>
  <c r="S696" i="13"/>
  <c r="S698" i="13"/>
  <c r="S700" i="13"/>
  <c r="S702" i="13"/>
  <c r="S704" i="13"/>
  <c r="S706" i="13"/>
  <c r="S708" i="13"/>
  <c r="S710" i="13"/>
  <c r="S712" i="13"/>
  <c r="S714" i="13"/>
  <c r="S716" i="13"/>
  <c r="S718" i="13"/>
  <c r="S720" i="13"/>
  <c r="S722" i="13"/>
  <c r="S724" i="13"/>
  <c r="S726" i="13"/>
  <c r="S728" i="13"/>
  <c r="S730" i="13"/>
  <c r="S732" i="13"/>
  <c r="S734" i="13"/>
  <c r="S736" i="13"/>
  <c r="S738" i="13"/>
  <c r="S740" i="13"/>
  <c r="S742" i="13"/>
  <c r="S744" i="13"/>
  <c r="S746" i="13"/>
  <c r="S748" i="13"/>
  <c r="S750" i="13"/>
  <c r="S752" i="13"/>
  <c r="S754" i="13"/>
  <c r="S756" i="13"/>
  <c r="S758" i="13"/>
  <c r="S760" i="13"/>
  <c r="S762" i="13"/>
  <c r="S764" i="13"/>
  <c r="S766" i="13"/>
  <c r="S768" i="13"/>
  <c r="S770" i="13"/>
  <c r="S772" i="13"/>
  <c r="S774" i="13"/>
  <c r="S776" i="13"/>
  <c r="S778" i="13"/>
  <c r="S780" i="13"/>
  <c r="S782" i="13"/>
  <c r="S784" i="13"/>
  <c r="S786" i="13"/>
  <c r="S788" i="13"/>
  <c r="S790" i="13"/>
  <c r="S792" i="13"/>
  <c r="S794" i="13"/>
  <c r="S796" i="13"/>
  <c r="S798" i="13"/>
  <c r="S800" i="13"/>
  <c r="S802" i="13"/>
  <c r="S804" i="13"/>
  <c r="S806" i="13"/>
  <c r="S808" i="13"/>
  <c r="S810" i="13"/>
  <c r="S812" i="13"/>
  <c r="S814" i="13"/>
  <c r="S816" i="13"/>
  <c r="S818" i="13"/>
  <c r="S820" i="13"/>
  <c r="S822" i="13"/>
  <c r="S824" i="13"/>
  <c r="S826" i="13"/>
  <c r="S828" i="13"/>
  <c r="S830" i="13"/>
  <c r="S832" i="13"/>
  <c r="S834" i="13"/>
  <c r="S836" i="13"/>
  <c r="S838" i="13"/>
  <c r="S840" i="13"/>
  <c r="S842" i="13"/>
  <c r="S844" i="13"/>
  <c r="S846" i="13"/>
  <c r="S848" i="13"/>
  <c r="S850" i="13"/>
  <c r="S852" i="13"/>
  <c r="S854" i="13"/>
  <c r="S856" i="13"/>
  <c r="S858" i="13"/>
  <c r="S860" i="13"/>
  <c r="S862" i="13"/>
  <c r="S864" i="13"/>
  <c r="S866" i="13"/>
  <c r="S868" i="13"/>
  <c r="S857" i="13"/>
  <c r="S861" i="13"/>
  <c r="S865" i="13"/>
  <c r="S869" i="13"/>
  <c r="S871" i="13"/>
  <c r="S873" i="13"/>
  <c r="S875" i="13"/>
  <c r="S877" i="13"/>
  <c r="S879" i="13"/>
  <c r="S881" i="13"/>
  <c r="S883" i="13"/>
  <c r="S885" i="13"/>
  <c r="S887" i="13"/>
  <c r="S889" i="13"/>
  <c r="S891" i="13"/>
  <c r="S893" i="13"/>
  <c r="S895" i="13"/>
  <c r="S897" i="13"/>
  <c r="S899" i="13"/>
  <c r="S901" i="13"/>
  <c r="S903" i="13"/>
  <c r="S905" i="13"/>
  <c r="S907" i="13"/>
  <c r="S909" i="13"/>
  <c r="S911" i="13"/>
  <c r="S913" i="13"/>
  <c r="S915" i="13"/>
  <c r="S917" i="13"/>
  <c r="S919" i="13"/>
  <c r="S921" i="13"/>
  <c r="S923" i="13"/>
  <c r="S925" i="13"/>
  <c r="S927" i="13"/>
  <c r="S929" i="13"/>
  <c r="S931" i="13"/>
  <c r="S933" i="13"/>
  <c r="S935" i="13"/>
  <c r="S937" i="13"/>
  <c r="S939" i="13"/>
  <c r="S941" i="13"/>
  <c r="S943" i="13"/>
  <c r="S945" i="13"/>
  <c r="S947" i="13"/>
  <c r="S949" i="13"/>
  <c r="S951" i="13"/>
  <c r="S953" i="13"/>
  <c r="S955" i="13"/>
  <c r="S957" i="13"/>
  <c r="S959" i="13"/>
  <c r="S961" i="13"/>
  <c r="S963" i="13"/>
  <c r="S965" i="13"/>
  <c r="S967" i="13"/>
  <c r="S969" i="13"/>
  <c r="S971" i="13"/>
  <c r="S973" i="13"/>
  <c r="S975" i="13"/>
  <c r="S977" i="13"/>
  <c r="S979" i="13"/>
  <c r="S981" i="13"/>
  <c r="S983" i="13"/>
  <c r="S985" i="13"/>
  <c r="S987" i="13"/>
  <c r="S989" i="13"/>
  <c r="S991" i="13"/>
  <c r="S993" i="13"/>
  <c r="S995" i="13"/>
  <c r="S997" i="13"/>
  <c r="S999" i="13"/>
  <c r="S1001" i="13"/>
  <c r="S1003" i="13"/>
  <c r="S1005" i="13"/>
  <c r="S1007" i="13"/>
  <c r="S1009" i="13"/>
  <c r="S1011" i="13"/>
  <c r="S1013" i="13"/>
  <c r="S1015" i="13"/>
  <c r="S1017" i="13"/>
  <c r="S1019" i="13"/>
  <c r="S1021" i="13"/>
  <c r="S1023" i="13"/>
  <c r="S1025" i="13"/>
  <c r="S1027" i="13"/>
  <c r="S1029" i="13"/>
  <c r="S1031" i="13"/>
  <c r="S1033" i="13"/>
  <c r="S1035" i="13"/>
  <c r="S1037" i="13"/>
  <c r="S1039" i="13"/>
  <c r="S1041" i="13"/>
  <c r="S1043" i="13"/>
  <c r="S1045" i="13"/>
  <c r="S1047" i="13"/>
  <c r="S1049" i="13"/>
  <c r="S1051" i="13"/>
  <c r="S1053" i="13"/>
  <c r="S1055" i="13"/>
  <c r="S1057" i="13"/>
  <c r="S1059" i="13"/>
  <c r="S1061" i="13"/>
  <c r="S1063" i="13"/>
  <c r="S1065" i="13"/>
  <c r="S1067" i="13"/>
  <c r="S1069" i="13"/>
  <c r="S1071" i="13"/>
  <c r="S1073" i="13"/>
  <c r="S1075" i="13"/>
  <c r="S1077" i="13"/>
  <c r="S1079" i="13"/>
  <c r="S1081" i="13"/>
  <c r="S1083" i="13"/>
  <c r="S1085" i="13"/>
  <c r="S1087" i="13"/>
  <c r="S1089" i="13"/>
  <c r="S1091" i="13"/>
  <c r="S1093" i="13"/>
  <c r="S1095" i="13"/>
  <c r="S1097" i="13"/>
  <c r="S1099" i="13"/>
  <c r="S1101" i="13"/>
  <c r="S1103" i="13"/>
  <c r="S1105" i="13"/>
  <c r="S1107" i="13"/>
  <c r="S1109" i="13"/>
  <c r="S1111" i="13"/>
  <c r="S1113" i="13"/>
  <c r="S1115" i="13"/>
  <c r="S1117" i="13"/>
  <c r="S1119" i="13"/>
  <c r="S1121" i="13"/>
  <c r="S1123" i="13"/>
  <c r="S1125" i="13"/>
  <c r="S1127" i="13"/>
  <c r="S1129" i="13"/>
  <c r="S1131" i="13"/>
  <c r="S1133" i="13"/>
  <c r="S1135" i="13"/>
  <c r="S1137" i="13"/>
  <c r="S1139" i="13"/>
  <c r="S1141" i="13"/>
  <c r="S1143" i="13"/>
  <c r="S1145" i="13"/>
  <c r="S1147" i="13"/>
  <c r="S1149" i="13"/>
  <c r="S1151" i="13"/>
  <c r="S1153" i="13"/>
  <c r="S1155" i="13"/>
  <c r="S1157" i="13"/>
  <c r="S1159" i="13"/>
  <c r="S1161" i="13"/>
  <c r="S1163" i="13"/>
  <c r="S1167" i="13"/>
  <c r="S1171" i="13"/>
  <c r="S1175" i="13"/>
  <c r="S1179" i="13"/>
  <c r="S855" i="13"/>
  <c r="S859" i="13"/>
  <c r="S863" i="13"/>
  <c r="S867" i="13"/>
  <c r="S870" i="13"/>
  <c r="S872" i="13"/>
  <c r="S874" i="13"/>
  <c r="S876" i="13"/>
  <c r="S878" i="13"/>
  <c r="S880" i="13"/>
  <c r="S882" i="13"/>
  <c r="S884" i="13"/>
  <c r="S886" i="13"/>
  <c r="S888" i="13"/>
  <c r="S890" i="13"/>
  <c r="S892" i="13"/>
  <c r="S894" i="13"/>
  <c r="S896" i="13"/>
  <c r="S898" i="13"/>
  <c r="S900" i="13"/>
  <c r="S902" i="13"/>
  <c r="S904" i="13"/>
  <c r="S906" i="13"/>
  <c r="S908" i="13"/>
  <c r="S910" i="13"/>
  <c r="S912" i="13"/>
  <c r="S914" i="13"/>
  <c r="S916" i="13"/>
  <c r="S918" i="13"/>
  <c r="S920" i="13"/>
  <c r="S922" i="13"/>
  <c r="S924" i="13"/>
  <c r="S926" i="13"/>
  <c r="S928" i="13"/>
  <c r="S930" i="13"/>
  <c r="S932" i="13"/>
  <c r="S934" i="13"/>
  <c r="S936" i="13"/>
  <c r="S938" i="13"/>
  <c r="S940" i="13"/>
  <c r="S942" i="13"/>
  <c r="S944" i="13"/>
  <c r="S946" i="13"/>
  <c r="S948" i="13"/>
  <c r="S950" i="13"/>
  <c r="S952" i="13"/>
  <c r="S954" i="13"/>
  <c r="S956" i="13"/>
  <c r="S958" i="13"/>
  <c r="S960" i="13"/>
  <c r="S962" i="13"/>
  <c r="S964" i="13"/>
  <c r="S966" i="13"/>
  <c r="S968" i="13"/>
  <c r="S970" i="13"/>
  <c r="S972" i="13"/>
  <c r="S974" i="13"/>
  <c r="S976" i="13"/>
  <c r="S978" i="13"/>
  <c r="S980" i="13"/>
  <c r="S982" i="13"/>
  <c r="S984" i="13"/>
  <c r="S986" i="13"/>
  <c r="S988" i="13"/>
  <c r="S990" i="13"/>
  <c r="S992" i="13"/>
  <c r="S994" i="13"/>
  <c r="S996" i="13"/>
  <c r="S998" i="13"/>
  <c r="S1000" i="13"/>
  <c r="S1002" i="13"/>
  <c r="S1004" i="13"/>
  <c r="S1006" i="13"/>
  <c r="S1008" i="13"/>
  <c r="S1010" i="13"/>
  <c r="S1012" i="13"/>
  <c r="S1014" i="13"/>
  <c r="S1016" i="13"/>
  <c r="S1018" i="13"/>
  <c r="S1020" i="13"/>
  <c r="S1022" i="13"/>
  <c r="S1024" i="13"/>
  <c r="S1026" i="13"/>
  <c r="S1028" i="13"/>
  <c r="S1030" i="13"/>
  <c r="S1032" i="13"/>
  <c r="S1034" i="13"/>
  <c r="S1036" i="13"/>
  <c r="S1038" i="13"/>
  <c r="S1040" i="13"/>
  <c r="S1042" i="13"/>
  <c r="S1044" i="13"/>
  <c r="S1046" i="13"/>
  <c r="S1048" i="13"/>
  <c r="S1050" i="13"/>
  <c r="S1052" i="13"/>
  <c r="S1054" i="13"/>
  <c r="S1056" i="13"/>
  <c r="S1058" i="13"/>
  <c r="S1060" i="13"/>
  <c r="S1062" i="13"/>
  <c r="S1064" i="13"/>
  <c r="S1066" i="13"/>
  <c r="S1068" i="13"/>
  <c r="S1070" i="13"/>
  <c r="S1072" i="13"/>
  <c r="S1074" i="13"/>
  <c r="S1076" i="13"/>
  <c r="S1078" i="13"/>
  <c r="S1080" i="13"/>
  <c r="S1082" i="13"/>
  <c r="S1084" i="13"/>
  <c r="S1086" i="13"/>
  <c r="S1088" i="13"/>
  <c r="S1090" i="13"/>
  <c r="S1092" i="13"/>
  <c r="S1094" i="13"/>
  <c r="S1096" i="13"/>
  <c r="S1098" i="13"/>
  <c r="S1100" i="13"/>
  <c r="S1102" i="13"/>
  <c r="S1104" i="13"/>
  <c r="S1106" i="13"/>
  <c r="S1108" i="13"/>
  <c r="S1110" i="13"/>
  <c r="S1112" i="13"/>
  <c r="S1114" i="13"/>
  <c r="S1116" i="13"/>
  <c r="S1118" i="13"/>
  <c r="S1120" i="13"/>
  <c r="S1122" i="13"/>
  <c r="S1124" i="13"/>
  <c r="S1126" i="13"/>
  <c r="S1128" i="13"/>
  <c r="S1130" i="13"/>
  <c r="S1132" i="13"/>
  <c r="S1134" i="13"/>
  <c r="S1136" i="13"/>
  <c r="S1138" i="13"/>
  <c r="S1140" i="13"/>
  <c r="S1142" i="13"/>
  <c r="S1144" i="13"/>
  <c r="S1146" i="13"/>
  <c r="S1148" i="13"/>
  <c r="S1150" i="13"/>
  <c r="S1152" i="13"/>
  <c r="S1154" i="13"/>
  <c r="S1156" i="13"/>
  <c r="S1158" i="13"/>
  <c r="S1160" i="13"/>
  <c r="S1162" i="13"/>
  <c r="S1164" i="13"/>
  <c r="S1166" i="13"/>
  <c r="S1168" i="13"/>
  <c r="S1170" i="13"/>
  <c r="S1172" i="13"/>
  <c r="S1174" i="13"/>
  <c r="S1176" i="13"/>
  <c r="S1178" i="13"/>
  <c r="S1180" i="13"/>
  <c r="S1182" i="13"/>
  <c r="S1165" i="13"/>
  <c r="S1169" i="13"/>
  <c r="S1173" i="13"/>
  <c r="S1177" i="13"/>
  <c r="S1181" i="13"/>
  <c r="H19" i="41"/>
  <c r="I18" i="41"/>
  <c r="C18" i="41"/>
  <c r="D18" i="41" s="1"/>
  <c r="Z14" i="9"/>
  <c r="V14" i="9"/>
  <c r="H20" i="41" l="1"/>
  <c r="I19" i="41"/>
  <c r="C19" i="41"/>
  <c r="D19" i="41" s="1"/>
  <c r="N9" i="20"/>
  <c r="S9" i="20" l="1"/>
  <c r="Q9" i="20"/>
  <c r="H21" i="41"/>
  <c r="I20" i="41"/>
  <c r="C20" i="41"/>
  <c r="D20" i="41" s="1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3" i="15"/>
  <c r="O34" i="15"/>
  <c r="O35" i="15"/>
  <c r="O36" i="15"/>
  <c r="O37" i="15"/>
  <c r="O38" i="15"/>
  <c r="O39" i="15"/>
  <c r="O40" i="15"/>
  <c r="O41" i="15"/>
  <c r="O42" i="15"/>
  <c r="O43" i="15"/>
  <c r="O44" i="15"/>
  <c r="O45" i="15"/>
  <c r="O46" i="15"/>
  <c r="O47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8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5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3" i="15"/>
  <c r="O134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9" i="15"/>
  <c r="AJ29" i="10" l="1"/>
  <c r="C14" i="10" s="1"/>
  <c r="H22" i="41"/>
  <c r="I21" i="41"/>
  <c r="C21" i="41"/>
  <c r="D21" i="41" s="1"/>
  <c r="H23" i="41" l="1"/>
  <c r="I22" i="41"/>
  <c r="C22" i="41"/>
  <c r="D22" i="41" s="1"/>
  <c r="U28" i="1"/>
  <c r="X57" i="1"/>
  <c r="X58" i="1"/>
  <c r="X48" i="1"/>
  <c r="X49" i="1"/>
  <c r="X50" i="1"/>
  <c r="X51" i="1"/>
  <c r="X52" i="1"/>
  <c r="X53" i="1"/>
  <c r="X54" i="1"/>
  <c r="X55" i="1"/>
  <c r="X56" i="1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U35" i="14"/>
  <c r="U36" i="14"/>
  <c r="U37" i="14"/>
  <c r="U38" i="14"/>
  <c r="U39" i="14"/>
  <c r="U40" i="14"/>
  <c r="U41" i="14"/>
  <c r="U42" i="14"/>
  <c r="U43" i="14"/>
  <c r="U44" i="14"/>
  <c r="U45" i="14"/>
  <c r="U46" i="14"/>
  <c r="U47" i="14"/>
  <c r="U48" i="14"/>
  <c r="U49" i="14"/>
  <c r="U50" i="14"/>
  <c r="U51" i="14"/>
  <c r="U52" i="14"/>
  <c r="U53" i="14"/>
  <c r="U54" i="14"/>
  <c r="U55" i="14"/>
  <c r="U56" i="14"/>
  <c r="U57" i="14"/>
  <c r="U58" i="14"/>
  <c r="U34" i="14"/>
  <c r="U30" i="14"/>
  <c r="U31" i="14"/>
  <c r="U32" i="14"/>
  <c r="U33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29" i="14"/>
  <c r="I26" i="13"/>
  <c r="I27" i="13"/>
  <c r="H24" i="41" l="1"/>
  <c r="I23" i="41"/>
  <c r="C23" i="41"/>
  <c r="D23" i="41" s="1"/>
  <c r="AK49" i="10"/>
  <c r="AK48" i="10"/>
  <c r="AK47" i="10"/>
  <c r="AE31" i="10" l="1"/>
  <c r="H25" i="41"/>
  <c r="I24" i="41"/>
  <c r="C24" i="41"/>
  <c r="D24" i="41" s="1"/>
  <c r="AK50" i="10"/>
  <c r="AK52" i="10" l="1"/>
  <c r="AF31" i="10" s="1"/>
  <c r="AE33" i="10" s="1"/>
  <c r="AF33" i="10" s="1"/>
  <c r="H26" i="41"/>
  <c r="I25" i="41"/>
  <c r="C25" i="41"/>
  <c r="D25" i="41" s="1"/>
  <c r="C10" i="8"/>
  <c r="H27" i="41" l="1"/>
  <c r="I26" i="41"/>
  <c r="C26" i="41"/>
  <c r="D26" i="41" s="1"/>
  <c r="D22" i="5"/>
  <c r="H28" i="41" l="1"/>
  <c r="I27" i="41"/>
  <c r="C27" i="41"/>
  <c r="D27" i="41" s="1"/>
  <c r="I11" i="1"/>
  <c r="I17" i="1"/>
  <c r="I25" i="1"/>
  <c r="I28" i="1"/>
  <c r="I26" i="1"/>
  <c r="I24" i="1"/>
  <c r="I23" i="1"/>
  <c r="I9" i="1"/>
  <c r="I10" i="1"/>
  <c r="I18" i="1"/>
  <c r="I13" i="1"/>
  <c r="I29" i="1"/>
  <c r="I30" i="1"/>
  <c r="I12" i="1"/>
  <c r="I19" i="1"/>
  <c r="I27" i="1"/>
  <c r="I21" i="1"/>
  <c r="I14" i="1"/>
  <c r="I15" i="1"/>
  <c r="I16" i="1"/>
  <c r="I20" i="1"/>
  <c r="I22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9" i="13"/>
  <c r="I10" i="13"/>
  <c r="I25" i="13"/>
  <c r="I36" i="13"/>
  <c r="I14" i="13"/>
  <c r="I37" i="13"/>
  <c r="I38" i="13"/>
  <c r="I23" i="13"/>
  <c r="I12" i="13"/>
  <c r="I13" i="13"/>
  <c r="I28" i="13"/>
  <c r="I33" i="13"/>
  <c r="I43" i="13"/>
  <c r="I20" i="13"/>
  <c r="I42" i="13"/>
  <c r="I40" i="13"/>
  <c r="I34" i="13"/>
  <c r="I19" i="13"/>
  <c r="I18" i="13"/>
  <c r="I11" i="13"/>
  <c r="I41" i="13"/>
  <c r="I35" i="13"/>
  <c r="I39" i="13"/>
  <c r="I24" i="13"/>
  <c r="I32" i="13"/>
  <c r="I16" i="13"/>
  <c r="I31" i="13"/>
  <c r="I17" i="13"/>
  <c r="I22" i="13"/>
  <c r="I21" i="13"/>
  <c r="I30" i="13"/>
  <c r="I15" i="13"/>
  <c r="I29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1" i="13"/>
  <c r="I122" i="13"/>
  <c r="I123" i="13"/>
  <c r="I124" i="13"/>
  <c r="I125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I161" i="13"/>
  <c r="I162" i="13"/>
  <c r="I163" i="13"/>
  <c r="I164" i="13"/>
  <c r="I165" i="13"/>
  <c r="I166" i="13"/>
  <c r="I167" i="13"/>
  <c r="I168" i="13"/>
  <c r="I169" i="13"/>
  <c r="I170" i="13"/>
  <c r="I171" i="13"/>
  <c r="I172" i="13"/>
  <c r="I173" i="13"/>
  <c r="I174" i="13"/>
  <c r="I175" i="13"/>
  <c r="I176" i="13"/>
  <c r="I177" i="13"/>
  <c r="I178" i="13"/>
  <c r="I179" i="13"/>
  <c r="I180" i="13"/>
  <c r="I181" i="13"/>
  <c r="I182" i="13"/>
  <c r="I183" i="13"/>
  <c r="I184" i="13"/>
  <c r="I185" i="13"/>
  <c r="I186" i="13"/>
  <c r="I187" i="13"/>
  <c r="I188" i="13"/>
  <c r="I189" i="13"/>
  <c r="I190" i="13"/>
  <c r="I191" i="13"/>
  <c r="I192" i="13"/>
  <c r="I193" i="13"/>
  <c r="I194" i="13"/>
  <c r="I195" i="13"/>
  <c r="I196" i="13"/>
  <c r="I197" i="13"/>
  <c r="I198" i="13"/>
  <c r="I199" i="13"/>
  <c r="I200" i="13"/>
  <c r="I201" i="13"/>
  <c r="I202" i="13"/>
  <c r="I203" i="13"/>
  <c r="I204" i="13"/>
  <c r="I205" i="13"/>
  <c r="I206" i="13"/>
  <c r="I207" i="13"/>
  <c r="I208" i="13"/>
  <c r="I209" i="13"/>
  <c r="I210" i="13"/>
  <c r="I211" i="13"/>
  <c r="I212" i="13"/>
  <c r="I213" i="13"/>
  <c r="I214" i="13"/>
  <c r="I215" i="13"/>
  <c r="I216" i="13"/>
  <c r="I217" i="13"/>
  <c r="I218" i="13"/>
  <c r="I219" i="13"/>
  <c r="I220" i="13"/>
  <c r="I221" i="13"/>
  <c r="I222" i="13"/>
  <c r="I223" i="13"/>
  <c r="I224" i="13"/>
  <c r="I225" i="13"/>
  <c r="I226" i="13"/>
  <c r="I227" i="13"/>
  <c r="I1273" i="13"/>
  <c r="I228" i="13"/>
  <c r="I229" i="13"/>
  <c r="I230" i="13"/>
  <c r="I231" i="13"/>
  <c r="I232" i="13"/>
  <c r="I233" i="13"/>
  <c r="I234" i="13"/>
  <c r="I235" i="13"/>
  <c r="I236" i="13"/>
  <c r="I237" i="13"/>
  <c r="I238" i="13"/>
  <c r="I239" i="13"/>
  <c r="I240" i="13"/>
  <c r="I241" i="13"/>
  <c r="I242" i="13"/>
  <c r="I243" i="13"/>
  <c r="I244" i="13"/>
  <c r="I245" i="13"/>
  <c r="I246" i="13"/>
  <c r="I247" i="13"/>
  <c r="I248" i="13"/>
  <c r="I249" i="13"/>
  <c r="I250" i="13"/>
  <c r="I251" i="13"/>
  <c r="I252" i="13"/>
  <c r="I253" i="13"/>
  <c r="I254" i="13"/>
  <c r="I255" i="13"/>
  <c r="I256" i="13"/>
  <c r="I257" i="13"/>
  <c r="I258" i="13"/>
  <c r="I259" i="13"/>
  <c r="I260" i="13"/>
  <c r="I261" i="13"/>
  <c r="I262" i="13"/>
  <c r="I263" i="13"/>
  <c r="I264" i="13"/>
  <c r="I265" i="13"/>
  <c r="I266" i="13"/>
  <c r="I267" i="13"/>
  <c r="I268" i="13"/>
  <c r="I269" i="13"/>
  <c r="I270" i="13"/>
  <c r="I271" i="13"/>
  <c r="I272" i="13"/>
  <c r="I273" i="13"/>
  <c r="I274" i="13"/>
  <c r="I275" i="13"/>
  <c r="I276" i="13"/>
  <c r="I277" i="13"/>
  <c r="I278" i="13"/>
  <c r="I279" i="13"/>
  <c r="I280" i="13"/>
  <c r="I281" i="13"/>
  <c r="I282" i="13"/>
  <c r="I283" i="13"/>
  <c r="I284" i="13"/>
  <c r="I285" i="13"/>
  <c r="I286" i="13"/>
  <c r="I287" i="13"/>
  <c r="I288" i="13"/>
  <c r="I289" i="13"/>
  <c r="I290" i="13"/>
  <c r="I291" i="13"/>
  <c r="I292" i="13"/>
  <c r="I293" i="13"/>
  <c r="I294" i="13"/>
  <c r="I295" i="13"/>
  <c r="I296" i="13"/>
  <c r="I297" i="13"/>
  <c r="I298" i="13"/>
  <c r="I299" i="13"/>
  <c r="I300" i="13"/>
  <c r="I301" i="13"/>
  <c r="I302" i="13"/>
  <c r="I303" i="13"/>
  <c r="I304" i="13"/>
  <c r="I305" i="13"/>
  <c r="I306" i="13"/>
  <c r="I307" i="13"/>
  <c r="I308" i="13"/>
  <c r="I309" i="13"/>
  <c r="I310" i="13"/>
  <c r="I311" i="13"/>
  <c r="I312" i="13"/>
  <c r="I313" i="13"/>
  <c r="I314" i="13"/>
  <c r="I315" i="13"/>
  <c r="I316" i="13"/>
  <c r="I317" i="13"/>
  <c r="I318" i="13"/>
  <c r="I319" i="13"/>
  <c r="I320" i="13"/>
  <c r="I321" i="13"/>
  <c r="I322" i="13"/>
  <c r="I323" i="13"/>
  <c r="I324" i="13"/>
  <c r="I325" i="13"/>
  <c r="I326" i="13"/>
  <c r="I327" i="13"/>
  <c r="I328" i="13"/>
  <c r="I329" i="13"/>
  <c r="I330" i="13"/>
  <c r="I331" i="13"/>
  <c r="I332" i="13"/>
  <c r="I333" i="13"/>
  <c r="I334" i="13"/>
  <c r="I335" i="13"/>
  <c r="I336" i="13"/>
  <c r="I337" i="13"/>
  <c r="I338" i="13"/>
  <c r="I339" i="13"/>
  <c r="I340" i="13"/>
  <c r="I341" i="13"/>
  <c r="I342" i="13"/>
  <c r="I343" i="13"/>
  <c r="I344" i="13"/>
  <c r="I345" i="13"/>
  <c r="I346" i="13"/>
  <c r="I347" i="13"/>
  <c r="I348" i="13"/>
  <c r="I349" i="13"/>
  <c r="I350" i="13"/>
  <c r="I351" i="13"/>
  <c r="I352" i="13"/>
  <c r="I353" i="13"/>
  <c r="I354" i="13"/>
  <c r="I355" i="13"/>
  <c r="I356" i="13"/>
  <c r="I357" i="13"/>
  <c r="I358" i="13"/>
  <c r="I359" i="13"/>
  <c r="I360" i="13"/>
  <c r="I361" i="13"/>
  <c r="I362" i="13"/>
  <c r="I363" i="13"/>
  <c r="I364" i="13"/>
  <c r="I365" i="13"/>
  <c r="I366" i="13"/>
  <c r="I367" i="13"/>
  <c r="I368" i="13"/>
  <c r="I369" i="13"/>
  <c r="I370" i="13"/>
  <c r="I371" i="13"/>
  <c r="I372" i="13"/>
  <c r="I373" i="13"/>
  <c r="I374" i="13"/>
  <c r="I375" i="13"/>
  <c r="I376" i="13"/>
  <c r="I377" i="13"/>
  <c r="I378" i="13"/>
  <c r="I379" i="13"/>
  <c r="I380" i="13"/>
  <c r="I381" i="13"/>
  <c r="I382" i="13"/>
  <c r="I383" i="13"/>
  <c r="I384" i="13"/>
  <c r="I385" i="13"/>
  <c r="I386" i="13"/>
  <c r="I387" i="13"/>
  <c r="I388" i="13"/>
  <c r="I389" i="13"/>
  <c r="I390" i="13"/>
  <c r="I391" i="13"/>
  <c r="I392" i="13"/>
  <c r="I393" i="13"/>
  <c r="I394" i="13"/>
  <c r="I395" i="13"/>
  <c r="I396" i="13"/>
  <c r="I397" i="13"/>
  <c r="I398" i="13"/>
  <c r="I399" i="13"/>
  <c r="I400" i="13"/>
  <c r="I401" i="13"/>
  <c r="I402" i="13"/>
  <c r="I403" i="13"/>
  <c r="I404" i="13"/>
  <c r="I405" i="13"/>
  <c r="I406" i="13"/>
  <c r="I407" i="13"/>
  <c r="I408" i="13"/>
  <c r="I409" i="13"/>
  <c r="I410" i="13"/>
  <c r="I411" i="13"/>
  <c r="I412" i="13"/>
  <c r="I413" i="13"/>
  <c r="I414" i="13"/>
  <c r="I415" i="13"/>
  <c r="I416" i="13"/>
  <c r="I417" i="13"/>
  <c r="I418" i="13"/>
  <c r="I419" i="13"/>
  <c r="I420" i="13"/>
  <c r="I421" i="13"/>
  <c r="I422" i="13"/>
  <c r="I423" i="13"/>
  <c r="I424" i="13"/>
  <c r="I425" i="13"/>
  <c r="I426" i="13"/>
  <c r="I427" i="13"/>
  <c r="I428" i="13"/>
  <c r="I429" i="13"/>
  <c r="I430" i="13"/>
  <c r="I431" i="13"/>
  <c r="I432" i="13"/>
  <c r="I433" i="13"/>
  <c r="I434" i="13"/>
  <c r="I435" i="13"/>
  <c r="I436" i="13"/>
  <c r="I437" i="13"/>
  <c r="I438" i="13"/>
  <c r="I439" i="13"/>
  <c r="I440" i="13"/>
  <c r="I441" i="13"/>
  <c r="I442" i="13"/>
  <c r="I443" i="13"/>
  <c r="I444" i="13"/>
  <c r="I445" i="13"/>
  <c r="I446" i="13"/>
  <c r="I447" i="13"/>
  <c r="I448" i="13"/>
  <c r="I449" i="13"/>
  <c r="I450" i="13"/>
  <c r="I451" i="13"/>
  <c r="I452" i="13"/>
  <c r="I453" i="13"/>
  <c r="I454" i="13"/>
  <c r="I455" i="13"/>
  <c r="I456" i="13"/>
  <c r="I457" i="13"/>
  <c r="I458" i="13"/>
  <c r="I459" i="13"/>
  <c r="I460" i="13"/>
  <c r="I461" i="13"/>
  <c r="I462" i="13"/>
  <c r="I463" i="13"/>
  <c r="I464" i="13"/>
  <c r="I465" i="13"/>
  <c r="I466" i="13"/>
  <c r="I467" i="13"/>
  <c r="I468" i="13"/>
  <c r="I469" i="13"/>
  <c r="I470" i="13"/>
  <c r="I471" i="13"/>
  <c r="I472" i="13"/>
  <c r="I473" i="13"/>
  <c r="I474" i="13"/>
  <c r="I475" i="13"/>
  <c r="I476" i="13"/>
  <c r="I477" i="13"/>
  <c r="I478" i="13"/>
  <c r="I479" i="13"/>
  <c r="I480" i="13"/>
  <c r="I481" i="13"/>
  <c r="I482" i="13"/>
  <c r="I483" i="13"/>
  <c r="I484" i="13"/>
  <c r="I485" i="13"/>
  <c r="I486" i="13"/>
  <c r="I487" i="13"/>
  <c r="I488" i="13"/>
  <c r="I489" i="13"/>
  <c r="I490" i="13"/>
  <c r="I491" i="13"/>
  <c r="I492" i="13"/>
  <c r="I493" i="13"/>
  <c r="I494" i="13"/>
  <c r="I495" i="13"/>
  <c r="I496" i="13"/>
  <c r="I497" i="13"/>
  <c r="I498" i="13"/>
  <c r="I499" i="13"/>
  <c r="I500" i="13"/>
  <c r="I501" i="13"/>
  <c r="I502" i="13"/>
  <c r="I503" i="13"/>
  <c r="I504" i="13"/>
  <c r="I505" i="13"/>
  <c r="I506" i="13"/>
  <c r="I507" i="13"/>
  <c r="I508" i="13"/>
  <c r="I509" i="13"/>
  <c r="I510" i="13"/>
  <c r="I511" i="13"/>
  <c r="I512" i="13"/>
  <c r="I513" i="13"/>
  <c r="I514" i="13"/>
  <c r="I515" i="13"/>
  <c r="I516" i="13"/>
  <c r="I517" i="13"/>
  <c r="I518" i="13"/>
  <c r="I519" i="13"/>
  <c r="I520" i="13"/>
  <c r="I521" i="13"/>
  <c r="I522" i="13"/>
  <c r="I523" i="13"/>
  <c r="I524" i="13"/>
  <c r="I525" i="13"/>
  <c r="I526" i="13"/>
  <c r="I527" i="13"/>
  <c r="I528" i="13"/>
  <c r="I529" i="13"/>
  <c r="I530" i="13"/>
  <c r="I531" i="13"/>
  <c r="I532" i="13"/>
  <c r="I533" i="13"/>
  <c r="I534" i="13"/>
  <c r="I535" i="13"/>
  <c r="I536" i="13"/>
  <c r="I537" i="13"/>
  <c r="I538" i="13"/>
  <c r="I539" i="13"/>
  <c r="I540" i="13"/>
  <c r="I541" i="13"/>
  <c r="I542" i="13"/>
  <c r="I543" i="13"/>
  <c r="I544" i="13"/>
  <c r="I545" i="13"/>
  <c r="I546" i="13"/>
  <c r="I547" i="13"/>
  <c r="I548" i="13"/>
  <c r="I549" i="13"/>
  <c r="I550" i="13"/>
  <c r="I551" i="13"/>
  <c r="I552" i="13"/>
  <c r="I553" i="13"/>
  <c r="I554" i="13"/>
  <c r="I555" i="13"/>
  <c r="I556" i="13"/>
  <c r="I557" i="13"/>
  <c r="I558" i="13"/>
  <c r="I559" i="13"/>
  <c r="I560" i="13"/>
  <c r="I561" i="13"/>
  <c r="I562" i="13"/>
  <c r="I563" i="13"/>
  <c r="I564" i="13"/>
  <c r="I565" i="13"/>
  <c r="I566" i="13"/>
  <c r="I567" i="13"/>
  <c r="I568" i="13"/>
  <c r="I569" i="13"/>
  <c r="I570" i="13"/>
  <c r="I571" i="13"/>
  <c r="I572" i="13"/>
  <c r="I573" i="13"/>
  <c r="I574" i="13"/>
  <c r="I575" i="13"/>
  <c r="I576" i="13"/>
  <c r="I577" i="13"/>
  <c r="I578" i="13"/>
  <c r="I579" i="13"/>
  <c r="I580" i="13"/>
  <c r="I581" i="13"/>
  <c r="I582" i="13"/>
  <c r="I583" i="13"/>
  <c r="I584" i="13"/>
  <c r="I585" i="13"/>
  <c r="I586" i="13"/>
  <c r="I587" i="13"/>
  <c r="I588" i="13"/>
  <c r="I589" i="13"/>
  <c r="I590" i="13"/>
  <c r="I591" i="13"/>
  <c r="I592" i="13"/>
  <c r="I593" i="13"/>
  <c r="I594" i="13"/>
  <c r="I595" i="13"/>
  <c r="I596" i="13"/>
  <c r="I597" i="13"/>
  <c r="I598" i="13"/>
  <c r="I599" i="13"/>
  <c r="I600" i="13"/>
  <c r="I601" i="13"/>
  <c r="I602" i="13"/>
  <c r="I603" i="13"/>
  <c r="I604" i="13"/>
  <c r="I605" i="13"/>
  <c r="I606" i="13"/>
  <c r="I607" i="13"/>
  <c r="I608" i="13"/>
  <c r="I609" i="13"/>
  <c r="I610" i="13"/>
  <c r="I611" i="13"/>
  <c r="I612" i="13"/>
  <c r="I613" i="13"/>
  <c r="I614" i="13"/>
  <c r="I615" i="13"/>
  <c r="I616" i="13"/>
  <c r="I617" i="13"/>
  <c r="I618" i="13"/>
  <c r="I619" i="13"/>
  <c r="I620" i="13"/>
  <c r="I621" i="13"/>
  <c r="I622" i="13"/>
  <c r="I623" i="13"/>
  <c r="I624" i="13"/>
  <c r="I625" i="13"/>
  <c r="I626" i="13"/>
  <c r="I627" i="13"/>
  <c r="I628" i="13"/>
  <c r="I629" i="13"/>
  <c r="I630" i="13"/>
  <c r="I631" i="13"/>
  <c r="I632" i="13"/>
  <c r="I633" i="13"/>
  <c r="I634" i="13"/>
  <c r="I635" i="13"/>
  <c r="I636" i="13"/>
  <c r="I637" i="13"/>
  <c r="I638" i="13"/>
  <c r="I639" i="13"/>
  <c r="I640" i="13"/>
  <c r="I641" i="13"/>
  <c r="I642" i="13"/>
  <c r="I643" i="13"/>
  <c r="I644" i="13"/>
  <c r="I645" i="13"/>
  <c r="I646" i="13"/>
  <c r="I647" i="13"/>
  <c r="I648" i="13"/>
  <c r="I649" i="13"/>
  <c r="I650" i="13"/>
  <c r="I651" i="13"/>
  <c r="I652" i="13"/>
  <c r="I653" i="13"/>
  <c r="I654" i="13"/>
  <c r="I655" i="13"/>
  <c r="H29" i="41" l="1"/>
  <c r="I29" i="41" s="1"/>
  <c r="I28" i="41"/>
  <c r="C28" i="41"/>
  <c r="D28" i="41" s="1"/>
  <c r="X54" i="42"/>
  <c r="U54" i="42"/>
  <c r="S54" i="42"/>
  <c r="Y54" i="42"/>
  <c r="T54" i="42"/>
  <c r="X53" i="42"/>
  <c r="U53" i="42"/>
  <c r="S53" i="42"/>
  <c r="Y53" i="42"/>
  <c r="T53" i="42"/>
  <c r="X52" i="42"/>
  <c r="U52" i="42"/>
  <c r="S52" i="42"/>
  <c r="Y52" i="42"/>
  <c r="T52" i="42"/>
  <c r="X51" i="42"/>
  <c r="U51" i="42"/>
  <c r="S51" i="42"/>
  <c r="Y51" i="42"/>
  <c r="T51" i="42"/>
  <c r="X50" i="42"/>
  <c r="U50" i="42"/>
  <c r="S50" i="42"/>
  <c r="Y50" i="42"/>
  <c r="T50" i="42"/>
  <c r="X49" i="42"/>
  <c r="U49" i="42"/>
  <c r="S49" i="42"/>
  <c r="Y49" i="42"/>
  <c r="T49" i="42"/>
  <c r="X48" i="42"/>
  <c r="U48" i="42"/>
  <c r="S48" i="42"/>
  <c r="Y48" i="42"/>
  <c r="T48" i="42"/>
  <c r="X47" i="42"/>
  <c r="S47" i="42"/>
  <c r="Y47" i="42"/>
  <c r="X46" i="42"/>
  <c r="U46" i="42"/>
  <c r="S46" i="42"/>
  <c r="Y46" i="42"/>
  <c r="T46" i="42"/>
  <c r="X45" i="42"/>
  <c r="S45" i="42"/>
  <c r="Y45" i="42"/>
  <c r="X44" i="42"/>
  <c r="U44" i="42"/>
  <c r="S44" i="42"/>
  <c r="Y44" i="42"/>
  <c r="T44" i="42"/>
  <c r="X43" i="42"/>
  <c r="S43" i="42"/>
  <c r="Y43" i="42"/>
  <c r="X42" i="42"/>
  <c r="U42" i="42"/>
  <c r="S42" i="42"/>
  <c r="Y42" i="42"/>
  <c r="T42" i="42"/>
  <c r="X41" i="42"/>
  <c r="S41" i="42"/>
  <c r="Y41" i="42"/>
  <c r="T41" i="42"/>
  <c r="X40" i="42"/>
  <c r="U40" i="42"/>
  <c r="S40" i="42"/>
  <c r="T40" i="42"/>
  <c r="Z39" i="42"/>
  <c r="Y39" i="42"/>
  <c r="X39" i="42"/>
  <c r="S39" i="42"/>
  <c r="U39" i="42"/>
  <c r="Z38" i="42"/>
  <c r="Y38" i="42"/>
  <c r="X38" i="42"/>
  <c r="T38" i="42"/>
  <c r="S38" i="42"/>
  <c r="U38" i="42"/>
  <c r="X37" i="42"/>
  <c r="U37" i="42"/>
  <c r="S37" i="42"/>
  <c r="Z37" i="42"/>
  <c r="T37" i="42"/>
  <c r="X36" i="42"/>
  <c r="U36" i="42"/>
  <c r="S36" i="42"/>
  <c r="T36" i="42"/>
  <c r="Y35" i="42"/>
  <c r="X35" i="42"/>
  <c r="S35" i="42"/>
  <c r="Z35" i="42"/>
  <c r="U35" i="42"/>
  <c r="Z34" i="42"/>
  <c r="Y34" i="42"/>
  <c r="X34" i="42"/>
  <c r="S34" i="42"/>
  <c r="U34" i="42"/>
  <c r="Z33" i="42"/>
  <c r="X33" i="42"/>
  <c r="S33" i="42"/>
  <c r="Y33" i="42"/>
  <c r="U33" i="42"/>
  <c r="X32" i="42"/>
  <c r="U32" i="42"/>
  <c r="S32" i="42"/>
  <c r="T32" i="42"/>
  <c r="X31" i="42"/>
  <c r="S31" i="42"/>
  <c r="Z31" i="42"/>
  <c r="U31" i="42"/>
  <c r="Z30" i="42"/>
  <c r="Y30" i="42"/>
  <c r="X30" i="42"/>
  <c r="S30" i="42"/>
  <c r="U30" i="42"/>
  <c r="Z29" i="42"/>
  <c r="X29" i="42"/>
  <c r="S29" i="42"/>
  <c r="Y29" i="42"/>
  <c r="U29" i="42"/>
  <c r="X28" i="42"/>
  <c r="U28" i="42"/>
  <c r="S28" i="42"/>
  <c r="T28" i="42"/>
  <c r="X27" i="42"/>
  <c r="S27" i="42"/>
  <c r="Z27" i="42"/>
  <c r="U27" i="42"/>
  <c r="X26" i="42"/>
  <c r="U26" i="42"/>
  <c r="T26" i="42"/>
  <c r="S26" i="42"/>
  <c r="Z26" i="42"/>
  <c r="Y25" i="42"/>
  <c r="X25" i="42"/>
  <c r="U25" i="42"/>
  <c r="T25" i="42"/>
  <c r="S25" i="42"/>
  <c r="Z25" i="42"/>
  <c r="Z24" i="42"/>
  <c r="X24" i="42"/>
  <c r="U24" i="42"/>
  <c r="T24" i="42"/>
  <c r="S24" i="42"/>
  <c r="Y24" i="42"/>
  <c r="Z23" i="42"/>
  <c r="Y23" i="42"/>
  <c r="X23" i="42"/>
  <c r="U23" i="42"/>
  <c r="T23" i="42"/>
  <c r="S23" i="42"/>
  <c r="X22" i="42"/>
  <c r="U22" i="42"/>
  <c r="T22" i="42"/>
  <c r="S22" i="42"/>
  <c r="Z22" i="42"/>
  <c r="Y21" i="42"/>
  <c r="X21" i="42"/>
  <c r="U21" i="42"/>
  <c r="T21" i="42"/>
  <c r="S21" i="42"/>
  <c r="Z21" i="42"/>
  <c r="Z20" i="42"/>
  <c r="X20" i="42"/>
  <c r="U20" i="42"/>
  <c r="T20" i="42"/>
  <c r="S20" i="42"/>
  <c r="Y20" i="42"/>
  <c r="Z19" i="42"/>
  <c r="Y19" i="42"/>
  <c r="X19" i="42"/>
  <c r="U19" i="42"/>
  <c r="T19" i="42"/>
  <c r="S19" i="42"/>
  <c r="X18" i="42"/>
  <c r="U18" i="42"/>
  <c r="T18" i="42"/>
  <c r="S18" i="42"/>
  <c r="Z18" i="42"/>
  <c r="Y17" i="42"/>
  <c r="X17" i="42"/>
  <c r="U17" i="42"/>
  <c r="T17" i="42"/>
  <c r="S17" i="42"/>
  <c r="Z17" i="42"/>
  <c r="Z16" i="42"/>
  <c r="X16" i="42"/>
  <c r="U16" i="42"/>
  <c r="T16" i="42"/>
  <c r="S16" i="42"/>
  <c r="Y16" i="42"/>
  <c r="Z15" i="42"/>
  <c r="Y15" i="42"/>
  <c r="X15" i="42"/>
  <c r="U15" i="42"/>
  <c r="T15" i="42"/>
  <c r="S15" i="42"/>
  <c r="X14" i="42"/>
  <c r="U14" i="42"/>
  <c r="T14" i="42"/>
  <c r="S14" i="42"/>
  <c r="Z14" i="42"/>
  <c r="Y13" i="42"/>
  <c r="X13" i="42"/>
  <c r="U13" i="42"/>
  <c r="T13" i="42"/>
  <c r="S13" i="42"/>
  <c r="Z13" i="42"/>
  <c r="Z12" i="42"/>
  <c r="X12" i="42"/>
  <c r="U12" i="42"/>
  <c r="T12" i="42"/>
  <c r="S12" i="42"/>
  <c r="Y12" i="42"/>
  <c r="Z11" i="42"/>
  <c r="Y11" i="42"/>
  <c r="X11" i="42"/>
  <c r="U11" i="42"/>
  <c r="T11" i="42"/>
  <c r="S11" i="42"/>
  <c r="X10" i="42"/>
  <c r="U10" i="42"/>
  <c r="T10" i="42"/>
  <c r="S10" i="42"/>
  <c r="Z10" i="42"/>
  <c r="Y9" i="42"/>
  <c r="X9" i="42"/>
  <c r="U9" i="42"/>
  <c r="T9" i="42"/>
  <c r="S9" i="42"/>
  <c r="Z9" i="42"/>
  <c r="Z8" i="42"/>
  <c r="X8" i="42"/>
  <c r="U8" i="42"/>
  <c r="T8" i="42"/>
  <c r="S8" i="42"/>
  <c r="Y8" i="42"/>
  <c r="X7" i="42"/>
  <c r="U7" i="42"/>
  <c r="T7" i="42"/>
  <c r="S7" i="42"/>
  <c r="Z7" i="42"/>
  <c r="X6" i="42"/>
  <c r="U6" i="42"/>
  <c r="T6" i="42"/>
  <c r="S6" i="42"/>
  <c r="Z6" i="42"/>
  <c r="C29" i="41" l="1"/>
  <c r="D29" i="41" s="1"/>
  <c r="V20" i="42"/>
  <c r="V22" i="42"/>
  <c r="AA19" i="42"/>
  <c r="AA11" i="42"/>
  <c r="AA12" i="42"/>
  <c r="V12" i="42"/>
  <c r="V14" i="42"/>
  <c r="V6" i="42"/>
  <c r="AA20" i="42"/>
  <c r="V7" i="42"/>
  <c r="V8" i="42"/>
  <c r="V10" i="42"/>
  <c r="AA16" i="42"/>
  <c r="AA23" i="42"/>
  <c r="V24" i="42"/>
  <c r="V26" i="42"/>
  <c r="V50" i="42"/>
  <c r="V54" i="42"/>
  <c r="AA8" i="42"/>
  <c r="AA15" i="42"/>
  <c r="V16" i="42"/>
  <c r="V18" i="42"/>
  <c r="AA24" i="42"/>
  <c r="V42" i="42"/>
  <c r="V44" i="42"/>
  <c r="V46" i="42"/>
  <c r="V48" i="42"/>
  <c r="V52" i="42"/>
  <c r="AA9" i="42"/>
  <c r="AA21" i="42"/>
  <c r="T33" i="42"/>
  <c r="V33" i="42" s="1"/>
  <c r="T45" i="42"/>
  <c r="U45" i="42"/>
  <c r="Y6" i="42"/>
  <c r="AA6" i="42" s="1"/>
  <c r="Y7" i="42"/>
  <c r="AA7" i="42" s="1"/>
  <c r="V9" i="42"/>
  <c r="Y10" i="42"/>
  <c r="AA10" i="42" s="1"/>
  <c r="V13" i="42"/>
  <c r="Y14" i="42"/>
  <c r="AA14" i="42" s="1"/>
  <c r="V17" i="42"/>
  <c r="Y18" i="42"/>
  <c r="AA18" i="42" s="1"/>
  <c r="V21" i="42"/>
  <c r="Y22" i="42"/>
  <c r="AA22" i="42" s="1"/>
  <c r="V25" i="42"/>
  <c r="Y26" i="42"/>
  <c r="T30" i="42"/>
  <c r="V30" i="42" s="1"/>
  <c r="Y31" i="42"/>
  <c r="AA31" i="42" s="1"/>
  <c r="Z36" i="42"/>
  <c r="Y36" i="42"/>
  <c r="Z40" i="42"/>
  <c r="Y40" i="42"/>
  <c r="T47" i="42"/>
  <c r="U47" i="42"/>
  <c r="AA13" i="42"/>
  <c r="AA25" i="42"/>
  <c r="Z28" i="42"/>
  <c r="Y28" i="42"/>
  <c r="T29" i="42"/>
  <c r="V29" i="42" s="1"/>
  <c r="AA17" i="42"/>
  <c r="Z32" i="42"/>
  <c r="Y32" i="42"/>
  <c r="V11" i="42"/>
  <c r="V15" i="42"/>
  <c r="V19" i="42"/>
  <c r="V23" i="42"/>
  <c r="Y27" i="42"/>
  <c r="AA27" i="42" s="1"/>
  <c r="T34" i="42"/>
  <c r="V34" i="42" s="1"/>
  <c r="T43" i="42"/>
  <c r="U43" i="42"/>
  <c r="T31" i="42"/>
  <c r="V31" i="42" s="1"/>
  <c r="V32" i="42"/>
  <c r="V40" i="42"/>
  <c r="Z43" i="42"/>
  <c r="AA43" i="42" s="1"/>
  <c r="Z45" i="42"/>
  <c r="AA45" i="42" s="1"/>
  <c r="Z47" i="42"/>
  <c r="AA47" i="42" s="1"/>
  <c r="Z49" i="42"/>
  <c r="AA49" i="42" s="1"/>
  <c r="Z51" i="42"/>
  <c r="AA51" i="42" s="1"/>
  <c r="Z53" i="42"/>
  <c r="AA53" i="42" s="1"/>
  <c r="T27" i="42"/>
  <c r="V27" i="42" s="1"/>
  <c r="V28" i="42"/>
  <c r="AA29" i="42"/>
  <c r="AA33" i="42"/>
  <c r="T35" i="42"/>
  <c r="V35" i="42" s="1"/>
  <c r="V36" i="42"/>
  <c r="T39" i="42"/>
  <c r="V39" i="42" s="1"/>
  <c r="Z41" i="42"/>
  <c r="AA41" i="42" s="1"/>
  <c r="AA26" i="42"/>
  <c r="AA30" i="42"/>
  <c r="AA34" i="42"/>
  <c r="V37" i="42"/>
  <c r="Y37" i="42"/>
  <c r="AA37" i="42" s="1"/>
  <c r="AA38" i="42"/>
  <c r="V49" i="42"/>
  <c r="V51" i="42"/>
  <c r="V53" i="42"/>
  <c r="AA35" i="42"/>
  <c r="V38" i="42"/>
  <c r="AA39" i="42"/>
  <c r="U41" i="42"/>
  <c r="V41" i="42" s="1"/>
  <c r="Z42" i="42"/>
  <c r="AA42" i="42" s="1"/>
  <c r="Z44" i="42"/>
  <c r="AA44" i="42" s="1"/>
  <c r="Z46" i="42"/>
  <c r="AA46" i="42" s="1"/>
  <c r="Z48" i="42"/>
  <c r="AA48" i="42" s="1"/>
  <c r="Z50" i="42"/>
  <c r="AA50" i="42" s="1"/>
  <c r="Z52" i="42"/>
  <c r="AA52" i="42" s="1"/>
  <c r="Z54" i="42"/>
  <c r="AA54" i="42" s="1"/>
  <c r="I10" i="16"/>
  <c r="I11" i="16"/>
  <c r="I12" i="16"/>
  <c r="I13" i="16"/>
  <c r="I9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31" i="16"/>
  <c r="I132" i="16"/>
  <c r="I133" i="16"/>
  <c r="I134" i="16"/>
  <c r="I135" i="16"/>
  <c r="I136" i="16"/>
  <c r="I137" i="16"/>
  <c r="I138" i="16"/>
  <c r="I139" i="16"/>
  <c r="I140" i="16"/>
  <c r="I141" i="16"/>
  <c r="I142" i="16"/>
  <c r="I143" i="16"/>
  <c r="I144" i="16"/>
  <c r="I145" i="16"/>
  <c r="I146" i="16"/>
  <c r="I147" i="16"/>
  <c r="I148" i="16"/>
  <c r="I149" i="16"/>
  <c r="I150" i="16"/>
  <c r="I151" i="16"/>
  <c r="I152" i="16"/>
  <c r="I153" i="16"/>
  <c r="I154" i="16"/>
  <c r="J9" i="21"/>
  <c r="AA32" i="42" l="1"/>
  <c r="AA40" i="42"/>
  <c r="V45" i="42"/>
  <c r="V43" i="42"/>
  <c r="V47" i="42"/>
  <c r="AA28" i="42"/>
  <c r="AA36" i="42"/>
  <c r="C20" i="7"/>
  <c r="C24" i="7"/>
  <c r="C27" i="7"/>
  <c r="AO59" i="41"/>
  <c r="AJ59" i="41"/>
  <c r="Y59" i="41"/>
  <c r="T59" i="41"/>
  <c r="AK59" i="41" s="1"/>
  <c r="AO58" i="41"/>
  <c r="AJ58" i="41"/>
  <c r="Y58" i="41"/>
  <c r="T58" i="41"/>
  <c r="AK58" i="41" s="1"/>
  <c r="AO57" i="41"/>
  <c r="AJ57" i="41"/>
  <c r="Y57" i="41"/>
  <c r="T57" i="41"/>
  <c r="AK57" i="41" s="1"/>
  <c r="AO56" i="41"/>
  <c r="AJ56" i="41"/>
  <c r="Y56" i="41"/>
  <c r="T56" i="41"/>
  <c r="AK56" i="41" s="1"/>
  <c r="AO55" i="41"/>
  <c r="AJ55" i="41"/>
  <c r="Y55" i="41"/>
  <c r="T55" i="41"/>
  <c r="AK55" i="41" s="1"/>
  <c r="AO54" i="41"/>
  <c r="AJ54" i="41"/>
  <c r="Y54" i="41"/>
  <c r="T54" i="41"/>
  <c r="AK54" i="41" s="1"/>
  <c r="AO53" i="41"/>
  <c r="AJ53" i="41"/>
  <c r="Y53" i="41"/>
  <c r="T53" i="41"/>
  <c r="AK53" i="41" s="1"/>
  <c r="AO52" i="41"/>
  <c r="AJ52" i="41"/>
  <c r="Y52" i="41"/>
  <c r="T52" i="41"/>
  <c r="AK52" i="41" s="1"/>
  <c r="AO51" i="41"/>
  <c r="AJ51" i="41"/>
  <c r="Y51" i="41"/>
  <c r="T51" i="41"/>
  <c r="AK51" i="41" s="1"/>
  <c r="AO50" i="41"/>
  <c r="AJ50" i="41"/>
  <c r="Y50" i="41"/>
  <c r="T50" i="41"/>
  <c r="AK50" i="41" s="1"/>
  <c r="AO49" i="41"/>
  <c r="AJ49" i="41"/>
  <c r="Y49" i="41"/>
  <c r="T49" i="41"/>
  <c r="AK49" i="41" s="1"/>
  <c r="AO48" i="41"/>
  <c r="AJ48" i="41"/>
  <c r="Y48" i="41"/>
  <c r="T48" i="41"/>
  <c r="AK48" i="41" s="1"/>
  <c r="AO47" i="41"/>
  <c r="AJ47" i="41"/>
  <c r="Y47" i="41"/>
  <c r="T47" i="41"/>
  <c r="AK47" i="41" s="1"/>
  <c r="AO46" i="41"/>
  <c r="AJ46" i="41"/>
  <c r="Y46" i="41"/>
  <c r="T46" i="41"/>
  <c r="AK46" i="41" s="1"/>
  <c r="AO45" i="41"/>
  <c r="AJ45" i="41"/>
  <c r="Y45" i="41"/>
  <c r="T45" i="41"/>
  <c r="AL45" i="41" s="1"/>
  <c r="AO44" i="41"/>
  <c r="AJ44" i="41"/>
  <c r="Y44" i="41"/>
  <c r="T44" i="41"/>
  <c r="AL44" i="41" s="1"/>
  <c r="AO43" i="41"/>
  <c r="AJ43" i="41"/>
  <c r="Y43" i="41"/>
  <c r="T43" i="41"/>
  <c r="AL43" i="41" s="1"/>
  <c r="AO42" i="41"/>
  <c r="AJ42" i="41"/>
  <c r="Y42" i="41"/>
  <c r="T42" i="41"/>
  <c r="AL42" i="41" s="1"/>
  <c r="AO41" i="41"/>
  <c r="AJ41" i="41"/>
  <c r="Y41" i="41"/>
  <c r="T41" i="41"/>
  <c r="AL41" i="41" s="1"/>
  <c r="AO40" i="41"/>
  <c r="AJ40" i="41"/>
  <c r="Y40" i="41"/>
  <c r="T40" i="41"/>
  <c r="AL40" i="41" s="1"/>
  <c r="AO39" i="41"/>
  <c r="AJ39" i="41"/>
  <c r="Y39" i="41"/>
  <c r="T39" i="41"/>
  <c r="AL39" i="41" s="1"/>
  <c r="AO38" i="41"/>
  <c r="AJ38" i="41"/>
  <c r="Y38" i="41"/>
  <c r="T38" i="41"/>
  <c r="AL38" i="41" s="1"/>
  <c r="AO37" i="41"/>
  <c r="AJ37" i="41"/>
  <c r="Y37" i="41"/>
  <c r="T37" i="41"/>
  <c r="AL37" i="41" s="1"/>
  <c r="AO36" i="41"/>
  <c r="AJ36" i="41"/>
  <c r="Y36" i="41"/>
  <c r="T36" i="41"/>
  <c r="AL36" i="41" s="1"/>
  <c r="AO35" i="41"/>
  <c r="AJ35" i="41"/>
  <c r="Y35" i="41"/>
  <c r="T35" i="41"/>
  <c r="AL35" i="41" s="1"/>
  <c r="AO34" i="41"/>
  <c r="AJ34" i="41"/>
  <c r="Y34" i="41"/>
  <c r="T34" i="41"/>
  <c r="AL34" i="41" s="1"/>
  <c r="AO33" i="41"/>
  <c r="AJ33" i="41"/>
  <c r="Y33" i="41"/>
  <c r="T33" i="41"/>
  <c r="AL33" i="41" s="1"/>
  <c r="AO32" i="41"/>
  <c r="AJ32" i="41"/>
  <c r="Y32" i="41"/>
  <c r="T32" i="41"/>
  <c r="AL32" i="41" s="1"/>
  <c r="AO31" i="41"/>
  <c r="AJ31" i="41"/>
  <c r="Y31" i="41"/>
  <c r="T31" i="41"/>
  <c r="AL31" i="41" s="1"/>
  <c r="AO30" i="41"/>
  <c r="AJ30" i="41"/>
  <c r="Y30" i="41"/>
  <c r="T30" i="41"/>
  <c r="AL30" i="41" s="1"/>
  <c r="AO29" i="41"/>
  <c r="AJ29" i="41"/>
  <c r="Y29" i="41"/>
  <c r="J29" i="41" s="1"/>
  <c r="T29" i="41"/>
  <c r="AK29" i="41" s="1"/>
  <c r="AO28" i="41"/>
  <c r="AJ28" i="41"/>
  <c r="Y28" i="41"/>
  <c r="J28" i="41" s="1"/>
  <c r="T28" i="41"/>
  <c r="AO27" i="41"/>
  <c r="AJ27" i="41"/>
  <c r="Y27" i="41"/>
  <c r="J27" i="41" s="1"/>
  <c r="T27" i="41"/>
  <c r="E27" i="41" s="1"/>
  <c r="AO26" i="41"/>
  <c r="AJ26" i="41"/>
  <c r="Y26" i="41"/>
  <c r="J26" i="41" s="1"/>
  <c r="T26" i="41"/>
  <c r="AO25" i="41"/>
  <c r="AJ25" i="41"/>
  <c r="Y25" i="41"/>
  <c r="J25" i="41" s="1"/>
  <c r="T25" i="41"/>
  <c r="AO24" i="41"/>
  <c r="AJ24" i="41"/>
  <c r="Y24" i="41"/>
  <c r="J24" i="41" s="1"/>
  <c r="T24" i="41"/>
  <c r="AO23" i="41"/>
  <c r="AJ23" i="41"/>
  <c r="Y23" i="41"/>
  <c r="J23" i="41" s="1"/>
  <c r="T23" i="41"/>
  <c r="AO22" i="41"/>
  <c r="AJ22" i="41"/>
  <c r="Y22" i="41"/>
  <c r="J22" i="41" s="1"/>
  <c r="T22" i="41"/>
  <c r="AO21" i="41"/>
  <c r="AJ21" i="41"/>
  <c r="Y21" i="41"/>
  <c r="J21" i="41" s="1"/>
  <c r="T21" i="41"/>
  <c r="AO20" i="41"/>
  <c r="AJ20" i="41"/>
  <c r="Y20" i="41"/>
  <c r="J20" i="41" s="1"/>
  <c r="T20" i="41"/>
  <c r="AO19" i="41"/>
  <c r="AJ19" i="41"/>
  <c r="Y19" i="41"/>
  <c r="J19" i="41" s="1"/>
  <c r="T19" i="41"/>
  <c r="AO18" i="41"/>
  <c r="AJ18" i="41"/>
  <c r="Y18" i="41"/>
  <c r="J18" i="41" s="1"/>
  <c r="T18" i="41"/>
  <c r="AO17" i="41"/>
  <c r="AJ17" i="41"/>
  <c r="Y17" i="41"/>
  <c r="J17" i="41" s="1"/>
  <c r="T17" i="41"/>
  <c r="AO16" i="41"/>
  <c r="AJ16" i="41"/>
  <c r="Y16" i="41"/>
  <c r="J16" i="41" s="1"/>
  <c r="T16" i="41"/>
  <c r="AO15" i="41"/>
  <c r="AJ15" i="41"/>
  <c r="Y15" i="41"/>
  <c r="J15" i="41" s="1"/>
  <c r="T15" i="41"/>
  <c r="AO14" i="41"/>
  <c r="AJ14" i="41"/>
  <c r="Y14" i="41"/>
  <c r="J14" i="41" s="1"/>
  <c r="T14" i="41"/>
  <c r="AO13" i="41"/>
  <c r="AJ13" i="41"/>
  <c r="Y13" i="41"/>
  <c r="J13" i="41" s="1"/>
  <c r="T13" i="41"/>
  <c r="AO12" i="41"/>
  <c r="AJ12" i="41"/>
  <c r="Y12" i="41"/>
  <c r="J12" i="41" s="1"/>
  <c r="T12" i="41"/>
  <c r="AO11" i="41"/>
  <c r="AJ11" i="41"/>
  <c r="Y11" i="41"/>
  <c r="J11" i="41" s="1"/>
  <c r="T11" i="41"/>
  <c r="AO10" i="41"/>
  <c r="AJ10" i="41"/>
  <c r="Y10" i="41"/>
  <c r="J10" i="41" s="1"/>
  <c r="T10" i="41"/>
  <c r="E10" i="41" s="1"/>
  <c r="AK11" i="41" l="1"/>
  <c r="E11" i="41"/>
  <c r="AL12" i="41"/>
  <c r="E12" i="41"/>
  <c r="AK13" i="41"/>
  <c r="E13" i="41"/>
  <c r="AL14" i="41"/>
  <c r="E14" i="41"/>
  <c r="AK15" i="41"/>
  <c r="E15" i="41"/>
  <c r="AK17" i="41"/>
  <c r="E17" i="41"/>
  <c r="AL18" i="41"/>
  <c r="E18" i="41"/>
  <c r="AK19" i="41"/>
  <c r="E19" i="41"/>
  <c r="AL20" i="41"/>
  <c r="E20" i="41"/>
  <c r="AK21" i="41"/>
  <c r="E21" i="41"/>
  <c r="AL22" i="41"/>
  <c r="E22" i="41"/>
  <c r="AK23" i="41"/>
  <c r="E23" i="41"/>
  <c r="AL24" i="41"/>
  <c r="E24" i="41"/>
  <c r="AK25" i="41"/>
  <c r="E25" i="41"/>
  <c r="AL26" i="41"/>
  <c r="E26" i="41"/>
  <c r="AL28" i="41"/>
  <c r="E28" i="41"/>
  <c r="AL16" i="41"/>
  <c r="E16" i="41"/>
  <c r="E29" i="41"/>
  <c r="AL10" i="41"/>
  <c r="AQ10" i="41"/>
  <c r="AP11" i="41"/>
  <c r="AQ12" i="41"/>
  <c r="AP13" i="41"/>
  <c r="AQ14" i="41"/>
  <c r="AP15" i="41"/>
  <c r="AQ16" i="41"/>
  <c r="AP17" i="41"/>
  <c r="AQ18" i="41"/>
  <c r="AP19" i="41"/>
  <c r="AQ20" i="41"/>
  <c r="AP21" i="41"/>
  <c r="AQ22" i="41"/>
  <c r="AP23" i="41"/>
  <c r="AQ24" i="41"/>
  <c r="AP25" i="41"/>
  <c r="AQ26" i="41"/>
  <c r="AP27" i="41"/>
  <c r="AQ28" i="41"/>
  <c r="AP29" i="41"/>
  <c r="AQ30" i="41"/>
  <c r="AQ31" i="41"/>
  <c r="AQ32" i="41"/>
  <c r="AQ33" i="41"/>
  <c r="AQ34" i="41"/>
  <c r="AQ35" i="41"/>
  <c r="AQ36" i="41"/>
  <c r="AQ37" i="41"/>
  <c r="AQ38" i="41"/>
  <c r="AQ39" i="41"/>
  <c r="AQ40" i="41"/>
  <c r="AQ41" i="41"/>
  <c r="AQ42" i="41"/>
  <c r="AQ43" i="41"/>
  <c r="AQ44" i="41"/>
  <c r="AQ45" i="41"/>
  <c r="AP46" i="41"/>
  <c r="AP47" i="41"/>
  <c r="AP48" i="41"/>
  <c r="AP49" i="41"/>
  <c r="AP51" i="41"/>
  <c r="AP52" i="41"/>
  <c r="AP53" i="41"/>
  <c r="AP54" i="41"/>
  <c r="AP55" i="41"/>
  <c r="AP56" i="41"/>
  <c r="AP57" i="41"/>
  <c r="AP58" i="41"/>
  <c r="AP59" i="41"/>
  <c r="AL50" i="41"/>
  <c r="AM50" i="41" s="1"/>
  <c r="U50" i="41" s="1"/>
  <c r="AK20" i="41"/>
  <c r="AM20" i="41" s="1"/>
  <c r="U20" i="41" s="1"/>
  <c r="F20" i="41" s="1"/>
  <c r="AK44" i="41"/>
  <c r="AM44" i="41" s="1"/>
  <c r="U44" i="41" s="1"/>
  <c r="AK36" i="41"/>
  <c r="AM36" i="41" s="1"/>
  <c r="U36" i="41" s="1"/>
  <c r="AK32" i="41"/>
  <c r="AM32" i="41" s="1"/>
  <c r="U32" i="41" s="1"/>
  <c r="AK40" i="41"/>
  <c r="AM40" i="41" s="1"/>
  <c r="U40" i="41" s="1"/>
  <c r="AK12" i="41"/>
  <c r="AK30" i="41"/>
  <c r="AM30" i="41" s="1"/>
  <c r="U30" i="41" s="1"/>
  <c r="AK34" i="41"/>
  <c r="AM34" i="41" s="1"/>
  <c r="U34" i="41" s="1"/>
  <c r="AK38" i="41"/>
  <c r="AM38" i="41" s="1"/>
  <c r="U38" i="41" s="1"/>
  <c r="AK42" i="41"/>
  <c r="AM42" i="41" s="1"/>
  <c r="U42" i="41" s="1"/>
  <c r="AL46" i="41"/>
  <c r="AM46" i="41" s="1"/>
  <c r="U46" i="41" s="1"/>
  <c r="AM12" i="41"/>
  <c r="U12" i="41" s="1"/>
  <c r="F12" i="41" s="1"/>
  <c r="AK16" i="41"/>
  <c r="AM16" i="41" s="1"/>
  <c r="U16" i="41" s="1"/>
  <c r="F16" i="41" s="1"/>
  <c r="AK22" i="41"/>
  <c r="AK31" i="41"/>
  <c r="AM31" i="41" s="1"/>
  <c r="U31" i="41" s="1"/>
  <c r="AK33" i="41"/>
  <c r="AM33" i="41" s="1"/>
  <c r="U33" i="41" s="1"/>
  <c r="AK35" i="41"/>
  <c r="AM35" i="41" s="1"/>
  <c r="U35" i="41" s="1"/>
  <c r="AK37" i="41"/>
  <c r="AM37" i="41" s="1"/>
  <c r="U37" i="41" s="1"/>
  <c r="AK39" i="41"/>
  <c r="AM39" i="41" s="1"/>
  <c r="U39" i="41" s="1"/>
  <c r="AK41" i="41"/>
  <c r="AM41" i="41" s="1"/>
  <c r="U41" i="41" s="1"/>
  <c r="AK43" i="41"/>
  <c r="AM43" i="41" s="1"/>
  <c r="U43" i="41" s="1"/>
  <c r="AK45" i="41"/>
  <c r="AM45" i="41" s="1"/>
  <c r="U45" i="41" s="1"/>
  <c r="AL48" i="41"/>
  <c r="AM48" i="41" s="1"/>
  <c r="U48" i="41" s="1"/>
  <c r="AK10" i="41"/>
  <c r="AM10" i="41" s="1"/>
  <c r="U10" i="41" s="1"/>
  <c r="F10" i="41" s="1"/>
  <c r="AP12" i="41"/>
  <c r="AP16" i="41"/>
  <c r="AP20" i="41"/>
  <c r="AP22" i="41"/>
  <c r="AR22" i="41" s="1"/>
  <c r="AP30" i="41"/>
  <c r="AR30" i="41" s="1"/>
  <c r="AP31" i="41"/>
  <c r="AP32" i="41"/>
  <c r="AR32" i="41" s="1"/>
  <c r="AP33" i="41"/>
  <c r="AP34" i="41"/>
  <c r="AR34" i="41" s="1"/>
  <c r="AP35" i="41"/>
  <c r="AP36" i="41"/>
  <c r="AP37" i="41"/>
  <c r="AP38" i="41"/>
  <c r="AR38" i="41" s="1"/>
  <c r="AP39" i="41"/>
  <c r="AP40" i="41"/>
  <c r="AR40" i="41" s="1"/>
  <c r="AP41" i="41"/>
  <c r="AP42" i="41"/>
  <c r="AR42" i="41" s="1"/>
  <c r="AP43" i="41"/>
  <c r="AP44" i="41"/>
  <c r="AP45" i="41"/>
  <c r="AP10" i="41"/>
  <c r="AK14" i="41"/>
  <c r="AP14" i="41"/>
  <c r="AK18" i="41"/>
  <c r="AP18" i="41"/>
  <c r="AK24" i="41"/>
  <c r="AP24" i="41"/>
  <c r="AL25" i="41"/>
  <c r="AK26" i="41"/>
  <c r="AP26" i="41"/>
  <c r="AK28" i="41"/>
  <c r="AP28" i="41"/>
  <c r="AL29" i="41"/>
  <c r="AM29" i="41" s="1"/>
  <c r="U29" i="41" s="1"/>
  <c r="F29" i="41" s="1"/>
  <c r="AL47" i="41"/>
  <c r="AM47" i="41" s="1"/>
  <c r="U47" i="41" s="1"/>
  <c r="AL49" i="41"/>
  <c r="AM49" i="41" s="1"/>
  <c r="U49" i="41" s="1"/>
  <c r="AQ11" i="41"/>
  <c r="AL15" i="41"/>
  <c r="AM15" i="41" s="1"/>
  <c r="U15" i="41" s="1"/>
  <c r="F15" i="41" s="1"/>
  <c r="AL19" i="41"/>
  <c r="AQ19" i="41"/>
  <c r="AL21" i="41"/>
  <c r="AQ21" i="41"/>
  <c r="AQ25" i="41"/>
  <c r="AK27" i="41"/>
  <c r="AL27" i="41"/>
  <c r="AL11" i="41"/>
  <c r="AM11" i="41" s="1"/>
  <c r="U11" i="41" s="1"/>
  <c r="F11" i="41" s="1"/>
  <c r="AL13" i="41"/>
  <c r="AM13" i="41" s="1"/>
  <c r="U13" i="41" s="1"/>
  <c r="F13" i="41" s="1"/>
  <c r="AQ13" i="41"/>
  <c r="AQ15" i="41"/>
  <c r="AL17" i="41"/>
  <c r="AM17" i="41" s="1"/>
  <c r="U17" i="41" s="1"/>
  <c r="F17" i="41" s="1"/>
  <c r="AQ17" i="41"/>
  <c r="AL23" i="41"/>
  <c r="AM23" i="41" s="1"/>
  <c r="U23" i="41" s="1"/>
  <c r="F23" i="41" s="1"/>
  <c r="AQ23" i="41"/>
  <c r="AQ29" i="41"/>
  <c r="AQ27" i="41"/>
  <c r="AQ46" i="41"/>
  <c r="AQ47" i="41"/>
  <c r="AQ48" i="41"/>
  <c r="AQ49" i="41"/>
  <c r="AP50" i="41"/>
  <c r="AQ50" i="41"/>
  <c r="AL51" i="41"/>
  <c r="AM51" i="41" s="1"/>
  <c r="U51" i="41" s="1"/>
  <c r="AQ51" i="41"/>
  <c r="AL52" i="41"/>
  <c r="AM52" i="41" s="1"/>
  <c r="U52" i="41" s="1"/>
  <c r="AQ52" i="41"/>
  <c r="AL53" i="41"/>
  <c r="AM53" i="41" s="1"/>
  <c r="U53" i="41" s="1"/>
  <c r="AQ53" i="41"/>
  <c r="AL54" i="41"/>
  <c r="AM54" i="41" s="1"/>
  <c r="U54" i="41" s="1"/>
  <c r="AQ54" i="41"/>
  <c r="AL55" i="41"/>
  <c r="AM55" i="41" s="1"/>
  <c r="U55" i="41" s="1"/>
  <c r="AQ55" i="41"/>
  <c r="AL56" i="41"/>
  <c r="AM56" i="41" s="1"/>
  <c r="U56" i="41" s="1"/>
  <c r="AQ56" i="41"/>
  <c r="AL57" i="41"/>
  <c r="AM57" i="41" s="1"/>
  <c r="U57" i="41" s="1"/>
  <c r="AQ57" i="41"/>
  <c r="AL58" i="41"/>
  <c r="AM58" i="41" s="1"/>
  <c r="U58" i="41" s="1"/>
  <c r="AQ58" i="41"/>
  <c r="AL59" i="41"/>
  <c r="AM59" i="41" s="1"/>
  <c r="U59" i="41" s="1"/>
  <c r="AQ59" i="41"/>
  <c r="AR36" i="41" l="1"/>
  <c r="AR28" i="41"/>
  <c r="Z28" i="41" s="1"/>
  <c r="K28" i="41" s="1"/>
  <c r="AR26" i="41"/>
  <c r="Z26" i="41" s="1"/>
  <c r="K26" i="41" s="1"/>
  <c r="AR45" i="41"/>
  <c r="Z45" i="41" s="1"/>
  <c r="AR43" i="41"/>
  <c r="Z43" i="41" s="1"/>
  <c r="AR41" i="41"/>
  <c r="Z41" i="41" s="1"/>
  <c r="AR39" i="41"/>
  <c r="Z39" i="41" s="1"/>
  <c r="AR37" i="41"/>
  <c r="Z37" i="41" s="1"/>
  <c r="AR35" i="41"/>
  <c r="Z35" i="41" s="1"/>
  <c r="AR33" i="41"/>
  <c r="Z33" i="41" s="1"/>
  <c r="AR31" i="41"/>
  <c r="Z31" i="41" s="1"/>
  <c r="AR16" i="41"/>
  <c r="Z16" i="41" s="1"/>
  <c r="K16" i="41" s="1"/>
  <c r="AR58" i="41"/>
  <c r="Z58" i="41" s="1"/>
  <c r="AR56" i="41"/>
  <c r="Z56" i="41" s="1"/>
  <c r="AR54" i="41"/>
  <c r="Z54" i="41" s="1"/>
  <c r="AR52" i="41"/>
  <c r="Z52" i="41" s="1"/>
  <c r="AR49" i="41"/>
  <c r="Z49" i="41" s="1"/>
  <c r="AR47" i="41"/>
  <c r="Z47" i="41" s="1"/>
  <c r="AR29" i="41"/>
  <c r="AR27" i="41"/>
  <c r="Z27" i="41" s="1"/>
  <c r="K27" i="41" s="1"/>
  <c r="AR25" i="41"/>
  <c r="Z25" i="41" s="1"/>
  <c r="K25" i="41" s="1"/>
  <c r="AR23" i="41"/>
  <c r="Z23" i="41" s="1"/>
  <c r="K23" i="41" s="1"/>
  <c r="AR21" i="41"/>
  <c r="Z21" i="41" s="1"/>
  <c r="K21" i="41" s="1"/>
  <c r="AR19" i="41"/>
  <c r="Z19" i="41" s="1"/>
  <c r="K19" i="41" s="1"/>
  <c r="AR17" i="41"/>
  <c r="Z17" i="41" s="1"/>
  <c r="K17" i="41" s="1"/>
  <c r="AR15" i="41"/>
  <c r="Z15" i="41" s="1"/>
  <c r="K15" i="41" s="1"/>
  <c r="AR13" i="41"/>
  <c r="Z13" i="41" s="1"/>
  <c r="K13" i="41" s="1"/>
  <c r="AR11" i="41"/>
  <c r="Z11" i="41" s="1"/>
  <c r="K11" i="41" s="1"/>
  <c r="AR50" i="41"/>
  <c r="Z29" i="41"/>
  <c r="K29" i="41" s="1"/>
  <c r="AR24" i="41"/>
  <c r="Z24" i="41" s="1"/>
  <c r="K24" i="41" s="1"/>
  <c r="AR18" i="41"/>
  <c r="Z18" i="41" s="1"/>
  <c r="K18" i="41" s="1"/>
  <c r="AR14" i="41"/>
  <c r="Z14" i="41" s="1"/>
  <c r="K14" i="41" s="1"/>
  <c r="AR10" i="41"/>
  <c r="Z10" i="41" s="1"/>
  <c r="K10" i="41" s="1"/>
  <c r="AR44" i="41"/>
  <c r="Z44" i="41" s="1"/>
  <c r="AR20" i="41"/>
  <c r="Z20" i="41" s="1"/>
  <c r="K20" i="41" s="1"/>
  <c r="AR12" i="41"/>
  <c r="Z12" i="41" s="1"/>
  <c r="K12" i="41" s="1"/>
  <c r="AR59" i="41"/>
  <c r="Z59" i="41" s="1"/>
  <c r="AR57" i="41"/>
  <c r="Z57" i="41" s="1"/>
  <c r="AR55" i="41"/>
  <c r="Z55" i="41" s="1"/>
  <c r="AR53" i="41"/>
  <c r="Z53" i="41" s="1"/>
  <c r="AR51" i="41"/>
  <c r="Z51" i="41" s="1"/>
  <c r="AR48" i="41"/>
  <c r="Z48" i="41" s="1"/>
  <c r="AR46" i="41"/>
  <c r="Z46" i="41" s="1"/>
  <c r="Z22" i="41"/>
  <c r="K22" i="41" s="1"/>
  <c r="AM21" i="41"/>
  <c r="U21" i="41" s="1"/>
  <c r="F21" i="41" s="1"/>
  <c r="AM19" i="41"/>
  <c r="U19" i="41" s="1"/>
  <c r="F19" i="41" s="1"/>
  <c r="AM14" i="41"/>
  <c r="U14" i="41" s="1"/>
  <c r="F14" i="41" s="1"/>
  <c r="AM22" i="41"/>
  <c r="U22" i="41" s="1"/>
  <c r="F22" i="41" s="1"/>
  <c r="AM25" i="41"/>
  <c r="U25" i="41" s="1"/>
  <c r="F25" i="41" s="1"/>
  <c r="AM24" i="41"/>
  <c r="U24" i="41" s="1"/>
  <c r="F24" i="41" s="1"/>
  <c r="AM28" i="41"/>
  <c r="U28" i="41" s="1"/>
  <c r="F28" i="41" s="1"/>
  <c r="AM26" i="41"/>
  <c r="U26" i="41" s="1"/>
  <c r="F26" i="41" s="1"/>
  <c r="AM18" i="41"/>
  <c r="U18" i="41" s="1"/>
  <c r="F18" i="41" s="1"/>
  <c r="Z42" i="41"/>
  <c r="Z40" i="41"/>
  <c r="Z38" i="41"/>
  <c r="Z36" i="41"/>
  <c r="Z34" i="41"/>
  <c r="Z32" i="41"/>
  <c r="Z30" i="41"/>
  <c r="Z50" i="41"/>
  <c r="AM27" i="41"/>
  <c r="U27" i="41" s="1"/>
  <c r="Z9" i="41" l="1"/>
  <c r="K9" i="41" s="1"/>
  <c r="U9" i="41"/>
  <c r="F9" i="41" s="1"/>
  <c r="F27" i="41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54" i="14"/>
  <c r="K35" i="14"/>
  <c r="K36" i="14"/>
  <c r="K37" i="14"/>
  <c r="K38" i="14"/>
  <c r="K39" i="14"/>
  <c r="K40" i="14"/>
  <c r="K41" i="14"/>
  <c r="K42" i="14"/>
  <c r="K43" i="14"/>
  <c r="K44" i="14"/>
  <c r="K9" i="14"/>
  <c r="K10" i="14"/>
  <c r="K11" i="14"/>
  <c r="K12" i="14"/>
  <c r="K13" i="14"/>
  <c r="K14" i="14"/>
  <c r="K15" i="14"/>
  <c r="K16" i="14"/>
  <c r="K17" i="14"/>
  <c r="K18" i="14"/>
  <c r="K19" i="14"/>
  <c r="K34" i="14"/>
  <c r="K45" i="14"/>
  <c r="K46" i="14"/>
  <c r="K47" i="14"/>
  <c r="K48" i="14"/>
  <c r="K49" i="14"/>
  <c r="K50" i="14"/>
  <c r="K51" i="14"/>
  <c r="K52" i="14"/>
  <c r="K53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11" i="15"/>
  <c r="K10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K113" i="15"/>
  <c r="K114" i="15"/>
  <c r="K115" i="15"/>
  <c r="K116" i="15"/>
  <c r="K117" i="15"/>
  <c r="K118" i="15"/>
  <c r="K119" i="15"/>
  <c r="K120" i="15"/>
  <c r="K121" i="15"/>
  <c r="K122" i="15"/>
  <c r="K123" i="15"/>
  <c r="K124" i="15"/>
  <c r="K125" i="15"/>
  <c r="K126" i="15"/>
  <c r="K127" i="15"/>
  <c r="K128" i="15"/>
  <c r="K129" i="15"/>
  <c r="K130" i="15"/>
  <c r="K131" i="15"/>
  <c r="K132" i="15"/>
  <c r="K133" i="15"/>
  <c r="K134" i="15"/>
  <c r="K135" i="15"/>
  <c r="K136" i="15"/>
  <c r="K137" i="15"/>
  <c r="K138" i="15"/>
  <c r="K139" i="15"/>
  <c r="K140" i="15"/>
  <c r="K141" i="15"/>
  <c r="K142" i="15"/>
  <c r="K143" i="15"/>
  <c r="K144" i="15"/>
  <c r="K145" i="15"/>
  <c r="K146" i="15"/>
  <c r="K147" i="15"/>
  <c r="K148" i="15"/>
  <c r="K149" i="15"/>
  <c r="K150" i="15"/>
  <c r="K151" i="15"/>
  <c r="K152" i="15"/>
  <c r="K153" i="15"/>
  <c r="K154" i="15"/>
  <c r="K9" i="15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9" i="20"/>
  <c r="J10" i="21"/>
  <c r="J11" i="21"/>
  <c r="J12" i="21"/>
  <c r="J13" i="21"/>
  <c r="J14" i="21"/>
  <c r="J15" i="21"/>
  <c r="J16" i="21"/>
  <c r="J17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131" i="21"/>
  <c r="J132" i="21"/>
  <c r="J133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K152" i="21" l="1"/>
  <c r="L152" i="21"/>
  <c r="M152" i="21"/>
  <c r="K153" i="21"/>
  <c r="L153" i="21"/>
  <c r="M153" i="21"/>
  <c r="K154" i="21"/>
  <c r="L154" i="21"/>
  <c r="M154" i="21"/>
  <c r="K155" i="21"/>
  <c r="L155" i="21"/>
  <c r="M155" i="21"/>
  <c r="L27" i="14"/>
  <c r="M27" i="14"/>
  <c r="N27" i="14"/>
  <c r="O27" i="14"/>
  <c r="L28" i="14"/>
  <c r="M28" i="14"/>
  <c r="N28" i="14"/>
  <c r="O28" i="14"/>
  <c r="L29" i="14"/>
  <c r="M29" i="14"/>
  <c r="N29" i="14"/>
  <c r="O29" i="14"/>
  <c r="L30" i="14"/>
  <c r="M30" i="14"/>
  <c r="N30" i="14"/>
  <c r="O30" i="14"/>
  <c r="L31" i="14"/>
  <c r="M31" i="14"/>
  <c r="N31" i="14"/>
  <c r="O31" i="14"/>
  <c r="L32" i="14"/>
  <c r="M32" i="14"/>
  <c r="N32" i="14"/>
  <c r="O32" i="14"/>
  <c r="L33" i="14"/>
  <c r="M33" i="14"/>
  <c r="N33" i="14"/>
  <c r="O33" i="14"/>
  <c r="L54" i="14"/>
  <c r="M54" i="14"/>
  <c r="N54" i="14"/>
  <c r="O54" i="14"/>
  <c r="L35" i="14"/>
  <c r="M35" i="14"/>
  <c r="N35" i="14"/>
  <c r="O35" i="14"/>
  <c r="L36" i="14"/>
  <c r="M36" i="14"/>
  <c r="N36" i="14"/>
  <c r="O36" i="14"/>
  <c r="L37" i="14"/>
  <c r="M37" i="14"/>
  <c r="N37" i="14"/>
  <c r="O37" i="14"/>
  <c r="L38" i="14"/>
  <c r="M38" i="14"/>
  <c r="N38" i="14"/>
  <c r="O38" i="14"/>
  <c r="L39" i="14"/>
  <c r="M39" i="14"/>
  <c r="N39" i="14"/>
  <c r="O39" i="14"/>
  <c r="L40" i="14"/>
  <c r="M40" i="14"/>
  <c r="N40" i="14"/>
  <c r="O40" i="14"/>
  <c r="L41" i="14"/>
  <c r="M41" i="14"/>
  <c r="N41" i="14"/>
  <c r="O41" i="14"/>
  <c r="L42" i="14"/>
  <c r="M42" i="14"/>
  <c r="N42" i="14"/>
  <c r="O42" i="14"/>
  <c r="L43" i="14"/>
  <c r="M43" i="14"/>
  <c r="N43" i="14"/>
  <c r="O43" i="14"/>
  <c r="L44" i="14"/>
  <c r="M44" i="14"/>
  <c r="N44" i="14"/>
  <c r="O44" i="14"/>
  <c r="L9" i="14"/>
  <c r="M9" i="14"/>
  <c r="N9" i="14"/>
  <c r="O9" i="14"/>
  <c r="L10" i="14"/>
  <c r="M10" i="14"/>
  <c r="N10" i="14"/>
  <c r="O10" i="14"/>
  <c r="L11" i="14"/>
  <c r="M11" i="14"/>
  <c r="N11" i="14"/>
  <c r="O11" i="14"/>
  <c r="L12" i="14"/>
  <c r="M12" i="14"/>
  <c r="N12" i="14"/>
  <c r="O12" i="14"/>
  <c r="L13" i="14"/>
  <c r="M13" i="14"/>
  <c r="N13" i="14"/>
  <c r="O13" i="14"/>
  <c r="L14" i="14"/>
  <c r="M14" i="14"/>
  <c r="N14" i="14"/>
  <c r="O14" i="14"/>
  <c r="L15" i="14"/>
  <c r="M15" i="14"/>
  <c r="N15" i="14"/>
  <c r="O15" i="14"/>
  <c r="L16" i="14"/>
  <c r="M16" i="14"/>
  <c r="N16" i="14"/>
  <c r="O16" i="14"/>
  <c r="L17" i="14"/>
  <c r="M17" i="14"/>
  <c r="N17" i="14"/>
  <c r="O17" i="14"/>
  <c r="L18" i="14"/>
  <c r="M18" i="14"/>
  <c r="N18" i="14"/>
  <c r="O18" i="14"/>
  <c r="L19" i="14"/>
  <c r="M19" i="14"/>
  <c r="N19" i="14"/>
  <c r="O19" i="14"/>
  <c r="L34" i="14"/>
  <c r="M34" i="14"/>
  <c r="N34" i="14"/>
  <c r="O34" i="14"/>
  <c r="L45" i="14"/>
  <c r="M45" i="14"/>
  <c r="N45" i="14"/>
  <c r="O45" i="14"/>
  <c r="L46" i="14"/>
  <c r="M46" i="14"/>
  <c r="N46" i="14"/>
  <c r="O46" i="14"/>
  <c r="L47" i="14"/>
  <c r="M47" i="14"/>
  <c r="N47" i="14"/>
  <c r="O47" i="14"/>
  <c r="L48" i="14"/>
  <c r="M48" i="14"/>
  <c r="N48" i="14"/>
  <c r="O48" i="14"/>
  <c r="L49" i="14"/>
  <c r="M49" i="14"/>
  <c r="N49" i="14"/>
  <c r="O49" i="14"/>
  <c r="L50" i="14"/>
  <c r="M50" i="14"/>
  <c r="N50" i="14"/>
  <c r="O50" i="14"/>
  <c r="L51" i="14"/>
  <c r="M51" i="14"/>
  <c r="N51" i="14"/>
  <c r="O51" i="14"/>
  <c r="L52" i="14"/>
  <c r="M52" i="14"/>
  <c r="N52" i="14"/>
  <c r="O52" i="14"/>
  <c r="L53" i="14"/>
  <c r="M53" i="14"/>
  <c r="N53" i="14"/>
  <c r="O53" i="14"/>
  <c r="L55" i="14"/>
  <c r="M55" i="14"/>
  <c r="N55" i="14"/>
  <c r="O55" i="14"/>
  <c r="L56" i="14"/>
  <c r="M56" i="14"/>
  <c r="N56" i="14"/>
  <c r="O56" i="14"/>
  <c r="L57" i="14"/>
  <c r="M57" i="14"/>
  <c r="N57" i="14"/>
  <c r="O57" i="14"/>
  <c r="L58" i="14"/>
  <c r="M58" i="14"/>
  <c r="N58" i="14"/>
  <c r="O58" i="14"/>
  <c r="L59" i="14"/>
  <c r="M59" i="14"/>
  <c r="N59" i="14"/>
  <c r="O59" i="14"/>
  <c r="L60" i="14"/>
  <c r="M60" i="14"/>
  <c r="N60" i="14"/>
  <c r="O60" i="14"/>
  <c r="L61" i="14"/>
  <c r="M61" i="14"/>
  <c r="N61" i="14"/>
  <c r="O61" i="14"/>
  <c r="L62" i="14"/>
  <c r="M62" i="14"/>
  <c r="N62" i="14"/>
  <c r="O62" i="14"/>
  <c r="L63" i="14"/>
  <c r="M63" i="14"/>
  <c r="N63" i="14"/>
  <c r="O63" i="14"/>
  <c r="L64" i="14"/>
  <c r="M64" i="14"/>
  <c r="N64" i="14"/>
  <c r="O64" i="14"/>
  <c r="L65" i="14"/>
  <c r="M65" i="14"/>
  <c r="N65" i="14"/>
  <c r="O65" i="14"/>
  <c r="L66" i="14"/>
  <c r="M66" i="14"/>
  <c r="N66" i="14"/>
  <c r="O66" i="14"/>
  <c r="L67" i="14"/>
  <c r="M67" i="14"/>
  <c r="N67" i="14"/>
  <c r="O67" i="14"/>
  <c r="L68" i="14"/>
  <c r="M68" i="14"/>
  <c r="N68" i="14"/>
  <c r="O68" i="14"/>
  <c r="L69" i="14"/>
  <c r="M69" i="14"/>
  <c r="N69" i="14"/>
  <c r="O69" i="14"/>
  <c r="L70" i="14"/>
  <c r="M70" i="14"/>
  <c r="N70" i="14"/>
  <c r="O70" i="14"/>
  <c r="L71" i="14"/>
  <c r="M71" i="14"/>
  <c r="N71" i="14"/>
  <c r="O71" i="14"/>
  <c r="L72" i="14"/>
  <c r="M72" i="14"/>
  <c r="N72" i="14"/>
  <c r="O72" i="14"/>
  <c r="L73" i="14"/>
  <c r="M73" i="14"/>
  <c r="N73" i="14"/>
  <c r="O73" i="14"/>
  <c r="L74" i="14"/>
  <c r="M74" i="14"/>
  <c r="N74" i="14"/>
  <c r="O74" i="14"/>
  <c r="L75" i="14"/>
  <c r="M75" i="14"/>
  <c r="N75" i="14"/>
  <c r="O75" i="14"/>
  <c r="L76" i="14"/>
  <c r="M76" i="14"/>
  <c r="N76" i="14"/>
  <c r="O76" i="14"/>
  <c r="L77" i="14"/>
  <c r="M77" i="14"/>
  <c r="N77" i="14"/>
  <c r="O77" i="14"/>
  <c r="L78" i="14"/>
  <c r="M78" i="14"/>
  <c r="N78" i="14"/>
  <c r="O78" i="14"/>
  <c r="L79" i="14"/>
  <c r="M79" i="14"/>
  <c r="N79" i="14"/>
  <c r="O79" i="14"/>
  <c r="L80" i="14"/>
  <c r="M80" i="14"/>
  <c r="N80" i="14"/>
  <c r="O80" i="14"/>
  <c r="L81" i="14"/>
  <c r="M81" i="14"/>
  <c r="N81" i="14"/>
  <c r="O81" i="14"/>
  <c r="L82" i="14"/>
  <c r="M82" i="14"/>
  <c r="N82" i="14"/>
  <c r="O82" i="14"/>
  <c r="L83" i="14"/>
  <c r="M83" i="14"/>
  <c r="N83" i="14"/>
  <c r="O83" i="14"/>
  <c r="L84" i="14"/>
  <c r="M84" i="14"/>
  <c r="N84" i="14"/>
  <c r="O84" i="14"/>
  <c r="L85" i="14"/>
  <c r="M85" i="14"/>
  <c r="N85" i="14"/>
  <c r="O85" i="14"/>
  <c r="L86" i="14"/>
  <c r="M86" i="14"/>
  <c r="N86" i="14"/>
  <c r="O86" i="14"/>
  <c r="L87" i="14"/>
  <c r="M87" i="14"/>
  <c r="N87" i="14"/>
  <c r="O87" i="14"/>
  <c r="L88" i="14"/>
  <c r="M88" i="14"/>
  <c r="N88" i="14"/>
  <c r="O88" i="14"/>
  <c r="L89" i="14"/>
  <c r="M89" i="14"/>
  <c r="N89" i="14"/>
  <c r="O89" i="14"/>
  <c r="L90" i="14"/>
  <c r="M90" i="14"/>
  <c r="N90" i="14"/>
  <c r="O90" i="14"/>
  <c r="L91" i="14"/>
  <c r="M91" i="14"/>
  <c r="N91" i="14"/>
  <c r="O91" i="14"/>
  <c r="L92" i="14"/>
  <c r="M92" i="14"/>
  <c r="N92" i="14"/>
  <c r="O92" i="14"/>
  <c r="L93" i="14"/>
  <c r="M93" i="14"/>
  <c r="N93" i="14"/>
  <c r="O93" i="14"/>
  <c r="L94" i="14"/>
  <c r="M94" i="14"/>
  <c r="N94" i="14"/>
  <c r="O94" i="14"/>
  <c r="L95" i="14"/>
  <c r="M95" i="14"/>
  <c r="N95" i="14"/>
  <c r="O95" i="14"/>
  <c r="L96" i="14"/>
  <c r="M96" i="14"/>
  <c r="N96" i="14"/>
  <c r="O96" i="14"/>
  <c r="L97" i="14"/>
  <c r="M97" i="14"/>
  <c r="N97" i="14"/>
  <c r="O97" i="14"/>
  <c r="L98" i="14"/>
  <c r="M98" i="14"/>
  <c r="N98" i="14"/>
  <c r="O98" i="14"/>
  <c r="L99" i="14"/>
  <c r="M99" i="14"/>
  <c r="N99" i="14"/>
  <c r="O99" i="14"/>
  <c r="L100" i="14"/>
  <c r="M100" i="14"/>
  <c r="N100" i="14"/>
  <c r="O100" i="14"/>
  <c r="L101" i="14"/>
  <c r="M101" i="14"/>
  <c r="N101" i="14"/>
  <c r="O101" i="14"/>
  <c r="L102" i="14"/>
  <c r="M102" i="14"/>
  <c r="N102" i="14"/>
  <c r="O102" i="14"/>
  <c r="L103" i="14"/>
  <c r="M103" i="14"/>
  <c r="N103" i="14"/>
  <c r="O103" i="14"/>
  <c r="L104" i="14"/>
  <c r="M104" i="14"/>
  <c r="N104" i="14"/>
  <c r="O104" i="14"/>
  <c r="L105" i="14"/>
  <c r="M105" i="14"/>
  <c r="N105" i="14"/>
  <c r="O105" i="14"/>
  <c r="L106" i="14"/>
  <c r="M106" i="14"/>
  <c r="N106" i="14"/>
  <c r="O106" i="14"/>
  <c r="L107" i="14"/>
  <c r="M107" i="14"/>
  <c r="N107" i="14"/>
  <c r="O107" i="14"/>
  <c r="L108" i="14"/>
  <c r="M108" i="14"/>
  <c r="N108" i="14"/>
  <c r="O108" i="14"/>
  <c r="L109" i="14"/>
  <c r="M109" i="14"/>
  <c r="N109" i="14"/>
  <c r="O109" i="14"/>
  <c r="L110" i="14"/>
  <c r="M110" i="14"/>
  <c r="N110" i="14"/>
  <c r="O110" i="14"/>
  <c r="L111" i="14"/>
  <c r="M111" i="14"/>
  <c r="N111" i="14"/>
  <c r="O111" i="14"/>
  <c r="L112" i="14"/>
  <c r="M112" i="14"/>
  <c r="N112" i="14"/>
  <c r="O112" i="14"/>
  <c r="L113" i="14"/>
  <c r="M113" i="14"/>
  <c r="N113" i="14"/>
  <c r="O113" i="14"/>
  <c r="L114" i="14"/>
  <c r="M114" i="14"/>
  <c r="N114" i="14"/>
  <c r="O114" i="14"/>
  <c r="L115" i="14"/>
  <c r="M115" i="14"/>
  <c r="N115" i="14"/>
  <c r="O115" i="14"/>
  <c r="L116" i="14"/>
  <c r="M116" i="14"/>
  <c r="N116" i="14"/>
  <c r="O116" i="14"/>
  <c r="L117" i="14"/>
  <c r="M117" i="14"/>
  <c r="N117" i="14"/>
  <c r="O117" i="14"/>
  <c r="L118" i="14"/>
  <c r="M118" i="14"/>
  <c r="N118" i="14"/>
  <c r="O118" i="14"/>
  <c r="L119" i="14"/>
  <c r="M119" i="14"/>
  <c r="N119" i="14"/>
  <c r="O119" i="14"/>
  <c r="L120" i="14"/>
  <c r="M120" i="14"/>
  <c r="N120" i="14"/>
  <c r="O120" i="14"/>
  <c r="L121" i="14"/>
  <c r="M121" i="14"/>
  <c r="N121" i="14"/>
  <c r="O121" i="14"/>
  <c r="L122" i="14"/>
  <c r="M122" i="14"/>
  <c r="N122" i="14"/>
  <c r="O122" i="14"/>
  <c r="L123" i="14"/>
  <c r="M123" i="14"/>
  <c r="N123" i="14"/>
  <c r="O123" i="14"/>
  <c r="L124" i="14"/>
  <c r="M124" i="14"/>
  <c r="N124" i="14"/>
  <c r="O124" i="14"/>
  <c r="L125" i="14"/>
  <c r="M125" i="14"/>
  <c r="N125" i="14"/>
  <c r="O125" i="14"/>
  <c r="L126" i="14"/>
  <c r="M126" i="14"/>
  <c r="N126" i="14"/>
  <c r="O126" i="14"/>
  <c r="L127" i="14"/>
  <c r="M127" i="14"/>
  <c r="N127" i="14"/>
  <c r="O127" i="14"/>
  <c r="L128" i="14"/>
  <c r="M128" i="14"/>
  <c r="N128" i="14"/>
  <c r="O128" i="14"/>
  <c r="L129" i="14"/>
  <c r="M129" i="14"/>
  <c r="N129" i="14"/>
  <c r="O129" i="14"/>
  <c r="L130" i="14"/>
  <c r="M130" i="14"/>
  <c r="N130" i="14"/>
  <c r="O130" i="14"/>
  <c r="L131" i="14"/>
  <c r="M131" i="14"/>
  <c r="N131" i="14"/>
  <c r="O131" i="14"/>
  <c r="L132" i="14"/>
  <c r="M132" i="14"/>
  <c r="N132" i="14"/>
  <c r="O132" i="14"/>
  <c r="L133" i="14"/>
  <c r="M133" i="14"/>
  <c r="N133" i="14"/>
  <c r="O133" i="14"/>
  <c r="L134" i="14"/>
  <c r="M134" i="14"/>
  <c r="N134" i="14"/>
  <c r="O134" i="14"/>
  <c r="L135" i="14"/>
  <c r="M135" i="14"/>
  <c r="N135" i="14"/>
  <c r="O135" i="14"/>
  <c r="L136" i="14"/>
  <c r="M136" i="14"/>
  <c r="N136" i="14"/>
  <c r="O136" i="14"/>
  <c r="L137" i="14"/>
  <c r="M137" i="14"/>
  <c r="N137" i="14"/>
  <c r="O137" i="14"/>
  <c r="L138" i="14"/>
  <c r="M138" i="14"/>
  <c r="N138" i="14"/>
  <c r="O138" i="14"/>
  <c r="L139" i="14"/>
  <c r="M139" i="14"/>
  <c r="N139" i="14"/>
  <c r="O139" i="14"/>
  <c r="L140" i="14"/>
  <c r="M140" i="14"/>
  <c r="N140" i="14"/>
  <c r="O140" i="14"/>
  <c r="L141" i="14"/>
  <c r="M141" i="14"/>
  <c r="N141" i="14"/>
  <c r="O141" i="14"/>
  <c r="L142" i="14"/>
  <c r="M142" i="14"/>
  <c r="N142" i="14"/>
  <c r="O142" i="14"/>
  <c r="L143" i="14"/>
  <c r="M143" i="14"/>
  <c r="N143" i="14"/>
  <c r="O143" i="14"/>
  <c r="L144" i="14"/>
  <c r="M144" i="14"/>
  <c r="N144" i="14"/>
  <c r="O144" i="14"/>
  <c r="L145" i="14"/>
  <c r="M145" i="14"/>
  <c r="N145" i="14"/>
  <c r="O145" i="14"/>
  <c r="L146" i="14"/>
  <c r="M146" i="14"/>
  <c r="N146" i="14"/>
  <c r="O146" i="14"/>
  <c r="L147" i="14"/>
  <c r="M147" i="14"/>
  <c r="N147" i="14"/>
  <c r="O147" i="14"/>
  <c r="L148" i="14"/>
  <c r="M148" i="14"/>
  <c r="N148" i="14"/>
  <c r="O148" i="14"/>
  <c r="L149" i="14"/>
  <c r="M149" i="14"/>
  <c r="N149" i="14"/>
  <c r="O149" i="14"/>
  <c r="L150" i="14"/>
  <c r="M150" i="14"/>
  <c r="N150" i="14"/>
  <c r="O150" i="14"/>
  <c r="L151" i="14"/>
  <c r="M151" i="14"/>
  <c r="N151" i="14"/>
  <c r="O151" i="14"/>
  <c r="L152" i="14"/>
  <c r="M152" i="14"/>
  <c r="N152" i="14"/>
  <c r="O152" i="14"/>
  <c r="L153" i="14"/>
  <c r="M153" i="14"/>
  <c r="N153" i="14"/>
  <c r="O153" i="14"/>
  <c r="L154" i="14"/>
  <c r="M154" i="14"/>
  <c r="N154" i="14"/>
  <c r="O154" i="14"/>
  <c r="L155" i="14"/>
  <c r="M155" i="14"/>
  <c r="N155" i="14"/>
  <c r="O155" i="14"/>
  <c r="L156" i="14"/>
  <c r="M156" i="14"/>
  <c r="N156" i="14"/>
  <c r="O156" i="14"/>
  <c r="L157" i="14"/>
  <c r="M157" i="14"/>
  <c r="N157" i="14"/>
  <c r="O157" i="14"/>
  <c r="L158" i="14"/>
  <c r="M158" i="14"/>
  <c r="N158" i="14"/>
  <c r="O158" i="14"/>
  <c r="L159" i="14"/>
  <c r="M159" i="14"/>
  <c r="N159" i="14"/>
  <c r="O159" i="14"/>
  <c r="L160" i="14"/>
  <c r="M160" i="14"/>
  <c r="N160" i="14"/>
  <c r="O160" i="14"/>
  <c r="L161" i="14"/>
  <c r="M161" i="14"/>
  <c r="N161" i="14"/>
  <c r="O161" i="14"/>
  <c r="L162" i="14"/>
  <c r="M162" i="14"/>
  <c r="N162" i="14"/>
  <c r="O162" i="14"/>
  <c r="L163" i="14"/>
  <c r="M163" i="14"/>
  <c r="N163" i="14"/>
  <c r="O163" i="14"/>
  <c r="L164" i="14"/>
  <c r="M164" i="14"/>
  <c r="N164" i="14"/>
  <c r="O164" i="14"/>
  <c r="L165" i="14"/>
  <c r="M165" i="14"/>
  <c r="N165" i="14"/>
  <c r="O165" i="14"/>
  <c r="L166" i="14"/>
  <c r="M166" i="14"/>
  <c r="N166" i="14"/>
  <c r="O166" i="14"/>
  <c r="L167" i="14"/>
  <c r="M167" i="14"/>
  <c r="N167" i="14"/>
  <c r="O167" i="14"/>
  <c r="L168" i="14"/>
  <c r="M168" i="14"/>
  <c r="N168" i="14"/>
  <c r="O168" i="14"/>
  <c r="L169" i="14"/>
  <c r="M169" i="14"/>
  <c r="N169" i="14"/>
  <c r="O169" i="14"/>
  <c r="L170" i="14"/>
  <c r="M170" i="14"/>
  <c r="N170" i="14"/>
  <c r="O170" i="14"/>
  <c r="L171" i="14"/>
  <c r="M171" i="14"/>
  <c r="N171" i="14"/>
  <c r="O171" i="14"/>
  <c r="L172" i="14"/>
  <c r="M172" i="14"/>
  <c r="N172" i="14"/>
  <c r="O172" i="14"/>
  <c r="L173" i="14"/>
  <c r="M173" i="14"/>
  <c r="N173" i="14"/>
  <c r="O173" i="14"/>
  <c r="L174" i="14"/>
  <c r="M174" i="14"/>
  <c r="N174" i="14"/>
  <c r="O174" i="14"/>
  <c r="L175" i="14"/>
  <c r="M175" i="14"/>
  <c r="N175" i="14"/>
  <c r="O175" i="14"/>
  <c r="L176" i="14"/>
  <c r="M176" i="14"/>
  <c r="N176" i="14"/>
  <c r="O176" i="14"/>
  <c r="L177" i="14"/>
  <c r="M177" i="14"/>
  <c r="N177" i="14"/>
  <c r="O177" i="14"/>
  <c r="L178" i="14"/>
  <c r="M178" i="14"/>
  <c r="N178" i="14"/>
  <c r="O178" i="14"/>
  <c r="L179" i="14"/>
  <c r="M179" i="14"/>
  <c r="N179" i="14"/>
  <c r="O179" i="14"/>
  <c r="L180" i="14"/>
  <c r="M180" i="14"/>
  <c r="N180" i="14"/>
  <c r="O180" i="14"/>
  <c r="L181" i="14"/>
  <c r="M181" i="14"/>
  <c r="N181" i="14"/>
  <c r="O181" i="14"/>
  <c r="L182" i="14"/>
  <c r="M182" i="14"/>
  <c r="N182" i="14"/>
  <c r="O182" i="14"/>
  <c r="L183" i="14"/>
  <c r="M183" i="14"/>
  <c r="N183" i="14"/>
  <c r="O183" i="14"/>
  <c r="L184" i="14"/>
  <c r="M184" i="14"/>
  <c r="N184" i="14"/>
  <c r="O184" i="14"/>
  <c r="L185" i="14"/>
  <c r="M185" i="14"/>
  <c r="N185" i="14"/>
  <c r="O185" i="14"/>
  <c r="L186" i="14"/>
  <c r="M186" i="14"/>
  <c r="N186" i="14"/>
  <c r="O186" i="14"/>
  <c r="L187" i="14"/>
  <c r="M187" i="14"/>
  <c r="N187" i="14"/>
  <c r="O187" i="14"/>
  <c r="L188" i="14"/>
  <c r="M188" i="14"/>
  <c r="N188" i="14"/>
  <c r="O188" i="14"/>
  <c r="L189" i="14"/>
  <c r="M189" i="14"/>
  <c r="N189" i="14"/>
  <c r="O189" i="14"/>
  <c r="L190" i="14"/>
  <c r="M190" i="14"/>
  <c r="N190" i="14"/>
  <c r="O190" i="14"/>
  <c r="L191" i="14"/>
  <c r="M191" i="14"/>
  <c r="N191" i="14"/>
  <c r="O191" i="14"/>
  <c r="L192" i="14"/>
  <c r="M192" i="14"/>
  <c r="N192" i="14"/>
  <c r="O192" i="14"/>
  <c r="L193" i="14"/>
  <c r="M193" i="14"/>
  <c r="N193" i="14"/>
  <c r="O193" i="14"/>
  <c r="L194" i="14"/>
  <c r="M194" i="14"/>
  <c r="N194" i="14"/>
  <c r="O194" i="14"/>
  <c r="L195" i="14"/>
  <c r="M195" i="14"/>
  <c r="N195" i="14"/>
  <c r="O195" i="14"/>
  <c r="L196" i="14"/>
  <c r="M196" i="14"/>
  <c r="N196" i="14"/>
  <c r="O196" i="14"/>
  <c r="L197" i="14"/>
  <c r="M197" i="14"/>
  <c r="N197" i="14"/>
  <c r="O197" i="14"/>
  <c r="L198" i="14"/>
  <c r="M198" i="14"/>
  <c r="N198" i="14"/>
  <c r="O198" i="14"/>
  <c r="L199" i="14"/>
  <c r="M199" i="14"/>
  <c r="N199" i="14"/>
  <c r="O199" i="14"/>
  <c r="L200" i="14"/>
  <c r="M200" i="14"/>
  <c r="N200" i="14"/>
  <c r="O200" i="14"/>
  <c r="L201" i="14"/>
  <c r="M201" i="14"/>
  <c r="N201" i="14"/>
  <c r="O201" i="14"/>
  <c r="L202" i="14"/>
  <c r="M202" i="14"/>
  <c r="N202" i="14"/>
  <c r="O202" i="14"/>
  <c r="L203" i="14"/>
  <c r="M203" i="14"/>
  <c r="N203" i="14"/>
  <c r="O203" i="14"/>
  <c r="L204" i="14"/>
  <c r="M204" i="14"/>
  <c r="N204" i="14"/>
  <c r="O204" i="14"/>
  <c r="L205" i="14"/>
  <c r="M205" i="14"/>
  <c r="N205" i="14"/>
  <c r="O205" i="14"/>
  <c r="L206" i="14"/>
  <c r="M206" i="14"/>
  <c r="N206" i="14"/>
  <c r="O206" i="14"/>
  <c r="L207" i="14"/>
  <c r="M207" i="14"/>
  <c r="N207" i="14"/>
  <c r="O207" i="14"/>
  <c r="L208" i="14"/>
  <c r="M208" i="14"/>
  <c r="N208" i="14"/>
  <c r="O208" i="14"/>
  <c r="L209" i="14"/>
  <c r="M209" i="14"/>
  <c r="N209" i="14"/>
  <c r="O209" i="14"/>
  <c r="L210" i="14"/>
  <c r="M210" i="14"/>
  <c r="N210" i="14"/>
  <c r="O210" i="14"/>
  <c r="L211" i="14"/>
  <c r="M211" i="14"/>
  <c r="N211" i="14"/>
  <c r="O211" i="14"/>
  <c r="L212" i="14"/>
  <c r="M212" i="14"/>
  <c r="N212" i="14"/>
  <c r="O212" i="14"/>
  <c r="L213" i="14"/>
  <c r="M213" i="14"/>
  <c r="N213" i="14"/>
  <c r="O213" i="14"/>
  <c r="L214" i="14"/>
  <c r="M214" i="14"/>
  <c r="N214" i="14"/>
  <c r="O214" i="14"/>
  <c r="L215" i="14"/>
  <c r="M215" i="14"/>
  <c r="N215" i="14"/>
  <c r="O215" i="14"/>
  <c r="L216" i="14"/>
  <c r="M216" i="14"/>
  <c r="N216" i="14"/>
  <c r="O216" i="14"/>
  <c r="L217" i="14"/>
  <c r="M217" i="14"/>
  <c r="N217" i="14"/>
  <c r="O217" i="14"/>
  <c r="L218" i="14"/>
  <c r="M218" i="14"/>
  <c r="N218" i="14"/>
  <c r="O218" i="14"/>
  <c r="L219" i="14"/>
  <c r="M219" i="14"/>
  <c r="N219" i="14"/>
  <c r="O219" i="14"/>
  <c r="L220" i="14"/>
  <c r="M220" i="14"/>
  <c r="N220" i="14"/>
  <c r="O220" i="14"/>
  <c r="L221" i="14"/>
  <c r="M221" i="14"/>
  <c r="N221" i="14"/>
  <c r="O221" i="14"/>
  <c r="L222" i="14"/>
  <c r="M222" i="14"/>
  <c r="N222" i="14"/>
  <c r="O222" i="14"/>
  <c r="L223" i="14"/>
  <c r="M223" i="14"/>
  <c r="N223" i="14"/>
  <c r="O223" i="14"/>
  <c r="L224" i="14"/>
  <c r="M224" i="14"/>
  <c r="N224" i="14"/>
  <c r="O224" i="14"/>
  <c r="L225" i="14"/>
  <c r="M225" i="14"/>
  <c r="N225" i="14"/>
  <c r="O225" i="14"/>
  <c r="L226" i="14"/>
  <c r="M226" i="14"/>
  <c r="N226" i="14"/>
  <c r="O226" i="14"/>
  <c r="L227" i="14"/>
  <c r="M227" i="14"/>
  <c r="N227" i="14"/>
  <c r="O227" i="14"/>
  <c r="L228" i="14"/>
  <c r="M228" i="14"/>
  <c r="N228" i="14"/>
  <c r="O228" i="14"/>
  <c r="L229" i="14"/>
  <c r="M229" i="14"/>
  <c r="N229" i="14"/>
  <c r="O229" i="14"/>
  <c r="L230" i="14"/>
  <c r="M230" i="14"/>
  <c r="N230" i="14"/>
  <c r="O230" i="14"/>
  <c r="L231" i="14"/>
  <c r="M231" i="14"/>
  <c r="N231" i="14"/>
  <c r="O231" i="14"/>
  <c r="L232" i="14"/>
  <c r="M232" i="14"/>
  <c r="N232" i="14"/>
  <c r="O232" i="14"/>
  <c r="L233" i="14"/>
  <c r="M233" i="14"/>
  <c r="N233" i="14"/>
  <c r="O233" i="14"/>
  <c r="L234" i="14"/>
  <c r="M234" i="14"/>
  <c r="N234" i="14"/>
  <c r="O234" i="14"/>
  <c r="L235" i="14"/>
  <c r="M235" i="14"/>
  <c r="N235" i="14"/>
  <c r="O235" i="14"/>
  <c r="L236" i="14"/>
  <c r="M236" i="14"/>
  <c r="N236" i="14"/>
  <c r="O236" i="14"/>
  <c r="L237" i="14"/>
  <c r="M237" i="14"/>
  <c r="N237" i="14"/>
  <c r="O237" i="14"/>
  <c r="L238" i="14"/>
  <c r="M238" i="14"/>
  <c r="N238" i="14"/>
  <c r="O238" i="14"/>
  <c r="L239" i="14"/>
  <c r="M239" i="14"/>
  <c r="N239" i="14"/>
  <c r="O239" i="14"/>
  <c r="L240" i="14"/>
  <c r="M240" i="14"/>
  <c r="N240" i="14"/>
  <c r="O240" i="14"/>
  <c r="L241" i="14"/>
  <c r="M241" i="14"/>
  <c r="N241" i="14"/>
  <c r="O241" i="14"/>
  <c r="L242" i="14"/>
  <c r="M242" i="14"/>
  <c r="N242" i="14"/>
  <c r="O242" i="14"/>
  <c r="L243" i="14"/>
  <c r="M243" i="14"/>
  <c r="N243" i="14"/>
  <c r="O243" i="14"/>
  <c r="L244" i="14"/>
  <c r="M244" i="14"/>
  <c r="N244" i="14"/>
  <c r="O244" i="14"/>
  <c r="L245" i="14"/>
  <c r="M245" i="14"/>
  <c r="N245" i="14"/>
  <c r="O245" i="14"/>
  <c r="L246" i="14"/>
  <c r="M246" i="14"/>
  <c r="N246" i="14"/>
  <c r="O246" i="14"/>
  <c r="L247" i="14"/>
  <c r="M247" i="14"/>
  <c r="N247" i="14"/>
  <c r="O247" i="14"/>
  <c r="L248" i="14"/>
  <c r="M248" i="14"/>
  <c r="N248" i="14"/>
  <c r="O248" i="14"/>
  <c r="L249" i="14"/>
  <c r="M249" i="14"/>
  <c r="N249" i="14"/>
  <c r="O249" i="14"/>
  <c r="L250" i="14"/>
  <c r="M250" i="14"/>
  <c r="N250" i="14"/>
  <c r="O250" i="14"/>
  <c r="L251" i="14"/>
  <c r="M251" i="14"/>
  <c r="N251" i="14"/>
  <c r="O251" i="14"/>
  <c r="L252" i="14"/>
  <c r="M252" i="14"/>
  <c r="N252" i="14"/>
  <c r="O252" i="14"/>
  <c r="L253" i="14"/>
  <c r="M253" i="14"/>
  <c r="N253" i="14"/>
  <c r="O253" i="14"/>
  <c r="L254" i="14"/>
  <c r="M254" i="14"/>
  <c r="N254" i="14"/>
  <c r="O254" i="14"/>
  <c r="L255" i="14"/>
  <c r="M255" i="14"/>
  <c r="N255" i="14"/>
  <c r="O255" i="14"/>
  <c r="L256" i="14"/>
  <c r="M256" i="14"/>
  <c r="N256" i="14"/>
  <c r="O256" i="14"/>
  <c r="L257" i="14"/>
  <c r="M257" i="14"/>
  <c r="N257" i="14"/>
  <c r="O257" i="14"/>
  <c r="L258" i="14"/>
  <c r="M258" i="14"/>
  <c r="N258" i="14"/>
  <c r="O258" i="14"/>
  <c r="L259" i="14"/>
  <c r="M259" i="14"/>
  <c r="N259" i="14"/>
  <c r="O259" i="14"/>
  <c r="L260" i="14"/>
  <c r="M260" i="14"/>
  <c r="N260" i="14"/>
  <c r="O260" i="14"/>
  <c r="L261" i="14"/>
  <c r="M261" i="14"/>
  <c r="N261" i="14"/>
  <c r="O261" i="14"/>
  <c r="L262" i="14"/>
  <c r="M262" i="14"/>
  <c r="N262" i="14"/>
  <c r="O262" i="14"/>
  <c r="L263" i="14"/>
  <c r="M263" i="14"/>
  <c r="N263" i="14"/>
  <c r="O263" i="14"/>
  <c r="L264" i="14"/>
  <c r="M264" i="14"/>
  <c r="N264" i="14"/>
  <c r="O264" i="14"/>
  <c r="L265" i="14"/>
  <c r="M265" i="14"/>
  <c r="N265" i="14"/>
  <c r="O265" i="14"/>
  <c r="L266" i="14"/>
  <c r="M266" i="14"/>
  <c r="N266" i="14"/>
  <c r="O266" i="14"/>
  <c r="L267" i="14"/>
  <c r="M267" i="14"/>
  <c r="N267" i="14"/>
  <c r="O267" i="14"/>
  <c r="L268" i="14"/>
  <c r="M268" i="14"/>
  <c r="N268" i="14"/>
  <c r="O268" i="14"/>
  <c r="L269" i="14"/>
  <c r="M269" i="14"/>
  <c r="N269" i="14"/>
  <c r="O269" i="14"/>
  <c r="L270" i="14"/>
  <c r="M270" i="14"/>
  <c r="N270" i="14"/>
  <c r="O270" i="14"/>
  <c r="L271" i="14"/>
  <c r="M271" i="14"/>
  <c r="N271" i="14"/>
  <c r="O271" i="14"/>
  <c r="L272" i="14"/>
  <c r="M272" i="14"/>
  <c r="N272" i="14"/>
  <c r="O272" i="14"/>
  <c r="L273" i="14"/>
  <c r="M273" i="14"/>
  <c r="N273" i="14"/>
  <c r="O273" i="14"/>
  <c r="L274" i="14"/>
  <c r="M274" i="14"/>
  <c r="N274" i="14"/>
  <c r="O274" i="14"/>
  <c r="L275" i="14"/>
  <c r="M275" i="14"/>
  <c r="N275" i="14"/>
  <c r="O275" i="14"/>
  <c r="L276" i="14"/>
  <c r="M276" i="14"/>
  <c r="N276" i="14"/>
  <c r="O276" i="14"/>
  <c r="L277" i="14"/>
  <c r="M277" i="14"/>
  <c r="N277" i="14"/>
  <c r="O277" i="14"/>
  <c r="L278" i="14"/>
  <c r="M278" i="14"/>
  <c r="N278" i="14"/>
  <c r="O278" i="14"/>
  <c r="L279" i="14"/>
  <c r="M279" i="14"/>
  <c r="N279" i="14"/>
  <c r="O279" i="14"/>
  <c r="L280" i="14"/>
  <c r="M280" i="14"/>
  <c r="N280" i="14"/>
  <c r="O280" i="14"/>
  <c r="L281" i="14"/>
  <c r="M281" i="14"/>
  <c r="N281" i="14"/>
  <c r="O281" i="14"/>
  <c r="L282" i="14"/>
  <c r="M282" i="14"/>
  <c r="N282" i="14"/>
  <c r="O282" i="14"/>
  <c r="L283" i="14"/>
  <c r="M283" i="14"/>
  <c r="N283" i="14"/>
  <c r="O283" i="14"/>
  <c r="L284" i="14"/>
  <c r="M284" i="14"/>
  <c r="N284" i="14"/>
  <c r="O284" i="14"/>
  <c r="L285" i="14"/>
  <c r="M285" i="14"/>
  <c r="N285" i="14"/>
  <c r="O285" i="14"/>
  <c r="L286" i="14"/>
  <c r="M286" i="14"/>
  <c r="N286" i="14"/>
  <c r="O286" i="14"/>
  <c r="L287" i="14"/>
  <c r="M287" i="14"/>
  <c r="N287" i="14"/>
  <c r="O287" i="14"/>
  <c r="L288" i="14"/>
  <c r="M288" i="14"/>
  <c r="N288" i="14"/>
  <c r="O288" i="14"/>
  <c r="L289" i="14"/>
  <c r="M289" i="14"/>
  <c r="N289" i="14"/>
  <c r="O289" i="14"/>
  <c r="L290" i="14"/>
  <c r="M290" i="14"/>
  <c r="N290" i="14"/>
  <c r="O290" i="14"/>
  <c r="L291" i="14"/>
  <c r="M291" i="14"/>
  <c r="N291" i="14"/>
  <c r="O291" i="14"/>
  <c r="L292" i="14"/>
  <c r="M292" i="14"/>
  <c r="N292" i="14"/>
  <c r="O292" i="14"/>
  <c r="L293" i="14"/>
  <c r="M293" i="14"/>
  <c r="N293" i="14"/>
  <c r="O293" i="14"/>
  <c r="L294" i="14"/>
  <c r="M294" i="14"/>
  <c r="N294" i="14"/>
  <c r="O294" i="14"/>
  <c r="L295" i="14"/>
  <c r="M295" i="14"/>
  <c r="N295" i="14"/>
  <c r="O295" i="14"/>
  <c r="L296" i="14"/>
  <c r="M296" i="14"/>
  <c r="N296" i="14"/>
  <c r="O296" i="14"/>
  <c r="L297" i="14"/>
  <c r="M297" i="14"/>
  <c r="N297" i="14"/>
  <c r="O297" i="14"/>
  <c r="L298" i="14"/>
  <c r="M298" i="14"/>
  <c r="N298" i="14"/>
  <c r="O298" i="14"/>
  <c r="L299" i="14"/>
  <c r="M299" i="14"/>
  <c r="N299" i="14"/>
  <c r="O299" i="14"/>
  <c r="L300" i="14"/>
  <c r="M300" i="14"/>
  <c r="N300" i="14"/>
  <c r="O300" i="14"/>
  <c r="L301" i="14"/>
  <c r="M301" i="14"/>
  <c r="N301" i="14"/>
  <c r="O301" i="14"/>
  <c r="L302" i="14"/>
  <c r="M302" i="14"/>
  <c r="N302" i="14"/>
  <c r="O302" i="14"/>
  <c r="L303" i="14"/>
  <c r="M303" i="14"/>
  <c r="N303" i="14"/>
  <c r="O303" i="14"/>
  <c r="L304" i="14"/>
  <c r="M304" i="14"/>
  <c r="N304" i="14"/>
  <c r="O304" i="14"/>
  <c r="L305" i="14"/>
  <c r="M305" i="14"/>
  <c r="N305" i="14"/>
  <c r="O305" i="14"/>
  <c r="L306" i="14"/>
  <c r="M306" i="14"/>
  <c r="N306" i="14"/>
  <c r="O306" i="14"/>
  <c r="L307" i="14"/>
  <c r="M307" i="14"/>
  <c r="N307" i="14"/>
  <c r="O307" i="14"/>
  <c r="L308" i="14"/>
  <c r="M308" i="14"/>
  <c r="N308" i="14"/>
  <c r="O308" i="14"/>
  <c r="L309" i="14"/>
  <c r="M309" i="14"/>
  <c r="N309" i="14"/>
  <c r="O309" i="14"/>
  <c r="L310" i="14"/>
  <c r="M310" i="14"/>
  <c r="N310" i="14"/>
  <c r="O310" i="14"/>
  <c r="L311" i="14"/>
  <c r="M311" i="14"/>
  <c r="N311" i="14"/>
  <c r="O311" i="14"/>
  <c r="L312" i="14"/>
  <c r="M312" i="14"/>
  <c r="N312" i="14"/>
  <c r="O312" i="14"/>
  <c r="L313" i="14"/>
  <c r="M313" i="14"/>
  <c r="N313" i="14"/>
  <c r="O313" i="14"/>
  <c r="L314" i="14"/>
  <c r="M314" i="14"/>
  <c r="N314" i="14"/>
  <c r="O314" i="14"/>
  <c r="L315" i="14"/>
  <c r="M315" i="14"/>
  <c r="N315" i="14"/>
  <c r="O315" i="14"/>
  <c r="L316" i="14"/>
  <c r="M316" i="14"/>
  <c r="N316" i="14"/>
  <c r="O316" i="14"/>
  <c r="L317" i="14"/>
  <c r="M317" i="14"/>
  <c r="N317" i="14"/>
  <c r="O317" i="14"/>
  <c r="L318" i="14"/>
  <c r="M318" i="14"/>
  <c r="N318" i="14"/>
  <c r="O318" i="14"/>
  <c r="L319" i="14"/>
  <c r="M319" i="14"/>
  <c r="N319" i="14"/>
  <c r="O319" i="14"/>
  <c r="L320" i="14"/>
  <c r="M320" i="14"/>
  <c r="N320" i="14"/>
  <c r="O320" i="14"/>
  <c r="L321" i="14"/>
  <c r="M321" i="14"/>
  <c r="N321" i="14"/>
  <c r="O321" i="14"/>
  <c r="L322" i="14"/>
  <c r="M322" i="14"/>
  <c r="N322" i="14"/>
  <c r="O322" i="14"/>
  <c r="L323" i="14"/>
  <c r="M323" i="14"/>
  <c r="N323" i="14"/>
  <c r="O323" i="14"/>
  <c r="L324" i="14"/>
  <c r="M324" i="14"/>
  <c r="N324" i="14"/>
  <c r="O324" i="14"/>
  <c r="L325" i="14"/>
  <c r="M325" i="14"/>
  <c r="N325" i="14"/>
  <c r="O325" i="14"/>
  <c r="L326" i="14"/>
  <c r="M326" i="14"/>
  <c r="N326" i="14"/>
  <c r="O326" i="14"/>
  <c r="L327" i="14"/>
  <c r="M327" i="14"/>
  <c r="N327" i="14"/>
  <c r="O327" i="14"/>
  <c r="L328" i="14"/>
  <c r="M328" i="14"/>
  <c r="N328" i="14"/>
  <c r="O328" i="14"/>
  <c r="L329" i="14"/>
  <c r="M329" i="14"/>
  <c r="N329" i="14"/>
  <c r="O329" i="14"/>
  <c r="L330" i="14"/>
  <c r="M330" i="14"/>
  <c r="N330" i="14"/>
  <c r="O330" i="14"/>
  <c r="L331" i="14"/>
  <c r="M331" i="14"/>
  <c r="N331" i="14"/>
  <c r="O331" i="14"/>
  <c r="L332" i="14"/>
  <c r="M332" i="14"/>
  <c r="N332" i="14"/>
  <c r="O332" i="14"/>
  <c r="L333" i="14"/>
  <c r="M333" i="14"/>
  <c r="N333" i="14"/>
  <c r="O333" i="14"/>
  <c r="L334" i="14"/>
  <c r="M334" i="14"/>
  <c r="N334" i="14"/>
  <c r="O334" i="14"/>
  <c r="L335" i="14"/>
  <c r="M335" i="14"/>
  <c r="N335" i="14"/>
  <c r="O335" i="14"/>
  <c r="L336" i="14"/>
  <c r="M336" i="14"/>
  <c r="N336" i="14"/>
  <c r="O336" i="14"/>
  <c r="L337" i="14"/>
  <c r="M337" i="14"/>
  <c r="N337" i="14"/>
  <c r="O337" i="14"/>
  <c r="L338" i="14"/>
  <c r="M338" i="14"/>
  <c r="N338" i="14"/>
  <c r="O338" i="14"/>
  <c r="L339" i="14"/>
  <c r="M339" i="14"/>
  <c r="N339" i="14"/>
  <c r="O339" i="14"/>
  <c r="L340" i="14"/>
  <c r="M340" i="14"/>
  <c r="N340" i="14"/>
  <c r="O340" i="14"/>
  <c r="L341" i="14"/>
  <c r="M341" i="14"/>
  <c r="N341" i="14"/>
  <c r="O341" i="14"/>
  <c r="L342" i="14"/>
  <c r="M342" i="14"/>
  <c r="N342" i="14"/>
  <c r="O342" i="14"/>
  <c r="L343" i="14"/>
  <c r="M343" i="14"/>
  <c r="N343" i="14"/>
  <c r="O343" i="14"/>
  <c r="L344" i="14"/>
  <c r="M344" i="14"/>
  <c r="N344" i="14"/>
  <c r="O344" i="14"/>
  <c r="L345" i="14"/>
  <c r="M345" i="14"/>
  <c r="N345" i="14"/>
  <c r="O345" i="14"/>
  <c r="L346" i="14"/>
  <c r="M346" i="14"/>
  <c r="N346" i="14"/>
  <c r="O346" i="14"/>
  <c r="L347" i="14"/>
  <c r="M347" i="14"/>
  <c r="N347" i="14"/>
  <c r="O347" i="14"/>
  <c r="L348" i="14"/>
  <c r="M348" i="14"/>
  <c r="N348" i="14"/>
  <c r="O348" i="14"/>
  <c r="L349" i="14"/>
  <c r="M349" i="14"/>
  <c r="N349" i="14"/>
  <c r="O349" i="14"/>
  <c r="L350" i="14"/>
  <c r="M350" i="14"/>
  <c r="N350" i="14"/>
  <c r="O350" i="14"/>
  <c r="L351" i="14"/>
  <c r="M351" i="14"/>
  <c r="N351" i="14"/>
  <c r="O351" i="14"/>
  <c r="L352" i="14"/>
  <c r="M352" i="14"/>
  <c r="N352" i="14"/>
  <c r="O352" i="14"/>
  <c r="L353" i="14"/>
  <c r="M353" i="14"/>
  <c r="N353" i="14"/>
  <c r="O353" i="14"/>
  <c r="L354" i="14"/>
  <c r="M354" i="14"/>
  <c r="N354" i="14"/>
  <c r="O354" i="14"/>
  <c r="L355" i="14"/>
  <c r="M355" i="14"/>
  <c r="N355" i="14"/>
  <c r="O355" i="14"/>
  <c r="L356" i="14"/>
  <c r="M356" i="14"/>
  <c r="N356" i="14"/>
  <c r="O356" i="14"/>
  <c r="L357" i="14"/>
  <c r="M357" i="14"/>
  <c r="N357" i="14"/>
  <c r="O357" i="14"/>
  <c r="L358" i="14"/>
  <c r="M358" i="14"/>
  <c r="N358" i="14"/>
  <c r="O358" i="14"/>
  <c r="L359" i="14"/>
  <c r="M359" i="14"/>
  <c r="N359" i="14"/>
  <c r="O359" i="14"/>
  <c r="L360" i="14"/>
  <c r="M360" i="14"/>
  <c r="N360" i="14"/>
  <c r="O360" i="14"/>
  <c r="L361" i="14"/>
  <c r="M361" i="14"/>
  <c r="N361" i="14"/>
  <c r="O361" i="14"/>
  <c r="L362" i="14"/>
  <c r="M362" i="14"/>
  <c r="N362" i="14"/>
  <c r="O362" i="14"/>
  <c r="L363" i="14"/>
  <c r="M363" i="14"/>
  <c r="N363" i="14"/>
  <c r="O363" i="14"/>
  <c r="L364" i="14"/>
  <c r="M364" i="14"/>
  <c r="N364" i="14"/>
  <c r="O364" i="14"/>
  <c r="L365" i="14"/>
  <c r="M365" i="14"/>
  <c r="N365" i="14"/>
  <c r="O365" i="14"/>
  <c r="L366" i="14"/>
  <c r="M366" i="14"/>
  <c r="N366" i="14"/>
  <c r="O366" i="14"/>
  <c r="L367" i="14"/>
  <c r="M367" i="14"/>
  <c r="N367" i="14"/>
  <c r="O367" i="14"/>
  <c r="L368" i="14"/>
  <c r="M368" i="14"/>
  <c r="N368" i="14"/>
  <c r="O368" i="14"/>
  <c r="L369" i="14"/>
  <c r="M369" i="14"/>
  <c r="N369" i="14"/>
  <c r="O369" i="14"/>
  <c r="L370" i="14"/>
  <c r="M370" i="14"/>
  <c r="N370" i="14"/>
  <c r="O370" i="14"/>
  <c r="L371" i="14"/>
  <c r="M371" i="14"/>
  <c r="N371" i="14"/>
  <c r="O371" i="14"/>
  <c r="L372" i="14"/>
  <c r="M372" i="14"/>
  <c r="N372" i="14"/>
  <c r="O372" i="14"/>
  <c r="L373" i="14"/>
  <c r="M373" i="14"/>
  <c r="N373" i="14"/>
  <c r="O373" i="14"/>
  <c r="L374" i="14"/>
  <c r="M374" i="14"/>
  <c r="N374" i="14"/>
  <c r="O374" i="14"/>
  <c r="L375" i="14"/>
  <c r="M375" i="14"/>
  <c r="N375" i="14"/>
  <c r="O375" i="14"/>
  <c r="L376" i="14"/>
  <c r="M376" i="14"/>
  <c r="N376" i="14"/>
  <c r="O376" i="14"/>
  <c r="L377" i="14"/>
  <c r="M377" i="14"/>
  <c r="N377" i="14"/>
  <c r="O377" i="14"/>
  <c r="L378" i="14"/>
  <c r="M378" i="14"/>
  <c r="N378" i="14"/>
  <c r="O378" i="14"/>
  <c r="L379" i="14"/>
  <c r="M379" i="14"/>
  <c r="N379" i="14"/>
  <c r="O379" i="14"/>
  <c r="L380" i="14"/>
  <c r="M380" i="14"/>
  <c r="N380" i="14"/>
  <c r="O380" i="14"/>
  <c r="L381" i="14"/>
  <c r="M381" i="14"/>
  <c r="N381" i="14"/>
  <c r="O381" i="14"/>
  <c r="L382" i="14"/>
  <c r="M382" i="14"/>
  <c r="N382" i="14"/>
  <c r="O382" i="14"/>
  <c r="L383" i="14"/>
  <c r="M383" i="14"/>
  <c r="N383" i="14"/>
  <c r="O383" i="14"/>
  <c r="L384" i="14"/>
  <c r="M384" i="14"/>
  <c r="N384" i="14"/>
  <c r="O384" i="14"/>
  <c r="L385" i="14"/>
  <c r="M385" i="14"/>
  <c r="N385" i="14"/>
  <c r="O385" i="14"/>
  <c r="L386" i="14"/>
  <c r="M386" i="14"/>
  <c r="N386" i="14"/>
  <c r="O386" i="14"/>
  <c r="L387" i="14"/>
  <c r="M387" i="14"/>
  <c r="N387" i="14"/>
  <c r="O387" i="14"/>
  <c r="L388" i="14"/>
  <c r="M388" i="14"/>
  <c r="N388" i="14"/>
  <c r="O388" i="14"/>
  <c r="L389" i="14"/>
  <c r="M389" i="14"/>
  <c r="N389" i="14"/>
  <c r="O389" i="14"/>
  <c r="L390" i="14"/>
  <c r="M390" i="14"/>
  <c r="N390" i="14"/>
  <c r="O390" i="14"/>
  <c r="L391" i="14"/>
  <c r="M391" i="14"/>
  <c r="N391" i="14"/>
  <c r="O391" i="14"/>
  <c r="L392" i="14"/>
  <c r="M392" i="14"/>
  <c r="N392" i="14"/>
  <c r="O392" i="14"/>
  <c r="L393" i="14"/>
  <c r="M393" i="14"/>
  <c r="N393" i="14"/>
  <c r="O393" i="14"/>
  <c r="L394" i="14"/>
  <c r="M394" i="14"/>
  <c r="N394" i="14"/>
  <c r="O394" i="14"/>
  <c r="L395" i="14"/>
  <c r="M395" i="14"/>
  <c r="N395" i="14"/>
  <c r="O395" i="14"/>
  <c r="L396" i="14"/>
  <c r="M396" i="14"/>
  <c r="N396" i="14"/>
  <c r="O396" i="14"/>
  <c r="L397" i="14"/>
  <c r="M397" i="14"/>
  <c r="N397" i="14"/>
  <c r="O397" i="14"/>
  <c r="L398" i="14"/>
  <c r="M398" i="14"/>
  <c r="N398" i="14"/>
  <c r="O398" i="14"/>
  <c r="L399" i="14"/>
  <c r="M399" i="14"/>
  <c r="N399" i="14"/>
  <c r="O399" i="14"/>
  <c r="L400" i="14"/>
  <c r="M400" i="14"/>
  <c r="N400" i="14"/>
  <c r="O400" i="14"/>
  <c r="L401" i="14"/>
  <c r="M401" i="14"/>
  <c r="N401" i="14"/>
  <c r="O401" i="14"/>
  <c r="L402" i="14"/>
  <c r="M402" i="14"/>
  <c r="N402" i="14"/>
  <c r="O402" i="14"/>
  <c r="L403" i="14"/>
  <c r="M403" i="14"/>
  <c r="N403" i="14"/>
  <c r="O403" i="14"/>
  <c r="L404" i="14"/>
  <c r="M404" i="14"/>
  <c r="N404" i="14"/>
  <c r="O404" i="14"/>
  <c r="L405" i="14"/>
  <c r="M405" i="14"/>
  <c r="N405" i="14"/>
  <c r="O405" i="14"/>
  <c r="L406" i="14"/>
  <c r="M406" i="14"/>
  <c r="N406" i="14"/>
  <c r="O406" i="14"/>
  <c r="L407" i="14"/>
  <c r="M407" i="14"/>
  <c r="N407" i="14"/>
  <c r="O407" i="14"/>
  <c r="L408" i="14"/>
  <c r="M408" i="14"/>
  <c r="N408" i="14"/>
  <c r="O408" i="14"/>
  <c r="L409" i="14"/>
  <c r="M409" i="14"/>
  <c r="N409" i="14"/>
  <c r="O409" i="14"/>
  <c r="L410" i="14"/>
  <c r="M410" i="14"/>
  <c r="N410" i="14"/>
  <c r="O410" i="14"/>
  <c r="L411" i="14"/>
  <c r="M411" i="14"/>
  <c r="N411" i="14"/>
  <c r="O411" i="14"/>
  <c r="L412" i="14"/>
  <c r="M412" i="14"/>
  <c r="N412" i="14"/>
  <c r="O412" i="14"/>
  <c r="L413" i="14"/>
  <c r="M413" i="14"/>
  <c r="N413" i="14"/>
  <c r="O413" i="14"/>
  <c r="L414" i="14"/>
  <c r="M414" i="14"/>
  <c r="N414" i="14"/>
  <c r="O414" i="14"/>
  <c r="L415" i="14"/>
  <c r="M415" i="14"/>
  <c r="N415" i="14"/>
  <c r="O415" i="14"/>
  <c r="L416" i="14"/>
  <c r="M416" i="14"/>
  <c r="N416" i="14"/>
  <c r="O416" i="14"/>
  <c r="L417" i="14"/>
  <c r="M417" i="14"/>
  <c r="N417" i="14"/>
  <c r="O417" i="14"/>
  <c r="L418" i="14"/>
  <c r="M418" i="14"/>
  <c r="N418" i="14"/>
  <c r="O418" i="14"/>
  <c r="L419" i="14"/>
  <c r="M419" i="14"/>
  <c r="N419" i="14"/>
  <c r="O419" i="14"/>
  <c r="L420" i="14"/>
  <c r="M420" i="14"/>
  <c r="N420" i="14"/>
  <c r="O420" i="14"/>
  <c r="L421" i="14"/>
  <c r="M421" i="14"/>
  <c r="N421" i="14"/>
  <c r="O421" i="14"/>
  <c r="L422" i="14"/>
  <c r="M422" i="14"/>
  <c r="N422" i="14"/>
  <c r="O422" i="14"/>
  <c r="L423" i="14"/>
  <c r="M423" i="14"/>
  <c r="N423" i="14"/>
  <c r="O423" i="14"/>
  <c r="L424" i="14"/>
  <c r="M424" i="14"/>
  <c r="N424" i="14"/>
  <c r="O424" i="14"/>
  <c r="L425" i="14"/>
  <c r="M425" i="14"/>
  <c r="N425" i="14"/>
  <c r="O425" i="14"/>
  <c r="L426" i="14"/>
  <c r="M426" i="14"/>
  <c r="N426" i="14"/>
  <c r="O426" i="14"/>
  <c r="L427" i="14"/>
  <c r="M427" i="14"/>
  <c r="N427" i="14"/>
  <c r="O427" i="14"/>
  <c r="L428" i="14"/>
  <c r="M428" i="14"/>
  <c r="N428" i="14"/>
  <c r="O428" i="14"/>
  <c r="L429" i="14"/>
  <c r="M429" i="14"/>
  <c r="N429" i="14"/>
  <c r="O429" i="14"/>
  <c r="L430" i="14"/>
  <c r="M430" i="14"/>
  <c r="N430" i="14"/>
  <c r="O430" i="14"/>
  <c r="L431" i="14"/>
  <c r="M431" i="14"/>
  <c r="N431" i="14"/>
  <c r="O431" i="14"/>
  <c r="L432" i="14"/>
  <c r="M432" i="14"/>
  <c r="N432" i="14"/>
  <c r="O432" i="14"/>
  <c r="L433" i="14"/>
  <c r="M433" i="14"/>
  <c r="N433" i="14"/>
  <c r="O433" i="14"/>
  <c r="L434" i="14"/>
  <c r="M434" i="14"/>
  <c r="N434" i="14"/>
  <c r="O434" i="14"/>
  <c r="L435" i="14"/>
  <c r="M435" i="14"/>
  <c r="N435" i="14"/>
  <c r="O435" i="14"/>
  <c r="L436" i="14"/>
  <c r="M436" i="14"/>
  <c r="N436" i="14"/>
  <c r="O436" i="14"/>
  <c r="L437" i="14"/>
  <c r="M437" i="14"/>
  <c r="N437" i="14"/>
  <c r="O437" i="14"/>
  <c r="L438" i="14"/>
  <c r="M438" i="14"/>
  <c r="N438" i="14"/>
  <c r="O438" i="14"/>
  <c r="L439" i="14"/>
  <c r="M439" i="14"/>
  <c r="N439" i="14"/>
  <c r="O439" i="14"/>
  <c r="L440" i="14"/>
  <c r="M440" i="14"/>
  <c r="N440" i="14"/>
  <c r="O440" i="14"/>
  <c r="L441" i="14"/>
  <c r="M441" i="14"/>
  <c r="N441" i="14"/>
  <c r="O441" i="14"/>
  <c r="L442" i="14"/>
  <c r="M442" i="14"/>
  <c r="N442" i="14"/>
  <c r="O442" i="14"/>
  <c r="L443" i="14"/>
  <c r="M443" i="14"/>
  <c r="N443" i="14"/>
  <c r="O443" i="14"/>
  <c r="L444" i="14"/>
  <c r="M444" i="14"/>
  <c r="N444" i="14"/>
  <c r="O444" i="14"/>
  <c r="L445" i="14"/>
  <c r="M445" i="14"/>
  <c r="N445" i="14"/>
  <c r="O445" i="14"/>
  <c r="L446" i="14"/>
  <c r="M446" i="14"/>
  <c r="N446" i="14"/>
  <c r="O446" i="14"/>
  <c r="L447" i="14"/>
  <c r="M447" i="14"/>
  <c r="N447" i="14"/>
  <c r="O447" i="14"/>
  <c r="L448" i="14"/>
  <c r="M448" i="14"/>
  <c r="N448" i="14"/>
  <c r="O448" i="14"/>
  <c r="L449" i="14"/>
  <c r="M449" i="14"/>
  <c r="N449" i="14"/>
  <c r="O449" i="14"/>
  <c r="L450" i="14"/>
  <c r="M450" i="14"/>
  <c r="N450" i="14"/>
  <c r="O450" i="14"/>
  <c r="L451" i="14"/>
  <c r="M451" i="14"/>
  <c r="N451" i="14"/>
  <c r="O451" i="14"/>
  <c r="L452" i="14"/>
  <c r="M452" i="14"/>
  <c r="N452" i="14"/>
  <c r="O452" i="14"/>
  <c r="L453" i="14"/>
  <c r="M453" i="14"/>
  <c r="N453" i="14"/>
  <c r="O453" i="14"/>
  <c r="L454" i="14"/>
  <c r="M454" i="14"/>
  <c r="N454" i="14"/>
  <c r="O454" i="14"/>
  <c r="L455" i="14"/>
  <c r="M455" i="14"/>
  <c r="N455" i="14"/>
  <c r="O455" i="14"/>
  <c r="L456" i="14"/>
  <c r="M456" i="14"/>
  <c r="N456" i="14"/>
  <c r="O456" i="14"/>
  <c r="L457" i="14"/>
  <c r="M457" i="14"/>
  <c r="N457" i="14"/>
  <c r="O457" i="14"/>
  <c r="L458" i="14"/>
  <c r="M458" i="14"/>
  <c r="N458" i="14"/>
  <c r="O458" i="14"/>
  <c r="L459" i="14"/>
  <c r="M459" i="14"/>
  <c r="N459" i="14"/>
  <c r="O459" i="14"/>
  <c r="L460" i="14"/>
  <c r="M460" i="14"/>
  <c r="N460" i="14"/>
  <c r="O460" i="14"/>
  <c r="L461" i="14"/>
  <c r="M461" i="14"/>
  <c r="N461" i="14"/>
  <c r="O461" i="14"/>
  <c r="L462" i="14"/>
  <c r="M462" i="14"/>
  <c r="N462" i="14"/>
  <c r="O462" i="14"/>
  <c r="L463" i="14"/>
  <c r="M463" i="14"/>
  <c r="N463" i="14"/>
  <c r="O463" i="14"/>
  <c r="L464" i="14"/>
  <c r="M464" i="14"/>
  <c r="N464" i="14"/>
  <c r="O464" i="14"/>
  <c r="L465" i="14"/>
  <c r="M465" i="14"/>
  <c r="N465" i="14"/>
  <c r="O465" i="14"/>
  <c r="L466" i="14"/>
  <c r="M466" i="14"/>
  <c r="N466" i="14"/>
  <c r="O466" i="14"/>
  <c r="L467" i="14"/>
  <c r="M467" i="14"/>
  <c r="N467" i="14"/>
  <c r="O467" i="14"/>
  <c r="L468" i="14"/>
  <c r="M468" i="14"/>
  <c r="N468" i="14"/>
  <c r="O468" i="14"/>
  <c r="L469" i="14"/>
  <c r="M469" i="14"/>
  <c r="N469" i="14"/>
  <c r="O469" i="14"/>
  <c r="L470" i="14"/>
  <c r="M470" i="14"/>
  <c r="N470" i="14"/>
  <c r="O470" i="14"/>
  <c r="L471" i="14"/>
  <c r="M471" i="14"/>
  <c r="N471" i="14"/>
  <c r="O471" i="14"/>
  <c r="L472" i="14"/>
  <c r="M472" i="14"/>
  <c r="N472" i="14"/>
  <c r="O472" i="14"/>
  <c r="L473" i="14"/>
  <c r="M473" i="14"/>
  <c r="N473" i="14"/>
  <c r="O473" i="14"/>
  <c r="L474" i="14"/>
  <c r="M474" i="14"/>
  <c r="N474" i="14"/>
  <c r="O474" i="14"/>
  <c r="L475" i="14"/>
  <c r="M475" i="14"/>
  <c r="N475" i="14"/>
  <c r="O475" i="14"/>
  <c r="L476" i="14"/>
  <c r="M476" i="14"/>
  <c r="N476" i="14"/>
  <c r="O476" i="14"/>
  <c r="L477" i="14"/>
  <c r="M477" i="14"/>
  <c r="N477" i="14"/>
  <c r="O477" i="14"/>
  <c r="L478" i="14"/>
  <c r="M478" i="14"/>
  <c r="N478" i="14"/>
  <c r="O478" i="14"/>
  <c r="L479" i="14"/>
  <c r="M479" i="14"/>
  <c r="N479" i="14"/>
  <c r="O479" i="14"/>
  <c r="L480" i="14"/>
  <c r="M480" i="14"/>
  <c r="N480" i="14"/>
  <c r="O480" i="14"/>
  <c r="L481" i="14"/>
  <c r="M481" i="14"/>
  <c r="N481" i="14"/>
  <c r="O481" i="14"/>
  <c r="L482" i="14"/>
  <c r="M482" i="14"/>
  <c r="N482" i="14"/>
  <c r="O482" i="14"/>
  <c r="L483" i="14"/>
  <c r="M483" i="14"/>
  <c r="N483" i="14"/>
  <c r="O483" i="14"/>
  <c r="L484" i="14"/>
  <c r="M484" i="14"/>
  <c r="N484" i="14"/>
  <c r="O484" i="14"/>
  <c r="L485" i="14"/>
  <c r="M485" i="14"/>
  <c r="N485" i="14"/>
  <c r="O485" i="14"/>
  <c r="L486" i="14"/>
  <c r="M486" i="14"/>
  <c r="N486" i="14"/>
  <c r="O486" i="14"/>
  <c r="L487" i="14"/>
  <c r="M487" i="14"/>
  <c r="N487" i="14"/>
  <c r="O487" i="14"/>
  <c r="L488" i="14"/>
  <c r="M488" i="14"/>
  <c r="N488" i="14"/>
  <c r="O488" i="14"/>
  <c r="L489" i="14"/>
  <c r="M489" i="14"/>
  <c r="N489" i="14"/>
  <c r="O489" i="14"/>
  <c r="L490" i="14"/>
  <c r="M490" i="14"/>
  <c r="N490" i="14"/>
  <c r="O490" i="14"/>
  <c r="L491" i="14"/>
  <c r="M491" i="14"/>
  <c r="N491" i="14"/>
  <c r="O491" i="14"/>
  <c r="L492" i="14"/>
  <c r="M492" i="14"/>
  <c r="N492" i="14"/>
  <c r="O492" i="14"/>
  <c r="L493" i="14"/>
  <c r="M493" i="14"/>
  <c r="N493" i="14"/>
  <c r="O493" i="14"/>
  <c r="L494" i="14"/>
  <c r="M494" i="14"/>
  <c r="N494" i="14"/>
  <c r="O494" i="14"/>
  <c r="L495" i="14"/>
  <c r="M495" i="14"/>
  <c r="N495" i="14"/>
  <c r="O495" i="14"/>
  <c r="L496" i="14"/>
  <c r="M496" i="14"/>
  <c r="N496" i="14"/>
  <c r="O496" i="14"/>
  <c r="L497" i="14"/>
  <c r="M497" i="14"/>
  <c r="N497" i="14"/>
  <c r="O497" i="14"/>
  <c r="L498" i="14"/>
  <c r="M498" i="14"/>
  <c r="N498" i="14"/>
  <c r="O498" i="14"/>
  <c r="L499" i="14"/>
  <c r="M499" i="14"/>
  <c r="N499" i="14"/>
  <c r="O499" i="14"/>
  <c r="L500" i="14"/>
  <c r="M500" i="14"/>
  <c r="N500" i="14"/>
  <c r="O500" i="14"/>
  <c r="L501" i="14"/>
  <c r="M501" i="14"/>
  <c r="N501" i="14"/>
  <c r="O501" i="14"/>
  <c r="L502" i="14"/>
  <c r="M502" i="14"/>
  <c r="N502" i="14"/>
  <c r="O502" i="14"/>
  <c r="L503" i="14"/>
  <c r="M503" i="14"/>
  <c r="N503" i="14"/>
  <c r="O503" i="14"/>
  <c r="L504" i="14"/>
  <c r="M504" i="14"/>
  <c r="N504" i="14"/>
  <c r="O504" i="14"/>
  <c r="L505" i="14"/>
  <c r="M505" i="14"/>
  <c r="N505" i="14"/>
  <c r="O505" i="14"/>
  <c r="L506" i="14"/>
  <c r="M506" i="14"/>
  <c r="N506" i="14"/>
  <c r="O506" i="14"/>
  <c r="L507" i="14"/>
  <c r="M507" i="14"/>
  <c r="N507" i="14"/>
  <c r="O507" i="14"/>
  <c r="L508" i="14"/>
  <c r="M508" i="14"/>
  <c r="N508" i="14"/>
  <c r="O508" i="14"/>
  <c r="L509" i="14"/>
  <c r="M509" i="14"/>
  <c r="N509" i="14"/>
  <c r="O509" i="14"/>
  <c r="L510" i="14"/>
  <c r="M510" i="14"/>
  <c r="N510" i="14"/>
  <c r="O510" i="14"/>
  <c r="L511" i="14"/>
  <c r="M511" i="14"/>
  <c r="N511" i="14"/>
  <c r="O511" i="14"/>
  <c r="L512" i="14"/>
  <c r="M512" i="14"/>
  <c r="N512" i="14"/>
  <c r="O512" i="14"/>
  <c r="L513" i="14"/>
  <c r="M513" i="14"/>
  <c r="N513" i="14"/>
  <c r="O513" i="14"/>
  <c r="L514" i="14"/>
  <c r="M514" i="14"/>
  <c r="N514" i="14"/>
  <c r="O514" i="14"/>
  <c r="L515" i="14"/>
  <c r="M515" i="14"/>
  <c r="N515" i="14"/>
  <c r="O515" i="14"/>
  <c r="L516" i="14"/>
  <c r="M516" i="14"/>
  <c r="N516" i="14"/>
  <c r="O516" i="14"/>
  <c r="L517" i="14"/>
  <c r="M517" i="14"/>
  <c r="N517" i="14"/>
  <c r="O517" i="14"/>
  <c r="L518" i="14"/>
  <c r="M518" i="14"/>
  <c r="N518" i="14"/>
  <c r="O518" i="14"/>
  <c r="L519" i="14"/>
  <c r="M519" i="14"/>
  <c r="N519" i="14"/>
  <c r="O519" i="14"/>
  <c r="L520" i="14"/>
  <c r="M520" i="14"/>
  <c r="N520" i="14"/>
  <c r="O520" i="14"/>
  <c r="L521" i="14"/>
  <c r="M521" i="14"/>
  <c r="N521" i="14"/>
  <c r="O521" i="14"/>
  <c r="L522" i="14"/>
  <c r="M522" i="14"/>
  <c r="N522" i="14"/>
  <c r="O522" i="14"/>
  <c r="L523" i="14"/>
  <c r="M523" i="14"/>
  <c r="N523" i="14"/>
  <c r="O523" i="14"/>
  <c r="L524" i="14"/>
  <c r="M524" i="14"/>
  <c r="N524" i="14"/>
  <c r="O524" i="14"/>
  <c r="L525" i="14"/>
  <c r="M525" i="14"/>
  <c r="N525" i="14"/>
  <c r="O525" i="14"/>
  <c r="L526" i="14"/>
  <c r="M526" i="14"/>
  <c r="N526" i="14"/>
  <c r="O526" i="14"/>
  <c r="L527" i="14"/>
  <c r="M527" i="14"/>
  <c r="N527" i="14"/>
  <c r="O527" i="14"/>
  <c r="L528" i="14"/>
  <c r="M528" i="14"/>
  <c r="N528" i="14"/>
  <c r="O528" i="14"/>
  <c r="L529" i="14"/>
  <c r="M529" i="14"/>
  <c r="N529" i="14"/>
  <c r="O529" i="14"/>
  <c r="L530" i="14"/>
  <c r="M530" i="14"/>
  <c r="N530" i="14"/>
  <c r="O530" i="14"/>
  <c r="L531" i="14"/>
  <c r="M531" i="14"/>
  <c r="N531" i="14"/>
  <c r="O531" i="14"/>
  <c r="L532" i="14"/>
  <c r="M532" i="14"/>
  <c r="N532" i="14"/>
  <c r="O532" i="14"/>
  <c r="L533" i="14"/>
  <c r="M533" i="14"/>
  <c r="N533" i="14"/>
  <c r="O533" i="14"/>
  <c r="L534" i="14"/>
  <c r="M534" i="14"/>
  <c r="N534" i="14"/>
  <c r="O534" i="14"/>
  <c r="L535" i="14"/>
  <c r="M535" i="14"/>
  <c r="N535" i="14"/>
  <c r="O535" i="14"/>
  <c r="L536" i="14"/>
  <c r="M536" i="14"/>
  <c r="N536" i="14"/>
  <c r="O536" i="14"/>
  <c r="L537" i="14"/>
  <c r="M537" i="14"/>
  <c r="N537" i="14"/>
  <c r="O537" i="14"/>
  <c r="L538" i="14"/>
  <c r="M538" i="14"/>
  <c r="N538" i="14"/>
  <c r="O538" i="14"/>
  <c r="L539" i="14"/>
  <c r="M539" i="14"/>
  <c r="N539" i="14"/>
  <c r="O539" i="14"/>
  <c r="L540" i="14"/>
  <c r="M540" i="14"/>
  <c r="N540" i="14"/>
  <c r="O540" i="14"/>
  <c r="L541" i="14"/>
  <c r="M541" i="14"/>
  <c r="N541" i="14"/>
  <c r="O541" i="14"/>
  <c r="L542" i="14"/>
  <c r="M542" i="14"/>
  <c r="N542" i="14"/>
  <c r="O542" i="14"/>
  <c r="L543" i="14"/>
  <c r="M543" i="14"/>
  <c r="N543" i="14"/>
  <c r="O543" i="14"/>
  <c r="L544" i="14"/>
  <c r="M544" i="14"/>
  <c r="N544" i="14"/>
  <c r="O544" i="14"/>
  <c r="L545" i="14"/>
  <c r="M545" i="14"/>
  <c r="N545" i="14"/>
  <c r="O545" i="14"/>
  <c r="L546" i="14"/>
  <c r="M546" i="14"/>
  <c r="N546" i="14"/>
  <c r="O546" i="14"/>
  <c r="L547" i="14"/>
  <c r="M547" i="14"/>
  <c r="N547" i="14"/>
  <c r="O547" i="14"/>
  <c r="L548" i="14"/>
  <c r="M548" i="14"/>
  <c r="N548" i="14"/>
  <c r="O548" i="14"/>
  <c r="L549" i="14"/>
  <c r="M549" i="14"/>
  <c r="N549" i="14"/>
  <c r="O549" i="14"/>
  <c r="L550" i="14"/>
  <c r="M550" i="14"/>
  <c r="N550" i="14"/>
  <c r="O550" i="14"/>
  <c r="L551" i="14"/>
  <c r="M551" i="14"/>
  <c r="N551" i="14"/>
  <c r="O551" i="14"/>
  <c r="L552" i="14"/>
  <c r="M552" i="14"/>
  <c r="N552" i="14"/>
  <c r="O552" i="14"/>
  <c r="L553" i="14"/>
  <c r="M553" i="14"/>
  <c r="N553" i="14"/>
  <c r="O553" i="14"/>
  <c r="L554" i="14"/>
  <c r="M554" i="14"/>
  <c r="N554" i="14"/>
  <c r="O554" i="14"/>
  <c r="L555" i="14"/>
  <c r="M555" i="14"/>
  <c r="N555" i="14"/>
  <c r="O555" i="14"/>
  <c r="M637" i="13"/>
  <c r="Q637" i="13" s="1"/>
  <c r="M638" i="13"/>
  <c r="Q638" i="13" s="1"/>
  <c r="M639" i="13"/>
  <c r="Q639" i="13" s="1"/>
  <c r="M640" i="13"/>
  <c r="Q640" i="13" s="1"/>
  <c r="M641" i="13"/>
  <c r="Q641" i="13" s="1"/>
  <c r="M642" i="13"/>
  <c r="Q642" i="13" s="1"/>
  <c r="J90" i="13"/>
  <c r="P90" i="13" s="1"/>
  <c r="K90" i="13"/>
  <c r="L90" i="13"/>
  <c r="J91" i="13"/>
  <c r="P91" i="13" s="1"/>
  <c r="K91" i="13"/>
  <c r="L91" i="13"/>
  <c r="J92" i="13"/>
  <c r="P92" i="13" s="1"/>
  <c r="K92" i="13"/>
  <c r="L92" i="13"/>
  <c r="J93" i="13"/>
  <c r="P93" i="13" s="1"/>
  <c r="K93" i="13"/>
  <c r="L93" i="13"/>
  <c r="J94" i="13"/>
  <c r="P94" i="13" s="1"/>
  <c r="K94" i="13"/>
  <c r="L94" i="13"/>
  <c r="J95" i="13"/>
  <c r="P95" i="13" s="1"/>
  <c r="K95" i="13"/>
  <c r="L95" i="13"/>
  <c r="J96" i="13"/>
  <c r="P96" i="13" s="1"/>
  <c r="K96" i="13"/>
  <c r="L96" i="13"/>
  <c r="J97" i="13"/>
  <c r="P97" i="13" s="1"/>
  <c r="K97" i="13"/>
  <c r="L97" i="13"/>
  <c r="J98" i="13"/>
  <c r="P98" i="13" s="1"/>
  <c r="K98" i="13"/>
  <c r="L98" i="13"/>
  <c r="J99" i="13"/>
  <c r="P99" i="13" s="1"/>
  <c r="K99" i="13"/>
  <c r="L99" i="13"/>
  <c r="J100" i="13"/>
  <c r="P100" i="13" s="1"/>
  <c r="K100" i="13"/>
  <c r="L100" i="13"/>
  <c r="J101" i="13"/>
  <c r="P101" i="13" s="1"/>
  <c r="K101" i="13"/>
  <c r="L101" i="13"/>
  <c r="J102" i="13"/>
  <c r="P102" i="13" s="1"/>
  <c r="K102" i="13"/>
  <c r="L102" i="13"/>
  <c r="J103" i="13"/>
  <c r="P103" i="13" s="1"/>
  <c r="K103" i="13"/>
  <c r="L103" i="13"/>
  <c r="J104" i="13"/>
  <c r="P104" i="13" s="1"/>
  <c r="K104" i="13"/>
  <c r="L104" i="13"/>
  <c r="J105" i="13"/>
  <c r="P105" i="13" s="1"/>
  <c r="K105" i="13"/>
  <c r="L105" i="13"/>
  <c r="J106" i="13"/>
  <c r="P106" i="13" s="1"/>
  <c r="K106" i="13"/>
  <c r="L106" i="13"/>
  <c r="J107" i="13"/>
  <c r="P107" i="13" s="1"/>
  <c r="K107" i="13"/>
  <c r="L107" i="13"/>
  <c r="J108" i="13"/>
  <c r="P108" i="13" s="1"/>
  <c r="K108" i="13"/>
  <c r="L108" i="13"/>
  <c r="J109" i="13"/>
  <c r="P109" i="13" s="1"/>
  <c r="K109" i="13"/>
  <c r="L109" i="13"/>
  <c r="J110" i="13"/>
  <c r="P110" i="13" s="1"/>
  <c r="K110" i="13"/>
  <c r="L110" i="13"/>
  <c r="J111" i="13"/>
  <c r="P111" i="13" s="1"/>
  <c r="K111" i="13"/>
  <c r="L111" i="13"/>
  <c r="J112" i="13"/>
  <c r="P112" i="13" s="1"/>
  <c r="K112" i="13"/>
  <c r="L112" i="13"/>
  <c r="J113" i="13"/>
  <c r="P113" i="13" s="1"/>
  <c r="K113" i="13"/>
  <c r="L113" i="13"/>
  <c r="J114" i="13"/>
  <c r="P114" i="13" s="1"/>
  <c r="K114" i="13"/>
  <c r="L114" i="13"/>
  <c r="J115" i="13"/>
  <c r="P115" i="13" s="1"/>
  <c r="K115" i="13"/>
  <c r="L115" i="13"/>
  <c r="J116" i="13"/>
  <c r="P116" i="13" s="1"/>
  <c r="K116" i="13"/>
  <c r="L116" i="13"/>
  <c r="J117" i="13"/>
  <c r="P117" i="13" s="1"/>
  <c r="K117" i="13"/>
  <c r="L117" i="13"/>
  <c r="J118" i="13"/>
  <c r="P118" i="13" s="1"/>
  <c r="K118" i="13"/>
  <c r="L118" i="13"/>
  <c r="J119" i="13"/>
  <c r="P119" i="13" s="1"/>
  <c r="K119" i="13"/>
  <c r="L119" i="13"/>
  <c r="J120" i="13"/>
  <c r="P120" i="13" s="1"/>
  <c r="K120" i="13"/>
  <c r="L120" i="13"/>
  <c r="J121" i="13"/>
  <c r="P121" i="13" s="1"/>
  <c r="K121" i="13"/>
  <c r="L121" i="13"/>
  <c r="J122" i="13"/>
  <c r="P122" i="13" s="1"/>
  <c r="K122" i="13"/>
  <c r="L122" i="13"/>
  <c r="J123" i="13"/>
  <c r="P123" i="13" s="1"/>
  <c r="K123" i="13"/>
  <c r="L123" i="13"/>
  <c r="J124" i="13"/>
  <c r="P124" i="13" s="1"/>
  <c r="K124" i="13"/>
  <c r="L124" i="13"/>
  <c r="J125" i="13"/>
  <c r="P125" i="13" s="1"/>
  <c r="K125" i="13"/>
  <c r="L125" i="13"/>
  <c r="J126" i="13"/>
  <c r="P126" i="13" s="1"/>
  <c r="K126" i="13"/>
  <c r="L126" i="13"/>
  <c r="J127" i="13"/>
  <c r="P127" i="13" s="1"/>
  <c r="K127" i="13"/>
  <c r="L127" i="13"/>
  <c r="J128" i="13"/>
  <c r="P128" i="13" s="1"/>
  <c r="K128" i="13"/>
  <c r="L128" i="13"/>
  <c r="J129" i="13"/>
  <c r="P129" i="13" s="1"/>
  <c r="K129" i="13"/>
  <c r="L129" i="13"/>
  <c r="J130" i="13"/>
  <c r="P130" i="13" s="1"/>
  <c r="K130" i="13"/>
  <c r="L130" i="13"/>
  <c r="J131" i="13"/>
  <c r="P131" i="13" s="1"/>
  <c r="K131" i="13"/>
  <c r="L131" i="13"/>
  <c r="J132" i="13"/>
  <c r="P132" i="13" s="1"/>
  <c r="K132" i="13"/>
  <c r="L132" i="13"/>
  <c r="J133" i="13"/>
  <c r="P133" i="13" s="1"/>
  <c r="K133" i="13"/>
  <c r="L133" i="13"/>
  <c r="J134" i="13"/>
  <c r="P134" i="13" s="1"/>
  <c r="K134" i="13"/>
  <c r="L134" i="13"/>
  <c r="J135" i="13"/>
  <c r="P135" i="13" s="1"/>
  <c r="K135" i="13"/>
  <c r="L135" i="13"/>
  <c r="J136" i="13"/>
  <c r="P136" i="13" s="1"/>
  <c r="K136" i="13"/>
  <c r="L136" i="13"/>
  <c r="J137" i="13"/>
  <c r="P137" i="13" s="1"/>
  <c r="K137" i="13"/>
  <c r="L137" i="13"/>
  <c r="J138" i="13"/>
  <c r="P138" i="13" s="1"/>
  <c r="K138" i="13"/>
  <c r="L138" i="13"/>
  <c r="J139" i="13"/>
  <c r="P139" i="13" s="1"/>
  <c r="K139" i="13"/>
  <c r="L139" i="13"/>
  <c r="J140" i="13"/>
  <c r="P140" i="13" s="1"/>
  <c r="K140" i="13"/>
  <c r="L140" i="13"/>
  <c r="J141" i="13"/>
  <c r="P141" i="13" s="1"/>
  <c r="K141" i="13"/>
  <c r="L141" i="13"/>
  <c r="J142" i="13"/>
  <c r="P142" i="13" s="1"/>
  <c r="K142" i="13"/>
  <c r="L142" i="13"/>
  <c r="J143" i="13"/>
  <c r="P143" i="13" s="1"/>
  <c r="K143" i="13"/>
  <c r="L143" i="13"/>
  <c r="J144" i="13"/>
  <c r="P144" i="13" s="1"/>
  <c r="K144" i="13"/>
  <c r="L144" i="13"/>
  <c r="J145" i="13"/>
  <c r="P145" i="13" s="1"/>
  <c r="K145" i="13"/>
  <c r="L145" i="13"/>
  <c r="J146" i="13"/>
  <c r="P146" i="13" s="1"/>
  <c r="K146" i="13"/>
  <c r="L146" i="13"/>
  <c r="J147" i="13"/>
  <c r="P147" i="13" s="1"/>
  <c r="K147" i="13"/>
  <c r="L147" i="13"/>
  <c r="J148" i="13"/>
  <c r="P148" i="13" s="1"/>
  <c r="K148" i="13"/>
  <c r="L148" i="13"/>
  <c r="J149" i="13"/>
  <c r="P149" i="13" s="1"/>
  <c r="K149" i="13"/>
  <c r="L149" i="13"/>
  <c r="J150" i="13"/>
  <c r="P150" i="13" s="1"/>
  <c r="K150" i="13"/>
  <c r="L150" i="13"/>
  <c r="J151" i="13"/>
  <c r="P151" i="13" s="1"/>
  <c r="K151" i="13"/>
  <c r="L151" i="13"/>
  <c r="J152" i="13"/>
  <c r="P152" i="13" s="1"/>
  <c r="K152" i="13"/>
  <c r="L152" i="13"/>
  <c r="J153" i="13"/>
  <c r="P153" i="13" s="1"/>
  <c r="K153" i="13"/>
  <c r="L153" i="13"/>
  <c r="J154" i="13"/>
  <c r="P154" i="13" s="1"/>
  <c r="K154" i="13"/>
  <c r="L154" i="13"/>
  <c r="J155" i="13"/>
  <c r="P155" i="13" s="1"/>
  <c r="K155" i="13"/>
  <c r="L155" i="13"/>
  <c r="J156" i="13"/>
  <c r="P156" i="13" s="1"/>
  <c r="K156" i="13"/>
  <c r="L156" i="13"/>
  <c r="J157" i="13"/>
  <c r="P157" i="13" s="1"/>
  <c r="K157" i="13"/>
  <c r="L157" i="13"/>
  <c r="J158" i="13"/>
  <c r="P158" i="13" s="1"/>
  <c r="K158" i="13"/>
  <c r="L158" i="13"/>
  <c r="J159" i="13"/>
  <c r="P159" i="13" s="1"/>
  <c r="K159" i="13"/>
  <c r="L159" i="13"/>
  <c r="J160" i="13"/>
  <c r="P160" i="13" s="1"/>
  <c r="K160" i="13"/>
  <c r="L160" i="13"/>
  <c r="J161" i="13"/>
  <c r="P161" i="13" s="1"/>
  <c r="K161" i="13"/>
  <c r="L161" i="13"/>
  <c r="J162" i="13"/>
  <c r="P162" i="13" s="1"/>
  <c r="K162" i="13"/>
  <c r="L162" i="13"/>
  <c r="J163" i="13"/>
  <c r="P163" i="13" s="1"/>
  <c r="K163" i="13"/>
  <c r="L163" i="13"/>
  <c r="J164" i="13"/>
  <c r="P164" i="13" s="1"/>
  <c r="K164" i="13"/>
  <c r="L164" i="13"/>
  <c r="J165" i="13"/>
  <c r="P165" i="13" s="1"/>
  <c r="K165" i="13"/>
  <c r="L165" i="13"/>
  <c r="J166" i="13"/>
  <c r="P166" i="13" s="1"/>
  <c r="K166" i="13"/>
  <c r="L166" i="13"/>
  <c r="J167" i="13"/>
  <c r="P167" i="13" s="1"/>
  <c r="K167" i="13"/>
  <c r="L167" i="13"/>
  <c r="J168" i="13"/>
  <c r="P168" i="13" s="1"/>
  <c r="K168" i="13"/>
  <c r="L168" i="13"/>
  <c r="J169" i="13"/>
  <c r="P169" i="13" s="1"/>
  <c r="K169" i="13"/>
  <c r="L169" i="13"/>
  <c r="J170" i="13"/>
  <c r="P170" i="13" s="1"/>
  <c r="K170" i="13"/>
  <c r="L170" i="13"/>
  <c r="J171" i="13"/>
  <c r="P171" i="13" s="1"/>
  <c r="K171" i="13"/>
  <c r="L171" i="13"/>
  <c r="J172" i="13"/>
  <c r="P172" i="13" s="1"/>
  <c r="K172" i="13"/>
  <c r="L172" i="13"/>
  <c r="J173" i="13"/>
  <c r="P173" i="13" s="1"/>
  <c r="K173" i="13"/>
  <c r="L173" i="13"/>
  <c r="J174" i="13"/>
  <c r="P174" i="13" s="1"/>
  <c r="K174" i="13"/>
  <c r="L174" i="13"/>
  <c r="J175" i="13"/>
  <c r="P175" i="13" s="1"/>
  <c r="K175" i="13"/>
  <c r="L175" i="13"/>
  <c r="J176" i="13"/>
  <c r="P176" i="13" s="1"/>
  <c r="K176" i="13"/>
  <c r="L176" i="13"/>
  <c r="J177" i="13"/>
  <c r="P177" i="13" s="1"/>
  <c r="K177" i="13"/>
  <c r="L177" i="13"/>
  <c r="J178" i="13"/>
  <c r="P178" i="13" s="1"/>
  <c r="K178" i="13"/>
  <c r="L178" i="13"/>
  <c r="J179" i="13"/>
  <c r="P179" i="13" s="1"/>
  <c r="K179" i="13"/>
  <c r="L179" i="13"/>
  <c r="J180" i="13"/>
  <c r="P180" i="13" s="1"/>
  <c r="K180" i="13"/>
  <c r="L180" i="13"/>
  <c r="J181" i="13"/>
  <c r="P181" i="13" s="1"/>
  <c r="K181" i="13"/>
  <c r="L181" i="13"/>
  <c r="J182" i="13"/>
  <c r="P182" i="13" s="1"/>
  <c r="K182" i="13"/>
  <c r="L182" i="13"/>
  <c r="J183" i="13"/>
  <c r="P183" i="13" s="1"/>
  <c r="K183" i="13"/>
  <c r="L183" i="13"/>
  <c r="J184" i="13"/>
  <c r="P184" i="13" s="1"/>
  <c r="K184" i="13"/>
  <c r="L184" i="13"/>
  <c r="J185" i="13"/>
  <c r="P185" i="13" s="1"/>
  <c r="K185" i="13"/>
  <c r="L185" i="13"/>
  <c r="J186" i="13"/>
  <c r="P186" i="13" s="1"/>
  <c r="K186" i="13"/>
  <c r="L186" i="13"/>
  <c r="J187" i="13"/>
  <c r="P187" i="13" s="1"/>
  <c r="K187" i="13"/>
  <c r="L187" i="13"/>
  <c r="J188" i="13"/>
  <c r="P188" i="13" s="1"/>
  <c r="K188" i="13"/>
  <c r="L188" i="13"/>
  <c r="J189" i="13"/>
  <c r="P189" i="13" s="1"/>
  <c r="K189" i="13"/>
  <c r="L189" i="13"/>
  <c r="J190" i="13"/>
  <c r="P190" i="13" s="1"/>
  <c r="K190" i="13"/>
  <c r="L190" i="13"/>
  <c r="J191" i="13"/>
  <c r="P191" i="13" s="1"/>
  <c r="K191" i="13"/>
  <c r="L191" i="13"/>
  <c r="J192" i="13"/>
  <c r="P192" i="13" s="1"/>
  <c r="K192" i="13"/>
  <c r="L192" i="13"/>
  <c r="J193" i="13"/>
  <c r="P193" i="13" s="1"/>
  <c r="K193" i="13"/>
  <c r="L193" i="13"/>
  <c r="J194" i="13"/>
  <c r="P194" i="13" s="1"/>
  <c r="K194" i="13"/>
  <c r="L194" i="13"/>
  <c r="J195" i="13"/>
  <c r="P195" i="13" s="1"/>
  <c r="K195" i="13"/>
  <c r="L195" i="13"/>
  <c r="J196" i="13"/>
  <c r="P196" i="13" s="1"/>
  <c r="K196" i="13"/>
  <c r="L196" i="13"/>
  <c r="J197" i="13"/>
  <c r="P197" i="13" s="1"/>
  <c r="K197" i="13"/>
  <c r="L197" i="13"/>
  <c r="J198" i="13"/>
  <c r="P198" i="13" s="1"/>
  <c r="K198" i="13"/>
  <c r="L198" i="13"/>
  <c r="J199" i="13"/>
  <c r="P199" i="13" s="1"/>
  <c r="K199" i="13"/>
  <c r="L199" i="13"/>
  <c r="J200" i="13"/>
  <c r="P200" i="13" s="1"/>
  <c r="K200" i="13"/>
  <c r="L200" i="13"/>
  <c r="J201" i="13"/>
  <c r="P201" i="13" s="1"/>
  <c r="K201" i="13"/>
  <c r="L201" i="13"/>
  <c r="J202" i="13"/>
  <c r="P202" i="13" s="1"/>
  <c r="K202" i="13"/>
  <c r="L202" i="13"/>
  <c r="J203" i="13"/>
  <c r="P203" i="13" s="1"/>
  <c r="K203" i="13"/>
  <c r="L203" i="13"/>
  <c r="J204" i="13"/>
  <c r="P204" i="13" s="1"/>
  <c r="K204" i="13"/>
  <c r="L204" i="13"/>
  <c r="J205" i="13"/>
  <c r="P205" i="13" s="1"/>
  <c r="K205" i="13"/>
  <c r="L205" i="13"/>
  <c r="J206" i="13"/>
  <c r="P206" i="13" s="1"/>
  <c r="K206" i="13"/>
  <c r="L206" i="13"/>
  <c r="J207" i="13"/>
  <c r="P207" i="13" s="1"/>
  <c r="K207" i="13"/>
  <c r="L207" i="13"/>
  <c r="J208" i="13"/>
  <c r="P208" i="13" s="1"/>
  <c r="K208" i="13"/>
  <c r="L208" i="13"/>
  <c r="J209" i="13"/>
  <c r="P209" i="13" s="1"/>
  <c r="K209" i="13"/>
  <c r="L209" i="13"/>
  <c r="J210" i="13"/>
  <c r="P210" i="13" s="1"/>
  <c r="K210" i="13"/>
  <c r="L210" i="13"/>
  <c r="J211" i="13"/>
  <c r="P211" i="13" s="1"/>
  <c r="K211" i="13"/>
  <c r="L211" i="13"/>
  <c r="J212" i="13"/>
  <c r="P212" i="13" s="1"/>
  <c r="K212" i="13"/>
  <c r="L212" i="13"/>
  <c r="J213" i="13"/>
  <c r="P213" i="13" s="1"/>
  <c r="K213" i="13"/>
  <c r="L213" i="13"/>
  <c r="J214" i="13"/>
  <c r="P214" i="13" s="1"/>
  <c r="K214" i="13"/>
  <c r="L214" i="13"/>
  <c r="J215" i="13"/>
  <c r="P215" i="13" s="1"/>
  <c r="K215" i="13"/>
  <c r="L215" i="13"/>
  <c r="J216" i="13"/>
  <c r="P216" i="13" s="1"/>
  <c r="K216" i="13"/>
  <c r="L216" i="13"/>
  <c r="J217" i="13"/>
  <c r="P217" i="13" s="1"/>
  <c r="K217" i="13"/>
  <c r="L217" i="13"/>
  <c r="J218" i="13"/>
  <c r="P218" i="13" s="1"/>
  <c r="K218" i="13"/>
  <c r="L218" i="13"/>
  <c r="J219" i="13"/>
  <c r="P219" i="13" s="1"/>
  <c r="K219" i="13"/>
  <c r="L219" i="13"/>
  <c r="J220" i="13"/>
  <c r="P220" i="13" s="1"/>
  <c r="K220" i="13"/>
  <c r="L220" i="13"/>
  <c r="J221" i="13"/>
  <c r="P221" i="13" s="1"/>
  <c r="K221" i="13"/>
  <c r="L221" i="13"/>
  <c r="J222" i="13"/>
  <c r="P222" i="13" s="1"/>
  <c r="K222" i="13"/>
  <c r="L222" i="13"/>
  <c r="J223" i="13"/>
  <c r="P223" i="13" s="1"/>
  <c r="K223" i="13"/>
  <c r="L223" i="13"/>
  <c r="J224" i="13"/>
  <c r="P224" i="13" s="1"/>
  <c r="K224" i="13"/>
  <c r="L224" i="13"/>
  <c r="J225" i="13"/>
  <c r="P225" i="13" s="1"/>
  <c r="K225" i="13"/>
  <c r="L225" i="13"/>
  <c r="J226" i="13"/>
  <c r="P226" i="13" s="1"/>
  <c r="K226" i="13"/>
  <c r="L226" i="13"/>
  <c r="J227" i="13"/>
  <c r="P227" i="13" s="1"/>
  <c r="K227" i="13"/>
  <c r="L227" i="13"/>
  <c r="J1273" i="13"/>
  <c r="K1273" i="13"/>
  <c r="L1273" i="13"/>
  <c r="J228" i="13"/>
  <c r="P228" i="13" s="1"/>
  <c r="K228" i="13"/>
  <c r="L228" i="13"/>
  <c r="J229" i="13"/>
  <c r="P229" i="13" s="1"/>
  <c r="K229" i="13"/>
  <c r="L229" i="13"/>
  <c r="J230" i="13"/>
  <c r="P230" i="13" s="1"/>
  <c r="K230" i="13"/>
  <c r="L230" i="13"/>
  <c r="J231" i="13"/>
  <c r="P231" i="13" s="1"/>
  <c r="K231" i="13"/>
  <c r="L231" i="13"/>
  <c r="J232" i="13"/>
  <c r="P232" i="13" s="1"/>
  <c r="K232" i="13"/>
  <c r="L232" i="13"/>
  <c r="J233" i="13"/>
  <c r="P233" i="13" s="1"/>
  <c r="K233" i="13"/>
  <c r="L233" i="13"/>
  <c r="J234" i="13"/>
  <c r="P234" i="13" s="1"/>
  <c r="K234" i="13"/>
  <c r="L234" i="13"/>
  <c r="J235" i="13"/>
  <c r="P235" i="13" s="1"/>
  <c r="K235" i="13"/>
  <c r="L235" i="13"/>
  <c r="J236" i="13"/>
  <c r="P236" i="13" s="1"/>
  <c r="K236" i="13"/>
  <c r="L236" i="13"/>
  <c r="J237" i="13"/>
  <c r="P237" i="13" s="1"/>
  <c r="K237" i="13"/>
  <c r="L237" i="13"/>
  <c r="J238" i="13"/>
  <c r="P238" i="13" s="1"/>
  <c r="K238" i="13"/>
  <c r="L238" i="13"/>
  <c r="J239" i="13"/>
  <c r="P239" i="13" s="1"/>
  <c r="K239" i="13"/>
  <c r="L239" i="13"/>
  <c r="J240" i="13"/>
  <c r="P240" i="13" s="1"/>
  <c r="K240" i="13"/>
  <c r="L240" i="13"/>
  <c r="J241" i="13"/>
  <c r="P241" i="13" s="1"/>
  <c r="K241" i="13"/>
  <c r="L241" i="13"/>
  <c r="J242" i="13"/>
  <c r="P242" i="13" s="1"/>
  <c r="K242" i="13"/>
  <c r="L242" i="13"/>
  <c r="J243" i="13"/>
  <c r="P243" i="13" s="1"/>
  <c r="K243" i="13"/>
  <c r="L243" i="13"/>
  <c r="J244" i="13"/>
  <c r="P244" i="13" s="1"/>
  <c r="K244" i="13"/>
  <c r="L244" i="13"/>
  <c r="J245" i="13"/>
  <c r="P245" i="13" s="1"/>
  <c r="K245" i="13"/>
  <c r="L245" i="13"/>
  <c r="J246" i="13"/>
  <c r="P246" i="13" s="1"/>
  <c r="K246" i="13"/>
  <c r="L246" i="13"/>
  <c r="J247" i="13"/>
  <c r="P247" i="13" s="1"/>
  <c r="K247" i="13"/>
  <c r="L247" i="13"/>
  <c r="J248" i="13"/>
  <c r="P248" i="13" s="1"/>
  <c r="K248" i="13"/>
  <c r="L248" i="13"/>
  <c r="J249" i="13"/>
  <c r="P249" i="13" s="1"/>
  <c r="K249" i="13"/>
  <c r="L249" i="13"/>
  <c r="J250" i="13"/>
  <c r="P250" i="13" s="1"/>
  <c r="K250" i="13"/>
  <c r="L250" i="13"/>
  <c r="J251" i="13"/>
  <c r="P251" i="13" s="1"/>
  <c r="K251" i="13"/>
  <c r="L251" i="13"/>
  <c r="J252" i="13"/>
  <c r="P252" i="13" s="1"/>
  <c r="K252" i="13"/>
  <c r="L252" i="13"/>
  <c r="J253" i="13"/>
  <c r="P253" i="13" s="1"/>
  <c r="K253" i="13"/>
  <c r="L253" i="13"/>
  <c r="J254" i="13"/>
  <c r="P254" i="13" s="1"/>
  <c r="K254" i="13"/>
  <c r="L254" i="13"/>
  <c r="J255" i="13"/>
  <c r="P255" i="13" s="1"/>
  <c r="K255" i="13"/>
  <c r="L255" i="13"/>
  <c r="J256" i="13"/>
  <c r="P256" i="13" s="1"/>
  <c r="K256" i="13"/>
  <c r="L256" i="13"/>
  <c r="J257" i="13"/>
  <c r="P257" i="13" s="1"/>
  <c r="K257" i="13"/>
  <c r="L257" i="13"/>
  <c r="J258" i="13"/>
  <c r="P258" i="13" s="1"/>
  <c r="K258" i="13"/>
  <c r="L258" i="13"/>
  <c r="J259" i="13"/>
  <c r="P259" i="13" s="1"/>
  <c r="K259" i="13"/>
  <c r="L259" i="13"/>
  <c r="J260" i="13"/>
  <c r="P260" i="13" s="1"/>
  <c r="K260" i="13"/>
  <c r="L260" i="13"/>
  <c r="J261" i="13"/>
  <c r="P261" i="13" s="1"/>
  <c r="K261" i="13"/>
  <c r="L261" i="13"/>
  <c r="J262" i="13"/>
  <c r="P262" i="13" s="1"/>
  <c r="K262" i="13"/>
  <c r="L262" i="13"/>
  <c r="J263" i="13"/>
  <c r="P263" i="13" s="1"/>
  <c r="K263" i="13"/>
  <c r="L263" i="13"/>
  <c r="J264" i="13"/>
  <c r="P264" i="13" s="1"/>
  <c r="K264" i="13"/>
  <c r="L264" i="13"/>
  <c r="J265" i="13"/>
  <c r="P265" i="13" s="1"/>
  <c r="K265" i="13"/>
  <c r="L265" i="13"/>
  <c r="J266" i="13"/>
  <c r="P266" i="13" s="1"/>
  <c r="K266" i="13"/>
  <c r="L266" i="13"/>
  <c r="J267" i="13"/>
  <c r="P267" i="13" s="1"/>
  <c r="K267" i="13"/>
  <c r="L267" i="13"/>
  <c r="J268" i="13"/>
  <c r="P268" i="13" s="1"/>
  <c r="K268" i="13"/>
  <c r="L268" i="13"/>
  <c r="J269" i="13"/>
  <c r="P269" i="13" s="1"/>
  <c r="K269" i="13"/>
  <c r="L269" i="13"/>
  <c r="J270" i="13"/>
  <c r="P270" i="13" s="1"/>
  <c r="K270" i="13"/>
  <c r="L270" i="13"/>
  <c r="J271" i="13"/>
  <c r="P271" i="13" s="1"/>
  <c r="K271" i="13"/>
  <c r="L271" i="13"/>
  <c r="J272" i="13"/>
  <c r="P272" i="13" s="1"/>
  <c r="K272" i="13"/>
  <c r="L272" i="13"/>
  <c r="J273" i="13"/>
  <c r="P273" i="13" s="1"/>
  <c r="K273" i="13"/>
  <c r="L273" i="13"/>
  <c r="J274" i="13"/>
  <c r="P274" i="13" s="1"/>
  <c r="K274" i="13"/>
  <c r="L274" i="13"/>
  <c r="J275" i="13"/>
  <c r="P275" i="13" s="1"/>
  <c r="K275" i="13"/>
  <c r="L275" i="13"/>
  <c r="J276" i="13"/>
  <c r="P276" i="13" s="1"/>
  <c r="K276" i="13"/>
  <c r="L276" i="13"/>
  <c r="J277" i="13"/>
  <c r="P277" i="13" s="1"/>
  <c r="K277" i="13"/>
  <c r="L277" i="13"/>
  <c r="J278" i="13"/>
  <c r="P278" i="13" s="1"/>
  <c r="K278" i="13"/>
  <c r="L278" i="13"/>
  <c r="J279" i="13"/>
  <c r="P279" i="13" s="1"/>
  <c r="K279" i="13"/>
  <c r="L279" i="13"/>
  <c r="J280" i="13"/>
  <c r="P280" i="13" s="1"/>
  <c r="K280" i="13"/>
  <c r="L280" i="13"/>
  <c r="J281" i="13"/>
  <c r="P281" i="13" s="1"/>
  <c r="K281" i="13"/>
  <c r="L281" i="13"/>
  <c r="J282" i="13"/>
  <c r="P282" i="13" s="1"/>
  <c r="K282" i="13"/>
  <c r="L282" i="13"/>
  <c r="J283" i="13"/>
  <c r="P283" i="13" s="1"/>
  <c r="K283" i="13"/>
  <c r="L283" i="13"/>
  <c r="J284" i="13"/>
  <c r="P284" i="13" s="1"/>
  <c r="K284" i="13"/>
  <c r="L284" i="13"/>
  <c r="J285" i="13"/>
  <c r="P285" i="13" s="1"/>
  <c r="K285" i="13"/>
  <c r="L285" i="13"/>
  <c r="J286" i="13"/>
  <c r="P286" i="13" s="1"/>
  <c r="K286" i="13"/>
  <c r="L286" i="13"/>
  <c r="J287" i="13"/>
  <c r="P287" i="13" s="1"/>
  <c r="K287" i="13"/>
  <c r="L287" i="13"/>
  <c r="J288" i="13"/>
  <c r="P288" i="13" s="1"/>
  <c r="K288" i="13"/>
  <c r="L288" i="13"/>
  <c r="J289" i="13"/>
  <c r="P289" i="13" s="1"/>
  <c r="K289" i="13"/>
  <c r="L289" i="13"/>
  <c r="J290" i="13"/>
  <c r="P290" i="13" s="1"/>
  <c r="K290" i="13"/>
  <c r="L290" i="13"/>
  <c r="J291" i="13"/>
  <c r="P291" i="13" s="1"/>
  <c r="K291" i="13"/>
  <c r="L291" i="13"/>
  <c r="J292" i="13"/>
  <c r="P292" i="13" s="1"/>
  <c r="K292" i="13"/>
  <c r="L292" i="13"/>
  <c r="J293" i="13"/>
  <c r="P293" i="13" s="1"/>
  <c r="K293" i="13"/>
  <c r="L293" i="13"/>
  <c r="J294" i="13"/>
  <c r="P294" i="13" s="1"/>
  <c r="K294" i="13"/>
  <c r="L294" i="13"/>
  <c r="J295" i="13"/>
  <c r="P295" i="13" s="1"/>
  <c r="K295" i="13"/>
  <c r="L295" i="13"/>
  <c r="J296" i="13"/>
  <c r="P296" i="13" s="1"/>
  <c r="K296" i="13"/>
  <c r="L296" i="13"/>
  <c r="J297" i="13"/>
  <c r="P297" i="13" s="1"/>
  <c r="K297" i="13"/>
  <c r="L297" i="13"/>
  <c r="J298" i="13"/>
  <c r="P298" i="13" s="1"/>
  <c r="K298" i="13"/>
  <c r="L298" i="13"/>
  <c r="J299" i="13"/>
  <c r="P299" i="13" s="1"/>
  <c r="K299" i="13"/>
  <c r="L299" i="13"/>
  <c r="J300" i="13"/>
  <c r="P300" i="13" s="1"/>
  <c r="K300" i="13"/>
  <c r="L300" i="13"/>
  <c r="J301" i="13"/>
  <c r="P301" i="13" s="1"/>
  <c r="K301" i="13"/>
  <c r="L301" i="13"/>
  <c r="J302" i="13"/>
  <c r="P302" i="13" s="1"/>
  <c r="K302" i="13"/>
  <c r="L302" i="13"/>
  <c r="J303" i="13"/>
  <c r="P303" i="13" s="1"/>
  <c r="K303" i="13"/>
  <c r="L303" i="13"/>
  <c r="J304" i="13"/>
  <c r="P304" i="13" s="1"/>
  <c r="K304" i="13"/>
  <c r="L304" i="13"/>
  <c r="J305" i="13"/>
  <c r="P305" i="13" s="1"/>
  <c r="K305" i="13"/>
  <c r="L305" i="13"/>
  <c r="J306" i="13"/>
  <c r="P306" i="13" s="1"/>
  <c r="K306" i="13"/>
  <c r="L306" i="13"/>
  <c r="J307" i="13"/>
  <c r="P307" i="13" s="1"/>
  <c r="K307" i="13"/>
  <c r="L307" i="13"/>
  <c r="J308" i="13"/>
  <c r="P308" i="13" s="1"/>
  <c r="K308" i="13"/>
  <c r="L308" i="13"/>
  <c r="J309" i="13"/>
  <c r="P309" i="13" s="1"/>
  <c r="K309" i="13"/>
  <c r="L309" i="13"/>
  <c r="J310" i="13"/>
  <c r="P310" i="13" s="1"/>
  <c r="K310" i="13"/>
  <c r="L310" i="13"/>
  <c r="J311" i="13"/>
  <c r="P311" i="13" s="1"/>
  <c r="K311" i="13"/>
  <c r="L311" i="13"/>
  <c r="J312" i="13"/>
  <c r="P312" i="13" s="1"/>
  <c r="K312" i="13"/>
  <c r="L312" i="13"/>
  <c r="J313" i="13"/>
  <c r="P313" i="13" s="1"/>
  <c r="K313" i="13"/>
  <c r="L313" i="13"/>
  <c r="J314" i="13"/>
  <c r="P314" i="13" s="1"/>
  <c r="K314" i="13"/>
  <c r="L314" i="13"/>
  <c r="J315" i="13"/>
  <c r="P315" i="13" s="1"/>
  <c r="K315" i="13"/>
  <c r="L315" i="13"/>
  <c r="J316" i="13"/>
  <c r="P316" i="13" s="1"/>
  <c r="K316" i="13"/>
  <c r="L316" i="13"/>
  <c r="J317" i="13"/>
  <c r="P317" i="13" s="1"/>
  <c r="K317" i="13"/>
  <c r="L317" i="13"/>
  <c r="J318" i="13"/>
  <c r="P318" i="13" s="1"/>
  <c r="K318" i="13"/>
  <c r="L318" i="13"/>
  <c r="J319" i="13"/>
  <c r="P319" i="13" s="1"/>
  <c r="K319" i="13"/>
  <c r="L319" i="13"/>
  <c r="J320" i="13"/>
  <c r="P320" i="13" s="1"/>
  <c r="K320" i="13"/>
  <c r="L320" i="13"/>
  <c r="J321" i="13"/>
  <c r="P321" i="13" s="1"/>
  <c r="K321" i="13"/>
  <c r="L321" i="13"/>
  <c r="J322" i="13"/>
  <c r="P322" i="13" s="1"/>
  <c r="K322" i="13"/>
  <c r="L322" i="13"/>
  <c r="J323" i="13"/>
  <c r="P323" i="13" s="1"/>
  <c r="K323" i="13"/>
  <c r="L323" i="13"/>
  <c r="J324" i="13"/>
  <c r="P324" i="13" s="1"/>
  <c r="K324" i="13"/>
  <c r="L324" i="13"/>
  <c r="J325" i="13"/>
  <c r="P325" i="13" s="1"/>
  <c r="K325" i="13"/>
  <c r="L325" i="13"/>
  <c r="J326" i="13"/>
  <c r="P326" i="13" s="1"/>
  <c r="K326" i="13"/>
  <c r="L326" i="13"/>
  <c r="J327" i="13"/>
  <c r="P327" i="13" s="1"/>
  <c r="K327" i="13"/>
  <c r="L327" i="13"/>
  <c r="J328" i="13"/>
  <c r="P328" i="13" s="1"/>
  <c r="K328" i="13"/>
  <c r="L328" i="13"/>
  <c r="J329" i="13"/>
  <c r="P329" i="13" s="1"/>
  <c r="K329" i="13"/>
  <c r="L329" i="13"/>
  <c r="J330" i="13"/>
  <c r="P330" i="13" s="1"/>
  <c r="K330" i="13"/>
  <c r="L330" i="13"/>
  <c r="J331" i="13"/>
  <c r="P331" i="13" s="1"/>
  <c r="K331" i="13"/>
  <c r="L331" i="13"/>
  <c r="J332" i="13"/>
  <c r="P332" i="13" s="1"/>
  <c r="K332" i="13"/>
  <c r="L332" i="13"/>
  <c r="J333" i="13"/>
  <c r="P333" i="13" s="1"/>
  <c r="K333" i="13"/>
  <c r="L333" i="13"/>
  <c r="J334" i="13"/>
  <c r="P334" i="13" s="1"/>
  <c r="K334" i="13"/>
  <c r="L334" i="13"/>
  <c r="J335" i="13"/>
  <c r="P335" i="13" s="1"/>
  <c r="K335" i="13"/>
  <c r="L335" i="13"/>
  <c r="J336" i="13"/>
  <c r="P336" i="13" s="1"/>
  <c r="K336" i="13"/>
  <c r="L336" i="13"/>
  <c r="J337" i="13"/>
  <c r="P337" i="13" s="1"/>
  <c r="K337" i="13"/>
  <c r="L337" i="13"/>
  <c r="J338" i="13"/>
  <c r="P338" i="13" s="1"/>
  <c r="K338" i="13"/>
  <c r="L338" i="13"/>
  <c r="J339" i="13"/>
  <c r="P339" i="13" s="1"/>
  <c r="K339" i="13"/>
  <c r="L339" i="13"/>
  <c r="J340" i="13"/>
  <c r="P340" i="13" s="1"/>
  <c r="K340" i="13"/>
  <c r="L340" i="13"/>
  <c r="J341" i="13"/>
  <c r="P341" i="13" s="1"/>
  <c r="K341" i="13"/>
  <c r="L341" i="13"/>
  <c r="J342" i="13"/>
  <c r="P342" i="13" s="1"/>
  <c r="K342" i="13"/>
  <c r="L342" i="13"/>
  <c r="J343" i="13"/>
  <c r="P343" i="13" s="1"/>
  <c r="K343" i="13"/>
  <c r="L343" i="13"/>
  <c r="J344" i="13"/>
  <c r="P344" i="13" s="1"/>
  <c r="K344" i="13"/>
  <c r="L344" i="13"/>
  <c r="J345" i="13"/>
  <c r="P345" i="13" s="1"/>
  <c r="K345" i="13"/>
  <c r="L345" i="13"/>
  <c r="J346" i="13"/>
  <c r="P346" i="13" s="1"/>
  <c r="K346" i="13"/>
  <c r="L346" i="13"/>
  <c r="J347" i="13"/>
  <c r="P347" i="13" s="1"/>
  <c r="K347" i="13"/>
  <c r="L347" i="13"/>
  <c r="J348" i="13"/>
  <c r="P348" i="13" s="1"/>
  <c r="K348" i="13"/>
  <c r="L348" i="13"/>
  <c r="J349" i="13"/>
  <c r="P349" i="13" s="1"/>
  <c r="K349" i="13"/>
  <c r="L349" i="13"/>
  <c r="J350" i="13"/>
  <c r="P350" i="13" s="1"/>
  <c r="K350" i="13"/>
  <c r="L350" i="13"/>
  <c r="J351" i="13"/>
  <c r="P351" i="13" s="1"/>
  <c r="K351" i="13"/>
  <c r="L351" i="13"/>
  <c r="J352" i="13"/>
  <c r="P352" i="13" s="1"/>
  <c r="K352" i="13"/>
  <c r="L352" i="13"/>
  <c r="J353" i="13"/>
  <c r="P353" i="13" s="1"/>
  <c r="K353" i="13"/>
  <c r="L353" i="13"/>
  <c r="J354" i="13"/>
  <c r="P354" i="13" s="1"/>
  <c r="K354" i="13"/>
  <c r="L354" i="13"/>
  <c r="J355" i="13"/>
  <c r="P355" i="13" s="1"/>
  <c r="K355" i="13"/>
  <c r="L355" i="13"/>
  <c r="J356" i="13"/>
  <c r="P356" i="13" s="1"/>
  <c r="K356" i="13"/>
  <c r="L356" i="13"/>
  <c r="J357" i="13"/>
  <c r="P357" i="13" s="1"/>
  <c r="K357" i="13"/>
  <c r="L357" i="13"/>
  <c r="J358" i="13"/>
  <c r="P358" i="13" s="1"/>
  <c r="K358" i="13"/>
  <c r="L358" i="13"/>
  <c r="J359" i="13"/>
  <c r="P359" i="13" s="1"/>
  <c r="K359" i="13"/>
  <c r="L359" i="13"/>
  <c r="J360" i="13"/>
  <c r="P360" i="13" s="1"/>
  <c r="K360" i="13"/>
  <c r="L360" i="13"/>
  <c r="J361" i="13"/>
  <c r="P361" i="13" s="1"/>
  <c r="K361" i="13"/>
  <c r="L361" i="13"/>
  <c r="J362" i="13"/>
  <c r="P362" i="13" s="1"/>
  <c r="K362" i="13"/>
  <c r="L362" i="13"/>
  <c r="J363" i="13"/>
  <c r="P363" i="13" s="1"/>
  <c r="K363" i="13"/>
  <c r="L363" i="13"/>
  <c r="J364" i="13"/>
  <c r="P364" i="13" s="1"/>
  <c r="K364" i="13"/>
  <c r="L364" i="13"/>
  <c r="J365" i="13"/>
  <c r="P365" i="13" s="1"/>
  <c r="K365" i="13"/>
  <c r="L365" i="13"/>
  <c r="J366" i="13"/>
  <c r="P366" i="13" s="1"/>
  <c r="K366" i="13"/>
  <c r="L366" i="13"/>
  <c r="J367" i="13"/>
  <c r="P367" i="13" s="1"/>
  <c r="K367" i="13"/>
  <c r="L367" i="13"/>
  <c r="J368" i="13"/>
  <c r="P368" i="13" s="1"/>
  <c r="K368" i="13"/>
  <c r="L368" i="13"/>
  <c r="J369" i="13"/>
  <c r="P369" i="13" s="1"/>
  <c r="K369" i="13"/>
  <c r="L369" i="13"/>
  <c r="J370" i="13"/>
  <c r="P370" i="13" s="1"/>
  <c r="K370" i="13"/>
  <c r="L370" i="13"/>
  <c r="J371" i="13"/>
  <c r="P371" i="13" s="1"/>
  <c r="K371" i="13"/>
  <c r="L371" i="13"/>
  <c r="J372" i="13"/>
  <c r="P372" i="13" s="1"/>
  <c r="K372" i="13"/>
  <c r="L372" i="13"/>
  <c r="J373" i="13"/>
  <c r="P373" i="13" s="1"/>
  <c r="K373" i="13"/>
  <c r="L373" i="13"/>
  <c r="J374" i="13"/>
  <c r="P374" i="13" s="1"/>
  <c r="K374" i="13"/>
  <c r="L374" i="13"/>
  <c r="J375" i="13"/>
  <c r="P375" i="13" s="1"/>
  <c r="K375" i="13"/>
  <c r="L375" i="13"/>
  <c r="J376" i="13"/>
  <c r="P376" i="13" s="1"/>
  <c r="K376" i="13"/>
  <c r="L376" i="13"/>
  <c r="J377" i="13"/>
  <c r="P377" i="13" s="1"/>
  <c r="K377" i="13"/>
  <c r="L377" i="13"/>
  <c r="J378" i="13"/>
  <c r="P378" i="13" s="1"/>
  <c r="K378" i="13"/>
  <c r="L378" i="13"/>
  <c r="J379" i="13"/>
  <c r="P379" i="13" s="1"/>
  <c r="K379" i="13"/>
  <c r="L379" i="13"/>
  <c r="J380" i="13"/>
  <c r="P380" i="13" s="1"/>
  <c r="K380" i="13"/>
  <c r="L380" i="13"/>
  <c r="J381" i="13"/>
  <c r="P381" i="13" s="1"/>
  <c r="K381" i="13"/>
  <c r="L381" i="13"/>
  <c r="J382" i="13"/>
  <c r="P382" i="13" s="1"/>
  <c r="K382" i="13"/>
  <c r="L382" i="13"/>
  <c r="J383" i="13"/>
  <c r="P383" i="13" s="1"/>
  <c r="K383" i="13"/>
  <c r="L383" i="13"/>
  <c r="J384" i="13"/>
  <c r="P384" i="13" s="1"/>
  <c r="K384" i="13"/>
  <c r="L384" i="13"/>
  <c r="J385" i="13"/>
  <c r="P385" i="13" s="1"/>
  <c r="K385" i="13"/>
  <c r="L385" i="13"/>
  <c r="J386" i="13"/>
  <c r="P386" i="13" s="1"/>
  <c r="K386" i="13"/>
  <c r="L386" i="13"/>
  <c r="J387" i="13"/>
  <c r="P387" i="13" s="1"/>
  <c r="K387" i="13"/>
  <c r="L387" i="13"/>
  <c r="J388" i="13"/>
  <c r="P388" i="13" s="1"/>
  <c r="K388" i="13"/>
  <c r="L388" i="13"/>
  <c r="J389" i="13"/>
  <c r="P389" i="13" s="1"/>
  <c r="K389" i="13"/>
  <c r="L389" i="13"/>
  <c r="J390" i="13"/>
  <c r="P390" i="13" s="1"/>
  <c r="K390" i="13"/>
  <c r="L390" i="13"/>
  <c r="J391" i="13"/>
  <c r="P391" i="13" s="1"/>
  <c r="K391" i="13"/>
  <c r="L391" i="13"/>
  <c r="J392" i="13"/>
  <c r="P392" i="13" s="1"/>
  <c r="K392" i="13"/>
  <c r="L392" i="13"/>
  <c r="J393" i="13"/>
  <c r="P393" i="13" s="1"/>
  <c r="K393" i="13"/>
  <c r="L393" i="13"/>
  <c r="J394" i="13"/>
  <c r="P394" i="13" s="1"/>
  <c r="K394" i="13"/>
  <c r="L394" i="13"/>
  <c r="J395" i="13"/>
  <c r="P395" i="13" s="1"/>
  <c r="K395" i="13"/>
  <c r="L395" i="13"/>
  <c r="J396" i="13"/>
  <c r="P396" i="13" s="1"/>
  <c r="K396" i="13"/>
  <c r="L396" i="13"/>
  <c r="J397" i="13"/>
  <c r="P397" i="13" s="1"/>
  <c r="K397" i="13"/>
  <c r="L397" i="13"/>
  <c r="J398" i="13"/>
  <c r="P398" i="13" s="1"/>
  <c r="K398" i="13"/>
  <c r="L398" i="13"/>
  <c r="J399" i="13"/>
  <c r="P399" i="13" s="1"/>
  <c r="K399" i="13"/>
  <c r="L399" i="13"/>
  <c r="J400" i="13"/>
  <c r="P400" i="13" s="1"/>
  <c r="K400" i="13"/>
  <c r="L400" i="13"/>
  <c r="J401" i="13"/>
  <c r="P401" i="13" s="1"/>
  <c r="K401" i="13"/>
  <c r="L401" i="13"/>
  <c r="J402" i="13"/>
  <c r="P402" i="13" s="1"/>
  <c r="K402" i="13"/>
  <c r="L402" i="13"/>
  <c r="J403" i="13"/>
  <c r="P403" i="13" s="1"/>
  <c r="K403" i="13"/>
  <c r="L403" i="13"/>
  <c r="J404" i="13"/>
  <c r="P404" i="13" s="1"/>
  <c r="K404" i="13"/>
  <c r="L404" i="13"/>
  <c r="J405" i="13"/>
  <c r="P405" i="13" s="1"/>
  <c r="K405" i="13"/>
  <c r="L405" i="13"/>
  <c r="J406" i="13"/>
  <c r="P406" i="13" s="1"/>
  <c r="K406" i="13"/>
  <c r="L406" i="13"/>
  <c r="J407" i="13"/>
  <c r="P407" i="13" s="1"/>
  <c r="K407" i="13"/>
  <c r="L407" i="13"/>
  <c r="J408" i="13"/>
  <c r="P408" i="13" s="1"/>
  <c r="K408" i="13"/>
  <c r="L408" i="13"/>
  <c r="J409" i="13"/>
  <c r="P409" i="13" s="1"/>
  <c r="K409" i="13"/>
  <c r="L409" i="13"/>
  <c r="J410" i="13"/>
  <c r="P410" i="13" s="1"/>
  <c r="K410" i="13"/>
  <c r="L410" i="13"/>
  <c r="J411" i="13"/>
  <c r="P411" i="13" s="1"/>
  <c r="K411" i="13"/>
  <c r="L411" i="13"/>
  <c r="J412" i="13"/>
  <c r="P412" i="13" s="1"/>
  <c r="K412" i="13"/>
  <c r="L412" i="13"/>
  <c r="J413" i="13"/>
  <c r="P413" i="13" s="1"/>
  <c r="K413" i="13"/>
  <c r="L413" i="13"/>
  <c r="J414" i="13"/>
  <c r="P414" i="13" s="1"/>
  <c r="K414" i="13"/>
  <c r="L414" i="13"/>
  <c r="J415" i="13"/>
  <c r="P415" i="13" s="1"/>
  <c r="K415" i="13"/>
  <c r="L415" i="13"/>
  <c r="J416" i="13"/>
  <c r="P416" i="13" s="1"/>
  <c r="K416" i="13"/>
  <c r="L416" i="13"/>
  <c r="J417" i="13"/>
  <c r="P417" i="13" s="1"/>
  <c r="K417" i="13"/>
  <c r="L417" i="13"/>
  <c r="J418" i="13"/>
  <c r="P418" i="13" s="1"/>
  <c r="K418" i="13"/>
  <c r="L418" i="13"/>
  <c r="J419" i="13"/>
  <c r="P419" i="13" s="1"/>
  <c r="K419" i="13"/>
  <c r="L419" i="13"/>
  <c r="J420" i="13"/>
  <c r="P420" i="13" s="1"/>
  <c r="K420" i="13"/>
  <c r="L420" i="13"/>
  <c r="J421" i="13"/>
  <c r="P421" i="13" s="1"/>
  <c r="K421" i="13"/>
  <c r="L421" i="13"/>
  <c r="J422" i="13"/>
  <c r="P422" i="13" s="1"/>
  <c r="K422" i="13"/>
  <c r="L422" i="13"/>
  <c r="J423" i="13"/>
  <c r="P423" i="13" s="1"/>
  <c r="K423" i="13"/>
  <c r="L423" i="13"/>
  <c r="J424" i="13"/>
  <c r="P424" i="13" s="1"/>
  <c r="K424" i="13"/>
  <c r="L424" i="13"/>
  <c r="J425" i="13"/>
  <c r="P425" i="13" s="1"/>
  <c r="K425" i="13"/>
  <c r="L425" i="13"/>
  <c r="J426" i="13"/>
  <c r="P426" i="13" s="1"/>
  <c r="K426" i="13"/>
  <c r="L426" i="13"/>
  <c r="J427" i="13"/>
  <c r="P427" i="13" s="1"/>
  <c r="K427" i="13"/>
  <c r="L427" i="13"/>
  <c r="J428" i="13"/>
  <c r="P428" i="13" s="1"/>
  <c r="K428" i="13"/>
  <c r="L428" i="13"/>
  <c r="J429" i="13"/>
  <c r="P429" i="13" s="1"/>
  <c r="K429" i="13"/>
  <c r="L429" i="13"/>
  <c r="J430" i="13"/>
  <c r="P430" i="13" s="1"/>
  <c r="K430" i="13"/>
  <c r="L430" i="13"/>
  <c r="J431" i="13"/>
  <c r="P431" i="13" s="1"/>
  <c r="K431" i="13"/>
  <c r="L431" i="13"/>
  <c r="J432" i="13"/>
  <c r="P432" i="13" s="1"/>
  <c r="K432" i="13"/>
  <c r="L432" i="13"/>
  <c r="J433" i="13"/>
  <c r="P433" i="13" s="1"/>
  <c r="K433" i="13"/>
  <c r="L433" i="13"/>
  <c r="J434" i="13"/>
  <c r="P434" i="13" s="1"/>
  <c r="K434" i="13"/>
  <c r="L434" i="13"/>
  <c r="J435" i="13"/>
  <c r="P435" i="13" s="1"/>
  <c r="K435" i="13"/>
  <c r="L435" i="13"/>
  <c r="J436" i="13"/>
  <c r="P436" i="13" s="1"/>
  <c r="K436" i="13"/>
  <c r="L436" i="13"/>
  <c r="J437" i="13"/>
  <c r="P437" i="13" s="1"/>
  <c r="K437" i="13"/>
  <c r="L437" i="13"/>
  <c r="J438" i="13"/>
  <c r="P438" i="13" s="1"/>
  <c r="K438" i="13"/>
  <c r="L438" i="13"/>
  <c r="J439" i="13"/>
  <c r="P439" i="13" s="1"/>
  <c r="K439" i="13"/>
  <c r="L439" i="13"/>
  <c r="J440" i="13"/>
  <c r="P440" i="13" s="1"/>
  <c r="K440" i="13"/>
  <c r="L440" i="13"/>
  <c r="J441" i="13"/>
  <c r="P441" i="13" s="1"/>
  <c r="K441" i="13"/>
  <c r="L441" i="13"/>
  <c r="J442" i="13"/>
  <c r="P442" i="13" s="1"/>
  <c r="K442" i="13"/>
  <c r="L442" i="13"/>
  <c r="J443" i="13"/>
  <c r="P443" i="13" s="1"/>
  <c r="K443" i="13"/>
  <c r="L443" i="13"/>
  <c r="J444" i="13"/>
  <c r="P444" i="13" s="1"/>
  <c r="K444" i="13"/>
  <c r="L444" i="13"/>
  <c r="J445" i="13"/>
  <c r="P445" i="13" s="1"/>
  <c r="K445" i="13"/>
  <c r="L445" i="13"/>
  <c r="J446" i="13"/>
  <c r="P446" i="13" s="1"/>
  <c r="K446" i="13"/>
  <c r="L446" i="13"/>
  <c r="J447" i="13"/>
  <c r="P447" i="13" s="1"/>
  <c r="K447" i="13"/>
  <c r="L447" i="13"/>
  <c r="J448" i="13"/>
  <c r="P448" i="13" s="1"/>
  <c r="K448" i="13"/>
  <c r="L448" i="13"/>
  <c r="J449" i="13"/>
  <c r="P449" i="13" s="1"/>
  <c r="K449" i="13"/>
  <c r="L449" i="13"/>
  <c r="J450" i="13"/>
  <c r="P450" i="13" s="1"/>
  <c r="K450" i="13"/>
  <c r="L450" i="13"/>
  <c r="J451" i="13"/>
  <c r="P451" i="13" s="1"/>
  <c r="K451" i="13"/>
  <c r="L451" i="13"/>
  <c r="J452" i="13"/>
  <c r="P452" i="13" s="1"/>
  <c r="K452" i="13"/>
  <c r="L452" i="13"/>
  <c r="J453" i="13"/>
  <c r="P453" i="13" s="1"/>
  <c r="K453" i="13"/>
  <c r="L453" i="13"/>
  <c r="J454" i="13"/>
  <c r="P454" i="13" s="1"/>
  <c r="K454" i="13"/>
  <c r="L454" i="13"/>
  <c r="J455" i="13"/>
  <c r="P455" i="13" s="1"/>
  <c r="K455" i="13"/>
  <c r="L455" i="13"/>
  <c r="J456" i="13"/>
  <c r="P456" i="13" s="1"/>
  <c r="K456" i="13"/>
  <c r="L456" i="13"/>
  <c r="J457" i="13"/>
  <c r="P457" i="13" s="1"/>
  <c r="K457" i="13"/>
  <c r="L457" i="13"/>
  <c r="J458" i="13"/>
  <c r="P458" i="13" s="1"/>
  <c r="K458" i="13"/>
  <c r="L458" i="13"/>
  <c r="J459" i="13"/>
  <c r="P459" i="13" s="1"/>
  <c r="K459" i="13"/>
  <c r="L459" i="13"/>
  <c r="J460" i="13"/>
  <c r="P460" i="13" s="1"/>
  <c r="K460" i="13"/>
  <c r="L460" i="13"/>
  <c r="J461" i="13"/>
  <c r="P461" i="13" s="1"/>
  <c r="K461" i="13"/>
  <c r="L461" i="13"/>
  <c r="J462" i="13"/>
  <c r="P462" i="13" s="1"/>
  <c r="K462" i="13"/>
  <c r="L462" i="13"/>
  <c r="J463" i="13"/>
  <c r="P463" i="13" s="1"/>
  <c r="K463" i="13"/>
  <c r="L463" i="13"/>
  <c r="J464" i="13"/>
  <c r="P464" i="13" s="1"/>
  <c r="K464" i="13"/>
  <c r="L464" i="13"/>
  <c r="J465" i="13"/>
  <c r="P465" i="13" s="1"/>
  <c r="K465" i="13"/>
  <c r="L465" i="13"/>
  <c r="J466" i="13"/>
  <c r="P466" i="13" s="1"/>
  <c r="K466" i="13"/>
  <c r="L466" i="13"/>
  <c r="J467" i="13"/>
  <c r="P467" i="13" s="1"/>
  <c r="K467" i="13"/>
  <c r="L467" i="13"/>
  <c r="J468" i="13"/>
  <c r="P468" i="13" s="1"/>
  <c r="K468" i="13"/>
  <c r="L468" i="13"/>
  <c r="J469" i="13"/>
  <c r="P469" i="13" s="1"/>
  <c r="K469" i="13"/>
  <c r="L469" i="13"/>
  <c r="J470" i="13"/>
  <c r="P470" i="13" s="1"/>
  <c r="K470" i="13"/>
  <c r="L470" i="13"/>
  <c r="J471" i="13"/>
  <c r="P471" i="13" s="1"/>
  <c r="K471" i="13"/>
  <c r="L471" i="13"/>
  <c r="J472" i="13"/>
  <c r="P472" i="13" s="1"/>
  <c r="K472" i="13"/>
  <c r="L472" i="13"/>
  <c r="J473" i="13"/>
  <c r="P473" i="13" s="1"/>
  <c r="K473" i="13"/>
  <c r="L473" i="13"/>
  <c r="J474" i="13"/>
  <c r="P474" i="13" s="1"/>
  <c r="K474" i="13"/>
  <c r="L474" i="13"/>
  <c r="J475" i="13"/>
  <c r="P475" i="13" s="1"/>
  <c r="K475" i="13"/>
  <c r="L475" i="13"/>
  <c r="J476" i="13"/>
  <c r="P476" i="13" s="1"/>
  <c r="K476" i="13"/>
  <c r="L476" i="13"/>
  <c r="J477" i="13"/>
  <c r="P477" i="13" s="1"/>
  <c r="K477" i="13"/>
  <c r="L477" i="13"/>
  <c r="J478" i="13"/>
  <c r="P478" i="13" s="1"/>
  <c r="K478" i="13"/>
  <c r="L478" i="13"/>
  <c r="J479" i="13"/>
  <c r="P479" i="13" s="1"/>
  <c r="K479" i="13"/>
  <c r="L479" i="13"/>
  <c r="J480" i="13"/>
  <c r="P480" i="13" s="1"/>
  <c r="K480" i="13"/>
  <c r="L480" i="13"/>
  <c r="J481" i="13"/>
  <c r="P481" i="13" s="1"/>
  <c r="K481" i="13"/>
  <c r="L481" i="13"/>
  <c r="J482" i="13"/>
  <c r="P482" i="13" s="1"/>
  <c r="K482" i="13"/>
  <c r="L482" i="13"/>
  <c r="J483" i="13"/>
  <c r="P483" i="13" s="1"/>
  <c r="K483" i="13"/>
  <c r="L483" i="13"/>
  <c r="J484" i="13"/>
  <c r="P484" i="13" s="1"/>
  <c r="K484" i="13"/>
  <c r="L484" i="13"/>
  <c r="J485" i="13"/>
  <c r="P485" i="13" s="1"/>
  <c r="K485" i="13"/>
  <c r="L485" i="13"/>
  <c r="J486" i="13"/>
  <c r="P486" i="13" s="1"/>
  <c r="K486" i="13"/>
  <c r="L486" i="13"/>
  <c r="J487" i="13"/>
  <c r="P487" i="13" s="1"/>
  <c r="K487" i="13"/>
  <c r="L487" i="13"/>
  <c r="J488" i="13"/>
  <c r="P488" i="13" s="1"/>
  <c r="K488" i="13"/>
  <c r="L488" i="13"/>
  <c r="J489" i="13"/>
  <c r="P489" i="13" s="1"/>
  <c r="K489" i="13"/>
  <c r="L489" i="13"/>
  <c r="J490" i="13"/>
  <c r="P490" i="13" s="1"/>
  <c r="K490" i="13"/>
  <c r="L490" i="13"/>
  <c r="J491" i="13"/>
  <c r="P491" i="13" s="1"/>
  <c r="K491" i="13"/>
  <c r="L491" i="13"/>
  <c r="J492" i="13"/>
  <c r="P492" i="13" s="1"/>
  <c r="K492" i="13"/>
  <c r="L492" i="13"/>
  <c r="J493" i="13"/>
  <c r="P493" i="13" s="1"/>
  <c r="K493" i="13"/>
  <c r="L493" i="13"/>
  <c r="J494" i="13"/>
  <c r="P494" i="13" s="1"/>
  <c r="K494" i="13"/>
  <c r="L494" i="13"/>
  <c r="J495" i="13"/>
  <c r="P495" i="13" s="1"/>
  <c r="K495" i="13"/>
  <c r="L495" i="13"/>
  <c r="J496" i="13"/>
  <c r="P496" i="13" s="1"/>
  <c r="K496" i="13"/>
  <c r="L496" i="13"/>
  <c r="J497" i="13"/>
  <c r="P497" i="13" s="1"/>
  <c r="K497" i="13"/>
  <c r="L497" i="13"/>
  <c r="J498" i="13"/>
  <c r="P498" i="13" s="1"/>
  <c r="K498" i="13"/>
  <c r="L498" i="13"/>
  <c r="J499" i="13"/>
  <c r="P499" i="13" s="1"/>
  <c r="K499" i="13"/>
  <c r="L499" i="13"/>
  <c r="J500" i="13"/>
  <c r="P500" i="13" s="1"/>
  <c r="K500" i="13"/>
  <c r="L500" i="13"/>
  <c r="J501" i="13"/>
  <c r="P501" i="13" s="1"/>
  <c r="K501" i="13"/>
  <c r="L501" i="13"/>
  <c r="J502" i="13"/>
  <c r="P502" i="13" s="1"/>
  <c r="K502" i="13"/>
  <c r="L502" i="13"/>
  <c r="J503" i="13"/>
  <c r="P503" i="13" s="1"/>
  <c r="K503" i="13"/>
  <c r="L503" i="13"/>
  <c r="J504" i="13"/>
  <c r="P504" i="13" s="1"/>
  <c r="K504" i="13"/>
  <c r="L504" i="13"/>
  <c r="J505" i="13"/>
  <c r="P505" i="13" s="1"/>
  <c r="K505" i="13"/>
  <c r="L505" i="13"/>
  <c r="J506" i="13"/>
  <c r="P506" i="13" s="1"/>
  <c r="K506" i="13"/>
  <c r="L506" i="13"/>
  <c r="J507" i="13"/>
  <c r="P507" i="13" s="1"/>
  <c r="K507" i="13"/>
  <c r="L507" i="13"/>
  <c r="J508" i="13"/>
  <c r="P508" i="13" s="1"/>
  <c r="K508" i="13"/>
  <c r="L508" i="13"/>
  <c r="J509" i="13"/>
  <c r="P509" i="13" s="1"/>
  <c r="K509" i="13"/>
  <c r="L509" i="13"/>
  <c r="J510" i="13"/>
  <c r="P510" i="13" s="1"/>
  <c r="K510" i="13"/>
  <c r="L510" i="13"/>
  <c r="J511" i="13"/>
  <c r="P511" i="13" s="1"/>
  <c r="K511" i="13"/>
  <c r="L511" i="13"/>
  <c r="J512" i="13"/>
  <c r="P512" i="13" s="1"/>
  <c r="K512" i="13"/>
  <c r="L512" i="13"/>
  <c r="J513" i="13"/>
  <c r="P513" i="13" s="1"/>
  <c r="K513" i="13"/>
  <c r="L513" i="13"/>
  <c r="J514" i="13"/>
  <c r="P514" i="13" s="1"/>
  <c r="K514" i="13"/>
  <c r="L514" i="13"/>
  <c r="J515" i="13"/>
  <c r="P515" i="13" s="1"/>
  <c r="K515" i="13"/>
  <c r="L515" i="13"/>
  <c r="J516" i="13"/>
  <c r="P516" i="13" s="1"/>
  <c r="K516" i="13"/>
  <c r="L516" i="13"/>
  <c r="J517" i="13"/>
  <c r="P517" i="13" s="1"/>
  <c r="K517" i="13"/>
  <c r="L517" i="13"/>
  <c r="J518" i="13"/>
  <c r="P518" i="13" s="1"/>
  <c r="K518" i="13"/>
  <c r="L518" i="13"/>
  <c r="J519" i="13"/>
  <c r="P519" i="13" s="1"/>
  <c r="K519" i="13"/>
  <c r="L519" i="13"/>
  <c r="J520" i="13"/>
  <c r="P520" i="13" s="1"/>
  <c r="K520" i="13"/>
  <c r="L520" i="13"/>
  <c r="J521" i="13"/>
  <c r="P521" i="13" s="1"/>
  <c r="K521" i="13"/>
  <c r="L521" i="13"/>
  <c r="J522" i="13"/>
  <c r="P522" i="13" s="1"/>
  <c r="K522" i="13"/>
  <c r="L522" i="13"/>
  <c r="J523" i="13"/>
  <c r="P523" i="13" s="1"/>
  <c r="K523" i="13"/>
  <c r="L523" i="13"/>
  <c r="J524" i="13"/>
  <c r="P524" i="13" s="1"/>
  <c r="K524" i="13"/>
  <c r="L524" i="13"/>
  <c r="J525" i="13"/>
  <c r="P525" i="13" s="1"/>
  <c r="K525" i="13"/>
  <c r="L525" i="13"/>
  <c r="J526" i="13"/>
  <c r="P526" i="13" s="1"/>
  <c r="K526" i="13"/>
  <c r="L526" i="13"/>
  <c r="J527" i="13"/>
  <c r="P527" i="13" s="1"/>
  <c r="K527" i="13"/>
  <c r="L527" i="13"/>
  <c r="J528" i="13"/>
  <c r="P528" i="13" s="1"/>
  <c r="K528" i="13"/>
  <c r="L528" i="13"/>
  <c r="J529" i="13"/>
  <c r="P529" i="13" s="1"/>
  <c r="K529" i="13"/>
  <c r="L529" i="13"/>
  <c r="J530" i="13"/>
  <c r="P530" i="13" s="1"/>
  <c r="K530" i="13"/>
  <c r="L530" i="13"/>
  <c r="J531" i="13"/>
  <c r="P531" i="13" s="1"/>
  <c r="K531" i="13"/>
  <c r="L531" i="13"/>
  <c r="J532" i="13"/>
  <c r="P532" i="13" s="1"/>
  <c r="K532" i="13"/>
  <c r="L532" i="13"/>
  <c r="J533" i="13"/>
  <c r="P533" i="13" s="1"/>
  <c r="K533" i="13"/>
  <c r="L533" i="13"/>
  <c r="J534" i="13"/>
  <c r="P534" i="13" s="1"/>
  <c r="K534" i="13"/>
  <c r="L534" i="13"/>
  <c r="J535" i="13"/>
  <c r="P535" i="13" s="1"/>
  <c r="K535" i="13"/>
  <c r="L535" i="13"/>
  <c r="J536" i="13"/>
  <c r="P536" i="13" s="1"/>
  <c r="K536" i="13"/>
  <c r="L536" i="13"/>
  <c r="J537" i="13"/>
  <c r="P537" i="13" s="1"/>
  <c r="K537" i="13"/>
  <c r="L537" i="13"/>
  <c r="J538" i="13"/>
  <c r="P538" i="13" s="1"/>
  <c r="K538" i="13"/>
  <c r="L538" i="13"/>
  <c r="J539" i="13"/>
  <c r="P539" i="13" s="1"/>
  <c r="K539" i="13"/>
  <c r="L539" i="13"/>
  <c r="J540" i="13"/>
  <c r="P540" i="13" s="1"/>
  <c r="K540" i="13"/>
  <c r="L540" i="13"/>
  <c r="J541" i="13"/>
  <c r="P541" i="13" s="1"/>
  <c r="K541" i="13"/>
  <c r="L541" i="13"/>
  <c r="J542" i="13"/>
  <c r="P542" i="13" s="1"/>
  <c r="K542" i="13"/>
  <c r="L542" i="13"/>
  <c r="J543" i="13"/>
  <c r="P543" i="13" s="1"/>
  <c r="K543" i="13"/>
  <c r="L543" i="13"/>
  <c r="J544" i="13"/>
  <c r="P544" i="13" s="1"/>
  <c r="K544" i="13"/>
  <c r="L544" i="13"/>
  <c r="J545" i="13"/>
  <c r="P545" i="13" s="1"/>
  <c r="K545" i="13"/>
  <c r="L545" i="13"/>
  <c r="J546" i="13"/>
  <c r="P546" i="13" s="1"/>
  <c r="K546" i="13"/>
  <c r="L546" i="13"/>
  <c r="J547" i="13"/>
  <c r="P547" i="13" s="1"/>
  <c r="K547" i="13"/>
  <c r="L547" i="13"/>
  <c r="J548" i="13"/>
  <c r="P548" i="13" s="1"/>
  <c r="K548" i="13"/>
  <c r="L548" i="13"/>
  <c r="J549" i="13"/>
  <c r="P549" i="13" s="1"/>
  <c r="K549" i="13"/>
  <c r="L549" i="13"/>
  <c r="J550" i="13"/>
  <c r="P550" i="13" s="1"/>
  <c r="K550" i="13"/>
  <c r="L550" i="13"/>
  <c r="J551" i="13"/>
  <c r="P551" i="13" s="1"/>
  <c r="K551" i="13"/>
  <c r="L551" i="13"/>
  <c r="J552" i="13"/>
  <c r="P552" i="13" s="1"/>
  <c r="K552" i="13"/>
  <c r="L552" i="13"/>
  <c r="J553" i="13"/>
  <c r="P553" i="13" s="1"/>
  <c r="K553" i="13"/>
  <c r="L553" i="13"/>
  <c r="J554" i="13"/>
  <c r="P554" i="13" s="1"/>
  <c r="K554" i="13"/>
  <c r="L554" i="13"/>
  <c r="J555" i="13"/>
  <c r="P555" i="13" s="1"/>
  <c r="K555" i="13"/>
  <c r="L555" i="13"/>
  <c r="J556" i="13"/>
  <c r="P556" i="13" s="1"/>
  <c r="K556" i="13"/>
  <c r="L556" i="13"/>
  <c r="J557" i="13"/>
  <c r="P557" i="13" s="1"/>
  <c r="K557" i="13"/>
  <c r="L557" i="13"/>
  <c r="J558" i="13"/>
  <c r="P558" i="13" s="1"/>
  <c r="K558" i="13"/>
  <c r="L558" i="13"/>
  <c r="J559" i="13"/>
  <c r="P559" i="13" s="1"/>
  <c r="K559" i="13"/>
  <c r="L559" i="13"/>
  <c r="J560" i="13"/>
  <c r="P560" i="13" s="1"/>
  <c r="K560" i="13"/>
  <c r="L560" i="13"/>
  <c r="J561" i="13"/>
  <c r="P561" i="13" s="1"/>
  <c r="K561" i="13"/>
  <c r="L561" i="13"/>
  <c r="J562" i="13"/>
  <c r="P562" i="13" s="1"/>
  <c r="K562" i="13"/>
  <c r="L562" i="13"/>
  <c r="J563" i="13"/>
  <c r="P563" i="13" s="1"/>
  <c r="K563" i="13"/>
  <c r="L563" i="13"/>
  <c r="J564" i="13"/>
  <c r="P564" i="13" s="1"/>
  <c r="K564" i="13"/>
  <c r="L564" i="13"/>
  <c r="J565" i="13"/>
  <c r="P565" i="13" s="1"/>
  <c r="K565" i="13"/>
  <c r="L565" i="13"/>
  <c r="J566" i="13"/>
  <c r="P566" i="13" s="1"/>
  <c r="K566" i="13"/>
  <c r="L566" i="13"/>
  <c r="J567" i="13"/>
  <c r="P567" i="13" s="1"/>
  <c r="K567" i="13"/>
  <c r="L567" i="13"/>
  <c r="J568" i="13"/>
  <c r="P568" i="13" s="1"/>
  <c r="K568" i="13"/>
  <c r="L568" i="13"/>
  <c r="J569" i="13"/>
  <c r="P569" i="13" s="1"/>
  <c r="K569" i="13"/>
  <c r="L569" i="13"/>
  <c r="J570" i="13"/>
  <c r="P570" i="13" s="1"/>
  <c r="K570" i="13"/>
  <c r="L570" i="13"/>
  <c r="J571" i="13"/>
  <c r="P571" i="13" s="1"/>
  <c r="K571" i="13"/>
  <c r="L571" i="13"/>
  <c r="J572" i="13"/>
  <c r="P572" i="13" s="1"/>
  <c r="K572" i="13"/>
  <c r="L572" i="13"/>
  <c r="J573" i="13"/>
  <c r="P573" i="13" s="1"/>
  <c r="K573" i="13"/>
  <c r="L573" i="13"/>
  <c r="J574" i="13"/>
  <c r="P574" i="13" s="1"/>
  <c r="K574" i="13"/>
  <c r="L574" i="13"/>
  <c r="J575" i="13"/>
  <c r="P575" i="13" s="1"/>
  <c r="K575" i="13"/>
  <c r="L575" i="13"/>
  <c r="J576" i="13"/>
  <c r="P576" i="13" s="1"/>
  <c r="K576" i="13"/>
  <c r="L576" i="13"/>
  <c r="J577" i="13"/>
  <c r="P577" i="13" s="1"/>
  <c r="K577" i="13"/>
  <c r="L577" i="13"/>
  <c r="J578" i="13"/>
  <c r="P578" i="13" s="1"/>
  <c r="K578" i="13"/>
  <c r="L578" i="13"/>
  <c r="J579" i="13"/>
  <c r="P579" i="13" s="1"/>
  <c r="K579" i="13"/>
  <c r="L579" i="13"/>
  <c r="J580" i="13"/>
  <c r="P580" i="13" s="1"/>
  <c r="K580" i="13"/>
  <c r="L580" i="13"/>
  <c r="J581" i="13"/>
  <c r="P581" i="13" s="1"/>
  <c r="K581" i="13"/>
  <c r="L581" i="13"/>
  <c r="J582" i="13"/>
  <c r="P582" i="13" s="1"/>
  <c r="K582" i="13"/>
  <c r="L582" i="13"/>
  <c r="J583" i="13"/>
  <c r="P583" i="13" s="1"/>
  <c r="K583" i="13"/>
  <c r="L583" i="13"/>
  <c r="J584" i="13"/>
  <c r="P584" i="13" s="1"/>
  <c r="K584" i="13"/>
  <c r="L584" i="13"/>
  <c r="J585" i="13"/>
  <c r="P585" i="13" s="1"/>
  <c r="K585" i="13"/>
  <c r="L585" i="13"/>
  <c r="J586" i="13"/>
  <c r="P586" i="13" s="1"/>
  <c r="K586" i="13"/>
  <c r="L586" i="13"/>
  <c r="J587" i="13"/>
  <c r="P587" i="13" s="1"/>
  <c r="K587" i="13"/>
  <c r="L587" i="13"/>
  <c r="J588" i="13"/>
  <c r="P588" i="13" s="1"/>
  <c r="K588" i="13"/>
  <c r="L588" i="13"/>
  <c r="J589" i="13"/>
  <c r="P589" i="13" s="1"/>
  <c r="K589" i="13"/>
  <c r="L589" i="13"/>
  <c r="J590" i="13"/>
  <c r="P590" i="13" s="1"/>
  <c r="K590" i="13"/>
  <c r="L590" i="13"/>
  <c r="J591" i="13"/>
  <c r="P591" i="13" s="1"/>
  <c r="K591" i="13"/>
  <c r="L591" i="13"/>
  <c r="J592" i="13"/>
  <c r="P592" i="13" s="1"/>
  <c r="K592" i="13"/>
  <c r="L592" i="13"/>
  <c r="J593" i="13"/>
  <c r="P593" i="13" s="1"/>
  <c r="K593" i="13"/>
  <c r="L593" i="13"/>
  <c r="J594" i="13"/>
  <c r="P594" i="13" s="1"/>
  <c r="K594" i="13"/>
  <c r="L594" i="13"/>
  <c r="J595" i="13"/>
  <c r="P595" i="13" s="1"/>
  <c r="K595" i="13"/>
  <c r="L595" i="13"/>
  <c r="J596" i="13"/>
  <c r="P596" i="13" s="1"/>
  <c r="K596" i="13"/>
  <c r="L596" i="13"/>
  <c r="J597" i="13"/>
  <c r="P597" i="13" s="1"/>
  <c r="K597" i="13"/>
  <c r="L597" i="13"/>
  <c r="J598" i="13"/>
  <c r="P598" i="13" s="1"/>
  <c r="K598" i="13"/>
  <c r="L598" i="13"/>
  <c r="J599" i="13"/>
  <c r="P599" i="13" s="1"/>
  <c r="K599" i="13"/>
  <c r="L599" i="13"/>
  <c r="J600" i="13"/>
  <c r="P600" i="13" s="1"/>
  <c r="K600" i="13"/>
  <c r="L600" i="13"/>
  <c r="J601" i="13"/>
  <c r="P601" i="13" s="1"/>
  <c r="K601" i="13"/>
  <c r="L601" i="13"/>
  <c r="J602" i="13"/>
  <c r="P602" i="13" s="1"/>
  <c r="K602" i="13"/>
  <c r="L602" i="13"/>
  <c r="J603" i="13"/>
  <c r="P603" i="13" s="1"/>
  <c r="K603" i="13"/>
  <c r="L603" i="13"/>
  <c r="J604" i="13"/>
  <c r="P604" i="13" s="1"/>
  <c r="K604" i="13"/>
  <c r="L604" i="13"/>
  <c r="J605" i="13"/>
  <c r="P605" i="13" s="1"/>
  <c r="K605" i="13"/>
  <c r="L605" i="13"/>
  <c r="J606" i="13"/>
  <c r="P606" i="13" s="1"/>
  <c r="K606" i="13"/>
  <c r="L606" i="13"/>
  <c r="J607" i="13"/>
  <c r="P607" i="13" s="1"/>
  <c r="K607" i="13"/>
  <c r="L607" i="13"/>
  <c r="J608" i="13"/>
  <c r="P608" i="13" s="1"/>
  <c r="K608" i="13"/>
  <c r="L608" i="13"/>
  <c r="J609" i="13"/>
  <c r="P609" i="13" s="1"/>
  <c r="K609" i="13"/>
  <c r="L609" i="13"/>
  <c r="J610" i="13"/>
  <c r="P610" i="13" s="1"/>
  <c r="K610" i="13"/>
  <c r="L610" i="13"/>
  <c r="J611" i="13"/>
  <c r="P611" i="13" s="1"/>
  <c r="K611" i="13"/>
  <c r="L611" i="13"/>
  <c r="J612" i="13"/>
  <c r="P612" i="13" s="1"/>
  <c r="K612" i="13"/>
  <c r="L612" i="13"/>
  <c r="J613" i="13"/>
  <c r="P613" i="13" s="1"/>
  <c r="K613" i="13"/>
  <c r="L613" i="13"/>
  <c r="J614" i="13"/>
  <c r="P614" i="13" s="1"/>
  <c r="K614" i="13"/>
  <c r="L614" i="13"/>
  <c r="J615" i="13"/>
  <c r="P615" i="13" s="1"/>
  <c r="K615" i="13"/>
  <c r="L615" i="13"/>
  <c r="J616" i="13"/>
  <c r="P616" i="13" s="1"/>
  <c r="K616" i="13"/>
  <c r="L616" i="13"/>
  <c r="J617" i="13"/>
  <c r="P617" i="13" s="1"/>
  <c r="K617" i="13"/>
  <c r="L617" i="13"/>
  <c r="J618" i="13"/>
  <c r="P618" i="13" s="1"/>
  <c r="K618" i="13"/>
  <c r="L618" i="13"/>
  <c r="J619" i="13"/>
  <c r="P619" i="13" s="1"/>
  <c r="K619" i="13"/>
  <c r="L619" i="13"/>
  <c r="J620" i="13"/>
  <c r="P620" i="13" s="1"/>
  <c r="K620" i="13"/>
  <c r="L620" i="13"/>
  <c r="J621" i="13"/>
  <c r="P621" i="13" s="1"/>
  <c r="K621" i="13"/>
  <c r="L621" i="13"/>
  <c r="J622" i="13"/>
  <c r="P622" i="13" s="1"/>
  <c r="K622" i="13"/>
  <c r="L622" i="13"/>
  <c r="J623" i="13"/>
  <c r="P623" i="13" s="1"/>
  <c r="K623" i="13"/>
  <c r="L623" i="13"/>
  <c r="J624" i="13"/>
  <c r="P624" i="13" s="1"/>
  <c r="K624" i="13"/>
  <c r="L624" i="13"/>
  <c r="J625" i="13"/>
  <c r="P625" i="13" s="1"/>
  <c r="K625" i="13"/>
  <c r="L625" i="13"/>
  <c r="J626" i="13"/>
  <c r="P626" i="13" s="1"/>
  <c r="K626" i="13"/>
  <c r="L626" i="13"/>
  <c r="J627" i="13"/>
  <c r="P627" i="13" s="1"/>
  <c r="K627" i="13"/>
  <c r="L627" i="13"/>
  <c r="J628" i="13"/>
  <c r="P628" i="13" s="1"/>
  <c r="K628" i="13"/>
  <c r="L628" i="13"/>
  <c r="J629" i="13"/>
  <c r="P629" i="13" s="1"/>
  <c r="K629" i="13"/>
  <c r="L629" i="13"/>
  <c r="J630" i="13"/>
  <c r="P630" i="13" s="1"/>
  <c r="K630" i="13"/>
  <c r="L630" i="13"/>
  <c r="J631" i="13"/>
  <c r="P631" i="13" s="1"/>
  <c r="K631" i="13"/>
  <c r="L631" i="13"/>
  <c r="J632" i="13"/>
  <c r="P632" i="13" s="1"/>
  <c r="K632" i="13"/>
  <c r="L632" i="13"/>
  <c r="J633" i="13"/>
  <c r="P633" i="13" s="1"/>
  <c r="K633" i="13"/>
  <c r="L633" i="13"/>
  <c r="J634" i="13"/>
  <c r="P634" i="13" s="1"/>
  <c r="K634" i="13"/>
  <c r="L634" i="13"/>
  <c r="J635" i="13"/>
  <c r="P635" i="13" s="1"/>
  <c r="K635" i="13"/>
  <c r="L635" i="13"/>
  <c r="J636" i="13"/>
  <c r="P636" i="13" s="1"/>
  <c r="K636" i="13"/>
  <c r="L636" i="13"/>
  <c r="J637" i="13"/>
  <c r="P637" i="13" s="1"/>
  <c r="K637" i="13"/>
  <c r="L637" i="13"/>
  <c r="J638" i="13"/>
  <c r="P638" i="13" s="1"/>
  <c r="K638" i="13"/>
  <c r="L638" i="13"/>
  <c r="J639" i="13"/>
  <c r="P639" i="13" s="1"/>
  <c r="K639" i="13"/>
  <c r="L639" i="13"/>
  <c r="J640" i="13"/>
  <c r="P640" i="13" s="1"/>
  <c r="K640" i="13"/>
  <c r="L640" i="13"/>
  <c r="J641" i="13"/>
  <c r="P641" i="13" s="1"/>
  <c r="K641" i="13"/>
  <c r="L641" i="13"/>
  <c r="J642" i="13"/>
  <c r="P642" i="13" s="1"/>
  <c r="K642" i="13"/>
  <c r="L642" i="13"/>
  <c r="J643" i="13"/>
  <c r="P643" i="13" s="1"/>
  <c r="K643" i="13"/>
  <c r="L643" i="13"/>
  <c r="J644" i="13"/>
  <c r="P644" i="13" s="1"/>
  <c r="K644" i="13"/>
  <c r="L644" i="13"/>
  <c r="J645" i="13"/>
  <c r="P645" i="13" s="1"/>
  <c r="K645" i="13"/>
  <c r="L645" i="13"/>
  <c r="J646" i="13"/>
  <c r="P646" i="13" s="1"/>
  <c r="K646" i="13"/>
  <c r="L646" i="13"/>
  <c r="J647" i="13"/>
  <c r="P647" i="13" s="1"/>
  <c r="K647" i="13"/>
  <c r="L647" i="13"/>
  <c r="J648" i="13"/>
  <c r="P648" i="13" s="1"/>
  <c r="K648" i="13"/>
  <c r="L648" i="13"/>
  <c r="J649" i="13"/>
  <c r="P649" i="13" s="1"/>
  <c r="K649" i="13"/>
  <c r="L649" i="13"/>
  <c r="J650" i="13"/>
  <c r="P650" i="13" s="1"/>
  <c r="K650" i="13"/>
  <c r="L650" i="13"/>
  <c r="J651" i="13"/>
  <c r="P651" i="13" s="1"/>
  <c r="K651" i="13"/>
  <c r="L651" i="13"/>
  <c r="J652" i="13"/>
  <c r="P652" i="13" s="1"/>
  <c r="K652" i="13"/>
  <c r="L652" i="13"/>
  <c r="J653" i="13"/>
  <c r="P653" i="13" s="1"/>
  <c r="K653" i="13"/>
  <c r="L653" i="13"/>
  <c r="J654" i="13"/>
  <c r="P654" i="13" s="1"/>
  <c r="K654" i="13"/>
  <c r="L654" i="13"/>
  <c r="J655" i="13"/>
  <c r="P655" i="13" s="1"/>
  <c r="K655" i="13"/>
  <c r="L655" i="13"/>
  <c r="R155" i="21" l="1"/>
  <c r="P155" i="21"/>
  <c r="R153" i="21"/>
  <c r="P153" i="21"/>
  <c r="R154" i="21"/>
  <c r="P154" i="21"/>
  <c r="R152" i="21"/>
  <c r="P152" i="21"/>
  <c r="P1273" i="13"/>
  <c r="AX6" i="3"/>
  <c r="J10" i="16"/>
  <c r="J9" i="13"/>
  <c r="J11" i="1"/>
  <c r="P11" i="1" s="1"/>
  <c r="J25" i="1"/>
  <c r="P25" i="1" s="1"/>
  <c r="AL10" i="3"/>
  <c r="P9" i="13" l="1"/>
  <c r="P27" i="14"/>
  <c r="P28" i="14"/>
  <c r="P29" i="14"/>
  <c r="P30" i="14"/>
  <c r="P31" i="14"/>
  <c r="P32" i="14"/>
  <c r="P33" i="14"/>
  <c r="P54" i="14"/>
  <c r="P35" i="14"/>
  <c r="P36" i="14"/>
  <c r="P37" i="14"/>
  <c r="P38" i="14"/>
  <c r="P39" i="14"/>
  <c r="P40" i="14"/>
  <c r="P41" i="14"/>
  <c r="P42" i="14"/>
  <c r="P43" i="14"/>
  <c r="P44" i="14"/>
  <c r="P9" i="14"/>
  <c r="P10" i="14"/>
  <c r="P11" i="14"/>
  <c r="P12" i="14"/>
  <c r="P13" i="14"/>
  <c r="P14" i="14"/>
  <c r="P15" i="14"/>
  <c r="P16" i="14"/>
  <c r="P17" i="14"/>
  <c r="P18" i="14"/>
  <c r="P19" i="14"/>
  <c r="P34" i="14"/>
  <c r="P45" i="14"/>
  <c r="P46" i="14"/>
  <c r="P47" i="14"/>
  <c r="P48" i="14"/>
  <c r="P49" i="14"/>
  <c r="P50" i="14"/>
  <c r="P51" i="14"/>
  <c r="P52" i="14"/>
  <c r="P53" i="14"/>
  <c r="P55" i="14"/>
  <c r="P56" i="14"/>
  <c r="P57" i="14"/>
  <c r="P58" i="14"/>
  <c r="P59" i="14"/>
  <c r="P60" i="14"/>
  <c r="P61" i="14"/>
  <c r="P62" i="14"/>
  <c r="P63" i="14"/>
  <c r="P64" i="14"/>
  <c r="P65" i="14"/>
  <c r="P66" i="14"/>
  <c r="P67" i="14"/>
  <c r="P68" i="14"/>
  <c r="P69" i="14"/>
  <c r="P70" i="14"/>
  <c r="P71" i="14"/>
  <c r="P72" i="14"/>
  <c r="P73" i="14"/>
  <c r="P74" i="14"/>
  <c r="P75" i="14"/>
  <c r="P76" i="14"/>
  <c r="P77" i="14"/>
  <c r="P78" i="14"/>
  <c r="P79" i="14"/>
  <c r="P80" i="14"/>
  <c r="P81" i="14"/>
  <c r="P82" i="14"/>
  <c r="P83" i="14"/>
  <c r="P84" i="14"/>
  <c r="P85" i="14"/>
  <c r="P86" i="14"/>
  <c r="P87" i="14"/>
  <c r="P88" i="14"/>
  <c r="P89" i="14"/>
  <c r="P90" i="14"/>
  <c r="P91" i="14"/>
  <c r="P92" i="14"/>
  <c r="P93" i="14"/>
  <c r="P94" i="14"/>
  <c r="P95" i="14"/>
  <c r="P96" i="14"/>
  <c r="P97" i="14"/>
  <c r="P98" i="14"/>
  <c r="P99" i="14"/>
  <c r="P100" i="14"/>
  <c r="P101" i="14"/>
  <c r="P102" i="14"/>
  <c r="P103" i="14"/>
  <c r="P104" i="14"/>
  <c r="P105" i="14"/>
  <c r="P106" i="14"/>
  <c r="P107" i="14"/>
  <c r="P108" i="14"/>
  <c r="P109" i="14"/>
  <c r="P110" i="14"/>
  <c r="P111" i="14"/>
  <c r="P112" i="14"/>
  <c r="P113" i="14"/>
  <c r="P114" i="14"/>
  <c r="P115" i="14"/>
  <c r="P116" i="14"/>
  <c r="P117" i="14"/>
  <c r="P118" i="14"/>
  <c r="P119" i="14"/>
  <c r="P120" i="14"/>
  <c r="P121" i="14"/>
  <c r="P122" i="14"/>
  <c r="P123" i="14"/>
  <c r="P124" i="14"/>
  <c r="P125" i="14"/>
  <c r="P126" i="14"/>
  <c r="P127" i="14"/>
  <c r="P128" i="14"/>
  <c r="P129" i="14"/>
  <c r="P130" i="14"/>
  <c r="P131" i="14"/>
  <c r="P132" i="14"/>
  <c r="P133" i="14"/>
  <c r="P134" i="14"/>
  <c r="P135" i="14"/>
  <c r="P136" i="14"/>
  <c r="P137" i="14"/>
  <c r="P138" i="14"/>
  <c r="P139" i="14"/>
  <c r="P140" i="14"/>
  <c r="P141" i="14"/>
  <c r="P142" i="14"/>
  <c r="P143" i="14"/>
  <c r="P144" i="14"/>
  <c r="P145" i="14"/>
  <c r="P146" i="14"/>
  <c r="P147" i="14"/>
  <c r="P148" i="14"/>
  <c r="P149" i="14"/>
  <c r="P150" i="14"/>
  <c r="P151" i="14"/>
  <c r="P152" i="14"/>
  <c r="P153" i="14"/>
  <c r="P154" i="14"/>
  <c r="P155" i="14"/>
  <c r="P156" i="14"/>
  <c r="P157" i="14"/>
  <c r="P158" i="14"/>
  <c r="P159" i="14"/>
  <c r="P160" i="14"/>
  <c r="P161" i="14"/>
  <c r="P162" i="14"/>
  <c r="P163" i="14"/>
  <c r="P164" i="14"/>
  <c r="P165" i="14"/>
  <c r="P166" i="14"/>
  <c r="P167" i="14"/>
  <c r="P168" i="14"/>
  <c r="P169" i="14"/>
  <c r="P170" i="14"/>
  <c r="P171" i="14"/>
  <c r="P172" i="14"/>
  <c r="P173" i="14"/>
  <c r="P174" i="14"/>
  <c r="P175" i="14"/>
  <c r="P176" i="14"/>
  <c r="P177" i="14"/>
  <c r="P178" i="14"/>
  <c r="P179" i="14"/>
  <c r="P180" i="14"/>
  <c r="P181" i="14"/>
  <c r="P182" i="14"/>
  <c r="P183" i="14"/>
  <c r="P184" i="14"/>
  <c r="P185" i="14"/>
  <c r="P186" i="14"/>
  <c r="P187" i="14"/>
  <c r="P188" i="14"/>
  <c r="P189" i="14"/>
  <c r="P190" i="14"/>
  <c r="P191" i="14"/>
  <c r="P192" i="14"/>
  <c r="P193" i="14"/>
  <c r="P194" i="14"/>
  <c r="P195" i="14"/>
  <c r="P196" i="14"/>
  <c r="P197" i="14"/>
  <c r="P198" i="14"/>
  <c r="P199" i="14"/>
  <c r="P200" i="14"/>
  <c r="P201" i="14"/>
  <c r="P202" i="14"/>
  <c r="P203" i="14"/>
  <c r="P204" i="14"/>
  <c r="P205" i="14"/>
  <c r="P206" i="14"/>
  <c r="P207" i="14"/>
  <c r="P208" i="14"/>
  <c r="P209" i="14"/>
  <c r="P210" i="14"/>
  <c r="P211" i="14"/>
  <c r="P212" i="14"/>
  <c r="P213" i="14"/>
  <c r="P214" i="14"/>
  <c r="P215" i="14"/>
  <c r="P216" i="14"/>
  <c r="P217" i="14"/>
  <c r="P218" i="14"/>
  <c r="P219" i="14"/>
  <c r="P220" i="14"/>
  <c r="P221" i="14"/>
  <c r="P222" i="14"/>
  <c r="P223" i="14"/>
  <c r="P224" i="14"/>
  <c r="P225" i="14"/>
  <c r="P226" i="14"/>
  <c r="P227" i="14"/>
  <c r="P228" i="14"/>
  <c r="P229" i="14"/>
  <c r="P230" i="14"/>
  <c r="P231" i="14"/>
  <c r="P232" i="14"/>
  <c r="P233" i="14"/>
  <c r="P234" i="14"/>
  <c r="P235" i="14"/>
  <c r="P236" i="14"/>
  <c r="P237" i="14"/>
  <c r="P238" i="14"/>
  <c r="P239" i="14"/>
  <c r="P240" i="14"/>
  <c r="P241" i="14"/>
  <c r="P242" i="14"/>
  <c r="P243" i="14"/>
  <c r="P244" i="14"/>
  <c r="P245" i="14"/>
  <c r="P246" i="14"/>
  <c r="P247" i="14"/>
  <c r="P248" i="14"/>
  <c r="P249" i="14"/>
  <c r="P250" i="14"/>
  <c r="P251" i="14"/>
  <c r="P252" i="14"/>
  <c r="P253" i="14"/>
  <c r="P254" i="14"/>
  <c r="P255" i="14"/>
  <c r="P256" i="14"/>
  <c r="P257" i="14"/>
  <c r="P258" i="14"/>
  <c r="P259" i="14"/>
  <c r="P260" i="14"/>
  <c r="P261" i="14"/>
  <c r="P262" i="14"/>
  <c r="P263" i="14"/>
  <c r="P264" i="14"/>
  <c r="P265" i="14"/>
  <c r="P266" i="14"/>
  <c r="P267" i="14"/>
  <c r="P268" i="14"/>
  <c r="P269" i="14"/>
  <c r="P270" i="14"/>
  <c r="P271" i="14"/>
  <c r="P272" i="14"/>
  <c r="P273" i="14"/>
  <c r="P274" i="14"/>
  <c r="P275" i="14"/>
  <c r="P276" i="14"/>
  <c r="P277" i="14"/>
  <c r="P278" i="14"/>
  <c r="P279" i="14"/>
  <c r="P280" i="14"/>
  <c r="P281" i="14"/>
  <c r="P282" i="14"/>
  <c r="P283" i="14"/>
  <c r="P284" i="14"/>
  <c r="P285" i="14"/>
  <c r="P286" i="14"/>
  <c r="P287" i="14"/>
  <c r="P288" i="14"/>
  <c r="P289" i="14"/>
  <c r="P290" i="14"/>
  <c r="P291" i="14"/>
  <c r="P292" i="14"/>
  <c r="P293" i="14"/>
  <c r="P294" i="14"/>
  <c r="P295" i="14"/>
  <c r="P296" i="14"/>
  <c r="P297" i="14"/>
  <c r="P298" i="14"/>
  <c r="P299" i="14"/>
  <c r="P300" i="14"/>
  <c r="P301" i="14"/>
  <c r="P302" i="14"/>
  <c r="P303" i="14"/>
  <c r="P304" i="14"/>
  <c r="P305" i="14"/>
  <c r="P306" i="14"/>
  <c r="P307" i="14"/>
  <c r="P308" i="14"/>
  <c r="P309" i="14"/>
  <c r="P310" i="14"/>
  <c r="P311" i="14"/>
  <c r="P312" i="14"/>
  <c r="P313" i="14"/>
  <c r="P314" i="14"/>
  <c r="P315" i="14"/>
  <c r="P316" i="14"/>
  <c r="P317" i="14"/>
  <c r="P318" i="14"/>
  <c r="P319" i="14"/>
  <c r="P320" i="14"/>
  <c r="P321" i="14"/>
  <c r="P322" i="14"/>
  <c r="P323" i="14"/>
  <c r="P324" i="14"/>
  <c r="P325" i="14"/>
  <c r="P326" i="14"/>
  <c r="P327" i="14"/>
  <c r="P328" i="14"/>
  <c r="P329" i="14"/>
  <c r="P330" i="14"/>
  <c r="P331" i="14"/>
  <c r="P332" i="14"/>
  <c r="P333" i="14"/>
  <c r="P334" i="14"/>
  <c r="P335" i="14"/>
  <c r="P336" i="14"/>
  <c r="P337" i="14"/>
  <c r="P338" i="14"/>
  <c r="P339" i="14"/>
  <c r="P340" i="14"/>
  <c r="P341" i="14"/>
  <c r="P342" i="14"/>
  <c r="P343" i="14"/>
  <c r="P344" i="14"/>
  <c r="P345" i="14"/>
  <c r="P346" i="14"/>
  <c r="P347" i="14"/>
  <c r="P348" i="14"/>
  <c r="P349" i="14"/>
  <c r="P350" i="14"/>
  <c r="P351" i="14"/>
  <c r="P352" i="14"/>
  <c r="P353" i="14"/>
  <c r="P354" i="14"/>
  <c r="P355" i="14"/>
  <c r="P356" i="14"/>
  <c r="P357" i="14"/>
  <c r="P358" i="14"/>
  <c r="P359" i="14"/>
  <c r="P360" i="14"/>
  <c r="P361" i="14"/>
  <c r="P362" i="14"/>
  <c r="P363" i="14"/>
  <c r="P364" i="14"/>
  <c r="P365" i="14"/>
  <c r="P366" i="14"/>
  <c r="P367" i="14"/>
  <c r="P368" i="14"/>
  <c r="P369" i="14"/>
  <c r="P370" i="14"/>
  <c r="P371" i="14"/>
  <c r="P372" i="14"/>
  <c r="P373" i="14"/>
  <c r="P374" i="14"/>
  <c r="P375" i="14"/>
  <c r="P376" i="14"/>
  <c r="P377" i="14"/>
  <c r="P378" i="14"/>
  <c r="P379" i="14"/>
  <c r="P380" i="14"/>
  <c r="P381" i="14"/>
  <c r="P382" i="14"/>
  <c r="P383" i="14"/>
  <c r="P384" i="14"/>
  <c r="P385" i="14"/>
  <c r="P386" i="14"/>
  <c r="P387" i="14"/>
  <c r="P388" i="14"/>
  <c r="P389" i="14"/>
  <c r="P390" i="14"/>
  <c r="P391" i="14"/>
  <c r="P392" i="14"/>
  <c r="P393" i="14"/>
  <c r="P394" i="14"/>
  <c r="P395" i="14"/>
  <c r="P396" i="14"/>
  <c r="P397" i="14"/>
  <c r="P398" i="14"/>
  <c r="P399" i="14"/>
  <c r="P400" i="14"/>
  <c r="P401" i="14"/>
  <c r="P402" i="14"/>
  <c r="P403" i="14"/>
  <c r="P404" i="14"/>
  <c r="P405" i="14"/>
  <c r="P406" i="14"/>
  <c r="P407" i="14"/>
  <c r="P408" i="14"/>
  <c r="P409" i="14"/>
  <c r="P410" i="14"/>
  <c r="P411" i="14"/>
  <c r="P412" i="14"/>
  <c r="P413" i="14"/>
  <c r="P414" i="14"/>
  <c r="P415" i="14"/>
  <c r="P416" i="14"/>
  <c r="P417" i="14"/>
  <c r="J48" i="1"/>
  <c r="P48" i="1" s="1"/>
  <c r="J49" i="1"/>
  <c r="P49" i="1" s="1"/>
  <c r="J50" i="1"/>
  <c r="P50" i="1" s="1"/>
  <c r="J51" i="1"/>
  <c r="P51" i="1" s="1"/>
  <c r="J52" i="1"/>
  <c r="P52" i="1" s="1"/>
  <c r="J53" i="1"/>
  <c r="P53" i="1" s="1"/>
  <c r="J54" i="1"/>
  <c r="P54" i="1" s="1"/>
  <c r="J55" i="1"/>
  <c r="P55" i="1" s="1"/>
  <c r="J56" i="1"/>
  <c r="P56" i="1" s="1"/>
  <c r="J57" i="1"/>
  <c r="P57" i="1" s="1"/>
  <c r="J58" i="1"/>
  <c r="P58" i="1" s="1"/>
  <c r="J59" i="1"/>
  <c r="P59" i="1" s="1"/>
  <c r="J60" i="1"/>
  <c r="P60" i="1" s="1"/>
  <c r="J61" i="1"/>
  <c r="P61" i="1" s="1"/>
  <c r="J62" i="1"/>
  <c r="P62" i="1" s="1"/>
  <c r="J63" i="1"/>
  <c r="P63" i="1" s="1"/>
  <c r="J64" i="1"/>
  <c r="P64" i="1" s="1"/>
  <c r="J65" i="1"/>
  <c r="P65" i="1" s="1"/>
  <c r="J66" i="1"/>
  <c r="P66" i="1" s="1"/>
  <c r="J67" i="1"/>
  <c r="P67" i="1" s="1"/>
  <c r="J68" i="1"/>
  <c r="P68" i="1" s="1"/>
  <c r="J69" i="1"/>
  <c r="P69" i="1" s="1"/>
  <c r="J70" i="1"/>
  <c r="P70" i="1" s="1"/>
  <c r="J71" i="1"/>
  <c r="P71" i="1" s="1"/>
  <c r="J72" i="1"/>
  <c r="P72" i="1" s="1"/>
  <c r="J73" i="1"/>
  <c r="P73" i="1" s="1"/>
  <c r="J74" i="1"/>
  <c r="P74" i="1" s="1"/>
  <c r="J75" i="1"/>
  <c r="P75" i="1" s="1"/>
  <c r="J76" i="1"/>
  <c r="P76" i="1" s="1"/>
  <c r="J77" i="1"/>
  <c r="P77" i="1" s="1"/>
  <c r="J78" i="1"/>
  <c r="P78" i="1" s="1"/>
  <c r="J79" i="1"/>
  <c r="P79" i="1" s="1"/>
  <c r="J80" i="1"/>
  <c r="P80" i="1" s="1"/>
  <c r="J81" i="1"/>
  <c r="P81" i="1" s="1"/>
  <c r="J82" i="1"/>
  <c r="P82" i="1" s="1"/>
  <c r="J83" i="1"/>
  <c r="P83" i="1" s="1"/>
  <c r="J84" i="1"/>
  <c r="P84" i="1" s="1"/>
  <c r="J85" i="1"/>
  <c r="P85" i="1" s="1"/>
  <c r="J86" i="1"/>
  <c r="P86" i="1" s="1"/>
  <c r="J87" i="1"/>
  <c r="P87" i="1" s="1"/>
  <c r="J88" i="1"/>
  <c r="P88" i="1" s="1"/>
  <c r="J89" i="1"/>
  <c r="P89" i="1" s="1"/>
  <c r="J90" i="1"/>
  <c r="P90" i="1" s="1"/>
  <c r="J91" i="1"/>
  <c r="P91" i="1" s="1"/>
  <c r="J92" i="1"/>
  <c r="P92" i="1" s="1"/>
  <c r="J93" i="1"/>
  <c r="P93" i="1" s="1"/>
  <c r="J94" i="1"/>
  <c r="P94" i="1" s="1"/>
  <c r="J95" i="1"/>
  <c r="P95" i="1" s="1"/>
  <c r="J96" i="1"/>
  <c r="P96" i="1" s="1"/>
  <c r="J97" i="1"/>
  <c r="P97" i="1" s="1"/>
  <c r="J98" i="1"/>
  <c r="P98" i="1" s="1"/>
  <c r="J99" i="1"/>
  <c r="P99" i="1" s="1"/>
  <c r="J100" i="1"/>
  <c r="P100" i="1" s="1"/>
  <c r="J101" i="1"/>
  <c r="P101" i="1" s="1"/>
  <c r="J102" i="1"/>
  <c r="P102" i="1" s="1"/>
  <c r="J103" i="1"/>
  <c r="P103" i="1" s="1"/>
  <c r="J104" i="1"/>
  <c r="P104" i="1" s="1"/>
  <c r="J105" i="1"/>
  <c r="P105" i="1" s="1"/>
  <c r="J106" i="1"/>
  <c r="P106" i="1" s="1"/>
  <c r="J107" i="1"/>
  <c r="P107" i="1" s="1"/>
  <c r="J108" i="1"/>
  <c r="P108" i="1" s="1"/>
  <c r="J109" i="1"/>
  <c r="P109" i="1" s="1"/>
  <c r="J110" i="1"/>
  <c r="P110" i="1" s="1"/>
  <c r="J111" i="1"/>
  <c r="P111" i="1" s="1"/>
  <c r="J112" i="1"/>
  <c r="P112" i="1" s="1"/>
  <c r="J113" i="1"/>
  <c r="P113" i="1" s="1"/>
  <c r="J114" i="1"/>
  <c r="P114" i="1" s="1"/>
  <c r="J115" i="1"/>
  <c r="P115" i="1" s="1"/>
  <c r="J116" i="1"/>
  <c r="P116" i="1" s="1"/>
  <c r="J117" i="1"/>
  <c r="P117" i="1" s="1"/>
  <c r="J118" i="1"/>
  <c r="P118" i="1" s="1"/>
  <c r="J119" i="1"/>
  <c r="P119" i="1" s="1"/>
  <c r="J120" i="1"/>
  <c r="P120" i="1" s="1"/>
  <c r="J121" i="1"/>
  <c r="P121" i="1" s="1"/>
  <c r="J122" i="1"/>
  <c r="P122" i="1" s="1"/>
  <c r="J123" i="1"/>
  <c r="P123" i="1" s="1"/>
  <c r="J124" i="1"/>
  <c r="P124" i="1" s="1"/>
  <c r="J125" i="1"/>
  <c r="P125" i="1" s="1"/>
  <c r="J126" i="1"/>
  <c r="P126" i="1" s="1"/>
  <c r="J127" i="1"/>
  <c r="P127" i="1" s="1"/>
  <c r="J128" i="1"/>
  <c r="P128" i="1" s="1"/>
  <c r="J129" i="1"/>
  <c r="P129" i="1" s="1"/>
  <c r="J130" i="1"/>
  <c r="P130" i="1" s="1"/>
  <c r="J131" i="1"/>
  <c r="P131" i="1" s="1"/>
  <c r="J132" i="1"/>
  <c r="P132" i="1" s="1"/>
  <c r="J133" i="1"/>
  <c r="P133" i="1" s="1"/>
  <c r="J134" i="1"/>
  <c r="P134" i="1" s="1"/>
  <c r="J135" i="1"/>
  <c r="P135" i="1" s="1"/>
  <c r="J136" i="1"/>
  <c r="P136" i="1" s="1"/>
  <c r="J137" i="1"/>
  <c r="P137" i="1" s="1"/>
  <c r="J138" i="1"/>
  <c r="P138" i="1" s="1"/>
  <c r="J139" i="1"/>
  <c r="P139" i="1" s="1"/>
  <c r="J140" i="1"/>
  <c r="P140" i="1" s="1"/>
  <c r="J141" i="1"/>
  <c r="P141" i="1" s="1"/>
  <c r="J142" i="1"/>
  <c r="P142" i="1" s="1"/>
  <c r="J143" i="1"/>
  <c r="P143" i="1" s="1"/>
  <c r="J144" i="1"/>
  <c r="P144" i="1" s="1"/>
  <c r="J145" i="1"/>
  <c r="P145" i="1" s="1"/>
  <c r="J146" i="1"/>
  <c r="P146" i="1" s="1"/>
  <c r="J147" i="1"/>
  <c r="P147" i="1" s="1"/>
  <c r="J148" i="1"/>
  <c r="P148" i="1" s="1"/>
  <c r="J149" i="1"/>
  <c r="P149" i="1" s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N48" i="1"/>
  <c r="Q48" i="1" s="1"/>
  <c r="N49" i="1"/>
  <c r="Q49" i="1" s="1"/>
  <c r="N50" i="1"/>
  <c r="Q50" i="1" s="1"/>
  <c r="N51" i="1"/>
  <c r="Q51" i="1" s="1"/>
  <c r="N52" i="1"/>
  <c r="Q52" i="1" s="1"/>
  <c r="N53" i="1"/>
  <c r="Q53" i="1" s="1"/>
  <c r="N54" i="1"/>
  <c r="Q54" i="1" s="1"/>
  <c r="N55" i="1"/>
  <c r="Q55" i="1" s="1"/>
  <c r="N56" i="1"/>
  <c r="Q56" i="1" s="1"/>
  <c r="N57" i="1"/>
  <c r="Q57" i="1" s="1"/>
  <c r="N58" i="1"/>
  <c r="Q58" i="1" s="1"/>
  <c r="N59" i="1"/>
  <c r="Q59" i="1" s="1"/>
  <c r="N60" i="1"/>
  <c r="Q60" i="1" s="1"/>
  <c r="N61" i="1"/>
  <c r="Q61" i="1" s="1"/>
  <c r="N62" i="1"/>
  <c r="Q62" i="1" s="1"/>
  <c r="N63" i="1"/>
  <c r="Q63" i="1" s="1"/>
  <c r="N64" i="1"/>
  <c r="Q64" i="1" s="1"/>
  <c r="N65" i="1"/>
  <c r="Q65" i="1" s="1"/>
  <c r="N66" i="1"/>
  <c r="Q66" i="1" s="1"/>
  <c r="N67" i="1"/>
  <c r="Q67" i="1" s="1"/>
  <c r="N68" i="1"/>
  <c r="Q68" i="1" s="1"/>
  <c r="N69" i="1"/>
  <c r="Q69" i="1" s="1"/>
  <c r="N70" i="1"/>
  <c r="Q70" i="1" s="1"/>
  <c r="N71" i="1"/>
  <c r="Q71" i="1" s="1"/>
  <c r="N72" i="1"/>
  <c r="Q72" i="1" s="1"/>
  <c r="N73" i="1"/>
  <c r="Q73" i="1" s="1"/>
  <c r="N74" i="1"/>
  <c r="Q74" i="1" s="1"/>
  <c r="N75" i="1"/>
  <c r="Q75" i="1" s="1"/>
  <c r="N76" i="1"/>
  <c r="Q76" i="1" s="1"/>
  <c r="N77" i="1"/>
  <c r="Q77" i="1" s="1"/>
  <c r="N78" i="1"/>
  <c r="Q78" i="1" s="1"/>
  <c r="N79" i="1"/>
  <c r="Q79" i="1" s="1"/>
  <c r="N80" i="1"/>
  <c r="Q80" i="1" s="1"/>
  <c r="N81" i="1"/>
  <c r="Q81" i="1" s="1"/>
  <c r="N82" i="1"/>
  <c r="Q82" i="1" s="1"/>
  <c r="N83" i="1"/>
  <c r="Q83" i="1" s="1"/>
  <c r="N84" i="1"/>
  <c r="Q84" i="1" s="1"/>
  <c r="N85" i="1"/>
  <c r="Q85" i="1" s="1"/>
  <c r="N86" i="1"/>
  <c r="Q86" i="1" s="1"/>
  <c r="N87" i="1"/>
  <c r="Q87" i="1" s="1"/>
  <c r="N88" i="1"/>
  <c r="Q88" i="1" s="1"/>
  <c r="N89" i="1"/>
  <c r="Q89" i="1" s="1"/>
  <c r="N90" i="1"/>
  <c r="Q90" i="1" s="1"/>
  <c r="N91" i="1"/>
  <c r="Q91" i="1" s="1"/>
  <c r="N92" i="1"/>
  <c r="Q92" i="1" s="1"/>
  <c r="N93" i="1"/>
  <c r="Q93" i="1" s="1"/>
  <c r="N94" i="1"/>
  <c r="Q94" i="1" s="1"/>
  <c r="N95" i="1"/>
  <c r="Q95" i="1" s="1"/>
  <c r="N96" i="1"/>
  <c r="Q96" i="1" s="1"/>
  <c r="N97" i="1"/>
  <c r="Q97" i="1" s="1"/>
  <c r="N98" i="1"/>
  <c r="Q98" i="1" s="1"/>
  <c r="N99" i="1"/>
  <c r="Q99" i="1" s="1"/>
  <c r="N100" i="1"/>
  <c r="Q100" i="1" s="1"/>
  <c r="N101" i="1"/>
  <c r="Q101" i="1" s="1"/>
  <c r="N102" i="1"/>
  <c r="Q102" i="1" s="1"/>
  <c r="N103" i="1"/>
  <c r="Q103" i="1" s="1"/>
  <c r="N104" i="1"/>
  <c r="Q104" i="1" s="1"/>
  <c r="N105" i="1"/>
  <c r="Q105" i="1" s="1"/>
  <c r="N106" i="1"/>
  <c r="Q106" i="1" s="1"/>
  <c r="N107" i="1"/>
  <c r="Q107" i="1" s="1"/>
  <c r="N108" i="1"/>
  <c r="Q108" i="1" s="1"/>
  <c r="N109" i="1"/>
  <c r="Q109" i="1" s="1"/>
  <c r="N110" i="1"/>
  <c r="Q110" i="1" s="1"/>
  <c r="N111" i="1"/>
  <c r="Q111" i="1" s="1"/>
  <c r="N112" i="1"/>
  <c r="Q112" i="1" s="1"/>
  <c r="N113" i="1"/>
  <c r="Q113" i="1" s="1"/>
  <c r="N114" i="1"/>
  <c r="Q114" i="1" s="1"/>
  <c r="N115" i="1"/>
  <c r="Q115" i="1" s="1"/>
  <c r="N116" i="1"/>
  <c r="Q116" i="1" s="1"/>
  <c r="N117" i="1"/>
  <c r="Q117" i="1" s="1"/>
  <c r="N118" i="1"/>
  <c r="Q118" i="1" s="1"/>
  <c r="N119" i="1"/>
  <c r="Q119" i="1" s="1"/>
  <c r="N120" i="1"/>
  <c r="Q120" i="1" s="1"/>
  <c r="N121" i="1"/>
  <c r="Q121" i="1" s="1"/>
  <c r="N122" i="1"/>
  <c r="Q122" i="1" s="1"/>
  <c r="N123" i="1"/>
  <c r="Q123" i="1" s="1"/>
  <c r="N124" i="1"/>
  <c r="Q124" i="1" s="1"/>
  <c r="N125" i="1"/>
  <c r="Q125" i="1" s="1"/>
  <c r="N126" i="1"/>
  <c r="Q126" i="1" s="1"/>
  <c r="N127" i="1"/>
  <c r="Q127" i="1" s="1"/>
  <c r="N128" i="1"/>
  <c r="Q128" i="1" s="1"/>
  <c r="N129" i="1"/>
  <c r="Q129" i="1" s="1"/>
  <c r="N130" i="1"/>
  <c r="Q130" i="1" s="1"/>
  <c r="N131" i="1"/>
  <c r="Q131" i="1" s="1"/>
  <c r="N132" i="1"/>
  <c r="Q132" i="1" s="1"/>
  <c r="N133" i="1"/>
  <c r="Q133" i="1" s="1"/>
  <c r="N134" i="1"/>
  <c r="Q134" i="1" s="1"/>
  <c r="N135" i="1"/>
  <c r="Q135" i="1" s="1"/>
  <c r="N136" i="1"/>
  <c r="Q136" i="1" s="1"/>
  <c r="N137" i="1"/>
  <c r="Q137" i="1" s="1"/>
  <c r="N138" i="1"/>
  <c r="Q138" i="1" s="1"/>
  <c r="N139" i="1"/>
  <c r="Q139" i="1" s="1"/>
  <c r="N140" i="1"/>
  <c r="Q140" i="1" s="1"/>
  <c r="N141" i="1"/>
  <c r="Q141" i="1" s="1"/>
  <c r="N142" i="1"/>
  <c r="Q142" i="1" s="1"/>
  <c r="N143" i="1"/>
  <c r="Q143" i="1" s="1"/>
  <c r="N144" i="1"/>
  <c r="Q144" i="1" s="1"/>
  <c r="N145" i="1"/>
  <c r="Q145" i="1" s="1"/>
  <c r="N146" i="1"/>
  <c r="Q146" i="1" s="1"/>
  <c r="N147" i="1"/>
  <c r="Q147" i="1" s="1"/>
  <c r="N148" i="1"/>
  <c r="Q148" i="1" s="1"/>
  <c r="N149" i="1"/>
  <c r="Q149" i="1" s="1"/>
  <c r="N150" i="1"/>
  <c r="Q150" i="1" s="1"/>
  <c r="N151" i="1"/>
  <c r="Q151" i="1" s="1"/>
  <c r="N152" i="1"/>
  <c r="Q152" i="1" s="1"/>
  <c r="N153" i="1"/>
  <c r="Q153" i="1" s="1"/>
  <c r="N154" i="1"/>
  <c r="Q154" i="1" s="1"/>
  <c r="N155" i="1"/>
  <c r="Q155" i="1" s="1"/>
  <c r="N156" i="1"/>
  <c r="Q156" i="1" s="1"/>
  <c r="N157" i="1"/>
  <c r="Q157" i="1" s="1"/>
  <c r="N158" i="1"/>
  <c r="Q158" i="1" s="1"/>
  <c r="N159" i="1"/>
  <c r="Q159" i="1" s="1"/>
  <c r="N160" i="1"/>
  <c r="Q160" i="1" s="1"/>
  <c r="N161" i="1"/>
  <c r="Q161" i="1" s="1"/>
  <c r="N162" i="1"/>
  <c r="Q162" i="1" s="1"/>
  <c r="N163" i="1"/>
  <c r="Q163" i="1" s="1"/>
  <c r="N164" i="1"/>
  <c r="Q164" i="1" s="1"/>
  <c r="N165" i="1"/>
  <c r="Q165" i="1" s="1"/>
  <c r="N166" i="1"/>
  <c r="Q166" i="1" s="1"/>
  <c r="N167" i="1"/>
  <c r="Q167" i="1" s="1"/>
  <c r="N168" i="1"/>
  <c r="Q168" i="1" s="1"/>
  <c r="N169" i="1"/>
  <c r="Q169" i="1" s="1"/>
  <c r="N170" i="1"/>
  <c r="Q170" i="1" s="1"/>
  <c r="N171" i="1"/>
  <c r="Q171" i="1" s="1"/>
  <c r="N172" i="1"/>
  <c r="Q172" i="1" s="1"/>
  <c r="N173" i="1"/>
  <c r="Q173" i="1" s="1"/>
  <c r="N174" i="1"/>
  <c r="Q174" i="1" s="1"/>
  <c r="N175" i="1"/>
  <c r="Q175" i="1" s="1"/>
  <c r="N176" i="1"/>
  <c r="Q176" i="1" s="1"/>
  <c r="N177" i="1"/>
  <c r="Q177" i="1" s="1"/>
  <c r="N178" i="1"/>
  <c r="Q178" i="1" s="1"/>
  <c r="N179" i="1"/>
  <c r="Q179" i="1" s="1"/>
  <c r="N180" i="1"/>
  <c r="Q180" i="1" s="1"/>
  <c r="N181" i="1"/>
  <c r="Q181" i="1" s="1"/>
  <c r="N182" i="1"/>
  <c r="Q182" i="1" s="1"/>
  <c r="N183" i="1"/>
  <c r="Q183" i="1" s="1"/>
  <c r="N184" i="1"/>
  <c r="Q184" i="1" s="1"/>
  <c r="N185" i="1"/>
  <c r="Q185" i="1" s="1"/>
  <c r="N186" i="1"/>
  <c r="Q186" i="1" s="1"/>
  <c r="N187" i="1"/>
  <c r="Q187" i="1" s="1"/>
  <c r="N188" i="1"/>
  <c r="Q188" i="1" s="1"/>
  <c r="N189" i="1"/>
  <c r="Q189" i="1" s="1"/>
  <c r="N190" i="1"/>
  <c r="Q190" i="1" s="1"/>
  <c r="N191" i="1"/>
  <c r="Q191" i="1" s="1"/>
  <c r="N192" i="1"/>
  <c r="Q192" i="1" s="1"/>
  <c r="N193" i="1"/>
  <c r="Q193" i="1" s="1"/>
  <c r="N194" i="1"/>
  <c r="Q194" i="1" s="1"/>
  <c r="N195" i="1"/>
  <c r="Q195" i="1" s="1"/>
  <c r="N196" i="1"/>
  <c r="Q196" i="1" s="1"/>
  <c r="N197" i="1"/>
  <c r="Q197" i="1" s="1"/>
  <c r="N198" i="1"/>
  <c r="Q198" i="1" s="1"/>
  <c r="N199" i="1"/>
  <c r="Q199" i="1" s="1"/>
  <c r="N200" i="1"/>
  <c r="Q200" i="1" s="1"/>
  <c r="N201" i="1"/>
  <c r="Q201" i="1" s="1"/>
  <c r="N202" i="1"/>
  <c r="Q202" i="1" s="1"/>
  <c r="N203" i="1"/>
  <c r="Q203" i="1" s="1"/>
  <c r="N204" i="1"/>
  <c r="Q204" i="1" s="1"/>
  <c r="N205" i="1"/>
  <c r="Q205" i="1" s="1"/>
  <c r="N206" i="1"/>
  <c r="Q206" i="1" s="1"/>
  <c r="N207" i="1"/>
  <c r="Q207" i="1" s="1"/>
  <c r="N208" i="1"/>
  <c r="Q208" i="1" s="1"/>
  <c r="N209" i="1"/>
  <c r="Q209" i="1" s="1"/>
  <c r="N210" i="1"/>
  <c r="Q210" i="1" s="1"/>
  <c r="N211" i="1"/>
  <c r="Q211" i="1" s="1"/>
  <c r="N212" i="1"/>
  <c r="Q212" i="1" s="1"/>
  <c r="N213" i="1"/>
  <c r="Q213" i="1" s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N214" i="1"/>
  <c r="Q214" i="1" s="1"/>
  <c r="N215" i="1"/>
  <c r="Q215" i="1" s="1"/>
  <c r="N216" i="1"/>
  <c r="Q216" i="1" s="1"/>
  <c r="N217" i="1"/>
  <c r="Q217" i="1" s="1"/>
  <c r="N218" i="1"/>
  <c r="Q218" i="1" s="1"/>
  <c r="N219" i="1"/>
  <c r="Q219" i="1" s="1"/>
  <c r="N220" i="1"/>
  <c r="Q220" i="1" s="1"/>
  <c r="N221" i="1"/>
  <c r="Q221" i="1" s="1"/>
  <c r="N222" i="1"/>
  <c r="Q222" i="1" s="1"/>
  <c r="N223" i="1"/>
  <c r="Q223" i="1" s="1"/>
  <c r="N224" i="1"/>
  <c r="Q224" i="1" s="1"/>
  <c r="N225" i="1"/>
  <c r="Q225" i="1" s="1"/>
  <c r="N226" i="1"/>
  <c r="Q226" i="1" s="1"/>
  <c r="N227" i="1"/>
  <c r="Q227" i="1" s="1"/>
  <c r="N228" i="1"/>
  <c r="Q228" i="1" s="1"/>
  <c r="N229" i="1"/>
  <c r="Q229" i="1" s="1"/>
  <c r="N230" i="1"/>
  <c r="Q230" i="1" s="1"/>
  <c r="N231" i="1"/>
  <c r="Q231" i="1" s="1"/>
  <c r="N232" i="1"/>
  <c r="Q232" i="1" s="1"/>
  <c r="N233" i="1"/>
  <c r="Q233" i="1" s="1"/>
  <c r="N234" i="1"/>
  <c r="Q234" i="1" s="1"/>
  <c r="N235" i="1"/>
  <c r="Q235" i="1" s="1"/>
  <c r="N236" i="1"/>
  <c r="Q236" i="1" s="1"/>
  <c r="N237" i="1"/>
  <c r="Q237" i="1" s="1"/>
  <c r="N238" i="1"/>
  <c r="Q238" i="1" s="1"/>
  <c r="N239" i="1"/>
  <c r="Q239" i="1" s="1"/>
  <c r="N240" i="1"/>
  <c r="Q240" i="1" s="1"/>
  <c r="N241" i="1"/>
  <c r="Q241" i="1" s="1"/>
  <c r="N242" i="1"/>
  <c r="Q242" i="1" s="1"/>
  <c r="N243" i="1"/>
  <c r="Q243" i="1" s="1"/>
  <c r="N244" i="1"/>
  <c r="Q244" i="1" s="1"/>
  <c r="N245" i="1"/>
  <c r="Q245" i="1" s="1"/>
  <c r="N246" i="1"/>
  <c r="Q246" i="1" s="1"/>
  <c r="N247" i="1"/>
  <c r="Q247" i="1" s="1"/>
  <c r="N248" i="1"/>
  <c r="Q248" i="1" s="1"/>
  <c r="N249" i="1"/>
  <c r="Q249" i="1" s="1"/>
  <c r="N250" i="1"/>
  <c r="Q250" i="1" s="1"/>
  <c r="N251" i="1"/>
  <c r="Q251" i="1" s="1"/>
  <c r="N252" i="1"/>
  <c r="Q252" i="1" s="1"/>
  <c r="N253" i="1"/>
  <c r="Q253" i="1" s="1"/>
  <c r="N254" i="1"/>
  <c r="Q254" i="1" s="1"/>
  <c r="N255" i="1"/>
  <c r="Q255" i="1" s="1"/>
  <c r="N256" i="1"/>
  <c r="Q256" i="1" s="1"/>
  <c r="N257" i="1"/>
  <c r="Q257" i="1" s="1"/>
  <c r="N258" i="1"/>
  <c r="Q258" i="1" s="1"/>
  <c r="N259" i="1"/>
  <c r="Q259" i="1" s="1"/>
  <c r="N260" i="1"/>
  <c r="Q260" i="1" s="1"/>
  <c r="N261" i="1"/>
  <c r="Q261" i="1" s="1"/>
  <c r="N262" i="1"/>
  <c r="Q262" i="1" s="1"/>
  <c r="N263" i="1"/>
  <c r="Q263" i="1" s="1"/>
  <c r="N264" i="1"/>
  <c r="Q264" i="1" s="1"/>
  <c r="N265" i="1"/>
  <c r="Q265" i="1" s="1"/>
  <c r="N266" i="1"/>
  <c r="Q266" i="1" s="1"/>
  <c r="N267" i="1"/>
  <c r="Q267" i="1" s="1"/>
  <c r="N268" i="1"/>
  <c r="Q268" i="1" s="1"/>
  <c r="N269" i="1"/>
  <c r="Q269" i="1" s="1"/>
  <c r="N270" i="1"/>
  <c r="Q270" i="1" s="1"/>
  <c r="N271" i="1"/>
  <c r="Q271" i="1" s="1"/>
  <c r="N272" i="1"/>
  <c r="Q272" i="1" s="1"/>
  <c r="N273" i="1"/>
  <c r="Q273" i="1" s="1"/>
  <c r="N274" i="1"/>
  <c r="Q274" i="1" s="1"/>
  <c r="N275" i="1"/>
  <c r="Q275" i="1" s="1"/>
  <c r="N276" i="1"/>
  <c r="Q276" i="1" s="1"/>
  <c r="N277" i="1"/>
  <c r="Q277" i="1" s="1"/>
  <c r="N278" i="1"/>
  <c r="Q278" i="1" s="1"/>
  <c r="N279" i="1"/>
  <c r="Q279" i="1" s="1"/>
  <c r="N280" i="1"/>
  <c r="Q280" i="1" s="1"/>
  <c r="N281" i="1"/>
  <c r="Q281" i="1" s="1"/>
  <c r="N282" i="1"/>
  <c r="Q282" i="1" s="1"/>
  <c r="N283" i="1"/>
  <c r="Q283" i="1" s="1"/>
  <c r="N284" i="1"/>
  <c r="Q284" i="1" s="1"/>
  <c r="N285" i="1"/>
  <c r="Q285" i="1" s="1"/>
  <c r="N286" i="1"/>
  <c r="Q286" i="1" s="1"/>
  <c r="N287" i="1"/>
  <c r="Q287" i="1" s="1"/>
  <c r="N288" i="1"/>
  <c r="Q288" i="1" s="1"/>
  <c r="N289" i="1"/>
  <c r="Q289" i="1" s="1"/>
  <c r="N290" i="1"/>
  <c r="Q290" i="1" s="1"/>
  <c r="N291" i="1"/>
  <c r="Q291" i="1" s="1"/>
  <c r="N292" i="1"/>
  <c r="Q292" i="1" s="1"/>
  <c r="N293" i="1"/>
  <c r="Q293" i="1" s="1"/>
  <c r="N294" i="1"/>
  <c r="Q294" i="1" s="1"/>
  <c r="N295" i="1"/>
  <c r="Q295" i="1" s="1"/>
  <c r="N296" i="1"/>
  <c r="Q296" i="1" s="1"/>
  <c r="N297" i="1"/>
  <c r="Q297" i="1" s="1"/>
  <c r="N298" i="1"/>
  <c r="Q298" i="1" s="1"/>
  <c r="N299" i="1"/>
  <c r="Q299" i="1" s="1"/>
  <c r="N300" i="1"/>
  <c r="Q300" i="1" s="1"/>
  <c r="N301" i="1"/>
  <c r="Q301" i="1" s="1"/>
  <c r="N302" i="1"/>
  <c r="Q302" i="1" s="1"/>
  <c r="N303" i="1"/>
  <c r="Q303" i="1" s="1"/>
  <c r="N304" i="1"/>
  <c r="Q304" i="1" s="1"/>
  <c r="N305" i="1"/>
  <c r="Q305" i="1" s="1"/>
  <c r="N306" i="1"/>
  <c r="Q306" i="1" s="1"/>
  <c r="N307" i="1"/>
  <c r="Q307" i="1" s="1"/>
  <c r="N308" i="1"/>
  <c r="Q308" i="1" s="1"/>
  <c r="N309" i="1"/>
  <c r="Q309" i="1" s="1"/>
  <c r="N310" i="1"/>
  <c r="Q310" i="1" s="1"/>
  <c r="N311" i="1"/>
  <c r="Q311" i="1" s="1"/>
  <c r="N312" i="1"/>
  <c r="Q312" i="1" s="1"/>
  <c r="N313" i="1"/>
  <c r="Q313" i="1" s="1"/>
  <c r="N314" i="1"/>
  <c r="Q314" i="1" s="1"/>
  <c r="N315" i="1"/>
  <c r="Q315" i="1" s="1"/>
  <c r="N316" i="1"/>
  <c r="Q316" i="1" s="1"/>
  <c r="N317" i="1"/>
  <c r="Q317" i="1" s="1"/>
  <c r="N318" i="1"/>
  <c r="Q318" i="1" s="1"/>
  <c r="N319" i="1"/>
  <c r="Q319" i="1" s="1"/>
  <c r="N320" i="1"/>
  <c r="Q320" i="1" s="1"/>
  <c r="N321" i="1"/>
  <c r="Q321" i="1" s="1"/>
  <c r="N322" i="1"/>
  <c r="Q322" i="1" s="1"/>
  <c r="N323" i="1"/>
  <c r="Q323" i="1" s="1"/>
  <c r="N324" i="1"/>
  <c r="Q324" i="1" s="1"/>
  <c r="N325" i="1"/>
  <c r="Q325" i="1" s="1"/>
  <c r="N326" i="1"/>
  <c r="Q326" i="1" s="1"/>
  <c r="N327" i="1"/>
  <c r="Q327" i="1" s="1"/>
  <c r="N328" i="1"/>
  <c r="Q328" i="1" s="1"/>
  <c r="N329" i="1"/>
  <c r="Q329" i="1" s="1"/>
  <c r="N330" i="1"/>
  <c r="Q330" i="1" s="1"/>
  <c r="N331" i="1"/>
  <c r="Q331" i="1" s="1"/>
  <c r="N332" i="1"/>
  <c r="Q332" i="1" s="1"/>
  <c r="N333" i="1"/>
  <c r="Q333" i="1" s="1"/>
  <c r="N334" i="1"/>
  <c r="Q334" i="1" s="1"/>
  <c r="N335" i="1"/>
  <c r="Q335" i="1" s="1"/>
  <c r="N336" i="1"/>
  <c r="Q336" i="1" s="1"/>
  <c r="N337" i="1"/>
  <c r="Q337" i="1" s="1"/>
  <c r="N338" i="1"/>
  <c r="Q338" i="1" s="1"/>
  <c r="N339" i="1"/>
  <c r="Q339" i="1" s="1"/>
  <c r="N340" i="1"/>
  <c r="Q340" i="1" s="1"/>
  <c r="N341" i="1"/>
  <c r="Q341" i="1" s="1"/>
  <c r="N342" i="1"/>
  <c r="Q342" i="1" s="1"/>
  <c r="N343" i="1"/>
  <c r="Q343" i="1" s="1"/>
  <c r="N344" i="1"/>
  <c r="Q344" i="1" s="1"/>
  <c r="N345" i="1"/>
  <c r="Q345" i="1" s="1"/>
  <c r="N346" i="1"/>
  <c r="Q346" i="1" s="1"/>
  <c r="N347" i="1"/>
  <c r="Q347" i="1" s="1"/>
  <c r="N348" i="1"/>
  <c r="Q348" i="1" s="1"/>
  <c r="N349" i="1"/>
  <c r="Q349" i="1" s="1"/>
  <c r="N350" i="1"/>
  <c r="Q350" i="1" s="1"/>
  <c r="N351" i="1"/>
  <c r="Q351" i="1" s="1"/>
  <c r="N352" i="1"/>
  <c r="Q352" i="1" s="1"/>
  <c r="N353" i="1"/>
  <c r="Q353" i="1" s="1"/>
  <c r="N354" i="1"/>
  <c r="Q354" i="1" s="1"/>
  <c r="N355" i="1"/>
  <c r="Q355" i="1" s="1"/>
  <c r="N356" i="1"/>
  <c r="Q356" i="1" s="1"/>
  <c r="N357" i="1"/>
  <c r="Q357" i="1" s="1"/>
  <c r="N358" i="1"/>
  <c r="Q358" i="1" s="1"/>
  <c r="N359" i="1"/>
  <c r="Q359" i="1" s="1"/>
  <c r="N360" i="1"/>
  <c r="Q360" i="1" s="1"/>
  <c r="N361" i="1"/>
  <c r="Q361" i="1" s="1"/>
  <c r="N362" i="1"/>
  <c r="Q362" i="1" s="1"/>
  <c r="N363" i="1"/>
  <c r="Q363" i="1" s="1"/>
  <c r="N364" i="1"/>
  <c r="Q364" i="1" s="1"/>
  <c r="N365" i="1"/>
  <c r="Q365" i="1" s="1"/>
  <c r="N366" i="1"/>
  <c r="Q366" i="1" s="1"/>
  <c r="N367" i="1"/>
  <c r="Q367" i="1" s="1"/>
  <c r="N368" i="1"/>
  <c r="Q368" i="1" s="1"/>
  <c r="N369" i="1"/>
  <c r="Q369" i="1" s="1"/>
  <c r="N370" i="1"/>
  <c r="Q370" i="1" s="1"/>
  <c r="N371" i="1"/>
  <c r="Q371" i="1" s="1"/>
  <c r="N372" i="1"/>
  <c r="Q372" i="1" s="1"/>
  <c r="N373" i="1"/>
  <c r="Q373" i="1" s="1"/>
  <c r="N374" i="1"/>
  <c r="Q374" i="1" s="1"/>
  <c r="N375" i="1"/>
  <c r="Q375" i="1" s="1"/>
  <c r="N376" i="1"/>
  <c r="Q376" i="1" s="1"/>
  <c r="N377" i="1"/>
  <c r="Q377" i="1" s="1"/>
  <c r="N378" i="1"/>
  <c r="Q378" i="1" s="1"/>
  <c r="N379" i="1"/>
  <c r="Q379" i="1" s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N462" i="1"/>
  <c r="Q462" i="1" s="1"/>
  <c r="N463" i="1"/>
  <c r="Q463" i="1" s="1"/>
  <c r="N464" i="1"/>
  <c r="Q464" i="1" s="1"/>
  <c r="N465" i="1"/>
  <c r="Q465" i="1" s="1"/>
  <c r="N466" i="1"/>
  <c r="Q466" i="1" s="1"/>
  <c r="N467" i="1"/>
  <c r="Q467" i="1" s="1"/>
  <c r="N468" i="1"/>
  <c r="Q468" i="1" s="1"/>
  <c r="N469" i="1"/>
  <c r="Q469" i="1" s="1"/>
  <c r="N470" i="1"/>
  <c r="Q470" i="1" s="1"/>
  <c r="N471" i="1"/>
  <c r="Q471" i="1" s="1"/>
  <c r="N472" i="1"/>
  <c r="Q472" i="1" s="1"/>
  <c r="N473" i="1"/>
  <c r="Q473" i="1" s="1"/>
  <c r="N474" i="1"/>
  <c r="Q474" i="1" s="1"/>
  <c r="N475" i="1"/>
  <c r="Q475" i="1" s="1"/>
  <c r="N476" i="1"/>
  <c r="Q476" i="1" s="1"/>
  <c r="N477" i="1"/>
  <c r="Q477" i="1" s="1"/>
  <c r="N478" i="1"/>
  <c r="Q478" i="1" s="1"/>
  <c r="N479" i="1"/>
  <c r="Q479" i="1" s="1"/>
  <c r="N480" i="1"/>
  <c r="Q480" i="1" s="1"/>
  <c r="N481" i="1"/>
  <c r="Q481" i="1" s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N482" i="1"/>
  <c r="Q482" i="1" s="1"/>
  <c r="N483" i="1"/>
  <c r="Q483" i="1" s="1"/>
  <c r="N484" i="1"/>
  <c r="Q484" i="1" s="1"/>
  <c r="N485" i="1"/>
  <c r="Q485" i="1" s="1"/>
  <c r="N486" i="1"/>
  <c r="Q486" i="1" s="1"/>
  <c r="N487" i="1"/>
  <c r="Q487" i="1" s="1"/>
  <c r="N488" i="1"/>
  <c r="Q488" i="1" s="1"/>
  <c r="N489" i="1"/>
  <c r="Q489" i="1" s="1"/>
  <c r="N490" i="1"/>
  <c r="Q490" i="1" s="1"/>
  <c r="N491" i="1"/>
  <c r="Q491" i="1" s="1"/>
  <c r="N492" i="1"/>
  <c r="Q492" i="1" s="1"/>
  <c r="N493" i="1"/>
  <c r="Q493" i="1" s="1"/>
  <c r="N494" i="1"/>
  <c r="Q494" i="1" s="1"/>
  <c r="N495" i="1"/>
  <c r="Q495" i="1" s="1"/>
  <c r="N496" i="1"/>
  <c r="Q496" i="1" s="1"/>
  <c r="N497" i="1"/>
  <c r="Q497" i="1" s="1"/>
  <c r="N498" i="1"/>
  <c r="Q498" i="1" s="1"/>
  <c r="N499" i="1"/>
  <c r="Q499" i="1" s="1"/>
  <c r="N500" i="1"/>
  <c r="Q500" i="1" s="1"/>
  <c r="N501" i="1"/>
  <c r="Q501" i="1" s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N502" i="1"/>
  <c r="Q502" i="1" s="1"/>
  <c r="N503" i="1"/>
  <c r="Q503" i="1" s="1"/>
  <c r="N504" i="1"/>
  <c r="Q504" i="1" s="1"/>
  <c r="N505" i="1"/>
  <c r="Q505" i="1" s="1"/>
  <c r="N506" i="1"/>
  <c r="Q506" i="1" s="1"/>
  <c r="N507" i="1"/>
  <c r="Q507" i="1" s="1"/>
  <c r="N508" i="1"/>
  <c r="Q508" i="1" s="1"/>
  <c r="N509" i="1"/>
  <c r="Q509" i="1" s="1"/>
  <c r="N510" i="1"/>
  <c r="Q510" i="1" s="1"/>
  <c r="N511" i="1"/>
  <c r="Q511" i="1" s="1"/>
  <c r="N512" i="1"/>
  <c r="Q512" i="1" s="1"/>
  <c r="N513" i="1"/>
  <c r="Q513" i="1" s="1"/>
  <c r="N514" i="1"/>
  <c r="Q514" i="1" s="1"/>
  <c r="N515" i="1"/>
  <c r="Q515" i="1" s="1"/>
  <c r="N516" i="1"/>
  <c r="Q516" i="1" s="1"/>
  <c r="N517" i="1"/>
  <c r="Q517" i="1" s="1"/>
  <c r="N518" i="1"/>
  <c r="Q518" i="1" s="1"/>
  <c r="N519" i="1"/>
  <c r="Q519" i="1" s="1"/>
  <c r="N520" i="1"/>
  <c r="Q520" i="1" s="1"/>
  <c r="N521" i="1"/>
  <c r="Q521" i="1" s="1"/>
  <c r="R521" i="1" l="1"/>
  <c r="P521" i="1"/>
  <c r="R519" i="1"/>
  <c r="P519" i="1"/>
  <c r="R517" i="1"/>
  <c r="P517" i="1"/>
  <c r="R515" i="1"/>
  <c r="P515" i="1"/>
  <c r="R513" i="1"/>
  <c r="P513" i="1"/>
  <c r="R511" i="1"/>
  <c r="P511" i="1"/>
  <c r="R509" i="1"/>
  <c r="P509" i="1"/>
  <c r="R507" i="1"/>
  <c r="P507" i="1"/>
  <c r="R505" i="1"/>
  <c r="P505" i="1"/>
  <c r="R503" i="1"/>
  <c r="P503" i="1"/>
  <c r="R501" i="1"/>
  <c r="P501" i="1"/>
  <c r="R499" i="1"/>
  <c r="P499" i="1"/>
  <c r="R497" i="1"/>
  <c r="P497" i="1"/>
  <c r="R495" i="1"/>
  <c r="P495" i="1"/>
  <c r="R493" i="1"/>
  <c r="P493" i="1"/>
  <c r="R491" i="1"/>
  <c r="P491" i="1"/>
  <c r="R489" i="1"/>
  <c r="P489" i="1"/>
  <c r="R487" i="1"/>
  <c r="P487" i="1"/>
  <c r="R485" i="1"/>
  <c r="P485" i="1"/>
  <c r="R483" i="1"/>
  <c r="P483" i="1"/>
  <c r="R481" i="1"/>
  <c r="P481" i="1"/>
  <c r="R479" i="1"/>
  <c r="P479" i="1"/>
  <c r="R477" i="1"/>
  <c r="P477" i="1"/>
  <c r="R475" i="1"/>
  <c r="P475" i="1"/>
  <c r="R473" i="1"/>
  <c r="P473" i="1"/>
  <c r="R471" i="1"/>
  <c r="P471" i="1"/>
  <c r="R469" i="1"/>
  <c r="P469" i="1"/>
  <c r="R467" i="1"/>
  <c r="P467" i="1"/>
  <c r="R465" i="1"/>
  <c r="P465" i="1"/>
  <c r="R463" i="1"/>
  <c r="P463" i="1"/>
  <c r="R379" i="1"/>
  <c r="P379" i="1"/>
  <c r="R377" i="1"/>
  <c r="P377" i="1"/>
  <c r="R375" i="1"/>
  <c r="P375" i="1"/>
  <c r="R373" i="1"/>
  <c r="P373" i="1"/>
  <c r="R371" i="1"/>
  <c r="P371" i="1"/>
  <c r="R369" i="1"/>
  <c r="P369" i="1"/>
  <c r="R367" i="1"/>
  <c r="P367" i="1"/>
  <c r="R365" i="1"/>
  <c r="P365" i="1"/>
  <c r="R363" i="1"/>
  <c r="P363" i="1"/>
  <c r="R361" i="1"/>
  <c r="P361" i="1"/>
  <c r="R359" i="1"/>
  <c r="P359" i="1"/>
  <c r="R357" i="1"/>
  <c r="P357" i="1"/>
  <c r="R355" i="1"/>
  <c r="P355" i="1"/>
  <c r="R353" i="1"/>
  <c r="P353" i="1"/>
  <c r="R351" i="1"/>
  <c r="P351" i="1"/>
  <c r="R349" i="1"/>
  <c r="P349" i="1"/>
  <c r="R347" i="1"/>
  <c r="P347" i="1"/>
  <c r="R345" i="1"/>
  <c r="P345" i="1"/>
  <c r="R343" i="1"/>
  <c r="P343" i="1"/>
  <c r="R341" i="1"/>
  <c r="P341" i="1"/>
  <c r="R339" i="1"/>
  <c r="P339" i="1"/>
  <c r="R337" i="1"/>
  <c r="P337" i="1"/>
  <c r="R335" i="1"/>
  <c r="P335" i="1"/>
  <c r="R333" i="1"/>
  <c r="P333" i="1"/>
  <c r="R331" i="1"/>
  <c r="P331" i="1"/>
  <c r="R329" i="1"/>
  <c r="P329" i="1"/>
  <c r="R327" i="1"/>
  <c r="P327" i="1"/>
  <c r="R325" i="1"/>
  <c r="P325" i="1"/>
  <c r="R323" i="1"/>
  <c r="P323" i="1"/>
  <c r="R321" i="1"/>
  <c r="P321" i="1"/>
  <c r="R319" i="1"/>
  <c r="P319" i="1"/>
  <c r="R317" i="1"/>
  <c r="P317" i="1"/>
  <c r="R315" i="1"/>
  <c r="P315" i="1"/>
  <c r="R313" i="1"/>
  <c r="P313" i="1"/>
  <c r="R311" i="1"/>
  <c r="P311" i="1"/>
  <c r="R309" i="1"/>
  <c r="P309" i="1"/>
  <c r="R307" i="1"/>
  <c r="P307" i="1"/>
  <c r="R305" i="1"/>
  <c r="P305" i="1"/>
  <c r="R303" i="1"/>
  <c r="P303" i="1"/>
  <c r="R301" i="1"/>
  <c r="P301" i="1"/>
  <c r="R299" i="1"/>
  <c r="P299" i="1"/>
  <c r="R297" i="1"/>
  <c r="P297" i="1"/>
  <c r="R295" i="1"/>
  <c r="P295" i="1"/>
  <c r="R293" i="1"/>
  <c r="P293" i="1"/>
  <c r="R291" i="1"/>
  <c r="P291" i="1"/>
  <c r="R289" i="1"/>
  <c r="P289" i="1"/>
  <c r="R287" i="1"/>
  <c r="P287" i="1"/>
  <c r="R285" i="1"/>
  <c r="P285" i="1"/>
  <c r="R283" i="1"/>
  <c r="P283" i="1"/>
  <c r="R281" i="1"/>
  <c r="P281" i="1"/>
  <c r="R279" i="1"/>
  <c r="P279" i="1"/>
  <c r="R277" i="1"/>
  <c r="P277" i="1"/>
  <c r="R275" i="1"/>
  <c r="P275" i="1"/>
  <c r="R273" i="1"/>
  <c r="P273" i="1"/>
  <c r="R271" i="1"/>
  <c r="P271" i="1"/>
  <c r="R269" i="1"/>
  <c r="P269" i="1"/>
  <c r="R267" i="1"/>
  <c r="P267" i="1"/>
  <c r="R265" i="1"/>
  <c r="P265" i="1"/>
  <c r="R263" i="1"/>
  <c r="P263" i="1"/>
  <c r="R261" i="1"/>
  <c r="P261" i="1"/>
  <c r="R259" i="1"/>
  <c r="P259" i="1"/>
  <c r="R257" i="1"/>
  <c r="P257" i="1"/>
  <c r="R255" i="1"/>
  <c r="P255" i="1"/>
  <c r="R253" i="1"/>
  <c r="P253" i="1"/>
  <c r="R251" i="1"/>
  <c r="P251" i="1"/>
  <c r="R249" i="1"/>
  <c r="P249" i="1"/>
  <c r="R247" i="1"/>
  <c r="P247" i="1"/>
  <c r="R245" i="1"/>
  <c r="P245" i="1"/>
  <c r="R243" i="1"/>
  <c r="P243" i="1"/>
  <c r="R241" i="1"/>
  <c r="P241" i="1"/>
  <c r="R239" i="1"/>
  <c r="P239" i="1"/>
  <c r="R237" i="1"/>
  <c r="P237" i="1"/>
  <c r="R235" i="1"/>
  <c r="P235" i="1"/>
  <c r="R233" i="1"/>
  <c r="P233" i="1"/>
  <c r="R231" i="1"/>
  <c r="P231" i="1"/>
  <c r="R229" i="1"/>
  <c r="P229" i="1"/>
  <c r="R227" i="1"/>
  <c r="P227" i="1"/>
  <c r="R225" i="1"/>
  <c r="P225" i="1"/>
  <c r="R223" i="1"/>
  <c r="P223" i="1"/>
  <c r="R221" i="1"/>
  <c r="P221" i="1"/>
  <c r="R219" i="1"/>
  <c r="P219" i="1"/>
  <c r="R217" i="1"/>
  <c r="P217" i="1"/>
  <c r="R215" i="1"/>
  <c r="P215" i="1"/>
  <c r="R213" i="1"/>
  <c r="P213" i="1"/>
  <c r="R211" i="1"/>
  <c r="P211" i="1"/>
  <c r="R209" i="1"/>
  <c r="P209" i="1"/>
  <c r="R207" i="1"/>
  <c r="P207" i="1"/>
  <c r="R205" i="1"/>
  <c r="P205" i="1"/>
  <c r="R203" i="1"/>
  <c r="P203" i="1"/>
  <c r="R201" i="1"/>
  <c r="P201" i="1"/>
  <c r="R199" i="1"/>
  <c r="P199" i="1"/>
  <c r="R197" i="1"/>
  <c r="P197" i="1"/>
  <c r="R195" i="1"/>
  <c r="P195" i="1"/>
  <c r="R193" i="1"/>
  <c r="P193" i="1"/>
  <c r="R191" i="1"/>
  <c r="P191" i="1"/>
  <c r="R189" i="1"/>
  <c r="P189" i="1"/>
  <c r="R187" i="1"/>
  <c r="P187" i="1"/>
  <c r="R185" i="1"/>
  <c r="P185" i="1"/>
  <c r="R183" i="1"/>
  <c r="P183" i="1"/>
  <c r="R181" i="1"/>
  <c r="P181" i="1"/>
  <c r="R179" i="1"/>
  <c r="P179" i="1"/>
  <c r="R177" i="1"/>
  <c r="P177" i="1"/>
  <c r="R175" i="1"/>
  <c r="P175" i="1"/>
  <c r="R173" i="1"/>
  <c r="P173" i="1"/>
  <c r="R171" i="1"/>
  <c r="P171" i="1"/>
  <c r="R169" i="1"/>
  <c r="P169" i="1"/>
  <c r="R167" i="1"/>
  <c r="P167" i="1"/>
  <c r="R165" i="1"/>
  <c r="P165" i="1"/>
  <c r="R163" i="1"/>
  <c r="P163" i="1"/>
  <c r="R161" i="1"/>
  <c r="P161" i="1"/>
  <c r="R159" i="1"/>
  <c r="P159" i="1"/>
  <c r="R157" i="1"/>
  <c r="P157" i="1"/>
  <c r="R155" i="1"/>
  <c r="P155" i="1"/>
  <c r="R153" i="1"/>
  <c r="P153" i="1"/>
  <c r="P151" i="1"/>
  <c r="R520" i="1"/>
  <c r="P520" i="1"/>
  <c r="R518" i="1"/>
  <c r="P518" i="1"/>
  <c r="R516" i="1"/>
  <c r="P516" i="1"/>
  <c r="R514" i="1"/>
  <c r="P514" i="1"/>
  <c r="R512" i="1"/>
  <c r="P512" i="1"/>
  <c r="R510" i="1"/>
  <c r="P510" i="1"/>
  <c r="R508" i="1"/>
  <c r="P508" i="1"/>
  <c r="R506" i="1"/>
  <c r="P506" i="1"/>
  <c r="R504" i="1"/>
  <c r="P504" i="1"/>
  <c r="R502" i="1"/>
  <c r="P502" i="1"/>
  <c r="R500" i="1"/>
  <c r="P500" i="1"/>
  <c r="R498" i="1"/>
  <c r="P498" i="1"/>
  <c r="R496" i="1"/>
  <c r="P496" i="1"/>
  <c r="R494" i="1"/>
  <c r="P494" i="1"/>
  <c r="R492" i="1"/>
  <c r="P492" i="1"/>
  <c r="R490" i="1"/>
  <c r="P490" i="1"/>
  <c r="R488" i="1"/>
  <c r="P488" i="1"/>
  <c r="R486" i="1"/>
  <c r="P486" i="1"/>
  <c r="R484" i="1"/>
  <c r="P484" i="1"/>
  <c r="R482" i="1"/>
  <c r="P482" i="1"/>
  <c r="R480" i="1"/>
  <c r="P480" i="1"/>
  <c r="R478" i="1"/>
  <c r="P478" i="1"/>
  <c r="R476" i="1"/>
  <c r="P476" i="1"/>
  <c r="R474" i="1"/>
  <c r="P474" i="1"/>
  <c r="R472" i="1"/>
  <c r="P472" i="1"/>
  <c r="R470" i="1"/>
  <c r="P470" i="1"/>
  <c r="R468" i="1"/>
  <c r="P468" i="1"/>
  <c r="R466" i="1"/>
  <c r="P466" i="1"/>
  <c r="R464" i="1"/>
  <c r="P464" i="1"/>
  <c r="R462" i="1"/>
  <c r="P462" i="1"/>
  <c r="R378" i="1"/>
  <c r="P378" i="1"/>
  <c r="R376" i="1"/>
  <c r="P376" i="1"/>
  <c r="R374" i="1"/>
  <c r="P374" i="1"/>
  <c r="R372" i="1"/>
  <c r="P372" i="1"/>
  <c r="R370" i="1"/>
  <c r="P370" i="1"/>
  <c r="R368" i="1"/>
  <c r="P368" i="1"/>
  <c r="R366" i="1"/>
  <c r="P366" i="1"/>
  <c r="R364" i="1"/>
  <c r="P364" i="1"/>
  <c r="R362" i="1"/>
  <c r="P362" i="1"/>
  <c r="R360" i="1"/>
  <c r="P360" i="1"/>
  <c r="R358" i="1"/>
  <c r="P358" i="1"/>
  <c r="R356" i="1"/>
  <c r="P356" i="1"/>
  <c r="R354" i="1"/>
  <c r="P354" i="1"/>
  <c r="R352" i="1"/>
  <c r="P352" i="1"/>
  <c r="R350" i="1"/>
  <c r="P350" i="1"/>
  <c r="R348" i="1"/>
  <c r="P348" i="1"/>
  <c r="R346" i="1"/>
  <c r="P346" i="1"/>
  <c r="R344" i="1"/>
  <c r="P344" i="1"/>
  <c r="R342" i="1"/>
  <c r="P342" i="1"/>
  <c r="R340" i="1"/>
  <c r="P340" i="1"/>
  <c r="R338" i="1"/>
  <c r="P338" i="1"/>
  <c r="R336" i="1"/>
  <c r="P336" i="1"/>
  <c r="R334" i="1"/>
  <c r="P334" i="1"/>
  <c r="R332" i="1"/>
  <c r="P332" i="1"/>
  <c r="R330" i="1"/>
  <c r="P330" i="1"/>
  <c r="R328" i="1"/>
  <c r="P328" i="1"/>
  <c r="R326" i="1"/>
  <c r="P326" i="1"/>
  <c r="R324" i="1"/>
  <c r="P324" i="1"/>
  <c r="R322" i="1"/>
  <c r="P322" i="1"/>
  <c r="R320" i="1"/>
  <c r="P320" i="1"/>
  <c r="R318" i="1"/>
  <c r="P318" i="1"/>
  <c r="R316" i="1"/>
  <c r="P316" i="1"/>
  <c r="R314" i="1"/>
  <c r="P314" i="1"/>
  <c r="R312" i="1"/>
  <c r="P312" i="1"/>
  <c r="R310" i="1"/>
  <c r="P310" i="1"/>
  <c r="R308" i="1"/>
  <c r="P308" i="1"/>
  <c r="R306" i="1"/>
  <c r="P306" i="1"/>
  <c r="R304" i="1"/>
  <c r="P304" i="1"/>
  <c r="R302" i="1"/>
  <c r="P302" i="1"/>
  <c r="R300" i="1"/>
  <c r="P300" i="1"/>
  <c r="R298" i="1"/>
  <c r="P298" i="1"/>
  <c r="R296" i="1"/>
  <c r="P296" i="1"/>
  <c r="R294" i="1"/>
  <c r="P294" i="1"/>
  <c r="R292" i="1"/>
  <c r="P292" i="1"/>
  <c r="R290" i="1"/>
  <c r="P290" i="1"/>
  <c r="R288" i="1"/>
  <c r="P288" i="1"/>
  <c r="R286" i="1"/>
  <c r="P286" i="1"/>
  <c r="R284" i="1"/>
  <c r="P284" i="1"/>
  <c r="R282" i="1"/>
  <c r="P282" i="1"/>
  <c r="R280" i="1"/>
  <c r="P280" i="1"/>
  <c r="R278" i="1"/>
  <c r="P278" i="1"/>
  <c r="R276" i="1"/>
  <c r="P276" i="1"/>
  <c r="R274" i="1"/>
  <c r="P274" i="1"/>
  <c r="R272" i="1"/>
  <c r="P272" i="1"/>
  <c r="R270" i="1"/>
  <c r="P270" i="1"/>
  <c r="R268" i="1"/>
  <c r="P268" i="1"/>
  <c r="R266" i="1"/>
  <c r="P266" i="1"/>
  <c r="R264" i="1"/>
  <c r="P264" i="1"/>
  <c r="R262" i="1"/>
  <c r="P262" i="1"/>
  <c r="R260" i="1"/>
  <c r="P260" i="1"/>
  <c r="R258" i="1"/>
  <c r="P258" i="1"/>
  <c r="R256" i="1"/>
  <c r="P256" i="1"/>
  <c r="R254" i="1"/>
  <c r="P254" i="1"/>
  <c r="R252" i="1"/>
  <c r="P252" i="1"/>
  <c r="R250" i="1"/>
  <c r="P250" i="1"/>
  <c r="R248" i="1"/>
  <c r="P248" i="1"/>
  <c r="R246" i="1"/>
  <c r="P246" i="1"/>
  <c r="R244" i="1"/>
  <c r="P244" i="1"/>
  <c r="R242" i="1"/>
  <c r="P242" i="1"/>
  <c r="R240" i="1"/>
  <c r="P240" i="1"/>
  <c r="R238" i="1"/>
  <c r="P238" i="1"/>
  <c r="R236" i="1"/>
  <c r="P236" i="1"/>
  <c r="R234" i="1"/>
  <c r="P234" i="1"/>
  <c r="R232" i="1"/>
  <c r="P232" i="1"/>
  <c r="R230" i="1"/>
  <c r="P230" i="1"/>
  <c r="R228" i="1"/>
  <c r="P228" i="1"/>
  <c r="R226" i="1"/>
  <c r="P226" i="1"/>
  <c r="R224" i="1"/>
  <c r="P224" i="1"/>
  <c r="R222" i="1"/>
  <c r="P222" i="1"/>
  <c r="R220" i="1"/>
  <c r="P220" i="1"/>
  <c r="R218" i="1"/>
  <c r="P218" i="1"/>
  <c r="R216" i="1"/>
  <c r="P216" i="1"/>
  <c r="R214" i="1"/>
  <c r="P214" i="1"/>
  <c r="R212" i="1"/>
  <c r="P212" i="1"/>
  <c r="R210" i="1"/>
  <c r="P210" i="1"/>
  <c r="R208" i="1"/>
  <c r="P208" i="1"/>
  <c r="R206" i="1"/>
  <c r="P206" i="1"/>
  <c r="R204" i="1"/>
  <c r="P204" i="1"/>
  <c r="R202" i="1"/>
  <c r="P202" i="1"/>
  <c r="R200" i="1"/>
  <c r="P200" i="1"/>
  <c r="R198" i="1"/>
  <c r="P198" i="1"/>
  <c r="R196" i="1"/>
  <c r="P196" i="1"/>
  <c r="R194" i="1"/>
  <c r="P194" i="1"/>
  <c r="R192" i="1"/>
  <c r="P192" i="1"/>
  <c r="R190" i="1"/>
  <c r="P190" i="1"/>
  <c r="R188" i="1"/>
  <c r="P188" i="1"/>
  <c r="R186" i="1"/>
  <c r="P186" i="1"/>
  <c r="R184" i="1"/>
  <c r="P184" i="1"/>
  <c r="R182" i="1"/>
  <c r="P182" i="1"/>
  <c r="R180" i="1"/>
  <c r="P180" i="1"/>
  <c r="R178" i="1"/>
  <c r="P178" i="1"/>
  <c r="R176" i="1"/>
  <c r="P176" i="1"/>
  <c r="R174" i="1"/>
  <c r="P174" i="1"/>
  <c r="R172" i="1"/>
  <c r="P172" i="1"/>
  <c r="R170" i="1"/>
  <c r="P170" i="1"/>
  <c r="R168" i="1"/>
  <c r="P168" i="1"/>
  <c r="R166" i="1"/>
  <c r="P166" i="1"/>
  <c r="R164" i="1"/>
  <c r="P164" i="1"/>
  <c r="R162" i="1"/>
  <c r="P162" i="1"/>
  <c r="R160" i="1"/>
  <c r="P160" i="1"/>
  <c r="R158" i="1"/>
  <c r="P158" i="1"/>
  <c r="R156" i="1"/>
  <c r="P156" i="1"/>
  <c r="R154" i="1"/>
  <c r="P154" i="1"/>
  <c r="P152" i="1"/>
  <c r="P150" i="1"/>
  <c r="M284" i="13"/>
  <c r="Q284" i="13" s="1"/>
  <c r="M285" i="13"/>
  <c r="Q285" i="13" s="1"/>
  <c r="M286" i="13"/>
  <c r="Q286" i="13" s="1"/>
  <c r="M287" i="13"/>
  <c r="Q287" i="13" s="1"/>
  <c r="M288" i="13"/>
  <c r="Q288" i="13" s="1"/>
  <c r="M289" i="13"/>
  <c r="Q289" i="13" s="1"/>
  <c r="M290" i="13"/>
  <c r="Q290" i="13" s="1"/>
  <c r="M291" i="13"/>
  <c r="Q291" i="13" s="1"/>
  <c r="M292" i="13"/>
  <c r="Q292" i="13" s="1"/>
  <c r="M293" i="13"/>
  <c r="Q293" i="13" s="1"/>
  <c r="M294" i="13"/>
  <c r="Q294" i="13" s="1"/>
  <c r="M295" i="13"/>
  <c r="Q295" i="13" s="1"/>
  <c r="M296" i="13"/>
  <c r="Q296" i="13" s="1"/>
  <c r="M297" i="13"/>
  <c r="Q297" i="13" s="1"/>
  <c r="M298" i="13"/>
  <c r="Q298" i="13" s="1"/>
  <c r="M299" i="13"/>
  <c r="Q299" i="13" s="1"/>
  <c r="M300" i="13"/>
  <c r="Q300" i="13" s="1"/>
  <c r="M301" i="13"/>
  <c r="Q301" i="13" s="1"/>
  <c r="M302" i="13"/>
  <c r="Q302" i="13" s="1"/>
  <c r="M303" i="13"/>
  <c r="Q303" i="13" s="1"/>
  <c r="M304" i="13"/>
  <c r="Q304" i="13" s="1"/>
  <c r="M305" i="13"/>
  <c r="Q305" i="13" s="1"/>
  <c r="M306" i="13"/>
  <c r="Q306" i="13" s="1"/>
  <c r="M307" i="13"/>
  <c r="Q307" i="13" s="1"/>
  <c r="M308" i="13"/>
  <c r="Q308" i="13" s="1"/>
  <c r="M309" i="13"/>
  <c r="Q309" i="13" s="1"/>
  <c r="M310" i="13"/>
  <c r="Q310" i="13" s="1"/>
  <c r="M311" i="13"/>
  <c r="Q311" i="13" s="1"/>
  <c r="M312" i="13"/>
  <c r="Q312" i="13" s="1"/>
  <c r="M313" i="13"/>
  <c r="Q313" i="13" s="1"/>
  <c r="M314" i="13"/>
  <c r="Q314" i="13" s="1"/>
  <c r="M315" i="13"/>
  <c r="Q315" i="13" s="1"/>
  <c r="M316" i="13"/>
  <c r="Q316" i="13" s="1"/>
  <c r="M317" i="13"/>
  <c r="Q317" i="13" s="1"/>
  <c r="M318" i="13"/>
  <c r="Q318" i="13" s="1"/>
  <c r="M319" i="13"/>
  <c r="Q319" i="13" s="1"/>
  <c r="M320" i="13"/>
  <c r="Q320" i="13" s="1"/>
  <c r="M321" i="13"/>
  <c r="Q321" i="13" s="1"/>
  <c r="M322" i="13"/>
  <c r="Q322" i="13" s="1"/>
  <c r="M323" i="13"/>
  <c r="Q323" i="13" s="1"/>
  <c r="M324" i="13"/>
  <c r="Q324" i="13" s="1"/>
  <c r="M325" i="13"/>
  <c r="Q325" i="13" s="1"/>
  <c r="M326" i="13"/>
  <c r="Q326" i="13" s="1"/>
  <c r="M327" i="13"/>
  <c r="Q327" i="13" s="1"/>
  <c r="M328" i="13"/>
  <c r="Q328" i="13" s="1"/>
  <c r="M329" i="13"/>
  <c r="Q329" i="13" s="1"/>
  <c r="M330" i="13"/>
  <c r="Q330" i="13" s="1"/>
  <c r="M331" i="13"/>
  <c r="Q331" i="13" s="1"/>
  <c r="M332" i="13"/>
  <c r="Q332" i="13" s="1"/>
  <c r="M333" i="13"/>
  <c r="Q333" i="13" s="1"/>
  <c r="M334" i="13"/>
  <c r="Q334" i="13" s="1"/>
  <c r="M335" i="13"/>
  <c r="Q335" i="13" s="1"/>
  <c r="M336" i="13"/>
  <c r="Q336" i="13" s="1"/>
  <c r="M337" i="13"/>
  <c r="Q337" i="13" s="1"/>
  <c r="M338" i="13"/>
  <c r="Q338" i="13" s="1"/>
  <c r="M339" i="13"/>
  <c r="Q339" i="13" s="1"/>
  <c r="M340" i="13"/>
  <c r="Q340" i="13" s="1"/>
  <c r="M341" i="13"/>
  <c r="Q341" i="13" s="1"/>
  <c r="M342" i="13"/>
  <c r="Q342" i="13" s="1"/>
  <c r="M343" i="13"/>
  <c r="Q343" i="13" s="1"/>
  <c r="M344" i="13"/>
  <c r="Q344" i="13" s="1"/>
  <c r="M345" i="13"/>
  <c r="Q345" i="13" s="1"/>
  <c r="M346" i="13"/>
  <c r="Q346" i="13" s="1"/>
  <c r="M347" i="13"/>
  <c r="Q347" i="13" s="1"/>
  <c r="M348" i="13"/>
  <c r="Q348" i="13" s="1"/>
  <c r="M349" i="13"/>
  <c r="Q349" i="13" s="1"/>
  <c r="M350" i="13"/>
  <c r="Q350" i="13" s="1"/>
  <c r="M351" i="13"/>
  <c r="Q351" i="13" s="1"/>
  <c r="M352" i="13"/>
  <c r="Q352" i="13" s="1"/>
  <c r="M353" i="13"/>
  <c r="Q353" i="13" s="1"/>
  <c r="M354" i="13"/>
  <c r="Q354" i="13" s="1"/>
  <c r="M355" i="13"/>
  <c r="Q355" i="13" s="1"/>
  <c r="M356" i="13"/>
  <c r="Q356" i="13" s="1"/>
  <c r="M357" i="13"/>
  <c r="Q357" i="13" s="1"/>
  <c r="M358" i="13"/>
  <c r="Q358" i="13" s="1"/>
  <c r="M359" i="13"/>
  <c r="Q359" i="13" s="1"/>
  <c r="M360" i="13"/>
  <c r="Q360" i="13" s="1"/>
  <c r="M361" i="13"/>
  <c r="Q361" i="13" s="1"/>
  <c r="M362" i="13"/>
  <c r="Q362" i="13" s="1"/>
  <c r="M363" i="13"/>
  <c r="Q363" i="13" s="1"/>
  <c r="M364" i="13"/>
  <c r="Q364" i="13" s="1"/>
  <c r="M365" i="13"/>
  <c r="Q365" i="13" s="1"/>
  <c r="M366" i="13"/>
  <c r="Q366" i="13" s="1"/>
  <c r="M367" i="13"/>
  <c r="Q367" i="13" s="1"/>
  <c r="M368" i="13"/>
  <c r="Q368" i="13" s="1"/>
  <c r="M369" i="13"/>
  <c r="Q369" i="13" s="1"/>
  <c r="M370" i="13"/>
  <c r="Q370" i="13" s="1"/>
  <c r="M371" i="13"/>
  <c r="Q371" i="13" s="1"/>
  <c r="M372" i="13"/>
  <c r="Q372" i="13" s="1"/>
  <c r="M373" i="13"/>
  <c r="Q373" i="13" s="1"/>
  <c r="M374" i="13"/>
  <c r="Q374" i="13" s="1"/>
  <c r="M375" i="13"/>
  <c r="Q375" i="13" s="1"/>
  <c r="M376" i="13"/>
  <c r="Q376" i="13" s="1"/>
  <c r="M377" i="13"/>
  <c r="Q377" i="13" s="1"/>
  <c r="M378" i="13"/>
  <c r="Q378" i="13" s="1"/>
  <c r="M379" i="13"/>
  <c r="Q379" i="13" s="1"/>
  <c r="M380" i="13"/>
  <c r="Q380" i="13" s="1"/>
  <c r="M381" i="13"/>
  <c r="Q381" i="13" s="1"/>
  <c r="M382" i="13"/>
  <c r="Q382" i="13" s="1"/>
  <c r="M383" i="13"/>
  <c r="Q383" i="13" s="1"/>
  <c r="M384" i="13"/>
  <c r="Q384" i="13" s="1"/>
  <c r="M385" i="13"/>
  <c r="Q385" i="13" s="1"/>
  <c r="M386" i="13"/>
  <c r="Q386" i="13" s="1"/>
  <c r="M387" i="13"/>
  <c r="Q387" i="13" s="1"/>
  <c r="M388" i="13"/>
  <c r="Q388" i="13" s="1"/>
  <c r="M389" i="13"/>
  <c r="Q389" i="13" s="1"/>
  <c r="M390" i="13"/>
  <c r="Q390" i="13" s="1"/>
  <c r="M391" i="13"/>
  <c r="Q391" i="13" s="1"/>
  <c r="M392" i="13"/>
  <c r="Q392" i="13" s="1"/>
  <c r="M393" i="13"/>
  <c r="Q393" i="13" s="1"/>
  <c r="M394" i="13"/>
  <c r="Q394" i="13" s="1"/>
  <c r="M395" i="13"/>
  <c r="Q395" i="13" s="1"/>
  <c r="M396" i="13"/>
  <c r="Q396" i="13" s="1"/>
  <c r="M397" i="13"/>
  <c r="Q397" i="13" s="1"/>
  <c r="M398" i="13"/>
  <c r="Q398" i="13" s="1"/>
  <c r="M399" i="13"/>
  <c r="Q399" i="13" s="1"/>
  <c r="M400" i="13"/>
  <c r="Q400" i="13" s="1"/>
  <c r="M401" i="13"/>
  <c r="Q401" i="13" s="1"/>
  <c r="M402" i="13"/>
  <c r="Q402" i="13" s="1"/>
  <c r="M403" i="13"/>
  <c r="Q403" i="13" s="1"/>
  <c r="M404" i="13"/>
  <c r="Q404" i="13" s="1"/>
  <c r="M405" i="13"/>
  <c r="Q405" i="13" s="1"/>
  <c r="M406" i="13"/>
  <c r="Q406" i="13" s="1"/>
  <c r="M407" i="13"/>
  <c r="Q407" i="13" s="1"/>
  <c r="M408" i="13"/>
  <c r="Q408" i="13" s="1"/>
  <c r="M409" i="13"/>
  <c r="Q409" i="13" s="1"/>
  <c r="M410" i="13"/>
  <c r="Q410" i="13" s="1"/>
  <c r="M411" i="13"/>
  <c r="Q411" i="13" s="1"/>
  <c r="M412" i="13"/>
  <c r="Q412" i="13" s="1"/>
  <c r="M413" i="13"/>
  <c r="Q413" i="13" s="1"/>
  <c r="M414" i="13"/>
  <c r="Q414" i="13" s="1"/>
  <c r="M415" i="13"/>
  <c r="Q415" i="13" s="1"/>
  <c r="M416" i="13"/>
  <c r="Q416" i="13" s="1"/>
  <c r="M417" i="13"/>
  <c r="Q417" i="13" s="1"/>
  <c r="M418" i="13"/>
  <c r="Q418" i="13" s="1"/>
  <c r="M419" i="13"/>
  <c r="Q419" i="13" s="1"/>
  <c r="M420" i="13"/>
  <c r="Q420" i="13" s="1"/>
  <c r="M421" i="13"/>
  <c r="Q421" i="13" s="1"/>
  <c r="M422" i="13"/>
  <c r="Q422" i="13" s="1"/>
  <c r="M423" i="13"/>
  <c r="Q423" i="13" s="1"/>
  <c r="M424" i="13"/>
  <c r="Q424" i="13" s="1"/>
  <c r="M425" i="13"/>
  <c r="Q425" i="13" s="1"/>
  <c r="M426" i="13"/>
  <c r="Q426" i="13" s="1"/>
  <c r="M427" i="13"/>
  <c r="Q427" i="13" s="1"/>
  <c r="M428" i="13"/>
  <c r="Q428" i="13" s="1"/>
  <c r="M429" i="13"/>
  <c r="Q429" i="13" s="1"/>
  <c r="M430" i="13"/>
  <c r="Q430" i="13" s="1"/>
  <c r="M431" i="13"/>
  <c r="Q431" i="13" s="1"/>
  <c r="M432" i="13"/>
  <c r="Q432" i="13" s="1"/>
  <c r="M433" i="13"/>
  <c r="Q433" i="13" s="1"/>
  <c r="M434" i="13"/>
  <c r="Q434" i="13" s="1"/>
  <c r="M435" i="13"/>
  <c r="Q435" i="13" s="1"/>
  <c r="M436" i="13"/>
  <c r="Q436" i="13" s="1"/>
  <c r="M437" i="13"/>
  <c r="Q437" i="13" s="1"/>
  <c r="M438" i="13"/>
  <c r="Q438" i="13" s="1"/>
  <c r="M439" i="13"/>
  <c r="Q439" i="13" s="1"/>
  <c r="M440" i="13"/>
  <c r="Q440" i="13" s="1"/>
  <c r="M441" i="13"/>
  <c r="Q441" i="13" s="1"/>
  <c r="M442" i="13"/>
  <c r="Q442" i="13" s="1"/>
  <c r="M443" i="13"/>
  <c r="Q443" i="13" s="1"/>
  <c r="M444" i="13"/>
  <c r="Q444" i="13" s="1"/>
  <c r="M445" i="13"/>
  <c r="Q445" i="13" s="1"/>
  <c r="M446" i="13"/>
  <c r="Q446" i="13" s="1"/>
  <c r="M447" i="13"/>
  <c r="Q447" i="13" s="1"/>
  <c r="M448" i="13"/>
  <c r="Q448" i="13" s="1"/>
  <c r="M449" i="13"/>
  <c r="Q449" i="13" s="1"/>
  <c r="M450" i="13"/>
  <c r="Q450" i="13" s="1"/>
  <c r="M451" i="13"/>
  <c r="Q451" i="13" s="1"/>
  <c r="M452" i="13"/>
  <c r="Q452" i="13" s="1"/>
  <c r="M453" i="13"/>
  <c r="Q453" i="13" s="1"/>
  <c r="M454" i="13"/>
  <c r="Q454" i="13" s="1"/>
  <c r="M455" i="13"/>
  <c r="Q455" i="13" s="1"/>
  <c r="M456" i="13"/>
  <c r="Q456" i="13" s="1"/>
  <c r="M457" i="13"/>
  <c r="Q457" i="13" s="1"/>
  <c r="M458" i="13"/>
  <c r="Q458" i="13" s="1"/>
  <c r="M459" i="13"/>
  <c r="Q459" i="13" s="1"/>
  <c r="M460" i="13"/>
  <c r="Q460" i="13" s="1"/>
  <c r="M461" i="13"/>
  <c r="Q461" i="13" s="1"/>
  <c r="M462" i="13"/>
  <c r="Q462" i="13" s="1"/>
  <c r="M463" i="13"/>
  <c r="Q463" i="13" s="1"/>
  <c r="M464" i="13"/>
  <c r="Q464" i="13" s="1"/>
  <c r="M465" i="13"/>
  <c r="Q465" i="13" s="1"/>
  <c r="M466" i="13"/>
  <c r="Q466" i="13" s="1"/>
  <c r="M467" i="13"/>
  <c r="Q467" i="13" s="1"/>
  <c r="M468" i="13"/>
  <c r="Q468" i="13" s="1"/>
  <c r="M469" i="13"/>
  <c r="Q469" i="13" s="1"/>
  <c r="M470" i="13"/>
  <c r="Q470" i="13" s="1"/>
  <c r="M471" i="13"/>
  <c r="Q471" i="13" s="1"/>
  <c r="M472" i="13"/>
  <c r="Q472" i="13" s="1"/>
  <c r="M473" i="13"/>
  <c r="Q473" i="13" s="1"/>
  <c r="M474" i="13"/>
  <c r="Q474" i="13" s="1"/>
  <c r="M475" i="13"/>
  <c r="Q475" i="13" s="1"/>
  <c r="M476" i="13"/>
  <c r="Q476" i="13" s="1"/>
  <c r="M477" i="13"/>
  <c r="Q477" i="13" s="1"/>
  <c r="M478" i="13"/>
  <c r="Q478" i="13" s="1"/>
  <c r="M479" i="13"/>
  <c r="Q479" i="13" s="1"/>
  <c r="M480" i="13"/>
  <c r="Q480" i="13" s="1"/>
  <c r="M481" i="13"/>
  <c r="Q481" i="13" s="1"/>
  <c r="M482" i="13"/>
  <c r="Q482" i="13" s="1"/>
  <c r="M483" i="13"/>
  <c r="Q483" i="13" s="1"/>
  <c r="M484" i="13"/>
  <c r="Q484" i="13" s="1"/>
  <c r="M485" i="13"/>
  <c r="Q485" i="13" s="1"/>
  <c r="M486" i="13"/>
  <c r="Q486" i="13" s="1"/>
  <c r="M487" i="13"/>
  <c r="Q487" i="13" s="1"/>
  <c r="M488" i="13"/>
  <c r="Q488" i="13" s="1"/>
  <c r="M489" i="13"/>
  <c r="Q489" i="13" s="1"/>
  <c r="M490" i="13"/>
  <c r="Q490" i="13" s="1"/>
  <c r="M491" i="13"/>
  <c r="Q491" i="13" s="1"/>
  <c r="M492" i="13"/>
  <c r="Q492" i="13" s="1"/>
  <c r="M493" i="13"/>
  <c r="Q493" i="13" s="1"/>
  <c r="M494" i="13"/>
  <c r="Q494" i="13" s="1"/>
  <c r="M495" i="13"/>
  <c r="Q495" i="13" s="1"/>
  <c r="M496" i="13"/>
  <c r="Q496" i="13" s="1"/>
  <c r="M497" i="13"/>
  <c r="Q497" i="13" s="1"/>
  <c r="M498" i="13"/>
  <c r="Q498" i="13" s="1"/>
  <c r="M499" i="13"/>
  <c r="Q499" i="13" s="1"/>
  <c r="M500" i="13"/>
  <c r="Q500" i="13" s="1"/>
  <c r="M501" i="13"/>
  <c r="Q501" i="13" s="1"/>
  <c r="M502" i="13"/>
  <c r="Q502" i="13" s="1"/>
  <c r="M503" i="13"/>
  <c r="Q503" i="13" s="1"/>
  <c r="M504" i="13"/>
  <c r="Q504" i="13" s="1"/>
  <c r="M505" i="13"/>
  <c r="Q505" i="13" s="1"/>
  <c r="M506" i="13"/>
  <c r="Q506" i="13" s="1"/>
  <c r="M507" i="13"/>
  <c r="Q507" i="13" s="1"/>
  <c r="M508" i="13"/>
  <c r="Q508" i="13" s="1"/>
  <c r="M509" i="13"/>
  <c r="Q509" i="13" s="1"/>
  <c r="M510" i="13"/>
  <c r="Q510" i="13" s="1"/>
  <c r="M511" i="13"/>
  <c r="Q511" i="13" s="1"/>
  <c r="M512" i="13"/>
  <c r="Q512" i="13" s="1"/>
  <c r="M513" i="13"/>
  <c r="Q513" i="13" s="1"/>
  <c r="M514" i="13"/>
  <c r="Q514" i="13" s="1"/>
  <c r="M515" i="13"/>
  <c r="Q515" i="13" s="1"/>
  <c r="M516" i="13"/>
  <c r="Q516" i="13" s="1"/>
  <c r="M517" i="13"/>
  <c r="Q517" i="13" s="1"/>
  <c r="M518" i="13"/>
  <c r="Q518" i="13" s="1"/>
  <c r="M519" i="13"/>
  <c r="Q519" i="13" s="1"/>
  <c r="M520" i="13"/>
  <c r="Q520" i="13" s="1"/>
  <c r="M521" i="13"/>
  <c r="Q521" i="13" s="1"/>
  <c r="M522" i="13"/>
  <c r="Q522" i="13" s="1"/>
  <c r="M523" i="13"/>
  <c r="Q523" i="13" s="1"/>
  <c r="M524" i="13"/>
  <c r="Q524" i="13" s="1"/>
  <c r="M525" i="13"/>
  <c r="Q525" i="13" s="1"/>
  <c r="M526" i="13"/>
  <c r="Q526" i="13" s="1"/>
  <c r="M527" i="13"/>
  <c r="Q527" i="13" s="1"/>
  <c r="M528" i="13"/>
  <c r="Q528" i="13" s="1"/>
  <c r="M529" i="13"/>
  <c r="Q529" i="13" s="1"/>
  <c r="M90" i="13"/>
  <c r="Q90" i="13" s="1"/>
  <c r="M91" i="13"/>
  <c r="Q91" i="13" s="1"/>
  <c r="M92" i="13"/>
  <c r="Q92" i="13" s="1"/>
  <c r="M93" i="13"/>
  <c r="Q93" i="13" s="1"/>
  <c r="M94" i="13"/>
  <c r="Q94" i="13" s="1"/>
  <c r="M95" i="13"/>
  <c r="Q95" i="13" s="1"/>
  <c r="M96" i="13"/>
  <c r="Q96" i="13" s="1"/>
  <c r="M97" i="13"/>
  <c r="Q97" i="13" s="1"/>
  <c r="M98" i="13"/>
  <c r="Q98" i="13" s="1"/>
  <c r="M99" i="13"/>
  <c r="Q99" i="13" s="1"/>
  <c r="M100" i="13"/>
  <c r="Q100" i="13" s="1"/>
  <c r="M101" i="13"/>
  <c r="Q101" i="13" s="1"/>
  <c r="M102" i="13"/>
  <c r="Q102" i="13" s="1"/>
  <c r="M103" i="13"/>
  <c r="Q103" i="13" s="1"/>
  <c r="M104" i="13"/>
  <c r="Q104" i="13" s="1"/>
  <c r="M105" i="13"/>
  <c r="Q105" i="13" s="1"/>
  <c r="M106" i="13"/>
  <c r="Q106" i="13" s="1"/>
  <c r="M107" i="13"/>
  <c r="Q107" i="13" s="1"/>
  <c r="M108" i="13"/>
  <c r="Q108" i="13" s="1"/>
  <c r="M109" i="13"/>
  <c r="Q109" i="13" s="1"/>
  <c r="M110" i="13"/>
  <c r="Q110" i="13" s="1"/>
  <c r="M111" i="13"/>
  <c r="Q111" i="13" s="1"/>
  <c r="M112" i="13"/>
  <c r="Q112" i="13" s="1"/>
  <c r="M113" i="13"/>
  <c r="Q113" i="13" s="1"/>
  <c r="M114" i="13"/>
  <c r="Q114" i="13" s="1"/>
  <c r="M115" i="13"/>
  <c r="Q115" i="13" s="1"/>
  <c r="M116" i="13"/>
  <c r="Q116" i="13" s="1"/>
  <c r="M117" i="13"/>
  <c r="Q117" i="13" s="1"/>
  <c r="M118" i="13"/>
  <c r="Q118" i="13" s="1"/>
  <c r="M119" i="13"/>
  <c r="Q119" i="13" s="1"/>
  <c r="M120" i="13"/>
  <c r="Q120" i="13" s="1"/>
  <c r="M121" i="13"/>
  <c r="Q121" i="13" s="1"/>
  <c r="M122" i="13"/>
  <c r="Q122" i="13" s="1"/>
  <c r="M123" i="13"/>
  <c r="Q123" i="13" s="1"/>
  <c r="M124" i="13"/>
  <c r="Q124" i="13" s="1"/>
  <c r="M125" i="13"/>
  <c r="Q125" i="13" s="1"/>
  <c r="M126" i="13"/>
  <c r="Q126" i="13" s="1"/>
  <c r="M127" i="13"/>
  <c r="Q127" i="13" s="1"/>
  <c r="M128" i="13"/>
  <c r="Q128" i="13" s="1"/>
  <c r="M129" i="13"/>
  <c r="Q129" i="13" s="1"/>
  <c r="M130" i="13"/>
  <c r="Q130" i="13" s="1"/>
  <c r="M131" i="13"/>
  <c r="Q131" i="13" s="1"/>
  <c r="M132" i="13"/>
  <c r="Q132" i="13" s="1"/>
  <c r="M133" i="13"/>
  <c r="Q133" i="13" s="1"/>
  <c r="M134" i="13"/>
  <c r="Q134" i="13" s="1"/>
  <c r="M135" i="13"/>
  <c r="Q135" i="13" s="1"/>
  <c r="M136" i="13"/>
  <c r="Q136" i="13" s="1"/>
  <c r="M137" i="13"/>
  <c r="Q137" i="13" s="1"/>
  <c r="M138" i="13"/>
  <c r="Q138" i="13" s="1"/>
  <c r="M139" i="13"/>
  <c r="Q139" i="13" s="1"/>
  <c r="M140" i="13"/>
  <c r="Q140" i="13" s="1"/>
  <c r="M141" i="13"/>
  <c r="Q141" i="13" s="1"/>
  <c r="M142" i="13"/>
  <c r="Q142" i="13" s="1"/>
  <c r="M143" i="13"/>
  <c r="Q143" i="13" s="1"/>
  <c r="M144" i="13"/>
  <c r="Q144" i="13" s="1"/>
  <c r="M145" i="13"/>
  <c r="Q145" i="13" s="1"/>
  <c r="M146" i="13"/>
  <c r="Q146" i="13" s="1"/>
  <c r="M147" i="13"/>
  <c r="Q147" i="13" s="1"/>
  <c r="M148" i="13"/>
  <c r="Q148" i="13" s="1"/>
  <c r="M149" i="13"/>
  <c r="Q149" i="13" s="1"/>
  <c r="M150" i="13"/>
  <c r="Q150" i="13" s="1"/>
  <c r="M151" i="13"/>
  <c r="Q151" i="13" s="1"/>
  <c r="M152" i="13"/>
  <c r="Q152" i="13" s="1"/>
  <c r="M153" i="13"/>
  <c r="Q153" i="13" s="1"/>
  <c r="M154" i="13"/>
  <c r="Q154" i="13" s="1"/>
  <c r="M155" i="13"/>
  <c r="Q155" i="13" s="1"/>
  <c r="M156" i="13"/>
  <c r="Q156" i="13" s="1"/>
  <c r="M157" i="13"/>
  <c r="Q157" i="13" s="1"/>
  <c r="M158" i="13"/>
  <c r="Q158" i="13" s="1"/>
  <c r="M159" i="13"/>
  <c r="Q159" i="13" s="1"/>
  <c r="M160" i="13"/>
  <c r="Q160" i="13" s="1"/>
  <c r="M161" i="13"/>
  <c r="Q161" i="13" s="1"/>
  <c r="M162" i="13"/>
  <c r="Q162" i="13" s="1"/>
  <c r="M163" i="13"/>
  <c r="Q163" i="13" s="1"/>
  <c r="M164" i="13"/>
  <c r="Q164" i="13" s="1"/>
  <c r="M165" i="13"/>
  <c r="Q165" i="13" s="1"/>
  <c r="M166" i="13"/>
  <c r="Q166" i="13" s="1"/>
  <c r="M167" i="13"/>
  <c r="Q167" i="13" s="1"/>
  <c r="M168" i="13"/>
  <c r="Q168" i="13" s="1"/>
  <c r="M169" i="13"/>
  <c r="Q169" i="13" s="1"/>
  <c r="M170" i="13"/>
  <c r="Q170" i="13" s="1"/>
  <c r="M171" i="13"/>
  <c r="Q171" i="13" s="1"/>
  <c r="M172" i="13"/>
  <c r="Q172" i="13" s="1"/>
  <c r="M173" i="13"/>
  <c r="Q173" i="13" s="1"/>
  <c r="M174" i="13"/>
  <c r="Q174" i="13" s="1"/>
  <c r="M175" i="13"/>
  <c r="Q175" i="13" s="1"/>
  <c r="M176" i="13"/>
  <c r="Q176" i="13" s="1"/>
  <c r="M177" i="13"/>
  <c r="Q177" i="13" s="1"/>
  <c r="M178" i="13"/>
  <c r="Q178" i="13" s="1"/>
  <c r="M179" i="13"/>
  <c r="Q179" i="13" s="1"/>
  <c r="M180" i="13"/>
  <c r="Q180" i="13" s="1"/>
  <c r="M181" i="13"/>
  <c r="Q181" i="13" s="1"/>
  <c r="M182" i="13"/>
  <c r="Q182" i="13" s="1"/>
  <c r="M183" i="13"/>
  <c r="Q183" i="13" s="1"/>
  <c r="M184" i="13"/>
  <c r="Q184" i="13" s="1"/>
  <c r="M185" i="13"/>
  <c r="Q185" i="13" s="1"/>
  <c r="M186" i="13"/>
  <c r="Q186" i="13" s="1"/>
  <c r="M187" i="13"/>
  <c r="Q187" i="13" s="1"/>
  <c r="M188" i="13"/>
  <c r="Q188" i="13" s="1"/>
  <c r="M189" i="13"/>
  <c r="Q189" i="13" s="1"/>
  <c r="M190" i="13"/>
  <c r="Q190" i="13" s="1"/>
  <c r="M191" i="13"/>
  <c r="Q191" i="13" s="1"/>
  <c r="M192" i="13"/>
  <c r="Q192" i="13" s="1"/>
  <c r="M193" i="13"/>
  <c r="Q193" i="13" s="1"/>
  <c r="M194" i="13"/>
  <c r="Q194" i="13" s="1"/>
  <c r="M195" i="13"/>
  <c r="Q195" i="13" s="1"/>
  <c r="M196" i="13"/>
  <c r="Q196" i="13" s="1"/>
  <c r="M197" i="13"/>
  <c r="Q197" i="13" s="1"/>
  <c r="M198" i="13"/>
  <c r="Q198" i="13" s="1"/>
  <c r="M199" i="13"/>
  <c r="Q199" i="13" s="1"/>
  <c r="M200" i="13"/>
  <c r="Q200" i="13" s="1"/>
  <c r="M201" i="13"/>
  <c r="Q201" i="13" s="1"/>
  <c r="M202" i="13"/>
  <c r="Q202" i="13" s="1"/>
  <c r="M203" i="13"/>
  <c r="Q203" i="13" s="1"/>
  <c r="M204" i="13"/>
  <c r="Q204" i="13" s="1"/>
  <c r="M205" i="13"/>
  <c r="Q205" i="13" s="1"/>
  <c r="M206" i="13"/>
  <c r="Q206" i="13" s="1"/>
  <c r="M207" i="13"/>
  <c r="Q207" i="13" s="1"/>
  <c r="M208" i="13"/>
  <c r="Q208" i="13" s="1"/>
  <c r="M209" i="13"/>
  <c r="Q209" i="13" s="1"/>
  <c r="M210" i="13"/>
  <c r="Q210" i="13" s="1"/>
  <c r="M211" i="13"/>
  <c r="Q211" i="13" s="1"/>
  <c r="M212" i="13"/>
  <c r="Q212" i="13" s="1"/>
  <c r="M213" i="13"/>
  <c r="Q213" i="13" s="1"/>
  <c r="M214" i="13"/>
  <c r="Q214" i="13" s="1"/>
  <c r="M215" i="13"/>
  <c r="Q215" i="13" s="1"/>
  <c r="M216" i="13"/>
  <c r="Q216" i="13" s="1"/>
  <c r="M217" i="13"/>
  <c r="Q217" i="13" s="1"/>
  <c r="M218" i="13"/>
  <c r="Q218" i="13" s="1"/>
  <c r="M219" i="13"/>
  <c r="Q219" i="13" s="1"/>
  <c r="M220" i="13"/>
  <c r="Q220" i="13" s="1"/>
  <c r="M221" i="13"/>
  <c r="Q221" i="13" s="1"/>
  <c r="M222" i="13"/>
  <c r="Q222" i="13" s="1"/>
  <c r="M223" i="13"/>
  <c r="Q223" i="13" s="1"/>
  <c r="M224" i="13"/>
  <c r="Q224" i="13" s="1"/>
  <c r="M225" i="13"/>
  <c r="Q225" i="13" s="1"/>
  <c r="M226" i="13"/>
  <c r="Q226" i="13" s="1"/>
  <c r="M227" i="13"/>
  <c r="Q227" i="13" s="1"/>
  <c r="M1273" i="13"/>
  <c r="M228" i="13"/>
  <c r="Q228" i="13" s="1"/>
  <c r="M229" i="13"/>
  <c r="Q229" i="13" s="1"/>
  <c r="M230" i="13"/>
  <c r="Q230" i="13" s="1"/>
  <c r="M231" i="13"/>
  <c r="Q231" i="13" s="1"/>
  <c r="M232" i="13"/>
  <c r="Q232" i="13" s="1"/>
  <c r="M233" i="13"/>
  <c r="Q233" i="13" s="1"/>
  <c r="M234" i="13"/>
  <c r="Q234" i="13" s="1"/>
  <c r="M235" i="13"/>
  <c r="Q235" i="13" s="1"/>
  <c r="M236" i="13"/>
  <c r="Q236" i="13" s="1"/>
  <c r="M237" i="13"/>
  <c r="Q237" i="13" s="1"/>
  <c r="M238" i="13"/>
  <c r="Q238" i="13" s="1"/>
  <c r="M239" i="13"/>
  <c r="Q239" i="13" s="1"/>
  <c r="M240" i="13"/>
  <c r="Q240" i="13" s="1"/>
  <c r="M241" i="13"/>
  <c r="Q241" i="13" s="1"/>
  <c r="M242" i="13"/>
  <c r="Q242" i="13" s="1"/>
  <c r="M243" i="13"/>
  <c r="Q243" i="13" s="1"/>
  <c r="M244" i="13"/>
  <c r="Q244" i="13" s="1"/>
  <c r="M245" i="13"/>
  <c r="Q245" i="13" s="1"/>
  <c r="M246" i="13"/>
  <c r="Q246" i="13" s="1"/>
  <c r="M247" i="13"/>
  <c r="Q247" i="13" s="1"/>
  <c r="M248" i="13"/>
  <c r="Q248" i="13" s="1"/>
  <c r="M249" i="13"/>
  <c r="Q249" i="13" s="1"/>
  <c r="M250" i="13"/>
  <c r="Q250" i="13" s="1"/>
  <c r="M251" i="13"/>
  <c r="Q251" i="13" s="1"/>
  <c r="M252" i="13"/>
  <c r="Q252" i="13" s="1"/>
  <c r="M253" i="13"/>
  <c r="Q253" i="13" s="1"/>
  <c r="M254" i="13"/>
  <c r="Q254" i="13" s="1"/>
  <c r="M255" i="13"/>
  <c r="Q255" i="13" s="1"/>
  <c r="M256" i="13"/>
  <c r="Q256" i="13" s="1"/>
  <c r="M257" i="13"/>
  <c r="Q257" i="13" s="1"/>
  <c r="M258" i="13"/>
  <c r="Q258" i="13" s="1"/>
  <c r="M259" i="13"/>
  <c r="Q259" i="13" s="1"/>
  <c r="M260" i="13"/>
  <c r="Q260" i="13" s="1"/>
  <c r="M261" i="13"/>
  <c r="Q261" i="13" s="1"/>
  <c r="M262" i="13"/>
  <c r="Q262" i="13" s="1"/>
  <c r="M263" i="13"/>
  <c r="Q263" i="13" s="1"/>
  <c r="M264" i="13"/>
  <c r="Q264" i="13" s="1"/>
  <c r="M265" i="13"/>
  <c r="Q265" i="13" s="1"/>
  <c r="M266" i="13"/>
  <c r="Q266" i="13" s="1"/>
  <c r="M267" i="13"/>
  <c r="Q267" i="13" s="1"/>
  <c r="M268" i="13"/>
  <c r="Q268" i="13" s="1"/>
  <c r="M269" i="13"/>
  <c r="Q269" i="13" s="1"/>
  <c r="M270" i="13"/>
  <c r="Q270" i="13" s="1"/>
  <c r="M271" i="13"/>
  <c r="Q271" i="13" s="1"/>
  <c r="M272" i="13"/>
  <c r="Q272" i="13" s="1"/>
  <c r="M273" i="13"/>
  <c r="Q273" i="13" s="1"/>
  <c r="M274" i="13"/>
  <c r="Q274" i="13" s="1"/>
  <c r="M275" i="13"/>
  <c r="Q275" i="13" s="1"/>
  <c r="M276" i="13"/>
  <c r="Q276" i="13" s="1"/>
  <c r="M277" i="13"/>
  <c r="Q277" i="13" s="1"/>
  <c r="M278" i="13"/>
  <c r="Q278" i="13" s="1"/>
  <c r="M279" i="13"/>
  <c r="Q279" i="13" s="1"/>
  <c r="M280" i="13"/>
  <c r="Q280" i="13" s="1"/>
  <c r="M281" i="13"/>
  <c r="Q281" i="13" s="1"/>
  <c r="M282" i="13"/>
  <c r="Q282" i="13" s="1"/>
  <c r="M283" i="13"/>
  <c r="Q283" i="13" s="1"/>
  <c r="M530" i="13"/>
  <c r="Q530" i="13" s="1"/>
  <c r="M531" i="13"/>
  <c r="Q531" i="13" s="1"/>
  <c r="M532" i="13"/>
  <c r="Q532" i="13" s="1"/>
  <c r="M533" i="13"/>
  <c r="Q533" i="13" s="1"/>
  <c r="M534" i="13"/>
  <c r="Q534" i="13" s="1"/>
  <c r="M535" i="13"/>
  <c r="Q535" i="13" s="1"/>
  <c r="M536" i="13"/>
  <c r="Q536" i="13" s="1"/>
  <c r="M537" i="13"/>
  <c r="Q537" i="13" s="1"/>
  <c r="M538" i="13"/>
  <c r="Q538" i="13" s="1"/>
  <c r="M539" i="13"/>
  <c r="Q539" i="13" s="1"/>
  <c r="M540" i="13"/>
  <c r="Q540" i="13" s="1"/>
  <c r="M541" i="13"/>
  <c r="Q541" i="13" s="1"/>
  <c r="M542" i="13"/>
  <c r="Q542" i="13" s="1"/>
  <c r="M543" i="13"/>
  <c r="Q543" i="13" s="1"/>
  <c r="M544" i="13"/>
  <c r="Q544" i="13" s="1"/>
  <c r="M545" i="13"/>
  <c r="Q545" i="13" s="1"/>
  <c r="M546" i="13"/>
  <c r="Q546" i="13" s="1"/>
  <c r="M547" i="13"/>
  <c r="Q547" i="13" s="1"/>
  <c r="M548" i="13"/>
  <c r="Q548" i="13" s="1"/>
  <c r="M549" i="13"/>
  <c r="Q549" i="13" s="1"/>
  <c r="M550" i="13"/>
  <c r="Q550" i="13" s="1"/>
  <c r="M551" i="13"/>
  <c r="Q551" i="13" s="1"/>
  <c r="M552" i="13"/>
  <c r="Q552" i="13" s="1"/>
  <c r="M553" i="13"/>
  <c r="Q553" i="13" s="1"/>
  <c r="M554" i="13"/>
  <c r="Q554" i="13" s="1"/>
  <c r="M555" i="13"/>
  <c r="Q555" i="13" s="1"/>
  <c r="M556" i="13"/>
  <c r="Q556" i="13" s="1"/>
  <c r="M557" i="13"/>
  <c r="Q557" i="13" s="1"/>
  <c r="M558" i="13"/>
  <c r="Q558" i="13" s="1"/>
  <c r="M559" i="13"/>
  <c r="Q559" i="13" s="1"/>
  <c r="M560" i="13"/>
  <c r="Q560" i="13" s="1"/>
  <c r="M561" i="13"/>
  <c r="Q561" i="13" s="1"/>
  <c r="M562" i="13"/>
  <c r="Q562" i="13" s="1"/>
  <c r="M563" i="13"/>
  <c r="Q563" i="13" s="1"/>
  <c r="M564" i="13"/>
  <c r="Q564" i="13" s="1"/>
  <c r="M565" i="13"/>
  <c r="Q565" i="13" s="1"/>
  <c r="M566" i="13"/>
  <c r="Q566" i="13" s="1"/>
  <c r="M567" i="13"/>
  <c r="Q567" i="13" s="1"/>
  <c r="M568" i="13"/>
  <c r="Q568" i="13" s="1"/>
  <c r="M569" i="13"/>
  <c r="Q569" i="13" s="1"/>
  <c r="M570" i="13"/>
  <c r="Q570" i="13" s="1"/>
  <c r="M571" i="13"/>
  <c r="Q571" i="13" s="1"/>
  <c r="M572" i="13"/>
  <c r="Q572" i="13" s="1"/>
  <c r="M573" i="13"/>
  <c r="Q573" i="13" s="1"/>
  <c r="M574" i="13"/>
  <c r="Q574" i="13" s="1"/>
  <c r="M575" i="13"/>
  <c r="Q575" i="13" s="1"/>
  <c r="M576" i="13"/>
  <c r="Q576" i="13" s="1"/>
  <c r="M577" i="13"/>
  <c r="Q577" i="13" s="1"/>
  <c r="M578" i="13"/>
  <c r="Q578" i="13" s="1"/>
  <c r="M579" i="13"/>
  <c r="Q579" i="13" s="1"/>
  <c r="M580" i="13"/>
  <c r="Q580" i="13" s="1"/>
  <c r="M581" i="13"/>
  <c r="Q581" i="13" s="1"/>
  <c r="M582" i="13"/>
  <c r="Q582" i="13" s="1"/>
  <c r="M583" i="13"/>
  <c r="Q583" i="13" s="1"/>
  <c r="M584" i="13"/>
  <c r="Q584" i="13" s="1"/>
  <c r="M585" i="13"/>
  <c r="Q585" i="13" s="1"/>
  <c r="M586" i="13"/>
  <c r="Q586" i="13" s="1"/>
  <c r="M587" i="13"/>
  <c r="Q587" i="13" s="1"/>
  <c r="M588" i="13"/>
  <c r="Q588" i="13" s="1"/>
  <c r="M589" i="13"/>
  <c r="Q589" i="13" s="1"/>
  <c r="M590" i="13"/>
  <c r="Q590" i="13" s="1"/>
  <c r="S1273" i="13" l="1"/>
  <c r="Q1273" i="13"/>
  <c r="K10" i="16"/>
  <c r="L10" i="16"/>
  <c r="K9" i="21"/>
  <c r="L9" i="21"/>
  <c r="M9" i="21"/>
  <c r="K10" i="21"/>
  <c r="P10" i="21" s="1"/>
  <c r="L10" i="21"/>
  <c r="M10" i="21"/>
  <c r="K11" i="21"/>
  <c r="P11" i="21" s="1"/>
  <c r="L11" i="21"/>
  <c r="M11" i="21"/>
  <c r="K12" i="21"/>
  <c r="P12" i="21" s="1"/>
  <c r="L12" i="21"/>
  <c r="M12" i="21"/>
  <c r="K9" i="20"/>
  <c r="L9" i="20"/>
  <c r="M9" i="20"/>
  <c r="K10" i="20"/>
  <c r="P10" i="20" s="1"/>
  <c r="L10" i="20"/>
  <c r="M10" i="20"/>
  <c r="N10" i="20"/>
  <c r="K11" i="20"/>
  <c r="P11" i="20" s="1"/>
  <c r="L11" i="20"/>
  <c r="M11" i="20"/>
  <c r="N11" i="20"/>
  <c r="K12" i="20"/>
  <c r="P12" i="20" s="1"/>
  <c r="L12" i="20"/>
  <c r="M12" i="20"/>
  <c r="N12" i="20"/>
  <c r="Q12" i="20" s="1"/>
  <c r="P9" i="21" l="1"/>
  <c r="S11" i="20"/>
  <c r="Q11" i="20"/>
  <c r="S10" i="20"/>
  <c r="Q10" i="20"/>
  <c r="P9" i="20"/>
  <c r="L9" i="15"/>
  <c r="M9" i="15"/>
  <c r="N9" i="15"/>
  <c r="L11" i="15"/>
  <c r="R11" i="15" s="1"/>
  <c r="M11" i="15"/>
  <c r="N11" i="15"/>
  <c r="L10" i="15"/>
  <c r="R10" i="15" s="1"/>
  <c r="M10" i="15"/>
  <c r="N10" i="15"/>
  <c r="L20" i="14"/>
  <c r="M20" i="14"/>
  <c r="N20" i="14"/>
  <c r="O20" i="14"/>
  <c r="K9" i="13"/>
  <c r="L9" i="13"/>
  <c r="J10" i="13"/>
  <c r="K10" i="13"/>
  <c r="L10" i="13"/>
  <c r="J25" i="13"/>
  <c r="P25" i="13" s="1"/>
  <c r="K25" i="13"/>
  <c r="L25" i="13"/>
  <c r="J36" i="13"/>
  <c r="P36" i="13" s="1"/>
  <c r="K36" i="13"/>
  <c r="L36" i="13"/>
  <c r="J14" i="13"/>
  <c r="P14" i="13" s="1"/>
  <c r="K14" i="13"/>
  <c r="L14" i="13"/>
  <c r="J37" i="13"/>
  <c r="P37" i="13" s="1"/>
  <c r="K37" i="13"/>
  <c r="L37" i="13"/>
  <c r="M9" i="13"/>
  <c r="Q9" i="13" s="1"/>
  <c r="M10" i="13"/>
  <c r="Q10" i="13" s="1"/>
  <c r="M25" i="13"/>
  <c r="Q25" i="13" s="1"/>
  <c r="M36" i="13"/>
  <c r="Q36" i="13" s="1"/>
  <c r="M14" i="13"/>
  <c r="Q14" i="13" s="1"/>
  <c r="M37" i="13"/>
  <c r="Q37" i="13" s="1"/>
  <c r="N25" i="1"/>
  <c r="Q25" i="1" s="1"/>
  <c r="K25" i="1"/>
  <c r="L25" i="1"/>
  <c r="K11" i="1"/>
  <c r="L11" i="1"/>
  <c r="J17" i="1"/>
  <c r="P17" i="1" s="1"/>
  <c r="K17" i="1"/>
  <c r="L17" i="1"/>
  <c r="J28" i="1"/>
  <c r="P28" i="1" s="1"/>
  <c r="K28" i="1"/>
  <c r="L28" i="1"/>
  <c r="J26" i="1"/>
  <c r="P26" i="1" s="1"/>
  <c r="K26" i="1"/>
  <c r="L26" i="1"/>
  <c r="J24" i="1"/>
  <c r="P24" i="1" s="1"/>
  <c r="K24" i="1"/>
  <c r="L24" i="1"/>
  <c r="R9" i="15" l="1"/>
  <c r="P10" i="13"/>
  <c r="C8" i="19"/>
  <c r="P2909" i="18"/>
  <c r="P2908" i="18"/>
  <c r="P2907" i="18"/>
  <c r="P2906" i="18"/>
  <c r="P2905" i="18"/>
  <c r="P2904" i="18"/>
  <c r="P2903" i="18"/>
  <c r="P2902" i="18"/>
  <c r="P2901" i="18"/>
  <c r="P2900" i="18"/>
  <c r="P2899" i="18"/>
  <c r="P2898" i="18"/>
  <c r="P2897" i="18"/>
  <c r="P2896" i="18"/>
  <c r="P2895" i="18"/>
  <c r="P2894" i="18"/>
  <c r="P2893" i="18"/>
  <c r="P2892" i="18"/>
  <c r="P2891" i="18"/>
  <c r="P2890" i="18"/>
  <c r="P2889" i="18"/>
  <c r="P2888" i="18"/>
  <c r="P2887" i="18"/>
  <c r="P2886" i="18"/>
  <c r="P2885" i="18"/>
  <c r="P2884" i="18"/>
  <c r="P2883" i="18"/>
  <c r="P2882" i="18"/>
  <c r="P2881" i="18"/>
  <c r="P2880" i="18"/>
  <c r="P2879" i="18"/>
  <c r="P2878" i="18"/>
  <c r="P2877" i="18"/>
  <c r="P2876" i="18"/>
  <c r="P2875" i="18"/>
  <c r="P2874" i="18"/>
  <c r="P2873" i="18"/>
  <c r="P2872" i="18"/>
  <c r="P2871" i="18"/>
  <c r="P2870" i="18"/>
  <c r="P2869" i="18"/>
  <c r="P2868" i="18"/>
  <c r="P2867" i="18"/>
  <c r="P2866" i="18"/>
  <c r="P2865" i="18"/>
  <c r="P2864" i="18"/>
  <c r="P2863" i="18"/>
  <c r="P2862" i="18"/>
  <c r="P2861" i="18"/>
  <c r="P2860" i="18"/>
  <c r="P2852" i="18"/>
  <c r="P2851" i="18"/>
  <c r="P2850" i="18"/>
  <c r="P2849" i="18"/>
  <c r="P2848" i="18"/>
  <c r="P2847" i="18"/>
  <c r="P2846" i="18"/>
  <c r="P2845" i="18"/>
  <c r="P2844" i="18"/>
  <c r="P2843" i="18"/>
  <c r="P2842" i="18"/>
  <c r="P2841" i="18"/>
  <c r="P2840" i="18"/>
  <c r="P2839" i="18"/>
  <c r="P2838" i="18"/>
  <c r="P2837" i="18"/>
  <c r="P2836" i="18"/>
  <c r="P2835" i="18"/>
  <c r="P2834" i="18"/>
  <c r="P2833" i="18"/>
  <c r="P2832" i="18"/>
  <c r="P2831" i="18"/>
  <c r="P2830" i="18"/>
  <c r="P2829" i="18"/>
  <c r="P2828" i="18"/>
  <c r="P2827" i="18"/>
  <c r="P2826" i="18"/>
  <c r="P2825" i="18"/>
  <c r="P2824" i="18"/>
  <c r="P2823" i="18"/>
  <c r="P2822" i="18"/>
  <c r="P2821" i="18"/>
  <c r="P2820" i="18"/>
  <c r="P2819" i="18"/>
  <c r="P2818" i="18"/>
  <c r="P2817" i="18"/>
  <c r="P2816" i="18"/>
  <c r="P2815" i="18"/>
  <c r="P2814" i="18"/>
  <c r="P2813" i="18"/>
  <c r="P2812" i="18"/>
  <c r="P2811" i="18"/>
  <c r="P2810" i="18"/>
  <c r="P2809" i="18"/>
  <c r="P2808" i="18"/>
  <c r="P2807" i="18"/>
  <c r="P2806" i="18"/>
  <c r="P2805" i="18"/>
  <c r="P2804" i="18"/>
  <c r="P2803" i="18"/>
  <c r="P2795" i="18"/>
  <c r="P2794" i="18"/>
  <c r="P2793" i="18"/>
  <c r="P2792" i="18"/>
  <c r="P2791" i="18"/>
  <c r="P2790" i="18"/>
  <c r="P2789" i="18"/>
  <c r="P2788" i="18"/>
  <c r="P2787" i="18"/>
  <c r="P2786" i="18"/>
  <c r="P2785" i="18"/>
  <c r="P2784" i="18"/>
  <c r="P2783" i="18"/>
  <c r="P2782" i="18"/>
  <c r="P2781" i="18"/>
  <c r="P2780" i="18"/>
  <c r="P2779" i="18"/>
  <c r="P2778" i="18"/>
  <c r="P2777" i="18"/>
  <c r="P2776" i="18"/>
  <c r="P2775" i="18"/>
  <c r="P2774" i="18"/>
  <c r="P2773" i="18"/>
  <c r="P2772" i="18"/>
  <c r="P2771" i="18"/>
  <c r="P2770" i="18"/>
  <c r="P2769" i="18"/>
  <c r="P2768" i="18"/>
  <c r="P2767" i="18"/>
  <c r="P2766" i="18"/>
  <c r="P2765" i="18"/>
  <c r="P2764" i="18"/>
  <c r="P2763" i="18"/>
  <c r="P2762" i="18"/>
  <c r="P2761" i="18"/>
  <c r="P2760" i="18"/>
  <c r="P2759" i="18"/>
  <c r="P2758" i="18"/>
  <c r="P2757" i="18"/>
  <c r="P2756" i="18"/>
  <c r="P2755" i="18"/>
  <c r="P2754" i="18"/>
  <c r="P2753" i="18"/>
  <c r="P2752" i="18"/>
  <c r="P2751" i="18"/>
  <c r="P2750" i="18"/>
  <c r="P2749" i="18"/>
  <c r="P2748" i="18"/>
  <c r="P2747" i="18"/>
  <c r="P2746" i="18"/>
  <c r="P2738" i="18"/>
  <c r="P2737" i="18"/>
  <c r="P2736" i="18"/>
  <c r="P2735" i="18"/>
  <c r="P2734" i="18"/>
  <c r="P2733" i="18"/>
  <c r="P2732" i="18"/>
  <c r="P2731" i="18"/>
  <c r="P2730" i="18"/>
  <c r="P2729" i="18"/>
  <c r="P2728" i="18"/>
  <c r="P2727" i="18"/>
  <c r="P2726" i="18"/>
  <c r="P2725" i="18"/>
  <c r="P2724" i="18"/>
  <c r="P2723" i="18"/>
  <c r="P2722" i="18"/>
  <c r="P2721" i="18"/>
  <c r="P2720" i="18"/>
  <c r="P2719" i="18"/>
  <c r="P2718" i="18"/>
  <c r="P2717" i="18"/>
  <c r="P2716" i="18"/>
  <c r="P2715" i="18"/>
  <c r="P2714" i="18"/>
  <c r="P2713" i="18"/>
  <c r="P2712" i="18"/>
  <c r="P2711" i="18"/>
  <c r="P2710" i="18"/>
  <c r="P2709" i="18"/>
  <c r="P2708" i="18"/>
  <c r="P2707" i="18"/>
  <c r="P2706" i="18"/>
  <c r="P2705" i="18"/>
  <c r="P2704" i="18"/>
  <c r="P2703" i="18"/>
  <c r="P2702" i="18"/>
  <c r="P2701" i="18"/>
  <c r="P2700" i="18"/>
  <c r="P2699" i="18"/>
  <c r="P2698" i="18"/>
  <c r="P2697" i="18"/>
  <c r="P2696" i="18"/>
  <c r="P2695" i="18"/>
  <c r="P2694" i="18"/>
  <c r="P2693" i="18"/>
  <c r="P2692" i="18"/>
  <c r="P2691" i="18"/>
  <c r="P2690" i="18"/>
  <c r="P2689" i="18"/>
  <c r="P2681" i="18"/>
  <c r="P2680" i="18"/>
  <c r="P2679" i="18"/>
  <c r="P2678" i="18"/>
  <c r="P2677" i="18"/>
  <c r="P2676" i="18"/>
  <c r="P2675" i="18"/>
  <c r="P2674" i="18"/>
  <c r="P2673" i="18"/>
  <c r="P2672" i="18"/>
  <c r="P2671" i="18"/>
  <c r="P2670" i="18"/>
  <c r="P2669" i="18"/>
  <c r="P2668" i="18"/>
  <c r="P2667" i="18"/>
  <c r="P2666" i="18"/>
  <c r="P2665" i="18"/>
  <c r="P2664" i="18"/>
  <c r="P2663" i="18"/>
  <c r="P2662" i="18"/>
  <c r="P2661" i="18"/>
  <c r="P2660" i="18"/>
  <c r="P2659" i="18"/>
  <c r="P2658" i="18"/>
  <c r="P2657" i="18"/>
  <c r="P2656" i="18"/>
  <c r="P2655" i="18"/>
  <c r="P2654" i="18"/>
  <c r="P2653" i="18"/>
  <c r="P2652" i="18"/>
  <c r="P2651" i="18"/>
  <c r="P2650" i="18"/>
  <c r="P2649" i="18"/>
  <c r="P2648" i="18"/>
  <c r="P2647" i="18"/>
  <c r="P2646" i="18"/>
  <c r="P2645" i="18"/>
  <c r="P2644" i="18"/>
  <c r="P2643" i="18"/>
  <c r="P2642" i="18"/>
  <c r="P2641" i="18"/>
  <c r="P2640" i="18"/>
  <c r="P2639" i="18"/>
  <c r="P2638" i="18"/>
  <c r="P2637" i="18"/>
  <c r="P2636" i="18"/>
  <c r="P2635" i="18"/>
  <c r="P2634" i="18"/>
  <c r="P2633" i="18"/>
  <c r="P2632" i="18"/>
  <c r="P2624" i="18"/>
  <c r="P2623" i="18"/>
  <c r="P2622" i="18"/>
  <c r="P2621" i="18"/>
  <c r="P2620" i="18"/>
  <c r="P2619" i="18"/>
  <c r="P2618" i="18"/>
  <c r="P2617" i="18"/>
  <c r="P2616" i="18"/>
  <c r="P2615" i="18"/>
  <c r="P2614" i="18"/>
  <c r="P2613" i="18"/>
  <c r="P2612" i="18"/>
  <c r="P2611" i="18"/>
  <c r="P2610" i="18"/>
  <c r="P2609" i="18"/>
  <c r="P2608" i="18"/>
  <c r="P2607" i="18"/>
  <c r="P2606" i="18"/>
  <c r="P2605" i="18"/>
  <c r="P2604" i="18"/>
  <c r="P2603" i="18"/>
  <c r="P2602" i="18"/>
  <c r="P2601" i="18"/>
  <c r="P2600" i="18"/>
  <c r="P2599" i="18"/>
  <c r="P2598" i="18"/>
  <c r="P2597" i="18"/>
  <c r="P2596" i="18"/>
  <c r="P2595" i="18"/>
  <c r="P2594" i="18"/>
  <c r="P2593" i="18"/>
  <c r="P2592" i="18"/>
  <c r="P2591" i="18"/>
  <c r="P2590" i="18"/>
  <c r="P2589" i="18"/>
  <c r="P2588" i="18"/>
  <c r="P2587" i="18"/>
  <c r="P2586" i="18"/>
  <c r="P2585" i="18"/>
  <c r="P2584" i="18"/>
  <c r="P2583" i="18"/>
  <c r="P2582" i="18"/>
  <c r="P2581" i="18"/>
  <c r="P2580" i="18"/>
  <c r="P2579" i="18"/>
  <c r="P2578" i="18"/>
  <c r="P2577" i="18"/>
  <c r="P2576" i="18"/>
  <c r="P2575" i="18"/>
  <c r="P2567" i="18"/>
  <c r="P2566" i="18"/>
  <c r="P2565" i="18"/>
  <c r="P2564" i="18"/>
  <c r="P2563" i="18"/>
  <c r="P2562" i="18"/>
  <c r="P2561" i="18"/>
  <c r="P2560" i="18"/>
  <c r="P2559" i="18"/>
  <c r="P2558" i="18"/>
  <c r="P2557" i="18"/>
  <c r="P2556" i="18"/>
  <c r="P2555" i="18"/>
  <c r="P2554" i="18"/>
  <c r="P2553" i="18"/>
  <c r="P2552" i="18"/>
  <c r="P2551" i="18"/>
  <c r="P2550" i="18"/>
  <c r="P2549" i="18"/>
  <c r="P2548" i="18"/>
  <c r="P2547" i="18"/>
  <c r="P2546" i="18"/>
  <c r="P2545" i="18"/>
  <c r="P2544" i="18"/>
  <c r="P2543" i="18"/>
  <c r="P2542" i="18"/>
  <c r="P2541" i="18"/>
  <c r="P2540" i="18"/>
  <c r="P2539" i="18"/>
  <c r="P2538" i="18"/>
  <c r="P2537" i="18"/>
  <c r="P2536" i="18"/>
  <c r="P2535" i="18"/>
  <c r="P2534" i="18"/>
  <c r="P2533" i="18"/>
  <c r="P2532" i="18"/>
  <c r="P2531" i="18"/>
  <c r="P2530" i="18"/>
  <c r="P2529" i="18"/>
  <c r="P2528" i="18"/>
  <c r="P2527" i="18"/>
  <c r="P2526" i="18"/>
  <c r="P2525" i="18"/>
  <c r="P2524" i="18"/>
  <c r="P2523" i="18"/>
  <c r="P2522" i="18"/>
  <c r="P2521" i="18"/>
  <c r="P2520" i="18"/>
  <c r="P2519" i="18"/>
  <c r="P2518" i="18"/>
  <c r="P2510" i="18"/>
  <c r="P2509" i="18"/>
  <c r="P2508" i="18"/>
  <c r="P2507" i="18"/>
  <c r="P2506" i="18"/>
  <c r="P2505" i="18"/>
  <c r="P2504" i="18"/>
  <c r="P2503" i="18"/>
  <c r="P2502" i="18"/>
  <c r="P2501" i="18"/>
  <c r="P2500" i="18"/>
  <c r="P2499" i="18"/>
  <c r="P2498" i="18"/>
  <c r="P2497" i="18"/>
  <c r="P2496" i="18"/>
  <c r="P2495" i="18"/>
  <c r="P2494" i="18"/>
  <c r="P2493" i="18"/>
  <c r="P2492" i="18"/>
  <c r="P2491" i="18"/>
  <c r="P2490" i="18"/>
  <c r="P2489" i="18"/>
  <c r="P2488" i="18"/>
  <c r="P2487" i="18"/>
  <c r="P2486" i="18"/>
  <c r="P2485" i="18"/>
  <c r="P2484" i="18"/>
  <c r="P2483" i="18"/>
  <c r="P2482" i="18"/>
  <c r="P2481" i="18"/>
  <c r="P2480" i="18"/>
  <c r="P2479" i="18"/>
  <c r="P2478" i="18"/>
  <c r="P2477" i="18"/>
  <c r="P2476" i="18"/>
  <c r="P2475" i="18"/>
  <c r="P2474" i="18"/>
  <c r="P2473" i="18"/>
  <c r="P2472" i="18"/>
  <c r="P2471" i="18"/>
  <c r="P2470" i="18"/>
  <c r="P2469" i="18"/>
  <c r="P2468" i="18"/>
  <c r="P2467" i="18"/>
  <c r="P2466" i="18"/>
  <c r="P2465" i="18"/>
  <c r="P2464" i="18"/>
  <c r="P2463" i="18"/>
  <c r="P2462" i="18"/>
  <c r="P2461" i="18"/>
  <c r="P2453" i="18"/>
  <c r="P2452" i="18"/>
  <c r="P2451" i="18"/>
  <c r="P2450" i="18"/>
  <c r="P2449" i="18"/>
  <c r="P2448" i="18"/>
  <c r="P2447" i="18"/>
  <c r="P2446" i="18"/>
  <c r="P2445" i="18"/>
  <c r="P2444" i="18"/>
  <c r="P2443" i="18"/>
  <c r="P2442" i="18"/>
  <c r="P2441" i="18"/>
  <c r="P2440" i="18"/>
  <c r="P2439" i="18"/>
  <c r="P2438" i="18"/>
  <c r="P2437" i="18"/>
  <c r="P2436" i="18"/>
  <c r="P2435" i="18"/>
  <c r="P2434" i="18"/>
  <c r="P2433" i="18"/>
  <c r="P2432" i="18"/>
  <c r="P2431" i="18"/>
  <c r="P2430" i="18"/>
  <c r="P2429" i="18"/>
  <c r="P2428" i="18"/>
  <c r="P2427" i="18"/>
  <c r="P2426" i="18"/>
  <c r="P2425" i="18"/>
  <c r="P2424" i="18"/>
  <c r="P2423" i="18"/>
  <c r="P2422" i="18"/>
  <c r="P2421" i="18"/>
  <c r="P2420" i="18"/>
  <c r="P2419" i="18"/>
  <c r="P2418" i="18"/>
  <c r="P2417" i="18"/>
  <c r="P2416" i="18"/>
  <c r="P2415" i="18"/>
  <c r="P2414" i="18"/>
  <c r="P2413" i="18"/>
  <c r="P2412" i="18"/>
  <c r="P2411" i="18"/>
  <c r="P2410" i="18"/>
  <c r="P2409" i="18"/>
  <c r="P2408" i="18"/>
  <c r="P2407" i="18"/>
  <c r="P2406" i="18"/>
  <c r="P2405" i="18"/>
  <c r="P2404" i="18"/>
  <c r="P2396" i="18"/>
  <c r="P2395" i="18"/>
  <c r="P2394" i="18"/>
  <c r="P2393" i="18"/>
  <c r="P2392" i="18"/>
  <c r="P2391" i="18"/>
  <c r="P2390" i="18"/>
  <c r="P2389" i="18"/>
  <c r="P2388" i="18"/>
  <c r="P2387" i="18"/>
  <c r="P2386" i="18"/>
  <c r="P2385" i="18"/>
  <c r="P2384" i="18"/>
  <c r="P2383" i="18"/>
  <c r="P2382" i="18"/>
  <c r="P2381" i="18"/>
  <c r="P2380" i="18"/>
  <c r="P2379" i="18"/>
  <c r="P2378" i="18"/>
  <c r="P2377" i="18"/>
  <c r="P2376" i="18"/>
  <c r="P2375" i="18"/>
  <c r="P2374" i="18"/>
  <c r="P2373" i="18"/>
  <c r="P2372" i="18"/>
  <c r="P2371" i="18"/>
  <c r="P2370" i="18"/>
  <c r="P2369" i="18"/>
  <c r="P2368" i="18"/>
  <c r="P2367" i="18"/>
  <c r="P2366" i="18"/>
  <c r="P2365" i="18"/>
  <c r="P2364" i="18"/>
  <c r="P2363" i="18"/>
  <c r="P2362" i="18"/>
  <c r="P2361" i="18"/>
  <c r="P2360" i="18"/>
  <c r="P2359" i="18"/>
  <c r="P2358" i="18"/>
  <c r="P2357" i="18"/>
  <c r="P2356" i="18"/>
  <c r="P2355" i="18"/>
  <c r="P2354" i="18"/>
  <c r="P2353" i="18"/>
  <c r="P2352" i="18"/>
  <c r="P2351" i="18"/>
  <c r="P2350" i="18"/>
  <c r="P2349" i="18"/>
  <c r="P2348" i="18"/>
  <c r="P2347" i="18"/>
  <c r="P2339" i="18"/>
  <c r="P2338" i="18"/>
  <c r="P2337" i="18"/>
  <c r="P2336" i="18"/>
  <c r="P2335" i="18"/>
  <c r="P2334" i="18"/>
  <c r="P2333" i="18"/>
  <c r="P2332" i="18"/>
  <c r="P2331" i="18"/>
  <c r="P2330" i="18"/>
  <c r="P2329" i="18"/>
  <c r="P2328" i="18"/>
  <c r="P2327" i="18"/>
  <c r="P2326" i="18"/>
  <c r="P2325" i="18"/>
  <c r="P2324" i="18"/>
  <c r="P2323" i="18"/>
  <c r="P2322" i="18"/>
  <c r="P2321" i="18"/>
  <c r="P2320" i="18"/>
  <c r="P2319" i="18"/>
  <c r="P2318" i="18"/>
  <c r="P2317" i="18"/>
  <c r="P2316" i="18"/>
  <c r="P2315" i="18"/>
  <c r="P2314" i="18"/>
  <c r="P2313" i="18"/>
  <c r="P2312" i="18"/>
  <c r="P2311" i="18"/>
  <c r="P2310" i="18"/>
  <c r="P2309" i="18"/>
  <c r="P2308" i="18"/>
  <c r="P2307" i="18"/>
  <c r="P2306" i="18"/>
  <c r="P2305" i="18"/>
  <c r="P2304" i="18"/>
  <c r="P2303" i="18"/>
  <c r="P2302" i="18"/>
  <c r="P2301" i="18"/>
  <c r="P2300" i="18"/>
  <c r="P2299" i="18"/>
  <c r="P2298" i="18"/>
  <c r="P2297" i="18"/>
  <c r="P2296" i="18"/>
  <c r="P2295" i="18"/>
  <c r="P2294" i="18"/>
  <c r="P2293" i="18"/>
  <c r="P2292" i="18"/>
  <c r="P2291" i="18"/>
  <c r="P2290" i="18"/>
  <c r="P2282" i="18"/>
  <c r="P2281" i="18"/>
  <c r="P2280" i="18"/>
  <c r="P2279" i="18"/>
  <c r="P2278" i="18"/>
  <c r="P2277" i="18"/>
  <c r="P2276" i="18"/>
  <c r="P2275" i="18"/>
  <c r="P2274" i="18"/>
  <c r="P2273" i="18"/>
  <c r="P2272" i="18"/>
  <c r="P2271" i="18"/>
  <c r="P2270" i="18"/>
  <c r="P2269" i="18"/>
  <c r="P2268" i="18"/>
  <c r="P2267" i="18"/>
  <c r="P2266" i="18"/>
  <c r="P2265" i="18"/>
  <c r="P2264" i="18"/>
  <c r="P2263" i="18"/>
  <c r="P2262" i="18"/>
  <c r="P2261" i="18"/>
  <c r="P2260" i="18"/>
  <c r="P2259" i="18"/>
  <c r="P2258" i="18"/>
  <c r="P2257" i="18"/>
  <c r="P2256" i="18"/>
  <c r="P2255" i="18"/>
  <c r="P2254" i="18"/>
  <c r="P2253" i="18"/>
  <c r="P2252" i="18"/>
  <c r="P2251" i="18"/>
  <c r="P2250" i="18"/>
  <c r="P2249" i="18"/>
  <c r="P2248" i="18"/>
  <c r="P2247" i="18"/>
  <c r="P2246" i="18"/>
  <c r="P2245" i="18"/>
  <c r="P2244" i="18"/>
  <c r="P2243" i="18"/>
  <c r="P2242" i="18"/>
  <c r="P2241" i="18"/>
  <c r="P2240" i="18"/>
  <c r="P2239" i="18"/>
  <c r="P2238" i="18"/>
  <c r="P2237" i="18"/>
  <c r="P2236" i="18"/>
  <c r="P2235" i="18"/>
  <c r="P2234" i="18"/>
  <c r="P2233" i="18"/>
  <c r="P2225" i="18"/>
  <c r="P2224" i="18"/>
  <c r="P2223" i="18"/>
  <c r="P2222" i="18"/>
  <c r="P2221" i="18"/>
  <c r="P2220" i="18"/>
  <c r="P2219" i="18"/>
  <c r="P2218" i="18"/>
  <c r="P2217" i="18"/>
  <c r="P2216" i="18"/>
  <c r="P2215" i="18"/>
  <c r="P2214" i="18"/>
  <c r="P2213" i="18"/>
  <c r="P2212" i="18"/>
  <c r="P2211" i="18"/>
  <c r="P2210" i="18"/>
  <c r="P2209" i="18"/>
  <c r="P2208" i="18"/>
  <c r="P2207" i="18"/>
  <c r="P2206" i="18"/>
  <c r="P2205" i="18"/>
  <c r="P2204" i="18"/>
  <c r="P2203" i="18"/>
  <c r="P2202" i="18"/>
  <c r="P2201" i="18"/>
  <c r="P2200" i="18"/>
  <c r="P2199" i="18"/>
  <c r="P2198" i="18"/>
  <c r="P2197" i="18"/>
  <c r="P2196" i="18"/>
  <c r="P2195" i="18"/>
  <c r="P2194" i="18"/>
  <c r="P2193" i="18"/>
  <c r="P2192" i="18"/>
  <c r="P2191" i="18"/>
  <c r="P2190" i="18"/>
  <c r="P2189" i="18"/>
  <c r="P2188" i="18"/>
  <c r="P2187" i="18"/>
  <c r="P2186" i="18"/>
  <c r="P2185" i="18"/>
  <c r="P2184" i="18"/>
  <c r="P2183" i="18"/>
  <c r="P2182" i="18"/>
  <c r="P2181" i="18"/>
  <c r="P2180" i="18"/>
  <c r="P2179" i="18"/>
  <c r="P2178" i="18"/>
  <c r="P2177" i="18"/>
  <c r="P2176" i="18"/>
  <c r="P2168" i="18"/>
  <c r="P2167" i="18"/>
  <c r="P2166" i="18"/>
  <c r="P2165" i="18"/>
  <c r="P2164" i="18"/>
  <c r="P2163" i="18"/>
  <c r="P2162" i="18"/>
  <c r="P2161" i="18"/>
  <c r="P2160" i="18"/>
  <c r="P2159" i="18"/>
  <c r="P2158" i="18"/>
  <c r="P2157" i="18"/>
  <c r="P2156" i="18"/>
  <c r="P2155" i="18"/>
  <c r="P2154" i="18"/>
  <c r="P2153" i="18"/>
  <c r="P2152" i="18"/>
  <c r="P2151" i="18"/>
  <c r="P2150" i="18"/>
  <c r="P2149" i="18"/>
  <c r="P2148" i="18"/>
  <c r="P2147" i="18"/>
  <c r="P2146" i="18"/>
  <c r="P2145" i="18"/>
  <c r="P2144" i="18"/>
  <c r="P2143" i="18"/>
  <c r="P2142" i="18"/>
  <c r="P2141" i="18"/>
  <c r="P2140" i="18"/>
  <c r="P2139" i="18"/>
  <c r="P2138" i="18"/>
  <c r="P2137" i="18"/>
  <c r="P2136" i="18"/>
  <c r="P2135" i="18"/>
  <c r="P2134" i="18"/>
  <c r="P2133" i="18"/>
  <c r="P2132" i="18"/>
  <c r="P2131" i="18"/>
  <c r="P2130" i="18"/>
  <c r="P2129" i="18"/>
  <c r="P2128" i="18"/>
  <c r="P2127" i="18"/>
  <c r="P2126" i="18"/>
  <c r="P2125" i="18"/>
  <c r="P2124" i="18"/>
  <c r="P2123" i="18"/>
  <c r="P2122" i="18"/>
  <c r="P2121" i="18"/>
  <c r="P2120" i="18"/>
  <c r="P2119" i="18"/>
  <c r="P2111" i="18"/>
  <c r="P2110" i="18"/>
  <c r="P2109" i="18"/>
  <c r="P2108" i="18"/>
  <c r="P2107" i="18"/>
  <c r="P2106" i="18"/>
  <c r="P2105" i="18"/>
  <c r="P2104" i="18"/>
  <c r="P2103" i="18"/>
  <c r="P2102" i="18"/>
  <c r="P2101" i="18"/>
  <c r="P2100" i="18"/>
  <c r="P2099" i="18"/>
  <c r="P2098" i="18"/>
  <c r="P2097" i="18"/>
  <c r="P2096" i="18"/>
  <c r="P2095" i="18"/>
  <c r="P2094" i="18"/>
  <c r="P2093" i="18"/>
  <c r="P2092" i="18"/>
  <c r="P2091" i="18"/>
  <c r="P2090" i="18"/>
  <c r="P2089" i="18"/>
  <c r="P2088" i="18"/>
  <c r="P2087" i="18"/>
  <c r="P2086" i="18"/>
  <c r="P2085" i="18"/>
  <c r="P2084" i="18"/>
  <c r="P2083" i="18"/>
  <c r="P2082" i="18"/>
  <c r="P2081" i="18"/>
  <c r="P2080" i="18"/>
  <c r="P2079" i="18"/>
  <c r="P2078" i="18"/>
  <c r="P2077" i="18"/>
  <c r="P2076" i="18"/>
  <c r="P2075" i="18"/>
  <c r="P2074" i="18"/>
  <c r="P2073" i="18"/>
  <c r="P2072" i="18"/>
  <c r="P2071" i="18"/>
  <c r="P2070" i="18"/>
  <c r="P2069" i="18"/>
  <c r="P2068" i="18"/>
  <c r="P2067" i="18"/>
  <c r="P2066" i="18"/>
  <c r="P2065" i="18"/>
  <c r="P2064" i="18"/>
  <c r="P2063" i="18"/>
  <c r="P2062" i="18"/>
  <c r="P2054" i="18"/>
  <c r="P2053" i="18"/>
  <c r="P2052" i="18"/>
  <c r="P2051" i="18"/>
  <c r="P2050" i="18"/>
  <c r="P2049" i="18"/>
  <c r="P2048" i="18"/>
  <c r="P2047" i="18"/>
  <c r="P2046" i="18"/>
  <c r="P2045" i="18"/>
  <c r="P2044" i="18"/>
  <c r="P2043" i="18"/>
  <c r="P2042" i="18"/>
  <c r="P2041" i="18"/>
  <c r="P2040" i="18"/>
  <c r="P2039" i="18"/>
  <c r="P2038" i="18"/>
  <c r="P2037" i="18"/>
  <c r="P2036" i="18"/>
  <c r="P2035" i="18"/>
  <c r="P2034" i="18"/>
  <c r="P2033" i="18"/>
  <c r="P2032" i="18"/>
  <c r="P2031" i="18"/>
  <c r="P2030" i="18"/>
  <c r="P2029" i="18"/>
  <c r="P2028" i="18"/>
  <c r="P2027" i="18"/>
  <c r="P2026" i="18"/>
  <c r="P2025" i="18"/>
  <c r="P2024" i="18"/>
  <c r="P2023" i="18"/>
  <c r="P2022" i="18"/>
  <c r="P2021" i="18"/>
  <c r="P2020" i="18"/>
  <c r="P2019" i="18"/>
  <c r="P2018" i="18"/>
  <c r="P2017" i="18"/>
  <c r="P2016" i="18"/>
  <c r="P2015" i="18"/>
  <c r="P2014" i="18"/>
  <c r="P2013" i="18"/>
  <c r="P2012" i="18"/>
  <c r="P2011" i="18"/>
  <c r="P2010" i="18"/>
  <c r="P2009" i="18"/>
  <c r="P2008" i="18"/>
  <c r="P2007" i="18"/>
  <c r="P2006" i="18"/>
  <c r="P2005" i="18"/>
  <c r="P1997" i="18"/>
  <c r="P1996" i="18"/>
  <c r="P1995" i="18"/>
  <c r="P1994" i="18"/>
  <c r="P1993" i="18"/>
  <c r="P1992" i="18"/>
  <c r="P1991" i="18"/>
  <c r="P1990" i="18"/>
  <c r="P1989" i="18"/>
  <c r="P1988" i="18"/>
  <c r="P1987" i="18"/>
  <c r="P1986" i="18"/>
  <c r="P1985" i="18"/>
  <c r="P1984" i="18"/>
  <c r="P1983" i="18"/>
  <c r="P1982" i="18"/>
  <c r="P1981" i="18"/>
  <c r="P1980" i="18"/>
  <c r="P1979" i="18"/>
  <c r="P1978" i="18"/>
  <c r="P1977" i="18"/>
  <c r="P1976" i="18"/>
  <c r="P1975" i="18"/>
  <c r="P1974" i="18"/>
  <c r="P1973" i="18"/>
  <c r="P1972" i="18"/>
  <c r="P1971" i="18"/>
  <c r="P1970" i="18"/>
  <c r="P1969" i="18"/>
  <c r="P1968" i="18"/>
  <c r="P1967" i="18"/>
  <c r="P1966" i="18"/>
  <c r="P1965" i="18"/>
  <c r="P1964" i="18"/>
  <c r="P1963" i="18"/>
  <c r="P1962" i="18"/>
  <c r="P1961" i="18"/>
  <c r="P1960" i="18"/>
  <c r="P1959" i="18"/>
  <c r="P1958" i="18"/>
  <c r="P1957" i="18"/>
  <c r="P1956" i="18"/>
  <c r="P1955" i="18"/>
  <c r="P1954" i="18"/>
  <c r="P1953" i="18"/>
  <c r="P1952" i="18"/>
  <c r="P1951" i="18"/>
  <c r="P1950" i="18"/>
  <c r="P1949" i="18"/>
  <c r="P1948" i="18"/>
  <c r="P1940" i="18"/>
  <c r="P1939" i="18"/>
  <c r="P1938" i="18"/>
  <c r="P1937" i="18"/>
  <c r="P1936" i="18"/>
  <c r="P1935" i="18"/>
  <c r="P1934" i="18"/>
  <c r="P1933" i="18"/>
  <c r="P1932" i="18"/>
  <c r="P1931" i="18"/>
  <c r="P1930" i="18"/>
  <c r="P1929" i="18"/>
  <c r="P1928" i="18"/>
  <c r="P1927" i="18"/>
  <c r="P1926" i="18"/>
  <c r="P1925" i="18"/>
  <c r="P1924" i="18"/>
  <c r="P1923" i="18"/>
  <c r="P1922" i="18"/>
  <c r="P1921" i="18"/>
  <c r="P1920" i="18"/>
  <c r="P1919" i="18"/>
  <c r="P1918" i="18"/>
  <c r="P1917" i="18"/>
  <c r="P1916" i="18"/>
  <c r="P1915" i="18"/>
  <c r="P1914" i="18"/>
  <c r="P1913" i="18"/>
  <c r="P1912" i="18"/>
  <c r="P1911" i="18"/>
  <c r="P1910" i="18"/>
  <c r="P1909" i="18"/>
  <c r="P1908" i="18"/>
  <c r="P1907" i="18"/>
  <c r="P1906" i="18"/>
  <c r="P1905" i="18"/>
  <c r="P1904" i="18"/>
  <c r="P1903" i="18"/>
  <c r="P1902" i="18"/>
  <c r="P1901" i="18"/>
  <c r="P1900" i="18"/>
  <c r="P1899" i="18"/>
  <c r="P1898" i="18"/>
  <c r="P1897" i="18"/>
  <c r="P1896" i="18"/>
  <c r="P1895" i="18"/>
  <c r="P1894" i="18"/>
  <c r="P1893" i="18"/>
  <c r="P1892" i="18"/>
  <c r="P1891" i="18"/>
  <c r="P1883" i="18"/>
  <c r="P1882" i="18"/>
  <c r="P1881" i="18"/>
  <c r="P1880" i="18"/>
  <c r="P1879" i="18"/>
  <c r="P1878" i="18"/>
  <c r="P1877" i="18"/>
  <c r="P1876" i="18"/>
  <c r="P1875" i="18"/>
  <c r="P1874" i="18"/>
  <c r="P1873" i="18"/>
  <c r="P1872" i="18"/>
  <c r="P1871" i="18"/>
  <c r="P1870" i="18"/>
  <c r="P1869" i="18"/>
  <c r="P1868" i="18"/>
  <c r="P1867" i="18"/>
  <c r="P1866" i="18"/>
  <c r="P1865" i="18"/>
  <c r="P1864" i="18"/>
  <c r="P1863" i="18"/>
  <c r="P1862" i="18"/>
  <c r="P1861" i="18"/>
  <c r="P1860" i="18"/>
  <c r="P1859" i="18"/>
  <c r="P1858" i="18"/>
  <c r="P1857" i="18"/>
  <c r="P1856" i="18"/>
  <c r="P1855" i="18"/>
  <c r="P1854" i="18"/>
  <c r="P1853" i="18"/>
  <c r="P1852" i="18"/>
  <c r="P1851" i="18"/>
  <c r="P1850" i="18"/>
  <c r="P1849" i="18"/>
  <c r="P1848" i="18"/>
  <c r="P1847" i="18"/>
  <c r="P1846" i="18"/>
  <c r="P1845" i="18"/>
  <c r="P1844" i="18"/>
  <c r="P1843" i="18"/>
  <c r="P1842" i="18"/>
  <c r="P1841" i="18"/>
  <c r="P1840" i="18"/>
  <c r="P1839" i="18"/>
  <c r="P1838" i="18"/>
  <c r="P1837" i="18"/>
  <c r="P1836" i="18"/>
  <c r="P1835" i="18"/>
  <c r="P1834" i="18"/>
  <c r="P1826" i="18"/>
  <c r="P1825" i="18"/>
  <c r="P1824" i="18"/>
  <c r="P1823" i="18"/>
  <c r="P1822" i="18"/>
  <c r="P1821" i="18"/>
  <c r="P1820" i="18"/>
  <c r="P1819" i="18"/>
  <c r="P1818" i="18"/>
  <c r="P1817" i="18"/>
  <c r="P1816" i="18"/>
  <c r="P1815" i="18"/>
  <c r="P1814" i="18"/>
  <c r="P1813" i="18"/>
  <c r="P1812" i="18"/>
  <c r="P1811" i="18"/>
  <c r="P1810" i="18"/>
  <c r="P1809" i="18"/>
  <c r="P1808" i="18"/>
  <c r="P1807" i="18"/>
  <c r="P1806" i="18"/>
  <c r="P1805" i="18"/>
  <c r="P1804" i="18"/>
  <c r="P1803" i="18"/>
  <c r="P1802" i="18"/>
  <c r="P1801" i="18"/>
  <c r="P1800" i="18"/>
  <c r="P1799" i="18"/>
  <c r="P1798" i="18"/>
  <c r="P1797" i="18"/>
  <c r="P1796" i="18"/>
  <c r="P1795" i="18"/>
  <c r="P1794" i="18"/>
  <c r="P1793" i="18"/>
  <c r="P1792" i="18"/>
  <c r="P1791" i="18"/>
  <c r="P1790" i="18"/>
  <c r="P1789" i="18"/>
  <c r="P1788" i="18"/>
  <c r="P1787" i="18"/>
  <c r="P1786" i="18"/>
  <c r="P1785" i="18"/>
  <c r="P1784" i="18"/>
  <c r="P1783" i="18"/>
  <c r="P1782" i="18"/>
  <c r="P1781" i="18"/>
  <c r="P1780" i="18"/>
  <c r="P1779" i="18"/>
  <c r="P1778" i="18"/>
  <c r="P1777" i="18"/>
  <c r="P1769" i="18"/>
  <c r="P1768" i="18"/>
  <c r="P1767" i="18"/>
  <c r="P1766" i="18"/>
  <c r="P1765" i="18"/>
  <c r="P1764" i="18"/>
  <c r="P1763" i="18"/>
  <c r="P1762" i="18"/>
  <c r="P1761" i="18"/>
  <c r="P1760" i="18"/>
  <c r="P1759" i="18"/>
  <c r="P1758" i="18"/>
  <c r="P1757" i="18"/>
  <c r="P1756" i="18"/>
  <c r="P1755" i="18"/>
  <c r="P1754" i="18"/>
  <c r="P1753" i="18"/>
  <c r="P1752" i="18"/>
  <c r="P1751" i="18"/>
  <c r="P1750" i="18"/>
  <c r="P1749" i="18"/>
  <c r="P1748" i="18"/>
  <c r="P1747" i="18"/>
  <c r="P1746" i="18"/>
  <c r="P1745" i="18"/>
  <c r="P1744" i="18"/>
  <c r="P1743" i="18"/>
  <c r="P1742" i="18"/>
  <c r="P1741" i="18"/>
  <c r="P1740" i="18"/>
  <c r="P1739" i="18"/>
  <c r="P1738" i="18"/>
  <c r="P1737" i="18"/>
  <c r="P1736" i="18"/>
  <c r="P1735" i="18"/>
  <c r="P1734" i="18"/>
  <c r="P1733" i="18"/>
  <c r="P1732" i="18"/>
  <c r="P1731" i="18"/>
  <c r="P1730" i="18"/>
  <c r="P1729" i="18"/>
  <c r="P1728" i="18"/>
  <c r="P1727" i="18"/>
  <c r="P1726" i="18"/>
  <c r="P1725" i="18"/>
  <c r="P1724" i="18"/>
  <c r="P1723" i="18"/>
  <c r="P1722" i="18"/>
  <c r="P1721" i="18"/>
  <c r="P1720" i="18"/>
  <c r="P1712" i="18"/>
  <c r="P1711" i="18"/>
  <c r="P1710" i="18"/>
  <c r="P1709" i="18"/>
  <c r="P1708" i="18"/>
  <c r="P1707" i="18"/>
  <c r="P1706" i="18"/>
  <c r="P1705" i="18"/>
  <c r="P1704" i="18"/>
  <c r="P1703" i="18"/>
  <c r="P1702" i="18"/>
  <c r="P1701" i="18"/>
  <c r="P1700" i="18"/>
  <c r="P1699" i="18"/>
  <c r="P1698" i="18"/>
  <c r="P1697" i="18"/>
  <c r="P1696" i="18"/>
  <c r="P1695" i="18"/>
  <c r="P1694" i="18"/>
  <c r="P1693" i="18"/>
  <c r="P1692" i="18"/>
  <c r="P1691" i="18"/>
  <c r="P1690" i="18"/>
  <c r="P1689" i="18"/>
  <c r="P1688" i="18"/>
  <c r="P1687" i="18"/>
  <c r="P1686" i="18"/>
  <c r="P1685" i="18"/>
  <c r="P1684" i="18"/>
  <c r="P1683" i="18"/>
  <c r="P1682" i="18"/>
  <c r="P1681" i="18"/>
  <c r="P1680" i="18"/>
  <c r="P1679" i="18"/>
  <c r="P1678" i="18"/>
  <c r="P1677" i="18"/>
  <c r="P1676" i="18"/>
  <c r="P1675" i="18"/>
  <c r="P1674" i="18"/>
  <c r="P1673" i="18"/>
  <c r="P1672" i="18"/>
  <c r="P1671" i="18"/>
  <c r="P1670" i="18"/>
  <c r="P1669" i="18"/>
  <c r="P1668" i="18"/>
  <c r="P1667" i="18"/>
  <c r="P1666" i="18"/>
  <c r="P1665" i="18"/>
  <c r="P1664" i="18"/>
  <c r="P1663" i="18"/>
  <c r="P1655" i="18"/>
  <c r="P1654" i="18"/>
  <c r="P1653" i="18"/>
  <c r="P1652" i="18"/>
  <c r="P1651" i="18"/>
  <c r="P1650" i="18"/>
  <c r="P1649" i="18"/>
  <c r="P1648" i="18"/>
  <c r="P1647" i="18"/>
  <c r="P1646" i="18"/>
  <c r="P1645" i="18"/>
  <c r="P1644" i="18"/>
  <c r="P1643" i="18"/>
  <c r="P1642" i="18"/>
  <c r="P1641" i="18"/>
  <c r="P1640" i="18"/>
  <c r="P1639" i="18"/>
  <c r="P1638" i="18"/>
  <c r="P1637" i="18"/>
  <c r="P1636" i="18"/>
  <c r="P1635" i="18"/>
  <c r="P1634" i="18"/>
  <c r="P1633" i="18"/>
  <c r="P1632" i="18"/>
  <c r="P1631" i="18"/>
  <c r="P1630" i="18"/>
  <c r="P1629" i="18"/>
  <c r="P1628" i="18"/>
  <c r="P1627" i="18"/>
  <c r="P1626" i="18"/>
  <c r="P1625" i="18"/>
  <c r="P1624" i="18"/>
  <c r="P1623" i="18"/>
  <c r="P1622" i="18"/>
  <c r="P1621" i="18"/>
  <c r="P1620" i="18"/>
  <c r="P1619" i="18"/>
  <c r="P1618" i="18"/>
  <c r="P1617" i="18"/>
  <c r="P1616" i="18"/>
  <c r="P1615" i="18"/>
  <c r="P1614" i="18"/>
  <c r="P1613" i="18"/>
  <c r="P1612" i="18"/>
  <c r="P1611" i="18"/>
  <c r="P1610" i="18"/>
  <c r="P1609" i="18"/>
  <c r="P1608" i="18"/>
  <c r="P1607" i="18"/>
  <c r="P1606" i="18"/>
  <c r="P1598" i="18"/>
  <c r="P1597" i="18"/>
  <c r="P1596" i="18"/>
  <c r="P1595" i="18"/>
  <c r="P1594" i="18"/>
  <c r="P1593" i="18"/>
  <c r="P1592" i="18"/>
  <c r="P1591" i="18"/>
  <c r="P1590" i="18"/>
  <c r="P1589" i="18"/>
  <c r="P1588" i="18"/>
  <c r="P1587" i="18"/>
  <c r="P1586" i="18"/>
  <c r="P1585" i="18"/>
  <c r="P1584" i="18"/>
  <c r="P1583" i="18"/>
  <c r="P1582" i="18"/>
  <c r="P1581" i="18"/>
  <c r="P1580" i="18"/>
  <c r="P1579" i="18"/>
  <c r="P1578" i="18"/>
  <c r="P1577" i="18"/>
  <c r="P1576" i="18"/>
  <c r="P1575" i="18"/>
  <c r="P1574" i="18"/>
  <c r="P1573" i="18"/>
  <c r="P1572" i="18"/>
  <c r="P1571" i="18"/>
  <c r="P1570" i="18"/>
  <c r="P1569" i="18"/>
  <c r="P1568" i="18"/>
  <c r="P1567" i="18"/>
  <c r="P1566" i="18"/>
  <c r="P1565" i="18"/>
  <c r="P1564" i="18"/>
  <c r="P1563" i="18"/>
  <c r="P1562" i="18"/>
  <c r="P1561" i="18"/>
  <c r="P1560" i="18"/>
  <c r="P1559" i="18"/>
  <c r="P1558" i="18"/>
  <c r="P1557" i="18"/>
  <c r="P1556" i="18"/>
  <c r="P1555" i="18"/>
  <c r="P1554" i="18"/>
  <c r="P1553" i="18"/>
  <c r="P1552" i="18"/>
  <c r="P1551" i="18"/>
  <c r="P1550" i="18"/>
  <c r="P1549" i="18"/>
  <c r="P1541" i="18"/>
  <c r="P1540" i="18"/>
  <c r="P1539" i="18"/>
  <c r="P1538" i="18"/>
  <c r="P1537" i="18"/>
  <c r="P1536" i="18"/>
  <c r="P1535" i="18"/>
  <c r="P1534" i="18"/>
  <c r="P1533" i="18"/>
  <c r="P1532" i="18"/>
  <c r="P1531" i="18"/>
  <c r="P1530" i="18"/>
  <c r="P1529" i="18"/>
  <c r="P1528" i="18"/>
  <c r="P1527" i="18"/>
  <c r="P1526" i="18"/>
  <c r="P1525" i="18"/>
  <c r="P1524" i="18"/>
  <c r="P1523" i="18"/>
  <c r="P1522" i="18"/>
  <c r="P1521" i="18"/>
  <c r="P1520" i="18"/>
  <c r="P1519" i="18"/>
  <c r="P1518" i="18"/>
  <c r="P1517" i="18"/>
  <c r="P1516" i="18"/>
  <c r="P1515" i="18"/>
  <c r="P1514" i="18"/>
  <c r="P1513" i="18"/>
  <c r="P1512" i="18"/>
  <c r="P1511" i="18"/>
  <c r="P1510" i="18"/>
  <c r="P1509" i="18"/>
  <c r="P1508" i="18"/>
  <c r="P1507" i="18"/>
  <c r="P1506" i="18"/>
  <c r="P1505" i="18"/>
  <c r="P1504" i="18"/>
  <c r="P1503" i="18"/>
  <c r="P1502" i="18"/>
  <c r="P1501" i="18"/>
  <c r="P1500" i="18"/>
  <c r="P1499" i="18"/>
  <c r="P1498" i="18"/>
  <c r="P1497" i="18"/>
  <c r="P1496" i="18"/>
  <c r="P1495" i="18"/>
  <c r="P1494" i="18"/>
  <c r="P1493" i="18"/>
  <c r="P1492" i="18"/>
  <c r="P1484" i="18"/>
  <c r="P1483" i="18"/>
  <c r="P1482" i="18"/>
  <c r="P1481" i="18"/>
  <c r="P1480" i="18"/>
  <c r="P1479" i="18"/>
  <c r="P1478" i="18"/>
  <c r="P1477" i="18"/>
  <c r="P1476" i="18"/>
  <c r="P1475" i="18"/>
  <c r="P1474" i="18"/>
  <c r="P1473" i="18"/>
  <c r="P1472" i="18"/>
  <c r="P1471" i="18"/>
  <c r="P1470" i="18"/>
  <c r="P1469" i="18"/>
  <c r="P1468" i="18"/>
  <c r="P1467" i="18"/>
  <c r="P1466" i="18"/>
  <c r="P1465" i="18"/>
  <c r="P1464" i="18"/>
  <c r="P1463" i="18"/>
  <c r="P1462" i="18"/>
  <c r="P1461" i="18"/>
  <c r="P1460" i="18"/>
  <c r="P1459" i="18"/>
  <c r="P1458" i="18"/>
  <c r="P1457" i="18"/>
  <c r="P1456" i="18"/>
  <c r="P1455" i="18"/>
  <c r="P1454" i="18"/>
  <c r="P1453" i="18"/>
  <c r="P1452" i="18"/>
  <c r="P1451" i="18"/>
  <c r="P1450" i="18"/>
  <c r="P1449" i="18"/>
  <c r="P1448" i="18"/>
  <c r="P1447" i="18"/>
  <c r="P1446" i="18"/>
  <c r="P1445" i="18"/>
  <c r="P1444" i="18"/>
  <c r="P1443" i="18"/>
  <c r="P1442" i="18"/>
  <c r="P1441" i="18"/>
  <c r="P1440" i="18"/>
  <c r="P1439" i="18"/>
  <c r="P1438" i="18"/>
  <c r="P1437" i="18"/>
  <c r="P1436" i="18"/>
  <c r="P1435" i="18"/>
  <c r="P1427" i="18"/>
  <c r="P1426" i="18"/>
  <c r="P1425" i="18"/>
  <c r="P1424" i="18"/>
  <c r="P1423" i="18"/>
  <c r="P1422" i="18"/>
  <c r="P1421" i="18"/>
  <c r="P1420" i="18"/>
  <c r="P1419" i="18"/>
  <c r="P1418" i="18"/>
  <c r="P1417" i="18"/>
  <c r="P1416" i="18"/>
  <c r="P1415" i="18"/>
  <c r="P1414" i="18"/>
  <c r="P1413" i="18"/>
  <c r="P1412" i="18"/>
  <c r="P1411" i="18"/>
  <c r="P1410" i="18"/>
  <c r="P1409" i="18"/>
  <c r="P1408" i="18"/>
  <c r="P1407" i="18"/>
  <c r="P1406" i="18"/>
  <c r="P1405" i="18"/>
  <c r="P1404" i="18"/>
  <c r="P1403" i="18"/>
  <c r="P1402" i="18"/>
  <c r="P1401" i="18"/>
  <c r="P1400" i="18"/>
  <c r="P1399" i="18"/>
  <c r="P1398" i="18"/>
  <c r="P1397" i="18"/>
  <c r="P1396" i="18"/>
  <c r="P1395" i="18"/>
  <c r="P1394" i="18"/>
  <c r="P1393" i="18"/>
  <c r="P1392" i="18"/>
  <c r="P1391" i="18"/>
  <c r="P1390" i="18"/>
  <c r="P1389" i="18"/>
  <c r="P1388" i="18"/>
  <c r="P1387" i="18"/>
  <c r="P1386" i="18"/>
  <c r="P1385" i="18"/>
  <c r="P1384" i="18"/>
  <c r="P1383" i="18"/>
  <c r="P1382" i="18"/>
  <c r="P1381" i="18"/>
  <c r="P1380" i="18"/>
  <c r="P1379" i="18"/>
  <c r="P1378" i="18"/>
  <c r="P1370" i="18"/>
  <c r="P1369" i="18"/>
  <c r="P1368" i="18"/>
  <c r="P1367" i="18"/>
  <c r="P1366" i="18"/>
  <c r="P1365" i="18"/>
  <c r="P1364" i="18"/>
  <c r="P1363" i="18"/>
  <c r="P1362" i="18"/>
  <c r="P1361" i="18"/>
  <c r="P1360" i="18"/>
  <c r="P1359" i="18"/>
  <c r="P1358" i="18"/>
  <c r="P1357" i="18"/>
  <c r="P1356" i="18"/>
  <c r="P1355" i="18"/>
  <c r="P1354" i="18"/>
  <c r="P1353" i="18"/>
  <c r="P1352" i="18"/>
  <c r="P1351" i="18"/>
  <c r="P1350" i="18"/>
  <c r="P1349" i="18"/>
  <c r="P1348" i="18"/>
  <c r="P1347" i="18"/>
  <c r="P1346" i="18"/>
  <c r="P1345" i="18"/>
  <c r="P1344" i="18"/>
  <c r="P1343" i="18"/>
  <c r="P1342" i="18"/>
  <c r="P1341" i="18"/>
  <c r="P1340" i="18"/>
  <c r="P1339" i="18"/>
  <c r="P1338" i="18"/>
  <c r="P1337" i="18"/>
  <c r="P1336" i="18"/>
  <c r="P1335" i="18"/>
  <c r="P1334" i="18"/>
  <c r="P1333" i="18"/>
  <c r="P1332" i="18"/>
  <c r="P1331" i="18"/>
  <c r="P1330" i="18"/>
  <c r="P1329" i="18"/>
  <c r="P1328" i="18"/>
  <c r="P1327" i="18"/>
  <c r="P1326" i="18"/>
  <c r="P1325" i="18"/>
  <c r="P1324" i="18"/>
  <c r="P1323" i="18"/>
  <c r="P1322" i="18"/>
  <c r="P1321" i="18"/>
  <c r="P1313" i="18"/>
  <c r="P1312" i="18"/>
  <c r="P1311" i="18"/>
  <c r="P1310" i="18"/>
  <c r="P1309" i="18"/>
  <c r="P1308" i="18"/>
  <c r="P1307" i="18"/>
  <c r="P1306" i="18"/>
  <c r="P1305" i="18"/>
  <c r="P1304" i="18"/>
  <c r="P1303" i="18"/>
  <c r="P1302" i="18"/>
  <c r="P1301" i="18"/>
  <c r="P1300" i="18"/>
  <c r="P1299" i="18"/>
  <c r="P1298" i="18"/>
  <c r="P1297" i="18"/>
  <c r="P1296" i="18"/>
  <c r="P1295" i="18"/>
  <c r="P1294" i="18"/>
  <c r="P1293" i="18"/>
  <c r="P1292" i="18"/>
  <c r="P1291" i="18"/>
  <c r="P1290" i="18"/>
  <c r="P1289" i="18"/>
  <c r="P1288" i="18"/>
  <c r="P1287" i="18"/>
  <c r="P1286" i="18"/>
  <c r="P1285" i="18"/>
  <c r="P1284" i="18"/>
  <c r="P1283" i="18"/>
  <c r="P1282" i="18"/>
  <c r="P1281" i="18"/>
  <c r="P1280" i="18"/>
  <c r="P1279" i="18"/>
  <c r="P1278" i="18"/>
  <c r="P1277" i="18"/>
  <c r="P1276" i="18"/>
  <c r="P1275" i="18"/>
  <c r="P1274" i="18"/>
  <c r="P1273" i="18"/>
  <c r="P1272" i="18"/>
  <c r="P1271" i="18"/>
  <c r="P1270" i="18"/>
  <c r="P1269" i="18"/>
  <c r="P1268" i="18"/>
  <c r="P1267" i="18"/>
  <c r="P1266" i="18"/>
  <c r="P1265" i="18"/>
  <c r="P1264" i="18"/>
  <c r="P1256" i="18"/>
  <c r="P1255" i="18"/>
  <c r="P1254" i="18"/>
  <c r="P1253" i="18"/>
  <c r="P1252" i="18"/>
  <c r="P1251" i="18"/>
  <c r="P1250" i="18"/>
  <c r="P1249" i="18"/>
  <c r="P1248" i="18"/>
  <c r="P1247" i="18"/>
  <c r="P1246" i="18"/>
  <c r="P1245" i="18"/>
  <c r="P1244" i="18"/>
  <c r="P1243" i="18"/>
  <c r="P1242" i="18"/>
  <c r="P1241" i="18"/>
  <c r="P1240" i="18"/>
  <c r="P1239" i="18"/>
  <c r="P1238" i="18"/>
  <c r="P1237" i="18"/>
  <c r="P1236" i="18"/>
  <c r="P1235" i="18"/>
  <c r="P1234" i="18"/>
  <c r="P1233" i="18"/>
  <c r="P1232" i="18"/>
  <c r="P1231" i="18"/>
  <c r="P1230" i="18"/>
  <c r="P1229" i="18"/>
  <c r="P1228" i="18"/>
  <c r="P1227" i="18"/>
  <c r="P1226" i="18"/>
  <c r="P1225" i="18"/>
  <c r="P1224" i="18"/>
  <c r="P1223" i="18"/>
  <c r="P1222" i="18"/>
  <c r="P1221" i="18"/>
  <c r="P1220" i="18"/>
  <c r="P1219" i="18"/>
  <c r="P1218" i="18"/>
  <c r="P1217" i="18"/>
  <c r="P1216" i="18"/>
  <c r="P1215" i="18"/>
  <c r="P1214" i="18"/>
  <c r="P1213" i="18"/>
  <c r="P1212" i="18"/>
  <c r="P1211" i="18"/>
  <c r="P1210" i="18"/>
  <c r="P1209" i="18"/>
  <c r="P1208" i="18"/>
  <c r="P1207" i="18"/>
  <c r="P1199" i="18"/>
  <c r="P1198" i="18"/>
  <c r="P1197" i="18"/>
  <c r="P1196" i="18"/>
  <c r="P1195" i="18"/>
  <c r="P1194" i="18"/>
  <c r="P1193" i="18"/>
  <c r="P1192" i="18"/>
  <c r="P1191" i="18"/>
  <c r="P1190" i="18"/>
  <c r="P1189" i="18"/>
  <c r="P1188" i="18"/>
  <c r="P1187" i="18"/>
  <c r="P1186" i="18"/>
  <c r="P1185" i="18"/>
  <c r="P1184" i="18"/>
  <c r="P1183" i="18"/>
  <c r="P1182" i="18"/>
  <c r="P1181" i="18"/>
  <c r="P1180" i="18"/>
  <c r="P1179" i="18"/>
  <c r="P1178" i="18"/>
  <c r="P1177" i="18"/>
  <c r="P1176" i="18"/>
  <c r="P1175" i="18"/>
  <c r="P1174" i="18"/>
  <c r="P1173" i="18"/>
  <c r="P1172" i="18"/>
  <c r="P1171" i="18"/>
  <c r="P1170" i="18"/>
  <c r="P1169" i="18"/>
  <c r="P1168" i="18"/>
  <c r="P1167" i="18"/>
  <c r="P1166" i="18"/>
  <c r="P1165" i="18"/>
  <c r="P1164" i="18"/>
  <c r="P1163" i="18"/>
  <c r="P1162" i="18"/>
  <c r="P1161" i="18"/>
  <c r="P1160" i="18"/>
  <c r="P1159" i="18"/>
  <c r="P1158" i="18"/>
  <c r="P1157" i="18"/>
  <c r="P1156" i="18"/>
  <c r="P1155" i="18"/>
  <c r="P1154" i="18"/>
  <c r="P1153" i="18"/>
  <c r="P1152" i="18"/>
  <c r="P1151" i="18"/>
  <c r="P1150" i="18"/>
  <c r="P1142" i="18"/>
  <c r="P1141" i="18"/>
  <c r="P1140" i="18"/>
  <c r="P1139" i="18"/>
  <c r="P1138" i="18"/>
  <c r="P1137" i="18"/>
  <c r="P1136" i="18"/>
  <c r="P1135" i="18"/>
  <c r="P1134" i="18"/>
  <c r="P1133" i="18"/>
  <c r="P1132" i="18"/>
  <c r="P1131" i="18"/>
  <c r="P1130" i="18"/>
  <c r="P1129" i="18"/>
  <c r="P1128" i="18"/>
  <c r="P1127" i="18"/>
  <c r="P1126" i="18"/>
  <c r="P1125" i="18"/>
  <c r="P1124" i="18"/>
  <c r="P1123" i="18"/>
  <c r="P1122" i="18"/>
  <c r="P1121" i="18"/>
  <c r="P1120" i="18"/>
  <c r="P1119" i="18"/>
  <c r="P1118" i="18"/>
  <c r="P1117" i="18"/>
  <c r="P1116" i="18"/>
  <c r="P1115" i="18"/>
  <c r="P1114" i="18"/>
  <c r="P1113" i="18"/>
  <c r="P1112" i="18"/>
  <c r="P1111" i="18"/>
  <c r="P1110" i="18"/>
  <c r="P1109" i="18"/>
  <c r="P1108" i="18"/>
  <c r="P1107" i="18"/>
  <c r="P1106" i="18"/>
  <c r="P1105" i="18"/>
  <c r="P1104" i="18"/>
  <c r="P1103" i="18"/>
  <c r="P1102" i="18"/>
  <c r="P1101" i="18"/>
  <c r="P1100" i="18"/>
  <c r="P1099" i="18"/>
  <c r="P1098" i="18"/>
  <c r="P1097" i="18"/>
  <c r="P1096" i="18"/>
  <c r="P1095" i="18"/>
  <c r="P1094" i="18"/>
  <c r="P1093" i="18"/>
  <c r="P1085" i="18"/>
  <c r="P1084" i="18"/>
  <c r="P1083" i="18"/>
  <c r="P1082" i="18"/>
  <c r="P1081" i="18"/>
  <c r="P1080" i="18"/>
  <c r="P1079" i="18"/>
  <c r="P1078" i="18"/>
  <c r="P1077" i="18"/>
  <c r="P1076" i="18"/>
  <c r="P1075" i="18"/>
  <c r="P1074" i="18"/>
  <c r="P1073" i="18"/>
  <c r="P1072" i="18"/>
  <c r="P1071" i="18"/>
  <c r="P1070" i="18"/>
  <c r="P1069" i="18"/>
  <c r="P1068" i="18"/>
  <c r="P1067" i="18"/>
  <c r="P1066" i="18"/>
  <c r="P1065" i="18"/>
  <c r="P1064" i="18"/>
  <c r="P1063" i="18"/>
  <c r="P1062" i="18"/>
  <c r="P1061" i="18"/>
  <c r="P1060" i="18"/>
  <c r="P1059" i="18"/>
  <c r="P1058" i="18"/>
  <c r="P1057" i="18"/>
  <c r="P1056" i="18"/>
  <c r="P1055" i="18"/>
  <c r="P1054" i="18"/>
  <c r="P1053" i="18"/>
  <c r="P1052" i="18"/>
  <c r="P1051" i="18"/>
  <c r="P1050" i="18"/>
  <c r="P1049" i="18"/>
  <c r="P1048" i="18"/>
  <c r="P1047" i="18"/>
  <c r="P1046" i="18"/>
  <c r="P1045" i="18"/>
  <c r="P1044" i="18"/>
  <c r="P1043" i="18"/>
  <c r="P1042" i="18"/>
  <c r="P1041" i="18"/>
  <c r="P1040" i="18"/>
  <c r="P1039" i="18"/>
  <c r="P1038" i="18"/>
  <c r="P1037" i="18"/>
  <c r="P1036" i="18"/>
  <c r="P1028" i="18"/>
  <c r="P1027" i="18"/>
  <c r="P1026" i="18"/>
  <c r="P1025" i="18"/>
  <c r="P1024" i="18"/>
  <c r="P1023" i="18"/>
  <c r="P1022" i="18"/>
  <c r="P1021" i="18"/>
  <c r="P1020" i="18"/>
  <c r="P1019" i="18"/>
  <c r="P1018" i="18"/>
  <c r="P1017" i="18"/>
  <c r="P1016" i="18"/>
  <c r="P1015" i="18"/>
  <c r="P1014" i="18"/>
  <c r="P1013" i="18"/>
  <c r="P1012" i="18"/>
  <c r="P1011" i="18"/>
  <c r="P1010" i="18"/>
  <c r="P1009" i="18"/>
  <c r="P1008" i="18"/>
  <c r="P1007" i="18"/>
  <c r="P1006" i="18"/>
  <c r="P1005" i="18"/>
  <c r="P1004" i="18"/>
  <c r="P1003" i="18"/>
  <c r="P1002" i="18"/>
  <c r="P1001" i="18"/>
  <c r="P1000" i="18"/>
  <c r="P999" i="18"/>
  <c r="P998" i="18"/>
  <c r="P997" i="18"/>
  <c r="P996" i="18"/>
  <c r="P995" i="18"/>
  <c r="P994" i="18"/>
  <c r="P993" i="18"/>
  <c r="P992" i="18"/>
  <c r="P991" i="18"/>
  <c r="P990" i="18"/>
  <c r="P989" i="18"/>
  <c r="P988" i="18"/>
  <c r="P987" i="18"/>
  <c r="P986" i="18"/>
  <c r="P985" i="18"/>
  <c r="P984" i="18"/>
  <c r="P983" i="18"/>
  <c r="P982" i="18"/>
  <c r="P981" i="18"/>
  <c r="P980" i="18"/>
  <c r="P979" i="18"/>
  <c r="P971" i="18"/>
  <c r="P970" i="18"/>
  <c r="P969" i="18"/>
  <c r="P968" i="18"/>
  <c r="P967" i="18"/>
  <c r="P966" i="18"/>
  <c r="P965" i="18"/>
  <c r="P964" i="18"/>
  <c r="P963" i="18"/>
  <c r="P962" i="18"/>
  <c r="P961" i="18"/>
  <c r="P960" i="18"/>
  <c r="P959" i="18"/>
  <c r="P958" i="18"/>
  <c r="P957" i="18"/>
  <c r="P956" i="18"/>
  <c r="P955" i="18"/>
  <c r="P954" i="18"/>
  <c r="P953" i="18"/>
  <c r="P952" i="18"/>
  <c r="P951" i="18"/>
  <c r="P950" i="18"/>
  <c r="P949" i="18"/>
  <c r="P948" i="18"/>
  <c r="P947" i="18"/>
  <c r="P946" i="18"/>
  <c r="P945" i="18"/>
  <c r="P944" i="18"/>
  <c r="P943" i="18"/>
  <c r="P942" i="18"/>
  <c r="P941" i="18"/>
  <c r="P940" i="18"/>
  <c r="P939" i="18"/>
  <c r="P938" i="18"/>
  <c r="P937" i="18"/>
  <c r="P936" i="18"/>
  <c r="P935" i="18"/>
  <c r="P934" i="18"/>
  <c r="P933" i="18"/>
  <c r="P932" i="18"/>
  <c r="P931" i="18"/>
  <c r="P930" i="18"/>
  <c r="P929" i="18"/>
  <c r="P928" i="18"/>
  <c r="P927" i="18"/>
  <c r="P926" i="18"/>
  <c r="P925" i="18"/>
  <c r="P924" i="18"/>
  <c r="P923" i="18"/>
  <c r="P922" i="18"/>
  <c r="P914" i="18"/>
  <c r="P913" i="18"/>
  <c r="P912" i="18"/>
  <c r="P911" i="18"/>
  <c r="P910" i="18"/>
  <c r="P909" i="18"/>
  <c r="P908" i="18"/>
  <c r="P907" i="18"/>
  <c r="P906" i="18"/>
  <c r="P905" i="18"/>
  <c r="P904" i="18"/>
  <c r="P903" i="18"/>
  <c r="P902" i="18"/>
  <c r="P901" i="18"/>
  <c r="P900" i="18"/>
  <c r="P899" i="18"/>
  <c r="P898" i="18"/>
  <c r="P897" i="18"/>
  <c r="P896" i="18"/>
  <c r="P895" i="18"/>
  <c r="P894" i="18"/>
  <c r="P893" i="18"/>
  <c r="P892" i="18"/>
  <c r="P891" i="18"/>
  <c r="P890" i="18"/>
  <c r="P889" i="18"/>
  <c r="P888" i="18"/>
  <c r="P887" i="18"/>
  <c r="P886" i="18"/>
  <c r="P885" i="18"/>
  <c r="P884" i="18"/>
  <c r="P883" i="18"/>
  <c r="P882" i="18"/>
  <c r="P881" i="18"/>
  <c r="P880" i="18"/>
  <c r="P879" i="18"/>
  <c r="P878" i="18"/>
  <c r="P877" i="18"/>
  <c r="P876" i="18"/>
  <c r="P875" i="18"/>
  <c r="P874" i="18"/>
  <c r="P873" i="18"/>
  <c r="P872" i="18"/>
  <c r="P871" i="18"/>
  <c r="P870" i="18"/>
  <c r="P869" i="18"/>
  <c r="P868" i="18"/>
  <c r="P867" i="18"/>
  <c r="P866" i="18"/>
  <c r="P865" i="18"/>
  <c r="P857" i="18"/>
  <c r="P856" i="18"/>
  <c r="P855" i="18"/>
  <c r="P854" i="18"/>
  <c r="P853" i="18"/>
  <c r="P852" i="18"/>
  <c r="P851" i="18"/>
  <c r="P850" i="18"/>
  <c r="P849" i="18"/>
  <c r="P848" i="18"/>
  <c r="P847" i="18"/>
  <c r="P846" i="18"/>
  <c r="P845" i="18"/>
  <c r="P844" i="18"/>
  <c r="P843" i="18"/>
  <c r="P842" i="18"/>
  <c r="P841" i="18"/>
  <c r="P840" i="18"/>
  <c r="P839" i="18"/>
  <c r="P838" i="18"/>
  <c r="P837" i="18"/>
  <c r="P836" i="18"/>
  <c r="P835" i="18"/>
  <c r="P834" i="18"/>
  <c r="P833" i="18"/>
  <c r="P832" i="18"/>
  <c r="P831" i="18"/>
  <c r="P830" i="18"/>
  <c r="P829" i="18"/>
  <c r="P828" i="18"/>
  <c r="P827" i="18"/>
  <c r="P826" i="18"/>
  <c r="P825" i="18"/>
  <c r="P824" i="18"/>
  <c r="P823" i="18"/>
  <c r="P822" i="18"/>
  <c r="P821" i="18"/>
  <c r="P820" i="18"/>
  <c r="P819" i="18"/>
  <c r="P818" i="18"/>
  <c r="P817" i="18"/>
  <c r="P816" i="18"/>
  <c r="P815" i="18"/>
  <c r="P814" i="18"/>
  <c r="P813" i="18"/>
  <c r="P812" i="18"/>
  <c r="P811" i="18"/>
  <c r="P810" i="18"/>
  <c r="P809" i="18"/>
  <c r="P808" i="18"/>
  <c r="P800" i="18"/>
  <c r="P799" i="18"/>
  <c r="P798" i="18"/>
  <c r="P797" i="18"/>
  <c r="P796" i="18"/>
  <c r="P795" i="18"/>
  <c r="P794" i="18"/>
  <c r="P793" i="18"/>
  <c r="P792" i="18"/>
  <c r="P791" i="18"/>
  <c r="P790" i="18"/>
  <c r="P789" i="18"/>
  <c r="P788" i="18"/>
  <c r="P787" i="18"/>
  <c r="P786" i="18"/>
  <c r="P785" i="18"/>
  <c r="P784" i="18"/>
  <c r="P783" i="18"/>
  <c r="P782" i="18"/>
  <c r="P781" i="18"/>
  <c r="P780" i="18"/>
  <c r="P779" i="18"/>
  <c r="P778" i="18"/>
  <c r="P777" i="18"/>
  <c r="P776" i="18"/>
  <c r="P775" i="18"/>
  <c r="P774" i="18"/>
  <c r="P773" i="18"/>
  <c r="P772" i="18"/>
  <c r="P771" i="18"/>
  <c r="P770" i="18"/>
  <c r="P769" i="18"/>
  <c r="P768" i="18"/>
  <c r="P767" i="18"/>
  <c r="P766" i="18"/>
  <c r="P765" i="18"/>
  <c r="P764" i="18"/>
  <c r="P763" i="18"/>
  <c r="P762" i="18"/>
  <c r="P761" i="18"/>
  <c r="P760" i="18"/>
  <c r="P759" i="18"/>
  <c r="P758" i="18"/>
  <c r="P757" i="18"/>
  <c r="P756" i="18"/>
  <c r="P755" i="18"/>
  <c r="P754" i="18"/>
  <c r="P753" i="18"/>
  <c r="P752" i="18"/>
  <c r="P751" i="18"/>
  <c r="P743" i="18"/>
  <c r="P742" i="18"/>
  <c r="P741" i="18"/>
  <c r="P740" i="18"/>
  <c r="P739" i="18"/>
  <c r="P738" i="18"/>
  <c r="P737" i="18"/>
  <c r="P736" i="18"/>
  <c r="P735" i="18"/>
  <c r="P734" i="18"/>
  <c r="P733" i="18"/>
  <c r="P732" i="18"/>
  <c r="P731" i="18"/>
  <c r="P730" i="18"/>
  <c r="P729" i="18"/>
  <c r="P728" i="18"/>
  <c r="P727" i="18"/>
  <c r="P726" i="18"/>
  <c r="P725" i="18"/>
  <c r="P724" i="18"/>
  <c r="P723" i="18"/>
  <c r="P722" i="18"/>
  <c r="P721" i="18"/>
  <c r="P720" i="18"/>
  <c r="P719" i="18"/>
  <c r="P718" i="18"/>
  <c r="P717" i="18"/>
  <c r="P716" i="18"/>
  <c r="P715" i="18"/>
  <c r="P714" i="18"/>
  <c r="P713" i="18"/>
  <c r="P712" i="18"/>
  <c r="P711" i="18"/>
  <c r="P710" i="18"/>
  <c r="P709" i="18"/>
  <c r="P708" i="18"/>
  <c r="P707" i="18"/>
  <c r="P706" i="18"/>
  <c r="P705" i="18"/>
  <c r="P704" i="18"/>
  <c r="P703" i="18"/>
  <c r="P702" i="18"/>
  <c r="P701" i="18"/>
  <c r="P700" i="18"/>
  <c r="P699" i="18"/>
  <c r="P698" i="18"/>
  <c r="P697" i="18"/>
  <c r="P696" i="18"/>
  <c r="P695" i="18"/>
  <c r="P694" i="18"/>
  <c r="P686" i="18"/>
  <c r="P685" i="18"/>
  <c r="P684" i="18"/>
  <c r="P683" i="18"/>
  <c r="P682" i="18"/>
  <c r="P681" i="18"/>
  <c r="P680" i="18"/>
  <c r="P679" i="18"/>
  <c r="P678" i="18"/>
  <c r="P677" i="18"/>
  <c r="P676" i="18"/>
  <c r="P675" i="18"/>
  <c r="P674" i="18"/>
  <c r="P673" i="18"/>
  <c r="P672" i="18"/>
  <c r="P671" i="18"/>
  <c r="P670" i="18"/>
  <c r="P669" i="18"/>
  <c r="P668" i="18"/>
  <c r="P667" i="18"/>
  <c r="P666" i="18"/>
  <c r="P665" i="18"/>
  <c r="P664" i="18"/>
  <c r="P663" i="18"/>
  <c r="P662" i="18"/>
  <c r="P661" i="18"/>
  <c r="P660" i="18"/>
  <c r="P659" i="18"/>
  <c r="P658" i="18"/>
  <c r="P657" i="18"/>
  <c r="P656" i="18"/>
  <c r="P655" i="18"/>
  <c r="P654" i="18"/>
  <c r="P653" i="18"/>
  <c r="P652" i="18"/>
  <c r="P651" i="18"/>
  <c r="P650" i="18"/>
  <c r="P649" i="18"/>
  <c r="P648" i="18"/>
  <c r="P647" i="18"/>
  <c r="P646" i="18"/>
  <c r="P645" i="18"/>
  <c r="P644" i="18"/>
  <c r="P643" i="18"/>
  <c r="P642" i="18"/>
  <c r="P641" i="18"/>
  <c r="P640" i="18"/>
  <c r="P639" i="18"/>
  <c r="P638" i="18"/>
  <c r="P637" i="18"/>
  <c r="P629" i="18"/>
  <c r="P628" i="18"/>
  <c r="P627" i="18"/>
  <c r="P626" i="18"/>
  <c r="P625" i="18"/>
  <c r="P624" i="18"/>
  <c r="P623" i="18"/>
  <c r="P622" i="18"/>
  <c r="P621" i="18"/>
  <c r="P620" i="18"/>
  <c r="P619" i="18"/>
  <c r="P618" i="18"/>
  <c r="P617" i="18"/>
  <c r="P616" i="18"/>
  <c r="P615" i="18"/>
  <c r="P614" i="18"/>
  <c r="P613" i="18"/>
  <c r="P612" i="18"/>
  <c r="P611" i="18"/>
  <c r="P610" i="18"/>
  <c r="P609" i="18"/>
  <c r="P608" i="18"/>
  <c r="P607" i="18"/>
  <c r="P606" i="18"/>
  <c r="P605" i="18"/>
  <c r="P604" i="18"/>
  <c r="P603" i="18"/>
  <c r="P602" i="18"/>
  <c r="P601" i="18"/>
  <c r="P600" i="18"/>
  <c r="P599" i="18"/>
  <c r="P598" i="18"/>
  <c r="P597" i="18"/>
  <c r="P596" i="18"/>
  <c r="P595" i="18"/>
  <c r="P594" i="18"/>
  <c r="P593" i="18"/>
  <c r="P592" i="18"/>
  <c r="P591" i="18"/>
  <c r="P590" i="18"/>
  <c r="P589" i="18"/>
  <c r="P588" i="18"/>
  <c r="P587" i="18"/>
  <c r="P586" i="18"/>
  <c r="P585" i="18"/>
  <c r="P584" i="18"/>
  <c r="P583" i="18"/>
  <c r="P582" i="18"/>
  <c r="P581" i="18"/>
  <c r="P580" i="18"/>
  <c r="P572" i="18"/>
  <c r="P571" i="18"/>
  <c r="P570" i="18"/>
  <c r="P569" i="18"/>
  <c r="P568" i="18"/>
  <c r="P567" i="18"/>
  <c r="P566" i="18"/>
  <c r="P565" i="18"/>
  <c r="P564" i="18"/>
  <c r="P563" i="18"/>
  <c r="P562" i="18"/>
  <c r="P561" i="18"/>
  <c r="P560" i="18"/>
  <c r="P559" i="18"/>
  <c r="P558" i="18"/>
  <c r="P557" i="18"/>
  <c r="P556" i="18"/>
  <c r="P555" i="18"/>
  <c r="P554" i="18"/>
  <c r="P553" i="18"/>
  <c r="P552" i="18"/>
  <c r="P551" i="18"/>
  <c r="P550" i="18"/>
  <c r="P549" i="18"/>
  <c r="P548" i="18"/>
  <c r="P547" i="18"/>
  <c r="P546" i="18"/>
  <c r="P545" i="18"/>
  <c r="P544" i="18"/>
  <c r="P543" i="18"/>
  <c r="P542" i="18"/>
  <c r="P541" i="18"/>
  <c r="P540" i="18"/>
  <c r="P539" i="18"/>
  <c r="P538" i="18"/>
  <c r="P537" i="18"/>
  <c r="P536" i="18"/>
  <c r="P535" i="18"/>
  <c r="P534" i="18"/>
  <c r="P533" i="18"/>
  <c r="P532" i="18"/>
  <c r="P531" i="18"/>
  <c r="P530" i="18"/>
  <c r="P529" i="18"/>
  <c r="P528" i="18"/>
  <c r="P527" i="18"/>
  <c r="P526" i="18"/>
  <c r="P525" i="18"/>
  <c r="P524" i="18"/>
  <c r="P523" i="18"/>
  <c r="P515" i="18"/>
  <c r="P514" i="18"/>
  <c r="P513" i="18"/>
  <c r="P512" i="18"/>
  <c r="P511" i="18"/>
  <c r="P510" i="18"/>
  <c r="P509" i="18"/>
  <c r="P508" i="18"/>
  <c r="P507" i="18"/>
  <c r="P506" i="18"/>
  <c r="P505" i="18"/>
  <c r="P504" i="18"/>
  <c r="P503" i="18"/>
  <c r="P502" i="18"/>
  <c r="P501" i="18"/>
  <c r="P500" i="18"/>
  <c r="P499" i="18"/>
  <c r="P498" i="18"/>
  <c r="P497" i="18"/>
  <c r="P496" i="18"/>
  <c r="P495" i="18"/>
  <c r="P494" i="18"/>
  <c r="P493" i="18"/>
  <c r="P492" i="18"/>
  <c r="P491" i="18"/>
  <c r="P490" i="18"/>
  <c r="P489" i="18"/>
  <c r="P488" i="18"/>
  <c r="P487" i="18"/>
  <c r="P486" i="18"/>
  <c r="P485" i="18"/>
  <c r="P484" i="18"/>
  <c r="P483" i="18"/>
  <c r="P482" i="18"/>
  <c r="P481" i="18"/>
  <c r="P480" i="18"/>
  <c r="P479" i="18"/>
  <c r="P478" i="18"/>
  <c r="P477" i="18"/>
  <c r="P476" i="18"/>
  <c r="P475" i="18"/>
  <c r="P474" i="18"/>
  <c r="P473" i="18"/>
  <c r="P472" i="18"/>
  <c r="P471" i="18"/>
  <c r="P470" i="18"/>
  <c r="P469" i="18"/>
  <c r="P468" i="18"/>
  <c r="P467" i="18"/>
  <c r="P466" i="18"/>
  <c r="P458" i="18"/>
  <c r="P457" i="18"/>
  <c r="P456" i="18"/>
  <c r="P455" i="18"/>
  <c r="P454" i="18"/>
  <c r="P453" i="18"/>
  <c r="P452" i="18"/>
  <c r="P451" i="18"/>
  <c r="P450" i="18"/>
  <c r="P449" i="18"/>
  <c r="P448" i="18"/>
  <c r="P447" i="18"/>
  <c r="P446" i="18"/>
  <c r="P445" i="18"/>
  <c r="P444" i="18"/>
  <c r="P443" i="18"/>
  <c r="P442" i="18"/>
  <c r="P441" i="18"/>
  <c r="P440" i="18"/>
  <c r="P439" i="18"/>
  <c r="P438" i="18"/>
  <c r="P437" i="18"/>
  <c r="P436" i="18"/>
  <c r="P435" i="18"/>
  <c r="P434" i="18"/>
  <c r="P433" i="18"/>
  <c r="P432" i="18"/>
  <c r="P431" i="18"/>
  <c r="P430" i="18"/>
  <c r="P429" i="18"/>
  <c r="P428" i="18"/>
  <c r="P427" i="18"/>
  <c r="P426" i="18"/>
  <c r="P425" i="18"/>
  <c r="P424" i="18"/>
  <c r="P423" i="18"/>
  <c r="P422" i="18"/>
  <c r="P421" i="18"/>
  <c r="P420" i="18"/>
  <c r="P419" i="18"/>
  <c r="P418" i="18"/>
  <c r="P417" i="18"/>
  <c r="P416" i="18"/>
  <c r="P415" i="18"/>
  <c r="P414" i="18"/>
  <c r="P413" i="18"/>
  <c r="P412" i="18"/>
  <c r="P411" i="18"/>
  <c r="P410" i="18"/>
  <c r="P409" i="18"/>
  <c r="P401" i="18"/>
  <c r="P400" i="18"/>
  <c r="P399" i="18"/>
  <c r="P398" i="18"/>
  <c r="P397" i="18"/>
  <c r="P396" i="18"/>
  <c r="P395" i="18"/>
  <c r="P394" i="18"/>
  <c r="P393" i="18"/>
  <c r="P392" i="18"/>
  <c r="P391" i="18"/>
  <c r="P390" i="18"/>
  <c r="P389" i="18"/>
  <c r="P388" i="18"/>
  <c r="P387" i="18"/>
  <c r="P386" i="18"/>
  <c r="P385" i="18"/>
  <c r="P384" i="18"/>
  <c r="P383" i="18"/>
  <c r="P382" i="18"/>
  <c r="P381" i="18"/>
  <c r="P380" i="18"/>
  <c r="P379" i="18"/>
  <c r="P378" i="18"/>
  <c r="P377" i="18"/>
  <c r="P376" i="18"/>
  <c r="P375" i="18"/>
  <c r="P374" i="18"/>
  <c r="P373" i="18"/>
  <c r="P372" i="18"/>
  <c r="P371" i="18"/>
  <c r="P370" i="18"/>
  <c r="P369" i="18"/>
  <c r="P368" i="18"/>
  <c r="P367" i="18"/>
  <c r="P366" i="18"/>
  <c r="P365" i="18"/>
  <c r="P364" i="18"/>
  <c r="P363" i="18"/>
  <c r="P362" i="18"/>
  <c r="P361" i="18"/>
  <c r="P360" i="18"/>
  <c r="P359" i="18"/>
  <c r="P358" i="18"/>
  <c r="P357" i="18"/>
  <c r="P356" i="18"/>
  <c r="P355" i="18"/>
  <c r="P354" i="18"/>
  <c r="P353" i="18"/>
  <c r="P352" i="18"/>
  <c r="P344" i="18"/>
  <c r="P343" i="18"/>
  <c r="P342" i="18"/>
  <c r="P341" i="18"/>
  <c r="P340" i="18"/>
  <c r="P339" i="18"/>
  <c r="P338" i="18"/>
  <c r="P337" i="18"/>
  <c r="P336" i="18"/>
  <c r="P335" i="18"/>
  <c r="P334" i="18"/>
  <c r="P333" i="18"/>
  <c r="P332" i="18"/>
  <c r="P331" i="18"/>
  <c r="P330" i="18"/>
  <c r="P329" i="18"/>
  <c r="P328" i="18"/>
  <c r="P327" i="18"/>
  <c r="P326" i="18"/>
  <c r="P325" i="18"/>
  <c r="P324" i="18"/>
  <c r="P323" i="18"/>
  <c r="P322" i="18"/>
  <c r="P321" i="18"/>
  <c r="P320" i="18"/>
  <c r="P319" i="18"/>
  <c r="P318" i="18"/>
  <c r="P317" i="18"/>
  <c r="P316" i="18"/>
  <c r="P315" i="18"/>
  <c r="P314" i="18"/>
  <c r="P313" i="18"/>
  <c r="P312" i="18"/>
  <c r="P311" i="18"/>
  <c r="P310" i="18"/>
  <c r="P309" i="18"/>
  <c r="P308" i="18"/>
  <c r="P307" i="18"/>
  <c r="P306" i="18"/>
  <c r="P305" i="18"/>
  <c r="P304" i="18"/>
  <c r="P303" i="18"/>
  <c r="P302" i="18"/>
  <c r="P301" i="18"/>
  <c r="P300" i="18"/>
  <c r="P299" i="18"/>
  <c r="P298" i="18"/>
  <c r="P297" i="18"/>
  <c r="P296" i="18"/>
  <c r="P295" i="18"/>
  <c r="P287" i="18"/>
  <c r="P286" i="18"/>
  <c r="P285" i="18"/>
  <c r="P284" i="18"/>
  <c r="P283" i="18"/>
  <c r="P282" i="18"/>
  <c r="P281" i="18"/>
  <c r="P280" i="18"/>
  <c r="P279" i="18"/>
  <c r="P278" i="18"/>
  <c r="P277" i="18"/>
  <c r="P276" i="18"/>
  <c r="P275" i="18"/>
  <c r="P274" i="18"/>
  <c r="P273" i="18"/>
  <c r="P272" i="18"/>
  <c r="P271" i="18"/>
  <c r="P270" i="18"/>
  <c r="P269" i="18"/>
  <c r="P268" i="18"/>
  <c r="P267" i="18"/>
  <c r="P266" i="18"/>
  <c r="P265" i="18"/>
  <c r="P264" i="18"/>
  <c r="P263" i="18"/>
  <c r="P262" i="18"/>
  <c r="P261" i="18"/>
  <c r="P260" i="18"/>
  <c r="P259" i="18"/>
  <c r="P258" i="18"/>
  <c r="P257" i="18"/>
  <c r="P256" i="18"/>
  <c r="P255" i="18"/>
  <c r="P254" i="18"/>
  <c r="P253" i="18"/>
  <c r="P252" i="18"/>
  <c r="P251" i="18"/>
  <c r="P250" i="18"/>
  <c r="P249" i="18"/>
  <c r="P248" i="18"/>
  <c r="P247" i="18"/>
  <c r="P246" i="18"/>
  <c r="P245" i="18"/>
  <c r="P244" i="18"/>
  <c r="P243" i="18"/>
  <c r="P242" i="18"/>
  <c r="P241" i="18"/>
  <c r="P240" i="18"/>
  <c r="P239" i="18"/>
  <c r="P238" i="18"/>
  <c r="P230" i="18"/>
  <c r="P229" i="18"/>
  <c r="P228" i="18"/>
  <c r="P227" i="18"/>
  <c r="P226" i="18"/>
  <c r="P225" i="18"/>
  <c r="P224" i="18"/>
  <c r="P223" i="18"/>
  <c r="P222" i="18"/>
  <c r="P221" i="18"/>
  <c r="P220" i="18"/>
  <c r="P219" i="18"/>
  <c r="P218" i="18"/>
  <c r="P217" i="18"/>
  <c r="P216" i="18"/>
  <c r="P215" i="18"/>
  <c r="P214" i="18"/>
  <c r="P213" i="18"/>
  <c r="P212" i="18"/>
  <c r="P211" i="18"/>
  <c r="P210" i="18"/>
  <c r="P209" i="18"/>
  <c r="P208" i="18"/>
  <c r="P207" i="18"/>
  <c r="P206" i="18"/>
  <c r="P205" i="18"/>
  <c r="P204" i="18"/>
  <c r="P203" i="18"/>
  <c r="P202" i="18"/>
  <c r="P201" i="18"/>
  <c r="P200" i="18"/>
  <c r="P199" i="18"/>
  <c r="P198" i="18"/>
  <c r="P197" i="18"/>
  <c r="P196" i="18"/>
  <c r="P195" i="18"/>
  <c r="P194" i="18"/>
  <c r="P193" i="18"/>
  <c r="P192" i="18"/>
  <c r="P191" i="18"/>
  <c r="P190" i="18"/>
  <c r="P189" i="18"/>
  <c r="P188" i="18"/>
  <c r="P187" i="18"/>
  <c r="P186" i="18"/>
  <c r="P185" i="18"/>
  <c r="P184" i="18"/>
  <c r="P183" i="18"/>
  <c r="P182" i="18"/>
  <c r="P181" i="18"/>
  <c r="P173" i="18"/>
  <c r="P172" i="18"/>
  <c r="P171" i="18"/>
  <c r="P170" i="18"/>
  <c r="P169" i="18"/>
  <c r="P168" i="18"/>
  <c r="P167" i="18"/>
  <c r="P166" i="18"/>
  <c r="P165" i="18"/>
  <c r="P164" i="18"/>
  <c r="P163" i="18"/>
  <c r="P162" i="18"/>
  <c r="P161" i="18"/>
  <c r="P160" i="18"/>
  <c r="P159" i="18"/>
  <c r="P158" i="18"/>
  <c r="P157" i="18"/>
  <c r="P156" i="18"/>
  <c r="P155" i="18"/>
  <c r="P154" i="18"/>
  <c r="P153" i="18"/>
  <c r="P152" i="18"/>
  <c r="P151" i="18"/>
  <c r="P150" i="18"/>
  <c r="P149" i="18"/>
  <c r="P148" i="18"/>
  <c r="P147" i="18"/>
  <c r="P146" i="18"/>
  <c r="P145" i="18"/>
  <c r="P144" i="18"/>
  <c r="P143" i="18"/>
  <c r="P142" i="18"/>
  <c r="P141" i="18"/>
  <c r="P140" i="18"/>
  <c r="P139" i="18"/>
  <c r="P138" i="18"/>
  <c r="P137" i="18"/>
  <c r="P136" i="18"/>
  <c r="P135" i="18"/>
  <c r="P134" i="18"/>
  <c r="P133" i="18"/>
  <c r="P132" i="18"/>
  <c r="P131" i="18"/>
  <c r="P130" i="18"/>
  <c r="P129" i="18"/>
  <c r="P128" i="18"/>
  <c r="P127" i="18"/>
  <c r="P126" i="18"/>
  <c r="P125" i="18"/>
  <c r="P124" i="18"/>
  <c r="P116" i="18"/>
  <c r="P115" i="18"/>
  <c r="P114" i="18"/>
  <c r="P113" i="18"/>
  <c r="P112" i="18"/>
  <c r="P111" i="18"/>
  <c r="P110" i="18"/>
  <c r="P109" i="18"/>
  <c r="P108" i="18"/>
  <c r="P107" i="18"/>
  <c r="P106" i="18"/>
  <c r="P105" i="18"/>
  <c r="P104" i="18"/>
  <c r="P103" i="18"/>
  <c r="P102" i="18"/>
  <c r="P101" i="18"/>
  <c r="P100" i="18"/>
  <c r="P99" i="18"/>
  <c r="P98" i="18"/>
  <c r="P97" i="18"/>
  <c r="P96" i="18"/>
  <c r="P95" i="18"/>
  <c r="P94" i="18"/>
  <c r="P93" i="18"/>
  <c r="P92" i="18"/>
  <c r="P91" i="18"/>
  <c r="P90" i="18"/>
  <c r="P89" i="18"/>
  <c r="P88" i="18"/>
  <c r="P87" i="18"/>
  <c r="P86" i="18"/>
  <c r="P85" i="18"/>
  <c r="P84" i="18"/>
  <c r="P83" i="18"/>
  <c r="P82" i="18"/>
  <c r="P81" i="18"/>
  <c r="P80" i="18"/>
  <c r="P79" i="18"/>
  <c r="P78" i="18"/>
  <c r="P77" i="18"/>
  <c r="P76" i="18"/>
  <c r="P75" i="18"/>
  <c r="P74" i="18"/>
  <c r="P73" i="18"/>
  <c r="P72" i="18"/>
  <c r="P71" i="18"/>
  <c r="P70" i="18"/>
  <c r="P69" i="18"/>
  <c r="P68" i="18"/>
  <c r="P67" i="18"/>
  <c r="C8" i="18" l="1"/>
  <c r="P40" i="18" l="1"/>
  <c r="P2861" i="19"/>
  <c r="P2860" i="19"/>
  <c r="P2859" i="19"/>
  <c r="P2858" i="19"/>
  <c r="P2857" i="19"/>
  <c r="P2856" i="19"/>
  <c r="P2855" i="19"/>
  <c r="P2854" i="19"/>
  <c r="P2853" i="19"/>
  <c r="P2852" i="19"/>
  <c r="P2851" i="19"/>
  <c r="P2850" i="19"/>
  <c r="P2849" i="19"/>
  <c r="P2848" i="19"/>
  <c r="P2847" i="19"/>
  <c r="P2846" i="19"/>
  <c r="P2845" i="19"/>
  <c r="P2844" i="19"/>
  <c r="P2843" i="19"/>
  <c r="P2842" i="19"/>
  <c r="P2841" i="19"/>
  <c r="P2840" i="19"/>
  <c r="P2839" i="19"/>
  <c r="P2838" i="19"/>
  <c r="P2837" i="19"/>
  <c r="P2836" i="19"/>
  <c r="P2835" i="19"/>
  <c r="P2834" i="19"/>
  <c r="P2833" i="19"/>
  <c r="P2832" i="19"/>
  <c r="P2831" i="19"/>
  <c r="P2830" i="19"/>
  <c r="P2829" i="19"/>
  <c r="P2828" i="19"/>
  <c r="P2827" i="19"/>
  <c r="P2826" i="19"/>
  <c r="P2825" i="19"/>
  <c r="P2824" i="19"/>
  <c r="P2823" i="19"/>
  <c r="P2822" i="19"/>
  <c r="P2821" i="19"/>
  <c r="P2820" i="19"/>
  <c r="P2819" i="19"/>
  <c r="P2818" i="19"/>
  <c r="P2817" i="19"/>
  <c r="P2816" i="19"/>
  <c r="P2815" i="19"/>
  <c r="P2814" i="19"/>
  <c r="P2813" i="19"/>
  <c r="P2812" i="19"/>
  <c r="P2805" i="19"/>
  <c r="P2804" i="19"/>
  <c r="P2803" i="19"/>
  <c r="P2802" i="19"/>
  <c r="P2801" i="19"/>
  <c r="P2800" i="19"/>
  <c r="P2799" i="19"/>
  <c r="P2798" i="19"/>
  <c r="P2797" i="19"/>
  <c r="P2796" i="19"/>
  <c r="P2795" i="19"/>
  <c r="P2794" i="19"/>
  <c r="P2793" i="19"/>
  <c r="P2792" i="19"/>
  <c r="P2791" i="19"/>
  <c r="P2790" i="19"/>
  <c r="P2789" i="19"/>
  <c r="P2788" i="19"/>
  <c r="P2787" i="19"/>
  <c r="P2786" i="19"/>
  <c r="P2785" i="19"/>
  <c r="P2784" i="19"/>
  <c r="P2783" i="19"/>
  <c r="P2782" i="19"/>
  <c r="P2781" i="19"/>
  <c r="P2780" i="19"/>
  <c r="P2779" i="19"/>
  <c r="P2778" i="19"/>
  <c r="P2777" i="19"/>
  <c r="P2776" i="19"/>
  <c r="P2775" i="19"/>
  <c r="P2774" i="19"/>
  <c r="P2773" i="19"/>
  <c r="P2772" i="19"/>
  <c r="P2771" i="19"/>
  <c r="P2770" i="19"/>
  <c r="P2769" i="19"/>
  <c r="P2768" i="19"/>
  <c r="P2767" i="19"/>
  <c r="P2766" i="19"/>
  <c r="P2765" i="19"/>
  <c r="P2764" i="19"/>
  <c r="P2763" i="19"/>
  <c r="P2762" i="19"/>
  <c r="P2761" i="19"/>
  <c r="P2760" i="19"/>
  <c r="P2759" i="19"/>
  <c r="P2758" i="19"/>
  <c r="P2757" i="19"/>
  <c r="P2756" i="19"/>
  <c r="P2749" i="19"/>
  <c r="P2748" i="19"/>
  <c r="P2747" i="19"/>
  <c r="P2746" i="19"/>
  <c r="P2745" i="19"/>
  <c r="P2744" i="19"/>
  <c r="P2743" i="19"/>
  <c r="P2742" i="19"/>
  <c r="P2741" i="19"/>
  <c r="P2740" i="19"/>
  <c r="P2739" i="19"/>
  <c r="P2738" i="19"/>
  <c r="P2737" i="19"/>
  <c r="P2736" i="19"/>
  <c r="P2735" i="19"/>
  <c r="P2734" i="19"/>
  <c r="P2733" i="19"/>
  <c r="P2732" i="19"/>
  <c r="P2731" i="19"/>
  <c r="P2730" i="19"/>
  <c r="P2729" i="19"/>
  <c r="P2728" i="19"/>
  <c r="P2727" i="19"/>
  <c r="P2726" i="19"/>
  <c r="P2725" i="19"/>
  <c r="P2724" i="19"/>
  <c r="P2723" i="19"/>
  <c r="P2722" i="19"/>
  <c r="P2721" i="19"/>
  <c r="P2720" i="19"/>
  <c r="P2719" i="19"/>
  <c r="P2718" i="19"/>
  <c r="P2717" i="19"/>
  <c r="P2716" i="19"/>
  <c r="P2715" i="19"/>
  <c r="P2714" i="19"/>
  <c r="P2713" i="19"/>
  <c r="P2712" i="19"/>
  <c r="P2711" i="19"/>
  <c r="P2710" i="19"/>
  <c r="P2709" i="19"/>
  <c r="P2708" i="19"/>
  <c r="P2707" i="19"/>
  <c r="P2706" i="19"/>
  <c r="P2705" i="19"/>
  <c r="P2704" i="19"/>
  <c r="P2703" i="19"/>
  <c r="P2702" i="19"/>
  <c r="P2701" i="19"/>
  <c r="P2700" i="19"/>
  <c r="P2693" i="19"/>
  <c r="P2692" i="19"/>
  <c r="P2691" i="19"/>
  <c r="P2690" i="19"/>
  <c r="P2689" i="19"/>
  <c r="P2688" i="19"/>
  <c r="P2687" i="19"/>
  <c r="P2686" i="19"/>
  <c r="P2685" i="19"/>
  <c r="P2684" i="19"/>
  <c r="P2683" i="19"/>
  <c r="P2682" i="19"/>
  <c r="P2681" i="19"/>
  <c r="P2680" i="19"/>
  <c r="P2679" i="19"/>
  <c r="P2678" i="19"/>
  <c r="P2677" i="19"/>
  <c r="P2676" i="19"/>
  <c r="P2675" i="19"/>
  <c r="P2674" i="19"/>
  <c r="P2673" i="19"/>
  <c r="P2672" i="19"/>
  <c r="P2671" i="19"/>
  <c r="P2670" i="19"/>
  <c r="P2669" i="19"/>
  <c r="P2668" i="19"/>
  <c r="P2667" i="19"/>
  <c r="P2666" i="19"/>
  <c r="P2665" i="19"/>
  <c r="P2664" i="19"/>
  <c r="P2663" i="19"/>
  <c r="P2662" i="19"/>
  <c r="P2661" i="19"/>
  <c r="P2660" i="19"/>
  <c r="P2659" i="19"/>
  <c r="P2658" i="19"/>
  <c r="P2657" i="19"/>
  <c r="P2656" i="19"/>
  <c r="P2655" i="19"/>
  <c r="P2654" i="19"/>
  <c r="P2653" i="19"/>
  <c r="P2652" i="19"/>
  <c r="P2651" i="19"/>
  <c r="P2650" i="19"/>
  <c r="P2649" i="19"/>
  <c r="P2648" i="19"/>
  <c r="P2647" i="19"/>
  <c r="P2646" i="19"/>
  <c r="P2645" i="19"/>
  <c r="P2644" i="19"/>
  <c r="P2637" i="19"/>
  <c r="P2636" i="19"/>
  <c r="P2635" i="19"/>
  <c r="P2634" i="19"/>
  <c r="P2633" i="19"/>
  <c r="P2632" i="19"/>
  <c r="P2631" i="19"/>
  <c r="P2630" i="19"/>
  <c r="P2629" i="19"/>
  <c r="P2628" i="19"/>
  <c r="P2627" i="19"/>
  <c r="P2626" i="19"/>
  <c r="P2625" i="19"/>
  <c r="P2624" i="19"/>
  <c r="P2623" i="19"/>
  <c r="P2622" i="19"/>
  <c r="P2621" i="19"/>
  <c r="P2620" i="19"/>
  <c r="P2619" i="19"/>
  <c r="P2618" i="19"/>
  <c r="P2617" i="19"/>
  <c r="P2616" i="19"/>
  <c r="P2615" i="19"/>
  <c r="P2614" i="19"/>
  <c r="P2613" i="19"/>
  <c r="P2612" i="19"/>
  <c r="P2611" i="19"/>
  <c r="P2610" i="19"/>
  <c r="P2609" i="19"/>
  <c r="P2608" i="19"/>
  <c r="P2607" i="19"/>
  <c r="P2606" i="19"/>
  <c r="P2605" i="19"/>
  <c r="P2604" i="19"/>
  <c r="P2603" i="19"/>
  <c r="P2602" i="19"/>
  <c r="P2601" i="19"/>
  <c r="P2600" i="19"/>
  <c r="P2599" i="19"/>
  <c r="P2598" i="19"/>
  <c r="P2597" i="19"/>
  <c r="P2596" i="19"/>
  <c r="P2595" i="19"/>
  <c r="P2594" i="19"/>
  <c r="P2593" i="19"/>
  <c r="P2592" i="19"/>
  <c r="P2591" i="19"/>
  <c r="P2590" i="19"/>
  <c r="P2589" i="19"/>
  <c r="P2588" i="19"/>
  <c r="P2581" i="19"/>
  <c r="P2580" i="19"/>
  <c r="P2579" i="19"/>
  <c r="P2578" i="19"/>
  <c r="P2577" i="19"/>
  <c r="P2576" i="19"/>
  <c r="P2575" i="19"/>
  <c r="P2574" i="19"/>
  <c r="P2573" i="19"/>
  <c r="P2572" i="19"/>
  <c r="P2571" i="19"/>
  <c r="P2570" i="19"/>
  <c r="P2569" i="19"/>
  <c r="P2568" i="19"/>
  <c r="P2567" i="19"/>
  <c r="P2566" i="19"/>
  <c r="P2565" i="19"/>
  <c r="P2564" i="19"/>
  <c r="P2563" i="19"/>
  <c r="P2562" i="19"/>
  <c r="P2561" i="19"/>
  <c r="P2560" i="19"/>
  <c r="P2559" i="19"/>
  <c r="P2558" i="19"/>
  <c r="P2557" i="19"/>
  <c r="P2556" i="19"/>
  <c r="P2555" i="19"/>
  <c r="P2554" i="19"/>
  <c r="P2553" i="19"/>
  <c r="P2552" i="19"/>
  <c r="P2551" i="19"/>
  <c r="P2550" i="19"/>
  <c r="P2549" i="19"/>
  <c r="P2548" i="19"/>
  <c r="P2547" i="19"/>
  <c r="P2546" i="19"/>
  <c r="P2545" i="19"/>
  <c r="P2544" i="19"/>
  <c r="P2543" i="19"/>
  <c r="P2542" i="19"/>
  <c r="P2541" i="19"/>
  <c r="P2540" i="19"/>
  <c r="P2539" i="19"/>
  <c r="P2538" i="19"/>
  <c r="P2537" i="19"/>
  <c r="P2536" i="19"/>
  <c r="P2535" i="19"/>
  <c r="P2534" i="19"/>
  <c r="P2533" i="19"/>
  <c r="P2532" i="19"/>
  <c r="P2525" i="19"/>
  <c r="P2524" i="19"/>
  <c r="P2523" i="19"/>
  <c r="P2522" i="19"/>
  <c r="P2521" i="19"/>
  <c r="P2520" i="19"/>
  <c r="P2519" i="19"/>
  <c r="P2518" i="19"/>
  <c r="P2517" i="19"/>
  <c r="P2516" i="19"/>
  <c r="P2515" i="19"/>
  <c r="P2514" i="19"/>
  <c r="P2513" i="19"/>
  <c r="P2512" i="19"/>
  <c r="P2511" i="19"/>
  <c r="P2510" i="19"/>
  <c r="P2509" i="19"/>
  <c r="P2508" i="19"/>
  <c r="P2507" i="19"/>
  <c r="P2506" i="19"/>
  <c r="P2505" i="19"/>
  <c r="P2504" i="19"/>
  <c r="P2503" i="19"/>
  <c r="P2502" i="19"/>
  <c r="P2501" i="19"/>
  <c r="P2500" i="19"/>
  <c r="P2499" i="19"/>
  <c r="P2498" i="19"/>
  <c r="P2497" i="19"/>
  <c r="P2496" i="19"/>
  <c r="P2495" i="19"/>
  <c r="P2494" i="19"/>
  <c r="P2493" i="19"/>
  <c r="P2492" i="19"/>
  <c r="P2491" i="19"/>
  <c r="P2490" i="19"/>
  <c r="P2489" i="19"/>
  <c r="P2488" i="19"/>
  <c r="P2487" i="19"/>
  <c r="P2486" i="19"/>
  <c r="P2485" i="19"/>
  <c r="P2484" i="19"/>
  <c r="P2483" i="19"/>
  <c r="P2482" i="19"/>
  <c r="P2481" i="19"/>
  <c r="P2480" i="19"/>
  <c r="P2479" i="19"/>
  <c r="P2478" i="19"/>
  <c r="P2477" i="19"/>
  <c r="P2476" i="19"/>
  <c r="P2469" i="19"/>
  <c r="P2468" i="19"/>
  <c r="P2467" i="19"/>
  <c r="P2466" i="19"/>
  <c r="P2465" i="19"/>
  <c r="P2464" i="19"/>
  <c r="P2463" i="19"/>
  <c r="P2462" i="19"/>
  <c r="P2461" i="19"/>
  <c r="P2460" i="19"/>
  <c r="P2459" i="19"/>
  <c r="P2458" i="19"/>
  <c r="P2457" i="19"/>
  <c r="P2456" i="19"/>
  <c r="P2455" i="19"/>
  <c r="P2454" i="19"/>
  <c r="P2453" i="19"/>
  <c r="P2452" i="19"/>
  <c r="P2451" i="19"/>
  <c r="P2450" i="19"/>
  <c r="P2449" i="19"/>
  <c r="P2448" i="19"/>
  <c r="P2447" i="19"/>
  <c r="P2446" i="19"/>
  <c r="P2445" i="19"/>
  <c r="P2444" i="19"/>
  <c r="P2443" i="19"/>
  <c r="P2442" i="19"/>
  <c r="P2441" i="19"/>
  <c r="P2440" i="19"/>
  <c r="P2439" i="19"/>
  <c r="P2438" i="19"/>
  <c r="P2437" i="19"/>
  <c r="P2436" i="19"/>
  <c r="P2435" i="19"/>
  <c r="P2434" i="19"/>
  <c r="P2433" i="19"/>
  <c r="P2432" i="19"/>
  <c r="P2431" i="19"/>
  <c r="P2430" i="19"/>
  <c r="P2429" i="19"/>
  <c r="P2428" i="19"/>
  <c r="P2427" i="19"/>
  <c r="P2426" i="19"/>
  <c r="P2425" i="19"/>
  <c r="P2424" i="19"/>
  <c r="P2423" i="19"/>
  <c r="P2422" i="19"/>
  <c r="P2421" i="19"/>
  <c r="P2420" i="19"/>
  <c r="P2413" i="19"/>
  <c r="P2412" i="19"/>
  <c r="P2411" i="19"/>
  <c r="P2410" i="19"/>
  <c r="P2409" i="19"/>
  <c r="P2408" i="19"/>
  <c r="P2407" i="19"/>
  <c r="P2406" i="19"/>
  <c r="P2405" i="19"/>
  <c r="P2404" i="19"/>
  <c r="P2403" i="19"/>
  <c r="P2402" i="19"/>
  <c r="P2401" i="19"/>
  <c r="P2400" i="19"/>
  <c r="P2399" i="19"/>
  <c r="P2398" i="19"/>
  <c r="P2397" i="19"/>
  <c r="P2396" i="19"/>
  <c r="P2395" i="19"/>
  <c r="P2394" i="19"/>
  <c r="P2393" i="19"/>
  <c r="P2392" i="19"/>
  <c r="P2391" i="19"/>
  <c r="P2390" i="19"/>
  <c r="P2389" i="19"/>
  <c r="P2388" i="19"/>
  <c r="P2387" i="19"/>
  <c r="P2386" i="19"/>
  <c r="P2385" i="19"/>
  <c r="P2384" i="19"/>
  <c r="P2383" i="19"/>
  <c r="P2382" i="19"/>
  <c r="P2381" i="19"/>
  <c r="P2380" i="19"/>
  <c r="P2379" i="19"/>
  <c r="P2378" i="19"/>
  <c r="P2377" i="19"/>
  <c r="P2376" i="19"/>
  <c r="P2375" i="19"/>
  <c r="P2374" i="19"/>
  <c r="P2373" i="19"/>
  <c r="P2372" i="19"/>
  <c r="P2371" i="19"/>
  <c r="P2370" i="19"/>
  <c r="P2369" i="19"/>
  <c r="P2368" i="19"/>
  <c r="P2367" i="19"/>
  <c r="P2366" i="19"/>
  <c r="P2365" i="19"/>
  <c r="P2364" i="19"/>
  <c r="P2357" i="19"/>
  <c r="P2356" i="19"/>
  <c r="P2355" i="19"/>
  <c r="P2354" i="19"/>
  <c r="P2353" i="19"/>
  <c r="P2352" i="19"/>
  <c r="P2351" i="19"/>
  <c r="P2350" i="19"/>
  <c r="P2349" i="19"/>
  <c r="P2348" i="19"/>
  <c r="P2347" i="19"/>
  <c r="P2346" i="19"/>
  <c r="P2345" i="19"/>
  <c r="P2344" i="19"/>
  <c r="P2343" i="19"/>
  <c r="P2342" i="19"/>
  <c r="P2341" i="19"/>
  <c r="P2340" i="19"/>
  <c r="P2339" i="19"/>
  <c r="P2338" i="19"/>
  <c r="P2337" i="19"/>
  <c r="P2336" i="19"/>
  <c r="P2335" i="19"/>
  <c r="P2334" i="19"/>
  <c r="P2333" i="19"/>
  <c r="P2332" i="19"/>
  <c r="P2331" i="19"/>
  <c r="P2330" i="19"/>
  <c r="P2329" i="19"/>
  <c r="P2328" i="19"/>
  <c r="P2327" i="19"/>
  <c r="P2326" i="19"/>
  <c r="P2325" i="19"/>
  <c r="P2324" i="19"/>
  <c r="P2323" i="19"/>
  <c r="P2322" i="19"/>
  <c r="P2321" i="19"/>
  <c r="P2320" i="19"/>
  <c r="P2319" i="19"/>
  <c r="P2318" i="19"/>
  <c r="P2317" i="19"/>
  <c r="P2316" i="19"/>
  <c r="P2315" i="19"/>
  <c r="P2314" i="19"/>
  <c r="P2313" i="19"/>
  <c r="P2312" i="19"/>
  <c r="P2311" i="19"/>
  <c r="P2310" i="19"/>
  <c r="P2309" i="19"/>
  <c r="P2308" i="19"/>
  <c r="P2301" i="19"/>
  <c r="P2300" i="19"/>
  <c r="P2299" i="19"/>
  <c r="P2298" i="19"/>
  <c r="P2297" i="19"/>
  <c r="P2296" i="19"/>
  <c r="P2295" i="19"/>
  <c r="P2294" i="19"/>
  <c r="P2293" i="19"/>
  <c r="P2292" i="19"/>
  <c r="P2291" i="19"/>
  <c r="P2290" i="19"/>
  <c r="P2289" i="19"/>
  <c r="P2288" i="19"/>
  <c r="P2287" i="19"/>
  <c r="P2286" i="19"/>
  <c r="P2285" i="19"/>
  <c r="P2284" i="19"/>
  <c r="P2283" i="19"/>
  <c r="P2282" i="19"/>
  <c r="P2281" i="19"/>
  <c r="P2280" i="19"/>
  <c r="P2279" i="19"/>
  <c r="P2278" i="19"/>
  <c r="P2277" i="19"/>
  <c r="P2276" i="19"/>
  <c r="P2275" i="19"/>
  <c r="P2274" i="19"/>
  <c r="P2273" i="19"/>
  <c r="P2272" i="19"/>
  <c r="P2271" i="19"/>
  <c r="P2270" i="19"/>
  <c r="P2269" i="19"/>
  <c r="P2268" i="19"/>
  <c r="P2267" i="19"/>
  <c r="P2266" i="19"/>
  <c r="P2265" i="19"/>
  <c r="P2264" i="19"/>
  <c r="P2263" i="19"/>
  <c r="P2262" i="19"/>
  <c r="P2261" i="19"/>
  <c r="P2260" i="19"/>
  <c r="P2259" i="19"/>
  <c r="P2258" i="19"/>
  <c r="P2257" i="19"/>
  <c r="P2256" i="19"/>
  <c r="P2255" i="19"/>
  <c r="P2254" i="19"/>
  <c r="P2253" i="19"/>
  <c r="P2252" i="19"/>
  <c r="P2245" i="19"/>
  <c r="P2244" i="19"/>
  <c r="P2243" i="19"/>
  <c r="P2242" i="19"/>
  <c r="P2241" i="19"/>
  <c r="P2240" i="19"/>
  <c r="P2239" i="19"/>
  <c r="P2238" i="19"/>
  <c r="P2237" i="19"/>
  <c r="P2236" i="19"/>
  <c r="P2235" i="19"/>
  <c r="P2234" i="19"/>
  <c r="P2233" i="19"/>
  <c r="P2232" i="19"/>
  <c r="P2231" i="19"/>
  <c r="P2230" i="19"/>
  <c r="P2229" i="19"/>
  <c r="P2228" i="19"/>
  <c r="P2227" i="19"/>
  <c r="P2226" i="19"/>
  <c r="P2225" i="19"/>
  <c r="P2224" i="19"/>
  <c r="P2223" i="19"/>
  <c r="P2222" i="19"/>
  <c r="P2221" i="19"/>
  <c r="P2220" i="19"/>
  <c r="P2219" i="19"/>
  <c r="P2218" i="19"/>
  <c r="P2217" i="19"/>
  <c r="P2216" i="19"/>
  <c r="P2215" i="19"/>
  <c r="P2214" i="19"/>
  <c r="P2213" i="19"/>
  <c r="P2212" i="19"/>
  <c r="P2211" i="19"/>
  <c r="P2210" i="19"/>
  <c r="P2209" i="19"/>
  <c r="P2208" i="19"/>
  <c r="P2207" i="19"/>
  <c r="P2206" i="19"/>
  <c r="P2205" i="19"/>
  <c r="P2204" i="19"/>
  <c r="P2203" i="19"/>
  <c r="P2202" i="19"/>
  <c r="P2201" i="19"/>
  <c r="P2200" i="19"/>
  <c r="P2199" i="19"/>
  <c r="P2198" i="19"/>
  <c r="P2197" i="19"/>
  <c r="P2196" i="19"/>
  <c r="P2189" i="19"/>
  <c r="P2188" i="19"/>
  <c r="P2187" i="19"/>
  <c r="P2186" i="19"/>
  <c r="P2185" i="19"/>
  <c r="P2184" i="19"/>
  <c r="P2183" i="19"/>
  <c r="P2182" i="19"/>
  <c r="P2181" i="19"/>
  <c r="P2180" i="19"/>
  <c r="P2179" i="19"/>
  <c r="P2178" i="19"/>
  <c r="P2177" i="19"/>
  <c r="P2176" i="19"/>
  <c r="P2175" i="19"/>
  <c r="P2174" i="19"/>
  <c r="P2173" i="19"/>
  <c r="P2172" i="19"/>
  <c r="P2171" i="19"/>
  <c r="P2170" i="19"/>
  <c r="P2169" i="19"/>
  <c r="P2168" i="19"/>
  <c r="P2167" i="19"/>
  <c r="P2166" i="19"/>
  <c r="P2165" i="19"/>
  <c r="P2164" i="19"/>
  <c r="P2163" i="19"/>
  <c r="P2162" i="19"/>
  <c r="P2161" i="19"/>
  <c r="P2160" i="19"/>
  <c r="P2159" i="19"/>
  <c r="P2158" i="19"/>
  <c r="P2157" i="19"/>
  <c r="P2156" i="19"/>
  <c r="P2155" i="19"/>
  <c r="P2154" i="19"/>
  <c r="P2153" i="19"/>
  <c r="P2152" i="19"/>
  <c r="P2151" i="19"/>
  <c r="P2150" i="19"/>
  <c r="P2149" i="19"/>
  <c r="P2148" i="19"/>
  <c r="P2147" i="19"/>
  <c r="P2146" i="19"/>
  <c r="P2145" i="19"/>
  <c r="P2144" i="19"/>
  <c r="P2143" i="19"/>
  <c r="P2142" i="19"/>
  <c r="P2141" i="19"/>
  <c r="P2140" i="19"/>
  <c r="P2133" i="19"/>
  <c r="P2132" i="19"/>
  <c r="P2131" i="19"/>
  <c r="P2130" i="19"/>
  <c r="P2129" i="19"/>
  <c r="P2128" i="19"/>
  <c r="P2127" i="19"/>
  <c r="P2126" i="19"/>
  <c r="P2125" i="19"/>
  <c r="P2124" i="19"/>
  <c r="P2123" i="19"/>
  <c r="P2122" i="19"/>
  <c r="P2121" i="19"/>
  <c r="P2120" i="19"/>
  <c r="P2119" i="19"/>
  <c r="P2118" i="19"/>
  <c r="P2117" i="19"/>
  <c r="P2116" i="19"/>
  <c r="P2115" i="19"/>
  <c r="P2114" i="19"/>
  <c r="P2113" i="19"/>
  <c r="P2112" i="19"/>
  <c r="P2111" i="19"/>
  <c r="P2110" i="19"/>
  <c r="P2109" i="19"/>
  <c r="P2108" i="19"/>
  <c r="P2107" i="19"/>
  <c r="P2106" i="19"/>
  <c r="P2105" i="19"/>
  <c r="P2104" i="19"/>
  <c r="P2103" i="19"/>
  <c r="P2102" i="19"/>
  <c r="P2101" i="19"/>
  <c r="P2100" i="19"/>
  <c r="P2099" i="19"/>
  <c r="P2098" i="19"/>
  <c r="P2097" i="19"/>
  <c r="P2096" i="19"/>
  <c r="P2095" i="19"/>
  <c r="P2094" i="19"/>
  <c r="P2093" i="19"/>
  <c r="P2092" i="19"/>
  <c r="P2091" i="19"/>
  <c r="P2090" i="19"/>
  <c r="P2089" i="19"/>
  <c r="P2088" i="19"/>
  <c r="P2087" i="19"/>
  <c r="P2086" i="19"/>
  <c r="P2085" i="19"/>
  <c r="P2084" i="19"/>
  <c r="P2077" i="19"/>
  <c r="P2076" i="19"/>
  <c r="P2075" i="19"/>
  <c r="P2074" i="19"/>
  <c r="P2073" i="19"/>
  <c r="P2072" i="19"/>
  <c r="P2071" i="19"/>
  <c r="P2070" i="19"/>
  <c r="P2069" i="19"/>
  <c r="P2068" i="19"/>
  <c r="P2067" i="19"/>
  <c r="P2066" i="19"/>
  <c r="P2065" i="19"/>
  <c r="P2064" i="19"/>
  <c r="P2063" i="19"/>
  <c r="P2062" i="19"/>
  <c r="P2061" i="19"/>
  <c r="P2060" i="19"/>
  <c r="P2059" i="19"/>
  <c r="P2058" i="19"/>
  <c r="P2057" i="19"/>
  <c r="P2056" i="19"/>
  <c r="P2055" i="19"/>
  <c r="P2054" i="19"/>
  <c r="P2053" i="19"/>
  <c r="P2052" i="19"/>
  <c r="P2051" i="19"/>
  <c r="P2050" i="19"/>
  <c r="P2049" i="19"/>
  <c r="P2048" i="19"/>
  <c r="P2047" i="19"/>
  <c r="P2046" i="19"/>
  <c r="P2045" i="19"/>
  <c r="P2044" i="19"/>
  <c r="P2043" i="19"/>
  <c r="P2042" i="19"/>
  <c r="P2041" i="19"/>
  <c r="P2040" i="19"/>
  <c r="P2039" i="19"/>
  <c r="P2038" i="19"/>
  <c r="P2037" i="19"/>
  <c r="P2036" i="19"/>
  <c r="P2035" i="19"/>
  <c r="P2034" i="19"/>
  <c r="P2033" i="19"/>
  <c r="P2032" i="19"/>
  <c r="P2031" i="19"/>
  <c r="P2030" i="19"/>
  <c r="P2029" i="19"/>
  <c r="P2028" i="19"/>
  <c r="P2021" i="19"/>
  <c r="P2020" i="19"/>
  <c r="P2019" i="19"/>
  <c r="P2018" i="19"/>
  <c r="P2017" i="19"/>
  <c r="P2016" i="19"/>
  <c r="P2015" i="19"/>
  <c r="P2014" i="19"/>
  <c r="P2013" i="19"/>
  <c r="P2012" i="19"/>
  <c r="P2011" i="19"/>
  <c r="P2010" i="19"/>
  <c r="P2009" i="19"/>
  <c r="P2008" i="19"/>
  <c r="P2007" i="19"/>
  <c r="P2006" i="19"/>
  <c r="P2005" i="19"/>
  <c r="P2004" i="19"/>
  <c r="P2003" i="19"/>
  <c r="P2002" i="19"/>
  <c r="P2001" i="19"/>
  <c r="P2000" i="19"/>
  <c r="P1999" i="19"/>
  <c r="P1998" i="19"/>
  <c r="P1997" i="19"/>
  <c r="P1996" i="19"/>
  <c r="P1995" i="19"/>
  <c r="P1994" i="19"/>
  <c r="P1993" i="19"/>
  <c r="P1992" i="19"/>
  <c r="P1991" i="19"/>
  <c r="P1990" i="19"/>
  <c r="P1989" i="19"/>
  <c r="P1988" i="19"/>
  <c r="P1987" i="19"/>
  <c r="P1986" i="19"/>
  <c r="P1985" i="19"/>
  <c r="P1984" i="19"/>
  <c r="P1983" i="19"/>
  <c r="P1982" i="19"/>
  <c r="P1981" i="19"/>
  <c r="P1980" i="19"/>
  <c r="P1979" i="19"/>
  <c r="P1978" i="19"/>
  <c r="P1977" i="19"/>
  <c r="P1976" i="19"/>
  <c r="P1975" i="19"/>
  <c r="P1974" i="19"/>
  <c r="P1973" i="19"/>
  <c r="P1972" i="19"/>
  <c r="P1965" i="19"/>
  <c r="P1964" i="19"/>
  <c r="P1963" i="19"/>
  <c r="P1962" i="19"/>
  <c r="P1961" i="19"/>
  <c r="P1960" i="19"/>
  <c r="P1959" i="19"/>
  <c r="P1958" i="19"/>
  <c r="P1957" i="19"/>
  <c r="P1956" i="19"/>
  <c r="P1955" i="19"/>
  <c r="P1954" i="19"/>
  <c r="P1953" i="19"/>
  <c r="P1952" i="19"/>
  <c r="P1951" i="19"/>
  <c r="P1950" i="19"/>
  <c r="P1949" i="19"/>
  <c r="P1948" i="19"/>
  <c r="P1947" i="19"/>
  <c r="P1946" i="19"/>
  <c r="P1945" i="19"/>
  <c r="P1944" i="19"/>
  <c r="P1943" i="19"/>
  <c r="P1942" i="19"/>
  <c r="P1941" i="19"/>
  <c r="P1940" i="19"/>
  <c r="P1939" i="19"/>
  <c r="P1938" i="19"/>
  <c r="P1937" i="19"/>
  <c r="P1936" i="19"/>
  <c r="P1935" i="19"/>
  <c r="P1934" i="19"/>
  <c r="P1933" i="19"/>
  <c r="P1932" i="19"/>
  <c r="P1931" i="19"/>
  <c r="P1930" i="19"/>
  <c r="P1929" i="19"/>
  <c r="P1928" i="19"/>
  <c r="P1927" i="19"/>
  <c r="P1926" i="19"/>
  <c r="P1925" i="19"/>
  <c r="P1924" i="19"/>
  <c r="P1923" i="19"/>
  <c r="P1922" i="19"/>
  <c r="P1921" i="19"/>
  <c r="P1920" i="19"/>
  <c r="P1919" i="19"/>
  <c r="P1918" i="19"/>
  <c r="P1917" i="19"/>
  <c r="P1916" i="19"/>
  <c r="P1909" i="19"/>
  <c r="P1908" i="19"/>
  <c r="P1907" i="19"/>
  <c r="P1906" i="19"/>
  <c r="P1905" i="19"/>
  <c r="P1904" i="19"/>
  <c r="P1903" i="19"/>
  <c r="P1902" i="19"/>
  <c r="P1901" i="19"/>
  <c r="P1900" i="19"/>
  <c r="P1899" i="19"/>
  <c r="P1898" i="19"/>
  <c r="P1897" i="19"/>
  <c r="P1896" i="19"/>
  <c r="P1895" i="19"/>
  <c r="P1894" i="19"/>
  <c r="P1893" i="19"/>
  <c r="P1892" i="19"/>
  <c r="P1891" i="19"/>
  <c r="P1890" i="19"/>
  <c r="P1889" i="19"/>
  <c r="P1888" i="19"/>
  <c r="P1887" i="19"/>
  <c r="P1886" i="19"/>
  <c r="P1885" i="19"/>
  <c r="P1884" i="19"/>
  <c r="P1883" i="19"/>
  <c r="P1882" i="19"/>
  <c r="P1881" i="19"/>
  <c r="P1880" i="19"/>
  <c r="P1879" i="19"/>
  <c r="P1878" i="19"/>
  <c r="P1877" i="19"/>
  <c r="P1876" i="19"/>
  <c r="P1875" i="19"/>
  <c r="P1874" i="19"/>
  <c r="P1873" i="19"/>
  <c r="P1872" i="19"/>
  <c r="P1871" i="19"/>
  <c r="P1870" i="19"/>
  <c r="P1869" i="19"/>
  <c r="P1868" i="19"/>
  <c r="P1867" i="19"/>
  <c r="P1866" i="19"/>
  <c r="P1865" i="19"/>
  <c r="P1864" i="19"/>
  <c r="P1863" i="19"/>
  <c r="P1862" i="19"/>
  <c r="P1861" i="19"/>
  <c r="P1860" i="19"/>
  <c r="P1853" i="19"/>
  <c r="P1852" i="19"/>
  <c r="P1851" i="19"/>
  <c r="P1850" i="19"/>
  <c r="P1849" i="19"/>
  <c r="P1848" i="19"/>
  <c r="P1847" i="19"/>
  <c r="P1846" i="19"/>
  <c r="P1845" i="19"/>
  <c r="P1844" i="19"/>
  <c r="P1843" i="19"/>
  <c r="P1842" i="19"/>
  <c r="P1841" i="19"/>
  <c r="P1840" i="19"/>
  <c r="P1839" i="19"/>
  <c r="P1838" i="19"/>
  <c r="P1837" i="19"/>
  <c r="P1836" i="19"/>
  <c r="P1835" i="19"/>
  <c r="P1834" i="19"/>
  <c r="P1833" i="19"/>
  <c r="P1832" i="19"/>
  <c r="P1831" i="19"/>
  <c r="P1830" i="19"/>
  <c r="P1829" i="19"/>
  <c r="P1828" i="19"/>
  <c r="P1827" i="19"/>
  <c r="P1826" i="19"/>
  <c r="P1825" i="19"/>
  <c r="P1824" i="19"/>
  <c r="P1823" i="19"/>
  <c r="P1822" i="19"/>
  <c r="P1821" i="19"/>
  <c r="P1820" i="19"/>
  <c r="P1819" i="19"/>
  <c r="P1818" i="19"/>
  <c r="P1817" i="19"/>
  <c r="P1816" i="19"/>
  <c r="P1815" i="19"/>
  <c r="P1814" i="19"/>
  <c r="P1813" i="19"/>
  <c r="P1812" i="19"/>
  <c r="P1811" i="19"/>
  <c r="P1810" i="19"/>
  <c r="P1809" i="19"/>
  <c r="P1808" i="19"/>
  <c r="P1807" i="19"/>
  <c r="P1806" i="19"/>
  <c r="P1805" i="19"/>
  <c r="P1804" i="19"/>
  <c r="P1797" i="19"/>
  <c r="P1796" i="19"/>
  <c r="P1795" i="19"/>
  <c r="P1794" i="19"/>
  <c r="P1793" i="19"/>
  <c r="P1792" i="19"/>
  <c r="P1791" i="19"/>
  <c r="P1790" i="19"/>
  <c r="P1789" i="19"/>
  <c r="P1788" i="19"/>
  <c r="P1787" i="19"/>
  <c r="P1786" i="19"/>
  <c r="P1785" i="19"/>
  <c r="P1784" i="19"/>
  <c r="P1783" i="19"/>
  <c r="P1782" i="19"/>
  <c r="P1781" i="19"/>
  <c r="P1780" i="19"/>
  <c r="P1779" i="19"/>
  <c r="P1778" i="19"/>
  <c r="P1777" i="19"/>
  <c r="P1776" i="19"/>
  <c r="P1775" i="19"/>
  <c r="P1774" i="19"/>
  <c r="P1773" i="19"/>
  <c r="P1772" i="19"/>
  <c r="P1771" i="19"/>
  <c r="P1770" i="19"/>
  <c r="P1769" i="19"/>
  <c r="P1768" i="19"/>
  <c r="P1767" i="19"/>
  <c r="P1766" i="19"/>
  <c r="P1765" i="19"/>
  <c r="P1764" i="19"/>
  <c r="P1763" i="19"/>
  <c r="P1762" i="19"/>
  <c r="P1761" i="19"/>
  <c r="P1760" i="19"/>
  <c r="P1759" i="19"/>
  <c r="P1758" i="19"/>
  <c r="P1757" i="19"/>
  <c r="P1756" i="19"/>
  <c r="P1755" i="19"/>
  <c r="P1754" i="19"/>
  <c r="P1753" i="19"/>
  <c r="P1752" i="19"/>
  <c r="P1751" i="19"/>
  <c r="P1750" i="19"/>
  <c r="P1749" i="19"/>
  <c r="P1748" i="19"/>
  <c r="P1741" i="19"/>
  <c r="P1740" i="19"/>
  <c r="P1739" i="19"/>
  <c r="P1738" i="19"/>
  <c r="P1737" i="19"/>
  <c r="P1736" i="19"/>
  <c r="P1735" i="19"/>
  <c r="P1734" i="19"/>
  <c r="P1733" i="19"/>
  <c r="P1732" i="19"/>
  <c r="P1731" i="19"/>
  <c r="P1730" i="19"/>
  <c r="P1729" i="19"/>
  <c r="P1728" i="19"/>
  <c r="P1727" i="19"/>
  <c r="P1726" i="19"/>
  <c r="P1725" i="19"/>
  <c r="P1724" i="19"/>
  <c r="P1723" i="19"/>
  <c r="P1722" i="19"/>
  <c r="P1721" i="19"/>
  <c r="P1720" i="19"/>
  <c r="P1719" i="19"/>
  <c r="P1718" i="19"/>
  <c r="P1717" i="19"/>
  <c r="P1716" i="19"/>
  <c r="P1715" i="19"/>
  <c r="P1714" i="19"/>
  <c r="P1713" i="19"/>
  <c r="P1712" i="19"/>
  <c r="P1711" i="19"/>
  <c r="P1710" i="19"/>
  <c r="P1709" i="19"/>
  <c r="P1708" i="19"/>
  <c r="P1707" i="19"/>
  <c r="P1706" i="19"/>
  <c r="P1705" i="19"/>
  <c r="P1704" i="19"/>
  <c r="P1703" i="19"/>
  <c r="P1702" i="19"/>
  <c r="P1701" i="19"/>
  <c r="P1700" i="19"/>
  <c r="P1699" i="19"/>
  <c r="P1698" i="19"/>
  <c r="P1697" i="19"/>
  <c r="P1696" i="19"/>
  <c r="P1695" i="19"/>
  <c r="P1694" i="19"/>
  <c r="P1693" i="19"/>
  <c r="P1692" i="19"/>
  <c r="P1685" i="19"/>
  <c r="P1684" i="19"/>
  <c r="P1683" i="19"/>
  <c r="P1682" i="19"/>
  <c r="P1681" i="19"/>
  <c r="P1680" i="19"/>
  <c r="P1679" i="19"/>
  <c r="P1678" i="19"/>
  <c r="P1677" i="19"/>
  <c r="P1676" i="19"/>
  <c r="P1675" i="19"/>
  <c r="P1674" i="19"/>
  <c r="P1673" i="19"/>
  <c r="P1672" i="19"/>
  <c r="P1671" i="19"/>
  <c r="P1670" i="19"/>
  <c r="P1669" i="19"/>
  <c r="P1668" i="19"/>
  <c r="P1667" i="19"/>
  <c r="P1666" i="19"/>
  <c r="P1665" i="19"/>
  <c r="P1664" i="19"/>
  <c r="P1663" i="19"/>
  <c r="P1662" i="19"/>
  <c r="P1661" i="19"/>
  <c r="P1660" i="19"/>
  <c r="P1659" i="19"/>
  <c r="P1658" i="19"/>
  <c r="P1657" i="19"/>
  <c r="P1656" i="19"/>
  <c r="P1655" i="19"/>
  <c r="P1654" i="19"/>
  <c r="P1653" i="19"/>
  <c r="P1652" i="19"/>
  <c r="P1651" i="19"/>
  <c r="P1650" i="19"/>
  <c r="P1649" i="19"/>
  <c r="P1648" i="19"/>
  <c r="P1647" i="19"/>
  <c r="P1646" i="19"/>
  <c r="P1645" i="19"/>
  <c r="P1644" i="19"/>
  <c r="P1643" i="19"/>
  <c r="P1642" i="19"/>
  <c r="P1641" i="19"/>
  <c r="P1640" i="19"/>
  <c r="P1639" i="19"/>
  <c r="P1638" i="19"/>
  <c r="P1637" i="19"/>
  <c r="P1636" i="19"/>
  <c r="P1629" i="19"/>
  <c r="P1628" i="19"/>
  <c r="P1627" i="19"/>
  <c r="P1626" i="19"/>
  <c r="P1625" i="19"/>
  <c r="P1624" i="19"/>
  <c r="P1623" i="19"/>
  <c r="P1622" i="19"/>
  <c r="P1621" i="19"/>
  <c r="P1620" i="19"/>
  <c r="P1619" i="19"/>
  <c r="P1618" i="19"/>
  <c r="P1617" i="19"/>
  <c r="P1616" i="19"/>
  <c r="P1615" i="19"/>
  <c r="P1614" i="19"/>
  <c r="P1613" i="19"/>
  <c r="P1612" i="19"/>
  <c r="P1611" i="19"/>
  <c r="P1610" i="19"/>
  <c r="P1609" i="19"/>
  <c r="P1608" i="19"/>
  <c r="P1607" i="19"/>
  <c r="P1606" i="19"/>
  <c r="P1605" i="19"/>
  <c r="P1604" i="19"/>
  <c r="P1603" i="19"/>
  <c r="P1602" i="19"/>
  <c r="P1601" i="19"/>
  <c r="P1600" i="19"/>
  <c r="P1599" i="19"/>
  <c r="P1598" i="19"/>
  <c r="P1597" i="19"/>
  <c r="P1596" i="19"/>
  <c r="P1595" i="19"/>
  <c r="P1594" i="19"/>
  <c r="P1593" i="19"/>
  <c r="P1592" i="19"/>
  <c r="P1591" i="19"/>
  <c r="P1590" i="19"/>
  <c r="P1589" i="19"/>
  <c r="P1588" i="19"/>
  <c r="P1587" i="19"/>
  <c r="P1586" i="19"/>
  <c r="P1585" i="19"/>
  <c r="P1584" i="19"/>
  <c r="P1583" i="19"/>
  <c r="P1582" i="19"/>
  <c r="P1581" i="19"/>
  <c r="P1580" i="19"/>
  <c r="P1573" i="19"/>
  <c r="P1572" i="19"/>
  <c r="P1571" i="19"/>
  <c r="P1570" i="19"/>
  <c r="P1569" i="19"/>
  <c r="P1568" i="19"/>
  <c r="P1567" i="19"/>
  <c r="P1566" i="19"/>
  <c r="P1565" i="19"/>
  <c r="P1564" i="19"/>
  <c r="P1563" i="19"/>
  <c r="P1562" i="19"/>
  <c r="P1561" i="19"/>
  <c r="P1560" i="19"/>
  <c r="P1559" i="19"/>
  <c r="P1558" i="19"/>
  <c r="P1557" i="19"/>
  <c r="P1556" i="19"/>
  <c r="P1555" i="19"/>
  <c r="P1554" i="19"/>
  <c r="P1553" i="19"/>
  <c r="P1552" i="19"/>
  <c r="P1551" i="19"/>
  <c r="P1550" i="19"/>
  <c r="P1549" i="19"/>
  <c r="P1548" i="19"/>
  <c r="P1547" i="19"/>
  <c r="P1546" i="19"/>
  <c r="P1545" i="19"/>
  <c r="P1544" i="19"/>
  <c r="P1543" i="19"/>
  <c r="P1542" i="19"/>
  <c r="P1541" i="19"/>
  <c r="P1540" i="19"/>
  <c r="P1539" i="19"/>
  <c r="P1538" i="19"/>
  <c r="P1537" i="19"/>
  <c r="P1536" i="19"/>
  <c r="P1535" i="19"/>
  <c r="P1534" i="19"/>
  <c r="P1533" i="19"/>
  <c r="P1532" i="19"/>
  <c r="P1531" i="19"/>
  <c r="P1530" i="19"/>
  <c r="P1529" i="19"/>
  <c r="P1528" i="19"/>
  <c r="P1527" i="19"/>
  <c r="P1526" i="19"/>
  <c r="P1525" i="19"/>
  <c r="P1524" i="19"/>
  <c r="P1517" i="19"/>
  <c r="P1516" i="19"/>
  <c r="P1515" i="19"/>
  <c r="P1514" i="19"/>
  <c r="P1513" i="19"/>
  <c r="P1512" i="19"/>
  <c r="P1511" i="19"/>
  <c r="P1510" i="19"/>
  <c r="P1509" i="19"/>
  <c r="P1508" i="19"/>
  <c r="P1507" i="19"/>
  <c r="P1506" i="19"/>
  <c r="P1505" i="19"/>
  <c r="P1504" i="19"/>
  <c r="P1503" i="19"/>
  <c r="P1502" i="19"/>
  <c r="P1501" i="19"/>
  <c r="P1500" i="19"/>
  <c r="P1499" i="19"/>
  <c r="P1498" i="19"/>
  <c r="P1497" i="19"/>
  <c r="P1496" i="19"/>
  <c r="P1495" i="19"/>
  <c r="P1494" i="19"/>
  <c r="P1493" i="19"/>
  <c r="P1492" i="19"/>
  <c r="P1491" i="19"/>
  <c r="P1490" i="19"/>
  <c r="P1489" i="19"/>
  <c r="P1488" i="19"/>
  <c r="P1487" i="19"/>
  <c r="P1486" i="19"/>
  <c r="P1485" i="19"/>
  <c r="P1484" i="19"/>
  <c r="P1483" i="19"/>
  <c r="P1482" i="19"/>
  <c r="P1481" i="19"/>
  <c r="P1480" i="19"/>
  <c r="P1479" i="19"/>
  <c r="P1478" i="19"/>
  <c r="P1477" i="19"/>
  <c r="P1476" i="19"/>
  <c r="P1475" i="19"/>
  <c r="P1474" i="19"/>
  <c r="P1473" i="19"/>
  <c r="P1472" i="19"/>
  <c r="P1471" i="19"/>
  <c r="P1470" i="19"/>
  <c r="P1469" i="19"/>
  <c r="P1468" i="19"/>
  <c r="P1461" i="19"/>
  <c r="P1460" i="19"/>
  <c r="P1459" i="19"/>
  <c r="P1458" i="19"/>
  <c r="P1457" i="19"/>
  <c r="P1456" i="19"/>
  <c r="P1455" i="19"/>
  <c r="P1454" i="19"/>
  <c r="P1453" i="19"/>
  <c r="P1452" i="19"/>
  <c r="P1451" i="19"/>
  <c r="P1450" i="19"/>
  <c r="P1449" i="19"/>
  <c r="P1448" i="19"/>
  <c r="P1447" i="19"/>
  <c r="P1446" i="19"/>
  <c r="P1445" i="19"/>
  <c r="P1444" i="19"/>
  <c r="P1443" i="19"/>
  <c r="P1442" i="19"/>
  <c r="P1441" i="19"/>
  <c r="P1440" i="19"/>
  <c r="P1439" i="19"/>
  <c r="P1438" i="19"/>
  <c r="P1437" i="19"/>
  <c r="P1436" i="19"/>
  <c r="P1435" i="19"/>
  <c r="P1434" i="19"/>
  <c r="P1433" i="19"/>
  <c r="P1432" i="19"/>
  <c r="P1431" i="19"/>
  <c r="P1430" i="19"/>
  <c r="P1429" i="19"/>
  <c r="P1428" i="19"/>
  <c r="P1427" i="19"/>
  <c r="P1426" i="19"/>
  <c r="P1425" i="19"/>
  <c r="P1424" i="19"/>
  <c r="P1423" i="19"/>
  <c r="P1422" i="19"/>
  <c r="P1421" i="19"/>
  <c r="P1420" i="19"/>
  <c r="P1419" i="19"/>
  <c r="P1418" i="19"/>
  <c r="P1417" i="19"/>
  <c r="P1416" i="19"/>
  <c r="P1415" i="19"/>
  <c r="P1414" i="19"/>
  <c r="P1413" i="19"/>
  <c r="P1412" i="19"/>
  <c r="P1405" i="19"/>
  <c r="P1404" i="19"/>
  <c r="P1403" i="19"/>
  <c r="P1402" i="19"/>
  <c r="P1401" i="19"/>
  <c r="P1400" i="19"/>
  <c r="P1399" i="19"/>
  <c r="P1398" i="19"/>
  <c r="P1397" i="19"/>
  <c r="P1396" i="19"/>
  <c r="P1395" i="19"/>
  <c r="P1394" i="19"/>
  <c r="P1393" i="19"/>
  <c r="P1392" i="19"/>
  <c r="P1391" i="19"/>
  <c r="P1390" i="19"/>
  <c r="P1389" i="19"/>
  <c r="P1388" i="19"/>
  <c r="P1387" i="19"/>
  <c r="P1386" i="19"/>
  <c r="P1385" i="19"/>
  <c r="P1384" i="19"/>
  <c r="P1383" i="19"/>
  <c r="P1382" i="19"/>
  <c r="P1381" i="19"/>
  <c r="P1380" i="19"/>
  <c r="P1379" i="19"/>
  <c r="P1378" i="19"/>
  <c r="P1377" i="19"/>
  <c r="P1376" i="19"/>
  <c r="P1375" i="19"/>
  <c r="P1374" i="19"/>
  <c r="P1373" i="19"/>
  <c r="P1372" i="19"/>
  <c r="P1371" i="19"/>
  <c r="P1370" i="19"/>
  <c r="P1369" i="19"/>
  <c r="P1368" i="19"/>
  <c r="P1367" i="19"/>
  <c r="P1366" i="19"/>
  <c r="P1365" i="19"/>
  <c r="P1364" i="19"/>
  <c r="P1363" i="19"/>
  <c r="P1362" i="19"/>
  <c r="P1361" i="19"/>
  <c r="P1360" i="19"/>
  <c r="P1359" i="19"/>
  <c r="P1358" i="19"/>
  <c r="P1357" i="19"/>
  <c r="P1356" i="19"/>
  <c r="P1349" i="19"/>
  <c r="P1348" i="19"/>
  <c r="P1347" i="19"/>
  <c r="P1346" i="19"/>
  <c r="P1345" i="19"/>
  <c r="P1344" i="19"/>
  <c r="P1343" i="19"/>
  <c r="P1342" i="19"/>
  <c r="P1341" i="19"/>
  <c r="P1340" i="19"/>
  <c r="P1339" i="19"/>
  <c r="P1338" i="19"/>
  <c r="P1337" i="19"/>
  <c r="P1336" i="19"/>
  <c r="P1335" i="19"/>
  <c r="P1334" i="19"/>
  <c r="P1333" i="19"/>
  <c r="P1332" i="19"/>
  <c r="P1331" i="19"/>
  <c r="P1330" i="19"/>
  <c r="P1329" i="19"/>
  <c r="P1328" i="19"/>
  <c r="P1327" i="19"/>
  <c r="P1326" i="19"/>
  <c r="P1325" i="19"/>
  <c r="P1324" i="19"/>
  <c r="P1323" i="19"/>
  <c r="P1322" i="19"/>
  <c r="P1321" i="19"/>
  <c r="P1320" i="19"/>
  <c r="P1319" i="19"/>
  <c r="P1318" i="19"/>
  <c r="P1317" i="19"/>
  <c r="P1316" i="19"/>
  <c r="P1315" i="19"/>
  <c r="P1314" i="19"/>
  <c r="P1313" i="19"/>
  <c r="P1312" i="19"/>
  <c r="P1311" i="19"/>
  <c r="P1310" i="19"/>
  <c r="P1309" i="19"/>
  <c r="P1308" i="19"/>
  <c r="P1307" i="19"/>
  <c r="P1306" i="19"/>
  <c r="P1305" i="19"/>
  <c r="P1304" i="19"/>
  <c r="P1303" i="19"/>
  <c r="P1302" i="19"/>
  <c r="P1301" i="19"/>
  <c r="P1300" i="19"/>
  <c r="P1293" i="19"/>
  <c r="P1292" i="19"/>
  <c r="P1291" i="19"/>
  <c r="P1290" i="19"/>
  <c r="P1289" i="19"/>
  <c r="P1288" i="19"/>
  <c r="P1287" i="19"/>
  <c r="P1286" i="19"/>
  <c r="P1285" i="19"/>
  <c r="P1284" i="19"/>
  <c r="P1283" i="19"/>
  <c r="P1282" i="19"/>
  <c r="P1281" i="19"/>
  <c r="P1280" i="19"/>
  <c r="P1279" i="19"/>
  <c r="P1278" i="19"/>
  <c r="P1277" i="19"/>
  <c r="P1276" i="19"/>
  <c r="P1275" i="19"/>
  <c r="P1274" i="19"/>
  <c r="P1273" i="19"/>
  <c r="P1272" i="19"/>
  <c r="P1271" i="19"/>
  <c r="P1270" i="19"/>
  <c r="P1269" i="19"/>
  <c r="P1268" i="19"/>
  <c r="P1267" i="19"/>
  <c r="P1266" i="19"/>
  <c r="P1265" i="19"/>
  <c r="P1264" i="19"/>
  <c r="P1263" i="19"/>
  <c r="P1262" i="19"/>
  <c r="P1261" i="19"/>
  <c r="P1260" i="19"/>
  <c r="P1259" i="19"/>
  <c r="P1258" i="19"/>
  <c r="P1257" i="19"/>
  <c r="P1256" i="19"/>
  <c r="P1255" i="19"/>
  <c r="P1254" i="19"/>
  <c r="P1253" i="19"/>
  <c r="P1252" i="19"/>
  <c r="P1251" i="19"/>
  <c r="P1250" i="19"/>
  <c r="P1249" i="19"/>
  <c r="P1248" i="19"/>
  <c r="P1247" i="19"/>
  <c r="P1246" i="19"/>
  <c r="P1245" i="19"/>
  <c r="P1244" i="19"/>
  <c r="P1237" i="19"/>
  <c r="P1236" i="19"/>
  <c r="P1235" i="19"/>
  <c r="P1234" i="19"/>
  <c r="P1233" i="19"/>
  <c r="P1232" i="19"/>
  <c r="P1231" i="19"/>
  <c r="P1230" i="19"/>
  <c r="P1229" i="19"/>
  <c r="P1228" i="19"/>
  <c r="P1227" i="19"/>
  <c r="P1226" i="19"/>
  <c r="P1225" i="19"/>
  <c r="P1224" i="19"/>
  <c r="P1223" i="19"/>
  <c r="P1222" i="19"/>
  <c r="P1221" i="19"/>
  <c r="P1220" i="19"/>
  <c r="P1219" i="19"/>
  <c r="P1218" i="19"/>
  <c r="P1217" i="19"/>
  <c r="P1216" i="19"/>
  <c r="P1215" i="19"/>
  <c r="P1214" i="19"/>
  <c r="P1213" i="19"/>
  <c r="P1212" i="19"/>
  <c r="P1211" i="19"/>
  <c r="P1210" i="19"/>
  <c r="P1209" i="19"/>
  <c r="P1208" i="19"/>
  <c r="P1207" i="19"/>
  <c r="P1206" i="19"/>
  <c r="P1205" i="19"/>
  <c r="P1204" i="19"/>
  <c r="P1203" i="19"/>
  <c r="P1202" i="19"/>
  <c r="P1201" i="19"/>
  <c r="P1200" i="19"/>
  <c r="P1199" i="19"/>
  <c r="P1198" i="19"/>
  <c r="P1197" i="19"/>
  <c r="P1196" i="19"/>
  <c r="P1195" i="19"/>
  <c r="P1194" i="19"/>
  <c r="P1193" i="19"/>
  <c r="P1192" i="19"/>
  <c r="P1191" i="19"/>
  <c r="P1190" i="19"/>
  <c r="P1189" i="19"/>
  <c r="P1188" i="19"/>
  <c r="P1181" i="19"/>
  <c r="P1180" i="19"/>
  <c r="P1179" i="19"/>
  <c r="P1178" i="19"/>
  <c r="P1177" i="19"/>
  <c r="P1176" i="19"/>
  <c r="P1175" i="19"/>
  <c r="P1174" i="19"/>
  <c r="P1173" i="19"/>
  <c r="P1172" i="19"/>
  <c r="P1171" i="19"/>
  <c r="P1170" i="19"/>
  <c r="P1169" i="19"/>
  <c r="P1168" i="19"/>
  <c r="P1167" i="19"/>
  <c r="P1166" i="19"/>
  <c r="P1165" i="19"/>
  <c r="P1164" i="19"/>
  <c r="P1163" i="19"/>
  <c r="P1162" i="19"/>
  <c r="P1161" i="19"/>
  <c r="P1160" i="19"/>
  <c r="P1159" i="19"/>
  <c r="P1158" i="19"/>
  <c r="P1157" i="19"/>
  <c r="P1156" i="19"/>
  <c r="P1155" i="19"/>
  <c r="P1154" i="19"/>
  <c r="P1153" i="19"/>
  <c r="P1152" i="19"/>
  <c r="P1151" i="19"/>
  <c r="P1150" i="19"/>
  <c r="P1149" i="19"/>
  <c r="P1148" i="19"/>
  <c r="P1147" i="19"/>
  <c r="P1146" i="19"/>
  <c r="P1145" i="19"/>
  <c r="P1144" i="19"/>
  <c r="P1143" i="19"/>
  <c r="P1142" i="19"/>
  <c r="P1141" i="19"/>
  <c r="P1140" i="19"/>
  <c r="P1139" i="19"/>
  <c r="P1138" i="19"/>
  <c r="P1137" i="19"/>
  <c r="P1136" i="19"/>
  <c r="P1135" i="19"/>
  <c r="P1134" i="19"/>
  <c r="P1133" i="19"/>
  <c r="P1132" i="19"/>
  <c r="P1125" i="19"/>
  <c r="P1124" i="19"/>
  <c r="P1123" i="19"/>
  <c r="P1122" i="19"/>
  <c r="P1121" i="19"/>
  <c r="P1120" i="19"/>
  <c r="P1119" i="19"/>
  <c r="P1118" i="19"/>
  <c r="P1117" i="19"/>
  <c r="P1116" i="19"/>
  <c r="P1115" i="19"/>
  <c r="P1114" i="19"/>
  <c r="P1113" i="19"/>
  <c r="P1112" i="19"/>
  <c r="P1111" i="19"/>
  <c r="P1110" i="19"/>
  <c r="P1109" i="19"/>
  <c r="P1108" i="19"/>
  <c r="P1107" i="19"/>
  <c r="P1106" i="19"/>
  <c r="P1105" i="19"/>
  <c r="P1104" i="19"/>
  <c r="P1103" i="19"/>
  <c r="P1102" i="19"/>
  <c r="P1101" i="19"/>
  <c r="P1100" i="19"/>
  <c r="P1099" i="19"/>
  <c r="P1098" i="19"/>
  <c r="P1097" i="19"/>
  <c r="P1096" i="19"/>
  <c r="P1095" i="19"/>
  <c r="P1094" i="19"/>
  <c r="P1093" i="19"/>
  <c r="P1092" i="19"/>
  <c r="P1091" i="19"/>
  <c r="P1090" i="19"/>
  <c r="P1089" i="19"/>
  <c r="P1088" i="19"/>
  <c r="P1087" i="19"/>
  <c r="P1086" i="19"/>
  <c r="P1085" i="19"/>
  <c r="P1084" i="19"/>
  <c r="P1083" i="19"/>
  <c r="P1082" i="19"/>
  <c r="P1081" i="19"/>
  <c r="P1080" i="19"/>
  <c r="P1079" i="19"/>
  <c r="P1078" i="19"/>
  <c r="P1077" i="19"/>
  <c r="P1076" i="19"/>
  <c r="P1069" i="19"/>
  <c r="P1068" i="19"/>
  <c r="P1067" i="19"/>
  <c r="P1066" i="19"/>
  <c r="P1065" i="19"/>
  <c r="P1064" i="19"/>
  <c r="P1063" i="19"/>
  <c r="P1062" i="19"/>
  <c r="P1061" i="19"/>
  <c r="P1060" i="19"/>
  <c r="P1059" i="19"/>
  <c r="P1058" i="19"/>
  <c r="P1057" i="19"/>
  <c r="P1056" i="19"/>
  <c r="P1055" i="19"/>
  <c r="P1054" i="19"/>
  <c r="P1053" i="19"/>
  <c r="P1052" i="19"/>
  <c r="P1051" i="19"/>
  <c r="P1050" i="19"/>
  <c r="P1049" i="19"/>
  <c r="P1048" i="19"/>
  <c r="P1047" i="19"/>
  <c r="P1046" i="19"/>
  <c r="P1045" i="19"/>
  <c r="P1044" i="19"/>
  <c r="P1043" i="19"/>
  <c r="P1042" i="19"/>
  <c r="P1041" i="19"/>
  <c r="P1040" i="19"/>
  <c r="P1039" i="19"/>
  <c r="P1038" i="19"/>
  <c r="P1037" i="19"/>
  <c r="P1036" i="19"/>
  <c r="P1035" i="19"/>
  <c r="P1034" i="19"/>
  <c r="P1033" i="19"/>
  <c r="P1032" i="19"/>
  <c r="P1031" i="19"/>
  <c r="P1030" i="19"/>
  <c r="P1029" i="19"/>
  <c r="P1028" i="19"/>
  <c r="P1027" i="19"/>
  <c r="P1026" i="19"/>
  <c r="P1025" i="19"/>
  <c r="P1024" i="19"/>
  <c r="P1023" i="19"/>
  <c r="P1022" i="19"/>
  <c r="P1021" i="19"/>
  <c r="P1020" i="19"/>
  <c r="P1013" i="19"/>
  <c r="P1012" i="19"/>
  <c r="P1011" i="19"/>
  <c r="P1010" i="19"/>
  <c r="P1009" i="19"/>
  <c r="P1008" i="19"/>
  <c r="P1007" i="19"/>
  <c r="P1006" i="19"/>
  <c r="P1005" i="19"/>
  <c r="P1004" i="19"/>
  <c r="P1003" i="19"/>
  <c r="P1002" i="19"/>
  <c r="P1001" i="19"/>
  <c r="P1000" i="19"/>
  <c r="P999" i="19"/>
  <c r="P998" i="19"/>
  <c r="P997" i="19"/>
  <c r="P996" i="19"/>
  <c r="P995" i="19"/>
  <c r="P994" i="19"/>
  <c r="P993" i="19"/>
  <c r="P992" i="19"/>
  <c r="P991" i="19"/>
  <c r="P990" i="19"/>
  <c r="P989" i="19"/>
  <c r="P988" i="19"/>
  <c r="P987" i="19"/>
  <c r="P986" i="19"/>
  <c r="P985" i="19"/>
  <c r="P984" i="19"/>
  <c r="P983" i="19"/>
  <c r="P982" i="19"/>
  <c r="P981" i="19"/>
  <c r="P980" i="19"/>
  <c r="P979" i="19"/>
  <c r="P978" i="19"/>
  <c r="P977" i="19"/>
  <c r="P976" i="19"/>
  <c r="P975" i="19"/>
  <c r="P974" i="19"/>
  <c r="P973" i="19"/>
  <c r="P972" i="19"/>
  <c r="P971" i="19"/>
  <c r="P970" i="19"/>
  <c r="P969" i="19"/>
  <c r="P968" i="19"/>
  <c r="P967" i="19"/>
  <c r="P966" i="19"/>
  <c r="P965" i="19"/>
  <c r="P964" i="19"/>
  <c r="P957" i="19"/>
  <c r="P956" i="19"/>
  <c r="P955" i="19"/>
  <c r="P954" i="19"/>
  <c r="P953" i="19"/>
  <c r="P952" i="19"/>
  <c r="P951" i="19"/>
  <c r="P950" i="19"/>
  <c r="P949" i="19"/>
  <c r="P948" i="19"/>
  <c r="P947" i="19"/>
  <c r="P946" i="19"/>
  <c r="P945" i="19"/>
  <c r="P944" i="19"/>
  <c r="P943" i="19"/>
  <c r="P942" i="19"/>
  <c r="P941" i="19"/>
  <c r="P940" i="19"/>
  <c r="P939" i="19"/>
  <c r="P938" i="19"/>
  <c r="P937" i="19"/>
  <c r="P936" i="19"/>
  <c r="P935" i="19"/>
  <c r="P934" i="19"/>
  <c r="P933" i="19"/>
  <c r="P932" i="19"/>
  <c r="P931" i="19"/>
  <c r="P930" i="19"/>
  <c r="P929" i="19"/>
  <c r="P928" i="19"/>
  <c r="P927" i="19"/>
  <c r="P926" i="19"/>
  <c r="P925" i="19"/>
  <c r="P924" i="19"/>
  <c r="P923" i="19"/>
  <c r="P922" i="19"/>
  <c r="P921" i="19"/>
  <c r="P920" i="19"/>
  <c r="P919" i="19"/>
  <c r="P918" i="19"/>
  <c r="P917" i="19"/>
  <c r="P916" i="19"/>
  <c r="P915" i="19"/>
  <c r="P914" i="19"/>
  <c r="P913" i="19"/>
  <c r="P912" i="19"/>
  <c r="P911" i="19"/>
  <c r="P910" i="19"/>
  <c r="P909" i="19"/>
  <c r="P908" i="19"/>
  <c r="P901" i="19"/>
  <c r="P900" i="19"/>
  <c r="P899" i="19"/>
  <c r="P898" i="19"/>
  <c r="P897" i="19"/>
  <c r="P896" i="19"/>
  <c r="P895" i="19"/>
  <c r="P894" i="19"/>
  <c r="P893" i="19"/>
  <c r="P892" i="19"/>
  <c r="P891" i="19"/>
  <c r="P890" i="19"/>
  <c r="P889" i="19"/>
  <c r="P888" i="19"/>
  <c r="P887" i="19"/>
  <c r="P886" i="19"/>
  <c r="P885" i="19"/>
  <c r="P884" i="19"/>
  <c r="P883" i="19"/>
  <c r="P882" i="19"/>
  <c r="P881" i="19"/>
  <c r="P880" i="19"/>
  <c r="P879" i="19"/>
  <c r="P878" i="19"/>
  <c r="P877" i="19"/>
  <c r="P876" i="19"/>
  <c r="P875" i="19"/>
  <c r="P874" i="19"/>
  <c r="P873" i="19"/>
  <c r="P872" i="19"/>
  <c r="P871" i="19"/>
  <c r="P870" i="19"/>
  <c r="P869" i="19"/>
  <c r="P868" i="19"/>
  <c r="P867" i="19"/>
  <c r="P866" i="19"/>
  <c r="P865" i="19"/>
  <c r="P864" i="19"/>
  <c r="P863" i="19"/>
  <c r="P862" i="19"/>
  <c r="P861" i="19"/>
  <c r="P860" i="19"/>
  <c r="P859" i="19"/>
  <c r="P858" i="19"/>
  <c r="P857" i="19"/>
  <c r="P856" i="19"/>
  <c r="P855" i="19"/>
  <c r="P854" i="19"/>
  <c r="P853" i="19"/>
  <c r="P852" i="19"/>
  <c r="P845" i="19"/>
  <c r="P844" i="19"/>
  <c r="P843" i="19"/>
  <c r="P842" i="19"/>
  <c r="P841" i="19"/>
  <c r="P840" i="19"/>
  <c r="P839" i="19"/>
  <c r="P838" i="19"/>
  <c r="P837" i="19"/>
  <c r="P836" i="19"/>
  <c r="P835" i="19"/>
  <c r="P834" i="19"/>
  <c r="P833" i="19"/>
  <c r="P832" i="19"/>
  <c r="P831" i="19"/>
  <c r="P830" i="19"/>
  <c r="P829" i="19"/>
  <c r="P828" i="19"/>
  <c r="P827" i="19"/>
  <c r="P826" i="19"/>
  <c r="P825" i="19"/>
  <c r="P824" i="19"/>
  <c r="P823" i="19"/>
  <c r="P822" i="19"/>
  <c r="P821" i="19"/>
  <c r="P820" i="19"/>
  <c r="P819" i="19"/>
  <c r="P818" i="19"/>
  <c r="P817" i="19"/>
  <c r="P816" i="19"/>
  <c r="P815" i="19"/>
  <c r="P814" i="19"/>
  <c r="P813" i="19"/>
  <c r="P812" i="19"/>
  <c r="P811" i="19"/>
  <c r="P810" i="19"/>
  <c r="P809" i="19"/>
  <c r="P808" i="19"/>
  <c r="P807" i="19"/>
  <c r="P806" i="19"/>
  <c r="P805" i="19"/>
  <c r="P804" i="19"/>
  <c r="P803" i="19"/>
  <c r="P802" i="19"/>
  <c r="P801" i="19"/>
  <c r="P800" i="19"/>
  <c r="P799" i="19"/>
  <c r="P798" i="19"/>
  <c r="P797" i="19"/>
  <c r="P796" i="19"/>
  <c r="P789" i="19"/>
  <c r="P788" i="19"/>
  <c r="P787" i="19"/>
  <c r="P786" i="19"/>
  <c r="P785" i="19"/>
  <c r="P784" i="19"/>
  <c r="P783" i="19"/>
  <c r="P782" i="19"/>
  <c r="P781" i="19"/>
  <c r="P780" i="19"/>
  <c r="P779" i="19"/>
  <c r="P778" i="19"/>
  <c r="P777" i="19"/>
  <c r="P776" i="19"/>
  <c r="P775" i="19"/>
  <c r="P774" i="19"/>
  <c r="P773" i="19"/>
  <c r="P772" i="19"/>
  <c r="P771" i="19"/>
  <c r="P770" i="19"/>
  <c r="P769" i="19"/>
  <c r="P768" i="19"/>
  <c r="P767" i="19"/>
  <c r="P766" i="19"/>
  <c r="P765" i="19"/>
  <c r="P764" i="19"/>
  <c r="P763" i="19"/>
  <c r="P762" i="19"/>
  <c r="P761" i="19"/>
  <c r="P760" i="19"/>
  <c r="P759" i="19"/>
  <c r="P758" i="19"/>
  <c r="P757" i="19"/>
  <c r="P756" i="19"/>
  <c r="P755" i="19"/>
  <c r="P754" i="19"/>
  <c r="P753" i="19"/>
  <c r="P752" i="19"/>
  <c r="P751" i="19"/>
  <c r="P750" i="19"/>
  <c r="P749" i="19"/>
  <c r="P748" i="19"/>
  <c r="P747" i="19"/>
  <c r="P746" i="19"/>
  <c r="P745" i="19"/>
  <c r="P744" i="19"/>
  <c r="P743" i="19"/>
  <c r="P742" i="19"/>
  <c r="P741" i="19"/>
  <c r="P740" i="19"/>
  <c r="P733" i="19"/>
  <c r="P732" i="19"/>
  <c r="P731" i="19"/>
  <c r="P730" i="19"/>
  <c r="P729" i="19"/>
  <c r="P728" i="19"/>
  <c r="P727" i="19"/>
  <c r="P726" i="19"/>
  <c r="P725" i="19"/>
  <c r="P724" i="19"/>
  <c r="P723" i="19"/>
  <c r="P722" i="19"/>
  <c r="P721" i="19"/>
  <c r="P720" i="19"/>
  <c r="P719" i="19"/>
  <c r="P718" i="19"/>
  <c r="P717" i="19"/>
  <c r="P716" i="19"/>
  <c r="P715" i="19"/>
  <c r="P714" i="19"/>
  <c r="P713" i="19"/>
  <c r="P712" i="19"/>
  <c r="P711" i="19"/>
  <c r="P710" i="19"/>
  <c r="P709" i="19"/>
  <c r="P708" i="19"/>
  <c r="P707" i="19"/>
  <c r="P706" i="19"/>
  <c r="P705" i="19"/>
  <c r="P704" i="19"/>
  <c r="P703" i="19"/>
  <c r="P702" i="19"/>
  <c r="P701" i="19"/>
  <c r="P700" i="19"/>
  <c r="P699" i="19"/>
  <c r="P698" i="19"/>
  <c r="P697" i="19"/>
  <c r="P696" i="19"/>
  <c r="P695" i="19"/>
  <c r="P694" i="19"/>
  <c r="P693" i="19"/>
  <c r="P692" i="19"/>
  <c r="P691" i="19"/>
  <c r="P690" i="19"/>
  <c r="P689" i="19"/>
  <c r="P688" i="19"/>
  <c r="P687" i="19"/>
  <c r="P686" i="19"/>
  <c r="P685" i="19"/>
  <c r="P684" i="19"/>
  <c r="P677" i="19"/>
  <c r="P676" i="19"/>
  <c r="P675" i="19"/>
  <c r="P674" i="19"/>
  <c r="P673" i="19"/>
  <c r="P672" i="19"/>
  <c r="P671" i="19"/>
  <c r="P670" i="19"/>
  <c r="P669" i="19"/>
  <c r="P668" i="19"/>
  <c r="P667" i="19"/>
  <c r="P666" i="19"/>
  <c r="P665" i="19"/>
  <c r="P664" i="19"/>
  <c r="P663" i="19"/>
  <c r="P662" i="19"/>
  <c r="P661" i="19"/>
  <c r="P660" i="19"/>
  <c r="P659" i="19"/>
  <c r="P658" i="19"/>
  <c r="P657" i="19"/>
  <c r="P656" i="19"/>
  <c r="P655" i="19"/>
  <c r="P654" i="19"/>
  <c r="P653" i="19"/>
  <c r="P652" i="19"/>
  <c r="P651" i="19"/>
  <c r="P650" i="19"/>
  <c r="P649" i="19"/>
  <c r="P648" i="19"/>
  <c r="P647" i="19"/>
  <c r="P646" i="19"/>
  <c r="P645" i="19"/>
  <c r="P644" i="19"/>
  <c r="P643" i="19"/>
  <c r="P642" i="19"/>
  <c r="P641" i="19"/>
  <c r="P640" i="19"/>
  <c r="P639" i="19"/>
  <c r="P638" i="19"/>
  <c r="P637" i="19"/>
  <c r="P636" i="19"/>
  <c r="P635" i="19"/>
  <c r="P634" i="19"/>
  <c r="P633" i="19"/>
  <c r="P632" i="19"/>
  <c r="P631" i="19"/>
  <c r="P630" i="19"/>
  <c r="P629" i="19"/>
  <c r="P628" i="19"/>
  <c r="P621" i="19"/>
  <c r="P620" i="19"/>
  <c r="P619" i="19"/>
  <c r="P618" i="19"/>
  <c r="P617" i="19"/>
  <c r="P616" i="19"/>
  <c r="P615" i="19"/>
  <c r="P614" i="19"/>
  <c r="P613" i="19"/>
  <c r="P612" i="19"/>
  <c r="P611" i="19"/>
  <c r="P610" i="19"/>
  <c r="P609" i="19"/>
  <c r="P608" i="19"/>
  <c r="P607" i="19"/>
  <c r="P606" i="19"/>
  <c r="P605" i="19"/>
  <c r="P604" i="19"/>
  <c r="P603" i="19"/>
  <c r="P602" i="19"/>
  <c r="P601" i="19"/>
  <c r="P600" i="19"/>
  <c r="P599" i="19"/>
  <c r="P598" i="19"/>
  <c r="P597" i="19"/>
  <c r="P596" i="19"/>
  <c r="P595" i="19"/>
  <c r="P594" i="19"/>
  <c r="P593" i="19"/>
  <c r="P592" i="19"/>
  <c r="P591" i="19"/>
  <c r="P590" i="19"/>
  <c r="P589" i="19"/>
  <c r="P588" i="19"/>
  <c r="P587" i="19"/>
  <c r="P586" i="19"/>
  <c r="P585" i="19"/>
  <c r="P584" i="19"/>
  <c r="P583" i="19"/>
  <c r="P582" i="19"/>
  <c r="P581" i="19"/>
  <c r="P580" i="19"/>
  <c r="P579" i="19"/>
  <c r="P578" i="19"/>
  <c r="P577" i="19"/>
  <c r="P576" i="19"/>
  <c r="P575" i="19"/>
  <c r="P574" i="19"/>
  <c r="P573" i="19"/>
  <c r="P572" i="19"/>
  <c r="P565" i="19"/>
  <c r="P564" i="19"/>
  <c r="P563" i="19"/>
  <c r="P562" i="19"/>
  <c r="P561" i="19"/>
  <c r="P560" i="19"/>
  <c r="P559" i="19"/>
  <c r="P558" i="19"/>
  <c r="P557" i="19"/>
  <c r="P556" i="19"/>
  <c r="P555" i="19"/>
  <c r="P554" i="19"/>
  <c r="P553" i="19"/>
  <c r="P552" i="19"/>
  <c r="P551" i="19"/>
  <c r="P550" i="19"/>
  <c r="P549" i="19"/>
  <c r="P548" i="19"/>
  <c r="P547" i="19"/>
  <c r="P546" i="19"/>
  <c r="P545" i="19"/>
  <c r="P544" i="19"/>
  <c r="P543" i="19"/>
  <c r="P542" i="19"/>
  <c r="P541" i="19"/>
  <c r="P540" i="19"/>
  <c r="P539" i="19"/>
  <c r="P538" i="19"/>
  <c r="P537" i="19"/>
  <c r="P536" i="19"/>
  <c r="P535" i="19"/>
  <c r="P534" i="19"/>
  <c r="P533" i="19"/>
  <c r="P532" i="19"/>
  <c r="P531" i="19"/>
  <c r="P530" i="19"/>
  <c r="P529" i="19"/>
  <c r="P528" i="19"/>
  <c r="P527" i="19"/>
  <c r="P526" i="19"/>
  <c r="P525" i="19"/>
  <c r="P524" i="19"/>
  <c r="P523" i="19"/>
  <c r="P522" i="19"/>
  <c r="P521" i="19"/>
  <c r="P520" i="19"/>
  <c r="P519" i="19"/>
  <c r="P518" i="19"/>
  <c r="P517" i="19"/>
  <c r="P516" i="19"/>
  <c r="P509" i="19"/>
  <c r="P508" i="19"/>
  <c r="P507" i="19"/>
  <c r="P506" i="19"/>
  <c r="P505" i="19"/>
  <c r="P504" i="19"/>
  <c r="P503" i="19"/>
  <c r="P502" i="19"/>
  <c r="P501" i="19"/>
  <c r="P500" i="19"/>
  <c r="P499" i="19"/>
  <c r="P498" i="19"/>
  <c r="P497" i="19"/>
  <c r="P496" i="19"/>
  <c r="P495" i="19"/>
  <c r="P494" i="19"/>
  <c r="P493" i="19"/>
  <c r="P492" i="19"/>
  <c r="P491" i="19"/>
  <c r="P490" i="19"/>
  <c r="P489" i="19"/>
  <c r="P488" i="19"/>
  <c r="P487" i="19"/>
  <c r="P486" i="19"/>
  <c r="P485" i="19"/>
  <c r="P484" i="19"/>
  <c r="P483" i="19"/>
  <c r="P482" i="19"/>
  <c r="P481" i="19"/>
  <c r="P480" i="19"/>
  <c r="P479" i="19"/>
  <c r="P478" i="19"/>
  <c r="P477" i="19"/>
  <c r="P476" i="19"/>
  <c r="P475" i="19"/>
  <c r="P474" i="19"/>
  <c r="P473" i="19"/>
  <c r="P472" i="19"/>
  <c r="P471" i="19"/>
  <c r="P470" i="19"/>
  <c r="P469" i="19"/>
  <c r="P468" i="19"/>
  <c r="P467" i="19"/>
  <c r="P466" i="19"/>
  <c r="P465" i="19"/>
  <c r="P464" i="19"/>
  <c r="P463" i="19"/>
  <c r="P462" i="19"/>
  <c r="P461" i="19"/>
  <c r="P460" i="19"/>
  <c r="P453" i="19"/>
  <c r="P452" i="19"/>
  <c r="P451" i="19"/>
  <c r="P450" i="19"/>
  <c r="P449" i="19"/>
  <c r="P448" i="19"/>
  <c r="P447" i="19"/>
  <c r="P446" i="19"/>
  <c r="P445" i="19"/>
  <c r="P444" i="19"/>
  <c r="P443" i="19"/>
  <c r="P442" i="19"/>
  <c r="P441" i="19"/>
  <c r="P440" i="19"/>
  <c r="P439" i="19"/>
  <c r="P438" i="19"/>
  <c r="P437" i="19"/>
  <c r="P436" i="19"/>
  <c r="P435" i="19"/>
  <c r="P434" i="19"/>
  <c r="P433" i="19"/>
  <c r="P432" i="19"/>
  <c r="P431" i="19"/>
  <c r="P430" i="19"/>
  <c r="P429" i="19"/>
  <c r="P428" i="19"/>
  <c r="P427" i="19"/>
  <c r="P426" i="19"/>
  <c r="P425" i="19"/>
  <c r="P424" i="19"/>
  <c r="P423" i="19"/>
  <c r="P422" i="19"/>
  <c r="P421" i="19"/>
  <c r="P420" i="19"/>
  <c r="P419" i="19"/>
  <c r="P418" i="19"/>
  <c r="P417" i="19"/>
  <c r="P416" i="19"/>
  <c r="P415" i="19"/>
  <c r="P414" i="19"/>
  <c r="P413" i="19"/>
  <c r="P412" i="19"/>
  <c r="P411" i="19"/>
  <c r="P410" i="19"/>
  <c r="P409" i="19"/>
  <c r="P408" i="19"/>
  <c r="P407" i="19"/>
  <c r="P406" i="19"/>
  <c r="P405" i="19"/>
  <c r="P404" i="19"/>
  <c r="P397" i="19"/>
  <c r="P396" i="19"/>
  <c r="P395" i="19"/>
  <c r="P394" i="19"/>
  <c r="P393" i="19"/>
  <c r="P392" i="19"/>
  <c r="P391" i="19"/>
  <c r="P390" i="19"/>
  <c r="P389" i="19"/>
  <c r="P388" i="19"/>
  <c r="P387" i="19"/>
  <c r="P386" i="19"/>
  <c r="P385" i="19"/>
  <c r="P384" i="19"/>
  <c r="P383" i="19"/>
  <c r="P382" i="19"/>
  <c r="P381" i="19"/>
  <c r="P380" i="19"/>
  <c r="P379" i="19"/>
  <c r="P378" i="19"/>
  <c r="P377" i="19"/>
  <c r="P376" i="19"/>
  <c r="P375" i="19"/>
  <c r="P374" i="19"/>
  <c r="P373" i="19"/>
  <c r="P372" i="19"/>
  <c r="P371" i="19"/>
  <c r="P370" i="19"/>
  <c r="P369" i="19"/>
  <c r="P368" i="19"/>
  <c r="P367" i="19"/>
  <c r="P366" i="19"/>
  <c r="P365" i="19"/>
  <c r="P364" i="19"/>
  <c r="P363" i="19"/>
  <c r="P362" i="19"/>
  <c r="P361" i="19"/>
  <c r="P360" i="19"/>
  <c r="P359" i="19"/>
  <c r="P358" i="19"/>
  <c r="P357" i="19"/>
  <c r="P356" i="19"/>
  <c r="P355" i="19"/>
  <c r="P354" i="19"/>
  <c r="P353" i="19"/>
  <c r="P352" i="19"/>
  <c r="P351" i="19"/>
  <c r="P350" i="19"/>
  <c r="P349" i="19"/>
  <c r="P348" i="19"/>
  <c r="P341" i="19"/>
  <c r="P340" i="19"/>
  <c r="P339" i="19"/>
  <c r="P338" i="19"/>
  <c r="P337" i="19"/>
  <c r="P336" i="19"/>
  <c r="P335" i="19"/>
  <c r="P334" i="19"/>
  <c r="P333" i="19"/>
  <c r="P332" i="19"/>
  <c r="P331" i="19"/>
  <c r="P330" i="19"/>
  <c r="P329" i="19"/>
  <c r="P328" i="19"/>
  <c r="P327" i="19"/>
  <c r="P326" i="19"/>
  <c r="P325" i="19"/>
  <c r="P324" i="19"/>
  <c r="P323" i="19"/>
  <c r="P322" i="19"/>
  <c r="P321" i="19"/>
  <c r="P320" i="19"/>
  <c r="P319" i="19"/>
  <c r="P318" i="19"/>
  <c r="P317" i="19"/>
  <c r="P316" i="19"/>
  <c r="P315" i="19"/>
  <c r="P314" i="19"/>
  <c r="P313" i="19"/>
  <c r="P312" i="19"/>
  <c r="P311" i="19"/>
  <c r="P310" i="19"/>
  <c r="P309" i="19"/>
  <c r="P308" i="19"/>
  <c r="P307" i="19"/>
  <c r="P306" i="19"/>
  <c r="P305" i="19"/>
  <c r="P304" i="19"/>
  <c r="P303" i="19"/>
  <c r="P302" i="19"/>
  <c r="P301" i="19"/>
  <c r="P300" i="19"/>
  <c r="P299" i="19"/>
  <c r="P298" i="19"/>
  <c r="P297" i="19"/>
  <c r="P296" i="19"/>
  <c r="P295" i="19"/>
  <c r="P294" i="19"/>
  <c r="P293" i="19"/>
  <c r="P292" i="19"/>
  <c r="P285" i="19"/>
  <c r="P284" i="19"/>
  <c r="P283" i="19"/>
  <c r="P282" i="19"/>
  <c r="P281" i="19"/>
  <c r="P280" i="19"/>
  <c r="P279" i="19"/>
  <c r="P278" i="19"/>
  <c r="P277" i="19"/>
  <c r="P276" i="19"/>
  <c r="P275" i="19"/>
  <c r="P274" i="19"/>
  <c r="P273" i="19"/>
  <c r="P272" i="19"/>
  <c r="P271" i="19"/>
  <c r="P270" i="19"/>
  <c r="P269" i="19"/>
  <c r="P268" i="19"/>
  <c r="P267" i="19"/>
  <c r="P266" i="19"/>
  <c r="P265" i="19"/>
  <c r="P264" i="19"/>
  <c r="P263" i="19"/>
  <c r="P262" i="19"/>
  <c r="P261" i="19"/>
  <c r="P260" i="19"/>
  <c r="P259" i="19"/>
  <c r="P258" i="19"/>
  <c r="P257" i="19"/>
  <c r="P256" i="19"/>
  <c r="P255" i="19"/>
  <c r="P254" i="19"/>
  <c r="P253" i="19"/>
  <c r="P252" i="19"/>
  <c r="P251" i="19"/>
  <c r="P250" i="19"/>
  <c r="P249" i="19"/>
  <c r="P248" i="19"/>
  <c r="P247" i="19"/>
  <c r="P246" i="19"/>
  <c r="P245" i="19"/>
  <c r="P244" i="19"/>
  <c r="P243" i="19"/>
  <c r="P242" i="19"/>
  <c r="P241" i="19"/>
  <c r="P240" i="19"/>
  <c r="P239" i="19"/>
  <c r="P238" i="19"/>
  <c r="P237" i="19"/>
  <c r="P236" i="19"/>
  <c r="P229" i="19"/>
  <c r="P228" i="19"/>
  <c r="P227" i="19"/>
  <c r="P226" i="19"/>
  <c r="P225" i="19"/>
  <c r="P224" i="19"/>
  <c r="P223" i="19"/>
  <c r="P222" i="19"/>
  <c r="P221" i="19"/>
  <c r="P220" i="19"/>
  <c r="P219" i="19"/>
  <c r="P218" i="19"/>
  <c r="P217" i="19"/>
  <c r="P216" i="19"/>
  <c r="P215" i="19"/>
  <c r="P214" i="19"/>
  <c r="P213" i="19"/>
  <c r="P212" i="19"/>
  <c r="P211" i="19"/>
  <c r="P210" i="19"/>
  <c r="P209" i="19"/>
  <c r="P208" i="19"/>
  <c r="P207" i="19"/>
  <c r="P206" i="19"/>
  <c r="P205" i="19"/>
  <c r="P204" i="19"/>
  <c r="P203" i="19"/>
  <c r="P202" i="19"/>
  <c r="P201" i="19"/>
  <c r="P200" i="19"/>
  <c r="P199" i="19"/>
  <c r="P198" i="19"/>
  <c r="P197" i="19"/>
  <c r="P196" i="19"/>
  <c r="P195" i="19"/>
  <c r="P194" i="19"/>
  <c r="P193" i="19"/>
  <c r="P192" i="19"/>
  <c r="P191" i="19"/>
  <c r="P190" i="19"/>
  <c r="P189" i="19"/>
  <c r="P188" i="19"/>
  <c r="P187" i="19"/>
  <c r="P186" i="19"/>
  <c r="P185" i="19"/>
  <c r="P184" i="19"/>
  <c r="P183" i="19"/>
  <c r="P182" i="19"/>
  <c r="P181" i="19"/>
  <c r="P180" i="19"/>
  <c r="P173" i="19"/>
  <c r="P172" i="19"/>
  <c r="P171" i="19"/>
  <c r="P170" i="19"/>
  <c r="P169" i="19"/>
  <c r="P168" i="19"/>
  <c r="P167" i="19"/>
  <c r="P166" i="19"/>
  <c r="P165" i="19"/>
  <c r="P164" i="19"/>
  <c r="P163" i="19"/>
  <c r="P162" i="19"/>
  <c r="P161" i="19"/>
  <c r="P160" i="19"/>
  <c r="P159" i="19"/>
  <c r="P158" i="19"/>
  <c r="P157" i="19"/>
  <c r="P156" i="19"/>
  <c r="P155" i="19"/>
  <c r="P154" i="19"/>
  <c r="P153" i="19"/>
  <c r="P152" i="19"/>
  <c r="P151" i="19"/>
  <c r="P150" i="19"/>
  <c r="P149" i="19"/>
  <c r="P148" i="19"/>
  <c r="P147" i="19"/>
  <c r="P146" i="19"/>
  <c r="P145" i="19"/>
  <c r="P144" i="19"/>
  <c r="P143" i="19"/>
  <c r="P142" i="19"/>
  <c r="P141" i="19"/>
  <c r="P140" i="19"/>
  <c r="P139" i="19"/>
  <c r="P138" i="19"/>
  <c r="P137" i="19"/>
  <c r="P136" i="19"/>
  <c r="P135" i="19"/>
  <c r="P134" i="19"/>
  <c r="P133" i="19"/>
  <c r="P132" i="19"/>
  <c r="P131" i="19"/>
  <c r="P130" i="19"/>
  <c r="P129" i="19"/>
  <c r="P128" i="19"/>
  <c r="P127" i="19"/>
  <c r="P126" i="19"/>
  <c r="P125" i="19"/>
  <c r="P124" i="19"/>
  <c r="P117" i="19"/>
  <c r="P116" i="19"/>
  <c r="P115" i="19"/>
  <c r="P114" i="19"/>
  <c r="P113" i="19"/>
  <c r="P112" i="19"/>
  <c r="P111" i="19"/>
  <c r="P110" i="19"/>
  <c r="P109" i="19"/>
  <c r="P108" i="19"/>
  <c r="P107" i="19"/>
  <c r="P106" i="19"/>
  <c r="P105" i="19"/>
  <c r="P104" i="19"/>
  <c r="P103" i="19"/>
  <c r="P102" i="19"/>
  <c r="P101" i="19"/>
  <c r="P100" i="19"/>
  <c r="P99" i="19"/>
  <c r="P98" i="19"/>
  <c r="P97" i="19"/>
  <c r="P96" i="19"/>
  <c r="P95" i="19"/>
  <c r="P94" i="19"/>
  <c r="P93" i="19"/>
  <c r="P92" i="19"/>
  <c r="P91" i="19"/>
  <c r="P90" i="19"/>
  <c r="P89" i="19"/>
  <c r="P88" i="19"/>
  <c r="P87" i="19"/>
  <c r="P86" i="19"/>
  <c r="P85" i="19"/>
  <c r="P84" i="19"/>
  <c r="P83" i="19"/>
  <c r="P82" i="19"/>
  <c r="P81" i="19"/>
  <c r="P80" i="19"/>
  <c r="P79" i="19"/>
  <c r="P78" i="19"/>
  <c r="P77" i="19"/>
  <c r="P76" i="19"/>
  <c r="P75" i="19"/>
  <c r="P74" i="19"/>
  <c r="P73" i="19"/>
  <c r="P72" i="19"/>
  <c r="P71" i="19"/>
  <c r="P70" i="19"/>
  <c r="P69" i="19"/>
  <c r="P68" i="19"/>
  <c r="C2861" i="19"/>
  <c r="C2860" i="19"/>
  <c r="C2859" i="19"/>
  <c r="C2858" i="19"/>
  <c r="C2857" i="19"/>
  <c r="C2856" i="19"/>
  <c r="C2855" i="19"/>
  <c r="C2854" i="19"/>
  <c r="C2853" i="19"/>
  <c r="C2852" i="19"/>
  <c r="C2851" i="19"/>
  <c r="C2850" i="19"/>
  <c r="C2849" i="19"/>
  <c r="C2848" i="19"/>
  <c r="C2847" i="19"/>
  <c r="C2846" i="19"/>
  <c r="C2845" i="19"/>
  <c r="C2844" i="19"/>
  <c r="C2843" i="19"/>
  <c r="C2842" i="19"/>
  <c r="C2841" i="19"/>
  <c r="C2840" i="19"/>
  <c r="C2839" i="19"/>
  <c r="C2838" i="19"/>
  <c r="C2837" i="19"/>
  <c r="C2836" i="19"/>
  <c r="C2835" i="19"/>
  <c r="C2834" i="19"/>
  <c r="C2833" i="19"/>
  <c r="C2832" i="19"/>
  <c r="C2831" i="19"/>
  <c r="C2830" i="19"/>
  <c r="C2829" i="19"/>
  <c r="C2828" i="19"/>
  <c r="C2827" i="19"/>
  <c r="C2826" i="19"/>
  <c r="C2825" i="19"/>
  <c r="C2824" i="19"/>
  <c r="C2823" i="19"/>
  <c r="C2822" i="19"/>
  <c r="C2821" i="19"/>
  <c r="C2820" i="19"/>
  <c r="C2819" i="19"/>
  <c r="C2818" i="19"/>
  <c r="C2817" i="19"/>
  <c r="C2816" i="19"/>
  <c r="C2815" i="19"/>
  <c r="C2814" i="19"/>
  <c r="C2813" i="19"/>
  <c r="C2812" i="19"/>
  <c r="C2805" i="19"/>
  <c r="C2804" i="19"/>
  <c r="C2803" i="19"/>
  <c r="C2802" i="19"/>
  <c r="C2801" i="19"/>
  <c r="C2800" i="19"/>
  <c r="C2799" i="19"/>
  <c r="C2798" i="19"/>
  <c r="C2797" i="19"/>
  <c r="C2796" i="19"/>
  <c r="C2795" i="19"/>
  <c r="C2794" i="19"/>
  <c r="C2793" i="19"/>
  <c r="C2792" i="19"/>
  <c r="C2791" i="19"/>
  <c r="C2790" i="19"/>
  <c r="C2789" i="19"/>
  <c r="C2788" i="19"/>
  <c r="C2787" i="19"/>
  <c r="C2786" i="19"/>
  <c r="C2785" i="19"/>
  <c r="C2784" i="19"/>
  <c r="C2783" i="19"/>
  <c r="C2782" i="19"/>
  <c r="C2781" i="19"/>
  <c r="C2780" i="19"/>
  <c r="C2779" i="19"/>
  <c r="C2778" i="19"/>
  <c r="C2777" i="19"/>
  <c r="C2776" i="19"/>
  <c r="C2775" i="19"/>
  <c r="C2774" i="19"/>
  <c r="C2773" i="19"/>
  <c r="C2772" i="19"/>
  <c r="C2771" i="19"/>
  <c r="C2770" i="19"/>
  <c r="C2769" i="19"/>
  <c r="C2768" i="19"/>
  <c r="C2767" i="19"/>
  <c r="C2766" i="19"/>
  <c r="C2765" i="19"/>
  <c r="C2764" i="19"/>
  <c r="C2763" i="19"/>
  <c r="C2762" i="19"/>
  <c r="C2761" i="19"/>
  <c r="C2760" i="19"/>
  <c r="C2759" i="19"/>
  <c r="C2758" i="19"/>
  <c r="C2757" i="19"/>
  <c r="C2756" i="19"/>
  <c r="C2749" i="19"/>
  <c r="C2748" i="19"/>
  <c r="C2747" i="19"/>
  <c r="C2746" i="19"/>
  <c r="C2745" i="19"/>
  <c r="C2744" i="19"/>
  <c r="C2743" i="19"/>
  <c r="C2742" i="19"/>
  <c r="C2741" i="19"/>
  <c r="C2740" i="19"/>
  <c r="C2739" i="19"/>
  <c r="C2738" i="19"/>
  <c r="C2737" i="19"/>
  <c r="C2736" i="19"/>
  <c r="C2735" i="19"/>
  <c r="C2734" i="19"/>
  <c r="C2733" i="19"/>
  <c r="C2732" i="19"/>
  <c r="C2731" i="19"/>
  <c r="C2730" i="19"/>
  <c r="C2729" i="19"/>
  <c r="C2728" i="19"/>
  <c r="C2727" i="19"/>
  <c r="C2726" i="19"/>
  <c r="C2725" i="19"/>
  <c r="C2724" i="19"/>
  <c r="C2723" i="19"/>
  <c r="C2722" i="19"/>
  <c r="C2721" i="19"/>
  <c r="C2720" i="19"/>
  <c r="C2719" i="19"/>
  <c r="C2718" i="19"/>
  <c r="C2717" i="19"/>
  <c r="C2716" i="19"/>
  <c r="C2715" i="19"/>
  <c r="C2714" i="19"/>
  <c r="C2713" i="19"/>
  <c r="C2712" i="19"/>
  <c r="C2711" i="19"/>
  <c r="C2710" i="19"/>
  <c r="C2709" i="19"/>
  <c r="C2708" i="19"/>
  <c r="C2707" i="19"/>
  <c r="C2706" i="19"/>
  <c r="C2705" i="19"/>
  <c r="C2704" i="19"/>
  <c r="C2703" i="19"/>
  <c r="C2702" i="19"/>
  <c r="C2701" i="19"/>
  <c r="C2700" i="19"/>
  <c r="C2693" i="19"/>
  <c r="C2692" i="19"/>
  <c r="C2691" i="19"/>
  <c r="C2690" i="19"/>
  <c r="C2689" i="19"/>
  <c r="C2688" i="19"/>
  <c r="C2687" i="19"/>
  <c r="C2686" i="19"/>
  <c r="C2685" i="19"/>
  <c r="C2684" i="19"/>
  <c r="C2683" i="19"/>
  <c r="C2682" i="19"/>
  <c r="C2681" i="19"/>
  <c r="C2680" i="19"/>
  <c r="C2679" i="19"/>
  <c r="C2678" i="19"/>
  <c r="C2677" i="19"/>
  <c r="C2676" i="19"/>
  <c r="C2675" i="19"/>
  <c r="C2674" i="19"/>
  <c r="C2673" i="19"/>
  <c r="C2672" i="19"/>
  <c r="C2671" i="19"/>
  <c r="C2670" i="19"/>
  <c r="C2669" i="19"/>
  <c r="C2668" i="19"/>
  <c r="C2667" i="19"/>
  <c r="C2666" i="19"/>
  <c r="C2665" i="19"/>
  <c r="C2664" i="19"/>
  <c r="C2663" i="19"/>
  <c r="C2662" i="19"/>
  <c r="C2661" i="19"/>
  <c r="C2660" i="19"/>
  <c r="C2659" i="19"/>
  <c r="C2658" i="19"/>
  <c r="C2657" i="19"/>
  <c r="C2656" i="19"/>
  <c r="C2655" i="19"/>
  <c r="C2654" i="19"/>
  <c r="C2653" i="19"/>
  <c r="C2652" i="19"/>
  <c r="C2651" i="19"/>
  <c r="C2650" i="19"/>
  <c r="C2649" i="19"/>
  <c r="C2648" i="19"/>
  <c r="C2647" i="19"/>
  <c r="C2646" i="19"/>
  <c r="C2645" i="19"/>
  <c r="C2644" i="19"/>
  <c r="C2637" i="19"/>
  <c r="C2636" i="19"/>
  <c r="C2635" i="19"/>
  <c r="C2634" i="19"/>
  <c r="C2633" i="19"/>
  <c r="C2632" i="19"/>
  <c r="C2631" i="19"/>
  <c r="C2630" i="19"/>
  <c r="C2629" i="19"/>
  <c r="C2628" i="19"/>
  <c r="C2627" i="19"/>
  <c r="C2626" i="19"/>
  <c r="C2625" i="19"/>
  <c r="C2624" i="19"/>
  <c r="C2623" i="19"/>
  <c r="C2622" i="19"/>
  <c r="C2621" i="19"/>
  <c r="C2620" i="19"/>
  <c r="C2619" i="19"/>
  <c r="C2618" i="19"/>
  <c r="C2617" i="19"/>
  <c r="C2616" i="19"/>
  <c r="C2615" i="19"/>
  <c r="C2614" i="19"/>
  <c r="C2613" i="19"/>
  <c r="C2612" i="19"/>
  <c r="C2611" i="19"/>
  <c r="C2610" i="19"/>
  <c r="C2609" i="19"/>
  <c r="C2608" i="19"/>
  <c r="C2607" i="19"/>
  <c r="C2606" i="19"/>
  <c r="C2605" i="19"/>
  <c r="C2604" i="19"/>
  <c r="C2603" i="19"/>
  <c r="C2602" i="19"/>
  <c r="C2601" i="19"/>
  <c r="C2600" i="19"/>
  <c r="C2599" i="19"/>
  <c r="C2598" i="19"/>
  <c r="C2597" i="19"/>
  <c r="C2596" i="19"/>
  <c r="C2595" i="19"/>
  <c r="C2594" i="19"/>
  <c r="C2593" i="19"/>
  <c r="C2592" i="19"/>
  <c r="C2591" i="19"/>
  <c r="C2590" i="19"/>
  <c r="C2589" i="19"/>
  <c r="C2588" i="19"/>
  <c r="C2581" i="19"/>
  <c r="C2580" i="19"/>
  <c r="C2579" i="19"/>
  <c r="C2578" i="19"/>
  <c r="C2577" i="19"/>
  <c r="C2576" i="19"/>
  <c r="C2575" i="19"/>
  <c r="C2574" i="19"/>
  <c r="C2573" i="19"/>
  <c r="C2572" i="19"/>
  <c r="C2571" i="19"/>
  <c r="C2570" i="19"/>
  <c r="C2569" i="19"/>
  <c r="C2568" i="19"/>
  <c r="C2567" i="19"/>
  <c r="C2566" i="19"/>
  <c r="C2565" i="19"/>
  <c r="C2564" i="19"/>
  <c r="C2563" i="19"/>
  <c r="C2562" i="19"/>
  <c r="C2561" i="19"/>
  <c r="C2560" i="19"/>
  <c r="C2559" i="19"/>
  <c r="C2558" i="19"/>
  <c r="C2557" i="19"/>
  <c r="C2556" i="19"/>
  <c r="C2555" i="19"/>
  <c r="C2554" i="19"/>
  <c r="C2553" i="19"/>
  <c r="C2552" i="19"/>
  <c r="C2551" i="19"/>
  <c r="C2550" i="19"/>
  <c r="C2549" i="19"/>
  <c r="C2548" i="19"/>
  <c r="C2547" i="19"/>
  <c r="C2546" i="19"/>
  <c r="B2546" i="19" s="1"/>
  <c r="A2546" i="19" s="1"/>
  <c r="C2545" i="19"/>
  <c r="B2545" i="19" s="1"/>
  <c r="A2545" i="19" s="1"/>
  <c r="C2544" i="19"/>
  <c r="B2544" i="19" s="1"/>
  <c r="A2544" i="19" s="1"/>
  <c r="C2543" i="19"/>
  <c r="C2542" i="19"/>
  <c r="B2542" i="19" s="1"/>
  <c r="C2541" i="19"/>
  <c r="B2541" i="19" s="1"/>
  <c r="C2540" i="19"/>
  <c r="B2540" i="19" s="1"/>
  <c r="C2539" i="19"/>
  <c r="C2538" i="19"/>
  <c r="B2538" i="19" s="1"/>
  <c r="C2537" i="19"/>
  <c r="B2537" i="19" s="1"/>
  <c r="C2536" i="19"/>
  <c r="B2536" i="19" s="1"/>
  <c r="C2535" i="19"/>
  <c r="C2534" i="19"/>
  <c r="B2534" i="19" s="1"/>
  <c r="C2533" i="19"/>
  <c r="B2533" i="19" s="1"/>
  <c r="C2532" i="19"/>
  <c r="B2532" i="19" s="1"/>
  <c r="C2525" i="19"/>
  <c r="C2524" i="19"/>
  <c r="B2524" i="19" s="1"/>
  <c r="A2524" i="19" s="1"/>
  <c r="C2523" i="19"/>
  <c r="B2523" i="19" s="1"/>
  <c r="A2523" i="19" s="1"/>
  <c r="C2522" i="19"/>
  <c r="B2522" i="19" s="1"/>
  <c r="A2522" i="19" s="1"/>
  <c r="C2521" i="19"/>
  <c r="C2520" i="19"/>
  <c r="B2520" i="19" s="1"/>
  <c r="A2520" i="19" s="1"/>
  <c r="C2519" i="19"/>
  <c r="B2519" i="19" s="1"/>
  <c r="A2519" i="19" s="1"/>
  <c r="C2518" i="19"/>
  <c r="B2518" i="19" s="1"/>
  <c r="A2518" i="19" s="1"/>
  <c r="C2517" i="19"/>
  <c r="C2516" i="19"/>
  <c r="B2516" i="19" s="1"/>
  <c r="A2516" i="19" s="1"/>
  <c r="C2515" i="19"/>
  <c r="B2515" i="19" s="1"/>
  <c r="A2515" i="19" s="1"/>
  <c r="C2514" i="19"/>
  <c r="B2514" i="19" s="1"/>
  <c r="A2514" i="19" s="1"/>
  <c r="C2513" i="19"/>
  <c r="C2512" i="19"/>
  <c r="B2512" i="19" s="1"/>
  <c r="A2512" i="19" s="1"/>
  <c r="C2511" i="19"/>
  <c r="B2511" i="19" s="1"/>
  <c r="A2511" i="19" s="1"/>
  <c r="C2510" i="19"/>
  <c r="B2510" i="19" s="1"/>
  <c r="A2510" i="19" s="1"/>
  <c r="C2509" i="19"/>
  <c r="C2508" i="19"/>
  <c r="B2508" i="19" s="1"/>
  <c r="A2508" i="19" s="1"/>
  <c r="C2507" i="19"/>
  <c r="B2507" i="19" s="1"/>
  <c r="A2507" i="19" s="1"/>
  <c r="C2506" i="19"/>
  <c r="B2506" i="19" s="1"/>
  <c r="A2506" i="19" s="1"/>
  <c r="C2505" i="19"/>
  <c r="C2504" i="19"/>
  <c r="B2504" i="19" s="1"/>
  <c r="A2504" i="19" s="1"/>
  <c r="C2503" i="19"/>
  <c r="B2503" i="19" s="1"/>
  <c r="A2503" i="19" s="1"/>
  <c r="C2502" i="19"/>
  <c r="B2502" i="19" s="1"/>
  <c r="A2502" i="19" s="1"/>
  <c r="C2501" i="19"/>
  <c r="C2500" i="19"/>
  <c r="B2500" i="19" s="1"/>
  <c r="C2499" i="19"/>
  <c r="B2499" i="19" s="1"/>
  <c r="A2499" i="19" s="1"/>
  <c r="C2498" i="19"/>
  <c r="B2498" i="19" s="1"/>
  <c r="A2498" i="19" s="1"/>
  <c r="C2497" i="19"/>
  <c r="C2496" i="19"/>
  <c r="B2496" i="19" s="1"/>
  <c r="A2496" i="19" s="1"/>
  <c r="C2495" i="19"/>
  <c r="B2495" i="19" s="1"/>
  <c r="A2495" i="19" s="1"/>
  <c r="C2494" i="19"/>
  <c r="B2494" i="19" s="1"/>
  <c r="A2494" i="19" s="1"/>
  <c r="C2493" i="19"/>
  <c r="C2492" i="19"/>
  <c r="B2492" i="19" s="1"/>
  <c r="A2492" i="19" s="1"/>
  <c r="C2491" i="19"/>
  <c r="B2491" i="19" s="1"/>
  <c r="A2491" i="19" s="1"/>
  <c r="C2490" i="19"/>
  <c r="B2490" i="19" s="1"/>
  <c r="A2490" i="19" s="1"/>
  <c r="C2489" i="19"/>
  <c r="C2488" i="19"/>
  <c r="B2488" i="19" s="1"/>
  <c r="A2488" i="19" s="1"/>
  <c r="C2487" i="19"/>
  <c r="B2487" i="19" s="1"/>
  <c r="A2487" i="19" s="1"/>
  <c r="C2486" i="19"/>
  <c r="B2486" i="19" s="1"/>
  <c r="C2485" i="19"/>
  <c r="C2484" i="19"/>
  <c r="B2484" i="19" s="1"/>
  <c r="C2483" i="19"/>
  <c r="B2483" i="19" s="1"/>
  <c r="C2482" i="19"/>
  <c r="B2482" i="19" s="1"/>
  <c r="C2481" i="19"/>
  <c r="C2480" i="19"/>
  <c r="B2480" i="19" s="1"/>
  <c r="C2479" i="19"/>
  <c r="B2479" i="19" s="1"/>
  <c r="C2478" i="19"/>
  <c r="B2478" i="19" s="1"/>
  <c r="C2477" i="19"/>
  <c r="C2476" i="19"/>
  <c r="B2476" i="19" s="1"/>
  <c r="C2469" i="19"/>
  <c r="B2469" i="19" s="1"/>
  <c r="C2468" i="19"/>
  <c r="B2468" i="19" s="1"/>
  <c r="A2468" i="19" s="1"/>
  <c r="C2467" i="19"/>
  <c r="C2466" i="19"/>
  <c r="B2466" i="19" s="1"/>
  <c r="A2466" i="19" s="1"/>
  <c r="C2465" i="19"/>
  <c r="B2465" i="19" s="1"/>
  <c r="A2465" i="19" s="1"/>
  <c r="C2464" i="19"/>
  <c r="B2464" i="19" s="1"/>
  <c r="A2464" i="19" s="1"/>
  <c r="C2463" i="19"/>
  <c r="C2462" i="19"/>
  <c r="B2462" i="19" s="1"/>
  <c r="A2462" i="19" s="1"/>
  <c r="C2461" i="19"/>
  <c r="B2461" i="19" s="1"/>
  <c r="A2461" i="19" s="1"/>
  <c r="C2460" i="19"/>
  <c r="B2460" i="19" s="1"/>
  <c r="A2460" i="19" s="1"/>
  <c r="C2459" i="19"/>
  <c r="C2458" i="19"/>
  <c r="B2458" i="19" s="1"/>
  <c r="A2458" i="19" s="1"/>
  <c r="C2457" i="19"/>
  <c r="B2457" i="19" s="1"/>
  <c r="A2457" i="19" s="1"/>
  <c r="C2456" i="19"/>
  <c r="B2456" i="19" s="1"/>
  <c r="A2456" i="19" s="1"/>
  <c r="C2455" i="19"/>
  <c r="C2454" i="19"/>
  <c r="B2454" i="19" s="1"/>
  <c r="A2454" i="19" s="1"/>
  <c r="C2453" i="19"/>
  <c r="B2453" i="19" s="1"/>
  <c r="A2453" i="19" s="1"/>
  <c r="C2452" i="19"/>
  <c r="B2452" i="19" s="1"/>
  <c r="A2452" i="19" s="1"/>
  <c r="C2451" i="19"/>
  <c r="C2450" i="19"/>
  <c r="B2450" i="19" s="1"/>
  <c r="A2450" i="19" s="1"/>
  <c r="C2449" i="19"/>
  <c r="B2449" i="19" s="1"/>
  <c r="A2449" i="19" s="1"/>
  <c r="C2448" i="19"/>
  <c r="B2448" i="19" s="1"/>
  <c r="A2448" i="19" s="1"/>
  <c r="C2447" i="19"/>
  <c r="C2446" i="19"/>
  <c r="B2446" i="19" s="1"/>
  <c r="A2446" i="19" s="1"/>
  <c r="C2445" i="19"/>
  <c r="B2445" i="19" s="1"/>
  <c r="A2445" i="19" s="1"/>
  <c r="C2444" i="19"/>
  <c r="B2444" i="19" s="1"/>
  <c r="C2443" i="19"/>
  <c r="C2442" i="19"/>
  <c r="B2442" i="19" s="1"/>
  <c r="A2442" i="19" s="1"/>
  <c r="C2441" i="19"/>
  <c r="B2441" i="19" s="1"/>
  <c r="A2441" i="19" s="1"/>
  <c r="C2440" i="19"/>
  <c r="B2440" i="19" s="1"/>
  <c r="A2440" i="19" s="1"/>
  <c r="C2439" i="19"/>
  <c r="C2438" i="19"/>
  <c r="B2438" i="19" s="1"/>
  <c r="A2438" i="19" s="1"/>
  <c r="C2437" i="19"/>
  <c r="B2437" i="19" s="1"/>
  <c r="A2437" i="19" s="1"/>
  <c r="C2436" i="19"/>
  <c r="B2436" i="19" s="1"/>
  <c r="A2436" i="19" s="1"/>
  <c r="C2435" i="19"/>
  <c r="C2434" i="19"/>
  <c r="B2434" i="19" s="1"/>
  <c r="A2434" i="19" s="1"/>
  <c r="C2433" i="19"/>
  <c r="B2433" i="19" s="1"/>
  <c r="A2433" i="19" s="1"/>
  <c r="C2432" i="19"/>
  <c r="B2432" i="19" s="1"/>
  <c r="A2432" i="19" s="1"/>
  <c r="C2431" i="19"/>
  <c r="C2430" i="19"/>
  <c r="B2430" i="19" s="1"/>
  <c r="C2429" i="19"/>
  <c r="B2429" i="19" s="1"/>
  <c r="C2428" i="19"/>
  <c r="B2428" i="19" s="1"/>
  <c r="C2427" i="19"/>
  <c r="B2427" i="19" s="1"/>
  <c r="C2426" i="19"/>
  <c r="B2426" i="19" s="1"/>
  <c r="C2425" i="19"/>
  <c r="B2425" i="19" s="1"/>
  <c r="C2424" i="19"/>
  <c r="B2424" i="19" s="1"/>
  <c r="C2423" i="19"/>
  <c r="C2422" i="19"/>
  <c r="B2422" i="19" s="1"/>
  <c r="C2421" i="19"/>
  <c r="B2421" i="19" s="1"/>
  <c r="C2420" i="19"/>
  <c r="B2420" i="19" s="1"/>
  <c r="C2413" i="19"/>
  <c r="C2412" i="19"/>
  <c r="B2412" i="19" s="1"/>
  <c r="A2412" i="19" s="1"/>
  <c r="C2411" i="19"/>
  <c r="B2411" i="19" s="1"/>
  <c r="A2411" i="19" s="1"/>
  <c r="C2410" i="19"/>
  <c r="B2410" i="19" s="1"/>
  <c r="A2410" i="19" s="1"/>
  <c r="C2409" i="19"/>
  <c r="C2408" i="19"/>
  <c r="B2408" i="19" s="1"/>
  <c r="A2408" i="19" s="1"/>
  <c r="C2407" i="19"/>
  <c r="B2407" i="19" s="1"/>
  <c r="A2407" i="19" s="1"/>
  <c r="C2406" i="19"/>
  <c r="B2406" i="19" s="1"/>
  <c r="A2406" i="19" s="1"/>
  <c r="C2405" i="19"/>
  <c r="C2404" i="19"/>
  <c r="B2404" i="19" s="1"/>
  <c r="A2404" i="19" s="1"/>
  <c r="C2403" i="19"/>
  <c r="B2403" i="19" s="1"/>
  <c r="A2403" i="19" s="1"/>
  <c r="C2402" i="19"/>
  <c r="B2402" i="19" s="1"/>
  <c r="A2402" i="19" s="1"/>
  <c r="C2401" i="19"/>
  <c r="C2400" i="19"/>
  <c r="B2400" i="19" s="1"/>
  <c r="A2400" i="19" s="1"/>
  <c r="C2399" i="19"/>
  <c r="B2399" i="19" s="1"/>
  <c r="A2399" i="19" s="1"/>
  <c r="C2398" i="19"/>
  <c r="B2398" i="19" s="1"/>
  <c r="A2398" i="19" s="1"/>
  <c r="C2397" i="19"/>
  <c r="C2396" i="19"/>
  <c r="B2396" i="19" s="1"/>
  <c r="A2396" i="19" s="1"/>
  <c r="C2395" i="19"/>
  <c r="B2395" i="19" s="1"/>
  <c r="A2395" i="19" s="1"/>
  <c r="C2394" i="19"/>
  <c r="B2394" i="19" s="1"/>
  <c r="A2394" i="19" s="1"/>
  <c r="C2393" i="19"/>
  <c r="C2392" i="19"/>
  <c r="B2392" i="19" s="1"/>
  <c r="A2392" i="19" s="1"/>
  <c r="C2391" i="19"/>
  <c r="B2391" i="19" s="1"/>
  <c r="A2391" i="19" s="1"/>
  <c r="C2390" i="19"/>
  <c r="B2390" i="19" s="1"/>
  <c r="A2390" i="19" s="1"/>
  <c r="C2389" i="19"/>
  <c r="C2388" i="19"/>
  <c r="B2388" i="19" s="1"/>
  <c r="C2387" i="19"/>
  <c r="B2387" i="19" s="1"/>
  <c r="A2387" i="19" s="1"/>
  <c r="C2386" i="19"/>
  <c r="B2386" i="19" s="1"/>
  <c r="A2386" i="19" s="1"/>
  <c r="C2385" i="19"/>
  <c r="C2384" i="19"/>
  <c r="B2384" i="19" s="1"/>
  <c r="A2384" i="19" s="1"/>
  <c r="C2383" i="19"/>
  <c r="B2383" i="19" s="1"/>
  <c r="A2383" i="19" s="1"/>
  <c r="C2382" i="19"/>
  <c r="B2382" i="19" s="1"/>
  <c r="A2382" i="19" s="1"/>
  <c r="C2381" i="19"/>
  <c r="C2380" i="19"/>
  <c r="B2380" i="19" s="1"/>
  <c r="A2380" i="19" s="1"/>
  <c r="C2379" i="19"/>
  <c r="B2379" i="19" s="1"/>
  <c r="A2379" i="19" s="1"/>
  <c r="C2378" i="19"/>
  <c r="B2378" i="19" s="1"/>
  <c r="A2378" i="19" s="1"/>
  <c r="C2377" i="19"/>
  <c r="C2376" i="19"/>
  <c r="B2376" i="19" s="1"/>
  <c r="A2376" i="19" s="1"/>
  <c r="C2375" i="19"/>
  <c r="B2375" i="19" s="1"/>
  <c r="A2375" i="19" s="1"/>
  <c r="C2374" i="19"/>
  <c r="B2374" i="19" s="1"/>
  <c r="C2373" i="19"/>
  <c r="B2373" i="19" s="1"/>
  <c r="C2372" i="19"/>
  <c r="B2372" i="19" s="1"/>
  <c r="C2371" i="19"/>
  <c r="B2371" i="19" s="1"/>
  <c r="C2370" i="19"/>
  <c r="B2370" i="19" s="1"/>
  <c r="C2369" i="19"/>
  <c r="C2368" i="19"/>
  <c r="B2368" i="19" s="1"/>
  <c r="C2367" i="19"/>
  <c r="B2367" i="19" s="1"/>
  <c r="C2366" i="19"/>
  <c r="B2366" i="19" s="1"/>
  <c r="C2365" i="19"/>
  <c r="B2365" i="19" s="1"/>
  <c r="C2364" i="19"/>
  <c r="B2364" i="19" s="1"/>
  <c r="C2357" i="19"/>
  <c r="B2357" i="19" s="1"/>
  <c r="C2356" i="19"/>
  <c r="B2356" i="19" s="1"/>
  <c r="A2356" i="19" s="1"/>
  <c r="C2355" i="19"/>
  <c r="C2354" i="19"/>
  <c r="B2354" i="19" s="1"/>
  <c r="A2354" i="19" s="1"/>
  <c r="C2353" i="19"/>
  <c r="C2352" i="19"/>
  <c r="C2351" i="19"/>
  <c r="B2351" i="19" s="1"/>
  <c r="A2351" i="19" s="1"/>
  <c r="C2350" i="19"/>
  <c r="B2350" i="19" s="1"/>
  <c r="A2350" i="19" s="1"/>
  <c r="C2349" i="19"/>
  <c r="B2349" i="19" s="1"/>
  <c r="A2349" i="19" s="1"/>
  <c r="C2348" i="19"/>
  <c r="C2347" i="19"/>
  <c r="C2346" i="19"/>
  <c r="B2346" i="19" s="1"/>
  <c r="A2346" i="19" s="1"/>
  <c r="C2345" i="19"/>
  <c r="C2344" i="19"/>
  <c r="C2343" i="19"/>
  <c r="B2343" i="19" s="1"/>
  <c r="A2343" i="19" s="1"/>
  <c r="C2342" i="19"/>
  <c r="B2342" i="19" s="1"/>
  <c r="A2342" i="19" s="1"/>
  <c r="C2341" i="19"/>
  <c r="C2340" i="19"/>
  <c r="C2339" i="19"/>
  <c r="C2338" i="19"/>
  <c r="B2338" i="19" s="1"/>
  <c r="A2338" i="19" s="1"/>
  <c r="C2337" i="19"/>
  <c r="C2336" i="19"/>
  <c r="C2335" i="19"/>
  <c r="B2335" i="19" s="1"/>
  <c r="A2335" i="19" s="1"/>
  <c r="C2334" i="19"/>
  <c r="B2334" i="19" s="1"/>
  <c r="A2334" i="19" s="1"/>
  <c r="C2333" i="19"/>
  <c r="B2333" i="19" s="1"/>
  <c r="A2333" i="19" s="1"/>
  <c r="C2332" i="19"/>
  <c r="C2331" i="19"/>
  <c r="C2330" i="19"/>
  <c r="B2330" i="19" s="1"/>
  <c r="A2330" i="19" s="1"/>
  <c r="C2329" i="19"/>
  <c r="C2328" i="19"/>
  <c r="C2327" i="19"/>
  <c r="B2327" i="19" s="1"/>
  <c r="A2327" i="19" s="1"/>
  <c r="C2326" i="19"/>
  <c r="B2326" i="19" s="1"/>
  <c r="A2326" i="19" s="1"/>
  <c r="C2325" i="19"/>
  <c r="B2325" i="19" s="1"/>
  <c r="A2325" i="19" s="1"/>
  <c r="C2324" i="19"/>
  <c r="C2323" i="19"/>
  <c r="C2322" i="19"/>
  <c r="B2322" i="19" s="1"/>
  <c r="A2322" i="19" s="1"/>
  <c r="C2321" i="19"/>
  <c r="C2320" i="19"/>
  <c r="C2319" i="19"/>
  <c r="B2319" i="19" s="1"/>
  <c r="A2319" i="19" s="1"/>
  <c r="C2318" i="19"/>
  <c r="B2318" i="19" s="1"/>
  <c r="C2317" i="19"/>
  <c r="B2317" i="19" s="1"/>
  <c r="C2316" i="19"/>
  <c r="C2315" i="19"/>
  <c r="C2314" i="19"/>
  <c r="B2314" i="19" s="1"/>
  <c r="C2313" i="19"/>
  <c r="C2312" i="19"/>
  <c r="C2311" i="19"/>
  <c r="B2311" i="19" s="1"/>
  <c r="C2310" i="19"/>
  <c r="B2310" i="19" s="1"/>
  <c r="C2309" i="19"/>
  <c r="B2309" i="19" s="1"/>
  <c r="C2308" i="19"/>
  <c r="C2301" i="19"/>
  <c r="C2300" i="19"/>
  <c r="B2300" i="19" s="1"/>
  <c r="A2300" i="19" s="1"/>
  <c r="C2299" i="19"/>
  <c r="C2298" i="19"/>
  <c r="C2297" i="19"/>
  <c r="B2297" i="19" s="1"/>
  <c r="A2297" i="19" s="1"/>
  <c r="C2296" i="19"/>
  <c r="B2296" i="19" s="1"/>
  <c r="A2296" i="19" s="1"/>
  <c r="C2295" i="19"/>
  <c r="B2295" i="19" s="1"/>
  <c r="A2295" i="19" s="1"/>
  <c r="C2294" i="19"/>
  <c r="C2293" i="19"/>
  <c r="C2292" i="19"/>
  <c r="B2292" i="19" s="1"/>
  <c r="A2292" i="19" s="1"/>
  <c r="C2291" i="19"/>
  <c r="C2290" i="19"/>
  <c r="C2289" i="19"/>
  <c r="B2289" i="19" s="1"/>
  <c r="A2289" i="19" s="1"/>
  <c r="C2288" i="19"/>
  <c r="B2288" i="19" s="1"/>
  <c r="A2288" i="19" s="1"/>
  <c r="C2287" i="19"/>
  <c r="B2287" i="19" s="1"/>
  <c r="A2287" i="19" s="1"/>
  <c r="C2286" i="19"/>
  <c r="C2285" i="19"/>
  <c r="C2284" i="19"/>
  <c r="B2284" i="19" s="1"/>
  <c r="A2284" i="19" s="1"/>
  <c r="C2283" i="19"/>
  <c r="C2282" i="19"/>
  <c r="C2281" i="19"/>
  <c r="B2281" i="19" s="1"/>
  <c r="A2281" i="19" s="1"/>
  <c r="C2280" i="19"/>
  <c r="B2280" i="19" s="1"/>
  <c r="A2280" i="19" s="1"/>
  <c r="C2279" i="19"/>
  <c r="B2279" i="19" s="1"/>
  <c r="A2279" i="19" s="1"/>
  <c r="C2278" i="19"/>
  <c r="C2277" i="19"/>
  <c r="C2276" i="19"/>
  <c r="B2276" i="19" s="1"/>
  <c r="C2275" i="19"/>
  <c r="C2274" i="19"/>
  <c r="C2273" i="19"/>
  <c r="B2273" i="19" s="1"/>
  <c r="A2273" i="19" s="1"/>
  <c r="C2272" i="19"/>
  <c r="B2272" i="19" s="1"/>
  <c r="A2272" i="19" s="1"/>
  <c r="C2271" i="19"/>
  <c r="C2270" i="19"/>
  <c r="C2269" i="19"/>
  <c r="C2268" i="19"/>
  <c r="B2268" i="19" s="1"/>
  <c r="A2268" i="19" s="1"/>
  <c r="C2267" i="19"/>
  <c r="C2266" i="19"/>
  <c r="C2265" i="19"/>
  <c r="B2265" i="19" s="1"/>
  <c r="A2265" i="19" s="1"/>
  <c r="C2264" i="19"/>
  <c r="B2264" i="19" s="1"/>
  <c r="A2264" i="19" s="1"/>
  <c r="C2263" i="19"/>
  <c r="B2263" i="19" s="1"/>
  <c r="A2263" i="19" s="1"/>
  <c r="C2262" i="19"/>
  <c r="C2261" i="19"/>
  <c r="C2260" i="19"/>
  <c r="B2260" i="19" s="1"/>
  <c r="C2259" i="19"/>
  <c r="B2259" i="19" s="1"/>
  <c r="C2258" i="19"/>
  <c r="C2257" i="19"/>
  <c r="C2256" i="19"/>
  <c r="B2256" i="19" s="1"/>
  <c r="C2255" i="19"/>
  <c r="B2255" i="19" s="1"/>
  <c r="C2254" i="19"/>
  <c r="C2253" i="19"/>
  <c r="C2252" i="19"/>
  <c r="B2252" i="19" s="1"/>
  <c r="C2245" i="19"/>
  <c r="C2244" i="19"/>
  <c r="C2243" i="19"/>
  <c r="B2243" i="19" s="1"/>
  <c r="A2243" i="19" s="1"/>
  <c r="C2242" i="19"/>
  <c r="B2242" i="19" s="1"/>
  <c r="A2242" i="19" s="1"/>
  <c r="C2241" i="19"/>
  <c r="B2241" i="19" s="1"/>
  <c r="A2241" i="19" s="1"/>
  <c r="C2240" i="19"/>
  <c r="C2239" i="19"/>
  <c r="C2238" i="19"/>
  <c r="B2238" i="19" s="1"/>
  <c r="A2238" i="19" s="1"/>
  <c r="C2237" i="19"/>
  <c r="C2236" i="19"/>
  <c r="C2235" i="19"/>
  <c r="B2235" i="19" s="1"/>
  <c r="A2235" i="19" s="1"/>
  <c r="C2234" i="19"/>
  <c r="B2234" i="19" s="1"/>
  <c r="A2234" i="19" s="1"/>
  <c r="C2233" i="19"/>
  <c r="B2233" i="19" s="1"/>
  <c r="A2233" i="19" s="1"/>
  <c r="C2232" i="19"/>
  <c r="C2231" i="19"/>
  <c r="C2230" i="19"/>
  <c r="B2230" i="19" s="1"/>
  <c r="A2230" i="19" s="1"/>
  <c r="C2229" i="19"/>
  <c r="C2228" i="19"/>
  <c r="C2227" i="19"/>
  <c r="B2227" i="19" s="1"/>
  <c r="A2227" i="19" s="1"/>
  <c r="C2226" i="19"/>
  <c r="B2226" i="19" s="1"/>
  <c r="A2226" i="19" s="1"/>
  <c r="C2225" i="19"/>
  <c r="B2225" i="19" s="1"/>
  <c r="A2225" i="19" s="1"/>
  <c r="C2224" i="19"/>
  <c r="C2223" i="19"/>
  <c r="C2222" i="19"/>
  <c r="B2222" i="19" s="1"/>
  <c r="A2222" i="19" s="1"/>
  <c r="C2221" i="19"/>
  <c r="C2220" i="19"/>
  <c r="C2219" i="19"/>
  <c r="C2218" i="19"/>
  <c r="B2218" i="19" s="1"/>
  <c r="A2218" i="19" s="1"/>
  <c r="C2217" i="19"/>
  <c r="B2217" i="19" s="1"/>
  <c r="A2217" i="19" s="1"/>
  <c r="C2216" i="19"/>
  <c r="C2215" i="19"/>
  <c r="C2214" i="19"/>
  <c r="B2214" i="19" s="1"/>
  <c r="A2214" i="19" s="1"/>
  <c r="C2213" i="19"/>
  <c r="C2212" i="19"/>
  <c r="C2211" i="19"/>
  <c r="B2211" i="19" s="1"/>
  <c r="A2211" i="19" s="1"/>
  <c r="C2210" i="19"/>
  <c r="B2210" i="19" s="1"/>
  <c r="A2210" i="19" s="1"/>
  <c r="C2209" i="19"/>
  <c r="B2209" i="19" s="1"/>
  <c r="A2209" i="19" s="1"/>
  <c r="C2208" i="19"/>
  <c r="C2207" i="19"/>
  <c r="C2206" i="19"/>
  <c r="B2206" i="19" s="1"/>
  <c r="C2205" i="19"/>
  <c r="C2204" i="19"/>
  <c r="C2203" i="19"/>
  <c r="B2203" i="19" s="1"/>
  <c r="C2202" i="19"/>
  <c r="B2202" i="19" s="1"/>
  <c r="C2201" i="19"/>
  <c r="B2201" i="19" s="1"/>
  <c r="C2200" i="19"/>
  <c r="C2199" i="19"/>
  <c r="C2198" i="19"/>
  <c r="B2198" i="19" s="1"/>
  <c r="C2197" i="19"/>
  <c r="C2196" i="19"/>
  <c r="C2189" i="19"/>
  <c r="B2189" i="19" s="1"/>
  <c r="C2188" i="19"/>
  <c r="B2188" i="19" s="1"/>
  <c r="A2188" i="19" s="1"/>
  <c r="C2187" i="19"/>
  <c r="B2187" i="19" s="1"/>
  <c r="A2187" i="19" s="1"/>
  <c r="C2186" i="19"/>
  <c r="C2185" i="19"/>
  <c r="C2184" i="19"/>
  <c r="B2184" i="19" s="1"/>
  <c r="A2184" i="19" s="1"/>
  <c r="C2183" i="19"/>
  <c r="C2182" i="19"/>
  <c r="C2181" i="19"/>
  <c r="B2181" i="19" s="1"/>
  <c r="A2181" i="19" s="1"/>
  <c r="C2180" i="19"/>
  <c r="B2180" i="19" s="1"/>
  <c r="A2180" i="19" s="1"/>
  <c r="C2179" i="19"/>
  <c r="B2179" i="19" s="1"/>
  <c r="A2179" i="19" s="1"/>
  <c r="C2178" i="19"/>
  <c r="C2177" i="19"/>
  <c r="C2176" i="19"/>
  <c r="B2176" i="19" s="1"/>
  <c r="A2176" i="19" s="1"/>
  <c r="C2175" i="19"/>
  <c r="C2174" i="19"/>
  <c r="C2173" i="19"/>
  <c r="B2173" i="19" s="1"/>
  <c r="A2173" i="19" s="1"/>
  <c r="C2172" i="19"/>
  <c r="B2172" i="19" s="1"/>
  <c r="A2172" i="19" s="1"/>
  <c r="C2171" i="19"/>
  <c r="C2170" i="19"/>
  <c r="C2169" i="19"/>
  <c r="C2168" i="19"/>
  <c r="B2168" i="19" s="1"/>
  <c r="A2168" i="19" s="1"/>
  <c r="C2167" i="19"/>
  <c r="C2166" i="19"/>
  <c r="C2165" i="19"/>
  <c r="B2165" i="19" s="1"/>
  <c r="A2165" i="19" s="1"/>
  <c r="C2164" i="19"/>
  <c r="B2164" i="19" s="1"/>
  <c r="C2163" i="19"/>
  <c r="B2163" i="19" s="1"/>
  <c r="A2163" i="19" s="1"/>
  <c r="C2162" i="19"/>
  <c r="C2161" i="19"/>
  <c r="C2160" i="19"/>
  <c r="B2160" i="19" s="1"/>
  <c r="A2160" i="19" s="1"/>
  <c r="C2159" i="19"/>
  <c r="C2158" i="19"/>
  <c r="C2157" i="19"/>
  <c r="B2157" i="19" s="1"/>
  <c r="A2157" i="19" s="1"/>
  <c r="C2156" i="19"/>
  <c r="B2156" i="19" s="1"/>
  <c r="A2156" i="19" s="1"/>
  <c r="C2155" i="19"/>
  <c r="B2155" i="19" s="1"/>
  <c r="A2155" i="19" s="1"/>
  <c r="C2154" i="19"/>
  <c r="C2153" i="19"/>
  <c r="C2152" i="19"/>
  <c r="B2152" i="19" s="1"/>
  <c r="A2152" i="19" s="1"/>
  <c r="C2151" i="19"/>
  <c r="C2150" i="19"/>
  <c r="C2149" i="19"/>
  <c r="B2149" i="19" s="1"/>
  <c r="C2148" i="19"/>
  <c r="B2148" i="19" s="1"/>
  <c r="C2147" i="19"/>
  <c r="B2147" i="19" s="1"/>
  <c r="C2146" i="19"/>
  <c r="C2145" i="19"/>
  <c r="C2144" i="19"/>
  <c r="B2144" i="19" s="1"/>
  <c r="C2143" i="19"/>
  <c r="C2142" i="19"/>
  <c r="C2141" i="19"/>
  <c r="B2141" i="19" s="1"/>
  <c r="C2140" i="19"/>
  <c r="B2140" i="19" s="1"/>
  <c r="C2133" i="19"/>
  <c r="B2133" i="19" s="1"/>
  <c r="C2132" i="19"/>
  <c r="C2131" i="19"/>
  <c r="C2130" i="19"/>
  <c r="B2130" i="19" s="1"/>
  <c r="A2130" i="19" s="1"/>
  <c r="C2129" i="19"/>
  <c r="C2128" i="19"/>
  <c r="C2127" i="19"/>
  <c r="B2127" i="19" s="1"/>
  <c r="A2127" i="19" s="1"/>
  <c r="C2126" i="19"/>
  <c r="B2126" i="19" s="1"/>
  <c r="A2126" i="19" s="1"/>
  <c r="C2125" i="19"/>
  <c r="B2125" i="19" s="1"/>
  <c r="A2125" i="19" s="1"/>
  <c r="C2124" i="19"/>
  <c r="C2123" i="19"/>
  <c r="C2122" i="19"/>
  <c r="B2122" i="19" s="1"/>
  <c r="A2122" i="19" s="1"/>
  <c r="C2121" i="19"/>
  <c r="C2120" i="19"/>
  <c r="C2119" i="19"/>
  <c r="B2119" i="19" s="1"/>
  <c r="A2119" i="19" s="1"/>
  <c r="C2118" i="19"/>
  <c r="B2118" i="19" s="1"/>
  <c r="A2118" i="19" s="1"/>
  <c r="C2117" i="19"/>
  <c r="B2117" i="19" s="1"/>
  <c r="A2117" i="19" s="1"/>
  <c r="C2116" i="19"/>
  <c r="C2115" i="19"/>
  <c r="C2114" i="19"/>
  <c r="B2114" i="19" s="1"/>
  <c r="A2114" i="19" s="1"/>
  <c r="C2113" i="19"/>
  <c r="C2112" i="19"/>
  <c r="C2111" i="19"/>
  <c r="B2111" i="19" s="1"/>
  <c r="A2111" i="19" s="1"/>
  <c r="C2110" i="19"/>
  <c r="B2110" i="19" s="1"/>
  <c r="A2110" i="19" s="1"/>
  <c r="C2109" i="19"/>
  <c r="B2109" i="19" s="1"/>
  <c r="A2109" i="19" s="1"/>
  <c r="C2108" i="19"/>
  <c r="C2107" i="19"/>
  <c r="C2106" i="19"/>
  <c r="B2106" i="19" s="1"/>
  <c r="A2106" i="19" s="1"/>
  <c r="C2105" i="19"/>
  <c r="C2104" i="19"/>
  <c r="C2103" i="19"/>
  <c r="B2103" i="19" s="1"/>
  <c r="A2103" i="19" s="1"/>
  <c r="C2102" i="19"/>
  <c r="B2102" i="19" s="1"/>
  <c r="A2102" i="19" s="1"/>
  <c r="C2101" i="19"/>
  <c r="C2100" i="19"/>
  <c r="C2099" i="19"/>
  <c r="C2098" i="19"/>
  <c r="B2098" i="19" s="1"/>
  <c r="A2098" i="19" s="1"/>
  <c r="C2097" i="19"/>
  <c r="C2096" i="19"/>
  <c r="C2095" i="19"/>
  <c r="B2095" i="19" s="1"/>
  <c r="A2095" i="19" s="1"/>
  <c r="C2094" i="19"/>
  <c r="B2094" i="19" s="1"/>
  <c r="C2093" i="19"/>
  <c r="B2093" i="19" s="1"/>
  <c r="C2092" i="19"/>
  <c r="C2091" i="19"/>
  <c r="C2090" i="19"/>
  <c r="B2090" i="19" s="1"/>
  <c r="C2089" i="19"/>
  <c r="C2088" i="19"/>
  <c r="C2087" i="19"/>
  <c r="B2087" i="19" s="1"/>
  <c r="C2086" i="19"/>
  <c r="B2086" i="19" s="1"/>
  <c r="C2085" i="19"/>
  <c r="B2085" i="19" s="1"/>
  <c r="C2084" i="19"/>
  <c r="C2077" i="19"/>
  <c r="C2076" i="19"/>
  <c r="B2076" i="19" s="1"/>
  <c r="A2076" i="19" s="1"/>
  <c r="C2075" i="19"/>
  <c r="C2074" i="19"/>
  <c r="C2073" i="19"/>
  <c r="B2073" i="19" s="1"/>
  <c r="A2073" i="19" s="1"/>
  <c r="C2072" i="19"/>
  <c r="B2072" i="19" s="1"/>
  <c r="A2072" i="19" s="1"/>
  <c r="C2071" i="19"/>
  <c r="B2071" i="19" s="1"/>
  <c r="A2071" i="19" s="1"/>
  <c r="C2070" i="19"/>
  <c r="C2069" i="19"/>
  <c r="C2068" i="19"/>
  <c r="B2068" i="19" s="1"/>
  <c r="A2068" i="19" s="1"/>
  <c r="C2067" i="19"/>
  <c r="C2066" i="19"/>
  <c r="C2065" i="19"/>
  <c r="B2065" i="19" s="1"/>
  <c r="A2065" i="19" s="1"/>
  <c r="C2064" i="19"/>
  <c r="B2064" i="19" s="1"/>
  <c r="A2064" i="19" s="1"/>
  <c r="C2063" i="19"/>
  <c r="B2063" i="19" s="1"/>
  <c r="A2063" i="19" s="1"/>
  <c r="C2062" i="19"/>
  <c r="C2061" i="19"/>
  <c r="C2060" i="19"/>
  <c r="B2060" i="19" s="1"/>
  <c r="A2060" i="19" s="1"/>
  <c r="C2059" i="19"/>
  <c r="C2058" i="19"/>
  <c r="C2057" i="19"/>
  <c r="B2057" i="19" s="1"/>
  <c r="A2057" i="19" s="1"/>
  <c r="C2056" i="19"/>
  <c r="B2056" i="19" s="1"/>
  <c r="A2056" i="19" s="1"/>
  <c r="C2055" i="19"/>
  <c r="B2055" i="19" s="1"/>
  <c r="A2055" i="19" s="1"/>
  <c r="C2054" i="19"/>
  <c r="C2053" i="19"/>
  <c r="C2052" i="19"/>
  <c r="B2052" i="19" s="1"/>
  <c r="C2051" i="19"/>
  <c r="C2050" i="19"/>
  <c r="C2049" i="19"/>
  <c r="B2049" i="19" s="1"/>
  <c r="A2049" i="19" s="1"/>
  <c r="C2048" i="19"/>
  <c r="B2048" i="19" s="1"/>
  <c r="A2048" i="19" s="1"/>
  <c r="C2047" i="19"/>
  <c r="B2047" i="19" s="1"/>
  <c r="A2047" i="19" s="1"/>
  <c r="C2046" i="19"/>
  <c r="C2045" i="19"/>
  <c r="C2044" i="19"/>
  <c r="B2044" i="19" s="1"/>
  <c r="A2044" i="19" s="1"/>
  <c r="C2043" i="19"/>
  <c r="C2042" i="19"/>
  <c r="C2041" i="19"/>
  <c r="B2041" i="19" s="1"/>
  <c r="A2041" i="19" s="1"/>
  <c r="C2040" i="19"/>
  <c r="B2040" i="19" s="1"/>
  <c r="A2040" i="19" s="1"/>
  <c r="C2039" i="19"/>
  <c r="B2039" i="19" s="1"/>
  <c r="A2039" i="19" s="1"/>
  <c r="C2038" i="19"/>
  <c r="C2037" i="19"/>
  <c r="C2036" i="19"/>
  <c r="B2036" i="19" s="1"/>
  <c r="C2035" i="19"/>
  <c r="B2035" i="19" s="1"/>
  <c r="C2034" i="19"/>
  <c r="C2033" i="19"/>
  <c r="B2033" i="19" s="1"/>
  <c r="C2032" i="19"/>
  <c r="B2032" i="19" s="1"/>
  <c r="C2031" i="19"/>
  <c r="B2031" i="19" s="1"/>
  <c r="C2030" i="19"/>
  <c r="C2029" i="19"/>
  <c r="C2028" i="19"/>
  <c r="B2028" i="19" s="1"/>
  <c r="C2021" i="19"/>
  <c r="C2020" i="19"/>
  <c r="C2019" i="19"/>
  <c r="B2019" i="19" s="1"/>
  <c r="A2019" i="19" s="1"/>
  <c r="C2018" i="19"/>
  <c r="B2018" i="19" s="1"/>
  <c r="A2018" i="19" s="1"/>
  <c r="C2017" i="19"/>
  <c r="B2017" i="19" s="1"/>
  <c r="A2017" i="19" s="1"/>
  <c r="C2016" i="19"/>
  <c r="C2015" i="19"/>
  <c r="C2014" i="19"/>
  <c r="B2014" i="19" s="1"/>
  <c r="A2014" i="19" s="1"/>
  <c r="C2013" i="19"/>
  <c r="C2012" i="19"/>
  <c r="C2011" i="19"/>
  <c r="C2010" i="19"/>
  <c r="B2010" i="19" s="1"/>
  <c r="A2010" i="19" s="1"/>
  <c r="C2009" i="19"/>
  <c r="B2009" i="19" s="1"/>
  <c r="A2009" i="19" s="1"/>
  <c r="C2008" i="19"/>
  <c r="C2007" i="19"/>
  <c r="C2006" i="19"/>
  <c r="B2006" i="19" s="1"/>
  <c r="A2006" i="19" s="1"/>
  <c r="C2005" i="19"/>
  <c r="C2004" i="19"/>
  <c r="C2003" i="19"/>
  <c r="B2003" i="19" s="1"/>
  <c r="A2003" i="19" s="1"/>
  <c r="C2002" i="19"/>
  <c r="B2002" i="19" s="1"/>
  <c r="A2002" i="19" s="1"/>
  <c r="C2001" i="19"/>
  <c r="B2001" i="19" s="1"/>
  <c r="A2001" i="19" s="1"/>
  <c r="C2000" i="19"/>
  <c r="C1999" i="19"/>
  <c r="C1998" i="19"/>
  <c r="B1998" i="19" s="1"/>
  <c r="A1998" i="19" s="1"/>
  <c r="C1997" i="19"/>
  <c r="C1996" i="19"/>
  <c r="C1995" i="19"/>
  <c r="B1995" i="19" s="1"/>
  <c r="A1995" i="19" s="1"/>
  <c r="C1994" i="19"/>
  <c r="B1994" i="19" s="1"/>
  <c r="A1994" i="19" s="1"/>
  <c r="C1993" i="19"/>
  <c r="B1993" i="19" s="1"/>
  <c r="A1993" i="19" s="1"/>
  <c r="C1992" i="19"/>
  <c r="C1991" i="19"/>
  <c r="C1990" i="19"/>
  <c r="C1989" i="19"/>
  <c r="C1988" i="19"/>
  <c r="C1987" i="19"/>
  <c r="B1987" i="19" s="1"/>
  <c r="A1987" i="19" s="1"/>
  <c r="C1986" i="19"/>
  <c r="C1985" i="19"/>
  <c r="B1985" i="19" s="1"/>
  <c r="A1985" i="19" s="1"/>
  <c r="C1984" i="19"/>
  <c r="C1983" i="19"/>
  <c r="C1982" i="19"/>
  <c r="C1981" i="19"/>
  <c r="C1980" i="19"/>
  <c r="B1980" i="19" s="1"/>
  <c r="C1979" i="19"/>
  <c r="B1979" i="19" s="1"/>
  <c r="C1978" i="19"/>
  <c r="C1977" i="19"/>
  <c r="B1977" i="19" s="1"/>
  <c r="C1976" i="19"/>
  <c r="C1975" i="19"/>
  <c r="C1974" i="19"/>
  <c r="C1973" i="19"/>
  <c r="C1972" i="19"/>
  <c r="C1965" i="19"/>
  <c r="B1965" i="19" s="1"/>
  <c r="C1964" i="19"/>
  <c r="C1963" i="19"/>
  <c r="C1962" i="19"/>
  <c r="C1961" i="19"/>
  <c r="C1960" i="19"/>
  <c r="C1959" i="19"/>
  <c r="C1958" i="19"/>
  <c r="C1957" i="19"/>
  <c r="B1957" i="19" s="1"/>
  <c r="A1957" i="19" s="1"/>
  <c r="C1956" i="19"/>
  <c r="C1955" i="19"/>
  <c r="B1955" i="19" s="1"/>
  <c r="A1955" i="19" s="1"/>
  <c r="C1954" i="19"/>
  <c r="C1953" i="19"/>
  <c r="C1952" i="19"/>
  <c r="C1951" i="19"/>
  <c r="C1950" i="19"/>
  <c r="C1949" i="19"/>
  <c r="B1949" i="19" s="1"/>
  <c r="A1949" i="19" s="1"/>
  <c r="C1948" i="19"/>
  <c r="C1947" i="19"/>
  <c r="B1947" i="19" s="1"/>
  <c r="A1947" i="19" s="1"/>
  <c r="C1946" i="19"/>
  <c r="C1945" i="19"/>
  <c r="C1944" i="19"/>
  <c r="C1943" i="19"/>
  <c r="C1942" i="19"/>
  <c r="C1941" i="19"/>
  <c r="B1941" i="19" s="1"/>
  <c r="A1941" i="19" s="1"/>
  <c r="C1940" i="19"/>
  <c r="C1939" i="19"/>
  <c r="B1939" i="19" s="1"/>
  <c r="A1939" i="19" s="1"/>
  <c r="C1938" i="19"/>
  <c r="C1937" i="19"/>
  <c r="C1936" i="19"/>
  <c r="C1935" i="19"/>
  <c r="C1934" i="19"/>
  <c r="C1933" i="19"/>
  <c r="B1933" i="19" s="1"/>
  <c r="A1933" i="19" s="1"/>
  <c r="C1932" i="19"/>
  <c r="C1931" i="19"/>
  <c r="B1931" i="19" s="1"/>
  <c r="A1931" i="19" s="1"/>
  <c r="C1930" i="19"/>
  <c r="C1929" i="19"/>
  <c r="C1928" i="19"/>
  <c r="C1927" i="19"/>
  <c r="C1926" i="19"/>
  <c r="C1925" i="19"/>
  <c r="B1925" i="19" s="1"/>
  <c r="C1924" i="19"/>
  <c r="B1924" i="19" s="1"/>
  <c r="C1923" i="19"/>
  <c r="B1923" i="19" s="1"/>
  <c r="C1922" i="19"/>
  <c r="C1921" i="19"/>
  <c r="C1920" i="19"/>
  <c r="C1919" i="19"/>
  <c r="C1918" i="19"/>
  <c r="C1917" i="19"/>
  <c r="B1917" i="19" s="1"/>
  <c r="C1916" i="19"/>
  <c r="C1909" i="19"/>
  <c r="C1908" i="19"/>
  <c r="C1907" i="19"/>
  <c r="C1906" i="19"/>
  <c r="C1905" i="19"/>
  <c r="C1904" i="19"/>
  <c r="C1903" i="19"/>
  <c r="C1902" i="19"/>
  <c r="C1901" i="19"/>
  <c r="C1900" i="19"/>
  <c r="C1899" i="19"/>
  <c r="C1898" i="19"/>
  <c r="C1897" i="19"/>
  <c r="C1896" i="19"/>
  <c r="C1895" i="19"/>
  <c r="C1894" i="19"/>
  <c r="C1893" i="19"/>
  <c r="C1892" i="19"/>
  <c r="C1891" i="19"/>
  <c r="C1890" i="19"/>
  <c r="C1889" i="19"/>
  <c r="C1888" i="19"/>
  <c r="C1887" i="19"/>
  <c r="C1886" i="19"/>
  <c r="C1885" i="19"/>
  <c r="C1884" i="19"/>
  <c r="C1883" i="19"/>
  <c r="C1882" i="19"/>
  <c r="C1881" i="19"/>
  <c r="C1880" i="19"/>
  <c r="C1879" i="19"/>
  <c r="C1878" i="19"/>
  <c r="C1877" i="19"/>
  <c r="C1876" i="19"/>
  <c r="C1875" i="19"/>
  <c r="C1874" i="19"/>
  <c r="C1873" i="19"/>
  <c r="C1872" i="19"/>
  <c r="C1871" i="19"/>
  <c r="C1870" i="19"/>
  <c r="C1869" i="19"/>
  <c r="C1868" i="19"/>
  <c r="C1867" i="19"/>
  <c r="C1866" i="19"/>
  <c r="C1865" i="19"/>
  <c r="C1864" i="19"/>
  <c r="C1863" i="19"/>
  <c r="C1862" i="19"/>
  <c r="C1861" i="19"/>
  <c r="C1860" i="19"/>
  <c r="C1853" i="19"/>
  <c r="C1852" i="19"/>
  <c r="C1851" i="19"/>
  <c r="C1850" i="19"/>
  <c r="C1849" i="19"/>
  <c r="C1848" i="19"/>
  <c r="C1847" i="19"/>
  <c r="C1846" i="19"/>
  <c r="C1845" i="19"/>
  <c r="C1844" i="19"/>
  <c r="C1843" i="19"/>
  <c r="C1842" i="19"/>
  <c r="C1841" i="19"/>
  <c r="C1840" i="19"/>
  <c r="C1839" i="19"/>
  <c r="C1838" i="19"/>
  <c r="C1837" i="19"/>
  <c r="C1836" i="19"/>
  <c r="C1835" i="19"/>
  <c r="C1834" i="19"/>
  <c r="C1833" i="19"/>
  <c r="C1832" i="19"/>
  <c r="C1831" i="19"/>
  <c r="C1830" i="19"/>
  <c r="C1829" i="19"/>
  <c r="C1828" i="19"/>
  <c r="C1827" i="19"/>
  <c r="C1826" i="19"/>
  <c r="C1825" i="19"/>
  <c r="C1824" i="19"/>
  <c r="C1823" i="19"/>
  <c r="C1822" i="19"/>
  <c r="C1821" i="19"/>
  <c r="C1820" i="19"/>
  <c r="C1819" i="19"/>
  <c r="C1818" i="19"/>
  <c r="C1817" i="19"/>
  <c r="C1816" i="19"/>
  <c r="C1815" i="19"/>
  <c r="C1814" i="19"/>
  <c r="C1813" i="19"/>
  <c r="C1812" i="19"/>
  <c r="C1811" i="19"/>
  <c r="C1810" i="19"/>
  <c r="C1809" i="19"/>
  <c r="C1808" i="19"/>
  <c r="C1807" i="19"/>
  <c r="C1806" i="19"/>
  <c r="C1805" i="19"/>
  <c r="C1804" i="19"/>
  <c r="C1797" i="19"/>
  <c r="C1796" i="19"/>
  <c r="C1795" i="19"/>
  <c r="C1794" i="19"/>
  <c r="C1793" i="19"/>
  <c r="C1792" i="19"/>
  <c r="C1791" i="19"/>
  <c r="C1790" i="19"/>
  <c r="C1789" i="19"/>
  <c r="C1788" i="19"/>
  <c r="C1787" i="19"/>
  <c r="C1786" i="19"/>
  <c r="C1785" i="19"/>
  <c r="C1784" i="19"/>
  <c r="C1783" i="19"/>
  <c r="C1782" i="19"/>
  <c r="C1781" i="19"/>
  <c r="C1780" i="19"/>
  <c r="C1779" i="19"/>
  <c r="C1778" i="19"/>
  <c r="C1777" i="19"/>
  <c r="C1776" i="19"/>
  <c r="C1775" i="19"/>
  <c r="C1774" i="19"/>
  <c r="C1773" i="19"/>
  <c r="C1772" i="19"/>
  <c r="C1771" i="19"/>
  <c r="C1770" i="19"/>
  <c r="C1769" i="19"/>
  <c r="C1768" i="19"/>
  <c r="C1767" i="19"/>
  <c r="C1766" i="19"/>
  <c r="C1765" i="19"/>
  <c r="C1764" i="19"/>
  <c r="C1763" i="19"/>
  <c r="C1762" i="19"/>
  <c r="C1761" i="19"/>
  <c r="C1760" i="19"/>
  <c r="C1759" i="19"/>
  <c r="C1758" i="19"/>
  <c r="C1757" i="19"/>
  <c r="C1756" i="19"/>
  <c r="C1755" i="19"/>
  <c r="C1754" i="19"/>
  <c r="C1753" i="19"/>
  <c r="C1752" i="19"/>
  <c r="C1751" i="19"/>
  <c r="C1750" i="19"/>
  <c r="C1749" i="19"/>
  <c r="C1748" i="19"/>
  <c r="C1741" i="19"/>
  <c r="C1740" i="19"/>
  <c r="C1739" i="19"/>
  <c r="C1738" i="19"/>
  <c r="C1737" i="19"/>
  <c r="C1736" i="19"/>
  <c r="C1735" i="19"/>
  <c r="C1734" i="19"/>
  <c r="C1733" i="19"/>
  <c r="C1732" i="19"/>
  <c r="C1731" i="19"/>
  <c r="C1730" i="19"/>
  <c r="C1729" i="19"/>
  <c r="C1728" i="19"/>
  <c r="C1727" i="19"/>
  <c r="C1726" i="19"/>
  <c r="C1725" i="19"/>
  <c r="C1724" i="19"/>
  <c r="C1723" i="19"/>
  <c r="C1722" i="19"/>
  <c r="C1721" i="19"/>
  <c r="C1720" i="19"/>
  <c r="C1719" i="19"/>
  <c r="C1718" i="19"/>
  <c r="C1717" i="19"/>
  <c r="C1716" i="19"/>
  <c r="C1715" i="19"/>
  <c r="C1714" i="19"/>
  <c r="C1713" i="19"/>
  <c r="C1712" i="19"/>
  <c r="C1711" i="19"/>
  <c r="C1710" i="19"/>
  <c r="C1709" i="19"/>
  <c r="C1708" i="19"/>
  <c r="C1707" i="19"/>
  <c r="C1706" i="19"/>
  <c r="C1705" i="19"/>
  <c r="C1704" i="19"/>
  <c r="C1703" i="19"/>
  <c r="C1702" i="19"/>
  <c r="C1701" i="19"/>
  <c r="C1700" i="19"/>
  <c r="C1699" i="19"/>
  <c r="C1698" i="19"/>
  <c r="C1697" i="19"/>
  <c r="C1696" i="19"/>
  <c r="C1695" i="19"/>
  <c r="C1694" i="19"/>
  <c r="C1693" i="19"/>
  <c r="C1692" i="19"/>
  <c r="C1685" i="19"/>
  <c r="C1684" i="19"/>
  <c r="C1683" i="19"/>
  <c r="C1682" i="19"/>
  <c r="C1681" i="19"/>
  <c r="C1680" i="19"/>
  <c r="C1679" i="19"/>
  <c r="C1678" i="19"/>
  <c r="C1677" i="19"/>
  <c r="C1676" i="19"/>
  <c r="C1675" i="19"/>
  <c r="C1674" i="19"/>
  <c r="C1673" i="19"/>
  <c r="C1672" i="19"/>
  <c r="C1671" i="19"/>
  <c r="C1670" i="19"/>
  <c r="C1669" i="19"/>
  <c r="C1668" i="19"/>
  <c r="C1667" i="19"/>
  <c r="C1666" i="19"/>
  <c r="C1665" i="19"/>
  <c r="C1664" i="19"/>
  <c r="C1663" i="19"/>
  <c r="C1662" i="19"/>
  <c r="C1661" i="19"/>
  <c r="C1660" i="19"/>
  <c r="C1659" i="19"/>
  <c r="C1658" i="19"/>
  <c r="C1657" i="19"/>
  <c r="C1656" i="19"/>
  <c r="C1655" i="19"/>
  <c r="C1654" i="19"/>
  <c r="C1653" i="19"/>
  <c r="C1652" i="19"/>
  <c r="C1651" i="19"/>
  <c r="C1650" i="19"/>
  <c r="C1649" i="19"/>
  <c r="C1648" i="19"/>
  <c r="C1647" i="19"/>
  <c r="C1646" i="19"/>
  <c r="C1645" i="19"/>
  <c r="C1644" i="19"/>
  <c r="C1643" i="19"/>
  <c r="C1642" i="19"/>
  <c r="C1641" i="19"/>
  <c r="C1640" i="19"/>
  <c r="C1639" i="19"/>
  <c r="C1638" i="19"/>
  <c r="C1637" i="19"/>
  <c r="C1636" i="19"/>
  <c r="C1629" i="19"/>
  <c r="C1628" i="19"/>
  <c r="C1627" i="19"/>
  <c r="C1626" i="19"/>
  <c r="C1625" i="19"/>
  <c r="C1624" i="19"/>
  <c r="C1623" i="19"/>
  <c r="C1622" i="19"/>
  <c r="C1621" i="19"/>
  <c r="C1620" i="19"/>
  <c r="C1619" i="19"/>
  <c r="C1618" i="19"/>
  <c r="C1617" i="19"/>
  <c r="C1616" i="19"/>
  <c r="C1615" i="19"/>
  <c r="C1614" i="19"/>
  <c r="C1613" i="19"/>
  <c r="C1612" i="19"/>
  <c r="C1611" i="19"/>
  <c r="C1610" i="19"/>
  <c r="C1609" i="19"/>
  <c r="C1608" i="19"/>
  <c r="C1607" i="19"/>
  <c r="C1606" i="19"/>
  <c r="C1605" i="19"/>
  <c r="C1604" i="19"/>
  <c r="C1603" i="19"/>
  <c r="C1602" i="19"/>
  <c r="C1601" i="19"/>
  <c r="C1600" i="19"/>
  <c r="C1599" i="19"/>
  <c r="C1598" i="19"/>
  <c r="C1597" i="19"/>
  <c r="C1596" i="19"/>
  <c r="C1595" i="19"/>
  <c r="C1594" i="19"/>
  <c r="C1593" i="19"/>
  <c r="C1592" i="19"/>
  <c r="C1591" i="19"/>
  <c r="C1590" i="19"/>
  <c r="C1589" i="19"/>
  <c r="C1588" i="19"/>
  <c r="C1587" i="19"/>
  <c r="C1586" i="19"/>
  <c r="C1585" i="19"/>
  <c r="C1584" i="19"/>
  <c r="C1583" i="19"/>
  <c r="C1582" i="19"/>
  <c r="C1581" i="19"/>
  <c r="C1580" i="19"/>
  <c r="C1573" i="19"/>
  <c r="C1572" i="19"/>
  <c r="C1571" i="19"/>
  <c r="C1570" i="19"/>
  <c r="C1569" i="19"/>
  <c r="C1568" i="19"/>
  <c r="C1567" i="19"/>
  <c r="C1566" i="19"/>
  <c r="C1565" i="19"/>
  <c r="C1564" i="19"/>
  <c r="C1563" i="19"/>
  <c r="C1562" i="19"/>
  <c r="C1561" i="19"/>
  <c r="C1560" i="19"/>
  <c r="C1559" i="19"/>
  <c r="C1558" i="19"/>
  <c r="C1557" i="19"/>
  <c r="C1556" i="19"/>
  <c r="C1555" i="19"/>
  <c r="C1554" i="19"/>
  <c r="C1553" i="19"/>
  <c r="C1552" i="19"/>
  <c r="C1551" i="19"/>
  <c r="C1550" i="19"/>
  <c r="C1549" i="19"/>
  <c r="C1548" i="19"/>
  <c r="C1547" i="19"/>
  <c r="C1546" i="19"/>
  <c r="C1545" i="19"/>
  <c r="C1544" i="19"/>
  <c r="C1543" i="19"/>
  <c r="C1542" i="19"/>
  <c r="C1541" i="19"/>
  <c r="C1540" i="19"/>
  <c r="C1539" i="19"/>
  <c r="C1538" i="19"/>
  <c r="C1537" i="19"/>
  <c r="C1536" i="19"/>
  <c r="C1535" i="19"/>
  <c r="C1534" i="19"/>
  <c r="C1533" i="19"/>
  <c r="C1532" i="19"/>
  <c r="C1531" i="19"/>
  <c r="C1530" i="19"/>
  <c r="C1529" i="19"/>
  <c r="C1528" i="19"/>
  <c r="C1527" i="19"/>
  <c r="C1526" i="19"/>
  <c r="C1525" i="19"/>
  <c r="C1524" i="19"/>
  <c r="C1517" i="19"/>
  <c r="C1516" i="19"/>
  <c r="C1515" i="19"/>
  <c r="C1514" i="19"/>
  <c r="C1513" i="19"/>
  <c r="C1512" i="19"/>
  <c r="C1511" i="19"/>
  <c r="C1510" i="19"/>
  <c r="C1509" i="19"/>
  <c r="C1508" i="19"/>
  <c r="C1507" i="19"/>
  <c r="C1506" i="19"/>
  <c r="C1505" i="19"/>
  <c r="C1504" i="19"/>
  <c r="C1503" i="19"/>
  <c r="C1502" i="19"/>
  <c r="C1501" i="19"/>
  <c r="C1500" i="19"/>
  <c r="C1499" i="19"/>
  <c r="C1498" i="19"/>
  <c r="C1497" i="19"/>
  <c r="C1496" i="19"/>
  <c r="C1495" i="19"/>
  <c r="C1494" i="19"/>
  <c r="C1493" i="19"/>
  <c r="C1492" i="19"/>
  <c r="C1491" i="19"/>
  <c r="C1490" i="19"/>
  <c r="C1489" i="19"/>
  <c r="C1488" i="19"/>
  <c r="C1487" i="19"/>
  <c r="C1486" i="19"/>
  <c r="C1485" i="19"/>
  <c r="C1484" i="19"/>
  <c r="C1483" i="19"/>
  <c r="C1482" i="19"/>
  <c r="C1481" i="19"/>
  <c r="C1480" i="19"/>
  <c r="C1479" i="19"/>
  <c r="C1478" i="19"/>
  <c r="C1477" i="19"/>
  <c r="C1476" i="19"/>
  <c r="C1475" i="19"/>
  <c r="C1474" i="19"/>
  <c r="C1473" i="19"/>
  <c r="C1472" i="19"/>
  <c r="C1471" i="19"/>
  <c r="C1470" i="19"/>
  <c r="C1469" i="19"/>
  <c r="C1468" i="19"/>
  <c r="C1461" i="19"/>
  <c r="C1460" i="19"/>
  <c r="C1459" i="19"/>
  <c r="C1458" i="19"/>
  <c r="C1457" i="19"/>
  <c r="C1456" i="19"/>
  <c r="C1455" i="19"/>
  <c r="C1454" i="19"/>
  <c r="C1453" i="19"/>
  <c r="C1452" i="19"/>
  <c r="C1451" i="19"/>
  <c r="C1450" i="19"/>
  <c r="C1449" i="19"/>
  <c r="C1448" i="19"/>
  <c r="C1447" i="19"/>
  <c r="C1446" i="19"/>
  <c r="C1445" i="19"/>
  <c r="C1444" i="19"/>
  <c r="C1443" i="19"/>
  <c r="C1442" i="19"/>
  <c r="C1441" i="19"/>
  <c r="C1440" i="19"/>
  <c r="C1439" i="19"/>
  <c r="C1438" i="19"/>
  <c r="C1437" i="19"/>
  <c r="C1436" i="19"/>
  <c r="C1435" i="19"/>
  <c r="C1434" i="19"/>
  <c r="C1433" i="19"/>
  <c r="C1432" i="19"/>
  <c r="C1431" i="19"/>
  <c r="C1430" i="19"/>
  <c r="C1429" i="19"/>
  <c r="C1428" i="19"/>
  <c r="C1427" i="19"/>
  <c r="C1426" i="19"/>
  <c r="C1425" i="19"/>
  <c r="C1424" i="19"/>
  <c r="C1423" i="19"/>
  <c r="C1422" i="19"/>
  <c r="C1421" i="19"/>
  <c r="C1420" i="19"/>
  <c r="C1419" i="19"/>
  <c r="C1418" i="19"/>
  <c r="C1417" i="19"/>
  <c r="C1416" i="19"/>
  <c r="C1415" i="19"/>
  <c r="C1414" i="19"/>
  <c r="C1413" i="19"/>
  <c r="C1412" i="19"/>
  <c r="C1405" i="19"/>
  <c r="C1404" i="19"/>
  <c r="C1403" i="19"/>
  <c r="C1402" i="19"/>
  <c r="C1401" i="19"/>
  <c r="C1400" i="19"/>
  <c r="C1399" i="19"/>
  <c r="C1398" i="19"/>
  <c r="C1397" i="19"/>
  <c r="C1396" i="19"/>
  <c r="C1395" i="19"/>
  <c r="C1394" i="19"/>
  <c r="C1393" i="19"/>
  <c r="C1392" i="19"/>
  <c r="C1391" i="19"/>
  <c r="C1390" i="19"/>
  <c r="C1389" i="19"/>
  <c r="C1388" i="19"/>
  <c r="C1387" i="19"/>
  <c r="C1386" i="19"/>
  <c r="C1385" i="19"/>
  <c r="C1384" i="19"/>
  <c r="C1383" i="19"/>
  <c r="C1382" i="19"/>
  <c r="C1381" i="19"/>
  <c r="C1380" i="19"/>
  <c r="C1379" i="19"/>
  <c r="C1378" i="19"/>
  <c r="C1377" i="19"/>
  <c r="C1376" i="19"/>
  <c r="C1375" i="19"/>
  <c r="C1374" i="19"/>
  <c r="C1373" i="19"/>
  <c r="C1372" i="19"/>
  <c r="C1371" i="19"/>
  <c r="C1370" i="19"/>
  <c r="C1369" i="19"/>
  <c r="C1368" i="19"/>
  <c r="C1367" i="19"/>
  <c r="C1366" i="19"/>
  <c r="C1365" i="19"/>
  <c r="C1364" i="19"/>
  <c r="C1363" i="19"/>
  <c r="C1362" i="19"/>
  <c r="C1361" i="19"/>
  <c r="C1360" i="19"/>
  <c r="C1359" i="19"/>
  <c r="C1358" i="19"/>
  <c r="C1357" i="19"/>
  <c r="C1356" i="19"/>
  <c r="C1349" i="19"/>
  <c r="C1348" i="19"/>
  <c r="C1347" i="19"/>
  <c r="C1346" i="19"/>
  <c r="C1345" i="19"/>
  <c r="C1344" i="19"/>
  <c r="C1343" i="19"/>
  <c r="C1342" i="19"/>
  <c r="C1341" i="19"/>
  <c r="C1340" i="19"/>
  <c r="C1339" i="19"/>
  <c r="C1338" i="19"/>
  <c r="C1337" i="19"/>
  <c r="C1336" i="19"/>
  <c r="C1335" i="19"/>
  <c r="C1334" i="19"/>
  <c r="C1333" i="19"/>
  <c r="C1332" i="19"/>
  <c r="C1331" i="19"/>
  <c r="C1330" i="19"/>
  <c r="C1329" i="19"/>
  <c r="C1328" i="19"/>
  <c r="C1327" i="19"/>
  <c r="C1326" i="19"/>
  <c r="C1325" i="19"/>
  <c r="C1324" i="19"/>
  <c r="C1323" i="19"/>
  <c r="C1322" i="19"/>
  <c r="C1321" i="19"/>
  <c r="C1320" i="19"/>
  <c r="C1319" i="19"/>
  <c r="C1318" i="19"/>
  <c r="C1317" i="19"/>
  <c r="C1316" i="19"/>
  <c r="C1315" i="19"/>
  <c r="C1314" i="19"/>
  <c r="C1313" i="19"/>
  <c r="C1312" i="19"/>
  <c r="C1311" i="19"/>
  <c r="C1310" i="19"/>
  <c r="C1309" i="19"/>
  <c r="C1308" i="19"/>
  <c r="C1307" i="19"/>
  <c r="C1306" i="19"/>
  <c r="C1305" i="19"/>
  <c r="C1304" i="19"/>
  <c r="C1303" i="19"/>
  <c r="C1302" i="19"/>
  <c r="C1301" i="19"/>
  <c r="C1300" i="19"/>
  <c r="C1293" i="19"/>
  <c r="C1292" i="19"/>
  <c r="C1291" i="19"/>
  <c r="C1290" i="19"/>
  <c r="C1289" i="19"/>
  <c r="C1288" i="19"/>
  <c r="C1287" i="19"/>
  <c r="C1286" i="19"/>
  <c r="C1285" i="19"/>
  <c r="C1284" i="19"/>
  <c r="C1283" i="19"/>
  <c r="C1282" i="19"/>
  <c r="C1281" i="19"/>
  <c r="C1280" i="19"/>
  <c r="C1279" i="19"/>
  <c r="C1278" i="19"/>
  <c r="C1277" i="19"/>
  <c r="C1276" i="19"/>
  <c r="C1275" i="19"/>
  <c r="C1274" i="19"/>
  <c r="C1273" i="19"/>
  <c r="C1272" i="19"/>
  <c r="C1271" i="19"/>
  <c r="C1270" i="19"/>
  <c r="C1269" i="19"/>
  <c r="C1268" i="19"/>
  <c r="C1267" i="19"/>
  <c r="C1266" i="19"/>
  <c r="C1265" i="19"/>
  <c r="C1264" i="19"/>
  <c r="C1263" i="19"/>
  <c r="C1262" i="19"/>
  <c r="C1261" i="19"/>
  <c r="C1260" i="19"/>
  <c r="C1259" i="19"/>
  <c r="C1258" i="19"/>
  <c r="C1257" i="19"/>
  <c r="C1256" i="19"/>
  <c r="C1255" i="19"/>
  <c r="C1254" i="19"/>
  <c r="C1253" i="19"/>
  <c r="C1252" i="19"/>
  <c r="C1251" i="19"/>
  <c r="C1250" i="19"/>
  <c r="C1249" i="19"/>
  <c r="C1248" i="19"/>
  <c r="C1247" i="19"/>
  <c r="C1246" i="19"/>
  <c r="C1245" i="19"/>
  <c r="C1244" i="19"/>
  <c r="C1237" i="19"/>
  <c r="C1236" i="19"/>
  <c r="C1235" i="19"/>
  <c r="C1234" i="19"/>
  <c r="C1233" i="19"/>
  <c r="C1232" i="19"/>
  <c r="C1231" i="19"/>
  <c r="C1230" i="19"/>
  <c r="C1229" i="19"/>
  <c r="C1228" i="19"/>
  <c r="C1227" i="19"/>
  <c r="C1226" i="19"/>
  <c r="C1225" i="19"/>
  <c r="C1224" i="19"/>
  <c r="C1223" i="19"/>
  <c r="C1222" i="19"/>
  <c r="C1221" i="19"/>
  <c r="C1220" i="19"/>
  <c r="C1219" i="19"/>
  <c r="C1218" i="19"/>
  <c r="C1217" i="19"/>
  <c r="C1216" i="19"/>
  <c r="C1215" i="19"/>
  <c r="C1214" i="19"/>
  <c r="C1213" i="19"/>
  <c r="C1212" i="19"/>
  <c r="C1211" i="19"/>
  <c r="C1210" i="19"/>
  <c r="C1209" i="19"/>
  <c r="C1208" i="19"/>
  <c r="C1207" i="19"/>
  <c r="C1206" i="19"/>
  <c r="C1205" i="19"/>
  <c r="C1204" i="19"/>
  <c r="C1203" i="19"/>
  <c r="C1202" i="19"/>
  <c r="C1201" i="19"/>
  <c r="C1200" i="19"/>
  <c r="C1199" i="19"/>
  <c r="C1198" i="19"/>
  <c r="C1197" i="19"/>
  <c r="C1196" i="19"/>
  <c r="C1195" i="19"/>
  <c r="C1194" i="19"/>
  <c r="C1193" i="19"/>
  <c r="C1192" i="19"/>
  <c r="C1191" i="19"/>
  <c r="C1190" i="19"/>
  <c r="C1189" i="19"/>
  <c r="C1188" i="19"/>
  <c r="C1181" i="19"/>
  <c r="C1180" i="19"/>
  <c r="C1179" i="19"/>
  <c r="C1178" i="19"/>
  <c r="C1177" i="19"/>
  <c r="C1176" i="19"/>
  <c r="C1175" i="19"/>
  <c r="C1174" i="19"/>
  <c r="C1173" i="19"/>
  <c r="C1172" i="19"/>
  <c r="C1171" i="19"/>
  <c r="C1170" i="19"/>
  <c r="C1169" i="19"/>
  <c r="C1168" i="19"/>
  <c r="C1167" i="19"/>
  <c r="C1166" i="19"/>
  <c r="C1165" i="19"/>
  <c r="C1164" i="19"/>
  <c r="C1163" i="19"/>
  <c r="C1162" i="19"/>
  <c r="C1161" i="19"/>
  <c r="C1160" i="19"/>
  <c r="C1159" i="19"/>
  <c r="C1158" i="19"/>
  <c r="C1157" i="19"/>
  <c r="C1156" i="19"/>
  <c r="C1155" i="19"/>
  <c r="C1154" i="19"/>
  <c r="C1153" i="19"/>
  <c r="C1152" i="19"/>
  <c r="C1151" i="19"/>
  <c r="C1150" i="19"/>
  <c r="C1149" i="19"/>
  <c r="C1148" i="19"/>
  <c r="C1147" i="19"/>
  <c r="C1146" i="19"/>
  <c r="C1145" i="19"/>
  <c r="C1144" i="19"/>
  <c r="C1143" i="19"/>
  <c r="C1142" i="19"/>
  <c r="C1141" i="19"/>
  <c r="C1140" i="19"/>
  <c r="C1139" i="19"/>
  <c r="C1138" i="19"/>
  <c r="C1137" i="19"/>
  <c r="C1136" i="19"/>
  <c r="C1135" i="19"/>
  <c r="C1134" i="19"/>
  <c r="C1133" i="19"/>
  <c r="C1132" i="19"/>
  <c r="C1125" i="19"/>
  <c r="C1124" i="19"/>
  <c r="C1123" i="19"/>
  <c r="C1122" i="19"/>
  <c r="C1121" i="19"/>
  <c r="C1120" i="19"/>
  <c r="C1119" i="19"/>
  <c r="C1118" i="19"/>
  <c r="C1117" i="19"/>
  <c r="C1116" i="19"/>
  <c r="C1115" i="19"/>
  <c r="C1114" i="19"/>
  <c r="C1113" i="19"/>
  <c r="C1112" i="19"/>
  <c r="C1111" i="19"/>
  <c r="C1110" i="19"/>
  <c r="C1109" i="19"/>
  <c r="C1108" i="19"/>
  <c r="C1107" i="19"/>
  <c r="C1106" i="19"/>
  <c r="C1105" i="19"/>
  <c r="C1104" i="19"/>
  <c r="C1103" i="19"/>
  <c r="C1102" i="19"/>
  <c r="C1101" i="19"/>
  <c r="C1100" i="19"/>
  <c r="C1099" i="19"/>
  <c r="C1098" i="19"/>
  <c r="C1097" i="19"/>
  <c r="C1096" i="19"/>
  <c r="C1095" i="19"/>
  <c r="C1094" i="19"/>
  <c r="C1093" i="19"/>
  <c r="C1092" i="19"/>
  <c r="C1091" i="19"/>
  <c r="C1090" i="19"/>
  <c r="C1089" i="19"/>
  <c r="C1088" i="19"/>
  <c r="C1087" i="19"/>
  <c r="C1086" i="19"/>
  <c r="C1085" i="19"/>
  <c r="C1084" i="19"/>
  <c r="C1083" i="19"/>
  <c r="C1082" i="19"/>
  <c r="C1081" i="19"/>
  <c r="C1080" i="19"/>
  <c r="C1079" i="19"/>
  <c r="C1078" i="19"/>
  <c r="C1077" i="19"/>
  <c r="C1076" i="19"/>
  <c r="C1069" i="19"/>
  <c r="C1068" i="19"/>
  <c r="C1067" i="19"/>
  <c r="C1066" i="19"/>
  <c r="C1065" i="19"/>
  <c r="C1064" i="19"/>
  <c r="C1063" i="19"/>
  <c r="C1062" i="19"/>
  <c r="C1061" i="19"/>
  <c r="C1060" i="19"/>
  <c r="C1059" i="19"/>
  <c r="C1058" i="19"/>
  <c r="C1057" i="19"/>
  <c r="C1056" i="19"/>
  <c r="C1055" i="19"/>
  <c r="C1054" i="19"/>
  <c r="C1053" i="19"/>
  <c r="C1052" i="19"/>
  <c r="C1051" i="19"/>
  <c r="C1050" i="19"/>
  <c r="C1049" i="19"/>
  <c r="C1048" i="19"/>
  <c r="C1047" i="19"/>
  <c r="C1046" i="19"/>
  <c r="C1045" i="19"/>
  <c r="C1044" i="19"/>
  <c r="C1043" i="19"/>
  <c r="C1042" i="19"/>
  <c r="C1041" i="19"/>
  <c r="C1040" i="19"/>
  <c r="C1039" i="19"/>
  <c r="C1038" i="19"/>
  <c r="C1037" i="19"/>
  <c r="C1036" i="19"/>
  <c r="C1035" i="19"/>
  <c r="C1034" i="19"/>
  <c r="C1033" i="19"/>
  <c r="C1032" i="19"/>
  <c r="C1031" i="19"/>
  <c r="C1030" i="19"/>
  <c r="C1029" i="19"/>
  <c r="C1028" i="19"/>
  <c r="C1027" i="19"/>
  <c r="C1026" i="19"/>
  <c r="C1025" i="19"/>
  <c r="C1024" i="19"/>
  <c r="C1023" i="19"/>
  <c r="C1022" i="19"/>
  <c r="C1021" i="19"/>
  <c r="C1020" i="19"/>
  <c r="C1013" i="19"/>
  <c r="C1012" i="19"/>
  <c r="C1011" i="19"/>
  <c r="C1010" i="19"/>
  <c r="C1009" i="19"/>
  <c r="C1008" i="19"/>
  <c r="C1007" i="19"/>
  <c r="C1006" i="19"/>
  <c r="C1005" i="19"/>
  <c r="C1004" i="19"/>
  <c r="C1003" i="19"/>
  <c r="C1002" i="19"/>
  <c r="C1001" i="19"/>
  <c r="C1000" i="19"/>
  <c r="C999" i="19"/>
  <c r="C998" i="19"/>
  <c r="C997" i="19"/>
  <c r="C996" i="19"/>
  <c r="C995" i="19"/>
  <c r="C994" i="19"/>
  <c r="C993" i="19"/>
  <c r="C992" i="19"/>
  <c r="C991" i="19"/>
  <c r="C990" i="19"/>
  <c r="C989" i="19"/>
  <c r="C988" i="19"/>
  <c r="C987" i="19"/>
  <c r="C986" i="19"/>
  <c r="C985" i="19"/>
  <c r="C984" i="19"/>
  <c r="C983" i="19"/>
  <c r="C982" i="19"/>
  <c r="C981" i="19"/>
  <c r="C980" i="19"/>
  <c r="C979" i="19"/>
  <c r="C978" i="19"/>
  <c r="C977" i="19"/>
  <c r="C976" i="19"/>
  <c r="C975" i="19"/>
  <c r="C974" i="19"/>
  <c r="C973" i="19"/>
  <c r="C972" i="19"/>
  <c r="C971" i="19"/>
  <c r="C970" i="19"/>
  <c r="C969" i="19"/>
  <c r="C968" i="19"/>
  <c r="C967" i="19"/>
  <c r="C966" i="19"/>
  <c r="C965" i="19"/>
  <c r="C964" i="19"/>
  <c r="C957" i="19"/>
  <c r="C956" i="19"/>
  <c r="C955" i="19"/>
  <c r="C954" i="19"/>
  <c r="C953" i="19"/>
  <c r="C952" i="19"/>
  <c r="C951" i="19"/>
  <c r="C950" i="19"/>
  <c r="C949" i="19"/>
  <c r="C948" i="19"/>
  <c r="C947" i="19"/>
  <c r="C946" i="19"/>
  <c r="C945" i="19"/>
  <c r="C944" i="19"/>
  <c r="C943" i="19"/>
  <c r="C942" i="19"/>
  <c r="C941" i="19"/>
  <c r="C940" i="19"/>
  <c r="C939" i="19"/>
  <c r="C938" i="19"/>
  <c r="C937" i="19"/>
  <c r="C936" i="19"/>
  <c r="C935" i="19"/>
  <c r="C934" i="19"/>
  <c r="C933" i="19"/>
  <c r="C932" i="19"/>
  <c r="C931" i="19"/>
  <c r="C930" i="19"/>
  <c r="C929" i="19"/>
  <c r="C928" i="19"/>
  <c r="C927" i="19"/>
  <c r="C926" i="19"/>
  <c r="C925" i="19"/>
  <c r="C924" i="19"/>
  <c r="C923" i="19"/>
  <c r="C922" i="19"/>
  <c r="C921" i="19"/>
  <c r="C920" i="19"/>
  <c r="C919" i="19"/>
  <c r="C918" i="19"/>
  <c r="C917" i="19"/>
  <c r="C916" i="19"/>
  <c r="C915" i="19"/>
  <c r="C914" i="19"/>
  <c r="C913" i="19"/>
  <c r="C912" i="19"/>
  <c r="C911" i="19"/>
  <c r="C910" i="19"/>
  <c r="C909" i="19"/>
  <c r="C908" i="19"/>
  <c r="C901" i="19"/>
  <c r="C900" i="19"/>
  <c r="C899" i="19"/>
  <c r="C898" i="19"/>
  <c r="C897" i="19"/>
  <c r="C896" i="19"/>
  <c r="C895" i="19"/>
  <c r="C894" i="19"/>
  <c r="C893" i="19"/>
  <c r="C892" i="19"/>
  <c r="C891" i="19"/>
  <c r="C890" i="19"/>
  <c r="C889" i="19"/>
  <c r="C888" i="19"/>
  <c r="C887" i="19"/>
  <c r="C886" i="19"/>
  <c r="C885" i="19"/>
  <c r="C884" i="19"/>
  <c r="C883" i="19"/>
  <c r="C882" i="19"/>
  <c r="C881" i="19"/>
  <c r="C880" i="19"/>
  <c r="C879" i="19"/>
  <c r="C878" i="19"/>
  <c r="C877" i="19"/>
  <c r="C876" i="19"/>
  <c r="C875" i="19"/>
  <c r="C874" i="19"/>
  <c r="C873" i="19"/>
  <c r="C872" i="19"/>
  <c r="C871" i="19"/>
  <c r="C870" i="19"/>
  <c r="C869" i="19"/>
  <c r="C868" i="19"/>
  <c r="C867" i="19"/>
  <c r="C866" i="19"/>
  <c r="C865" i="19"/>
  <c r="C864" i="19"/>
  <c r="C863" i="19"/>
  <c r="C862" i="19"/>
  <c r="C861" i="19"/>
  <c r="C860" i="19"/>
  <c r="C859" i="19"/>
  <c r="C858" i="19"/>
  <c r="C857" i="19"/>
  <c r="C856" i="19"/>
  <c r="C855" i="19"/>
  <c r="C854" i="19"/>
  <c r="C853" i="19"/>
  <c r="C852" i="19"/>
  <c r="C845" i="19"/>
  <c r="C844" i="19"/>
  <c r="C843" i="19"/>
  <c r="C842" i="19"/>
  <c r="C841" i="19"/>
  <c r="C840" i="19"/>
  <c r="C839" i="19"/>
  <c r="C838" i="19"/>
  <c r="C837" i="19"/>
  <c r="C836" i="19"/>
  <c r="C835" i="19"/>
  <c r="C834" i="19"/>
  <c r="C833" i="19"/>
  <c r="C832" i="19"/>
  <c r="C831" i="19"/>
  <c r="C830" i="19"/>
  <c r="C829" i="19"/>
  <c r="C828" i="19"/>
  <c r="C827" i="19"/>
  <c r="C826" i="19"/>
  <c r="C825" i="19"/>
  <c r="C824" i="19"/>
  <c r="C823" i="19"/>
  <c r="C822" i="19"/>
  <c r="C821" i="19"/>
  <c r="C820" i="19"/>
  <c r="C819" i="19"/>
  <c r="C818" i="19"/>
  <c r="C817" i="19"/>
  <c r="C816" i="19"/>
  <c r="C815" i="19"/>
  <c r="C814" i="19"/>
  <c r="C813" i="19"/>
  <c r="C812" i="19"/>
  <c r="C811" i="19"/>
  <c r="C810" i="19"/>
  <c r="C809" i="19"/>
  <c r="C808" i="19"/>
  <c r="C807" i="19"/>
  <c r="C806" i="19"/>
  <c r="C805" i="19"/>
  <c r="C804" i="19"/>
  <c r="C803" i="19"/>
  <c r="C802" i="19"/>
  <c r="C801" i="19"/>
  <c r="C800" i="19"/>
  <c r="C799" i="19"/>
  <c r="C798" i="19"/>
  <c r="C797" i="19"/>
  <c r="C796" i="19"/>
  <c r="C789" i="19"/>
  <c r="C788" i="19"/>
  <c r="C787" i="19"/>
  <c r="C786" i="19"/>
  <c r="C785" i="19"/>
  <c r="C784" i="19"/>
  <c r="C783" i="19"/>
  <c r="C782" i="19"/>
  <c r="C781" i="19"/>
  <c r="C780" i="19"/>
  <c r="C779" i="19"/>
  <c r="C778" i="19"/>
  <c r="C777" i="19"/>
  <c r="C776" i="19"/>
  <c r="C775" i="19"/>
  <c r="C774" i="19"/>
  <c r="C773" i="19"/>
  <c r="C772" i="19"/>
  <c r="C771" i="19"/>
  <c r="C770" i="19"/>
  <c r="C769" i="19"/>
  <c r="C768" i="19"/>
  <c r="C767" i="19"/>
  <c r="C766" i="19"/>
  <c r="C765" i="19"/>
  <c r="C764" i="19"/>
  <c r="C763" i="19"/>
  <c r="C762" i="19"/>
  <c r="C761" i="19"/>
  <c r="C760" i="19"/>
  <c r="C759" i="19"/>
  <c r="C758" i="19"/>
  <c r="C757" i="19"/>
  <c r="C756" i="19"/>
  <c r="C755" i="19"/>
  <c r="C754" i="19"/>
  <c r="C753" i="19"/>
  <c r="C752" i="19"/>
  <c r="C751" i="19"/>
  <c r="C750" i="19"/>
  <c r="C749" i="19"/>
  <c r="C748" i="19"/>
  <c r="C747" i="19"/>
  <c r="C746" i="19"/>
  <c r="C745" i="19"/>
  <c r="C744" i="19"/>
  <c r="C743" i="19"/>
  <c r="C742" i="19"/>
  <c r="C741" i="19"/>
  <c r="C740" i="19"/>
  <c r="C733" i="19"/>
  <c r="C732" i="19"/>
  <c r="C731" i="19"/>
  <c r="C730" i="19"/>
  <c r="C729" i="19"/>
  <c r="C728" i="19"/>
  <c r="C727" i="19"/>
  <c r="C726" i="19"/>
  <c r="C725" i="19"/>
  <c r="C724" i="19"/>
  <c r="C723" i="19"/>
  <c r="C722" i="19"/>
  <c r="C721" i="19"/>
  <c r="C720" i="19"/>
  <c r="C719" i="19"/>
  <c r="C718" i="19"/>
  <c r="C717" i="19"/>
  <c r="C716" i="19"/>
  <c r="C715" i="19"/>
  <c r="C714" i="19"/>
  <c r="C713" i="19"/>
  <c r="C712" i="19"/>
  <c r="C711" i="19"/>
  <c r="C710" i="19"/>
  <c r="C709" i="19"/>
  <c r="C708" i="19"/>
  <c r="C707" i="19"/>
  <c r="C706" i="19"/>
  <c r="C705" i="19"/>
  <c r="C704" i="19"/>
  <c r="C703" i="19"/>
  <c r="C702" i="19"/>
  <c r="C701" i="19"/>
  <c r="C700" i="19"/>
  <c r="C699" i="19"/>
  <c r="C698" i="19"/>
  <c r="C697" i="19"/>
  <c r="C696" i="19"/>
  <c r="C695" i="19"/>
  <c r="C694" i="19"/>
  <c r="C693" i="19"/>
  <c r="C692" i="19"/>
  <c r="C691" i="19"/>
  <c r="C690" i="19"/>
  <c r="C689" i="19"/>
  <c r="C688" i="19"/>
  <c r="C687" i="19"/>
  <c r="C686" i="19"/>
  <c r="C685" i="19"/>
  <c r="C684" i="19"/>
  <c r="C677" i="19"/>
  <c r="C676" i="19"/>
  <c r="C675" i="19"/>
  <c r="C674" i="19"/>
  <c r="C673" i="19"/>
  <c r="C672" i="19"/>
  <c r="C671" i="19"/>
  <c r="C670" i="19"/>
  <c r="C669" i="19"/>
  <c r="C668" i="19"/>
  <c r="C667" i="19"/>
  <c r="C666" i="19"/>
  <c r="C665" i="19"/>
  <c r="C664" i="19"/>
  <c r="C663" i="19"/>
  <c r="C662" i="19"/>
  <c r="C661" i="19"/>
  <c r="C660" i="19"/>
  <c r="C659" i="19"/>
  <c r="C658" i="19"/>
  <c r="C657" i="19"/>
  <c r="C656" i="19"/>
  <c r="C655" i="19"/>
  <c r="C654" i="19"/>
  <c r="C653" i="19"/>
  <c r="C652" i="19"/>
  <c r="C651" i="19"/>
  <c r="C650" i="19"/>
  <c r="C649" i="19"/>
  <c r="C648" i="19"/>
  <c r="C647" i="19"/>
  <c r="C646" i="19"/>
  <c r="C645" i="19"/>
  <c r="C644" i="19"/>
  <c r="C643" i="19"/>
  <c r="C642" i="19"/>
  <c r="C641" i="19"/>
  <c r="C640" i="19"/>
  <c r="C639" i="19"/>
  <c r="C638" i="19"/>
  <c r="C637" i="19"/>
  <c r="C636" i="19"/>
  <c r="C635" i="19"/>
  <c r="C634" i="19"/>
  <c r="C633" i="19"/>
  <c r="C632" i="19"/>
  <c r="C631" i="19"/>
  <c r="C630" i="19"/>
  <c r="C629" i="19"/>
  <c r="C628" i="19"/>
  <c r="C621" i="19"/>
  <c r="C620" i="19"/>
  <c r="C619" i="19"/>
  <c r="C618" i="19"/>
  <c r="C617" i="19"/>
  <c r="C616" i="19"/>
  <c r="C615" i="19"/>
  <c r="C614" i="19"/>
  <c r="C613" i="19"/>
  <c r="C612" i="19"/>
  <c r="C611" i="19"/>
  <c r="C610" i="19"/>
  <c r="C609" i="19"/>
  <c r="C608" i="19"/>
  <c r="C607" i="19"/>
  <c r="C606" i="19"/>
  <c r="C605" i="19"/>
  <c r="C604" i="19"/>
  <c r="C603" i="19"/>
  <c r="C602" i="19"/>
  <c r="C601" i="19"/>
  <c r="C600" i="19"/>
  <c r="C599" i="19"/>
  <c r="C598" i="19"/>
  <c r="C597" i="19"/>
  <c r="C596" i="19"/>
  <c r="C595" i="19"/>
  <c r="C594" i="19"/>
  <c r="C593" i="19"/>
  <c r="C592" i="19"/>
  <c r="C591" i="19"/>
  <c r="C590" i="19"/>
  <c r="C589" i="19"/>
  <c r="C588" i="19"/>
  <c r="C587" i="19"/>
  <c r="C586" i="19"/>
  <c r="C585" i="19"/>
  <c r="C584" i="19"/>
  <c r="C583" i="19"/>
  <c r="C582" i="19"/>
  <c r="C581" i="19"/>
  <c r="C580" i="19"/>
  <c r="C579" i="19"/>
  <c r="C578" i="19"/>
  <c r="C577" i="19"/>
  <c r="C576" i="19"/>
  <c r="C575" i="19"/>
  <c r="C574" i="19"/>
  <c r="C573" i="19"/>
  <c r="C572" i="19"/>
  <c r="C565" i="19"/>
  <c r="C564" i="19"/>
  <c r="C563" i="19"/>
  <c r="C562" i="19"/>
  <c r="C561" i="19"/>
  <c r="C560" i="19"/>
  <c r="C559" i="19"/>
  <c r="C558" i="19"/>
  <c r="C557" i="19"/>
  <c r="C556" i="19"/>
  <c r="C555" i="19"/>
  <c r="C554" i="19"/>
  <c r="C553" i="19"/>
  <c r="C552" i="19"/>
  <c r="C551" i="19"/>
  <c r="C550" i="19"/>
  <c r="C549" i="19"/>
  <c r="C548" i="19"/>
  <c r="C547" i="19"/>
  <c r="C546" i="19"/>
  <c r="C545" i="19"/>
  <c r="C544" i="19"/>
  <c r="C543" i="19"/>
  <c r="C542" i="19"/>
  <c r="C541" i="19"/>
  <c r="C540" i="19"/>
  <c r="C539" i="19"/>
  <c r="C538" i="19"/>
  <c r="C537" i="19"/>
  <c r="C536" i="19"/>
  <c r="C535" i="19"/>
  <c r="C534" i="19"/>
  <c r="C533" i="19"/>
  <c r="C532" i="19"/>
  <c r="C531" i="19"/>
  <c r="C530" i="19"/>
  <c r="C529" i="19"/>
  <c r="C528" i="19"/>
  <c r="C527" i="19"/>
  <c r="C526" i="19"/>
  <c r="C525" i="19"/>
  <c r="C524" i="19"/>
  <c r="C523" i="19"/>
  <c r="C522" i="19"/>
  <c r="C521" i="19"/>
  <c r="C520" i="19"/>
  <c r="C519" i="19"/>
  <c r="C518" i="19"/>
  <c r="C517" i="19"/>
  <c r="C516" i="19"/>
  <c r="C509" i="19"/>
  <c r="C508" i="19"/>
  <c r="C507" i="19"/>
  <c r="C506" i="19"/>
  <c r="C505" i="19"/>
  <c r="C504" i="19"/>
  <c r="C503" i="19"/>
  <c r="C502" i="19"/>
  <c r="C501" i="19"/>
  <c r="C500" i="19"/>
  <c r="C499" i="19"/>
  <c r="C498" i="19"/>
  <c r="C497" i="19"/>
  <c r="C496" i="19"/>
  <c r="C495" i="19"/>
  <c r="C494" i="19"/>
  <c r="C493" i="19"/>
  <c r="C492" i="19"/>
  <c r="C491" i="19"/>
  <c r="C490" i="19"/>
  <c r="C489" i="19"/>
  <c r="C488" i="19"/>
  <c r="C487" i="19"/>
  <c r="C486" i="19"/>
  <c r="C485" i="19"/>
  <c r="C484" i="19"/>
  <c r="C483" i="19"/>
  <c r="C482" i="19"/>
  <c r="C481" i="19"/>
  <c r="C480" i="19"/>
  <c r="C479" i="19"/>
  <c r="C478" i="19"/>
  <c r="C477" i="19"/>
  <c r="C476" i="19"/>
  <c r="C475" i="19"/>
  <c r="C474" i="19"/>
  <c r="C473" i="19"/>
  <c r="C472" i="19"/>
  <c r="C471" i="19"/>
  <c r="C470" i="19"/>
  <c r="C469" i="19"/>
  <c r="C468" i="19"/>
  <c r="C467" i="19"/>
  <c r="C466" i="19"/>
  <c r="C465" i="19"/>
  <c r="C464" i="19"/>
  <c r="C463" i="19"/>
  <c r="C462" i="19"/>
  <c r="C461" i="19"/>
  <c r="C460" i="19"/>
  <c r="C453" i="19"/>
  <c r="C452" i="19"/>
  <c r="C451" i="19"/>
  <c r="C450" i="19"/>
  <c r="C449" i="19"/>
  <c r="C448" i="19"/>
  <c r="C447" i="19"/>
  <c r="C446" i="19"/>
  <c r="C445" i="19"/>
  <c r="C444" i="19"/>
  <c r="C443" i="19"/>
  <c r="C442" i="19"/>
  <c r="C441" i="19"/>
  <c r="C440" i="19"/>
  <c r="C439" i="19"/>
  <c r="C438" i="19"/>
  <c r="C437" i="19"/>
  <c r="C436" i="19"/>
  <c r="C435" i="19"/>
  <c r="C434" i="19"/>
  <c r="C433" i="19"/>
  <c r="C432" i="19"/>
  <c r="C431" i="19"/>
  <c r="C430" i="19"/>
  <c r="C429" i="19"/>
  <c r="C428" i="19"/>
  <c r="C427" i="19"/>
  <c r="C426" i="19"/>
  <c r="C425" i="19"/>
  <c r="C424" i="19"/>
  <c r="C423" i="19"/>
  <c r="C422" i="19"/>
  <c r="C421" i="19"/>
  <c r="C420" i="19"/>
  <c r="C419" i="19"/>
  <c r="C418" i="19"/>
  <c r="C417" i="19"/>
  <c r="C416" i="19"/>
  <c r="C415" i="19"/>
  <c r="C414" i="19"/>
  <c r="C413" i="19"/>
  <c r="C412" i="19"/>
  <c r="C411" i="19"/>
  <c r="C410" i="19"/>
  <c r="C409" i="19"/>
  <c r="C408" i="19"/>
  <c r="C407" i="19"/>
  <c r="C406" i="19"/>
  <c r="C405" i="19"/>
  <c r="C404" i="19"/>
  <c r="C397" i="19"/>
  <c r="C396" i="19"/>
  <c r="C395" i="19"/>
  <c r="C394" i="19"/>
  <c r="C393" i="19"/>
  <c r="C392" i="19"/>
  <c r="C391" i="19"/>
  <c r="C390" i="19"/>
  <c r="C389" i="19"/>
  <c r="C388" i="19"/>
  <c r="C387" i="19"/>
  <c r="C386" i="19"/>
  <c r="C385" i="19"/>
  <c r="C384" i="19"/>
  <c r="C383" i="19"/>
  <c r="C382" i="19"/>
  <c r="C381" i="19"/>
  <c r="C380" i="19"/>
  <c r="C379" i="19"/>
  <c r="C378" i="19"/>
  <c r="C377" i="19"/>
  <c r="C376" i="19"/>
  <c r="C375" i="19"/>
  <c r="C374" i="19"/>
  <c r="C373" i="1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A2863" i="19"/>
  <c r="A2862" i="19"/>
  <c r="B2861" i="19"/>
  <c r="B2860" i="19"/>
  <c r="A2860" i="19" s="1"/>
  <c r="B2859" i="19"/>
  <c r="A2859" i="19" s="1"/>
  <c r="B2858" i="19"/>
  <c r="A2858" i="19" s="1"/>
  <c r="B2857" i="19"/>
  <c r="A2857" i="19" s="1"/>
  <c r="B2856" i="19"/>
  <c r="A2856" i="19" s="1"/>
  <c r="B2855" i="19"/>
  <c r="A2855" i="19" s="1"/>
  <c r="B2854" i="19"/>
  <c r="A2854" i="19" s="1"/>
  <c r="B2853" i="19"/>
  <c r="A2853" i="19" s="1"/>
  <c r="B2852" i="19"/>
  <c r="A2852" i="19" s="1"/>
  <c r="B2851" i="19"/>
  <c r="A2851" i="19" s="1"/>
  <c r="B2850" i="19"/>
  <c r="A2850" i="19" s="1"/>
  <c r="B2849" i="19"/>
  <c r="A2849" i="19" s="1"/>
  <c r="B2848" i="19"/>
  <c r="A2848" i="19" s="1"/>
  <c r="B2847" i="19"/>
  <c r="A2847" i="19" s="1"/>
  <c r="B2846" i="19"/>
  <c r="A2846" i="19" s="1"/>
  <c r="B2845" i="19"/>
  <c r="A2845" i="19" s="1"/>
  <c r="B2844" i="19"/>
  <c r="A2844" i="19" s="1"/>
  <c r="B2843" i="19"/>
  <c r="A2843" i="19" s="1"/>
  <c r="B2842" i="19"/>
  <c r="A2842" i="19" s="1"/>
  <c r="B2841" i="19"/>
  <c r="A2841" i="19" s="1"/>
  <c r="B2840" i="19"/>
  <c r="A2840" i="19" s="1"/>
  <c r="B2839" i="19"/>
  <c r="A2839" i="19" s="1"/>
  <c r="B2838" i="19"/>
  <c r="A2838" i="19" s="1"/>
  <c r="B2837" i="19"/>
  <c r="A2837" i="19" s="1"/>
  <c r="B2836" i="19"/>
  <c r="B2835" i="19"/>
  <c r="A2835" i="19" s="1"/>
  <c r="B2834" i="19"/>
  <c r="A2834" i="19" s="1"/>
  <c r="B2833" i="19"/>
  <c r="A2833" i="19" s="1"/>
  <c r="B2832" i="19"/>
  <c r="A2832" i="19" s="1"/>
  <c r="B2831" i="19"/>
  <c r="A2831" i="19" s="1"/>
  <c r="B2830" i="19"/>
  <c r="A2830" i="19" s="1"/>
  <c r="B2829" i="19"/>
  <c r="A2829" i="19" s="1"/>
  <c r="B2828" i="19"/>
  <c r="A2828" i="19" s="1"/>
  <c r="B2827" i="19"/>
  <c r="A2827" i="19" s="1"/>
  <c r="B2826" i="19"/>
  <c r="A2826" i="19" s="1"/>
  <c r="B2825" i="19"/>
  <c r="A2825" i="19" s="1"/>
  <c r="B2824" i="19"/>
  <c r="A2824" i="19" s="1"/>
  <c r="B2823" i="19"/>
  <c r="A2823" i="19" s="1"/>
  <c r="B2822" i="19"/>
  <c r="B2821" i="19"/>
  <c r="B2820" i="19"/>
  <c r="B2819" i="19"/>
  <c r="B2818" i="19"/>
  <c r="B2817" i="19"/>
  <c r="B2816" i="19"/>
  <c r="B2815" i="19"/>
  <c r="B2814" i="19"/>
  <c r="B2813" i="19"/>
  <c r="B2812" i="19"/>
  <c r="O2811" i="19"/>
  <c r="N2811" i="19"/>
  <c r="M2811" i="19"/>
  <c r="L2811" i="19"/>
  <c r="K2811" i="19"/>
  <c r="J2811" i="19"/>
  <c r="I2811" i="19"/>
  <c r="H2811" i="19"/>
  <c r="G2811" i="19"/>
  <c r="F2811" i="19"/>
  <c r="E2811" i="19"/>
  <c r="D2811" i="19"/>
  <c r="A2811" i="19"/>
  <c r="A2810" i="19"/>
  <c r="A2807" i="19"/>
  <c r="A2806" i="19"/>
  <c r="B2805" i="19"/>
  <c r="B2804" i="19"/>
  <c r="A2804" i="19" s="1"/>
  <c r="B2803" i="19"/>
  <c r="A2803" i="19" s="1"/>
  <c r="B2802" i="19"/>
  <c r="A2802" i="19" s="1"/>
  <c r="B2801" i="19"/>
  <c r="A2801" i="19" s="1"/>
  <c r="B2800" i="19"/>
  <c r="A2800" i="19" s="1"/>
  <c r="B2799" i="19"/>
  <c r="A2799" i="19" s="1"/>
  <c r="B2798" i="19"/>
  <c r="A2798" i="19" s="1"/>
  <c r="B2797" i="19"/>
  <c r="A2797" i="19" s="1"/>
  <c r="B2796" i="19"/>
  <c r="A2796" i="19" s="1"/>
  <c r="B2795" i="19"/>
  <c r="A2795" i="19" s="1"/>
  <c r="B2794" i="19"/>
  <c r="A2794" i="19" s="1"/>
  <c r="B2793" i="19"/>
  <c r="A2793" i="19" s="1"/>
  <c r="B2792" i="19"/>
  <c r="A2792" i="19" s="1"/>
  <c r="B2791" i="19"/>
  <c r="A2791" i="19" s="1"/>
  <c r="B2790" i="19"/>
  <c r="A2790" i="19" s="1"/>
  <c r="B2789" i="19"/>
  <c r="A2789" i="19" s="1"/>
  <c r="B2788" i="19"/>
  <c r="A2788" i="19" s="1"/>
  <c r="B2787" i="19"/>
  <c r="A2787" i="19" s="1"/>
  <c r="B2786" i="19"/>
  <c r="A2786" i="19" s="1"/>
  <c r="B2785" i="19"/>
  <c r="A2785" i="19" s="1"/>
  <c r="B2784" i="19"/>
  <c r="A2784" i="19" s="1"/>
  <c r="B2783" i="19"/>
  <c r="A2783" i="19" s="1"/>
  <c r="B2782" i="19"/>
  <c r="A2782" i="19" s="1"/>
  <c r="B2781" i="19"/>
  <c r="A2781" i="19" s="1"/>
  <c r="B2780" i="19"/>
  <c r="B2779" i="19"/>
  <c r="A2779" i="19" s="1"/>
  <c r="B2778" i="19"/>
  <c r="A2778" i="19" s="1"/>
  <c r="B2777" i="19"/>
  <c r="A2777" i="19" s="1"/>
  <c r="B2776" i="19"/>
  <c r="A2776" i="19" s="1"/>
  <c r="B2775" i="19"/>
  <c r="A2775" i="19" s="1"/>
  <c r="B2774" i="19"/>
  <c r="A2774" i="19" s="1"/>
  <c r="B2773" i="19"/>
  <c r="A2773" i="19" s="1"/>
  <c r="B2772" i="19"/>
  <c r="A2772" i="19" s="1"/>
  <c r="B2771" i="19"/>
  <c r="A2771" i="19" s="1"/>
  <c r="B2770" i="19"/>
  <c r="A2770" i="19" s="1"/>
  <c r="B2769" i="19"/>
  <c r="A2769" i="19" s="1"/>
  <c r="B2768" i="19"/>
  <c r="A2768" i="19" s="1"/>
  <c r="B2767" i="19"/>
  <c r="A2767" i="19" s="1"/>
  <c r="B2766" i="19"/>
  <c r="B2765" i="19"/>
  <c r="B2764" i="19"/>
  <c r="B2763" i="19"/>
  <c r="B2762" i="19"/>
  <c r="B2761" i="19"/>
  <c r="B2760" i="19"/>
  <c r="B2759" i="19"/>
  <c r="B2758" i="19"/>
  <c r="B2757" i="19"/>
  <c r="B2756" i="19"/>
  <c r="O2755" i="19"/>
  <c r="N2755" i="19"/>
  <c r="M2755" i="19"/>
  <c r="L2755" i="19"/>
  <c r="K2755" i="19"/>
  <c r="J2755" i="19"/>
  <c r="I2755" i="19"/>
  <c r="H2755" i="19"/>
  <c r="G2755" i="19"/>
  <c r="F2755" i="19"/>
  <c r="E2755" i="19"/>
  <c r="D2755" i="19"/>
  <c r="A2755" i="19"/>
  <c r="A2754" i="19"/>
  <c r="A2751" i="19"/>
  <c r="A2750" i="19"/>
  <c r="B2749" i="19"/>
  <c r="B2748" i="19"/>
  <c r="A2748" i="19" s="1"/>
  <c r="B2747" i="19"/>
  <c r="A2747" i="19" s="1"/>
  <c r="B2746" i="19"/>
  <c r="A2746" i="19" s="1"/>
  <c r="B2745" i="19"/>
  <c r="A2745" i="19" s="1"/>
  <c r="B2744" i="19"/>
  <c r="A2744" i="19" s="1"/>
  <c r="B2743" i="19"/>
  <c r="A2743" i="19" s="1"/>
  <c r="B2742" i="19"/>
  <c r="A2742" i="19" s="1"/>
  <c r="B2741" i="19"/>
  <c r="A2741" i="19" s="1"/>
  <c r="B2740" i="19"/>
  <c r="A2740" i="19" s="1"/>
  <c r="B2739" i="19"/>
  <c r="A2739" i="19" s="1"/>
  <c r="B2738" i="19"/>
  <c r="A2738" i="19" s="1"/>
  <c r="B2737" i="19"/>
  <c r="A2737" i="19" s="1"/>
  <c r="B2736" i="19"/>
  <c r="A2736" i="19" s="1"/>
  <c r="B2735" i="19"/>
  <c r="A2735" i="19" s="1"/>
  <c r="B2734" i="19"/>
  <c r="A2734" i="19" s="1"/>
  <c r="B2733" i="19"/>
  <c r="A2733" i="19" s="1"/>
  <c r="B2732" i="19"/>
  <c r="A2732" i="19" s="1"/>
  <c r="B2731" i="19"/>
  <c r="A2731" i="19" s="1"/>
  <c r="B2730" i="19"/>
  <c r="A2730" i="19" s="1"/>
  <c r="B2729" i="19"/>
  <c r="A2729" i="19" s="1"/>
  <c r="B2728" i="19"/>
  <c r="A2728" i="19" s="1"/>
  <c r="B2727" i="19"/>
  <c r="A2727" i="19" s="1"/>
  <c r="B2726" i="19"/>
  <c r="A2726" i="19" s="1"/>
  <c r="B2725" i="19"/>
  <c r="A2725" i="19" s="1"/>
  <c r="B2724" i="19"/>
  <c r="B2723" i="19"/>
  <c r="A2723" i="19" s="1"/>
  <c r="B2722" i="19"/>
  <c r="A2722" i="19" s="1"/>
  <c r="B2721" i="19"/>
  <c r="A2721" i="19" s="1"/>
  <c r="B2720" i="19"/>
  <c r="A2720" i="19" s="1"/>
  <c r="B2719" i="19"/>
  <c r="A2719" i="19" s="1"/>
  <c r="B2718" i="19"/>
  <c r="A2718" i="19" s="1"/>
  <c r="B2717" i="19"/>
  <c r="A2717" i="19" s="1"/>
  <c r="B2716" i="19"/>
  <c r="A2716" i="19" s="1"/>
  <c r="B2715" i="19"/>
  <c r="A2715" i="19" s="1"/>
  <c r="B2714" i="19"/>
  <c r="A2714" i="19" s="1"/>
  <c r="B2713" i="19"/>
  <c r="A2713" i="19" s="1"/>
  <c r="B2712" i="19"/>
  <c r="A2712" i="19" s="1"/>
  <c r="B2711" i="19"/>
  <c r="A2711" i="19" s="1"/>
  <c r="B2710" i="19"/>
  <c r="B2709" i="19"/>
  <c r="B2708" i="19"/>
  <c r="B2707" i="19"/>
  <c r="B2706" i="19"/>
  <c r="B2705" i="19"/>
  <c r="B2704" i="19"/>
  <c r="B2703" i="19"/>
  <c r="B2702" i="19"/>
  <c r="B2701" i="19"/>
  <c r="B2700" i="19"/>
  <c r="O2699" i="19"/>
  <c r="N2699" i="19"/>
  <c r="M2699" i="19"/>
  <c r="L2699" i="19"/>
  <c r="K2699" i="19"/>
  <c r="J2699" i="19"/>
  <c r="I2699" i="19"/>
  <c r="H2699" i="19"/>
  <c r="G2699" i="19"/>
  <c r="F2699" i="19"/>
  <c r="E2699" i="19"/>
  <c r="D2699" i="19"/>
  <c r="A2699" i="19"/>
  <c r="A2698" i="19"/>
  <c r="A2695" i="19"/>
  <c r="A2694" i="19"/>
  <c r="B2693" i="19"/>
  <c r="B2692" i="19"/>
  <c r="A2692" i="19" s="1"/>
  <c r="B2691" i="19"/>
  <c r="A2691" i="19" s="1"/>
  <c r="B2690" i="19"/>
  <c r="A2690" i="19" s="1"/>
  <c r="B2689" i="19"/>
  <c r="A2689" i="19" s="1"/>
  <c r="B2688" i="19"/>
  <c r="A2688" i="19" s="1"/>
  <c r="B2687" i="19"/>
  <c r="A2687" i="19" s="1"/>
  <c r="B2686" i="19"/>
  <c r="A2686" i="19" s="1"/>
  <c r="B2685" i="19"/>
  <c r="A2685" i="19" s="1"/>
  <c r="B2684" i="19"/>
  <c r="A2684" i="19" s="1"/>
  <c r="B2683" i="19"/>
  <c r="A2683" i="19" s="1"/>
  <c r="B2682" i="19"/>
  <c r="A2682" i="19" s="1"/>
  <c r="B2681" i="19"/>
  <c r="A2681" i="19" s="1"/>
  <c r="B2680" i="19"/>
  <c r="A2680" i="19" s="1"/>
  <c r="B2679" i="19"/>
  <c r="A2679" i="19" s="1"/>
  <c r="B2678" i="19"/>
  <c r="A2678" i="19" s="1"/>
  <c r="B2677" i="19"/>
  <c r="A2677" i="19" s="1"/>
  <c r="B2676" i="19"/>
  <c r="A2676" i="19" s="1"/>
  <c r="B2675" i="19"/>
  <c r="A2675" i="19" s="1"/>
  <c r="B2674" i="19"/>
  <c r="A2674" i="19" s="1"/>
  <c r="B2673" i="19"/>
  <c r="A2673" i="19" s="1"/>
  <c r="B2672" i="19"/>
  <c r="A2672" i="19" s="1"/>
  <c r="B2671" i="19"/>
  <c r="A2671" i="19" s="1"/>
  <c r="B2670" i="19"/>
  <c r="A2670" i="19" s="1"/>
  <c r="B2669" i="19"/>
  <c r="A2669" i="19" s="1"/>
  <c r="B2668" i="19"/>
  <c r="B2667" i="19"/>
  <c r="A2667" i="19" s="1"/>
  <c r="B2666" i="19"/>
  <c r="A2666" i="19" s="1"/>
  <c r="B2665" i="19"/>
  <c r="A2665" i="19" s="1"/>
  <c r="B2664" i="19"/>
  <c r="A2664" i="19" s="1"/>
  <c r="B2663" i="19"/>
  <c r="A2663" i="19" s="1"/>
  <c r="B2662" i="19"/>
  <c r="A2662" i="19" s="1"/>
  <c r="B2661" i="19"/>
  <c r="A2661" i="19" s="1"/>
  <c r="B2660" i="19"/>
  <c r="A2660" i="19" s="1"/>
  <c r="B2659" i="19"/>
  <c r="A2659" i="19" s="1"/>
  <c r="B2658" i="19"/>
  <c r="A2658" i="19" s="1"/>
  <c r="B2657" i="19"/>
  <c r="A2657" i="19" s="1"/>
  <c r="B2656" i="19"/>
  <c r="A2656" i="19" s="1"/>
  <c r="B2655" i="19"/>
  <c r="A2655" i="19" s="1"/>
  <c r="B2654" i="19"/>
  <c r="B2653" i="19"/>
  <c r="B2652" i="19"/>
  <c r="B2651" i="19"/>
  <c r="B2650" i="19"/>
  <c r="B2649" i="19"/>
  <c r="B2648" i="19"/>
  <c r="B2647" i="19"/>
  <c r="B2646" i="19"/>
  <c r="B2645" i="19"/>
  <c r="B2644" i="19"/>
  <c r="O2643" i="19"/>
  <c r="N2643" i="19"/>
  <c r="M2643" i="19"/>
  <c r="L2643" i="19"/>
  <c r="K2643" i="19"/>
  <c r="J2643" i="19"/>
  <c r="I2643" i="19"/>
  <c r="H2643" i="19"/>
  <c r="G2643" i="19"/>
  <c r="F2643" i="19"/>
  <c r="E2643" i="19"/>
  <c r="D2643" i="19"/>
  <c r="A2643" i="19"/>
  <c r="A2642" i="19"/>
  <c r="A2639" i="19"/>
  <c r="A2638" i="19"/>
  <c r="B2637" i="19"/>
  <c r="B2636" i="19"/>
  <c r="A2636" i="19" s="1"/>
  <c r="B2635" i="19"/>
  <c r="A2635" i="19" s="1"/>
  <c r="B2634" i="19"/>
  <c r="A2634" i="19" s="1"/>
  <c r="B2633" i="19"/>
  <c r="A2633" i="19" s="1"/>
  <c r="B2632" i="19"/>
  <c r="A2632" i="19" s="1"/>
  <c r="B2631" i="19"/>
  <c r="A2631" i="19" s="1"/>
  <c r="B2630" i="19"/>
  <c r="A2630" i="19" s="1"/>
  <c r="B2629" i="19"/>
  <c r="A2629" i="19" s="1"/>
  <c r="B2628" i="19"/>
  <c r="A2628" i="19" s="1"/>
  <c r="B2627" i="19"/>
  <c r="A2627" i="19" s="1"/>
  <c r="B2626" i="19"/>
  <c r="A2626" i="19" s="1"/>
  <c r="B2625" i="19"/>
  <c r="A2625" i="19" s="1"/>
  <c r="B2624" i="19"/>
  <c r="A2624" i="19" s="1"/>
  <c r="B2623" i="19"/>
  <c r="A2623" i="19" s="1"/>
  <c r="B2622" i="19"/>
  <c r="A2622" i="19" s="1"/>
  <c r="B2621" i="19"/>
  <c r="A2621" i="19" s="1"/>
  <c r="B2620" i="19"/>
  <c r="A2620" i="19" s="1"/>
  <c r="B2619" i="19"/>
  <c r="A2619" i="19" s="1"/>
  <c r="B2618" i="19"/>
  <c r="A2618" i="19" s="1"/>
  <c r="B2617" i="19"/>
  <c r="A2617" i="19" s="1"/>
  <c r="B2616" i="19"/>
  <c r="A2616" i="19" s="1"/>
  <c r="B2615" i="19"/>
  <c r="A2615" i="19" s="1"/>
  <c r="B2614" i="19"/>
  <c r="A2614" i="19" s="1"/>
  <c r="B2613" i="19"/>
  <c r="A2613" i="19" s="1"/>
  <c r="B2612" i="19"/>
  <c r="B2611" i="19"/>
  <c r="A2611" i="19" s="1"/>
  <c r="B2610" i="19"/>
  <c r="A2610" i="19" s="1"/>
  <c r="B2609" i="19"/>
  <c r="A2609" i="19" s="1"/>
  <c r="B2608" i="19"/>
  <c r="A2608" i="19" s="1"/>
  <c r="B2607" i="19"/>
  <c r="A2607" i="19" s="1"/>
  <c r="B2606" i="19"/>
  <c r="A2606" i="19" s="1"/>
  <c r="B2605" i="19"/>
  <c r="A2605" i="19" s="1"/>
  <c r="B2604" i="19"/>
  <c r="A2604" i="19" s="1"/>
  <c r="B2603" i="19"/>
  <c r="A2603" i="19" s="1"/>
  <c r="B2602" i="19"/>
  <c r="A2602" i="19" s="1"/>
  <c r="B2601" i="19"/>
  <c r="A2601" i="19" s="1"/>
  <c r="B2600" i="19"/>
  <c r="A2600" i="19" s="1"/>
  <c r="B2599" i="19"/>
  <c r="A2599" i="19" s="1"/>
  <c r="B2598" i="19"/>
  <c r="B2597" i="19"/>
  <c r="B2596" i="19"/>
  <c r="B2595" i="19"/>
  <c r="B2594" i="19"/>
  <c r="B2593" i="19"/>
  <c r="B2592" i="19"/>
  <c r="B2591" i="19"/>
  <c r="B2590" i="19"/>
  <c r="B2589" i="19"/>
  <c r="B2588" i="19"/>
  <c r="O2587" i="19"/>
  <c r="N2587" i="19"/>
  <c r="M2587" i="19"/>
  <c r="L2587" i="19"/>
  <c r="K2587" i="19"/>
  <c r="J2587" i="19"/>
  <c r="I2587" i="19"/>
  <c r="H2587" i="19"/>
  <c r="G2587" i="19"/>
  <c r="F2587" i="19"/>
  <c r="E2587" i="19"/>
  <c r="D2587" i="19"/>
  <c r="A2587" i="19"/>
  <c r="A2586" i="19"/>
  <c r="A2583" i="19"/>
  <c r="A2582" i="19"/>
  <c r="B2581" i="19"/>
  <c r="B2580" i="19"/>
  <c r="A2580" i="19" s="1"/>
  <c r="B2579" i="19"/>
  <c r="A2579" i="19" s="1"/>
  <c r="B2578" i="19"/>
  <c r="A2578" i="19" s="1"/>
  <c r="B2577" i="19"/>
  <c r="A2577" i="19" s="1"/>
  <c r="B2576" i="19"/>
  <c r="A2576" i="19" s="1"/>
  <c r="B2575" i="19"/>
  <c r="A2575" i="19" s="1"/>
  <c r="B2574" i="19"/>
  <c r="A2574" i="19" s="1"/>
  <c r="B2573" i="19"/>
  <c r="A2573" i="19" s="1"/>
  <c r="B2572" i="19"/>
  <c r="A2572" i="19" s="1"/>
  <c r="B2571" i="19"/>
  <c r="A2571" i="19" s="1"/>
  <c r="B2570" i="19"/>
  <c r="A2570" i="19" s="1"/>
  <c r="B2569" i="19"/>
  <c r="A2569" i="19" s="1"/>
  <c r="B2568" i="19"/>
  <c r="A2568" i="19" s="1"/>
  <c r="B2567" i="19"/>
  <c r="A2567" i="19" s="1"/>
  <c r="B2566" i="19"/>
  <c r="A2566" i="19" s="1"/>
  <c r="B2565" i="19"/>
  <c r="A2565" i="19" s="1"/>
  <c r="B2564" i="19"/>
  <c r="A2564" i="19" s="1"/>
  <c r="B2563" i="19"/>
  <c r="A2563" i="19" s="1"/>
  <c r="B2562" i="19"/>
  <c r="A2562" i="19" s="1"/>
  <c r="B2561" i="19"/>
  <c r="A2561" i="19" s="1"/>
  <c r="B2560" i="19"/>
  <c r="A2560" i="19" s="1"/>
  <c r="B2559" i="19"/>
  <c r="A2559" i="19" s="1"/>
  <c r="B2558" i="19"/>
  <c r="A2558" i="19" s="1"/>
  <c r="B2557" i="19"/>
  <c r="A2557" i="19" s="1"/>
  <c r="B2556" i="19"/>
  <c r="B2555" i="19"/>
  <c r="A2555" i="19" s="1"/>
  <c r="B2554" i="19"/>
  <c r="A2554" i="19" s="1"/>
  <c r="B2553" i="19"/>
  <c r="A2553" i="19" s="1"/>
  <c r="B2552" i="19"/>
  <c r="A2552" i="19" s="1"/>
  <c r="B2551" i="19"/>
  <c r="A2551" i="19" s="1"/>
  <c r="B2550" i="19"/>
  <c r="A2550" i="19" s="1"/>
  <c r="B2549" i="19"/>
  <c r="A2549" i="19" s="1"/>
  <c r="B2548" i="19"/>
  <c r="A2548" i="19" s="1"/>
  <c r="B2547" i="19"/>
  <c r="A2547" i="19" s="1"/>
  <c r="B2543" i="19"/>
  <c r="A2543" i="19" s="1"/>
  <c r="B2539" i="19"/>
  <c r="B2535" i="19"/>
  <c r="O2531" i="19"/>
  <c r="N2531" i="19"/>
  <c r="M2531" i="19"/>
  <c r="L2531" i="19"/>
  <c r="K2531" i="19"/>
  <c r="J2531" i="19"/>
  <c r="I2531" i="19"/>
  <c r="H2531" i="19"/>
  <c r="G2531" i="19"/>
  <c r="F2531" i="19"/>
  <c r="E2531" i="19"/>
  <c r="D2531" i="19"/>
  <c r="A2531" i="19"/>
  <c r="A2530" i="19"/>
  <c r="A2527" i="19"/>
  <c r="A2526" i="19"/>
  <c r="B2525" i="19"/>
  <c r="B2521" i="19"/>
  <c r="A2521" i="19" s="1"/>
  <c r="B2517" i="19"/>
  <c r="A2517" i="19" s="1"/>
  <c r="B2513" i="19"/>
  <c r="A2513" i="19" s="1"/>
  <c r="B2509" i="19"/>
  <c r="A2509" i="19" s="1"/>
  <c r="B2505" i="19"/>
  <c r="A2505" i="19" s="1"/>
  <c r="B2501" i="19"/>
  <c r="A2501" i="19" s="1"/>
  <c r="B2497" i="19"/>
  <c r="A2497" i="19" s="1"/>
  <c r="B2493" i="19"/>
  <c r="A2493" i="19" s="1"/>
  <c r="B2489" i="19"/>
  <c r="A2489" i="19" s="1"/>
  <c r="B2485" i="19"/>
  <c r="B2481" i="19"/>
  <c r="B2477" i="19"/>
  <c r="O2475" i="19"/>
  <c r="N2475" i="19"/>
  <c r="M2475" i="19"/>
  <c r="L2475" i="19"/>
  <c r="K2475" i="19"/>
  <c r="J2475" i="19"/>
  <c r="I2475" i="19"/>
  <c r="H2475" i="19"/>
  <c r="G2475" i="19"/>
  <c r="F2475" i="19"/>
  <c r="E2475" i="19"/>
  <c r="D2475" i="19"/>
  <c r="A2475" i="19"/>
  <c r="A2471" i="19"/>
  <c r="A2470" i="19"/>
  <c r="B2467" i="19"/>
  <c r="A2467" i="19" s="1"/>
  <c r="B2463" i="19"/>
  <c r="A2463" i="19" s="1"/>
  <c r="B2459" i="19"/>
  <c r="A2459" i="19" s="1"/>
  <c r="B2455" i="19"/>
  <c r="A2455" i="19" s="1"/>
  <c r="B2451" i="19"/>
  <c r="A2451" i="19" s="1"/>
  <c r="B2447" i="19"/>
  <c r="A2447" i="19" s="1"/>
  <c r="B2443" i="19"/>
  <c r="A2443" i="19" s="1"/>
  <c r="B2439" i="19"/>
  <c r="A2439" i="19" s="1"/>
  <c r="B2435" i="19"/>
  <c r="A2435" i="19" s="1"/>
  <c r="B2431" i="19"/>
  <c r="A2431" i="19" s="1"/>
  <c r="B2423" i="19"/>
  <c r="O2419" i="19"/>
  <c r="N2419" i="19"/>
  <c r="M2419" i="19"/>
  <c r="L2419" i="19"/>
  <c r="K2419" i="19"/>
  <c r="J2419" i="19"/>
  <c r="I2419" i="19"/>
  <c r="H2419" i="19"/>
  <c r="G2419" i="19"/>
  <c r="F2419" i="19"/>
  <c r="E2419" i="19"/>
  <c r="D2419" i="19"/>
  <c r="A2419" i="19"/>
  <c r="A2418" i="19"/>
  <c r="A2415" i="19"/>
  <c r="A2414" i="19"/>
  <c r="B2413" i="19"/>
  <c r="B2409" i="19"/>
  <c r="A2409" i="19" s="1"/>
  <c r="B2405" i="19"/>
  <c r="A2405" i="19" s="1"/>
  <c r="B2401" i="19"/>
  <c r="A2401" i="19" s="1"/>
  <c r="B2397" i="19"/>
  <c r="A2397" i="19" s="1"/>
  <c r="B2393" i="19"/>
  <c r="A2393" i="19" s="1"/>
  <c r="B2389" i="19"/>
  <c r="A2389" i="19" s="1"/>
  <c r="B2385" i="19"/>
  <c r="A2385" i="19" s="1"/>
  <c r="B2381" i="19"/>
  <c r="A2381" i="19" s="1"/>
  <c r="B2377" i="19"/>
  <c r="A2377" i="19" s="1"/>
  <c r="B2369" i="19"/>
  <c r="O2363" i="19"/>
  <c r="N2363" i="19"/>
  <c r="M2363" i="19"/>
  <c r="L2363" i="19"/>
  <c r="K2363" i="19"/>
  <c r="J2363" i="19"/>
  <c r="I2363" i="19"/>
  <c r="H2363" i="19"/>
  <c r="G2363" i="19"/>
  <c r="F2363" i="19"/>
  <c r="E2363" i="19"/>
  <c r="D2363" i="19"/>
  <c r="D2455" i="18" s="1"/>
  <c r="A2363" i="19"/>
  <c r="A2362" i="19"/>
  <c r="A2359" i="19"/>
  <c r="A2358" i="19"/>
  <c r="B2355" i="19"/>
  <c r="A2355" i="19" s="1"/>
  <c r="B2353" i="19"/>
  <c r="A2353" i="19" s="1"/>
  <c r="B2352" i="19"/>
  <c r="A2352" i="19" s="1"/>
  <c r="B2348" i="19"/>
  <c r="A2348" i="19" s="1"/>
  <c r="B2347" i="19"/>
  <c r="A2347" i="19" s="1"/>
  <c r="B2345" i="19"/>
  <c r="A2345" i="19" s="1"/>
  <c r="B2344" i="19"/>
  <c r="A2344" i="19" s="1"/>
  <c r="B2341" i="19"/>
  <c r="A2341" i="19" s="1"/>
  <c r="B2340" i="19"/>
  <c r="A2340" i="19" s="1"/>
  <c r="B2339" i="19"/>
  <c r="A2339" i="19" s="1"/>
  <c r="B2337" i="19"/>
  <c r="A2337" i="19" s="1"/>
  <c r="B2336" i="19"/>
  <c r="A2336" i="19" s="1"/>
  <c r="B2332" i="19"/>
  <c r="B2331" i="19"/>
  <c r="A2331" i="19" s="1"/>
  <c r="B2329" i="19"/>
  <c r="A2329" i="19" s="1"/>
  <c r="B2328" i="19"/>
  <c r="A2328" i="19" s="1"/>
  <c r="B2324" i="19"/>
  <c r="A2324" i="19" s="1"/>
  <c r="B2323" i="19"/>
  <c r="A2323" i="19" s="1"/>
  <c r="B2321" i="19"/>
  <c r="A2321" i="19" s="1"/>
  <c r="B2320" i="19"/>
  <c r="A2320" i="19" s="1"/>
  <c r="B2316" i="19"/>
  <c r="B2315" i="19"/>
  <c r="B2313" i="19"/>
  <c r="B2312" i="19"/>
  <c r="B2308" i="19"/>
  <c r="O2307" i="19"/>
  <c r="N2307" i="19"/>
  <c r="M2307" i="19"/>
  <c r="L2307" i="19"/>
  <c r="K2307" i="19"/>
  <c r="J2307" i="19"/>
  <c r="I2307" i="19"/>
  <c r="H2307" i="19"/>
  <c r="G2307" i="19"/>
  <c r="F2307" i="19"/>
  <c r="E2307" i="19"/>
  <c r="D2307" i="19"/>
  <c r="A2307" i="19"/>
  <c r="A2306" i="19"/>
  <c r="A2303" i="19"/>
  <c r="A2302" i="19"/>
  <c r="B2301" i="19"/>
  <c r="B2299" i="19"/>
  <c r="A2299" i="19" s="1"/>
  <c r="B2298" i="19"/>
  <c r="A2298" i="19" s="1"/>
  <c r="B2294" i="19"/>
  <c r="A2294" i="19" s="1"/>
  <c r="B2293" i="19"/>
  <c r="A2293" i="19" s="1"/>
  <c r="B2291" i="19"/>
  <c r="A2291" i="19" s="1"/>
  <c r="B2290" i="19"/>
  <c r="A2290" i="19" s="1"/>
  <c r="B2286" i="19"/>
  <c r="A2286" i="19" s="1"/>
  <c r="B2285" i="19"/>
  <c r="A2285" i="19" s="1"/>
  <c r="B2283" i="19"/>
  <c r="A2283" i="19" s="1"/>
  <c r="B2282" i="19"/>
  <c r="A2282" i="19" s="1"/>
  <c r="B2278" i="19"/>
  <c r="A2278" i="19" s="1"/>
  <c r="B2277" i="19"/>
  <c r="A2277" i="19" s="1"/>
  <c r="B2275" i="19"/>
  <c r="A2275" i="19" s="1"/>
  <c r="B2274" i="19"/>
  <c r="A2274" i="19" s="1"/>
  <c r="B2271" i="19"/>
  <c r="A2271" i="19" s="1"/>
  <c r="B2270" i="19"/>
  <c r="A2270" i="19" s="1"/>
  <c r="B2269" i="19"/>
  <c r="A2269" i="19" s="1"/>
  <c r="B2267" i="19"/>
  <c r="A2267" i="19" s="1"/>
  <c r="B2266" i="19"/>
  <c r="A2266" i="19" s="1"/>
  <c r="B2262" i="19"/>
  <c r="B2261" i="19"/>
  <c r="B2258" i="19"/>
  <c r="B2257" i="19"/>
  <c r="B2254" i="19"/>
  <c r="B2253" i="19"/>
  <c r="O2251" i="19"/>
  <c r="N2251" i="19"/>
  <c r="M2251" i="19"/>
  <c r="L2251" i="19"/>
  <c r="K2251" i="19"/>
  <c r="J2251" i="19"/>
  <c r="I2251" i="19"/>
  <c r="H2251" i="19"/>
  <c r="G2251" i="19"/>
  <c r="F2251" i="19"/>
  <c r="E2251" i="19"/>
  <c r="D2251" i="19"/>
  <c r="D2341" i="18" s="1"/>
  <c r="A2251" i="19"/>
  <c r="A2250" i="19"/>
  <c r="A2247" i="19"/>
  <c r="A2246" i="19"/>
  <c r="B2245" i="19"/>
  <c r="B2244" i="19"/>
  <c r="A2244" i="19" s="1"/>
  <c r="B2240" i="19"/>
  <c r="A2240" i="19" s="1"/>
  <c r="B2239" i="19"/>
  <c r="A2239" i="19" s="1"/>
  <c r="B2237" i="19"/>
  <c r="A2237" i="19" s="1"/>
  <c r="B2236" i="19"/>
  <c r="A2236" i="19" s="1"/>
  <c r="B2232" i="19"/>
  <c r="A2232" i="19" s="1"/>
  <c r="B2231" i="19"/>
  <c r="A2231" i="19" s="1"/>
  <c r="B2229" i="19"/>
  <c r="A2229" i="19" s="1"/>
  <c r="B2228" i="19"/>
  <c r="A2228" i="19" s="1"/>
  <c r="B2224" i="19"/>
  <c r="A2224" i="19" s="1"/>
  <c r="B2223" i="19"/>
  <c r="A2223" i="19" s="1"/>
  <c r="B2221" i="19"/>
  <c r="A2221" i="19" s="1"/>
  <c r="B2220" i="19"/>
  <c r="B2219" i="19"/>
  <c r="A2219" i="19" s="1"/>
  <c r="B2216" i="19"/>
  <c r="A2216" i="19" s="1"/>
  <c r="B2215" i="19"/>
  <c r="A2215" i="19" s="1"/>
  <c r="B2213" i="19"/>
  <c r="A2213" i="19" s="1"/>
  <c r="B2212" i="19"/>
  <c r="A2212" i="19" s="1"/>
  <c r="B2208" i="19"/>
  <c r="A2208" i="19" s="1"/>
  <c r="B2207" i="19"/>
  <c r="A2207" i="19" s="1"/>
  <c r="B2205" i="19"/>
  <c r="B2204" i="19"/>
  <c r="B2200" i="19"/>
  <c r="B2199" i="19"/>
  <c r="B2197" i="19"/>
  <c r="B2196" i="19"/>
  <c r="O2195" i="19"/>
  <c r="N2195" i="19"/>
  <c r="M2195" i="19"/>
  <c r="L2195" i="19"/>
  <c r="K2195" i="19"/>
  <c r="J2195" i="19"/>
  <c r="I2195" i="19"/>
  <c r="H2195" i="19"/>
  <c r="G2195" i="19"/>
  <c r="F2195" i="19"/>
  <c r="E2195" i="19"/>
  <c r="D2195" i="19"/>
  <c r="A2195" i="19"/>
  <c r="A2194" i="19"/>
  <c r="A2191" i="19"/>
  <c r="A2190" i="19"/>
  <c r="B2186" i="19"/>
  <c r="A2186" i="19" s="1"/>
  <c r="B2185" i="19"/>
  <c r="A2185" i="19" s="1"/>
  <c r="B2183" i="19"/>
  <c r="A2183" i="19" s="1"/>
  <c r="B2182" i="19"/>
  <c r="A2182" i="19" s="1"/>
  <c r="B2178" i="19"/>
  <c r="A2178" i="19" s="1"/>
  <c r="B2177" i="19"/>
  <c r="A2177" i="19" s="1"/>
  <c r="B2175" i="19"/>
  <c r="A2175" i="19" s="1"/>
  <c r="B2174" i="19"/>
  <c r="A2174" i="19" s="1"/>
  <c r="B2171" i="19"/>
  <c r="A2171" i="19" s="1"/>
  <c r="B2170" i="19"/>
  <c r="A2170" i="19" s="1"/>
  <c r="B2169" i="19"/>
  <c r="A2169" i="19" s="1"/>
  <c r="B2167" i="19"/>
  <c r="A2167" i="19" s="1"/>
  <c r="B2166" i="19"/>
  <c r="A2166" i="19" s="1"/>
  <c r="B2162" i="19"/>
  <c r="A2162" i="19" s="1"/>
  <c r="B2161" i="19"/>
  <c r="A2161" i="19" s="1"/>
  <c r="B2159" i="19"/>
  <c r="A2159" i="19" s="1"/>
  <c r="B2158" i="19"/>
  <c r="A2158" i="19" s="1"/>
  <c r="B2154" i="19"/>
  <c r="A2154" i="19" s="1"/>
  <c r="B2153" i="19"/>
  <c r="A2153" i="19" s="1"/>
  <c r="B2151" i="19"/>
  <c r="A2151" i="19" s="1"/>
  <c r="B2150" i="19"/>
  <c r="B2146" i="19"/>
  <c r="B2145" i="19"/>
  <c r="B2143" i="19"/>
  <c r="B2142" i="19"/>
  <c r="O2139" i="19"/>
  <c r="N2139" i="19"/>
  <c r="M2139" i="19"/>
  <c r="L2139" i="19"/>
  <c r="K2139" i="19"/>
  <c r="J2139" i="19"/>
  <c r="I2139" i="19"/>
  <c r="H2139" i="19"/>
  <c r="G2139" i="19"/>
  <c r="F2139" i="19"/>
  <c r="E2139" i="19"/>
  <c r="D2139" i="19"/>
  <c r="A2139" i="19"/>
  <c r="A2138" i="19"/>
  <c r="A2135" i="19"/>
  <c r="A2134" i="19"/>
  <c r="B2132" i="19"/>
  <c r="A2132" i="19" s="1"/>
  <c r="B2131" i="19"/>
  <c r="A2131" i="19" s="1"/>
  <c r="B2129" i="19"/>
  <c r="A2129" i="19" s="1"/>
  <c r="B2128" i="19"/>
  <c r="A2128" i="19" s="1"/>
  <c r="B2124" i="19"/>
  <c r="A2124" i="19" s="1"/>
  <c r="B2123" i="19"/>
  <c r="A2123" i="19" s="1"/>
  <c r="B2121" i="19"/>
  <c r="A2121" i="19" s="1"/>
  <c r="B2120" i="19"/>
  <c r="A2120" i="19" s="1"/>
  <c r="B2116" i="19"/>
  <c r="A2116" i="19" s="1"/>
  <c r="B2115" i="19"/>
  <c r="A2115" i="19" s="1"/>
  <c r="B2113" i="19"/>
  <c r="A2113" i="19" s="1"/>
  <c r="B2112" i="19"/>
  <c r="A2112" i="19" s="1"/>
  <c r="B2108" i="19"/>
  <c r="B2107" i="19"/>
  <c r="A2107" i="19" s="1"/>
  <c r="B2105" i="19"/>
  <c r="A2105" i="19" s="1"/>
  <c r="B2104" i="19"/>
  <c r="A2104" i="19" s="1"/>
  <c r="B2101" i="19"/>
  <c r="A2101" i="19" s="1"/>
  <c r="B2100" i="19"/>
  <c r="A2100" i="19" s="1"/>
  <c r="B2099" i="19"/>
  <c r="A2099" i="19" s="1"/>
  <c r="B2097" i="19"/>
  <c r="A2097" i="19" s="1"/>
  <c r="B2096" i="19"/>
  <c r="A2096" i="19" s="1"/>
  <c r="B2092" i="19"/>
  <c r="B2091" i="19"/>
  <c r="B2089" i="19"/>
  <c r="B2088" i="19"/>
  <c r="B2084" i="19"/>
  <c r="O2083" i="19"/>
  <c r="N2083" i="19"/>
  <c r="M2083" i="19"/>
  <c r="L2083" i="19"/>
  <c r="K2083" i="19"/>
  <c r="J2083" i="19"/>
  <c r="I2083" i="19"/>
  <c r="H2083" i="19"/>
  <c r="G2083" i="19"/>
  <c r="F2083" i="19"/>
  <c r="E2083" i="19"/>
  <c r="D2083" i="19"/>
  <c r="D2170" i="18" s="1"/>
  <c r="A2083" i="19"/>
  <c r="A2082" i="19"/>
  <c r="A2079" i="19"/>
  <c r="A2078" i="19"/>
  <c r="B2077" i="19"/>
  <c r="B2075" i="19"/>
  <c r="A2075" i="19" s="1"/>
  <c r="B2074" i="19"/>
  <c r="A2074" i="19" s="1"/>
  <c r="B2070" i="19"/>
  <c r="A2070" i="19" s="1"/>
  <c r="B2069" i="19"/>
  <c r="A2069" i="19" s="1"/>
  <c r="B2067" i="19"/>
  <c r="A2067" i="19" s="1"/>
  <c r="B2066" i="19"/>
  <c r="A2066" i="19" s="1"/>
  <c r="B2062" i="19"/>
  <c r="A2062" i="19" s="1"/>
  <c r="B2061" i="19"/>
  <c r="A2061" i="19" s="1"/>
  <c r="B2059" i="19"/>
  <c r="A2059" i="19" s="1"/>
  <c r="B2058" i="19"/>
  <c r="A2058" i="19" s="1"/>
  <c r="B2054" i="19"/>
  <c r="A2054" i="19" s="1"/>
  <c r="B2053" i="19"/>
  <c r="A2053" i="19" s="1"/>
  <c r="B2051" i="19"/>
  <c r="A2051" i="19" s="1"/>
  <c r="B2050" i="19"/>
  <c r="A2050" i="19" s="1"/>
  <c r="B2046" i="19"/>
  <c r="A2046" i="19" s="1"/>
  <c r="B2045" i="19"/>
  <c r="A2045" i="19" s="1"/>
  <c r="B2043" i="19"/>
  <c r="A2043" i="19" s="1"/>
  <c r="B2042" i="19"/>
  <c r="A2042" i="19" s="1"/>
  <c r="B2038" i="19"/>
  <c r="B2037" i="19"/>
  <c r="B2034" i="19"/>
  <c r="B2030" i="19"/>
  <c r="B2029" i="19"/>
  <c r="O2027" i="19"/>
  <c r="N2027" i="19"/>
  <c r="M2027" i="19"/>
  <c r="L2027" i="19"/>
  <c r="K2027" i="19"/>
  <c r="J2027" i="19"/>
  <c r="I2027" i="19"/>
  <c r="H2027" i="19"/>
  <c r="G2027" i="19"/>
  <c r="F2027" i="19"/>
  <c r="E2027" i="19"/>
  <c r="D2027" i="19"/>
  <c r="D2113" i="18" s="1"/>
  <c r="A2027" i="19"/>
  <c r="A2026" i="19"/>
  <c r="A2023" i="19"/>
  <c r="A2022" i="19"/>
  <c r="B2021" i="19"/>
  <c r="B2020" i="19"/>
  <c r="A2020" i="19" s="1"/>
  <c r="B2016" i="19"/>
  <c r="A2016" i="19" s="1"/>
  <c r="B2015" i="19"/>
  <c r="A2015" i="19" s="1"/>
  <c r="B2013" i="19"/>
  <c r="A2013" i="19" s="1"/>
  <c r="B2012" i="19"/>
  <c r="A2012" i="19" s="1"/>
  <c r="B2011" i="19"/>
  <c r="A2011" i="19" s="1"/>
  <c r="B2008" i="19"/>
  <c r="A2008" i="19" s="1"/>
  <c r="B2007" i="19"/>
  <c r="A2007" i="19" s="1"/>
  <c r="B2005" i="19"/>
  <c r="A2005" i="19" s="1"/>
  <c r="B2004" i="19"/>
  <c r="A2004" i="19" s="1"/>
  <c r="B2000" i="19"/>
  <c r="A2000" i="19" s="1"/>
  <c r="B1999" i="19"/>
  <c r="A1999" i="19" s="1"/>
  <c r="B1997" i="19"/>
  <c r="A1997" i="19" s="1"/>
  <c r="B1996" i="19"/>
  <c r="B1992" i="19"/>
  <c r="A1992" i="19" s="1"/>
  <c r="B1991" i="19"/>
  <c r="A1991" i="19" s="1"/>
  <c r="B1990" i="19"/>
  <c r="A1990" i="19" s="1"/>
  <c r="B1989" i="19"/>
  <c r="A1989" i="19" s="1"/>
  <c r="B1988" i="19"/>
  <c r="A1988" i="19" s="1"/>
  <c r="B1986" i="19"/>
  <c r="A1986" i="19" s="1"/>
  <c r="B1984" i="19"/>
  <c r="A1984" i="19" s="1"/>
  <c r="B1983" i="19"/>
  <c r="A1983" i="19" s="1"/>
  <c r="B1982" i="19"/>
  <c r="B1981" i="19"/>
  <c r="B1978" i="19"/>
  <c r="B1976" i="19"/>
  <c r="B1975" i="19"/>
  <c r="B1974" i="19"/>
  <c r="B1973" i="19"/>
  <c r="B1972" i="19"/>
  <c r="O1971" i="19"/>
  <c r="N1971" i="19"/>
  <c r="M1971" i="19"/>
  <c r="L1971" i="19"/>
  <c r="K1971" i="19"/>
  <c r="J1971" i="19"/>
  <c r="I1971" i="19"/>
  <c r="H1971" i="19"/>
  <c r="G1971" i="19"/>
  <c r="F1971" i="19"/>
  <c r="E1971" i="19"/>
  <c r="D1971" i="19"/>
  <c r="A1971" i="19"/>
  <c r="A1970" i="19"/>
  <c r="A1967" i="19"/>
  <c r="A1966" i="19"/>
  <c r="B1964" i="19"/>
  <c r="A1964" i="19" s="1"/>
  <c r="B1963" i="19"/>
  <c r="A1963" i="19" s="1"/>
  <c r="B1962" i="19"/>
  <c r="A1962" i="19" s="1"/>
  <c r="B1961" i="19"/>
  <c r="A1961" i="19" s="1"/>
  <c r="B1960" i="19"/>
  <c r="A1960" i="19" s="1"/>
  <c r="B1959" i="19"/>
  <c r="A1959" i="19" s="1"/>
  <c r="B1958" i="19"/>
  <c r="A1958" i="19" s="1"/>
  <c r="B1956" i="19"/>
  <c r="A1956" i="19" s="1"/>
  <c r="B1954" i="19"/>
  <c r="A1954" i="19" s="1"/>
  <c r="B1953" i="19"/>
  <c r="A1953" i="19" s="1"/>
  <c r="B1952" i="19"/>
  <c r="A1952" i="19" s="1"/>
  <c r="B1951" i="19"/>
  <c r="A1951" i="19" s="1"/>
  <c r="B1950" i="19"/>
  <c r="A1950" i="19" s="1"/>
  <c r="B1948" i="19"/>
  <c r="A1948" i="19" s="1"/>
  <c r="B1946" i="19"/>
  <c r="A1946" i="19" s="1"/>
  <c r="B1945" i="19"/>
  <c r="A1945" i="19" s="1"/>
  <c r="B1944" i="19"/>
  <c r="A1944" i="19" s="1"/>
  <c r="B1943" i="19"/>
  <c r="A1943" i="19" s="1"/>
  <c r="B1942" i="19"/>
  <c r="A1942" i="19" s="1"/>
  <c r="B1940" i="19"/>
  <c r="B1938" i="19"/>
  <c r="A1938" i="19" s="1"/>
  <c r="B1937" i="19"/>
  <c r="A1937" i="19" s="1"/>
  <c r="B1936" i="19"/>
  <c r="A1936" i="19" s="1"/>
  <c r="B1935" i="19"/>
  <c r="A1935" i="19" s="1"/>
  <c r="B1934" i="19"/>
  <c r="A1934" i="19" s="1"/>
  <c r="B1932" i="19"/>
  <c r="A1932" i="19" s="1"/>
  <c r="B1930" i="19"/>
  <c r="A1930" i="19" s="1"/>
  <c r="B1929" i="19"/>
  <c r="A1929" i="19" s="1"/>
  <c r="B1928" i="19"/>
  <c r="A1928" i="19" s="1"/>
  <c r="B1927" i="19"/>
  <c r="A1927" i="19" s="1"/>
  <c r="B1926" i="19"/>
  <c r="B1922" i="19"/>
  <c r="B1921" i="19"/>
  <c r="B1920" i="19"/>
  <c r="B1919" i="19"/>
  <c r="B1918" i="19"/>
  <c r="B1916" i="19"/>
  <c r="O1915" i="19"/>
  <c r="N1915" i="19"/>
  <c r="M1915" i="19"/>
  <c r="L1915" i="19"/>
  <c r="K1915" i="19"/>
  <c r="J1915" i="19"/>
  <c r="I1915" i="19"/>
  <c r="H1915" i="19"/>
  <c r="G1915" i="19"/>
  <c r="F1915" i="19"/>
  <c r="E1915" i="19"/>
  <c r="D1915" i="19"/>
  <c r="D1999" i="18" s="1"/>
  <c r="A1915" i="19"/>
  <c r="A1911" i="19"/>
  <c r="A1910" i="19"/>
  <c r="B1909" i="19"/>
  <c r="B1908" i="19"/>
  <c r="A1908" i="19" s="1"/>
  <c r="B1907" i="19"/>
  <c r="A1907" i="19" s="1"/>
  <c r="B1906" i="19"/>
  <c r="A1906" i="19" s="1"/>
  <c r="B1905" i="19"/>
  <c r="A1905" i="19" s="1"/>
  <c r="B1904" i="19"/>
  <c r="A1904" i="19" s="1"/>
  <c r="B1903" i="19"/>
  <c r="A1903" i="19" s="1"/>
  <c r="B1902" i="19"/>
  <c r="A1902" i="19" s="1"/>
  <c r="B1901" i="19"/>
  <c r="A1901" i="19" s="1"/>
  <c r="B1900" i="19"/>
  <c r="A1900" i="19" s="1"/>
  <c r="B1899" i="19"/>
  <c r="A1899" i="19" s="1"/>
  <c r="B1898" i="19"/>
  <c r="A1898" i="19" s="1"/>
  <c r="B1897" i="19"/>
  <c r="A1897" i="19" s="1"/>
  <c r="B1896" i="19"/>
  <c r="A1896" i="19" s="1"/>
  <c r="B1895" i="19"/>
  <c r="A1895" i="19" s="1"/>
  <c r="B1894" i="19"/>
  <c r="A1894" i="19" s="1"/>
  <c r="B1893" i="19"/>
  <c r="A1893" i="19" s="1"/>
  <c r="B1892" i="19"/>
  <c r="A1892" i="19" s="1"/>
  <c r="B1891" i="19"/>
  <c r="A1891" i="19" s="1"/>
  <c r="B1890" i="19"/>
  <c r="A1890" i="19" s="1"/>
  <c r="B1889" i="19"/>
  <c r="A1889" i="19" s="1"/>
  <c r="B1888" i="19"/>
  <c r="A1888" i="19" s="1"/>
  <c r="B1887" i="19"/>
  <c r="A1887" i="19" s="1"/>
  <c r="B1886" i="19"/>
  <c r="A1886" i="19" s="1"/>
  <c r="B1885" i="19"/>
  <c r="A1885" i="19" s="1"/>
  <c r="B1884" i="19"/>
  <c r="B1883" i="19"/>
  <c r="A1883" i="19" s="1"/>
  <c r="B1882" i="19"/>
  <c r="A1882" i="19" s="1"/>
  <c r="B1881" i="19"/>
  <c r="A1881" i="19" s="1"/>
  <c r="B1880" i="19"/>
  <c r="A1880" i="19" s="1"/>
  <c r="B1879" i="19"/>
  <c r="A1879" i="19" s="1"/>
  <c r="B1878" i="19"/>
  <c r="A1878" i="19" s="1"/>
  <c r="B1877" i="19"/>
  <c r="A1877" i="19" s="1"/>
  <c r="B1876" i="19"/>
  <c r="A1876" i="19" s="1"/>
  <c r="B1875" i="19"/>
  <c r="A1875" i="19" s="1"/>
  <c r="B1874" i="19"/>
  <c r="A1874" i="19" s="1"/>
  <c r="B1873" i="19"/>
  <c r="A1873" i="19" s="1"/>
  <c r="B1872" i="19"/>
  <c r="A1872" i="19" s="1"/>
  <c r="B1871" i="19"/>
  <c r="A1871" i="19" s="1"/>
  <c r="B1870" i="19"/>
  <c r="B1869" i="19"/>
  <c r="B1868" i="19"/>
  <c r="B1867" i="19"/>
  <c r="B1866" i="19"/>
  <c r="B1865" i="19"/>
  <c r="B1864" i="19"/>
  <c r="B1863" i="19"/>
  <c r="B1862" i="19"/>
  <c r="B1861" i="19"/>
  <c r="B1860" i="19"/>
  <c r="O1859" i="19"/>
  <c r="N1859" i="19"/>
  <c r="M1859" i="19"/>
  <c r="L1859" i="19"/>
  <c r="K1859" i="19"/>
  <c r="J1859" i="19"/>
  <c r="I1859" i="19"/>
  <c r="H1859" i="19"/>
  <c r="G1859" i="19"/>
  <c r="F1859" i="19"/>
  <c r="E1859" i="19"/>
  <c r="D1859" i="19"/>
  <c r="A1859" i="19"/>
  <c r="A1858" i="19"/>
  <c r="A1855" i="19"/>
  <c r="A1854" i="19"/>
  <c r="B1853" i="19"/>
  <c r="B1852" i="19"/>
  <c r="A1852" i="19" s="1"/>
  <c r="B1851" i="19"/>
  <c r="A1851" i="19" s="1"/>
  <c r="B1850" i="19"/>
  <c r="A1850" i="19" s="1"/>
  <c r="B1849" i="19"/>
  <c r="A1849" i="19" s="1"/>
  <c r="B1848" i="19"/>
  <c r="A1848" i="19" s="1"/>
  <c r="B1847" i="19"/>
  <c r="A1847" i="19" s="1"/>
  <c r="B1846" i="19"/>
  <c r="A1846" i="19" s="1"/>
  <c r="B1845" i="19"/>
  <c r="A1845" i="19" s="1"/>
  <c r="B1844" i="19"/>
  <c r="A1844" i="19" s="1"/>
  <c r="B1843" i="19"/>
  <c r="A1843" i="19" s="1"/>
  <c r="B1842" i="19"/>
  <c r="A1842" i="19" s="1"/>
  <c r="B1841" i="19"/>
  <c r="A1841" i="19" s="1"/>
  <c r="B1840" i="19"/>
  <c r="A1840" i="19" s="1"/>
  <c r="B1839" i="19"/>
  <c r="A1839" i="19" s="1"/>
  <c r="B1838" i="19"/>
  <c r="A1838" i="19" s="1"/>
  <c r="B1837" i="19"/>
  <c r="A1837" i="19" s="1"/>
  <c r="B1836" i="19"/>
  <c r="A1836" i="19" s="1"/>
  <c r="B1835" i="19"/>
  <c r="A1835" i="19" s="1"/>
  <c r="B1834" i="19"/>
  <c r="A1834" i="19" s="1"/>
  <c r="B1833" i="19"/>
  <c r="A1833" i="19" s="1"/>
  <c r="B1832" i="19"/>
  <c r="A1832" i="19" s="1"/>
  <c r="B1831" i="19"/>
  <c r="A1831" i="19" s="1"/>
  <c r="B1830" i="19"/>
  <c r="A1830" i="19" s="1"/>
  <c r="B1829" i="19"/>
  <c r="A1829" i="19" s="1"/>
  <c r="B1828" i="19"/>
  <c r="B1827" i="19"/>
  <c r="A1827" i="19" s="1"/>
  <c r="B1826" i="19"/>
  <c r="A1826" i="19" s="1"/>
  <c r="B1825" i="19"/>
  <c r="A1825" i="19" s="1"/>
  <c r="B1824" i="19"/>
  <c r="A1824" i="19" s="1"/>
  <c r="B1823" i="19"/>
  <c r="A1823" i="19" s="1"/>
  <c r="B1822" i="19"/>
  <c r="A1822" i="19" s="1"/>
  <c r="B1821" i="19"/>
  <c r="A1821" i="19" s="1"/>
  <c r="B1820" i="19"/>
  <c r="A1820" i="19" s="1"/>
  <c r="B1819" i="19"/>
  <c r="A1819" i="19" s="1"/>
  <c r="B1818" i="19"/>
  <c r="A1818" i="19" s="1"/>
  <c r="B1817" i="19"/>
  <c r="A1817" i="19" s="1"/>
  <c r="B1816" i="19"/>
  <c r="A1816" i="19" s="1"/>
  <c r="B1815" i="19"/>
  <c r="A1815" i="19" s="1"/>
  <c r="B1814" i="19"/>
  <c r="B1813" i="19"/>
  <c r="B1812" i="19"/>
  <c r="B1811" i="19"/>
  <c r="B1810" i="19"/>
  <c r="B1809" i="19"/>
  <c r="B1808" i="19"/>
  <c r="B1807" i="19"/>
  <c r="B1806" i="19"/>
  <c r="B1805" i="19"/>
  <c r="B1804" i="19"/>
  <c r="O1803" i="19"/>
  <c r="N1803" i="19"/>
  <c r="M1803" i="19"/>
  <c r="L1803" i="19"/>
  <c r="K1803" i="19"/>
  <c r="J1803" i="19"/>
  <c r="I1803" i="19"/>
  <c r="H1803" i="19"/>
  <c r="G1803" i="19"/>
  <c r="F1803" i="19"/>
  <c r="E1803" i="19"/>
  <c r="D1803" i="19"/>
  <c r="A1803" i="19"/>
  <c r="A1802" i="19"/>
  <c r="A1799" i="19"/>
  <c r="A1798" i="19"/>
  <c r="B1797" i="19"/>
  <c r="B1796" i="19"/>
  <c r="A1796" i="19" s="1"/>
  <c r="B1795" i="19"/>
  <c r="A1795" i="19" s="1"/>
  <c r="B1794" i="19"/>
  <c r="A1794" i="19" s="1"/>
  <c r="B1793" i="19"/>
  <c r="A1793" i="19" s="1"/>
  <c r="B1792" i="19"/>
  <c r="A1792" i="19" s="1"/>
  <c r="B1791" i="19"/>
  <c r="A1791" i="19" s="1"/>
  <c r="B1790" i="19"/>
  <c r="A1790" i="19" s="1"/>
  <c r="B1789" i="19"/>
  <c r="A1789" i="19" s="1"/>
  <c r="B1788" i="19"/>
  <c r="A1788" i="19" s="1"/>
  <c r="B1787" i="19"/>
  <c r="A1787" i="19" s="1"/>
  <c r="B1786" i="19"/>
  <c r="A1786" i="19" s="1"/>
  <c r="B1785" i="19"/>
  <c r="A1785" i="19" s="1"/>
  <c r="B1784" i="19"/>
  <c r="A1784" i="19" s="1"/>
  <c r="B1783" i="19"/>
  <c r="A1783" i="19" s="1"/>
  <c r="B1782" i="19"/>
  <c r="A1782" i="19" s="1"/>
  <c r="B1781" i="19"/>
  <c r="A1781" i="19" s="1"/>
  <c r="B1780" i="19"/>
  <c r="A1780" i="19" s="1"/>
  <c r="B1779" i="19"/>
  <c r="A1779" i="19" s="1"/>
  <c r="B1778" i="19"/>
  <c r="A1778" i="19" s="1"/>
  <c r="B1777" i="19"/>
  <c r="A1777" i="19" s="1"/>
  <c r="B1776" i="19"/>
  <c r="A1776" i="19" s="1"/>
  <c r="B1775" i="19"/>
  <c r="A1775" i="19" s="1"/>
  <c r="B1774" i="19"/>
  <c r="A1774" i="19" s="1"/>
  <c r="B1773" i="19"/>
  <c r="A1773" i="19" s="1"/>
  <c r="B1772" i="19"/>
  <c r="B1771" i="19"/>
  <c r="A1771" i="19" s="1"/>
  <c r="B1770" i="19"/>
  <c r="A1770" i="19" s="1"/>
  <c r="B1769" i="19"/>
  <c r="A1769" i="19" s="1"/>
  <c r="B1768" i="19"/>
  <c r="A1768" i="19" s="1"/>
  <c r="B1767" i="19"/>
  <c r="A1767" i="19" s="1"/>
  <c r="B1766" i="19"/>
  <c r="A1766" i="19" s="1"/>
  <c r="B1765" i="19"/>
  <c r="A1765" i="19" s="1"/>
  <c r="B1764" i="19"/>
  <c r="A1764" i="19" s="1"/>
  <c r="B1763" i="19"/>
  <c r="A1763" i="19" s="1"/>
  <c r="B1762" i="19"/>
  <c r="A1762" i="19" s="1"/>
  <c r="B1761" i="19"/>
  <c r="A1761" i="19" s="1"/>
  <c r="B1760" i="19"/>
  <c r="A1760" i="19" s="1"/>
  <c r="B1759" i="19"/>
  <c r="A1759" i="19" s="1"/>
  <c r="B1758" i="19"/>
  <c r="B1757" i="19"/>
  <c r="B1756" i="19"/>
  <c r="B1755" i="19"/>
  <c r="B1754" i="19"/>
  <c r="B1753" i="19"/>
  <c r="B1752" i="19"/>
  <c r="B1751" i="19"/>
  <c r="B1750" i="19"/>
  <c r="B1749" i="19"/>
  <c r="B1748" i="19"/>
  <c r="O1747" i="19"/>
  <c r="N1747" i="19"/>
  <c r="M1747" i="19"/>
  <c r="L1747" i="19"/>
  <c r="K1747" i="19"/>
  <c r="J1747" i="19"/>
  <c r="I1747" i="19"/>
  <c r="H1747" i="19"/>
  <c r="G1747" i="19"/>
  <c r="F1747" i="19"/>
  <c r="E1747" i="19"/>
  <c r="D1747" i="19"/>
  <c r="A1747" i="19"/>
  <c r="A1746" i="19"/>
  <c r="A1743" i="19"/>
  <c r="A1742" i="19"/>
  <c r="B1741" i="19"/>
  <c r="B1740" i="19"/>
  <c r="A1740" i="19" s="1"/>
  <c r="B1739" i="19"/>
  <c r="A1739" i="19" s="1"/>
  <c r="B1738" i="19"/>
  <c r="A1738" i="19" s="1"/>
  <c r="B1737" i="19"/>
  <c r="A1737" i="19" s="1"/>
  <c r="B1736" i="19"/>
  <c r="A1736" i="19" s="1"/>
  <c r="B1735" i="19"/>
  <c r="A1735" i="19" s="1"/>
  <c r="B1734" i="19"/>
  <c r="A1734" i="19" s="1"/>
  <c r="B1733" i="19"/>
  <c r="A1733" i="19" s="1"/>
  <c r="B1732" i="19"/>
  <c r="A1732" i="19" s="1"/>
  <c r="B1731" i="19"/>
  <c r="A1731" i="19" s="1"/>
  <c r="B1730" i="19"/>
  <c r="A1730" i="19" s="1"/>
  <c r="B1729" i="19"/>
  <c r="A1729" i="19" s="1"/>
  <c r="B1728" i="19"/>
  <c r="A1728" i="19" s="1"/>
  <c r="B1727" i="19"/>
  <c r="A1727" i="19" s="1"/>
  <c r="B1726" i="19"/>
  <c r="A1726" i="19" s="1"/>
  <c r="B1725" i="19"/>
  <c r="A1725" i="19" s="1"/>
  <c r="B1724" i="19"/>
  <c r="A1724" i="19" s="1"/>
  <c r="B1723" i="19"/>
  <c r="A1723" i="19" s="1"/>
  <c r="B1722" i="19"/>
  <c r="A1722" i="19" s="1"/>
  <c r="B1721" i="19"/>
  <c r="A1721" i="19" s="1"/>
  <c r="B1720" i="19"/>
  <c r="A1720" i="19" s="1"/>
  <c r="B1719" i="19"/>
  <c r="A1719" i="19" s="1"/>
  <c r="B1718" i="19"/>
  <c r="A1718" i="19" s="1"/>
  <c r="B1717" i="19"/>
  <c r="A1717" i="19" s="1"/>
  <c r="B1716" i="19"/>
  <c r="B1715" i="19"/>
  <c r="A1715" i="19" s="1"/>
  <c r="B1714" i="19"/>
  <c r="A1714" i="19" s="1"/>
  <c r="B1713" i="19"/>
  <c r="A1713" i="19" s="1"/>
  <c r="B1712" i="19"/>
  <c r="A1712" i="19" s="1"/>
  <c r="B1711" i="19"/>
  <c r="A1711" i="19" s="1"/>
  <c r="B1710" i="19"/>
  <c r="A1710" i="19" s="1"/>
  <c r="B1709" i="19"/>
  <c r="A1709" i="19" s="1"/>
  <c r="B1708" i="19"/>
  <c r="A1708" i="19" s="1"/>
  <c r="B1707" i="19"/>
  <c r="A1707" i="19" s="1"/>
  <c r="B1706" i="19"/>
  <c r="A1706" i="19" s="1"/>
  <c r="B1705" i="19"/>
  <c r="A1705" i="19" s="1"/>
  <c r="B1704" i="19"/>
  <c r="A1704" i="19" s="1"/>
  <c r="B1703" i="19"/>
  <c r="A1703" i="19" s="1"/>
  <c r="B1702" i="19"/>
  <c r="B1701" i="19"/>
  <c r="B1700" i="19"/>
  <c r="B1699" i="19"/>
  <c r="B1698" i="19"/>
  <c r="B1697" i="19"/>
  <c r="B1696" i="19"/>
  <c r="B1695" i="19"/>
  <c r="B1694" i="19"/>
  <c r="B1693" i="19"/>
  <c r="B1692" i="19"/>
  <c r="O1691" i="19"/>
  <c r="N1691" i="19"/>
  <c r="M1691" i="19"/>
  <c r="L1691" i="19"/>
  <c r="K1691" i="19"/>
  <c r="J1691" i="19"/>
  <c r="I1691" i="19"/>
  <c r="H1691" i="19"/>
  <c r="G1691" i="19"/>
  <c r="F1691" i="19"/>
  <c r="E1691" i="19"/>
  <c r="D1691" i="19"/>
  <c r="A1691" i="19"/>
  <c r="A1690" i="19"/>
  <c r="A1687" i="19"/>
  <c r="A1686" i="19"/>
  <c r="B1685" i="19"/>
  <c r="B1684" i="19"/>
  <c r="A1684" i="19" s="1"/>
  <c r="B1683" i="19"/>
  <c r="A1683" i="19" s="1"/>
  <c r="B1682" i="19"/>
  <c r="A1682" i="19" s="1"/>
  <c r="B1681" i="19"/>
  <c r="A1681" i="19" s="1"/>
  <c r="B1680" i="19"/>
  <c r="A1680" i="19" s="1"/>
  <c r="B1679" i="19"/>
  <c r="A1679" i="19" s="1"/>
  <c r="B1678" i="19"/>
  <c r="A1678" i="19" s="1"/>
  <c r="B1677" i="19"/>
  <c r="A1677" i="19" s="1"/>
  <c r="B1676" i="19"/>
  <c r="A1676" i="19" s="1"/>
  <c r="B1675" i="19"/>
  <c r="A1675" i="19" s="1"/>
  <c r="B1674" i="19"/>
  <c r="A1674" i="19" s="1"/>
  <c r="B1673" i="19"/>
  <c r="A1673" i="19" s="1"/>
  <c r="B1672" i="19"/>
  <c r="A1672" i="19" s="1"/>
  <c r="B1671" i="19"/>
  <c r="A1671" i="19" s="1"/>
  <c r="B1670" i="19"/>
  <c r="A1670" i="19" s="1"/>
  <c r="B1669" i="19"/>
  <c r="A1669" i="19" s="1"/>
  <c r="B1668" i="19"/>
  <c r="A1668" i="19" s="1"/>
  <c r="B1667" i="19"/>
  <c r="A1667" i="19" s="1"/>
  <c r="B1666" i="19"/>
  <c r="A1666" i="19" s="1"/>
  <c r="B1665" i="19"/>
  <c r="A1665" i="19" s="1"/>
  <c r="B1664" i="19"/>
  <c r="A1664" i="19" s="1"/>
  <c r="B1663" i="19"/>
  <c r="A1663" i="19" s="1"/>
  <c r="B1662" i="19"/>
  <c r="A1662" i="19" s="1"/>
  <c r="B1661" i="19"/>
  <c r="A1661" i="19" s="1"/>
  <c r="B1660" i="19"/>
  <c r="B1659" i="19"/>
  <c r="A1659" i="19" s="1"/>
  <c r="B1658" i="19"/>
  <c r="A1658" i="19" s="1"/>
  <c r="B1657" i="19"/>
  <c r="A1657" i="19" s="1"/>
  <c r="B1656" i="19"/>
  <c r="A1656" i="19" s="1"/>
  <c r="B1655" i="19"/>
  <c r="A1655" i="19" s="1"/>
  <c r="B1654" i="19"/>
  <c r="A1654" i="19" s="1"/>
  <c r="B1653" i="19"/>
  <c r="A1653" i="19" s="1"/>
  <c r="B1652" i="19"/>
  <c r="A1652" i="19" s="1"/>
  <c r="B1651" i="19"/>
  <c r="A1651" i="19" s="1"/>
  <c r="B1650" i="19"/>
  <c r="A1650" i="19" s="1"/>
  <c r="B1649" i="19"/>
  <c r="A1649" i="19" s="1"/>
  <c r="B1648" i="19"/>
  <c r="A1648" i="19" s="1"/>
  <c r="B1647" i="19"/>
  <c r="A1647" i="19" s="1"/>
  <c r="B1646" i="19"/>
  <c r="B1645" i="19"/>
  <c r="B1644" i="19"/>
  <c r="B1643" i="19"/>
  <c r="B1642" i="19"/>
  <c r="B1641" i="19"/>
  <c r="B1640" i="19"/>
  <c r="B1639" i="19"/>
  <c r="B1638" i="19"/>
  <c r="B1637" i="19"/>
  <c r="B1636" i="19"/>
  <c r="O1635" i="19"/>
  <c r="N1635" i="19"/>
  <c r="M1635" i="19"/>
  <c r="L1635" i="19"/>
  <c r="K1635" i="19"/>
  <c r="J1635" i="19"/>
  <c r="I1635" i="19"/>
  <c r="H1635" i="19"/>
  <c r="G1635" i="19"/>
  <c r="F1635" i="19"/>
  <c r="E1635" i="19"/>
  <c r="D1635" i="19"/>
  <c r="D1714" i="18" s="1"/>
  <c r="A1635" i="19"/>
  <c r="A1634" i="19"/>
  <c r="A1631" i="19"/>
  <c r="A1630" i="19"/>
  <c r="B1629" i="19"/>
  <c r="B1628" i="19"/>
  <c r="A1628" i="19" s="1"/>
  <c r="B1627" i="19"/>
  <c r="A1627" i="19" s="1"/>
  <c r="B1626" i="19"/>
  <c r="A1626" i="19" s="1"/>
  <c r="B1625" i="19"/>
  <c r="A1625" i="19" s="1"/>
  <c r="B1624" i="19"/>
  <c r="A1624" i="19" s="1"/>
  <c r="B1623" i="19"/>
  <c r="A1623" i="19" s="1"/>
  <c r="B1622" i="19"/>
  <c r="A1622" i="19" s="1"/>
  <c r="B1621" i="19"/>
  <c r="A1621" i="19" s="1"/>
  <c r="B1620" i="19"/>
  <c r="A1620" i="19" s="1"/>
  <c r="B1619" i="19"/>
  <c r="A1619" i="19" s="1"/>
  <c r="B1618" i="19"/>
  <c r="A1618" i="19" s="1"/>
  <c r="B1617" i="19"/>
  <c r="A1617" i="19" s="1"/>
  <c r="B1616" i="19"/>
  <c r="A1616" i="19" s="1"/>
  <c r="B1615" i="19"/>
  <c r="A1615" i="19" s="1"/>
  <c r="B1614" i="19"/>
  <c r="A1614" i="19" s="1"/>
  <c r="B1613" i="19"/>
  <c r="A1613" i="19" s="1"/>
  <c r="B1612" i="19"/>
  <c r="A1612" i="19" s="1"/>
  <c r="B1611" i="19"/>
  <c r="A1611" i="19" s="1"/>
  <c r="B1610" i="19"/>
  <c r="A1610" i="19" s="1"/>
  <c r="B1609" i="19"/>
  <c r="A1609" i="19" s="1"/>
  <c r="B1608" i="19"/>
  <c r="A1608" i="19" s="1"/>
  <c r="B1607" i="19"/>
  <c r="A1607" i="19" s="1"/>
  <c r="B1606" i="19"/>
  <c r="A1606" i="19" s="1"/>
  <c r="B1605" i="19"/>
  <c r="A1605" i="19" s="1"/>
  <c r="B1604" i="19"/>
  <c r="B1603" i="19"/>
  <c r="A1603" i="19" s="1"/>
  <c r="B1602" i="19"/>
  <c r="A1602" i="19" s="1"/>
  <c r="B1601" i="19"/>
  <c r="A1601" i="19" s="1"/>
  <c r="B1600" i="19"/>
  <c r="A1600" i="19" s="1"/>
  <c r="B1599" i="19"/>
  <c r="A1599" i="19" s="1"/>
  <c r="B1598" i="19"/>
  <c r="A1598" i="19" s="1"/>
  <c r="B1597" i="19"/>
  <c r="A1597" i="19" s="1"/>
  <c r="B1596" i="19"/>
  <c r="A1596" i="19" s="1"/>
  <c r="B1595" i="19"/>
  <c r="A1595" i="19" s="1"/>
  <c r="B1594" i="19"/>
  <c r="A1594" i="19" s="1"/>
  <c r="B1593" i="19"/>
  <c r="A1593" i="19" s="1"/>
  <c r="B1592" i="19"/>
  <c r="A1592" i="19" s="1"/>
  <c r="B1591" i="19"/>
  <c r="A1591" i="19" s="1"/>
  <c r="B1590" i="19"/>
  <c r="B1589" i="19"/>
  <c r="B1588" i="19"/>
  <c r="B1587" i="19"/>
  <c r="B1586" i="19"/>
  <c r="B1585" i="19"/>
  <c r="B1584" i="19"/>
  <c r="B1583" i="19"/>
  <c r="B1582" i="19"/>
  <c r="B1581" i="19"/>
  <c r="B1580" i="19"/>
  <c r="O1579" i="19"/>
  <c r="N1579" i="19"/>
  <c r="M1579" i="19"/>
  <c r="L1579" i="19"/>
  <c r="K1579" i="19"/>
  <c r="J1579" i="19"/>
  <c r="I1579" i="19"/>
  <c r="H1579" i="19"/>
  <c r="G1579" i="19"/>
  <c r="F1579" i="19"/>
  <c r="E1579" i="19"/>
  <c r="D1579" i="19"/>
  <c r="A1579" i="19"/>
  <c r="A1578" i="19"/>
  <c r="A1575" i="19"/>
  <c r="A1574" i="19"/>
  <c r="B1573" i="19"/>
  <c r="B1572" i="19"/>
  <c r="A1572" i="19" s="1"/>
  <c r="B1571" i="19"/>
  <c r="A1571" i="19" s="1"/>
  <c r="B1570" i="19"/>
  <c r="A1570" i="19" s="1"/>
  <c r="B1569" i="19"/>
  <c r="A1569" i="19" s="1"/>
  <c r="B1568" i="19"/>
  <c r="A1568" i="19" s="1"/>
  <c r="B1567" i="19"/>
  <c r="A1567" i="19" s="1"/>
  <c r="B1566" i="19"/>
  <c r="A1566" i="19" s="1"/>
  <c r="B1565" i="19"/>
  <c r="A1565" i="19" s="1"/>
  <c r="B1564" i="19"/>
  <c r="A1564" i="19" s="1"/>
  <c r="B1563" i="19"/>
  <c r="A1563" i="19" s="1"/>
  <c r="B1562" i="19"/>
  <c r="A1562" i="19" s="1"/>
  <c r="B1561" i="19"/>
  <c r="A1561" i="19" s="1"/>
  <c r="B1560" i="19"/>
  <c r="A1560" i="19" s="1"/>
  <c r="B1559" i="19"/>
  <c r="A1559" i="19" s="1"/>
  <c r="B1558" i="19"/>
  <c r="A1558" i="19" s="1"/>
  <c r="B1557" i="19"/>
  <c r="A1557" i="19" s="1"/>
  <c r="B1556" i="19"/>
  <c r="A1556" i="19" s="1"/>
  <c r="B1555" i="19"/>
  <c r="A1555" i="19" s="1"/>
  <c r="B1554" i="19"/>
  <c r="A1554" i="19" s="1"/>
  <c r="B1553" i="19"/>
  <c r="A1553" i="19" s="1"/>
  <c r="B1552" i="19"/>
  <c r="A1552" i="19" s="1"/>
  <c r="B1551" i="19"/>
  <c r="A1551" i="19" s="1"/>
  <c r="B1550" i="19"/>
  <c r="A1550" i="19" s="1"/>
  <c r="B1549" i="19"/>
  <c r="A1549" i="19" s="1"/>
  <c r="B1548" i="19"/>
  <c r="B1547" i="19"/>
  <c r="A1547" i="19" s="1"/>
  <c r="B1546" i="19"/>
  <c r="A1546" i="19" s="1"/>
  <c r="B1545" i="19"/>
  <c r="A1545" i="19" s="1"/>
  <c r="B1544" i="19"/>
  <c r="A1544" i="19" s="1"/>
  <c r="B1543" i="19"/>
  <c r="A1543" i="19" s="1"/>
  <c r="B1542" i="19"/>
  <c r="A1542" i="19" s="1"/>
  <c r="B1541" i="19"/>
  <c r="A1541" i="19" s="1"/>
  <c r="B1540" i="19"/>
  <c r="A1540" i="19" s="1"/>
  <c r="B1539" i="19"/>
  <c r="A1539" i="19" s="1"/>
  <c r="B1538" i="19"/>
  <c r="A1538" i="19" s="1"/>
  <c r="B1537" i="19"/>
  <c r="A1537" i="19" s="1"/>
  <c r="B1536" i="19"/>
  <c r="A1536" i="19" s="1"/>
  <c r="B1535" i="19"/>
  <c r="A1535" i="19" s="1"/>
  <c r="B1534" i="19"/>
  <c r="B1533" i="19"/>
  <c r="B1532" i="19"/>
  <c r="B1531" i="19"/>
  <c r="B1530" i="19"/>
  <c r="B1529" i="19"/>
  <c r="B1528" i="19"/>
  <c r="B1527" i="19"/>
  <c r="B1526" i="19"/>
  <c r="B1525" i="19"/>
  <c r="B1524" i="19"/>
  <c r="O1523" i="19"/>
  <c r="N1523" i="19"/>
  <c r="M1523" i="19"/>
  <c r="L1523" i="19"/>
  <c r="K1523" i="19"/>
  <c r="J1523" i="19"/>
  <c r="I1523" i="19"/>
  <c r="H1523" i="19"/>
  <c r="G1523" i="19"/>
  <c r="F1523" i="19"/>
  <c r="E1523" i="19"/>
  <c r="D1523" i="19"/>
  <c r="A1523" i="19"/>
  <c r="A1522" i="19"/>
  <c r="A1519" i="19"/>
  <c r="A1518" i="19"/>
  <c r="B1517" i="19"/>
  <c r="B1516" i="19"/>
  <c r="A1516" i="19" s="1"/>
  <c r="B1515" i="19"/>
  <c r="A1515" i="19" s="1"/>
  <c r="B1514" i="19"/>
  <c r="A1514" i="19" s="1"/>
  <c r="B1513" i="19"/>
  <c r="A1513" i="19" s="1"/>
  <c r="B1512" i="19"/>
  <c r="A1512" i="19" s="1"/>
  <c r="B1511" i="19"/>
  <c r="A1511" i="19" s="1"/>
  <c r="B1510" i="19"/>
  <c r="A1510" i="19" s="1"/>
  <c r="B1509" i="19"/>
  <c r="A1509" i="19" s="1"/>
  <c r="B1508" i="19"/>
  <c r="A1508" i="19" s="1"/>
  <c r="B1507" i="19"/>
  <c r="A1507" i="19" s="1"/>
  <c r="B1506" i="19"/>
  <c r="A1506" i="19" s="1"/>
  <c r="B1505" i="19"/>
  <c r="A1505" i="19" s="1"/>
  <c r="B1504" i="19"/>
  <c r="A1504" i="19" s="1"/>
  <c r="B1503" i="19"/>
  <c r="A1503" i="19" s="1"/>
  <c r="B1502" i="19"/>
  <c r="A1502" i="19" s="1"/>
  <c r="B1501" i="19"/>
  <c r="A1501" i="19" s="1"/>
  <c r="B1500" i="19"/>
  <c r="A1500" i="19" s="1"/>
  <c r="B1499" i="19"/>
  <c r="A1499" i="19" s="1"/>
  <c r="B1498" i="19"/>
  <c r="A1498" i="19" s="1"/>
  <c r="B1497" i="19"/>
  <c r="A1497" i="19" s="1"/>
  <c r="B1496" i="19"/>
  <c r="A1496" i="19" s="1"/>
  <c r="B1495" i="19"/>
  <c r="A1495" i="19" s="1"/>
  <c r="B1494" i="19"/>
  <c r="A1494" i="19" s="1"/>
  <c r="B1493" i="19"/>
  <c r="A1493" i="19" s="1"/>
  <c r="B1492" i="19"/>
  <c r="B1491" i="19"/>
  <c r="A1491" i="19" s="1"/>
  <c r="B1490" i="19"/>
  <c r="A1490" i="19" s="1"/>
  <c r="B1489" i="19"/>
  <c r="A1489" i="19" s="1"/>
  <c r="B1488" i="19"/>
  <c r="A1488" i="19" s="1"/>
  <c r="B1487" i="19"/>
  <c r="A1487" i="19" s="1"/>
  <c r="B1486" i="19"/>
  <c r="A1486" i="19" s="1"/>
  <c r="B1485" i="19"/>
  <c r="A1485" i="19" s="1"/>
  <c r="B1484" i="19"/>
  <c r="A1484" i="19" s="1"/>
  <c r="B1483" i="19"/>
  <c r="A1483" i="19" s="1"/>
  <c r="B1482" i="19"/>
  <c r="A1482" i="19" s="1"/>
  <c r="B1481" i="19"/>
  <c r="A1481" i="19" s="1"/>
  <c r="B1480" i="19"/>
  <c r="A1480" i="19" s="1"/>
  <c r="B1479" i="19"/>
  <c r="A1479" i="19" s="1"/>
  <c r="B1478" i="19"/>
  <c r="B1477" i="19"/>
  <c r="B1476" i="19"/>
  <c r="B1475" i="19"/>
  <c r="B1474" i="19"/>
  <c r="B1473" i="19"/>
  <c r="B1472" i="19"/>
  <c r="B1471" i="19"/>
  <c r="B1470" i="19"/>
  <c r="B1469" i="19"/>
  <c r="B1468" i="19"/>
  <c r="O1467" i="19"/>
  <c r="N1467" i="19"/>
  <c r="M1467" i="19"/>
  <c r="L1467" i="19"/>
  <c r="K1467" i="19"/>
  <c r="J1467" i="19"/>
  <c r="I1467" i="19"/>
  <c r="H1467" i="19"/>
  <c r="G1467" i="19"/>
  <c r="F1467" i="19"/>
  <c r="E1467" i="19"/>
  <c r="D1467" i="19"/>
  <c r="A1467" i="19"/>
  <c r="A1466" i="19"/>
  <c r="A1463" i="19"/>
  <c r="A1462" i="19"/>
  <c r="B1461" i="19"/>
  <c r="B1460" i="19"/>
  <c r="A1460" i="19" s="1"/>
  <c r="B1459" i="19"/>
  <c r="A1459" i="19" s="1"/>
  <c r="B1458" i="19"/>
  <c r="A1458" i="19" s="1"/>
  <c r="B1457" i="19"/>
  <c r="A1457" i="19" s="1"/>
  <c r="B1456" i="19"/>
  <c r="A1456" i="19" s="1"/>
  <c r="B1455" i="19"/>
  <c r="A1455" i="19" s="1"/>
  <c r="B1454" i="19"/>
  <c r="A1454" i="19" s="1"/>
  <c r="B1453" i="19"/>
  <c r="A1453" i="19" s="1"/>
  <c r="B1452" i="19"/>
  <c r="A1452" i="19" s="1"/>
  <c r="B1451" i="19"/>
  <c r="A1451" i="19" s="1"/>
  <c r="B1450" i="19"/>
  <c r="A1450" i="19" s="1"/>
  <c r="B1449" i="19"/>
  <c r="A1449" i="19" s="1"/>
  <c r="B1448" i="19"/>
  <c r="A1448" i="19" s="1"/>
  <c r="B1447" i="19"/>
  <c r="A1447" i="19" s="1"/>
  <c r="B1446" i="19"/>
  <c r="A1446" i="19" s="1"/>
  <c r="B1445" i="19"/>
  <c r="A1445" i="19" s="1"/>
  <c r="B1444" i="19"/>
  <c r="A1444" i="19" s="1"/>
  <c r="B1443" i="19"/>
  <c r="A1443" i="19" s="1"/>
  <c r="B1442" i="19"/>
  <c r="A1442" i="19" s="1"/>
  <c r="B1441" i="19"/>
  <c r="A1441" i="19" s="1"/>
  <c r="B1440" i="19"/>
  <c r="A1440" i="19" s="1"/>
  <c r="B1439" i="19"/>
  <c r="A1439" i="19" s="1"/>
  <c r="B1438" i="19"/>
  <c r="A1438" i="19" s="1"/>
  <c r="B1437" i="19"/>
  <c r="A1437" i="19" s="1"/>
  <c r="B1436" i="19"/>
  <c r="B1435" i="19"/>
  <c r="A1435" i="19" s="1"/>
  <c r="B1434" i="19"/>
  <c r="A1434" i="19" s="1"/>
  <c r="B1433" i="19"/>
  <c r="A1433" i="19" s="1"/>
  <c r="B1432" i="19"/>
  <c r="A1432" i="19" s="1"/>
  <c r="B1431" i="19"/>
  <c r="A1431" i="19" s="1"/>
  <c r="B1430" i="19"/>
  <c r="A1430" i="19" s="1"/>
  <c r="B1429" i="19"/>
  <c r="A1429" i="19" s="1"/>
  <c r="B1428" i="19"/>
  <c r="A1428" i="19" s="1"/>
  <c r="B1427" i="19"/>
  <c r="A1427" i="19" s="1"/>
  <c r="B1426" i="19"/>
  <c r="A1426" i="19" s="1"/>
  <c r="B1425" i="19"/>
  <c r="A1425" i="19" s="1"/>
  <c r="B1424" i="19"/>
  <c r="A1424" i="19" s="1"/>
  <c r="B1423" i="19"/>
  <c r="A1423" i="19" s="1"/>
  <c r="B1422" i="19"/>
  <c r="B1421" i="19"/>
  <c r="B1420" i="19"/>
  <c r="B1419" i="19"/>
  <c r="B1418" i="19"/>
  <c r="B1417" i="19"/>
  <c r="B1416" i="19"/>
  <c r="B1415" i="19"/>
  <c r="B1414" i="19"/>
  <c r="B1413" i="19"/>
  <c r="B1412" i="19"/>
  <c r="O1411" i="19"/>
  <c r="N1411" i="19"/>
  <c r="M1411" i="19"/>
  <c r="L1411" i="19"/>
  <c r="K1411" i="19"/>
  <c r="J1411" i="19"/>
  <c r="I1411" i="19"/>
  <c r="H1411" i="19"/>
  <c r="G1411" i="19"/>
  <c r="F1411" i="19"/>
  <c r="E1411" i="19"/>
  <c r="D1411" i="19"/>
  <c r="A1411" i="19"/>
  <c r="A1410" i="19"/>
  <c r="A1407" i="19"/>
  <c r="A1406" i="19"/>
  <c r="B1405" i="19"/>
  <c r="B1404" i="19"/>
  <c r="A1404" i="19" s="1"/>
  <c r="B1403" i="19"/>
  <c r="A1403" i="19" s="1"/>
  <c r="B1402" i="19"/>
  <c r="A1402" i="19" s="1"/>
  <c r="B1401" i="19"/>
  <c r="A1401" i="19" s="1"/>
  <c r="B1400" i="19"/>
  <c r="A1400" i="19" s="1"/>
  <c r="B1399" i="19"/>
  <c r="A1399" i="19" s="1"/>
  <c r="B1398" i="19"/>
  <c r="A1398" i="19" s="1"/>
  <c r="B1397" i="19"/>
  <c r="A1397" i="19" s="1"/>
  <c r="B1396" i="19"/>
  <c r="A1396" i="19" s="1"/>
  <c r="B1395" i="19"/>
  <c r="A1395" i="19" s="1"/>
  <c r="B1394" i="19"/>
  <c r="A1394" i="19" s="1"/>
  <c r="B1393" i="19"/>
  <c r="A1393" i="19" s="1"/>
  <c r="B1392" i="19"/>
  <c r="A1392" i="19" s="1"/>
  <c r="B1391" i="19"/>
  <c r="A1391" i="19" s="1"/>
  <c r="B1390" i="19"/>
  <c r="A1390" i="19" s="1"/>
  <c r="B1389" i="19"/>
  <c r="A1389" i="19" s="1"/>
  <c r="B1388" i="19"/>
  <c r="A1388" i="19" s="1"/>
  <c r="B1387" i="19"/>
  <c r="A1387" i="19" s="1"/>
  <c r="B1386" i="19"/>
  <c r="A1386" i="19" s="1"/>
  <c r="B1385" i="19"/>
  <c r="A1385" i="19" s="1"/>
  <c r="B1384" i="19"/>
  <c r="A1384" i="19" s="1"/>
  <c r="B1383" i="19"/>
  <c r="A1383" i="19" s="1"/>
  <c r="B1382" i="19"/>
  <c r="A1382" i="19" s="1"/>
  <c r="B1381" i="19"/>
  <c r="A1381" i="19" s="1"/>
  <c r="B1380" i="19"/>
  <c r="B1379" i="19"/>
  <c r="A1379" i="19" s="1"/>
  <c r="B1378" i="19"/>
  <c r="A1378" i="19" s="1"/>
  <c r="B1377" i="19"/>
  <c r="A1377" i="19" s="1"/>
  <c r="B1376" i="19"/>
  <c r="A1376" i="19" s="1"/>
  <c r="B1375" i="19"/>
  <c r="A1375" i="19" s="1"/>
  <c r="B1374" i="19"/>
  <c r="A1374" i="19" s="1"/>
  <c r="B1373" i="19"/>
  <c r="A1373" i="19" s="1"/>
  <c r="B1372" i="19"/>
  <c r="A1372" i="19" s="1"/>
  <c r="B1371" i="19"/>
  <c r="A1371" i="19" s="1"/>
  <c r="B1370" i="19"/>
  <c r="A1370" i="19" s="1"/>
  <c r="B1369" i="19"/>
  <c r="A1369" i="19" s="1"/>
  <c r="B1368" i="19"/>
  <c r="A1368" i="19" s="1"/>
  <c r="B1367" i="19"/>
  <c r="A1367" i="19" s="1"/>
  <c r="B1366" i="19"/>
  <c r="B1365" i="19"/>
  <c r="B1364" i="19"/>
  <c r="B1363" i="19"/>
  <c r="B1362" i="19"/>
  <c r="B1361" i="19"/>
  <c r="B1360" i="19"/>
  <c r="B1359" i="19"/>
  <c r="B1358" i="19"/>
  <c r="B1357" i="19"/>
  <c r="B1356" i="19"/>
  <c r="O1355" i="19"/>
  <c r="N1355" i="19"/>
  <c r="M1355" i="19"/>
  <c r="L1355" i="19"/>
  <c r="K1355" i="19"/>
  <c r="J1355" i="19"/>
  <c r="I1355" i="19"/>
  <c r="H1355" i="19"/>
  <c r="G1355" i="19"/>
  <c r="F1355" i="19"/>
  <c r="E1355" i="19"/>
  <c r="D1355" i="19"/>
  <c r="D1429" i="18" s="1"/>
  <c r="A1355" i="19"/>
  <c r="A1354" i="19"/>
  <c r="A1351" i="19"/>
  <c r="A1350" i="19"/>
  <c r="B1349" i="19"/>
  <c r="B1348" i="19"/>
  <c r="A1348" i="19" s="1"/>
  <c r="B1347" i="19"/>
  <c r="A1347" i="19" s="1"/>
  <c r="B1346" i="19"/>
  <c r="A1346" i="19" s="1"/>
  <c r="B1345" i="19"/>
  <c r="A1345" i="19" s="1"/>
  <c r="B1344" i="19"/>
  <c r="A1344" i="19" s="1"/>
  <c r="B1343" i="19"/>
  <c r="A1343" i="19" s="1"/>
  <c r="B1342" i="19"/>
  <c r="A1342" i="19" s="1"/>
  <c r="B1341" i="19"/>
  <c r="A1341" i="19" s="1"/>
  <c r="B1340" i="19"/>
  <c r="A1340" i="19" s="1"/>
  <c r="B1339" i="19"/>
  <c r="A1339" i="19" s="1"/>
  <c r="B1338" i="19"/>
  <c r="A1338" i="19" s="1"/>
  <c r="B1337" i="19"/>
  <c r="A1337" i="19" s="1"/>
  <c r="B1336" i="19"/>
  <c r="A1336" i="19" s="1"/>
  <c r="B1335" i="19"/>
  <c r="A1335" i="19" s="1"/>
  <c r="B1334" i="19"/>
  <c r="A1334" i="19" s="1"/>
  <c r="B1333" i="19"/>
  <c r="A1333" i="19" s="1"/>
  <c r="B1332" i="19"/>
  <c r="A1332" i="19" s="1"/>
  <c r="B1331" i="19"/>
  <c r="A1331" i="19" s="1"/>
  <c r="B1330" i="19"/>
  <c r="A1330" i="19" s="1"/>
  <c r="B1329" i="19"/>
  <c r="A1329" i="19" s="1"/>
  <c r="B1328" i="19"/>
  <c r="A1328" i="19" s="1"/>
  <c r="B1327" i="19"/>
  <c r="A1327" i="19" s="1"/>
  <c r="B1326" i="19"/>
  <c r="A1326" i="19" s="1"/>
  <c r="B1325" i="19"/>
  <c r="A1325" i="19" s="1"/>
  <c r="B1324" i="19"/>
  <c r="B1323" i="19"/>
  <c r="A1323" i="19" s="1"/>
  <c r="B1322" i="19"/>
  <c r="A1322" i="19" s="1"/>
  <c r="B1321" i="19"/>
  <c r="A1321" i="19" s="1"/>
  <c r="B1320" i="19"/>
  <c r="A1320" i="19" s="1"/>
  <c r="B1319" i="19"/>
  <c r="A1319" i="19" s="1"/>
  <c r="B1318" i="19"/>
  <c r="A1318" i="19" s="1"/>
  <c r="B1317" i="19"/>
  <c r="A1317" i="19" s="1"/>
  <c r="B1316" i="19"/>
  <c r="A1316" i="19" s="1"/>
  <c r="B1315" i="19"/>
  <c r="A1315" i="19" s="1"/>
  <c r="B1314" i="19"/>
  <c r="A1314" i="19" s="1"/>
  <c r="B1313" i="19"/>
  <c r="A1313" i="19" s="1"/>
  <c r="B1312" i="19"/>
  <c r="A1312" i="19" s="1"/>
  <c r="B1311" i="19"/>
  <c r="A1311" i="19" s="1"/>
  <c r="B1310" i="19"/>
  <c r="B1309" i="19"/>
  <c r="B1308" i="19"/>
  <c r="B1307" i="19"/>
  <c r="B1306" i="19"/>
  <c r="B1305" i="19"/>
  <c r="B1304" i="19"/>
  <c r="B1303" i="19"/>
  <c r="B1302" i="19"/>
  <c r="B1301" i="19"/>
  <c r="B1300" i="19"/>
  <c r="O1299" i="19"/>
  <c r="N1299" i="19"/>
  <c r="M1299" i="19"/>
  <c r="L1299" i="19"/>
  <c r="K1299" i="19"/>
  <c r="J1299" i="19"/>
  <c r="I1299" i="19"/>
  <c r="H1299" i="19"/>
  <c r="G1299" i="19"/>
  <c r="F1299" i="19"/>
  <c r="E1299" i="19"/>
  <c r="D1299" i="19"/>
  <c r="A1299" i="19"/>
  <c r="A1298" i="19"/>
  <c r="A1295" i="19"/>
  <c r="A1294" i="19"/>
  <c r="B1293" i="19"/>
  <c r="B1292" i="19"/>
  <c r="A1292" i="19" s="1"/>
  <c r="B1291" i="19"/>
  <c r="A1291" i="19" s="1"/>
  <c r="B1290" i="19"/>
  <c r="A1290" i="19" s="1"/>
  <c r="B1289" i="19"/>
  <c r="A1289" i="19" s="1"/>
  <c r="B1288" i="19"/>
  <c r="A1288" i="19" s="1"/>
  <c r="B1287" i="19"/>
  <c r="A1287" i="19" s="1"/>
  <c r="B1286" i="19"/>
  <c r="A1286" i="19" s="1"/>
  <c r="B1285" i="19"/>
  <c r="A1285" i="19" s="1"/>
  <c r="B1284" i="19"/>
  <c r="A1284" i="19" s="1"/>
  <c r="B1283" i="19"/>
  <c r="A1283" i="19" s="1"/>
  <c r="B1282" i="19"/>
  <c r="A1282" i="19" s="1"/>
  <c r="B1281" i="19"/>
  <c r="A1281" i="19" s="1"/>
  <c r="B1280" i="19"/>
  <c r="A1280" i="19" s="1"/>
  <c r="B1279" i="19"/>
  <c r="A1279" i="19" s="1"/>
  <c r="B1278" i="19"/>
  <c r="A1278" i="19" s="1"/>
  <c r="B1277" i="19"/>
  <c r="A1277" i="19" s="1"/>
  <c r="B1276" i="19"/>
  <c r="A1276" i="19" s="1"/>
  <c r="B1275" i="19"/>
  <c r="A1275" i="19" s="1"/>
  <c r="B1274" i="19"/>
  <c r="A1274" i="19" s="1"/>
  <c r="B1273" i="19"/>
  <c r="A1273" i="19" s="1"/>
  <c r="B1272" i="19"/>
  <c r="A1272" i="19" s="1"/>
  <c r="B1271" i="19"/>
  <c r="A1271" i="19" s="1"/>
  <c r="B1270" i="19"/>
  <c r="A1270" i="19" s="1"/>
  <c r="B1269" i="19"/>
  <c r="A1269" i="19" s="1"/>
  <c r="B1268" i="19"/>
  <c r="B1267" i="19"/>
  <c r="A1267" i="19" s="1"/>
  <c r="B1266" i="19"/>
  <c r="A1266" i="19" s="1"/>
  <c r="B1265" i="19"/>
  <c r="A1265" i="19" s="1"/>
  <c r="B1264" i="19"/>
  <c r="A1264" i="19" s="1"/>
  <c r="B1263" i="19"/>
  <c r="A1263" i="19" s="1"/>
  <c r="B1262" i="19"/>
  <c r="A1262" i="19" s="1"/>
  <c r="B1261" i="19"/>
  <c r="A1261" i="19" s="1"/>
  <c r="B1260" i="19"/>
  <c r="A1260" i="19" s="1"/>
  <c r="B1259" i="19"/>
  <c r="A1259" i="19" s="1"/>
  <c r="B1258" i="19"/>
  <c r="A1258" i="19" s="1"/>
  <c r="B1257" i="19"/>
  <c r="A1257" i="19" s="1"/>
  <c r="B1256" i="19"/>
  <c r="A1256" i="19" s="1"/>
  <c r="B1255" i="19"/>
  <c r="A1255" i="19" s="1"/>
  <c r="B1254" i="19"/>
  <c r="B1253" i="19"/>
  <c r="B1252" i="19"/>
  <c r="B1251" i="19"/>
  <c r="B1250" i="19"/>
  <c r="B1249" i="19"/>
  <c r="B1248" i="19"/>
  <c r="B1247" i="19"/>
  <c r="B1246" i="19"/>
  <c r="B1245" i="19"/>
  <c r="B1244" i="19"/>
  <c r="O1243" i="19"/>
  <c r="N1243" i="19"/>
  <c r="M1243" i="19"/>
  <c r="L1243" i="19"/>
  <c r="K1243" i="19"/>
  <c r="J1243" i="19"/>
  <c r="I1243" i="19"/>
  <c r="H1243" i="19"/>
  <c r="G1243" i="19"/>
  <c r="F1243" i="19"/>
  <c r="E1243" i="19"/>
  <c r="D1243" i="19"/>
  <c r="A1243" i="19"/>
  <c r="A1242" i="19"/>
  <c r="A1239" i="19"/>
  <c r="A1238" i="19"/>
  <c r="B1237" i="19"/>
  <c r="B1236" i="19"/>
  <c r="A1236" i="19" s="1"/>
  <c r="B1235" i="19"/>
  <c r="A1235" i="19" s="1"/>
  <c r="B1234" i="19"/>
  <c r="A1234" i="19" s="1"/>
  <c r="B1233" i="19"/>
  <c r="A1233" i="19" s="1"/>
  <c r="B1232" i="19"/>
  <c r="A1232" i="19" s="1"/>
  <c r="B1231" i="19"/>
  <c r="A1231" i="19" s="1"/>
  <c r="B1230" i="19"/>
  <c r="A1230" i="19" s="1"/>
  <c r="B1229" i="19"/>
  <c r="A1229" i="19" s="1"/>
  <c r="B1228" i="19"/>
  <c r="A1228" i="19" s="1"/>
  <c r="B1227" i="19"/>
  <c r="A1227" i="19" s="1"/>
  <c r="B1226" i="19"/>
  <c r="A1226" i="19" s="1"/>
  <c r="B1225" i="19"/>
  <c r="A1225" i="19" s="1"/>
  <c r="B1224" i="19"/>
  <c r="A1224" i="19" s="1"/>
  <c r="B1223" i="19"/>
  <c r="A1223" i="19" s="1"/>
  <c r="B1222" i="19"/>
  <c r="A1222" i="19" s="1"/>
  <c r="B1221" i="19"/>
  <c r="A1221" i="19" s="1"/>
  <c r="B1220" i="19"/>
  <c r="A1220" i="19" s="1"/>
  <c r="B1219" i="19"/>
  <c r="A1219" i="19" s="1"/>
  <c r="B1218" i="19"/>
  <c r="A1218" i="19" s="1"/>
  <c r="B1217" i="19"/>
  <c r="A1217" i="19" s="1"/>
  <c r="B1216" i="19"/>
  <c r="A1216" i="19" s="1"/>
  <c r="B1215" i="19"/>
  <c r="A1215" i="19" s="1"/>
  <c r="B1214" i="19"/>
  <c r="A1214" i="19" s="1"/>
  <c r="B1213" i="19"/>
  <c r="A1213" i="19" s="1"/>
  <c r="B1212" i="19"/>
  <c r="B1211" i="19"/>
  <c r="A1211" i="19" s="1"/>
  <c r="B1210" i="19"/>
  <c r="A1210" i="19" s="1"/>
  <c r="B1209" i="19"/>
  <c r="A1209" i="19" s="1"/>
  <c r="B1208" i="19"/>
  <c r="A1208" i="19" s="1"/>
  <c r="B1207" i="19"/>
  <c r="A1207" i="19" s="1"/>
  <c r="B1206" i="19"/>
  <c r="A1206" i="19" s="1"/>
  <c r="B1205" i="19"/>
  <c r="A1205" i="19" s="1"/>
  <c r="B1204" i="19"/>
  <c r="A1204" i="19" s="1"/>
  <c r="B1203" i="19"/>
  <c r="A1203" i="19" s="1"/>
  <c r="B1202" i="19"/>
  <c r="A1202" i="19" s="1"/>
  <c r="B1201" i="19"/>
  <c r="A1201" i="19" s="1"/>
  <c r="B1200" i="19"/>
  <c r="A1200" i="19" s="1"/>
  <c r="B1199" i="19"/>
  <c r="A1199" i="19" s="1"/>
  <c r="B1198" i="19"/>
  <c r="B1197" i="19"/>
  <c r="B1196" i="19"/>
  <c r="B1195" i="19"/>
  <c r="B1194" i="19"/>
  <c r="B1193" i="19"/>
  <c r="B1192" i="19"/>
  <c r="B1191" i="19"/>
  <c r="B1190" i="19"/>
  <c r="B1189" i="19"/>
  <c r="B1188" i="19"/>
  <c r="O1187" i="19"/>
  <c r="N1187" i="19"/>
  <c r="M1187" i="19"/>
  <c r="L1187" i="19"/>
  <c r="K1187" i="19"/>
  <c r="J1187" i="19"/>
  <c r="I1187" i="19"/>
  <c r="H1187" i="19"/>
  <c r="G1187" i="19"/>
  <c r="F1187" i="19"/>
  <c r="E1187" i="19"/>
  <c r="D1187" i="19"/>
  <c r="A1187" i="19"/>
  <c r="A1186" i="19"/>
  <c r="A1183" i="19"/>
  <c r="A1182" i="19"/>
  <c r="B1181" i="19"/>
  <c r="B1180" i="19"/>
  <c r="A1180" i="19" s="1"/>
  <c r="B1179" i="19"/>
  <c r="A1179" i="19" s="1"/>
  <c r="B1178" i="19"/>
  <c r="A1178" i="19" s="1"/>
  <c r="B1177" i="19"/>
  <c r="A1177" i="19" s="1"/>
  <c r="B1176" i="19"/>
  <c r="A1176" i="19" s="1"/>
  <c r="B1175" i="19"/>
  <c r="A1175" i="19" s="1"/>
  <c r="B1174" i="19"/>
  <c r="A1174" i="19" s="1"/>
  <c r="B1173" i="19"/>
  <c r="A1173" i="19" s="1"/>
  <c r="B1172" i="19"/>
  <c r="A1172" i="19" s="1"/>
  <c r="B1171" i="19"/>
  <c r="A1171" i="19" s="1"/>
  <c r="B1170" i="19"/>
  <c r="A1170" i="19" s="1"/>
  <c r="B1169" i="19"/>
  <c r="A1169" i="19" s="1"/>
  <c r="B1168" i="19"/>
  <c r="A1168" i="19" s="1"/>
  <c r="B1167" i="19"/>
  <c r="A1167" i="19" s="1"/>
  <c r="B1166" i="19"/>
  <c r="A1166" i="19" s="1"/>
  <c r="B1165" i="19"/>
  <c r="A1165" i="19" s="1"/>
  <c r="B1164" i="19"/>
  <c r="A1164" i="19" s="1"/>
  <c r="B1163" i="19"/>
  <c r="A1163" i="19" s="1"/>
  <c r="B1162" i="19"/>
  <c r="A1162" i="19" s="1"/>
  <c r="B1161" i="19"/>
  <c r="A1161" i="19" s="1"/>
  <c r="B1160" i="19"/>
  <c r="A1160" i="19" s="1"/>
  <c r="B1159" i="19"/>
  <c r="A1159" i="19" s="1"/>
  <c r="B1158" i="19"/>
  <c r="A1158" i="19" s="1"/>
  <c r="B1157" i="19"/>
  <c r="A1157" i="19" s="1"/>
  <c r="B1156" i="19"/>
  <c r="B1155" i="19"/>
  <c r="A1155" i="19" s="1"/>
  <c r="B1154" i="19"/>
  <c r="A1154" i="19" s="1"/>
  <c r="B1153" i="19"/>
  <c r="A1153" i="19" s="1"/>
  <c r="B1152" i="19"/>
  <c r="A1152" i="19" s="1"/>
  <c r="B1151" i="19"/>
  <c r="A1151" i="19" s="1"/>
  <c r="B1150" i="19"/>
  <c r="A1150" i="19" s="1"/>
  <c r="B1149" i="19"/>
  <c r="A1149" i="19" s="1"/>
  <c r="B1148" i="19"/>
  <c r="A1148" i="19" s="1"/>
  <c r="B1147" i="19"/>
  <c r="A1147" i="19" s="1"/>
  <c r="B1146" i="19"/>
  <c r="A1146" i="19" s="1"/>
  <c r="B1145" i="19"/>
  <c r="A1145" i="19" s="1"/>
  <c r="B1144" i="19"/>
  <c r="A1144" i="19" s="1"/>
  <c r="B1143" i="19"/>
  <c r="A1143" i="19" s="1"/>
  <c r="B1142" i="19"/>
  <c r="B1141" i="19"/>
  <c r="B1140" i="19"/>
  <c r="B1139" i="19"/>
  <c r="B1138" i="19"/>
  <c r="B1137" i="19"/>
  <c r="B1136" i="19"/>
  <c r="B1135" i="19"/>
  <c r="B1134" i="19"/>
  <c r="B1133" i="19"/>
  <c r="B1132" i="19"/>
  <c r="O1131" i="19"/>
  <c r="N1131" i="19"/>
  <c r="M1131" i="19"/>
  <c r="L1131" i="19"/>
  <c r="K1131" i="19"/>
  <c r="J1131" i="19"/>
  <c r="I1131" i="19"/>
  <c r="H1131" i="19"/>
  <c r="G1131" i="19"/>
  <c r="F1131" i="19"/>
  <c r="E1131" i="19"/>
  <c r="D1131" i="19"/>
  <c r="A1131" i="19"/>
  <c r="A1130" i="19"/>
  <c r="A1127" i="19"/>
  <c r="A1126" i="19"/>
  <c r="B1125" i="19"/>
  <c r="B1124" i="19"/>
  <c r="A1124" i="19" s="1"/>
  <c r="B1123" i="19"/>
  <c r="A1123" i="19" s="1"/>
  <c r="B1122" i="19"/>
  <c r="A1122" i="19" s="1"/>
  <c r="B1121" i="19"/>
  <c r="A1121" i="19" s="1"/>
  <c r="B1120" i="19"/>
  <c r="A1120" i="19" s="1"/>
  <c r="B1119" i="19"/>
  <c r="A1119" i="19" s="1"/>
  <c r="B1118" i="19"/>
  <c r="A1118" i="19" s="1"/>
  <c r="B1117" i="19"/>
  <c r="A1117" i="19" s="1"/>
  <c r="B1116" i="19"/>
  <c r="A1116" i="19" s="1"/>
  <c r="B1115" i="19"/>
  <c r="A1115" i="19" s="1"/>
  <c r="B1114" i="19"/>
  <c r="A1114" i="19" s="1"/>
  <c r="B1113" i="19"/>
  <c r="A1113" i="19" s="1"/>
  <c r="B1112" i="19"/>
  <c r="A1112" i="19" s="1"/>
  <c r="B1111" i="19"/>
  <c r="A1111" i="19" s="1"/>
  <c r="B1110" i="19"/>
  <c r="A1110" i="19" s="1"/>
  <c r="B1109" i="19"/>
  <c r="A1109" i="19" s="1"/>
  <c r="B1108" i="19"/>
  <c r="A1108" i="19" s="1"/>
  <c r="B1107" i="19"/>
  <c r="A1107" i="19" s="1"/>
  <c r="B1106" i="19"/>
  <c r="A1106" i="19" s="1"/>
  <c r="B1105" i="19"/>
  <c r="A1105" i="19" s="1"/>
  <c r="B1104" i="19"/>
  <c r="A1104" i="19" s="1"/>
  <c r="B1103" i="19"/>
  <c r="A1103" i="19" s="1"/>
  <c r="B1102" i="19"/>
  <c r="A1102" i="19" s="1"/>
  <c r="B1101" i="19"/>
  <c r="A1101" i="19" s="1"/>
  <c r="B1100" i="19"/>
  <c r="B1099" i="19"/>
  <c r="A1099" i="19" s="1"/>
  <c r="B1098" i="19"/>
  <c r="A1098" i="19" s="1"/>
  <c r="B1097" i="19"/>
  <c r="A1097" i="19" s="1"/>
  <c r="B1096" i="19"/>
  <c r="A1096" i="19" s="1"/>
  <c r="B1095" i="19"/>
  <c r="A1095" i="19" s="1"/>
  <c r="B1094" i="19"/>
  <c r="A1094" i="19" s="1"/>
  <c r="B1093" i="19"/>
  <c r="A1093" i="19" s="1"/>
  <c r="B1092" i="19"/>
  <c r="A1092" i="19" s="1"/>
  <c r="B1091" i="19"/>
  <c r="A1091" i="19" s="1"/>
  <c r="B1090" i="19"/>
  <c r="A1090" i="19" s="1"/>
  <c r="B1089" i="19"/>
  <c r="A1089" i="19" s="1"/>
  <c r="B1088" i="19"/>
  <c r="A1088" i="19" s="1"/>
  <c r="B1087" i="19"/>
  <c r="A1087" i="19" s="1"/>
  <c r="B1086" i="19"/>
  <c r="B1085" i="19"/>
  <c r="B1084" i="19"/>
  <c r="B1083" i="19"/>
  <c r="B1082" i="19"/>
  <c r="B1081" i="19"/>
  <c r="B1080" i="19"/>
  <c r="B1079" i="19"/>
  <c r="B1078" i="19"/>
  <c r="B1077" i="19"/>
  <c r="B1076" i="19"/>
  <c r="O1075" i="19"/>
  <c r="N1075" i="19"/>
  <c r="M1075" i="19"/>
  <c r="L1075" i="19"/>
  <c r="K1075" i="19"/>
  <c r="J1075" i="19"/>
  <c r="I1075" i="19"/>
  <c r="H1075" i="19"/>
  <c r="G1075" i="19"/>
  <c r="F1075" i="19"/>
  <c r="E1075" i="19"/>
  <c r="D1075" i="19"/>
  <c r="A1075" i="19"/>
  <c r="A1074" i="19"/>
  <c r="A1071" i="19"/>
  <c r="A1070" i="19"/>
  <c r="B1069" i="19"/>
  <c r="B1068" i="19"/>
  <c r="A1068" i="19" s="1"/>
  <c r="B1067" i="19"/>
  <c r="A1067" i="19" s="1"/>
  <c r="B1066" i="19"/>
  <c r="A1066" i="19" s="1"/>
  <c r="B1065" i="19"/>
  <c r="A1065" i="19" s="1"/>
  <c r="B1064" i="19"/>
  <c r="A1064" i="19" s="1"/>
  <c r="B1063" i="19"/>
  <c r="A1063" i="19" s="1"/>
  <c r="B1062" i="19"/>
  <c r="A1062" i="19" s="1"/>
  <c r="B1061" i="19"/>
  <c r="A1061" i="19" s="1"/>
  <c r="B1060" i="19"/>
  <c r="A1060" i="19" s="1"/>
  <c r="B1059" i="19"/>
  <c r="A1059" i="19" s="1"/>
  <c r="B1058" i="19"/>
  <c r="A1058" i="19" s="1"/>
  <c r="B1057" i="19"/>
  <c r="A1057" i="19" s="1"/>
  <c r="B1056" i="19"/>
  <c r="A1056" i="19" s="1"/>
  <c r="B1055" i="19"/>
  <c r="A1055" i="19" s="1"/>
  <c r="B1054" i="19"/>
  <c r="A1054" i="19" s="1"/>
  <c r="B1053" i="19"/>
  <c r="A1053" i="19" s="1"/>
  <c r="B1052" i="19"/>
  <c r="A1052" i="19" s="1"/>
  <c r="B1051" i="19"/>
  <c r="A1051" i="19" s="1"/>
  <c r="B1050" i="19"/>
  <c r="A1050" i="19" s="1"/>
  <c r="B1049" i="19"/>
  <c r="A1049" i="19" s="1"/>
  <c r="B1048" i="19"/>
  <c r="A1048" i="19" s="1"/>
  <c r="B1047" i="19"/>
  <c r="A1047" i="19" s="1"/>
  <c r="B1046" i="19"/>
  <c r="A1046" i="19" s="1"/>
  <c r="B1045" i="19"/>
  <c r="A1045" i="19" s="1"/>
  <c r="B1044" i="19"/>
  <c r="B1043" i="19"/>
  <c r="A1043" i="19" s="1"/>
  <c r="B1042" i="19"/>
  <c r="A1042" i="19" s="1"/>
  <c r="B1041" i="19"/>
  <c r="A1041" i="19" s="1"/>
  <c r="B1040" i="19"/>
  <c r="A1040" i="19" s="1"/>
  <c r="B1039" i="19"/>
  <c r="A1039" i="19" s="1"/>
  <c r="B1038" i="19"/>
  <c r="A1038" i="19" s="1"/>
  <c r="B1037" i="19"/>
  <c r="A1037" i="19" s="1"/>
  <c r="B1036" i="19"/>
  <c r="A1036" i="19" s="1"/>
  <c r="B1035" i="19"/>
  <c r="A1035" i="19" s="1"/>
  <c r="B1034" i="19"/>
  <c r="A1034" i="19" s="1"/>
  <c r="B1033" i="19"/>
  <c r="A1033" i="19" s="1"/>
  <c r="B1032" i="19"/>
  <c r="A1032" i="19" s="1"/>
  <c r="B1031" i="19"/>
  <c r="A1031" i="19" s="1"/>
  <c r="B1030" i="19"/>
  <c r="B1029" i="19"/>
  <c r="B1028" i="19"/>
  <c r="B1027" i="19"/>
  <c r="B1026" i="19"/>
  <c r="B1025" i="19"/>
  <c r="B1024" i="19"/>
  <c r="B1023" i="19"/>
  <c r="B1022" i="19"/>
  <c r="B1021" i="19"/>
  <c r="B1020" i="19"/>
  <c r="O1019" i="19"/>
  <c r="N1019" i="19"/>
  <c r="M1019" i="19"/>
  <c r="L1019" i="19"/>
  <c r="K1019" i="19"/>
  <c r="J1019" i="19"/>
  <c r="I1019" i="19"/>
  <c r="H1019" i="19"/>
  <c r="G1019" i="19"/>
  <c r="F1019" i="19"/>
  <c r="E1019" i="19"/>
  <c r="D1019" i="19"/>
  <c r="D1087" i="18" s="1"/>
  <c r="A1019" i="19"/>
  <c r="A1018" i="19"/>
  <c r="A1015" i="19"/>
  <c r="A1014" i="19"/>
  <c r="B1013" i="19"/>
  <c r="B1012" i="19"/>
  <c r="A1012" i="19" s="1"/>
  <c r="B1011" i="19"/>
  <c r="A1011" i="19" s="1"/>
  <c r="B1010" i="19"/>
  <c r="A1010" i="19" s="1"/>
  <c r="B1009" i="19"/>
  <c r="A1009" i="19" s="1"/>
  <c r="B1008" i="19"/>
  <c r="A1008" i="19" s="1"/>
  <c r="B1007" i="19"/>
  <c r="A1007" i="19" s="1"/>
  <c r="B1006" i="19"/>
  <c r="A1006" i="19" s="1"/>
  <c r="B1005" i="19"/>
  <c r="A1005" i="19" s="1"/>
  <c r="B1004" i="19"/>
  <c r="A1004" i="19" s="1"/>
  <c r="B1003" i="19"/>
  <c r="A1003" i="19" s="1"/>
  <c r="B1002" i="19"/>
  <c r="A1002" i="19" s="1"/>
  <c r="B1001" i="19"/>
  <c r="A1001" i="19" s="1"/>
  <c r="B1000" i="19"/>
  <c r="A1000" i="19" s="1"/>
  <c r="B999" i="19"/>
  <c r="A999" i="19" s="1"/>
  <c r="B998" i="19"/>
  <c r="A998" i="19" s="1"/>
  <c r="B997" i="19"/>
  <c r="A997" i="19" s="1"/>
  <c r="B996" i="19"/>
  <c r="A996" i="19" s="1"/>
  <c r="B995" i="19"/>
  <c r="A995" i="19" s="1"/>
  <c r="B994" i="19"/>
  <c r="A994" i="19" s="1"/>
  <c r="B993" i="19"/>
  <c r="A993" i="19" s="1"/>
  <c r="B992" i="19"/>
  <c r="A992" i="19" s="1"/>
  <c r="B991" i="19"/>
  <c r="A991" i="19" s="1"/>
  <c r="B990" i="19"/>
  <c r="A990" i="19" s="1"/>
  <c r="B989" i="19"/>
  <c r="A989" i="19" s="1"/>
  <c r="B988" i="19"/>
  <c r="B987" i="19"/>
  <c r="A987" i="19" s="1"/>
  <c r="B986" i="19"/>
  <c r="A986" i="19" s="1"/>
  <c r="B985" i="19"/>
  <c r="A985" i="19" s="1"/>
  <c r="B984" i="19"/>
  <c r="A984" i="19" s="1"/>
  <c r="B983" i="19"/>
  <c r="A983" i="19" s="1"/>
  <c r="B982" i="19"/>
  <c r="A982" i="19" s="1"/>
  <c r="B981" i="19"/>
  <c r="A981" i="19" s="1"/>
  <c r="B980" i="19"/>
  <c r="A980" i="19" s="1"/>
  <c r="B979" i="19"/>
  <c r="A979" i="19" s="1"/>
  <c r="B978" i="19"/>
  <c r="A978" i="19" s="1"/>
  <c r="B977" i="19"/>
  <c r="A977" i="19" s="1"/>
  <c r="B976" i="19"/>
  <c r="A976" i="19" s="1"/>
  <c r="B975" i="19"/>
  <c r="A975" i="19" s="1"/>
  <c r="B974" i="19"/>
  <c r="B973" i="19"/>
  <c r="B972" i="19"/>
  <c r="B971" i="19"/>
  <c r="B970" i="19"/>
  <c r="B969" i="19"/>
  <c r="B968" i="19"/>
  <c r="B967" i="19"/>
  <c r="B966" i="19"/>
  <c r="B965" i="19"/>
  <c r="B964" i="19"/>
  <c r="O963" i="19"/>
  <c r="N963" i="19"/>
  <c r="M963" i="19"/>
  <c r="L963" i="19"/>
  <c r="K963" i="19"/>
  <c r="J963" i="19"/>
  <c r="I963" i="19"/>
  <c r="H963" i="19"/>
  <c r="G963" i="19"/>
  <c r="F963" i="19"/>
  <c r="E963" i="19"/>
  <c r="D963" i="19"/>
  <c r="A963" i="19"/>
  <c r="A962" i="19"/>
  <c r="A959" i="19"/>
  <c r="A958" i="19"/>
  <c r="B957" i="19"/>
  <c r="B956" i="19"/>
  <c r="A956" i="19" s="1"/>
  <c r="B955" i="19"/>
  <c r="A955" i="19" s="1"/>
  <c r="B954" i="19"/>
  <c r="A954" i="19" s="1"/>
  <c r="B953" i="19"/>
  <c r="A953" i="19" s="1"/>
  <c r="B952" i="19"/>
  <c r="A952" i="19" s="1"/>
  <c r="B951" i="19"/>
  <c r="A951" i="19" s="1"/>
  <c r="B950" i="19"/>
  <c r="A950" i="19" s="1"/>
  <c r="B949" i="19"/>
  <c r="A949" i="19" s="1"/>
  <c r="B948" i="19"/>
  <c r="A948" i="19" s="1"/>
  <c r="B947" i="19"/>
  <c r="A947" i="19" s="1"/>
  <c r="B946" i="19"/>
  <c r="A946" i="19" s="1"/>
  <c r="B945" i="19"/>
  <c r="A945" i="19" s="1"/>
  <c r="B944" i="19"/>
  <c r="A944" i="19" s="1"/>
  <c r="B943" i="19"/>
  <c r="A943" i="19" s="1"/>
  <c r="B942" i="19"/>
  <c r="A942" i="19" s="1"/>
  <c r="B941" i="19"/>
  <c r="A941" i="19" s="1"/>
  <c r="B940" i="19"/>
  <c r="A940" i="19" s="1"/>
  <c r="B939" i="19"/>
  <c r="A939" i="19" s="1"/>
  <c r="B938" i="19"/>
  <c r="A938" i="19" s="1"/>
  <c r="B937" i="19"/>
  <c r="A937" i="19" s="1"/>
  <c r="B936" i="19"/>
  <c r="A936" i="19" s="1"/>
  <c r="B935" i="19"/>
  <c r="A935" i="19" s="1"/>
  <c r="B934" i="19"/>
  <c r="A934" i="19" s="1"/>
  <c r="B933" i="19"/>
  <c r="A933" i="19" s="1"/>
  <c r="B932" i="19"/>
  <c r="B931" i="19"/>
  <c r="A931" i="19" s="1"/>
  <c r="B930" i="19"/>
  <c r="A930" i="19" s="1"/>
  <c r="B929" i="19"/>
  <c r="A929" i="19" s="1"/>
  <c r="B928" i="19"/>
  <c r="A928" i="19" s="1"/>
  <c r="B927" i="19"/>
  <c r="A927" i="19" s="1"/>
  <c r="B926" i="19"/>
  <c r="A926" i="19" s="1"/>
  <c r="B925" i="19"/>
  <c r="A925" i="19" s="1"/>
  <c r="B924" i="19"/>
  <c r="A924" i="19" s="1"/>
  <c r="B923" i="19"/>
  <c r="A923" i="19" s="1"/>
  <c r="B922" i="19"/>
  <c r="A922" i="19" s="1"/>
  <c r="B921" i="19"/>
  <c r="A921" i="19" s="1"/>
  <c r="B920" i="19"/>
  <c r="A920" i="19" s="1"/>
  <c r="B919" i="19"/>
  <c r="A919" i="19" s="1"/>
  <c r="B918" i="19"/>
  <c r="B917" i="19"/>
  <c r="B916" i="19"/>
  <c r="B915" i="19"/>
  <c r="B914" i="19"/>
  <c r="B913" i="19"/>
  <c r="B912" i="19"/>
  <c r="B911" i="19"/>
  <c r="B910" i="19"/>
  <c r="B909" i="19"/>
  <c r="B908" i="19"/>
  <c r="O907" i="19"/>
  <c r="N907" i="19"/>
  <c r="M907" i="19"/>
  <c r="L907" i="19"/>
  <c r="K907" i="19"/>
  <c r="J907" i="19"/>
  <c r="I907" i="19"/>
  <c r="H907" i="19"/>
  <c r="G907" i="19"/>
  <c r="F907" i="19"/>
  <c r="E907" i="19"/>
  <c r="D907" i="19"/>
  <c r="A907" i="19"/>
  <c r="A906" i="19"/>
  <c r="A903" i="19"/>
  <c r="A902" i="19"/>
  <c r="B901" i="19"/>
  <c r="B900" i="19"/>
  <c r="A900" i="19" s="1"/>
  <c r="B899" i="19"/>
  <c r="A899" i="19" s="1"/>
  <c r="B898" i="19"/>
  <c r="A898" i="19" s="1"/>
  <c r="B897" i="19"/>
  <c r="A897" i="19" s="1"/>
  <c r="B896" i="19"/>
  <c r="A896" i="19" s="1"/>
  <c r="B895" i="19"/>
  <c r="A895" i="19" s="1"/>
  <c r="B894" i="19"/>
  <c r="A894" i="19" s="1"/>
  <c r="B893" i="19"/>
  <c r="A893" i="19" s="1"/>
  <c r="B892" i="19"/>
  <c r="A892" i="19" s="1"/>
  <c r="B891" i="19"/>
  <c r="A891" i="19" s="1"/>
  <c r="B890" i="19"/>
  <c r="A890" i="19" s="1"/>
  <c r="B889" i="19"/>
  <c r="A889" i="19" s="1"/>
  <c r="B888" i="19"/>
  <c r="A888" i="19" s="1"/>
  <c r="B887" i="19"/>
  <c r="A887" i="19" s="1"/>
  <c r="B886" i="19"/>
  <c r="A886" i="19" s="1"/>
  <c r="B885" i="19"/>
  <c r="A885" i="19" s="1"/>
  <c r="B884" i="19"/>
  <c r="A884" i="19" s="1"/>
  <c r="B883" i="19"/>
  <c r="A883" i="19" s="1"/>
  <c r="B882" i="19"/>
  <c r="A882" i="19" s="1"/>
  <c r="B881" i="19"/>
  <c r="A881" i="19" s="1"/>
  <c r="B880" i="19"/>
  <c r="A880" i="19" s="1"/>
  <c r="B879" i="19"/>
  <c r="A879" i="19" s="1"/>
  <c r="B878" i="19"/>
  <c r="A878" i="19" s="1"/>
  <c r="B877" i="19"/>
  <c r="A877" i="19" s="1"/>
  <c r="B876" i="19"/>
  <c r="B875" i="19"/>
  <c r="A875" i="19" s="1"/>
  <c r="B874" i="19"/>
  <c r="A874" i="19" s="1"/>
  <c r="B873" i="19"/>
  <c r="A873" i="19" s="1"/>
  <c r="B872" i="19"/>
  <c r="A872" i="19" s="1"/>
  <c r="B871" i="19"/>
  <c r="A871" i="19" s="1"/>
  <c r="B870" i="19"/>
  <c r="A870" i="19" s="1"/>
  <c r="B869" i="19"/>
  <c r="A869" i="19" s="1"/>
  <c r="B868" i="19"/>
  <c r="A868" i="19" s="1"/>
  <c r="B867" i="19"/>
  <c r="A867" i="19" s="1"/>
  <c r="B866" i="19"/>
  <c r="A866" i="19" s="1"/>
  <c r="B865" i="19"/>
  <c r="A865" i="19" s="1"/>
  <c r="B864" i="19"/>
  <c r="A864" i="19" s="1"/>
  <c r="B863" i="19"/>
  <c r="A863" i="19" s="1"/>
  <c r="B862" i="19"/>
  <c r="B861" i="19"/>
  <c r="B860" i="19"/>
  <c r="B859" i="19"/>
  <c r="B858" i="19"/>
  <c r="B857" i="19"/>
  <c r="B856" i="19"/>
  <c r="B855" i="19"/>
  <c r="B854" i="19"/>
  <c r="B853" i="19"/>
  <c r="B852" i="19"/>
  <c r="O851" i="19"/>
  <c r="N851" i="19"/>
  <c r="M851" i="19"/>
  <c r="L851" i="19"/>
  <c r="K851" i="19"/>
  <c r="J851" i="19"/>
  <c r="I851" i="19"/>
  <c r="H851" i="19"/>
  <c r="G851" i="19"/>
  <c r="F851" i="19"/>
  <c r="E851" i="19"/>
  <c r="D851" i="19"/>
  <c r="D916" i="18" s="1"/>
  <c r="A851" i="19"/>
  <c r="A850" i="19"/>
  <c r="A847" i="19"/>
  <c r="A846" i="19"/>
  <c r="B845" i="19"/>
  <c r="B844" i="19"/>
  <c r="A844" i="19" s="1"/>
  <c r="B843" i="19"/>
  <c r="A843" i="19" s="1"/>
  <c r="B842" i="19"/>
  <c r="A842" i="19" s="1"/>
  <c r="B841" i="19"/>
  <c r="A841" i="19" s="1"/>
  <c r="B840" i="19"/>
  <c r="A840" i="19" s="1"/>
  <c r="B839" i="19"/>
  <c r="A839" i="19" s="1"/>
  <c r="B838" i="19"/>
  <c r="A838" i="19" s="1"/>
  <c r="B837" i="19"/>
  <c r="A837" i="19" s="1"/>
  <c r="B836" i="19"/>
  <c r="A836" i="19" s="1"/>
  <c r="B835" i="19"/>
  <c r="A835" i="19" s="1"/>
  <c r="B834" i="19"/>
  <c r="A834" i="19" s="1"/>
  <c r="B833" i="19"/>
  <c r="A833" i="19" s="1"/>
  <c r="B832" i="19"/>
  <c r="A832" i="19" s="1"/>
  <c r="B831" i="19"/>
  <c r="A831" i="19" s="1"/>
  <c r="B830" i="19"/>
  <c r="A830" i="19" s="1"/>
  <c r="B829" i="19"/>
  <c r="A829" i="19" s="1"/>
  <c r="B828" i="19"/>
  <c r="A828" i="19" s="1"/>
  <c r="B827" i="19"/>
  <c r="A827" i="19" s="1"/>
  <c r="B826" i="19"/>
  <c r="A826" i="19" s="1"/>
  <c r="B825" i="19"/>
  <c r="A825" i="19" s="1"/>
  <c r="B824" i="19"/>
  <c r="A824" i="19" s="1"/>
  <c r="B823" i="19"/>
  <c r="A823" i="19" s="1"/>
  <c r="B822" i="19"/>
  <c r="A822" i="19" s="1"/>
  <c r="B821" i="19"/>
  <c r="A821" i="19" s="1"/>
  <c r="B820" i="19"/>
  <c r="B819" i="19"/>
  <c r="A819" i="19" s="1"/>
  <c r="B818" i="19"/>
  <c r="A818" i="19" s="1"/>
  <c r="B817" i="19"/>
  <c r="A817" i="19" s="1"/>
  <c r="B816" i="19"/>
  <c r="A816" i="19" s="1"/>
  <c r="B815" i="19"/>
  <c r="A815" i="19" s="1"/>
  <c r="B814" i="19"/>
  <c r="A814" i="19" s="1"/>
  <c r="B813" i="19"/>
  <c r="A813" i="19" s="1"/>
  <c r="B812" i="19"/>
  <c r="A812" i="19" s="1"/>
  <c r="B811" i="19"/>
  <c r="A811" i="19" s="1"/>
  <c r="B810" i="19"/>
  <c r="A810" i="19" s="1"/>
  <c r="B809" i="19"/>
  <c r="A809" i="19" s="1"/>
  <c r="B808" i="19"/>
  <c r="A808" i="19" s="1"/>
  <c r="B807" i="19"/>
  <c r="A807" i="19" s="1"/>
  <c r="B806" i="19"/>
  <c r="B805" i="19"/>
  <c r="B804" i="19"/>
  <c r="B803" i="19"/>
  <c r="B802" i="19"/>
  <c r="B801" i="19"/>
  <c r="B800" i="19"/>
  <c r="B799" i="19"/>
  <c r="B798" i="19"/>
  <c r="B797" i="19"/>
  <c r="B796" i="19"/>
  <c r="O795" i="19"/>
  <c r="N795" i="19"/>
  <c r="M795" i="19"/>
  <c r="L795" i="19"/>
  <c r="K795" i="19"/>
  <c r="J795" i="19"/>
  <c r="I795" i="19"/>
  <c r="H795" i="19"/>
  <c r="G795" i="19"/>
  <c r="F795" i="19"/>
  <c r="E795" i="19"/>
  <c r="D795" i="19"/>
  <c r="A795" i="19"/>
  <c r="A794" i="19"/>
  <c r="A791" i="19"/>
  <c r="A790" i="19"/>
  <c r="B789" i="19"/>
  <c r="B788" i="19"/>
  <c r="A788" i="19" s="1"/>
  <c r="B787" i="19"/>
  <c r="A787" i="19" s="1"/>
  <c r="B786" i="19"/>
  <c r="A786" i="19" s="1"/>
  <c r="B785" i="19"/>
  <c r="A785" i="19" s="1"/>
  <c r="B784" i="19"/>
  <c r="A784" i="19" s="1"/>
  <c r="B783" i="19"/>
  <c r="A783" i="19" s="1"/>
  <c r="B782" i="19"/>
  <c r="A782" i="19" s="1"/>
  <c r="B781" i="19"/>
  <c r="A781" i="19" s="1"/>
  <c r="B780" i="19"/>
  <c r="A780" i="19" s="1"/>
  <c r="B779" i="19"/>
  <c r="A779" i="19" s="1"/>
  <c r="B778" i="19"/>
  <c r="A778" i="19" s="1"/>
  <c r="B777" i="19"/>
  <c r="A777" i="19" s="1"/>
  <c r="B776" i="19"/>
  <c r="A776" i="19" s="1"/>
  <c r="B775" i="19"/>
  <c r="A775" i="19" s="1"/>
  <c r="B774" i="19"/>
  <c r="A774" i="19" s="1"/>
  <c r="B773" i="19"/>
  <c r="A773" i="19" s="1"/>
  <c r="B772" i="19"/>
  <c r="A772" i="19" s="1"/>
  <c r="B771" i="19"/>
  <c r="A771" i="19" s="1"/>
  <c r="B770" i="19"/>
  <c r="A770" i="19" s="1"/>
  <c r="B769" i="19"/>
  <c r="A769" i="19" s="1"/>
  <c r="B768" i="19"/>
  <c r="A768" i="19" s="1"/>
  <c r="B767" i="19"/>
  <c r="A767" i="19" s="1"/>
  <c r="B766" i="19"/>
  <c r="A766" i="19" s="1"/>
  <c r="B765" i="19"/>
  <c r="A765" i="19" s="1"/>
  <c r="B764" i="19"/>
  <c r="B763" i="19"/>
  <c r="A763" i="19" s="1"/>
  <c r="B762" i="19"/>
  <c r="A762" i="19" s="1"/>
  <c r="B761" i="19"/>
  <c r="A761" i="19" s="1"/>
  <c r="B760" i="19"/>
  <c r="A760" i="19" s="1"/>
  <c r="B759" i="19"/>
  <c r="A759" i="19" s="1"/>
  <c r="B758" i="19"/>
  <c r="A758" i="19" s="1"/>
  <c r="B757" i="19"/>
  <c r="A757" i="19" s="1"/>
  <c r="B756" i="19"/>
  <c r="A756" i="19" s="1"/>
  <c r="B755" i="19"/>
  <c r="A755" i="19" s="1"/>
  <c r="B754" i="19"/>
  <c r="A754" i="19" s="1"/>
  <c r="B753" i="19"/>
  <c r="A753" i="19" s="1"/>
  <c r="B752" i="19"/>
  <c r="A752" i="19" s="1"/>
  <c r="B751" i="19"/>
  <c r="A751" i="19" s="1"/>
  <c r="B750" i="19"/>
  <c r="B749" i="19"/>
  <c r="B748" i="19"/>
  <c r="B747" i="19"/>
  <c r="B746" i="19"/>
  <c r="B745" i="19"/>
  <c r="B744" i="19"/>
  <c r="B743" i="19"/>
  <c r="B742" i="19"/>
  <c r="B741" i="19"/>
  <c r="B740" i="19"/>
  <c r="O739" i="19"/>
  <c r="N739" i="19"/>
  <c r="M739" i="19"/>
  <c r="L739" i="19"/>
  <c r="K739" i="19"/>
  <c r="J739" i="19"/>
  <c r="I739" i="19"/>
  <c r="H739" i="19"/>
  <c r="G739" i="19"/>
  <c r="F739" i="19"/>
  <c r="E739" i="19"/>
  <c r="D739" i="19"/>
  <c r="D802" i="18" s="1"/>
  <c r="A739" i="19"/>
  <c r="A738" i="19"/>
  <c r="A735" i="19"/>
  <c r="A734" i="19"/>
  <c r="B733" i="19"/>
  <c r="B732" i="19"/>
  <c r="A732" i="19" s="1"/>
  <c r="B731" i="19"/>
  <c r="A731" i="19" s="1"/>
  <c r="B730" i="19"/>
  <c r="A730" i="19" s="1"/>
  <c r="B729" i="19"/>
  <c r="A729" i="19" s="1"/>
  <c r="B728" i="19"/>
  <c r="A728" i="19" s="1"/>
  <c r="B727" i="19"/>
  <c r="A727" i="19" s="1"/>
  <c r="B726" i="19"/>
  <c r="A726" i="19" s="1"/>
  <c r="B725" i="19"/>
  <c r="A725" i="19" s="1"/>
  <c r="B724" i="19"/>
  <c r="A724" i="19" s="1"/>
  <c r="B723" i="19"/>
  <c r="A723" i="19" s="1"/>
  <c r="B722" i="19"/>
  <c r="A722" i="19" s="1"/>
  <c r="B721" i="19"/>
  <c r="A721" i="19" s="1"/>
  <c r="B720" i="19"/>
  <c r="A720" i="19" s="1"/>
  <c r="B719" i="19"/>
  <c r="A719" i="19" s="1"/>
  <c r="B718" i="19"/>
  <c r="A718" i="19" s="1"/>
  <c r="B717" i="19"/>
  <c r="A717" i="19" s="1"/>
  <c r="B716" i="19"/>
  <c r="A716" i="19" s="1"/>
  <c r="B715" i="19"/>
  <c r="A715" i="19" s="1"/>
  <c r="B714" i="19"/>
  <c r="A714" i="19" s="1"/>
  <c r="B713" i="19"/>
  <c r="A713" i="19" s="1"/>
  <c r="B712" i="19"/>
  <c r="A712" i="19" s="1"/>
  <c r="B711" i="19"/>
  <c r="A711" i="19" s="1"/>
  <c r="B710" i="19"/>
  <c r="A710" i="19" s="1"/>
  <c r="B709" i="19"/>
  <c r="A709" i="19" s="1"/>
  <c r="B708" i="19"/>
  <c r="B707" i="19"/>
  <c r="A707" i="19" s="1"/>
  <c r="B706" i="19"/>
  <c r="A706" i="19" s="1"/>
  <c r="B705" i="19"/>
  <c r="A705" i="19" s="1"/>
  <c r="B704" i="19"/>
  <c r="A704" i="19" s="1"/>
  <c r="B703" i="19"/>
  <c r="A703" i="19" s="1"/>
  <c r="B702" i="19"/>
  <c r="A702" i="19" s="1"/>
  <c r="B701" i="19"/>
  <c r="A701" i="19" s="1"/>
  <c r="B700" i="19"/>
  <c r="A700" i="19" s="1"/>
  <c r="B699" i="19"/>
  <c r="A699" i="19" s="1"/>
  <c r="B698" i="19"/>
  <c r="A698" i="19" s="1"/>
  <c r="B697" i="19"/>
  <c r="A697" i="19" s="1"/>
  <c r="B696" i="19"/>
  <c r="A696" i="19" s="1"/>
  <c r="B695" i="19"/>
  <c r="A695" i="19" s="1"/>
  <c r="B694" i="19"/>
  <c r="B693" i="19"/>
  <c r="B692" i="19"/>
  <c r="B691" i="19"/>
  <c r="B690" i="19"/>
  <c r="B689" i="19"/>
  <c r="B688" i="19"/>
  <c r="B687" i="19"/>
  <c r="B686" i="19"/>
  <c r="B685" i="19"/>
  <c r="B684" i="19"/>
  <c r="O683" i="19"/>
  <c r="N683" i="19"/>
  <c r="M683" i="19"/>
  <c r="L683" i="19"/>
  <c r="K683" i="19"/>
  <c r="J683" i="19"/>
  <c r="I683" i="19"/>
  <c r="H683" i="19"/>
  <c r="G683" i="19"/>
  <c r="F683" i="19"/>
  <c r="E683" i="19"/>
  <c r="D683" i="19"/>
  <c r="A683" i="19"/>
  <c r="A682" i="19"/>
  <c r="A679" i="19"/>
  <c r="A678" i="19"/>
  <c r="B677" i="19"/>
  <c r="B676" i="19"/>
  <c r="A676" i="19" s="1"/>
  <c r="B675" i="19"/>
  <c r="A675" i="19" s="1"/>
  <c r="B674" i="19"/>
  <c r="A674" i="19" s="1"/>
  <c r="B673" i="19"/>
  <c r="A673" i="19" s="1"/>
  <c r="B672" i="19"/>
  <c r="A672" i="19" s="1"/>
  <c r="B671" i="19"/>
  <c r="A671" i="19" s="1"/>
  <c r="B670" i="19"/>
  <c r="A670" i="19" s="1"/>
  <c r="B669" i="19"/>
  <c r="A669" i="19" s="1"/>
  <c r="B668" i="19"/>
  <c r="A668" i="19" s="1"/>
  <c r="B667" i="19"/>
  <c r="A667" i="19" s="1"/>
  <c r="B666" i="19"/>
  <c r="A666" i="19" s="1"/>
  <c r="B665" i="19"/>
  <c r="A665" i="19" s="1"/>
  <c r="B664" i="19"/>
  <c r="A664" i="19" s="1"/>
  <c r="B663" i="19"/>
  <c r="A663" i="19" s="1"/>
  <c r="B662" i="19"/>
  <c r="A662" i="19" s="1"/>
  <c r="B661" i="19"/>
  <c r="A661" i="19" s="1"/>
  <c r="B660" i="19"/>
  <c r="A660" i="19" s="1"/>
  <c r="B659" i="19"/>
  <c r="A659" i="19" s="1"/>
  <c r="B658" i="19"/>
  <c r="A658" i="19" s="1"/>
  <c r="B657" i="19"/>
  <c r="A657" i="19" s="1"/>
  <c r="B656" i="19"/>
  <c r="A656" i="19" s="1"/>
  <c r="B655" i="19"/>
  <c r="A655" i="19" s="1"/>
  <c r="B654" i="19"/>
  <c r="A654" i="19" s="1"/>
  <c r="B653" i="19"/>
  <c r="A653" i="19" s="1"/>
  <c r="B652" i="19"/>
  <c r="B651" i="19"/>
  <c r="A651" i="19" s="1"/>
  <c r="B650" i="19"/>
  <c r="A650" i="19" s="1"/>
  <c r="B649" i="19"/>
  <c r="A649" i="19" s="1"/>
  <c r="B648" i="19"/>
  <c r="A648" i="19" s="1"/>
  <c r="B647" i="19"/>
  <c r="A647" i="19" s="1"/>
  <c r="B646" i="19"/>
  <c r="A646" i="19" s="1"/>
  <c r="B645" i="19"/>
  <c r="A645" i="19" s="1"/>
  <c r="B644" i="19"/>
  <c r="A644" i="19" s="1"/>
  <c r="B643" i="19"/>
  <c r="A643" i="19" s="1"/>
  <c r="B642" i="19"/>
  <c r="A642" i="19" s="1"/>
  <c r="B641" i="19"/>
  <c r="A641" i="19" s="1"/>
  <c r="B640" i="19"/>
  <c r="A640" i="19" s="1"/>
  <c r="B639" i="19"/>
  <c r="A639" i="19" s="1"/>
  <c r="B638" i="19"/>
  <c r="B637" i="19"/>
  <c r="B636" i="19"/>
  <c r="B635" i="19"/>
  <c r="B634" i="19"/>
  <c r="B633" i="19"/>
  <c r="B632" i="19"/>
  <c r="B631" i="19"/>
  <c r="B630" i="19"/>
  <c r="B629" i="19"/>
  <c r="B628" i="19"/>
  <c r="O627" i="19"/>
  <c r="N627" i="19"/>
  <c r="M627" i="19"/>
  <c r="L627" i="19"/>
  <c r="K627" i="19"/>
  <c r="J627" i="19"/>
  <c r="I627" i="19"/>
  <c r="H627" i="19"/>
  <c r="G627" i="19"/>
  <c r="F627" i="19"/>
  <c r="E627" i="19"/>
  <c r="D627" i="19"/>
  <c r="A627" i="19"/>
  <c r="A626" i="19"/>
  <c r="A623" i="19"/>
  <c r="A622" i="19"/>
  <c r="B621" i="19"/>
  <c r="B620" i="19"/>
  <c r="A620" i="19" s="1"/>
  <c r="B619" i="19"/>
  <c r="A619" i="19" s="1"/>
  <c r="B618" i="19"/>
  <c r="A618" i="19" s="1"/>
  <c r="B617" i="19"/>
  <c r="A617" i="19" s="1"/>
  <c r="B616" i="19"/>
  <c r="A616" i="19" s="1"/>
  <c r="B615" i="19"/>
  <c r="A615" i="19" s="1"/>
  <c r="B614" i="19"/>
  <c r="A614" i="19" s="1"/>
  <c r="B613" i="19"/>
  <c r="A613" i="19" s="1"/>
  <c r="B612" i="19"/>
  <c r="A612" i="19" s="1"/>
  <c r="B611" i="19"/>
  <c r="A611" i="19" s="1"/>
  <c r="B610" i="19"/>
  <c r="A610" i="19" s="1"/>
  <c r="B609" i="19"/>
  <c r="A609" i="19" s="1"/>
  <c r="B608" i="19"/>
  <c r="A608" i="19" s="1"/>
  <c r="B607" i="19"/>
  <c r="A607" i="19" s="1"/>
  <c r="B606" i="19"/>
  <c r="A606" i="19" s="1"/>
  <c r="B605" i="19"/>
  <c r="A605" i="19" s="1"/>
  <c r="B604" i="19"/>
  <c r="A604" i="19" s="1"/>
  <c r="B603" i="19"/>
  <c r="A603" i="19" s="1"/>
  <c r="B602" i="19"/>
  <c r="A602" i="19" s="1"/>
  <c r="B601" i="19"/>
  <c r="A601" i="19" s="1"/>
  <c r="B600" i="19"/>
  <c r="A600" i="19" s="1"/>
  <c r="B599" i="19"/>
  <c r="A599" i="19" s="1"/>
  <c r="B598" i="19"/>
  <c r="A598" i="19" s="1"/>
  <c r="B597" i="19"/>
  <c r="A597" i="19" s="1"/>
  <c r="B596" i="19"/>
  <c r="B595" i="19"/>
  <c r="A595" i="19" s="1"/>
  <c r="B594" i="19"/>
  <c r="A594" i="19" s="1"/>
  <c r="B593" i="19"/>
  <c r="A593" i="19" s="1"/>
  <c r="B592" i="19"/>
  <c r="A592" i="19" s="1"/>
  <c r="B591" i="19"/>
  <c r="A591" i="19" s="1"/>
  <c r="B590" i="19"/>
  <c r="A590" i="19" s="1"/>
  <c r="B589" i="19"/>
  <c r="A589" i="19" s="1"/>
  <c r="B588" i="19"/>
  <c r="A588" i="19" s="1"/>
  <c r="B587" i="19"/>
  <c r="A587" i="19" s="1"/>
  <c r="B586" i="19"/>
  <c r="A586" i="19" s="1"/>
  <c r="B585" i="19"/>
  <c r="A585" i="19" s="1"/>
  <c r="B584" i="19"/>
  <c r="A584" i="19" s="1"/>
  <c r="B583" i="19"/>
  <c r="A583" i="19" s="1"/>
  <c r="B582" i="19"/>
  <c r="B581" i="19"/>
  <c r="B580" i="19"/>
  <c r="B579" i="19"/>
  <c r="B578" i="19"/>
  <c r="B577" i="19"/>
  <c r="B576" i="19"/>
  <c r="B575" i="19"/>
  <c r="B574" i="19"/>
  <c r="B573" i="19"/>
  <c r="B572" i="19"/>
  <c r="O571" i="19"/>
  <c r="N571" i="19"/>
  <c r="M571" i="19"/>
  <c r="L571" i="19"/>
  <c r="K571" i="19"/>
  <c r="J571" i="19"/>
  <c r="I571" i="19"/>
  <c r="H571" i="19"/>
  <c r="G571" i="19"/>
  <c r="F571" i="19"/>
  <c r="E571" i="19"/>
  <c r="D571" i="19"/>
  <c r="A571" i="19"/>
  <c r="A570" i="19"/>
  <c r="A567" i="19"/>
  <c r="A566" i="19"/>
  <c r="B565" i="19"/>
  <c r="B564" i="19"/>
  <c r="A564" i="19" s="1"/>
  <c r="B563" i="19"/>
  <c r="A563" i="19" s="1"/>
  <c r="B562" i="19"/>
  <c r="A562" i="19" s="1"/>
  <c r="B561" i="19"/>
  <c r="A561" i="19" s="1"/>
  <c r="B560" i="19"/>
  <c r="A560" i="19" s="1"/>
  <c r="B559" i="19"/>
  <c r="A559" i="19" s="1"/>
  <c r="B558" i="19"/>
  <c r="A558" i="19" s="1"/>
  <c r="B557" i="19"/>
  <c r="A557" i="19" s="1"/>
  <c r="B556" i="19"/>
  <c r="A556" i="19" s="1"/>
  <c r="B555" i="19"/>
  <c r="A555" i="19" s="1"/>
  <c r="B554" i="19"/>
  <c r="A554" i="19" s="1"/>
  <c r="B553" i="19"/>
  <c r="A553" i="19" s="1"/>
  <c r="B552" i="19"/>
  <c r="A552" i="19" s="1"/>
  <c r="B551" i="19"/>
  <c r="A551" i="19" s="1"/>
  <c r="B550" i="19"/>
  <c r="A550" i="19" s="1"/>
  <c r="B549" i="19"/>
  <c r="A549" i="19" s="1"/>
  <c r="B548" i="19"/>
  <c r="A548" i="19" s="1"/>
  <c r="B547" i="19"/>
  <c r="A547" i="19" s="1"/>
  <c r="B546" i="19"/>
  <c r="A546" i="19" s="1"/>
  <c r="B545" i="19"/>
  <c r="A545" i="19" s="1"/>
  <c r="B544" i="19"/>
  <c r="A544" i="19" s="1"/>
  <c r="B543" i="19"/>
  <c r="A543" i="19" s="1"/>
  <c r="B542" i="19"/>
  <c r="A542" i="19" s="1"/>
  <c r="B541" i="19"/>
  <c r="A541" i="19" s="1"/>
  <c r="B540" i="19"/>
  <c r="B539" i="19"/>
  <c r="A539" i="19" s="1"/>
  <c r="B538" i="19"/>
  <c r="A538" i="19" s="1"/>
  <c r="B537" i="19"/>
  <c r="A537" i="19" s="1"/>
  <c r="B536" i="19"/>
  <c r="A536" i="19" s="1"/>
  <c r="B535" i="19"/>
  <c r="A535" i="19" s="1"/>
  <c r="B534" i="19"/>
  <c r="A534" i="19" s="1"/>
  <c r="B533" i="19"/>
  <c r="A533" i="19" s="1"/>
  <c r="B532" i="19"/>
  <c r="A532" i="19" s="1"/>
  <c r="B531" i="19"/>
  <c r="A531" i="19" s="1"/>
  <c r="B530" i="19"/>
  <c r="A530" i="19" s="1"/>
  <c r="B529" i="19"/>
  <c r="A529" i="19" s="1"/>
  <c r="B528" i="19"/>
  <c r="A528" i="19" s="1"/>
  <c r="B527" i="19"/>
  <c r="A527" i="19" s="1"/>
  <c r="B526" i="19"/>
  <c r="B525" i="19"/>
  <c r="B524" i="19"/>
  <c r="B523" i="19"/>
  <c r="B522" i="19"/>
  <c r="B521" i="19"/>
  <c r="B520" i="19"/>
  <c r="B519" i="19"/>
  <c r="B518" i="19"/>
  <c r="B517" i="19"/>
  <c r="B516" i="19"/>
  <c r="O515" i="19"/>
  <c r="N515" i="19"/>
  <c r="M515" i="19"/>
  <c r="L515" i="19"/>
  <c r="K515" i="19"/>
  <c r="J515" i="19"/>
  <c r="I515" i="19"/>
  <c r="H515" i="19"/>
  <c r="G515" i="19"/>
  <c r="F515" i="19"/>
  <c r="E515" i="19"/>
  <c r="D515" i="19"/>
  <c r="A515" i="19"/>
  <c r="A514" i="19"/>
  <c r="A511" i="19"/>
  <c r="A510" i="19"/>
  <c r="B509" i="19"/>
  <c r="B508" i="19"/>
  <c r="A508" i="19" s="1"/>
  <c r="B507" i="19"/>
  <c r="A507" i="19" s="1"/>
  <c r="B506" i="19"/>
  <c r="A506" i="19" s="1"/>
  <c r="B505" i="19"/>
  <c r="A505" i="19" s="1"/>
  <c r="B504" i="19"/>
  <c r="A504" i="19" s="1"/>
  <c r="B503" i="19"/>
  <c r="A503" i="19" s="1"/>
  <c r="B502" i="19"/>
  <c r="A502" i="19" s="1"/>
  <c r="B501" i="19"/>
  <c r="A501" i="19" s="1"/>
  <c r="B500" i="19"/>
  <c r="A500" i="19" s="1"/>
  <c r="B499" i="19"/>
  <c r="A499" i="19" s="1"/>
  <c r="B498" i="19"/>
  <c r="A498" i="19" s="1"/>
  <c r="B497" i="19"/>
  <c r="A497" i="19" s="1"/>
  <c r="B496" i="19"/>
  <c r="A496" i="19" s="1"/>
  <c r="B495" i="19"/>
  <c r="A495" i="19" s="1"/>
  <c r="B494" i="19"/>
  <c r="A494" i="19" s="1"/>
  <c r="B493" i="19"/>
  <c r="A493" i="19" s="1"/>
  <c r="B492" i="19"/>
  <c r="A492" i="19" s="1"/>
  <c r="B491" i="19"/>
  <c r="A491" i="19" s="1"/>
  <c r="B490" i="19"/>
  <c r="A490" i="19" s="1"/>
  <c r="B489" i="19"/>
  <c r="A489" i="19" s="1"/>
  <c r="B488" i="19"/>
  <c r="A488" i="19" s="1"/>
  <c r="B487" i="19"/>
  <c r="A487" i="19" s="1"/>
  <c r="B486" i="19"/>
  <c r="A486" i="19" s="1"/>
  <c r="B485" i="19"/>
  <c r="A485" i="19" s="1"/>
  <c r="B484" i="19"/>
  <c r="B483" i="19"/>
  <c r="A483" i="19" s="1"/>
  <c r="B482" i="19"/>
  <c r="A482" i="19" s="1"/>
  <c r="B481" i="19"/>
  <c r="A481" i="19" s="1"/>
  <c r="B480" i="19"/>
  <c r="A480" i="19" s="1"/>
  <c r="B479" i="19"/>
  <c r="A479" i="19" s="1"/>
  <c r="B478" i="19"/>
  <c r="A478" i="19" s="1"/>
  <c r="B477" i="19"/>
  <c r="A477" i="19" s="1"/>
  <c r="B476" i="19"/>
  <c r="A476" i="19" s="1"/>
  <c r="B475" i="19"/>
  <c r="A475" i="19" s="1"/>
  <c r="B474" i="19"/>
  <c r="A474" i="19" s="1"/>
  <c r="B473" i="19"/>
  <c r="A473" i="19" s="1"/>
  <c r="B472" i="19"/>
  <c r="A472" i="19" s="1"/>
  <c r="B471" i="19"/>
  <c r="A471" i="19" s="1"/>
  <c r="B470" i="19"/>
  <c r="B469" i="19"/>
  <c r="B468" i="19"/>
  <c r="B467" i="19"/>
  <c r="B466" i="19"/>
  <c r="B465" i="19"/>
  <c r="B464" i="19"/>
  <c r="B463" i="19"/>
  <c r="B462" i="19"/>
  <c r="B461" i="19"/>
  <c r="B460" i="19"/>
  <c r="O459" i="19"/>
  <c r="N459" i="19"/>
  <c r="M459" i="19"/>
  <c r="L459" i="19"/>
  <c r="K459" i="19"/>
  <c r="J459" i="19"/>
  <c r="I459" i="19"/>
  <c r="H459" i="19"/>
  <c r="G459" i="19"/>
  <c r="F459" i="19"/>
  <c r="E459" i="19"/>
  <c r="D459" i="19"/>
  <c r="A459" i="19"/>
  <c r="A458" i="19"/>
  <c r="A455" i="19"/>
  <c r="A454" i="19"/>
  <c r="B453" i="19"/>
  <c r="B452" i="19"/>
  <c r="A452" i="19" s="1"/>
  <c r="B451" i="19"/>
  <c r="A451" i="19" s="1"/>
  <c r="B450" i="19"/>
  <c r="A450" i="19" s="1"/>
  <c r="B449" i="19"/>
  <c r="A449" i="19" s="1"/>
  <c r="B448" i="19"/>
  <c r="A448" i="19" s="1"/>
  <c r="B447" i="19"/>
  <c r="A447" i="19" s="1"/>
  <c r="B446" i="19"/>
  <c r="A446" i="19" s="1"/>
  <c r="B445" i="19"/>
  <c r="A445" i="19" s="1"/>
  <c r="B444" i="19"/>
  <c r="A444" i="19" s="1"/>
  <c r="B443" i="19"/>
  <c r="A443" i="19" s="1"/>
  <c r="B442" i="19"/>
  <c r="A442" i="19" s="1"/>
  <c r="B441" i="19"/>
  <c r="A441" i="19" s="1"/>
  <c r="B440" i="19"/>
  <c r="A440" i="19" s="1"/>
  <c r="B439" i="19"/>
  <c r="A439" i="19" s="1"/>
  <c r="B438" i="19"/>
  <c r="A438" i="19" s="1"/>
  <c r="B437" i="19"/>
  <c r="A437" i="19" s="1"/>
  <c r="B436" i="19"/>
  <c r="A436" i="19" s="1"/>
  <c r="B435" i="19"/>
  <c r="A435" i="19" s="1"/>
  <c r="B434" i="19"/>
  <c r="A434" i="19" s="1"/>
  <c r="B433" i="19"/>
  <c r="A433" i="19" s="1"/>
  <c r="B432" i="19"/>
  <c r="A432" i="19" s="1"/>
  <c r="B431" i="19"/>
  <c r="A431" i="19" s="1"/>
  <c r="B430" i="19"/>
  <c r="A430" i="19" s="1"/>
  <c r="B429" i="19"/>
  <c r="A429" i="19" s="1"/>
  <c r="B428" i="19"/>
  <c r="B427" i="19"/>
  <c r="A427" i="19" s="1"/>
  <c r="B426" i="19"/>
  <c r="A426" i="19" s="1"/>
  <c r="B425" i="19"/>
  <c r="A425" i="19" s="1"/>
  <c r="B424" i="19"/>
  <c r="A424" i="19" s="1"/>
  <c r="B423" i="19"/>
  <c r="A423" i="19" s="1"/>
  <c r="B422" i="19"/>
  <c r="A422" i="19" s="1"/>
  <c r="B421" i="19"/>
  <c r="A421" i="19" s="1"/>
  <c r="B420" i="19"/>
  <c r="A420" i="19" s="1"/>
  <c r="B419" i="19"/>
  <c r="A419" i="19" s="1"/>
  <c r="B418" i="19"/>
  <c r="A418" i="19" s="1"/>
  <c r="B417" i="19"/>
  <c r="A417" i="19" s="1"/>
  <c r="B416" i="19"/>
  <c r="A416" i="19" s="1"/>
  <c r="B415" i="19"/>
  <c r="A415" i="19" s="1"/>
  <c r="B414" i="19"/>
  <c r="B413" i="19"/>
  <c r="B412" i="19"/>
  <c r="B411" i="19"/>
  <c r="B410" i="19"/>
  <c r="B409" i="19"/>
  <c r="B408" i="19"/>
  <c r="B407" i="19"/>
  <c r="B406" i="19"/>
  <c r="B405" i="19"/>
  <c r="B404" i="19"/>
  <c r="O403" i="19"/>
  <c r="N403" i="19"/>
  <c r="M403" i="19"/>
  <c r="L403" i="19"/>
  <c r="K403" i="19"/>
  <c r="J403" i="19"/>
  <c r="I403" i="19"/>
  <c r="H403" i="19"/>
  <c r="G403" i="19"/>
  <c r="F403" i="19"/>
  <c r="E403" i="19"/>
  <c r="D403" i="19"/>
  <c r="A403" i="19"/>
  <c r="A402" i="19"/>
  <c r="A399" i="19"/>
  <c r="A398" i="19"/>
  <c r="B397" i="19"/>
  <c r="B396" i="19"/>
  <c r="A396" i="19" s="1"/>
  <c r="B395" i="19"/>
  <c r="A395" i="19" s="1"/>
  <c r="B394" i="19"/>
  <c r="A394" i="19" s="1"/>
  <c r="B393" i="19"/>
  <c r="A393" i="19" s="1"/>
  <c r="B392" i="19"/>
  <c r="A392" i="19" s="1"/>
  <c r="B391" i="19"/>
  <c r="A391" i="19" s="1"/>
  <c r="B390" i="19"/>
  <c r="A390" i="19" s="1"/>
  <c r="B389" i="19"/>
  <c r="A389" i="19" s="1"/>
  <c r="B388" i="19"/>
  <c r="A388" i="19" s="1"/>
  <c r="B387" i="19"/>
  <c r="A387" i="19" s="1"/>
  <c r="B386" i="19"/>
  <c r="A386" i="19" s="1"/>
  <c r="B385" i="19"/>
  <c r="A385" i="19" s="1"/>
  <c r="B384" i="19"/>
  <c r="A384" i="19" s="1"/>
  <c r="B383" i="19"/>
  <c r="A383" i="19" s="1"/>
  <c r="B382" i="19"/>
  <c r="A382" i="19" s="1"/>
  <c r="B381" i="19"/>
  <c r="A381" i="19" s="1"/>
  <c r="B380" i="19"/>
  <c r="A380" i="19" s="1"/>
  <c r="B379" i="19"/>
  <c r="A379" i="19" s="1"/>
  <c r="B378" i="19"/>
  <c r="A378" i="19" s="1"/>
  <c r="B377" i="19"/>
  <c r="A377" i="19" s="1"/>
  <c r="B376" i="19"/>
  <c r="A376" i="19" s="1"/>
  <c r="B375" i="19"/>
  <c r="A375" i="19" s="1"/>
  <c r="B374" i="19"/>
  <c r="A374" i="19" s="1"/>
  <c r="B373" i="19"/>
  <c r="A373" i="19" s="1"/>
  <c r="B372" i="19"/>
  <c r="B371" i="19"/>
  <c r="A371" i="19" s="1"/>
  <c r="B370" i="19"/>
  <c r="A370" i="19" s="1"/>
  <c r="B369" i="19"/>
  <c r="A369" i="19" s="1"/>
  <c r="B368" i="19"/>
  <c r="A368" i="19" s="1"/>
  <c r="B367" i="19"/>
  <c r="A367" i="19" s="1"/>
  <c r="B366" i="19"/>
  <c r="A366" i="19" s="1"/>
  <c r="B365" i="19"/>
  <c r="A365" i="19" s="1"/>
  <c r="B364" i="19"/>
  <c r="A364" i="19" s="1"/>
  <c r="B363" i="19"/>
  <c r="A363" i="19" s="1"/>
  <c r="B362" i="19"/>
  <c r="A362" i="19" s="1"/>
  <c r="B361" i="19"/>
  <c r="A361" i="19" s="1"/>
  <c r="B360" i="19"/>
  <c r="A360" i="19" s="1"/>
  <c r="B359" i="19"/>
  <c r="A359" i="19" s="1"/>
  <c r="B358" i="19"/>
  <c r="B357" i="19"/>
  <c r="B356" i="19"/>
  <c r="B355" i="19"/>
  <c r="B354" i="19"/>
  <c r="B353" i="19"/>
  <c r="B352" i="19"/>
  <c r="B351" i="19"/>
  <c r="B350" i="19"/>
  <c r="B349" i="19"/>
  <c r="B348" i="19"/>
  <c r="O347" i="19"/>
  <c r="N347" i="19"/>
  <c r="M347" i="19"/>
  <c r="L347" i="19"/>
  <c r="K347" i="19"/>
  <c r="J347" i="19"/>
  <c r="I347" i="19"/>
  <c r="H347" i="19"/>
  <c r="G347" i="19"/>
  <c r="F347" i="19"/>
  <c r="E347" i="19"/>
  <c r="D347" i="19"/>
  <c r="A347" i="19"/>
  <c r="A346" i="19"/>
  <c r="A343" i="19"/>
  <c r="A342" i="19"/>
  <c r="B341" i="19"/>
  <c r="B340" i="19"/>
  <c r="A340" i="19" s="1"/>
  <c r="B339" i="19"/>
  <c r="A339" i="19" s="1"/>
  <c r="B338" i="19"/>
  <c r="A338" i="19" s="1"/>
  <c r="B337" i="19"/>
  <c r="A337" i="19" s="1"/>
  <c r="B336" i="19"/>
  <c r="A336" i="19" s="1"/>
  <c r="B335" i="19"/>
  <c r="A335" i="19" s="1"/>
  <c r="B334" i="19"/>
  <c r="A334" i="19" s="1"/>
  <c r="B333" i="19"/>
  <c r="A333" i="19" s="1"/>
  <c r="B332" i="19"/>
  <c r="A332" i="19" s="1"/>
  <c r="B331" i="19"/>
  <c r="A331" i="19" s="1"/>
  <c r="B330" i="19"/>
  <c r="A330" i="19" s="1"/>
  <c r="B329" i="19"/>
  <c r="A329" i="19" s="1"/>
  <c r="B328" i="19"/>
  <c r="A328" i="19" s="1"/>
  <c r="B327" i="19"/>
  <c r="A327" i="19" s="1"/>
  <c r="B326" i="19"/>
  <c r="A326" i="19" s="1"/>
  <c r="B325" i="19"/>
  <c r="A325" i="19" s="1"/>
  <c r="B324" i="19"/>
  <c r="A324" i="19" s="1"/>
  <c r="B323" i="19"/>
  <c r="A323" i="19" s="1"/>
  <c r="B322" i="19"/>
  <c r="A322" i="19" s="1"/>
  <c r="B321" i="19"/>
  <c r="A321" i="19" s="1"/>
  <c r="B320" i="19"/>
  <c r="A320" i="19" s="1"/>
  <c r="B319" i="19"/>
  <c r="A319" i="19" s="1"/>
  <c r="B318" i="19"/>
  <c r="A318" i="19" s="1"/>
  <c r="B317" i="19"/>
  <c r="A317" i="19" s="1"/>
  <c r="B316" i="19"/>
  <c r="B315" i="19"/>
  <c r="A315" i="19" s="1"/>
  <c r="B314" i="19"/>
  <c r="A314" i="19" s="1"/>
  <c r="B313" i="19"/>
  <c r="A313" i="19" s="1"/>
  <c r="B312" i="19"/>
  <c r="A312" i="19" s="1"/>
  <c r="B311" i="19"/>
  <c r="A311" i="19" s="1"/>
  <c r="B310" i="19"/>
  <c r="A310" i="19" s="1"/>
  <c r="B309" i="19"/>
  <c r="A309" i="19" s="1"/>
  <c r="B308" i="19"/>
  <c r="A308" i="19" s="1"/>
  <c r="B307" i="19"/>
  <c r="A307" i="19" s="1"/>
  <c r="B306" i="19"/>
  <c r="A306" i="19" s="1"/>
  <c r="B305" i="19"/>
  <c r="A305" i="19" s="1"/>
  <c r="B304" i="19"/>
  <c r="A304" i="19" s="1"/>
  <c r="B303" i="19"/>
  <c r="A303" i="19" s="1"/>
  <c r="B302" i="19"/>
  <c r="B301" i="19"/>
  <c r="B300" i="19"/>
  <c r="B299" i="19"/>
  <c r="B298" i="19"/>
  <c r="B297" i="19"/>
  <c r="B296" i="19"/>
  <c r="B295" i="19"/>
  <c r="B294" i="19"/>
  <c r="B293" i="19"/>
  <c r="B292" i="19"/>
  <c r="O291" i="19"/>
  <c r="N291" i="19"/>
  <c r="M291" i="19"/>
  <c r="L291" i="19"/>
  <c r="K291" i="19"/>
  <c r="J291" i="19"/>
  <c r="I291" i="19"/>
  <c r="H291" i="19"/>
  <c r="G291" i="19"/>
  <c r="F291" i="19"/>
  <c r="E291" i="19"/>
  <c r="D291" i="19"/>
  <c r="A291" i="19"/>
  <c r="A290" i="19"/>
  <c r="A287" i="19"/>
  <c r="A286" i="19"/>
  <c r="B285" i="19"/>
  <c r="B284" i="19"/>
  <c r="A284" i="19" s="1"/>
  <c r="B283" i="19"/>
  <c r="A283" i="19" s="1"/>
  <c r="B282" i="19"/>
  <c r="A282" i="19" s="1"/>
  <c r="B281" i="19"/>
  <c r="A281" i="19" s="1"/>
  <c r="B280" i="19"/>
  <c r="A280" i="19" s="1"/>
  <c r="B279" i="19"/>
  <c r="A279" i="19" s="1"/>
  <c r="B278" i="19"/>
  <c r="A278" i="19" s="1"/>
  <c r="B277" i="19"/>
  <c r="A277" i="19" s="1"/>
  <c r="B276" i="19"/>
  <c r="A276" i="19" s="1"/>
  <c r="B275" i="19"/>
  <c r="A275" i="19" s="1"/>
  <c r="B274" i="19"/>
  <c r="A274" i="19" s="1"/>
  <c r="B273" i="19"/>
  <c r="A273" i="19" s="1"/>
  <c r="B272" i="19"/>
  <c r="A272" i="19" s="1"/>
  <c r="B271" i="19"/>
  <c r="A271" i="19" s="1"/>
  <c r="B270" i="19"/>
  <c r="A270" i="19" s="1"/>
  <c r="B269" i="19"/>
  <c r="A269" i="19" s="1"/>
  <c r="B268" i="19"/>
  <c r="A268" i="19" s="1"/>
  <c r="B267" i="19"/>
  <c r="A267" i="19" s="1"/>
  <c r="B266" i="19"/>
  <c r="A266" i="19" s="1"/>
  <c r="B265" i="19"/>
  <c r="A265" i="19" s="1"/>
  <c r="B264" i="19"/>
  <c r="A264" i="19" s="1"/>
  <c r="B263" i="19"/>
  <c r="A263" i="19" s="1"/>
  <c r="B262" i="19"/>
  <c r="A262" i="19" s="1"/>
  <c r="B261" i="19"/>
  <c r="A261" i="19" s="1"/>
  <c r="B260" i="19"/>
  <c r="B259" i="19"/>
  <c r="A259" i="19" s="1"/>
  <c r="B258" i="19"/>
  <c r="A258" i="19" s="1"/>
  <c r="B257" i="19"/>
  <c r="A257" i="19" s="1"/>
  <c r="B256" i="19"/>
  <c r="A256" i="19" s="1"/>
  <c r="B255" i="19"/>
  <c r="A255" i="19" s="1"/>
  <c r="B254" i="19"/>
  <c r="A254" i="19" s="1"/>
  <c r="B253" i="19"/>
  <c r="A253" i="19" s="1"/>
  <c r="B252" i="19"/>
  <c r="A252" i="19" s="1"/>
  <c r="B251" i="19"/>
  <c r="A251" i="19" s="1"/>
  <c r="B250" i="19"/>
  <c r="A250" i="19" s="1"/>
  <c r="B249" i="19"/>
  <c r="A249" i="19" s="1"/>
  <c r="B248" i="19"/>
  <c r="A248" i="19" s="1"/>
  <c r="B247" i="19"/>
  <c r="A247" i="19" s="1"/>
  <c r="B246" i="19"/>
  <c r="B245" i="19"/>
  <c r="B244" i="19"/>
  <c r="B243" i="19"/>
  <c r="B242" i="19"/>
  <c r="B241" i="19"/>
  <c r="B240" i="19"/>
  <c r="B239" i="19"/>
  <c r="B238" i="19"/>
  <c r="B237" i="19"/>
  <c r="B236" i="19"/>
  <c r="O235" i="19"/>
  <c r="N235" i="19"/>
  <c r="M235" i="19"/>
  <c r="L235" i="19"/>
  <c r="K235" i="19"/>
  <c r="J235" i="19"/>
  <c r="I235" i="19"/>
  <c r="H235" i="19"/>
  <c r="G235" i="19"/>
  <c r="F235" i="19"/>
  <c r="E235" i="19"/>
  <c r="D235" i="19"/>
  <c r="A235" i="19"/>
  <c r="A234" i="19"/>
  <c r="A231" i="19"/>
  <c r="A230" i="19"/>
  <c r="B229" i="19"/>
  <c r="B228" i="19"/>
  <c r="A228" i="19" s="1"/>
  <c r="B227" i="19"/>
  <c r="A227" i="19" s="1"/>
  <c r="B226" i="19"/>
  <c r="A226" i="19" s="1"/>
  <c r="B225" i="19"/>
  <c r="A225" i="19" s="1"/>
  <c r="B224" i="19"/>
  <c r="A224" i="19" s="1"/>
  <c r="B223" i="19"/>
  <c r="A223" i="19" s="1"/>
  <c r="B222" i="19"/>
  <c r="A222" i="19" s="1"/>
  <c r="B221" i="19"/>
  <c r="A221" i="19" s="1"/>
  <c r="B220" i="19"/>
  <c r="A220" i="19" s="1"/>
  <c r="B219" i="19"/>
  <c r="A219" i="19" s="1"/>
  <c r="B218" i="19"/>
  <c r="A218" i="19" s="1"/>
  <c r="B217" i="19"/>
  <c r="A217" i="19" s="1"/>
  <c r="B216" i="19"/>
  <c r="A216" i="19" s="1"/>
  <c r="B215" i="19"/>
  <c r="A215" i="19" s="1"/>
  <c r="B214" i="19"/>
  <c r="A214" i="19" s="1"/>
  <c r="B213" i="19"/>
  <c r="A213" i="19" s="1"/>
  <c r="B212" i="19"/>
  <c r="A212" i="19" s="1"/>
  <c r="B211" i="19"/>
  <c r="A211" i="19" s="1"/>
  <c r="B210" i="19"/>
  <c r="A210" i="19" s="1"/>
  <c r="B209" i="19"/>
  <c r="A209" i="19" s="1"/>
  <c r="B208" i="19"/>
  <c r="A208" i="19" s="1"/>
  <c r="B207" i="19"/>
  <c r="A207" i="19" s="1"/>
  <c r="B206" i="19"/>
  <c r="A206" i="19" s="1"/>
  <c r="B205" i="19"/>
  <c r="A205" i="19" s="1"/>
  <c r="B204" i="19"/>
  <c r="B203" i="19"/>
  <c r="A203" i="19" s="1"/>
  <c r="B202" i="19"/>
  <c r="A202" i="19" s="1"/>
  <c r="B201" i="19"/>
  <c r="A201" i="19" s="1"/>
  <c r="B200" i="19"/>
  <c r="A200" i="19" s="1"/>
  <c r="B199" i="19"/>
  <c r="A199" i="19" s="1"/>
  <c r="B198" i="19"/>
  <c r="A198" i="19" s="1"/>
  <c r="B197" i="19"/>
  <c r="A197" i="19" s="1"/>
  <c r="B196" i="19"/>
  <c r="A196" i="19" s="1"/>
  <c r="B195" i="19"/>
  <c r="A195" i="19" s="1"/>
  <c r="B194" i="19"/>
  <c r="A194" i="19" s="1"/>
  <c r="B193" i="19"/>
  <c r="A193" i="19" s="1"/>
  <c r="B192" i="19"/>
  <c r="A192" i="19" s="1"/>
  <c r="B191" i="19"/>
  <c r="A191" i="19" s="1"/>
  <c r="B190" i="19"/>
  <c r="B189" i="19"/>
  <c r="B188" i="19"/>
  <c r="B187" i="19"/>
  <c r="B186" i="19"/>
  <c r="B185" i="19"/>
  <c r="B184" i="19"/>
  <c r="B183" i="19"/>
  <c r="B182" i="19"/>
  <c r="B181" i="19"/>
  <c r="B180" i="19"/>
  <c r="O179" i="19"/>
  <c r="N179" i="19"/>
  <c r="M179" i="19"/>
  <c r="L179" i="19"/>
  <c r="K179" i="19"/>
  <c r="J179" i="19"/>
  <c r="I179" i="19"/>
  <c r="H179" i="19"/>
  <c r="G179" i="19"/>
  <c r="F179" i="19"/>
  <c r="E179" i="19"/>
  <c r="D179" i="19"/>
  <c r="A179" i="19"/>
  <c r="A178" i="19"/>
  <c r="A175" i="19"/>
  <c r="A174" i="19"/>
  <c r="B173" i="19"/>
  <c r="B172" i="19"/>
  <c r="A172" i="19" s="1"/>
  <c r="B171" i="19"/>
  <c r="A171" i="19" s="1"/>
  <c r="B170" i="19"/>
  <c r="A170" i="19" s="1"/>
  <c r="B169" i="19"/>
  <c r="A169" i="19" s="1"/>
  <c r="B168" i="19"/>
  <c r="A168" i="19" s="1"/>
  <c r="B167" i="19"/>
  <c r="A167" i="19" s="1"/>
  <c r="B166" i="19"/>
  <c r="A166" i="19" s="1"/>
  <c r="B165" i="19"/>
  <c r="A165" i="19" s="1"/>
  <c r="B164" i="19"/>
  <c r="A164" i="19" s="1"/>
  <c r="B163" i="19"/>
  <c r="A163" i="19" s="1"/>
  <c r="B162" i="19"/>
  <c r="A162" i="19" s="1"/>
  <c r="B161" i="19"/>
  <c r="A161" i="19" s="1"/>
  <c r="B160" i="19"/>
  <c r="A160" i="19" s="1"/>
  <c r="B159" i="19"/>
  <c r="A159" i="19" s="1"/>
  <c r="B158" i="19"/>
  <c r="A158" i="19" s="1"/>
  <c r="B157" i="19"/>
  <c r="A157" i="19" s="1"/>
  <c r="B156" i="19"/>
  <c r="A156" i="19" s="1"/>
  <c r="B155" i="19"/>
  <c r="A155" i="19" s="1"/>
  <c r="B154" i="19"/>
  <c r="A154" i="19" s="1"/>
  <c r="B153" i="19"/>
  <c r="A153" i="19" s="1"/>
  <c r="B152" i="19"/>
  <c r="A152" i="19" s="1"/>
  <c r="B151" i="19"/>
  <c r="A151" i="19" s="1"/>
  <c r="B150" i="19"/>
  <c r="A150" i="19" s="1"/>
  <c r="B149" i="19"/>
  <c r="A149" i="19" s="1"/>
  <c r="B148" i="19"/>
  <c r="B147" i="19"/>
  <c r="A147" i="19" s="1"/>
  <c r="B146" i="19"/>
  <c r="A146" i="19" s="1"/>
  <c r="B145" i="19"/>
  <c r="A145" i="19" s="1"/>
  <c r="B144" i="19"/>
  <c r="A144" i="19" s="1"/>
  <c r="B143" i="19"/>
  <c r="A143" i="19" s="1"/>
  <c r="B142" i="19"/>
  <c r="A142" i="19" s="1"/>
  <c r="B141" i="19"/>
  <c r="A141" i="19" s="1"/>
  <c r="B140" i="19"/>
  <c r="A140" i="19" s="1"/>
  <c r="B139" i="19"/>
  <c r="A139" i="19" s="1"/>
  <c r="B138" i="19"/>
  <c r="A138" i="19" s="1"/>
  <c r="B137" i="19"/>
  <c r="A137" i="19" s="1"/>
  <c r="B136" i="19"/>
  <c r="A136" i="19" s="1"/>
  <c r="B135" i="19"/>
  <c r="A135" i="19" s="1"/>
  <c r="B134" i="19"/>
  <c r="B133" i="19"/>
  <c r="B132" i="19"/>
  <c r="B131" i="19"/>
  <c r="B130" i="19"/>
  <c r="B129" i="19"/>
  <c r="B128" i="19"/>
  <c r="B127" i="19"/>
  <c r="B126" i="19"/>
  <c r="B125" i="19"/>
  <c r="B124" i="19"/>
  <c r="O123" i="19"/>
  <c r="N123" i="19"/>
  <c r="M123" i="19"/>
  <c r="L123" i="19"/>
  <c r="K123" i="19"/>
  <c r="J123" i="19"/>
  <c r="I123" i="19"/>
  <c r="H123" i="19"/>
  <c r="G123" i="19"/>
  <c r="F123" i="19"/>
  <c r="E123" i="19"/>
  <c r="D123" i="19"/>
  <c r="A123" i="19"/>
  <c r="A122" i="19"/>
  <c r="A119" i="19"/>
  <c r="A118" i="19"/>
  <c r="B117" i="19"/>
  <c r="B116" i="19"/>
  <c r="A116" i="19" s="1"/>
  <c r="B115" i="19"/>
  <c r="A115" i="19" s="1"/>
  <c r="B114" i="19"/>
  <c r="A114" i="19" s="1"/>
  <c r="B113" i="19"/>
  <c r="A113" i="19" s="1"/>
  <c r="B112" i="19"/>
  <c r="A112" i="19" s="1"/>
  <c r="B111" i="19"/>
  <c r="A111" i="19" s="1"/>
  <c r="B110" i="19"/>
  <c r="A110" i="19" s="1"/>
  <c r="B109" i="19"/>
  <c r="A109" i="19" s="1"/>
  <c r="B108" i="19"/>
  <c r="A108" i="19" s="1"/>
  <c r="B107" i="19"/>
  <c r="A107" i="19" s="1"/>
  <c r="B106" i="19"/>
  <c r="A106" i="19" s="1"/>
  <c r="B105" i="19"/>
  <c r="A105" i="19" s="1"/>
  <c r="B104" i="19"/>
  <c r="A104" i="19" s="1"/>
  <c r="B103" i="19"/>
  <c r="A103" i="19" s="1"/>
  <c r="B102" i="19"/>
  <c r="A102" i="19" s="1"/>
  <c r="B101" i="19"/>
  <c r="A101" i="19" s="1"/>
  <c r="B100" i="19"/>
  <c r="A100" i="19" s="1"/>
  <c r="B99" i="19"/>
  <c r="A99" i="19" s="1"/>
  <c r="B98" i="19"/>
  <c r="A98" i="19" s="1"/>
  <c r="B97" i="19"/>
  <c r="A97" i="19" s="1"/>
  <c r="B96" i="19"/>
  <c r="A96" i="19" s="1"/>
  <c r="B95" i="19"/>
  <c r="A95" i="19" s="1"/>
  <c r="B94" i="19"/>
  <c r="A94" i="19" s="1"/>
  <c r="B93" i="19"/>
  <c r="A93" i="19" s="1"/>
  <c r="B92" i="19"/>
  <c r="B91" i="19"/>
  <c r="A91" i="19" s="1"/>
  <c r="B90" i="19"/>
  <c r="A90" i="19" s="1"/>
  <c r="B89" i="19"/>
  <c r="A89" i="19" s="1"/>
  <c r="B88" i="19"/>
  <c r="A88" i="19" s="1"/>
  <c r="B87" i="19"/>
  <c r="A87" i="19" s="1"/>
  <c r="B86" i="19"/>
  <c r="A86" i="19" s="1"/>
  <c r="B85" i="19"/>
  <c r="A85" i="19" s="1"/>
  <c r="B84" i="19"/>
  <c r="A84" i="19" s="1"/>
  <c r="B83" i="19"/>
  <c r="A83" i="19" s="1"/>
  <c r="B82" i="19"/>
  <c r="A82" i="19" s="1"/>
  <c r="B81" i="19"/>
  <c r="A81" i="19" s="1"/>
  <c r="B80" i="19"/>
  <c r="A80" i="19" s="1"/>
  <c r="B79" i="19"/>
  <c r="A79" i="19" s="1"/>
  <c r="B78" i="19"/>
  <c r="B77" i="19"/>
  <c r="B76" i="19"/>
  <c r="B75" i="19"/>
  <c r="B74" i="19"/>
  <c r="B73" i="19"/>
  <c r="B72" i="19"/>
  <c r="B71" i="19"/>
  <c r="B70" i="19"/>
  <c r="B69" i="19"/>
  <c r="B68" i="19"/>
  <c r="O67" i="19"/>
  <c r="N67" i="19"/>
  <c r="M67" i="19"/>
  <c r="L67" i="19"/>
  <c r="K67" i="19"/>
  <c r="J67" i="19"/>
  <c r="I67" i="19"/>
  <c r="H67" i="19"/>
  <c r="G67" i="19"/>
  <c r="F67" i="19"/>
  <c r="E67" i="19"/>
  <c r="D67" i="19"/>
  <c r="A67" i="19"/>
  <c r="A66" i="19"/>
  <c r="A63" i="19"/>
  <c r="A62" i="19"/>
  <c r="A11" i="19"/>
  <c r="A10" i="19"/>
  <c r="P13" i="19"/>
  <c r="P14" i="19"/>
  <c r="P15" i="19"/>
  <c r="P16" i="19"/>
  <c r="P17" i="19"/>
  <c r="P18" i="19"/>
  <c r="P19" i="19"/>
  <c r="P20" i="19"/>
  <c r="P21" i="19"/>
  <c r="P22" i="19"/>
  <c r="P23" i="19"/>
  <c r="P24" i="19"/>
  <c r="P25" i="19"/>
  <c r="P26" i="19"/>
  <c r="P27" i="19"/>
  <c r="P28" i="19"/>
  <c r="P29" i="19"/>
  <c r="P30" i="19"/>
  <c r="P31" i="19"/>
  <c r="P32" i="19"/>
  <c r="P33" i="19"/>
  <c r="P34" i="19"/>
  <c r="P35" i="19"/>
  <c r="P36" i="19"/>
  <c r="P37" i="19"/>
  <c r="P38" i="19"/>
  <c r="P39" i="19"/>
  <c r="P40" i="19"/>
  <c r="P41" i="19"/>
  <c r="P42" i="19"/>
  <c r="P43" i="19"/>
  <c r="P44" i="19"/>
  <c r="P45" i="19"/>
  <c r="P46" i="19"/>
  <c r="P47" i="19"/>
  <c r="P48" i="19"/>
  <c r="P49" i="19"/>
  <c r="P50" i="19"/>
  <c r="P51" i="19"/>
  <c r="P52" i="19"/>
  <c r="P53" i="19"/>
  <c r="P54" i="19"/>
  <c r="P55" i="19"/>
  <c r="P56" i="19"/>
  <c r="P57" i="19"/>
  <c r="P58" i="19"/>
  <c r="P59" i="19"/>
  <c r="P60" i="19"/>
  <c r="P61" i="19"/>
  <c r="P12" i="19"/>
  <c r="E118" i="18" l="1"/>
  <c r="G118" i="18"/>
  <c r="I118" i="18"/>
  <c r="K118" i="18"/>
  <c r="M118" i="18"/>
  <c r="O118" i="18"/>
  <c r="D118" i="18"/>
  <c r="F118" i="18"/>
  <c r="H118" i="18"/>
  <c r="J118" i="18"/>
  <c r="L118" i="18"/>
  <c r="N118" i="18"/>
  <c r="A1758" i="19"/>
  <c r="A1772" i="19"/>
  <c r="A1814" i="19"/>
  <c r="A1828" i="19"/>
  <c r="A1870" i="19"/>
  <c r="A1884" i="19"/>
  <c r="A1926" i="19"/>
  <c r="A1940" i="19"/>
  <c r="A1982" i="19"/>
  <c r="A2201" i="19"/>
  <c r="A2205" i="19"/>
  <c r="A2556" i="19"/>
  <c r="A2592" i="19"/>
  <c r="A2594" i="19"/>
  <c r="A2596" i="19"/>
  <c r="A2598" i="19"/>
  <c r="A2612" i="19"/>
  <c r="A2650" i="19"/>
  <c r="A2652" i="19"/>
  <c r="A2654" i="19"/>
  <c r="A2668" i="19"/>
  <c r="A2704" i="19"/>
  <c r="A2706" i="19"/>
  <c r="A2708" i="19"/>
  <c r="A2710" i="19"/>
  <c r="A2724" i="19"/>
  <c r="A2760" i="19"/>
  <c r="A2762" i="19"/>
  <c r="A2764" i="19"/>
  <c r="A2766" i="19"/>
  <c r="A2780" i="19"/>
  <c r="A2816" i="19"/>
  <c r="A2818" i="19"/>
  <c r="A2820" i="19"/>
  <c r="A2822" i="19"/>
  <c r="A2836" i="19"/>
  <c r="A1996" i="19"/>
  <c r="A2108" i="19"/>
  <c r="A2220" i="19"/>
  <c r="A2332" i="19"/>
  <c r="A92" i="19"/>
  <c r="A148" i="19"/>
  <c r="A204" i="19"/>
  <c r="A260" i="19"/>
  <c r="A316" i="19"/>
  <c r="A372" i="19"/>
  <c r="A428" i="19"/>
  <c r="A484" i="19"/>
  <c r="A540" i="19"/>
  <c r="A596" i="19"/>
  <c r="A652" i="19"/>
  <c r="A708" i="19"/>
  <c r="A764" i="19"/>
  <c r="A820" i="19"/>
  <c r="A876" i="19"/>
  <c r="A932" i="19"/>
  <c r="A988" i="19"/>
  <c r="A1044" i="19"/>
  <c r="A1100" i="19"/>
  <c r="A1156" i="19"/>
  <c r="A1212" i="19"/>
  <c r="A1268" i="19"/>
  <c r="A1324" i="19"/>
  <c r="A1380" i="19"/>
  <c r="A1436" i="19"/>
  <c r="A1492" i="19"/>
  <c r="A1548" i="19"/>
  <c r="A1604" i="19"/>
  <c r="A1660" i="19"/>
  <c r="A1716" i="19"/>
  <c r="A2052" i="19"/>
  <c r="A2164" i="19"/>
  <c r="A2276" i="19"/>
  <c r="A2388" i="19"/>
  <c r="A2444" i="19"/>
  <c r="A2500" i="19"/>
  <c r="A2038" i="19"/>
  <c r="A2262" i="19"/>
  <c r="A78" i="19"/>
  <c r="A134" i="19"/>
  <c r="A190" i="19"/>
  <c r="A246" i="19"/>
  <c r="A302" i="19"/>
  <c r="A358" i="19"/>
  <c r="A414" i="19"/>
  <c r="A470" i="19"/>
  <c r="A526" i="19"/>
  <c r="A582" i="19"/>
  <c r="A638" i="19"/>
  <c r="A694" i="19"/>
  <c r="A750" i="19"/>
  <c r="A806" i="19"/>
  <c r="A862" i="19"/>
  <c r="A918" i="19"/>
  <c r="A974" i="19"/>
  <c r="A1030" i="19"/>
  <c r="A1086" i="19"/>
  <c r="A1142" i="19"/>
  <c r="A1198" i="19"/>
  <c r="A1254" i="19"/>
  <c r="A1310" i="19"/>
  <c r="A1366" i="19"/>
  <c r="A1422" i="19"/>
  <c r="A1478" i="19"/>
  <c r="A1534" i="19"/>
  <c r="A1590" i="19"/>
  <c r="A1646" i="19"/>
  <c r="A1702" i="19"/>
  <c r="A2150" i="19"/>
  <c r="A2094" i="19"/>
  <c r="A2206" i="19"/>
  <c r="A2318" i="19"/>
  <c r="A2374" i="19"/>
  <c r="A2430" i="19"/>
  <c r="A2486" i="19"/>
  <c r="A2542" i="19"/>
  <c r="A133" i="19"/>
  <c r="A301" i="19"/>
  <c r="A357" i="19"/>
  <c r="A413" i="19"/>
  <c r="A469" i="19"/>
  <c r="A525" i="19"/>
  <c r="A581" i="19"/>
  <c r="A637" i="19"/>
  <c r="A693" i="19"/>
  <c r="A749" i="19"/>
  <c r="A805" i="19"/>
  <c r="A861" i="19"/>
  <c r="A917" i="19"/>
  <c r="A973" i="19"/>
  <c r="A1029" i="19"/>
  <c r="A1085" i="19"/>
  <c r="A1141" i="19"/>
  <c r="A1197" i="19"/>
  <c r="A1253" i="19"/>
  <c r="A1309" i="19"/>
  <c r="A1365" i="19"/>
  <c r="A1421" i="19"/>
  <c r="A1477" i="19"/>
  <c r="A1533" i="19"/>
  <c r="A1589" i="19"/>
  <c r="A1645" i="19"/>
  <c r="A1701" i="19"/>
  <c r="A1757" i="19"/>
  <c r="A1813" i="19"/>
  <c r="A1869" i="19"/>
  <c r="A1925" i="19"/>
  <c r="A1981" i="19"/>
  <c r="A2149" i="19"/>
  <c r="A2373" i="19"/>
  <c r="A2485" i="19"/>
  <c r="A2597" i="19"/>
  <c r="A2653" i="19"/>
  <c r="A2709" i="19"/>
  <c r="A2765" i="19"/>
  <c r="A2821" i="19"/>
  <c r="A2429" i="19"/>
  <c r="A2541" i="19"/>
  <c r="A77" i="19"/>
  <c r="A189" i="19"/>
  <c r="A245" i="19"/>
  <c r="A2037" i="19"/>
  <c r="A2093" i="19"/>
  <c r="A2261" i="19"/>
  <c r="A2317" i="19"/>
  <c r="A73" i="19"/>
  <c r="A75" i="19"/>
  <c r="A129" i="19"/>
  <c r="A131" i="19"/>
  <c r="A185" i="19"/>
  <c r="A187" i="19"/>
  <c r="A241" i="19"/>
  <c r="A243" i="19"/>
  <c r="A297" i="19"/>
  <c r="A299" i="19"/>
  <c r="A353" i="19"/>
  <c r="A355" i="19"/>
  <c r="A409" i="19"/>
  <c r="A411" i="19"/>
  <c r="A465" i="19"/>
  <c r="A467" i="19"/>
  <c r="A521" i="19"/>
  <c r="A523" i="19"/>
  <c r="A577" i="19"/>
  <c r="A579" i="19"/>
  <c r="A633" i="19"/>
  <c r="A635" i="19"/>
  <c r="A689" i="19"/>
  <c r="A691" i="19"/>
  <c r="A745" i="19"/>
  <c r="A747" i="19"/>
  <c r="A801" i="19"/>
  <c r="A803" i="19"/>
  <c r="A857" i="19"/>
  <c r="A72" i="19"/>
  <c r="A74" i="19"/>
  <c r="A76" i="19"/>
  <c r="A128" i="19"/>
  <c r="A130" i="19"/>
  <c r="A132" i="19"/>
  <c r="A184" i="19"/>
  <c r="A186" i="19"/>
  <c r="A188" i="19"/>
  <c r="A240" i="19"/>
  <c r="A242" i="19"/>
  <c r="A244" i="19"/>
  <c r="A296" i="19"/>
  <c r="A298" i="19"/>
  <c r="A300" i="19"/>
  <c r="A352" i="19"/>
  <c r="A354" i="19"/>
  <c r="A356" i="19"/>
  <c r="A408" i="19"/>
  <c r="A410" i="19"/>
  <c r="A412" i="19"/>
  <c r="A464" i="19"/>
  <c r="A466" i="19"/>
  <c r="A468" i="19"/>
  <c r="A520" i="19"/>
  <c r="A522" i="19"/>
  <c r="A524" i="19"/>
  <c r="A576" i="19"/>
  <c r="A578" i="19"/>
  <c r="A580" i="19"/>
  <c r="A632" i="19"/>
  <c r="A634" i="19"/>
  <c r="A636" i="19"/>
  <c r="A688" i="19"/>
  <c r="A690" i="19"/>
  <c r="A692" i="19"/>
  <c r="A744" i="19"/>
  <c r="A746" i="19"/>
  <c r="A748" i="19"/>
  <c r="A800" i="19"/>
  <c r="A802" i="19"/>
  <c r="A804" i="19"/>
  <c r="A856" i="19"/>
  <c r="A858" i="19"/>
  <c r="A859" i="19"/>
  <c r="A913" i="19"/>
  <c r="A915" i="19"/>
  <c r="A969" i="19"/>
  <c r="A971" i="19"/>
  <c r="A1025" i="19"/>
  <c r="A1027" i="19"/>
  <c r="A1081" i="19"/>
  <c r="A1083" i="19"/>
  <c r="A1137" i="19"/>
  <c r="A1139" i="19"/>
  <c r="A1193" i="19"/>
  <c r="A1195" i="19"/>
  <c r="A1249" i="19"/>
  <c r="A1251" i="19"/>
  <c r="A1305" i="19"/>
  <c r="A1307" i="19"/>
  <c r="A1361" i="19"/>
  <c r="A1363" i="19"/>
  <c r="A1417" i="19"/>
  <c r="A1419" i="19"/>
  <c r="A1473" i="19"/>
  <c r="A1475" i="19"/>
  <c r="A1529" i="19"/>
  <c r="A1531" i="19"/>
  <c r="A1585" i="19"/>
  <c r="A1587" i="19"/>
  <c r="A1641" i="19"/>
  <c r="A1643" i="19"/>
  <c r="A1697" i="19"/>
  <c r="A1699" i="19"/>
  <c r="A1753" i="19"/>
  <c r="A1755" i="19"/>
  <c r="A1809" i="19"/>
  <c r="A1811" i="19"/>
  <c r="A1865" i="19"/>
  <c r="A1867" i="19"/>
  <c r="A1921" i="19"/>
  <c r="A1923" i="19"/>
  <c r="A1977" i="19"/>
  <c r="A1979" i="19"/>
  <c r="A2034" i="19"/>
  <c r="A2089" i="19"/>
  <c r="A2092" i="19"/>
  <c r="A2146" i="19"/>
  <c r="A2204" i="19"/>
  <c r="A2258" i="19"/>
  <c r="A2313" i="19"/>
  <c r="A2316" i="19"/>
  <c r="A2539" i="19"/>
  <c r="A2593" i="19"/>
  <c r="A2595" i="19"/>
  <c r="A2649" i="19"/>
  <c r="A2651" i="19"/>
  <c r="A2705" i="19"/>
  <c r="A2707" i="19"/>
  <c r="A2761" i="19"/>
  <c r="A2763" i="19"/>
  <c r="A2817" i="19"/>
  <c r="A2819" i="19"/>
  <c r="A2035" i="19"/>
  <c r="A2203" i="19"/>
  <c r="A2259" i="19"/>
  <c r="A2371" i="19"/>
  <c r="A2425" i="19"/>
  <c r="A2427" i="19"/>
  <c r="A2483" i="19"/>
  <c r="A2537" i="19"/>
  <c r="A860" i="19"/>
  <c r="A912" i="19"/>
  <c r="A914" i="19"/>
  <c r="A916" i="19"/>
  <c r="A968" i="19"/>
  <c r="A970" i="19"/>
  <c r="A972" i="19"/>
  <c r="A1024" i="19"/>
  <c r="A1026" i="19"/>
  <c r="A1028" i="19"/>
  <c r="A1080" i="19"/>
  <c r="A1082" i="19"/>
  <c r="A1084" i="19"/>
  <c r="A1136" i="19"/>
  <c r="A1138" i="19"/>
  <c r="A1140" i="19"/>
  <c r="A1192" i="19"/>
  <c r="A1194" i="19"/>
  <c r="A1196" i="19"/>
  <c r="A1248" i="19"/>
  <c r="A1250" i="19"/>
  <c r="A1252" i="19"/>
  <c r="A1304" i="19"/>
  <c r="A1306" i="19"/>
  <c r="A1308" i="19"/>
  <c r="A1360" i="19"/>
  <c r="A1362" i="19"/>
  <c r="A1364" i="19"/>
  <c r="A1416" i="19"/>
  <c r="A1418" i="19"/>
  <c r="A1420" i="19"/>
  <c r="A1472" i="19"/>
  <c r="A1474" i="19"/>
  <c r="A1476" i="19"/>
  <c r="A1528" i="19"/>
  <c r="A1530" i="19"/>
  <c r="A1532" i="19"/>
  <c r="A1584" i="19"/>
  <c r="A1586" i="19"/>
  <c r="A1588" i="19"/>
  <c r="A1640" i="19"/>
  <c r="A1642" i="19"/>
  <c r="A1644" i="19"/>
  <c r="A1696" i="19"/>
  <c r="A1698" i="19"/>
  <c r="A1700" i="19"/>
  <c r="A1752" i="19"/>
  <c r="A1754" i="19"/>
  <c r="A1756" i="19"/>
  <c r="A1808" i="19"/>
  <c r="A1810" i="19"/>
  <c r="A1812" i="19"/>
  <c r="A1864" i="19"/>
  <c r="A1866" i="19"/>
  <c r="A1868" i="19"/>
  <c r="A1920" i="19"/>
  <c r="A1922" i="19"/>
  <c r="A1924" i="19"/>
  <c r="A1976" i="19"/>
  <c r="A1978" i="19"/>
  <c r="A1980" i="19"/>
  <c r="A2033" i="19"/>
  <c r="A2091" i="19"/>
  <c r="A2145" i="19"/>
  <c r="A2147" i="19"/>
  <c r="A2257" i="19"/>
  <c r="A2315" i="19"/>
  <c r="A2369" i="19"/>
  <c r="A2481" i="19"/>
  <c r="A2036" i="19"/>
  <c r="A2090" i="19"/>
  <c r="A2144" i="19"/>
  <c r="A2148" i="19"/>
  <c r="A2202" i="19"/>
  <c r="A2260" i="19"/>
  <c r="A2314" i="19"/>
  <c r="A2368" i="19"/>
  <c r="A2370" i="19"/>
  <c r="A2372" i="19"/>
  <c r="A2426" i="19"/>
  <c r="A2428" i="19"/>
  <c r="A2482" i="19"/>
  <c r="A2484" i="19"/>
  <c r="A2538" i="19"/>
  <c r="A2540" i="19"/>
  <c r="A2312" i="19"/>
  <c r="A2200" i="19"/>
  <c r="A2032" i="19"/>
  <c r="A2256" i="19"/>
  <c r="A2480" i="19"/>
  <c r="A2088" i="19"/>
  <c r="A2648" i="19"/>
  <c r="A2424" i="19"/>
  <c r="A2536" i="19"/>
  <c r="A183" i="19"/>
  <c r="A1079" i="19"/>
  <c r="A1303" i="19"/>
  <c r="A407" i="19"/>
  <c r="A855" i="19"/>
  <c r="A2591" i="19"/>
  <c r="A2703" i="19"/>
  <c r="A2815" i="19"/>
  <c r="A1863" i="19"/>
  <c r="A1975" i="19"/>
  <c r="A2087" i="19"/>
  <c r="A2199" i="19"/>
  <c r="A2311" i="19"/>
  <c r="A2423" i="19"/>
  <c r="A2535" i="19"/>
  <c r="A71" i="19"/>
  <c r="A519" i="19"/>
  <c r="A743" i="19"/>
  <c r="A1191" i="19"/>
  <c r="A1415" i="19"/>
  <c r="A2647" i="19"/>
  <c r="A2759" i="19"/>
  <c r="A295" i="19"/>
  <c r="A631" i="19"/>
  <c r="A967" i="19"/>
  <c r="A1527" i="19"/>
  <c r="A1639" i="19"/>
  <c r="A1751" i="19"/>
  <c r="A127" i="19"/>
  <c r="A239" i="19"/>
  <c r="A351" i="19"/>
  <c r="A463" i="19"/>
  <c r="A575" i="19"/>
  <c r="A687" i="19"/>
  <c r="A799" i="19"/>
  <c r="A911" i="19"/>
  <c r="A1023" i="19"/>
  <c r="A1135" i="19"/>
  <c r="A1247" i="19"/>
  <c r="A1359" i="19"/>
  <c r="A1471" i="19"/>
  <c r="A1583" i="19"/>
  <c r="A1695" i="19"/>
  <c r="A1807" i="19"/>
  <c r="A1919" i="19"/>
  <c r="A2031" i="19"/>
  <c r="A2143" i="19"/>
  <c r="A2255" i="19"/>
  <c r="A2367" i="19"/>
  <c r="A2479" i="19"/>
  <c r="D175" i="18"/>
  <c r="F175" i="18"/>
  <c r="H175" i="18"/>
  <c r="J175" i="18"/>
  <c r="L175" i="18"/>
  <c r="N175" i="18"/>
  <c r="E232" i="18"/>
  <c r="G232" i="18"/>
  <c r="I232" i="18"/>
  <c r="K232" i="18"/>
  <c r="M232" i="18"/>
  <c r="O232" i="18"/>
  <c r="D289" i="18"/>
  <c r="F289" i="18"/>
  <c r="H289" i="18"/>
  <c r="J289" i="18"/>
  <c r="L289" i="18"/>
  <c r="N289" i="18"/>
  <c r="E346" i="18"/>
  <c r="G346" i="18"/>
  <c r="I346" i="18"/>
  <c r="K346" i="18"/>
  <c r="M346" i="18"/>
  <c r="O346" i="18"/>
  <c r="D403" i="18"/>
  <c r="F403" i="18"/>
  <c r="H403" i="18"/>
  <c r="J403" i="18"/>
  <c r="L403" i="18"/>
  <c r="N403" i="18"/>
  <c r="E460" i="18"/>
  <c r="G460" i="18"/>
  <c r="I460" i="18"/>
  <c r="K460" i="18"/>
  <c r="M460" i="18"/>
  <c r="O460" i="18"/>
  <c r="D517" i="18"/>
  <c r="F517" i="18"/>
  <c r="H517" i="18"/>
  <c r="J517" i="18"/>
  <c r="L517" i="18"/>
  <c r="N517" i="18"/>
  <c r="E574" i="18"/>
  <c r="G574" i="18"/>
  <c r="I574" i="18"/>
  <c r="K574" i="18"/>
  <c r="M574" i="18"/>
  <c r="O574" i="18"/>
  <c r="D631" i="18"/>
  <c r="F631" i="18"/>
  <c r="H631" i="18"/>
  <c r="J631" i="18"/>
  <c r="L631" i="18"/>
  <c r="N631" i="18"/>
  <c r="E688" i="18"/>
  <c r="G688" i="18"/>
  <c r="I688" i="18"/>
  <c r="K688" i="18"/>
  <c r="M688" i="18"/>
  <c r="O688" i="18"/>
  <c r="D745" i="18"/>
  <c r="F745" i="18"/>
  <c r="H745" i="18"/>
  <c r="J745" i="18"/>
  <c r="L745" i="18"/>
  <c r="N745" i="18"/>
  <c r="E802" i="18"/>
  <c r="G802" i="18"/>
  <c r="I802" i="18"/>
  <c r="K802" i="18"/>
  <c r="M802" i="18"/>
  <c r="O802" i="18"/>
  <c r="D859" i="18"/>
  <c r="F859" i="18"/>
  <c r="H859" i="18"/>
  <c r="J859" i="18"/>
  <c r="L859" i="18"/>
  <c r="N859" i="18"/>
  <c r="E916" i="18"/>
  <c r="G916" i="18"/>
  <c r="I916" i="18"/>
  <c r="K916" i="18"/>
  <c r="M916" i="18"/>
  <c r="O916" i="18"/>
  <c r="D973" i="18"/>
  <c r="F973" i="18"/>
  <c r="H973" i="18"/>
  <c r="J973" i="18"/>
  <c r="L973" i="18"/>
  <c r="N973" i="18"/>
  <c r="E1030" i="18"/>
  <c r="G1030" i="18"/>
  <c r="I1030" i="18"/>
  <c r="K1030" i="18"/>
  <c r="M1030" i="18"/>
  <c r="O1030" i="18"/>
  <c r="F1087" i="18"/>
  <c r="H1087" i="18"/>
  <c r="J1087" i="18"/>
  <c r="L1087" i="18"/>
  <c r="N1087" i="18"/>
  <c r="E1144" i="18"/>
  <c r="G1144" i="18"/>
  <c r="I1144" i="18"/>
  <c r="K1144" i="18"/>
  <c r="M1144" i="18"/>
  <c r="O1144" i="18"/>
  <c r="D1201" i="18"/>
  <c r="F1201" i="18"/>
  <c r="H1201" i="18"/>
  <c r="J1201" i="18"/>
  <c r="L1201" i="18"/>
  <c r="N1201" i="18"/>
  <c r="E1258" i="18"/>
  <c r="G1258" i="18"/>
  <c r="I1258" i="18"/>
  <c r="K1258" i="18"/>
  <c r="M1258" i="18"/>
  <c r="O1258" i="18"/>
  <c r="P1243" i="19"/>
  <c r="D1315" i="18"/>
  <c r="F1315" i="18"/>
  <c r="H1315" i="18"/>
  <c r="J1315" i="18"/>
  <c r="L1315" i="18"/>
  <c r="N1315" i="18"/>
  <c r="E1372" i="18"/>
  <c r="G1372" i="18"/>
  <c r="I1372" i="18"/>
  <c r="K1372" i="18"/>
  <c r="M1372" i="18"/>
  <c r="O1372" i="18"/>
  <c r="F1429" i="18"/>
  <c r="H1429" i="18"/>
  <c r="J1429" i="18"/>
  <c r="L1429" i="18"/>
  <c r="N1429" i="18"/>
  <c r="E1486" i="18"/>
  <c r="G1486" i="18"/>
  <c r="I1486" i="18"/>
  <c r="K1486" i="18"/>
  <c r="M1486" i="18"/>
  <c r="O1486" i="18"/>
  <c r="P1467" i="19"/>
  <c r="D1543" i="18"/>
  <c r="F1543" i="18"/>
  <c r="H1543" i="18"/>
  <c r="J1543" i="18"/>
  <c r="L1543" i="18"/>
  <c r="N1543" i="18"/>
  <c r="E1600" i="18"/>
  <c r="G1600" i="18"/>
  <c r="I1600" i="18"/>
  <c r="K1600" i="18"/>
  <c r="M1600" i="18"/>
  <c r="O1600" i="18"/>
  <c r="D1657" i="18"/>
  <c r="F1657" i="18"/>
  <c r="H1657" i="18"/>
  <c r="J1657" i="18"/>
  <c r="L1657" i="18"/>
  <c r="N1657" i="18"/>
  <c r="E1714" i="18"/>
  <c r="G1714" i="18"/>
  <c r="I1714" i="18"/>
  <c r="K1714" i="18"/>
  <c r="M1714" i="18"/>
  <c r="O1714" i="18"/>
  <c r="D1771" i="18"/>
  <c r="F1771" i="18"/>
  <c r="H1771" i="18"/>
  <c r="J1771" i="18"/>
  <c r="L1771" i="18"/>
  <c r="N1771" i="18"/>
  <c r="E1828" i="18"/>
  <c r="G1828" i="18"/>
  <c r="I1828" i="18"/>
  <c r="K1828" i="18"/>
  <c r="M1828" i="18"/>
  <c r="O1828" i="18"/>
  <c r="D1885" i="18"/>
  <c r="F1885" i="18"/>
  <c r="H1885" i="18"/>
  <c r="J1885" i="18"/>
  <c r="L1885" i="18"/>
  <c r="N1885" i="18"/>
  <c r="E1942" i="18"/>
  <c r="G1942" i="18"/>
  <c r="I1942" i="18"/>
  <c r="K1942" i="18"/>
  <c r="M1942" i="18"/>
  <c r="O1942" i="18"/>
  <c r="F1999" i="18"/>
  <c r="H1999" i="18"/>
  <c r="J1999" i="18"/>
  <c r="L1999" i="18"/>
  <c r="N1999" i="18"/>
  <c r="E2056" i="18"/>
  <c r="G2056" i="18"/>
  <c r="I2056" i="18"/>
  <c r="K2056" i="18"/>
  <c r="M2056" i="18"/>
  <c r="O2056" i="18"/>
  <c r="F2113" i="18"/>
  <c r="H2113" i="18"/>
  <c r="J2113" i="18"/>
  <c r="L2113" i="18"/>
  <c r="N2113" i="18"/>
  <c r="E2170" i="18"/>
  <c r="G2170" i="18"/>
  <c r="I2170" i="18"/>
  <c r="K2170" i="18"/>
  <c r="M2170" i="18"/>
  <c r="O2170" i="18"/>
  <c r="D2227" i="18"/>
  <c r="F2227" i="18"/>
  <c r="H2227" i="18"/>
  <c r="J2227" i="18"/>
  <c r="L2227" i="18"/>
  <c r="N2227" i="18"/>
  <c r="E2284" i="18"/>
  <c r="G2284" i="18"/>
  <c r="I2284" i="18"/>
  <c r="K2284" i="18"/>
  <c r="M2284" i="18"/>
  <c r="O2284" i="18"/>
  <c r="F2341" i="18"/>
  <c r="H2341" i="18"/>
  <c r="J2341" i="18"/>
  <c r="L2341" i="18"/>
  <c r="N2341" i="18"/>
  <c r="D2398" i="18"/>
  <c r="F2398" i="18"/>
  <c r="H2398" i="18"/>
  <c r="J2398" i="18"/>
  <c r="L2398" i="18"/>
  <c r="N2398" i="18"/>
  <c r="E2455" i="18"/>
  <c r="G2455" i="18"/>
  <c r="I2455" i="18"/>
  <c r="K2455" i="18"/>
  <c r="M2455" i="18"/>
  <c r="O2455" i="18"/>
  <c r="D2512" i="18"/>
  <c r="F2512" i="18"/>
  <c r="H2512" i="18"/>
  <c r="J2512" i="18"/>
  <c r="L2512" i="18"/>
  <c r="N2512" i="18"/>
  <c r="E2569" i="18"/>
  <c r="G2569" i="18"/>
  <c r="I2569" i="18"/>
  <c r="K2569" i="18"/>
  <c r="M2569" i="18"/>
  <c r="O2569" i="18"/>
  <c r="D2626" i="18"/>
  <c r="F2626" i="18"/>
  <c r="H2626" i="18"/>
  <c r="J2626" i="18"/>
  <c r="L2626" i="18"/>
  <c r="N2626" i="18"/>
  <c r="D2683" i="18"/>
  <c r="F2683" i="18"/>
  <c r="H2683" i="18"/>
  <c r="J2683" i="18"/>
  <c r="L2683" i="18"/>
  <c r="N2683" i="18"/>
  <c r="E2740" i="18"/>
  <c r="G2740" i="18"/>
  <c r="I2740" i="18"/>
  <c r="K2740" i="18"/>
  <c r="M2740" i="18"/>
  <c r="O2740" i="18"/>
  <c r="D2797" i="18"/>
  <c r="F2797" i="18"/>
  <c r="H2797" i="18"/>
  <c r="J2797" i="18"/>
  <c r="L2797" i="18"/>
  <c r="N2797" i="18"/>
  <c r="E2854" i="18"/>
  <c r="G2854" i="18"/>
  <c r="I2854" i="18"/>
  <c r="K2854" i="18"/>
  <c r="M2854" i="18"/>
  <c r="O2854" i="18"/>
  <c r="D2911" i="18"/>
  <c r="F2911" i="18"/>
  <c r="H2911" i="18"/>
  <c r="J2911" i="18"/>
  <c r="L2911" i="18"/>
  <c r="N2911" i="18"/>
  <c r="E175" i="18"/>
  <c r="G175" i="18"/>
  <c r="I175" i="18"/>
  <c r="K175" i="18"/>
  <c r="M175" i="18"/>
  <c r="O175" i="18"/>
  <c r="D232" i="18"/>
  <c r="F232" i="18"/>
  <c r="H232" i="18"/>
  <c r="J232" i="18"/>
  <c r="L232" i="18"/>
  <c r="N232" i="18"/>
  <c r="E289" i="18"/>
  <c r="G289" i="18"/>
  <c r="I289" i="18"/>
  <c r="K289" i="18"/>
  <c r="M289" i="18"/>
  <c r="O289" i="18"/>
  <c r="D346" i="18"/>
  <c r="F346" i="18"/>
  <c r="H346" i="18"/>
  <c r="J346" i="18"/>
  <c r="L346" i="18"/>
  <c r="N346" i="18"/>
  <c r="E403" i="18"/>
  <c r="G403" i="18"/>
  <c r="I403" i="18"/>
  <c r="K403" i="18"/>
  <c r="M403" i="18"/>
  <c r="O403" i="18"/>
  <c r="D460" i="18"/>
  <c r="F460" i="18"/>
  <c r="H460" i="18"/>
  <c r="J460" i="18"/>
  <c r="L460" i="18"/>
  <c r="N460" i="18"/>
  <c r="E517" i="18"/>
  <c r="G517" i="18"/>
  <c r="I517" i="18"/>
  <c r="K517" i="18"/>
  <c r="M517" i="18"/>
  <c r="O517" i="18"/>
  <c r="D574" i="18"/>
  <c r="F574" i="18"/>
  <c r="H574" i="18"/>
  <c r="J574" i="18"/>
  <c r="L574" i="18"/>
  <c r="N574" i="18"/>
  <c r="E631" i="18"/>
  <c r="G631" i="18"/>
  <c r="I631" i="18"/>
  <c r="K631" i="18"/>
  <c r="M631" i="18"/>
  <c r="O631" i="18"/>
  <c r="D688" i="18"/>
  <c r="F688" i="18"/>
  <c r="H688" i="18"/>
  <c r="J688" i="18"/>
  <c r="L688" i="18"/>
  <c r="N688" i="18"/>
  <c r="E745" i="18"/>
  <c r="G745" i="18"/>
  <c r="I745" i="18"/>
  <c r="K745" i="18"/>
  <c r="M745" i="18"/>
  <c r="O745" i="18"/>
  <c r="F802" i="18"/>
  <c r="H802" i="18"/>
  <c r="J802" i="18"/>
  <c r="L802" i="18"/>
  <c r="N802" i="18"/>
  <c r="E859" i="18"/>
  <c r="G859" i="18"/>
  <c r="I859" i="18"/>
  <c r="K859" i="18"/>
  <c r="M859" i="18"/>
  <c r="O859" i="18"/>
  <c r="F916" i="18"/>
  <c r="H916" i="18"/>
  <c r="J916" i="18"/>
  <c r="L916" i="18"/>
  <c r="N916" i="18"/>
  <c r="E973" i="18"/>
  <c r="G973" i="18"/>
  <c r="I973" i="18"/>
  <c r="K973" i="18"/>
  <c r="M973" i="18"/>
  <c r="O973" i="18"/>
  <c r="D1030" i="18"/>
  <c r="F1030" i="18"/>
  <c r="H1030" i="18"/>
  <c r="J1030" i="18"/>
  <c r="L1030" i="18"/>
  <c r="N1030" i="18"/>
  <c r="E1087" i="18"/>
  <c r="G1087" i="18"/>
  <c r="I1087" i="18"/>
  <c r="K1087" i="18"/>
  <c r="M1087" i="18"/>
  <c r="O1087" i="18"/>
  <c r="D1144" i="18"/>
  <c r="F1144" i="18"/>
  <c r="H1144" i="18"/>
  <c r="J1144" i="18"/>
  <c r="L1144" i="18"/>
  <c r="N1144" i="18"/>
  <c r="E1201" i="18"/>
  <c r="G1201" i="18"/>
  <c r="I1201" i="18"/>
  <c r="K1201" i="18"/>
  <c r="M1201" i="18"/>
  <c r="O1201" i="18"/>
  <c r="D1258" i="18"/>
  <c r="F1258" i="18"/>
  <c r="H1258" i="18"/>
  <c r="J1258" i="18"/>
  <c r="L1258" i="18"/>
  <c r="N1258" i="18"/>
  <c r="E1315" i="18"/>
  <c r="G1315" i="18"/>
  <c r="I1315" i="18"/>
  <c r="K1315" i="18"/>
  <c r="M1315" i="18"/>
  <c r="O1315" i="18"/>
  <c r="D1372" i="18"/>
  <c r="F1372" i="18"/>
  <c r="H1372" i="18"/>
  <c r="J1372" i="18"/>
  <c r="L1372" i="18"/>
  <c r="N1372" i="18"/>
  <c r="E1429" i="18"/>
  <c r="G1429" i="18"/>
  <c r="I1429" i="18"/>
  <c r="K1429" i="18"/>
  <c r="M1429" i="18"/>
  <c r="O1429" i="18"/>
  <c r="D1486" i="18"/>
  <c r="F1486" i="18"/>
  <c r="H1486" i="18"/>
  <c r="J1486" i="18"/>
  <c r="L1486" i="18"/>
  <c r="N1486" i="18"/>
  <c r="E1543" i="18"/>
  <c r="G1543" i="18"/>
  <c r="I1543" i="18"/>
  <c r="K1543" i="18"/>
  <c r="M1543" i="18"/>
  <c r="O1543" i="18"/>
  <c r="D1600" i="18"/>
  <c r="F1600" i="18"/>
  <c r="H1600" i="18"/>
  <c r="J1600" i="18"/>
  <c r="L1600" i="18"/>
  <c r="N1600" i="18"/>
  <c r="E1657" i="18"/>
  <c r="G1657" i="18"/>
  <c r="I1657" i="18"/>
  <c r="K1657" i="18"/>
  <c r="M1657" i="18"/>
  <c r="O1657" i="18"/>
  <c r="F1714" i="18"/>
  <c r="H1714" i="18"/>
  <c r="J1714" i="18"/>
  <c r="L1714" i="18"/>
  <c r="N1714" i="18"/>
  <c r="E1771" i="18"/>
  <c r="G1771" i="18"/>
  <c r="I1771" i="18"/>
  <c r="K1771" i="18"/>
  <c r="M1771" i="18"/>
  <c r="O1771" i="18"/>
  <c r="D1828" i="18"/>
  <c r="F1828" i="18"/>
  <c r="H1828" i="18"/>
  <c r="J1828" i="18"/>
  <c r="L1828" i="18"/>
  <c r="N1828" i="18"/>
  <c r="E1885" i="18"/>
  <c r="G1885" i="18"/>
  <c r="I1885" i="18"/>
  <c r="K1885" i="18"/>
  <c r="M1885" i="18"/>
  <c r="O1885" i="18"/>
  <c r="D1942" i="18"/>
  <c r="F1942" i="18"/>
  <c r="H1942" i="18"/>
  <c r="J1942" i="18"/>
  <c r="L1942" i="18"/>
  <c r="N1942" i="18"/>
  <c r="E1999" i="18"/>
  <c r="G1999" i="18"/>
  <c r="I1999" i="18"/>
  <c r="K1999" i="18"/>
  <c r="M1999" i="18"/>
  <c r="O1999" i="18"/>
  <c r="D2056" i="18"/>
  <c r="F2056" i="18"/>
  <c r="H2056" i="18"/>
  <c r="J2056" i="18"/>
  <c r="L2056" i="18"/>
  <c r="N2056" i="18"/>
  <c r="E2113" i="18"/>
  <c r="G2113" i="18"/>
  <c r="I2113" i="18"/>
  <c r="K2113" i="18"/>
  <c r="M2113" i="18"/>
  <c r="O2113" i="18"/>
  <c r="F2170" i="18"/>
  <c r="H2170" i="18"/>
  <c r="J2170" i="18"/>
  <c r="L2170" i="18"/>
  <c r="N2170" i="18"/>
  <c r="E2227" i="18"/>
  <c r="G2227" i="18"/>
  <c r="I2227" i="18"/>
  <c r="K2227" i="18"/>
  <c r="M2227" i="18"/>
  <c r="O2227" i="18"/>
  <c r="D2284" i="18"/>
  <c r="F2284" i="18"/>
  <c r="H2284" i="18"/>
  <c r="J2284" i="18"/>
  <c r="L2284" i="18"/>
  <c r="N2284" i="18"/>
  <c r="E2341" i="18"/>
  <c r="G2341" i="18"/>
  <c r="I2341" i="18"/>
  <c r="K2341" i="18"/>
  <c r="M2341" i="18"/>
  <c r="O2341" i="18"/>
  <c r="E2398" i="18"/>
  <c r="G2398" i="18"/>
  <c r="I2398" i="18"/>
  <c r="K2398" i="18"/>
  <c r="M2398" i="18"/>
  <c r="O2398" i="18"/>
  <c r="F2455" i="18"/>
  <c r="H2455" i="18"/>
  <c r="J2455" i="18"/>
  <c r="L2455" i="18"/>
  <c r="N2455" i="18"/>
  <c r="E2512" i="18"/>
  <c r="G2512" i="18"/>
  <c r="I2512" i="18"/>
  <c r="K2512" i="18"/>
  <c r="M2512" i="18"/>
  <c r="O2512" i="18"/>
  <c r="D2569" i="18"/>
  <c r="F2569" i="18"/>
  <c r="H2569" i="18"/>
  <c r="J2569" i="18"/>
  <c r="L2569" i="18"/>
  <c r="N2569" i="18"/>
  <c r="E2626" i="18"/>
  <c r="G2626" i="18"/>
  <c r="I2626" i="18"/>
  <c r="K2626" i="18"/>
  <c r="M2626" i="18"/>
  <c r="O2626" i="18"/>
  <c r="E2683" i="18"/>
  <c r="G2683" i="18"/>
  <c r="I2683" i="18"/>
  <c r="K2683" i="18"/>
  <c r="M2683" i="18"/>
  <c r="O2683" i="18"/>
  <c r="D2740" i="18"/>
  <c r="F2740" i="18"/>
  <c r="H2740" i="18"/>
  <c r="J2740" i="18"/>
  <c r="L2740" i="18"/>
  <c r="N2740" i="18"/>
  <c r="E2797" i="18"/>
  <c r="G2797" i="18"/>
  <c r="I2797" i="18"/>
  <c r="K2797" i="18"/>
  <c r="M2797" i="18"/>
  <c r="O2797" i="18"/>
  <c r="P2755" i="19"/>
  <c r="D2854" i="18"/>
  <c r="F2854" i="18"/>
  <c r="H2854" i="18"/>
  <c r="J2854" i="18"/>
  <c r="L2854" i="18"/>
  <c r="N2854" i="18"/>
  <c r="A2756" i="19"/>
  <c r="A2758" i="19"/>
  <c r="E2911" i="18"/>
  <c r="G2911" i="18"/>
  <c r="I2911" i="18"/>
  <c r="K2911" i="18"/>
  <c r="M2911" i="18"/>
  <c r="O2911" i="18"/>
  <c r="P1915" i="19"/>
  <c r="A2646" i="19"/>
  <c r="A68" i="19"/>
  <c r="A70" i="19"/>
  <c r="A125" i="19"/>
  <c r="A173" i="19"/>
  <c r="A180" i="19"/>
  <c r="A182" i="19"/>
  <c r="A237" i="19"/>
  <c r="A285" i="19"/>
  <c r="A292" i="19"/>
  <c r="A294" i="19"/>
  <c r="A349" i="19"/>
  <c r="A397" i="19"/>
  <c r="A404" i="19"/>
  <c r="A406" i="19"/>
  <c r="A461" i="19"/>
  <c r="A509" i="19"/>
  <c r="A516" i="19"/>
  <c r="A518" i="19"/>
  <c r="A573" i="19"/>
  <c r="A69" i="19"/>
  <c r="A117" i="19"/>
  <c r="A124" i="19"/>
  <c r="A126" i="19"/>
  <c r="A181" i="19"/>
  <c r="A229" i="19"/>
  <c r="A236" i="19"/>
  <c r="A238" i="19"/>
  <c r="A293" i="19"/>
  <c r="A341" i="19"/>
  <c r="A348" i="19"/>
  <c r="A350" i="19"/>
  <c r="A405" i="19"/>
  <c r="A453" i="19"/>
  <c r="A460" i="19"/>
  <c r="A462" i="19"/>
  <c r="A517" i="19"/>
  <c r="A565" i="19"/>
  <c r="A572" i="19"/>
  <c r="A621" i="19"/>
  <c r="A628" i="19"/>
  <c r="A630" i="19"/>
  <c r="A685" i="19"/>
  <c r="A733" i="19"/>
  <c r="A741" i="19"/>
  <c r="A789" i="19"/>
  <c r="A797" i="19"/>
  <c r="A845" i="19"/>
  <c r="A852" i="19"/>
  <c r="A854" i="19"/>
  <c r="A909" i="19"/>
  <c r="A957" i="19"/>
  <c r="A964" i="19"/>
  <c r="A966" i="19"/>
  <c r="A1021" i="19"/>
  <c r="A1069" i="19"/>
  <c r="A1076" i="19"/>
  <c r="A1078" i="19"/>
  <c r="A1133" i="19"/>
  <c r="A1181" i="19"/>
  <c r="A1188" i="19"/>
  <c r="A1190" i="19"/>
  <c r="A1245" i="19"/>
  <c r="A1293" i="19"/>
  <c r="A1300" i="19"/>
  <c r="A1302" i="19"/>
  <c r="A1357" i="19"/>
  <c r="A1405" i="19"/>
  <c r="A1412" i="19"/>
  <c r="A1414" i="19"/>
  <c r="A1469" i="19"/>
  <c r="A1517" i="19"/>
  <c r="A1524" i="19"/>
  <c r="A1526" i="19"/>
  <c r="A1581" i="19"/>
  <c r="A1629" i="19"/>
  <c r="A1636" i="19"/>
  <c r="A1638" i="19"/>
  <c r="A1693" i="19"/>
  <c r="A1741" i="19"/>
  <c r="A1748" i="19"/>
  <c r="A1750" i="19"/>
  <c r="A1805" i="19"/>
  <c r="A1853" i="19"/>
  <c r="A1860" i="19"/>
  <c r="A1862" i="19"/>
  <c r="A1916" i="19"/>
  <c r="A1918" i="19"/>
  <c r="A1973" i="19"/>
  <c r="A2021" i="19"/>
  <c r="A2028" i="19"/>
  <c r="A2030" i="19"/>
  <c r="A2085" i="19"/>
  <c r="A2133" i="19"/>
  <c r="A2140" i="19"/>
  <c r="A2142" i="19"/>
  <c r="A2197" i="19"/>
  <c r="A2245" i="19"/>
  <c r="A2252" i="19"/>
  <c r="A2254" i="19"/>
  <c r="A2301" i="19"/>
  <c r="A2308" i="19"/>
  <c r="A2310" i="19"/>
  <c r="A2365" i="19"/>
  <c r="A2413" i="19"/>
  <c r="A2420" i="19"/>
  <c r="A2422" i="19"/>
  <c r="A2477" i="19"/>
  <c r="A2525" i="19"/>
  <c r="A2532" i="19"/>
  <c r="A2534" i="19"/>
  <c r="A2581" i="19"/>
  <c r="A2588" i="19"/>
  <c r="A2590" i="19"/>
  <c r="A2645" i="19"/>
  <c r="A2701" i="19"/>
  <c r="A2749" i="19"/>
  <c r="A2813" i="19"/>
  <c r="A2861" i="19"/>
  <c r="A574" i="19"/>
  <c r="A629" i="19"/>
  <c r="A677" i="19"/>
  <c r="A684" i="19"/>
  <c r="A686" i="19"/>
  <c r="A740" i="19"/>
  <c r="A742" i="19"/>
  <c r="A796" i="19"/>
  <c r="A798" i="19"/>
  <c r="A853" i="19"/>
  <c r="A901" i="19"/>
  <c r="A908" i="19"/>
  <c r="A910" i="19"/>
  <c r="A965" i="19"/>
  <c r="A1013" i="19"/>
  <c r="A1020" i="19"/>
  <c r="A1022" i="19"/>
  <c r="A1077" i="19"/>
  <c r="A1125" i="19"/>
  <c r="A1132" i="19"/>
  <c r="A1134" i="19"/>
  <c r="A1189" i="19"/>
  <c r="A1237" i="19"/>
  <c r="A1244" i="19"/>
  <c r="A1246" i="19"/>
  <c r="A1301" i="19"/>
  <c r="A1349" i="19"/>
  <c r="A1356" i="19"/>
  <c r="A1358" i="19"/>
  <c r="A1413" i="19"/>
  <c r="A1461" i="19"/>
  <c r="A1468" i="19"/>
  <c r="A1470" i="19"/>
  <c r="A1525" i="19"/>
  <c r="A1573" i="19"/>
  <c r="A1580" i="19"/>
  <c r="A1582" i="19"/>
  <c r="A1637" i="19"/>
  <c r="A1685" i="19"/>
  <c r="A1692" i="19"/>
  <c r="A1694" i="19"/>
  <c r="A1749" i="19"/>
  <c r="A1797" i="19"/>
  <c r="A1804" i="19"/>
  <c r="A1806" i="19"/>
  <c r="A1861" i="19"/>
  <c r="A1909" i="19"/>
  <c r="A1917" i="19"/>
  <c r="A1965" i="19"/>
  <c r="A1972" i="19"/>
  <c r="A1974" i="19"/>
  <c r="A2029" i="19"/>
  <c r="A2077" i="19"/>
  <c r="A2084" i="19"/>
  <c r="A2086" i="19"/>
  <c r="A2141" i="19"/>
  <c r="A2189" i="19"/>
  <c r="A2196" i="19"/>
  <c r="A2198" i="19"/>
  <c r="A2253" i="19"/>
  <c r="A2309" i="19"/>
  <c r="A2357" i="19"/>
  <c r="A2364" i="19"/>
  <c r="A2366" i="19"/>
  <c r="A2421" i="19"/>
  <c r="A2469" i="19"/>
  <c r="A2476" i="19"/>
  <c r="A2478" i="19"/>
  <c r="A2533" i="19"/>
  <c r="A2589" i="19"/>
  <c r="A2637" i="19"/>
  <c r="A2644" i="19"/>
  <c r="A2693" i="19"/>
  <c r="A2700" i="19"/>
  <c r="A2702" i="19"/>
  <c r="A2757" i="19"/>
  <c r="A2805" i="19"/>
  <c r="A2812" i="19"/>
  <c r="A2814" i="19"/>
  <c r="P1299" i="19"/>
  <c r="P1355" i="19"/>
  <c r="P1635" i="19"/>
  <c r="P2027" i="19"/>
  <c r="P2363" i="19"/>
  <c r="P739" i="19"/>
  <c r="P851" i="19"/>
  <c r="P1019" i="19"/>
  <c r="P2251" i="19"/>
  <c r="P2643" i="19"/>
  <c r="P2475" i="19"/>
  <c r="P2587" i="19"/>
  <c r="P2531" i="19"/>
  <c r="P2699" i="19"/>
  <c r="P2811" i="19"/>
  <c r="P1859" i="19"/>
  <c r="P1971" i="19"/>
  <c r="P2083" i="19"/>
  <c r="P2139" i="19"/>
  <c r="P2195" i="19"/>
  <c r="P2307" i="19"/>
  <c r="P2419" i="19"/>
  <c r="P1411" i="19"/>
  <c r="P1523" i="19"/>
  <c r="P1579" i="19"/>
  <c r="P1691" i="19"/>
  <c r="P1747" i="19"/>
  <c r="P1803" i="19"/>
  <c r="P627" i="19"/>
  <c r="P795" i="19"/>
  <c r="P907" i="19"/>
  <c r="P683" i="19"/>
  <c r="P963" i="19"/>
  <c r="P1075" i="19"/>
  <c r="P1131" i="19"/>
  <c r="P1187" i="19"/>
  <c r="P571" i="19"/>
  <c r="P515" i="19"/>
  <c r="P459" i="19"/>
  <c r="P403" i="19"/>
  <c r="P347" i="19"/>
  <c r="P291" i="19"/>
  <c r="P235" i="19"/>
  <c r="P179" i="19"/>
  <c r="P123" i="19"/>
  <c r="P67" i="19"/>
  <c r="P10" i="18"/>
  <c r="P11" i="18"/>
  <c r="P12" i="18"/>
  <c r="P13" i="18"/>
  <c r="P14" i="18"/>
  <c r="P15" i="18"/>
  <c r="P16" i="18"/>
  <c r="P17" i="18"/>
  <c r="P18" i="18"/>
  <c r="P19" i="18"/>
  <c r="P20" i="18"/>
  <c r="P21" i="18"/>
  <c r="P22" i="18"/>
  <c r="P23" i="18"/>
  <c r="P24" i="18"/>
  <c r="P25" i="18"/>
  <c r="P26" i="18"/>
  <c r="P27" i="18"/>
  <c r="P28" i="18"/>
  <c r="P29" i="18"/>
  <c r="P30" i="18"/>
  <c r="P31" i="18"/>
  <c r="P32" i="18"/>
  <c r="P33" i="18"/>
  <c r="P34" i="18"/>
  <c r="P35" i="18"/>
  <c r="P36" i="18"/>
  <c r="P37" i="18"/>
  <c r="P38" i="18"/>
  <c r="P39" i="18"/>
  <c r="P41" i="18"/>
  <c r="P42" i="18"/>
  <c r="P43" i="18"/>
  <c r="P44" i="18"/>
  <c r="P45" i="18"/>
  <c r="P46" i="18"/>
  <c r="P47" i="18"/>
  <c r="P48" i="18"/>
  <c r="P49" i="18"/>
  <c r="P50" i="18"/>
  <c r="P51" i="18"/>
  <c r="P52" i="18"/>
  <c r="P53" i="18"/>
  <c r="P54" i="18"/>
  <c r="P55" i="18"/>
  <c r="P56" i="18"/>
  <c r="P57" i="18"/>
  <c r="P58" i="18"/>
  <c r="P59" i="18"/>
  <c r="E11" i="19"/>
  <c r="E61" i="18" s="1"/>
  <c r="F11" i="19"/>
  <c r="F61" i="18" s="1"/>
  <c r="G11" i="19"/>
  <c r="G61" i="18" s="1"/>
  <c r="H11" i="19"/>
  <c r="H61" i="18" s="1"/>
  <c r="I11" i="19"/>
  <c r="I61" i="18" s="1"/>
  <c r="J11" i="19"/>
  <c r="J61" i="18" s="1"/>
  <c r="K11" i="19"/>
  <c r="K61" i="18" s="1"/>
  <c r="L11" i="19"/>
  <c r="L61" i="18" s="1"/>
  <c r="M11" i="19"/>
  <c r="M61" i="18" s="1"/>
  <c r="N11" i="19"/>
  <c r="N61" i="18" s="1"/>
  <c r="O11" i="19"/>
  <c r="O61" i="18" s="1"/>
  <c r="D11" i="19"/>
  <c r="D61" i="18" s="1"/>
  <c r="P118" i="18" l="1"/>
  <c r="P61" i="18"/>
  <c r="P2113" i="18"/>
  <c r="P1999" i="18"/>
  <c r="P2455" i="18"/>
  <c r="P2341" i="18"/>
  <c r="P1429" i="18"/>
  <c r="P1087" i="18"/>
  <c r="P2170" i="18"/>
  <c r="P1714" i="18"/>
  <c r="P916" i="18"/>
  <c r="P802" i="18"/>
  <c r="P2911" i="18"/>
  <c r="P2797" i="18"/>
  <c r="P2683" i="18"/>
  <c r="P2626" i="18"/>
  <c r="P2512" i="18"/>
  <c r="P2398" i="18"/>
  <c r="P2227" i="18"/>
  <c r="P1885" i="18"/>
  <c r="P1771" i="18"/>
  <c r="P1657" i="18"/>
  <c r="P1543" i="18"/>
  <c r="P1315" i="18"/>
  <c r="P1201" i="18"/>
  <c r="P973" i="18"/>
  <c r="P859" i="18"/>
  <c r="P745" i="18"/>
  <c r="P631" i="18"/>
  <c r="P517" i="18"/>
  <c r="P403" i="18"/>
  <c r="P289" i="18"/>
  <c r="P175" i="18"/>
  <c r="P2854" i="18"/>
  <c r="P2740" i="18"/>
  <c r="P2569" i="18"/>
  <c r="P2284" i="18"/>
  <c r="P2056" i="18"/>
  <c r="P1942" i="18"/>
  <c r="P1828" i="18"/>
  <c r="P1600" i="18"/>
  <c r="P1486" i="18"/>
  <c r="P1372" i="18"/>
  <c r="P1258" i="18"/>
  <c r="P1144" i="18"/>
  <c r="P1030" i="18"/>
  <c r="P688" i="18"/>
  <c r="P574" i="18"/>
  <c r="P460" i="18"/>
  <c r="P346" i="18"/>
  <c r="P232" i="18"/>
  <c r="P11" i="19"/>
  <c r="C74" i="18"/>
  <c r="A2913" i="18"/>
  <c r="A2912" i="18"/>
  <c r="A2911" i="18"/>
  <c r="A2910" i="18"/>
  <c r="C2909" i="18"/>
  <c r="B2909" i="18" s="1"/>
  <c r="A2909" i="18" s="1"/>
  <c r="C2908" i="18"/>
  <c r="B2908" i="18" s="1"/>
  <c r="A2908" i="18" s="1"/>
  <c r="C2907" i="18"/>
  <c r="B2907" i="18" s="1"/>
  <c r="A2907" i="18" s="1"/>
  <c r="C2906" i="18"/>
  <c r="B2906" i="18" s="1"/>
  <c r="A2906" i="18" s="1"/>
  <c r="C2905" i="18"/>
  <c r="B2905" i="18" s="1"/>
  <c r="A2905" i="18" s="1"/>
  <c r="C2904" i="18"/>
  <c r="B2904" i="18" s="1"/>
  <c r="A2904" i="18" s="1"/>
  <c r="C2903" i="18"/>
  <c r="B2903" i="18" s="1"/>
  <c r="A2903" i="18" s="1"/>
  <c r="C2902" i="18"/>
  <c r="B2902" i="18" s="1"/>
  <c r="A2902" i="18" s="1"/>
  <c r="C2901" i="18"/>
  <c r="B2901" i="18" s="1"/>
  <c r="A2901" i="18" s="1"/>
  <c r="C2900" i="18"/>
  <c r="B2900" i="18" s="1"/>
  <c r="A2900" i="18" s="1"/>
  <c r="C2899" i="18"/>
  <c r="B2899" i="18" s="1"/>
  <c r="A2899" i="18" s="1"/>
  <c r="C2898" i="18"/>
  <c r="B2898" i="18" s="1"/>
  <c r="A2898" i="18" s="1"/>
  <c r="C2897" i="18"/>
  <c r="B2897" i="18" s="1"/>
  <c r="A2897" i="18" s="1"/>
  <c r="C2896" i="18"/>
  <c r="B2896" i="18" s="1"/>
  <c r="A2896" i="18" s="1"/>
  <c r="C2895" i="18"/>
  <c r="B2895" i="18" s="1"/>
  <c r="A2895" i="18" s="1"/>
  <c r="C2894" i="18"/>
  <c r="B2894" i="18" s="1"/>
  <c r="A2894" i="18" s="1"/>
  <c r="C2893" i="18"/>
  <c r="B2893" i="18" s="1"/>
  <c r="A2893" i="18" s="1"/>
  <c r="C2892" i="18"/>
  <c r="B2892" i="18" s="1"/>
  <c r="A2892" i="18" s="1"/>
  <c r="C2891" i="18"/>
  <c r="B2891" i="18" s="1"/>
  <c r="A2891" i="18" s="1"/>
  <c r="C2890" i="18"/>
  <c r="B2890" i="18" s="1"/>
  <c r="A2890" i="18" s="1"/>
  <c r="C2889" i="18"/>
  <c r="B2889" i="18" s="1"/>
  <c r="A2889" i="18" s="1"/>
  <c r="C2888" i="18"/>
  <c r="B2888" i="18" s="1"/>
  <c r="A2888" i="18" s="1"/>
  <c r="C2887" i="18"/>
  <c r="B2887" i="18" s="1"/>
  <c r="A2887" i="18" s="1"/>
  <c r="C2886" i="18"/>
  <c r="B2886" i="18" s="1"/>
  <c r="A2886" i="18" s="1"/>
  <c r="C2885" i="18"/>
  <c r="B2885" i="18" s="1"/>
  <c r="A2885" i="18" s="1"/>
  <c r="C2884" i="18"/>
  <c r="B2884" i="18" s="1"/>
  <c r="A2884" i="18" s="1"/>
  <c r="C2883" i="18"/>
  <c r="B2883" i="18" s="1"/>
  <c r="A2883" i="18" s="1"/>
  <c r="C2882" i="18"/>
  <c r="B2882" i="18" s="1"/>
  <c r="A2882" i="18" s="1"/>
  <c r="C2881" i="18"/>
  <c r="B2881" i="18" s="1"/>
  <c r="A2881" i="18" s="1"/>
  <c r="C2880" i="18"/>
  <c r="B2880" i="18" s="1"/>
  <c r="A2880" i="18" s="1"/>
  <c r="C2879" i="18"/>
  <c r="B2879" i="18" s="1"/>
  <c r="A2879" i="18" s="1"/>
  <c r="C2878" i="18"/>
  <c r="B2878" i="18" s="1"/>
  <c r="A2878" i="18" s="1"/>
  <c r="C2877" i="18"/>
  <c r="B2877" i="18" s="1"/>
  <c r="A2877" i="18" s="1"/>
  <c r="C2876" i="18"/>
  <c r="B2876" i="18" s="1"/>
  <c r="A2876" i="18" s="1"/>
  <c r="C2875" i="18"/>
  <c r="B2875" i="18" s="1"/>
  <c r="A2875" i="18" s="1"/>
  <c r="C2874" i="18"/>
  <c r="B2874" i="18" s="1"/>
  <c r="A2874" i="18" s="1"/>
  <c r="C2873" i="18"/>
  <c r="B2873" i="18" s="1"/>
  <c r="A2873" i="18" s="1"/>
  <c r="C2872" i="18"/>
  <c r="B2872" i="18" s="1"/>
  <c r="A2872" i="18" s="1"/>
  <c r="C2871" i="18"/>
  <c r="B2871" i="18" s="1"/>
  <c r="A2871" i="18" s="1"/>
  <c r="C2870" i="18"/>
  <c r="B2870" i="18" s="1"/>
  <c r="A2870" i="18" s="1"/>
  <c r="C2869" i="18"/>
  <c r="B2869" i="18" s="1"/>
  <c r="A2869" i="18" s="1"/>
  <c r="C2868" i="18"/>
  <c r="B2868" i="18" s="1"/>
  <c r="A2868" i="18" s="1"/>
  <c r="C2867" i="18"/>
  <c r="B2867" i="18" s="1"/>
  <c r="A2867" i="18" s="1"/>
  <c r="C2866" i="18"/>
  <c r="B2866" i="18" s="1"/>
  <c r="A2866" i="18" s="1"/>
  <c r="C2865" i="18"/>
  <c r="B2865" i="18" s="1"/>
  <c r="A2865" i="18" s="1"/>
  <c r="C2864" i="18"/>
  <c r="B2864" i="18" s="1"/>
  <c r="A2864" i="18" s="1"/>
  <c r="C2863" i="18"/>
  <c r="B2863" i="18" s="1"/>
  <c r="A2863" i="18" s="1"/>
  <c r="C2862" i="18"/>
  <c r="B2862" i="18" s="1"/>
  <c r="A2862" i="18" s="1"/>
  <c r="C2861" i="18"/>
  <c r="B2861" i="18" s="1"/>
  <c r="A2861" i="18" s="1"/>
  <c r="C2860" i="18"/>
  <c r="B2860" i="18" s="1"/>
  <c r="A2860" i="18" s="1"/>
  <c r="P2859" i="18"/>
  <c r="O2859" i="18"/>
  <c r="N2859" i="18"/>
  <c r="M2859" i="18"/>
  <c r="L2859" i="18"/>
  <c r="K2859" i="18"/>
  <c r="J2859" i="18"/>
  <c r="I2859" i="18"/>
  <c r="H2859" i="18"/>
  <c r="G2859" i="18"/>
  <c r="F2859" i="18"/>
  <c r="E2859" i="18"/>
  <c r="D2859" i="18"/>
  <c r="A2856" i="18"/>
  <c r="A2855" i="18"/>
  <c r="A2854" i="18"/>
  <c r="A2853" i="18"/>
  <c r="C2852" i="18"/>
  <c r="B2852" i="18" s="1"/>
  <c r="A2852" i="18" s="1"/>
  <c r="C2851" i="18"/>
  <c r="B2851" i="18" s="1"/>
  <c r="A2851" i="18" s="1"/>
  <c r="C2850" i="18"/>
  <c r="B2850" i="18" s="1"/>
  <c r="A2850" i="18" s="1"/>
  <c r="C2849" i="18"/>
  <c r="B2849" i="18" s="1"/>
  <c r="A2849" i="18" s="1"/>
  <c r="C2848" i="18"/>
  <c r="B2848" i="18" s="1"/>
  <c r="A2848" i="18" s="1"/>
  <c r="C2847" i="18"/>
  <c r="B2847" i="18" s="1"/>
  <c r="A2847" i="18" s="1"/>
  <c r="C2846" i="18"/>
  <c r="B2846" i="18" s="1"/>
  <c r="A2846" i="18" s="1"/>
  <c r="C2845" i="18"/>
  <c r="B2845" i="18" s="1"/>
  <c r="A2845" i="18" s="1"/>
  <c r="C2844" i="18"/>
  <c r="B2844" i="18" s="1"/>
  <c r="A2844" i="18" s="1"/>
  <c r="C2843" i="18"/>
  <c r="B2843" i="18" s="1"/>
  <c r="A2843" i="18" s="1"/>
  <c r="C2842" i="18"/>
  <c r="B2842" i="18" s="1"/>
  <c r="A2842" i="18" s="1"/>
  <c r="C2841" i="18"/>
  <c r="B2841" i="18" s="1"/>
  <c r="A2841" i="18" s="1"/>
  <c r="C2840" i="18"/>
  <c r="B2840" i="18" s="1"/>
  <c r="A2840" i="18" s="1"/>
  <c r="C2839" i="18"/>
  <c r="B2839" i="18" s="1"/>
  <c r="A2839" i="18" s="1"/>
  <c r="C2838" i="18"/>
  <c r="B2838" i="18" s="1"/>
  <c r="A2838" i="18" s="1"/>
  <c r="C2837" i="18"/>
  <c r="B2837" i="18" s="1"/>
  <c r="A2837" i="18" s="1"/>
  <c r="C2836" i="18"/>
  <c r="B2836" i="18" s="1"/>
  <c r="A2836" i="18" s="1"/>
  <c r="C2835" i="18"/>
  <c r="B2835" i="18" s="1"/>
  <c r="A2835" i="18" s="1"/>
  <c r="C2834" i="18"/>
  <c r="B2834" i="18" s="1"/>
  <c r="A2834" i="18" s="1"/>
  <c r="C2833" i="18"/>
  <c r="B2833" i="18" s="1"/>
  <c r="A2833" i="18" s="1"/>
  <c r="C2832" i="18"/>
  <c r="B2832" i="18" s="1"/>
  <c r="A2832" i="18" s="1"/>
  <c r="C2831" i="18"/>
  <c r="B2831" i="18" s="1"/>
  <c r="A2831" i="18" s="1"/>
  <c r="C2830" i="18"/>
  <c r="B2830" i="18" s="1"/>
  <c r="A2830" i="18" s="1"/>
  <c r="C2829" i="18"/>
  <c r="B2829" i="18" s="1"/>
  <c r="A2829" i="18" s="1"/>
  <c r="C2828" i="18"/>
  <c r="B2828" i="18" s="1"/>
  <c r="A2828" i="18" s="1"/>
  <c r="C2827" i="18"/>
  <c r="B2827" i="18" s="1"/>
  <c r="A2827" i="18" s="1"/>
  <c r="C2826" i="18"/>
  <c r="B2826" i="18" s="1"/>
  <c r="A2826" i="18" s="1"/>
  <c r="C2825" i="18"/>
  <c r="B2825" i="18" s="1"/>
  <c r="A2825" i="18" s="1"/>
  <c r="C2824" i="18"/>
  <c r="B2824" i="18" s="1"/>
  <c r="A2824" i="18" s="1"/>
  <c r="C2823" i="18"/>
  <c r="B2823" i="18" s="1"/>
  <c r="A2823" i="18" s="1"/>
  <c r="C2822" i="18"/>
  <c r="B2822" i="18" s="1"/>
  <c r="A2822" i="18" s="1"/>
  <c r="C2821" i="18"/>
  <c r="B2821" i="18" s="1"/>
  <c r="A2821" i="18" s="1"/>
  <c r="C2820" i="18"/>
  <c r="B2820" i="18" s="1"/>
  <c r="A2820" i="18" s="1"/>
  <c r="C2819" i="18"/>
  <c r="B2819" i="18" s="1"/>
  <c r="A2819" i="18" s="1"/>
  <c r="C2818" i="18"/>
  <c r="B2818" i="18" s="1"/>
  <c r="A2818" i="18" s="1"/>
  <c r="C2817" i="18"/>
  <c r="B2817" i="18" s="1"/>
  <c r="A2817" i="18" s="1"/>
  <c r="C2816" i="18"/>
  <c r="B2816" i="18" s="1"/>
  <c r="A2816" i="18" s="1"/>
  <c r="C2815" i="18"/>
  <c r="B2815" i="18" s="1"/>
  <c r="A2815" i="18" s="1"/>
  <c r="C2814" i="18"/>
  <c r="B2814" i="18" s="1"/>
  <c r="A2814" i="18" s="1"/>
  <c r="C2813" i="18"/>
  <c r="B2813" i="18" s="1"/>
  <c r="A2813" i="18" s="1"/>
  <c r="C2812" i="18"/>
  <c r="B2812" i="18" s="1"/>
  <c r="A2812" i="18" s="1"/>
  <c r="C2811" i="18"/>
  <c r="B2811" i="18" s="1"/>
  <c r="A2811" i="18" s="1"/>
  <c r="C2810" i="18"/>
  <c r="B2810" i="18" s="1"/>
  <c r="A2810" i="18" s="1"/>
  <c r="C2809" i="18"/>
  <c r="B2809" i="18" s="1"/>
  <c r="A2809" i="18" s="1"/>
  <c r="C2808" i="18"/>
  <c r="B2808" i="18" s="1"/>
  <c r="A2808" i="18" s="1"/>
  <c r="C2807" i="18"/>
  <c r="B2807" i="18" s="1"/>
  <c r="A2807" i="18" s="1"/>
  <c r="C2806" i="18"/>
  <c r="B2806" i="18" s="1"/>
  <c r="A2806" i="18" s="1"/>
  <c r="C2805" i="18"/>
  <c r="B2805" i="18" s="1"/>
  <c r="A2805" i="18" s="1"/>
  <c r="C2804" i="18"/>
  <c r="B2804" i="18" s="1"/>
  <c r="A2804" i="18" s="1"/>
  <c r="C2803" i="18"/>
  <c r="B2803" i="18" s="1"/>
  <c r="A2803" i="18" s="1"/>
  <c r="P2802" i="18"/>
  <c r="O2802" i="18"/>
  <c r="N2802" i="18"/>
  <c r="M2802" i="18"/>
  <c r="L2802" i="18"/>
  <c r="K2802" i="18"/>
  <c r="J2802" i="18"/>
  <c r="I2802" i="18"/>
  <c r="H2802" i="18"/>
  <c r="G2802" i="18"/>
  <c r="F2802" i="18"/>
  <c r="E2802" i="18"/>
  <c r="D2802" i="18"/>
  <c r="A2799" i="18"/>
  <c r="A2798" i="18"/>
  <c r="A2797" i="18"/>
  <c r="A2796" i="18"/>
  <c r="C2795" i="18"/>
  <c r="B2795" i="18" s="1"/>
  <c r="A2795" i="18" s="1"/>
  <c r="C2794" i="18"/>
  <c r="B2794" i="18" s="1"/>
  <c r="A2794" i="18" s="1"/>
  <c r="C2793" i="18"/>
  <c r="B2793" i="18" s="1"/>
  <c r="A2793" i="18" s="1"/>
  <c r="C2792" i="18"/>
  <c r="B2792" i="18" s="1"/>
  <c r="A2792" i="18" s="1"/>
  <c r="C2791" i="18"/>
  <c r="B2791" i="18" s="1"/>
  <c r="A2791" i="18" s="1"/>
  <c r="C2790" i="18"/>
  <c r="B2790" i="18" s="1"/>
  <c r="A2790" i="18" s="1"/>
  <c r="C2789" i="18"/>
  <c r="B2789" i="18" s="1"/>
  <c r="A2789" i="18" s="1"/>
  <c r="C2788" i="18"/>
  <c r="B2788" i="18" s="1"/>
  <c r="A2788" i="18" s="1"/>
  <c r="C2787" i="18"/>
  <c r="B2787" i="18" s="1"/>
  <c r="A2787" i="18" s="1"/>
  <c r="C2786" i="18"/>
  <c r="B2786" i="18" s="1"/>
  <c r="A2786" i="18" s="1"/>
  <c r="C2785" i="18"/>
  <c r="B2785" i="18" s="1"/>
  <c r="A2785" i="18" s="1"/>
  <c r="C2784" i="18"/>
  <c r="B2784" i="18" s="1"/>
  <c r="A2784" i="18" s="1"/>
  <c r="C2783" i="18"/>
  <c r="B2783" i="18" s="1"/>
  <c r="A2783" i="18" s="1"/>
  <c r="C2782" i="18"/>
  <c r="B2782" i="18" s="1"/>
  <c r="A2782" i="18" s="1"/>
  <c r="C2781" i="18"/>
  <c r="B2781" i="18" s="1"/>
  <c r="A2781" i="18" s="1"/>
  <c r="C2780" i="18"/>
  <c r="B2780" i="18" s="1"/>
  <c r="A2780" i="18" s="1"/>
  <c r="C2779" i="18"/>
  <c r="B2779" i="18" s="1"/>
  <c r="A2779" i="18" s="1"/>
  <c r="C2778" i="18"/>
  <c r="B2778" i="18" s="1"/>
  <c r="A2778" i="18" s="1"/>
  <c r="C2777" i="18"/>
  <c r="B2777" i="18" s="1"/>
  <c r="A2777" i="18" s="1"/>
  <c r="C2776" i="18"/>
  <c r="B2776" i="18" s="1"/>
  <c r="A2776" i="18" s="1"/>
  <c r="C2775" i="18"/>
  <c r="B2775" i="18" s="1"/>
  <c r="A2775" i="18" s="1"/>
  <c r="C2774" i="18"/>
  <c r="B2774" i="18" s="1"/>
  <c r="A2774" i="18" s="1"/>
  <c r="C2773" i="18"/>
  <c r="B2773" i="18" s="1"/>
  <c r="A2773" i="18" s="1"/>
  <c r="C2772" i="18"/>
  <c r="B2772" i="18" s="1"/>
  <c r="A2772" i="18" s="1"/>
  <c r="C2771" i="18"/>
  <c r="B2771" i="18" s="1"/>
  <c r="A2771" i="18" s="1"/>
  <c r="C2770" i="18"/>
  <c r="B2770" i="18" s="1"/>
  <c r="A2770" i="18" s="1"/>
  <c r="C2769" i="18"/>
  <c r="B2769" i="18" s="1"/>
  <c r="A2769" i="18" s="1"/>
  <c r="C2768" i="18"/>
  <c r="B2768" i="18" s="1"/>
  <c r="A2768" i="18" s="1"/>
  <c r="C2767" i="18"/>
  <c r="B2767" i="18" s="1"/>
  <c r="A2767" i="18" s="1"/>
  <c r="C2766" i="18"/>
  <c r="B2766" i="18" s="1"/>
  <c r="A2766" i="18" s="1"/>
  <c r="C2765" i="18"/>
  <c r="B2765" i="18" s="1"/>
  <c r="A2765" i="18" s="1"/>
  <c r="C2764" i="18"/>
  <c r="B2764" i="18" s="1"/>
  <c r="A2764" i="18" s="1"/>
  <c r="C2763" i="18"/>
  <c r="B2763" i="18" s="1"/>
  <c r="A2763" i="18" s="1"/>
  <c r="C2762" i="18"/>
  <c r="B2762" i="18" s="1"/>
  <c r="A2762" i="18" s="1"/>
  <c r="C2761" i="18"/>
  <c r="B2761" i="18" s="1"/>
  <c r="A2761" i="18" s="1"/>
  <c r="C2760" i="18"/>
  <c r="B2760" i="18" s="1"/>
  <c r="A2760" i="18" s="1"/>
  <c r="C2759" i="18"/>
  <c r="B2759" i="18" s="1"/>
  <c r="A2759" i="18" s="1"/>
  <c r="C2758" i="18"/>
  <c r="B2758" i="18" s="1"/>
  <c r="A2758" i="18" s="1"/>
  <c r="C2757" i="18"/>
  <c r="B2757" i="18" s="1"/>
  <c r="A2757" i="18" s="1"/>
  <c r="C2756" i="18"/>
  <c r="B2756" i="18" s="1"/>
  <c r="A2756" i="18" s="1"/>
  <c r="C2755" i="18"/>
  <c r="B2755" i="18" s="1"/>
  <c r="A2755" i="18" s="1"/>
  <c r="C2754" i="18"/>
  <c r="B2754" i="18" s="1"/>
  <c r="A2754" i="18" s="1"/>
  <c r="C2753" i="18"/>
  <c r="B2753" i="18" s="1"/>
  <c r="A2753" i="18" s="1"/>
  <c r="C2752" i="18"/>
  <c r="B2752" i="18" s="1"/>
  <c r="A2752" i="18" s="1"/>
  <c r="C2751" i="18"/>
  <c r="B2751" i="18" s="1"/>
  <c r="A2751" i="18" s="1"/>
  <c r="C2750" i="18"/>
  <c r="B2750" i="18" s="1"/>
  <c r="A2750" i="18" s="1"/>
  <c r="C2749" i="18"/>
  <c r="B2749" i="18" s="1"/>
  <c r="A2749" i="18" s="1"/>
  <c r="C2748" i="18"/>
  <c r="B2748" i="18" s="1"/>
  <c r="A2748" i="18" s="1"/>
  <c r="C2747" i="18"/>
  <c r="B2747" i="18" s="1"/>
  <c r="A2747" i="18" s="1"/>
  <c r="C2746" i="18"/>
  <c r="B2746" i="18" s="1"/>
  <c r="A2746" i="18" s="1"/>
  <c r="P2745" i="18"/>
  <c r="P2799" i="18" s="1"/>
  <c r="O2745" i="18"/>
  <c r="N2745" i="18"/>
  <c r="M2745" i="18"/>
  <c r="L2745" i="18"/>
  <c r="K2745" i="18"/>
  <c r="J2745" i="18"/>
  <c r="I2745" i="18"/>
  <c r="H2745" i="18"/>
  <c r="G2745" i="18"/>
  <c r="F2745" i="18"/>
  <c r="E2745" i="18"/>
  <c r="D2745" i="18"/>
  <c r="A2742" i="18"/>
  <c r="A2741" i="18"/>
  <c r="A2740" i="18"/>
  <c r="A2739" i="18"/>
  <c r="C2738" i="18"/>
  <c r="B2738" i="18" s="1"/>
  <c r="A2738" i="18" s="1"/>
  <c r="C2737" i="18"/>
  <c r="B2737" i="18" s="1"/>
  <c r="A2737" i="18" s="1"/>
  <c r="C2736" i="18"/>
  <c r="B2736" i="18" s="1"/>
  <c r="A2736" i="18" s="1"/>
  <c r="C2735" i="18"/>
  <c r="B2735" i="18" s="1"/>
  <c r="A2735" i="18" s="1"/>
  <c r="C2734" i="18"/>
  <c r="B2734" i="18" s="1"/>
  <c r="A2734" i="18" s="1"/>
  <c r="C2733" i="18"/>
  <c r="B2733" i="18" s="1"/>
  <c r="A2733" i="18" s="1"/>
  <c r="C2732" i="18"/>
  <c r="B2732" i="18" s="1"/>
  <c r="A2732" i="18" s="1"/>
  <c r="C2731" i="18"/>
  <c r="B2731" i="18" s="1"/>
  <c r="A2731" i="18" s="1"/>
  <c r="C2730" i="18"/>
  <c r="B2730" i="18" s="1"/>
  <c r="A2730" i="18" s="1"/>
  <c r="C2729" i="18"/>
  <c r="B2729" i="18" s="1"/>
  <c r="A2729" i="18" s="1"/>
  <c r="C2728" i="18"/>
  <c r="B2728" i="18" s="1"/>
  <c r="A2728" i="18" s="1"/>
  <c r="C2727" i="18"/>
  <c r="B2727" i="18" s="1"/>
  <c r="A2727" i="18" s="1"/>
  <c r="C2726" i="18"/>
  <c r="B2726" i="18" s="1"/>
  <c r="A2726" i="18" s="1"/>
  <c r="C2725" i="18"/>
  <c r="B2725" i="18" s="1"/>
  <c r="A2725" i="18" s="1"/>
  <c r="C2724" i="18"/>
  <c r="B2724" i="18" s="1"/>
  <c r="A2724" i="18" s="1"/>
  <c r="C2723" i="18"/>
  <c r="B2723" i="18" s="1"/>
  <c r="A2723" i="18" s="1"/>
  <c r="C2722" i="18"/>
  <c r="B2722" i="18" s="1"/>
  <c r="A2722" i="18" s="1"/>
  <c r="C2721" i="18"/>
  <c r="B2721" i="18" s="1"/>
  <c r="A2721" i="18" s="1"/>
  <c r="C2720" i="18"/>
  <c r="B2720" i="18" s="1"/>
  <c r="A2720" i="18" s="1"/>
  <c r="C2719" i="18"/>
  <c r="B2719" i="18" s="1"/>
  <c r="A2719" i="18" s="1"/>
  <c r="C2718" i="18"/>
  <c r="B2718" i="18" s="1"/>
  <c r="A2718" i="18" s="1"/>
  <c r="C2717" i="18"/>
  <c r="B2717" i="18" s="1"/>
  <c r="A2717" i="18" s="1"/>
  <c r="C2716" i="18"/>
  <c r="B2716" i="18" s="1"/>
  <c r="A2716" i="18" s="1"/>
  <c r="C2715" i="18"/>
  <c r="B2715" i="18" s="1"/>
  <c r="A2715" i="18" s="1"/>
  <c r="C2714" i="18"/>
  <c r="B2714" i="18" s="1"/>
  <c r="A2714" i="18" s="1"/>
  <c r="C2713" i="18"/>
  <c r="B2713" i="18" s="1"/>
  <c r="A2713" i="18" s="1"/>
  <c r="C2712" i="18"/>
  <c r="B2712" i="18" s="1"/>
  <c r="A2712" i="18" s="1"/>
  <c r="C2711" i="18"/>
  <c r="B2711" i="18" s="1"/>
  <c r="A2711" i="18" s="1"/>
  <c r="C2710" i="18"/>
  <c r="B2710" i="18" s="1"/>
  <c r="A2710" i="18" s="1"/>
  <c r="C2709" i="18"/>
  <c r="B2709" i="18" s="1"/>
  <c r="A2709" i="18" s="1"/>
  <c r="C2708" i="18"/>
  <c r="B2708" i="18" s="1"/>
  <c r="A2708" i="18" s="1"/>
  <c r="C2707" i="18"/>
  <c r="B2707" i="18" s="1"/>
  <c r="A2707" i="18" s="1"/>
  <c r="C2706" i="18"/>
  <c r="B2706" i="18" s="1"/>
  <c r="A2706" i="18" s="1"/>
  <c r="C2705" i="18"/>
  <c r="B2705" i="18" s="1"/>
  <c r="A2705" i="18" s="1"/>
  <c r="C2704" i="18"/>
  <c r="B2704" i="18" s="1"/>
  <c r="A2704" i="18" s="1"/>
  <c r="C2703" i="18"/>
  <c r="B2703" i="18" s="1"/>
  <c r="A2703" i="18" s="1"/>
  <c r="C2702" i="18"/>
  <c r="B2702" i="18" s="1"/>
  <c r="A2702" i="18" s="1"/>
  <c r="C2701" i="18"/>
  <c r="B2701" i="18" s="1"/>
  <c r="A2701" i="18" s="1"/>
  <c r="C2700" i="18"/>
  <c r="B2700" i="18" s="1"/>
  <c r="A2700" i="18" s="1"/>
  <c r="C2699" i="18"/>
  <c r="B2699" i="18" s="1"/>
  <c r="A2699" i="18" s="1"/>
  <c r="C2698" i="18"/>
  <c r="B2698" i="18" s="1"/>
  <c r="A2698" i="18" s="1"/>
  <c r="C2697" i="18"/>
  <c r="B2697" i="18" s="1"/>
  <c r="A2697" i="18" s="1"/>
  <c r="C2696" i="18"/>
  <c r="B2696" i="18" s="1"/>
  <c r="A2696" i="18" s="1"/>
  <c r="C2695" i="18"/>
  <c r="B2695" i="18" s="1"/>
  <c r="A2695" i="18" s="1"/>
  <c r="C2694" i="18"/>
  <c r="B2694" i="18" s="1"/>
  <c r="A2694" i="18" s="1"/>
  <c r="C2693" i="18"/>
  <c r="B2693" i="18" s="1"/>
  <c r="A2693" i="18" s="1"/>
  <c r="C2692" i="18"/>
  <c r="B2692" i="18" s="1"/>
  <c r="A2692" i="18" s="1"/>
  <c r="C2691" i="18"/>
  <c r="B2691" i="18" s="1"/>
  <c r="A2691" i="18" s="1"/>
  <c r="C2690" i="18"/>
  <c r="B2690" i="18" s="1"/>
  <c r="A2690" i="18" s="1"/>
  <c r="C2689" i="18"/>
  <c r="B2689" i="18" s="1"/>
  <c r="A2689" i="18" s="1"/>
  <c r="P2688" i="18"/>
  <c r="P2742" i="18" s="1"/>
  <c r="O2688" i="18"/>
  <c r="N2688" i="18"/>
  <c r="M2688" i="18"/>
  <c r="L2688" i="18"/>
  <c r="K2688" i="18"/>
  <c r="J2688" i="18"/>
  <c r="I2688" i="18"/>
  <c r="H2688" i="18"/>
  <c r="G2688" i="18"/>
  <c r="F2688" i="18"/>
  <c r="E2688" i="18"/>
  <c r="D2688" i="18"/>
  <c r="A2685" i="18"/>
  <c r="A2684" i="18"/>
  <c r="A2683" i="18"/>
  <c r="A2682" i="18"/>
  <c r="C2681" i="18"/>
  <c r="B2681" i="18" s="1"/>
  <c r="A2681" i="18" s="1"/>
  <c r="C2680" i="18"/>
  <c r="B2680" i="18" s="1"/>
  <c r="A2680" i="18" s="1"/>
  <c r="C2679" i="18"/>
  <c r="B2679" i="18" s="1"/>
  <c r="A2679" i="18" s="1"/>
  <c r="C2678" i="18"/>
  <c r="B2678" i="18" s="1"/>
  <c r="A2678" i="18" s="1"/>
  <c r="C2677" i="18"/>
  <c r="B2677" i="18" s="1"/>
  <c r="A2677" i="18" s="1"/>
  <c r="C2676" i="18"/>
  <c r="B2676" i="18" s="1"/>
  <c r="A2676" i="18" s="1"/>
  <c r="C2675" i="18"/>
  <c r="B2675" i="18" s="1"/>
  <c r="A2675" i="18" s="1"/>
  <c r="C2674" i="18"/>
  <c r="B2674" i="18" s="1"/>
  <c r="A2674" i="18" s="1"/>
  <c r="C2673" i="18"/>
  <c r="B2673" i="18" s="1"/>
  <c r="A2673" i="18" s="1"/>
  <c r="C2672" i="18"/>
  <c r="B2672" i="18" s="1"/>
  <c r="A2672" i="18" s="1"/>
  <c r="C2671" i="18"/>
  <c r="B2671" i="18" s="1"/>
  <c r="A2671" i="18" s="1"/>
  <c r="C2670" i="18"/>
  <c r="B2670" i="18" s="1"/>
  <c r="A2670" i="18" s="1"/>
  <c r="C2669" i="18"/>
  <c r="B2669" i="18" s="1"/>
  <c r="A2669" i="18" s="1"/>
  <c r="C2668" i="18"/>
  <c r="B2668" i="18" s="1"/>
  <c r="A2668" i="18" s="1"/>
  <c r="C2667" i="18"/>
  <c r="B2667" i="18" s="1"/>
  <c r="A2667" i="18" s="1"/>
  <c r="C2666" i="18"/>
  <c r="B2666" i="18" s="1"/>
  <c r="A2666" i="18" s="1"/>
  <c r="C2665" i="18"/>
  <c r="B2665" i="18" s="1"/>
  <c r="A2665" i="18" s="1"/>
  <c r="C2664" i="18"/>
  <c r="B2664" i="18" s="1"/>
  <c r="A2664" i="18" s="1"/>
  <c r="C2663" i="18"/>
  <c r="B2663" i="18" s="1"/>
  <c r="A2663" i="18" s="1"/>
  <c r="C2662" i="18"/>
  <c r="B2662" i="18" s="1"/>
  <c r="A2662" i="18" s="1"/>
  <c r="C2661" i="18"/>
  <c r="B2661" i="18" s="1"/>
  <c r="A2661" i="18" s="1"/>
  <c r="C2660" i="18"/>
  <c r="B2660" i="18" s="1"/>
  <c r="A2660" i="18" s="1"/>
  <c r="C2659" i="18"/>
  <c r="B2659" i="18" s="1"/>
  <c r="A2659" i="18" s="1"/>
  <c r="C2658" i="18"/>
  <c r="B2658" i="18" s="1"/>
  <c r="A2658" i="18" s="1"/>
  <c r="C2657" i="18"/>
  <c r="B2657" i="18" s="1"/>
  <c r="A2657" i="18" s="1"/>
  <c r="C2656" i="18"/>
  <c r="B2656" i="18" s="1"/>
  <c r="A2656" i="18" s="1"/>
  <c r="C2655" i="18"/>
  <c r="B2655" i="18" s="1"/>
  <c r="A2655" i="18" s="1"/>
  <c r="C2654" i="18"/>
  <c r="B2654" i="18" s="1"/>
  <c r="A2654" i="18" s="1"/>
  <c r="C2653" i="18"/>
  <c r="B2653" i="18" s="1"/>
  <c r="A2653" i="18" s="1"/>
  <c r="C2652" i="18"/>
  <c r="B2652" i="18" s="1"/>
  <c r="A2652" i="18" s="1"/>
  <c r="C2651" i="18"/>
  <c r="B2651" i="18" s="1"/>
  <c r="A2651" i="18" s="1"/>
  <c r="C2650" i="18"/>
  <c r="B2650" i="18" s="1"/>
  <c r="A2650" i="18" s="1"/>
  <c r="C2649" i="18"/>
  <c r="B2649" i="18" s="1"/>
  <c r="A2649" i="18" s="1"/>
  <c r="C2648" i="18"/>
  <c r="B2648" i="18" s="1"/>
  <c r="A2648" i="18" s="1"/>
  <c r="C2647" i="18"/>
  <c r="B2647" i="18" s="1"/>
  <c r="A2647" i="18" s="1"/>
  <c r="C2646" i="18"/>
  <c r="B2646" i="18" s="1"/>
  <c r="A2646" i="18" s="1"/>
  <c r="C2645" i="18"/>
  <c r="B2645" i="18" s="1"/>
  <c r="A2645" i="18" s="1"/>
  <c r="C2644" i="18"/>
  <c r="B2644" i="18" s="1"/>
  <c r="A2644" i="18" s="1"/>
  <c r="C2643" i="18"/>
  <c r="B2643" i="18" s="1"/>
  <c r="A2643" i="18" s="1"/>
  <c r="C2642" i="18"/>
  <c r="B2642" i="18" s="1"/>
  <c r="A2642" i="18" s="1"/>
  <c r="C2641" i="18"/>
  <c r="B2641" i="18" s="1"/>
  <c r="A2641" i="18" s="1"/>
  <c r="C2640" i="18"/>
  <c r="B2640" i="18" s="1"/>
  <c r="A2640" i="18" s="1"/>
  <c r="C2639" i="18"/>
  <c r="B2639" i="18" s="1"/>
  <c r="A2639" i="18" s="1"/>
  <c r="C2638" i="18"/>
  <c r="B2638" i="18" s="1"/>
  <c r="A2638" i="18" s="1"/>
  <c r="C2637" i="18"/>
  <c r="B2637" i="18" s="1"/>
  <c r="A2637" i="18" s="1"/>
  <c r="C2636" i="18"/>
  <c r="B2636" i="18" s="1"/>
  <c r="A2636" i="18" s="1"/>
  <c r="C2635" i="18"/>
  <c r="B2635" i="18" s="1"/>
  <c r="A2635" i="18" s="1"/>
  <c r="C2634" i="18"/>
  <c r="B2634" i="18" s="1"/>
  <c r="A2634" i="18" s="1"/>
  <c r="C2633" i="18"/>
  <c r="B2633" i="18" s="1"/>
  <c r="A2633" i="18" s="1"/>
  <c r="C2632" i="18"/>
  <c r="B2632" i="18" s="1"/>
  <c r="A2632" i="18" s="1"/>
  <c r="P2631" i="18"/>
  <c r="O2631" i="18"/>
  <c r="N2631" i="18"/>
  <c r="M2631" i="18"/>
  <c r="L2631" i="18"/>
  <c r="K2631" i="18"/>
  <c r="J2631" i="18"/>
  <c r="I2631" i="18"/>
  <c r="H2631" i="18"/>
  <c r="G2631" i="18"/>
  <c r="F2631" i="18"/>
  <c r="E2631" i="18"/>
  <c r="D2631" i="18"/>
  <c r="A2628" i="18"/>
  <c r="A2627" i="18"/>
  <c r="A2626" i="18"/>
  <c r="A2625" i="18"/>
  <c r="C2624" i="18"/>
  <c r="B2624" i="18" s="1"/>
  <c r="A2624" i="18" s="1"/>
  <c r="C2623" i="18"/>
  <c r="B2623" i="18" s="1"/>
  <c r="A2623" i="18" s="1"/>
  <c r="C2622" i="18"/>
  <c r="B2622" i="18" s="1"/>
  <c r="A2622" i="18" s="1"/>
  <c r="C2621" i="18"/>
  <c r="B2621" i="18" s="1"/>
  <c r="A2621" i="18" s="1"/>
  <c r="C2620" i="18"/>
  <c r="B2620" i="18" s="1"/>
  <c r="A2620" i="18" s="1"/>
  <c r="C2619" i="18"/>
  <c r="B2619" i="18" s="1"/>
  <c r="A2619" i="18" s="1"/>
  <c r="C2618" i="18"/>
  <c r="B2618" i="18" s="1"/>
  <c r="A2618" i="18" s="1"/>
  <c r="C2617" i="18"/>
  <c r="B2617" i="18" s="1"/>
  <c r="A2617" i="18" s="1"/>
  <c r="C2616" i="18"/>
  <c r="B2616" i="18" s="1"/>
  <c r="A2616" i="18" s="1"/>
  <c r="C2615" i="18"/>
  <c r="B2615" i="18" s="1"/>
  <c r="A2615" i="18" s="1"/>
  <c r="C2614" i="18"/>
  <c r="B2614" i="18" s="1"/>
  <c r="A2614" i="18" s="1"/>
  <c r="C2613" i="18"/>
  <c r="B2613" i="18" s="1"/>
  <c r="A2613" i="18" s="1"/>
  <c r="C2612" i="18"/>
  <c r="B2612" i="18" s="1"/>
  <c r="A2612" i="18" s="1"/>
  <c r="C2611" i="18"/>
  <c r="B2611" i="18" s="1"/>
  <c r="A2611" i="18" s="1"/>
  <c r="C2610" i="18"/>
  <c r="B2610" i="18" s="1"/>
  <c r="A2610" i="18" s="1"/>
  <c r="C2609" i="18"/>
  <c r="B2609" i="18" s="1"/>
  <c r="A2609" i="18" s="1"/>
  <c r="C2608" i="18"/>
  <c r="B2608" i="18" s="1"/>
  <c r="A2608" i="18" s="1"/>
  <c r="C2607" i="18"/>
  <c r="B2607" i="18" s="1"/>
  <c r="A2607" i="18" s="1"/>
  <c r="C2606" i="18"/>
  <c r="B2606" i="18" s="1"/>
  <c r="A2606" i="18" s="1"/>
  <c r="C2605" i="18"/>
  <c r="B2605" i="18" s="1"/>
  <c r="A2605" i="18" s="1"/>
  <c r="C2604" i="18"/>
  <c r="B2604" i="18" s="1"/>
  <c r="A2604" i="18" s="1"/>
  <c r="C2603" i="18"/>
  <c r="B2603" i="18" s="1"/>
  <c r="A2603" i="18" s="1"/>
  <c r="C2602" i="18"/>
  <c r="B2602" i="18" s="1"/>
  <c r="A2602" i="18" s="1"/>
  <c r="C2601" i="18"/>
  <c r="B2601" i="18" s="1"/>
  <c r="A2601" i="18" s="1"/>
  <c r="C2600" i="18"/>
  <c r="B2600" i="18" s="1"/>
  <c r="A2600" i="18" s="1"/>
  <c r="C2599" i="18"/>
  <c r="B2599" i="18" s="1"/>
  <c r="A2599" i="18" s="1"/>
  <c r="C2598" i="18"/>
  <c r="B2598" i="18" s="1"/>
  <c r="A2598" i="18" s="1"/>
  <c r="C2597" i="18"/>
  <c r="B2597" i="18" s="1"/>
  <c r="A2597" i="18" s="1"/>
  <c r="C2596" i="18"/>
  <c r="B2596" i="18" s="1"/>
  <c r="A2596" i="18" s="1"/>
  <c r="C2595" i="18"/>
  <c r="B2595" i="18" s="1"/>
  <c r="A2595" i="18" s="1"/>
  <c r="C2594" i="18"/>
  <c r="B2594" i="18" s="1"/>
  <c r="A2594" i="18" s="1"/>
  <c r="C2593" i="18"/>
  <c r="B2593" i="18" s="1"/>
  <c r="A2593" i="18" s="1"/>
  <c r="C2592" i="18"/>
  <c r="B2592" i="18" s="1"/>
  <c r="A2592" i="18" s="1"/>
  <c r="C2591" i="18"/>
  <c r="B2591" i="18" s="1"/>
  <c r="A2591" i="18" s="1"/>
  <c r="C2590" i="18"/>
  <c r="B2590" i="18" s="1"/>
  <c r="A2590" i="18" s="1"/>
  <c r="C2589" i="18"/>
  <c r="B2589" i="18" s="1"/>
  <c r="A2589" i="18" s="1"/>
  <c r="C2588" i="18"/>
  <c r="B2588" i="18" s="1"/>
  <c r="A2588" i="18" s="1"/>
  <c r="C2587" i="18"/>
  <c r="B2587" i="18" s="1"/>
  <c r="A2587" i="18" s="1"/>
  <c r="C2586" i="18"/>
  <c r="B2586" i="18" s="1"/>
  <c r="A2586" i="18" s="1"/>
  <c r="C2585" i="18"/>
  <c r="B2585" i="18" s="1"/>
  <c r="A2585" i="18" s="1"/>
  <c r="C2584" i="18"/>
  <c r="B2584" i="18" s="1"/>
  <c r="A2584" i="18" s="1"/>
  <c r="C2583" i="18"/>
  <c r="B2583" i="18" s="1"/>
  <c r="A2583" i="18" s="1"/>
  <c r="C2582" i="18"/>
  <c r="B2582" i="18" s="1"/>
  <c r="A2582" i="18" s="1"/>
  <c r="C2581" i="18"/>
  <c r="B2581" i="18" s="1"/>
  <c r="A2581" i="18" s="1"/>
  <c r="C2580" i="18"/>
  <c r="B2580" i="18" s="1"/>
  <c r="A2580" i="18" s="1"/>
  <c r="C2579" i="18"/>
  <c r="B2579" i="18" s="1"/>
  <c r="A2579" i="18" s="1"/>
  <c r="C2578" i="18"/>
  <c r="B2578" i="18" s="1"/>
  <c r="A2578" i="18" s="1"/>
  <c r="C2577" i="18"/>
  <c r="B2577" i="18" s="1"/>
  <c r="A2577" i="18" s="1"/>
  <c r="C2576" i="18"/>
  <c r="B2576" i="18" s="1"/>
  <c r="A2576" i="18" s="1"/>
  <c r="C2575" i="18"/>
  <c r="B2575" i="18" s="1"/>
  <c r="A2575" i="18" s="1"/>
  <c r="P2574" i="18"/>
  <c r="O2574" i="18"/>
  <c r="N2574" i="18"/>
  <c r="M2574" i="18"/>
  <c r="L2574" i="18"/>
  <c r="K2574" i="18"/>
  <c r="J2574" i="18"/>
  <c r="I2574" i="18"/>
  <c r="H2574" i="18"/>
  <c r="G2574" i="18"/>
  <c r="F2574" i="18"/>
  <c r="E2574" i="18"/>
  <c r="D2574" i="18"/>
  <c r="A2571" i="18"/>
  <c r="A2570" i="18"/>
  <c r="A2569" i="18"/>
  <c r="A2568" i="18"/>
  <c r="C2567" i="18"/>
  <c r="B2567" i="18" s="1"/>
  <c r="A2567" i="18" s="1"/>
  <c r="C2566" i="18"/>
  <c r="B2566" i="18" s="1"/>
  <c r="A2566" i="18" s="1"/>
  <c r="C2565" i="18"/>
  <c r="B2565" i="18" s="1"/>
  <c r="A2565" i="18" s="1"/>
  <c r="C2564" i="18"/>
  <c r="B2564" i="18" s="1"/>
  <c r="A2564" i="18" s="1"/>
  <c r="C2563" i="18"/>
  <c r="B2563" i="18" s="1"/>
  <c r="A2563" i="18" s="1"/>
  <c r="C2562" i="18"/>
  <c r="B2562" i="18" s="1"/>
  <c r="A2562" i="18" s="1"/>
  <c r="C2561" i="18"/>
  <c r="B2561" i="18" s="1"/>
  <c r="A2561" i="18" s="1"/>
  <c r="C2560" i="18"/>
  <c r="B2560" i="18" s="1"/>
  <c r="A2560" i="18" s="1"/>
  <c r="C2559" i="18"/>
  <c r="B2559" i="18" s="1"/>
  <c r="A2559" i="18" s="1"/>
  <c r="C2558" i="18"/>
  <c r="B2558" i="18" s="1"/>
  <c r="A2558" i="18" s="1"/>
  <c r="C2557" i="18"/>
  <c r="B2557" i="18" s="1"/>
  <c r="A2557" i="18" s="1"/>
  <c r="C2556" i="18"/>
  <c r="B2556" i="18" s="1"/>
  <c r="A2556" i="18" s="1"/>
  <c r="C2555" i="18"/>
  <c r="B2555" i="18" s="1"/>
  <c r="A2555" i="18" s="1"/>
  <c r="C2554" i="18"/>
  <c r="B2554" i="18" s="1"/>
  <c r="A2554" i="18" s="1"/>
  <c r="C2553" i="18"/>
  <c r="B2553" i="18" s="1"/>
  <c r="A2553" i="18" s="1"/>
  <c r="C2552" i="18"/>
  <c r="B2552" i="18" s="1"/>
  <c r="A2552" i="18" s="1"/>
  <c r="C2551" i="18"/>
  <c r="B2551" i="18" s="1"/>
  <c r="A2551" i="18" s="1"/>
  <c r="C2550" i="18"/>
  <c r="B2550" i="18" s="1"/>
  <c r="A2550" i="18" s="1"/>
  <c r="C2549" i="18"/>
  <c r="B2549" i="18" s="1"/>
  <c r="A2549" i="18" s="1"/>
  <c r="C2548" i="18"/>
  <c r="B2548" i="18" s="1"/>
  <c r="A2548" i="18" s="1"/>
  <c r="C2547" i="18"/>
  <c r="B2547" i="18" s="1"/>
  <c r="A2547" i="18" s="1"/>
  <c r="C2546" i="18"/>
  <c r="B2546" i="18" s="1"/>
  <c r="A2546" i="18" s="1"/>
  <c r="C2545" i="18"/>
  <c r="B2545" i="18" s="1"/>
  <c r="A2545" i="18" s="1"/>
  <c r="C2544" i="18"/>
  <c r="B2544" i="18" s="1"/>
  <c r="A2544" i="18" s="1"/>
  <c r="C2543" i="18"/>
  <c r="B2543" i="18" s="1"/>
  <c r="A2543" i="18" s="1"/>
  <c r="C2542" i="18"/>
  <c r="B2542" i="18" s="1"/>
  <c r="A2542" i="18" s="1"/>
  <c r="C2541" i="18"/>
  <c r="B2541" i="18" s="1"/>
  <c r="A2541" i="18" s="1"/>
  <c r="C2540" i="18"/>
  <c r="B2540" i="18" s="1"/>
  <c r="A2540" i="18" s="1"/>
  <c r="C2539" i="18"/>
  <c r="B2539" i="18" s="1"/>
  <c r="A2539" i="18" s="1"/>
  <c r="C2538" i="18"/>
  <c r="B2538" i="18" s="1"/>
  <c r="A2538" i="18" s="1"/>
  <c r="C2537" i="18"/>
  <c r="B2537" i="18" s="1"/>
  <c r="A2537" i="18" s="1"/>
  <c r="C2536" i="18"/>
  <c r="B2536" i="18" s="1"/>
  <c r="A2536" i="18" s="1"/>
  <c r="C2535" i="18"/>
  <c r="B2535" i="18" s="1"/>
  <c r="A2535" i="18" s="1"/>
  <c r="C2534" i="18"/>
  <c r="B2534" i="18" s="1"/>
  <c r="A2534" i="18" s="1"/>
  <c r="C2533" i="18"/>
  <c r="B2533" i="18" s="1"/>
  <c r="A2533" i="18" s="1"/>
  <c r="C2532" i="18"/>
  <c r="B2532" i="18" s="1"/>
  <c r="A2532" i="18" s="1"/>
  <c r="C2531" i="18"/>
  <c r="B2531" i="18" s="1"/>
  <c r="A2531" i="18" s="1"/>
  <c r="C2530" i="18"/>
  <c r="B2530" i="18" s="1"/>
  <c r="A2530" i="18" s="1"/>
  <c r="C2529" i="18"/>
  <c r="B2529" i="18" s="1"/>
  <c r="A2529" i="18" s="1"/>
  <c r="C2528" i="18"/>
  <c r="B2528" i="18" s="1"/>
  <c r="A2528" i="18" s="1"/>
  <c r="C2527" i="18"/>
  <c r="B2527" i="18" s="1"/>
  <c r="A2527" i="18" s="1"/>
  <c r="C2526" i="18"/>
  <c r="B2526" i="18" s="1"/>
  <c r="A2526" i="18" s="1"/>
  <c r="C2525" i="18"/>
  <c r="B2525" i="18" s="1"/>
  <c r="A2525" i="18" s="1"/>
  <c r="C2524" i="18"/>
  <c r="B2524" i="18" s="1"/>
  <c r="A2524" i="18" s="1"/>
  <c r="C2523" i="18"/>
  <c r="B2523" i="18" s="1"/>
  <c r="A2523" i="18" s="1"/>
  <c r="C2522" i="18"/>
  <c r="B2522" i="18" s="1"/>
  <c r="A2522" i="18" s="1"/>
  <c r="C2521" i="18"/>
  <c r="B2521" i="18" s="1"/>
  <c r="A2521" i="18" s="1"/>
  <c r="C2520" i="18"/>
  <c r="B2520" i="18" s="1"/>
  <c r="A2520" i="18" s="1"/>
  <c r="C2519" i="18"/>
  <c r="B2519" i="18" s="1"/>
  <c r="A2519" i="18" s="1"/>
  <c r="C2518" i="18"/>
  <c r="B2518" i="18" s="1"/>
  <c r="A2518" i="18" s="1"/>
  <c r="P2517" i="18"/>
  <c r="O2517" i="18"/>
  <c r="N2517" i="18"/>
  <c r="M2517" i="18"/>
  <c r="L2517" i="18"/>
  <c r="K2517" i="18"/>
  <c r="J2517" i="18"/>
  <c r="I2517" i="18"/>
  <c r="H2517" i="18"/>
  <c r="G2517" i="18"/>
  <c r="F2517" i="18"/>
  <c r="E2517" i="18"/>
  <c r="D2517" i="18"/>
  <c r="A2514" i="18"/>
  <c r="A2513" i="18"/>
  <c r="A2512" i="18"/>
  <c r="A2511" i="18"/>
  <c r="C2510" i="18"/>
  <c r="B2510" i="18" s="1"/>
  <c r="A2510" i="18" s="1"/>
  <c r="C2509" i="18"/>
  <c r="B2509" i="18" s="1"/>
  <c r="A2509" i="18" s="1"/>
  <c r="C2508" i="18"/>
  <c r="B2508" i="18" s="1"/>
  <c r="A2508" i="18" s="1"/>
  <c r="C2507" i="18"/>
  <c r="B2507" i="18" s="1"/>
  <c r="A2507" i="18" s="1"/>
  <c r="C2506" i="18"/>
  <c r="B2506" i="18" s="1"/>
  <c r="A2506" i="18" s="1"/>
  <c r="C2505" i="18"/>
  <c r="B2505" i="18" s="1"/>
  <c r="A2505" i="18" s="1"/>
  <c r="C2504" i="18"/>
  <c r="B2504" i="18" s="1"/>
  <c r="A2504" i="18" s="1"/>
  <c r="C2503" i="18"/>
  <c r="B2503" i="18" s="1"/>
  <c r="A2503" i="18" s="1"/>
  <c r="C2502" i="18"/>
  <c r="B2502" i="18" s="1"/>
  <c r="A2502" i="18" s="1"/>
  <c r="C2501" i="18"/>
  <c r="B2501" i="18" s="1"/>
  <c r="A2501" i="18" s="1"/>
  <c r="C2500" i="18"/>
  <c r="B2500" i="18" s="1"/>
  <c r="A2500" i="18" s="1"/>
  <c r="C2499" i="18"/>
  <c r="B2499" i="18" s="1"/>
  <c r="A2499" i="18" s="1"/>
  <c r="C2498" i="18"/>
  <c r="B2498" i="18" s="1"/>
  <c r="A2498" i="18" s="1"/>
  <c r="C2497" i="18"/>
  <c r="B2497" i="18" s="1"/>
  <c r="A2497" i="18" s="1"/>
  <c r="C2496" i="18"/>
  <c r="B2496" i="18" s="1"/>
  <c r="A2496" i="18" s="1"/>
  <c r="C2495" i="18"/>
  <c r="B2495" i="18" s="1"/>
  <c r="A2495" i="18" s="1"/>
  <c r="C2494" i="18"/>
  <c r="B2494" i="18" s="1"/>
  <c r="A2494" i="18" s="1"/>
  <c r="C2493" i="18"/>
  <c r="B2493" i="18" s="1"/>
  <c r="A2493" i="18" s="1"/>
  <c r="C2492" i="18"/>
  <c r="B2492" i="18" s="1"/>
  <c r="A2492" i="18" s="1"/>
  <c r="C2491" i="18"/>
  <c r="B2491" i="18" s="1"/>
  <c r="A2491" i="18" s="1"/>
  <c r="C2490" i="18"/>
  <c r="B2490" i="18" s="1"/>
  <c r="A2490" i="18" s="1"/>
  <c r="C2489" i="18"/>
  <c r="B2489" i="18" s="1"/>
  <c r="A2489" i="18" s="1"/>
  <c r="C2488" i="18"/>
  <c r="B2488" i="18" s="1"/>
  <c r="A2488" i="18" s="1"/>
  <c r="C2487" i="18"/>
  <c r="B2487" i="18" s="1"/>
  <c r="A2487" i="18" s="1"/>
  <c r="C2486" i="18"/>
  <c r="B2486" i="18" s="1"/>
  <c r="A2486" i="18" s="1"/>
  <c r="C2485" i="18"/>
  <c r="B2485" i="18" s="1"/>
  <c r="A2485" i="18" s="1"/>
  <c r="C2484" i="18"/>
  <c r="B2484" i="18" s="1"/>
  <c r="A2484" i="18" s="1"/>
  <c r="C2483" i="18"/>
  <c r="B2483" i="18" s="1"/>
  <c r="A2483" i="18" s="1"/>
  <c r="C2482" i="18"/>
  <c r="B2482" i="18" s="1"/>
  <c r="A2482" i="18" s="1"/>
  <c r="C2481" i="18"/>
  <c r="B2481" i="18" s="1"/>
  <c r="A2481" i="18" s="1"/>
  <c r="C2480" i="18"/>
  <c r="B2480" i="18" s="1"/>
  <c r="A2480" i="18" s="1"/>
  <c r="C2479" i="18"/>
  <c r="B2479" i="18" s="1"/>
  <c r="A2479" i="18" s="1"/>
  <c r="C2478" i="18"/>
  <c r="B2478" i="18" s="1"/>
  <c r="A2478" i="18" s="1"/>
  <c r="C2477" i="18"/>
  <c r="B2477" i="18" s="1"/>
  <c r="A2477" i="18" s="1"/>
  <c r="C2476" i="18"/>
  <c r="B2476" i="18" s="1"/>
  <c r="A2476" i="18" s="1"/>
  <c r="C2475" i="18"/>
  <c r="B2475" i="18" s="1"/>
  <c r="A2475" i="18" s="1"/>
  <c r="C2474" i="18"/>
  <c r="B2474" i="18" s="1"/>
  <c r="A2474" i="18" s="1"/>
  <c r="C2473" i="18"/>
  <c r="B2473" i="18" s="1"/>
  <c r="A2473" i="18" s="1"/>
  <c r="C2472" i="18"/>
  <c r="B2472" i="18" s="1"/>
  <c r="A2472" i="18" s="1"/>
  <c r="C2471" i="18"/>
  <c r="B2471" i="18" s="1"/>
  <c r="A2471" i="18" s="1"/>
  <c r="C2470" i="18"/>
  <c r="B2470" i="18" s="1"/>
  <c r="A2470" i="18" s="1"/>
  <c r="C2469" i="18"/>
  <c r="B2469" i="18" s="1"/>
  <c r="A2469" i="18" s="1"/>
  <c r="C2468" i="18"/>
  <c r="B2468" i="18" s="1"/>
  <c r="A2468" i="18" s="1"/>
  <c r="C2467" i="18"/>
  <c r="B2467" i="18" s="1"/>
  <c r="A2467" i="18" s="1"/>
  <c r="C2466" i="18"/>
  <c r="B2466" i="18" s="1"/>
  <c r="A2466" i="18" s="1"/>
  <c r="C2465" i="18"/>
  <c r="B2465" i="18" s="1"/>
  <c r="A2465" i="18" s="1"/>
  <c r="C2464" i="18"/>
  <c r="B2464" i="18" s="1"/>
  <c r="A2464" i="18" s="1"/>
  <c r="C2463" i="18"/>
  <c r="B2463" i="18" s="1"/>
  <c r="A2463" i="18" s="1"/>
  <c r="C2462" i="18"/>
  <c r="B2462" i="18" s="1"/>
  <c r="A2462" i="18" s="1"/>
  <c r="C2461" i="18"/>
  <c r="B2461" i="18" s="1"/>
  <c r="A2461" i="18" s="1"/>
  <c r="P2460" i="18"/>
  <c r="O2460" i="18"/>
  <c r="N2460" i="18"/>
  <c r="M2460" i="18"/>
  <c r="L2460" i="18"/>
  <c r="K2460" i="18"/>
  <c r="J2460" i="18"/>
  <c r="I2460" i="18"/>
  <c r="H2460" i="18"/>
  <c r="G2460" i="18"/>
  <c r="F2460" i="18"/>
  <c r="E2460" i="18"/>
  <c r="D2460" i="18"/>
  <c r="A2457" i="18"/>
  <c r="A2456" i="18"/>
  <c r="A2455" i="18"/>
  <c r="A2454" i="18"/>
  <c r="C2453" i="18"/>
  <c r="B2453" i="18" s="1"/>
  <c r="A2453" i="18" s="1"/>
  <c r="C2452" i="18"/>
  <c r="B2452" i="18" s="1"/>
  <c r="A2452" i="18" s="1"/>
  <c r="C2451" i="18"/>
  <c r="B2451" i="18" s="1"/>
  <c r="A2451" i="18" s="1"/>
  <c r="C2450" i="18"/>
  <c r="B2450" i="18" s="1"/>
  <c r="A2450" i="18" s="1"/>
  <c r="C2449" i="18"/>
  <c r="B2449" i="18" s="1"/>
  <c r="A2449" i="18" s="1"/>
  <c r="C2448" i="18"/>
  <c r="B2448" i="18" s="1"/>
  <c r="A2448" i="18" s="1"/>
  <c r="C2447" i="18"/>
  <c r="B2447" i="18" s="1"/>
  <c r="A2447" i="18" s="1"/>
  <c r="C2446" i="18"/>
  <c r="B2446" i="18" s="1"/>
  <c r="A2446" i="18" s="1"/>
  <c r="C2445" i="18"/>
  <c r="B2445" i="18" s="1"/>
  <c r="A2445" i="18" s="1"/>
  <c r="C2444" i="18"/>
  <c r="B2444" i="18" s="1"/>
  <c r="A2444" i="18" s="1"/>
  <c r="C2443" i="18"/>
  <c r="B2443" i="18" s="1"/>
  <c r="A2443" i="18" s="1"/>
  <c r="C2442" i="18"/>
  <c r="B2442" i="18" s="1"/>
  <c r="A2442" i="18" s="1"/>
  <c r="C2441" i="18"/>
  <c r="B2441" i="18" s="1"/>
  <c r="A2441" i="18" s="1"/>
  <c r="C2440" i="18"/>
  <c r="B2440" i="18" s="1"/>
  <c r="A2440" i="18" s="1"/>
  <c r="C2439" i="18"/>
  <c r="B2439" i="18" s="1"/>
  <c r="A2439" i="18" s="1"/>
  <c r="C2438" i="18"/>
  <c r="B2438" i="18" s="1"/>
  <c r="A2438" i="18" s="1"/>
  <c r="C2437" i="18"/>
  <c r="B2437" i="18" s="1"/>
  <c r="A2437" i="18" s="1"/>
  <c r="C2436" i="18"/>
  <c r="B2436" i="18" s="1"/>
  <c r="A2436" i="18" s="1"/>
  <c r="C2435" i="18"/>
  <c r="B2435" i="18" s="1"/>
  <c r="A2435" i="18" s="1"/>
  <c r="C2434" i="18"/>
  <c r="B2434" i="18" s="1"/>
  <c r="A2434" i="18" s="1"/>
  <c r="C2433" i="18"/>
  <c r="B2433" i="18" s="1"/>
  <c r="A2433" i="18" s="1"/>
  <c r="C2432" i="18"/>
  <c r="B2432" i="18" s="1"/>
  <c r="A2432" i="18" s="1"/>
  <c r="C2431" i="18"/>
  <c r="B2431" i="18" s="1"/>
  <c r="A2431" i="18" s="1"/>
  <c r="C2430" i="18"/>
  <c r="B2430" i="18" s="1"/>
  <c r="A2430" i="18" s="1"/>
  <c r="C2429" i="18"/>
  <c r="B2429" i="18" s="1"/>
  <c r="A2429" i="18" s="1"/>
  <c r="C2428" i="18"/>
  <c r="B2428" i="18" s="1"/>
  <c r="A2428" i="18" s="1"/>
  <c r="C2427" i="18"/>
  <c r="B2427" i="18" s="1"/>
  <c r="A2427" i="18" s="1"/>
  <c r="C2426" i="18"/>
  <c r="B2426" i="18" s="1"/>
  <c r="A2426" i="18" s="1"/>
  <c r="C2425" i="18"/>
  <c r="B2425" i="18" s="1"/>
  <c r="A2425" i="18" s="1"/>
  <c r="C2424" i="18"/>
  <c r="B2424" i="18" s="1"/>
  <c r="A2424" i="18" s="1"/>
  <c r="C2423" i="18"/>
  <c r="B2423" i="18" s="1"/>
  <c r="A2423" i="18" s="1"/>
  <c r="C2422" i="18"/>
  <c r="B2422" i="18" s="1"/>
  <c r="A2422" i="18" s="1"/>
  <c r="C2421" i="18"/>
  <c r="B2421" i="18" s="1"/>
  <c r="A2421" i="18" s="1"/>
  <c r="C2420" i="18"/>
  <c r="B2420" i="18" s="1"/>
  <c r="A2420" i="18" s="1"/>
  <c r="C2419" i="18"/>
  <c r="B2419" i="18" s="1"/>
  <c r="A2419" i="18" s="1"/>
  <c r="C2418" i="18"/>
  <c r="B2418" i="18" s="1"/>
  <c r="A2418" i="18" s="1"/>
  <c r="C2417" i="18"/>
  <c r="B2417" i="18" s="1"/>
  <c r="A2417" i="18" s="1"/>
  <c r="C2416" i="18"/>
  <c r="B2416" i="18" s="1"/>
  <c r="A2416" i="18" s="1"/>
  <c r="C2415" i="18"/>
  <c r="B2415" i="18" s="1"/>
  <c r="A2415" i="18" s="1"/>
  <c r="C2414" i="18"/>
  <c r="B2414" i="18" s="1"/>
  <c r="A2414" i="18" s="1"/>
  <c r="C2413" i="18"/>
  <c r="B2413" i="18" s="1"/>
  <c r="A2413" i="18" s="1"/>
  <c r="C2412" i="18"/>
  <c r="B2412" i="18" s="1"/>
  <c r="A2412" i="18" s="1"/>
  <c r="C2411" i="18"/>
  <c r="B2411" i="18" s="1"/>
  <c r="A2411" i="18" s="1"/>
  <c r="C2410" i="18"/>
  <c r="B2410" i="18" s="1"/>
  <c r="A2410" i="18" s="1"/>
  <c r="C2409" i="18"/>
  <c r="B2409" i="18" s="1"/>
  <c r="A2409" i="18" s="1"/>
  <c r="C2408" i="18"/>
  <c r="B2408" i="18" s="1"/>
  <c r="A2408" i="18" s="1"/>
  <c r="C2407" i="18"/>
  <c r="B2407" i="18" s="1"/>
  <c r="A2407" i="18" s="1"/>
  <c r="C2406" i="18"/>
  <c r="B2406" i="18" s="1"/>
  <c r="A2406" i="18" s="1"/>
  <c r="C2405" i="18"/>
  <c r="B2405" i="18" s="1"/>
  <c r="A2405" i="18" s="1"/>
  <c r="C2404" i="18"/>
  <c r="B2404" i="18" s="1"/>
  <c r="A2404" i="18" s="1"/>
  <c r="P2403" i="18"/>
  <c r="O2403" i="18"/>
  <c r="N2403" i="18"/>
  <c r="M2403" i="18"/>
  <c r="L2403" i="18"/>
  <c r="K2403" i="18"/>
  <c r="J2403" i="18"/>
  <c r="I2403" i="18"/>
  <c r="H2403" i="18"/>
  <c r="G2403" i="18"/>
  <c r="F2403" i="18"/>
  <c r="E2403" i="18"/>
  <c r="D2403" i="18"/>
  <c r="A2400" i="18"/>
  <c r="A2399" i="18"/>
  <c r="A2398" i="18"/>
  <c r="A2397" i="18"/>
  <c r="C2396" i="18"/>
  <c r="B2396" i="18" s="1"/>
  <c r="A2396" i="18" s="1"/>
  <c r="C2395" i="18"/>
  <c r="B2395" i="18" s="1"/>
  <c r="A2395" i="18" s="1"/>
  <c r="C2394" i="18"/>
  <c r="B2394" i="18" s="1"/>
  <c r="A2394" i="18" s="1"/>
  <c r="C2393" i="18"/>
  <c r="B2393" i="18" s="1"/>
  <c r="A2393" i="18" s="1"/>
  <c r="C2392" i="18"/>
  <c r="B2392" i="18" s="1"/>
  <c r="A2392" i="18" s="1"/>
  <c r="C2391" i="18"/>
  <c r="B2391" i="18" s="1"/>
  <c r="A2391" i="18" s="1"/>
  <c r="C2390" i="18"/>
  <c r="B2390" i="18" s="1"/>
  <c r="A2390" i="18" s="1"/>
  <c r="C2389" i="18"/>
  <c r="B2389" i="18" s="1"/>
  <c r="A2389" i="18" s="1"/>
  <c r="C2388" i="18"/>
  <c r="B2388" i="18" s="1"/>
  <c r="A2388" i="18" s="1"/>
  <c r="C2387" i="18"/>
  <c r="B2387" i="18" s="1"/>
  <c r="A2387" i="18" s="1"/>
  <c r="C2386" i="18"/>
  <c r="B2386" i="18" s="1"/>
  <c r="A2386" i="18" s="1"/>
  <c r="C2385" i="18"/>
  <c r="B2385" i="18" s="1"/>
  <c r="A2385" i="18" s="1"/>
  <c r="C2384" i="18"/>
  <c r="B2384" i="18" s="1"/>
  <c r="A2384" i="18" s="1"/>
  <c r="C2383" i="18"/>
  <c r="B2383" i="18" s="1"/>
  <c r="A2383" i="18" s="1"/>
  <c r="C2382" i="18"/>
  <c r="B2382" i="18" s="1"/>
  <c r="A2382" i="18" s="1"/>
  <c r="C2381" i="18"/>
  <c r="B2381" i="18" s="1"/>
  <c r="A2381" i="18" s="1"/>
  <c r="C2380" i="18"/>
  <c r="B2380" i="18" s="1"/>
  <c r="A2380" i="18" s="1"/>
  <c r="C2379" i="18"/>
  <c r="B2379" i="18" s="1"/>
  <c r="A2379" i="18" s="1"/>
  <c r="C2378" i="18"/>
  <c r="B2378" i="18" s="1"/>
  <c r="A2378" i="18" s="1"/>
  <c r="C2377" i="18"/>
  <c r="B2377" i="18" s="1"/>
  <c r="A2377" i="18" s="1"/>
  <c r="C2376" i="18"/>
  <c r="B2376" i="18" s="1"/>
  <c r="A2376" i="18" s="1"/>
  <c r="C2375" i="18"/>
  <c r="B2375" i="18" s="1"/>
  <c r="A2375" i="18" s="1"/>
  <c r="C2374" i="18"/>
  <c r="B2374" i="18" s="1"/>
  <c r="A2374" i="18" s="1"/>
  <c r="C2373" i="18"/>
  <c r="B2373" i="18" s="1"/>
  <c r="A2373" i="18" s="1"/>
  <c r="C2372" i="18"/>
  <c r="B2372" i="18" s="1"/>
  <c r="A2372" i="18" s="1"/>
  <c r="C2371" i="18"/>
  <c r="B2371" i="18" s="1"/>
  <c r="A2371" i="18" s="1"/>
  <c r="C2370" i="18"/>
  <c r="B2370" i="18" s="1"/>
  <c r="A2370" i="18" s="1"/>
  <c r="C2369" i="18"/>
  <c r="B2369" i="18" s="1"/>
  <c r="A2369" i="18" s="1"/>
  <c r="C2368" i="18"/>
  <c r="B2368" i="18" s="1"/>
  <c r="A2368" i="18" s="1"/>
  <c r="C2367" i="18"/>
  <c r="B2367" i="18" s="1"/>
  <c r="A2367" i="18" s="1"/>
  <c r="C2366" i="18"/>
  <c r="B2366" i="18" s="1"/>
  <c r="A2366" i="18" s="1"/>
  <c r="C2365" i="18"/>
  <c r="B2365" i="18" s="1"/>
  <c r="A2365" i="18" s="1"/>
  <c r="C2364" i="18"/>
  <c r="B2364" i="18" s="1"/>
  <c r="A2364" i="18" s="1"/>
  <c r="C2363" i="18"/>
  <c r="B2363" i="18" s="1"/>
  <c r="A2363" i="18" s="1"/>
  <c r="C2362" i="18"/>
  <c r="B2362" i="18" s="1"/>
  <c r="A2362" i="18" s="1"/>
  <c r="C2361" i="18"/>
  <c r="B2361" i="18" s="1"/>
  <c r="A2361" i="18" s="1"/>
  <c r="C2360" i="18"/>
  <c r="B2360" i="18" s="1"/>
  <c r="A2360" i="18" s="1"/>
  <c r="C2359" i="18"/>
  <c r="B2359" i="18" s="1"/>
  <c r="A2359" i="18" s="1"/>
  <c r="C2358" i="18"/>
  <c r="B2358" i="18" s="1"/>
  <c r="A2358" i="18" s="1"/>
  <c r="C2357" i="18"/>
  <c r="B2357" i="18" s="1"/>
  <c r="A2357" i="18" s="1"/>
  <c r="C2356" i="18"/>
  <c r="B2356" i="18" s="1"/>
  <c r="A2356" i="18" s="1"/>
  <c r="C2355" i="18"/>
  <c r="B2355" i="18" s="1"/>
  <c r="A2355" i="18" s="1"/>
  <c r="C2354" i="18"/>
  <c r="B2354" i="18" s="1"/>
  <c r="A2354" i="18" s="1"/>
  <c r="C2353" i="18"/>
  <c r="B2353" i="18" s="1"/>
  <c r="A2353" i="18" s="1"/>
  <c r="C2352" i="18"/>
  <c r="B2352" i="18" s="1"/>
  <c r="A2352" i="18" s="1"/>
  <c r="C2351" i="18"/>
  <c r="B2351" i="18" s="1"/>
  <c r="A2351" i="18" s="1"/>
  <c r="C2350" i="18"/>
  <c r="B2350" i="18" s="1"/>
  <c r="A2350" i="18" s="1"/>
  <c r="C2349" i="18"/>
  <c r="B2349" i="18" s="1"/>
  <c r="A2349" i="18" s="1"/>
  <c r="C2348" i="18"/>
  <c r="B2348" i="18" s="1"/>
  <c r="A2348" i="18" s="1"/>
  <c r="C2347" i="18"/>
  <c r="B2347" i="18" s="1"/>
  <c r="A2347" i="18" s="1"/>
  <c r="P2346" i="18"/>
  <c r="P2400" i="18" s="1"/>
  <c r="O2346" i="18"/>
  <c r="N2346" i="18"/>
  <c r="M2346" i="18"/>
  <c r="L2346" i="18"/>
  <c r="K2346" i="18"/>
  <c r="J2346" i="18"/>
  <c r="I2346" i="18"/>
  <c r="H2346" i="18"/>
  <c r="G2346" i="18"/>
  <c r="F2346" i="18"/>
  <c r="E2346" i="18"/>
  <c r="D2346" i="18"/>
  <c r="A2343" i="18"/>
  <c r="A2342" i="18"/>
  <c r="A2341" i="18"/>
  <c r="A2340" i="18"/>
  <c r="C2339" i="18"/>
  <c r="B2339" i="18" s="1"/>
  <c r="A2339" i="18" s="1"/>
  <c r="C2338" i="18"/>
  <c r="B2338" i="18" s="1"/>
  <c r="A2338" i="18" s="1"/>
  <c r="C2337" i="18"/>
  <c r="B2337" i="18" s="1"/>
  <c r="A2337" i="18" s="1"/>
  <c r="C2336" i="18"/>
  <c r="B2336" i="18" s="1"/>
  <c r="A2336" i="18" s="1"/>
  <c r="C2335" i="18"/>
  <c r="B2335" i="18" s="1"/>
  <c r="A2335" i="18" s="1"/>
  <c r="C2334" i="18"/>
  <c r="B2334" i="18" s="1"/>
  <c r="A2334" i="18" s="1"/>
  <c r="C2333" i="18"/>
  <c r="B2333" i="18" s="1"/>
  <c r="A2333" i="18" s="1"/>
  <c r="C2332" i="18"/>
  <c r="B2332" i="18" s="1"/>
  <c r="A2332" i="18" s="1"/>
  <c r="C2331" i="18"/>
  <c r="B2331" i="18" s="1"/>
  <c r="A2331" i="18" s="1"/>
  <c r="C2330" i="18"/>
  <c r="B2330" i="18" s="1"/>
  <c r="A2330" i="18" s="1"/>
  <c r="C2329" i="18"/>
  <c r="B2329" i="18" s="1"/>
  <c r="A2329" i="18" s="1"/>
  <c r="C2328" i="18"/>
  <c r="B2328" i="18" s="1"/>
  <c r="A2328" i="18" s="1"/>
  <c r="C2327" i="18"/>
  <c r="B2327" i="18" s="1"/>
  <c r="A2327" i="18" s="1"/>
  <c r="C2326" i="18"/>
  <c r="B2326" i="18" s="1"/>
  <c r="A2326" i="18" s="1"/>
  <c r="C2325" i="18"/>
  <c r="B2325" i="18" s="1"/>
  <c r="A2325" i="18" s="1"/>
  <c r="C2324" i="18"/>
  <c r="B2324" i="18" s="1"/>
  <c r="A2324" i="18" s="1"/>
  <c r="C2323" i="18"/>
  <c r="B2323" i="18" s="1"/>
  <c r="A2323" i="18" s="1"/>
  <c r="C2322" i="18"/>
  <c r="B2322" i="18" s="1"/>
  <c r="A2322" i="18" s="1"/>
  <c r="C2321" i="18"/>
  <c r="B2321" i="18" s="1"/>
  <c r="A2321" i="18" s="1"/>
  <c r="C2320" i="18"/>
  <c r="B2320" i="18" s="1"/>
  <c r="A2320" i="18" s="1"/>
  <c r="C2319" i="18"/>
  <c r="B2319" i="18" s="1"/>
  <c r="A2319" i="18" s="1"/>
  <c r="C2318" i="18"/>
  <c r="B2318" i="18" s="1"/>
  <c r="A2318" i="18" s="1"/>
  <c r="C2317" i="18"/>
  <c r="B2317" i="18" s="1"/>
  <c r="A2317" i="18" s="1"/>
  <c r="C2316" i="18"/>
  <c r="B2316" i="18" s="1"/>
  <c r="A2316" i="18" s="1"/>
  <c r="C2315" i="18"/>
  <c r="B2315" i="18" s="1"/>
  <c r="A2315" i="18" s="1"/>
  <c r="C2314" i="18"/>
  <c r="B2314" i="18" s="1"/>
  <c r="A2314" i="18" s="1"/>
  <c r="C2313" i="18"/>
  <c r="B2313" i="18" s="1"/>
  <c r="A2313" i="18" s="1"/>
  <c r="C2312" i="18"/>
  <c r="B2312" i="18" s="1"/>
  <c r="A2312" i="18" s="1"/>
  <c r="C2311" i="18"/>
  <c r="B2311" i="18" s="1"/>
  <c r="A2311" i="18" s="1"/>
  <c r="C2310" i="18"/>
  <c r="B2310" i="18" s="1"/>
  <c r="A2310" i="18" s="1"/>
  <c r="C2309" i="18"/>
  <c r="B2309" i="18" s="1"/>
  <c r="A2309" i="18" s="1"/>
  <c r="C2308" i="18"/>
  <c r="B2308" i="18" s="1"/>
  <c r="A2308" i="18" s="1"/>
  <c r="C2307" i="18"/>
  <c r="B2307" i="18" s="1"/>
  <c r="A2307" i="18" s="1"/>
  <c r="C2306" i="18"/>
  <c r="B2306" i="18" s="1"/>
  <c r="A2306" i="18" s="1"/>
  <c r="C2305" i="18"/>
  <c r="B2305" i="18" s="1"/>
  <c r="A2305" i="18" s="1"/>
  <c r="C2304" i="18"/>
  <c r="B2304" i="18" s="1"/>
  <c r="A2304" i="18" s="1"/>
  <c r="C2303" i="18"/>
  <c r="B2303" i="18" s="1"/>
  <c r="A2303" i="18" s="1"/>
  <c r="C2302" i="18"/>
  <c r="B2302" i="18" s="1"/>
  <c r="A2302" i="18" s="1"/>
  <c r="C2301" i="18"/>
  <c r="B2301" i="18" s="1"/>
  <c r="A2301" i="18" s="1"/>
  <c r="C2300" i="18"/>
  <c r="B2300" i="18" s="1"/>
  <c r="A2300" i="18" s="1"/>
  <c r="C2299" i="18"/>
  <c r="B2299" i="18" s="1"/>
  <c r="A2299" i="18" s="1"/>
  <c r="C2298" i="18"/>
  <c r="B2298" i="18" s="1"/>
  <c r="A2298" i="18" s="1"/>
  <c r="C2297" i="18"/>
  <c r="B2297" i="18" s="1"/>
  <c r="A2297" i="18" s="1"/>
  <c r="C2296" i="18"/>
  <c r="B2296" i="18" s="1"/>
  <c r="A2296" i="18" s="1"/>
  <c r="C2295" i="18"/>
  <c r="B2295" i="18" s="1"/>
  <c r="A2295" i="18" s="1"/>
  <c r="C2294" i="18"/>
  <c r="B2294" i="18" s="1"/>
  <c r="A2294" i="18" s="1"/>
  <c r="C2293" i="18"/>
  <c r="B2293" i="18" s="1"/>
  <c r="A2293" i="18" s="1"/>
  <c r="C2292" i="18"/>
  <c r="B2292" i="18" s="1"/>
  <c r="A2292" i="18" s="1"/>
  <c r="C2291" i="18"/>
  <c r="B2291" i="18" s="1"/>
  <c r="A2291" i="18" s="1"/>
  <c r="C2290" i="18"/>
  <c r="B2290" i="18" s="1"/>
  <c r="A2290" i="18" s="1"/>
  <c r="P2289" i="18"/>
  <c r="P2343" i="18" s="1"/>
  <c r="O2289" i="18"/>
  <c r="N2289" i="18"/>
  <c r="M2289" i="18"/>
  <c r="L2289" i="18"/>
  <c r="K2289" i="18"/>
  <c r="J2289" i="18"/>
  <c r="I2289" i="18"/>
  <c r="H2289" i="18"/>
  <c r="G2289" i="18"/>
  <c r="F2289" i="18"/>
  <c r="E2289" i="18"/>
  <c r="D2289" i="18"/>
  <c r="A2286" i="18"/>
  <c r="A2285" i="18"/>
  <c r="A2284" i="18"/>
  <c r="A2283" i="18"/>
  <c r="C2282" i="18"/>
  <c r="B2282" i="18" s="1"/>
  <c r="A2282" i="18" s="1"/>
  <c r="C2281" i="18"/>
  <c r="B2281" i="18" s="1"/>
  <c r="A2281" i="18" s="1"/>
  <c r="C2280" i="18"/>
  <c r="B2280" i="18" s="1"/>
  <c r="A2280" i="18" s="1"/>
  <c r="C2279" i="18"/>
  <c r="B2279" i="18" s="1"/>
  <c r="A2279" i="18" s="1"/>
  <c r="C2278" i="18"/>
  <c r="B2278" i="18" s="1"/>
  <c r="A2278" i="18" s="1"/>
  <c r="C2277" i="18"/>
  <c r="B2277" i="18" s="1"/>
  <c r="A2277" i="18" s="1"/>
  <c r="C2276" i="18"/>
  <c r="B2276" i="18" s="1"/>
  <c r="A2276" i="18" s="1"/>
  <c r="C2275" i="18"/>
  <c r="B2275" i="18" s="1"/>
  <c r="A2275" i="18" s="1"/>
  <c r="C2274" i="18"/>
  <c r="B2274" i="18" s="1"/>
  <c r="A2274" i="18" s="1"/>
  <c r="C2273" i="18"/>
  <c r="B2273" i="18" s="1"/>
  <c r="A2273" i="18" s="1"/>
  <c r="C2272" i="18"/>
  <c r="B2272" i="18" s="1"/>
  <c r="A2272" i="18" s="1"/>
  <c r="C2271" i="18"/>
  <c r="B2271" i="18" s="1"/>
  <c r="A2271" i="18" s="1"/>
  <c r="C2270" i="18"/>
  <c r="B2270" i="18" s="1"/>
  <c r="A2270" i="18" s="1"/>
  <c r="C2269" i="18"/>
  <c r="B2269" i="18" s="1"/>
  <c r="A2269" i="18" s="1"/>
  <c r="C2268" i="18"/>
  <c r="B2268" i="18" s="1"/>
  <c r="A2268" i="18" s="1"/>
  <c r="C2267" i="18"/>
  <c r="B2267" i="18" s="1"/>
  <c r="A2267" i="18" s="1"/>
  <c r="C2266" i="18"/>
  <c r="B2266" i="18" s="1"/>
  <c r="A2266" i="18" s="1"/>
  <c r="C2265" i="18"/>
  <c r="B2265" i="18" s="1"/>
  <c r="A2265" i="18" s="1"/>
  <c r="C2264" i="18"/>
  <c r="B2264" i="18" s="1"/>
  <c r="A2264" i="18" s="1"/>
  <c r="C2263" i="18"/>
  <c r="B2263" i="18" s="1"/>
  <c r="A2263" i="18" s="1"/>
  <c r="C2262" i="18"/>
  <c r="B2262" i="18" s="1"/>
  <c r="A2262" i="18" s="1"/>
  <c r="C2261" i="18"/>
  <c r="B2261" i="18" s="1"/>
  <c r="A2261" i="18" s="1"/>
  <c r="C2260" i="18"/>
  <c r="B2260" i="18" s="1"/>
  <c r="A2260" i="18" s="1"/>
  <c r="C2259" i="18"/>
  <c r="B2259" i="18" s="1"/>
  <c r="A2259" i="18" s="1"/>
  <c r="C2258" i="18"/>
  <c r="B2258" i="18" s="1"/>
  <c r="A2258" i="18" s="1"/>
  <c r="C2257" i="18"/>
  <c r="B2257" i="18" s="1"/>
  <c r="A2257" i="18" s="1"/>
  <c r="C2256" i="18"/>
  <c r="B2256" i="18" s="1"/>
  <c r="A2256" i="18" s="1"/>
  <c r="C2255" i="18"/>
  <c r="B2255" i="18" s="1"/>
  <c r="A2255" i="18" s="1"/>
  <c r="C2254" i="18"/>
  <c r="B2254" i="18" s="1"/>
  <c r="A2254" i="18" s="1"/>
  <c r="C2253" i="18"/>
  <c r="B2253" i="18" s="1"/>
  <c r="A2253" i="18" s="1"/>
  <c r="C2252" i="18"/>
  <c r="B2252" i="18" s="1"/>
  <c r="A2252" i="18" s="1"/>
  <c r="C2251" i="18"/>
  <c r="B2251" i="18" s="1"/>
  <c r="A2251" i="18" s="1"/>
  <c r="C2250" i="18"/>
  <c r="B2250" i="18" s="1"/>
  <c r="A2250" i="18" s="1"/>
  <c r="C2249" i="18"/>
  <c r="B2249" i="18" s="1"/>
  <c r="A2249" i="18" s="1"/>
  <c r="C2248" i="18"/>
  <c r="B2248" i="18" s="1"/>
  <c r="A2248" i="18" s="1"/>
  <c r="C2247" i="18"/>
  <c r="B2247" i="18" s="1"/>
  <c r="A2247" i="18" s="1"/>
  <c r="C2246" i="18"/>
  <c r="B2246" i="18" s="1"/>
  <c r="A2246" i="18" s="1"/>
  <c r="C2245" i="18"/>
  <c r="B2245" i="18" s="1"/>
  <c r="A2245" i="18" s="1"/>
  <c r="C2244" i="18"/>
  <c r="B2244" i="18" s="1"/>
  <c r="A2244" i="18" s="1"/>
  <c r="C2243" i="18"/>
  <c r="B2243" i="18" s="1"/>
  <c r="A2243" i="18" s="1"/>
  <c r="C2242" i="18"/>
  <c r="B2242" i="18" s="1"/>
  <c r="A2242" i="18" s="1"/>
  <c r="C2241" i="18"/>
  <c r="B2241" i="18" s="1"/>
  <c r="A2241" i="18" s="1"/>
  <c r="C2240" i="18"/>
  <c r="B2240" i="18" s="1"/>
  <c r="A2240" i="18" s="1"/>
  <c r="C2239" i="18"/>
  <c r="B2239" i="18" s="1"/>
  <c r="A2239" i="18" s="1"/>
  <c r="C2238" i="18"/>
  <c r="B2238" i="18" s="1"/>
  <c r="A2238" i="18" s="1"/>
  <c r="C2237" i="18"/>
  <c r="B2237" i="18" s="1"/>
  <c r="A2237" i="18" s="1"/>
  <c r="C2236" i="18"/>
  <c r="B2236" i="18" s="1"/>
  <c r="A2236" i="18" s="1"/>
  <c r="C2235" i="18"/>
  <c r="B2235" i="18" s="1"/>
  <c r="A2235" i="18" s="1"/>
  <c r="C2234" i="18"/>
  <c r="B2234" i="18" s="1"/>
  <c r="A2234" i="18" s="1"/>
  <c r="C2233" i="18"/>
  <c r="B2233" i="18" s="1"/>
  <c r="A2233" i="18" s="1"/>
  <c r="P2232" i="18"/>
  <c r="P2286" i="18" s="1"/>
  <c r="O2232" i="18"/>
  <c r="N2232" i="18"/>
  <c r="M2232" i="18"/>
  <c r="L2232" i="18"/>
  <c r="K2232" i="18"/>
  <c r="J2232" i="18"/>
  <c r="I2232" i="18"/>
  <c r="H2232" i="18"/>
  <c r="G2232" i="18"/>
  <c r="F2232" i="18"/>
  <c r="E2232" i="18"/>
  <c r="D2232" i="18"/>
  <c r="A2229" i="18"/>
  <c r="A2228" i="18"/>
  <c r="A2227" i="18"/>
  <c r="A2226" i="18"/>
  <c r="C2225" i="18"/>
  <c r="B2225" i="18" s="1"/>
  <c r="A2225" i="18" s="1"/>
  <c r="C2224" i="18"/>
  <c r="B2224" i="18" s="1"/>
  <c r="A2224" i="18" s="1"/>
  <c r="C2223" i="18"/>
  <c r="B2223" i="18" s="1"/>
  <c r="A2223" i="18" s="1"/>
  <c r="C2222" i="18"/>
  <c r="B2222" i="18" s="1"/>
  <c r="A2222" i="18" s="1"/>
  <c r="C2221" i="18"/>
  <c r="B2221" i="18" s="1"/>
  <c r="A2221" i="18" s="1"/>
  <c r="C2220" i="18"/>
  <c r="B2220" i="18" s="1"/>
  <c r="A2220" i="18" s="1"/>
  <c r="C2219" i="18"/>
  <c r="B2219" i="18" s="1"/>
  <c r="A2219" i="18" s="1"/>
  <c r="C2218" i="18"/>
  <c r="B2218" i="18" s="1"/>
  <c r="A2218" i="18" s="1"/>
  <c r="C2217" i="18"/>
  <c r="B2217" i="18" s="1"/>
  <c r="A2217" i="18" s="1"/>
  <c r="C2216" i="18"/>
  <c r="B2216" i="18" s="1"/>
  <c r="A2216" i="18" s="1"/>
  <c r="C2215" i="18"/>
  <c r="B2215" i="18" s="1"/>
  <c r="A2215" i="18" s="1"/>
  <c r="C2214" i="18"/>
  <c r="B2214" i="18" s="1"/>
  <c r="A2214" i="18" s="1"/>
  <c r="C2213" i="18"/>
  <c r="B2213" i="18" s="1"/>
  <c r="A2213" i="18" s="1"/>
  <c r="C2212" i="18"/>
  <c r="B2212" i="18" s="1"/>
  <c r="A2212" i="18" s="1"/>
  <c r="C2211" i="18"/>
  <c r="B2211" i="18" s="1"/>
  <c r="A2211" i="18" s="1"/>
  <c r="C2210" i="18"/>
  <c r="B2210" i="18" s="1"/>
  <c r="A2210" i="18" s="1"/>
  <c r="C2209" i="18"/>
  <c r="B2209" i="18" s="1"/>
  <c r="A2209" i="18" s="1"/>
  <c r="C2208" i="18"/>
  <c r="B2208" i="18" s="1"/>
  <c r="A2208" i="18" s="1"/>
  <c r="C2207" i="18"/>
  <c r="B2207" i="18" s="1"/>
  <c r="A2207" i="18" s="1"/>
  <c r="C2206" i="18"/>
  <c r="B2206" i="18" s="1"/>
  <c r="A2206" i="18" s="1"/>
  <c r="C2205" i="18"/>
  <c r="B2205" i="18" s="1"/>
  <c r="A2205" i="18" s="1"/>
  <c r="C2204" i="18"/>
  <c r="B2204" i="18" s="1"/>
  <c r="A2204" i="18" s="1"/>
  <c r="C2203" i="18"/>
  <c r="B2203" i="18" s="1"/>
  <c r="A2203" i="18" s="1"/>
  <c r="C2202" i="18"/>
  <c r="B2202" i="18" s="1"/>
  <c r="A2202" i="18" s="1"/>
  <c r="C2201" i="18"/>
  <c r="B2201" i="18" s="1"/>
  <c r="A2201" i="18" s="1"/>
  <c r="C2200" i="18"/>
  <c r="B2200" i="18" s="1"/>
  <c r="A2200" i="18" s="1"/>
  <c r="C2199" i="18"/>
  <c r="B2199" i="18" s="1"/>
  <c r="A2199" i="18" s="1"/>
  <c r="C2198" i="18"/>
  <c r="B2198" i="18" s="1"/>
  <c r="A2198" i="18" s="1"/>
  <c r="C2197" i="18"/>
  <c r="B2197" i="18" s="1"/>
  <c r="A2197" i="18" s="1"/>
  <c r="C2196" i="18"/>
  <c r="B2196" i="18" s="1"/>
  <c r="A2196" i="18" s="1"/>
  <c r="C2195" i="18"/>
  <c r="B2195" i="18" s="1"/>
  <c r="A2195" i="18" s="1"/>
  <c r="C2194" i="18"/>
  <c r="B2194" i="18" s="1"/>
  <c r="A2194" i="18" s="1"/>
  <c r="C2193" i="18"/>
  <c r="B2193" i="18" s="1"/>
  <c r="A2193" i="18" s="1"/>
  <c r="C2192" i="18"/>
  <c r="B2192" i="18" s="1"/>
  <c r="A2192" i="18" s="1"/>
  <c r="C2191" i="18"/>
  <c r="B2191" i="18" s="1"/>
  <c r="A2191" i="18" s="1"/>
  <c r="C2190" i="18"/>
  <c r="B2190" i="18" s="1"/>
  <c r="A2190" i="18" s="1"/>
  <c r="C2189" i="18"/>
  <c r="B2189" i="18" s="1"/>
  <c r="A2189" i="18" s="1"/>
  <c r="C2188" i="18"/>
  <c r="B2188" i="18" s="1"/>
  <c r="A2188" i="18" s="1"/>
  <c r="C2187" i="18"/>
  <c r="B2187" i="18" s="1"/>
  <c r="A2187" i="18" s="1"/>
  <c r="C2186" i="18"/>
  <c r="B2186" i="18" s="1"/>
  <c r="A2186" i="18" s="1"/>
  <c r="C2185" i="18"/>
  <c r="B2185" i="18" s="1"/>
  <c r="A2185" i="18" s="1"/>
  <c r="C2184" i="18"/>
  <c r="B2184" i="18" s="1"/>
  <c r="A2184" i="18" s="1"/>
  <c r="C2183" i="18"/>
  <c r="B2183" i="18" s="1"/>
  <c r="A2183" i="18" s="1"/>
  <c r="C2182" i="18"/>
  <c r="B2182" i="18" s="1"/>
  <c r="A2182" i="18" s="1"/>
  <c r="C2181" i="18"/>
  <c r="B2181" i="18" s="1"/>
  <c r="A2181" i="18" s="1"/>
  <c r="C2180" i="18"/>
  <c r="B2180" i="18" s="1"/>
  <c r="A2180" i="18" s="1"/>
  <c r="C2179" i="18"/>
  <c r="B2179" i="18" s="1"/>
  <c r="A2179" i="18" s="1"/>
  <c r="C2178" i="18"/>
  <c r="B2178" i="18" s="1"/>
  <c r="A2178" i="18" s="1"/>
  <c r="C2177" i="18"/>
  <c r="B2177" i="18" s="1"/>
  <c r="A2177" i="18" s="1"/>
  <c r="C2176" i="18"/>
  <c r="B2176" i="18" s="1"/>
  <c r="A2176" i="18" s="1"/>
  <c r="P2175" i="18"/>
  <c r="O2175" i="18"/>
  <c r="N2175" i="18"/>
  <c r="M2175" i="18"/>
  <c r="L2175" i="18"/>
  <c r="K2175" i="18"/>
  <c r="J2175" i="18"/>
  <c r="I2175" i="18"/>
  <c r="H2175" i="18"/>
  <c r="G2175" i="18"/>
  <c r="F2175" i="18"/>
  <c r="E2175" i="18"/>
  <c r="D2175" i="18"/>
  <c r="A2172" i="18"/>
  <c r="A2171" i="18"/>
  <c r="A2170" i="18"/>
  <c r="A2169" i="18"/>
  <c r="C2168" i="18"/>
  <c r="B2168" i="18" s="1"/>
  <c r="A2168" i="18" s="1"/>
  <c r="C2167" i="18"/>
  <c r="B2167" i="18" s="1"/>
  <c r="A2167" i="18" s="1"/>
  <c r="C2166" i="18"/>
  <c r="B2166" i="18" s="1"/>
  <c r="A2166" i="18" s="1"/>
  <c r="C2165" i="18"/>
  <c r="B2165" i="18" s="1"/>
  <c r="A2165" i="18" s="1"/>
  <c r="C2164" i="18"/>
  <c r="B2164" i="18" s="1"/>
  <c r="A2164" i="18" s="1"/>
  <c r="C2163" i="18"/>
  <c r="B2163" i="18" s="1"/>
  <c r="A2163" i="18" s="1"/>
  <c r="C2162" i="18"/>
  <c r="B2162" i="18" s="1"/>
  <c r="A2162" i="18" s="1"/>
  <c r="C2161" i="18"/>
  <c r="B2161" i="18" s="1"/>
  <c r="A2161" i="18" s="1"/>
  <c r="C2160" i="18"/>
  <c r="B2160" i="18" s="1"/>
  <c r="A2160" i="18" s="1"/>
  <c r="C2159" i="18"/>
  <c r="B2159" i="18" s="1"/>
  <c r="A2159" i="18" s="1"/>
  <c r="C2158" i="18"/>
  <c r="B2158" i="18" s="1"/>
  <c r="A2158" i="18" s="1"/>
  <c r="C2157" i="18"/>
  <c r="B2157" i="18" s="1"/>
  <c r="A2157" i="18" s="1"/>
  <c r="C2156" i="18"/>
  <c r="B2156" i="18" s="1"/>
  <c r="A2156" i="18" s="1"/>
  <c r="C2155" i="18"/>
  <c r="B2155" i="18" s="1"/>
  <c r="A2155" i="18" s="1"/>
  <c r="C2154" i="18"/>
  <c r="B2154" i="18" s="1"/>
  <c r="A2154" i="18" s="1"/>
  <c r="C2153" i="18"/>
  <c r="B2153" i="18" s="1"/>
  <c r="A2153" i="18" s="1"/>
  <c r="C2152" i="18"/>
  <c r="B2152" i="18" s="1"/>
  <c r="A2152" i="18" s="1"/>
  <c r="C2151" i="18"/>
  <c r="B2151" i="18" s="1"/>
  <c r="A2151" i="18" s="1"/>
  <c r="C2150" i="18"/>
  <c r="B2150" i="18" s="1"/>
  <c r="A2150" i="18" s="1"/>
  <c r="C2149" i="18"/>
  <c r="B2149" i="18" s="1"/>
  <c r="A2149" i="18" s="1"/>
  <c r="C2148" i="18"/>
  <c r="B2148" i="18" s="1"/>
  <c r="A2148" i="18" s="1"/>
  <c r="C2147" i="18"/>
  <c r="B2147" i="18" s="1"/>
  <c r="A2147" i="18" s="1"/>
  <c r="C2146" i="18"/>
  <c r="B2146" i="18" s="1"/>
  <c r="A2146" i="18" s="1"/>
  <c r="C2145" i="18"/>
  <c r="B2145" i="18" s="1"/>
  <c r="A2145" i="18" s="1"/>
  <c r="C2144" i="18"/>
  <c r="B2144" i="18" s="1"/>
  <c r="A2144" i="18" s="1"/>
  <c r="C2143" i="18"/>
  <c r="B2143" i="18" s="1"/>
  <c r="A2143" i="18" s="1"/>
  <c r="C2142" i="18"/>
  <c r="B2142" i="18" s="1"/>
  <c r="A2142" i="18" s="1"/>
  <c r="C2141" i="18"/>
  <c r="B2141" i="18" s="1"/>
  <c r="A2141" i="18" s="1"/>
  <c r="C2140" i="18"/>
  <c r="B2140" i="18" s="1"/>
  <c r="A2140" i="18" s="1"/>
  <c r="C2139" i="18"/>
  <c r="B2139" i="18" s="1"/>
  <c r="A2139" i="18" s="1"/>
  <c r="C2138" i="18"/>
  <c r="B2138" i="18" s="1"/>
  <c r="A2138" i="18" s="1"/>
  <c r="C2137" i="18"/>
  <c r="B2137" i="18" s="1"/>
  <c r="A2137" i="18" s="1"/>
  <c r="C2136" i="18"/>
  <c r="B2136" i="18" s="1"/>
  <c r="A2136" i="18" s="1"/>
  <c r="C2135" i="18"/>
  <c r="B2135" i="18" s="1"/>
  <c r="A2135" i="18" s="1"/>
  <c r="C2134" i="18"/>
  <c r="B2134" i="18" s="1"/>
  <c r="A2134" i="18" s="1"/>
  <c r="C2133" i="18"/>
  <c r="B2133" i="18" s="1"/>
  <c r="A2133" i="18" s="1"/>
  <c r="C2132" i="18"/>
  <c r="B2132" i="18" s="1"/>
  <c r="A2132" i="18" s="1"/>
  <c r="C2131" i="18"/>
  <c r="B2131" i="18" s="1"/>
  <c r="A2131" i="18" s="1"/>
  <c r="C2130" i="18"/>
  <c r="B2130" i="18" s="1"/>
  <c r="A2130" i="18" s="1"/>
  <c r="C2129" i="18"/>
  <c r="B2129" i="18" s="1"/>
  <c r="A2129" i="18" s="1"/>
  <c r="C2128" i="18"/>
  <c r="B2128" i="18" s="1"/>
  <c r="A2128" i="18" s="1"/>
  <c r="C2127" i="18"/>
  <c r="B2127" i="18" s="1"/>
  <c r="A2127" i="18" s="1"/>
  <c r="C2126" i="18"/>
  <c r="B2126" i="18" s="1"/>
  <c r="A2126" i="18" s="1"/>
  <c r="C2125" i="18"/>
  <c r="B2125" i="18" s="1"/>
  <c r="A2125" i="18" s="1"/>
  <c r="C2124" i="18"/>
  <c r="B2124" i="18" s="1"/>
  <c r="A2124" i="18" s="1"/>
  <c r="C2123" i="18"/>
  <c r="B2123" i="18" s="1"/>
  <c r="A2123" i="18" s="1"/>
  <c r="C2122" i="18"/>
  <c r="B2122" i="18" s="1"/>
  <c r="A2122" i="18" s="1"/>
  <c r="C2121" i="18"/>
  <c r="B2121" i="18" s="1"/>
  <c r="A2121" i="18" s="1"/>
  <c r="C2120" i="18"/>
  <c r="B2120" i="18" s="1"/>
  <c r="A2120" i="18" s="1"/>
  <c r="C2119" i="18"/>
  <c r="B2119" i="18" s="1"/>
  <c r="A2119" i="18" s="1"/>
  <c r="P2118" i="18"/>
  <c r="O2118" i="18"/>
  <c r="N2118" i="18"/>
  <c r="M2118" i="18"/>
  <c r="L2118" i="18"/>
  <c r="K2118" i="18"/>
  <c r="J2118" i="18"/>
  <c r="I2118" i="18"/>
  <c r="H2118" i="18"/>
  <c r="G2118" i="18"/>
  <c r="F2118" i="18"/>
  <c r="E2118" i="18"/>
  <c r="D2118" i="18"/>
  <c r="A2115" i="18"/>
  <c r="A2114" i="18"/>
  <c r="A2113" i="18"/>
  <c r="A2112" i="18"/>
  <c r="C2111" i="18"/>
  <c r="B2111" i="18" s="1"/>
  <c r="A2111" i="18" s="1"/>
  <c r="C2110" i="18"/>
  <c r="B2110" i="18" s="1"/>
  <c r="A2110" i="18" s="1"/>
  <c r="C2109" i="18"/>
  <c r="B2109" i="18" s="1"/>
  <c r="A2109" i="18" s="1"/>
  <c r="C2108" i="18"/>
  <c r="B2108" i="18" s="1"/>
  <c r="A2108" i="18" s="1"/>
  <c r="C2107" i="18"/>
  <c r="B2107" i="18" s="1"/>
  <c r="A2107" i="18" s="1"/>
  <c r="C2106" i="18"/>
  <c r="B2106" i="18" s="1"/>
  <c r="A2106" i="18" s="1"/>
  <c r="C2105" i="18"/>
  <c r="B2105" i="18" s="1"/>
  <c r="A2105" i="18" s="1"/>
  <c r="C2104" i="18"/>
  <c r="B2104" i="18" s="1"/>
  <c r="A2104" i="18" s="1"/>
  <c r="C2103" i="18"/>
  <c r="B2103" i="18" s="1"/>
  <c r="A2103" i="18" s="1"/>
  <c r="C2102" i="18"/>
  <c r="B2102" i="18" s="1"/>
  <c r="A2102" i="18" s="1"/>
  <c r="C2101" i="18"/>
  <c r="B2101" i="18" s="1"/>
  <c r="A2101" i="18" s="1"/>
  <c r="C2100" i="18"/>
  <c r="B2100" i="18" s="1"/>
  <c r="A2100" i="18" s="1"/>
  <c r="C2099" i="18"/>
  <c r="B2099" i="18" s="1"/>
  <c r="A2099" i="18" s="1"/>
  <c r="C2098" i="18"/>
  <c r="B2098" i="18" s="1"/>
  <c r="A2098" i="18" s="1"/>
  <c r="C2097" i="18"/>
  <c r="B2097" i="18" s="1"/>
  <c r="A2097" i="18" s="1"/>
  <c r="C2096" i="18"/>
  <c r="B2096" i="18" s="1"/>
  <c r="A2096" i="18" s="1"/>
  <c r="C2095" i="18"/>
  <c r="B2095" i="18" s="1"/>
  <c r="A2095" i="18" s="1"/>
  <c r="C2094" i="18"/>
  <c r="B2094" i="18" s="1"/>
  <c r="A2094" i="18" s="1"/>
  <c r="C2093" i="18"/>
  <c r="B2093" i="18" s="1"/>
  <c r="A2093" i="18" s="1"/>
  <c r="C2092" i="18"/>
  <c r="B2092" i="18" s="1"/>
  <c r="A2092" i="18" s="1"/>
  <c r="C2091" i="18"/>
  <c r="B2091" i="18" s="1"/>
  <c r="A2091" i="18" s="1"/>
  <c r="C2090" i="18"/>
  <c r="B2090" i="18" s="1"/>
  <c r="A2090" i="18" s="1"/>
  <c r="C2089" i="18"/>
  <c r="B2089" i="18" s="1"/>
  <c r="A2089" i="18" s="1"/>
  <c r="C2088" i="18"/>
  <c r="B2088" i="18" s="1"/>
  <c r="A2088" i="18" s="1"/>
  <c r="C2087" i="18"/>
  <c r="B2087" i="18" s="1"/>
  <c r="A2087" i="18" s="1"/>
  <c r="C2086" i="18"/>
  <c r="B2086" i="18" s="1"/>
  <c r="A2086" i="18" s="1"/>
  <c r="C2085" i="18"/>
  <c r="B2085" i="18" s="1"/>
  <c r="A2085" i="18" s="1"/>
  <c r="C2084" i="18"/>
  <c r="B2084" i="18" s="1"/>
  <c r="A2084" i="18" s="1"/>
  <c r="C2083" i="18"/>
  <c r="B2083" i="18" s="1"/>
  <c r="A2083" i="18" s="1"/>
  <c r="C2082" i="18"/>
  <c r="B2082" i="18" s="1"/>
  <c r="A2082" i="18" s="1"/>
  <c r="C2081" i="18"/>
  <c r="B2081" i="18" s="1"/>
  <c r="A2081" i="18" s="1"/>
  <c r="C2080" i="18"/>
  <c r="B2080" i="18" s="1"/>
  <c r="A2080" i="18" s="1"/>
  <c r="C2079" i="18"/>
  <c r="B2079" i="18" s="1"/>
  <c r="A2079" i="18" s="1"/>
  <c r="C2078" i="18"/>
  <c r="B2078" i="18" s="1"/>
  <c r="A2078" i="18" s="1"/>
  <c r="C2077" i="18"/>
  <c r="B2077" i="18" s="1"/>
  <c r="A2077" i="18" s="1"/>
  <c r="C2076" i="18"/>
  <c r="B2076" i="18" s="1"/>
  <c r="A2076" i="18" s="1"/>
  <c r="C2075" i="18"/>
  <c r="B2075" i="18" s="1"/>
  <c r="A2075" i="18" s="1"/>
  <c r="C2074" i="18"/>
  <c r="B2074" i="18" s="1"/>
  <c r="A2074" i="18" s="1"/>
  <c r="C2073" i="18"/>
  <c r="B2073" i="18" s="1"/>
  <c r="A2073" i="18" s="1"/>
  <c r="C2072" i="18"/>
  <c r="B2072" i="18" s="1"/>
  <c r="A2072" i="18" s="1"/>
  <c r="C2071" i="18"/>
  <c r="B2071" i="18" s="1"/>
  <c r="A2071" i="18" s="1"/>
  <c r="C2070" i="18"/>
  <c r="B2070" i="18" s="1"/>
  <c r="A2070" i="18" s="1"/>
  <c r="C2069" i="18"/>
  <c r="B2069" i="18" s="1"/>
  <c r="A2069" i="18" s="1"/>
  <c r="C2068" i="18"/>
  <c r="B2068" i="18" s="1"/>
  <c r="A2068" i="18" s="1"/>
  <c r="C2067" i="18"/>
  <c r="B2067" i="18" s="1"/>
  <c r="A2067" i="18" s="1"/>
  <c r="C2066" i="18"/>
  <c r="B2066" i="18" s="1"/>
  <c r="A2066" i="18" s="1"/>
  <c r="C2065" i="18"/>
  <c r="B2065" i="18" s="1"/>
  <c r="A2065" i="18" s="1"/>
  <c r="C2064" i="18"/>
  <c r="B2064" i="18" s="1"/>
  <c r="A2064" i="18" s="1"/>
  <c r="C2063" i="18"/>
  <c r="B2063" i="18" s="1"/>
  <c r="A2063" i="18" s="1"/>
  <c r="C2062" i="18"/>
  <c r="B2062" i="18" s="1"/>
  <c r="A2062" i="18" s="1"/>
  <c r="P2061" i="18"/>
  <c r="O2061" i="18"/>
  <c r="N2061" i="18"/>
  <c r="M2061" i="18"/>
  <c r="L2061" i="18"/>
  <c r="K2061" i="18"/>
  <c r="J2061" i="18"/>
  <c r="I2061" i="18"/>
  <c r="H2061" i="18"/>
  <c r="G2061" i="18"/>
  <c r="F2061" i="18"/>
  <c r="E2061" i="18"/>
  <c r="D2061" i="18"/>
  <c r="A2058" i="18"/>
  <c r="A2057" i="18"/>
  <c r="A2056" i="18"/>
  <c r="A2055" i="18"/>
  <c r="C2054" i="18"/>
  <c r="B2054" i="18" s="1"/>
  <c r="A2054" i="18" s="1"/>
  <c r="C2053" i="18"/>
  <c r="B2053" i="18" s="1"/>
  <c r="A2053" i="18" s="1"/>
  <c r="C2052" i="18"/>
  <c r="B2052" i="18" s="1"/>
  <c r="A2052" i="18" s="1"/>
  <c r="C2051" i="18"/>
  <c r="B2051" i="18" s="1"/>
  <c r="A2051" i="18" s="1"/>
  <c r="C2050" i="18"/>
  <c r="B2050" i="18" s="1"/>
  <c r="A2050" i="18" s="1"/>
  <c r="C2049" i="18"/>
  <c r="B2049" i="18" s="1"/>
  <c r="A2049" i="18" s="1"/>
  <c r="C2048" i="18"/>
  <c r="B2048" i="18" s="1"/>
  <c r="A2048" i="18" s="1"/>
  <c r="C2047" i="18"/>
  <c r="B2047" i="18" s="1"/>
  <c r="A2047" i="18" s="1"/>
  <c r="C2046" i="18"/>
  <c r="B2046" i="18" s="1"/>
  <c r="A2046" i="18" s="1"/>
  <c r="C2045" i="18"/>
  <c r="B2045" i="18" s="1"/>
  <c r="A2045" i="18" s="1"/>
  <c r="C2044" i="18"/>
  <c r="B2044" i="18" s="1"/>
  <c r="A2044" i="18" s="1"/>
  <c r="C2043" i="18"/>
  <c r="B2043" i="18" s="1"/>
  <c r="A2043" i="18" s="1"/>
  <c r="C2042" i="18"/>
  <c r="B2042" i="18" s="1"/>
  <c r="A2042" i="18" s="1"/>
  <c r="C2041" i="18"/>
  <c r="B2041" i="18" s="1"/>
  <c r="A2041" i="18" s="1"/>
  <c r="C2040" i="18"/>
  <c r="B2040" i="18" s="1"/>
  <c r="A2040" i="18" s="1"/>
  <c r="C2039" i="18"/>
  <c r="B2039" i="18" s="1"/>
  <c r="A2039" i="18" s="1"/>
  <c r="C2038" i="18"/>
  <c r="B2038" i="18" s="1"/>
  <c r="A2038" i="18" s="1"/>
  <c r="C2037" i="18"/>
  <c r="B2037" i="18" s="1"/>
  <c r="A2037" i="18" s="1"/>
  <c r="C2036" i="18"/>
  <c r="B2036" i="18" s="1"/>
  <c r="A2036" i="18" s="1"/>
  <c r="C2035" i="18"/>
  <c r="B2035" i="18" s="1"/>
  <c r="A2035" i="18" s="1"/>
  <c r="C2034" i="18"/>
  <c r="B2034" i="18" s="1"/>
  <c r="A2034" i="18" s="1"/>
  <c r="C2033" i="18"/>
  <c r="B2033" i="18" s="1"/>
  <c r="A2033" i="18" s="1"/>
  <c r="C2032" i="18"/>
  <c r="B2032" i="18" s="1"/>
  <c r="A2032" i="18" s="1"/>
  <c r="C2031" i="18"/>
  <c r="B2031" i="18" s="1"/>
  <c r="A2031" i="18" s="1"/>
  <c r="C2030" i="18"/>
  <c r="B2030" i="18" s="1"/>
  <c r="A2030" i="18" s="1"/>
  <c r="C2029" i="18"/>
  <c r="B2029" i="18" s="1"/>
  <c r="A2029" i="18" s="1"/>
  <c r="C2028" i="18"/>
  <c r="B2028" i="18" s="1"/>
  <c r="A2028" i="18" s="1"/>
  <c r="C2027" i="18"/>
  <c r="B2027" i="18" s="1"/>
  <c r="A2027" i="18" s="1"/>
  <c r="C2026" i="18"/>
  <c r="B2026" i="18" s="1"/>
  <c r="A2026" i="18" s="1"/>
  <c r="C2025" i="18"/>
  <c r="B2025" i="18" s="1"/>
  <c r="A2025" i="18" s="1"/>
  <c r="C2024" i="18"/>
  <c r="B2024" i="18" s="1"/>
  <c r="A2024" i="18" s="1"/>
  <c r="C2023" i="18"/>
  <c r="B2023" i="18" s="1"/>
  <c r="A2023" i="18" s="1"/>
  <c r="C2022" i="18"/>
  <c r="B2022" i="18" s="1"/>
  <c r="A2022" i="18" s="1"/>
  <c r="C2021" i="18"/>
  <c r="B2021" i="18" s="1"/>
  <c r="A2021" i="18" s="1"/>
  <c r="C2020" i="18"/>
  <c r="B2020" i="18" s="1"/>
  <c r="A2020" i="18" s="1"/>
  <c r="C2019" i="18"/>
  <c r="B2019" i="18" s="1"/>
  <c r="A2019" i="18" s="1"/>
  <c r="C2018" i="18"/>
  <c r="B2018" i="18" s="1"/>
  <c r="A2018" i="18" s="1"/>
  <c r="C2017" i="18"/>
  <c r="B2017" i="18" s="1"/>
  <c r="A2017" i="18" s="1"/>
  <c r="C2016" i="18"/>
  <c r="B2016" i="18" s="1"/>
  <c r="A2016" i="18" s="1"/>
  <c r="C2015" i="18"/>
  <c r="B2015" i="18" s="1"/>
  <c r="A2015" i="18" s="1"/>
  <c r="C2014" i="18"/>
  <c r="B2014" i="18" s="1"/>
  <c r="A2014" i="18" s="1"/>
  <c r="C2013" i="18"/>
  <c r="B2013" i="18" s="1"/>
  <c r="A2013" i="18" s="1"/>
  <c r="C2012" i="18"/>
  <c r="B2012" i="18" s="1"/>
  <c r="A2012" i="18" s="1"/>
  <c r="C2011" i="18"/>
  <c r="B2011" i="18" s="1"/>
  <c r="A2011" i="18" s="1"/>
  <c r="C2010" i="18"/>
  <c r="B2010" i="18" s="1"/>
  <c r="A2010" i="18" s="1"/>
  <c r="C2009" i="18"/>
  <c r="B2009" i="18" s="1"/>
  <c r="A2009" i="18" s="1"/>
  <c r="C2008" i="18"/>
  <c r="B2008" i="18" s="1"/>
  <c r="A2008" i="18" s="1"/>
  <c r="C2007" i="18"/>
  <c r="B2007" i="18" s="1"/>
  <c r="A2007" i="18" s="1"/>
  <c r="C2006" i="18"/>
  <c r="B2006" i="18" s="1"/>
  <c r="A2006" i="18" s="1"/>
  <c r="C2005" i="18"/>
  <c r="B2005" i="18" s="1"/>
  <c r="A2005" i="18" s="1"/>
  <c r="P2004" i="18"/>
  <c r="O2004" i="18"/>
  <c r="N2004" i="18"/>
  <c r="M2004" i="18"/>
  <c r="L2004" i="18"/>
  <c r="K2004" i="18"/>
  <c r="J2004" i="18"/>
  <c r="I2004" i="18"/>
  <c r="H2004" i="18"/>
  <c r="G2004" i="18"/>
  <c r="F2004" i="18"/>
  <c r="E2004" i="18"/>
  <c r="D2004" i="18"/>
  <c r="A2001" i="18"/>
  <c r="A2000" i="18"/>
  <c r="A1999" i="18"/>
  <c r="A1998" i="18"/>
  <c r="C1997" i="18"/>
  <c r="B1997" i="18" s="1"/>
  <c r="A1997" i="18" s="1"/>
  <c r="C1996" i="18"/>
  <c r="B1996" i="18" s="1"/>
  <c r="A1996" i="18" s="1"/>
  <c r="C1995" i="18"/>
  <c r="B1995" i="18" s="1"/>
  <c r="A1995" i="18" s="1"/>
  <c r="C1994" i="18"/>
  <c r="B1994" i="18" s="1"/>
  <c r="A1994" i="18" s="1"/>
  <c r="C1993" i="18"/>
  <c r="B1993" i="18" s="1"/>
  <c r="A1993" i="18" s="1"/>
  <c r="C1992" i="18"/>
  <c r="B1992" i="18" s="1"/>
  <c r="A1992" i="18" s="1"/>
  <c r="C1991" i="18"/>
  <c r="B1991" i="18" s="1"/>
  <c r="A1991" i="18" s="1"/>
  <c r="C1990" i="18"/>
  <c r="B1990" i="18" s="1"/>
  <c r="A1990" i="18" s="1"/>
  <c r="C1989" i="18"/>
  <c r="B1989" i="18" s="1"/>
  <c r="A1989" i="18" s="1"/>
  <c r="C1988" i="18"/>
  <c r="B1988" i="18" s="1"/>
  <c r="A1988" i="18" s="1"/>
  <c r="C1987" i="18"/>
  <c r="B1987" i="18" s="1"/>
  <c r="A1987" i="18" s="1"/>
  <c r="C1986" i="18"/>
  <c r="B1986" i="18" s="1"/>
  <c r="A1986" i="18" s="1"/>
  <c r="C1985" i="18"/>
  <c r="B1985" i="18" s="1"/>
  <c r="A1985" i="18" s="1"/>
  <c r="C1984" i="18"/>
  <c r="B1984" i="18" s="1"/>
  <c r="A1984" i="18" s="1"/>
  <c r="C1983" i="18"/>
  <c r="B1983" i="18" s="1"/>
  <c r="A1983" i="18" s="1"/>
  <c r="C1982" i="18"/>
  <c r="B1982" i="18" s="1"/>
  <c r="A1982" i="18" s="1"/>
  <c r="C1981" i="18"/>
  <c r="B1981" i="18" s="1"/>
  <c r="A1981" i="18" s="1"/>
  <c r="C1980" i="18"/>
  <c r="B1980" i="18" s="1"/>
  <c r="A1980" i="18" s="1"/>
  <c r="C1979" i="18"/>
  <c r="B1979" i="18" s="1"/>
  <c r="A1979" i="18" s="1"/>
  <c r="C1978" i="18"/>
  <c r="B1978" i="18" s="1"/>
  <c r="A1978" i="18" s="1"/>
  <c r="C1977" i="18"/>
  <c r="B1977" i="18" s="1"/>
  <c r="A1977" i="18" s="1"/>
  <c r="C1976" i="18"/>
  <c r="B1976" i="18" s="1"/>
  <c r="A1976" i="18" s="1"/>
  <c r="C1975" i="18"/>
  <c r="B1975" i="18" s="1"/>
  <c r="A1975" i="18" s="1"/>
  <c r="C1974" i="18"/>
  <c r="B1974" i="18" s="1"/>
  <c r="A1974" i="18" s="1"/>
  <c r="C1973" i="18"/>
  <c r="B1973" i="18" s="1"/>
  <c r="A1973" i="18" s="1"/>
  <c r="C1972" i="18"/>
  <c r="B1972" i="18" s="1"/>
  <c r="A1972" i="18" s="1"/>
  <c r="C1971" i="18"/>
  <c r="B1971" i="18" s="1"/>
  <c r="A1971" i="18" s="1"/>
  <c r="C1970" i="18"/>
  <c r="B1970" i="18" s="1"/>
  <c r="A1970" i="18" s="1"/>
  <c r="C1969" i="18"/>
  <c r="B1969" i="18" s="1"/>
  <c r="A1969" i="18" s="1"/>
  <c r="C1968" i="18"/>
  <c r="B1968" i="18" s="1"/>
  <c r="A1968" i="18" s="1"/>
  <c r="C1967" i="18"/>
  <c r="B1967" i="18" s="1"/>
  <c r="A1967" i="18" s="1"/>
  <c r="C1966" i="18"/>
  <c r="B1966" i="18" s="1"/>
  <c r="A1966" i="18" s="1"/>
  <c r="C1965" i="18"/>
  <c r="B1965" i="18" s="1"/>
  <c r="A1965" i="18" s="1"/>
  <c r="C1964" i="18"/>
  <c r="B1964" i="18" s="1"/>
  <c r="A1964" i="18" s="1"/>
  <c r="C1963" i="18"/>
  <c r="B1963" i="18" s="1"/>
  <c r="A1963" i="18" s="1"/>
  <c r="C1962" i="18"/>
  <c r="B1962" i="18" s="1"/>
  <c r="A1962" i="18" s="1"/>
  <c r="C1961" i="18"/>
  <c r="B1961" i="18" s="1"/>
  <c r="A1961" i="18" s="1"/>
  <c r="C1960" i="18"/>
  <c r="B1960" i="18" s="1"/>
  <c r="A1960" i="18" s="1"/>
  <c r="C1959" i="18"/>
  <c r="B1959" i="18" s="1"/>
  <c r="A1959" i="18" s="1"/>
  <c r="C1958" i="18"/>
  <c r="B1958" i="18" s="1"/>
  <c r="A1958" i="18" s="1"/>
  <c r="C1957" i="18"/>
  <c r="B1957" i="18" s="1"/>
  <c r="A1957" i="18" s="1"/>
  <c r="C1956" i="18"/>
  <c r="B1956" i="18" s="1"/>
  <c r="A1956" i="18" s="1"/>
  <c r="C1955" i="18"/>
  <c r="B1955" i="18" s="1"/>
  <c r="A1955" i="18" s="1"/>
  <c r="C1954" i="18"/>
  <c r="B1954" i="18" s="1"/>
  <c r="A1954" i="18" s="1"/>
  <c r="C1953" i="18"/>
  <c r="B1953" i="18" s="1"/>
  <c r="A1953" i="18" s="1"/>
  <c r="C1952" i="18"/>
  <c r="B1952" i="18" s="1"/>
  <c r="A1952" i="18" s="1"/>
  <c r="C1951" i="18"/>
  <c r="B1951" i="18" s="1"/>
  <c r="A1951" i="18" s="1"/>
  <c r="C1950" i="18"/>
  <c r="B1950" i="18" s="1"/>
  <c r="A1950" i="18" s="1"/>
  <c r="C1949" i="18"/>
  <c r="B1949" i="18" s="1"/>
  <c r="A1949" i="18" s="1"/>
  <c r="C1948" i="18"/>
  <c r="B1948" i="18" s="1"/>
  <c r="A1948" i="18" s="1"/>
  <c r="P1947" i="18"/>
  <c r="O1947" i="18"/>
  <c r="N1947" i="18"/>
  <c r="M1947" i="18"/>
  <c r="L1947" i="18"/>
  <c r="K1947" i="18"/>
  <c r="J1947" i="18"/>
  <c r="I1947" i="18"/>
  <c r="H1947" i="18"/>
  <c r="G1947" i="18"/>
  <c r="F1947" i="18"/>
  <c r="E1947" i="18"/>
  <c r="D1947" i="18"/>
  <c r="A1944" i="18"/>
  <c r="A1943" i="18"/>
  <c r="A1942" i="18"/>
  <c r="A1941" i="18"/>
  <c r="C1940" i="18"/>
  <c r="B1940" i="18" s="1"/>
  <c r="A1940" i="18" s="1"/>
  <c r="C1939" i="18"/>
  <c r="B1939" i="18" s="1"/>
  <c r="A1939" i="18" s="1"/>
  <c r="C1938" i="18"/>
  <c r="B1938" i="18" s="1"/>
  <c r="A1938" i="18" s="1"/>
  <c r="C1937" i="18"/>
  <c r="B1937" i="18" s="1"/>
  <c r="A1937" i="18" s="1"/>
  <c r="C1936" i="18"/>
  <c r="B1936" i="18" s="1"/>
  <c r="A1936" i="18" s="1"/>
  <c r="C1935" i="18"/>
  <c r="B1935" i="18" s="1"/>
  <c r="A1935" i="18" s="1"/>
  <c r="C1934" i="18"/>
  <c r="B1934" i="18" s="1"/>
  <c r="A1934" i="18" s="1"/>
  <c r="C1933" i="18"/>
  <c r="B1933" i="18" s="1"/>
  <c r="A1933" i="18" s="1"/>
  <c r="C1932" i="18"/>
  <c r="B1932" i="18" s="1"/>
  <c r="A1932" i="18" s="1"/>
  <c r="C1931" i="18"/>
  <c r="B1931" i="18" s="1"/>
  <c r="A1931" i="18" s="1"/>
  <c r="C1930" i="18"/>
  <c r="B1930" i="18" s="1"/>
  <c r="A1930" i="18" s="1"/>
  <c r="C1929" i="18"/>
  <c r="B1929" i="18" s="1"/>
  <c r="A1929" i="18" s="1"/>
  <c r="C1928" i="18"/>
  <c r="B1928" i="18" s="1"/>
  <c r="A1928" i="18" s="1"/>
  <c r="C1927" i="18"/>
  <c r="B1927" i="18" s="1"/>
  <c r="A1927" i="18" s="1"/>
  <c r="C1926" i="18"/>
  <c r="B1926" i="18" s="1"/>
  <c r="A1926" i="18" s="1"/>
  <c r="C1925" i="18"/>
  <c r="B1925" i="18" s="1"/>
  <c r="A1925" i="18" s="1"/>
  <c r="C1924" i="18"/>
  <c r="B1924" i="18" s="1"/>
  <c r="A1924" i="18" s="1"/>
  <c r="C1923" i="18"/>
  <c r="B1923" i="18" s="1"/>
  <c r="A1923" i="18" s="1"/>
  <c r="C1922" i="18"/>
  <c r="B1922" i="18" s="1"/>
  <c r="A1922" i="18" s="1"/>
  <c r="C1921" i="18"/>
  <c r="B1921" i="18" s="1"/>
  <c r="A1921" i="18" s="1"/>
  <c r="C1920" i="18"/>
  <c r="B1920" i="18" s="1"/>
  <c r="A1920" i="18" s="1"/>
  <c r="C1919" i="18"/>
  <c r="B1919" i="18" s="1"/>
  <c r="A1919" i="18" s="1"/>
  <c r="C1918" i="18"/>
  <c r="B1918" i="18" s="1"/>
  <c r="A1918" i="18" s="1"/>
  <c r="C1917" i="18"/>
  <c r="B1917" i="18" s="1"/>
  <c r="A1917" i="18" s="1"/>
  <c r="C1916" i="18"/>
  <c r="B1916" i="18" s="1"/>
  <c r="A1916" i="18" s="1"/>
  <c r="C1915" i="18"/>
  <c r="B1915" i="18" s="1"/>
  <c r="A1915" i="18" s="1"/>
  <c r="C1914" i="18"/>
  <c r="B1914" i="18" s="1"/>
  <c r="A1914" i="18" s="1"/>
  <c r="C1913" i="18"/>
  <c r="B1913" i="18" s="1"/>
  <c r="A1913" i="18" s="1"/>
  <c r="C1912" i="18"/>
  <c r="B1912" i="18" s="1"/>
  <c r="A1912" i="18" s="1"/>
  <c r="C1911" i="18"/>
  <c r="B1911" i="18" s="1"/>
  <c r="A1911" i="18" s="1"/>
  <c r="C1910" i="18"/>
  <c r="B1910" i="18" s="1"/>
  <c r="A1910" i="18" s="1"/>
  <c r="C1909" i="18"/>
  <c r="B1909" i="18" s="1"/>
  <c r="A1909" i="18" s="1"/>
  <c r="C1908" i="18"/>
  <c r="B1908" i="18" s="1"/>
  <c r="A1908" i="18" s="1"/>
  <c r="C1907" i="18"/>
  <c r="B1907" i="18" s="1"/>
  <c r="A1907" i="18" s="1"/>
  <c r="C1906" i="18"/>
  <c r="B1906" i="18" s="1"/>
  <c r="A1906" i="18" s="1"/>
  <c r="C1905" i="18"/>
  <c r="B1905" i="18" s="1"/>
  <c r="A1905" i="18" s="1"/>
  <c r="C1904" i="18"/>
  <c r="B1904" i="18" s="1"/>
  <c r="A1904" i="18" s="1"/>
  <c r="C1903" i="18"/>
  <c r="B1903" i="18" s="1"/>
  <c r="A1903" i="18" s="1"/>
  <c r="C1902" i="18"/>
  <c r="B1902" i="18" s="1"/>
  <c r="A1902" i="18" s="1"/>
  <c r="C1901" i="18"/>
  <c r="B1901" i="18" s="1"/>
  <c r="A1901" i="18" s="1"/>
  <c r="C1900" i="18"/>
  <c r="B1900" i="18" s="1"/>
  <c r="A1900" i="18" s="1"/>
  <c r="C1899" i="18"/>
  <c r="B1899" i="18" s="1"/>
  <c r="A1899" i="18" s="1"/>
  <c r="C1898" i="18"/>
  <c r="B1898" i="18" s="1"/>
  <c r="A1898" i="18" s="1"/>
  <c r="C1897" i="18"/>
  <c r="B1897" i="18" s="1"/>
  <c r="A1897" i="18" s="1"/>
  <c r="C1896" i="18"/>
  <c r="B1896" i="18" s="1"/>
  <c r="A1896" i="18" s="1"/>
  <c r="C1895" i="18"/>
  <c r="B1895" i="18" s="1"/>
  <c r="A1895" i="18" s="1"/>
  <c r="C1894" i="18"/>
  <c r="B1894" i="18" s="1"/>
  <c r="A1894" i="18" s="1"/>
  <c r="C1893" i="18"/>
  <c r="B1893" i="18" s="1"/>
  <c r="A1893" i="18" s="1"/>
  <c r="C1892" i="18"/>
  <c r="B1892" i="18" s="1"/>
  <c r="A1892" i="18" s="1"/>
  <c r="C1891" i="18"/>
  <c r="B1891" i="18" s="1"/>
  <c r="A1891" i="18" s="1"/>
  <c r="P1890" i="18"/>
  <c r="O1890" i="18"/>
  <c r="N1890" i="18"/>
  <c r="M1890" i="18"/>
  <c r="L1890" i="18"/>
  <c r="K1890" i="18"/>
  <c r="J1890" i="18"/>
  <c r="I1890" i="18"/>
  <c r="H1890" i="18"/>
  <c r="G1890" i="18"/>
  <c r="F1890" i="18"/>
  <c r="E1890" i="18"/>
  <c r="D1890" i="18"/>
  <c r="A1887" i="18"/>
  <c r="A1886" i="18"/>
  <c r="A1885" i="18"/>
  <c r="A1884" i="18"/>
  <c r="C1883" i="18"/>
  <c r="B1883" i="18" s="1"/>
  <c r="A1883" i="18" s="1"/>
  <c r="C1882" i="18"/>
  <c r="B1882" i="18" s="1"/>
  <c r="A1882" i="18" s="1"/>
  <c r="C1881" i="18"/>
  <c r="B1881" i="18" s="1"/>
  <c r="A1881" i="18" s="1"/>
  <c r="C1880" i="18"/>
  <c r="B1880" i="18" s="1"/>
  <c r="A1880" i="18" s="1"/>
  <c r="C1879" i="18"/>
  <c r="B1879" i="18" s="1"/>
  <c r="A1879" i="18" s="1"/>
  <c r="C1878" i="18"/>
  <c r="B1878" i="18" s="1"/>
  <c r="A1878" i="18" s="1"/>
  <c r="C1877" i="18"/>
  <c r="B1877" i="18" s="1"/>
  <c r="A1877" i="18" s="1"/>
  <c r="C1876" i="18"/>
  <c r="B1876" i="18" s="1"/>
  <c r="A1876" i="18" s="1"/>
  <c r="C1875" i="18"/>
  <c r="B1875" i="18" s="1"/>
  <c r="A1875" i="18" s="1"/>
  <c r="C1874" i="18"/>
  <c r="B1874" i="18" s="1"/>
  <c r="A1874" i="18" s="1"/>
  <c r="C1873" i="18"/>
  <c r="B1873" i="18" s="1"/>
  <c r="A1873" i="18" s="1"/>
  <c r="C1872" i="18"/>
  <c r="B1872" i="18" s="1"/>
  <c r="A1872" i="18" s="1"/>
  <c r="C1871" i="18"/>
  <c r="B1871" i="18" s="1"/>
  <c r="A1871" i="18" s="1"/>
  <c r="C1870" i="18"/>
  <c r="B1870" i="18" s="1"/>
  <c r="A1870" i="18" s="1"/>
  <c r="C1869" i="18"/>
  <c r="B1869" i="18" s="1"/>
  <c r="A1869" i="18" s="1"/>
  <c r="C1868" i="18"/>
  <c r="B1868" i="18" s="1"/>
  <c r="A1868" i="18" s="1"/>
  <c r="C1867" i="18"/>
  <c r="B1867" i="18" s="1"/>
  <c r="A1867" i="18" s="1"/>
  <c r="C1866" i="18"/>
  <c r="B1866" i="18" s="1"/>
  <c r="A1866" i="18" s="1"/>
  <c r="C1865" i="18"/>
  <c r="B1865" i="18" s="1"/>
  <c r="A1865" i="18" s="1"/>
  <c r="C1864" i="18"/>
  <c r="B1864" i="18" s="1"/>
  <c r="A1864" i="18" s="1"/>
  <c r="C1863" i="18"/>
  <c r="B1863" i="18" s="1"/>
  <c r="A1863" i="18" s="1"/>
  <c r="C1862" i="18"/>
  <c r="B1862" i="18" s="1"/>
  <c r="A1862" i="18" s="1"/>
  <c r="C1861" i="18"/>
  <c r="B1861" i="18" s="1"/>
  <c r="A1861" i="18" s="1"/>
  <c r="C1860" i="18"/>
  <c r="B1860" i="18" s="1"/>
  <c r="A1860" i="18" s="1"/>
  <c r="C1859" i="18"/>
  <c r="B1859" i="18" s="1"/>
  <c r="A1859" i="18" s="1"/>
  <c r="C1858" i="18"/>
  <c r="B1858" i="18" s="1"/>
  <c r="A1858" i="18" s="1"/>
  <c r="C1857" i="18"/>
  <c r="B1857" i="18" s="1"/>
  <c r="A1857" i="18" s="1"/>
  <c r="C1856" i="18"/>
  <c r="B1856" i="18" s="1"/>
  <c r="A1856" i="18" s="1"/>
  <c r="C1855" i="18"/>
  <c r="B1855" i="18" s="1"/>
  <c r="A1855" i="18" s="1"/>
  <c r="C1854" i="18"/>
  <c r="B1854" i="18" s="1"/>
  <c r="A1854" i="18" s="1"/>
  <c r="C1853" i="18"/>
  <c r="B1853" i="18" s="1"/>
  <c r="A1853" i="18" s="1"/>
  <c r="C1852" i="18"/>
  <c r="B1852" i="18" s="1"/>
  <c r="A1852" i="18" s="1"/>
  <c r="C1851" i="18"/>
  <c r="B1851" i="18" s="1"/>
  <c r="A1851" i="18" s="1"/>
  <c r="C1850" i="18"/>
  <c r="B1850" i="18" s="1"/>
  <c r="A1850" i="18" s="1"/>
  <c r="C1849" i="18"/>
  <c r="B1849" i="18" s="1"/>
  <c r="A1849" i="18" s="1"/>
  <c r="C1848" i="18"/>
  <c r="B1848" i="18" s="1"/>
  <c r="A1848" i="18" s="1"/>
  <c r="C1847" i="18"/>
  <c r="B1847" i="18" s="1"/>
  <c r="A1847" i="18" s="1"/>
  <c r="C1846" i="18"/>
  <c r="B1846" i="18" s="1"/>
  <c r="A1846" i="18" s="1"/>
  <c r="C1845" i="18"/>
  <c r="B1845" i="18" s="1"/>
  <c r="A1845" i="18" s="1"/>
  <c r="C1844" i="18"/>
  <c r="B1844" i="18" s="1"/>
  <c r="A1844" i="18" s="1"/>
  <c r="C1843" i="18"/>
  <c r="B1843" i="18" s="1"/>
  <c r="A1843" i="18" s="1"/>
  <c r="C1842" i="18"/>
  <c r="B1842" i="18" s="1"/>
  <c r="A1842" i="18" s="1"/>
  <c r="C1841" i="18"/>
  <c r="B1841" i="18" s="1"/>
  <c r="A1841" i="18" s="1"/>
  <c r="C1840" i="18"/>
  <c r="B1840" i="18" s="1"/>
  <c r="A1840" i="18" s="1"/>
  <c r="C1839" i="18"/>
  <c r="B1839" i="18" s="1"/>
  <c r="A1839" i="18" s="1"/>
  <c r="C1838" i="18"/>
  <c r="B1838" i="18" s="1"/>
  <c r="A1838" i="18" s="1"/>
  <c r="C1837" i="18"/>
  <c r="B1837" i="18" s="1"/>
  <c r="A1837" i="18" s="1"/>
  <c r="C1836" i="18"/>
  <c r="B1836" i="18" s="1"/>
  <c r="A1836" i="18" s="1"/>
  <c r="C1835" i="18"/>
  <c r="B1835" i="18" s="1"/>
  <c r="A1835" i="18" s="1"/>
  <c r="C1834" i="18"/>
  <c r="B1834" i="18" s="1"/>
  <c r="A1834" i="18" s="1"/>
  <c r="P1833" i="18"/>
  <c r="O1833" i="18"/>
  <c r="N1833" i="18"/>
  <c r="M1833" i="18"/>
  <c r="L1833" i="18"/>
  <c r="K1833" i="18"/>
  <c r="J1833" i="18"/>
  <c r="I1833" i="18"/>
  <c r="H1833" i="18"/>
  <c r="G1833" i="18"/>
  <c r="F1833" i="18"/>
  <c r="E1833" i="18"/>
  <c r="D1833" i="18"/>
  <c r="A1830" i="18"/>
  <c r="A1829" i="18"/>
  <c r="A1828" i="18"/>
  <c r="A1827" i="18"/>
  <c r="C1826" i="18"/>
  <c r="B1826" i="18" s="1"/>
  <c r="A1826" i="18" s="1"/>
  <c r="C1825" i="18"/>
  <c r="B1825" i="18" s="1"/>
  <c r="A1825" i="18" s="1"/>
  <c r="C1824" i="18"/>
  <c r="B1824" i="18" s="1"/>
  <c r="A1824" i="18" s="1"/>
  <c r="C1823" i="18"/>
  <c r="B1823" i="18" s="1"/>
  <c r="A1823" i="18" s="1"/>
  <c r="C1822" i="18"/>
  <c r="B1822" i="18" s="1"/>
  <c r="A1822" i="18" s="1"/>
  <c r="C1821" i="18"/>
  <c r="B1821" i="18" s="1"/>
  <c r="A1821" i="18" s="1"/>
  <c r="C1820" i="18"/>
  <c r="B1820" i="18" s="1"/>
  <c r="A1820" i="18" s="1"/>
  <c r="C1819" i="18"/>
  <c r="B1819" i="18" s="1"/>
  <c r="A1819" i="18" s="1"/>
  <c r="C1818" i="18"/>
  <c r="B1818" i="18" s="1"/>
  <c r="A1818" i="18" s="1"/>
  <c r="C1817" i="18"/>
  <c r="B1817" i="18" s="1"/>
  <c r="A1817" i="18" s="1"/>
  <c r="C1816" i="18"/>
  <c r="B1816" i="18" s="1"/>
  <c r="A1816" i="18" s="1"/>
  <c r="C1815" i="18"/>
  <c r="B1815" i="18" s="1"/>
  <c r="A1815" i="18" s="1"/>
  <c r="C1814" i="18"/>
  <c r="B1814" i="18" s="1"/>
  <c r="A1814" i="18" s="1"/>
  <c r="C1813" i="18"/>
  <c r="B1813" i="18" s="1"/>
  <c r="A1813" i="18" s="1"/>
  <c r="C1812" i="18"/>
  <c r="B1812" i="18" s="1"/>
  <c r="A1812" i="18" s="1"/>
  <c r="C1811" i="18"/>
  <c r="B1811" i="18" s="1"/>
  <c r="A1811" i="18" s="1"/>
  <c r="C1810" i="18"/>
  <c r="B1810" i="18" s="1"/>
  <c r="A1810" i="18" s="1"/>
  <c r="C1809" i="18"/>
  <c r="B1809" i="18" s="1"/>
  <c r="A1809" i="18" s="1"/>
  <c r="C1808" i="18"/>
  <c r="B1808" i="18" s="1"/>
  <c r="A1808" i="18" s="1"/>
  <c r="C1807" i="18"/>
  <c r="B1807" i="18" s="1"/>
  <c r="A1807" i="18" s="1"/>
  <c r="C1806" i="18"/>
  <c r="B1806" i="18" s="1"/>
  <c r="A1806" i="18" s="1"/>
  <c r="C1805" i="18"/>
  <c r="B1805" i="18" s="1"/>
  <c r="A1805" i="18" s="1"/>
  <c r="C1804" i="18"/>
  <c r="B1804" i="18" s="1"/>
  <c r="A1804" i="18" s="1"/>
  <c r="C1803" i="18"/>
  <c r="B1803" i="18" s="1"/>
  <c r="A1803" i="18" s="1"/>
  <c r="C1802" i="18"/>
  <c r="B1802" i="18" s="1"/>
  <c r="A1802" i="18" s="1"/>
  <c r="C1801" i="18"/>
  <c r="B1801" i="18" s="1"/>
  <c r="A1801" i="18" s="1"/>
  <c r="C1800" i="18"/>
  <c r="B1800" i="18" s="1"/>
  <c r="A1800" i="18" s="1"/>
  <c r="C1799" i="18"/>
  <c r="B1799" i="18" s="1"/>
  <c r="A1799" i="18" s="1"/>
  <c r="C1798" i="18"/>
  <c r="B1798" i="18" s="1"/>
  <c r="A1798" i="18" s="1"/>
  <c r="C1797" i="18"/>
  <c r="B1797" i="18" s="1"/>
  <c r="A1797" i="18" s="1"/>
  <c r="C1796" i="18"/>
  <c r="B1796" i="18" s="1"/>
  <c r="A1796" i="18" s="1"/>
  <c r="C1795" i="18"/>
  <c r="B1795" i="18" s="1"/>
  <c r="A1795" i="18" s="1"/>
  <c r="C1794" i="18"/>
  <c r="B1794" i="18" s="1"/>
  <c r="A1794" i="18" s="1"/>
  <c r="C1793" i="18"/>
  <c r="B1793" i="18" s="1"/>
  <c r="A1793" i="18" s="1"/>
  <c r="C1792" i="18"/>
  <c r="B1792" i="18" s="1"/>
  <c r="A1792" i="18" s="1"/>
  <c r="C1791" i="18"/>
  <c r="B1791" i="18" s="1"/>
  <c r="A1791" i="18" s="1"/>
  <c r="C1790" i="18"/>
  <c r="B1790" i="18" s="1"/>
  <c r="A1790" i="18" s="1"/>
  <c r="C1789" i="18"/>
  <c r="B1789" i="18" s="1"/>
  <c r="A1789" i="18" s="1"/>
  <c r="C1788" i="18"/>
  <c r="B1788" i="18" s="1"/>
  <c r="A1788" i="18" s="1"/>
  <c r="C1787" i="18"/>
  <c r="B1787" i="18" s="1"/>
  <c r="A1787" i="18" s="1"/>
  <c r="C1786" i="18"/>
  <c r="B1786" i="18" s="1"/>
  <c r="A1786" i="18" s="1"/>
  <c r="C1785" i="18"/>
  <c r="B1785" i="18" s="1"/>
  <c r="A1785" i="18" s="1"/>
  <c r="C1784" i="18"/>
  <c r="B1784" i="18" s="1"/>
  <c r="A1784" i="18" s="1"/>
  <c r="C1783" i="18"/>
  <c r="B1783" i="18" s="1"/>
  <c r="A1783" i="18" s="1"/>
  <c r="C1782" i="18"/>
  <c r="B1782" i="18" s="1"/>
  <c r="A1782" i="18" s="1"/>
  <c r="C1781" i="18"/>
  <c r="B1781" i="18" s="1"/>
  <c r="A1781" i="18" s="1"/>
  <c r="C1780" i="18"/>
  <c r="B1780" i="18" s="1"/>
  <c r="A1780" i="18" s="1"/>
  <c r="C1779" i="18"/>
  <c r="B1779" i="18" s="1"/>
  <c r="A1779" i="18" s="1"/>
  <c r="C1778" i="18"/>
  <c r="B1778" i="18" s="1"/>
  <c r="A1778" i="18" s="1"/>
  <c r="C1777" i="18"/>
  <c r="B1777" i="18" s="1"/>
  <c r="A1777" i="18" s="1"/>
  <c r="P1776" i="18"/>
  <c r="O1776" i="18"/>
  <c r="N1776" i="18"/>
  <c r="M1776" i="18"/>
  <c r="L1776" i="18"/>
  <c r="K1776" i="18"/>
  <c r="J1776" i="18"/>
  <c r="I1776" i="18"/>
  <c r="H1776" i="18"/>
  <c r="G1776" i="18"/>
  <c r="F1776" i="18"/>
  <c r="E1776" i="18"/>
  <c r="D1776" i="18"/>
  <c r="A1773" i="18"/>
  <c r="A1772" i="18"/>
  <c r="A1771" i="18"/>
  <c r="A1770" i="18"/>
  <c r="C1769" i="18"/>
  <c r="B1769" i="18" s="1"/>
  <c r="A1769" i="18" s="1"/>
  <c r="C1768" i="18"/>
  <c r="B1768" i="18" s="1"/>
  <c r="A1768" i="18" s="1"/>
  <c r="C1767" i="18"/>
  <c r="B1767" i="18" s="1"/>
  <c r="A1767" i="18" s="1"/>
  <c r="C1766" i="18"/>
  <c r="B1766" i="18" s="1"/>
  <c r="A1766" i="18" s="1"/>
  <c r="C1765" i="18"/>
  <c r="B1765" i="18" s="1"/>
  <c r="A1765" i="18" s="1"/>
  <c r="C1764" i="18"/>
  <c r="B1764" i="18" s="1"/>
  <c r="A1764" i="18" s="1"/>
  <c r="C1763" i="18"/>
  <c r="B1763" i="18" s="1"/>
  <c r="A1763" i="18" s="1"/>
  <c r="C1762" i="18"/>
  <c r="B1762" i="18" s="1"/>
  <c r="A1762" i="18" s="1"/>
  <c r="C1761" i="18"/>
  <c r="B1761" i="18" s="1"/>
  <c r="A1761" i="18" s="1"/>
  <c r="C1760" i="18"/>
  <c r="B1760" i="18" s="1"/>
  <c r="A1760" i="18" s="1"/>
  <c r="C1759" i="18"/>
  <c r="B1759" i="18" s="1"/>
  <c r="A1759" i="18" s="1"/>
  <c r="C1758" i="18"/>
  <c r="B1758" i="18" s="1"/>
  <c r="A1758" i="18" s="1"/>
  <c r="C1757" i="18"/>
  <c r="B1757" i="18" s="1"/>
  <c r="A1757" i="18" s="1"/>
  <c r="C1756" i="18"/>
  <c r="B1756" i="18" s="1"/>
  <c r="A1756" i="18" s="1"/>
  <c r="C1755" i="18"/>
  <c r="B1755" i="18" s="1"/>
  <c r="A1755" i="18" s="1"/>
  <c r="C1754" i="18"/>
  <c r="B1754" i="18" s="1"/>
  <c r="A1754" i="18" s="1"/>
  <c r="C1753" i="18"/>
  <c r="B1753" i="18" s="1"/>
  <c r="A1753" i="18" s="1"/>
  <c r="C1752" i="18"/>
  <c r="B1752" i="18" s="1"/>
  <c r="A1752" i="18" s="1"/>
  <c r="C1751" i="18"/>
  <c r="B1751" i="18" s="1"/>
  <c r="A1751" i="18" s="1"/>
  <c r="C1750" i="18"/>
  <c r="B1750" i="18" s="1"/>
  <c r="A1750" i="18" s="1"/>
  <c r="C1749" i="18"/>
  <c r="B1749" i="18" s="1"/>
  <c r="A1749" i="18" s="1"/>
  <c r="C1748" i="18"/>
  <c r="B1748" i="18" s="1"/>
  <c r="A1748" i="18" s="1"/>
  <c r="C1747" i="18"/>
  <c r="B1747" i="18" s="1"/>
  <c r="A1747" i="18" s="1"/>
  <c r="C1746" i="18"/>
  <c r="B1746" i="18" s="1"/>
  <c r="A1746" i="18" s="1"/>
  <c r="C1745" i="18"/>
  <c r="B1745" i="18" s="1"/>
  <c r="A1745" i="18" s="1"/>
  <c r="C1744" i="18"/>
  <c r="B1744" i="18" s="1"/>
  <c r="A1744" i="18" s="1"/>
  <c r="C1743" i="18"/>
  <c r="B1743" i="18" s="1"/>
  <c r="A1743" i="18" s="1"/>
  <c r="C1742" i="18"/>
  <c r="B1742" i="18" s="1"/>
  <c r="A1742" i="18" s="1"/>
  <c r="C1741" i="18"/>
  <c r="B1741" i="18" s="1"/>
  <c r="A1741" i="18" s="1"/>
  <c r="C1740" i="18"/>
  <c r="B1740" i="18" s="1"/>
  <c r="A1740" i="18" s="1"/>
  <c r="C1739" i="18"/>
  <c r="B1739" i="18" s="1"/>
  <c r="A1739" i="18" s="1"/>
  <c r="C1738" i="18"/>
  <c r="B1738" i="18" s="1"/>
  <c r="A1738" i="18" s="1"/>
  <c r="C1737" i="18"/>
  <c r="B1737" i="18" s="1"/>
  <c r="A1737" i="18" s="1"/>
  <c r="C1736" i="18"/>
  <c r="B1736" i="18" s="1"/>
  <c r="A1736" i="18" s="1"/>
  <c r="C1735" i="18"/>
  <c r="B1735" i="18" s="1"/>
  <c r="A1735" i="18" s="1"/>
  <c r="C1734" i="18"/>
  <c r="B1734" i="18" s="1"/>
  <c r="A1734" i="18" s="1"/>
  <c r="C1733" i="18"/>
  <c r="B1733" i="18" s="1"/>
  <c r="A1733" i="18" s="1"/>
  <c r="C1732" i="18"/>
  <c r="B1732" i="18" s="1"/>
  <c r="A1732" i="18" s="1"/>
  <c r="C1731" i="18"/>
  <c r="B1731" i="18" s="1"/>
  <c r="A1731" i="18" s="1"/>
  <c r="C1730" i="18"/>
  <c r="B1730" i="18" s="1"/>
  <c r="A1730" i="18" s="1"/>
  <c r="C1729" i="18"/>
  <c r="B1729" i="18" s="1"/>
  <c r="A1729" i="18" s="1"/>
  <c r="C1728" i="18"/>
  <c r="B1728" i="18" s="1"/>
  <c r="A1728" i="18" s="1"/>
  <c r="C1727" i="18"/>
  <c r="B1727" i="18" s="1"/>
  <c r="A1727" i="18" s="1"/>
  <c r="C1726" i="18"/>
  <c r="B1726" i="18" s="1"/>
  <c r="A1726" i="18" s="1"/>
  <c r="C1725" i="18"/>
  <c r="B1725" i="18" s="1"/>
  <c r="A1725" i="18" s="1"/>
  <c r="C1724" i="18"/>
  <c r="B1724" i="18" s="1"/>
  <c r="A1724" i="18" s="1"/>
  <c r="C1723" i="18"/>
  <c r="B1723" i="18" s="1"/>
  <c r="A1723" i="18" s="1"/>
  <c r="C1722" i="18"/>
  <c r="B1722" i="18" s="1"/>
  <c r="A1722" i="18" s="1"/>
  <c r="C1721" i="18"/>
  <c r="B1721" i="18" s="1"/>
  <c r="A1721" i="18" s="1"/>
  <c r="C1720" i="18"/>
  <c r="B1720" i="18" s="1"/>
  <c r="A1720" i="18" s="1"/>
  <c r="P1719" i="18"/>
  <c r="O1719" i="18"/>
  <c r="N1719" i="18"/>
  <c r="M1719" i="18"/>
  <c r="L1719" i="18"/>
  <c r="K1719" i="18"/>
  <c r="J1719" i="18"/>
  <c r="I1719" i="18"/>
  <c r="H1719" i="18"/>
  <c r="G1719" i="18"/>
  <c r="F1719" i="18"/>
  <c r="E1719" i="18"/>
  <c r="D1719" i="18"/>
  <c r="A1716" i="18"/>
  <c r="A1715" i="18"/>
  <c r="A1714" i="18"/>
  <c r="A1713" i="18"/>
  <c r="C1712" i="18"/>
  <c r="B1712" i="18" s="1"/>
  <c r="A1712" i="18" s="1"/>
  <c r="C1711" i="18"/>
  <c r="B1711" i="18" s="1"/>
  <c r="A1711" i="18" s="1"/>
  <c r="C1710" i="18"/>
  <c r="B1710" i="18" s="1"/>
  <c r="A1710" i="18" s="1"/>
  <c r="C1709" i="18"/>
  <c r="B1709" i="18" s="1"/>
  <c r="A1709" i="18" s="1"/>
  <c r="C1708" i="18"/>
  <c r="B1708" i="18" s="1"/>
  <c r="A1708" i="18" s="1"/>
  <c r="C1707" i="18"/>
  <c r="B1707" i="18" s="1"/>
  <c r="A1707" i="18" s="1"/>
  <c r="C1706" i="18"/>
  <c r="B1706" i="18" s="1"/>
  <c r="A1706" i="18" s="1"/>
  <c r="C1705" i="18"/>
  <c r="B1705" i="18" s="1"/>
  <c r="A1705" i="18" s="1"/>
  <c r="C1704" i="18"/>
  <c r="B1704" i="18" s="1"/>
  <c r="A1704" i="18" s="1"/>
  <c r="C1703" i="18"/>
  <c r="B1703" i="18" s="1"/>
  <c r="A1703" i="18" s="1"/>
  <c r="C1702" i="18"/>
  <c r="B1702" i="18" s="1"/>
  <c r="A1702" i="18" s="1"/>
  <c r="C1701" i="18"/>
  <c r="B1701" i="18" s="1"/>
  <c r="A1701" i="18" s="1"/>
  <c r="C1700" i="18"/>
  <c r="B1700" i="18" s="1"/>
  <c r="A1700" i="18" s="1"/>
  <c r="C1699" i="18"/>
  <c r="B1699" i="18" s="1"/>
  <c r="A1699" i="18" s="1"/>
  <c r="C1698" i="18"/>
  <c r="B1698" i="18" s="1"/>
  <c r="A1698" i="18" s="1"/>
  <c r="C1697" i="18"/>
  <c r="B1697" i="18" s="1"/>
  <c r="A1697" i="18" s="1"/>
  <c r="C1696" i="18"/>
  <c r="B1696" i="18" s="1"/>
  <c r="A1696" i="18" s="1"/>
  <c r="C1695" i="18"/>
  <c r="B1695" i="18" s="1"/>
  <c r="A1695" i="18" s="1"/>
  <c r="C1694" i="18"/>
  <c r="B1694" i="18" s="1"/>
  <c r="A1694" i="18" s="1"/>
  <c r="C1693" i="18"/>
  <c r="B1693" i="18" s="1"/>
  <c r="A1693" i="18" s="1"/>
  <c r="C1692" i="18"/>
  <c r="B1692" i="18" s="1"/>
  <c r="A1692" i="18" s="1"/>
  <c r="C1691" i="18"/>
  <c r="B1691" i="18" s="1"/>
  <c r="A1691" i="18" s="1"/>
  <c r="C1690" i="18"/>
  <c r="B1690" i="18" s="1"/>
  <c r="A1690" i="18" s="1"/>
  <c r="C1689" i="18"/>
  <c r="B1689" i="18" s="1"/>
  <c r="A1689" i="18" s="1"/>
  <c r="C1688" i="18"/>
  <c r="B1688" i="18" s="1"/>
  <c r="A1688" i="18" s="1"/>
  <c r="C1687" i="18"/>
  <c r="B1687" i="18" s="1"/>
  <c r="A1687" i="18" s="1"/>
  <c r="C1686" i="18"/>
  <c r="B1686" i="18" s="1"/>
  <c r="A1686" i="18" s="1"/>
  <c r="C1685" i="18"/>
  <c r="B1685" i="18" s="1"/>
  <c r="A1685" i="18" s="1"/>
  <c r="C1684" i="18"/>
  <c r="B1684" i="18" s="1"/>
  <c r="A1684" i="18" s="1"/>
  <c r="C1683" i="18"/>
  <c r="B1683" i="18" s="1"/>
  <c r="A1683" i="18" s="1"/>
  <c r="C1682" i="18"/>
  <c r="B1682" i="18" s="1"/>
  <c r="A1682" i="18" s="1"/>
  <c r="C1681" i="18"/>
  <c r="B1681" i="18" s="1"/>
  <c r="A1681" i="18" s="1"/>
  <c r="C1680" i="18"/>
  <c r="B1680" i="18" s="1"/>
  <c r="A1680" i="18" s="1"/>
  <c r="C1679" i="18"/>
  <c r="B1679" i="18" s="1"/>
  <c r="A1679" i="18" s="1"/>
  <c r="C1678" i="18"/>
  <c r="B1678" i="18" s="1"/>
  <c r="A1678" i="18" s="1"/>
  <c r="C1677" i="18"/>
  <c r="B1677" i="18" s="1"/>
  <c r="A1677" i="18" s="1"/>
  <c r="C1676" i="18"/>
  <c r="B1676" i="18" s="1"/>
  <c r="A1676" i="18" s="1"/>
  <c r="C1675" i="18"/>
  <c r="B1675" i="18" s="1"/>
  <c r="A1675" i="18" s="1"/>
  <c r="C1674" i="18"/>
  <c r="B1674" i="18" s="1"/>
  <c r="A1674" i="18" s="1"/>
  <c r="C1673" i="18"/>
  <c r="B1673" i="18" s="1"/>
  <c r="A1673" i="18" s="1"/>
  <c r="C1672" i="18"/>
  <c r="B1672" i="18" s="1"/>
  <c r="A1672" i="18" s="1"/>
  <c r="C1671" i="18"/>
  <c r="B1671" i="18" s="1"/>
  <c r="A1671" i="18" s="1"/>
  <c r="C1670" i="18"/>
  <c r="B1670" i="18" s="1"/>
  <c r="A1670" i="18" s="1"/>
  <c r="C1669" i="18"/>
  <c r="B1669" i="18" s="1"/>
  <c r="A1669" i="18" s="1"/>
  <c r="C1668" i="18"/>
  <c r="B1668" i="18" s="1"/>
  <c r="A1668" i="18" s="1"/>
  <c r="C1667" i="18"/>
  <c r="B1667" i="18" s="1"/>
  <c r="A1667" i="18" s="1"/>
  <c r="C1666" i="18"/>
  <c r="B1666" i="18" s="1"/>
  <c r="A1666" i="18" s="1"/>
  <c r="C1665" i="18"/>
  <c r="B1665" i="18" s="1"/>
  <c r="A1665" i="18" s="1"/>
  <c r="C1664" i="18"/>
  <c r="B1664" i="18" s="1"/>
  <c r="A1664" i="18" s="1"/>
  <c r="C1663" i="18"/>
  <c r="B1663" i="18" s="1"/>
  <c r="A1663" i="18" s="1"/>
  <c r="P1662" i="18"/>
  <c r="O1662" i="18"/>
  <c r="N1662" i="18"/>
  <c r="M1662" i="18"/>
  <c r="L1662" i="18"/>
  <c r="K1662" i="18"/>
  <c r="J1662" i="18"/>
  <c r="I1662" i="18"/>
  <c r="H1662" i="18"/>
  <c r="G1662" i="18"/>
  <c r="F1662" i="18"/>
  <c r="E1662" i="18"/>
  <c r="D1662" i="18"/>
  <c r="A1659" i="18"/>
  <c r="A1658" i="18"/>
  <c r="A1657" i="18"/>
  <c r="A1656" i="18"/>
  <c r="C1655" i="18"/>
  <c r="B1655" i="18" s="1"/>
  <c r="A1655" i="18" s="1"/>
  <c r="C1654" i="18"/>
  <c r="B1654" i="18" s="1"/>
  <c r="A1654" i="18" s="1"/>
  <c r="C1653" i="18"/>
  <c r="B1653" i="18" s="1"/>
  <c r="A1653" i="18" s="1"/>
  <c r="C1652" i="18"/>
  <c r="B1652" i="18" s="1"/>
  <c r="A1652" i="18" s="1"/>
  <c r="C1651" i="18"/>
  <c r="B1651" i="18" s="1"/>
  <c r="A1651" i="18" s="1"/>
  <c r="C1650" i="18"/>
  <c r="B1650" i="18" s="1"/>
  <c r="A1650" i="18" s="1"/>
  <c r="C1649" i="18"/>
  <c r="B1649" i="18" s="1"/>
  <c r="A1649" i="18" s="1"/>
  <c r="C1648" i="18"/>
  <c r="B1648" i="18" s="1"/>
  <c r="A1648" i="18" s="1"/>
  <c r="C1647" i="18"/>
  <c r="B1647" i="18" s="1"/>
  <c r="A1647" i="18" s="1"/>
  <c r="C1646" i="18"/>
  <c r="B1646" i="18" s="1"/>
  <c r="A1646" i="18" s="1"/>
  <c r="C1645" i="18"/>
  <c r="B1645" i="18" s="1"/>
  <c r="A1645" i="18" s="1"/>
  <c r="C1644" i="18"/>
  <c r="B1644" i="18" s="1"/>
  <c r="A1644" i="18" s="1"/>
  <c r="C1643" i="18"/>
  <c r="B1643" i="18" s="1"/>
  <c r="A1643" i="18" s="1"/>
  <c r="C1642" i="18"/>
  <c r="B1642" i="18" s="1"/>
  <c r="A1642" i="18" s="1"/>
  <c r="C1641" i="18"/>
  <c r="B1641" i="18" s="1"/>
  <c r="A1641" i="18" s="1"/>
  <c r="C1640" i="18"/>
  <c r="B1640" i="18" s="1"/>
  <c r="A1640" i="18" s="1"/>
  <c r="C1639" i="18"/>
  <c r="B1639" i="18" s="1"/>
  <c r="A1639" i="18" s="1"/>
  <c r="C1638" i="18"/>
  <c r="B1638" i="18" s="1"/>
  <c r="A1638" i="18" s="1"/>
  <c r="C1637" i="18"/>
  <c r="B1637" i="18" s="1"/>
  <c r="A1637" i="18" s="1"/>
  <c r="C1636" i="18"/>
  <c r="B1636" i="18" s="1"/>
  <c r="A1636" i="18" s="1"/>
  <c r="C1635" i="18"/>
  <c r="B1635" i="18" s="1"/>
  <c r="A1635" i="18" s="1"/>
  <c r="C1634" i="18"/>
  <c r="B1634" i="18" s="1"/>
  <c r="A1634" i="18" s="1"/>
  <c r="C1633" i="18"/>
  <c r="B1633" i="18" s="1"/>
  <c r="A1633" i="18" s="1"/>
  <c r="C1632" i="18"/>
  <c r="B1632" i="18" s="1"/>
  <c r="A1632" i="18" s="1"/>
  <c r="C1631" i="18"/>
  <c r="B1631" i="18" s="1"/>
  <c r="A1631" i="18" s="1"/>
  <c r="C1630" i="18"/>
  <c r="B1630" i="18" s="1"/>
  <c r="A1630" i="18" s="1"/>
  <c r="C1629" i="18"/>
  <c r="B1629" i="18" s="1"/>
  <c r="A1629" i="18" s="1"/>
  <c r="C1628" i="18"/>
  <c r="B1628" i="18" s="1"/>
  <c r="A1628" i="18" s="1"/>
  <c r="C1627" i="18"/>
  <c r="B1627" i="18" s="1"/>
  <c r="A1627" i="18" s="1"/>
  <c r="C1626" i="18"/>
  <c r="B1626" i="18" s="1"/>
  <c r="A1626" i="18" s="1"/>
  <c r="C1625" i="18"/>
  <c r="B1625" i="18" s="1"/>
  <c r="A1625" i="18" s="1"/>
  <c r="C1624" i="18"/>
  <c r="B1624" i="18" s="1"/>
  <c r="A1624" i="18" s="1"/>
  <c r="C1623" i="18"/>
  <c r="B1623" i="18" s="1"/>
  <c r="A1623" i="18" s="1"/>
  <c r="C1622" i="18"/>
  <c r="B1622" i="18" s="1"/>
  <c r="A1622" i="18" s="1"/>
  <c r="C1621" i="18"/>
  <c r="B1621" i="18" s="1"/>
  <c r="A1621" i="18" s="1"/>
  <c r="C1620" i="18"/>
  <c r="B1620" i="18" s="1"/>
  <c r="A1620" i="18" s="1"/>
  <c r="C1619" i="18"/>
  <c r="B1619" i="18" s="1"/>
  <c r="A1619" i="18" s="1"/>
  <c r="C1618" i="18"/>
  <c r="B1618" i="18" s="1"/>
  <c r="A1618" i="18" s="1"/>
  <c r="C1617" i="18"/>
  <c r="B1617" i="18" s="1"/>
  <c r="A1617" i="18" s="1"/>
  <c r="C1616" i="18"/>
  <c r="B1616" i="18" s="1"/>
  <c r="A1616" i="18" s="1"/>
  <c r="C1615" i="18"/>
  <c r="B1615" i="18" s="1"/>
  <c r="A1615" i="18" s="1"/>
  <c r="C1614" i="18"/>
  <c r="B1614" i="18" s="1"/>
  <c r="A1614" i="18" s="1"/>
  <c r="C1613" i="18"/>
  <c r="B1613" i="18" s="1"/>
  <c r="A1613" i="18" s="1"/>
  <c r="C1612" i="18"/>
  <c r="B1612" i="18" s="1"/>
  <c r="A1612" i="18" s="1"/>
  <c r="C1611" i="18"/>
  <c r="B1611" i="18" s="1"/>
  <c r="A1611" i="18" s="1"/>
  <c r="C1610" i="18"/>
  <c r="B1610" i="18" s="1"/>
  <c r="A1610" i="18" s="1"/>
  <c r="C1609" i="18"/>
  <c r="B1609" i="18" s="1"/>
  <c r="A1609" i="18" s="1"/>
  <c r="C1608" i="18"/>
  <c r="B1608" i="18" s="1"/>
  <c r="A1608" i="18" s="1"/>
  <c r="C1607" i="18"/>
  <c r="B1607" i="18" s="1"/>
  <c r="A1607" i="18" s="1"/>
  <c r="C1606" i="18"/>
  <c r="B1606" i="18" s="1"/>
  <c r="A1606" i="18" s="1"/>
  <c r="P1605" i="18"/>
  <c r="O1605" i="18"/>
  <c r="N1605" i="18"/>
  <c r="M1605" i="18"/>
  <c r="L1605" i="18"/>
  <c r="K1605" i="18"/>
  <c r="J1605" i="18"/>
  <c r="I1605" i="18"/>
  <c r="H1605" i="18"/>
  <c r="G1605" i="18"/>
  <c r="F1605" i="18"/>
  <c r="E1605" i="18"/>
  <c r="D1605" i="18"/>
  <c r="A1602" i="18"/>
  <c r="A1601" i="18"/>
  <c r="A1600" i="18"/>
  <c r="A1599" i="18"/>
  <c r="C1598" i="18"/>
  <c r="B1598" i="18" s="1"/>
  <c r="A1598" i="18" s="1"/>
  <c r="C1597" i="18"/>
  <c r="B1597" i="18" s="1"/>
  <c r="A1597" i="18" s="1"/>
  <c r="C1596" i="18"/>
  <c r="B1596" i="18" s="1"/>
  <c r="A1596" i="18" s="1"/>
  <c r="C1595" i="18"/>
  <c r="B1595" i="18" s="1"/>
  <c r="A1595" i="18" s="1"/>
  <c r="C1594" i="18"/>
  <c r="B1594" i="18" s="1"/>
  <c r="A1594" i="18" s="1"/>
  <c r="C1593" i="18"/>
  <c r="B1593" i="18" s="1"/>
  <c r="A1593" i="18" s="1"/>
  <c r="C1592" i="18"/>
  <c r="B1592" i="18" s="1"/>
  <c r="A1592" i="18" s="1"/>
  <c r="C1591" i="18"/>
  <c r="B1591" i="18" s="1"/>
  <c r="A1591" i="18" s="1"/>
  <c r="C1590" i="18"/>
  <c r="B1590" i="18" s="1"/>
  <c r="A1590" i="18" s="1"/>
  <c r="C1589" i="18"/>
  <c r="B1589" i="18" s="1"/>
  <c r="A1589" i="18" s="1"/>
  <c r="C1588" i="18"/>
  <c r="B1588" i="18" s="1"/>
  <c r="A1588" i="18" s="1"/>
  <c r="C1587" i="18"/>
  <c r="B1587" i="18" s="1"/>
  <c r="A1587" i="18" s="1"/>
  <c r="C1586" i="18"/>
  <c r="B1586" i="18" s="1"/>
  <c r="A1586" i="18" s="1"/>
  <c r="C1585" i="18"/>
  <c r="B1585" i="18" s="1"/>
  <c r="A1585" i="18" s="1"/>
  <c r="C1584" i="18"/>
  <c r="B1584" i="18" s="1"/>
  <c r="A1584" i="18" s="1"/>
  <c r="C1583" i="18"/>
  <c r="B1583" i="18" s="1"/>
  <c r="A1583" i="18" s="1"/>
  <c r="C1582" i="18"/>
  <c r="B1582" i="18" s="1"/>
  <c r="A1582" i="18" s="1"/>
  <c r="C1581" i="18"/>
  <c r="B1581" i="18" s="1"/>
  <c r="A1581" i="18" s="1"/>
  <c r="C1580" i="18"/>
  <c r="B1580" i="18" s="1"/>
  <c r="A1580" i="18" s="1"/>
  <c r="C1579" i="18"/>
  <c r="B1579" i="18" s="1"/>
  <c r="A1579" i="18" s="1"/>
  <c r="C1578" i="18"/>
  <c r="B1578" i="18" s="1"/>
  <c r="A1578" i="18" s="1"/>
  <c r="C1577" i="18"/>
  <c r="B1577" i="18" s="1"/>
  <c r="A1577" i="18" s="1"/>
  <c r="C1576" i="18"/>
  <c r="B1576" i="18" s="1"/>
  <c r="A1576" i="18" s="1"/>
  <c r="C1575" i="18"/>
  <c r="B1575" i="18" s="1"/>
  <c r="A1575" i="18" s="1"/>
  <c r="C1574" i="18"/>
  <c r="B1574" i="18" s="1"/>
  <c r="A1574" i="18" s="1"/>
  <c r="C1573" i="18"/>
  <c r="B1573" i="18" s="1"/>
  <c r="A1573" i="18" s="1"/>
  <c r="C1572" i="18"/>
  <c r="B1572" i="18" s="1"/>
  <c r="A1572" i="18" s="1"/>
  <c r="C1571" i="18"/>
  <c r="B1571" i="18" s="1"/>
  <c r="A1571" i="18" s="1"/>
  <c r="C1570" i="18"/>
  <c r="B1570" i="18" s="1"/>
  <c r="A1570" i="18" s="1"/>
  <c r="C1569" i="18"/>
  <c r="B1569" i="18" s="1"/>
  <c r="A1569" i="18" s="1"/>
  <c r="C1568" i="18"/>
  <c r="B1568" i="18" s="1"/>
  <c r="A1568" i="18" s="1"/>
  <c r="C1567" i="18"/>
  <c r="B1567" i="18" s="1"/>
  <c r="A1567" i="18" s="1"/>
  <c r="C1566" i="18"/>
  <c r="B1566" i="18" s="1"/>
  <c r="A1566" i="18" s="1"/>
  <c r="C1565" i="18"/>
  <c r="B1565" i="18" s="1"/>
  <c r="A1565" i="18" s="1"/>
  <c r="C1564" i="18"/>
  <c r="B1564" i="18" s="1"/>
  <c r="A1564" i="18" s="1"/>
  <c r="C1563" i="18"/>
  <c r="B1563" i="18" s="1"/>
  <c r="A1563" i="18" s="1"/>
  <c r="C1562" i="18"/>
  <c r="B1562" i="18" s="1"/>
  <c r="A1562" i="18" s="1"/>
  <c r="C1561" i="18"/>
  <c r="B1561" i="18" s="1"/>
  <c r="A1561" i="18" s="1"/>
  <c r="C1560" i="18"/>
  <c r="B1560" i="18" s="1"/>
  <c r="A1560" i="18" s="1"/>
  <c r="C1559" i="18"/>
  <c r="B1559" i="18" s="1"/>
  <c r="A1559" i="18" s="1"/>
  <c r="C1558" i="18"/>
  <c r="B1558" i="18" s="1"/>
  <c r="A1558" i="18" s="1"/>
  <c r="C1557" i="18"/>
  <c r="B1557" i="18" s="1"/>
  <c r="A1557" i="18" s="1"/>
  <c r="C1556" i="18"/>
  <c r="B1556" i="18" s="1"/>
  <c r="A1556" i="18" s="1"/>
  <c r="C1555" i="18"/>
  <c r="B1555" i="18" s="1"/>
  <c r="A1555" i="18" s="1"/>
  <c r="C1554" i="18"/>
  <c r="B1554" i="18" s="1"/>
  <c r="A1554" i="18" s="1"/>
  <c r="C1553" i="18"/>
  <c r="B1553" i="18" s="1"/>
  <c r="A1553" i="18" s="1"/>
  <c r="C1552" i="18"/>
  <c r="B1552" i="18" s="1"/>
  <c r="A1552" i="18" s="1"/>
  <c r="C1551" i="18"/>
  <c r="B1551" i="18" s="1"/>
  <c r="A1551" i="18" s="1"/>
  <c r="C1550" i="18"/>
  <c r="B1550" i="18" s="1"/>
  <c r="A1550" i="18" s="1"/>
  <c r="C1549" i="18"/>
  <c r="B1549" i="18" s="1"/>
  <c r="A1549" i="18" s="1"/>
  <c r="P1548" i="18"/>
  <c r="O1548" i="18"/>
  <c r="N1548" i="18"/>
  <c r="M1548" i="18"/>
  <c r="L1548" i="18"/>
  <c r="K1548" i="18"/>
  <c r="J1548" i="18"/>
  <c r="I1548" i="18"/>
  <c r="H1548" i="18"/>
  <c r="G1548" i="18"/>
  <c r="F1548" i="18"/>
  <c r="E1548" i="18"/>
  <c r="D1548" i="18"/>
  <c r="A1545" i="18"/>
  <c r="A1544" i="18"/>
  <c r="A1543" i="18"/>
  <c r="A1542" i="18"/>
  <c r="C1541" i="18"/>
  <c r="B1541" i="18" s="1"/>
  <c r="A1541" i="18" s="1"/>
  <c r="C1540" i="18"/>
  <c r="B1540" i="18" s="1"/>
  <c r="A1540" i="18" s="1"/>
  <c r="C1539" i="18"/>
  <c r="B1539" i="18" s="1"/>
  <c r="A1539" i="18" s="1"/>
  <c r="C1538" i="18"/>
  <c r="B1538" i="18" s="1"/>
  <c r="A1538" i="18" s="1"/>
  <c r="C1537" i="18"/>
  <c r="B1537" i="18" s="1"/>
  <c r="A1537" i="18" s="1"/>
  <c r="C1536" i="18"/>
  <c r="B1536" i="18" s="1"/>
  <c r="A1536" i="18" s="1"/>
  <c r="C1535" i="18"/>
  <c r="B1535" i="18" s="1"/>
  <c r="A1535" i="18" s="1"/>
  <c r="C1534" i="18"/>
  <c r="B1534" i="18" s="1"/>
  <c r="A1534" i="18" s="1"/>
  <c r="C1533" i="18"/>
  <c r="B1533" i="18" s="1"/>
  <c r="A1533" i="18" s="1"/>
  <c r="C1532" i="18"/>
  <c r="B1532" i="18" s="1"/>
  <c r="A1532" i="18" s="1"/>
  <c r="C1531" i="18"/>
  <c r="B1531" i="18" s="1"/>
  <c r="A1531" i="18" s="1"/>
  <c r="C1530" i="18"/>
  <c r="B1530" i="18" s="1"/>
  <c r="A1530" i="18" s="1"/>
  <c r="C1529" i="18"/>
  <c r="B1529" i="18" s="1"/>
  <c r="A1529" i="18" s="1"/>
  <c r="C1528" i="18"/>
  <c r="B1528" i="18" s="1"/>
  <c r="A1528" i="18" s="1"/>
  <c r="C1527" i="18"/>
  <c r="B1527" i="18" s="1"/>
  <c r="A1527" i="18" s="1"/>
  <c r="C1526" i="18"/>
  <c r="B1526" i="18" s="1"/>
  <c r="A1526" i="18" s="1"/>
  <c r="C1525" i="18"/>
  <c r="B1525" i="18" s="1"/>
  <c r="A1525" i="18" s="1"/>
  <c r="C1524" i="18"/>
  <c r="B1524" i="18" s="1"/>
  <c r="A1524" i="18" s="1"/>
  <c r="C1523" i="18"/>
  <c r="B1523" i="18" s="1"/>
  <c r="A1523" i="18" s="1"/>
  <c r="C1522" i="18"/>
  <c r="B1522" i="18" s="1"/>
  <c r="A1522" i="18" s="1"/>
  <c r="C1521" i="18"/>
  <c r="B1521" i="18" s="1"/>
  <c r="A1521" i="18" s="1"/>
  <c r="C1520" i="18"/>
  <c r="B1520" i="18" s="1"/>
  <c r="A1520" i="18" s="1"/>
  <c r="C1519" i="18"/>
  <c r="B1519" i="18" s="1"/>
  <c r="A1519" i="18" s="1"/>
  <c r="C1518" i="18"/>
  <c r="B1518" i="18" s="1"/>
  <c r="A1518" i="18" s="1"/>
  <c r="C1517" i="18"/>
  <c r="B1517" i="18" s="1"/>
  <c r="A1517" i="18" s="1"/>
  <c r="C1516" i="18"/>
  <c r="B1516" i="18" s="1"/>
  <c r="A1516" i="18" s="1"/>
  <c r="C1515" i="18"/>
  <c r="B1515" i="18" s="1"/>
  <c r="A1515" i="18" s="1"/>
  <c r="C1514" i="18"/>
  <c r="B1514" i="18" s="1"/>
  <c r="A1514" i="18" s="1"/>
  <c r="C1513" i="18"/>
  <c r="B1513" i="18" s="1"/>
  <c r="A1513" i="18" s="1"/>
  <c r="C1512" i="18"/>
  <c r="B1512" i="18" s="1"/>
  <c r="A1512" i="18" s="1"/>
  <c r="C1511" i="18"/>
  <c r="B1511" i="18" s="1"/>
  <c r="A1511" i="18" s="1"/>
  <c r="C1510" i="18"/>
  <c r="B1510" i="18" s="1"/>
  <c r="A1510" i="18" s="1"/>
  <c r="C1509" i="18"/>
  <c r="B1509" i="18" s="1"/>
  <c r="A1509" i="18" s="1"/>
  <c r="C1508" i="18"/>
  <c r="B1508" i="18" s="1"/>
  <c r="A1508" i="18" s="1"/>
  <c r="C1507" i="18"/>
  <c r="B1507" i="18" s="1"/>
  <c r="A1507" i="18" s="1"/>
  <c r="C1506" i="18"/>
  <c r="B1506" i="18" s="1"/>
  <c r="A1506" i="18" s="1"/>
  <c r="C1505" i="18"/>
  <c r="B1505" i="18" s="1"/>
  <c r="A1505" i="18" s="1"/>
  <c r="C1504" i="18"/>
  <c r="B1504" i="18" s="1"/>
  <c r="A1504" i="18" s="1"/>
  <c r="C1503" i="18"/>
  <c r="B1503" i="18" s="1"/>
  <c r="A1503" i="18" s="1"/>
  <c r="C1502" i="18"/>
  <c r="B1502" i="18" s="1"/>
  <c r="A1502" i="18" s="1"/>
  <c r="C1501" i="18"/>
  <c r="B1501" i="18" s="1"/>
  <c r="A1501" i="18" s="1"/>
  <c r="C1500" i="18"/>
  <c r="B1500" i="18" s="1"/>
  <c r="A1500" i="18" s="1"/>
  <c r="C1499" i="18"/>
  <c r="B1499" i="18" s="1"/>
  <c r="A1499" i="18" s="1"/>
  <c r="C1498" i="18"/>
  <c r="B1498" i="18" s="1"/>
  <c r="A1498" i="18" s="1"/>
  <c r="C1497" i="18"/>
  <c r="B1497" i="18" s="1"/>
  <c r="A1497" i="18" s="1"/>
  <c r="C1496" i="18"/>
  <c r="B1496" i="18" s="1"/>
  <c r="A1496" i="18" s="1"/>
  <c r="C1495" i="18"/>
  <c r="B1495" i="18" s="1"/>
  <c r="A1495" i="18" s="1"/>
  <c r="C1494" i="18"/>
  <c r="B1494" i="18" s="1"/>
  <c r="A1494" i="18" s="1"/>
  <c r="C1493" i="18"/>
  <c r="B1493" i="18" s="1"/>
  <c r="A1493" i="18" s="1"/>
  <c r="C1492" i="18"/>
  <c r="B1492" i="18" s="1"/>
  <c r="A1492" i="18" s="1"/>
  <c r="P1491" i="18"/>
  <c r="P1545" i="18" s="1"/>
  <c r="O1491" i="18"/>
  <c r="N1491" i="18"/>
  <c r="M1491" i="18"/>
  <c r="L1491" i="18"/>
  <c r="K1491" i="18"/>
  <c r="J1491" i="18"/>
  <c r="I1491" i="18"/>
  <c r="H1491" i="18"/>
  <c r="G1491" i="18"/>
  <c r="F1491" i="18"/>
  <c r="E1491" i="18"/>
  <c r="D1491" i="18"/>
  <c r="A1488" i="18"/>
  <c r="A1487" i="18"/>
  <c r="A1486" i="18"/>
  <c r="A1485" i="18"/>
  <c r="C1484" i="18"/>
  <c r="B1484" i="18" s="1"/>
  <c r="A1484" i="18" s="1"/>
  <c r="C1483" i="18"/>
  <c r="B1483" i="18" s="1"/>
  <c r="A1483" i="18" s="1"/>
  <c r="C1482" i="18"/>
  <c r="B1482" i="18" s="1"/>
  <c r="A1482" i="18" s="1"/>
  <c r="C1481" i="18"/>
  <c r="B1481" i="18" s="1"/>
  <c r="A1481" i="18" s="1"/>
  <c r="C1480" i="18"/>
  <c r="B1480" i="18" s="1"/>
  <c r="A1480" i="18" s="1"/>
  <c r="C1479" i="18"/>
  <c r="B1479" i="18" s="1"/>
  <c r="A1479" i="18" s="1"/>
  <c r="C1478" i="18"/>
  <c r="B1478" i="18" s="1"/>
  <c r="A1478" i="18" s="1"/>
  <c r="C1477" i="18"/>
  <c r="B1477" i="18" s="1"/>
  <c r="A1477" i="18" s="1"/>
  <c r="C1476" i="18"/>
  <c r="B1476" i="18" s="1"/>
  <c r="A1476" i="18" s="1"/>
  <c r="C1475" i="18"/>
  <c r="B1475" i="18" s="1"/>
  <c r="A1475" i="18" s="1"/>
  <c r="C1474" i="18"/>
  <c r="B1474" i="18" s="1"/>
  <c r="A1474" i="18" s="1"/>
  <c r="C1473" i="18"/>
  <c r="B1473" i="18" s="1"/>
  <c r="A1473" i="18" s="1"/>
  <c r="C1472" i="18"/>
  <c r="B1472" i="18" s="1"/>
  <c r="A1472" i="18" s="1"/>
  <c r="C1471" i="18"/>
  <c r="B1471" i="18" s="1"/>
  <c r="A1471" i="18" s="1"/>
  <c r="C1470" i="18"/>
  <c r="B1470" i="18" s="1"/>
  <c r="A1470" i="18" s="1"/>
  <c r="C1469" i="18"/>
  <c r="B1469" i="18" s="1"/>
  <c r="A1469" i="18" s="1"/>
  <c r="C1468" i="18"/>
  <c r="B1468" i="18" s="1"/>
  <c r="A1468" i="18" s="1"/>
  <c r="C1467" i="18"/>
  <c r="B1467" i="18" s="1"/>
  <c r="A1467" i="18" s="1"/>
  <c r="C1466" i="18"/>
  <c r="B1466" i="18" s="1"/>
  <c r="A1466" i="18" s="1"/>
  <c r="C1465" i="18"/>
  <c r="B1465" i="18" s="1"/>
  <c r="A1465" i="18" s="1"/>
  <c r="C1464" i="18"/>
  <c r="B1464" i="18" s="1"/>
  <c r="A1464" i="18" s="1"/>
  <c r="C1463" i="18"/>
  <c r="B1463" i="18" s="1"/>
  <c r="A1463" i="18" s="1"/>
  <c r="C1462" i="18"/>
  <c r="B1462" i="18" s="1"/>
  <c r="A1462" i="18" s="1"/>
  <c r="C1461" i="18"/>
  <c r="B1461" i="18" s="1"/>
  <c r="A1461" i="18" s="1"/>
  <c r="C1460" i="18"/>
  <c r="B1460" i="18" s="1"/>
  <c r="A1460" i="18" s="1"/>
  <c r="C1459" i="18"/>
  <c r="B1459" i="18" s="1"/>
  <c r="A1459" i="18" s="1"/>
  <c r="C1458" i="18"/>
  <c r="B1458" i="18" s="1"/>
  <c r="A1458" i="18" s="1"/>
  <c r="C1457" i="18"/>
  <c r="B1457" i="18" s="1"/>
  <c r="A1457" i="18" s="1"/>
  <c r="C1456" i="18"/>
  <c r="B1456" i="18" s="1"/>
  <c r="A1456" i="18" s="1"/>
  <c r="C1455" i="18"/>
  <c r="B1455" i="18" s="1"/>
  <c r="A1455" i="18" s="1"/>
  <c r="C1454" i="18"/>
  <c r="B1454" i="18" s="1"/>
  <c r="A1454" i="18" s="1"/>
  <c r="C1453" i="18"/>
  <c r="B1453" i="18" s="1"/>
  <c r="A1453" i="18" s="1"/>
  <c r="C1452" i="18"/>
  <c r="B1452" i="18" s="1"/>
  <c r="A1452" i="18" s="1"/>
  <c r="C1451" i="18"/>
  <c r="B1451" i="18" s="1"/>
  <c r="A1451" i="18" s="1"/>
  <c r="C1450" i="18"/>
  <c r="B1450" i="18" s="1"/>
  <c r="A1450" i="18" s="1"/>
  <c r="C1449" i="18"/>
  <c r="B1449" i="18" s="1"/>
  <c r="A1449" i="18" s="1"/>
  <c r="C1448" i="18"/>
  <c r="B1448" i="18" s="1"/>
  <c r="A1448" i="18" s="1"/>
  <c r="C1447" i="18"/>
  <c r="B1447" i="18" s="1"/>
  <c r="A1447" i="18" s="1"/>
  <c r="C1446" i="18"/>
  <c r="B1446" i="18" s="1"/>
  <c r="A1446" i="18" s="1"/>
  <c r="C1445" i="18"/>
  <c r="B1445" i="18" s="1"/>
  <c r="A1445" i="18" s="1"/>
  <c r="C1444" i="18"/>
  <c r="B1444" i="18" s="1"/>
  <c r="A1444" i="18" s="1"/>
  <c r="C1443" i="18"/>
  <c r="B1443" i="18" s="1"/>
  <c r="A1443" i="18" s="1"/>
  <c r="C1442" i="18"/>
  <c r="B1442" i="18" s="1"/>
  <c r="A1442" i="18" s="1"/>
  <c r="C1441" i="18"/>
  <c r="B1441" i="18" s="1"/>
  <c r="A1441" i="18" s="1"/>
  <c r="C1440" i="18"/>
  <c r="B1440" i="18" s="1"/>
  <c r="A1440" i="18" s="1"/>
  <c r="C1439" i="18"/>
  <c r="B1439" i="18" s="1"/>
  <c r="A1439" i="18" s="1"/>
  <c r="C1438" i="18"/>
  <c r="B1438" i="18" s="1"/>
  <c r="A1438" i="18" s="1"/>
  <c r="C1437" i="18"/>
  <c r="B1437" i="18" s="1"/>
  <c r="A1437" i="18" s="1"/>
  <c r="C1436" i="18"/>
  <c r="B1436" i="18" s="1"/>
  <c r="A1436" i="18" s="1"/>
  <c r="C1435" i="18"/>
  <c r="B1435" i="18" s="1"/>
  <c r="A1435" i="18" s="1"/>
  <c r="P1434" i="18"/>
  <c r="P1488" i="18" s="1"/>
  <c r="O1434" i="18"/>
  <c r="N1434" i="18"/>
  <c r="M1434" i="18"/>
  <c r="L1434" i="18"/>
  <c r="K1434" i="18"/>
  <c r="J1434" i="18"/>
  <c r="I1434" i="18"/>
  <c r="H1434" i="18"/>
  <c r="G1434" i="18"/>
  <c r="F1434" i="18"/>
  <c r="E1434" i="18"/>
  <c r="D1434" i="18"/>
  <c r="A1431" i="18"/>
  <c r="A1430" i="18"/>
  <c r="A1429" i="18"/>
  <c r="A1428" i="18"/>
  <c r="C1427" i="18"/>
  <c r="B1427" i="18" s="1"/>
  <c r="A1427" i="18" s="1"/>
  <c r="C1426" i="18"/>
  <c r="B1426" i="18" s="1"/>
  <c r="A1426" i="18" s="1"/>
  <c r="C1425" i="18"/>
  <c r="B1425" i="18" s="1"/>
  <c r="A1425" i="18" s="1"/>
  <c r="C1424" i="18"/>
  <c r="B1424" i="18" s="1"/>
  <c r="A1424" i="18" s="1"/>
  <c r="C1423" i="18"/>
  <c r="B1423" i="18" s="1"/>
  <c r="A1423" i="18" s="1"/>
  <c r="C1422" i="18"/>
  <c r="B1422" i="18" s="1"/>
  <c r="A1422" i="18" s="1"/>
  <c r="C1421" i="18"/>
  <c r="B1421" i="18" s="1"/>
  <c r="A1421" i="18" s="1"/>
  <c r="C1420" i="18"/>
  <c r="B1420" i="18" s="1"/>
  <c r="A1420" i="18" s="1"/>
  <c r="C1419" i="18"/>
  <c r="B1419" i="18" s="1"/>
  <c r="A1419" i="18" s="1"/>
  <c r="C1418" i="18"/>
  <c r="B1418" i="18" s="1"/>
  <c r="A1418" i="18" s="1"/>
  <c r="C1417" i="18"/>
  <c r="B1417" i="18" s="1"/>
  <c r="A1417" i="18" s="1"/>
  <c r="C1416" i="18"/>
  <c r="B1416" i="18" s="1"/>
  <c r="A1416" i="18" s="1"/>
  <c r="C1415" i="18"/>
  <c r="B1415" i="18" s="1"/>
  <c r="A1415" i="18" s="1"/>
  <c r="C1414" i="18"/>
  <c r="B1414" i="18" s="1"/>
  <c r="A1414" i="18" s="1"/>
  <c r="C1413" i="18"/>
  <c r="B1413" i="18" s="1"/>
  <c r="A1413" i="18" s="1"/>
  <c r="C1412" i="18"/>
  <c r="B1412" i="18" s="1"/>
  <c r="A1412" i="18" s="1"/>
  <c r="C1411" i="18"/>
  <c r="B1411" i="18" s="1"/>
  <c r="A1411" i="18" s="1"/>
  <c r="C1410" i="18"/>
  <c r="B1410" i="18" s="1"/>
  <c r="A1410" i="18" s="1"/>
  <c r="C1409" i="18"/>
  <c r="B1409" i="18" s="1"/>
  <c r="A1409" i="18" s="1"/>
  <c r="C1408" i="18"/>
  <c r="B1408" i="18" s="1"/>
  <c r="A1408" i="18" s="1"/>
  <c r="C1407" i="18"/>
  <c r="B1407" i="18" s="1"/>
  <c r="A1407" i="18" s="1"/>
  <c r="C1406" i="18"/>
  <c r="B1406" i="18" s="1"/>
  <c r="A1406" i="18" s="1"/>
  <c r="C1405" i="18"/>
  <c r="B1405" i="18" s="1"/>
  <c r="A1405" i="18" s="1"/>
  <c r="C1404" i="18"/>
  <c r="B1404" i="18" s="1"/>
  <c r="A1404" i="18" s="1"/>
  <c r="C1403" i="18"/>
  <c r="B1403" i="18" s="1"/>
  <c r="A1403" i="18" s="1"/>
  <c r="C1402" i="18"/>
  <c r="B1402" i="18" s="1"/>
  <c r="A1402" i="18" s="1"/>
  <c r="C1401" i="18"/>
  <c r="B1401" i="18" s="1"/>
  <c r="A1401" i="18" s="1"/>
  <c r="C1400" i="18"/>
  <c r="B1400" i="18" s="1"/>
  <c r="A1400" i="18" s="1"/>
  <c r="C1399" i="18"/>
  <c r="B1399" i="18" s="1"/>
  <c r="A1399" i="18" s="1"/>
  <c r="C1398" i="18"/>
  <c r="B1398" i="18" s="1"/>
  <c r="A1398" i="18" s="1"/>
  <c r="C1397" i="18"/>
  <c r="B1397" i="18" s="1"/>
  <c r="A1397" i="18" s="1"/>
  <c r="C1396" i="18"/>
  <c r="B1396" i="18" s="1"/>
  <c r="A1396" i="18" s="1"/>
  <c r="C1395" i="18"/>
  <c r="B1395" i="18" s="1"/>
  <c r="A1395" i="18" s="1"/>
  <c r="C1394" i="18"/>
  <c r="B1394" i="18" s="1"/>
  <c r="A1394" i="18" s="1"/>
  <c r="C1393" i="18"/>
  <c r="B1393" i="18" s="1"/>
  <c r="A1393" i="18" s="1"/>
  <c r="C1392" i="18"/>
  <c r="B1392" i="18" s="1"/>
  <c r="A1392" i="18" s="1"/>
  <c r="C1391" i="18"/>
  <c r="B1391" i="18" s="1"/>
  <c r="A1391" i="18" s="1"/>
  <c r="C1390" i="18"/>
  <c r="B1390" i="18" s="1"/>
  <c r="A1390" i="18" s="1"/>
  <c r="C1389" i="18"/>
  <c r="B1389" i="18" s="1"/>
  <c r="A1389" i="18" s="1"/>
  <c r="C1388" i="18"/>
  <c r="B1388" i="18" s="1"/>
  <c r="A1388" i="18" s="1"/>
  <c r="C1387" i="18"/>
  <c r="B1387" i="18" s="1"/>
  <c r="A1387" i="18" s="1"/>
  <c r="C1386" i="18"/>
  <c r="B1386" i="18" s="1"/>
  <c r="A1386" i="18" s="1"/>
  <c r="C1385" i="18"/>
  <c r="B1385" i="18" s="1"/>
  <c r="A1385" i="18" s="1"/>
  <c r="C1384" i="18"/>
  <c r="B1384" i="18" s="1"/>
  <c r="A1384" i="18" s="1"/>
  <c r="C1383" i="18"/>
  <c r="B1383" i="18" s="1"/>
  <c r="A1383" i="18" s="1"/>
  <c r="C1382" i="18"/>
  <c r="B1382" i="18" s="1"/>
  <c r="A1382" i="18" s="1"/>
  <c r="C1381" i="18"/>
  <c r="B1381" i="18" s="1"/>
  <c r="A1381" i="18" s="1"/>
  <c r="C1380" i="18"/>
  <c r="B1380" i="18" s="1"/>
  <c r="A1380" i="18" s="1"/>
  <c r="C1379" i="18"/>
  <c r="B1379" i="18" s="1"/>
  <c r="A1379" i="18" s="1"/>
  <c r="C1378" i="18"/>
  <c r="B1378" i="18" s="1"/>
  <c r="A1378" i="18" s="1"/>
  <c r="P1377" i="18"/>
  <c r="P1431" i="18" s="1"/>
  <c r="O1377" i="18"/>
  <c r="N1377" i="18"/>
  <c r="M1377" i="18"/>
  <c r="L1377" i="18"/>
  <c r="K1377" i="18"/>
  <c r="J1377" i="18"/>
  <c r="I1377" i="18"/>
  <c r="H1377" i="18"/>
  <c r="G1377" i="18"/>
  <c r="F1377" i="18"/>
  <c r="E1377" i="18"/>
  <c r="D1377" i="18"/>
  <c r="A1374" i="18"/>
  <c r="A1373" i="18"/>
  <c r="A1372" i="18"/>
  <c r="A1371" i="18"/>
  <c r="C1370" i="18"/>
  <c r="B1370" i="18" s="1"/>
  <c r="A1370" i="18" s="1"/>
  <c r="C1369" i="18"/>
  <c r="B1369" i="18" s="1"/>
  <c r="A1369" i="18" s="1"/>
  <c r="C1368" i="18"/>
  <c r="B1368" i="18" s="1"/>
  <c r="A1368" i="18" s="1"/>
  <c r="C1367" i="18"/>
  <c r="B1367" i="18" s="1"/>
  <c r="A1367" i="18" s="1"/>
  <c r="C1366" i="18"/>
  <c r="B1366" i="18" s="1"/>
  <c r="A1366" i="18" s="1"/>
  <c r="C1365" i="18"/>
  <c r="B1365" i="18" s="1"/>
  <c r="A1365" i="18" s="1"/>
  <c r="C1364" i="18"/>
  <c r="B1364" i="18" s="1"/>
  <c r="A1364" i="18" s="1"/>
  <c r="C1363" i="18"/>
  <c r="B1363" i="18" s="1"/>
  <c r="A1363" i="18" s="1"/>
  <c r="C1362" i="18"/>
  <c r="B1362" i="18" s="1"/>
  <c r="A1362" i="18" s="1"/>
  <c r="C1361" i="18"/>
  <c r="B1361" i="18" s="1"/>
  <c r="A1361" i="18" s="1"/>
  <c r="C1360" i="18"/>
  <c r="B1360" i="18" s="1"/>
  <c r="A1360" i="18" s="1"/>
  <c r="C1359" i="18"/>
  <c r="B1359" i="18" s="1"/>
  <c r="A1359" i="18" s="1"/>
  <c r="C1358" i="18"/>
  <c r="B1358" i="18" s="1"/>
  <c r="A1358" i="18" s="1"/>
  <c r="C1357" i="18"/>
  <c r="B1357" i="18" s="1"/>
  <c r="A1357" i="18" s="1"/>
  <c r="C1356" i="18"/>
  <c r="B1356" i="18" s="1"/>
  <c r="A1356" i="18" s="1"/>
  <c r="C1355" i="18"/>
  <c r="B1355" i="18" s="1"/>
  <c r="A1355" i="18" s="1"/>
  <c r="C1354" i="18"/>
  <c r="B1354" i="18" s="1"/>
  <c r="A1354" i="18" s="1"/>
  <c r="C1353" i="18"/>
  <c r="B1353" i="18" s="1"/>
  <c r="A1353" i="18" s="1"/>
  <c r="C1352" i="18"/>
  <c r="B1352" i="18" s="1"/>
  <c r="A1352" i="18" s="1"/>
  <c r="C1351" i="18"/>
  <c r="B1351" i="18" s="1"/>
  <c r="A1351" i="18" s="1"/>
  <c r="C1350" i="18"/>
  <c r="B1350" i="18" s="1"/>
  <c r="A1350" i="18" s="1"/>
  <c r="C1349" i="18"/>
  <c r="B1349" i="18" s="1"/>
  <c r="A1349" i="18" s="1"/>
  <c r="C1348" i="18"/>
  <c r="B1348" i="18" s="1"/>
  <c r="A1348" i="18" s="1"/>
  <c r="C1347" i="18"/>
  <c r="B1347" i="18" s="1"/>
  <c r="A1347" i="18" s="1"/>
  <c r="C1346" i="18"/>
  <c r="B1346" i="18" s="1"/>
  <c r="A1346" i="18" s="1"/>
  <c r="C1345" i="18"/>
  <c r="B1345" i="18" s="1"/>
  <c r="A1345" i="18" s="1"/>
  <c r="C1344" i="18"/>
  <c r="B1344" i="18" s="1"/>
  <c r="A1344" i="18" s="1"/>
  <c r="C1343" i="18"/>
  <c r="B1343" i="18" s="1"/>
  <c r="A1343" i="18" s="1"/>
  <c r="C1342" i="18"/>
  <c r="B1342" i="18" s="1"/>
  <c r="A1342" i="18" s="1"/>
  <c r="C1341" i="18"/>
  <c r="B1341" i="18" s="1"/>
  <c r="A1341" i="18" s="1"/>
  <c r="C1340" i="18"/>
  <c r="B1340" i="18" s="1"/>
  <c r="A1340" i="18" s="1"/>
  <c r="C1339" i="18"/>
  <c r="B1339" i="18" s="1"/>
  <c r="A1339" i="18" s="1"/>
  <c r="C1338" i="18"/>
  <c r="B1338" i="18" s="1"/>
  <c r="A1338" i="18" s="1"/>
  <c r="C1337" i="18"/>
  <c r="B1337" i="18" s="1"/>
  <c r="A1337" i="18" s="1"/>
  <c r="C1336" i="18"/>
  <c r="B1336" i="18" s="1"/>
  <c r="A1336" i="18" s="1"/>
  <c r="C1335" i="18"/>
  <c r="B1335" i="18" s="1"/>
  <c r="A1335" i="18" s="1"/>
  <c r="C1334" i="18"/>
  <c r="B1334" i="18" s="1"/>
  <c r="A1334" i="18" s="1"/>
  <c r="C1333" i="18"/>
  <c r="B1333" i="18" s="1"/>
  <c r="A1333" i="18" s="1"/>
  <c r="C1332" i="18"/>
  <c r="B1332" i="18" s="1"/>
  <c r="A1332" i="18" s="1"/>
  <c r="C1331" i="18"/>
  <c r="B1331" i="18" s="1"/>
  <c r="A1331" i="18" s="1"/>
  <c r="C1330" i="18"/>
  <c r="B1330" i="18" s="1"/>
  <c r="A1330" i="18" s="1"/>
  <c r="C1329" i="18"/>
  <c r="B1329" i="18" s="1"/>
  <c r="A1329" i="18" s="1"/>
  <c r="C1328" i="18"/>
  <c r="B1328" i="18" s="1"/>
  <c r="A1328" i="18" s="1"/>
  <c r="C1327" i="18"/>
  <c r="B1327" i="18" s="1"/>
  <c r="A1327" i="18" s="1"/>
  <c r="C1326" i="18"/>
  <c r="B1326" i="18" s="1"/>
  <c r="A1326" i="18" s="1"/>
  <c r="C1325" i="18"/>
  <c r="B1325" i="18" s="1"/>
  <c r="A1325" i="18" s="1"/>
  <c r="C1324" i="18"/>
  <c r="B1324" i="18" s="1"/>
  <c r="A1324" i="18" s="1"/>
  <c r="C1323" i="18"/>
  <c r="B1323" i="18" s="1"/>
  <c r="A1323" i="18" s="1"/>
  <c r="C1322" i="18"/>
  <c r="B1322" i="18" s="1"/>
  <c r="A1322" i="18" s="1"/>
  <c r="C1321" i="18"/>
  <c r="B1321" i="18" s="1"/>
  <c r="A1321" i="18" s="1"/>
  <c r="P1320" i="18"/>
  <c r="P1374" i="18" s="1"/>
  <c r="O1320" i="18"/>
  <c r="N1320" i="18"/>
  <c r="M1320" i="18"/>
  <c r="L1320" i="18"/>
  <c r="K1320" i="18"/>
  <c r="J1320" i="18"/>
  <c r="I1320" i="18"/>
  <c r="H1320" i="18"/>
  <c r="G1320" i="18"/>
  <c r="F1320" i="18"/>
  <c r="E1320" i="18"/>
  <c r="D1320" i="18"/>
  <c r="A1317" i="18"/>
  <c r="A1316" i="18"/>
  <c r="A1315" i="18"/>
  <c r="A1314" i="18"/>
  <c r="C1313" i="18"/>
  <c r="B1313" i="18" s="1"/>
  <c r="A1313" i="18" s="1"/>
  <c r="C1312" i="18"/>
  <c r="B1312" i="18" s="1"/>
  <c r="A1312" i="18" s="1"/>
  <c r="C1311" i="18"/>
  <c r="B1311" i="18" s="1"/>
  <c r="A1311" i="18" s="1"/>
  <c r="C1310" i="18"/>
  <c r="B1310" i="18" s="1"/>
  <c r="A1310" i="18" s="1"/>
  <c r="C1309" i="18"/>
  <c r="B1309" i="18" s="1"/>
  <c r="A1309" i="18" s="1"/>
  <c r="C1308" i="18"/>
  <c r="B1308" i="18" s="1"/>
  <c r="A1308" i="18" s="1"/>
  <c r="C1307" i="18"/>
  <c r="B1307" i="18" s="1"/>
  <c r="A1307" i="18" s="1"/>
  <c r="C1306" i="18"/>
  <c r="B1306" i="18" s="1"/>
  <c r="A1306" i="18" s="1"/>
  <c r="C1305" i="18"/>
  <c r="B1305" i="18" s="1"/>
  <c r="A1305" i="18" s="1"/>
  <c r="C1304" i="18"/>
  <c r="B1304" i="18" s="1"/>
  <c r="A1304" i="18" s="1"/>
  <c r="C1303" i="18"/>
  <c r="B1303" i="18" s="1"/>
  <c r="A1303" i="18" s="1"/>
  <c r="C1302" i="18"/>
  <c r="B1302" i="18" s="1"/>
  <c r="A1302" i="18" s="1"/>
  <c r="C1301" i="18"/>
  <c r="B1301" i="18" s="1"/>
  <c r="A1301" i="18" s="1"/>
  <c r="C1300" i="18"/>
  <c r="B1300" i="18" s="1"/>
  <c r="A1300" i="18" s="1"/>
  <c r="C1299" i="18"/>
  <c r="B1299" i="18" s="1"/>
  <c r="A1299" i="18" s="1"/>
  <c r="C1298" i="18"/>
  <c r="B1298" i="18" s="1"/>
  <c r="A1298" i="18" s="1"/>
  <c r="C1297" i="18"/>
  <c r="B1297" i="18" s="1"/>
  <c r="A1297" i="18" s="1"/>
  <c r="C1296" i="18"/>
  <c r="B1296" i="18" s="1"/>
  <c r="A1296" i="18" s="1"/>
  <c r="C1295" i="18"/>
  <c r="B1295" i="18" s="1"/>
  <c r="A1295" i="18" s="1"/>
  <c r="C1294" i="18"/>
  <c r="B1294" i="18" s="1"/>
  <c r="A1294" i="18" s="1"/>
  <c r="C1293" i="18"/>
  <c r="B1293" i="18" s="1"/>
  <c r="A1293" i="18" s="1"/>
  <c r="C1292" i="18"/>
  <c r="B1292" i="18" s="1"/>
  <c r="A1292" i="18" s="1"/>
  <c r="C1291" i="18"/>
  <c r="B1291" i="18" s="1"/>
  <c r="A1291" i="18" s="1"/>
  <c r="C1290" i="18"/>
  <c r="B1290" i="18" s="1"/>
  <c r="A1290" i="18" s="1"/>
  <c r="C1289" i="18"/>
  <c r="B1289" i="18" s="1"/>
  <c r="A1289" i="18" s="1"/>
  <c r="C1288" i="18"/>
  <c r="B1288" i="18" s="1"/>
  <c r="A1288" i="18" s="1"/>
  <c r="C1287" i="18"/>
  <c r="B1287" i="18" s="1"/>
  <c r="A1287" i="18" s="1"/>
  <c r="C1286" i="18"/>
  <c r="B1286" i="18" s="1"/>
  <c r="A1286" i="18" s="1"/>
  <c r="C1285" i="18"/>
  <c r="B1285" i="18" s="1"/>
  <c r="A1285" i="18" s="1"/>
  <c r="C1284" i="18"/>
  <c r="B1284" i="18" s="1"/>
  <c r="A1284" i="18" s="1"/>
  <c r="C1283" i="18"/>
  <c r="B1283" i="18" s="1"/>
  <c r="A1283" i="18" s="1"/>
  <c r="C1282" i="18"/>
  <c r="B1282" i="18" s="1"/>
  <c r="A1282" i="18" s="1"/>
  <c r="C1281" i="18"/>
  <c r="B1281" i="18" s="1"/>
  <c r="A1281" i="18" s="1"/>
  <c r="C1280" i="18"/>
  <c r="B1280" i="18" s="1"/>
  <c r="A1280" i="18" s="1"/>
  <c r="C1279" i="18"/>
  <c r="B1279" i="18" s="1"/>
  <c r="A1279" i="18" s="1"/>
  <c r="C1278" i="18"/>
  <c r="B1278" i="18" s="1"/>
  <c r="A1278" i="18" s="1"/>
  <c r="C1277" i="18"/>
  <c r="B1277" i="18" s="1"/>
  <c r="A1277" i="18" s="1"/>
  <c r="C1276" i="18"/>
  <c r="B1276" i="18" s="1"/>
  <c r="A1276" i="18" s="1"/>
  <c r="C1275" i="18"/>
  <c r="B1275" i="18" s="1"/>
  <c r="A1275" i="18" s="1"/>
  <c r="C1274" i="18"/>
  <c r="B1274" i="18" s="1"/>
  <c r="A1274" i="18" s="1"/>
  <c r="C1273" i="18"/>
  <c r="B1273" i="18" s="1"/>
  <c r="A1273" i="18" s="1"/>
  <c r="C1272" i="18"/>
  <c r="B1272" i="18" s="1"/>
  <c r="A1272" i="18" s="1"/>
  <c r="C1271" i="18"/>
  <c r="B1271" i="18" s="1"/>
  <c r="A1271" i="18" s="1"/>
  <c r="C1270" i="18"/>
  <c r="B1270" i="18" s="1"/>
  <c r="A1270" i="18" s="1"/>
  <c r="C1269" i="18"/>
  <c r="B1269" i="18" s="1"/>
  <c r="A1269" i="18" s="1"/>
  <c r="C1268" i="18"/>
  <c r="B1268" i="18" s="1"/>
  <c r="A1268" i="18" s="1"/>
  <c r="C1267" i="18"/>
  <c r="B1267" i="18" s="1"/>
  <c r="A1267" i="18" s="1"/>
  <c r="C1266" i="18"/>
  <c r="B1266" i="18" s="1"/>
  <c r="A1266" i="18" s="1"/>
  <c r="C1265" i="18"/>
  <c r="B1265" i="18" s="1"/>
  <c r="A1265" i="18" s="1"/>
  <c r="C1264" i="18"/>
  <c r="B1264" i="18" s="1"/>
  <c r="A1264" i="18" s="1"/>
  <c r="P1263" i="18"/>
  <c r="O1263" i="18"/>
  <c r="N1263" i="18"/>
  <c r="M1263" i="18"/>
  <c r="L1263" i="18"/>
  <c r="K1263" i="18"/>
  <c r="J1263" i="18"/>
  <c r="I1263" i="18"/>
  <c r="H1263" i="18"/>
  <c r="G1263" i="18"/>
  <c r="F1263" i="18"/>
  <c r="E1263" i="18"/>
  <c r="D1263" i="18"/>
  <c r="A1260" i="18"/>
  <c r="A1259" i="18"/>
  <c r="A1258" i="18"/>
  <c r="A1257" i="18"/>
  <c r="C1256" i="18"/>
  <c r="B1256" i="18" s="1"/>
  <c r="A1256" i="18" s="1"/>
  <c r="C1255" i="18"/>
  <c r="B1255" i="18" s="1"/>
  <c r="A1255" i="18" s="1"/>
  <c r="C1254" i="18"/>
  <c r="B1254" i="18" s="1"/>
  <c r="A1254" i="18" s="1"/>
  <c r="C1253" i="18"/>
  <c r="B1253" i="18" s="1"/>
  <c r="A1253" i="18" s="1"/>
  <c r="C1252" i="18"/>
  <c r="B1252" i="18" s="1"/>
  <c r="A1252" i="18" s="1"/>
  <c r="C1251" i="18"/>
  <c r="B1251" i="18" s="1"/>
  <c r="A1251" i="18" s="1"/>
  <c r="C1250" i="18"/>
  <c r="B1250" i="18" s="1"/>
  <c r="A1250" i="18" s="1"/>
  <c r="C1249" i="18"/>
  <c r="B1249" i="18" s="1"/>
  <c r="A1249" i="18" s="1"/>
  <c r="C1248" i="18"/>
  <c r="B1248" i="18" s="1"/>
  <c r="A1248" i="18" s="1"/>
  <c r="C1247" i="18"/>
  <c r="B1247" i="18" s="1"/>
  <c r="A1247" i="18" s="1"/>
  <c r="C1246" i="18"/>
  <c r="B1246" i="18" s="1"/>
  <c r="A1246" i="18" s="1"/>
  <c r="C1245" i="18"/>
  <c r="B1245" i="18" s="1"/>
  <c r="A1245" i="18" s="1"/>
  <c r="C1244" i="18"/>
  <c r="B1244" i="18" s="1"/>
  <c r="A1244" i="18" s="1"/>
  <c r="C1243" i="18"/>
  <c r="B1243" i="18" s="1"/>
  <c r="A1243" i="18" s="1"/>
  <c r="C1242" i="18"/>
  <c r="B1242" i="18" s="1"/>
  <c r="A1242" i="18" s="1"/>
  <c r="C1241" i="18"/>
  <c r="B1241" i="18" s="1"/>
  <c r="A1241" i="18" s="1"/>
  <c r="C1240" i="18"/>
  <c r="B1240" i="18" s="1"/>
  <c r="A1240" i="18" s="1"/>
  <c r="C1239" i="18"/>
  <c r="B1239" i="18" s="1"/>
  <c r="A1239" i="18" s="1"/>
  <c r="C1238" i="18"/>
  <c r="B1238" i="18" s="1"/>
  <c r="A1238" i="18" s="1"/>
  <c r="C1237" i="18"/>
  <c r="B1237" i="18" s="1"/>
  <c r="A1237" i="18" s="1"/>
  <c r="C1236" i="18"/>
  <c r="B1236" i="18" s="1"/>
  <c r="A1236" i="18" s="1"/>
  <c r="C1235" i="18"/>
  <c r="B1235" i="18" s="1"/>
  <c r="A1235" i="18" s="1"/>
  <c r="C1234" i="18"/>
  <c r="B1234" i="18" s="1"/>
  <c r="A1234" i="18" s="1"/>
  <c r="C1233" i="18"/>
  <c r="B1233" i="18" s="1"/>
  <c r="A1233" i="18" s="1"/>
  <c r="C1232" i="18"/>
  <c r="B1232" i="18" s="1"/>
  <c r="A1232" i="18" s="1"/>
  <c r="C1231" i="18"/>
  <c r="B1231" i="18" s="1"/>
  <c r="A1231" i="18" s="1"/>
  <c r="C1230" i="18"/>
  <c r="B1230" i="18" s="1"/>
  <c r="A1230" i="18" s="1"/>
  <c r="C1229" i="18"/>
  <c r="B1229" i="18" s="1"/>
  <c r="A1229" i="18" s="1"/>
  <c r="C1228" i="18"/>
  <c r="B1228" i="18" s="1"/>
  <c r="A1228" i="18" s="1"/>
  <c r="C1227" i="18"/>
  <c r="B1227" i="18" s="1"/>
  <c r="A1227" i="18" s="1"/>
  <c r="C1226" i="18"/>
  <c r="B1226" i="18" s="1"/>
  <c r="A1226" i="18" s="1"/>
  <c r="C1225" i="18"/>
  <c r="B1225" i="18" s="1"/>
  <c r="A1225" i="18" s="1"/>
  <c r="C1224" i="18"/>
  <c r="B1224" i="18" s="1"/>
  <c r="A1224" i="18" s="1"/>
  <c r="C1223" i="18"/>
  <c r="B1223" i="18" s="1"/>
  <c r="A1223" i="18" s="1"/>
  <c r="C1222" i="18"/>
  <c r="B1222" i="18" s="1"/>
  <c r="A1222" i="18" s="1"/>
  <c r="C1221" i="18"/>
  <c r="B1221" i="18" s="1"/>
  <c r="A1221" i="18" s="1"/>
  <c r="C1220" i="18"/>
  <c r="B1220" i="18" s="1"/>
  <c r="A1220" i="18" s="1"/>
  <c r="C1219" i="18"/>
  <c r="B1219" i="18" s="1"/>
  <c r="A1219" i="18" s="1"/>
  <c r="C1218" i="18"/>
  <c r="B1218" i="18" s="1"/>
  <c r="A1218" i="18" s="1"/>
  <c r="C1217" i="18"/>
  <c r="B1217" i="18" s="1"/>
  <c r="A1217" i="18" s="1"/>
  <c r="C1216" i="18"/>
  <c r="B1216" i="18" s="1"/>
  <c r="A1216" i="18" s="1"/>
  <c r="C1215" i="18"/>
  <c r="B1215" i="18" s="1"/>
  <c r="A1215" i="18" s="1"/>
  <c r="C1214" i="18"/>
  <c r="B1214" i="18" s="1"/>
  <c r="A1214" i="18" s="1"/>
  <c r="C1213" i="18"/>
  <c r="B1213" i="18" s="1"/>
  <c r="A1213" i="18" s="1"/>
  <c r="C1212" i="18"/>
  <c r="B1212" i="18" s="1"/>
  <c r="A1212" i="18" s="1"/>
  <c r="C1211" i="18"/>
  <c r="B1211" i="18" s="1"/>
  <c r="A1211" i="18" s="1"/>
  <c r="C1210" i="18"/>
  <c r="B1210" i="18" s="1"/>
  <c r="A1210" i="18" s="1"/>
  <c r="C1209" i="18"/>
  <c r="B1209" i="18" s="1"/>
  <c r="A1209" i="18" s="1"/>
  <c r="C1208" i="18"/>
  <c r="B1208" i="18" s="1"/>
  <c r="A1208" i="18" s="1"/>
  <c r="C1207" i="18"/>
  <c r="B1207" i="18" s="1"/>
  <c r="A1207" i="18" s="1"/>
  <c r="P1206" i="18"/>
  <c r="O1206" i="18"/>
  <c r="N1206" i="18"/>
  <c r="M1206" i="18"/>
  <c r="L1206" i="18"/>
  <c r="K1206" i="18"/>
  <c r="J1206" i="18"/>
  <c r="I1206" i="18"/>
  <c r="H1206" i="18"/>
  <c r="G1206" i="18"/>
  <c r="F1206" i="18"/>
  <c r="E1206" i="18"/>
  <c r="D1206" i="18"/>
  <c r="A1203" i="18"/>
  <c r="A1202" i="18"/>
  <c r="A1201" i="18"/>
  <c r="A1200" i="18"/>
  <c r="C1199" i="18"/>
  <c r="B1199" i="18" s="1"/>
  <c r="A1199" i="18" s="1"/>
  <c r="C1198" i="18"/>
  <c r="B1198" i="18" s="1"/>
  <c r="A1198" i="18" s="1"/>
  <c r="C1197" i="18"/>
  <c r="B1197" i="18" s="1"/>
  <c r="A1197" i="18" s="1"/>
  <c r="C1196" i="18"/>
  <c r="B1196" i="18" s="1"/>
  <c r="A1196" i="18" s="1"/>
  <c r="C1195" i="18"/>
  <c r="B1195" i="18" s="1"/>
  <c r="A1195" i="18" s="1"/>
  <c r="C1194" i="18"/>
  <c r="B1194" i="18" s="1"/>
  <c r="A1194" i="18" s="1"/>
  <c r="C1193" i="18"/>
  <c r="B1193" i="18" s="1"/>
  <c r="A1193" i="18" s="1"/>
  <c r="C1192" i="18"/>
  <c r="B1192" i="18" s="1"/>
  <c r="A1192" i="18" s="1"/>
  <c r="C1191" i="18"/>
  <c r="B1191" i="18" s="1"/>
  <c r="A1191" i="18" s="1"/>
  <c r="C1190" i="18"/>
  <c r="B1190" i="18" s="1"/>
  <c r="A1190" i="18" s="1"/>
  <c r="C1189" i="18"/>
  <c r="B1189" i="18" s="1"/>
  <c r="A1189" i="18" s="1"/>
  <c r="C1188" i="18"/>
  <c r="B1188" i="18" s="1"/>
  <c r="A1188" i="18" s="1"/>
  <c r="C1187" i="18"/>
  <c r="B1187" i="18" s="1"/>
  <c r="A1187" i="18" s="1"/>
  <c r="C1186" i="18"/>
  <c r="B1186" i="18" s="1"/>
  <c r="A1186" i="18" s="1"/>
  <c r="C1185" i="18"/>
  <c r="B1185" i="18" s="1"/>
  <c r="A1185" i="18" s="1"/>
  <c r="C1184" i="18"/>
  <c r="B1184" i="18" s="1"/>
  <c r="A1184" i="18" s="1"/>
  <c r="C1183" i="18"/>
  <c r="B1183" i="18" s="1"/>
  <c r="A1183" i="18" s="1"/>
  <c r="C1182" i="18"/>
  <c r="B1182" i="18" s="1"/>
  <c r="A1182" i="18" s="1"/>
  <c r="C1181" i="18"/>
  <c r="B1181" i="18" s="1"/>
  <c r="A1181" i="18" s="1"/>
  <c r="C1180" i="18"/>
  <c r="B1180" i="18" s="1"/>
  <c r="A1180" i="18" s="1"/>
  <c r="C1179" i="18"/>
  <c r="B1179" i="18" s="1"/>
  <c r="A1179" i="18" s="1"/>
  <c r="C1178" i="18"/>
  <c r="B1178" i="18" s="1"/>
  <c r="A1178" i="18" s="1"/>
  <c r="C1177" i="18"/>
  <c r="B1177" i="18" s="1"/>
  <c r="A1177" i="18" s="1"/>
  <c r="C1176" i="18"/>
  <c r="B1176" i="18" s="1"/>
  <c r="A1176" i="18" s="1"/>
  <c r="C1175" i="18"/>
  <c r="B1175" i="18" s="1"/>
  <c r="A1175" i="18" s="1"/>
  <c r="C1174" i="18"/>
  <c r="B1174" i="18" s="1"/>
  <c r="A1174" i="18" s="1"/>
  <c r="C1173" i="18"/>
  <c r="B1173" i="18" s="1"/>
  <c r="A1173" i="18" s="1"/>
  <c r="C1172" i="18"/>
  <c r="B1172" i="18" s="1"/>
  <c r="A1172" i="18" s="1"/>
  <c r="C1171" i="18"/>
  <c r="B1171" i="18" s="1"/>
  <c r="A1171" i="18" s="1"/>
  <c r="C1170" i="18"/>
  <c r="B1170" i="18" s="1"/>
  <c r="A1170" i="18" s="1"/>
  <c r="C1169" i="18"/>
  <c r="B1169" i="18" s="1"/>
  <c r="A1169" i="18" s="1"/>
  <c r="C1168" i="18"/>
  <c r="B1168" i="18" s="1"/>
  <c r="A1168" i="18" s="1"/>
  <c r="C1167" i="18"/>
  <c r="B1167" i="18" s="1"/>
  <c r="A1167" i="18" s="1"/>
  <c r="C1166" i="18"/>
  <c r="B1166" i="18" s="1"/>
  <c r="A1166" i="18" s="1"/>
  <c r="C1165" i="18"/>
  <c r="B1165" i="18" s="1"/>
  <c r="A1165" i="18" s="1"/>
  <c r="C1164" i="18"/>
  <c r="B1164" i="18" s="1"/>
  <c r="A1164" i="18" s="1"/>
  <c r="C1163" i="18"/>
  <c r="B1163" i="18" s="1"/>
  <c r="A1163" i="18" s="1"/>
  <c r="C1162" i="18"/>
  <c r="B1162" i="18" s="1"/>
  <c r="A1162" i="18" s="1"/>
  <c r="C1161" i="18"/>
  <c r="B1161" i="18" s="1"/>
  <c r="A1161" i="18" s="1"/>
  <c r="C1160" i="18"/>
  <c r="B1160" i="18" s="1"/>
  <c r="A1160" i="18" s="1"/>
  <c r="C1159" i="18"/>
  <c r="B1159" i="18" s="1"/>
  <c r="A1159" i="18" s="1"/>
  <c r="C1158" i="18"/>
  <c r="B1158" i="18" s="1"/>
  <c r="A1158" i="18" s="1"/>
  <c r="C1157" i="18"/>
  <c r="B1157" i="18" s="1"/>
  <c r="A1157" i="18" s="1"/>
  <c r="C1156" i="18"/>
  <c r="B1156" i="18" s="1"/>
  <c r="A1156" i="18" s="1"/>
  <c r="C1155" i="18"/>
  <c r="B1155" i="18" s="1"/>
  <c r="A1155" i="18" s="1"/>
  <c r="C1154" i="18"/>
  <c r="B1154" i="18" s="1"/>
  <c r="A1154" i="18" s="1"/>
  <c r="C1153" i="18"/>
  <c r="B1153" i="18" s="1"/>
  <c r="A1153" i="18" s="1"/>
  <c r="C1152" i="18"/>
  <c r="B1152" i="18" s="1"/>
  <c r="A1152" i="18" s="1"/>
  <c r="C1151" i="18"/>
  <c r="B1151" i="18" s="1"/>
  <c r="A1151" i="18" s="1"/>
  <c r="C1150" i="18"/>
  <c r="B1150" i="18" s="1"/>
  <c r="A1150" i="18" s="1"/>
  <c r="P1149" i="18"/>
  <c r="O1149" i="18"/>
  <c r="N1149" i="18"/>
  <c r="M1149" i="18"/>
  <c r="L1149" i="18"/>
  <c r="K1149" i="18"/>
  <c r="J1149" i="18"/>
  <c r="I1149" i="18"/>
  <c r="H1149" i="18"/>
  <c r="G1149" i="18"/>
  <c r="F1149" i="18"/>
  <c r="E1149" i="18"/>
  <c r="D1149" i="18"/>
  <c r="A1146" i="18"/>
  <c r="A1145" i="18"/>
  <c r="A1144" i="18"/>
  <c r="A1143" i="18"/>
  <c r="C1142" i="18"/>
  <c r="B1142" i="18" s="1"/>
  <c r="A1142" i="18" s="1"/>
  <c r="C1141" i="18"/>
  <c r="B1141" i="18" s="1"/>
  <c r="A1141" i="18" s="1"/>
  <c r="C1140" i="18"/>
  <c r="B1140" i="18" s="1"/>
  <c r="A1140" i="18" s="1"/>
  <c r="C1139" i="18"/>
  <c r="B1139" i="18" s="1"/>
  <c r="A1139" i="18" s="1"/>
  <c r="C1138" i="18"/>
  <c r="B1138" i="18" s="1"/>
  <c r="A1138" i="18" s="1"/>
  <c r="C1137" i="18"/>
  <c r="B1137" i="18" s="1"/>
  <c r="A1137" i="18" s="1"/>
  <c r="C1136" i="18"/>
  <c r="B1136" i="18" s="1"/>
  <c r="A1136" i="18" s="1"/>
  <c r="C1135" i="18"/>
  <c r="B1135" i="18" s="1"/>
  <c r="A1135" i="18" s="1"/>
  <c r="C1134" i="18"/>
  <c r="B1134" i="18" s="1"/>
  <c r="A1134" i="18" s="1"/>
  <c r="C1133" i="18"/>
  <c r="B1133" i="18" s="1"/>
  <c r="A1133" i="18" s="1"/>
  <c r="C1132" i="18"/>
  <c r="B1132" i="18" s="1"/>
  <c r="A1132" i="18" s="1"/>
  <c r="C1131" i="18"/>
  <c r="B1131" i="18" s="1"/>
  <c r="A1131" i="18" s="1"/>
  <c r="C1130" i="18"/>
  <c r="B1130" i="18" s="1"/>
  <c r="A1130" i="18" s="1"/>
  <c r="C1129" i="18"/>
  <c r="B1129" i="18" s="1"/>
  <c r="A1129" i="18" s="1"/>
  <c r="C1128" i="18"/>
  <c r="B1128" i="18" s="1"/>
  <c r="A1128" i="18" s="1"/>
  <c r="C1127" i="18"/>
  <c r="B1127" i="18" s="1"/>
  <c r="A1127" i="18" s="1"/>
  <c r="C1126" i="18"/>
  <c r="B1126" i="18" s="1"/>
  <c r="A1126" i="18" s="1"/>
  <c r="C1125" i="18"/>
  <c r="B1125" i="18" s="1"/>
  <c r="A1125" i="18" s="1"/>
  <c r="C1124" i="18"/>
  <c r="B1124" i="18" s="1"/>
  <c r="A1124" i="18" s="1"/>
  <c r="C1123" i="18"/>
  <c r="B1123" i="18" s="1"/>
  <c r="A1123" i="18" s="1"/>
  <c r="C1122" i="18"/>
  <c r="B1122" i="18" s="1"/>
  <c r="A1122" i="18" s="1"/>
  <c r="C1121" i="18"/>
  <c r="B1121" i="18" s="1"/>
  <c r="A1121" i="18" s="1"/>
  <c r="C1120" i="18"/>
  <c r="B1120" i="18" s="1"/>
  <c r="A1120" i="18" s="1"/>
  <c r="C1119" i="18"/>
  <c r="B1119" i="18" s="1"/>
  <c r="A1119" i="18" s="1"/>
  <c r="C1118" i="18"/>
  <c r="B1118" i="18" s="1"/>
  <c r="A1118" i="18" s="1"/>
  <c r="C1117" i="18"/>
  <c r="B1117" i="18" s="1"/>
  <c r="A1117" i="18" s="1"/>
  <c r="C1116" i="18"/>
  <c r="B1116" i="18" s="1"/>
  <c r="A1116" i="18" s="1"/>
  <c r="C1115" i="18"/>
  <c r="B1115" i="18" s="1"/>
  <c r="A1115" i="18" s="1"/>
  <c r="C1114" i="18"/>
  <c r="B1114" i="18" s="1"/>
  <c r="A1114" i="18" s="1"/>
  <c r="C1113" i="18"/>
  <c r="B1113" i="18" s="1"/>
  <c r="A1113" i="18" s="1"/>
  <c r="C1112" i="18"/>
  <c r="B1112" i="18" s="1"/>
  <c r="A1112" i="18" s="1"/>
  <c r="C1111" i="18"/>
  <c r="B1111" i="18" s="1"/>
  <c r="A1111" i="18" s="1"/>
  <c r="C1110" i="18"/>
  <c r="B1110" i="18" s="1"/>
  <c r="A1110" i="18" s="1"/>
  <c r="C1109" i="18"/>
  <c r="B1109" i="18" s="1"/>
  <c r="A1109" i="18" s="1"/>
  <c r="C1108" i="18"/>
  <c r="B1108" i="18" s="1"/>
  <c r="A1108" i="18" s="1"/>
  <c r="C1107" i="18"/>
  <c r="B1107" i="18" s="1"/>
  <c r="A1107" i="18" s="1"/>
  <c r="C1106" i="18"/>
  <c r="B1106" i="18" s="1"/>
  <c r="A1106" i="18" s="1"/>
  <c r="C1105" i="18"/>
  <c r="B1105" i="18" s="1"/>
  <c r="A1105" i="18" s="1"/>
  <c r="C1104" i="18"/>
  <c r="B1104" i="18" s="1"/>
  <c r="A1104" i="18" s="1"/>
  <c r="C1103" i="18"/>
  <c r="B1103" i="18" s="1"/>
  <c r="A1103" i="18" s="1"/>
  <c r="C1102" i="18"/>
  <c r="B1102" i="18" s="1"/>
  <c r="A1102" i="18" s="1"/>
  <c r="C1101" i="18"/>
  <c r="B1101" i="18" s="1"/>
  <c r="A1101" i="18" s="1"/>
  <c r="C1100" i="18"/>
  <c r="B1100" i="18" s="1"/>
  <c r="A1100" i="18" s="1"/>
  <c r="C1099" i="18"/>
  <c r="B1099" i="18" s="1"/>
  <c r="A1099" i="18" s="1"/>
  <c r="C1098" i="18"/>
  <c r="B1098" i="18" s="1"/>
  <c r="A1098" i="18" s="1"/>
  <c r="C1097" i="18"/>
  <c r="B1097" i="18" s="1"/>
  <c r="A1097" i="18" s="1"/>
  <c r="C1096" i="18"/>
  <c r="B1096" i="18" s="1"/>
  <c r="A1096" i="18" s="1"/>
  <c r="C1095" i="18"/>
  <c r="B1095" i="18" s="1"/>
  <c r="A1095" i="18" s="1"/>
  <c r="C1094" i="18"/>
  <c r="B1094" i="18" s="1"/>
  <c r="A1094" i="18" s="1"/>
  <c r="C1093" i="18"/>
  <c r="B1093" i="18" s="1"/>
  <c r="A1093" i="18" s="1"/>
  <c r="P1092" i="18"/>
  <c r="P1146" i="18" s="1"/>
  <c r="O1092" i="18"/>
  <c r="N1092" i="18"/>
  <c r="M1092" i="18"/>
  <c r="L1092" i="18"/>
  <c r="K1092" i="18"/>
  <c r="J1092" i="18"/>
  <c r="I1092" i="18"/>
  <c r="H1092" i="18"/>
  <c r="G1092" i="18"/>
  <c r="F1092" i="18"/>
  <c r="E1092" i="18"/>
  <c r="D1092" i="18"/>
  <c r="A1089" i="18"/>
  <c r="A1088" i="18"/>
  <c r="A1087" i="18"/>
  <c r="A1086" i="18"/>
  <c r="C1085" i="18"/>
  <c r="B1085" i="18" s="1"/>
  <c r="A1085" i="18" s="1"/>
  <c r="C1084" i="18"/>
  <c r="B1084" i="18" s="1"/>
  <c r="A1084" i="18" s="1"/>
  <c r="C1083" i="18"/>
  <c r="B1083" i="18" s="1"/>
  <c r="A1083" i="18" s="1"/>
  <c r="C1082" i="18"/>
  <c r="B1082" i="18" s="1"/>
  <c r="A1082" i="18" s="1"/>
  <c r="C1081" i="18"/>
  <c r="B1081" i="18" s="1"/>
  <c r="A1081" i="18" s="1"/>
  <c r="C1080" i="18"/>
  <c r="B1080" i="18" s="1"/>
  <c r="A1080" i="18" s="1"/>
  <c r="C1079" i="18"/>
  <c r="B1079" i="18" s="1"/>
  <c r="A1079" i="18" s="1"/>
  <c r="C1078" i="18"/>
  <c r="B1078" i="18" s="1"/>
  <c r="A1078" i="18" s="1"/>
  <c r="C1077" i="18"/>
  <c r="B1077" i="18" s="1"/>
  <c r="A1077" i="18" s="1"/>
  <c r="C1076" i="18"/>
  <c r="B1076" i="18" s="1"/>
  <c r="A1076" i="18" s="1"/>
  <c r="C1075" i="18"/>
  <c r="B1075" i="18" s="1"/>
  <c r="A1075" i="18" s="1"/>
  <c r="C1074" i="18"/>
  <c r="B1074" i="18" s="1"/>
  <c r="A1074" i="18" s="1"/>
  <c r="C1073" i="18"/>
  <c r="B1073" i="18" s="1"/>
  <c r="A1073" i="18" s="1"/>
  <c r="C1072" i="18"/>
  <c r="B1072" i="18" s="1"/>
  <c r="A1072" i="18" s="1"/>
  <c r="C1071" i="18"/>
  <c r="B1071" i="18" s="1"/>
  <c r="A1071" i="18" s="1"/>
  <c r="C1070" i="18"/>
  <c r="B1070" i="18" s="1"/>
  <c r="A1070" i="18" s="1"/>
  <c r="C1069" i="18"/>
  <c r="B1069" i="18" s="1"/>
  <c r="A1069" i="18" s="1"/>
  <c r="C1068" i="18"/>
  <c r="B1068" i="18" s="1"/>
  <c r="A1068" i="18" s="1"/>
  <c r="C1067" i="18"/>
  <c r="B1067" i="18" s="1"/>
  <c r="A1067" i="18" s="1"/>
  <c r="C1066" i="18"/>
  <c r="B1066" i="18" s="1"/>
  <c r="A1066" i="18" s="1"/>
  <c r="C1065" i="18"/>
  <c r="B1065" i="18" s="1"/>
  <c r="A1065" i="18" s="1"/>
  <c r="C1064" i="18"/>
  <c r="B1064" i="18" s="1"/>
  <c r="A1064" i="18" s="1"/>
  <c r="C1063" i="18"/>
  <c r="B1063" i="18" s="1"/>
  <c r="A1063" i="18" s="1"/>
  <c r="C1062" i="18"/>
  <c r="B1062" i="18" s="1"/>
  <c r="A1062" i="18" s="1"/>
  <c r="C1061" i="18"/>
  <c r="B1061" i="18" s="1"/>
  <c r="A1061" i="18" s="1"/>
  <c r="C1060" i="18"/>
  <c r="B1060" i="18" s="1"/>
  <c r="A1060" i="18" s="1"/>
  <c r="C1059" i="18"/>
  <c r="B1059" i="18" s="1"/>
  <c r="A1059" i="18" s="1"/>
  <c r="C1058" i="18"/>
  <c r="B1058" i="18" s="1"/>
  <c r="A1058" i="18" s="1"/>
  <c r="C1057" i="18"/>
  <c r="B1057" i="18" s="1"/>
  <c r="A1057" i="18" s="1"/>
  <c r="C1056" i="18"/>
  <c r="B1056" i="18" s="1"/>
  <c r="A1056" i="18" s="1"/>
  <c r="C1055" i="18"/>
  <c r="B1055" i="18" s="1"/>
  <c r="A1055" i="18" s="1"/>
  <c r="C1054" i="18"/>
  <c r="B1054" i="18" s="1"/>
  <c r="A1054" i="18" s="1"/>
  <c r="C1053" i="18"/>
  <c r="B1053" i="18" s="1"/>
  <c r="A1053" i="18" s="1"/>
  <c r="C1052" i="18"/>
  <c r="B1052" i="18" s="1"/>
  <c r="A1052" i="18" s="1"/>
  <c r="C1051" i="18"/>
  <c r="B1051" i="18" s="1"/>
  <c r="A1051" i="18" s="1"/>
  <c r="C1050" i="18"/>
  <c r="B1050" i="18" s="1"/>
  <c r="A1050" i="18" s="1"/>
  <c r="C1049" i="18"/>
  <c r="B1049" i="18" s="1"/>
  <c r="A1049" i="18" s="1"/>
  <c r="C1048" i="18"/>
  <c r="B1048" i="18" s="1"/>
  <c r="A1048" i="18" s="1"/>
  <c r="C1047" i="18"/>
  <c r="B1047" i="18" s="1"/>
  <c r="A1047" i="18" s="1"/>
  <c r="C1046" i="18"/>
  <c r="B1046" i="18" s="1"/>
  <c r="A1046" i="18" s="1"/>
  <c r="C1045" i="18"/>
  <c r="B1045" i="18" s="1"/>
  <c r="A1045" i="18" s="1"/>
  <c r="C1044" i="18"/>
  <c r="B1044" i="18" s="1"/>
  <c r="A1044" i="18" s="1"/>
  <c r="C1043" i="18"/>
  <c r="B1043" i="18" s="1"/>
  <c r="A1043" i="18" s="1"/>
  <c r="C1042" i="18"/>
  <c r="B1042" i="18" s="1"/>
  <c r="A1042" i="18" s="1"/>
  <c r="C1041" i="18"/>
  <c r="B1041" i="18" s="1"/>
  <c r="A1041" i="18" s="1"/>
  <c r="C1040" i="18"/>
  <c r="B1040" i="18" s="1"/>
  <c r="A1040" i="18" s="1"/>
  <c r="C1039" i="18"/>
  <c r="B1039" i="18" s="1"/>
  <c r="A1039" i="18" s="1"/>
  <c r="C1038" i="18"/>
  <c r="B1038" i="18" s="1"/>
  <c r="A1038" i="18" s="1"/>
  <c r="C1037" i="18"/>
  <c r="B1037" i="18" s="1"/>
  <c r="A1037" i="18" s="1"/>
  <c r="C1036" i="18"/>
  <c r="B1036" i="18" s="1"/>
  <c r="A1036" i="18" s="1"/>
  <c r="P1035" i="18"/>
  <c r="P1089" i="18" s="1"/>
  <c r="O1035" i="18"/>
  <c r="N1035" i="18"/>
  <c r="M1035" i="18"/>
  <c r="L1035" i="18"/>
  <c r="K1035" i="18"/>
  <c r="J1035" i="18"/>
  <c r="I1035" i="18"/>
  <c r="H1035" i="18"/>
  <c r="G1035" i="18"/>
  <c r="F1035" i="18"/>
  <c r="E1035" i="18"/>
  <c r="D1035" i="18"/>
  <c r="A1032" i="18"/>
  <c r="A1031" i="18"/>
  <c r="A1030" i="18"/>
  <c r="A1029" i="18"/>
  <c r="C1028" i="18"/>
  <c r="B1028" i="18" s="1"/>
  <c r="A1028" i="18" s="1"/>
  <c r="C1027" i="18"/>
  <c r="B1027" i="18" s="1"/>
  <c r="A1027" i="18" s="1"/>
  <c r="C1026" i="18"/>
  <c r="B1026" i="18" s="1"/>
  <c r="A1026" i="18" s="1"/>
  <c r="C1025" i="18"/>
  <c r="B1025" i="18" s="1"/>
  <c r="A1025" i="18" s="1"/>
  <c r="C1024" i="18"/>
  <c r="B1024" i="18" s="1"/>
  <c r="A1024" i="18" s="1"/>
  <c r="C1023" i="18"/>
  <c r="B1023" i="18" s="1"/>
  <c r="A1023" i="18" s="1"/>
  <c r="C1022" i="18"/>
  <c r="B1022" i="18" s="1"/>
  <c r="A1022" i="18" s="1"/>
  <c r="C1021" i="18"/>
  <c r="B1021" i="18" s="1"/>
  <c r="A1021" i="18" s="1"/>
  <c r="C1020" i="18"/>
  <c r="B1020" i="18" s="1"/>
  <c r="A1020" i="18" s="1"/>
  <c r="C1019" i="18"/>
  <c r="B1019" i="18" s="1"/>
  <c r="A1019" i="18" s="1"/>
  <c r="C1018" i="18"/>
  <c r="B1018" i="18" s="1"/>
  <c r="A1018" i="18" s="1"/>
  <c r="C1017" i="18"/>
  <c r="B1017" i="18" s="1"/>
  <c r="A1017" i="18" s="1"/>
  <c r="C1016" i="18"/>
  <c r="B1016" i="18" s="1"/>
  <c r="A1016" i="18" s="1"/>
  <c r="C1015" i="18"/>
  <c r="B1015" i="18" s="1"/>
  <c r="A1015" i="18" s="1"/>
  <c r="C1014" i="18"/>
  <c r="B1014" i="18" s="1"/>
  <c r="A1014" i="18" s="1"/>
  <c r="C1013" i="18"/>
  <c r="B1013" i="18" s="1"/>
  <c r="A1013" i="18" s="1"/>
  <c r="C1012" i="18"/>
  <c r="B1012" i="18" s="1"/>
  <c r="A1012" i="18" s="1"/>
  <c r="C1011" i="18"/>
  <c r="B1011" i="18" s="1"/>
  <c r="A1011" i="18" s="1"/>
  <c r="C1010" i="18"/>
  <c r="B1010" i="18" s="1"/>
  <c r="A1010" i="18" s="1"/>
  <c r="C1009" i="18"/>
  <c r="B1009" i="18" s="1"/>
  <c r="A1009" i="18" s="1"/>
  <c r="C1008" i="18"/>
  <c r="B1008" i="18" s="1"/>
  <c r="A1008" i="18" s="1"/>
  <c r="C1007" i="18"/>
  <c r="B1007" i="18" s="1"/>
  <c r="A1007" i="18" s="1"/>
  <c r="C1006" i="18"/>
  <c r="B1006" i="18" s="1"/>
  <c r="A1006" i="18" s="1"/>
  <c r="C1005" i="18"/>
  <c r="B1005" i="18" s="1"/>
  <c r="A1005" i="18" s="1"/>
  <c r="C1004" i="18"/>
  <c r="B1004" i="18" s="1"/>
  <c r="A1004" i="18" s="1"/>
  <c r="C1003" i="18"/>
  <c r="B1003" i="18" s="1"/>
  <c r="A1003" i="18" s="1"/>
  <c r="C1002" i="18"/>
  <c r="B1002" i="18" s="1"/>
  <c r="A1002" i="18" s="1"/>
  <c r="C1001" i="18"/>
  <c r="B1001" i="18" s="1"/>
  <c r="A1001" i="18" s="1"/>
  <c r="C1000" i="18"/>
  <c r="B1000" i="18" s="1"/>
  <c r="A1000" i="18" s="1"/>
  <c r="C999" i="18"/>
  <c r="B999" i="18" s="1"/>
  <c r="A999" i="18" s="1"/>
  <c r="C998" i="18"/>
  <c r="B998" i="18" s="1"/>
  <c r="A998" i="18" s="1"/>
  <c r="C997" i="18"/>
  <c r="B997" i="18" s="1"/>
  <c r="A997" i="18" s="1"/>
  <c r="C996" i="18"/>
  <c r="B996" i="18" s="1"/>
  <c r="A996" i="18" s="1"/>
  <c r="C995" i="18"/>
  <c r="B995" i="18" s="1"/>
  <c r="A995" i="18" s="1"/>
  <c r="C994" i="18"/>
  <c r="B994" i="18" s="1"/>
  <c r="A994" i="18" s="1"/>
  <c r="C993" i="18"/>
  <c r="B993" i="18" s="1"/>
  <c r="A993" i="18" s="1"/>
  <c r="C992" i="18"/>
  <c r="B992" i="18" s="1"/>
  <c r="A992" i="18" s="1"/>
  <c r="C991" i="18"/>
  <c r="B991" i="18" s="1"/>
  <c r="A991" i="18" s="1"/>
  <c r="C990" i="18"/>
  <c r="B990" i="18" s="1"/>
  <c r="A990" i="18" s="1"/>
  <c r="C989" i="18"/>
  <c r="B989" i="18" s="1"/>
  <c r="A989" i="18" s="1"/>
  <c r="C988" i="18"/>
  <c r="B988" i="18" s="1"/>
  <c r="A988" i="18" s="1"/>
  <c r="C987" i="18"/>
  <c r="B987" i="18" s="1"/>
  <c r="A987" i="18" s="1"/>
  <c r="C986" i="18"/>
  <c r="B986" i="18" s="1"/>
  <c r="A986" i="18" s="1"/>
  <c r="C985" i="18"/>
  <c r="B985" i="18" s="1"/>
  <c r="A985" i="18" s="1"/>
  <c r="C984" i="18"/>
  <c r="B984" i="18" s="1"/>
  <c r="A984" i="18" s="1"/>
  <c r="C983" i="18"/>
  <c r="B983" i="18" s="1"/>
  <c r="A983" i="18" s="1"/>
  <c r="C982" i="18"/>
  <c r="B982" i="18" s="1"/>
  <c r="A982" i="18" s="1"/>
  <c r="C981" i="18"/>
  <c r="B981" i="18" s="1"/>
  <c r="A981" i="18" s="1"/>
  <c r="C980" i="18"/>
  <c r="B980" i="18" s="1"/>
  <c r="A980" i="18" s="1"/>
  <c r="C979" i="18"/>
  <c r="B979" i="18" s="1"/>
  <c r="A979" i="18" s="1"/>
  <c r="P978" i="18"/>
  <c r="P1032" i="18" s="1"/>
  <c r="O978" i="18"/>
  <c r="N978" i="18"/>
  <c r="M978" i="18"/>
  <c r="L978" i="18"/>
  <c r="K978" i="18"/>
  <c r="J978" i="18"/>
  <c r="I978" i="18"/>
  <c r="H978" i="18"/>
  <c r="G978" i="18"/>
  <c r="F978" i="18"/>
  <c r="E978" i="18"/>
  <c r="D978" i="18"/>
  <c r="A975" i="18"/>
  <c r="A974" i="18"/>
  <c r="A973" i="18"/>
  <c r="A972" i="18"/>
  <c r="C971" i="18"/>
  <c r="B971" i="18" s="1"/>
  <c r="A971" i="18" s="1"/>
  <c r="C970" i="18"/>
  <c r="B970" i="18" s="1"/>
  <c r="A970" i="18" s="1"/>
  <c r="C969" i="18"/>
  <c r="B969" i="18" s="1"/>
  <c r="A969" i="18" s="1"/>
  <c r="C968" i="18"/>
  <c r="B968" i="18" s="1"/>
  <c r="A968" i="18" s="1"/>
  <c r="C967" i="18"/>
  <c r="B967" i="18" s="1"/>
  <c r="A967" i="18" s="1"/>
  <c r="C966" i="18"/>
  <c r="B966" i="18" s="1"/>
  <c r="A966" i="18" s="1"/>
  <c r="C965" i="18"/>
  <c r="B965" i="18" s="1"/>
  <c r="A965" i="18" s="1"/>
  <c r="C964" i="18"/>
  <c r="B964" i="18" s="1"/>
  <c r="A964" i="18" s="1"/>
  <c r="C963" i="18"/>
  <c r="B963" i="18" s="1"/>
  <c r="A963" i="18" s="1"/>
  <c r="C962" i="18"/>
  <c r="B962" i="18" s="1"/>
  <c r="A962" i="18" s="1"/>
  <c r="C961" i="18"/>
  <c r="B961" i="18" s="1"/>
  <c r="A961" i="18" s="1"/>
  <c r="C960" i="18"/>
  <c r="B960" i="18" s="1"/>
  <c r="A960" i="18" s="1"/>
  <c r="C959" i="18"/>
  <c r="B959" i="18" s="1"/>
  <c r="A959" i="18" s="1"/>
  <c r="C958" i="18"/>
  <c r="B958" i="18" s="1"/>
  <c r="A958" i="18" s="1"/>
  <c r="C957" i="18"/>
  <c r="B957" i="18" s="1"/>
  <c r="A957" i="18" s="1"/>
  <c r="C956" i="18"/>
  <c r="B956" i="18" s="1"/>
  <c r="A956" i="18" s="1"/>
  <c r="C955" i="18"/>
  <c r="B955" i="18" s="1"/>
  <c r="A955" i="18" s="1"/>
  <c r="C954" i="18"/>
  <c r="B954" i="18" s="1"/>
  <c r="A954" i="18" s="1"/>
  <c r="C953" i="18"/>
  <c r="B953" i="18" s="1"/>
  <c r="A953" i="18" s="1"/>
  <c r="C952" i="18"/>
  <c r="B952" i="18" s="1"/>
  <c r="A952" i="18" s="1"/>
  <c r="C951" i="18"/>
  <c r="B951" i="18" s="1"/>
  <c r="A951" i="18" s="1"/>
  <c r="C950" i="18"/>
  <c r="B950" i="18" s="1"/>
  <c r="A950" i="18" s="1"/>
  <c r="C949" i="18"/>
  <c r="B949" i="18" s="1"/>
  <c r="A949" i="18" s="1"/>
  <c r="C948" i="18"/>
  <c r="B948" i="18" s="1"/>
  <c r="A948" i="18" s="1"/>
  <c r="C947" i="18"/>
  <c r="B947" i="18" s="1"/>
  <c r="A947" i="18" s="1"/>
  <c r="C946" i="18"/>
  <c r="B946" i="18" s="1"/>
  <c r="A946" i="18" s="1"/>
  <c r="C945" i="18"/>
  <c r="B945" i="18" s="1"/>
  <c r="A945" i="18" s="1"/>
  <c r="C944" i="18"/>
  <c r="B944" i="18" s="1"/>
  <c r="A944" i="18" s="1"/>
  <c r="C943" i="18"/>
  <c r="B943" i="18" s="1"/>
  <c r="A943" i="18" s="1"/>
  <c r="C942" i="18"/>
  <c r="B942" i="18" s="1"/>
  <c r="A942" i="18" s="1"/>
  <c r="C941" i="18"/>
  <c r="B941" i="18" s="1"/>
  <c r="A941" i="18" s="1"/>
  <c r="C940" i="18"/>
  <c r="B940" i="18" s="1"/>
  <c r="A940" i="18" s="1"/>
  <c r="C939" i="18"/>
  <c r="B939" i="18" s="1"/>
  <c r="A939" i="18" s="1"/>
  <c r="C938" i="18"/>
  <c r="B938" i="18" s="1"/>
  <c r="A938" i="18" s="1"/>
  <c r="C937" i="18"/>
  <c r="B937" i="18" s="1"/>
  <c r="A937" i="18" s="1"/>
  <c r="C936" i="18"/>
  <c r="B936" i="18" s="1"/>
  <c r="A936" i="18" s="1"/>
  <c r="C935" i="18"/>
  <c r="B935" i="18" s="1"/>
  <c r="A935" i="18" s="1"/>
  <c r="C934" i="18"/>
  <c r="B934" i="18" s="1"/>
  <c r="A934" i="18" s="1"/>
  <c r="C933" i="18"/>
  <c r="B933" i="18" s="1"/>
  <c r="A933" i="18" s="1"/>
  <c r="C932" i="18"/>
  <c r="B932" i="18" s="1"/>
  <c r="A932" i="18" s="1"/>
  <c r="C931" i="18"/>
  <c r="B931" i="18" s="1"/>
  <c r="A931" i="18" s="1"/>
  <c r="C930" i="18"/>
  <c r="B930" i="18" s="1"/>
  <c r="A930" i="18" s="1"/>
  <c r="C929" i="18"/>
  <c r="B929" i="18" s="1"/>
  <c r="A929" i="18" s="1"/>
  <c r="C928" i="18"/>
  <c r="B928" i="18" s="1"/>
  <c r="A928" i="18" s="1"/>
  <c r="C927" i="18"/>
  <c r="B927" i="18" s="1"/>
  <c r="A927" i="18" s="1"/>
  <c r="C926" i="18"/>
  <c r="B926" i="18" s="1"/>
  <c r="A926" i="18" s="1"/>
  <c r="C925" i="18"/>
  <c r="B925" i="18" s="1"/>
  <c r="A925" i="18" s="1"/>
  <c r="C924" i="18"/>
  <c r="B924" i="18" s="1"/>
  <c r="A924" i="18" s="1"/>
  <c r="C923" i="18"/>
  <c r="B923" i="18" s="1"/>
  <c r="A923" i="18" s="1"/>
  <c r="C922" i="18"/>
  <c r="B922" i="18" s="1"/>
  <c r="A922" i="18" s="1"/>
  <c r="P921" i="18"/>
  <c r="P975" i="18" s="1"/>
  <c r="O921" i="18"/>
  <c r="N921" i="18"/>
  <c r="M921" i="18"/>
  <c r="L921" i="18"/>
  <c r="K921" i="18"/>
  <c r="J921" i="18"/>
  <c r="I921" i="18"/>
  <c r="H921" i="18"/>
  <c r="G921" i="18"/>
  <c r="F921" i="18"/>
  <c r="E921" i="18"/>
  <c r="D921" i="18"/>
  <c r="A918" i="18"/>
  <c r="A917" i="18"/>
  <c r="A916" i="18"/>
  <c r="A915" i="18"/>
  <c r="C914" i="18"/>
  <c r="B914" i="18" s="1"/>
  <c r="A914" i="18" s="1"/>
  <c r="C913" i="18"/>
  <c r="B913" i="18" s="1"/>
  <c r="A913" i="18" s="1"/>
  <c r="C912" i="18"/>
  <c r="B912" i="18" s="1"/>
  <c r="A912" i="18" s="1"/>
  <c r="C911" i="18"/>
  <c r="B911" i="18" s="1"/>
  <c r="A911" i="18" s="1"/>
  <c r="C910" i="18"/>
  <c r="B910" i="18" s="1"/>
  <c r="A910" i="18" s="1"/>
  <c r="C909" i="18"/>
  <c r="B909" i="18" s="1"/>
  <c r="A909" i="18" s="1"/>
  <c r="C908" i="18"/>
  <c r="B908" i="18" s="1"/>
  <c r="A908" i="18" s="1"/>
  <c r="C907" i="18"/>
  <c r="B907" i="18" s="1"/>
  <c r="A907" i="18" s="1"/>
  <c r="C906" i="18"/>
  <c r="B906" i="18" s="1"/>
  <c r="A906" i="18" s="1"/>
  <c r="C905" i="18"/>
  <c r="B905" i="18" s="1"/>
  <c r="A905" i="18" s="1"/>
  <c r="C904" i="18"/>
  <c r="B904" i="18" s="1"/>
  <c r="A904" i="18" s="1"/>
  <c r="C903" i="18"/>
  <c r="B903" i="18" s="1"/>
  <c r="A903" i="18" s="1"/>
  <c r="C902" i="18"/>
  <c r="B902" i="18" s="1"/>
  <c r="A902" i="18" s="1"/>
  <c r="C901" i="18"/>
  <c r="B901" i="18" s="1"/>
  <c r="A901" i="18" s="1"/>
  <c r="C900" i="18"/>
  <c r="B900" i="18" s="1"/>
  <c r="A900" i="18" s="1"/>
  <c r="C899" i="18"/>
  <c r="B899" i="18" s="1"/>
  <c r="A899" i="18" s="1"/>
  <c r="C898" i="18"/>
  <c r="B898" i="18" s="1"/>
  <c r="A898" i="18" s="1"/>
  <c r="C897" i="18"/>
  <c r="B897" i="18" s="1"/>
  <c r="A897" i="18" s="1"/>
  <c r="C896" i="18"/>
  <c r="B896" i="18" s="1"/>
  <c r="A896" i="18" s="1"/>
  <c r="C895" i="18"/>
  <c r="B895" i="18" s="1"/>
  <c r="A895" i="18" s="1"/>
  <c r="C894" i="18"/>
  <c r="B894" i="18" s="1"/>
  <c r="A894" i="18" s="1"/>
  <c r="C893" i="18"/>
  <c r="B893" i="18" s="1"/>
  <c r="A893" i="18" s="1"/>
  <c r="C892" i="18"/>
  <c r="B892" i="18" s="1"/>
  <c r="A892" i="18" s="1"/>
  <c r="C891" i="18"/>
  <c r="B891" i="18" s="1"/>
  <c r="A891" i="18" s="1"/>
  <c r="C890" i="18"/>
  <c r="B890" i="18" s="1"/>
  <c r="A890" i="18" s="1"/>
  <c r="C889" i="18"/>
  <c r="B889" i="18" s="1"/>
  <c r="A889" i="18" s="1"/>
  <c r="C888" i="18"/>
  <c r="B888" i="18" s="1"/>
  <c r="A888" i="18" s="1"/>
  <c r="C887" i="18"/>
  <c r="B887" i="18" s="1"/>
  <c r="A887" i="18" s="1"/>
  <c r="C886" i="18"/>
  <c r="B886" i="18" s="1"/>
  <c r="A886" i="18" s="1"/>
  <c r="C885" i="18"/>
  <c r="B885" i="18" s="1"/>
  <c r="A885" i="18" s="1"/>
  <c r="C884" i="18"/>
  <c r="B884" i="18" s="1"/>
  <c r="A884" i="18" s="1"/>
  <c r="C883" i="18"/>
  <c r="B883" i="18" s="1"/>
  <c r="A883" i="18" s="1"/>
  <c r="C882" i="18"/>
  <c r="B882" i="18" s="1"/>
  <c r="A882" i="18" s="1"/>
  <c r="C881" i="18"/>
  <c r="B881" i="18" s="1"/>
  <c r="A881" i="18" s="1"/>
  <c r="C880" i="18"/>
  <c r="B880" i="18" s="1"/>
  <c r="A880" i="18" s="1"/>
  <c r="C879" i="18"/>
  <c r="B879" i="18" s="1"/>
  <c r="A879" i="18" s="1"/>
  <c r="C878" i="18"/>
  <c r="B878" i="18" s="1"/>
  <c r="A878" i="18" s="1"/>
  <c r="C877" i="18"/>
  <c r="B877" i="18" s="1"/>
  <c r="A877" i="18" s="1"/>
  <c r="C876" i="18"/>
  <c r="B876" i="18" s="1"/>
  <c r="A876" i="18" s="1"/>
  <c r="C875" i="18"/>
  <c r="B875" i="18" s="1"/>
  <c r="A875" i="18" s="1"/>
  <c r="C874" i="18"/>
  <c r="B874" i="18" s="1"/>
  <c r="A874" i="18" s="1"/>
  <c r="C873" i="18"/>
  <c r="B873" i="18" s="1"/>
  <c r="A873" i="18" s="1"/>
  <c r="C872" i="18"/>
  <c r="B872" i="18" s="1"/>
  <c r="A872" i="18" s="1"/>
  <c r="C871" i="18"/>
  <c r="B871" i="18" s="1"/>
  <c r="A871" i="18" s="1"/>
  <c r="C870" i="18"/>
  <c r="B870" i="18" s="1"/>
  <c r="A870" i="18" s="1"/>
  <c r="C869" i="18"/>
  <c r="B869" i="18" s="1"/>
  <c r="A869" i="18" s="1"/>
  <c r="C868" i="18"/>
  <c r="B868" i="18" s="1"/>
  <c r="A868" i="18" s="1"/>
  <c r="C867" i="18"/>
  <c r="B867" i="18" s="1"/>
  <c r="A867" i="18" s="1"/>
  <c r="C866" i="18"/>
  <c r="B866" i="18" s="1"/>
  <c r="A866" i="18" s="1"/>
  <c r="C865" i="18"/>
  <c r="B865" i="18" s="1"/>
  <c r="A865" i="18" s="1"/>
  <c r="P864" i="18"/>
  <c r="P918" i="18" s="1"/>
  <c r="O864" i="18"/>
  <c r="N864" i="18"/>
  <c r="M864" i="18"/>
  <c r="L864" i="18"/>
  <c r="K864" i="18"/>
  <c r="J864" i="18"/>
  <c r="I864" i="18"/>
  <c r="H864" i="18"/>
  <c r="G864" i="18"/>
  <c r="F864" i="18"/>
  <c r="E864" i="18"/>
  <c r="D864" i="18"/>
  <c r="A861" i="18"/>
  <c r="A860" i="18"/>
  <c r="A859" i="18"/>
  <c r="A858" i="18"/>
  <c r="C857" i="18"/>
  <c r="B857" i="18" s="1"/>
  <c r="A857" i="18" s="1"/>
  <c r="C856" i="18"/>
  <c r="B856" i="18" s="1"/>
  <c r="A856" i="18" s="1"/>
  <c r="C855" i="18"/>
  <c r="B855" i="18" s="1"/>
  <c r="A855" i="18" s="1"/>
  <c r="C854" i="18"/>
  <c r="B854" i="18" s="1"/>
  <c r="A854" i="18" s="1"/>
  <c r="C853" i="18"/>
  <c r="B853" i="18" s="1"/>
  <c r="A853" i="18" s="1"/>
  <c r="C852" i="18"/>
  <c r="B852" i="18" s="1"/>
  <c r="A852" i="18" s="1"/>
  <c r="C851" i="18"/>
  <c r="B851" i="18" s="1"/>
  <c r="A851" i="18" s="1"/>
  <c r="C850" i="18"/>
  <c r="B850" i="18" s="1"/>
  <c r="A850" i="18" s="1"/>
  <c r="C849" i="18"/>
  <c r="B849" i="18" s="1"/>
  <c r="A849" i="18" s="1"/>
  <c r="C848" i="18"/>
  <c r="B848" i="18" s="1"/>
  <c r="A848" i="18" s="1"/>
  <c r="C847" i="18"/>
  <c r="B847" i="18" s="1"/>
  <c r="A847" i="18" s="1"/>
  <c r="C846" i="18"/>
  <c r="B846" i="18" s="1"/>
  <c r="A846" i="18" s="1"/>
  <c r="C845" i="18"/>
  <c r="B845" i="18" s="1"/>
  <c r="A845" i="18" s="1"/>
  <c r="C844" i="18"/>
  <c r="B844" i="18" s="1"/>
  <c r="A844" i="18" s="1"/>
  <c r="C843" i="18"/>
  <c r="B843" i="18" s="1"/>
  <c r="A843" i="18" s="1"/>
  <c r="C842" i="18"/>
  <c r="B842" i="18" s="1"/>
  <c r="A842" i="18" s="1"/>
  <c r="C841" i="18"/>
  <c r="B841" i="18" s="1"/>
  <c r="A841" i="18" s="1"/>
  <c r="C840" i="18"/>
  <c r="B840" i="18" s="1"/>
  <c r="A840" i="18" s="1"/>
  <c r="C839" i="18"/>
  <c r="B839" i="18" s="1"/>
  <c r="A839" i="18" s="1"/>
  <c r="C838" i="18"/>
  <c r="B838" i="18" s="1"/>
  <c r="A838" i="18" s="1"/>
  <c r="C837" i="18"/>
  <c r="B837" i="18" s="1"/>
  <c r="A837" i="18" s="1"/>
  <c r="C836" i="18"/>
  <c r="B836" i="18" s="1"/>
  <c r="A836" i="18" s="1"/>
  <c r="C835" i="18"/>
  <c r="B835" i="18" s="1"/>
  <c r="A835" i="18" s="1"/>
  <c r="C834" i="18"/>
  <c r="B834" i="18" s="1"/>
  <c r="A834" i="18" s="1"/>
  <c r="C833" i="18"/>
  <c r="B833" i="18" s="1"/>
  <c r="A833" i="18" s="1"/>
  <c r="C832" i="18"/>
  <c r="B832" i="18" s="1"/>
  <c r="A832" i="18" s="1"/>
  <c r="C831" i="18"/>
  <c r="B831" i="18" s="1"/>
  <c r="A831" i="18" s="1"/>
  <c r="C830" i="18"/>
  <c r="B830" i="18" s="1"/>
  <c r="A830" i="18" s="1"/>
  <c r="C829" i="18"/>
  <c r="B829" i="18" s="1"/>
  <c r="A829" i="18" s="1"/>
  <c r="C828" i="18"/>
  <c r="B828" i="18" s="1"/>
  <c r="A828" i="18" s="1"/>
  <c r="C827" i="18"/>
  <c r="B827" i="18" s="1"/>
  <c r="A827" i="18" s="1"/>
  <c r="C826" i="18"/>
  <c r="B826" i="18" s="1"/>
  <c r="A826" i="18" s="1"/>
  <c r="C825" i="18"/>
  <c r="B825" i="18" s="1"/>
  <c r="A825" i="18" s="1"/>
  <c r="C824" i="18"/>
  <c r="B824" i="18" s="1"/>
  <c r="A824" i="18" s="1"/>
  <c r="C823" i="18"/>
  <c r="B823" i="18" s="1"/>
  <c r="A823" i="18" s="1"/>
  <c r="C822" i="18"/>
  <c r="B822" i="18" s="1"/>
  <c r="A822" i="18" s="1"/>
  <c r="C821" i="18"/>
  <c r="B821" i="18" s="1"/>
  <c r="A821" i="18" s="1"/>
  <c r="C820" i="18"/>
  <c r="B820" i="18" s="1"/>
  <c r="A820" i="18" s="1"/>
  <c r="C819" i="18"/>
  <c r="B819" i="18" s="1"/>
  <c r="A819" i="18" s="1"/>
  <c r="C818" i="18"/>
  <c r="B818" i="18" s="1"/>
  <c r="A818" i="18" s="1"/>
  <c r="C817" i="18"/>
  <c r="B817" i="18" s="1"/>
  <c r="A817" i="18" s="1"/>
  <c r="C816" i="18"/>
  <c r="B816" i="18" s="1"/>
  <c r="A816" i="18" s="1"/>
  <c r="C815" i="18"/>
  <c r="B815" i="18" s="1"/>
  <c r="A815" i="18" s="1"/>
  <c r="C814" i="18"/>
  <c r="B814" i="18" s="1"/>
  <c r="A814" i="18" s="1"/>
  <c r="C813" i="18"/>
  <c r="B813" i="18" s="1"/>
  <c r="A813" i="18" s="1"/>
  <c r="C812" i="18"/>
  <c r="B812" i="18" s="1"/>
  <c r="A812" i="18" s="1"/>
  <c r="C811" i="18"/>
  <c r="B811" i="18" s="1"/>
  <c r="A811" i="18" s="1"/>
  <c r="C810" i="18"/>
  <c r="B810" i="18" s="1"/>
  <c r="A810" i="18" s="1"/>
  <c r="C809" i="18"/>
  <c r="B809" i="18" s="1"/>
  <c r="A809" i="18" s="1"/>
  <c r="C808" i="18"/>
  <c r="B808" i="18" s="1"/>
  <c r="A808" i="18" s="1"/>
  <c r="P807" i="18"/>
  <c r="P861" i="18" s="1"/>
  <c r="O807" i="18"/>
  <c r="N807" i="18"/>
  <c r="M807" i="18"/>
  <c r="L807" i="18"/>
  <c r="K807" i="18"/>
  <c r="J807" i="18"/>
  <c r="I807" i="18"/>
  <c r="H807" i="18"/>
  <c r="G807" i="18"/>
  <c r="F807" i="18"/>
  <c r="E807" i="18"/>
  <c r="D807" i="18"/>
  <c r="A804" i="18"/>
  <c r="A803" i="18"/>
  <c r="A802" i="18"/>
  <c r="A801" i="18"/>
  <c r="C800" i="18"/>
  <c r="B800" i="18" s="1"/>
  <c r="A800" i="18" s="1"/>
  <c r="C799" i="18"/>
  <c r="B799" i="18" s="1"/>
  <c r="A799" i="18" s="1"/>
  <c r="C798" i="18"/>
  <c r="B798" i="18" s="1"/>
  <c r="A798" i="18" s="1"/>
  <c r="C797" i="18"/>
  <c r="B797" i="18" s="1"/>
  <c r="A797" i="18" s="1"/>
  <c r="C796" i="18"/>
  <c r="B796" i="18" s="1"/>
  <c r="A796" i="18" s="1"/>
  <c r="C795" i="18"/>
  <c r="B795" i="18" s="1"/>
  <c r="A795" i="18" s="1"/>
  <c r="C794" i="18"/>
  <c r="B794" i="18" s="1"/>
  <c r="A794" i="18" s="1"/>
  <c r="C793" i="18"/>
  <c r="B793" i="18" s="1"/>
  <c r="A793" i="18" s="1"/>
  <c r="C792" i="18"/>
  <c r="B792" i="18" s="1"/>
  <c r="A792" i="18" s="1"/>
  <c r="C791" i="18"/>
  <c r="B791" i="18" s="1"/>
  <c r="A791" i="18" s="1"/>
  <c r="C790" i="18"/>
  <c r="B790" i="18" s="1"/>
  <c r="A790" i="18" s="1"/>
  <c r="C789" i="18"/>
  <c r="B789" i="18" s="1"/>
  <c r="A789" i="18" s="1"/>
  <c r="C788" i="18"/>
  <c r="B788" i="18" s="1"/>
  <c r="A788" i="18" s="1"/>
  <c r="C787" i="18"/>
  <c r="B787" i="18" s="1"/>
  <c r="A787" i="18" s="1"/>
  <c r="C786" i="18"/>
  <c r="B786" i="18" s="1"/>
  <c r="A786" i="18" s="1"/>
  <c r="C785" i="18"/>
  <c r="B785" i="18" s="1"/>
  <c r="A785" i="18" s="1"/>
  <c r="C784" i="18"/>
  <c r="B784" i="18" s="1"/>
  <c r="A784" i="18" s="1"/>
  <c r="C783" i="18"/>
  <c r="B783" i="18" s="1"/>
  <c r="A783" i="18" s="1"/>
  <c r="C782" i="18"/>
  <c r="B782" i="18" s="1"/>
  <c r="A782" i="18" s="1"/>
  <c r="C781" i="18"/>
  <c r="B781" i="18" s="1"/>
  <c r="A781" i="18" s="1"/>
  <c r="C780" i="18"/>
  <c r="B780" i="18" s="1"/>
  <c r="A780" i="18" s="1"/>
  <c r="C779" i="18"/>
  <c r="B779" i="18" s="1"/>
  <c r="A779" i="18" s="1"/>
  <c r="C778" i="18"/>
  <c r="B778" i="18" s="1"/>
  <c r="A778" i="18" s="1"/>
  <c r="C777" i="18"/>
  <c r="B777" i="18" s="1"/>
  <c r="A777" i="18" s="1"/>
  <c r="C776" i="18"/>
  <c r="B776" i="18" s="1"/>
  <c r="A776" i="18" s="1"/>
  <c r="C775" i="18"/>
  <c r="B775" i="18" s="1"/>
  <c r="A775" i="18" s="1"/>
  <c r="C774" i="18"/>
  <c r="B774" i="18" s="1"/>
  <c r="A774" i="18" s="1"/>
  <c r="C773" i="18"/>
  <c r="B773" i="18" s="1"/>
  <c r="A773" i="18" s="1"/>
  <c r="C772" i="18"/>
  <c r="B772" i="18" s="1"/>
  <c r="A772" i="18" s="1"/>
  <c r="C771" i="18"/>
  <c r="B771" i="18" s="1"/>
  <c r="A771" i="18" s="1"/>
  <c r="C770" i="18"/>
  <c r="B770" i="18" s="1"/>
  <c r="A770" i="18" s="1"/>
  <c r="C769" i="18"/>
  <c r="B769" i="18" s="1"/>
  <c r="A769" i="18" s="1"/>
  <c r="C768" i="18"/>
  <c r="B768" i="18" s="1"/>
  <c r="A768" i="18" s="1"/>
  <c r="C767" i="18"/>
  <c r="B767" i="18" s="1"/>
  <c r="A767" i="18" s="1"/>
  <c r="C766" i="18"/>
  <c r="B766" i="18" s="1"/>
  <c r="A766" i="18" s="1"/>
  <c r="C765" i="18"/>
  <c r="B765" i="18" s="1"/>
  <c r="A765" i="18" s="1"/>
  <c r="C764" i="18"/>
  <c r="B764" i="18" s="1"/>
  <c r="A764" i="18" s="1"/>
  <c r="C763" i="18"/>
  <c r="B763" i="18" s="1"/>
  <c r="A763" i="18" s="1"/>
  <c r="C762" i="18"/>
  <c r="B762" i="18" s="1"/>
  <c r="A762" i="18" s="1"/>
  <c r="C761" i="18"/>
  <c r="B761" i="18" s="1"/>
  <c r="A761" i="18" s="1"/>
  <c r="C760" i="18"/>
  <c r="B760" i="18" s="1"/>
  <c r="A760" i="18" s="1"/>
  <c r="C759" i="18"/>
  <c r="B759" i="18" s="1"/>
  <c r="A759" i="18" s="1"/>
  <c r="C758" i="18"/>
  <c r="B758" i="18" s="1"/>
  <c r="A758" i="18" s="1"/>
  <c r="C757" i="18"/>
  <c r="B757" i="18" s="1"/>
  <c r="A757" i="18" s="1"/>
  <c r="C756" i="18"/>
  <c r="B756" i="18" s="1"/>
  <c r="A756" i="18" s="1"/>
  <c r="C755" i="18"/>
  <c r="B755" i="18" s="1"/>
  <c r="A755" i="18" s="1"/>
  <c r="C754" i="18"/>
  <c r="B754" i="18" s="1"/>
  <c r="A754" i="18" s="1"/>
  <c r="C753" i="18"/>
  <c r="B753" i="18" s="1"/>
  <c r="A753" i="18" s="1"/>
  <c r="C752" i="18"/>
  <c r="B752" i="18" s="1"/>
  <c r="A752" i="18" s="1"/>
  <c r="C751" i="18"/>
  <c r="B751" i="18" s="1"/>
  <c r="A751" i="18" s="1"/>
  <c r="P750" i="18"/>
  <c r="P804" i="18" s="1"/>
  <c r="O750" i="18"/>
  <c r="N750" i="18"/>
  <c r="M750" i="18"/>
  <c r="L750" i="18"/>
  <c r="K750" i="18"/>
  <c r="J750" i="18"/>
  <c r="I750" i="18"/>
  <c r="H750" i="18"/>
  <c r="G750" i="18"/>
  <c r="F750" i="18"/>
  <c r="E750" i="18"/>
  <c r="D750" i="18"/>
  <c r="A747" i="18"/>
  <c r="A746" i="18"/>
  <c r="A745" i="18"/>
  <c r="A744" i="18"/>
  <c r="C743" i="18"/>
  <c r="B743" i="18" s="1"/>
  <c r="A743" i="18" s="1"/>
  <c r="C742" i="18"/>
  <c r="B742" i="18" s="1"/>
  <c r="A742" i="18" s="1"/>
  <c r="C741" i="18"/>
  <c r="B741" i="18" s="1"/>
  <c r="A741" i="18" s="1"/>
  <c r="C740" i="18"/>
  <c r="B740" i="18" s="1"/>
  <c r="A740" i="18" s="1"/>
  <c r="C739" i="18"/>
  <c r="B739" i="18" s="1"/>
  <c r="A739" i="18" s="1"/>
  <c r="C738" i="18"/>
  <c r="B738" i="18" s="1"/>
  <c r="A738" i="18" s="1"/>
  <c r="C737" i="18"/>
  <c r="B737" i="18" s="1"/>
  <c r="A737" i="18" s="1"/>
  <c r="C736" i="18"/>
  <c r="B736" i="18" s="1"/>
  <c r="A736" i="18" s="1"/>
  <c r="C735" i="18"/>
  <c r="B735" i="18" s="1"/>
  <c r="A735" i="18" s="1"/>
  <c r="C734" i="18"/>
  <c r="B734" i="18" s="1"/>
  <c r="A734" i="18" s="1"/>
  <c r="C733" i="18"/>
  <c r="B733" i="18" s="1"/>
  <c r="A733" i="18" s="1"/>
  <c r="C732" i="18"/>
  <c r="B732" i="18" s="1"/>
  <c r="A732" i="18" s="1"/>
  <c r="C731" i="18"/>
  <c r="B731" i="18" s="1"/>
  <c r="A731" i="18" s="1"/>
  <c r="C730" i="18"/>
  <c r="B730" i="18" s="1"/>
  <c r="A730" i="18" s="1"/>
  <c r="C729" i="18"/>
  <c r="B729" i="18" s="1"/>
  <c r="A729" i="18" s="1"/>
  <c r="C728" i="18"/>
  <c r="B728" i="18" s="1"/>
  <c r="A728" i="18" s="1"/>
  <c r="C727" i="18"/>
  <c r="B727" i="18" s="1"/>
  <c r="A727" i="18" s="1"/>
  <c r="C726" i="18"/>
  <c r="B726" i="18" s="1"/>
  <c r="A726" i="18" s="1"/>
  <c r="C725" i="18"/>
  <c r="B725" i="18" s="1"/>
  <c r="A725" i="18" s="1"/>
  <c r="C724" i="18"/>
  <c r="B724" i="18" s="1"/>
  <c r="A724" i="18" s="1"/>
  <c r="C723" i="18"/>
  <c r="B723" i="18" s="1"/>
  <c r="A723" i="18" s="1"/>
  <c r="C722" i="18"/>
  <c r="B722" i="18" s="1"/>
  <c r="A722" i="18" s="1"/>
  <c r="C721" i="18"/>
  <c r="B721" i="18" s="1"/>
  <c r="A721" i="18" s="1"/>
  <c r="C720" i="18"/>
  <c r="B720" i="18" s="1"/>
  <c r="A720" i="18" s="1"/>
  <c r="C719" i="18"/>
  <c r="B719" i="18" s="1"/>
  <c r="A719" i="18" s="1"/>
  <c r="C718" i="18"/>
  <c r="B718" i="18" s="1"/>
  <c r="A718" i="18" s="1"/>
  <c r="C717" i="18"/>
  <c r="B717" i="18" s="1"/>
  <c r="A717" i="18" s="1"/>
  <c r="C716" i="18"/>
  <c r="B716" i="18" s="1"/>
  <c r="A716" i="18" s="1"/>
  <c r="C715" i="18"/>
  <c r="B715" i="18" s="1"/>
  <c r="A715" i="18" s="1"/>
  <c r="C714" i="18"/>
  <c r="B714" i="18" s="1"/>
  <c r="A714" i="18" s="1"/>
  <c r="C713" i="18"/>
  <c r="B713" i="18" s="1"/>
  <c r="A713" i="18" s="1"/>
  <c r="C712" i="18"/>
  <c r="B712" i="18" s="1"/>
  <c r="A712" i="18" s="1"/>
  <c r="C711" i="18"/>
  <c r="B711" i="18" s="1"/>
  <c r="A711" i="18" s="1"/>
  <c r="C710" i="18"/>
  <c r="B710" i="18" s="1"/>
  <c r="A710" i="18" s="1"/>
  <c r="C709" i="18"/>
  <c r="B709" i="18" s="1"/>
  <c r="A709" i="18" s="1"/>
  <c r="C708" i="18"/>
  <c r="B708" i="18" s="1"/>
  <c r="A708" i="18" s="1"/>
  <c r="C707" i="18"/>
  <c r="B707" i="18" s="1"/>
  <c r="A707" i="18" s="1"/>
  <c r="C706" i="18"/>
  <c r="B706" i="18" s="1"/>
  <c r="A706" i="18" s="1"/>
  <c r="C705" i="18"/>
  <c r="B705" i="18" s="1"/>
  <c r="A705" i="18" s="1"/>
  <c r="C704" i="18"/>
  <c r="B704" i="18" s="1"/>
  <c r="A704" i="18" s="1"/>
  <c r="C703" i="18"/>
  <c r="B703" i="18" s="1"/>
  <c r="A703" i="18" s="1"/>
  <c r="C702" i="18"/>
  <c r="B702" i="18" s="1"/>
  <c r="A702" i="18" s="1"/>
  <c r="C701" i="18"/>
  <c r="B701" i="18" s="1"/>
  <c r="A701" i="18" s="1"/>
  <c r="C700" i="18"/>
  <c r="B700" i="18" s="1"/>
  <c r="A700" i="18" s="1"/>
  <c r="C699" i="18"/>
  <c r="B699" i="18" s="1"/>
  <c r="A699" i="18" s="1"/>
  <c r="C698" i="18"/>
  <c r="B698" i="18" s="1"/>
  <c r="A698" i="18" s="1"/>
  <c r="C697" i="18"/>
  <c r="B697" i="18" s="1"/>
  <c r="A697" i="18" s="1"/>
  <c r="C696" i="18"/>
  <c r="B696" i="18" s="1"/>
  <c r="A696" i="18" s="1"/>
  <c r="C695" i="18"/>
  <c r="B695" i="18" s="1"/>
  <c r="A695" i="18" s="1"/>
  <c r="C694" i="18"/>
  <c r="B694" i="18" s="1"/>
  <c r="A694" i="18" s="1"/>
  <c r="P693" i="18"/>
  <c r="O693" i="18"/>
  <c r="N693" i="18"/>
  <c r="M693" i="18"/>
  <c r="L693" i="18"/>
  <c r="K693" i="18"/>
  <c r="J693" i="18"/>
  <c r="I693" i="18"/>
  <c r="H693" i="18"/>
  <c r="G693" i="18"/>
  <c r="F693" i="18"/>
  <c r="E693" i="18"/>
  <c r="D693" i="18"/>
  <c r="A690" i="18"/>
  <c r="A689" i="18"/>
  <c r="A688" i="18"/>
  <c r="A687" i="18"/>
  <c r="C686" i="18"/>
  <c r="B686" i="18" s="1"/>
  <c r="A686" i="18" s="1"/>
  <c r="C685" i="18"/>
  <c r="B685" i="18" s="1"/>
  <c r="A685" i="18" s="1"/>
  <c r="C684" i="18"/>
  <c r="B684" i="18" s="1"/>
  <c r="A684" i="18" s="1"/>
  <c r="C683" i="18"/>
  <c r="B683" i="18" s="1"/>
  <c r="A683" i="18" s="1"/>
  <c r="C682" i="18"/>
  <c r="B682" i="18" s="1"/>
  <c r="A682" i="18" s="1"/>
  <c r="C681" i="18"/>
  <c r="B681" i="18" s="1"/>
  <c r="A681" i="18" s="1"/>
  <c r="C680" i="18"/>
  <c r="B680" i="18" s="1"/>
  <c r="A680" i="18" s="1"/>
  <c r="C679" i="18"/>
  <c r="B679" i="18" s="1"/>
  <c r="A679" i="18" s="1"/>
  <c r="C678" i="18"/>
  <c r="B678" i="18" s="1"/>
  <c r="A678" i="18" s="1"/>
  <c r="C677" i="18"/>
  <c r="B677" i="18" s="1"/>
  <c r="A677" i="18" s="1"/>
  <c r="C676" i="18"/>
  <c r="B676" i="18" s="1"/>
  <c r="A676" i="18" s="1"/>
  <c r="C675" i="18"/>
  <c r="B675" i="18" s="1"/>
  <c r="A675" i="18" s="1"/>
  <c r="C674" i="18"/>
  <c r="B674" i="18" s="1"/>
  <c r="A674" i="18" s="1"/>
  <c r="C673" i="18"/>
  <c r="B673" i="18" s="1"/>
  <c r="A673" i="18" s="1"/>
  <c r="C672" i="18"/>
  <c r="B672" i="18" s="1"/>
  <c r="A672" i="18" s="1"/>
  <c r="C671" i="18"/>
  <c r="B671" i="18" s="1"/>
  <c r="A671" i="18" s="1"/>
  <c r="C670" i="18"/>
  <c r="B670" i="18" s="1"/>
  <c r="A670" i="18" s="1"/>
  <c r="C669" i="18"/>
  <c r="B669" i="18" s="1"/>
  <c r="A669" i="18" s="1"/>
  <c r="C668" i="18"/>
  <c r="B668" i="18" s="1"/>
  <c r="A668" i="18" s="1"/>
  <c r="C667" i="18"/>
  <c r="B667" i="18" s="1"/>
  <c r="A667" i="18" s="1"/>
  <c r="C666" i="18"/>
  <c r="B666" i="18" s="1"/>
  <c r="A666" i="18" s="1"/>
  <c r="C665" i="18"/>
  <c r="B665" i="18" s="1"/>
  <c r="A665" i="18" s="1"/>
  <c r="C664" i="18"/>
  <c r="B664" i="18" s="1"/>
  <c r="A664" i="18" s="1"/>
  <c r="C663" i="18"/>
  <c r="B663" i="18" s="1"/>
  <c r="A663" i="18" s="1"/>
  <c r="C662" i="18"/>
  <c r="B662" i="18" s="1"/>
  <c r="A662" i="18" s="1"/>
  <c r="C661" i="18"/>
  <c r="B661" i="18" s="1"/>
  <c r="A661" i="18" s="1"/>
  <c r="C660" i="18"/>
  <c r="B660" i="18" s="1"/>
  <c r="A660" i="18" s="1"/>
  <c r="C659" i="18"/>
  <c r="B659" i="18" s="1"/>
  <c r="A659" i="18" s="1"/>
  <c r="C658" i="18"/>
  <c r="B658" i="18" s="1"/>
  <c r="A658" i="18" s="1"/>
  <c r="C657" i="18"/>
  <c r="B657" i="18" s="1"/>
  <c r="A657" i="18" s="1"/>
  <c r="C656" i="18"/>
  <c r="B656" i="18" s="1"/>
  <c r="A656" i="18" s="1"/>
  <c r="C655" i="18"/>
  <c r="B655" i="18" s="1"/>
  <c r="A655" i="18" s="1"/>
  <c r="C654" i="18"/>
  <c r="B654" i="18" s="1"/>
  <c r="A654" i="18" s="1"/>
  <c r="C653" i="18"/>
  <c r="B653" i="18" s="1"/>
  <c r="A653" i="18" s="1"/>
  <c r="C652" i="18"/>
  <c r="B652" i="18" s="1"/>
  <c r="A652" i="18" s="1"/>
  <c r="C651" i="18"/>
  <c r="B651" i="18" s="1"/>
  <c r="A651" i="18" s="1"/>
  <c r="C650" i="18"/>
  <c r="B650" i="18" s="1"/>
  <c r="A650" i="18" s="1"/>
  <c r="C649" i="18"/>
  <c r="B649" i="18" s="1"/>
  <c r="A649" i="18" s="1"/>
  <c r="C648" i="18"/>
  <c r="B648" i="18" s="1"/>
  <c r="A648" i="18" s="1"/>
  <c r="C647" i="18"/>
  <c r="B647" i="18" s="1"/>
  <c r="A647" i="18" s="1"/>
  <c r="C646" i="18"/>
  <c r="B646" i="18" s="1"/>
  <c r="A646" i="18" s="1"/>
  <c r="C645" i="18"/>
  <c r="B645" i="18" s="1"/>
  <c r="A645" i="18" s="1"/>
  <c r="C644" i="18"/>
  <c r="B644" i="18" s="1"/>
  <c r="A644" i="18" s="1"/>
  <c r="C643" i="18"/>
  <c r="B643" i="18" s="1"/>
  <c r="A643" i="18" s="1"/>
  <c r="C642" i="18"/>
  <c r="B642" i="18" s="1"/>
  <c r="A642" i="18" s="1"/>
  <c r="C641" i="18"/>
  <c r="B641" i="18" s="1"/>
  <c r="A641" i="18" s="1"/>
  <c r="C640" i="18"/>
  <c r="B640" i="18" s="1"/>
  <c r="A640" i="18" s="1"/>
  <c r="C639" i="18"/>
  <c r="B639" i="18" s="1"/>
  <c r="A639" i="18" s="1"/>
  <c r="C638" i="18"/>
  <c r="B638" i="18" s="1"/>
  <c r="A638" i="18" s="1"/>
  <c r="C637" i="18"/>
  <c r="B637" i="18" s="1"/>
  <c r="A637" i="18" s="1"/>
  <c r="P636" i="18"/>
  <c r="P690" i="18" s="1"/>
  <c r="O636" i="18"/>
  <c r="N636" i="18"/>
  <c r="M636" i="18"/>
  <c r="L636" i="18"/>
  <c r="K636" i="18"/>
  <c r="J636" i="18"/>
  <c r="I636" i="18"/>
  <c r="H636" i="18"/>
  <c r="G636" i="18"/>
  <c r="F636" i="18"/>
  <c r="E636" i="18"/>
  <c r="D636" i="18"/>
  <c r="A633" i="18"/>
  <c r="A632" i="18"/>
  <c r="A631" i="18"/>
  <c r="A630" i="18"/>
  <c r="C629" i="18"/>
  <c r="B629" i="18" s="1"/>
  <c r="A629" i="18" s="1"/>
  <c r="C628" i="18"/>
  <c r="B628" i="18" s="1"/>
  <c r="A628" i="18" s="1"/>
  <c r="C627" i="18"/>
  <c r="B627" i="18" s="1"/>
  <c r="A627" i="18" s="1"/>
  <c r="C626" i="18"/>
  <c r="B626" i="18" s="1"/>
  <c r="A626" i="18" s="1"/>
  <c r="C625" i="18"/>
  <c r="B625" i="18" s="1"/>
  <c r="A625" i="18" s="1"/>
  <c r="C624" i="18"/>
  <c r="B624" i="18" s="1"/>
  <c r="A624" i="18" s="1"/>
  <c r="C623" i="18"/>
  <c r="B623" i="18" s="1"/>
  <c r="A623" i="18" s="1"/>
  <c r="C622" i="18"/>
  <c r="B622" i="18" s="1"/>
  <c r="A622" i="18" s="1"/>
  <c r="C621" i="18"/>
  <c r="B621" i="18" s="1"/>
  <c r="A621" i="18" s="1"/>
  <c r="C620" i="18"/>
  <c r="B620" i="18" s="1"/>
  <c r="A620" i="18" s="1"/>
  <c r="C619" i="18"/>
  <c r="B619" i="18" s="1"/>
  <c r="A619" i="18" s="1"/>
  <c r="C618" i="18"/>
  <c r="B618" i="18" s="1"/>
  <c r="A618" i="18" s="1"/>
  <c r="C617" i="18"/>
  <c r="B617" i="18" s="1"/>
  <c r="A617" i="18" s="1"/>
  <c r="C616" i="18"/>
  <c r="B616" i="18" s="1"/>
  <c r="A616" i="18" s="1"/>
  <c r="C615" i="18"/>
  <c r="B615" i="18" s="1"/>
  <c r="A615" i="18" s="1"/>
  <c r="C614" i="18"/>
  <c r="B614" i="18" s="1"/>
  <c r="A614" i="18" s="1"/>
  <c r="C613" i="18"/>
  <c r="B613" i="18" s="1"/>
  <c r="A613" i="18" s="1"/>
  <c r="C612" i="18"/>
  <c r="B612" i="18" s="1"/>
  <c r="A612" i="18" s="1"/>
  <c r="C611" i="18"/>
  <c r="B611" i="18" s="1"/>
  <c r="A611" i="18" s="1"/>
  <c r="C610" i="18"/>
  <c r="B610" i="18" s="1"/>
  <c r="A610" i="18" s="1"/>
  <c r="C609" i="18"/>
  <c r="B609" i="18" s="1"/>
  <c r="A609" i="18" s="1"/>
  <c r="C608" i="18"/>
  <c r="B608" i="18" s="1"/>
  <c r="A608" i="18" s="1"/>
  <c r="C607" i="18"/>
  <c r="B607" i="18" s="1"/>
  <c r="A607" i="18" s="1"/>
  <c r="C606" i="18"/>
  <c r="B606" i="18" s="1"/>
  <c r="A606" i="18" s="1"/>
  <c r="C605" i="18"/>
  <c r="B605" i="18" s="1"/>
  <c r="A605" i="18" s="1"/>
  <c r="C604" i="18"/>
  <c r="B604" i="18" s="1"/>
  <c r="A604" i="18" s="1"/>
  <c r="C603" i="18"/>
  <c r="B603" i="18" s="1"/>
  <c r="A603" i="18" s="1"/>
  <c r="C602" i="18"/>
  <c r="B602" i="18" s="1"/>
  <c r="A602" i="18" s="1"/>
  <c r="C601" i="18"/>
  <c r="B601" i="18" s="1"/>
  <c r="A601" i="18" s="1"/>
  <c r="C600" i="18"/>
  <c r="B600" i="18" s="1"/>
  <c r="A600" i="18" s="1"/>
  <c r="C599" i="18"/>
  <c r="B599" i="18" s="1"/>
  <c r="A599" i="18" s="1"/>
  <c r="C598" i="18"/>
  <c r="B598" i="18" s="1"/>
  <c r="A598" i="18" s="1"/>
  <c r="C597" i="18"/>
  <c r="B597" i="18" s="1"/>
  <c r="A597" i="18" s="1"/>
  <c r="C596" i="18"/>
  <c r="B596" i="18" s="1"/>
  <c r="A596" i="18" s="1"/>
  <c r="C595" i="18"/>
  <c r="B595" i="18" s="1"/>
  <c r="A595" i="18" s="1"/>
  <c r="C594" i="18"/>
  <c r="B594" i="18" s="1"/>
  <c r="A594" i="18" s="1"/>
  <c r="C593" i="18"/>
  <c r="B593" i="18" s="1"/>
  <c r="A593" i="18" s="1"/>
  <c r="C592" i="18"/>
  <c r="B592" i="18" s="1"/>
  <c r="A592" i="18" s="1"/>
  <c r="C591" i="18"/>
  <c r="B591" i="18" s="1"/>
  <c r="A591" i="18" s="1"/>
  <c r="C590" i="18"/>
  <c r="B590" i="18" s="1"/>
  <c r="A590" i="18" s="1"/>
  <c r="C589" i="18"/>
  <c r="B589" i="18" s="1"/>
  <c r="A589" i="18" s="1"/>
  <c r="C588" i="18"/>
  <c r="B588" i="18" s="1"/>
  <c r="A588" i="18" s="1"/>
  <c r="C587" i="18"/>
  <c r="B587" i="18" s="1"/>
  <c r="A587" i="18" s="1"/>
  <c r="C586" i="18"/>
  <c r="B586" i="18" s="1"/>
  <c r="A586" i="18" s="1"/>
  <c r="C585" i="18"/>
  <c r="B585" i="18" s="1"/>
  <c r="A585" i="18" s="1"/>
  <c r="C584" i="18"/>
  <c r="B584" i="18" s="1"/>
  <c r="A584" i="18" s="1"/>
  <c r="C583" i="18"/>
  <c r="B583" i="18" s="1"/>
  <c r="A583" i="18" s="1"/>
  <c r="C582" i="18"/>
  <c r="B582" i="18" s="1"/>
  <c r="A582" i="18" s="1"/>
  <c r="C581" i="18"/>
  <c r="B581" i="18" s="1"/>
  <c r="A581" i="18" s="1"/>
  <c r="C580" i="18"/>
  <c r="B580" i="18" s="1"/>
  <c r="A580" i="18" s="1"/>
  <c r="P579" i="18"/>
  <c r="P633" i="18" s="1"/>
  <c r="O579" i="18"/>
  <c r="N579" i="18"/>
  <c r="M579" i="18"/>
  <c r="L579" i="18"/>
  <c r="K579" i="18"/>
  <c r="J579" i="18"/>
  <c r="I579" i="18"/>
  <c r="H579" i="18"/>
  <c r="G579" i="18"/>
  <c r="F579" i="18"/>
  <c r="E579" i="18"/>
  <c r="D579" i="18"/>
  <c r="A576" i="18"/>
  <c r="A575" i="18"/>
  <c r="A574" i="18"/>
  <c r="A573" i="18"/>
  <c r="C572" i="18"/>
  <c r="B572" i="18" s="1"/>
  <c r="A572" i="18" s="1"/>
  <c r="C571" i="18"/>
  <c r="B571" i="18" s="1"/>
  <c r="A571" i="18" s="1"/>
  <c r="C570" i="18"/>
  <c r="B570" i="18" s="1"/>
  <c r="A570" i="18" s="1"/>
  <c r="C569" i="18"/>
  <c r="B569" i="18" s="1"/>
  <c r="A569" i="18" s="1"/>
  <c r="C568" i="18"/>
  <c r="B568" i="18" s="1"/>
  <c r="A568" i="18" s="1"/>
  <c r="C567" i="18"/>
  <c r="B567" i="18" s="1"/>
  <c r="A567" i="18" s="1"/>
  <c r="C566" i="18"/>
  <c r="B566" i="18" s="1"/>
  <c r="A566" i="18" s="1"/>
  <c r="C565" i="18"/>
  <c r="B565" i="18" s="1"/>
  <c r="A565" i="18" s="1"/>
  <c r="C564" i="18"/>
  <c r="B564" i="18" s="1"/>
  <c r="A564" i="18" s="1"/>
  <c r="C563" i="18"/>
  <c r="B563" i="18" s="1"/>
  <c r="A563" i="18" s="1"/>
  <c r="C562" i="18"/>
  <c r="B562" i="18" s="1"/>
  <c r="A562" i="18" s="1"/>
  <c r="C561" i="18"/>
  <c r="B561" i="18" s="1"/>
  <c r="A561" i="18" s="1"/>
  <c r="C560" i="18"/>
  <c r="B560" i="18" s="1"/>
  <c r="A560" i="18" s="1"/>
  <c r="C559" i="18"/>
  <c r="B559" i="18" s="1"/>
  <c r="A559" i="18" s="1"/>
  <c r="C558" i="18"/>
  <c r="B558" i="18" s="1"/>
  <c r="A558" i="18" s="1"/>
  <c r="C557" i="18"/>
  <c r="B557" i="18" s="1"/>
  <c r="A557" i="18" s="1"/>
  <c r="C556" i="18"/>
  <c r="B556" i="18" s="1"/>
  <c r="A556" i="18" s="1"/>
  <c r="C555" i="18"/>
  <c r="B555" i="18" s="1"/>
  <c r="A555" i="18" s="1"/>
  <c r="C554" i="18"/>
  <c r="B554" i="18" s="1"/>
  <c r="A554" i="18" s="1"/>
  <c r="C553" i="18"/>
  <c r="B553" i="18" s="1"/>
  <c r="A553" i="18" s="1"/>
  <c r="C552" i="18"/>
  <c r="B552" i="18" s="1"/>
  <c r="A552" i="18" s="1"/>
  <c r="C551" i="18"/>
  <c r="B551" i="18" s="1"/>
  <c r="A551" i="18" s="1"/>
  <c r="C550" i="18"/>
  <c r="B550" i="18" s="1"/>
  <c r="A550" i="18" s="1"/>
  <c r="C549" i="18"/>
  <c r="B549" i="18" s="1"/>
  <c r="A549" i="18" s="1"/>
  <c r="C548" i="18"/>
  <c r="B548" i="18" s="1"/>
  <c r="A548" i="18" s="1"/>
  <c r="C547" i="18"/>
  <c r="B547" i="18" s="1"/>
  <c r="A547" i="18" s="1"/>
  <c r="C546" i="18"/>
  <c r="B546" i="18" s="1"/>
  <c r="A546" i="18" s="1"/>
  <c r="C545" i="18"/>
  <c r="B545" i="18" s="1"/>
  <c r="A545" i="18" s="1"/>
  <c r="C544" i="18"/>
  <c r="B544" i="18" s="1"/>
  <c r="A544" i="18" s="1"/>
  <c r="C543" i="18"/>
  <c r="B543" i="18" s="1"/>
  <c r="A543" i="18" s="1"/>
  <c r="C542" i="18"/>
  <c r="B542" i="18" s="1"/>
  <c r="A542" i="18" s="1"/>
  <c r="C541" i="18"/>
  <c r="B541" i="18" s="1"/>
  <c r="A541" i="18" s="1"/>
  <c r="C540" i="18"/>
  <c r="B540" i="18" s="1"/>
  <c r="A540" i="18" s="1"/>
  <c r="C539" i="18"/>
  <c r="B539" i="18" s="1"/>
  <c r="A539" i="18" s="1"/>
  <c r="C538" i="18"/>
  <c r="B538" i="18" s="1"/>
  <c r="A538" i="18" s="1"/>
  <c r="C537" i="18"/>
  <c r="B537" i="18" s="1"/>
  <c r="A537" i="18" s="1"/>
  <c r="C536" i="18"/>
  <c r="B536" i="18" s="1"/>
  <c r="A536" i="18" s="1"/>
  <c r="C535" i="18"/>
  <c r="B535" i="18" s="1"/>
  <c r="A535" i="18" s="1"/>
  <c r="C534" i="18"/>
  <c r="B534" i="18" s="1"/>
  <c r="A534" i="18" s="1"/>
  <c r="C533" i="18"/>
  <c r="B533" i="18" s="1"/>
  <c r="A533" i="18" s="1"/>
  <c r="C532" i="18"/>
  <c r="B532" i="18" s="1"/>
  <c r="A532" i="18" s="1"/>
  <c r="C531" i="18"/>
  <c r="B531" i="18" s="1"/>
  <c r="A531" i="18" s="1"/>
  <c r="C530" i="18"/>
  <c r="B530" i="18" s="1"/>
  <c r="A530" i="18" s="1"/>
  <c r="C529" i="18"/>
  <c r="B529" i="18" s="1"/>
  <c r="A529" i="18" s="1"/>
  <c r="C528" i="18"/>
  <c r="B528" i="18" s="1"/>
  <c r="A528" i="18" s="1"/>
  <c r="C527" i="18"/>
  <c r="B527" i="18" s="1"/>
  <c r="A527" i="18" s="1"/>
  <c r="C526" i="18"/>
  <c r="B526" i="18" s="1"/>
  <c r="A526" i="18" s="1"/>
  <c r="C525" i="18"/>
  <c r="B525" i="18" s="1"/>
  <c r="A525" i="18" s="1"/>
  <c r="C524" i="18"/>
  <c r="B524" i="18" s="1"/>
  <c r="A524" i="18" s="1"/>
  <c r="C523" i="18"/>
  <c r="B523" i="18" s="1"/>
  <c r="A523" i="18" s="1"/>
  <c r="P522" i="18"/>
  <c r="P576" i="18" s="1"/>
  <c r="O522" i="18"/>
  <c r="N522" i="18"/>
  <c r="M522" i="18"/>
  <c r="L522" i="18"/>
  <c r="K522" i="18"/>
  <c r="J522" i="18"/>
  <c r="I522" i="18"/>
  <c r="H522" i="18"/>
  <c r="G522" i="18"/>
  <c r="F522" i="18"/>
  <c r="E522" i="18"/>
  <c r="D522" i="18"/>
  <c r="A519" i="18"/>
  <c r="A518" i="18"/>
  <c r="A517" i="18"/>
  <c r="A516" i="18"/>
  <c r="C515" i="18"/>
  <c r="B515" i="18" s="1"/>
  <c r="A515" i="18" s="1"/>
  <c r="C514" i="18"/>
  <c r="B514" i="18" s="1"/>
  <c r="A514" i="18" s="1"/>
  <c r="C513" i="18"/>
  <c r="B513" i="18" s="1"/>
  <c r="A513" i="18" s="1"/>
  <c r="C512" i="18"/>
  <c r="B512" i="18" s="1"/>
  <c r="A512" i="18" s="1"/>
  <c r="C511" i="18"/>
  <c r="B511" i="18" s="1"/>
  <c r="A511" i="18" s="1"/>
  <c r="C510" i="18"/>
  <c r="B510" i="18" s="1"/>
  <c r="A510" i="18" s="1"/>
  <c r="C509" i="18"/>
  <c r="B509" i="18" s="1"/>
  <c r="A509" i="18" s="1"/>
  <c r="C508" i="18"/>
  <c r="B508" i="18" s="1"/>
  <c r="A508" i="18" s="1"/>
  <c r="C507" i="18"/>
  <c r="B507" i="18" s="1"/>
  <c r="A507" i="18" s="1"/>
  <c r="C506" i="18"/>
  <c r="B506" i="18" s="1"/>
  <c r="A506" i="18" s="1"/>
  <c r="C505" i="18"/>
  <c r="B505" i="18" s="1"/>
  <c r="A505" i="18" s="1"/>
  <c r="C504" i="18"/>
  <c r="B504" i="18" s="1"/>
  <c r="A504" i="18" s="1"/>
  <c r="C503" i="18"/>
  <c r="B503" i="18" s="1"/>
  <c r="A503" i="18" s="1"/>
  <c r="C502" i="18"/>
  <c r="B502" i="18" s="1"/>
  <c r="A502" i="18" s="1"/>
  <c r="C501" i="18"/>
  <c r="B501" i="18" s="1"/>
  <c r="A501" i="18" s="1"/>
  <c r="C500" i="18"/>
  <c r="B500" i="18" s="1"/>
  <c r="A500" i="18" s="1"/>
  <c r="C499" i="18"/>
  <c r="B499" i="18" s="1"/>
  <c r="A499" i="18" s="1"/>
  <c r="C498" i="18"/>
  <c r="B498" i="18" s="1"/>
  <c r="A498" i="18" s="1"/>
  <c r="C497" i="18"/>
  <c r="B497" i="18" s="1"/>
  <c r="A497" i="18" s="1"/>
  <c r="C496" i="18"/>
  <c r="B496" i="18" s="1"/>
  <c r="A496" i="18" s="1"/>
  <c r="C495" i="18"/>
  <c r="B495" i="18" s="1"/>
  <c r="A495" i="18" s="1"/>
  <c r="C494" i="18"/>
  <c r="B494" i="18" s="1"/>
  <c r="A494" i="18" s="1"/>
  <c r="C493" i="18"/>
  <c r="B493" i="18" s="1"/>
  <c r="A493" i="18" s="1"/>
  <c r="C492" i="18"/>
  <c r="B492" i="18" s="1"/>
  <c r="A492" i="18" s="1"/>
  <c r="C491" i="18"/>
  <c r="B491" i="18" s="1"/>
  <c r="A491" i="18" s="1"/>
  <c r="C490" i="18"/>
  <c r="B490" i="18" s="1"/>
  <c r="A490" i="18" s="1"/>
  <c r="C489" i="18"/>
  <c r="B489" i="18" s="1"/>
  <c r="A489" i="18" s="1"/>
  <c r="C488" i="18"/>
  <c r="B488" i="18" s="1"/>
  <c r="A488" i="18" s="1"/>
  <c r="C487" i="18"/>
  <c r="B487" i="18" s="1"/>
  <c r="A487" i="18" s="1"/>
  <c r="C486" i="18"/>
  <c r="B486" i="18" s="1"/>
  <c r="A486" i="18" s="1"/>
  <c r="C485" i="18"/>
  <c r="B485" i="18" s="1"/>
  <c r="A485" i="18" s="1"/>
  <c r="C484" i="18"/>
  <c r="B484" i="18" s="1"/>
  <c r="A484" i="18" s="1"/>
  <c r="C483" i="18"/>
  <c r="B483" i="18" s="1"/>
  <c r="A483" i="18" s="1"/>
  <c r="C482" i="18"/>
  <c r="B482" i="18" s="1"/>
  <c r="A482" i="18" s="1"/>
  <c r="C481" i="18"/>
  <c r="B481" i="18" s="1"/>
  <c r="A481" i="18" s="1"/>
  <c r="C480" i="18"/>
  <c r="B480" i="18" s="1"/>
  <c r="A480" i="18" s="1"/>
  <c r="C479" i="18"/>
  <c r="B479" i="18" s="1"/>
  <c r="A479" i="18" s="1"/>
  <c r="C478" i="18"/>
  <c r="B478" i="18" s="1"/>
  <c r="A478" i="18" s="1"/>
  <c r="C477" i="18"/>
  <c r="B477" i="18" s="1"/>
  <c r="A477" i="18" s="1"/>
  <c r="C476" i="18"/>
  <c r="B476" i="18" s="1"/>
  <c r="A476" i="18" s="1"/>
  <c r="C475" i="18"/>
  <c r="B475" i="18" s="1"/>
  <c r="A475" i="18" s="1"/>
  <c r="C474" i="18"/>
  <c r="B474" i="18" s="1"/>
  <c r="A474" i="18" s="1"/>
  <c r="C473" i="18"/>
  <c r="B473" i="18" s="1"/>
  <c r="A473" i="18" s="1"/>
  <c r="C472" i="18"/>
  <c r="B472" i="18" s="1"/>
  <c r="A472" i="18" s="1"/>
  <c r="C471" i="18"/>
  <c r="B471" i="18" s="1"/>
  <c r="A471" i="18" s="1"/>
  <c r="C470" i="18"/>
  <c r="B470" i="18" s="1"/>
  <c r="A470" i="18" s="1"/>
  <c r="C469" i="18"/>
  <c r="B469" i="18" s="1"/>
  <c r="A469" i="18" s="1"/>
  <c r="C468" i="18"/>
  <c r="B468" i="18" s="1"/>
  <c r="A468" i="18" s="1"/>
  <c r="C467" i="18"/>
  <c r="B467" i="18" s="1"/>
  <c r="A467" i="18" s="1"/>
  <c r="C466" i="18"/>
  <c r="B466" i="18" s="1"/>
  <c r="A466" i="18" s="1"/>
  <c r="P465" i="18"/>
  <c r="P519" i="18" s="1"/>
  <c r="O465" i="18"/>
  <c r="N465" i="18"/>
  <c r="M465" i="18"/>
  <c r="L465" i="18"/>
  <c r="K465" i="18"/>
  <c r="J465" i="18"/>
  <c r="I465" i="18"/>
  <c r="H465" i="18"/>
  <c r="G465" i="18"/>
  <c r="F465" i="18"/>
  <c r="E465" i="18"/>
  <c r="D465" i="18"/>
  <c r="A462" i="18"/>
  <c r="A461" i="18"/>
  <c r="A460" i="18"/>
  <c r="A459" i="18"/>
  <c r="C458" i="18"/>
  <c r="B458" i="18" s="1"/>
  <c r="A458" i="18" s="1"/>
  <c r="C457" i="18"/>
  <c r="B457" i="18" s="1"/>
  <c r="A457" i="18" s="1"/>
  <c r="C456" i="18"/>
  <c r="B456" i="18" s="1"/>
  <c r="A456" i="18" s="1"/>
  <c r="C455" i="18"/>
  <c r="B455" i="18" s="1"/>
  <c r="A455" i="18" s="1"/>
  <c r="C454" i="18"/>
  <c r="B454" i="18" s="1"/>
  <c r="A454" i="18" s="1"/>
  <c r="C453" i="18"/>
  <c r="B453" i="18" s="1"/>
  <c r="A453" i="18" s="1"/>
  <c r="C452" i="18"/>
  <c r="B452" i="18" s="1"/>
  <c r="A452" i="18" s="1"/>
  <c r="C451" i="18"/>
  <c r="B451" i="18" s="1"/>
  <c r="A451" i="18" s="1"/>
  <c r="C450" i="18"/>
  <c r="B450" i="18" s="1"/>
  <c r="A450" i="18" s="1"/>
  <c r="C449" i="18"/>
  <c r="B449" i="18" s="1"/>
  <c r="A449" i="18" s="1"/>
  <c r="C448" i="18"/>
  <c r="B448" i="18" s="1"/>
  <c r="A448" i="18" s="1"/>
  <c r="C447" i="18"/>
  <c r="B447" i="18" s="1"/>
  <c r="A447" i="18" s="1"/>
  <c r="C446" i="18"/>
  <c r="B446" i="18" s="1"/>
  <c r="A446" i="18" s="1"/>
  <c r="C445" i="18"/>
  <c r="B445" i="18" s="1"/>
  <c r="A445" i="18" s="1"/>
  <c r="C444" i="18"/>
  <c r="B444" i="18" s="1"/>
  <c r="A444" i="18" s="1"/>
  <c r="C443" i="18"/>
  <c r="B443" i="18" s="1"/>
  <c r="A443" i="18" s="1"/>
  <c r="C442" i="18"/>
  <c r="B442" i="18" s="1"/>
  <c r="A442" i="18" s="1"/>
  <c r="C441" i="18"/>
  <c r="B441" i="18" s="1"/>
  <c r="A441" i="18" s="1"/>
  <c r="C440" i="18"/>
  <c r="B440" i="18" s="1"/>
  <c r="A440" i="18" s="1"/>
  <c r="C439" i="18"/>
  <c r="B439" i="18" s="1"/>
  <c r="A439" i="18" s="1"/>
  <c r="C438" i="18"/>
  <c r="B438" i="18" s="1"/>
  <c r="A438" i="18" s="1"/>
  <c r="C437" i="18"/>
  <c r="B437" i="18" s="1"/>
  <c r="A437" i="18" s="1"/>
  <c r="C436" i="18"/>
  <c r="B436" i="18" s="1"/>
  <c r="A436" i="18" s="1"/>
  <c r="C435" i="18"/>
  <c r="B435" i="18" s="1"/>
  <c r="A435" i="18" s="1"/>
  <c r="C434" i="18"/>
  <c r="B434" i="18" s="1"/>
  <c r="A434" i="18" s="1"/>
  <c r="C433" i="18"/>
  <c r="B433" i="18" s="1"/>
  <c r="A433" i="18" s="1"/>
  <c r="C432" i="18"/>
  <c r="B432" i="18" s="1"/>
  <c r="A432" i="18" s="1"/>
  <c r="C431" i="18"/>
  <c r="B431" i="18" s="1"/>
  <c r="A431" i="18" s="1"/>
  <c r="C430" i="18"/>
  <c r="B430" i="18" s="1"/>
  <c r="A430" i="18" s="1"/>
  <c r="C429" i="18"/>
  <c r="B429" i="18" s="1"/>
  <c r="A429" i="18" s="1"/>
  <c r="C428" i="18"/>
  <c r="B428" i="18" s="1"/>
  <c r="A428" i="18" s="1"/>
  <c r="C427" i="18"/>
  <c r="B427" i="18" s="1"/>
  <c r="A427" i="18" s="1"/>
  <c r="C426" i="18"/>
  <c r="B426" i="18" s="1"/>
  <c r="A426" i="18" s="1"/>
  <c r="C425" i="18"/>
  <c r="B425" i="18" s="1"/>
  <c r="A425" i="18" s="1"/>
  <c r="C424" i="18"/>
  <c r="B424" i="18" s="1"/>
  <c r="A424" i="18" s="1"/>
  <c r="C423" i="18"/>
  <c r="B423" i="18" s="1"/>
  <c r="A423" i="18" s="1"/>
  <c r="C422" i="18"/>
  <c r="B422" i="18" s="1"/>
  <c r="A422" i="18" s="1"/>
  <c r="C421" i="18"/>
  <c r="B421" i="18" s="1"/>
  <c r="A421" i="18" s="1"/>
  <c r="C420" i="18"/>
  <c r="B420" i="18" s="1"/>
  <c r="A420" i="18" s="1"/>
  <c r="C419" i="18"/>
  <c r="B419" i="18" s="1"/>
  <c r="A419" i="18" s="1"/>
  <c r="C418" i="18"/>
  <c r="B418" i="18" s="1"/>
  <c r="A418" i="18" s="1"/>
  <c r="C417" i="18"/>
  <c r="B417" i="18" s="1"/>
  <c r="A417" i="18" s="1"/>
  <c r="C416" i="18"/>
  <c r="B416" i="18" s="1"/>
  <c r="A416" i="18" s="1"/>
  <c r="C415" i="18"/>
  <c r="B415" i="18" s="1"/>
  <c r="A415" i="18" s="1"/>
  <c r="C414" i="18"/>
  <c r="B414" i="18" s="1"/>
  <c r="A414" i="18" s="1"/>
  <c r="C413" i="18"/>
  <c r="B413" i="18" s="1"/>
  <c r="A413" i="18" s="1"/>
  <c r="C412" i="18"/>
  <c r="B412" i="18" s="1"/>
  <c r="A412" i="18" s="1"/>
  <c r="C411" i="18"/>
  <c r="B411" i="18" s="1"/>
  <c r="A411" i="18" s="1"/>
  <c r="C410" i="18"/>
  <c r="B410" i="18" s="1"/>
  <c r="A410" i="18" s="1"/>
  <c r="C409" i="18"/>
  <c r="B409" i="18" s="1"/>
  <c r="A409" i="18" s="1"/>
  <c r="P408" i="18"/>
  <c r="O408" i="18"/>
  <c r="N408" i="18"/>
  <c r="M408" i="18"/>
  <c r="L408" i="18"/>
  <c r="K408" i="18"/>
  <c r="J408" i="18"/>
  <c r="I408" i="18"/>
  <c r="H408" i="18"/>
  <c r="G408" i="18"/>
  <c r="F408" i="18"/>
  <c r="E408" i="18"/>
  <c r="D408" i="18"/>
  <c r="A405" i="18"/>
  <c r="A404" i="18"/>
  <c r="A403" i="18"/>
  <c r="A402" i="18"/>
  <c r="C401" i="18"/>
  <c r="B401" i="18" s="1"/>
  <c r="A401" i="18" s="1"/>
  <c r="C400" i="18"/>
  <c r="B400" i="18" s="1"/>
  <c r="A400" i="18" s="1"/>
  <c r="C399" i="18"/>
  <c r="B399" i="18" s="1"/>
  <c r="A399" i="18" s="1"/>
  <c r="C398" i="18"/>
  <c r="B398" i="18" s="1"/>
  <c r="A398" i="18" s="1"/>
  <c r="C397" i="18"/>
  <c r="B397" i="18" s="1"/>
  <c r="A397" i="18" s="1"/>
  <c r="C396" i="18"/>
  <c r="B396" i="18" s="1"/>
  <c r="A396" i="18" s="1"/>
  <c r="C395" i="18"/>
  <c r="B395" i="18" s="1"/>
  <c r="A395" i="18" s="1"/>
  <c r="C394" i="18"/>
  <c r="B394" i="18" s="1"/>
  <c r="A394" i="18" s="1"/>
  <c r="C393" i="18"/>
  <c r="B393" i="18" s="1"/>
  <c r="A393" i="18" s="1"/>
  <c r="C392" i="18"/>
  <c r="B392" i="18" s="1"/>
  <c r="A392" i="18" s="1"/>
  <c r="C391" i="18"/>
  <c r="B391" i="18" s="1"/>
  <c r="A391" i="18" s="1"/>
  <c r="C390" i="18"/>
  <c r="B390" i="18" s="1"/>
  <c r="A390" i="18" s="1"/>
  <c r="C389" i="18"/>
  <c r="B389" i="18" s="1"/>
  <c r="A389" i="18" s="1"/>
  <c r="C388" i="18"/>
  <c r="B388" i="18" s="1"/>
  <c r="A388" i="18" s="1"/>
  <c r="C387" i="18"/>
  <c r="B387" i="18" s="1"/>
  <c r="A387" i="18" s="1"/>
  <c r="C386" i="18"/>
  <c r="B386" i="18" s="1"/>
  <c r="A386" i="18" s="1"/>
  <c r="C385" i="18"/>
  <c r="B385" i="18" s="1"/>
  <c r="A385" i="18" s="1"/>
  <c r="C384" i="18"/>
  <c r="B384" i="18" s="1"/>
  <c r="A384" i="18" s="1"/>
  <c r="C383" i="18"/>
  <c r="B383" i="18" s="1"/>
  <c r="A383" i="18" s="1"/>
  <c r="C382" i="18"/>
  <c r="B382" i="18" s="1"/>
  <c r="A382" i="18" s="1"/>
  <c r="C381" i="18"/>
  <c r="B381" i="18" s="1"/>
  <c r="A381" i="18" s="1"/>
  <c r="C380" i="18"/>
  <c r="B380" i="18" s="1"/>
  <c r="A380" i="18" s="1"/>
  <c r="C379" i="18"/>
  <c r="B379" i="18" s="1"/>
  <c r="A379" i="18" s="1"/>
  <c r="C378" i="18"/>
  <c r="B378" i="18" s="1"/>
  <c r="A378" i="18" s="1"/>
  <c r="C377" i="18"/>
  <c r="B377" i="18" s="1"/>
  <c r="A377" i="18" s="1"/>
  <c r="C376" i="18"/>
  <c r="B376" i="18" s="1"/>
  <c r="A376" i="18" s="1"/>
  <c r="C375" i="18"/>
  <c r="B375" i="18" s="1"/>
  <c r="A375" i="18" s="1"/>
  <c r="C374" i="18"/>
  <c r="B374" i="18" s="1"/>
  <c r="A374" i="18" s="1"/>
  <c r="C373" i="18"/>
  <c r="B373" i="18" s="1"/>
  <c r="A373" i="18" s="1"/>
  <c r="C372" i="18"/>
  <c r="B372" i="18" s="1"/>
  <c r="A372" i="18" s="1"/>
  <c r="C371" i="18"/>
  <c r="B371" i="18" s="1"/>
  <c r="A371" i="18" s="1"/>
  <c r="C370" i="18"/>
  <c r="B370" i="18" s="1"/>
  <c r="A370" i="18" s="1"/>
  <c r="C369" i="18"/>
  <c r="B369" i="18" s="1"/>
  <c r="A369" i="18" s="1"/>
  <c r="C368" i="18"/>
  <c r="B368" i="18" s="1"/>
  <c r="A368" i="18" s="1"/>
  <c r="C367" i="18"/>
  <c r="B367" i="18" s="1"/>
  <c r="A367" i="18" s="1"/>
  <c r="C366" i="18"/>
  <c r="B366" i="18" s="1"/>
  <c r="A366" i="18" s="1"/>
  <c r="C365" i="18"/>
  <c r="B365" i="18" s="1"/>
  <c r="A365" i="18" s="1"/>
  <c r="C364" i="18"/>
  <c r="B364" i="18" s="1"/>
  <c r="A364" i="18" s="1"/>
  <c r="C363" i="18"/>
  <c r="B363" i="18" s="1"/>
  <c r="A363" i="18" s="1"/>
  <c r="C362" i="18"/>
  <c r="B362" i="18" s="1"/>
  <c r="A362" i="18" s="1"/>
  <c r="C361" i="18"/>
  <c r="B361" i="18" s="1"/>
  <c r="A361" i="18" s="1"/>
  <c r="C360" i="18"/>
  <c r="B360" i="18" s="1"/>
  <c r="A360" i="18" s="1"/>
  <c r="C359" i="18"/>
  <c r="B359" i="18" s="1"/>
  <c r="A359" i="18" s="1"/>
  <c r="C358" i="18"/>
  <c r="B358" i="18" s="1"/>
  <c r="A358" i="18" s="1"/>
  <c r="C357" i="18"/>
  <c r="B357" i="18" s="1"/>
  <c r="A357" i="18" s="1"/>
  <c r="C356" i="18"/>
  <c r="B356" i="18" s="1"/>
  <c r="A356" i="18" s="1"/>
  <c r="C355" i="18"/>
  <c r="B355" i="18" s="1"/>
  <c r="A355" i="18" s="1"/>
  <c r="C354" i="18"/>
  <c r="B354" i="18" s="1"/>
  <c r="A354" i="18" s="1"/>
  <c r="C353" i="18"/>
  <c r="B353" i="18" s="1"/>
  <c r="A353" i="18" s="1"/>
  <c r="C352" i="18"/>
  <c r="B352" i="18" s="1"/>
  <c r="A352" i="18" s="1"/>
  <c r="P351" i="18"/>
  <c r="P405" i="18" s="1"/>
  <c r="O351" i="18"/>
  <c r="N351" i="18"/>
  <c r="M351" i="18"/>
  <c r="L351" i="18"/>
  <c r="K351" i="18"/>
  <c r="J351" i="18"/>
  <c r="I351" i="18"/>
  <c r="H351" i="18"/>
  <c r="G351" i="18"/>
  <c r="F351" i="18"/>
  <c r="E351" i="18"/>
  <c r="D351" i="18"/>
  <c r="A348" i="18"/>
  <c r="A347" i="18"/>
  <c r="A346" i="18"/>
  <c r="A345" i="18"/>
  <c r="C344" i="18"/>
  <c r="B344" i="18" s="1"/>
  <c r="A344" i="18" s="1"/>
  <c r="C343" i="18"/>
  <c r="B343" i="18" s="1"/>
  <c r="A343" i="18" s="1"/>
  <c r="C342" i="18"/>
  <c r="B342" i="18" s="1"/>
  <c r="A342" i="18" s="1"/>
  <c r="C341" i="18"/>
  <c r="B341" i="18" s="1"/>
  <c r="A341" i="18" s="1"/>
  <c r="C340" i="18"/>
  <c r="B340" i="18" s="1"/>
  <c r="A340" i="18" s="1"/>
  <c r="C339" i="18"/>
  <c r="B339" i="18" s="1"/>
  <c r="A339" i="18" s="1"/>
  <c r="C338" i="18"/>
  <c r="B338" i="18" s="1"/>
  <c r="A338" i="18" s="1"/>
  <c r="C337" i="18"/>
  <c r="B337" i="18" s="1"/>
  <c r="A337" i="18" s="1"/>
  <c r="C336" i="18"/>
  <c r="B336" i="18" s="1"/>
  <c r="A336" i="18" s="1"/>
  <c r="C335" i="18"/>
  <c r="B335" i="18" s="1"/>
  <c r="A335" i="18" s="1"/>
  <c r="C334" i="18"/>
  <c r="B334" i="18" s="1"/>
  <c r="A334" i="18" s="1"/>
  <c r="C333" i="18"/>
  <c r="B333" i="18" s="1"/>
  <c r="A333" i="18" s="1"/>
  <c r="C332" i="18"/>
  <c r="B332" i="18" s="1"/>
  <c r="A332" i="18" s="1"/>
  <c r="C331" i="18"/>
  <c r="B331" i="18" s="1"/>
  <c r="A331" i="18" s="1"/>
  <c r="C330" i="18"/>
  <c r="B330" i="18" s="1"/>
  <c r="A330" i="18" s="1"/>
  <c r="C329" i="18"/>
  <c r="B329" i="18" s="1"/>
  <c r="A329" i="18" s="1"/>
  <c r="C328" i="18"/>
  <c r="B328" i="18" s="1"/>
  <c r="A328" i="18" s="1"/>
  <c r="C327" i="18"/>
  <c r="B327" i="18" s="1"/>
  <c r="A327" i="18" s="1"/>
  <c r="C326" i="18"/>
  <c r="B326" i="18" s="1"/>
  <c r="A326" i="18" s="1"/>
  <c r="C325" i="18"/>
  <c r="B325" i="18" s="1"/>
  <c r="A325" i="18" s="1"/>
  <c r="C324" i="18"/>
  <c r="B324" i="18" s="1"/>
  <c r="A324" i="18" s="1"/>
  <c r="C323" i="18"/>
  <c r="B323" i="18" s="1"/>
  <c r="A323" i="18" s="1"/>
  <c r="C322" i="18"/>
  <c r="B322" i="18" s="1"/>
  <c r="A322" i="18" s="1"/>
  <c r="C321" i="18"/>
  <c r="B321" i="18" s="1"/>
  <c r="A321" i="18" s="1"/>
  <c r="C320" i="18"/>
  <c r="B320" i="18" s="1"/>
  <c r="A320" i="18" s="1"/>
  <c r="C319" i="18"/>
  <c r="B319" i="18" s="1"/>
  <c r="A319" i="18" s="1"/>
  <c r="C318" i="18"/>
  <c r="B318" i="18" s="1"/>
  <c r="A318" i="18" s="1"/>
  <c r="C317" i="18"/>
  <c r="B317" i="18" s="1"/>
  <c r="A317" i="18" s="1"/>
  <c r="C316" i="18"/>
  <c r="B316" i="18" s="1"/>
  <c r="A316" i="18" s="1"/>
  <c r="C315" i="18"/>
  <c r="B315" i="18" s="1"/>
  <c r="A315" i="18" s="1"/>
  <c r="C314" i="18"/>
  <c r="B314" i="18" s="1"/>
  <c r="A314" i="18" s="1"/>
  <c r="C313" i="18"/>
  <c r="B313" i="18" s="1"/>
  <c r="A313" i="18" s="1"/>
  <c r="C312" i="18"/>
  <c r="B312" i="18" s="1"/>
  <c r="A312" i="18" s="1"/>
  <c r="C311" i="18"/>
  <c r="B311" i="18" s="1"/>
  <c r="A311" i="18" s="1"/>
  <c r="C310" i="18"/>
  <c r="B310" i="18" s="1"/>
  <c r="A310" i="18" s="1"/>
  <c r="C309" i="18"/>
  <c r="B309" i="18" s="1"/>
  <c r="A309" i="18" s="1"/>
  <c r="C308" i="18"/>
  <c r="B308" i="18" s="1"/>
  <c r="A308" i="18" s="1"/>
  <c r="C307" i="18"/>
  <c r="B307" i="18" s="1"/>
  <c r="A307" i="18" s="1"/>
  <c r="C306" i="18"/>
  <c r="B306" i="18" s="1"/>
  <c r="A306" i="18" s="1"/>
  <c r="C305" i="18"/>
  <c r="B305" i="18" s="1"/>
  <c r="A305" i="18" s="1"/>
  <c r="C304" i="18"/>
  <c r="B304" i="18" s="1"/>
  <c r="A304" i="18" s="1"/>
  <c r="C303" i="18"/>
  <c r="B303" i="18" s="1"/>
  <c r="A303" i="18" s="1"/>
  <c r="C302" i="18"/>
  <c r="B302" i="18" s="1"/>
  <c r="A302" i="18" s="1"/>
  <c r="C301" i="18"/>
  <c r="B301" i="18" s="1"/>
  <c r="A301" i="18" s="1"/>
  <c r="C300" i="18"/>
  <c r="B300" i="18" s="1"/>
  <c r="A300" i="18" s="1"/>
  <c r="C299" i="18"/>
  <c r="B299" i="18" s="1"/>
  <c r="A299" i="18" s="1"/>
  <c r="C298" i="18"/>
  <c r="B298" i="18" s="1"/>
  <c r="A298" i="18" s="1"/>
  <c r="C297" i="18"/>
  <c r="B297" i="18" s="1"/>
  <c r="A297" i="18" s="1"/>
  <c r="C296" i="18"/>
  <c r="B296" i="18" s="1"/>
  <c r="A296" i="18" s="1"/>
  <c r="C295" i="18"/>
  <c r="B295" i="18" s="1"/>
  <c r="A295" i="18" s="1"/>
  <c r="P294" i="18"/>
  <c r="P348" i="18" s="1"/>
  <c r="O294" i="18"/>
  <c r="N294" i="18"/>
  <c r="M294" i="18"/>
  <c r="L294" i="18"/>
  <c r="K294" i="18"/>
  <c r="J294" i="18"/>
  <c r="I294" i="18"/>
  <c r="H294" i="18"/>
  <c r="G294" i="18"/>
  <c r="F294" i="18"/>
  <c r="E294" i="18"/>
  <c r="D294" i="18"/>
  <c r="A291" i="18"/>
  <c r="A290" i="18"/>
  <c r="A289" i="18"/>
  <c r="A288" i="18"/>
  <c r="C287" i="18"/>
  <c r="B287" i="18" s="1"/>
  <c r="A287" i="18" s="1"/>
  <c r="C286" i="18"/>
  <c r="B286" i="18" s="1"/>
  <c r="A286" i="18" s="1"/>
  <c r="C285" i="18"/>
  <c r="B285" i="18" s="1"/>
  <c r="A285" i="18" s="1"/>
  <c r="C284" i="18"/>
  <c r="B284" i="18" s="1"/>
  <c r="A284" i="18" s="1"/>
  <c r="C283" i="18"/>
  <c r="B283" i="18" s="1"/>
  <c r="A283" i="18" s="1"/>
  <c r="C282" i="18"/>
  <c r="B282" i="18" s="1"/>
  <c r="A282" i="18" s="1"/>
  <c r="C281" i="18"/>
  <c r="B281" i="18" s="1"/>
  <c r="A281" i="18" s="1"/>
  <c r="C280" i="18"/>
  <c r="B280" i="18" s="1"/>
  <c r="A280" i="18" s="1"/>
  <c r="C279" i="18"/>
  <c r="B279" i="18" s="1"/>
  <c r="A279" i="18" s="1"/>
  <c r="C278" i="18"/>
  <c r="B278" i="18" s="1"/>
  <c r="A278" i="18" s="1"/>
  <c r="C277" i="18"/>
  <c r="B277" i="18" s="1"/>
  <c r="A277" i="18" s="1"/>
  <c r="C276" i="18"/>
  <c r="B276" i="18" s="1"/>
  <c r="A276" i="18" s="1"/>
  <c r="C275" i="18"/>
  <c r="B275" i="18" s="1"/>
  <c r="A275" i="18" s="1"/>
  <c r="C274" i="18"/>
  <c r="B274" i="18" s="1"/>
  <c r="A274" i="18" s="1"/>
  <c r="C273" i="18"/>
  <c r="B273" i="18" s="1"/>
  <c r="A273" i="18" s="1"/>
  <c r="C272" i="18"/>
  <c r="B272" i="18" s="1"/>
  <c r="A272" i="18" s="1"/>
  <c r="C271" i="18"/>
  <c r="B271" i="18" s="1"/>
  <c r="A271" i="18" s="1"/>
  <c r="C270" i="18"/>
  <c r="B270" i="18" s="1"/>
  <c r="A270" i="18" s="1"/>
  <c r="C269" i="18"/>
  <c r="B269" i="18" s="1"/>
  <c r="A269" i="18" s="1"/>
  <c r="C268" i="18"/>
  <c r="B268" i="18" s="1"/>
  <c r="A268" i="18" s="1"/>
  <c r="C267" i="18"/>
  <c r="B267" i="18" s="1"/>
  <c r="A267" i="18" s="1"/>
  <c r="C266" i="18"/>
  <c r="B266" i="18" s="1"/>
  <c r="A266" i="18" s="1"/>
  <c r="C265" i="18"/>
  <c r="B265" i="18" s="1"/>
  <c r="A265" i="18" s="1"/>
  <c r="C264" i="18"/>
  <c r="B264" i="18" s="1"/>
  <c r="A264" i="18" s="1"/>
  <c r="C263" i="18"/>
  <c r="B263" i="18" s="1"/>
  <c r="A263" i="18" s="1"/>
  <c r="C262" i="18"/>
  <c r="B262" i="18" s="1"/>
  <c r="A262" i="18" s="1"/>
  <c r="C261" i="18"/>
  <c r="B261" i="18" s="1"/>
  <c r="A261" i="18" s="1"/>
  <c r="C260" i="18"/>
  <c r="B260" i="18" s="1"/>
  <c r="A260" i="18" s="1"/>
  <c r="C259" i="18"/>
  <c r="B259" i="18" s="1"/>
  <c r="A259" i="18" s="1"/>
  <c r="C258" i="18"/>
  <c r="B258" i="18" s="1"/>
  <c r="A258" i="18" s="1"/>
  <c r="C257" i="18"/>
  <c r="B257" i="18" s="1"/>
  <c r="A257" i="18" s="1"/>
  <c r="C256" i="18"/>
  <c r="B256" i="18" s="1"/>
  <c r="A256" i="18" s="1"/>
  <c r="C255" i="18"/>
  <c r="B255" i="18" s="1"/>
  <c r="A255" i="18" s="1"/>
  <c r="C254" i="18"/>
  <c r="B254" i="18" s="1"/>
  <c r="A254" i="18" s="1"/>
  <c r="C253" i="18"/>
  <c r="B253" i="18" s="1"/>
  <c r="A253" i="18" s="1"/>
  <c r="C252" i="18"/>
  <c r="B252" i="18" s="1"/>
  <c r="A252" i="18" s="1"/>
  <c r="C251" i="18"/>
  <c r="B251" i="18" s="1"/>
  <c r="A251" i="18" s="1"/>
  <c r="C250" i="18"/>
  <c r="B250" i="18" s="1"/>
  <c r="A250" i="18" s="1"/>
  <c r="C249" i="18"/>
  <c r="B249" i="18" s="1"/>
  <c r="A249" i="18" s="1"/>
  <c r="C248" i="18"/>
  <c r="B248" i="18" s="1"/>
  <c r="A248" i="18" s="1"/>
  <c r="C247" i="18"/>
  <c r="B247" i="18" s="1"/>
  <c r="A247" i="18" s="1"/>
  <c r="C246" i="18"/>
  <c r="B246" i="18" s="1"/>
  <c r="A246" i="18" s="1"/>
  <c r="C245" i="18"/>
  <c r="B245" i="18" s="1"/>
  <c r="A245" i="18" s="1"/>
  <c r="C244" i="18"/>
  <c r="B244" i="18" s="1"/>
  <c r="A244" i="18" s="1"/>
  <c r="C243" i="18"/>
  <c r="B243" i="18" s="1"/>
  <c r="A243" i="18" s="1"/>
  <c r="C242" i="18"/>
  <c r="B242" i="18" s="1"/>
  <c r="A242" i="18" s="1"/>
  <c r="C241" i="18"/>
  <c r="B241" i="18" s="1"/>
  <c r="A241" i="18" s="1"/>
  <c r="C240" i="18"/>
  <c r="B240" i="18" s="1"/>
  <c r="A240" i="18" s="1"/>
  <c r="C239" i="18"/>
  <c r="B239" i="18" s="1"/>
  <c r="A239" i="18" s="1"/>
  <c r="C238" i="18"/>
  <c r="B238" i="18" s="1"/>
  <c r="A238" i="18" s="1"/>
  <c r="P237" i="18"/>
  <c r="O237" i="18"/>
  <c r="N237" i="18"/>
  <c r="M237" i="18"/>
  <c r="L237" i="18"/>
  <c r="K237" i="18"/>
  <c r="J237" i="18"/>
  <c r="I237" i="18"/>
  <c r="H237" i="18"/>
  <c r="G237" i="18"/>
  <c r="F237" i="18"/>
  <c r="E237" i="18"/>
  <c r="D237" i="18"/>
  <c r="A234" i="18"/>
  <c r="A233" i="18"/>
  <c r="A232" i="18"/>
  <c r="A231" i="18"/>
  <c r="C230" i="18"/>
  <c r="B230" i="18" s="1"/>
  <c r="A230" i="18" s="1"/>
  <c r="C229" i="18"/>
  <c r="B229" i="18" s="1"/>
  <c r="A229" i="18" s="1"/>
  <c r="C228" i="18"/>
  <c r="B228" i="18" s="1"/>
  <c r="A228" i="18" s="1"/>
  <c r="C227" i="18"/>
  <c r="B227" i="18" s="1"/>
  <c r="A227" i="18" s="1"/>
  <c r="C226" i="18"/>
  <c r="B226" i="18" s="1"/>
  <c r="A226" i="18" s="1"/>
  <c r="C225" i="18"/>
  <c r="B225" i="18" s="1"/>
  <c r="A225" i="18" s="1"/>
  <c r="C224" i="18"/>
  <c r="B224" i="18" s="1"/>
  <c r="A224" i="18" s="1"/>
  <c r="C223" i="18"/>
  <c r="B223" i="18" s="1"/>
  <c r="A223" i="18" s="1"/>
  <c r="C222" i="18"/>
  <c r="B222" i="18" s="1"/>
  <c r="A222" i="18" s="1"/>
  <c r="C221" i="18"/>
  <c r="B221" i="18" s="1"/>
  <c r="A221" i="18" s="1"/>
  <c r="C220" i="18"/>
  <c r="B220" i="18" s="1"/>
  <c r="A220" i="18" s="1"/>
  <c r="C219" i="18"/>
  <c r="B219" i="18" s="1"/>
  <c r="A219" i="18" s="1"/>
  <c r="C218" i="18"/>
  <c r="B218" i="18" s="1"/>
  <c r="A218" i="18" s="1"/>
  <c r="C217" i="18"/>
  <c r="B217" i="18" s="1"/>
  <c r="A217" i="18" s="1"/>
  <c r="C216" i="18"/>
  <c r="B216" i="18" s="1"/>
  <c r="A216" i="18" s="1"/>
  <c r="C215" i="18"/>
  <c r="B215" i="18" s="1"/>
  <c r="A215" i="18" s="1"/>
  <c r="C214" i="18"/>
  <c r="B214" i="18" s="1"/>
  <c r="A214" i="18" s="1"/>
  <c r="C213" i="18"/>
  <c r="B213" i="18" s="1"/>
  <c r="A213" i="18" s="1"/>
  <c r="C212" i="18"/>
  <c r="B212" i="18" s="1"/>
  <c r="A212" i="18" s="1"/>
  <c r="C211" i="18"/>
  <c r="B211" i="18" s="1"/>
  <c r="A211" i="18" s="1"/>
  <c r="C210" i="18"/>
  <c r="B210" i="18" s="1"/>
  <c r="A210" i="18" s="1"/>
  <c r="C209" i="18"/>
  <c r="B209" i="18" s="1"/>
  <c r="A209" i="18" s="1"/>
  <c r="C208" i="18"/>
  <c r="B208" i="18" s="1"/>
  <c r="A208" i="18" s="1"/>
  <c r="C207" i="18"/>
  <c r="B207" i="18" s="1"/>
  <c r="A207" i="18" s="1"/>
  <c r="C206" i="18"/>
  <c r="B206" i="18" s="1"/>
  <c r="A206" i="18" s="1"/>
  <c r="C205" i="18"/>
  <c r="B205" i="18" s="1"/>
  <c r="A205" i="18" s="1"/>
  <c r="C204" i="18"/>
  <c r="B204" i="18" s="1"/>
  <c r="A204" i="18" s="1"/>
  <c r="C203" i="18"/>
  <c r="B203" i="18" s="1"/>
  <c r="A203" i="18" s="1"/>
  <c r="C202" i="18"/>
  <c r="B202" i="18" s="1"/>
  <c r="A202" i="18" s="1"/>
  <c r="C201" i="18"/>
  <c r="B201" i="18" s="1"/>
  <c r="A201" i="18" s="1"/>
  <c r="C200" i="18"/>
  <c r="B200" i="18" s="1"/>
  <c r="A200" i="18" s="1"/>
  <c r="C199" i="18"/>
  <c r="B199" i="18" s="1"/>
  <c r="A199" i="18" s="1"/>
  <c r="C198" i="18"/>
  <c r="B198" i="18" s="1"/>
  <c r="A198" i="18" s="1"/>
  <c r="C197" i="18"/>
  <c r="B197" i="18" s="1"/>
  <c r="A197" i="18" s="1"/>
  <c r="C196" i="18"/>
  <c r="B196" i="18" s="1"/>
  <c r="A196" i="18" s="1"/>
  <c r="C195" i="18"/>
  <c r="B195" i="18" s="1"/>
  <c r="A195" i="18" s="1"/>
  <c r="C194" i="18"/>
  <c r="B194" i="18" s="1"/>
  <c r="A194" i="18" s="1"/>
  <c r="C193" i="18"/>
  <c r="B193" i="18" s="1"/>
  <c r="A193" i="18" s="1"/>
  <c r="C192" i="18"/>
  <c r="B192" i="18" s="1"/>
  <c r="A192" i="18" s="1"/>
  <c r="C191" i="18"/>
  <c r="B191" i="18" s="1"/>
  <c r="A191" i="18" s="1"/>
  <c r="C190" i="18"/>
  <c r="B190" i="18" s="1"/>
  <c r="A190" i="18" s="1"/>
  <c r="C189" i="18"/>
  <c r="B189" i="18" s="1"/>
  <c r="A189" i="18" s="1"/>
  <c r="C188" i="18"/>
  <c r="B188" i="18" s="1"/>
  <c r="A188" i="18" s="1"/>
  <c r="C187" i="18"/>
  <c r="B187" i="18" s="1"/>
  <c r="A187" i="18" s="1"/>
  <c r="C186" i="18"/>
  <c r="B186" i="18" s="1"/>
  <c r="A186" i="18" s="1"/>
  <c r="C185" i="18"/>
  <c r="B185" i="18" s="1"/>
  <c r="A185" i="18" s="1"/>
  <c r="C184" i="18"/>
  <c r="B184" i="18" s="1"/>
  <c r="A184" i="18" s="1"/>
  <c r="C183" i="18"/>
  <c r="B183" i="18" s="1"/>
  <c r="A183" i="18" s="1"/>
  <c r="C182" i="18"/>
  <c r="B182" i="18" s="1"/>
  <c r="A182" i="18" s="1"/>
  <c r="C181" i="18"/>
  <c r="B181" i="18" s="1"/>
  <c r="A181" i="18" s="1"/>
  <c r="P180" i="18"/>
  <c r="P234" i="18" s="1"/>
  <c r="O180" i="18"/>
  <c r="N180" i="18"/>
  <c r="M180" i="18"/>
  <c r="L180" i="18"/>
  <c r="K180" i="18"/>
  <c r="J180" i="18"/>
  <c r="I180" i="18"/>
  <c r="H180" i="18"/>
  <c r="G180" i="18"/>
  <c r="F180" i="18"/>
  <c r="E180" i="18"/>
  <c r="D180" i="18"/>
  <c r="A177" i="18"/>
  <c r="A176" i="18"/>
  <c r="A175" i="18"/>
  <c r="A174" i="18"/>
  <c r="C173" i="18"/>
  <c r="B173" i="18" s="1"/>
  <c r="A173" i="18" s="1"/>
  <c r="C172" i="18"/>
  <c r="B172" i="18" s="1"/>
  <c r="A172" i="18" s="1"/>
  <c r="C171" i="18"/>
  <c r="B171" i="18" s="1"/>
  <c r="A171" i="18" s="1"/>
  <c r="C170" i="18"/>
  <c r="B170" i="18" s="1"/>
  <c r="A170" i="18" s="1"/>
  <c r="C169" i="18"/>
  <c r="B169" i="18" s="1"/>
  <c r="A169" i="18" s="1"/>
  <c r="C168" i="18"/>
  <c r="B168" i="18" s="1"/>
  <c r="A168" i="18" s="1"/>
  <c r="C167" i="18"/>
  <c r="B167" i="18" s="1"/>
  <c r="A167" i="18" s="1"/>
  <c r="C166" i="18"/>
  <c r="B166" i="18" s="1"/>
  <c r="A166" i="18" s="1"/>
  <c r="C165" i="18"/>
  <c r="B165" i="18" s="1"/>
  <c r="A165" i="18" s="1"/>
  <c r="C164" i="18"/>
  <c r="B164" i="18" s="1"/>
  <c r="A164" i="18" s="1"/>
  <c r="C163" i="18"/>
  <c r="B163" i="18" s="1"/>
  <c r="A163" i="18" s="1"/>
  <c r="C162" i="18"/>
  <c r="B162" i="18" s="1"/>
  <c r="A162" i="18" s="1"/>
  <c r="C161" i="18"/>
  <c r="B161" i="18" s="1"/>
  <c r="A161" i="18" s="1"/>
  <c r="C160" i="18"/>
  <c r="B160" i="18" s="1"/>
  <c r="A160" i="18" s="1"/>
  <c r="C159" i="18"/>
  <c r="B159" i="18" s="1"/>
  <c r="A159" i="18" s="1"/>
  <c r="C158" i="18"/>
  <c r="B158" i="18" s="1"/>
  <c r="A158" i="18" s="1"/>
  <c r="C157" i="18"/>
  <c r="B157" i="18" s="1"/>
  <c r="A157" i="18" s="1"/>
  <c r="C156" i="18"/>
  <c r="B156" i="18" s="1"/>
  <c r="A156" i="18" s="1"/>
  <c r="C155" i="18"/>
  <c r="B155" i="18" s="1"/>
  <c r="A155" i="18" s="1"/>
  <c r="C154" i="18"/>
  <c r="B154" i="18" s="1"/>
  <c r="A154" i="18" s="1"/>
  <c r="C153" i="18"/>
  <c r="B153" i="18" s="1"/>
  <c r="A153" i="18" s="1"/>
  <c r="C152" i="18"/>
  <c r="B152" i="18" s="1"/>
  <c r="A152" i="18" s="1"/>
  <c r="C151" i="18"/>
  <c r="B151" i="18" s="1"/>
  <c r="A151" i="18" s="1"/>
  <c r="C150" i="18"/>
  <c r="B150" i="18" s="1"/>
  <c r="A150" i="18" s="1"/>
  <c r="C149" i="18"/>
  <c r="B149" i="18" s="1"/>
  <c r="A149" i="18" s="1"/>
  <c r="C148" i="18"/>
  <c r="B148" i="18" s="1"/>
  <c r="A148" i="18" s="1"/>
  <c r="C147" i="18"/>
  <c r="B147" i="18" s="1"/>
  <c r="A147" i="18" s="1"/>
  <c r="C146" i="18"/>
  <c r="B146" i="18" s="1"/>
  <c r="A146" i="18" s="1"/>
  <c r="C145" i="18"/>
  <c r="B145" i="18" s="1"/>
  <c r="A145" i="18" s="1"/>
  <c r="C144" i="18"/>
  <c r="B144" i="18" s="1"/>
  <c r="A144" i="18" s="1"/>
  <c r="C143" i="18"/>
  <c r="B143" i="18" s="1"/>
  <c r="A143" i="18" s="1"/>
  <c r="C142" i="18"/>
  <c r="B142" i="18" s="1"/>
  <c r="A142" i="18" s="1"/>
  <c r="C141" i="18"/>
  <c r="B141" i="18" s="1"/>
  <c r="A141" i="18" s="1"/>
  <c r="C140" i="18"/>
  <c r="B140" i="18" s="1"/>
  <c r="A140" i="18" s="1"/>
  <c r="C139" i="18"/>
  <c r="B139" i="18" s="1"/>
  <c r="A139" i="18" s="1"/>
  <c r="C138" i="18"/>
  <c r="B138" i="18" s="1"/>
  <c r="A138" i="18" s="1"/>
  <c r="C137" i="18"/>
  <c r="B137" i="18" s="1"/>
  <c r="A137" i="18" s="1"/>
  <c r="C136" i="18"/>
  <c r="B136" i="18" s="1"/>
  <c r="A136" i="18" s="1"/>
  <c r="C135" i="18"/>
  <c r="B135" i="18" s="1"/>
  <c r="A135" i="18" s="1"/>
  <c r="C134" i="18"/>
  <c r="B134" i="18" s="1"/>
  <c r="A134" i="18" s="1"/>
  <c r="C133" i="18"/>
  <c r="B133" i="18" s="1"/>
  <c r="A133" i="18" s="1"/>
  <c r="C132" i="18"/>
  <c r="B132" i="18" s="1"/>
  <c r="A132" i="18" s="1"/>
  <c r="C131" i="18"/>
  <c r="B131" i="18" s="1"/>
  <c r="A131" i="18" s="1"/>
  <c r="C130" i="18"/>
  <c r="B130" i="18" s="1"/>
  <c r="A130" i="18" s="1"/>
  <c r="C129" i="18"/>
  <c r="B129" i="18" s="1"/>
  <c r="A129" i="18" s="1"/>
  <c r="C128" i="18"/>
  <c r="B128" i="18" s="1"/>
  <c r="A128" i="18" s="1"/>
  <c r="C127" i="18"/>
  <c r="B127" i="18" s="1"/>
  <c r="A127" i="18" s="1"/>
  <c r="C126" i="18"/>
  <c r="B126" i="18" s="1"/>
  <c r="A126" i="18" s="1"/>
  <c r="C125" i="18"/>
  <c r="B125" i="18" s="1"/>
  <c r="A125" i="18" s="1"/>
  <c r="C124" i="18"/>
  <c r="B124" i="18" s="1"/>
  <c r="A124" i="18" s="1"/>
  <c r="P123" i="18"/>
  <c r="P177" i="18" s="1"/>
  <c r="O123" i="18"/>
  <c r="N123" i="18"/>
  <c r="M123" i="18"/>
  <c r="L123" i="18"/>
  <c r="K123" i="18"/>
  <c r="J123" i="18"/>
  <c r="I123" i="18"/>
  <c r="H123" i="18"/>
  <c r="G123" i="18"/>
  <c r="F123" i="18"/>
  <c r="E123" i="18"/>
  <c r="D123" i="18"/>
  <c r="A120" i="18"/>
  <c r="A119" i="18"/>
  <c r="A118" i="18"/>
  <c r="A117" i="18"/>
  <c r="C116" i="18"/>
  <c r="B116" i="18" s="1"/>
  <c r="A116" i="18" s="1"/>
  <c r="C115" i="18"/>
  <c r="B115" i="18" s="1"/>
  <c r="A115" i="18" s="1"/>
  <c r="C114" i="18"/>
  <c r="B114" i="18" s="1"/>
  <c r="A114" i="18" s="1"/>
  <c r="C113" i="18"/>
  <c r="B113" i="18" s="1"/>
  <c r="A113" i="18" s="1"/>
  <c r="C112" i="18"/>
  <c r="B112" i="18" s="1"/>
  <c r="A112" i="18" s="1"/>
  <c r="C111" i="18"/>
  <c r="B111" i="18" s="1"/>
  <c r="A111" i="18" s="1"/>
  <c r="C110" i="18"/>
  <c r="B110" i="18" s="1"/>
  <c r="A110" i="18" s="1"/>
  <c r="C109" i="18"/>
  <c r="B109" i="18" s="1"/>
  <c r="A109" i="18" s="1"/>
  <c r="C108" i="18"/>
  <c r="B108" i="18" s="1"/>
  <c r="A108" i="18" s="1"/>
  <c r="C107" i="18"/>
  <c r="B107" i="18" s="1"/>
  <c r="A107" i="18" s="1"/>
  <c r="C106" i="18"/>
  <c r="B106" i="18" s="1"/>
  <c r="A106" i="18" s="1"/>
  <c r="C105" i="18"/>
  <c r="B105" i="18" s="1"/>
  <c r="A105" i="18" s="1"/>
  <c r="C104" i="18"/>
  <c r="B104" i="18" s="1"/>
  <c r="A104" i="18" s="1"/>
  <c r="C103" i="18"/>
  <c r="B103" i="18" s="1"/>
  <c r="A103" i="18" s="1"/>
  <c r="C102" i="18"/>
  <c r="B102" i="18" s="1"/>
  <c r="A102" i="18" s="1"/>
  <c r="C101" i="18"/>
  <c r="B101" i="18" s="1"/>
  <c r="A101" i="18" s="1"/>
  <c r="C100" i="18"/>
  <c r="B100" i="18" s="1"/>
  <c r="A100" i="18" s="1"/>
  <c r="C99" i="18"/>
  <c r="B99" i="18" s="1"/>
  <c r="A99" i="18" s="1"/>
  <c r="C98" i="18"/>
  <c r="B98" i="18" s="1"/>
  <c r="A98" i="18" s="1"/>
  <c r="C97" i="18"/>
  <c r="B97" i="18" s="1"/>
  <c r="A97" i="18" s="1"/>
  <c r="C96" i="18"/>
  <c r="B96" i="18" s="1"/>
  <c r="A96" i="18" s="1"/>
  <c r="C95" i="18"/>
  <c r="B95" i="18" s="1"/>
  <c r="A95" i="18" s="1"/>
  <c r="C94" i="18"/>
  <c r="B94" i="18" s="1"/>
  <c r="A94" i="18" s="1"/>
  <c r="C93" i="18"/>
  <c r="B93" i="18" s="1"/>
  <c r="A93" i="18" s="1"/>
  <c r="C92" i="18"/>
  <c r="B92" i="18" s="1"/>
  <c r="A92" i="18" s="1"/>
  <c r="C91" i="18"/>
  <c r="B91" i="18" s="1"/>
  <c r="A91" i="18" s="1"/>
  <c r="C90" i="18"/>
  <c r="B90" i="18" s="1"/>
  <c r="A90" i="18" s="1"/>
  <c r="C89" i="18"/>
  <c r="B89" i="18" s="1"/>
  <c r="A89" i="18" s="1"/>
  <c r="C88" i="18"/>
  <c r="B88" i="18" s="1"/>
  <c r="A88" i="18" s="1"/>
  <c r="C87" i="18"/>
  <c r="B87" i="18" s="1"/>
  <c r="A87" i="18" s="1"/>
  <c r="C86" i="18"/>
  <c r="B86" i="18" s="1"/>
  <c r="A86" i="18" s="1"/>
  <c r="C85" i="18"/>
  <c r="B85" i="18" s="1"/>
  <c r="A85" i="18" s="1"/>
  <c r="C84" i="18"/>
  <c r="B84" i="18" s="1"/>
  <c r="A84" i="18" s="1"/>
  <c r="C83" i="18"/>
  <c r="B83" i="18" s="1"/>
  <c r="A83" i="18" s="1"/>
  <c r="C82" i="18"/>
  <c r="B82" i="18" s="1"/>
  <c r="A82" i="18" s="1"/>
  <c r="C81" i="18"/>
  <c r="B81" i="18" s="1"/>
  <c r="A81" i="18" s="1"/>
  <c r="C80" i="18"/>
  <c r="B80" i="18" s="1"/>
  <c r="A80" i="18" s="1"/>
  <c r="C79" i="18"/>
  <c r="B79" i="18" s="1"/>
  <c r="A79" i="18" s="1"/>
  <c r="C78" i="18"/>
  <c r="B78" i="18" s="1"/>
  <c r="A78" i="18" s="1"/>
  <c r="C77" i="18"/>
  <c r="B77" i="18" s="1"/>
  <c r="A77" i="18" s="1"/>
  <c r="C76" i="18"/>
  <c r="B76" i="18" s="1"/>
  <c r="A76" i="18" s="1"/>
  <c r="C75" i="18"/>
  <c r="B75" i="18" s="1"/>
  <c r="A75" i="18" s="1"/>
  <c r="B74" i="18"/>
  <c r="A74" i="18" s="1"/>
  <c r="C73" i="18"/>
  <c r="B73" i="18" s="1"/>
  <c r="A73" i="18" s="1"/>
  <c r="C72" i="18"/>
  <c r="B72" i="18" s="1"/>
  <c r="A72" i="18" s="1"/>
  <c r="C71" i="18"/>
  <c r="B71" i="18" s="1"/>
  <c r="A71" i="18" s="1"/>
  <c r="C70" i="18"/>
  <c r="B70" i="18" s="1"/>
  <c r="A70" i="18" s="1"/>
  <c r="C69" i="18"/>
  <c r="B69" i="18" s="1"/>
  <c r="A69" i="18" s="1"/>
  <c r="C68" i="18"/>
  <c r="B68" i="18" s="1"/>
  <c r="A68" i="18" s="1"/>
  <c r="C67" i="18"/>
  <c r="B67" i="18" s="1"/>
  <c r="A67" i="18" s="1"/>
  <c r="P66" i="18"/>
  <c r="P120" i="18" s="1"/>
  <c r="O66" i="18"/>
  <c r="O65" i="19" s="1"/>
  <c r="O119" i="19" s="1"/>
  <c r="N66" i="18"/>
  <c r="N65" i="19" s="1"/>
  <c r="N119" i="19" s="1"/>
  <c r="M66" i="18"/>
  <c r="M65" i="19" s="1"/>
  <c r="M119" i="19" s="1"/>
  <c r="L66" i="18"/>
  <c r="L65" i="19" s="1"/>
  <c r="L119" i="19" s="1"/>
  <c r="K66" i="18"/>
  <c r="K65" i="19" s="1"/>
  <c r="K119" i="19" s="1"/>
  <c r="J66" i="18"/>
  <c r="J65" i="19" s="1"/>
  <c r="J119" i="19" s="1"/>
  <c r="I66" i="18"/>
  <c r="I65" i="19" s="1"/>
  <c r="I119" i="19" s="1"/>
  <c r="H66" i="18"/>
  <c r="H65" i="19" s="1"/>
  <c r="H119" i="19" s="1"/>
  <c r="G66" i="18"/>
  <c r="G65" i="19" s="1"/>
  <c r="G119" i="19" s="1"/>
  <c r="F66" i="18"/>
  <c r="F65" i="19" s="1"/>
  <c r="F119" i="19" s="1"/>
  <c r="E66" i="18"/>
  <c r="E65" i="19" s="1"/>
  <c r="E119" i="19" s="1"/>
  <c r="D66" i="18"/>
  <c r="D65" i="19" s="1"/>
  <c r="D119" i="19" s="1"/>
  <c r="A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P1830" i="18" l="1"/>
  <c r="P2571" i="18"/>
  <c r="P2628" i="18"/>
  <c r="P1887" i="18"/>
  <c r="P65" i="19"/>
  <c r="P119" i="19" s="1"/>
  <c r="P2856" i="18"/>
  <c r="P2001" i="18"/>
  <c r="P2058" i="18"/>
  <c r="P1716" i="18"/>
  <c r="P1659" i="18"/>
  <c r="P1260" i="18"/>
  <c r="P1317" i="18"/>
  <c r="P747" i="18"/>
  <c r="P291" i="18"/>
  <c r="P2685" i="18"/>
  <c r="P1944" i="18"/>
  <c r="P2229" i="18"/>
  <c r="P2115" i="18"/>
  <c r="P2913" i="18"/>
  <c r="P1602" i="18"/>
  <c r="P2172" i="18"/>
  <c r="P462" i="18"/>
  <c r="P1203" i="18"/>
  <c r="P1773" i="18"/>
  <c r="P2457" i="18"/>
  <c r="P2514" i="18"/>
  <c r="D177" i="18"/>
  <c r="D121" i="19"/>
  <c r="D175" i="19" s="1"/>
  <c r="F177" i="18"/>
  <c r="F121" i="19"/>
  <c r="F175" i="19" s="1"/>
  <c r="H177" i="18"/>
  <c r="H121" i="19"/>
  <c r="H175" i="19" s="1"/>
  <c r="J177" i="18"/>
  <c r="J121" i="19"/>
  <c r="J175" i="19" s="1"/>
  <c r="L177" i="18"/>
  <c r="L121" i="19"/>
  <c r="L175" i="19" s="1"/>
  <c r="N177" i="18"/>
  <c r="N121" i="19"/>
  <c r="N175" i="19" s="1"/>
  <c r="D291" i="18"/>
  <c r="D233" i="19"/>
  <c r="D287" i="19" s="1"/>
  <c r="F291" i="18"/>
  <c r="F233" i="19"/>
  <c r="F287" i="19" s="1"/>
  <c r="H291" i="18"/>
  <c r="H233" i="19"/>
  <c r="H287" i="19" s="1"/>
  <c r="J291" i="18"/>
  <c r="J233" i="19"/>
  <c r="J287" i="19" s="1"/>
  <c r="L291" i="18"/>
  <c r="L233" i="19"/>
  <c r="L287" i="19" s="1"/>
  <c r="N291" i="18"/>
  <c r="N233" i="19"/>
  <c r="N287" i="19" s="1"/>
  <c r="D348" i="18"/>
  <c r="D289" i="19"/>
  <c r="D343" i="19" s="1"/>
  <c r="F348" i="18"/>
  <c r="F289" i="19"/>
  <c r="F343" i="19" s="1"/>
  <c r="H348" i="18"/>
  <c r="H289" i="19"/>
  <c r="H343" i="19" s="1"/>
  <c r="J348" i="18"/>
  <c r="J289" i="19"/>
  <c r="J343" i="19" s="1"/>
  <c r="L348" i="18"/>
  <c r="L289" i="19"/>
  <c r="L343" i="19" s="1"/>
  <c r="N348" i="18"/>
  <c r="N289" i="19"/>
  <c r="N343" i="19" s="1"/>
  <c r="E405" i="18"/>
  <c r="E345" i="19"/>
  <c r="E399" i="19" s="1"/>
  <c r="G405" i="18"/>
  <c r="G345" i="19"/>
  <c r="G399" i="19" s="1"/>
  <c r="I405" i="18"/>
  <c r="I345" i="19"/>
  <c r="I399" i="19" s="1"/>
  <c r="K405" i="18"/>
  <c r="K345" i="19"/>
  <c r="K399" i="19" s="1"/>
  <c r="M405" i="18"/>
  <c r="M345" i="19"/>
  <c r="M399" i="19" s="1"/>
  <c r="O405" i="18"/>
  <c r="O345" i="19"/>
  <c r="O399" i="19" s="1"/>
  <c r="D462" i="18"/>
  <c r="D401" i="19"/>
  <c r="D455" i="19" s="1"/>
  <c r="F462" i="18"/>
  <c r="F401" i="19"/>
  <c r="F455" i="19" s="1"/>
  <c r="H462" i="18"/>
  <c r="H401" i="19"/>
  <c r="H455" i="19" s="1"/>
  <c r="J462" i="18"/>
  <c r="J401" i="19"/>
  <c r="J455" i="19" s="1"/>
  <c r="L462" i="18"/>
  <c r="L401" i="19"/>
  <c r="L455" i="19" s="1"/>
  <c r="N462" i="18"/>
  <c r="N401" i="19"/>
  <c r="N455" i="19" s="1"/>
  <c r="D519" i="18"/>
  <c r="D457" i="19"/>
  <c r="D511" i="19" s="1"/>
  <c r="F519" i="18"/>
  <c r="F457" i="19"/>
  <c r="F511" i="19" s="1"/>
  <c r="H519" i="18"/>
  <c r="H457" i="19"/>
  <c r="H511" i="19" s="1"/>
  <c r="J519" i="18"/>
  <c r="J457" i="19"/>
  <c r="J511" i="19" s="1"/>
  <c r="L519" i="18"/>
  <c r="L457" i="19"/>
  <c r="L511" i="19" s="1"/>
  <c r="N519" i="18"/>
  <c r="N457" i="19"/>
  <c r="N511" i="19" s="1"/>
  <c r="E576" i="18"/>
  <c r="E513" i="19"/>
  <c r="E567" i="19" s="1"/>
  <c r="G576" i="18"/>
  <c r="G513" i="19"/>
  <c r="G567" i="19" s="1"/>
  <c r="I576" i="18"/>
  <c r="I513" i="19"/>
  <c r="I567" i="19" s="1"/>
  <c r="K576" i="18"/>
  <c r="K513" i="19"/>
  <c r="K567" i="19" s="1"/>
  <c r="M576" i="18"/>
  <c r="M513" i="19"/>
  <c r="M567" i="19" s="1"/>
  <c r="O576" i="18"/>
  <c r="O513" i="19"/>
  <c r="O567" i="19" s="1"/>
  <c r="E633" i="18"/>
  <c r="E569" i="19"/>
  <c r="E623" i="19" s="1"/>
  <c r="G633" i="18"/>
  <c r="G569" i="19"/>
  <c r="G623" i="19" s="1"/>
  <c r="I633" i="18"/>
  <c r="I569" i="19"/>
  <c r="I623" i="19" s="1"/>
  <c r="K633" i="18"/>
  <c r="K569" i="19"/>
  <c r="K623" i="19" s="1"/>
  <c r="M633" i="18"/>
  <c r="M569" i="19"/>
  <c r="M623" i="19" s="1"/>
  <c r="O633" i="18"/>
  <c r="O569" i="19"/>
  <c r="O623" i="19" s="1"/>
  <c r="E690" i="18"/>
  <c r="E625" i="19"/>
  <c r="E679" i="19" s="1"/>
  <c r="G690" i="18"/>
  <c r="G625" i="19"/>
  <c r="G679" i="19" s="1"/>
  <c r="I690" i="18"/>
  <c r="I625" i="19"/>
  <c r="I679" i="19" s="1"/>
  <c r="K690" i="18"/>
  <c r="K625" i="19"/>
  <c r="K679" i="19" s="1"/>
  <c r="M690" i="18"/>
  <c r="M625" i="19"/>
  <c r="M679" i="19" s="1"/>
  <c r="O690" i="18"/>
  <c r="O625" i="19"/>
  <c r="O679" i="19" s="1"/>
  <c r="E747" i="18"/>
  <c r="E681" i="19"/>
  <c r="E735" i="19" s="1"/>
  <c r="G747" i="18"/>
  <c r="G681" i="19"/>
  <c r="G735" i="19" s="1"/>
  <c r="I747" i="18"/>
  <c r="I681" i="19"/>
  <c r="I735" i="19" s="1"/>
  <c r="K747" i="18"/>
  <c r="K681" i="19"/>
  <c r="K735" i="19" s="1"/>
  <c r="M747" i="18"/>
  <c r="M681" i="19"/>
  <c r="M735" i="19" s="1"/>
  <c r="O747" i="18"/>
  <c r="O681" i="19"/>
  <c r="O735" i="19" s="1"/>
  <c r="E804" i="18"/>
  <c r="E737" i="19"/>
  <c r="E791" i="19" s="1"/>
  <c r="G804" i="18"/>
  <c r="G737" i="19"/>
  <c r="G791" i="19" s="1"/>
  <c r="I804" i="18"/>
  <c r="I737" i="19"/>
  <c r="I791" i="19" s="1"/>
  <c r="K804" i="18"/>
  <c r="K737" i="19"/>
  <c r="K791" i="19" s="1"/>
  <c r="M804" i="18"/>
  <c r="M737" i="19"/>
  <c r="M791" i="19" s="1"/>
  <c r="O804" i="18"/>
  <c r="O737" i="19"/>
  <c r="O791" i="19" s="1"/>
  <c r="D861" i="18"/>
  <c r="D793" i="19"/>
  <c r="D847" i="19" s="1"/>
  <c r="F861" i="18"/>
  <c r="F793" i="19"/>
  <c r="F847" i="19" s="1"/>
  <c r="H861" i="18"/>
  <c r="H793" i="19"/>
  <c r="H847" i="19" s="1"/>
  <c r="J861" i="18"/>
  <c r="J793" i="19"/>
  <c r="J847" i="19" s="1"/>
  <c r="L861" i="18"/>
  <c r="L793" i="19"/>
  <c r="L847" i="19" s="1"/>
  <c r="N861" i="18"/>
  <c r="N793" i="19"/>
  <c r="N847" i="19" s="1"/>
  <c r="E918" i="18"/>
  <c r="E849" i="19"/>
  <c r="E903" i="19" s="1"/>
  <c r="G918" i="18"/>
  <c r="G849" i="19"/>
  <c r="G903" i="19" s="1"/>
  <c r="I918" i="18"/>
  <c r="I849" i="19"/>
  <c r="I903" i="19" s="1"/>
  <c r="K918" i="18"/>
  <c r="K849" i="19"/>
  <c r="K903" i="19" s="1"/>
  <c r="M918" i="18"/>
  <c r="M849" i="19"/>
  <c r="M903" i="19" s="1"/>
  <c r="O918" i="18"/>
  <c r="O849" i="19"/>
  <c r="O903" i="19" s="1"/>
  <c r="D975" i="18"/>
  <c r="D905" i="19"/>
  <c r="D959" i="19" s="1"/>
  <c r="F975" i="18"/>
  <c r="F905" i="19"/>
  <c r="F959" i="19" s="1"/>
  <c r="H975" i="18"/>
  <c r="H905" i="19"/>
  <c r="H959" i="19" s="1"/>
  <c r="J975" i="18"/>
  <c r="J905" i="19"/>
  <c r="J959" i="19" s="1"/>
  <c r="L975" i="18"/>
  <c r="L905" i="19"/>
  <c r="L959" i="19" s="1"/>
  <c r="N975" i="18"/>
  <c r="N905" i="19"/>
  <c r="N959" i="19" s="1"/>
  <c r="D1032" i="18"/>
  <c r="D961" i="19"/>
  <c r="D1015" i="19" s="1"/>
  <c r="F1032" i="18"/>
  <c r="F961" i="19"/>
  <c r="F1015" i="19" s="1"/>
  <c r="H1032" i="18"/>
  <c r="H961" i="19"/>
  <c r="H1015" i="19" s="1"/>
  <c r="J1032" i="18"/>
  <c r="J961" i="19"/>
  <c r="J1015" i="19" s="1"/>
  <c r="L1032" i="18"/>
  <c r="L961" i="19"/>
  <c r="L1015" i="19" s="1"/>
  <c r="N1032" i="18"/>
  <c r="N961" i="19"/>
  <c r="N1015" i="19" s="1"/>
  <c r="E1089" i="18"/>
  <c r="E1017" i="19"/>
  <c r="E1071" i="19" s="1"/>
  <c r="G1089" i="18"/>
  <c r="G1017" i="19"/>
  <c r="G1071" i="19" s="1"/>
  <c r="I1089" i="18"/>
  <c r="I1017" i="19"/>
  <c r="I1071" i="19" s="1"/>
  <c r="K1089" i="18"/>
  <c r="K1017" i="19"/>
  <c r="K1071" i="19" s="1"/>
  <c r="M1089" i="18"/>
  <c r="M1017" i="19"/>
  <c r="M1071" i="19" s="1"/>
  <c r="O1089" i="18"/>
  <c r="O1017" i="19"/>
  <c r="O1071" i="19" s="1"/>
  <c r="E1146" i="18"/>
  <c r="E1073" i="19"/>
  <c r="E1127" i="19" s="1"/>
  <c r="G1146" i="18"/>
  <c r="G1073" i="19"/>
  <c r="G1127" i="19" s="1"/>
  <c r="I1146" i="18"/>
  <c r="I1073" i="19"/>
  <c r="I1127" i="19" s="1"/>
  <c r="K1146" i="18"/>
  <c r="K1073" i="19"/>
  <c r="K1127" i="19" s="1"/>
  <c r="M1146" i="18"/>
  <c r="M1073" i="19"/>
  <c r="M1127" i="19" s="1"/>
  <c r="O1146" i="18"/>
  <c r="O1073" i="19"/>
  <c r="O1127" i="19" s="1"/>
  <c r="E1203" i="18"/>
  <c r="E1129" i="19"/>
  <c r="E1183" i="19" s="1"/>
  <c r="G1203" i="18"/>
  <c r="G1129" i="19"/>
  <c r="G1183" i="19" s="1"/>
  <c r="I1203" i="18"/>
  <c r="I1129" i="19"/>
  <c r="I1183" i="19" s="1"/>
  <c r="K1203" i="18"/>
  <c r="K1129" i="19"/>
  <c r="K1183" i="19" s="1"/>
  <c r="M1203" i="18"/>
  <c r="M1129" i="19"/>
  <c r="M1183" i="19" s="1"/>
  <c r="O1203" i="18"/>
  <c r="O1129" i="19"/>
  <c r="O1183" i="19" s="1"/>
  <c r="E1260" i="18"/>
  <c r="E1185" i="19"/>
  <c r="E1239" i="19" s="1"/>
  <c r="G1260" i="18"/>
  <c r="G1185" i="19"/>
  <c r="G1239" i="19" s="1"/>
  <c r="I1260" i="18"/>
  <c r="I1185" i="19"/>
  <c r="I1239" i="19" s="1"/>
  <c r="K1260" i="18"/>
  <c r="K1185" i="19"/>
  <c r="K1239" i="19" s="1"/>
  <c r="M1260" i="18"/>
  <c r="M1185" i="19"/>
  <c r="M1239" i="19" s="1"/>
  <c r="O1260" i="18"/>
  <c r="O1185" i="19"/>
  <c r="O1239" i="19" s="1"/>
  <c r="D1317" i="18"/>
  <c r="D1241" i="19"/>
  <c r="D1295" i="19" s="1"/>
  <c r="F1317" i="18"/>
  <c r="F1241" i="19"/>
  <c r="F1295" i="19" s="1"/>
  <c r="H1317" i="18"/>
  <c r="H1241" i="19"/>
  <c r="H1295" i="19" s="1"/>
  <c r="J1317" i="18"/>
  <c r="J1241" i="19"/>
  <c r="J1295" i="19" s="1"/>
  <c r="L1317" i="18"/>
  <c r="L1241" i="19"/>
  <c r="L1295" i="19" s="1"/>
  <c r="N1317" i="18"/>
  <c r="N1241" i="19"/>
  <c r="N1295" i="19" s="1"/>
  <c r="D1374" i="18"/>
  <c r="D1297" i="19"/>
  <c r="D1351" i="19" s="1"/>
  <c r="F1374" i="18"/>
  <c r="F1297" i="19"/>
  <c r="F1351" i="19" s="1"/>
  <c r="H1374" i="18"/>
  <c r="H1297" i="19"/>
  <c r="H1351" i="19" s="1"/>
  <c r="J1374" i="18"/>
  <c r="J1297" i="19"/>
  <c r="J1351" i="19" s="1"/>
  <c r="L1374" i="18"/>
  <c r="L1297" i="19"/>
  <c r="L1351" i="19" s="1"/>
  <c r="N1374" i="18"/>
  <c r="N1297" i="19"/>
  <c r="N1351" i="19" s="1"/>
  <c r="E1431" i="18"/>
  <c r="E1353" i="19"/>
  <c r="E1407" i="19" s="1"/>
  <c r="G1431" i="18"/>
  <c r="G1353" i="19"/>
  <c r="G1407" i="19" s="1"/>
  <c r="I1431" i="18"/>
  <c r="I1353" i="19"/>
  <c r="I1407" i="19" s="1"/>
  <c r="K1431" i="18"/>
  <c r="K1353" i="19"/>
  <c r="K1407" i="19" s="1"/>
  <c r="M1431" i="18"/>
  <c r="M1353" i="19"/>
  <c r="M1407" i="19" s="1"/>
  <c r="O1431" i="18"/>
  <c r="O1353" i="19"/>
  <c r="O1407" i="19" s="1"/>
  <c r="D1488" i="18"/>
  <c r="D1409" i="19"/>
  <c r="D1463" i="19" s="1"/>
  <c r="F1488" i="18"/>
  <c r="F1409" i="19"/>
  <c r="F1463" i="19" s="1"/>
  <c r="H1488" i="18"/>
  <c r="H1409" i="19"/>
  <c r="H1463" i="19" s="1"/>
  <c r="J1488" i="18"/>
  <c r="J1409" i="19"/>
  <c r="J1463" i="19" s="1"/>
  <c r="L1488" i="18"/>
  <c r="L1409" i="19"/>
  <c r="L1463" i="19" s="1"/>
  <c r="N1488" i="18"/>
  <c r="N1409" i="19"/>
  <c r="N1463" i="19" s="1"/>
  <c r="D1545" i="18"/>
  <c r="D1465" i="19"/>
  <c r="D1519" i="19" s="1"/>
  <c r="F1545" i="18"/>
  <c r="F1465" i="19"/>
  <c r="F1519" i="19" s="1"/>
  <c r="H1545" i="18"/>
  <c r="H1465" i="19"/>
  <c r="H1519" i="19" s="1"/>
  <c r="J1545" i="18"/>
  <c r="J1465" i="19"/>
  <c r="J1519" i="19" s="1"/>
  <c r="L1545" i="18"/>
  <c r="L1465" i="19"/>
  <c r="L1519" i="19" s="1"/>
  <c r="N1545" i="18"/>
  <c r="N1465" i="19"/>
  <c r="N1519" i="19" s="1"/>
  <c r="E1602" i="18"/>
  <c r="E1521" i="19"/>
  <c r="E1575" i="19" s="1"/>
  <c r="G1602" i="18"/>
  <c r="G1521" i="19"/>
  <c r="G1575" i="19" s="1"/>
  <c r="I1602" i="18"/>
  <c r="I1521" i="19"/>
  <c r="I1575" i="19" s="1"/>
  <c r="K1602" i="18"/>
  <c r="K1521" i="19"/>
  <c r="K1575" i="19" s="1"/>
  <c r="M1602" i="18"/>
  <c r="M1521" i="19"/>
  <c r="M1575" i="19" s="1"/>
  <c r="O1602" i="18"/>
  <c r="O1521" i="19"/>
  <c r="O1575" i="19" s="1"/>
  <c r="E1659" i="18"/>
  <c r="E1577" i="19"/>
  <c r="E1631" i="19" s="1"/>
  <c r="G1659" i="18"/>
  <c r="G1577" i="19"/>
  <c r="G1631" i="19" s="1"/>
  <c r="I1659" i="18"/>
  <c r="I1577" i="19"/>
  <c r="I1631" i="19" s="1"/>
  <c r="K1659" i="18"/>
  <c r="K1577" i="19"/>
  <c r="K1631" i="19" s="1"/>
  <c r="M1659" i="18"/>
  <c r="M1577" i="19"/>
  <c r="M1631" i="19" s="1"/>
  <c r="O1659" i="18"/>
  <c r="O1577" i="19"/>
  <c r="O1631" i="19" s="1"/>
  <c r="D1716" i="18"/>
  <c r="D1633" i="19"/>
  <c r="D1687" i="19" s="1"/>
  <c r="F1716" i="18"/>
  <c r="F1633" i="19"/>
  <c r="F1687" i="19" s="1"/>
  <c r="H1716" i="18"/>
  <c r="H1633" i="19"/>
  <c r="H1687" i="19" s="1"/>
  <c r="J1716" i="18"/>
  <c r="J1633" i="19"/>
  <c r="J1687" i="19" s="1"/>
  <c r="L1716" i="18"/>
  <c r="L1633" i="19"/>
  <c r="L1687" i="19" s="1"/>
  <c r="N1716" i="18"/>
  <c r="N1633" i="19"/>
  <c r="N1687" i="19" s="1"/>
  <c r="D1773" i="18"/>
  <c r="D1689" i="19"/>
  <c r="D1743" i="19" s="1"/>
  <c r="F1773" i="18"/>
  <c r="F1689" i="19"/>
  <c r="F1743" i="19" s="1"/>
  <c r="H1773" i="18"/>
  <c r="H1689" i="19"/>
  <c r="H1743" i="19" s="1"/>
  <c r="J1773" i="18"/>
  <c r="J1689" i="19"/>
  <c r="J1743" i="19" s="1"/>
  <c r="L1773" i="18"/>
  <c r="L1689" i="19"/>
  <c r="L1743" i="19" s="1"/>
  <c r="N1773" i="18"/>
  <c r="N1689" i="19"/>
  <c r="N1743" i="19" s="1"/>
  <c r="D1830" i="18"/>
  <c r="D1745" i="19"/>
  <c r="D1799" i="19" s="1"/>
  <c r="F1830" i="18"/>
  <c r="F1745" i="19"/>
  <c r="F1799" i="19" s="1"/>
  <c r="H1830" i="18"/>
  <c r="H1745" i="19"/>
  <c r="H1799" i="19" s="1"/>
  <c r="J1830" i="18"/>
  <c r="J1745" i="19"/>
  <c r="J1799" i="19" s="1"/>
  <c r="L1830" i="18"/>
  <c r="L1745" i="19"/>
  <c r="L1799" i="19" s="1"/>
  <c r="N1830" i="18"/>
  <c r="N1745" i="19"/>
  <c r="N1799" i="19" s="1"/>
  <c r="D1887" i="18"/>
  <c r="D1801" i="19"/>
  <c r="D1855" i="19" s="1"/>
  <c r="F1887" i="18"/>
  <c r="F1801" i="19"/>
  <c r="F1855" i="19" s="1"/>
  <c r="H1887" i="18"/>
  <c r="H1801" i="19"/>
  <c r="H1855" i="19" s="1"/>
  <c r="J1887" i="18"/>
  <c r="J1801" i="19"/>
  <c r="J1855" i="19" s="1"/>
  <c r="L1887" i="18"/>
  <c r="L1801" i="19"/>
  <c r="L1855" i="19" s="1"/>
  <c r="N1887" i="18"/>
  <c r="N1801" i="19"/>
  <c r="N1855" i="19" s="1"/>
  <c r="D1944" i="18"/>
  <c r="D1857" i="19"/>
  <c r="D1911" i="19" s="1"/>
  <c r="F1944" i="18"/>
  <c r="F1857" i="19"/>
  <c r="F1911" i="19" s="1"/>
  <c r="H1944" i="18"/>
  <c r="H1857" i="19"/>
  <c r="H1911" i="19" s="1"/>
  <c r="J1944" i="18"/>
  <c r="J1857" i="19"/>
  <c r="J1911" i="19" s="1"/>
  <c r="L1944" i="18"/>
  <c r="L1857" i="19"/>
  <c r="L1911" i="19" s="1"/>
  <c r="N1944" i="18"/>
  <c r="N1857" i="19"/>
  <c r="N1911" i="19" s="1"/>
  <c r="E2001" i="18"/>
  <c r="E1913" i="19"/>
  <c r="E1967" i="19" s="1"/>
  <c r="G2001" i="18"/>
  <c r="G1913" i="19"/>
  <c r="G1967" i="19" s="1"/>
  <c r="I2001" i="18"/>
  <c r="I1913" i="19"/>
  <c r="I1967" i="19" s="1"/>
  <c r="K2001" i="18"/>
  <c r="K1913" i="19"/>
  <c r="K1967" i="19" s="1"/>
  <c r="M2001" i="18"/>
  <c r="M1913" i="19"/>
  <c r="M1967" i="19" s="1"/>
  <c r="O2001" i="18"/>
  <c r="O1913" i="19"/>
  <c r="O1967" i="19" s="1"/>
  <c r="D2058" i="18"/>
  <c r="D1969" i="19"/>
  <c r="D2023" i="19" s="1"/>
  <c r="F2058" i="18"/>
  <c r="F1969" i="19"/>
  <c r="F2023" i="19" s="1"/>
  <c r="H2058" i="18"/>
  <c r="H1969" i="19"/>
  <c r="H2023" i="19" s="1"/>
  <c r="J2058" i="18"/>
  <c r="J1969" i="19"/>
  <c r="J2023" i="19" s="1"/>
  <c r="L2058" i="18"/>
  <c r="L1969" i="19"/>
  <c r="L2023" i="19" s="1"/>
  <c r="N2058" i="18"/>
  <c r="N1969" i="19"/>
  <c r="N2023" i="19" s="1"/>
  <c r="D2115" i="18"/>
  <c r="D2025" i="19"/>
  <c r="D2079" i="19" s="1"/>
  <c r="F2115" i="18"/>
  <c r="F2025" i="19"/>
  <c r="F2079" i="19" s="1"/>
  <c r="H2115" i="18"/>
  <c r="H2025" i="19"/>
  <c r="H2079" i="19" s="1"/>
  <c r="J2115" i="18"/>
  <c r="J2025" i="19"/>
  <c r="J2079" i="19" s="1"/>
  <c r="L2115" i="18"/>
  <c r="L2025" i="19"/>
  <c r="L2079" i="19" s="1"/>
  <c r="N2115" i="18"/>
  <c r="N2025" i="19"/>
  <c r="N2079" i="19" s="1"/>
  <c r="D2172" i="18"/>
  <c r="D2081" i="19"/>
  <c r="D2135" i="19" s="1"/>
  <c r="F2172" i="18"/>
  <c r="F2081" i="19"/>
  <c r="F2135" i="19" s="1"/>
  <c r="H2172" i="18"/>
  <c r="H2081" i="19"/>
  <c r="H2135" i="19" s="1"/>
  <c r="J2172" i="18"/>
  <c r="J2081" i="19"/>
  <c r="J2135" i="19" s="1"/>
  <c r="L2172" i="18"/>
  <c r="L2081" i="19"/>
  <c r="L2135" i="19" s="1"/>
  <c r="N2172" i="18"/>
  <c r="N2081" i="19"/>
  <c r="N2135" i="19" s="1"/>
  <c r="E2229" i="18"/>
  <c r="E2137" i="19"/>
  <c r="E2191" i="19" s="1"/>
  <c r="G2229" i="18"/>
  <c r="G2137" i="19"/>
  <c r="G2191" i="19" s="1"/>
  <c r="I2229" i="18"/>
  <c r="I2137" i="19"/>
  <c r="I2191" i="19" s="1"/>
  <c r="K2229" i="18"/>
  <c r="K2137" i="19"/>
  <c r="K2191" i="19" s="1"/>
  <c r="M2229" i="18"/>
  <c r="M2137" i="19"/>
  <c r="M2191" i="19" s="1"/>
  <c r="O2229" i="18"/>
  <c r="O2137" i="19"/>
  <c r="O2191" i="19" s="1"/>
  <c r="E2286" i="18"/>
  <c r="E2193" i="19"/>
  <c r="E2247" i="19" s="1"/>
  <c r="G2286" i="18"/>
  <c r="G2193" i="19"/>
  <c r="G2247" i="19" s="1"/>
  <c r="I2286" i="18"/>
  <c r="I2193" i="19"/>
  <c r="I2247" i="19" s="1"/>
  <c r="K2286" i="18"/>
  <c r="K2193" i="19"/>
  <c r="K2247" i="19" s="1"/>
  <c r="M2286" i="18"/>
  <c r="M2193" i="19"/>
  <c r="M2247" i="19" s="1"/>
  <c r="O2286" i="18"/>
  <c r="O2193" i="19"/>
  <c r="O2247" i="19" s="1"/>
  <c r="D2343" i="18"/>
  <c r="D2249" i="19"/>
  <c r="D2303" i="19" s="1"/>
  <c r="F2343" i="18"/>
  <c r="F2249" i="19"/>
  <c r="F2303" i="19" s="1"/>
  <c r="H2343" i="18"/>
  <c r="H2249" i="19"/>
  <c r="H2303" i="19" s="1"/>
  <c r="J2343" i="18"/>
  <c r="J2249" i="19"/>
  <c r="J2303" i="19" s="1"/>
  <c r="L2343" i="18"/>
  <c r="L2249" i="19"/>
  <c r="L2303" i="19" s="1"/>
  <c r="N2343" i="18"/>
  <c r="N2249" i="19"/>
  <c r="N2303" i="19" s="1"/>
  <c r="D2400" i="18"/>
  <c r="D2305" i="19"/>
  <c r="D2359" i="19" s="1"/>
  <c r="F2400" i="18"/>
  <c r="F2305" i="19"/>
  <c r="F2359" i="19" s="1"/>
  <c r="H2400" i="18"/>
  <c r="H2305" i="19"/>
  <c r="H2359" i="19" s="1"/>
  <c r="J2400" i="18"/>
  <c r="J2305" i="19"/>
  <c r="J2359" i="19" s="1"/>
  <c r="L2400" i="18"/>
  <c r="L2305" i="19"/>
  <c r="L2359" i="19" s="1"/>
  <c r="N2400" i="18"/>
  <c r="N2305" i="19"/>
  <c r="N2359" i="19" s="1"/>
  <c r="D2457" i="18"/>
  <c r="D2361" i="19"/>
  <c r="D2415" i="19" s="1"/>
  <c r="F2457" i="18"/>
  <c r="F2361" i="19"/>
  <c r="F2415" i="19" s="1"/>
  <c r="H2457" i="18"/>
  <c r="H2361" i="19"/>
  <c r="H2415" i="19" s="1"/>
  <c r="J2457" i="18"/>
  <c r="J2361" i="19"/>
  <c r="J2415" i="19" s="1"/>
  <c r="L2457" i="18"/>
  <c r="L2361" i="19"/>
  <c r="L2415" i="19" s="1"/>
  <c r="N2457" i="18"/>
  <c r="N2361" i="19"/>
  <c r="N2415" i="19" s="1"/>
  <c r="D2514" i="18"/>
  <c r="D2417" i="19"/>
  <c r="D2471" i="19" s="1"/>
  <c r="F2514" i="18"/>
  <c r="F2417" i="19"/>
  <c r="F2471" i="19" s="1"/>
  <c r="H2514" i="18"/>
  <c r="H2417" i="19"/>
  <c r="H2471" i="19" s="1"/>
  <c r="J2514" i="18"/>
  <c r="J2417" i="19"/>
  <c r="J2471" i="19" s="1"/>
  <c r="L2514" i="18"/>
  <c r="L2417" i="19"/>
  <c r="L2471" i="19" s="1"/>
  <c r="N2514" i="18"/>
  <c r="N2417" i="19"/>
  <c r="N2471" i="19" s="1"/>
  <c r="D2571" i="18"/>
  <c r="D2473" i="19"/>
  <c r="D2527" i="19" s="1"/>
  <c r="F2571" i="18"/>
  <c r="F2473" i="19"/>
  <c r="F2527" i="19" s="1"/>
  <c r="H2571" i="18"/>
  <c r="H2473" i="19"/>
  <c r="H2527" i="19" s="1"/>
  <c r="J2571" i="18"/>
  <c r="J2473" i="19"/>
  <c r="J2527" i="19" s="1"/>
  <c r="L2571" i="18"/>
  <c r="L2473" i="19"/>
  <c r="L2527" i="19" s="1"/>
  <c r="N2571" i="18"/>
  <c r="N2473" i="19"/>
  <c r="N2527" i="19" s="1"/>
  <c r="D2628" i="18"/>
  <c r="D2529" i="19"/>
  <c r="D2583" i="19" s="1"/>
  <c r="F2628" i="18"/>
  <c r="F2529" i="19"/>
  <c r="F2583" i="19" s="1"/>
  <c r="H2628" i="18"/>
  <c r="H2529" i="19"/>
  <c r="H2583" i="19" s="1"/>
  <c r="J2628" i="18"/>
  <c r="J2529" i="19"/>
  <c r="J2583" i="19" s="1"/>
  <c r="L2628" i="18"/>
  <c r="L2529" i="19"/>
  <c r="L2583" i="19" s="1"/>
  <c r="N2628" i="18"/>
  <c r="N2529" i="19"/>
  <c r="N2583" i="19" s="1"/>
  <c r="E2685" i="18"/>
  <c r="E2585" i="19"/>
  <c r="E2639" i="19" s="1"/>
  <c r="G2685" i="18"/>
  <c r="G2585" i="19"/>
  <c r="G2639" i="19" s="1"/>
  <c r="I2685" i="18"/>
  <c r="I2585" i="19"/>
  <c r="I2639" i="19" s="1"/>
  <c r="K2685" i="18"/>
  <c r="K2585" i="19"/>
  <c r="K2639" i="19" s="1"/>
  <c r="M2685" i="18"/>
  <c r="M2585" i="19"/>
  <c r="M2639" i="19" s="1"/>
  <c r="O2685" i="18"/>
  <c r="O2585" i="19"/>
  <c r="O2639" i="19" s="1"/>
  <c r="D2742" i="18"/>
  <c r="D2641" i="19"/>
  <c r="D2695" i="19" s="1"/>
  <c r="F2742" i="18"/>
  <c r="F2641" i="19"/>
  <c r="F2695" i="19" s="1"/>
  <c r="H2742" i="18"/>
  <c r="H2641" i="19"/>
  <c r="H2695" i="19" s="1"/>
  <c r="J2742" i="18"/>
  <c r="J2641" i="19"/>
  <c r="J2695" i="19" s="1"/>
  <c r="L2742" i="18"/>
  <c r="L2641" i="19"/>
  <c r="L2695" i="19" s="1"/>
  <c r="N2742" i="18"/>
  <c r="N2641" i="19"/>
  <c r="N2695" i="19" s="1"/>
  <c r="E2799" i="18"/>
  <c r="E2697" i="19"/>
  <c r="E2751" i="19" s="1"/>
  <c r="G2799" i="18"/>
  <c r="G2697" i="19"/>
  <c r="G2751" i="19" s="1"/>
  <c r="I2799" i="18"/>
  <c r="I2697" i="19"/>
  <c r="I2751" i="19" s="1"/>
  <c r="K2799" i="18"/>
  <c r="K2697" i="19"/>
  <c r="K2751" i="19" s="1"/>
  <c r="M2799" i="18"/>
  <c r="M2697" i="19"/>
  <c r="M2751" i="19" s="1"/>
  <c r="O2799" i="18"/>
  <c r="O2697" i="19"/>
  <c r="O2751" i="19" s="1"/>
  <c r="D2856" i="18"/>
  <c r="D2753" i="19"/>
  <c r="D2807" i="19" s="1"/>
  <c r="F2856" i="18"/>
  <c r="F2753" i="19"/>
  <c r="F2807" i="19" s="1"/>
  <c r="H2856" i="18"/>
  <c r="H2753" i="19"/>
  <c r="H2807" i="19" s="1"/>
  <c r="J2856" i="18"/>
  <c r="J2753" i="19"/>
  <c r="J2807" i="19" s="1"/>
  <c r="L2856" i="18"/>
  <c r="L2753" i="19"/>
  <c r="L2807" i="19" s="1"/>
  <c r="N2856" i="18"/>
  <c r="N2753" i="19"/>
  <c r="N2807" i="19" s="1"/>
  <c r="E2913" i="18"/>
  <c r="E2809" i="19"/>
  <c r="E2863" i="19" s="1"/>
  <c r="G2913" i="18"/>
  <c r="G2809" i="19"/>
  <c r="G2863" i="19" s="1"/>
  <c r="I2913" i="18"/>
  <c r="I2809" i="19"/>
  <c r="I2863" i="19" s="1"/>
  <c r="K2913" i="18"/>
  <c r="K2809" i="19"/>
  <c r="K2863" i="19" s="1"/>
  <c r="M2913" i="18"/>
  <c r="M2809" i="19"/>
  <c r="M2863" i="19" s="1"/>
  <c r="O2913" i="18"/>
  <c r="O2809" i="19"/>
  <c r="O2863" i="19" s="1"/>
  <c r="E177" i="18"/>
  <c r="E121" i="19"/>
  <c r="E175" i="19" s="1"/>
  <c r="G177" i="18"/>
  <c r="G121" i="19"/>
  <c r="G175" i="19" s="1"/>
  <c r="I177" i="18"/>
  <c r="I121" i="19"/>
  <c r="I175" i="19" s="1"/>
  <c r="K177" i="18"/>
  <c r="K121" i="19"/>
  <c r="K175" i="19" s="1"/>
  <c r="M177" i="18"/>
  <c r="M121" i="19"/>
  <c r="M175" i="19" s="1"/>
  <c r="O177" i="18"/>
  <c r="O121" i="19"/>
  <c r="O175" i="19" s="1"/>
  <c r="E291" i="18"/>
  <c r="E233" i="19"/>
  <c r="E287" i="19" s="1"/>
  <c r="G291" i="18"/>
  <c r="G233" i="19"/>
  <c r="G287" i="19" s="1"/>
  <c r="I291" i="18"/>
  <c r="I233" i="19"/>
  <c r="I287" i="19" s="1"/>
  <c r="K291" i="18"/>
  <c r="K233" i="19"/>
  <c r="K287" i="19" s="1"/>
  <c r="M291" i="18"/>
  <c r="M233" i="19"/>
  <c r="M287" i="19" s="1"/>
  <c r="O291" i="18"/>
  <c r="O233" i="19"/>
  <c r="O287" i="19" s="1"/>
  <c r="E348" i="18"/>
  <c r="E289" i="19"/>
  <c r="E343" i="19" s="1"/>
  <c r="G348" i="18"/>
  <c r="G289" i="19"/>
  <c r="G343" i="19" s="1"/>
  <c r="I348" i="18"/>
  <c r="I289" i="19"/>
  <c r="I343" i="19" s="1"/>
  <c r="K348" i="18"/>
  <c r="K289" i="19"/>
  <c r="K343" i="19" s="1"/>
  <c r="M348" i="18"/>
  <c r="M289" i="19"/>
  <c r="M343" i="19" s="1"/>
  <c r="O348" i="18"/>
  <c r="O289" i="19"/>
  <c r="O343" i="19" s="1"/>
  <c r="D405" i="18"/>
  <c r="D345" i="19"/>
  <c r="D399" i="19" s="1"/>
  <c r="F405" i="18"/>
  <c r="F345" i="19"/>
  <c r="F399" i="19" s="1"/>
  <c r="H405" i="18"/>
  <c r="H345" i="19"/>
  <c r="H399" i="19" s="1"/>
  <c r="J405" i="18"/>
  <c r="J345" i="19"/>
  <c r="J399" i="19" s="1"/>
  <c r="L405" i="18"/>
  <c r="L345" i="19"/>
  <c r="L399" i="19" s="1"/>
  <c r="N405" i="18"/>
  <c r="N345" i="19"/>
  <c r="N399" i="19" s="1"/>
  <c r="E462" i="18"/>
  <c r="E401" i="19"/>
  <c r="E455" i="19" s="1"/>
  <c r="G462" i="18"/>
  <c r="G401" i="19"/>
  <c r="G455" i="19" s="1"/>
  <c r="I462" i="18"/>
  <c r="I401" i="19"/>
  <c r="I455" i="19" s="1"/>
  <c r="K462" i="18"/>
  <c r="K401" i="19"/>
  <c r="K455" i="19" s="1"/>
  <c r="M462" i="18"/>
  <c r="M401" i="19"/>
  <c r="M455" i="19" s="1"/>
  <c r="O462" i="18"/>
  <c r="O401" i="19"/>
  <c r="O455" i="19" s="1"/>
  <c r="E519" i="18"/>
  <c r="E457" i="19"/>
  <c r="E511" i="19" s="1"/>
  <c r="G519" i="18"/>
  <c r="G457" i="19"/>
  <c r="G511" i="19" s="1"/>
  <c r="I519" i="18"/>
  <c r="I457" i="19"/>
  <c r="I511" i="19" s="1"/>
  <c r="K519" i="18"/>
  <c r="K457" i="19"/>
  <c r="K511" i="19" s="1"/>
  <c r="M519" i="18"/>
  <c r="M457" i="19"/>
  <c r="M511" i="19" s="1"/>
  <c r="O519" i="18"/>
  <c r="O457" i="19"/>
  <c r="O511" i="19" s="1"/>
  <c r="D576" i="18"/>
  <c r="D513" i="19"/>
  <c r="D567" i="19" s="1"/>
  <c r="F576" i="18"/>
  <c r="F513" i="19"/>
  <c r="F567" i="19" s="1"/>
  <c r="H576" i="18"/>
  <c r="H513" i="19"/>
  <c r="H567" i="19" s="1"/>
  <c r="J576" i="18"/>
  <c r="J513" i="19"/>
  <c r="J567" i="19" s="1"/>
  <c r="L576" i="18"/>
  <c r="L513" i="19"/>
  <c r="L567" i="19" s="1"/>
  <c r="N576" i="18"/>
  <c r="N513" i="19"/>
  <c r="N567" i="19" s="1"/>
  <c r="D633" i="18"/>
  <c r="D569" i="19"/>
  <c r="D623" i="19" s="1"/>
  <c r="F633" i="18"/>
  <c r="F569" i="19"/>
  <c r="F623" i="19" s="1"/>
  <c r="H633" i="18"/>
  <c r="H569" i="19"/>
  <c r="H623" i="19" s="1"/>
  <c r="J633" i="18"/>
  <c r="J569" i="19"/>
  <c r="J623" i="19" s="1"/>
  <c r="L633" i="18"/>
  <c r="L569" i="19"/>
  <c r="L623" i="19" s="1"/>
  <c r="N633" i="18"/>
  <c r="N569" i="19"/>
  <c r="N623" i="19" s="1"/>
  <c r="D690" i="18"/>
  <c r="D625" i="19"/>
  <c r="D679" i="19" s="1"/>
  <c r="F690" i="18"/>
  <c r="F625" i="19"/>
  <c r="F679" i="19" s="1"/>
  <c r="H690" i="18"/>
  <c r="H625" i="19"/>
  <c r="H679" i="19" s="1"/>
  <c r="J690" i="18"/>
  <c r="J625" i="19"/>
  <c r="J679" i="19" s="1"/>
  <c r="L690" i="18"/>
  <c r="L625" i="19"/>
  <c r="L679" i="19" s="1"/>
  <c r="N690" i="18"/>
  <c r="N625" i="19"/>
  <c r="N679" i="19" s="1"/>
  <c r="D747" i="18"/>
  <c r="D681" i="19"/>
  <c r="D735" i="19" s="1"/>
  <c r="F747" i="18"/>
  <c r="F681" i="19"/>
  <c r="F735" i="19" s="1"/>
  <c r="H747" i="18"/>
  <c r="H681" i="19"/>
  <c r="H735" i="19" s="1"/>
  <c r="J747" i="18"/>
  <c r="J681" i="19"/>
  <c r="J735" i="19" s="1"/>
  <c r="L747" i="18"/>
  <c r="L681" i="19"/>
  <c r="L735" i="19" s="1"/>
  <c r="N747" i="18"/>
  <c r="N681" i="19"/>
  <c r="N735" i="19" s="1"/>
  <c r="D804" i="18"/>
  <c r="D737" i="19"/>
  <c r="D791" i="19" s="1"/>
  <c r="F804" i="18"/>
  <c r="F737" i="19"/>
  <c r="F791" i="19" s="1"/>
  <c r="H804" i="18"/>
  <c r="H737" i="19"/>
  <c r="H791" i="19" s="1"/>
  <c r="J804" i="18"/>
  <c r="J737" i="19"/>
  <c r="J791" i="19" s="1"/>
  <c r="L804" i="18"/>
  <c r="L737" i="19"/>
  <c r="L791" i="19" s="1"/>
  <c r="N804" i="18"/>
  <c r="N737" i="19"/>
  <c r="N791" i="19" s="1"/>
  <c r="E861" i="18"/>
  <c r="E793" i="19"/>
  <c r="E847" i="19" s="1"/>
  <c r="G861" i="18"/>
  <c r="G793" i="19"/>
  <c r="G847" i="19" s="1"/>
  <c r="I861" i="18"/>
  <c r="I793" i="19"/>
  <c r="I847" i="19" s="1"/>
  <c r="K861" i="18"/>
  <c r="K793" i="19"/>
  <c r="K847" i="19" s="1"/>
  <c r="M861" i="18"/>
  <c r="M793" i="19"/>
  <c r="M847" i="19" s="1"/>
  <c r="O861" i="18"/>
  <c r="O793" i="19"/>
  <c r="O847" i="19" s="1"/>
  <c r="D918" i="18"/>
  <c r="D849" i="19"/>
  <c r="D903" i="19" s="1"/>
  <c r="F918" i="18"/>
  <c r="F849" i="19"/>
  <c r="F903" i="19" s="1"/>
  <c r="H918" i="18"/>
  <c r="H849" i="19"/>
  <c r="H903" i="19" s="1"/>
  <c r="J918" i="18"/>
  <c r="J849" i="19"/>
  <c r="J903" i="19" s="1"/>
  <c r="L918" i="18"/>
  <c r="L849" i="19"/>
  <c r="L903" i="19" s="1"/>
  <c r="N918" i="18"/>
  <c r="N849" i="19"/>
  <c r="N903" i="19" s="1"/>
  <c r="E975" i="18"/>
  <c r="E905" i="19"/>
  <c r="E959" i="19" s="1"/>
  <c r="G975" i="18"/>
  <c r="G905" i="19"/>
  <c r="G959" i="19" s="1"/>
  <c r="I975" i="18"/>
  <c r="I905" i="19"/>
  <c r="I959" i="19" s="1"/>
  <c r="K975" i="18"/>
  <c r="K905" i="19"/>
  <c r="K959" i="19" s="1"/>
  <c r="M975" i="18"/>
  <c r="M905" i="19"/>
  <c r="M959" i="19" s="1"/>
  <c r="O975" i="18"/>
  <c r="O905" i="19"/>
  <c r="O959" i="19" s="1"/>
  <c r="E1032" i="18"/>
  <c r="E961" i="19"/>
  <c r="E1015" i="19" s="1"/>
  <c r="G1032" i="18"/>
  <c r="G961" i="19"/>
  <c r="G1015" i="19" s="1"/>
  <c r="I1032" i="18"/>
  <c r="I961" i="19"/>
  <c r="I1015" i="19" s="1"/>
  <c r="K1032" i="18"/>
  <c r="K961" i="19"/>
  <c r="K1015" i="19" s="1"/>
  <c r="M1032" i="18"/>
  <c r="M961" i="19"/>
  <c r="M1015" i="19" s="1"/>
  <c r="O1032" i="18"/>
  <c r="O961" i="19"/>
  <c r="O1015" i="19" s="1"/>
  <c r="D1089" i="18"/>
  <c r="D1017" i="19"/>
  <c r="D1071" i="19" s="1"/>
  <c r="F1089" i="18"/>
  <c r="F1017" i="19"/>
  <c r="F1071" i="19" s="1"/>
  <c r="H1089" i="18"/>
  <c r="H1017" i="19"/>
  <c r="H1071" i="19" s="1"/>
  <c r="J1089" i="18"/>
  <c r="J1017" i="19"/>
  <c r="J1071" i="19" s="1"/>
  <c r="L1089" i="18"/>
  <c r="L1017" i="19"/>
  <c r="L1071" i="19" s="1"/>
  <c r="N1089" i="18"/>
  <c r="N1017" i="19"/>
  <c r="N1071" i="19" s="1"/>
  <c r="D1146" i="18"/>
  <c r="D1073" i="19"/>
  <c r="D1127" i="19" s="1"/>
  <c r="F1146" i="18"/>
  <c r="F1073" i="19"/>
  <c r="F1127" i="19" s="1"/>
  <c r="H1146" i="18"/>
  <c r="H1073" i="19"/>
  <c r="H1127" i="19" s="1"/>
  <c r="J1146" i="18"/>
  <c r="J1073" i="19"/>
  <c r="J1127" i="19" s="1"/>
  <c r="L1146" i="18"/>
  <c r="L1073" i="19"/>
  <c r="L1127" i="19" s="1"/>
  <c r="N1146" i="18"/>
  <c r="N1073" i="19"/>
  <c r="N1127" i="19" s="1"/>
  <c r="D1203" i="18"/>
  <c r="D1129" i="19"/>
  <c r="D1183" i="19" s="1"/>
  <c r="F1203" i="18"/>
  <c r="F1129" i="19"/>
  <c r="F1183" i="19" s="1"/>
  <c r="H1203" i="18"/>
  <c r="H1129" i="19"/>
  <c r="H1183" i="19" s="1"/>
  <c r="J1203" i="18"/>
  <c r="J1129" i="19"/>
  <c r="J1183" i="19" s="1"/>
  <c r="L1203" i="18"/>
  <c r="L1129" i="19"/>
  <c r="L1183" i="19" s="1"/>
  <c r="N1203" i="18"/>
  <c r="N1129" i="19"/>
  <c r="N1183" i="19" s="1"/>
  <c r="D1260" i="18"/>
  <c r="D1185" i="19"/>
  <c r="D1239" i="19" s="1"/>
  <c r="F1260" i="18"/>
  <c r="F1185" i="19"/>
  <c r="F1239" i="19" s="1"/>
  <c r="H1260" i="18"/>
  <c r="H1185" i="19"/>
  <c r="H1239" i="19" s="1"/>
  <c r="J1260" i="18"/>
  <c r="J1185" i="19"/>
  <c r="J1239" i="19" s="1"/>
  <c r="L1260" i="18"/>
  <c r="L1185" i="19"/>
  <c r="L1239" i="19" s="1"/>
  <c r="N1260" i="18"/>
  <c r="N1185" i="19"/>
  <c r="N1239" i="19" s="1"/>
  <c r="E1317" i="18"/>
  <c r="E1241" i="19"/>
  <c r="E1295" i="19" s="1"/>
  <c r="G1317" i="18"/>
  <c r="G1241" i="19"/>
  <c r="G1295" i="19" s="1"/>
  <c r="I1317" i="18"/>
  <c r="I1241" i="19"/>
  <c r="I1295" i="19" s="1"/>
  <c r="K1317" i="18"/>
  <c r="K1241" i="19"/>
  <c r="K1295" i="19" s="1"/>
  <c r="M1317" i="18"/>
  <c r="M1241" i="19"/>
  <c r="M1295" i="19" s="1"/>
  <c r="O1317" i="18"/>
  <c r="O1241" i="19"/>
  <c r="O1295" i="19" s="1"/>
  <c r="E1374" i="18"/>
  <c r="E1297" i="19"/>
  <c r="E1351" i="19" s="1"/>
  <c r="G1374" i="18"/>
  <c r="G1297" i="19"/>
  <c r="G1351" i="19" s="1"/>
  <c r="I1374" i="18"/>
  <c r="I1297" i="19"/>
  <c r="I1351" i="19" s="1"/>
  <c r="K1374" i="18"/>
  <c r="K1297" i="19"/>
  <c r="K1351" i="19" s="1"/>
  <c r="M1374" i="18"/>
  <c r="M1297" i="19"/>
  <c r="M1351" i="19" s="1"/>
  <c r="O1374" i="18"/>
  <c r="O1297" i="19"/>
  <c r="O1351" i="19" s="1"/>
  <c r="D1431" i="18"/>
  <c r="D1353" i="19"/>
  <c r="D1407" i="19" s="1"/>
  <c r="F1431" i="18"/>
  <c r="F1353" i="19"/>
  <c r="F1407" i="19" s="1"/>
  <c r="H1431" i="18"/>
  <c r="H1353" i="19"/>
  <c r="H1407" i="19" s="1"/>
  <c r="J1431" i="18"/>
  <c r="J1353" i="19"/>
  <c r="J1407" i="19" s="1"/>
  <c r="L1431" i="18"/>
  <c r="L1353" i="19"/>
  <c r="L1407" i="19" s="1"/>
  <c r="N1431" i="18"/>
  <c r="N1353" i="19"/>
  <c r="N1407" i="19" s="1"/>
  <c r="E1488" i="18"/>
  <c r="E1409" i="19"/>
  <c r="E1463" i="19" s="1"/>
  <c r="G1488" i="18"/>
  <c r="G1409" i="19"/>
  <c r="G1463" i="19" s="1"/>
  <c r="I1488" i="18"/>
  <c r="I1409" i="19"/>
  <c r="I1463" i="19" s="1"/>
  <c r="K1488" i="18"/>
  <c r="K1409" i="19"/>
  <c r="K1463" i="19" s="1"/>
  <c r="M1488" i="18"/>
  <c r="M1409" i="19"/>
  <c r="M1463" i="19" s="1"/>
  <c r="O1488" i="18"/>
  <c r="O1409" i="19"/>
  <c r="O1463" i="19" s="1"/>
  <c r="E1545" i="18"/>
  <c r="E1465" i="19"/>
  <c r="E1519" i="19" s="1"/>
  <c r="G1545" i="18"/>
  <c r="G1465" i="19"/>
  <c r="G1519" i="19" s="1"/>
  <c r="I1545" i="18"/>
  <c r="I1465" i="19"/>
  <c r="I1519" i="19" s="1"/>
  <c r="K1545" i="18"/>
  <c r="K1465" i="19"/>
  <c r="K1519" i="19" s="1"/>
  <c r="M1545" i="18"/>
  <c r="M1465" i="19"/>
  <c r="M1519" i="19" s="1"/>
  <c r="O1545" i="18"/>
  <c r="O1465" i="19"/>
  <c r="O1519" i="19" s="1"/>
  <c r="D1602" i="18"/>
  <c r="D1521" i="19"/>
  <c r="D1575" i="19" s="1"/>
  <c r="F1602" i="18"/>
  <c r="F1521" i="19"/>
  <c r="F1575" i="19" s="1"/>
  <c r="H1602" i="18"/>
  <c r="H1521" i="19"/>
  <c r="H1575" i="19" s="1"/>
  <c r="J1602" i="18"/>
  <c r="J1521" i="19"/>
  <c r="J1575" i="19" s="1"/>
  <c r="L1602" i="18"/>
  <c r="L1521" i="19"/>
  <c r="L1575" i="19" s="1"/>
  <c r="N1602" i="18"/>
  <c r="N1521" i="19"/>
  <c r="N1575" i="19" s="1"/>
  <c r="D1659" i="18"/>
  <c r="D1577" i="19"/>
  <c r="D1631" i="19" s="1"/>
  <c r="F1659" i="18"/>
  <c r="F1577" i="19"/>
  <c r="F1631" i="19" s="1"/>
  <c r="H1659" i="18"/>
  <c r="H1577" i="19"/>
  <c r="H1631" i="19" s="1"/>
  <c r="J1659" i="18"/>
  <c r="J1577" i="19"/>
  <c r="J1631" i="19" s="1"/>
  <c r="L1659" i="18"/>
  <c r="L1577" i="19"/>
  <c r="L1631" i="19" s="1"/>
  <c r="N1659" i="18"/>
  <c r="N1577" i="19"/>
  <c r="N1631" i="19" s="1"/>
  <c r="E1716" i="18"/>
  <c r="E1633" i="19"/>
  <c r="E1687" i="19" s="1"/>
  <c r="G1716" i="18"/>
  <c r="G1633" i="19"/>
  <c r="G1687" i="19" s="1"/>
  <c r="I1716" i="18"/>
  <c r="I1633" i="19"/>
  <c r="I1687" i="19" s="1"/>
  <c r="K1716" i="18"/>
  <c r="K1633" i="19"/>
  <c r="K1687" i="19" s="1"/>
  <c r="M1716" i="18"/>
  <c r="M1633" i="19"/>
  <c r="M1687" i="19" s="1"/>
  <c r="O1716" i="18"/>
  <c r="O1633" i="19"/>
  <c r="O1687" i="19" s="1"/>
  <c r="E1773" i="18"/>
  <c r="E1689" i="19"/>
  <c r="E1743" i="19" s="1"/>
  <c r="G1773" i="18"/>
  <c r="G1689" i="19"/>
  <c r="G1743" i="19" s="1"/>
  <c r="I1773" i="18"/>
  <c r="I1689" i="19"/>
  <c r="I1743" i="19" s="1"/>
  <c r="K1773" i="18"/>
  <c r="K1689" i="19"/>
  <c r="K1743" i="19" s="1"/>
  <c r="M1773" i="18"/>
  <c r="M1689" i="19"/>
  <c r="M1743" i="19" s="1"/>
  <c r="O1773" i="18"/>
  <c r="O1689" i="19"/>
  <c r="O1743" i="19" s="1"/>
  <c r="E1830" i="18"/>
  <c r="E1745" i="19"/>
  <c r="E1799" i="19" s="1"/>
  <c r="G1830" i="18"/>
  <c r="G1745" i="19"/>
  <c r="G1799" i="19" s="1"/>
  <c r="I1830" i="18"/>
  <c r="I1745" i="19"/>
  <c r="I1799" i="19" s="1"/>
  <c r="K1830" i="18"/>
  <c r="K1745" i="19"/>
  <c r="K1799" i="19" s="1"/>
  <c r="M1830" i="18"/>
  <c r="M1745" i="19"/>
  <c r="M1799" i="19" s="1"/>
  <c r="O1830" i="18"/>
  <c r="O1745" i="19"/>
  <c r="O1799" i="19" s="1"/>
  <c r="E1887" i="18"/>
  <c r="E1801" i="19"/>
  <c r="E1855" i="19" s="1"/>
  <c r="G1887" i="18"/>
  <c r="G1801" i="19"/>
  <c r="G1855" i="19" s="1"/>
  <c r="I1887" i="18"/>
  <c r="I1801" i="19"/>
  <c r="I1855" i="19" s="1"/>
  <c r="K1887" i="18"/>
  <c r="K1801" i="19"/>
  <c r="K1855" i="19" s="1"/>
  <c r="M1887" i="18"/>
  <c r="M1801" i="19"/>
  <c r="M1855" i="19" s="1"/>
  <c r="O1887" i="18"/>
  <c r="O1801" i="19"/>
  <c r="O1855" i="19" s="1"/>
  <c r="E1944" i="18"/>
  <c r="E1857" i="19"/>
  <c r="E1911" i="19" s="1"/>
  <c r="G1944" i="18"/>
  <c r="G1857" i="19"/>
  <c r="G1911" i="19" s="1"/>
  <c r="I1944" i="18"/>
  <c r="I1857" i="19"/>
  <c r="I1911" i="19" s="1"/>
  <c r="K1944" i="18"/>
  <c r="K1857" i="19"/>
  <c r="K1911" i="19" s="1"/>
  <c r="M1944" i="18"/>
  <c r="M1857" i="19"/>
  <c r="M1911" i="19" s="1"/>
  <c r="O1944" i="18"/>
  <c r="O1857" i="19"/>
  <c r="O1911" i="19" s="1"/>
  <c r="D2001" i="18"/>
  <c r="D1913" i="19"/>
  <c r="D1967" i="19" s="1"/>
  <c r="F2001" i="18"/>
  <c r="F1913" i="19"/>
  <c r="F1967" i="19" s="1"/>
  <c r="H2001" i="18"/>
  <c r="H1913" i="19"/>
  <c r="H1967" i="19" s="1"/>
  <c r="J2001" i="18"/>
  <c r="J1913" i="19"/>
  <c r="J1967" i="19" s="1"/>
  <c r="L2001" i="18"/>
  <c r="L1913" i="19"/>
  <c r="L1967" i="19" s="1"/>
  <c r="N2001" i="18"/>
  <c r="N1913" i="19"/>
  <c r="N1967" i="19" s="1"/>
  <c r="E2058" i="18"/>
  <c r="E1969" i="19"/>
  <c r="E2023" i="19" s="1"/>
  <c r="G2058" i="18"/>
  <c r="G1969" i="19"/>
  <c r="G2023" i="19" s="1"/>
  <c r="I2058" i="18"/>
  <c r="I1969" i="19"/>
  <c r="I2023" i="19" s="1"/>
  <c r="K2058" i="18"/>
  <c r="K1969" i="19"/>
  <c r="K2023" i="19" s="1"/>
  <c r="M2058" i="18"/>
  <c r="M1969" i="19"/>
  <c r="M2023" i="19" s="1"/>
  <c r="O2058" i="18"/>
  <c r="O1969" i="19"/>
  <c r="O2023" i="19" s="1"/>
  <c r="E2115" i="18"/>
  <c r="E2025" i="19"/>
  <c r="E2079" i="19" s="1"/>
  <c r="G2115" i="18"/>
  <c r="G2025" i="19"/>
  <c r="G2079" i="19" s="1"/>
  <c r="I2115" i="18"/>
  <c r="I2025" i="19"/>
  <c r="I2079" i="19" s="1"/>
  <c r="K2115" i="18"/>
  <c r="K2025" i="19"/>
  <c r="K2079" i="19" s="1"/>
  <c r="M2115" i="18"/>
  <c r="M2025" i="19"/>
  <c r="M2079" i="19" s="1"/>
  <c r="O2115" i="18"/>
  <c r="O2025" i="19"/>
  <c r="O2079" i="19" s="1"/>
  <c r="E2172" i="18"/>
  <c r="E2081" i="19"/>
  <c r="E2135" i="19" s="1"/>
  <c r="G2172" i="18"/>
  <c r="G2081" i="19"/>
  <c r="G2135" i="19" s="1"/>
  <c r="I2172" i="18"/>
  <c r="I2081" i="19"/>
  <c r="I2135" i="19" s="1"/>
  <c r="K2172" i="18"/>
  <c r="K2081" i="19"/>
  <c r="K2135" i="19" s="1"/>
  <c r="M2172" i="18"/>
  <c r="M2081" i="19"/>
  <c r="M2135" i="19" s="1"/>
  <c r="O2172" i="18"/>
  <c r="O2081" i="19"/>
  <c r="O2135" i="19" s="1"/>
  <c r="D2229" i="18"/>
  <c r="D2137" i="19"/>
  <c r="D2191" i="19" s="1"/>
  <c r="F2229" i="18"/>
  <c r="F2137" i="19"/>
  <c r="F2191" i="19" s="1"/>
  <c r="H2229" i="18"/>
  <c r="H2137" i="19"/>
  <c r="H2191" i="19" s="1"/>
  <c r="J2229" i="18"/>
  <c r="J2137" i="19"/>
  <c r="J2191" i="19" s="1"/>
  <c r="L2229" i="18"/>
  <c r="L2137" i="19"/>
  <c r="L2191" i="19" s="1"/>
  <c r="N2229" i="18"/>
  <c r="N2137" i="19"/>
  <c r="N2191" i="19" s="1"/>
  <c r="D2286" i="18"/>
  <c r="D2193" i="19"/>
  <c r="D2247" i="19" s="1"/>
  <c r="F2286" i="18"/>
  <c r="F2193" i="19"/>
  <c r="F2247" i="19" s="1"/>
  <c r="H2286" i="18"/>
  <c r="H2193" i="19"/>
  <c r="H2247" i="19" s="1"/>
  <c r="J2286" i="18"/>
  <c r="J2193" i="19"/>
  <c r="J2247" i="19" s="1"/>
  <c r="L2286" i="18"/>
  <c r="L2193" i="19"/>
  <c r="L2247" i="19" s="1"/>
  <c r="N2286" i="18"/>
  <c r="N2193" i="19"/>
  <c r="N2247" i="19" s="1"/>
  <c r="E2343" i="18"/>
  <c r="E2249" i="19"/>
  <c r="E2303" i="19" s="1"/>
  <c r="G2343" i="18"/>
  <c r="G2249" i="19"/>
  <c r="G2303" i="19" s="1"/>
  <c r="I2343" i="18"/>
  <c r="I2249" i="19"/>
  <c r="I2303" i="19" s="1"/>
  <c r="K2343" i="18"/>
  <c r="K2249" i="19"/>
  <c r="K2303" i="19" s="1"/>
  <c r="M2343" i="18"/>
  <c r="M2249" i="19"/>
  <c r="M2303" i="19" s="1"/>
  <c r="O2343" i="18"/>
  <c r="O2249" i="19"/>
  <c r="O2303" i="19" s="1"/>
  <c r="E2400" i="18"/>
  <c r="E2305" i="19"/>
  <c r="E2359" i="19" s="1"/>
  <c r="G2400" i="18"/>
  <c r="G2305" i="19"/>
  <c r="G2359" i="19" s="1"/>
  <c r="I2400" i="18"/>
  <c r="I2305" i="19"/>
  <c r="I2359" i="19" s="1"/>
  <c r="K2400" i="18"/>
  <c r="K2305" i="19"/>
  <c r="K2359" i="19" s="1"/>
  <c r="M2400" i="18"/>
  <c r="M2305" i="19"/>
  <c r="M2359" i="19" s="1"/>
  <c r="O2400" i="18"/>
  <c r="O2305" i="19"/>
  <c r="O2359" i="19" s="1"/>
  <c r="E2457" i="18"/>
  <c r="E2361" i="19"/>
  <c r="E2415" i="19" s="1"/>
  <c r="G2457" i="18"/>
  <c r="G2361" i="19"/>
  <c r="G2415" i="19" s="1"/>
  <c r="I2457" i="18"/>
  <c r="I2361" i="19"/>
  <c r="I2415" i="19" s="1"/>
  <c r="K2457" i="18"/>
  <c r="K2361" i="19"/>
  <c r="K2415" i="19" s="1"/>
  <c r="M2457" i="18"/>
  <c r="M2361" i="19"/>
  <c r="M2415" i="19" s="1"/>
  <c r="O2457" i="18"/>
  <c r="O2361" i="19"/>
  <c r="O2415" i="19" s="1"/>
  <c r="E2514" i="18"/>
  <c r="E2417" i="19"/>
  <c r="E2471" i="19" s="1"/>
  <c r="G2514" i="18"/>
  <c r="G2417" i="19"/>
  <c r="G2471" i="19" s="1"/>
  <c r="I2514" i="18"/>
  <c r="I2417" i="19"/>
  <c r="I2471" i="19" s="1"/>
  <c r="K2514" i="18"/>
  <c r="K2417" i="19"/>
  <c r="K2471" i="19" s="1"/>
  <c r="M2514" i="18"/>
  <c r="M2417" i="19"/>
  <c r="M2471" i="19" s="1"/>
  <c r="O2514" i="18"/>
  <c r="O2417" i="19"/>
  <c r="O2471" i="19" s="1"/>
  <c r="E2571" i="18"/>
  <c r="E2473" i="19"/>
  <c r="E2527" i="19" s="1"/>
  <c r="G2571" i="18"/>
  <c r="G2473" i="19"/>
  <c r="G2527" i="19" s="1"/>
  <c r="I2571" i="18"/>
  <c r="I2473" i="19"/>
  <c r="I2527" i="19" s="1"/>
  <c r="K2571" i="18"/>
  <c r="K2473" i="19"/>
  <c r="K2527" i="19" s="1"/>
  <c r="M2571" i="18"/>
  <c r="M2473" i="19"/>
  <c r="M2527" i="19" s="1"/>
  <c r="O2571" i="18"/>
  <c r="O2473" i="19"/>
  <c r="O2527" i="19" s="1"/>
  <c r="E2628" i="18"/>
  <c r="E2529" i="19"/>
  <c r="E2583" i="19" s="1"/>
  <c r="G2628" i="18"/>
  <c r="G2529" i="19"/>
  <c r="G2583" i="19" s="1"/>
  <c r="I2628" i="18"/>
  <c r="I2529" i="19"/>
  <c r="I2583" i="19" s="1"/>
  <c r="K2628" i="18"/>
  <c r="K2529" i="19"/>
  <c r="K2583" i="19" s="1"/>
  <c r="M2628" i="18"/>
  <c r="M2529" i="19"/>
  <c r="M2583" i="19" s="1"/>
  <c r="O2628" i="18"/>
  <c r="O2529" i="19"/>
  <c r="O2583" i="19" s="1"/>
  <c r="D2685" i="18"/>
  <c r="D2585" i="19"/>
  <c r="D2639" i="19" s="1"/>
  <c r="F2685" i="18"/>
  <c r="F2585" i="19"/>
  <c r="F2639" i="19" s="1"/>
  <c r="H2685" i="18"/>
  <c r="H2585" i="19"/>
  <c r="H2639" i="19" s="1"/>
  <c r="J2685" i="18"/>
  <c r="J2585" i="19"/>
  <c r="J2639" i="19" s="1"/>
  <c r="L2685" i="18"/>
  <c r="L2585" i="19"/>
  <c r="L2639" i="19" s="1"/>
  <c r="N2685" i="18"/>
  <c r="N2585" i="19"/>
  <c r="N2639" i="19" s="1"/>
  <c r="E2742" i="18"/>
  <c r="E2641" i="19"/>
  <c r="E2695" i="19" s="1"/>
  <c r="G2742" i="18"/>
  <c r="G2641" i="19"/>
  <c r="G2695" i="19" s="1"/>
  <c r="I2742" i="18"/>
  <c r="I2641" i="19"/>
  <c r="I2695" i="19" s="1"/>
  <c r="K2742" i="18"/>
  <c r="K2641" i="19"/>
  <c r="K2695" i="19" s="1"/>
  <c r="M2742" i="18"/>
  <c r="M2641" i="19"/>
  <c r="M2695" i="19" s="1"/>
  <c r="O2742" i="18"/>
  <c r="O2641" i="19"/>
  <c r="O2695" i="19" s="1"/>
  <c r="D2799" i="18"/>
  <c r="D2697" i="19"/>
  <c r="D2751" i="19" s="1"/>
  <c r="F2799" i="18"/>
  <c r="F2697" i="19"/>
  <c r="F2751" i="19" s="1"/>
  <c r="H2799" i="18"/>
  <c r="H2697" i="19"/>
  <c r="H2751" i="19" s="1"/>
  <c r="J2799" i="18"/>
  <c r="J2697" i="19"/>
  <c r="J2751" i="19" s="1"/>
  <c r="L2799" i="18"/>
  <c r="L2697" i="19"/>
  <c r="L2751" i="19" s="1"/>
  <c r="N2799" i="18"/>
  <c r="N2697" i="19"/>
  <c r="N2751" i="19" s="1"/>
  <c r="E2856" i="18"/>
  <c r="E2753" i="19"/>
  <c r="E2807" i="19" s="1"/>
  <c r="G2856" i="18"/>
  <c r="G2753" i="19"/>
  <c r="G2807" i="19" s="1"/>
  <c r="I2856" i="18"/>
  <c r="I2753" i="19"/>
  <c r="I2807" i="19" s="1"/>
  <c r="K2856" i="18"/>
  <c r="K2753" i="19"/>
  <c r="K2807" i="19" s="1"/>
  <c r="M2856" i="18"/>
  <c r="M2753" i="19"/>
  <c r="M2807" i="19" s="1"/>
  <c r="O2856" i="18"/>
  <c r="O2753" i="19"/>
  <c r="O2807" i="19" s="1"/>
  <c r="D2913" i="18"/>
  <c r="D2809" i="19"/>
  <c r="D2863" i="19" s="1"/>
  <c r="F2913" i="18"/>
  <c r="F2809" i="19"/>
  <c r="F2863" i="19" s="1"/>
  <c r="H2913" i="18"/>
  <c r="H2809" i="19"/>
  <c r="H2863" i="19" s="1"/>
  <c r="J2913" i="18"/>
  <c r="J2809" i="19"/>
  <c r="J2863" i="19" s="1"/>
  <c r="L2913" i="18"/>
  <c r="L2809" i="19"/>
  <c r="L2863" i="19" s="1"/>
  <c r="N2913" i="18"/>
  <c r="N2809" i="19"/>
  <c r="N2863" i="19" s="1"/>
  <c r="D234" i="18"/>
  <c r="D177" i="19"/>
  <c r="D231" i="19" s="1"/>
  <c r="F234" i="18"/>
  <c r="F177" i="19"/>
  <c r="F231" i="19" s="1"/>
  <c r="H234" i="18"/>
  <c r="H177" i="19"/>
  <c r="H231" i="19" s="1"/>
  <c r="J234" i="18"/>
  <c r="J177" i="19"/>
  <c r="J231" i="19" s="1"/>
  <c r="L234" i="18"/>
  <c r="L177" i="19"/>
  <c r="L231" i="19" s="1"/>
  <c r="N234" i="18"/>
  <c r="N177" i="19"/>
  <c r="N231" i="19" s="1"/>
  <c r="E234" i="18"/>
  <c r="E177" i="19"/>
  <c r="E231" i="19" s="1"/>
  <c r="G234" i="18"/>
  <c r="G177" i="19"/>
  <c r="G231" i="19" s="1"/>
  <c r="I234" i="18"/>
  <c r="I177" i="19"/>
  <c r="I231" i="19" s="1"/>
  <c r="K234" i="18"/>
  <c r="K177" i="19"/>
  <c r="K231" i="19" s="1"/>
  <c r="M234" i="18"/>
  <c r="M177" i="19"/>
  <c r="M231" i="19" s="1"/>
  <c r="O234" i="18"/>
  <c r="O177" i="19"/>
  <c r="O231" i="19" s="1"/>
  <c r="D120" i="18"/>
  <c r="F120" i="18"/>
  <c r="H120" i="18"/>
  <c r="J120" i="18"/>
  <c r="L120" i="18"/>
  <c r="N120" i="18"/>
  <c r="E120" i="18"/>
  <c r="G120" i="18"/>
  <c r="I120" i="18"/>
  <c r="K120" i="18"/>
  <c r="M120" i="18"/>
  <c r="O120" i="18"/>
  <c r="D9" i="18"/>
  <c r="D9" i="19" s="1"/>
  <c r="A63" i="18"/>
  <c r="A62" i="18"/>
  <c r="A61" i="18"/>
  <c r="B12" i="18"/>
  <c r="A12" i="18" s="1"/>
  <c r="P2809" i="19" l="1"/>
  <c r="P2863" i="19" s="1"/>
  <c r="P2193" i="19"/>
  <c r="P2247" i="19" s="1"/>
  <c r="P2137" i="19"/>
  <c r="P2191" i="19" s="1"/>
  <c r="P1577" i="19"/>
  <c r="P1631" i="19" s="1"/>
  <c r="P1521" i="19"/>
  <c r="P1575" i="19" s="1"/>
  <c r="P1353" i="19"/>
  <c r="P1407" i="19" s="1"/>
  <c r="P1185" i="19"/>
  <c r="P1239" i="19" s="1"/>
  <c r="P1129" i="19"/>
  <c r="P1183" i="19" s="1"/>
  <c r="P1073" i="19"/>
  <c r="P1127" i="19" s="1"/>
  <c r="P1017" i="19"/>
  <c r="P1071" i="19" s="1"/>
  <c r="P849" i="19"/>
  <c r="P903" i="19" s="1"/>
  <c r="P737" i="19"/>
  <c r="P791" i="19" s="1"/>
  <c r="P681" i="19"/>
  <c r="P735" i="19" s="1"/>
  <c r="P625" i="19"/>
  <c r="P679" i="19" s="1"/>
  <c r="P569" i="19"/>
  <c r="P623" i="19" s="1"/>
  <c r="P513" i="19"/>
  <c r="P567" i="19" s="1"/>
  <c r="P345" i="19"/>
  <c r="P399" i="19" s="1"/>
  <c r="P2753" i="19"/>
  <c r="P2807" i="19" s="1"/>
  <c r="P2641" i="19"/>
  <c r="P2695" i="19" s="1"/>
  <c r="P2529" i="19"/>
  <c r="P2583" i="19" s="1"/>
  <c r="P2473" i="19"/>
  <c r="P2527" i="19" s="1"/>
  <c r="P2417" i="19"/>
  <c r="P2471" i="19" s="1"/>
  <c r="P2361" i="19"/>
  <c r="P2415" i="19" s="1"/>
  <c r="P2305" i="19"/>
  <c r="P2359" i="19" s="1"/>
  <c r="P2249" i="19"/>
  <c r="P2303" i="19" s="1"/>
  <c r="P2081" i="19"/>
  <c r="P2135" i="19" s="1"/>
  <c r="P2025" i="19"/>
  <c r="P2079" i="19" s="1"/>
  <c r="P1969" i="19"/>
  <c r="P2023" i="19" s="1"/>
  <c r="P1857" i="19"/>
  <c r="P1911" i="19" s="1"/>
  <c r="P1801" i="19"/>
  <c r="P1855" i="19" s="1"/>
  <c r="P1745" i="19"/>
  <c r="P1799" i="19" s="1"/>
  <c r="P1689" i="19"/>
  <c r="P1743" i="19" s="1"/>
  <c r="P1633" i="19"/>
  <c r="P1687" i="19" s="1"/>
  <c r="P1465" i="19"/>
  <c r="P1519" i="19" s="1"/>
  <c r="P1409" i="19"/>
  <c r="P1463" i="19" s="1"/>
  <c r="P1297" i="19"/>
  <c r="P1351" i="19" s="1"/>
  <c r="P1241" i="19"/>
  <c r="P1295" i="19" s="1"/>
  <c r="P961" i="19"/>
  <c r="P1015" i="19" s="1"/>
  <c r="P905" i="19"/>
  <c r="P959" i="19" s="1"/>
  <c r="P793" i="19"/>
  <c r="P847" i="19" s="1"/>
  <c r="P457" i="19"/>
  <c r="P511" i="19" s="1"/>
  <c r="P401" i="19"/>
  <c r="P455" i="19" s="1"/>
  <c r="P289" i="19"/>
  <c r="P343" i="19" s="1"/>
  <c r="P233" i="19"/>
  <c r="P287" i="19" s="1"/>
  <c r="P121" i="19"/>
  <c r="P175" i="19" s="1"/>
  <c r="P2697" i="19"/>
  <c r="P2751" i="19" s="1"/>
  <c r="P2585" i="19"/>
  <c r="P2639" i="19" s="1"/>
  <c r="P1913" i="19"/>
  <c r="P1967" i="19" s="1"/>
  <c r="P177" i="19"/>
  <c r="P231" i="19" s="1"/>
  <c r="D63" i="19"/>
  <c r="E9" i="18"/>
  <c r="F9" i="18"/>
  <c r="G9" i="18"/>
  <c r="H9" i="18"/>
  <c r="I9" i="18"/>
  <c r="J9" i="18"/>
  <c r="K9" i="18"/>
  <c r="L9" i="18"/>
  <c r="M9" i="18"/>
  <c r="M9" i="19" s="1"/>
  <c r="M63" i="19" s="1"/>
  <c r="N9" i="18"/>
  <c r="O9" i="18"/>
  <c r="D63" i="18"/>
  <c r="B59" i="18"/>
  <c r="A59" i="18" s="1"/>
  <c r="N63" i="18" l="1"/>
  <c r="N9" i="19"/>
  <c r="N63" i="19" s="1"/>
  <c r="L63" i="18"/>
  <c r="L9" i="19"/>
  <c r="L63" i="19" s="1"/>
  <c r="J63" i="18"/>
  <c r="J9" i="19"/>
  <c r="J63" i="19" s="1"/>
  <c r="H63" i="18"/>
  <c r="H9" i="19"/>
  <c r="H63" i="19" s="1"/>
  <c r="F63" i="18"/>
  <c r="F9" i="19"/>
  <c r="F63" i="19" s="1"/>
  <c r="O63" i="18"/>
  <c r="O9" i="19"/>
  <c r="O63" i="19" s="1"/>
  <c r="K63" i="18"/>
  <c r="K9" i="19"/>
  <c r="K63" i="19" s="1"/>
  <c r="I63" i="18"/>
  <c r="I9" i="19"/>
  <c r="I63" i="19" s="1"/>
  <c r="G63" i="18"/>
  <c r="G9" i="19"/>
  <c r="G63" i="19" s="1"/>
  <c r="E63" i="18"/>
  <c r="E9" i="19"/>
  <c r="M63" i="18"/>
  <c r="P9" i="18"/>
  <c r="P63" i="18" s="1"/>
  <c r="O155" i="21"/>
  <c r="Q155" i="21" s="1"/>
  <c r="E63" i="19" l="1"/>
  <c r="P9" i="19"/>
  <c r="P63" i="19" s="1"/>
  <c r="P12" i="3" l="1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11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12" i="3"/>
  <c r="P25" i="14" l="1"/>
  <c r="O25" i="14"/>
  <c r="N25" i="14"/>
  <c r="M25" i="14"/>
  <c r="L25" i="14"/>
  <c r="P24" i="14"/>
  <c r="O24" i="14"/>
  <c r="N24" i="14"/>
  <c r="M24" i="14"/>
  <c r="L24" i="14"/>
  <c r="P23" i="14"/>
  <c r="O23" i="14"/>
  <c r="N23" i="14"/>
  <c r="M23" i="14"/>
  <c r="L23" i="14"/>
  <c r="P22" i="14"/>
  <c r="O22" i="14"/>
  <c r="N22" i="14"/>
  <c r="M22" i="14"/>
  <c r="L22" i="14"/>
  <c r="P21" i="14"/>
  <c r="O21" i="14"/>
  <c r="N21" i="14"/>
  <c r="M21" i="14"/>
  <c r="L21" i="14"/>
  <c r="P20" i="14"/>
  <c r="BE41" i="36" l="1"/>
  <c r="O26" i="14" l="1"/>
  <c r="AI29" i="10" s="1"/>
  <c r="O556" i="14"/>
  <c r="BH44" i="36"/>
  <c r="BE44" i="36"/>
  <c r="BH43" i="36"/>
  <c r="BH42" i="36"/>
  <c r="BH41" i="36"/>
  <c r="BH40" i="36"/>
  <c r="BH39" i="36"/>
  <c r="BH38" i="36"/>
  <c r="BH37" i="36"/>
  <c r="BH36" i="36"/>
  <c r="BH35" i="36"/>
  <c r="BH34" i="36"/>
  <c r="BH33" i="36"/>
  <c r="BH32" i="36"/>
  <c r="BH31" i="36"/>
  <c r="BH30" i="36"/>
  <c r="BH29" i="36"/>
  <c r="BH28" i="36"/>
  <c r="BH27" i="36"/>
  <c r="BH26" i="36"/>
  <c r="BH25" i="36"/>
  <c r="AS10" i="36"/>
  <c r="C11" i="10" l="1"/>
  <c r="AK29" i="10"/>
  <c r="D14" i="10" s="1"/>
  <c r="AI33" i="10"/>
  <c r="O11" i="10" s="1"/>
  <c r="AI31" i="10"/>
  <c r="I11" i="10" s="1"/>
  <c r="AI40" i="10"/>
  <c r="R19" i="10" s="1"/>
  <c r="AI39" i="10"/>
  <c r="O19" i="10" s="1"/>
  <c r="AI38" i="10"/>
  <c r="L19" i="10" s="1"/>
  <c r="AI37" i="10"/>
  <c r="I19" i="10" s="1"/>
  <c r="AI36" i="10"/>
  <c r="F19" i="10" s="1"/>
  <c r="AI35" i="10"/>
  <c r="C19" i="10" s="1"/>
  <c r="AI34" i="10"/>
  <c r="R11" i="10" s="1"/>
  <c r="AI32" i="10"/>
  <c r="L11" i="10" s="1"/>
  <c r="AI30" i="10"/>
  <c r="F11" i="10" s="1"/>
  <c r="AN9" i="31"/>
  <c r="AF43" i="10" l="1"/>
  <c r="AF41" i="10"/>
  <c r="AF40" i="10"/>
  <c r="AF42" i="10"/>
  <c r="AF44" i="10"/>
  <c r="AF46" i="10"/>
  <c r="AF48" i="10"/>
  <c r="AF50" i="10"/>
  <c r="AF45" i="10"/>
  <c r="AF47" i="10"/>
  <c r="AF49" i="10"/>
  <c r="AF51" i="10"/>
  <c r="B13" i="19"/>
  <c r="A13" i="19" s="1"/>
  <c r="V56" i="22" l="1"/>
  <c r="V55" i="22"/>
  <c r="V54" i="22"/>
  <c r="V53" i="22"/>
  <c r="V52" i="22"/>
  <c r="V51" i="22"/>
  <c r="V50" i="22"/>
  <c r="V49" i="22"/>
  <c r="V48" i="22"/>
  <c r="V47" i="22"/>
  <c r="V46" i="22"/>
  <c r="V45" i="22"/>
  <c r="V44" i="22"/>
  <c r="V43" i="22"/>
  <c r="V42" i="22"/>
  <c r="V41" i="22"/>
  <c r="V40" i="22"/>
  <c r="V39" i="22"/>
  <c r="V38" i="22"/>
  <c r="V37" i="22"/>
  <c r="V36" i="22"/>
  <c r="V35" i="22"/>
  <c r="V34" i="22"/>
  <c r="V33" i="22"/>
  <c r="V32" i="22"/>
  <c r="V31" i="22"/>
  <c r="V30" i="22"/>
  <c r="V29" i="22"/>
  <c r="V28" i="22"/>
  <c r="V27" i="22"/>
  <c r="V26" i="22"/>
  <c r="V25" i="22"/>
  <c r="V24" i="22"/>
  <c r="V23" i="22"/>
  <c r="V22" i="22"/>
  <c r="V21" i="22"/>
  <c r="V20" i="22"/>
  <c r="V19" i="22"/>
  <c r="V18" i="22"/>
  <c r="V17" i="22"/>
  <c r="V16" i="22"/>
  <c r="V15" i="22"/>
  <c r="V14" i="22"/>
  <c r="V13" i="22"/>
  <c r="V12" i="22"/>
  <c r="V11" i="22"/>
  <c r="V10" i="22"/>
  <c r="V9" i="22"/>
  <c r="V8" i="22"/>
  <c r="V7" i="22"/>
  <c r="T50" i="22"/>
  <c r="T51" i="22"/>
  <c r="T52" i="22"/>
  <c r="T53" i="22"/>
  <c r="T54" i="22"/>
  <c r="T55" i="22"/>
  <c r="T56" i="22"/>
  <c r="T38" i="22"/>
  <c r="T39" i="22"/>
  <c r="T40" i="22"/>
  <c r="T41" i="22"/>
  <c r="T42" i="22"/>
  <c r="T43" i="22"/>
  <c r="T44" i="22"/>
  <c r="T45" i="22"/>
  <c r="T46" i="22"/>
  <c r="T47" i="22"/>
  <c r="T48" i="22"/>
  <c r="T49" i="22"/>
  <c r="T8" i="22"/>
  <c r="T9" i="22"/>
  <c r="T10" i="22"/>
  <c r="T11" i="22"/>
  <c r="T12" i="22"/>
  <c r="T13" i="22"/>
  <c r="T14" i="22"/>
  <c r="T15" i="22"/>
  <c r="T16" i="22"/>
  <c r="T17" i="22"/>
  <c r="T18" i="22"/>
  <c r="T19" i="22"/>
  <c r="T20" i="22"/>
  <c r="T21" i="22"/>
  <c r="T22" i="22"/>
  <c r="T23" i="22"/>
  <c r="T24" i="22"/>
  <c r="T25" i="22"/>
  <c r="T26" i="22"/>
  <c r="T27" i="22"/>
  <c r="T28" i="22"/>
  <c r="T29" i="22"/>
  <c r="T30" i="22"/>
  <c r="T31" i="22"/>
  <c r="T32" i="22"/>
  <c r="T33" i="22"/>
  <c r="T34" i="22"/>
  <c r="T35" i="22"/>
  <c r="T36" i="22"/>
  <c r="T37" i="22"/>
  <c r="T7" i="22"/>
  <c r="AH8" i="11" l="1"/>
  <c r="AH10" i="11"/>
  <c r="AH11" i="11"/>
  <c r="AH12" i="11"/>
  <c r="AH13" i="11"/>
  <c r="AH14" i="11"/>
  <c r="AH15" i="11"/>
  <c r="AH16" i="11"/>
  <c r="AH17" i="11"/>
  <c r="AH18" i="11"/>
  <c r="AH19" i="11"/>
  <c r="AH20" i="11"/>
  <c r="AH21" i="11"/>
  <c r="AH22" i="11"/>
  <c r="AH23" i="11"/>
  <c r="AH24" i="11"/>
  <c r="AH25" i="11"/>
  <c r="AH26" i="11"/>
  <c r="AH27" i="11"/>
  <c r="AH28" i="11"/>
  <c r="AD28" i="11"/>
  <c r="H29" i="11" s="1"/>
  <c r="AD10" i="11"/>
  <c r="H11" i="11" s="1"/>
  <c r="AD11" i="11"/>
  <c r="H12" i="11" s="1"/>
  <c r="AD12" i="11"/>
  <c r="H13" i="11" s="1"/>
  <c r="AD13" i="11"/>
  <c r="H14" i="11" s="1"/>
  <c r="AD14" i="11"/>
  <c r="H15" i="11" s="1"/>
  <c r="AD15" i="11"/>
  <c r="H16" i="11" s="1"/>
  <c r="AD16" i="11"/>
  <c r="H17" i="11" s="1"/>
  <c r="AD17" i="11"/>
  <c r="H18" i="11" s="1"/>
  <c r="AD18" i="11"/>
  <c r="H19" i="11" s="1"/>
  <c r="AD19" i="11"/>
  <c r="H20" i="11" s="1"/>
  <c r="AD20" i="11"/>
  <c r="H21" i="11" s="1"/>
  <c r="AD21" i="11"/>
  <c r="H22" i="11" s="1"/>
  <c r="AD22" i="11"/>
  <c r="H23" i="11" s="1"/>
  <c r="AD23" i="11"/>
  <c r="H24" i="11" s="1"/>
  <c r="AD24" i="11"/>
  <c r="H25" i="11" s="1"/>
  <c r="AD25" i="11"/>
  <c r="H26" i="11" s="1"/>
  <c r="AD26" i="11"/>
  <c r="H27" i="11" s="1"/>
  <c r="AD27" i="11"/>
  <c r="H28" i="11" s="1"/>
  <c r="AD8" i="11"/>
  <c r="H10" i="11" s="1"/>
  <c r="AL11" i="11"/>
  <c r="AL12" i="11"/>
  <c r="AL13" i="11"/>
  <c r="AL14" i="11"/>
  <c r="AL15" i="11"/>
  <c r="AL16" i="11"/>
  <c r="AL17" i="11"/>
  <c r="AL18" i="11"/>
  <c r="AL19" i="11"/>
  <c r="AL20" i="11"/>
  <c r="AL21" i="11"/>
  <c r="AL22" i="11"/>
  <c r="AL23" i="11"/>
  <c r="AL24" i="11"/>
  <c r="AL25" i="11"/>
  <c r="AL26" i="11"/>
  <c r="AL27" i="11"/>
  <c r="AL28" i="11"/>
  <c r="AL29" i="11"/>
  <c r="AL10" i="11"/>
  <c r="AK11" i="11"/>
  <c r="AK12" i="11"/>
  <c r="AK13" i="11"/>
  <c r="AK14" i="11"/>
  <c r="AK15" i="11"/>
  <c r="AK16" i="11"/>
  <c r="AK17" i="11"/>
  <c r="AK18" i="11"/>
  <c r="AK19" i="11"/>
  <c r="AK20" i="11"/>
  <c r="AK21" i="11"/>
  <c r="AK22" i="11"/>
  <c r="AK23" i="11"/>
  <c r="AK24" i="11"/>
  <c r="AK25" i="11"/>
  <c r="AK26" i="11"/>
  <c r="D26" i="11" s="1"/>
  <c r="AK27" i="11"/>
  <c r="D27" i="11" s="1"/>
  <c r="AK28" i="11"/>
  <c r="D28" i="11" s="1"/>
  <c r="AK29" i="11"/>
  <c r="D29" i="11" s="1"/>
  <c r="AK10" i="11"/>
  <c r="D10" i="11" s="1"/>
  <c r="AF8" i="11" l="1"/>
  <c r="AF27" i="11"/>
  <c r="AF25" i="11"/>
  <c r="AF23" i="11"/>
  <c r="AF21" i="11"/>
  <c r="AF19" i="11"/>
  <c r="AF17" i="11"/>
  <c r="AF15" i="11"/>
  <c r="AF13" i="11"/>
  <c r="AF11" i="11"/>
  <c r="AF28" i="11"/>
  <c r="AF26" i="11"/>
  <c r="AF24" i="11"/>
  <c r="AF22" i="11"/>
  <c r="AF20" i="11"/>
  <c r="AF18" i="11"/>
  <c r="AF16" i="11"/>
  <c r="AF14" i="11"/>
  <c r="AF12" i="11"/>
  <c r="AF10" i="11"/>
  <c r="D25" i="11"/>
  <c r="D23" i="11"/>
  <c r="AT23" i="11"/>
  <c r="D21" i="11"/>
  <c r="AT21" i="11"/>
  <c r="D19" i="11"/>
  <c r="AT19" i="11"/>
  <c r="D17" i="11"/>
  <c r="AT17" i="11"/>
  <c r="D15" i="11"/>
  <c r="AT15" i="11"/>
  <c r="D13" i="11"/>
  <c r="AT13" i="11"/>
  <c r="D11" i="11"/>
  <c r="AT11" i="11"/>
  <c r="AT10" i="11"/>
  <c r="AT29" i="11"/>
  <c r="AT27" i="11"/>
  <c r="AT25" i="11"/>
  <c r="D24" i="11"/>
  <c r="AT24" i="11"/>
  <c r="D22" i="11"/>
  <c r="AT22" i="11"/>
  <c r="D20" i="11"/>
  <c r="AT20" i="11"/>
  <c r="D18" i="11"/>
  <c r="AT18" i="11"/>
  <c r="D16" i="11"/>
  <c r="AT16" i="11"/>
  <c r="D14" i="11"/>
  <c r="AT14" i="11"/>
  <c r="D12" i="11"/>
  <c r="AT12" i="11"/>
  <c r="AT28" i="11"/>
  <c r="AT26" i="11"/>
  <c r="S642" i="13" l="1"/>
  <c r="S640" i="13"/>
  <c r="S639" i="13"/>
  <c r="S641" i="13"/>
  <c r="S638" i="13"/>
  <c r="S637" i="13"/>
  <c r="S49" i="1"/>
  <c r="S51" i="1"/>
  <c r="S53" i="1"/>
  <c r="S55" i="1"/>
  <c r="S57" i="1"/>
  <c r="S59" i="1"/>
  <c r="S61" i="1"/>
  <c r="S63" i="1"/>
  <c r="S65" i="1"/>
  <c r="S67" i="1"/>
  <c r="S69" i="1"/>
  <c r="S71" i="1"/>
  <c r="S73" i="1"/>
  <c r="S75" i="1"/>
  <c r="S77" i="1"/>
  <c r="S79" i="1"/>
  <c r="S81" i="1"/>
  <c r="S83" i="1"/>
  <c r="S85" i="1"/>
  <c r="S87" i="1"/>
  <c r="S89" i="1"/>
  <c r="S91" i="1"/>
  <c r="S93" i="1"/>
  <c r="S95" i="1"/>
  <c r="S97" i="1"/>
  <c r="S99" i="1"/>
  <c r="S101" i="1"/>
  <c r="S103" i="1"/>
  <c r="S105" i="1"/>
  <c r="S107" i="1"/>
  <c r="S109" i="1"/>
  <c r="S111" i="1"/>
  <c r="S113" i="1"/>
  <c r="S115" i="1"/>
  <c r="S117" i="1"/>
  <c r="S119" i="1"/>
  <c r="S121" i="1"/>
  <c r="S123" i="1"/>
  <c r="S125" i="1"/>
  <c r="S127" i="1"/>
  <c r="S129" i="1"/>
  <c r="S131" i="1"/>
  <c r="S133" i="1"/>
  <c r="S135" i="1"/>
  <c r="S137" i="1"/>
  <c r="S139" i="1"/>
  <c r="S141" i="1"/>
  <c r="S143" i="1"/>
  <c r="S145" i="1"/>
  <c r="S147" i="1"/>
  <c r="S149" i="1"/>
  <c r="S151" i="1"/>
  <c r="S153" i="1"/>
  <c r="S155" i="1"/>
  <c r="S157" i="1"/>
  <c r="S159" i="1"/>
  <c r="S161" i="1"/>
  <c r="S163" i="1"/>
  <c r="S165" i="1"/>
  <c r="S167" i="1"/>
  <c r="S169" i="1"/>
  <c r="S171" i="1"/>
  <c r="S173" i="1"/>
  <c r="S175" i="1"/>
  <c r="S177" i="1"/>
  <c r="S179" i="1"/>
  <c r="S181" i="1"/>
  <c r="S183" i="1"/>
  <c r="S185" i="1"/>
  <c r="S187" i="1"/>
  <c r="S189" i="1"/>
  <c r="S191" i="1"/>
  <c r="S193" i="1"/>
  <c r="S195" i="1"/>
  <c r="S197" i="1"/>
  <c r="S199" i="1"/>
  <c r="S201" i="1"/>
  <c r="S203" i="1"/>
  <c r="S205" i="1"/>
  <c r="S207" i="1"/>
  <c r="S209" i="1"/>
  <c r="S211" i="1"/>
  <c r="S213" i="1"/>
  <c r="S215" i="1"/>
  <c r="S217" i="1"/>
  <c r="S219" i="1"/>
  <c r="S221" i="1"/>
  <c r="S223" i="1"/>
  <c r="S225" i="1"/>
  <c r="S227" i="1"/>
  <c r="S229" i="1"/>
  <c r="S231" i="1"/>
  <c r="S233" i="1"/>
  <c r="S235" i="1"/>
  <c r="S237" i="1"/>
  <c r="S239" i="1"/>
  <c r="S241" i="1"/>
  <c r="S243" i="1"/>
  <c r="S245" i="1"/>
  <c r="S247" i="1"/>
  <c r="S249" i="1"/>
  <c r="S251" i="1"/>
  <c r="S253" i="1"/>
  <c r="S255" i="1"/>
  <c r="S257" i="1"/>
  <c r="S259" i="1"/>
  <c r="S261" i="1"/>
  <c r="S263" i="1"/>
  <c r="S265" i="1"/>
  <c r="S267" i="1"/>
  <c r="S269" i="1"/>
  <c r="S271" i="1"/>
  <c r="S273" i="1"/>
  <c r="S275" i="1"/>
  <c r="S277" i="1"/>
  <c r="S279" i="1"/>
  <c r="S281" i="1"/>
  <c r="S283" i="1"/>
  <c r="S285" i="1"/>
  <c r="S287" i="1"/>
  <c r="S289" i="1"/>
  <c r="S291" i="1"/>
  <c r="S293" i="1"/>
  <c r="S295" i="1"/>
  <c r="S297" i="1"/>
  <c r="S299" i="1"/>
  <c r="S301" i="1"/>
  <c r="S303" i="1"/>
  <c r="S305" i="1"/>
  <c r="S307" i="1"/>
  <c r="S309" i="1"/>
  <c r="S311" i="1"/>
  <c r="S313" i="1"/>
  <c r="S315" i="1"/>
  <c r="S317" i="1"/>
  <c r="S319" i="1"/>
  <c r="S321" i="1"/>
  <c r="S323" i="1"/>
  <c r="S325" i="1"/>
  <c r="S327" i="1"/>
  <c r="S329" i="1"/>
  <c r="S331" i="1"/>
  <c r="S333" i="1"/>
  <c r="S335" i="1"/>
  <c r="S337" i="1"/>
  <c r="S339" i="1"/>
  <c r="S341" i="1"/>
  <c r="S343" i="1"/>
  <c r="S345" i="1"/>
  <c r="S347" i="1"/>
  <c r="S349" i="1"/>
  <c r="S351" i="1"/>
  <c r="S353" i="1"/>
  <c r="S355" i="1"/>
  <c r="S357" i="1"/>
  <c r="S359" i="1"/>
  <c r="S361" i="1"/>
  <c r="S363" i="1"/>
  <c r="S365" i="1"/>
  <c r="S367" i="1"/>
  <c r="S369" i="1"/>
  <c r="S371" i="1"/>
  <c r="S373" i="1"/>
  <c r="S375" i="1"/>
  <c r="S48" i="1"/>
  <c r="S50" i="1"/>
  <c r="S52" i="1"/>
  <c r="S54" i="1"/>
  <c r="S56" i="1"/>
  <c r="S58" i="1"/>
  <c r="S60" i="1"/>
  <c r="S62" i="1"/>
  <c r="S64" i="1"/>
  <c r="S66" i="1"/>
  <c r="S68" i="1"/>
  <c r="S70" i="1"/>
  <c r="S72" i="1"/>
  <c r="S74" i="1"/>
  <c r="S76" i="1"/>
  <c r="S78" i="1"/>
  <c r="S80" i="1"/>
  <c r="S82" i="1"/>
  <c r="S84" i="1"/>
  <c r="S86" i="1"/>
  <c r="S88" i="1"/>
  <c r="S90" i="1"/>
  <c r="S92" i="1"/>
  <c r="S94" i="1"/>
  <c r="S96" i="1"/>
  <c r="S98" i="1"/>
  <c r="S100" i="1"/>
  <c r="S102" i="1"/>
  <c r="S104" i="1"/>
  <c r="S106" i="1"/>
  <c r="S108" i="1"/>
  <c r="S110" i="1"/>
  <c r="S112" i="1"/>
  <c r="S114" i="1"/>
  <c r="S116" i="1"/>
  <c r="S118" i="1"/>
  <c r="S120" i="1"/>
  <c r="S122" i="1"/>
  <c r="S124" i="1"/>
  <c r="S126" i="1"/>
  <c r="S128" i="1"/>
  <c r="S130" i="1"/>
  <c r="S132" i="1"/>
  <c r="S134" i="1"/>
  <c r="S136" i="1"/>
  <c r="S138" i="1"/>
  <c r="S140" i="1"/>
  <c r="S142" i="1"/>
  <c r="S144" i="1"/>
  <c r="S146" i="1"/>
  <c r="S148" i="1"/>
  <c r="S150" i="1"/>
  <c r="S152" i="1"/>
  <c r="S154" i="1"/>
  <c r="S156" i="1"/>
  <c r="S158" i="1"/>
  <c r="S160" i="1"/>
  <c r="S162" i="1"/>
  <c r="S164" i="1"/>
  <c r="S166" i="1"/>
  <c r="S168" i="1"/>
  <c r="S170" i="1"/>
  <c r="S172" i="1"/>
  <c r="S174" i="1"/>
  <c r="S176" i="1"/>
  <c r="S178" i="1"/>
  <c r="S180" i="1"/>
  <c r="S182" i="1"/>
  <c r="S184" i="1"/>
  <c r="S186" i="1"/>
  <c r="S188" i="1"/>
  <c r="S190" i="1"/>
  <c r="S192" i="1"/>
  <c r="S194" i="1"/>
  <c r="S196" i="1"/>
  <c r="S198" i="1"/>
  <c r="S200" i="1"/>
  <c r="S202" i="1"/>
  <c r="S204" i="1"/>
  <c r="S206" i="1"/>
  <c r="S208" i="1"/>
  <c r="S210" i="1"/>
  <c r="S212" i="1"/>
  <c r="S214" i="1"/>
  <c r="S216" i="1"/>
  <c r="S218" i="1"/>
  <c r="S220" i="1"/>
  <c r="S222" i="1"/>
  <c r="S224" i="1"/>
  <c r="S226" i="1"/>
  <c r="S228" i="1"/>
  <c r="S230" i="1"/>
  <c r="S232" i="1"/>
  <c r="S234" i="1"/>
  <c r="S236" i="1"/>
  <c r="S238" i="1"/>
  <c r="S240" i="1"/>
  <c r="S242" i="1"/>
  <c r="S244" i="1"/>
  <c r="S246" i="1"/>
  <c r="S248" i="1"/>
  <c r="S250" i="1"/>
  <c r="S252" i="1"/>
  <c r="S254" i="1"/>
  <c r="S256" i="1"/>
  <c r="S258" i="1"/>
  <c r="S260" i="1"/>
  <c r="S262" i="1"/>
  <c r="S264" i="1"/>
  <c r="S266" i="1"/>
  <c r="S268" i="1"/>
  <c r="S270" i="1"/>
  <c r="S272" i="1"/>
  <c r="S274" i="1"/>
  <c r="S276" i="1"/>
  <c r="S278" i="1"/>
  <c r="S280" i="1"/>
  <c r="S282" i="1"/>
  <c r="S284" i="1"/>
  <c r="S286" i="1"/>
  <c r="S288" i="1"/>
  <c r="S290" i="1"/>
  <c r="S292" i="1"/>
  <c r="S294" i="1"/>
  <c r="S296" i="1"/>
  <c r="S298" i="1"/>
  <c r="S300" i="1"/>
  <c r="S302" i="1"/>
  <c r="S304" i="1"/>
  <c r="S306" i="1"/>
  <c r="S308" i="1"/>
  <c r="S310" i="1"/>
  <c r="S312" i="1"/>
  <c r="S314" i="1"/>
  <c r="S316" i="1"/>
  <c r="S318" i="1"/>
  <c r="S320" i="1"/>
  <c r="S322" i="1"/>
  <c r="S324" i="1"/>
  <c r="S326" i="1"/>
  <c r="S328" i="1"/>
  <c r="S330" i="1"/>
  <c r="S332" i="1"/>
  <c r="S334" i="1"/>
  <c r="S336" i="1"/>
  <c r="S338" i="1"/>
  <c r="S340" i="1"/>
  <c r="S342" i="1"/>
  <c r="S344" i="1"/>
  <c r="S346" i="1"/>
  <c r="S348" i="1"/>
  <c r="S350" i="1"/>
  <c r="S352" i="1"/>
  <c r="S354" i="1"/>
  <c r="S356" i="1"/>
  <c r="S358" i="1"/>
  <c r="S360" i="1"/>
  <c r="S362" i="1"/>
  <c r="S364" i="1"/>
  <c r="S366" i="1"/>
  <c r="S368" i="1"/>
  <c r="S370" i="1"/>
  <c r="S372" i="1"/>
  <c r="S376" i="1"/>
  <c r="S378" i="1"/>
  <c r="S462" i="1"/>
  <c r="S464" i="1"/>
  <c r="S466" i="1"/>
  <c r="S468" i="1"/>
  <c r="S470" i="1"/>
  <c r="S472" i="1"/>
  <c r="S474" i="1"/>
  <c r="S476" i="1"/>
  <c r="S478" i="1"/>
  <c r="S480" i="1"/>
  <c r="S482" i="1"/>
  <c r="S484" i="1"/>
  <c r="S486" i="1"/>
  <c r="S488" i="1"/>
  <c r="S490" i="1"/>
  <c r="S492" i="1"/>
  <c r="S494" i="1"/>
  <c r="S496" i="1"/>
  <c r="S498" i="1"/>
  <c r="S500" i="1"/>
  <c r="S502" i="1"/>
  <c r="S504" i="1"/>
  <c r="S506" i="1"/>
  <c r="S508" i="1"/>
  <c r="S510" i="1"/>
  <c r="S512" i="1"/>
  <c r="S514" i="1"/>
  <c r="S516" i="1"/>
  <c r="S518" i="1"/>
  <c r="S520" i="1"/>
  <c r="S374" i="1"/>
  <c r="S377" i="1"/>
  <c r="S379" i="1"/>
  <c r="S463" i="1"/>
  <c r="S465" i="1"/>
  <c r="S467" i="1"/>
  <c r="S469" i="1"/>
  <c r="S471" i="1"/>
  <c r="S473" i="1"/>
  <c r="S475" i="1"/>
  <c r="S477" i="1"/>
  <c r="S479" i="1"/>
  <c r="S481" i="1"/>
  <c r="S483" i="1"/>
  <c r="S485" i="1"/>
  <c r="S487" i="1"/>
  <c r="S489" i="1"/>
  <c r="S491" i="1"/>
  <c r="S493" i="1"/>
  <c r="S495" i="1"/>
  <c r="S497" i="1"/>
  <c r="S499" i="1"/>
  <c r="S501" i="1"/>
  <c r="S503" i="1"/>
  <c r="S505" i="1"/>
  <c r="S507" i="1"/>
  <c r="S509" i="1"/>
  <c r="S511" i="1"/>
  <c r="S513" i="1"/>
  <c r="S515" i="1"/>
  <c r="S517" i="1"/>
  <c r="S519" i="1"/>
  <c r="S521" i="1"/>
  <c r="S285" i="13"/>
  <c r="S287" i="13"/>
  <c r="S289" i="13"/>
  <c r="S291" i="13"/>
  <c r="S293" i="13"/>
  <c r="S295" i="13"/>
  <c r="S297" i="13"/>
  <c r="S299" i="13"/>
  <c r="S301" i="13"/>
  <c r="S303" i="13"/>
  <c r="S305" i="13"/>
  <c r="S307" i="13"/>
  <c r="S309" i="13"/>
  <c r="S311" i="13"/>
  <c r="S313" i="13"/>
  <c r="S315" i="13"/>
  <c r="S317" i="13"/>
  <c r="S319" i="13"/>
  <c r="S321" i="13"/>
  <c r="S323" i="13"/>
  <c r="S325" i="13"/>
  <c r="S327" i="13"/>
  <c r="S329" i="13"/>
  <c r="S331" i="13"/>
  <c r="S333" i="13"/>
  <c r="S335" i="13"/>
  <c r="S337" i="13"/>
  <c r="S339" i="13"/>
  <c r="S341" i="13"/>
  <c r="S343" i="13"/>
  <c r="S345" i="13"/>
  <c r="S347" i="13"/>
  <c r="S349" i="13"/>
  <c r="S351" i="13"/>
  <c r="S353" i="13"/>
  <c r="S355" i="13"/>
  <c r="S357" i="13"/>
  <c r="S359" i="13"/>
  <c r="S361" i="13"/>
  <c r="S363" i="13"/>
  <c r="S365" i="13"/>
  <c r="S367" i="13"/>
  <c r="S369" i="13"/>
  <c r="S371" i="13"/>
  <c r="S373" i="13"/>
  <c r="S375" i="13"/>
  <c r="S377" i="13"/>
  <c r="S379" i="13"/>
  <c r="S381" i="13"/>
  <c r="S383" i="13"/>
  <c r="S385" i="13"/>
  <c r="S387" i="13"/>
  <c r="S389" i="13"/>
  <c r="S391" i="13"/>
  <c r="S393" i="13"/>
  <c r="S395" i="13"/>
  <c r="S397" i="13"/>
  <c r="S399" i="13"/>
  <c r="S401" i="13"/>
  <c r="S403" i="13"/>
  <c r="S405" i="13"/>
  <c r="S408" i="13"/>
  <c r="S410" i="13"/>
  <c r="S412" i="13"/>
  <c r="S414" i="13"/>
  <c r="S416" i="13"/>
  <c r="S418" i="13"/>
  <c r="S420" i="13"/>
  <c r="S422" i="13"/>
  <c r="S424" i="13"/>
  <c r="S426" i="13"/>
  <c r="S428" i="13"/>
  <c r="S430" i="13"/>
  <c r="S432" i="13"/>
  <c r="S434" i="13"/>
  <c r="S436" i="13"/>
  <c r="S438" i="13"/>
  <c r="S440" i="13"/>
  <c r="S442" i="13"/>
  <c r="S444" i="13"/>
  <c r="S446" i="13"/>
  <c r="S448" i="13"/>
  <c r="S450" i="13"/>
  <c r="S452" i="13"/>
  <c r="S454" i="13"/>
  <c r="S456" i="13"/>
  <c r="S458" i="13"/>
  <c r="S460" i="13"/>
  <c r="S462" i="13"/>
  <c r="S464" i="13"/>
  <c r="S466" i="13"/>
  <c r="S468" i="13"/>
  <c r="S470" i="13"/>
  <c r="S472" i="13"/>
  <c r="S474" i="13"/>
  <c r="S476" i="13"/>
  <c r="S478" i="13"/>
  <c r="S480" i="13"/>
  <c r="S482" i="13"/>
  <c r="S484" i="13"/>
  <c r="S486" i="13"/>
  <c r="S488" i="13"/>
  <c r="S490" i="13"/>
  <c r="S492" i="13"/>
  <c r="S494" i="13"/>
  <c r="S496" i="13"/>
  <c r="S498" i="13"/>
  <c r="S500" i="13"/>
  <c r="S502" i="13"/>
  <c r="S504" i="13"/>
  <c r="S506" i="13"/>
  <c r="S508" i="13"/>
  <c r="S510" i="13"/>
  <c r="S512" i="13"/>
  <c r="S514" i="13"/>
  <c r="S516" i="13"/>
  <c r="S518" i="13"/>
  <c r="S520" i="13"/>
  <c r="S522" i="13"/>
  <c r="S524" i="13"/>
  <c r="S526" i="13"/>
  <c r="S528" i="13"/>
  <c r="S90" i="13"/>
  <c r="S92" i="13"/>
  <c r="S94" i="13"/>
  <c r="S96" i="13"/>
  <c r="S98" i="13"/>
  <c r="S100" i="13"/>
  <c r="S102" i="13"/>
  <c r="S104" i="13"/>
  <c r="S106" i="13"/>
  <c r="S108" i="13"/>
  <c r="S110" i="13"/>
  <c r="S112" i="13"/>
  <c r="S114" i="13"/>
  <c r="S116" i="13"/>
  <c r="S118" i="13"/>
  <c r="S120" i="13"/>
  <c r="S122" i="13"/>
  <c r="S124" i="13"/>
  <c r="S126" i="13"/>
  <c r="S128" i="13"/>
  <c r="S130" i="13"/>
  <c r="S132" i="13"/>
  <c r="S134" i="13"/>
  <c r="S136" i="13"/>
  <c r="S138" i="13"/>
  <c r="S140" i="13"/>
  <c r="S142" i="13"/>
  <c r="S144" i="13"/>
  <c r="S146" i="13"/>
  <c r="S148" i="13"/>
  <c r="S150" i="13"/>
  <c r="S152" i="13"/>
  <c r="S154" i="13"/>
  <c r="S156" i="13"/>
  <c r="S158" i="13"/>
  <c r="S160" i="13"/>
  <c r="S162" i="13"/>
  <c r="S164" i="13"/>
  <c r="S166" i="13"/>
  <c r="S168" i="13"/>
  <c r="S170" i="13"/>
  <c r="S172" i="13"/>
  <c r="S174" i="13"/>
  <c r="S176" i="13"/>
  <c r="S178" i="13"/>
  <c r="S180" i="13"/>
  <c r="S182" i="13"/>
  <c r="S184" i="13"/>
  <c r="S186" i="13"/>
  <c r="S188" i="13"/>
  <c r="S190" i="13"/>
  <c r="S192" i="13"/>
  <c r="S194" i="13"/>
  <c r="S196" i="13"/>
  <c r="S198" i="13"/>
  <c r="S200" i="13"/>
  <c r="S202" i="13"/>
  <c r="S204" i="13"/>
  <c r="S206" i="13"/>
  <c r="S208" i="13"/>
  <c r="S210" i="13"/>
  <c r="S212" i="13"/>
  <c r="S214" i="13"/>
  <c r="S216" i="13"/>
  <c r="S218" i="13"/>
  <c r="S220" i="13"/>
  <c r="S222" i="13"/>
  <c r="S224" i="13"/>
  <c r="S226" i="13"/>
  <c r="S229" i="13"/>
  <c r="S231" i="13"/>
  <c r="S233" i="13"/>
  <c r="S235" i="13"/>
  <c r="S237" i="13"/>
  <c r="S239" i="13"/>
  <c r="S241" i="13"/>
  <c r="S243" i="13"/>
  <c r="S245" i="13"/>
  <c r="S247" i="13"/>
  <c r="S249" i="13"/>
  <c r="S251" i="13"/>
  <c r="S253" i="13"/>
  <c r="S255" i="13"/>
  <c r="S257" i="13"/>
  <c r="S259" i="13"/>
  <c r="S261" i="13"/>
  <c r="S263" i="13"/>
  <c r="S265" i="13"/>
  <c r="S267" i="13"/>
  <c r="S269" i="13"/>
  <c r="S271" i="13"/>
  <c r="S273" i="13"/>
  <c r="S275" i="13"/>
  <c r="S277" i="13"/>
  <c r="S279" i="13"/>
  <c r="S281" i="13"/>
  <c r="S283" i="13"/>
  <c r="S531" i="13"/>
  <c r="S533" i="13"/>
  <c r="S535" i="13"/>
  <c r="S537" i="13"/>
  <c r="S539" i="13"/>
  <c r="S541" i="13"/>
  <c r="S543" i="13"/>
  <c r="S545" i="13"/>
  <c r="S547" i="13"/>
  <c r="S549" i="13"/>
  <c r="S551" i="13"/>
  <c r="S553" i="13"/>
  <c r="S555" i="13"/>
  <c r="S557" i="13"/>
  <c r="S559" i="13"/>
  <c r="S561" i="13"/>
  <c r="S563" i="13"/>
  <c r="S565" i="13"/>
  <c r="S567" i="13"/>
  <c r="S569" i="13"/>
  <c r="S571" i="13"/>
  <c r="S573" i="13"/>
  <c r="S575" i="13"/>
  <c r="S577" i="13"/>
  <c r="S579" i="13"/>
  <c r="S581" i="13"/>
  <c r="S583" i="13"/>
  <c r="S585" i="13"/>
  <c r="S587" i="13"/>
  <c r="S589" i="13"/>
  <c r="S550" i="13"/>
  <c r="S554" i="13"/>
  <c r="S558" i="13"/>
  <c r="S562" i="13"/>
  <c r="S566" i="13"/>
  <c r="S570" i="13"/>
  <c r="S574" i="13"/>
  <c r="S578" i="13"/>
  <c r="S582" i="13"/>
  <c r="S586" i="13"/>
  <c r="S590" i="13"/>
  <c r="S284" i="13"/>
  <c r="S286" i="13"/>
  <c r="S288" i="13"/>
  <c r="S290" i="13"/>
  <c r="S292" i="13"/>
  <c r="S294" i="13"/>
  <c r="S296" i="13"/>
  <c r="S298" i="13"/>
  <c r="S300" i="13"/>
  <c r="S302" i="13"/>
  <c r="S304" i="13"/>
  <c r="S306" i="13"/>
  <c r="S308" i="13"/>
  <c r="S310" i="13"/>
  <c r="S312" i="13"/>
  <c r="S314" i="13"/>
  <c r="S316" i="13"/>
  <c r="S318" i="13"/>
  <c r="S320" i="13"/>
  <c r="S322" i="13"/>
  <c r="S324" i="13"/>
  <c r="S326" i="13"/>
  <c r="S328" i="13"/>
  <c r="S330" i="13"/>
  <c r="S332" i="13"/>
  <c r="S334" i="13"/>
  <c r="S336" i="13"/>
  <c r="S338" i="13"/>
  <c r="S340" i="13"/>
  <c r="S342" i="13"/>
  <c r="S344" i="13"/>
  <c r="S346" i="13"/>
  <c r="S348" i="13"/>
  <c r="S350" i="13"/>
  <c r="S352" i="13"/>
  <c r="S354" i="13"/>
  <c r="S356" i="13"/>
  <c r="S358" i="13"/>
  <c r="S360" i="13"/>
  <c r="S362" i="13"/>
  <c r="S364" i="13"/>
  <c r="S366" i="13"/>
  <c r="S368" i="13"/>
  <c r="S370" i="13"/>
  <c r="S372" i="13"/>
  <c r="S374" i="13"/>
  <c r="S376" i="13"/>
  <c r="S378" i="13"/>
  <c r="S380" i="13"/>
  <c r="S382" i="13"/>
  <c r="S384" i="13"/>
  <c r="S386" i="13"/>
  <c r="S388" i="13"/>
  <c r="S390" i="13"/>
  <c r="S392" i="13"/>
  <c r="S394" i="13"/>
  <c r="S396" i="13"/>
  <c r="S398" i="13"/>
  <c r="S400" i="13"/>
  <c r="S402" i="13"/>
  <c r="S404" i="13"/>
  <c r="S406" i="13"/>
  <c r="S407" i="13"/>
  <c r="S409" i="13"/>
  <c r="S411" i="13"/>
  <c r="S413" i="13"/>
  <c r="S415" i="13"/>
  <c r="S417" i="13"/>
  <c r="S419" i="13"/>
  <c r="S421" i="13"/>
  <c r="S423" i="13"/>
  <c r="S425" i="13"/>
  <c r="S427" i="13"/>
  <c r="S429" i="13"/>
  <c r="S431" i="13"/>
  <c r="S433" i="13"/>
  <c r="S435" i="13"/>
  <c r="S437" i="13"/>
  <c r="S439" i="13"/>
  <c r="S441" i="13"/>
  <c r="S443" i="13"/>
  <c r="S445" i="13"/>
  <c r="S447" i="13"/>
  <c r="S449" i="13"/>
  <c r="S451" i="13"/>
  <c r="S453" i="13"/>
  <c r="S455" i="13"/>
  <c r="S457" i="13"/>
  <c r="S459" i="13"/>
  <c r="S461" i="13"/>
  <c r="S463" i="13"/>
  <c r="S465" i="13"/>
  <c r="S467" i="13"/>
  <c r="S469" i="13"/>
  <c r="S471" i="13"/>
  <c r="S473" i="13"/>
  <c r="S475" i="13"/>
  <c r="S477" i="13"/>
  <c r="S479" i="13"/>
  <c r="S481" i="13"/>
  <c r="S483" i="13"/>
  <c r="S485" i="13"/>
  <c r="S487" i="13"/>
  <c r="S489" i="13"/>
  <c r="S491" i="13"/>
  <c r="S493" i="13"/>
  <c r="S495" i="13"/>
  <c r="S497" i="13"/>
  <c r="S499" i="13"/>
  <c r="S501" i="13"/>
  <c r="S503" i="13"/>
  <c r="S505" i="13"/>
  <c r="S507" i="13"/>
  <c r="S509" i="13"/>
  <c r="S511" i="13"/>
  <c r="S513" i="13"/>
  <c r="S515" i="13"/>
  <c r="S517" i="13"/>
  <c r="S519" i="13"/>
  <c r="S521" i="13"/>
  <c r="S523" i="13"/>
  <c r="S525" i="13"/>
  <c r="S527" i="13"/>
  <c r="S529" i="13"/>
  <c r="S91" i="13"/>
  <c r="S93" i="13"/>
  <c r="S95" i="13"/>
  <c r="S97" i="13"/>
  <c r="S99" i="13"/>
  <c r="S101" i="13"/>
  <c r="S103" i="13"/>
  <c r="S105" i="13"/>
  <c r="S107" i="13"/>
  <c r="S109" i="13"/>
  <c r="S111" i="13"/>
  <c r="S113" i="13"/>
  <c r="S115" i="13"/>
  <c r="S117" i="13"/>
  <c r="S119" i="13"/>
  <c r="S121" i="13"/>
  <c r="S123" i="13"/>
  <c r="S125" i="13"/>
  <c r="S127" i="13"/>
  <c r="S129" i="13"/>
  <c r="S131" i="13"/>
  <c r="S133" i="13"/>
  <c r="S135" i="13"/>
  <c r="S137" i="13"/>
  <c r="S139" i="13"/>
  <c r="S141" i="13"/>
  <c r="S143" i="13"/>
  <c r="S145" i="13"/>
  <c r="S147" i="13"/>
  <c r="S149" i="13"/>
  <c r="S151" i="13"/>
  <c r="S153" i="13"/>
  <c r="S155" i="13"/>
  <c r="S157" i="13"/>
  <c r="S159" i="13"/>
  <c r="S161" i="13"/>
  <c r="S163" i="13"/>
  <c r="S165" i="13"/>
  <c r="S167" i="13"/>
  <c r="S169" i="13"/>
  <c r="S171" i="13"/>
  <c r="S173" i="13"/>
  <c r="S175" i="13"/>
  <c r="S177" i="13"/>
  <c r="S179" i="13"/>
  <c r="S181" i="13"/>
  <c r="S183" i="13"/>
  <c r="S185" i="13"/>
  <c r="S187" i="13"/>
  <c r="S189" i="13"/>
  <c r="S191" i="13"/>
  <c r="S193" i="13"/>
  <c r="S195" i="13"/>
  <c r="S197" i="13"/>
  <c r="S199" i="13"/>
  <c r="S201" i="13"/>
  <c r="S203" i="13"/>
  <c r="S205" i="13"/>
  <c r="S207" i="13"/>
  <c r="S209" i="13"/>
  <c r="S211" i="13"/>
  <c r="S213" i="13"/>
  <c r="S215" i="13"/>
  <c r="S217" i="13"/>
  <c r="S219" i="13"/>
  <c r="S221" i="13"/>
  <c r="S223" i="13"/>
  <c r="S225" i="13"/>
  <c r="S227" i="13"/>
  <c r="S228" i="13"/>
  <c r="S230" i="13"/>
  <c r="S232" i="13"/>
  <c r="S234" i="13"/>
  <c r="S236" i="13"/>
  <c r="S238" i="13"/>
  <c r="S240" i="13"/>
  <c r="S242" i="13"/>
  <c r="S244" i="13"/>
  <c r="S246" i="13"/>
  <c r="S248" i="13"/>
  <c r="S250" i="13"/>
  <c r="S252" i="13"/>
  <c r="S254" i="13"/>
  <c r="S256" i="13"/>
  <c r="S258" i="13"/>
  <c r="S260" i="13"/>
  <c r="S262" i="13"/>
  <c r="S264" i="13"/>
  <c r="S266" i="13"/>
  <c r="S268" i="13"/>
  <c r="S270" i="13"/>
  <c r="S272" i="13"/>
  <c r="S274" i="13"/>
  <c r="S276" i="13"/>
  <c r="S278" i="13"/>
  <c r="S280" i="13"/>
  <c r="S282" i="13"/>
  <c r="S530" i="13"/>
  <c r="S532" i="13"/>
  <c r="S534" i="13"/>
  <c r="S536" i="13"/>
  <c r="S538" i="13"/>
  <c r="S540" i="13"/>
  <c r="S542" i="13"/>
  <c r="S544" i="13"/>
  <c r="S546" i="13"/>
  <c r="S548" i="13"/>
  <c r="S552" i="13"/>
  <c r="S556" i="13"/>
  <c r="S560" i="13"/>
  <c r="S564" i="13"/>
  <c r="S568" i="13"/>
  <c r="S572" i="13"/>
  <c r="S576" i="13"/>
  <c r="S580" i="13"/>
  <c r="S584" i="13"/>
  <c r="S588" i="13"/>
  <c r="S155" i="21"/>
  <c r="S12" i="20"/>
  <c r="S25" i="13"/>
  <c r="S10" i="13"/>
  <c r="S36" i="13"/>
  <c r="S9" i="13"/>
  <c r="S37" i="13"/>
  <c r="S14" i="13"/>
  <c r="BX36" i="3"/>
  <c r="E12" i="3" l="1"/>
  <c r="N12" i="3"/>
  <c r="N14" i="3"/>
  <c r="N16" i="3"/>
  <c r="N18" i="3"/>
  <c r="N20" i="3"/>
  <c r="N22" i="3"/>
  <c r="N24" i="3"/>
  <c r="N26" i="3"/>
  <c r="E13" i="3"/>
  <c r="E15" i="3"/>
  <c r="E17" i="3"/>
  <c r="E19" i="3"/>
  <c r="E21" i="3"/>
  <c r="E23" i="3"/>
  <c r="E25" i="3"/>
  <c r="N13" i="3"/>
  <c r="N15" i="3"/>
  <c r="N17" i="3"/>
  <c r="N19" i="3"/>
  <c r="N21" i="3"/>
  <c r="N23" i="3"/>
  <c r="N25" i="3"/>
  <c r="N11" i="3"/>
  <c r="E14" i="3"/>
  <c r="E16" i="3"/>
  <c r="E18" i="3"/>
  <c r="E20" i="3"/>
  <c r="E22" i="3"/>
  <c r="E24" i="3"/>
  <c r="E26" i="3"/>
  <c r="AM29" i="10"/>
  <c r="AM30" i="10"/>
  <c r="AM31" i="10"/>
  <c r="AM32" i="10"/>
  <c r="AM33" i="10"/>
  <c r="AM34" i="10"/>
  <c r="AM35" i="10"/>
  <c r="AM36" i="10"/>
  <c r="AM37" i="10"/>
  <c r="AM38" i="10"/>
  <c r="AM39" i="10"/>
  <c r="AM40" i="10"/>
  <c r="AM41" i="10"/>
  <c r="AM42" i="10"/>
  <c r="AM43" i="10"/>
  <c r="AM44" i="10"/>
  <c r="AM45" i="10"/>
  <c r="AM46" i="10"/>
  <c r="AM47" i="10"/>
  <c r="AM28" i="10"/>
  <c r="AJ30" i="10" l="1"/>
  <c r="AJ34" i="10"/>
  <c r="AJ40" i="10"/>
  <c r="AK40" i="10" s="1"/>
  <c r="S22" i="10" s="1"/>
  <c r="AJ31" i="10"/>
  <c r="AJ35" i="10"/>
  <c r="AK35" i="10" s="1"/>
  <c r="D22" i="10" s="1"/>
  <c r="AJ39" i="10"/>
  <c r="O22" i="10" s="1"/>
  <c r="AJ32" i="10"/>
  <c r="AK32" i="10" s="1"/>
  <c r="M14" i="10" s="1"/>
  <c r="AJ36" i="10"/>
  <c r="AK36" i="10" s="1"/>
  <c r="G22" i="10" s="1"/>
  <c r="AJ33" i="10"/>
  <c r="AJ37" i="10"/>
  <c r="AJ38" i="10"/>
  <c r="S12" i="4"/>
  <c r="L14" i="10" l="1"/>
  <c r="F22" i="10"/>
  <c r="R22" i="10"/>
  <c r="C22" i="10"/>
  <c r="L22" i="10"/>
  <c r="AK38" i="10"/>
  <c r="M22" i="10" s="1"/>
  <c r="I22" i="10"/>
  <c r="AK37" i="10"/>
  <c r="J22" i="10" s="1"/>
  <c r="AK39" i="10"/>
  <c r="P22" i="10" s="1"/>
  <c r="I14" i="10"/>
  <c r="AK31" i="10"/>
  <c r="J14" i="10" s="1"/>
  <c r="R14" i="10"/>
  <c r="AK34" i="10"/>
  <c r="S14" i="10" s="1"/>
  <c r="O14" i="10"/>
  <c r="AK33" i="10"/>
  <c r="P14" i="10" s="1"/>
  <c r="F14" i="10"/>
  <c r="AK30" i="10"/>
  <c r="G14" i="10" s="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15" i="21"/>
  <c r="O154" i="21"/>
  <c r="O153" i="21"/>
  <c r="O152" i="21"/>
  <c r="O151" i="21"/>
  <c r="M151" i="21"/>
  <c r="L151" i="21"/>
  <c r="K151" i="21"/>
  <c r="O150" i="21"/>
  <c r="M150" i="21"/>
  <c r="L150" i="21"/>
  <c r="K150" i="21"/>
  <c r="O149" i="21"/>
  <c r="M149" i="21"/>
  <c r="L149" i="21"/>
  <c r="K149" i="21"/>
  <c r="O148" i="21"/>
  <c r="M148" i="21"/>
  <c r="L148" i="21"/>
  <c r="K148" i="21"/>
  <c r="O147" i="21"/>
  <c r="M147" i="21"/>
  <c r="L147" i="21"/>
  <c r="K147" i="21"/>
  <c r="O146" i="21"/>
  <c r="M146" i="21"/>
  <c r="L146" i="21"/>
  <c r="K146" i="21"/>
  <c r="O145" i="21"/>
  <c r="M145" i="21"/>
  <c r="L145" i="21"/>
  <c r="K145" i="21"/>
  <c r="O144" i="21"/>
  <c r="M144" i="21"/>
  <c r="L144" i="21"/>
  <c r="K144" i="21"/>
  <c r="O143" i="21"/>
  <c r="M143" i="21"/>
  <c r="L143" i="21"/>
  <c r="K143" i="21"/>
  <c r="O142" i="21"/>
  <c r="M142" i="21"/>
  <c r="L142" i="21"/>
  <c r="K142" i="21"/>
  <c r="O141" i="21"/>
  <c r="M141" i="21"/>
  <c r="L141" i="21"/>
  <c r="K141" i="21"/>
  <c r="O140" i="21"/>
  <c r="M140" i="21"/>
  <c r="L140" i="21"/>
  <c r="K140" i="21"/>
  <c r="O139" i="21"/>
  <c r="M139" i="21"/>
  <c r="L139" i="21"/>
  <c r="K139" i="21"/>
  <c r="O138" i="21"/>
  <c r="M138" i="21"/>
  <c r="L138" i="21"/>
  <c r="K138" i="21"/>
  <c r="O137" i="21"/>
  <c r="M137" i="21"/>
  <c r="L137" i="21"/>
  <c r="K137" i="21"/>
  <c r="O136" i="21"/>
  <c r="M136" i="21"/>
  <c r="L136" i="21"/>
  <c r="K136" i="21"/>
  <c r="O135" i="21"/>
  <c r="M135" i="21"/>
  <c r="L135" i="21"/>
  <c r="K135" i="21"/>
  <c r="O134" i="21"/>
  <c r="M134" i="21"/>
  <c r="L134" i="21"/>
  <c r="K134" i="21"/>
  <c r="O133" i="21"/>
  <c r="M133" i="21"/>
  <c r="L133" i="21"/>
  <c r="K133" i="21"/>
  <c r="O132" i="21"/>
  <c r="M132" i="21"/>
  <c r="L132" i="21"/>
  <c r="K132" i="21"/>
  <c r="O131" i="21"/>
  <c r="M131" i="21"/>
  <c r="L131" i="21"/>
  <c r="K131" i="21"/>
  <c r="O130" i="21"/>
  <c r="M130" i="21"/>
  <c r="L130" i="21"/>
  <c r="K130" i="21"/>
  <c r="O129" i="21"/>
  <c r="M129" i="21"/>
  <c r="L129" i="21"/>
  <c r="K129" i="21"/>
  <c r="O128" i="21"/>
  <c r="M128" i="21"/>
  <c r="L128" i="21"/>
  <c r="K128" i="21"/>
  <c r="P128" i="21" s="1"/>
  <c r="O127" i="21"/>
  <c r="M127" i="21"/>
  <c r="L127" i="21"/>
  <c r="K127" i="21"/>
  <c r="P127" i="21" s="1"/>
  <c r="O126" i="21"/>
  <c r="M126" i="21"/>
  <c r="L126" i="21"/>
  <c r="K126" i="21"/>
  <c r="P126" i="21" s="1"/>
  <c r="O125" i="21"/>
  <c r="M125" i="21"/>
  <c r="L125" i="21"/>
  <c r="K125" i="21"/>
  <c r="P125" i="21" s="1"/>
  <c r="O124" i="21"/>
  <c r="M124" i="21"/>
  <c r="L124" i="21"/>
  <c r="K124" i="21"/>
  <c r="P124" i="21" s="1"/>
  <c r="O123" i="21"/>
  <c r="M123" i="21"/>
  <c r="L123" i="21"/>
  <c r="K123" i="21"/>
  <c r="P123" i="21" s="1"/>
  <c r="O122" i="21"/>
  <c r="M122" i="21"/>
  <c r="L122" i="21"/>
  <c r="K122" i="21"/>
  <c r="P122" i="21" s="1"/>
  <c r="O121" i="21"/>
  <c r="M121" i="21"/>
  <c r="L121" i="21"/>
  <c r="K121" i="21"/>
  <c r="P121" i="21" s="1"/>
  <c r="O120" i="21"/>
  <c r="M120" i="21"/>
  <c r="L120" i="21"/>
  <c r="K120" i="21"/>
  <c r="P120" i="21" s="1"/>
  <c r="O119" i="21"/>
  <c r="M119" i="21"/>
  <c r="L119" i="21"/>
  <c r="K119" i="21"/>
  <c r="P119" i="21" s="1"/>
  <c r="O118" i="21"/>
  <c r="M118" i="21"/>
  <c r="L118" i="21"/>
  <c r="K118" i="21"/>
  <c r="P118" i="21" s="1"/>
  <c r="O117" i="21"/>
  <c r="M117" i="21"/>
  <c r="L117" i="21"/>
  <c r="K117" i="21"/>
  <c r="P117" i="21" s="1"/>
  <c r="O116" i="21"/>
  <c r="M116" i="21"/>
  <c r="L116" i="21"/>
  <c r="K116" i="21"/>
  <c r="P116" i="21" s="1"/>
  <c r="O115" i="21"/>
  <c r="M115" i="21"/>
  <c r="L115" i="21"/>
  <c r="K115" i="21"/>
  <c r="P115" i="21" s="1"/>
  <c r="O114" i="21"/>
  <c r="M114" i="21"/>
  <c r="L114" i="21"/>
  <c r="K114" i="21"/>
  <c r="P114" i="21" s="1"/>
  <c r="O113" i="21"/>
  <c r="M113" i="21"/>
  <c r="L113" i="21"/>
  <c r="K113" i="21"/>
  <c r="P113" i="21" s="1"/>
  <c r="O112" i="21"/>
  <c r="M112" i="21"/>
  <c r="L112" i="21"/>
  <c r="K112" i="21"/>
  <c r="P112" i="21" s="1"/>
  <c r="O111" i="21"/>
  <c r="M111" i="21"/>
  <c r="L111" i="21"/>
  <c r="K111" i="21"/>
  <c r="P111" i="21" s="1"/>
  <c r="O110" i="21"/>
  <c r="M110" i="21"/>
  <c r="L110" i="21"/>
  <c r="K110" i="21"/>
  <c r="P110" i="21" s="1"/>
  <c r="O109" i="21"/>
  <c r="M109" i="21"/>
  <c r="L109" i="21"/>
  <c r="K109" i="21"/>
  <c r="P109" i="21" s="1"/>
  <c r="O108" i="21"/>
  <c r="M108" i="21"/>
  <c r="L108" i="21"/>
  <c r="K108" i="21"/>
  <c r="P108" i="21" s="1"/>
  <c r="O107" i="21"/>
  <c r="M107" i="21"/>
  <c r="L107" i="21"/>
  <c r="K107" i="21"/>
  <c r="P107" i="21" s="1"/>
  <c r="O106" i="21"/>
  <c r="M106" i="21"/>
  <c r="L106" i="21"/>
  <c r="K106" i="21"/>
  <c r="P106" i="21" s="1"/>
  <c r="O105" i="21"/>
  <c r="M105" i="21"/>
  <c r="L105" i="21"/>
  <c r="K105" i="21"/>
  <c r="P105" i="21" s="1"/>
  <c r="O104" i="21"/>
  <c r="M104" i="21"/>
  <c r="L104" i="21"/>
  <c r="K104" i="21"/>
  <c r="P104" i="21" s="1"/>
  <c r="O103" i="21"/>
  <c r="M103" i="21"/>
  <c r="L103" i="21"/>
  <c r="K103" i="21"/>
  <c r="P103" i="21" s="1"/>
  <c r="O102" i="21"/>
  <c r="M102" i="21"/>
  <c r="L102" i="21"/>
  <c r="K102" i="21"/>
  <c r="P102" i="21" s="1"/>
  <c r="O101" i="21"/>
  <c r="M101" i="21"/>
  <c r="L101" i="21"/>
  <c r="K101" i="21"/>
  <c r="P101" i="21" s="1"/>
  <c r="O100" i="21"/>
  <c r="M100" i="21"/>
  <c r="L100" i="21"/>
  <c r="K100" i="21"/>
  <c r="P100" i="21" s="1"/>
  <c r="O99" i="21"/>
  <c r="M99" i="21"/>
  <c r="L99" i="21"/>
  <c r="K99" i="21"/>
  <c r="P99" i="21" s="1"/>
  <c r="O98" i="21"/>
  <c r="M98" i="21"/>
  <c r="L98" i="21"/>
  <c r="K98" i="21"/>
  <c r="P98" i="21" s="1"/>
  <c r="O97" i="21"/>
  <c r="M97" i="21"/>
  <c r="L97" i="21"/>
  <c r="K97" i="21"/>
  <c r="P97" i="21" s="1"/>
  <c r="O96" i="21"/>
  <c r="M96" i="21"/>
  <c r="L96" i="21"/>
  <c r="K96" i="21"/>
  <c r="P96" i="21" s="1"/>
  <c r="O95" i="21"/>
  <c r="M95" i="21"/>
  <c r="L95" i="21"/>
  <c r="K95" i="21"/>
  <c r="P95" i="21" s="1"/>
  <c r="O94" i="21"/>
  <c r="M94" i="21"/>
  <c r="L94" i="21"/>
  <c r="K94" i="21"/>
  <c r="P94" i="21" s="1"/>
  <c r="O93" i="21"/>
  <c r="M93" i="21"/>
  <c r="L93" i="21"/>
  <c r="K93" i="21"/>
  <c r="P93" i="21" s="1"/>
  <c r="O92" i="21"/>
  <c r="M92" i="21"/>
  <c r="L92" i="21"/>
  <c r="K92" i="21"/>
  <c r="P92" i="21" s="1"/>
  <c r="O91" i="21"/>
  <c r="M91" i="21"/>
  <c r="L91" i="21"/>
  <c r="K91" i="21"/>
  <c r="P91" i="21" s="1"/>
  <c r="O90" i="21"/>
  <c r="M90" i="21"/>
  <c r="L90" i="21"/>
  <c r="K90" i="21"/>
  <c r="P90" i="21" s="1"/>
  <c r="O89" i="21"/>
  <c r="M89" i="21"/>
  <c r="L89" i="21"/>
  <c r="K89" i="21"/>
  <c r="P89" i="21" s="1"/>
  <c r="O88" i="21"/>
  <c r="M88" i="21"/>
  <c r="L88" i="21"/>
  <c r="K88" i="21"/>
  <c r="P88" i="21" s="1"/>
  <c r="O87" i="21"/>
  <c r="M87" i="21"/>
  <c r="L87" i="21"/>
  <c r="K87" i="21"/>
  <c r="P87" i="21" s="1"/>
  <c r="O86" i="21"/>
  <c r="M86" i="21"/>
  <c r="L86" i="21"/>
  <c r="K86" i="21"/>
  <c r="P86" i="21" s="1"/>
  <c r="O85" i="21"/>
  <c r="M85" i="21"/>
  <c r="L85" i="21"/>
  <c r="K85" i="21"/>
  <c r="P85" i="21" s="1"/>
  <c r="O84" i="21"/>
  <c r="M84" i="21"/>
  <c r="L84" i="21"/>
  <c r="K84" i="21"/>
  <c r="P84" i="21" s="1"/>
  <c r="O83" i="21"/>
  <c r="M83" i="21"/>
  <c r="L83" i="21"/>
  <c r="K83" i="21"/>
  <c r="P83" i="21" s="1"/>
  <c r="O82" i="21"/>
  <c r="M82" i="21"/>
  <c r="L82" i="21"/>
  <c r="K82" i="21"/>
  <c r="P82" i="21" s="1"/>
  <c r="O81" i="21"/>
  <c r="M81" i="21"/>
  <c r="L81" i="21"/>
  <c r="K81" i="21"/>
  <c r="P81" i="21" s="1"/>
  <c r="O80" i="21"/>
  <c r="M80" i="21"/>
  <c r="L80" i="21"/>
  <c r="K80" i="21"/>
  <c r="P80" i="21" s="1"/>
  <c r="O79" i="21"/>
  <c r="M79" i="21"/>
  <c r="L79" i="21"/>
  <c r="K79" i="21"/>
  <c r="P79" i="21" s="1"/>
  <c r="O78" i="21"/>
  <c r="M78" i="21"/>
  <c r="L78" i="21"/>
  <c r="K78" i="21"/>
  <c r="P78" i="21" s="1"/>
  <c r="O77" i="21"/>
  <c r="M77" i="21"/>
  <c r="L77" i="21"/>
  <c r="K77" i="21"/>
  <c r="P77" i="21" s="1"/>
  <c r="O76" i="21"/>
  <c r="M76" i="21"/>
  <c r="L76" i="21"/>
  <c r="K76" i="21"/>
  <c r="P76" i="21" s="1"/>
  <c r="O75" i="21"/>
  <c r="M75" i="21"/>
  <c r="L75" i="21"/>
  <c r="K75" i="21"/>
  <c r="P75" i="21" s="1"/>
  <c r="O74" i="21"/>
  <c r="M74" i="21"/>
  <c r="L74" i="21"/>
  <c r="K74" i="21"/>
  <c r="P74" i="21" s="1"/>
  <c r="O73" i="21"/>
  <c r="M73" i="21"/>
  <c r="L73" i="21"/>
  <c r="K73" i="21"/>
  <c r="P73" i="21" s="1"/>
  <c r="O72" i="21"/>
  <c r="M72" i="21"/>
  <c r="L72" i="21"/>
  <c r="K72" i="21"/>
  <c r="P72" i="21" s="1"/>
  <c r="O71" i="21"/>
  <c r="M71" i="21"/>
  <c r="L71" i="21"/>
  <c r="K71" i="21"/>
  <c r="P71" i="21" s="1"/>
  <c r="O70" i="21"/>
  <c r="M70" i="21"/>
  <c r="L70" i="21"/>
  <c r="K70" i="21"/>
  <c r="P70" i="21" s="1"/>
  <c r="O69" i="21"/>
  <c r="M69" i="21"/>
  <c r="L69" i="21"/>
  <c r="K69" i="21"/>
  <c r="P69" i="21" s="1"/>
  <c r="O68" i="21"/>
  <c r="M68" i="21"/>
  <c r="L68" i="21"/>
  <c r="K68" i="21"/>
  <c r="P68" i="21" s="1"/>
  <c r="O67" i="21"/>
  <c r="M67" i="21"/>
  <c r="L67" i="21"/>
  <c r="K67" i="21"/>
  <c r="P67" i="21" s="1"/>
  <c r="O66" i="21"/>
  <c r="M66" i="21"/>
  <c r="L66" i="21"/>
  <c r="K66" i="21"/>
  <c r="P66" i="21" s="1"/>
  <c r="O65" i="21"/>
  <c r="M65" i="21"/>
  <c r="L65" i="21"/>
  <c r="K65" i="21"/>
  <c r="P65" i="21" s="1"/>
  <c r="O64" i="21"/>
  <c r="M64" i="21"/>
  <c r="L64" i="21"/>
  <c r="K64" i="21"/>
  <c r="P64" i="21" s="1"/>
  <c r="O63" i="21"/>
  <c r="M63" i="21"/>
  <c r="L63" i="21"/>
  <c r="K63" i="21"/>
  <c r="P63" i="21" s="1"/>
  <c r="O62" i="21"/>
  <c r="M62" i="21"/>
  <c r="L62" i="21"/>
  <c r="K62" i="21"/>
  <c r="P62" i="21" s="1"/>
  <c r="O61" i="21"/>
  <c r="M61" i="21"/>
  <c r="L61" i="21"/>
  <c r="K61" i="21"/>
  <c r="P61" i="21" s="1"/>
  <c r="O60" i="21"/>
  <c r="M60" i="21"/>
  <c r="L60" i="21"/>
  <c r="K60" i="21"/>
  <c r="P60" i="21" s="1"/>
  <c r="O59" i="21"/>
  <c r="M59" i="21"/>
  <c r="L59" i="21"/>
  <c r="K59" i="21"/>
  <c r="P59" i="21" s="1"/>
  <c r="O58" i="21"/>
  <c r="M58" i="21"/>
  <c r="L58" i="21"/>
  <c r="K58" i="21"/>
  <c r="P58" i="21" s="1"/>
  <c r="O57" i="21"/>
  <c r="M57" i="21"/>
  <c r="L57" i="21"/>
  <c r="K57" i="21"/>
  <c r="P57" i="21" s="1"/>
  <c r="O56" i="21"/>
  <c r="M56" i="21"/>
  <c r="L56" i="21"/>
  <c r="K56" i="21"/>
  <c r="P56" i="21" s="1"/>
  <c r="O55" i="21"/>
  <c r="M55" i="21"/>
  <c r="L55" i="21"/>
  <c r="K55" i="21"/>
  <c r="P55" i="21" s="1"/>
  <c r="O54" i="21"/>
  <c r="M54" i="21"/>
  <c r="L54" i="21"/>
  <c r="K54" i="21"/>
  <c r="P54" i="21" s="1"/>
  <c r="O53" i="21"/>
  <c r="M53" i="21"/>
  <c r="L53" i="21"/>
  <c r="K53" i="21"/>
  <c r="P53" i="21" s="1"/>
  <c r="O52" i="21"/>
  <c r="M52" i="21"/>
  <c r="L52" i="21"/>
  <c r="K52" i="21"/>
  <c r="P52" i="21" s="1"/>
  <c r="O51" i="21"/>
  <c r="M51" i="21"/>
  <c r="L51" i="21"/>
  <c r="K51" i="21"/>
  <c r="P51" i="21" s="1"/>
  <c r="O50" i="21"/>
  <c r="M50" i="21"/>
  <c r="L50" i="21"/>
  <c r="K50" i="21"/>
  <c r="P50" i="21" s="1"/>
  <c r="O49" i="21"/>
  <c r="M49" i="21"/>
  <c r="L49" i="21"/>
  <c r="K49" i="21"/>
  <c r="P49" i="21" s="1"/>
  <c r="O48" i="21"/>
  <c r="M48" i="21"/>
  <c r="L48" i="21"/>
  <c r="K48" i="21"/>
  <c r="P48" i="21" s="1"/>
  <c r="O47" i="21"/>
  <c r="M47" i="21"/>
  <c r="L47" i="21"/>
  <c r="K47" i="21"/>
  <c r="P47" i="21" s="1"/>
  <c r="O46" i="21"/>
  <c r="M46" i="21"/>
  <c r="L46" i="21"/>
  <c r="K46" i="21"/>
  <c r="P46" i="21" s="1"/>
  <c r="O45" i="21"/>
  <c r="M45" i="21"/>
  <c r="L45" i="21"/>
  <c r="K45" i="21"/>
  <c r="P45" i="21" s="1"/>
  <c r="O44" i="21"/>
  <c r="M44" i="21"/>
  <c r="L44" i="21"/>
  <c r="K44" i="21"/>
  <c r="P44" i="21" s="1"/>
  <c r="O43" i="21"/>
  <c r="M43" i="21"/>
  <c r="L43" i="21"/>
  <c r="K43" i="21"/>
  <c r="P43" i="21" s="1"/>
  <c r="O42" i="21"/>
  <c r="M42" i="21"/>
  <c r="L42" i="21"/>
  <c r="K42" i="21"/>
  <c r="P42" i="21" s="1"/>
  <c r="O41" i="21"/>
  <c r="M41" i="21"/>
  <c r="L41" i="21"/>
  <c r="K41" i="21"/>
  <c r="P41" i="21" s="1"/>
  <c r="O40" i="21"/>
  <c r="M40" i="21"/>
  <c r="L40" i="21"/>
  <c r="K40" i="21"/>
  <c r="P40" i="21" s="1"/>
  <c r="O39" i="21"/>
  <c r="M39" i="21"/>
  <c r="L39" i="21"/>
  <c r="K39" i="21"/>
  <c r="P39" i="21" s="1"/>
  <c r="O38" i="21"/>
  <c r="M38" i="21"/>
  <c r="L38" i="21"/>
  <c r="K38" i="21"/>
  <c r="P38" i="21" s="1"/>
  <c r="O37" i="21"/>
  <c r="M37" i="21"/>
  <c r="L37" i="21"/>
  <c r="K37" i="21"/>
  <c r="P37" i="21" s="1"/>
  <c r="O36" i="21"/>
  <c r="M36" i="21"/>
  <c r="L36" i="21"/>
  <c r="K36" i="21"/>
  <c r="P36" i="21" s="1"/>
  <c r="O35" i="21"/>
  <c r="M35" i="21"/>
  <c r="L35" i="21"/>
  <c r="K35" i="21"/>
  <c r="P35" i="21" s="1"/>
  <c r="O34" i="21"/>
  <c r="M34" i="21"/>
  <c r="L34" i="21"/>
  <c r="K34" i="21"/>
  <c r="P34" i="21" s="1"/>
  <c r="O33" i="21"/>
  <c r="M33" i="21"/>
  <c r="L33" i="21"/>
  <c r="K33" i="21"/>
  <c r="P33" i="21" s="1"/>
  <c r="O32" i="21"/>
  <c r="M32" i="21"/>
  <c r="L32" i="21"/>
  <c r="K32" i="21"/>
  <c r="P32" i="21" s="1"/>
  <c r="O31" i="21"/>
  <c r="M31" i="21"/>
  <c r="L31" i="21"/>
  <c r="K31" i="21"/>
  <c r="P31" i="21" s="1"/>
  <c r="O30" i="21"/>
  <c r="M30" i="21"/>
  <c r="L30" i="21"/>
  <c r="K30" i="21"/>
  <c r="P30" i="21" s="1"/>
  <c r="O29" i="21"/>
  <c r="M29" i="21"/>
  <c r="L29" i="21"/>
  <c r="K29" i="21"/>
  <c r="P29" i="21" s="1"/>
  <c r="V28" i="21"/>
  <c r="O28" i="21"/>
  <c r="M28" i="21"/>
  <c r="L28" i="21"/>
  <c r="K28" i="21"/>
  <c r="P28" i="21" s="1"/>
  <c r="V27" i="21"/>
  <c r="O27" i="21"/>
  <c r="M27" i="21"/>
  <c r="L27" i="21"/>
  <c r="K27" i="21"/>
  <c r="P27" i="21" s="1"/>
  <c r="V26" i="21"/>
  <c r="O26" i="21"/>
  <c r="M26" i="21"/>
  <c r="L26" i="21"/>
  <c r="K26" i="21"/>
  <c r="P26" i="21" s="1"/>
  <c r="V25" i="21"/>
  <c r="O25" i="21"/>
  <c r="M25" i="21"/>
  <c r="L25" i="21"/>
  <c r="K25" i="21"/>
  <c r="P25" i="21" s="1"/>
  <c r="V24" i="21"/>
  <c r="O24" i="21"/>
  <c r="M24" i="21"/>
  <c r="L24" i="21"/>
  <c r="K24" i="21"/>
  <c r="P24" i="21" s="1"/>
  <c r="V23" i="21"/>
  <c r="O23" i="21"/>
  <c r="M23" i="21"/>
  <c r="L23" i="21"/>
  <c r="K23" i="21"/>
  <c r="P23" i="21" s="1"/>
  <c r="V22" i="21"/>
  <c r="O22" i="21"/>
  <c r="M22" i="21"/>
  <c r="L22" i="21"/>
  <c r="K22" i="21"/>
  <c r="P22" i="21" s="1"/>
  <c r="V21" i="21"/>
  <c r="O21" i="21"/>
  <c r="M21" i="21"/>
  <c r="L21" i="21"/>
  <c r="K21" i="21"/>
  <c r="P21" i="21" s="1"/>
  <c r="V20" i="21"/>
  <c r="O20" i="21"/>
  <c r="M20" i="21"/>
  <c r="L20" i="21"/>
  <c r="K20" i="21"/>
  <c r="P20" i="21" s="1"/>
  <c r="V19" i="21"/>
  <c r="O19" i="21"/>
  <c r="M19" i="21"/>
  <c r="L19" i="21"/>
  <c r="K19" i="21"/>
  <c r="P19" i="21" s="1"/>
  <c r="V18" i="21"/>
  <c r="O18" i="21"/>
  <c r="M18" i="21"/>
  <c r="L18" i="21"/>
  <c r="K18" i="21"/>
  <c r="P18" i="21" s="1"/>
  <c r="V17" i="21"/>
  <c r="O17" i="21"/>
  <c r="M17" i="21"/>
  <c r="L17" i="21"/>
  <c r="K17" i="21"/>
  <c r="P17" i="21" s="1"/>
  <c r="V16" i="21"/>
  <c r="O16" i="21"/>
  <c r="M16" i="21"/>
  <c r="L16" i="21"/>
  <c r="K16" i="21"/>
  <c r="P16" i="21" s="1"/>
  <c r="V15" i="21"/>
  <c r="O15" i="21"/>
  <c r="M15" i="21"/>
  <c r="L15" i="21"/>
  <c r="K15" i="21"/>
  <c r="P15" i="21" s="1"/>
  <c r="V14" i="21"/>
  <c r="O14" i="21"/>
  <c r="M14" i="21"/>
  <c r="L14" i="21"/>
  <c r="K14" i="21"/>
  <c r="P14" i="21" s="1"/>
  <c r="V13" i="21"/>
  <c r="O13" i="21"/>
  <c r="M13" i="21"/>
  <c r="L13" i="21"/>
  <c r="K13" i="21"/>
  <c r="V12" i="21"/>
  <c r="O12" i="21"/>
  <c r="V11" i="21"/>
  <c r="O11" i="21"/>
  <c r="V10" i="21"/>
  <c r="O10" i="21"/>
  <c r="V9" i="21"/>
  <c r="O9" i="21"/>
  <c r="J6" i="21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2" i="20"/>
  <c r="Y53" i="20"/>
  <c r="Y54" i="20"/>
  <c r="Y55" i="20"/>
  <c r="Y56" i="20"/>
  <c r="Y57" i="20"/>
  <c r="Y58" i="20"/>
  <c r="Y59" i="20"/>
  <c r="Y60" i="20"/>
  <c r="Y61" i="20"/>
  <c r="Y62" i="20"/>
  <c r="Y63" i="20"/>
  <c r="Y64" i="20"/>
  <c r="Y15" i="20"/>
  <c r="N154" i="20"/>
  <c r="M154" i="20"/>
  <c r="L154" i="20"/>
  <c r="K154" i="20"/>
  <c r="N153" i="20"/>
  <c r="M153" i="20"/>
  <c r="L153" i="20"/>
  <c r="K153" i="20"/>
  <c r="N152" i="20"/>
  <c r="M152" i="20"/>
  <c r="L152" i="20"/>
  <c r="K152" i="20"/>
  <c r="N151" i="20"/>
  <c r="M151" i="20"/>
  <c r="L151" i="20"/>
  <c r="K151" i="20"/>
  <c r="N150" i="20"/>
  <c r="M150" i="20"/>
  <c r="L150" i="20"/>
  <c r="K150" i="20"/>
  <c r="N149" i="20"/>
  <c r="M149" i="20"/>
  <c r="L149" i="20"/>
  <c r="K149" i="20"/>
  <c r="N148" i="20"/>
  <c r="M148" i="20"/>
  <c r="L148" i="20"/>
  <c r="K148" i="20"/>
  <c r="N147" i="20"/>
  <c r="M147" i="20"/>
  <c r="L147" i="20"/>
  <c r="K147" i="20"/>
  <c r="N146" i="20"/>
  <c r="M146" i="20"/>
  <c r="L146" i="20"/>
  <c r="K146" i="20"/>
  <c r="N145" i="20"/>
  <c r="M145" i="20"/>
  <c r="L145" i="20"/>
  <c r="K145" i="20"/>
  <c r="N144" i="20"/>
  <c r="M144" i="20"/>
  <c r="L144" i="20"/>
  <c r="K144" i="20"/>
  <c r="N143" i="20"/>
  <c r="M143" i="20"/>
  <c r="L143" i="20"/>
  <c r="K143" i="20"/>
  <c r="N142" i="20"/>
  <c r="M142" i="20"/>
  <c r="L142" i="20"/>
  <c r="K142" i="20"/>
  <c r="N141" i="20"/>
  <c r="M141" i="20"/>
  <c r="L141" i="20"/>
  <c r="K141" i="20"/>
  <c r="N140" i="20"/>
  <c r="M140" i="20"/>
  <c r="L140" i="20"/>
  <c r="K140" i="20"/>
  <c r="N139" i="20"/>
  <c r="M139" i="20"/>
  <c r="L139" i="20"/>
  <c r="K139" i="20"/>
  <c r="N138" i="20"/>
  <c r="M138" i="20"/>
  <c r="L138" i="20"/>
  <c r="K138" i="20"/>
  <c r="N137" i="20"/>
  <c r="M137" i="20"/>
  <c r="L137" i="20"/>
  <c r="K137" i="20"/>
  <c r="N136" i="20"/>
  <c r="M136" i="20"/>
  <c r="L136" i="20"/>
  <c r="K136" i="20"/>
  <c r="N135" i="20"/>
  <c r="M135" i="20"/>
  <c r="L135" i="20"/>
  <c r="K135" i="20"/>
  <c r="N134" i="20"/>
  <c r="M134" i="20"/>
  <c r="L134" i="20"/>
  <c r="K134" i="20"/>
  <c r="N133" i="20"/>
  <c r="M133" i="20"/>
  <c r="L133" i="20"/>
  <c r="K133" i="20"/>
  <c r="N132" i="20"/>
  <c r="M132" i="20"/>
  <c r="L132" i="20"/>
  <c r="K132" i="20"/>
  <c r="N131" i="20"/>
  <c r="M131" i="20"/>
  <c r="L131" i="20"/>
  <c r="K131" i="20"/>
  <c r="N130" i="20"/>
  <c r="M130" i="20"/>
  <c r="L130" i="20"/>
  <c r="K130" i="20"/>
  <c r="N129" i="20"/>
  <c r="M129" i="20"/>
  <c r="L129" i="20"/>
  <c r="K129" i="20"/>
  <c r="N128" i="20"/>
  <c r="M128" i="20"/>
  <c r="L128" i="20"/>
  <c r="K128" i="20"/>
  <c r="N127" i="20"/>
  <c r="M127" i="20"/>
  <c r="L127" i="20"/>
  <c r="K127" i="20"/>
  <c r="N126" i="20"/>
  <c r="M126" i="20"/>
  <c r="L126" i="20"/>
  <c r="K126" i="20"/>
  <c r="N125" i="20"/>
  <c r="M125" i="20"/>
  <c r="L125" i="20"/>
  <c r="K125" i="20"/>
  <c r="N124" i="20"/>
  <c r="M124" i="20"/>
  <c r="L124" i="20"/>
  <c r="K124" i="20"/>
  <c r="N123" i="20"/>
  <c r="M123" i="20"/>
  <c r="L123" i="20"/>
  <c r="K123" i="20"/>
  <c r="N122" i="20"/>
  <c r="M122" i="20"/>
  <c r="L122" i="20"/>
  <c r="K122" i="20"/>
  <c r="N121" i="20"/>
  <c r="M121" i="20"/>
  <c r="L121" i="20"/>
  <c r="K121" i="20"/>
  <c r="N120" i="20"/>
  <c r="M120" i="20"/>
  <c r="L120" i="20"/>
  <c r="K120" i="20"/>
  <c r="N119" i="20"/>
  <c r="M119" i="20"/>
  <c r="L119" i="20"/>
  <c r="K119" i="20"/>
  <c r="N118" i="20"/>
  <c r="M118" i="20"/>
  <c r="L118" i="20"/>
  <c r="K118" i="20"/>
  <c r="N117" i="20"/>
  <c r="M117" i="20"/>
  <c r="L117" i="20"/>
  <c r="K117" i="20"/>
  <c r="N116" i="20"/>
  <c r="M116" i="20"/>
  <c r="L116" i="20"/>
  <c r="K116" i="20"/>
  <c r="N115" i="20"/>
  <c r="M115" i="20"/>
  <c r="L115" i="20"/>
  <c r="K115" i="20"/>
  <c r="N114" i="20"/>
  <c r="M114" i="20"/>
  <c r="L114" i="20"/>
  <c r="K114" i="20"/>
  <c r="N113" i="20"/>
  <c r="M113" i="20"/>
  <c r="L113" i="20"/>
  <c r="K113" i="20"/>
  <c r="N112" i="20"/>
  <c r="M112" i="20"/>
  <c r="L112" i="20"/>
  <c r="K112" i="20"/>
  <c r="N111" i="20"/>
  <c r="M111" i="20"/>
  <c r="L111" i="20"/>
  <c r="K111" i="20"/>
  <c r="N110" i="20"/>
  <c r="M110" i="20"/>
  <c r="L110" i="20"/>
  <c r="K110" i="20"/>
  <c r="N109" i="20"/>
  <c r="M109" i="20"/>
  <c r="L109" i="20"/>
  <c r="K109" i="20"/>
  <c r="N108" i="20"/>
  <c r="M108" i="20"/>
  <c r="L108" i="20"/>
  <c r="K108" i="20"/>
  <c r="N107" i="20"/>
  <c r="M107" i="20"/>
  <c r="L107" i="20"/>
  <c r="K107" i="20"/>
  <c r="N106" i="20"/>
  <c r="M106" i="20"/>
  <c r="L106" i="20"/>
  <c r="K106" i="20"/>
  <c r="N105" i="20"/>
  <c r="M105" i="20"/>
  <c r="L105" i="20"/>
  <c r="K105" i="20"/>
  <c r="N104" i="20"/>
  <c r="M104" i="20"/>
  <c r="L104" i="20"/>
  <c r="K104" i="20"/>
  <c r="N103" i="20"/>
  <c r="M103" i="20"/>
  <c r="L103" i="20"/>
  <c r="K103" i="20"/>
  <c r="N102" i="20"/>
  <c r="M102" i="20"/>
  <c r="L102" i="20"/>
  <c r="K102" i="20"/>
  <c r="N101" i="20"/>
  <c r="M101" i="20"/>
  <c r="L101" i="20"/>
  <c r="K101" i="20"/>
  <c r="N100" i="20"/>
  <c r="M100" i="20"/>
  <c r="L100" i="20"/>
  <c r="K100" i="20"/>
  <c r="N99" i="20"/>
  <c r="M99" i="20"/>
  <c r="L99" i="20"/>
  <c r="K99" i="20"/>
  <c r="N98" i="20"/>
  <c r="M98" i="20"/>
  <c r="L98" i="20"/>
  <c r="K98" i="20"/>
  <c r="N97" i="20"/>
  <c r="M97" i="20"/>
  <c r="L97" i="20"/>
  <c r="K97" i="20"/>
  <c r="N96" i="20"/>
  <c r="M96" i="20"/>
  <c r="L96" i="20"/>
  <c r="K96" i="20"/>
  <c r="N95" i="20"/>
  <c r="M95" i="20"/>
  <c r="L95" i="20"/>
  <c r="K95" i="20"/>
  <c r="N94" i="20"/>
  <c r="M94" i="20"/>
  <c r="L94" i="20"/>
  <c r="K94" i="20"/>
  <c r="N93" i="20"/>
  <c r="M93" i="20"/>
  <c r="L93" i="20"/>
  <c r="K93" i="20"/>
  <c r="N92" i="20"/>
  <c r="M92" i="20"/>
  <c r="L92" i="20"/>
  <c r="K92" i="20"/>
  <c r="N91" i="20"/>
  <c r="M91" i="20"/>
  <c r="L91" i="20"/>
  <c r="K91" i="20"/>
  <c r="N90" i="20"/>
  <c r="M90" i="20"/>
  <c r="L90" i="20"/>
  <c r="K90" i="20"/>
  <c r="N89" i="20"/>
  <c r="M89" i="20"/>
  <c r="L89" i="20"/>
  <c r="K89" i="20"/>
  <c r="N88" i="20"/>
  <c r="M88" i="20"/>
  <c r="L88" i="20"/>
  <c r="K88" i="20"/>
  <c r="N87" i="20"/>
  <c r="M87" i="20"/>
  <c r="L87" i="20"/>
  <c r="K87" i="20"/>
  <c r="N86" i="20"/>
  <c r="M86" i="20"/>
  <c r="L86" i="20"/>
  <c r="K86" i="20"/>
  <c r="N85" i="20"/>
  <c r="M85" i="20"/>
  <c r="L85" i="20"/>
  <c r="K85" i="20"/>
  <c r="N84" i="20"/>
  <c r="M84" i="20"/>
  <c r="L84" i="20"/>
  <c r="K84" i="20"/>
  <c r="N83" i="20"/>
  <c r="M83" i="20"/>
  <c r="L83" i="20"/>
  <c r="K83" i="20"/>
  <c r="N82" i="20"/>
  <c r="M82" i="20"/>
  <c r="L82" i="20"/>
  <c r="K82" i="20"/>
  <c r="N81" i="20"/>
  <c r="M81" i="20"/>
  <c r="L81" i="20"/>
  <c r="K81" i="20"/>
  <c r="N80" i="20"/>
  <c r="M80" i="20"/>
  <c r="L80" i="20"/>
  <c r="K80" i="20"/>
  <c r="N79" i="20"/>
  <c r="M79" i="20"/>
  <c r="L79" i="20"/>
  <c r="K79" i="20"/>
  <c r="N78" i="20"/>
  <c r="M78" i="20"/>
  <c r="L78" i="20"/>
  <c r="K78" i="20"/>
  <c r="N77" i="20"/>
  <c r="M77" i="20"/>
  <c r="L77" i="20"/>
  <c r="K77" i="20"/>
  <c r="P77" i="20" s="1"/>
  <c r="N76" i="20"/>
  <c r="M76" i="20"/>
  <c r="L76" i="20"/>
  <c r="K76" i="20"/>
  <c r="P76" i="20" s="1"/>
  <c r="N75" i="20"/>
  <c r="M75" i="20"/>
  <c r="L75" i="20"/>
  <c r="K75" i="20"/>
  <c r="P75" i="20" s="1"/>
  <c r="N74" i="20"/>
  <c r="M74" i="20"/>
  <c r="L74" i="20"/>
  <c r="K74" i="20"/>
  <c r="P74" i="20" s="1"/>
  <c r="N73" i="20"/>
  <c r="M73" i="20"/>
  <c r="L73" i="20"/>
  <c r="K73" i="20"/>
  <c r="P73" i="20" s="1"/>
  <c r="N72" i="20"/>
  <c r="M72" i="20"/>
  <c r="L72" i="20"/>
  <c r="K72" i="20"/>
  <c r="P72" i="20" s="1"/>
  <c r="N71" i="20"/>
  <c r="M71" i="20"/>
  <c r="L71" i="20"/>
  <c r="K71" i="20"/>
  <c r="P71" i="20" s="1"/>
  <c r="N70" i="20"/>
  <c r="M70" i="20"/>
  <c r="L70" i="20"/>
  <c r="K70" i="20"/>
  <c r="P70" i="20" s="1"/>
  <c r="N69" i="20"/>
  <c r="M69" i="20"/>
  <c r="L69" i="20"/>
  <c r="K69" i="20"/>
  <c r="P69" i="20" s="1"/>
  <c r="N68" i="20"/>
  <c r="M68" i="20"/>
  <c r="L68" i="20"/>
  <c r="K68" i="20"/>
  <c r="P68" i="20" s="1"/>
  <c r="N67" i="20"/>
  <c r="M67" i="20"/>
  <c r="L67" i="20"/>
  <c r="K67" i="20"/>
  <c r="P67" i="20" s="1"/>
  <c r="N66" i="20"/>
  <c r="M66" i="20"/>
  <c r="L66" i="20"/>
  <c r="K66" i="20"/>
  <c r="P66" i="20" s="1"/>
  <c r="N65" i="20"/>
  <c r="M65" i="20"/>
  <c r="L65" i="20"/>
  <c r="K65" i="20"/>
  <c r="P65" i="20" s="1"/>
  <c r="N64" i="20"/>
  <c r="M64" i="20"/>
  <c r="L64" i="20"/>
  <c r="K64" i="20"/>
  <c r="P64" i="20" s="1"/>
  <c r="N63" i="20"/>
  <c r="M63" i="20"/>
  <c r="L63" i="20"/>
  <c r="K63" i="20"/>
  <c r="P63" i="20" s="1"/>
  <c r="N62" i="20"/>
  <c r="M62" i="20"/>
  <c r="L62" i="20"/>
  <c r="K62" i="20"/>
  <c r="P62" i="20" s="1"/>
  <c r="N61" i="20"/>
  <c r="M61" i="20"/>
  <c r="L61" i="20"/>
  <c r="K61" i="20"/>
  <c r="P61" i="20" s="1"/>
  <c r="N60" i="20"/>
  <c r="M60" i="20"/>
  <c r="L60" i="20"/>
  <c r="K60" i="20"/>
  <c r="P60" i="20" s="1"/>
  <c r="N59" i="20"/>
  <c r="M59" i="20"/>
  <c r="L59" i="20"/>
  <c r="K59" i="20"/>
  <c r="P59" i="20" s="1"/>
  <c r="N58" i="20"/>
  <c r="M58" i="20"/>
  <c r="L58" i="20"/>
  <c r="K58" i="20"/>
  <c r="P58" i="20" s="1"/>
  <c r="N57" i="20"/>
  <c r="M57" i="20"/>
  <c r="L57" i="20"/>
  <c r="K57" i="20"/>
  <c r="P57" i="20" s="1"/>
  <c r="N56" i="20"/>
  <c r="M56" i="20"/>
  <c r="L56" i="20"/>
  <c r="K56" i="20"/>
  <c r="P56" i="20" s="1"/>
  <c r="N55" i="20"/>
  <c r="M55" i="20"/>
  <c r="L55" i="20"/>
  <c r="K55" i="20"/>
  <c r="P55" i="20" s="1"/>
  <c r="N54" i="20"/>
  <c r="M54" i="20"/>
  <c r="L54" i="20"/>
  <c r="K54" i="20"/>
  <c r="P54" i="20" s="1"/>
  <c r="N53" i="20"/>
  <c r="M53" i="20"/>
  <c r="L53" i="20"/>
  <c r="K53" i="20"/>
  <c r="P53" i="20" s="1"/>
  <c r="N52" i="20"/>
  <c r="M52" i="20"/>
  <c r="L52" i="20"/>
  <c r="K52" i="20"/>
  <c r="P52" i="20" s="1"/>
  <c r="N51" i="20"/>
  <c r="M51" i="20"/>
  <c r="L51" i="20"/>
  <c r="K51" i="20"/>
  <c r="P51" i="20" s="1"/>
  <c r="N50" i="20"/>
  <c r="M50" i="20"/>
  <c r="L50" i="20"/>
  <c r="K50" i="20"/>
  <c r="P50" i="20" s="1"/>
  <c r="N49" i="20"/>
  <c r="M49" i="20"/>
  <c r="L49" i="20"/>
  <c r="K49" i="20"/>
  <c r="P49" i="20" s="1"/>
  <c r="N48" i="20"/>
  <c r="M48" i="20"/>
  <c r="L48" i="20"/>
  <c r="K48" i="20"/>
  <c r="P48" i="20" s="1"/>
  <c r="N47" i="20"/>
  <c r="M47" i="20"/>
  <c r="L47" i="20"/>
  <c r="K47" i="20"/>
  <c r="P47" i="20" s="1"/>
  <c r="N46" i="20"/>
  <c r="M46" i="20"/>
  <c r="L46" i="20"/>
  <c r="K46" i="20"/>
  <c r="P46" i="20" s="1"/>
  <c r="N45" i="20"/>
  <c r="M45" i="20"/>
  <c r="L45" i="20"/>
  <c r="K45" i="20"/>
  <c r="P45" i="20" s="1"/>
  <c r="N44" i="20"/>
  <c r="M44" i="20"/>
  <c r="L44" i="20"/>
  <c r="K44" i="20"/>
  <c r="P44" i="20" s="1"/>
  <c r="N43" i="20"/>
  <c r="M43" i="20"/>
  <c r="L43" i="20"/>
  <c r="K43" i="20"/>
  <c r="P43" i="20" s="1"/>
  <c r="N42" i="20"/>
  <c r="M42" i="20"/>
  <c r="L42" i="20"/>
  <c r="K42" i="20"/>
  <c r="P42" i="20" s="1"/>
  <c r="N41" i="20"/>
  <c r="M41" i="20"/>
  <c r="L41" i="20"/>
  <c r="K41" i="20"/>
  <c r="P41" i="20" s="1"/>
  <c r="N40" i="20"/>
  <c r="M40" i="20"/>
  <c r="L40" i="20"/>
  <c r="K40" i="20"/>
  <c r="P40" i="20" s="1"/>
  <c r="N39" i="20"/>
  <c r="M39" i="20"/>
  <c r="L39" i="20"/>
  <c r="K39" i="20"/>
  <c r="P39" i="20" s="1"/>
  <c r="N38" i="20"/>
  <c r="M38" i="20"/>
  <c r="L38" i="20"/>
  <c r="K38" i="20"/>
  <c r="P38" i="20" s="1"/>
  <c r="N37" i="20"/>
  <c r="M37" i="20"/>
  <c r="L37" i="20"/>
  <c r="K37" i="20"/>
  <c r="P37" i="20" s="1"/>
  <c r="N36" i="20"/>
  <c r="M36" i="20"/>
  <c r="L36" i="20"/>
  <c r="K36" i="20"/>
  <c r="P36" i="20" s="1"/>
  <c r="N35" i="20"/>
  <c r="M35" i="20"/>
  <c r="L35" i="20"/>
  <c r="K35" i="20"/>
  <c r="P35" i="20" s="1"/>
  <c r="N34" i="20"/>
  <c r="M34" i="20"/>
  <c r="L34" i="20"/>
  <c r="K34" i="20"/>
  <c r="P34" i="20" s="1"/>
  <c r="N33" i="20"/>
  <c r="M33" i="20"/>
  <c r="L33" i="20"/>
  <c r="K33" i="20"/>
  <c r="P33" i="20" s="1"/>
  <c r="N32" i="20"/>
  <c r="M32" i="20"/>
  <c r="L32" i="20"/>
  <c r="K32" i="20"/>
  <c r="P32" i="20" s="1"/>
  <c r="N31" i="20"/>
  <c r="M31" i="20"/>
  <c r="L31" i="20"/>
  <c r="K31" i="20"/>
  <c r="P31" i="20" s="1"/>
  <c r="N30" i="20"/>
  <c r="M30" i="20"/>
  <c r="L30" i="20"/>
  <c r="K30" i="20"/>
  <c r="P30" i="20" s="1"/>
  <c r="N29" i="20"/>
  <c r="M29" i="20"/>
  <c r="L29" i="20"/>
  <c r="K29" i="20"/>
  <c r="P29" i="20" s="1"/>
  <c r="V28" i="20"/>
  <c r="N28" i="20"/>
  <c r="M28" i="20"/>
  <c r="L28" i="20"/>
  <c r="K28" i="20"/>
  <c r="P28" i="20" s="1"/>
  <c r="V27" i="20"/>
  <c r="N27" i="20"/>
  <c r="M27" i="20"/>
  <c r="L27" i="20"/>
  <c r="K27" i="20"/>
  <c r="P27" i="20" s="1"/>
  <c r="V26" i="20"/>
  <c r="N26" i="20"/>
  <c r="M26" i="20"/>
  <c r="L26" i="20"/>
  <c r="K26" i="20"/>
  <c r="P26" i="20" s="1"/>
  <c r="V25" i="20"/>
  <c r="N25" i="20"/>
  <c r="M25" i="20"/>
  <c r="L25" i="20"/>
  <c r="K25" i="20"/>
  <c r="P25" i="20" s="1"/>
  <c r="V24" i="20"/>
  <c r="N24" i="20"/>
  <c r="M24" i="20"/>
  <c r="L24" i="20"/>
  <c r="K24" i="20"/>
  <c r="P24" i="20" s="1"/>
  <c r="V23" i="20"/>
  <c r="N23" i="20"/>
  <c r="M23" i="20"/>
  <c r="L23" i="20"/>
  <c r="K23" i="20"/>
  <c r="P23" i="20" s="1"/>
  <c r="V22" i="20"/>
  <c r="N22" i="20"/>
  <c r="M22" i="20"/>
  <c r="L22" i="20"/>
  <c r="K22" i="20"/>
  <c r="P22" i="20" s="1"/>
  <c r="V21" i="20"/>
  <c r="N21" i="20"/>
  <c r="M21" i="20"/>
  <c r="L21" i="20"/>
  <c r="K21" i="20"/>
  <c r="P21" i="20" s="1"/>
  <c r="V20" i="20"/>
  <c r="N20" i="20"/>
  <c r="M20" i="20"/>
  <c r="L20" i="20"/>
  <c r="K20" i="20"/>
  <c r="P20" i="20" s="1"/>
  <c r="V19" i="20"/>
  <c r="N19" i="20"/>
  <c r="M19" i="20"/>
  <c r="L19" i="20"/>
  <c r="K19" i="20"/>
  <c r="P19" i="20" s="1"/>
  <c r="V18" i="20"/>
  <c r="N18" i="20"/>
  <c r="M18" i="20"/>
  <c r="L18" i="20"/>
  <c r="K18" i="20"/>
  <c r="P18" i="20" s="1"/>
  <c r="V17" i="20"/>
  <c r="N17" i="20"/>
  <c r="M17" i="20"/>
  <c r="L17" i="20"/>
  <c r="K17" i="20"/>
  <c r="P17" i="20" s="1"/>
  <c r="V16" i="20"/>
  <c r="N16" i="20"/>
  <c r="M16" i="20"/>
  <c r="L16" i="20"/>
  <c r="K16" i="20"/>
  <c r="P16" i="20" s="1"/>
  <c r="V15" i="20"/>
  <c r="N15" i="20"/>
  <c r="M15" i="20"/>
  <c r="L15" i="20"/>
  <c r="K15" i="20"/>
  <c r="P15" i="20" s="1"/>
  <c r="V14" i="20"/>
  <c r="N14" i="20"/>
  <c r="M14" i="20"/>
  <c r="L14" i="20"/>
  <c r="K14" i="20"/>
  <c r="P14" i="20" s="1"/>
  <c r="V13" i="20"/>
  <c r="N13" i="20"/>
  <c r="M13" i="20"/>
  <c r="L13" i="20"/>
  <c r="K13" i="20"/>
  <c r="V12" i="20"/>
  <c r="V11" i="20"/>
  <c r="V10" i="20"/>
  <c r="V9" i="20"/>
  <c r="J6" i="20"/>
  <c r="AZ15" i="8"/>
  <c r="Y17" i="7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11" i="7"/>
  <c r="C12" i="7"/>
  <c r="C13" i="7"/>
  <c r="C14" i="7"/>
  <c r="C15" i="7"/>
  <c r="C16" i="7"/>
  <c r="C17" i="7"/>
  <c r="C18" i="7"/>
  <c r="C19" i="7"/>
  <c r="C21" i="7"/>
  <c r="C22" i="7"/>
  <c r="C23" i="7"/>
  <c r="C25" i="7"/>
  <c r="C26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10" i="7"/>
  <c r="M10" i="16"/>
  <c r="M11" i="16"/>
  <c r="M12" i="16"/>
  <c r="M13" i="16"/>
  <c r="M9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M144" i="16"/>
  <c r="M145" i="16"/>
  <c r="M146" i="16"/>
  <c r="M147" i="16"/>
  <c r="M148" i="16"/>
  <c r="M149" i="16"/>
  <c r="M150" i="16"/>
  <c r="M151" i="16"/>
  <c r="M152" i="16"/>
  <c r="M153" i="16"/>
  <c r="M154" i="16"/>
  <c r="Q9" i="15"/>
  <c r="Q11" i="15"/>
  <c r="Q10" i="15"/>
  <c r="Q12" i="15"/>
  <c r="Q13" i="15"/>
  <c r="Q14" i="15"/>
  <c r="Q15" i="15"/>
  <c r="Q16" i="15"/>
  <c r="Q17" i="15"/>
  <c r="Q18" i="15"/>
  <c r="Q19" i="15"/>
  <c r="Q20" i="15"/>
  <c r="Q21" i="15"/>
  <c r="Q22" i="15"/>
  <c r="Q23" i="15"/>
  <c r="Q24" i="15"/>
  <c r="Q25" i="15"/>
  <c r="Q26" i="15"/>
  <c r="Q27" i="15"/>
  <c r="Q28" i="15"/>
  <c r="Q29" i="15"/>
  <c r="Q30" i="15"/>
  <c r="Q31" i="15"/>
  <c r="Q32" i="15"/>
  <c r="Q33" i="15"/>
  <c r="Q34" i="15"/>
  <c r="Q35" i="15"/>
  <c r="Q36" i="15"/>
  <c r="Q37" i="15"/>
  <c r="Q38" i="15"/>
  <c r="Q39" i="15"/>
  <c r="Q40" i="15"/>
  <c r="Q41" i="15"/>
  <c r="Q42" i="15"/>
  <c r="Q43" i="15"/>
  <c r="Q44" i="15"/>
  <c r="Q45" i="15"/>
  <c r="Q46" i="15"/>
  <c r="Q47" i="15"/>
  <c r="Q48" i="15"/>
  <c r="Q49" i="15"/>
  <c r="Q50" i="15"/>
  <c r="Q51" i="15"/>
  <c r="Q52" i="15"/>
  <c r="Q53" i="15"/>
  <c r="Q54" i="15"/>
  <c r="Q55" i="15"/>
  <c r="Q56" i="15"/>
  <c r="Q57" i="15"/>
  <c r="Q58" i="15"/>
  <c r="Q59" i="15"/>
  <c r="Q60" i="15"/>
  <c r="Q61" i="15"/>
  <c r="Q62" i="15"/>
  <c r="Q63" i="15"/>
  <c r="Q64" i="15"/>
  <c r="Q65" i="15"/>
  <c r="Q66" i="15"/>
  <c r="Q67" i="15"/>
  <c r="Q68" i="15"/>
  <c r="Q69" i="15"/>
  <c r="Q70" i="15"/>
  <c r="Q71" i="15"/>
  <c r="Q72" i="15"/>
  <c r="Q73" i="15"/>
  <c r="Q74" i="15"/>
  <c r="Q75" i="15"/>
  <c r="Q76" i="15"/>
  <c r="Q77" i="15"/>
  <c r="Q78" i="15"/>
  <c r="Q79" i="15"/>
  <c r="Q80" i="15"/>
  <c r="Q81" i="15"/>
  <c r="Q82" i="15"/>
  <c r="Q83" i="15"/>
  <c r="Q84" i="15"/>
  <c r="Q85" i="15"/>
  <c r="Q86" i="15"/>
  <c r="Q87" i="15"/>
  <c r="Q88" i="15"/>
  <c r="Q89" i="15"/>
  <c r="Q90" i="15"/>
  <c r="Q91" i="15"/>
  <c r="Q92" i="15"/>
  <c r="Q93" i="15"/>
  <c r="Q94" i="15"/>
  <c r="Q95" i="15"/>
  <c r="Q96" i="15"/>
  <c r="Q97" i="15"/>
  <c r="Q98" i="15"/>
  <c r="Q99" i="15"/>
  <c r="Q100" i="15"/>
  <c r="Q101" i="15"/>
  <c r="Q102" i="15"/>
  <c r="Q103" i="15"/>
  <c r="Q104" i="15"/>
  <c r="Q105" i="15"/>
  <c r="Q106" i="15"/>
  <c r="Q107" i="15"/>
  <c r="Q108" i="15"/>
  <c r="Q109" i="15"/>
  <c r="Q110" i="15"/>
  <c r="Q111" i="15"/>
  <c r="Q112" i="15"/>
  <c r="Q113" i="15"/>
  <c r="Q114" i="15"/>
  <c r="Q115" i="15"/>
  <c r="Q116" i="15"/>
  <c r="Q117" i="15"/>
  <c r="Q118" i="15"/>
  <c r="Q119" i="15"/>
  <c r="Q120" i="15"/>
  <c r="Q121" i="15"/>
  <c r="Q122" i="15"/>
  <c r="Q123" i="15"/>
  <c r="Q124" i="15"/>
  <c r="Q125" i="15"/>
  <c r="Q126" i="15"/>
  <c r="Q127" i="15"/>
  <c r="Q128" i="15"/>
  <c r="Q129" i="15"/>
  <c r="Q130" i="15"/>
  <c r="Q131" i="15"/>
  <c r="Q132" i="15"/>
  <c r="Q133" i="15"/>
  <c r="Q134" i="15"/>
  <c r="Q135" i="15"/>
  <c r="Q136" i="15"/>
  <c r="Q137" i="15"/>
  <c r="Q138" i="15"/>
  <c r="Q139" i="15"/>
  <c r="Q140" i="15"/>
  <c r="Q141" i="15"/>
  <c r="Q142" i="15"/>
  <c r="Q143" i="15"/>
  <c r="Q144" i="15"/>
  <c r="Q145" i="15"/>
  <c r="Q146" i="15"/>
  <c r="Q147" i="15"/>
  <c r="Q148" i="15"/>
  <c r="Q149" i="15"/>
  <c r="Q150" i="15"/>
  <c r="Q151" i="15"/>
  <c r="Q152" i="15"/>
  <c r="Q153" i="15"/>
  <c r="Q154" i="15"/>
  <c r="P26" i="14"/>
  <c r="P418" i="14"/>
  <c r="P419" i="14"/>
  <c r="P420" i="14"/>
  <c r="P421" i="14"/>
  <c r="P422" i="14"/>
  <c r="P423" i="14"/>
  <c r="P424" i="14"/>
  <c r="P425" i="14"/>
  <c r="P426" i="14"/>
  <c r="P427" i="14"/>
  <c r="P428" i="14"/>
  <c r="P429" i="14"/>
  <c r="P430" i="14"/>
  <c r="P431" i="14"/>
  <c r="P432" i="14"/>
  <c r="P433" i="14"/>
  <c r="P434" i="14"/>
  <c r="P435" i="14"/>
  <c r="P436" i="14"/>
  <c r="P437" i="14"/>
  <c r="P438" i="14"/>
  <c r="P439" i="14"/>
  <c r="P440" i="14"/>
  <c r="P441" i="14"/>
  <c r="P442" i="14"/>
  <c r="P443" i="14"/>
  <c r="P444" i="14"/>
  <c r="P445" i="14"/>
  <c r="P446" i="14"/>
  <c r="P447" i="14"/>
  <c r="P448" i="14"/>
  <c r="P449" i="14"/>
  <c r="P450" i="14"/>
  <c r="P451" i="14"/>
  <c r="P452" i="14"/>
  <c r="P453" i="14"/>
  <c r="P454" i="14"/>
  <c r="P455" i="14"/>
  <c r="P456" i="14"/>
  <c r="P457" i="14"/>
  <c r="P458" i="14"/>
  <c r="P459" i="14"/>
  <c r="P460" i="14"/>
  <c r="P461" i="14"/>
  <c r="P462" i="14"/>
  <c r="P463" i="14"/>
  <c r="P464" i="14"/>
  <c r="P465" i="14"/>
  <c r="P466" i="14"/>
  <c r="P467" i="14"/>
  <c r="P468" i="14"/>
  <c r="P469" i="14"/>
  <c r="P470" i="14"/>
  <c r="P471" i="14"/>
  <c r="P472" i="14"/>
  <c r="P473" i="14"/>
  <c r="P474" i="14"/>
  <c r="P475" i="14"/>
  <c r="P476" i="14"/>
  <c r="P477" i="14"/>
  <c r="P478" i="14"/>
  <c r="P479" i="14"/>
  <c r="P480" i="14"/>
  <c r="P481" i="14"/>
  <c r="P482" i="14"/>
  <c r="P483" i="14"/>
  <c r="P484" i="14"/>
  <c r="P485" i="14"/>
  <c r="P486" i="14"/>
  <c r="P487" i="14"/>
  <c r="P488" i="14"/>
  <c r="P489" i="14"/>
  <c r="P490" i="14"/>
  <c r="P491" i="14"/>
  <c r="P492" i="14"/>
  <c r="P493" i="14"/>
  <c r="P494" i="14"/>
  <c r="P495" i="14"/>
  <c r="P496" i="14"/>
  <c r="P497" i="14"/>
  <c r="P498" i="14"/>
  <c r="P499" i="14"/>
  <c r="P500" i="14"/>
  <c r="P501" i="14"/>
  <c r="P502" i="14"/>
  <c r="P503" i="14"/>
  <c r="P504" i="14"/>
  <c r="P505" i="14"/>
  <c r="P506" i="14"/>
  <c r="P507" i="14"/>
  <c r="P508" i="14"/>
  <c r="P509" i="14"/>
  <c r="P510" i="14"/>
  <c r="P511" i="14"/>
  <c r="P512" i="14"/>
  <c r="P513" i="14"/>
  <c r="P514" i="14"/>
  <c r="P515" i="14"/>
  <c r="P516" i="14"/>
  <c r="P517" i="14"/>
  <c r="P518" i="14"/>
  <c r="P519" i="14"/>
  <c r="P520" i="14"/>
  <c r="P521" i="14"/>
  <c r="P522" i="14"/>
  <c r="P523" i="14"/>
  <c r="P524" i="14"/>
  <c r="P525" i="14"/>
  <c r="P526" i="14"/>
  <c r="P527" i="14"/>
  <c r="P528" i="14"/>
  <c r="P529" i="14"/>
  <c r="P530" i="14"/>
  <c r="P531" i="14"/>
  <c r="P532" i="14"/>
  <c r="P533" i="14"/>
  <c r="P534" i="14"/>
  <c r="P535" i="14"/>
  <c r="P536" i="14"/>
  <c r="P537" i="14"/>
  <c r="P538" i="14"/>
  <c r="P539" i="14"/>
  <c r="P540" i="14"/>
  <c r="P541" i="14"/>
  <c r="P542" i="14"/>
  <c r="P543" i="14"/>
  <c r="P544" i="14"/>
  <c r="P545" i="14"/>
  <c r="P546" i="14"/>
  <c r="P547" i="14"/>
  <c r="P548" i="14"/>
  <c r="P549" i="14"/>
  <c r="P550" i="14"/>
  <c r="P551" i="14"/>
  <c r="P552" i="14"/>
  <c r="P553" i="14"/>
  <c r="P554" i="14"/>
  <c r="P555" i="14"/>
  <c r="P556" i="14"/>
  <c r="M38" i="13"/>
  <c r="M23" i="13"/>
  <c r="M12" i="13"/>
  <c r="M13" i="13"/>
  <c r="M28" i="13"/>
  <c r="M33" i="13"/>
  <c r="M43" i="13"/>
  <c r="M20" i="13"/>
  <c r="M42" i="13"/>
  <c r="M40" i="13"/>
  <c r="M27" i="13"/>
  <c r="M34" i="13"/>
  <c r="M19" i="13"/>
  <c r="M18" i="13"/>
  <c r="M11" i="13"/>
  <c r="M41" i="13"/>
  <c r="M35" i="13"/>
  <c r="M26" i="13"/>
  <c r="M39" i="13"/>
  <c r="M24" i="13"/>
  <c r="M32" i="13"/>
  <c r="M16" i="13"/>
  <c r="M31" i="13"/>
  <c r="M17" i="13"/>
  <c r="M22" i="13"/>
  <c r="M21" i="13"/>
  <c r="M30" i="13"/>
  <c r="M15" i="13"/>
  <c r="M29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591" i="13"/>
  <c r="M592" i="13"/>
  <c r="M593" i="13"/>
  <c r="M594" i="13"/>
  <c r="M595" i="13"/>
  <c r="M596" i="13"/>
  <c r="M597" i="13"/>
  <c r="M598" i="13"/>
  <c r="M599" i="13"/>
  <c r="M600" i="13"/>
  <c r="M601" i="13"/>
  <c r="M602" i="13"/>
  <c r="M603" i="13"/>
  <c r="M604" i="13"/>
  <c r="M605" i="13"/>
  <c r="M606" i="13"/>
  <c r="M607" i="13"/>
  <c r="M608" i="13"/>
  <c r="M609" i="13"/>
  <c r="M610" i="13"/>
  <c r="M611" i="13"/>
  <c r="M612" i="13"/>
  <c r="M613" i="13"/>
  <c r="M614" i="13"/>
  <c r="M615" i="13"/>
  <c r="M616" i="13"/>
  <c r="M617" i="13"/>
  <c r="M618" i="13"/>
  <c r="M619" i="13"/>
  <c r="M620" i="13"/>
  <c r="M621" i="13"/>
  <c r="M622" i="13"/>
  <c r="M623" i="13"/>
  <c r="M624" i="13"/>
  <c r="M625" i="13"/>
  <c r="M626" i="13"/>
  <c r="M627" i="13"/>
  <c r="M628" i="13"/>
  <c r="M629" i="13"/>
  <c r="M630" i="13"/>
  <c r="M631" i="13"/>
  <c r="M632" i="13"/>
  <c r="M633" i="13"/>
  <c r="M634" i="13"/>
  <c r="M635" i="13"/>
  <c r="M636" i="13"/>
  <c r="M643" i="13"/>
  <c r="M644" i="13"/>
  <c r="M645" i="13"/>
  <c r="M646" i="13"/>
  <c r="M647" i="13"/>
  <c r="M648" i="13"/>
  <c r="M649" i="13"/>
  <c r="M650" i="13"/>
  <c r="M651" i="13"/>
  <c r="M652" i="13"/>
  <c r="M653" i="13"/>
  <c r="M654" i="13"/>
  <c r="M655" i="13"/>
  <c r="S25" i="1"/>
  <c r="N11" i="1"/>
  <c r="Q11" i="1" s="1"/>
  <c r="N17" i="1"/>
  <c r="Q17" i="1" s="1"/>
  <c r="N28" i="1"/>
  <c r="Q28" i="1" s="1"/>
  <c r="N26" i="1"/>
  <c r="Q26" i="1" s="1"/>
  <c r="N24" i="1"/>
  <c r="N23" i="1"/>
  <c r="N9" i="1"/>
  <c r="N10" i="1"/>
  <c r="N18" i="1"/>
  <c r="N13" i="1"/>
  <c r="N29" i="1"/>
  <c r="N30" i="1"/>
  <c r="N12" i="1"/>
  <c r="N19" i="1"/>
  <c r="N27" i="1"/>
  <c r="N21" i="1"/>
  <c r="N14" i="1"/>
  <c r="N15" i="1"/>
  <c r="N16" i="1"/>
  <c r="N20" i="1"/>
  <c r="N22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AJ16" i="9"/>
  <c r="AJ17" i="9"/>
  <c r="AJ18" i="9"/>
  <c r="AJ19" i="9"/>
  <c r="AJ20" i="9"/>
  <c r="AJ21" i="9"/>
  <c r="AJ22" i="9"/>
  <c r="AJ23" i="9"/>
  <c r="AJ24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H64" i="9"/>
  <c r="S13" i="21" l="1"/>
  <c r="Q13" i="21"/>
  <c r="S15" i="21"/>
  <c r="Q15" i="21"/>
  <c r="S17" i="21"/>
  <c r="Q17" i="21"/>
  <c r="S19" i="21"/>
  <c r="Q19" i="21"/>
  <c r="S21" i="21"/>
  <c r="Q21" i="21"/>
  <c r="S23" i="21"/>
  <c r="Q23" i="21"/>
  <c r="S25" i="21"/>
  <c r="Q25" i="21"/>
  <c r="S27" i="21"/>
  <c r="Q27" i="21"/>
  <c r="S29" i="21"/>
  <c r="Q29" i="21"/>
  <c r="S30" i="21"/>
  <c r="Q30" i="21"/>
  <c r="S31" i="21"/>
  <c r="Q31" i="21"/>
  <c r="S32" i="21"/>
  <c r="Q32" i="21"/>
  <c r="S33" i="21"/>
  <c r="Q33" i="21"/>
  <c r="S34" i="21"/>
  <c r="Q34" i="21"/>
  <c r="S35" i="21"/>
  <c r="Q35" i="21"/>
  <c r="S36" i="21"/>
  <c r="Q36" i="21"/>
  <c r="S37" i="21"/>
  <c r="Q37" i="21"/>
  <c r="S38" i="21"/>
  <c r="Q38" i="21"/>
  <c r="S39" i="21"/>
  <c r="Q39" i="21"/>
  <c r="S40" i="21"/>
  <c r="Q40" i="21"/>
  <c r="S41" i="21"/>
  <c r="Q41" i="21"/>
  <c r="S42" i="21"/>
  <c r="Q42" i="21"/>
  <c r="S43" i="21"/>
  <c r="Q43" i="21"/>
  <c r="S44" i="21"/>
  <c r="Q44" i="21"/>
  <c r="S45" i="21"/>
  <c r="Q45" i="21"/>
  <c r="S46" i="21"/>
  <c r="Q46" i="21"/>
  <c r="S47" i="21"/>
  <c r="Q47" i="21"/>
  <c r="S48" i="21"/>
  <c r="Q48" i="21"/>
  <c r="S49" i="21"/>
  <c r="Q49" i="21"/>
  <c r="S50" i="21"/>
  <c r="Q50" i="21"/>
  <c r="S51" i="21"/>
  <c r="Q51" i="21"/>
  <c r="S52" i="21"/>
  <c r="Q52" i="21"/>
  <c r="S53" i="21"/>
  <c r="Q53" i="21"/>
  <c r="S54" i="21"/>
  <c r="Q54" i="21"/>
  <c r="S55" i="21"/>
  <c r="Q55" i="21"/>
  <c r="S56" i="21"/>
  <c r="Q56" i="21"/>
  <c r="S57" i="21"/>
  <c r="Q57" i="21"/>
  <c r="S58" i="21"/>
  <c r="Q58" i="21"/>
  <c r="S59" i="21"/>
  <c r="Q59" i="21"/>
  <c r="S60" i="21"/>
  <c r="Q60" i="21"/>
  <c r="S61" i="21"/>
  <c r="Q61" i="21"/>
  <c r="S62" i="21"/>
  <c r="Q62" i="21"/>
  <c r="S63" i="21"/>
  <c r="Q63" i="21"/>
  <c r="S64" i="21"/>
  <c r="Q64" i="21"/>
  <c r="S65" i="21"/>
  <c r="Q65" i="21"/>
  <c r="S66" i="21"/>
  <c r="Q66" i="21"/>
  <c r="S67" i="21"/>
  <c r="Q67" i="21"/>
  <c r="S68" i="21"/>
  <c r="Q68" i="21"/>
  <c r="S69" i="21"/>
  <c r="Q69" i="21"/>
  <c r="S70" i="21"/>
  <c r="Q70" i="21"/>
  <c r="S71" i="21"/>
  <c r="Q71" i="21"/>
  <c r="S72" i="21"/>
  <c r="Q72" i="21"/>
  <c r="S73" i="21"/>
  <c r="Q73" i="21"/>
  <c r="S74" i="21"/>
  <c r="Q74" i="21"/>
  <c r="S75" i="21"/>
  <c r="Q75" i="21"/>
  <c r="S76" i="21"/>
  <c r="Q76" i="21"/>
  <c r="S77" i="21"/>
  <c r="Q77" i="21"/>
  <c r="S78" i="21"/>
  <c r="Q78" i="21"/>
  <c r="S79" i="21"/>
  <c r="Q79" i="21"/>
  <c r="S80" i="21"/>
  <c r="Q80" i="21"/>
  <c r="S81" i="21"/>
  <c r="Q81" i="21"/>
  <c r="S82" i="21"/>
  <c r="Q82" i="21"/>
  <c r="S83" i="21"/>
  <c r="Q83" i="21"/>
  <c r="S84" i="21"/>
  <c r="Q84" i="21"/>
  <c r="S85" i="21"/>
  <c r="Q85" i="21"/>
  <c r="S86" i="21"/>
  <c r="Q86" i="21"/>
  <c r="S87" i="21"/>
  <c r="Q87" i="21"/>
  <c r="S88" i="21"/>
  <c r="Q88" i="21"/>
  <c r="S89" i="21"/>
  <c r="Q89" i="21"/>
  <c r="S90" i="21"/>
  <c r="Q90" i="21"/>
  <c r="S91" i="21"/>
  <c r="Q91" i="21"/>
  <c r="S92" i="21"/>
  <c r="Q92" i="21"/>
  <c r="S93" i="21"/>
  <c r="Q93" i="21"/>
  <c r="S94" i="21"/>
  <c r="Q94" i="21"/>
  <c r="S95" i="21"/>
  <c r="Q95" i="21"/>
  <c r="S96" i="21"/>
  <c r="Q96" i="21"/>
  <c r="S97" i="21"/>
  <c r="Q97" i="21"/>
  <c r="S98" i="21"/>
  <c r="Q98" i="21"/>
  <c r="S99" i="21"/>
  <c r="Q99" i="21"/>
  <c r="S100" i="21"/>
  <c r="Q100" i="21"/>
  <c r="S101" i="21"/>
  <c r="Q101" i="21"/>
  <c r="S102" i="21"/>
  <c r="Q102" i="21"/>
  <c r="S103" i="21"/>
  <c r="Q103" i="21"/>
  <c r="S104" i="21"/>
  <c r="Q104" i="21"/>
  <c r="S105" i="21"/>
  <c r="Q105" i="21"/>
  <c r="S106" i="21"/>
  <c r="Q106" i="21"/>
  <c r="S107" i="21"/>
  <c r="Q107" i="21"/>
  <c r="S108" i="21"/>
  <c r="Q108" i="21"/>
  <c r="S109" i="21"/>
  <c r="Q109" i="21"/>
  <c r="S110" i="21"/>
  <c r="Q110" i="21"/>
  <c r="S111" i="21"/>
  <c r="Q111" i="21"/>
  <c r="S112" i="21"/>
  <c r="Q112" i="21"/>
  <c r="S113" i="21"/>
  <c r="Q113" i="21"/>
  <c r="S114" i="21"/>
  <c r="Q114" i="21"/>
  <c r="S115" i="21"/>
  <c r="Q115" i="21"/>
  <c r="S116" i="21"/>
  <c r="Q116" i="21"/>
  <c r="S117" i="21"/>
  <c r="Q117" i="21"/>
  <c r="S118" i="21"/>
  <c r="Q118" i="21"/>
  <c r="S119" i="21"/>
  <c r="Q119" i="21"/>
  <c r="S120" i="21"/>
  <c r="Q120" i="21"/>
  <c r="S121" i="21"/>
  <c r="Q121" i="21"/>
  <c r="S122" i="21"/>
  <c r="Q122" i="21"/>
  <c r="S123" i="21"/>
  <c r="Q123" i="21"/>
  <c r="S124" i="21"/>
  <c r="Q124" i="21"/>
  <c r="S125" i="21"/>
  <c r="Q125" i="21"/>
  <c r="S126" i="21"/>
  <c r="Q126" i="21"/>
  <c r="S127" i="21"/>
  <c r="Q127" i="21"/>
  <c r="S128" i="21"/>
  <c r="Q128" i="21"/>
  <c r="S129" i="21"/>
  <c r="Q129" i="21"/>
  <c r="S130" i="21"/>
  <c r="Q130" i="21"/>
  <c r="S131" i="21"/>
  <c r="Q131" i="21"/>
  <c r="S132" i="21"/>
  <c r="Q132" i="21"/>
  <c r="S133" i="21"/>
  <c r="Q133" i="21"/>
  <c r="S134" i="21"/>
  <c r="Q134" i="21"/>
  <c r="S135" i="21"/>
  <c r="Q135" i="21"/>
  <c r="S136" i="21"/>
  <c r="Q136" i="21"/>
  <c r="S137" i="21"/>
  <c r="Q137" i="21"/>
  <c r="S138" i="21"/>
  <c r="Q138" i="21"/>
  <c r="S139" i="21"/>
  <c r="Q139" i="21"/>
  <c r="S140" i="21"/>
  <c r="Q140" i="21"/>
  <c r="S141" i="21"/>
  <c r="Q141" i="21"/>
  <c r="S142" i="21"/>
  <c r="Q142" i="21"/>
  <c r="S143" i="21"/>
  <c r="Q143" i="21"/>
  <c r="S144" i="21"/>
  <c r="Q144" i="21"/>
  <c r="S145" i="21"/>
  <c r="Q145" i="21"/>
  <c r="S146" i="21"/>
  <c r="Q146" i="21"/>
  <c r="S147" i="21"/>
  <c r="Q147" i="21"/>
  <c r="S148" i="21"/>
  <c r="Q148" i="21"/>
  <c r="S149" i="21"/>
  <c r="Q149" i="21"/>
  <c r="S150" i="21"/>
  <c r="Q150" i="21"/>
  <c r="S151" i="21"/>
  <c r="Q151" i="21"/>
  <c r="S153" i="21"/>
  <c r="Q153" i="21"/>
  <c r="S9" i="21"/>
  <c r="Q9" i="21"/>
  <c r="S10" i="21"/>
  <c r="Q10" i="21"/>
  <c r="S11" i="21"/>
  <c r="Q11" i="21"/>
  <c r="S12" i="21"/>
  <c r="Q12" i="21"/>
  <c r="P13" i="21"/>
  <c r="BI102" i="45"/>
  <c r="AW94" i="45"/>
  <c r="BI75" i="45"/>
  <c r="BH76" i="45"/>
  <c r="AW98" i="45"/>
  <c r="BI86" i="45"/>
  <c r="BH81" i="45"/>
  <c r="AW101" i="45"/>
  <c r="BI87" i="45"/>
  <c r="BH95" i="45"/>
  <c r="AW102" i="45"/>
  <c r="AV101" i="45"/>
  <c r="AV100" i="45"/>
  <c r="AW88" i="45"/>
  <c r="AW74" i="45"/>
  <c r="AW79" i="45"/>
  <c r="AV79" i="45"/>
  <c r="AV89" i="45"/>
  <c r="AW80" i="45"/>
  <c r="AV80" i="45"/>
  <c r="AW89" i="45"/>
  <c r="AW95" i="45"/>
  <c r="AV91" i="45"/>
  <c r="AW78" i="45"/>
  <c r="AW83" i="45"/>
  <c r="AW85" i="45"/>
  <c r="AV98" i="45"/>
  <c r="AV90" i="45"/>
  <c r="AV94" i="45"/>
  <c r="AV93" i="45"/>
  <c r="AV92" i="45"/>
  <c r="BH101" i="45"/>
  <c r="BH100" i="45"/>
  <c r="BI88" i="45"/>
  <c r="BI90" i="45"/>
  <c r="AW75" i="45"/>
  <c r="AV76" i="45"/>
  <c r="BI94" i="45"/>
  <c r="AW86" i="45"/>
  <c r="AV81" i="45"/>
  <c r="BI98" i="45"/>
  <c r="AW87" i="45"/>
  <c r="AV95" i="45"/>
  <c r="BI101" i="45"/>
  <c r="AW90" i="45"/>
  <c r="AW100" i="45"/>
  <c r="AV73" i="45"/>
  <c r="AW73" i="45"/>
  <c r="AV83" i="45"/>
  <c r="AV85" i="45"/>
  <c r="AW97" i="45"/>
  <c r="AV75" i="45"/>
  <c r="AW99" i="45"/>
  <c r="AV77" i="45"/>
  <c r="AV86" i="45"/>
  <c r="AV72" i="45"/>
  <c r="AV74" i="45"/>
  <c r="AW92" i="45"/>
  <c r="AV96" i="45"/>
  <c r="AW82" i="45"/>
  <c r="AV84" i="45"/>
  <c r="AV102" i="45"/>
  <c r="AV78" i="45"/>
  <c r="AV82" i="45"/>
  <c r="BI100" i="45"/>
  <c r="BH73" i="45"/>
  <c r="BI73" i="45"/>
  <c r="BH83" i="45"/>
  <c r="BH85" i="45"/>
  <c r="BT85" i="45" s="1"/>
  <c r="BI74" i="45"/>
  <c r="BI79" i="45"/>
  <c r="BH79" i="45"/>
  <c r="BH89" i="45"/>
  <c r="BT89" i="45" s="1"/>
  <c r="BI80" i="45"/>
  <c r="BH80" i="45"/>
  <c r="BI89" i="45"/>
  <c r="BI95" i="45"/>
  <c r="BH91" i="45"/>
  <c r="BI78" i="45"/>
  <c r="BI83" i="45"/>
  <c r="BI85" i="45"/>
  <c r="BH98" i="45"/>
  <c r="BH90" i="45"/>
  <c r="BH94" i="45"/>
  <c r="BH93" i="45"/>
  <c r="BH92" i="45"/>
  <c r="BI97" i="45"/>
  <c r="BH75" i="45"/>
  <c r="BI99" i="45"/>
  <c r="BH77" i="45"/>
  <c r="BH86" i="45"/>
  <c r="BH72" i="45"/>
  <c r="BH74" i="45"/>
  <c r="BI92" i="45"/>
  <c r="BH96" i="45"/>
  <c r="BI82" i="45"/>
  <c r="BH84" i="45"/>
  <c r="BH102" i="45"/>
  <c r="BH78" i="45"/>
  <c r="BH82" i="45"/>
  <c r="AS112" i="45"/>
  <c r="AW112" i="45"/>
  <c r="BA112" i="45"/>
  <c r="AT113" i="45"/>
  <c r="AX113" i="45"/>
  <c r="BB113" i="45"/>
  <c r="BJ16" i="45"/>
  <c r="BJ20" i="45"/>
  <c r="BJ24" i="45"/>
  <c r="BJ28" i="45"/>
  <c r="BJ32" i="45"/>
  <c r="BJ36" i="45"/>
  <c r="BJ40" i="45"/>
  <c r="BJ44" i="45"/>
  <c r="BJ48" i="45"/>
  <c r="BJ52" i="45"/>
  <c r="BJ56" i="45"/>
  <c r="BJ60" i="45"/>
  <c r="BI15" i="45"/>
  <c r="BI19" i="45"/>
  <c r="BI23" i="45"/>
  <c r="BI27" i="45"/>
  <c r="BI31" i="45"/>
  <c r="BI35" i="45"/>
  <c r="BI39" i="45"/>
  <c r="BI43" i="45"/>
  <c r="BI47" i="45"/>
  <c r="BI51" i="45"/>
  <c r="BI55" i="45"/>
  <c r="BI59" i="45"/>
  <c r="BI63" i="45"/>
  <c r="AX18" i="45"/>
  <c r="AX22" i="45"/>
  <c r="AX26" i="45"/>
  <c r="AX30" i="45"/>
  <c r="AX34" i="45"/>
  <c r="AV112" i="45"/>
  <c r="AZ112" i="45"/>
  <c r="AS113" i="45"/>
  <c r="AW113" i="45"/>
  <c r="BA113" i="45"/>
  <c r="AR112" i="45"/>
  <c r="BJ17" i="45"/>
  <c r="BJ21" i="45"/>
  <c r="BJ25" i="45"/>
  <c r="BJ29" i="45"/>
  <c r="BJ33" i="45"/>
  <c r="BJ37" i="45"/>
  <c r="BJ41" i="45"/>
  <c r="BJ45" i="45"/>
  <c r="BJ49" i="45"/>
  <c r="BJ53" i="45"/>
  <c r="BJ57" i="45"/>
  <c r="BJ61" i="45"/>
  <c r="BI16" i="45"/>
  <c r="BI20" i="45"/>
  <c r="BI24" i="45"/>
  <c r="BI28" i="45"/>
  <c r="BI32" i="45"/>
  <c r="BI36" i="45"/>
  <c r="BI40" i="45"/>
  <c r="BI44" i="45"/>
  <c r="BI48" i="45"/>
  <c r="BI52" i="45"/>
  <c r="BI56" i="45"/>
  <c r="BI60" i="45"/>
  <c r="AX15" i="45"/>
  <c r="AX19" i="45"/>
  <c r="AX23" i="45"/>
  <c r="AX27" i="45"/>
  <c r="AX31" i="45"/>
  <c r="AX35" i="45"/>
  <c r="AX38" i="45"/>
  <c r="AX42" i="45"/>
  <c r="AX46" i="45"/>
  <c r="AX50" i="45"/>
  <c r="AX54" i="45"/>
  <c r="AX58" i="45"/>
  <c r="AX62" i="45"/>
  <c r="AW17" i="45"/>
  <c r="AW21" i="45"/>
  <c r="AW25" i="45"/>
  <c r="AW29" i="45"/>
  <c r="AW33" i="45"/>
  <c r="AW37" i="45"/>
  <c r="AW41" i="45"/>
  <c r="AW45" i="45"/>
  <c r="AW49" i="45"/>
  <c r="AW53" i="45"/>
  <c r="AW57" i="45"/>
  <c r="AW63" i="45"/>
  <c r="AX39" i="45"/>
  <c r="AX43" i="45"/>
  <c r="AX47" i="45"/>
  <c r="AX51" i="45"/>
  <c r="AX55" i="45"/>
  <c r="AX59" i="45"/>
  <c r="AX63" i="45"/>
  <c r="AW18" i="45"/>
  <c r="AW22" i="45"/>
  <c r="AW26" i="45"/>
  <c r="AW30" i="45"/>
  <c r="AW34" i="45"/>
  <c r="AW38" i="45"/>
  <c r="AW42" i="45"/>
  <c r="AW46" i="45"/>
  <c r="AW50" i="45"/>
  <c r="AW54" i="45"/>
  <c r="AW58" i="45"/>
  <c r="AW62" i="45"/>
  <c r="BI14" i="45"/>
  <c r="AX14" i="45"/>
  <c r="AS124" i="45"/>
  <c r="BA124" i="45"/>
  <c r="AX124" i="45"/>
  <c r="AT125" i="45"/>
  <c r="BB125" i="45"/>
  <c r="AW125" i="45"/>
  <c r="AU124" i="45"/>
  <c r="BC124" i="45"/>
  <c r="AZ124" i="45"/>
  <c r="AV125" i="45"/>
  <c r="AR125" i="45"/>
  <c r="AY125" i="45"/>
  <c r="AU112" i="45"/>
  <c r="AY112" i="45"/>
  <c r="BC112" i="45"/>
  <c r="AV113" i="45"/>
  <c r="AZ113" i="45"/>
  <c r="AR113" i="45"/>
  <c r="BJ18" i="45"/>
  <c r="BJ22" i="45"/>
  <c r="BJ26" i="45"/>
  <c r="BJ30" i="45"/>
  <c r="BJ34" i="45"/>
  <c r="BJ38" i="45"/>
  <c r="BJ42" i="45"/>
  <c r="BJ46" i="45"/>
  <c r="BJ50" i="45"/>
  <c r="BJ54" i="45"/>
  <c r="BJ58" i="45"/>
  <c r="BJ62" i="45"/>
  <c r="BI17" i="45"/>
  <c r="BI21" i="45"/>
  <c r="BI25" i="45"/>
  <c r="BI29" i="45"/>
  <c r="BI33" i="45"/>
  <c r="BI37" i="45"/>
  <c r="BI41" i="45"/>
  <c r="BI45" i="45"/>
  <c r="BI49" i="45"/>
  <c r="BI53" i="45"/>
  <c r="BI57" i="45"/>
  <c r="BI61" i="45"/>
  <c r="AX16" i="45"/>
  <c r="AX20" i="45"/>
  <c r="AX24" i="45"/>
  <c r="AX28" i="45"/>
  <c r="AX32" i="45"/>
  <c r="AT112" i="45"/>
  <c r="AX112" i="45"/>
  <c r="BB112" i="45"/>
  <c r="AU113" i="45"/>
  <c r="AY113" i="45"/>
  <c r="BC113" i="45"/>
  <c r="BJ15" i="45"/>
  <c r="BJ19" i="45"/>
  <c r="BJ23" i="45"/>
  <c r="BJ27" i="45"/>
  <c r="BJ31" i="45"/>
  <c r="BJ35" i="45"/>
  <c r="BJ39" i="45"/>
  <c r="BJ43" i="45"/>
  <c r="BJ47" i="45"/>
  <c r="BJ51" i="45"/>
  <c r="BJ55" i="45"/>
  <c r="BJ59" i="45"/>
  <c r="BJ63" i="45"/>
  <c r="BI18" i="45"/>
  <c r="BI22" i="45"/>
  <c r="BI26" i="45"/>
  <c r="BU26" i="45" s="1"/>
  <c r="BI30" i="45"/>
  <c r="BI34" i="45"/>
  <c r="BI38" i="45"/>
  <c r="BI42" i="45"/>
  <c r="BU42" i="45" s="1"/>
  <c r="BI46" i="45"/>
  <c r="BU46" i="45" s="1"/>
  <c r="BI50" i="45"/>
  <c r="BU50" i="45" s="1"/>
  <c r="BI54" i="45"/>
  <c r="BU54" i="45" s="1"/>
  <c r="BI58" i="45"/>
  <c r="BU58" i="45" s="1"/>
  <c r="BI62" i="45"/>
  <c r="BU62" i="45" s="1"/>
  <c r="AX17" i="45"/>
  <c r="AX21" i="45"/>
  <c r="AX25" i="45"/>
  <c r="AX29" i="45"/>
  <c r="AX33" i="45"/>
  <c r="AX36" i="45"/>
  <c r="AX40" i="45"/>
  <c r="AX44" i="45"/>
  <c r="AX48" i="45"/>
  <c r="AX52" i="45"/>
  <c r="AX56" i="45"/>
  <c r="AX60" i="45"/>
  <c r="AW15" i="45"/>
  <c r="AW19" i="45"/>
  <c r="AW23" i="45"/>
  <c r="AW27" i="45"/>
  <c r="AW31" i="45"/>
  <c r="AW35" i="45"/>
  <c r="AW39" i="45"/>
  <c r="AW43" i="45"/>
  <c r="BU43" i="45" s="1"/>
  <c r="AW47" i="45"/>
  <c r="AW51" i="45"/>
  <c r="AW55" i="45"/>
  <c r="AW59" i="45"/>
  <c r="AX37" i="45"/>
  <c r="AX41" i="45"/>
  <c r="AX45" i="45"/>
  <c r="AX49" i="45"/>
  <c r="AX53" i="45"/>
  <c r="AX57" i="45"/>
  <c r="AX61" i="45"/>
  <c r="AW16" i="45"/>
  <c r="AW20" i="45"/>
  <c r="AW24" i="45"/>
  <c r="AW28" i="45"/>
  <c r="AW32" i="45"/>
  <c r="AW36" i="45"/>
  <c r="AW40" i="45"/>
  <c r="AW44" i="45"/>
  <c r="AW48" i="45"/>
  <c r="AW52" i="45"/>
  <c r="AW56" i="45"/>
  <c r="AW60" i="45"/>
  <c r="AW61" i="45"/>
  <c r="AW14" i="45"/>
  <c r="BJ14" i="45"/>
  <c r="AW124" i="45"/>
  <c r="AT124" i="45"/>
  <c r="BB124" i="45"/>
  <c r="AX125" i="45"/>
  <c r="AS125" i="45"/>
  <c r="BA125" i="45"/>
  <c r="AY124" i="45"/>
  <c r="AV124" i="45"/>
  <c r="AR124" i="45"/>
  <c r="AZ125" i="45"/>
  <c r="AU125" i="45"/>
  <c r="BC125" i="45"/>
  <c r="S14" i="21"/>
  <c r="Q14" i="21"/>
  <c r="BI91" i="45" s="1"/>
  <c r="S16" i="21"/>
  <c r="Q16" i="21"/>
  <c r="AW96" i="45" s="1"/>
  <c r="S18" i="21"/>
  <c r="Q18" i="21"/>
  <c r="AW81" i="45" s="1"/>
  <c r="S20" i="21"/>
  <c r="Q20" i="21"/>
  <c r="AW84" i="45" s="1"/>
  <c r="S22" i="21"/>
  <c r="Q22" i="21"/>
  <c r="AW93" i="45" s="1"/>
  <c r="S24" i="21"/>
  <c r="Q24" i="21"/>
  <c r="BH97" i="45" s="1"/>
  <c r="S26" i="21"/>
  <c r="Q26" i="21"/>
  <c r="BH99" i="45" s="1"/>
  <c r="S28" i="21"/>
  <c r="Q28" i="21"/>
  <c r="AW76" i="45" s="1"/>
  <c r="R129" i="21"/>
  <c r="P129" i="21"/>
  <c r="R130" i="21"/>
  <c r="P130" i="21"/>
  <c r="R131" i="21"/>
  <c r="P131" i="21"/>
  <c r="R132" i="21"/>
  <c r="P132" i="21"/>
  <c r="R133" i="21"/>
  <c r="P133" i="21"/>
  <c r="R134" i="21"/>
  <c r="P134" i="21"/>
  <c r="R135" i="21"/>
  <c r="P135" i="21"/>
  <c r="R136" i="21"/>
  <c r="P136" i="21"/>
  <c r="R137" i="21"/>
  <c r="P137" i="21"/>
  <c r="R138" i="21"/>
  <c r="P138" i="21"/>
  <c r="R139" i="21"/>
  <c r="P139" i="21"/>
  <c r="R140" i="21"/>
  <c r="P140" i="21"/>
  <c r="R141" i="21"/>
  <c r="P141" i="21"/>
  <c r="R142" i="21"/>
  <c r="P142" i="21"/>
  <c r="R143" i="21"/>
  <c r="P143" i="21"/>
  <c r="R144" i="21"/>
  <c r="P144" i="21"/>
  <c r="R145" i="21"/>
  <c r="P145" i="21"/>
  <c r="R146" i="21"/>
  <c r="P146" i="21"/>
  <c r="R147" i="21"/>
  <c r="P147" i="21"/>
  <c r="R148" i="21"/>
  <c r="P148" i="21"/>
  <c r="R149" i="21"/>
  <c r="P149" i="21"/>
  <c r="R150" i="21"/>
  <c r="P150" i="21"/>
  <c r="R151" i="21"/>
  <c r="P151" i="21"/>
  <c r="S152" i="21"/>
  <c r="Q152" i="21"/>
  <c r="S154" i="21"/>
  <c r="Q154" i="21"/>
  <c r="P13" i="20"/>
  <c r="BG94" i="45"/>
  <c r="BF85" i="45"/>
  <c r="BF101" i="45"/>
  <c r="AU100" i="45"/>
  <c r="AT92" i="45"/>
  <c r="BG86" i="45"/>
  <c r="BF82" i="45"/>
  <c r="BF100" i="45"/>
  <c r="AU99" i="45"/>
  <c r="AT90" i="45"/>
  <c r="AT72" i="45"/>
  <c r="BG99" i="45"/>
  <c r="BF90" i="45"/>
  <c r="AU81" i="45"/>
  <c r="AT74" i="45"/>
  <c r="AT94" i="45"/>
  <c r="BG98" i="45"/>
  <c r="BF87" i="45"/>
  <c r="BG77" i="45"/>
  <c r="BG101" i="45"/>
  <c r="BF93" i="45"/>
  <c r="AU86" i="45"/>
  <c r="AT82" i="45"/>
  <c r="AT100" i="45"/>
  <c r="BG100" i="45"/>
  <c r="BF92" i="45"/>
  <c r="AU83" i="45"/>
  <c r="AT75" i="45"/>
  <c r="AT96" i="45"/>
  <c r="BG83" i="45"/>
  <c r="BF75" i="45"/>
  <c r="BF96" i="45"/>
  <c r="AU98" i="45"/>
  <c r="AT87" i="45"/>
  <c r="BR87" i="45" s="1"/>
  <c r="BG81" i="45"/>
  <c r="BF74" i="45"/>
  <c r="BF94" i="45"/>
  <c r="AU77" i="45"/>
  <c r="AU101" i="45"/>
  <c r="AT93" i="45"/>
  <c r="BF95" i="45"/>
  <c r="AU94" i="45"/>
  <c r="AT101" i="45"/>
  <c r="AT95" i="45"/>
  <c r="BF72" i="45"/>
  <c r="AT85" i="45"/>
  <c r="BH15" i="45"/>
  <c r="BH19" i="45"/>
  <c r="BH23" i="45"/>
  <c r="BH27" i="45"/>
  <c r="BH31" i="45"/>
  <c r="BH35" i="45"/>
  <c r="BH39" i="45"/>
  <c r="BH43" i="45"/>
  <c r="BH47" i="45"/>
  <c r="BH51" i="45"/>
  <c r="BH55" i="45"/>
  <c r="BH59" i="45"/>
  <c r="BH63" i="45"/>
  <c r="BG18" i="45"/>
  <c r="BG22" i="45"/>
  <c r="BG26" i="45"/>
  <c r="BG30" i="45"/>
  <c r="BG34" i="45"/>
  <c r="BH18" i="45"/>
  <c r="BH22" i="45"/>
  <c r="BH26" i="45"/>
  <c r="BH30" i="45"/>
  <c r="BH34" i="45"/>
  <c r="BH38" i="45"/>
  <c r="BH42" i="45"/>
  <c r="BH46" i="45"/>
  <c r="BH50" i="45"/>
  <c r="BH54" i="45"/>
  <c r="BH58" i="45"/>
  <c r="BH62" i="45"/>
  <c r="BG17" i="45"/>
  <c r="BG21" i="45"/>
  <c r="BG25" i="45"/>
  <c r="BG29" i="45"/>
  <c r="BG33" i="45"/>
  <c r="BG38" i="45"/>
  <c r="BG42" i="45"/>
  <c r="BG46" i="45"/>
  <c r="BG50" i="45"/>
  <c r="BG54" i="45"/>
  <c r="BG58" i="45"/>
  <c r="BG62" i="45"/>
  <c r="AV17" i="45"/>
  <c r="AV21" i="45"/>
  <c r="AV25" i="45"/>
  <c r="AV29" i="45"/>
  <c r="AV33" i="45"/>
  <c r="AV37" i="45"/>
  <c r="AV41" i="45"/>
  <c r="AV45" i="45"/>
  <c r="AV49" i="45"/>
  <c r="AV53" i="45"/>
  <c r="AV57" i="45"/>
  <c r="AV61" i="45"/>
  <c r="AU16" i="45"/>
  <c r="AU20" i="45"/>
  <c r="AU24" i="45"/>
  <c r="AU28" i="45"/>
  <c r="AU32" i="45"/>
  <c r="AU36" i="45"/>
  <c r="AU40" i="45"/>
  <c r="AU46" i="45"/>
  <c r="AU52" i="45"/>
  <c r="AU62" i="45"/>
  <c r="BG37" i="45"/>
  <c r="BG41" i="45"/>
  <c r="BG45" i="45"/>
  <c r="BG49" i="45"/>
  <c r="BG53" i="45"/>
  <c r="BG57" i="45"/>
  <c r="BG61" i="45"/>
  <c r="AV16" i="45"/>
  <c r="AV20" i="45"/>
  <c r="AV24" i="45"/>
  <c r="AV28" i="45"/>
  <c r="AV32" i="45"/>
  <c r="AV36" i="45"/>
  <c r="AV40" i="45"/>
  <c r="AV44" i="45"/>
  <c r="AV48" i="45"/>
  <c r="AV52" i="45"/>
  <c r="AV56" i="45"/>
  <c r="AV60" i="45"/>
  <c r="AU15" i="45"/>
  <c r="AU19" i="45"/>
  <c r="AU23" i="45"/>
  <c r="AU27" i="45"/>
  <c r="AU31" i="45"/>
  <c r="AU35" i="45"/>
  <c r="AU39" i="45"/>
  <c r="AU43" i="45"/>
  <c r="AU47" i="45"/>
  <c r="AU51" i="45"/>
  <c r="AU55" i="45"/>
  <c r="AU59" i="45"/>
  <c r="AU63" i="45"/>
  <c r="AU50" i="45"/>
  <c r="AU58" i="45"/>
  <c r="BH17" i="45"/>
  <c r="BH21" i="45"/>
  <c r="BH25" i="45"/>
  <c r="BT25" i="45" s="1"/>
  <c r="BH29" i="45"/>
  <c r="BT29" i="45" s="1"/>
  <c r="BH33" i="45"/>
  <c r="BH37" i="45"/>
  <c r="BH41" i="45"/>
  <c r="BH45" i="45"/>
  <c r="BH49" i="45"/>
  <c r="BH53" i="45"/>
  <c r="BH57" i="45"/>
  <c r="BH61" i="45"/>
  <c r="BG16" i="45"/>
  <c r="BG20" i="45"/>
  <c r="BG24" i="45"/>
  <c r="BG28" i="45"/>
  <c r="BG32" i="45"/>
  <c r="BH16" i="45"/>
  <c r="BH20" i="45"/>
  <c r="BH24" i="45"/>
  <c r="BH28" i="45"/>
  <c r="BH32" i="45"/>
  <c r="BH36" i="45"/>
  <c r="BH40" i="45"/>
  <c r="BH44" i="45"/>
  <c r="BH48" i="45"/>
  <c r="BH52" i="45"/>
  <c r="BH56" i="45"/>
  <c r="BH60" i="45"/>
  <c r="BG15" i="45"/>
  <c r="BG19" i="45"/>
  <c r="BS19" i="45" s="1"/>
  <c r="BG23" i="45"/>
  <c r="BG27" i="45"/>
  <c r="BG31" i="45"/>
  <c r="BG36" i="45"/>
  <c r="BG40" i="45"/>
  <c r="BG44" i="45"/>
  <c r="BG48" i="45"/>
  <c r="BG52" i="45"/>
  <c r="BG56" i="45"/>
  <c r="BG60" i="45"/>
  <c r="AV15" i="45"/>
  <c r="AV19" i="45"/>
  <c r="AV23" i="45"/>
  <c r="AV27" i="45"/>
  <c r="AV31" i="45"/>
  <c r="AV35" i="45"/>
  <c r="AV39" i="45"/>
  <c r="AV43" i="45"/>
  <c r="AV47" i="45"/>
  <c r="AV51" i="45"/>
  <c r="AV55" i="45"/>
  <c r="AV59" i="45"/>
  <c r="AV63" i="45"/>
  <c r="AU18" i="45"/>
  <c r="AU22" i="45"/>
  <c r="AU26" i="45"/>
  <c r="AU30" i="45"/>
  <c r="AU34" i="45"/>
  <c r="AU38" i="45"/>
  <c r="AU42" i="45"/>
  <c r="AU48" i="45"/>
  <c r="AU56" i="45"/>
  <c r="BG35" i="45"/>
  <c r="BG39" i="45"/>
  <c r="BG43" i="45"/>
  <c r="BG47" i="45"/>
  <c r="BG51" i="45"/>
  <c r="BG55" i="45"/>
  <c r="BG59" i="45"/>
  <c r="BG63" i="45"/>
  <c r="AV18" i="45"/>
  <c r="AV22" i="45"/>
  <c r="AV26" i="45"/>
  <c r="AV30" i="45"/>
  <c r="AV34" i="45"/>
  <c r="AV38" i="45"/>
  <c r="AV42" i="45"/>
  <c r="AV46" i="45"/>
  <c r="AV50" i="45"/>
  <c r="AV54" i="45"/>
  <c r="AV58" i="45"/>
  <c r="AV62" i="45"/>
  <c r="AU17" i="45"/>
  <c r="AU21" i="45"/>
  <c r="AU25" i="45"/>
  <c r="AU29" i="45"/>
  <c r="AU33" i="45"/>
  <c r="AU37" i="45"/>
  <c r="AU41" i="45"/>
  <c r="BS41" i="45" s="1"/>
  <c r="AU45" i="45"/>
  <c r="AU49" i="45"/>
  <c r="BS49" i="45" s="1"/>
  <c r="AU53" i="45"/>
  <c r="AU57" i="45"/>
  <c r="AU61" i="45"/>
  <c r="BS61" i="45" s="1"/>
  <c r="AU44" i="45"/>
  <c r="AU54" i="45"/>
  <c r="AU60" i="45"/>
  <c r="S14" i="20"/>
  <c r="Q14" i="20"/>
  <c r="AT73" i="45" s="1"/>
  <c r="S16" i="20"/>
  <c r="BA73" i="3" s="1"/>
  <c r="Q16" i="20"/>
  <c r="BG76" i="45" s="1"/>
  <c r="S18" i="20"/>
  <c r="AO71" i="3" s="1"/>
  <c r="Q18" i="20"/>
  <c r="S20" i="20"/>
  <c r="Q20" i="20"/>
  <c r="S22" i="20"/>
  <c r="Q22" i="20"/>
  <c r="S24" i="20"/>
  <c r="Q24" i="20"/>
  <c r="S26" i="20"/>
  <c r="Q26" i="20"/>
  <c r="S28" i="20"/>
  <c r="BA75" i="3" s="1"/>
  <c r="Q28" i="20"/>
  <c r="BG78" i="45" s="1"/>
  <c r="R78" i="20"/>
  <c r="P78" i="20"/>
  <c r="R79" i="20"/>
  <c r="P79" i="20"/>
  <c r="R80" i="20"/>
  <c r="P80" i="20"/>
  <c r="R81" i="20"/>
  <c r="P81" i="20"/>
  <c r="R82" i="20"/>
  <c r="P82" i="20"/>
  <c r="R83" i="20"/>
  <c r="P83" i="20"/>
  <c r="R84" i="20"/>
  <c r="P84" i="20"/>
  <c r="R85" i="20"/>
  <c r="P85" i="20"/>
  <c r="R86" i="20"/>
  <c r="P86" i="20"/>
  <c r="R87" i="20"/>
  <c r="P87" i="20"/>
  <c r="R88" i="20"/>
  <c r="P88" i="20"/>
  <c r="R89" i="20"/>
  <c r="P89" i="20"/>
  <c r="R90" i="20"/>
  <c r="P90" i="20"/>
  <c r="R91" i="20"/>
  <c r="P91" i="20"/>
  <c r="R92" i="20"/>
  <c r="P92" i="20"/>
  <c r="R93" i="20"/>
  <c r="P93" i="20"/>
  <c r="R94" i="20"/>
  <c r="P94" i="20"/>
  <c r="R95" i="20"/>
  <c r="P95" i="20"/>
  <c r="R96" i="20"/>
  <c r="P96" i="20"/>
  <c r="R97" i="20"/>
  <c r="P97" i="20"/>
  <c r="R98" i="20"/>
  <c r="P98" i="20"/>
  <c r="R99" i="20"/>
  <c r="P99" i="20"/>
  <c r="R100" i="20"/>
  <c r="P100" i="20"/>
  <c r="R101" i="20"/>
  <c r="P101" i="20"/>
  <c r="R102" i="20"/>
  <c r="P102" i="20"/>
  <c r="R103" i="20"/>
  <c r="P103" i="20"/>
  <c r="R104" i="20"/>
  <c r="P104" i="20"/>
  <c r="R105" i="20"/>
  <c r="P105" i="20"/>
  <c r="R106" i="20"/>
  <c r="P106" i="20"/>
  <c r="R107" i="20"/>
  <c r="P107" i="20"/>
  <c r="R108" i="20"/>
  <c r="P108" i="20"/>
  <c r="R109" i="20"/>
  <c r="P109" i="20"/>
  <c r="R110" i="20"/>
  <c r="P110" i="20"/>
  <c r="R111" i="20"/>
  <c r="P111" i="20"/>
  <c r="R112" i="20"/>
  <c r="P112" i="20"/>
  <c r="R113" i="20"/>
  <c r="P113" i="20"/>
  <c r="R114" i="20"/>
  <c r="P114" i="20"/>
  <c r="R115" i="20"/>
  <c r="P115" i="20"/>
  <c r="R116" i="20"/>
  <c r="P116" i="20"/>
  <c r="R117" i="20"/>
  <c r="P117" i="20"/>
  <c r="R118" i="20"/>
  <c r="P118" i="20"/>
  <c r="R119" i="20"/>
  <c r="P119" i="20"/>
  <c r="R120" i="20"/>
  <c r="P120" i="20"/>
  <c r="R121" i="20"/>
  <c r="P121" i="20"/>
  <c r="R122" i="20"/>
  <c r="P122" i="20"/>
  <c r="R123" i="20"/>
  <c r="P123" i="20"/>
  <c r="R124" i="20"/>
  <c r="P124" i="20"/>
  <c r="R125" i="20"/>
  <c r="P125" i="20"/>
  <c r="R126" i="20"/>
  <c r="P126" i="20"/>
  <c r="R127" i="20"/>
  <c r="P127" i="20"/>
  <c r="R128" i="20"/>
  <c r="P128" i="20"/>
  <c r="R129" i="20"/>
  <c r="P129" i="20"/>
  <c r="R130" i="20"/>
  <c r="P130" i="20"/>
  <c r="R131" i="20"/>
  <c r="P131" i="20"/>
  <c r="R132" i="20"/>
  <c r="P132" i="20"/>
  <c r="R133" i="20"/>
  <c r="P133" i="20"/>
  <c r="R134" i="20"/>
  <c r="P134" i="20"/>
  <c r="R135" i="20"/>
  <c r="P135" i="20"/>
  <c r="R136" i="20"/>
  <c r="P136" i="20"/>
  <c r="R137" i="20"/>
  <c r="P137" i="20"/>
  <c r="R138" i="20"/>
  <c r="P138" i="20"/>
  <c r="R139" i="20"/>
  <c r="P139" i="20"/>
  <c r="R140" i="20"/>
  <c r="P140" i="20"/>
  <c r="R141" i="20"/>
  <c r="P141" i="20"/>
  <c r="R142" i="20"/>
  <c r="P142" i="20"/>
  <c r="R143" i="20"/>
  <c r="P143" i="20"/>
  <c r="R144" i="20"/>
  <c r="P144" i="20"/>
  <c r="R145" i="20"/>
  <c r="P145" i="20"/>
  <c r="R146" i="20"/>
  <c r="P146" i="20"/>
  <c r="R147" i="20"/>
  <c r="P147" i="20"/>
  <c r="R148" i="20"/>
  <c r="P148" i="20"/>
  <c r="R149" i="20"/>
  <c r="P149" i="20"/>
  <c r="R150" i="20"/>
  <c r="P150" i="20"/>
  <c r="R151" i="20"/>
  <c r="P151" i="20"/>
  <c r="R152" i="20"/>
  <c r="P152" i="20"/>
  <c r="R153" i="20"/>
  <c r="P153" i="20"/>
  <c r="R154" i="20"/>
  <c r="P154" i="20"/>
  <c r="S13" i="20"/>
  <c r="Q13" i="20"/>
  <c r="S15" i="20"/>
  <c r="AP10" i="3" s="1"/>
  <c r="Q15" i="20"/>
  <c r="S17" i="20"/>
  <c r="Q17" i="20"/>
  <c r="S19" i="20"/>
  <c r="Q19" i="20"/>
  <c r="BG93" i="45" s="1"/>
  <c r="S21" i="20"/>
  <c r="AZ99" i="3" s="1"/>
  <c r="Q21" i="20"/>
  <c r="BF102" i="45" s="1"/>
  <c r="S23" i="20"/>
  <c r="Q23" i="20"/>
  <c r="S25" i="20"/>
  <c r="Q25" i="20"/>
  <c r="BF99" i="45" s="1"/>
  <c r="S27" i="20"/>
  <c r="Q27" i="20"/>
  <c r="S29" i="20"/>
  <c r="Q29" i="20"/>
  <c r="AU80" i="45" s="1"/>
  <c r="S30" i="20"/>
  <c r="Q30" i="20"/>
  <c r="S31" i="20"/>
  <c r="Q31" i="20"/>
  <c r="S32" i="20"/>
  <c r="Q32" i="20"/>
  <c r="AU82" i="45" s="1"/>
  <c r="S33" i="20"/>
  <c r="Q33" i="20"/>
  <c r="S34" i="20"/>
  <c r="AV108" i="3" s="1"/>
  <c r="Q34" i="20"/>
  <c r="S35" i="20"/>
  <c r="Q35" i="20"/>
  <c r="S36" i="20"/>
  <c r="Q36" i="20"/>
  <c r="AT88" i="45" s="1"/>
  <c r="S37" i="20"/>
  <c r="AZ94" i="3" s="1"/>
  <c r="Q37" i="20"/>
  <c r="BF97" i="45" s="1"/>
  <c r="S38" i="20"/>
  <c r="Q38" i="20"/>
  <c r="S39" i="20"/>
  <c r="Q39" i="20"/>
  <c r="S40" i="20"/>
  <c r="Q40" i="20"/>
  <c r="S41" i="20"/>
  <c r="Q41" i="20"/>
  <c r="S42" i="20"/>
  <c r="AO94" i="3" s="1"/>
  <c r="Q42" i="20"/>
  <c r="S43" i="20"/>
  <c r="Q43" i="20"/>
  <c r="S44" i="20"/>
  <c r="Q44" i="20"/>
  <c r="S45" i="20"/>
  <c r="Q45" i="20"/>
  <c r="S46" i="20"/>
  <c r="AU107" i="3" s="1"/>
  <c r="Q46" i="20"/>
  <c r="S47" i="20"/>
  <c r="Q47" i="20"/>
  <c r="S48" i="20"/>
  <c r="Q48" i="20"/>
  <c r="S49" i="20"/>
  <c r="Q49" i="20"/>
  <c r="BF80" i="45" s="1"/>
  <c r="S50" i="20"/>
  <c r="AO88" i="3" s="1"/>
  <c r="Q50" i="20"/>
  <c r="AU91" i="45" s="1"/>
  <c r="S51" i="20"/>
  <c r="AO93" i="3" s="1"/>
  <c r="Q51" i="20"/>
  <c r="S52" i="20"/>
  <c r="Q52" i="20"/>
  <c r="S53" i="20"/>
  <c r="Q53" i="20"/>
  <c r="S54" i="20"/>
  <c r="AN74" i="3" s="1"/>
  <c r="Q54" i="20"/>
  <c r="AT77" i="45" s="1"/>
  <c r="S55" i="20"/>
  <c r="Q55" i="20"/>
  <c r="BG79" i="45" s="1"/>
  <c r="S56" i="20"/>
  <c r="Q56" i="20"/>
  <c r="BF84" i="45" s="1"/>
  <c r="S57" i="20"/>
  <c r="Q57" i="20"/>
  <c r="AT86" i="45" s="1"/>
  <c r="S58" i="20"/>
  <c r="AO86" i="3" s="1"/>
  <c r="Q58" i="20"/>
  <c r="S59" i="20"/>
  <c r="Q59" i="20"/>
  <c r="S60" i="20"/>
  <c r="Q60" i="20"/>
  <c r="BF91" i="45" s="1"/>
  <c r="S61" i="20"/>
  <c r="Q61" i="20"/>
  <c r="BG92" i="45" s="1"/>
  <c r="S62" i="20"/>
  <c r="AO92" i="3" s="1"/>
  <c r="Q62" i="20"/>
  <c r="S63" i="20"/>
  <c r="AO81" i="3" s="1"/>
  <c r="Q63" i="20"/>
  <c r="S64" i="20"/>
  <c r="Q64" i="20"/>
  <c r="S65" i="20"/>
  <c r="Q65" i="20"/>
  <c r="BF79" i="45" s="1"/>
  <c r="S66" i="20"/>
  <c r="Q66" i="20"/>
  <c r="S67" i="20"/>
  <c r="Q67" i="20"/>
  <c r="AT76" i="45" s="1"/>
  <c r="S68" i="20"/>
  <c r="Q68" i="20"/>
  <c r="BF81" i="45" s="1"/>
  <c r="S69" i="20"/>
  <c r="Q69" i="20"/>
  <c r="S70" i="20"/>
  <c r="BA85" i="3" s="1"/>
  <c r="Q70" i="20"/>
  <c r="BG88" i="45" s="1"/>
  <c r="S71" i="20"/>
  <c r="Q71" i="20"/>
  <c r="S72" i="20"/>
  <c r="Q72" i="20"/>
  <c r="S73" i="20"/>
  <c r="BA82" i="3" s="1"/>
  <c r="Q73" i="20"/>
  <c r="BG85" i="45" s="1"/>
  <c r="S74" i="20"/>
  <c r="Q74" i="20"/>
  <c r="S75" i="20"/>
  <c r="Q75" i="20"/>
  <c r="S76" i="20"/>
  <c r="Q76" i="20"/>
  <c r="S77" i="20"/>
  <c r="Q77" i="20"/>
  <c r="S78" i="20"/>
  <c r="Q78" i="20"/>
  <c r="S79" i="20"/>
  <c r="Q79" i="20"/>
  <c r="S80" i="20"/>
  <c r="Q80" i="20"/>
  <c r="S81" i="20"/>
  <c r="Q81" i="20"/>
  <c r="S82" i="20"/>
  <c r="Q82" i="20"/>
  <c r="S83" i="20"/>
  <c r="Q83" i="20"/>
  <c r="S84" i="20"/>
  <c r="Q84" i="20"/>
  <c r="S85" i="20"/>
  <c r="Q85" i="20"/>
  <c r="S86" i="20"/>
  <c r="Q86" i="20"/>
  <c r="S87" i="20"/>
  <c r="Q87" i="20"/>
  <c r="S88" i="20"/>
  <c r="Q88" i="20"/>
  <c r="S89" i="20"/>
  <c r="Q89" i="20"/>
  <c r="S90" i="20"/>
  <c r="Q90" i="20"/>
  <c r="S91" i="20"/>
  <c r="Q91" i="20"/>
  <c r="S92" i="20"/>
  <c r="Q92" i="20"/>
  <c r="S93" i="20"/>
  <c r="Q93" i="20"/>
  <c r="S94" i="20"/>
  <c r="Q94" i="20"/>
  <c r="S95" i="20"/>
  <c r="Q95" i="20"/>
  <c r="S96" i="20"/>
  <c r="Q96" i="20"/>
  <c r="S97" i="20"/>
  <c r="Q97" i="20"/>
  <c r="S98" i="20"/>
  <c r="Q98" i="20"/>
  <c r="S99" i="20"/>
  <c r="Q99" i="20"/>
  <c r="S100" i="20"/>
  <c r="Q100" i="20"/>
  <c r="S101" i="20"/>
  <c r="Q101" i="20"/>
  <c r="S102" i="20"/>
  <c r="Q102" i="20"/>
  <c r="S103" i="20"/>
  <c r="Q103" i="20"/>
  <c r="S104" i="20"/>
  <c r="Q104" i="20"/>
  <c r="S105" i="20"/>
  <c r="Q105" i="20"/>
  <c r="S106" i="20"/>
  <c r="Q106" i="20"/>
  <c r="S107" i="20"/>
  <c r="Q107" i="20"/>
  <c r="S108" i="20"/>
  <c r="Q108" i="20"/>
  <c r="S109" i="20"/>
  <c r="Q109" i="20"/>
  <c r="S110" i="20"/>
  <c r="Q110" i="20"/>
  <c r="S111" i="20"/>
  <c r="Q111" i="20"/>
  <c r="S112" i="20"/>
  <c r="Q112" i="20"/>
  <c r="S113" i="20"/>
  <c r="Q113" i="20"/>
  <c r="S114" i="20"/>
  <c r="Q114" i="20"/>
  <c r="S115" i="20"/>
  <c r="Q115" i="20"/>
  <c r="S116" i="20"/>
  <c r="Q116" i="20"/>
  <c r="S117" i="20"/>
  <c r="Q117" i="20"/>
  <c r="S118" i="20"/>
  <c r="Q118" i="20"/>
  <c r="S119" i="20"/>
  <c r="Q119" i="20"/>
  <c r="S120" i="20"/>
  <c r="Q120" i="20"/>
  <c r="S121" i="20"/>
  <c r="Q121" i="20"/>
  <c r="S122" i="20"/>
  <c r="Q122" i="20"/>
  <c r="S123" i="20"/>
  <c r="Q123" i="20"/>
  <c r="S124" i="20"/>
  <c r="Q124" i="20"/>
  <c r="S125" i="20"/>
  <c r="Q125" i="20"/>
  <c r="S126" i="20"/>
  <c r="Q126" i="20"/>
  <c r="S127" i="20"/>
  <c r="Q127" i="20"/>
  <c r="S128" i="20"/>
  <c r="Q128" i="20"/>
  <c r="S129" i="20"/>
  <c r="Q129" i="20"/>
  <c r="S130" i="20"/>
  <c r="Q130" i="20"/>
  <c r="S131" i="20"/>
  <c r="Q131" i="20"/>
  <c r="S132" i="20"/>
  <c r="Q132" i="20"/>
  <c r="S133" i="20"/>
  <c r="Q133" i="20"/>
  <c r="S134" i="20"/>
  <c r="Q134" i="20"/>
  <c r="S135" i="20"/>
  <c r="Q135" i="20"/>
  <c r="S136" i="20"/>
  <c r="Q136" i="20"/>
  <c r="S137" i="20"/>
  <c r="Q137" i="20"/>
  <c r="S138" i="20"/>
  <c r="Q138" i="20"/>
  <c r="S139" i="20"/>
  <c r="Q139" i="20"/>
  <c r="S140" i="20"/>
  <c r="Q140" i="20"/>
  <c r="S141" i="20"/>
  <c r="Q141" i="20"/>
  <c r="S142" i="20"/>
  <c r="Q142" i="20"/>
  <c r="S143" i="20"/>
  <c r="Q143" i="20"/>
  <c r="S144" i="20"/>
  <c r="Q144" i="20"/>
  <c r="S145" i="20"/>
  <c r="Q145" i="20"/>
  <c r="S146" i="20"/>
  <c r="Q146" i="20"/>
  <c r="S147" i="20"/>
  <c r="Q147" i="20"/>
  <c r="S148" i="20"/>
  <c r="Q148" i="20"/>
  <c r="S149" i="20"/>
  <c r="Q149" i="20"/>
  <c r="S150" i="20"/>
  <c r="Q150" i="20"/>
  <c r="S151" i="20"/>
  <c r="Q151" i="20"/>
  <c r="S152" i="20"/>
  <c r="Q152" i="20"/>
  <c r="S153" i="20"/>
  <c r="Q153" i="20"/>
  <c r="S154" i="20"/>
  <c r="Q154" i="20"/>
  <c r="U153" i="15"/>
  <c r="S153" i="15"/>
  <c r="U151" i="15"/>
  <c r="S151" i="15"/>
  <c r="U149" i="15"/>
  <c r="S149" i="15"/>
  <c r="U147" i="15"/>
  <c r="S147" i="15"/>
  <c r="U145" i="15"/>
  <c r="S145" i="15"/>
  <c r="U143" i="15"/>
  <c r="S143" i="15"/>
  <c r="U141" i="15"/>
  <c r="S141" i="15"/>
  <c r="U139" i="15"/>
  <c r="S139" i="15"/>
  <c r="U137" i="15"/>
  <c r="S137" i="15"/>
  <c r="U135" i="15"/>
  <c r="S135" i="15"/>
  <c r="U133" i="15"/>
  <c r="S133" i="15"/>
  <c r="U131" i="15"/>
  <c r="S131" i="15"/>
  <c r="U129" i="15"/>
  <c r="S129" i="15"/>
  <c r="U127" i="15"/>
  <c r="S127" i="15"/>
  <c r="U125" i="15"/>
  <c r="S125" i="15"/>
  <c r="U123" i="15"/>
  <c r="S123" i="15"/>
  <c r="U121" i="15"/>
  <c r="S121" i="15"/>
  <c r="U119" i="15"/>
  <c r="S119" i="15"/>
  <c r="U117" i="15"/>
  <c r="S117" i="15"/>
  <c r="U115" i="15"/>
  <c r="S115" i="15"/>
  <c r="U113" i="15"/>
  <c r="S113" i="15"/>
  <c r="U111" i="15"/>
  <c r="S111" i="15"/>
  <c r="U109" i="15"/>
  <c r="S109" i="15"/>
  <c r="U107" i="15"/>
  <c r="S107" i="15"/>
  <c r="U105" i="15"/>
  <c r="S105" i="15"/>
  <c r="U103" i="15"/>
  <c r="S103" i="15"/>
  <c r="U101" i="15"/>
  <c r="S101" i="15"/>
  <c r="U99" i="15"/>
  <c r="S99" i="15"/>
  <c r="U97" i="15"/>
  <c r="S97" i="15"/>
  <c r="U95" i="15"/>
  <c r="S95" i="15"/>
  <c r="U93" i="15"/>
  <c r="S93" i="15"/>
  <c r="U91" i="15"/>
  <c r="S91" i="15"/>
  <c r="U89" i="15"/>
  <c r="S89" i="15"/>
  <c r="U87" i="15"/>
  <c r="S87" i="15"/>
  <c r="U85" i="15"/>
  <c r="S85" i="15"/>
  <c r="U83" i="15"/>
  <c r="S83" i="15"/>
  <c r="U81" i="15"/>
  <c r="S81" i="15"/>
  <c r="U79" i="15"/>
  <c r="S79" i="15"/>
  <c r="U77" i="15"/>
  <c r="S77" i="15"/>
  <c r="U75" i="15"/>
  <c r="S75" i="15"/>
  <c r="U73" i="15"/>
  <c r="S73" i="15"/>
  <c r="U71" i="15"/>
  <c r="S71" i="15"/>
  <c r="U69" i="15"/>
  <c r="S69" i="15"/>
  <c r="U67" i="15"/>
  <c r="S67" i="15"/>
  <c r="U65" i="15"/>
  <c r="S65" i="15"/>
  <c r="U63" i="15"/>
  <c r="S63" i="15"/>
  <c r="U61" i="15"/>
  <c r="S61" i="15"/>
  <c r="U59" i="15"/>
  <c r="S59" i="15"/>
  <c r="U57" i="15"/>
  <c r="S57" i="15"/>
  <c r="U55" i="15"/>
  <c r="S55" i="15"/>
  <c r="U53" i="15"/>
  <c r="S53" i="15"/>
  <c r="U51" i="15"/>
  <c r="S51" i="15"/>
  <c r="U49" i="15"/>
  <c r="S49" i="15"/>
  <c r="U47" i="15"/>
  <c r="S47" i="15"/>
  <c r="U45" i="15"/>
  <c r="S45" i="15"/>
  <c r="U43" i="15"/>
  <c r="S43" i="15"/>
  <c r="U41" i="15"/>
  <c r="S41" i="15"/>
  <c r="U39" i="15"/>
  <c r="S39" i="15"/>
  <c r="U37" i="15"/>
  <c r="S37" i="15"/>
  <c r="U35" i="15"/>
  <c r="S35" i="15"/>
  <c r="U33" i="15"/>
  <c r="S33" i="15"/>
  <c r="U31" i="15"/>
  <c r="S31" i="15"/>
  <c r="U29" i="15"/>
  <c r="S29" i="15"/>
  <c r="U27" i="15"/>
  <c r="S27" i="15"/>
  <c r="U25" i="15"/>
  <c r="S25" i="15"/>
  <c r="U23" i="15"/>
  <c r="S23" i="15"/>
  <c r="U21" i="15"/>
  <c r="S21" i="15"/>
  <c r="U19" i="15"/>
  <c r="S19" i="15"/>
  <c r="U17" i="15"/>
  <c r="S17" i="15"/>
  <c r="U15" i="15"/>
  <c r="S15" i="15"/>
  <c r="U13" i="15"/>
  <c r="S13" i="15"/>
  <c r="U10" i="15"/>
  <c r="S10" i="15"/>
  <c r="U9" i="15"/>
  <c r="S9" i="15"/>
  <c r="U154" i="15"/>
  <c r="S154" i="15"/>
  <c r="U152" i="15"/>
  <c r="S152" i="15"/>
  <c r="U150" i="15"/>
  <c r="S150" i="15"/>
  <c r="U148" i="15"/>
  <c r="S148" i="15"/>
  <c r="U146" i="15"/>
  <c r="S146" i="15"/>
  <c r="U144" i="15"/>
  <c r="S144" i="15"/>
  <c r="U142" i="15"/>
  <c r="S142" i="15"/>
  <c r="U140" i="15"/>
  <c r="S140" i="15"/>
  <c r="U138" i="15"/>
  <c r="S138" i="15"/>
  <c r="U136" i="15"/>
  <c r="S136" i="15"/>
  <c r="U134" i="15"/>
  <c r="S134" i="15"/>
  <c r="U132" i="15"/>
  <c r="S132" i="15"/>
  <c r="U130" i="15"/>
  <c r="S130" i="15"/>
  <c r="U128" i="15"/>
  <c r="S128" i="15"/>
  <c r="U126" i="15"/>
  <c r="S126" i="15"/>
  <c r="U124" i="15"/>
  <c r="S124" i="15"/>
  <c r="U122" i="15"/>
  <c r="S122" i="15"/>
  <c r="U120" i="15"/>
  <c r="S120" i="15"/>
  <c r="U118" i="15"/>
  <c r="S118" i="15"/>
  <c r="U116" i="15"/>
  <c r="S116" i="15"/>
  <c r="U114" i="15"/>
  <c r="S114" i="15"/>
  <c r="U112" i="15"/>
  <c r="S112" i="15"/>
  <c r="U110" i="15"/>
  <c r="S110" i="15"/>
  <c r="U108" i="15"/>
  <c r="S108" i="15"/>
  <c r="U106" i="15"/>
  <c r="S106" i="15"/>
  <c r="U104" i="15"/>
  <c r="S104" i="15"/>
  <c r="U102" i="15"/>
  <c r="S102" i="15"/>
  <c r="U100" i="15"/>
  <c r="S100" i="15"/>
  <c r="U98" i="15"/>
  <c r="S98" i="15"/>
  <c r="U96" i="15"/>
  <c r="S96" i="15"/>
  <c r="U94" i="15"/>
  <c r="S94" i="15"/>
  <c r="U92" i="15"/>
  <c r="S92" i="15"/>
  <c r="U90" i="15"/>
  <c r="S90" i="15"/>
  <c r="U88" i="15"/>
  <c r="S88" i="15"/>
  <c r="U86" i="15"/>
  <c r="S86" i="15"/>
  <c r="U84" i="15"/>
  <c r="S84" i="15"/>
  <c r="U82" i="15"/>
  <c r="S82" i="15"/>
  <c r="U80" i="15"/>
  <c r="S80" i="15"/>
  <c r="U78" i="15"/>
  <c r="S78" i="15"/>
  <c r="U76" i="15"/>
  <c r="S76" i="15"/>
  <c r="U74" i="15"/>
  <c r="S74" i="15"/>
  <c r="U72" i="15"/>
  <c r="S72" i="15"/>
  <c r="U70" i="15"/>
  <c r="S70" i="15"/>
  <c r="U68" i="15"/>
  <c r="S68" i="15"/>
  <c r="U66" i="15"/>
  <c r="S66" i="15"/>
  <c r="U64" i="15"/>
  <c r="S64" i="15"/>
  <c r="U62" i="15"/>
  <c r="S62" i="15"/>
  <c r="U60" i="15"/>
  <c r="S60" i="15"/>
  <c r="U58" i="15"/>
  <c r="S58" i="15"/>
  <c r="U56" i="15"/>
  <c r="S56" i="15"/>
  <c r="U54" i="15"/>
  <c r="S54" i="15"/>
  <c r="U52" i="15"/>
  <c r="S52" i="15"/>
  <c r="U50" i="15"/>
  <c r="S50" i="15"/>
  <c r="U48" i="15"/>
  <c r="S48" i="15"/>
  <c r="U46" i="15"/>
  <c r="S46" i="15"/>
  <c r="U44" i="15"/>
  <c r="S44" i="15"/>
  <c r="U42" i="15"/>
  <c r="S42" i="15"/>
  <c r="U40" i="15"/>
  <c r="S40" i="15"/>
  <c r="U38" i="15"/>
  <c r="S38" i="15"/>
  <c r="U36" i="15"/>
  <c r="S36" i="15"/>
  <c r="U34" i="15"/>
  <c r="S34" i="15"/>
  <c r="U32" i="15"/>
  <c r="S32" i="15"/>
  <c r="U30" i="15"/>
  <c r="S30" i="15"/>
  <c r="U28" i="15"/>
  <c r="S28" i="15"/>
  <c r="U26" i="15"/>
  <c r="S26" i="15"/>
  <c r="U24" i="15"/>
  <c r="S24" i="15"/>
  <c r="U22" i="15"/>
  <c r="S22" i="15"/>
  <c r="U20" i="15"/>
  <c r="S20" i="15"/>
  <c r="U18" i="15"/>
  <c r="S18" i="15"/>
  <c r="U16" i="15"/>
  <c r="S16" i="15"/>
  <c r="U14" i="15"/>
  <c r="S14" i="15"/>
  <c r="U12" i="15"/>
  <c r="S12" i="15"/>
  <c r="U11" i="15"/>
  <c r="S11" i="15"/>
  <c r="S654" i="13"/>
  <c r="Q654" i="13"/>
  <c r="S652" i="13"/>
  <c r="Q652" i="13"/>
  <c r="S650" i="13"/>
  <c r="Q650" i="13"/>
  <c r="S648" i="13"/>
  <c r="Q648" i="13"/>
  <c r="S646" i="13"/>
  <c r="Q646" i="13"/>
  <c r="S644" i="13"/>
  <c r="Q644" i="13"/>
  <c r="S636" i="13"/>
  <c r="Q636" i="13"/>
  <c r="S634" i="13"/>
  <c r="Q634" i="13"/>
  <c r="S632" i="13"/>
  <c r="Q632" i="13"/>
  <c r="S630" i="13"/>
  <c r="Q630" i="13"/>
  <c r="S628" i="13"/>
  <c r="Q628" i="13"/>
  <c r="S626" i="13"/>
  <c r="Q626" i="13"/>
  <c r="S624" i="13"/>
  <c r="Q624" i="13"/>
  <c r="S622" i="13"/>
  <c r="Q622" i="13"/>
  <c r="S620" i="13"/>
  <c r="Q620" i="13"/>
  <c r="S618" i="13"/>
  <c r="Q618" i="13"/>
  <c r="S616" i="13"/>
  <c r="Q616" i="13"/>
  <c r="S614" i="13"/>
  <c r="Q614" i="13"/>
  <c r="S612" i="13"/>
  <c r="Q612" i="13"/>
  <c r="S610" i="13"/>
  <c r="Q610" i="13"/>
  <c r="S608" i="13"/>
  <c r="Q608" i="13"/>
  <c r="S606" i="13"/>
  <c r="Q606" i="13"/>
  <c r="S604" i="13"/>
  <c r="Q604" i="13"/>
  <c r="S602" i="13"/>
  <c r="Q602" i="13"/>
  <c r="S600" i="13"/>
  <c r="Q600" i="13"/>
  <c r="S598" i="13"/>
  <c r="Q598" i="13"/>
  <c r="S596" i="13"/>
  <c r="Q596" i="13"/>
  <c r="S594" i="13"/>
  <c r="Q594" i="13"/>
  <c r="S592" i="13"/>
  <c r="Q592" i="13"/>
  <c r="S89" i="13"/>
  <c r="Q89" i="13"/>
  <c r="S87" i="13"/>
  <c r="Q87" i="13"/>
  <c r="S85" i="13"/>
  <c r="Q85" i="13"/>
  <c r="S83" i="13"/>
  <c r="Q83" i="13"/>
  <c r="S81" i="13"/>
  <c r="Q81" i="13"/>
  <c r="S79" i="13"/>
  <c r="Q79" i="13"/>
  <c r="S77" i="13"/>
  <c r="Q77" i="13"/>
  <c r="S75" i="13"/>
  <c r="Q75" i="13"/>
  <c r="S73" i="13"/>
  <c r="Q73" i="13"/>
  <c r="S71" i="13"/>
  <c r="Q71" i="13"/>
  <c r="S69" i="13"/>
  <c r="Q69" i="13"/>
  <c r="S67" i="13"/>
  <c r="Q67" i="13"/>
  <c r="S65" i="13"/>
  <c r="Q65" i="13"/>
  <c r="S63" i="13"/>
  <c r="Q63" i="13"/>
  <c r="S61" i="13"/>
  <c r="Q61" i="13"/>
  <c r="S59" i="13"/>
  <c r="Q59" i="13"/>
  <c r="S57" i="13"/>
  <c r="Q57" i="13"/>
  <c r="S55" i="13"/>
  <c r="Q55" i="13"/>
  <c r="S53" i="13"/>
  <c r="Q53" i="13"/>
  <c r="S51" i="13"/>
  <c r="Q51" i="13"/>
  <c r="S49" i="13"/>
  <c r="Q49" i="13"/>
  <c r="S47" i="13"/>
  <c r="Q47" i="13"/>
  <c r="S45" i="13"/>
  <c r="Q45" i="13"/>
  <c r="S29" i="13"/>
  <c r="Q29" i="13"/>
  <c r="S30" i="13"/>
  <c r="Q30" i="13"/>
  <c r="S22" i="13"/>
  <c r="Q22" i="13"/>
  <c r="S31" i="13"/>
  <c r="Q31" i="13"/>
  <c r="S32" i="13"/>
  <c r="Q32" i="13"/>
  <c r="S39" i="13"/>
  <c r="Q39" i="13"/>
  <c r="S35" i="13"/>
  <c r="Q35" i="13"/>
  <c r="S11" i="13"/>
  <c r="Q11" i="13"/>
  <c r="S19" i="13"/>
  <c r="Q19" i="13"/>
  <c r="S27" i="13"/>
  <c r="Q27" i="13"/>
  <c r="S42" i="13"/>
  <c r="Q42" i="13"/>
  <c r="S43" i="13"/>
  <c r="Q43" i="13"/>
  <c r="S28" i="13"/>
  <c r="Q28" i="13"/>
  <c r="S12" i="13"/>
  <c r="Q12" i="13"/>
  <c r="S38" i="13"/>
  <c r="Q38" i="13"/>
  <c r="S655" i="13"/>
  <c r="Q655" i="13"/>
  <c r="S653" i="13"/>
  <c r="Q653" i="13"/>
  <c r="S651" i="13"/>
  <c r="Q651" i="13"/>
  <c r="S649" i="13"/>
  <c r="Q649" i="13"/>
  <c r="S647" i="13"/>
  <c r="Q647" i="13"/>
  <c r="S645" i="13"/>
  <c r="Q645" i="13"/>
  <c r="S643" i="13"/>
  <c r="Q643" i="13"/>
  <c r="S635" i="13"/>
  <c r="Q635" i="13"/>
  <c r="S633" i="13"/>
  <c r="Q633" i="13"/>
  <c r="S631" i="13"/>
  <c r="Q631" i="13"/>
  <c r="S629" i="13"/>
  <c r="Q629" i="13"/>
  <c r="S627" i="13"/>
  <c r="Q627" i="13"/>
  <c r="S625" i="13"/>
  <c r="Q625" i="13"/>
  <c r="S623" i="13"/>
  <c r="Q623" i="13"/>
  <c r="S621" i="13"/>
  <c r="Q621" i="13"/>
  <c r="S619" i="13"/>
  <c r="Q619" i="13"/>
  <c r="S617" i="13"/>
  <c r="Q617" i="13"/>
  <c r="S615" i="13"/>
  <c r="Q615" i="13"/>
  <c r="S613" i="13"/>
  <c r="Q613" i="13"/>
  <c r="S611" i="13"/>
  <c r="Q611" i="13"/>
  <c r="S609" i="13"/>
  <c r="Q609" i="13"/>
  <c r="S607" i="13"/>
  <c r="Q607" i="13"/>
  <c r="S605" i="13"/>
  <c r="Q605" i="13"/>
  <c r="S603" i="13"/>
  <c r="Q603" i="13"/>
  <c r="S601" i="13"/>
  <c r="Q601" i="13"/>
  <c r="S599" i="13"/>
  <c r="Q599" i="13"/>
  <c r="S597" i="13"/>
  <c r="Q597" i="13"/>
  <c r="S595" i="13"/>
  <c r="Q595" i="13"/>
  <c r="S593" i="13"/>
  <c r="Q593" i="13"/>
  <c r="S591" i="13"/>
  <c r="Q591" i="13"/>
  <c r="S88" i="13"/>
  <c r="Q88" i="13"/>
  <c r="S86" i="13"/>
  <c r="Q86" i="13"/>
  <c r="S84" i="13"/>
  <c r="Q84" i="13"/>
  <c r="S82" i="13"/>
  <c r="Q82" i="13"/>
  <c r="S80" i="13"/>
  <c r="Q80" i="13"/>
  <c r="S78" i="13"/>
  <c r="Q78" i="13"/>
  <c r="S76" i="13"/>
  <c r="Q76" i="13"/>
  <c r="S74" i="13"/>
  <c r="Q74" i="13"/>
  <c r="S72" i="13"/>
  <c r="Q72" i="13"/>
  <c r="S70" i="13"/>
  <c r="Q70" i="13"/>
  <c r="S68" i="13"/>
  <c r="Q68" i="13"/>
  <c r="S66" i="13"/>
  <c r="Q66" i="13"/>
  <c r="S64" i="13"/>
  <c r="Q64" i="13"/>
  <c r="S62" i="13"/>
  <c r="Q62" i="13"/>
  <c r="S60" i="13"/>
  <c r="Q60" i="13"/>
  <c r="S58" i="13"/>
  <c r="Q58" i="13"/>
  <c r="S56" i="13"/>
  <c r="Q56" i="13"/>
  <c r="S54" i="13"/>
  <c r="Q54" i="13"/>
  <c r="S52" i="13"/>
  <c r="Q52" i="13"/>
  <c r="S50" i="13"/>
  <c r="Q50" i="13"/>
  <c r="S48" i="13"/>
  <c r="Q48" i="13"/>
  <c r="S46" i="13"/>
  <c r="Q46" i="13"/>
  <c r="S44" i="13"/>
  <c r="Q44" i="13"/>
  <c r="S15" i="13"/>
  <c r="Q15" i="13"/>
  <c r="S21" i="13"/>
  <c r="Q21" i="13"/>
  <c r="S17" i="13"/>
  <c r="Q17" i="13"/>
  <c r="S16" i="13"/>
  <c r="Q16" i="13"/>
  <c r="S24" i="13"/>
  <c r="Q24" i="13"/>
  <c r="S26" i="13"/>
  <c r="Q26" i="13"/>
  <c r="S41" i="13"/>
  <c r="Q41" i="13"/>
  <c r="S18" i="13"/>
  <c r="Q18" i="13"/>
  <c r="S34" i="13"/>
  <c r="Q34" i="13"/>
  <c r="S40" i="13"/>
  <c r="Q40" i="13"/>
  <c r="S20" i="13"/>
  <c r="Q20" i="13"/>
  <c r="S33" i="13"/>
  <c r="Q33" i="13"/>
  <c r="S13" i="13"/>
  <c r="Q13" i="13"/>
  <c r="S23" i="13"/>
  <c r="Q23" i="13"/>
  <c r="S545" i="1"/>
  <c r="Q545" i="1"/>
  <c r="S543" i="1"/>
  <c r="Q543" i="1"/>
  <c r="S541" i="1"/>
  <c r="Q541" i="1"/>
  <c r="S539" i="1"/>
  <c r="Q539" i="1"/>
  <c r="S537" i="1"/>
  <c r="Q537" i="1"/>
  <c r="S535" i="1"/>
  <c r="Q535" i="1"/>
  <c r="S533" i="1"/>
  <c r="Q533" i="1"/>
  <c r="S531" i="1"/>
  <c r="Q531" i="1"/>
  <c r="S529" i="1"/>
  <c r="Q529" i="1"/>
  <c r="S527" i="1"/>
  <c r="Q527" i="1"/>
  <c r="S525" i="1"/>
  <c r="Q525" i="1"/>
  <c r="S523" i="1"/>
  <c r="Q523" i="1"/>
  <c r="S461" i="1"/>
  <c r="Q461" i="1"/>
  <c r="S459" i="1"/>
  <c r="Q459" i="1"/>
  <c r="S457" i="1"/>
  <c r="Q457" i="1"/>
  <c r="S455" i="1"/>
  <c r="Q455" i="1"/>
  <c r="S453" i="1"/>
  <c r="Q453" i="1"/>
  <c r="S451" i="1"/>
  <c r="Q451" i="1"/>
  <c r="S449" i="1"/>
  <c r="Q449" i="1"/>
  <c r="S447" i="1"/>
  <c r="Q447" i="1"/>
  <c r="S445" i="1"/>
  <c r="Q445" i="1"/>
  <c r="S443" i="1"/>
  <c r="Q443" i="1"/>
  <c r="S441" i="1"/>
  <c r="Q441" i="1"/>
  <c r="S439" i="1"/>
  <c r="Q439" i="1"/>
  <c r="S437" i="1"/>
  <c r="Q437" i="1"/>
  <c r="S435" i="1"/>
  <c r="Q435" i="1"/>
  <c r="S433" i="1"/>
  <c r="Q433" i="1"/>
  <c r="S431" i="1"/>
  <c r="Q431" i="1"/>
  <c r="S429" i="1"/>
  <c r="Q429" i="1"/>
  <c r="S427" i="1"/>
  <c r="Q427" i="1"/>
  <c r="S425" i="1"/>
  <c r="Q425" i="1"/>
  <c r="S423" i="1"/>
  <c r="Q423" i="1"/>
  <c r="S421" i="1"/>
  <c r="Q421" i="1"/>
  <c r="S419" i="1"/>
  <c r="Q419" i="1"/>
  <c r="S417" i="1"/>
  <c r="Q417" i="1"/>
  <c r="S415" i="1"/>
  <c r="Q415" i="1"/>
  <c r="S413" i="1"/>
  <c r="Q413" i="1"/>
  <c r="S411" i="1"/>
  <c r="Q411" i="1"/>
  <c r="S409" i="1"/>
  <c r="Q409" i="1"/>
  <c r="S407" i="1"/>
  <c r="Q407" i="1"/>
  <c r="S405" i="1"/>
  <c r="Q405" i="1"/>
  <c r="S403" i="1"/>
  <c r="Q403" i="1"/>
  <c r="S401" i="1"/>
  <c r="Q401" i="1"/>
  <c r="S399" i="1"/>
  <c r="Q399" i="1"/>
  <c r="S397" i="1"/>
  <c r="Q397" i="1"/>
  <c r="S395" i="1"/>
  <c r="Q395" i="1"/>
  <c r="S393" i="1"/>
  <c r="Q393" i="1"/>
  <c r="S391" i="1"/>
  <c r="Q391" i="1"/>
  <c r="S389" i="1"/>
  <c r="Q389" i="1"/>
  <c r="S387" i="1"/>
  <c r="Q387" i="1"/>
  <c r="S385" i="1"/>
  <c r="Q385" i="1"/>
  <c r="S383" i="1"/>
  <c r="Q383" i="1"/>
  <c r="S381" i="1"/>
  <c r="Q381" i="1"/>
  <c r="S47" i="1"/>
  <c r="Q47" i="1"/>
  <c r="S45" i="1"/>
  <c r="Q45" i="1"/>
  <c r="S43" i="1"/>
  <c r="Q43" i="1"/>
  <c r="S41" i="1"/>
  <c r="Q41" i="1"/>
  <c r="S39" i="1"/>
  <c r="Q39" i="1"/>
  <c r="S37" i="1"/>
  <c r="Q37" i="1"/>
  <c r="S35" i="1"/>
  <c r="Q35" i="1"/>
  <c r="S33" i="1"/>
  <c r="Q33" i="1"/>
  <c r="S31" i="1"/>
  <c r="Q31" i="1"/>
  <c r="S20" i="1"/>
  <c r="Q20" i="1"/>
  <c r="S15" i="1"/>
  <c r="Q15" i="1"/>
  <c r="S21" i="1"/>
  <c r="Q21" i="1"/>
  <c r="S19" i="1"/>
  <c r="Q19" i="1"/>
  <c r="S30" i="1"/>
  <c r="Q30" i="1"/>
  <c r="S13" i="1"/>
  <c r="Q13" i="1"/>
  <c r="S10" i="1"/>
  <c r="Q10" i="1"/>
  <c r="S23" i="1"/>
  <c r="Q23" i="1"/>
  <c r="S546" i="1"/>
  <c r="Q546" i="1"/>
  <c r="S544" i="1"/>
  <c r="Q544" i="1"/>
  <c r="S542" i="1"/>
  <c r="Q542" i="1"/>
  <c r="S540" i="1"/>
  <c r="Q540" i="1"/>
  <c r="S538" i="1"/>
  <c r="Q538" i="1"/>
  <c r="S536" i="1"/>
  <c r="Q536" i="1"/>
  <c r="S534" i="1"/>
  <c r="Q534" i="1"/>
  <c r="S532" i="1"/>
  <c r="Q532" i="1"/>
  <c r="S530" i="1"/>
  <c r="Q530" i="1"/>
  <c r="S528" i="1"/>
  <c r="Q528" i="1"/>
  <c r="S526" i="1"/>
  <c r="Q526" i="1"/>
  <c r="S524" i="1"/>
  <c r="Q524" i="1"/>
  <c r="S522" i="1"/>
  <c r="Q522" i="1"/>
  <c r="S460" i="1"/>
  <c r="Q460" i="1"/>
  <c r="S458" i="1"/>
  <c r="Q458" i="1"/>
  <c r="S456" i="1"/>
  <c r="Q456" i="1"/>
  <c r="S454" i="1"/>
  <c r="Q454" i="1"/>
  <c r="S452" i="1"/>
  <c r="Q452" i="1"/>
  <c r="S450" i="1"/>
  <c r="Q450" i="1"/>
  <c r="S448" i="1"/>
  <c r="Q448" i="1"/>
  <c r="S446" i="1"/>
  <c r="Q446" i="1"/>
  <c r="S444" i="1"/>
  <c r="Q444" i="1"/>
  <c r="S442" i="1"/>
  <c r="Q442" i="1"/>
  <c r="S440" i="1"/>
  <c r="Q440" i="1"/>
  <c r="S438" i="1"/>
  <c r="Q438" i="1"/>
  <c r="S436" i="1"/>
  <c r="Q436" i="1"/>
  <c r="S434" i="1"/>
  <c r="Q434" i="1"/>
  <c r="S432" i="1"/>
  <c r="Q432" i="1"/>
  <c r="S430" i="1"/>
  <c r="Q430" i="1"/>
  <c r="S428" i="1"/>
  <c r="Q428" i="1"/>
  <c r="S426" i="1"/>
  <c r="Q426" i="1"/>
  <c r="S424" i="1"/>
  <c r="Q424" i="1"/>
  <c r="S422" i="1"/>
  <c r="Q422" i="1"/>
  <c r="S420" i="1"/>
  <c r="Q420" i="1"/>
  <c r="S418" i="1"/>
  <c r="Q418" i="1"/>
  <c r="S416" i="1"/>
  <c r="Q416" i="1"/>
  <c r="S414" i="1"/>
  <c r="Q414" i="1"/>
  <c r="S412" i="1"/>
  <c r="Q412" i="1"/>
  <c r="S410" i="1"/>
  <c r="Q410" i="1"/>
  <c r="S408" i="1"/>
  <c r="Q408" i="1"/>
  <c r="S406" i="1"/>
  <c r="Q406" i="1"/>
  <c r="S404" i="1"/>
  <c r="Q404" i="1"/>
  <c r="S402" i="1"/>
  <c r="Q402" i="1"/>
  <c r="S400" i="1"/>
  <c r="Q400" i="1"/>
  <c r="S398" i="1"/>
  <c r="Q398" i="1"/>
  <c r="S396" i="1"/>
  <c r="Q396" i="1"/>
  <c r="S394" i="1"/>
  <c r="Q394" i="1"/>
  <c r="S392" i="1"/>
  <c r="Q392" i="1"/>
  <c r="S390" i="1"/>
  <c r="Q390" i="1"/>
  <c r="S388" i="1"/>
  <c r="Q388" i="1"/>
  <c r="S386" i="1"/>
  <c r="Q386" i="1"/>
  <c r="S384" i="1"/>
  <c r="Q384" i="1"/>
  <c r="S382" i="1"/>
  <c r="Q382" i="1"/>
  <c r="S380" i="1"/>
  <c r="Q380" i="1"/>
  <c r="S46" i="1"/>
  <c r="Q46" i="1"/>
  <c r="S44" i="1"/>
  <c r="Q44" i="1"/>
  <c r="S42" i="1"/>
  <c r="Q42" i="1"/>
  <c r="S40" i="1"/>
  <c r="Q40" i="1"/>
  <c r="S38" i="1"/>
  <c r="Q38" i="1"/>
  <c r="S36" i="1"/>
  <c r="Q36" i="1"/>
  <c r="S34" i="1"/>
  <c r="Q34" i="1"/>
  <c r="S32" i="1"/>
  <c r="Q32" i="1"/>
  <c r="S22" i="1"/>
  <c r="Q22" i="1"/>
  <c r="S16" i="1"/>
  <c r="Q16" i="1"/>
  <c r="S14" i="1"/>
  <c r="Q14" i="1"/>
  <c r="S27" i="1"/>
  <c r="Q27" i="1"/>
  <c r="S12" i="1"/>
  <c r="Q12" i="1"/>
  <c r="S29" i="1"/>
  <c r="Q29" i="1"/>
  <c r="S18" i="1"/>
  <c r="Q18" i="1"/>
  <c r="S9" i="1"/>
  <c r="Q9" i="1"/>
  <c r="S24" i="1"/>
  <c r="Q24" i="1"/>
  <c r="P153" i="16"/>
  <c r="O153" i="16"/>
  <c r="P151" i="16"/>
  <c r="O151" i="16"/>
  <c r="P149" i="16"/>
  <c r="O149" i="16"/>
  <c r="P147" i="16"/>
  <c r="O147" i="16"/>
  <c r="P145" i="16"/>
  <c r="O145" i="16"/>
  <c r="P143" i="16"/>
  <c r="O143" i="16"/>
  <c r="P141" i="16"/>
  <c r="O141" i="16"/>
  <c r="P139" i="16"/>
  <c r="O139" i="16"/>
  <c r="P137" i="16"/>
  <c r="O137" i="16"/>
  <c r="P135" i="16"/>
  <c r="O135" i="16"/>
  <c r="P133" i="16"/>
  <c r="O133" i="16"/>
  <c r="P131" i="16"/>
  <c r="O131" i="16"/>
  <c r="P129" i="16"/>
  <c r="O129" i="16"/>
  <c r="P127" i="16"/>
  <c r="O127" i="16"/>
  <c r="P125" i="16"/>
  <c r="O125" i="16"/>
  <c r="P123" i="16"/>
  <c r="O123" i="16"/>
  <c r="P121" i="16"/>
  <c r="O121" i="16"/>
  <c r="P119" i="16"/>
  <c r="O119" i="16"/>
  <c r="P117" i="16"/>
  <c r="O117" i="16"/>
  <c r="P115" i="16"/>
  <c r="O115" i="16"/>
  <c r="P113" i="16"/>
  <c r="O113" i="16"/>
  <c r="P111" i="16"/>
  <c r="O111" i="16"/>
  <c r="P109" i="16"/>
  <c r="O109" i="16"/>
  <c r="P107" i="16"/>
  <c r="O107" i="16"/>
  <c r="P105" i="16"/>
  <c r="O105" i="16"/>
  <c r="P103" i="16"/>
  <c r="O103" i="16"/>
  <c r="P101" i="16"/>
  <c r="O101" i="16"/>
  <c r="P99" i="16"/>
  <c r="O99" i="16"/>
  <c r="P97" i="16"/>
  <c r="O97" i="16"/>
  <c r="P95" i="16"/>
  <c r="O95" i="16"/>
  <c r="P93" i="16"/>
  <c r="O93" i="16"/>
  <c r="P91" i="16"/>
  <c r="O91" i="16"/>
  <c r="P89" i="16"/>
  <c r="O89" i="16"/>
  <c r="P87" i="16"/>
  <c r="O87" i="16"/>
  <c r="P85" i="16"/>
  <c r="O85" i="16"/>
  <c r="P83" i="16"/>
  <c r="O83" i="16"/>
  <c r="P81" i="16"/>
  <c r="O81" i="16"/>
  <c r="P79" i="16"/>
  <c r="O79" i="16"/>
  <c r="P77" i="16"/>
  <c r="O77" i="16"/>
  <c r="P75" i="16"/>
  <c r="O75" i="16"/>
  <c r="P73" i="16"/>
  <c r="O73" i="16"/>
  <c r="P71" i="16"/>
  <c r="O71" i="16"/>
  <c r="P69" i="16"/>
  <c r="O69" i="16"/>
  <c r="P67" i="16"/>
  <c r="O67" i="16"/>
  <c r="P65" i="16"/>
  <c r="O65" i="16"/>
  <c r="P63" i="16"/>
  <c r="O63" i="16"/>
  <c r="P61" i="16"/>
  <c r="O61" i="16"/>
  <c r="P59" i="16"/>
  <c r="O59" i="16"/>
  <c r="P57" i="16"/>
  <c r="O57" i="16"/>
  <c r="P55" i="16"/>
  <c r="O55" i="16"/>
  <c r="P53" i="16"/>
  <c r="O53" i="16"/>
  <c r="P51" i="16"/>
  <c r="O51" i="16"/>
  <c r="P49" i="16"/>
  <c r="O49" i="16"/>
  <c r="P47" i="16"/>
  <c r="O47" i="16"/>
  <c r="P45" i="16"/>
  <c r="O45" i="16"/>
  <c r="P43" i="16"/>
  <c r="O43" i="16"/>
  <c r="P41" i="16"/>
  <c r="O41" i="16"/>
  <c r="P39" i="16"/>
  <c r="O39" i="16"/>
  <c r="P37" i="16"/>
  <c r="O37" i="16"/>
  <c r="P35" i="16"/>
  <c r="O35" i="16"/>
  <c r="P33" i="16"/>
  <c r="O33" i="16"/>
  <c r="P31" i="16"/>
  <c r="O31" i="16"/>
  <c r="P29" i="16"/>
  <c r="O29" i="16"/>
  <c r="P27" i="16"/>
  <c r="O27" i="16"/>
  <c r="P25" i="16"/>
  <c r="O25" i="16"/>
  <c r="P23" i="16"/>
  <c r="O23" i="16"/>
  <c r="P21" i="16"/>
  <c r="O21" i="16"/>
  <c r="P19" i="16"/>
  <c r="O19" i="16"/>
  <c r="P17" i="16"/>
  <c r="O17" i="16"/>
  <c r="P15" i="16"/>
  <c r="O15" i="16"/>
  <c r="P9" i="16"/>
  <c r="O9" i="16"/>
  <c r="P12" i="16"/>
  <c r="O12" i="16"/>
  <c r="P10" i="16"/>
  <c r="O10" i="16"/>
  <c r="P154" i="16"/>
  <c r="O154" i="16"/>
  <c r="P152" i="16"/>
  <c r="O152" i="16"/>
  <c r="P150" i="16"/>
  <c r="O150" i="16"/>
  <c r="P148" i="16"/>
  <c r="O148" i="16"/>
  <c r="P146" i="16"/>
  <c r="O146" i="16"/>
  <c r="P144" i="16"/>
  <c r="O144" i="16"/>
  <c r="P142" i="16"/>
  <c r="O142" i="16"/>
  <c r="P140" i="16"/>
  <c r="O140" i="16"/>
  <c r="P138" i="16"/>
  <c r="O138" i="16"/>
  <c r="P136" i="16"/>
  <c r="O136" i="16"/>
  <c r="P134" i="16"/>
  <c r="O134" i="16"/>
  <c r="P132" i="16"/>
  <c r="O132" i="16"/>
  <c r="P130" i="16"/>
  <c r="O130" i="16"/>
  <c r="P128" i="16"/>
  <c r="O128" i="16"/>
  <c r="P126" i="16"/>
  <c r="O126" i="16"/>
  <c r="P124" i="16"/>
  <c r="O124" i="16"/>
  <c r="P122" i="16"/>
  <c r="O122" i="16"/>
  <c r="P120" i="16"/>
  <c r="O120" i="16"/>
  <c r="P118" i="16"/>
  <c r="O118" i="16"/>
  <c r="P116" i="16"/>
  <c r="O116" i="16"/>
  <c r="P114" i="16"/>
  <c r="O114" i="16"/>
  <c r="P112" i="16"/>
  <c r="O112" i="16"/>
  <c r="P110" i="16"/>
  <c r="O110" i="16"/>
  <c r="P108" i="16"/>
  <c r="O108" i="16"/>
  <c r="P106" i="16"/>
  <c r="O106" i="16"/>
  <c r="P104" i="16"/>
  <c r="O104" i="16"/>
  <c r="P102" i="16"/>
  <c r="O102" i="16"/>
  <c r="P100" i="16"/>
  <c r="O100" i="16"/>
  <c r="P98" i="16"/>
  <c r="O98" i="16"/>
  <c r="P96" i="16"/>
  <c r="O96" i="16"/>
  <c r="P94" i="16"/>
  <c r="O94" i="16"/>
  <c r="P92" i="16"/>
  <c r="O92" i="16"/>
  <c r="P90" i="16"/>
  <c r="O90" i="16"/>
  <c r="P88" i="16"/>
  <c r="O88" i="16"/>
  <c r="P86" i="16"/>
  <c r="O86" i="16"/>
  <c r="P84" i="16"/>
  <c r="O84" i="16"/>
  <c r="P82" i="16"/>
  <c r="O82" i="16"/>
  <c r="P80" i="16"/>
  <c r="O80" i="16"/>
  <c r="P78" i="16"/>
  <c r="O78" i="16"/>
  <c r="P76" i="16"/>
  <c r="O76" i="16"/>
  <c r="P74" i="16"/>
  <c r="O74" i="16"/>
  <c r="P72" i="16"/>
  <c r="O72" i="16"/>
  <c r="P70" i="16"/>
  <c r="O70" i="16"/>
  <c r="P68" i="16"/>
  <c r="O68" i="16"/>
  <c r="P66" i="16"/>
  <c r="O66" i="16"/>
  <c r="P64" i="16"/>
  <c r="O64" i="16"/>
  <c r="P62" i="16"/>
  <c r="O62" i="16"/>
  <c r="P60" i="16"/>
  <c r="O60" i="16"/>
  <c r="P58" i="16"/>
  <c r="O58" i="16"/>
  <c r="P56" i="16"/>
  <c r="O56" i="16"/>
  <c r="P54" i="16"/>
  <c r="O54" i="16"/>
  <c r="P52" i="16"/>
  <c r="O52" i="16"/>
  <c r="P50" i="16"/>
  <c r="O50" i="16"/>
  <c r="P48" i="16"/>
  <c r="O48" i="16"/>
  <c r="P46" i="16"/>
  <c r="O46" i="16"/>
  <c r="P44" i="16"/>
  <c r="O44" i="16"/>
  <c r="P42" i="16"/>
  <c r="O42" i="16"/>
  <c r="P40" i="16"/>
  <c r="O40" i="16"/>
  <c r="P38" i="16"/>
  <c r="O38" i="16"/>
  <c r="P36" i="16"/>
  <c r="O36" i="16"/>
  <c r="P34" i="16"/>
  <c r="O34" i="16"/>
  <c r="P32" i="16"/>
  <c r="O32" i="16"/>
  <c r="P30" i="16"/>
  <c r="O30" i="16"/>
  <c r="P28" i="16"/>
  <c r="O28" i="16"/>
  <c r="P26" i="16"/>
  <c r="O26" i="16"/>
  <c r="P24" i="16"/>
  <c r="O24" i="16"/>
  <c r="P22" i="16"/>
  <c r="O22" i="16"/>
  <c r="P20" i="16"/>
  <c r="O20" i="16"/>
  <c r="P18" i="16"/>
  <c r="O18" i="16"/>
  <c r="P16" i="16"/>
  <c r="O16" i="16"/>
  <c r="P14" i="16"/>
  <c r="O14" i="16"/>
  <c r="P13" i="16"/>
  <c r="O13" i="16"/>
  <c r="P11" i="16"/>
  <c r="O11" i="16"/>
  <c r="O9" i="1"/>
  <c r="O1382" i="13"/>
  <c r="O1384" i="13"/>
  <c r="O1386" i="13"/>
  <c r="O1388" i="13"/>
  <c r="O1390" i="13"/>
  <c r="O1392" i="13"/>
  <c r="O1394" i="13"/>
  <c r="O1396" i="13"/>
  <c r="O1398" i="13"/>
  <c r="O1400" i="13"/>
  <c r="O1402" i="13"/>
  <c r="O1404" i="13"/>
  <c r="O1406" i="13"/>
  <c r="O1408" i="13"/>
  <c r="O1410" i="13"/>
  <c r="O1412" i="13"/>
  <c r="O1414" i="13"/>
  <c r="O1416" i="13"/>
  <c r="O1418" i="13"/>
  <c r="O1420" i="13"/>
  <c r="O1422" i="13"/>
  <c r="O1424" i="13"/>
  <c r="O1426" i="13"/>
  <c r="O1428" i="13"/>
  <c r="O1430" i="13"/>
  <c r="O1432" i="13"/>
  <c r="O1434" i="13"/>
  <c r="O1436" i="13"/>
  <c r="O1438" i="13"/>
  <c r="O1440" i="13"/>
  <c r="O1442" i="13"/>
  <c r="O1444" i="13"/>
  <c r="O1446" i="13"/>
  <c r="O1448" i="13"/>
  <c r="O1450" i="13"/>
  <c r="O1452" i="13"/>
  <c r="O1454" i="13"/>
  <c r="O1456" i="13"/>
  <c r="O1458" i="13"/>
  <c r="O1383" i="13"/>
  <c r="O1385" i="13"/>
  <c r="O1387" i="13"/>
  <c r="O1389" i="13"/>
  <c r="O1391" i="13"/>
  <c r="O1393" i="13"/>
  <c r="O1395" i="13"/>
  <c r="O1397" i="13"/>
  <c r="O1399" i="13"/>
  <c r="O1401" i="13"/>
  <c r="O1403" i="13"/>
  <c r="O1405" i="13"/>
  <c r="O1407" i="13"/>
  <c r="O1409" i="13"/>
  <c r="O1411" i="13"/>
  <c r="O1413" i="13"/>
  <c r="O1415" i="13"/>
  <c r="O1417" i="13"/>
  <c r="O1419" i="13"/>
  <c r="O1421" i="13"/>
  <c r="O1423" i="13"/>
  <c r="O1425" i="13"/>
  <c r="O1427" i="13"/>
  <c r="O1429" i="13"/>
  <c r="O1431" i="13"/>
  <c r="O1433" i="13"/>
  <c r="O1435" i="13"/>
  <c r="O1437" i="13"/>
  <c r="O1439" i="13"/>
  <c r="O1441" i="13"/>
  <c r="O1443" i="13"/>
  <c r="O1445" i="13"/>
  <c r="O1447" i="13"/>
  <c r="O1449" i="13"/>
  <c r="O1451" i="13"/>
  <c r="O1453" i="13"/>
  <c r="O1455" i="13"/>
  <c r="O1457" i="13"/>
  <c r="O1361" i="13"/>
  <c r="O1355" i="13"/>
  <c r="O1357" i="13"/>
  <c r="O1353" i="13"/>
  <c r="O1334" i="13"/>
  <c r="O1278" i="13"/>
  <c r="O1282" i="13"/>
  <c r="O1286" i="13"/>
  <c r="O1290" i="13"/>
  <c r="O1294" i="13"/>
  <c r="O1298" i="13"/>
  <c r="O1302" i="13"/>
  <c r="O1306" i="13"/>
  <c r="O1310" i="13"/>
  <c r="O1314" i="13"/>
  <c r="O1318" i="13"/>
  <c r="O1322" i="13"/>
  <c r="O1326" i="13"/>
  <c r="O1330" i="13"/>
  <c r="O1335" i="13"/>
  <c r="O1339" i="13"/>
  <c r="O1343" i="13"/>
  <c r="O1347" i="13"/>
  <c r="O1351" i="13"/>
  <c r="O1358" i="13"/>
  <c r="O1363" i="13"/>
  <c r="O1367" i="13"/>
  <c r="O1371" i="13"/>
  <c r="O1375" i="13"/>
  <c r="O1379" i="13"/>
  <c r="O1277" i="13"/>
  <c r="O1281" i="13"/>
  <c r="O1285" i="13"/>
  <c r="O1289" i="13"/>
  <c r="O1293" i="13"/>
  <c r="O1297" i="13"/>
  <c r="O1301" i="13"/>
  <c r="O1305" i="13"/>
  <c r="O1309" i="13"/>
  <c r="O1313" i="13"/>
  <c r="O1317" i="13"/>
  <c r="O1321" i="13"/>
  <c r="O1325" i="13"/>
  <c r="O1329" i="13"/>
  <c r="O1333" i="13"/>
  <c r="O1338" i="13"/>
  <c r="O1342" i="13"/>
  <c r="O1346" i="13"/>
  <c r="O1350" i="13"/>
  <c r="O1356" i="13"/>
  <c r="O1362" i="13"/>
  <c r="O1366" i="13"/>
  <c r="O1370" i="13"/>
  <c r="O1374" i="13"/>
  <c r="O1378" i="13"/>
  <c r="O1270" i="13"/>
  <c r="O1245" i="13"/>
  <c r="O1247" i="13"/>
  <c r="O1249" i="13"/>
  <c r="O1251" i="13"/>
  <c r="O1253" i="13"/>
  <c r="O1255" i="13"/>
  <c r="O1257" i="13"/>
  <c r="O1259" i="13"/>
  <c r="O1261" i="13"/>
  <c r="O1263" i="13"/>
  <c r="O1265" i="13"/>
  <c r="O1267" i="13"/>
  <c r="O1272" i="13"/>
  <c r="O1186" i="13"/>
  <c r="O1188" i="13"/>
  <c r="O1190" i="13"/>
  <c r="O1192" i="13"/>
  <c r="O1194" i="13"/>
  <c r="O1196" i="13"/>
  <c r="O1198" i="13"/>
  <c r="O1200" i="13"/>
  <c r="O1202" i="13"/>
  <c r="O1204" i="13"/>
  <c r="O1206" i="13"/>
  <c r="O1208" i="13"/>
  <c r="O1210" i="13"/>
  <c r="O1212" i="13"/>
  <c r="O1214" i="13"/>
  <c r="O1216" i="13"/>
  <c r="O1218" i="13"/>
  <c r="O1220" i="13"/>
  <c r="O1222" i="13"/>
  <c r="O1224" i="13"/>
  <c r="O1226" i="13"/>
  <c r="O1280" i="13"/>
  <c r="O1284" i="13"/>
  <c r="O1288" i="13"/>
  <c r="O1292" i="13"/>
  <c r="O1296" i="13"/>
  <c r="O1300" i="13"/>
  <c r="O1304" i="13"/>
  <c r="O1308" i="13"/>
  <c r="O1312" i="13"/>
  <c r="O1316" i="13"/>
  <c r="O1320" i="13"/>
  <c r="O1324" i="13"/>
  <c r="O1328" i="13"/>
  <c r="O1332" i="13"/>
  <c r="O1337" i="13"/>
  <c r="O1341" i="13"/>
  <c r="O1345" i="13"/>
  <c r="O1349" i="13"/>
  <c r="O1354" i="13"/>
  <c r="O1360" i="13"/>
  <c r="O1365" i="13"/>
  <c r="O1369" i="13"/>
  <c r="O1373" i="13"/>
  <c r="O1377" i="13"/>
  <c r="O1381" i="13"/>
  <c r="O1279" i="13"/>
  <c r="O1283" i="13"/>
  <c r="O1287" i="13"/>
  <c r="O1291" i="13"/>
  <c r="O1295" i="13"/>
  <c r="O1299" i="13"/>
  <c r="O1303" i="13"/>
  <c r="O1307" i="13"/>
  <c r="O1311" i="13"/>
  <c r="O1315" i="13"/>
  <c r="O1319" i="13"/>
  <c r="O1323" i="13"/>
  <c r="O1327" i="13"/>
  <c r="O1331" i="13"/>
  <c r="O1336" i="13"/>
  <c r="O1340" i="13"/>
  <c r="O1344" i="13"/>
  <c r="O1348" i="13"/>
  <c r="O1352" i="13"/>
  <c r="O1359" i="13"/>
  <c r="O1364" i="13"/>
  <c r="O1368" i="13"/>
  <c r="O1372" i="13"/>
  <c r="O1376" i="13"/>
  <c r="O1380" i="13"/>
  <c r="O1269" i="13"/>
  <c r="O1244" i="13"/>
  <c r="O1246" i="13"/>
  <c r="O1248" i="13"/>
  <c r="O1250" i="13"/>
  <c r="O1252" i="13"/>
  <c r="O1254" i="13"/>
  <c r="O1256" i="13"/>
  <c r="O1258" i="13"/>
  <c r="O1260" i="13"/>
  <c r="O1262" i="13"/>
  <c r="O1264" i="13"/>
  <c r="O1266" i="13"/>
  <c r="O1268" i="13"/>
  <c r="O1185" i="13"/>
  <c r="O1187" i="13"/>
  <c r="O1189" i="13"/>
  <c r="O1191" i="13"/>
  <c r="O1193" i="13"/>
  <c r="O1195" i="13"/>
  <c r="O1197" i="13"/>
  <c r="O1199" i="13"/>
  <c r="O1201" i="13"/>
  <c r="O1203" i="13"/>
  <c r="O1205" i="13"/>
  <c r="O1207" i="13"/>
  <c r="O1209" i="13"/>
  <c r="O1211" i="13"/>
  <c r="O1213" i="13"/>
  <c r="O1215" i="13"/>
  <c r="O1217" i="13"/>
  <c r="O1219" i="13"/>
  <c r="O1221" i="13"/>
  <c r="O1223" i="13"/>
  <c r="O1225" i="13"/>
  <c r="O1228" i="13"/>
  <c r="O1230" i="13"/>
  <c r="O1274" i="13"/>
  <c r="O1276" i="13"/>
  <c r="O1232" i="13"/>
  <c r="O1234" i="13"/>
  <c r="O1236" i="13"/>
  <c r="O1238" i="13"/>
  <c r="O1240" i="13"/>
  <c r="O1242" i="13"/>
  <c r="O1183" i="13"/>
  <c r="O656" i="13"/>
  <c r="O658" i="13"/>
  <c r="O660" i="13"/>
  <c r="O662" i="13"/>
  <c r="O664" i="13"/>
  <c r="O666" i="13"/>
  <c r="O668" i="13"/>
  <c r="O670" i="13"/>
  <c r="O672" i="13"/>
  <c r="O674" i="13"/>
  <c r="O676" i="13"/>
  <c r="O678" i="13"/>
  <c r="O680" i="13"/>
  <c r="O682" i="13"/>
  <c r="O684" i="13"/>
  <c r="O686" i="13"/>
  <c r="O688" i="13"/>
  <c r="O690" i="13"/>
  <c r="O692" i="13"/>
  <c r="O694" i="13"/>
  <c r="O696" i="13"/>
  <c r="O698" i="13"/>
  <c r="O700" i="13"/>
  <c r="O702" i="13"/>
  <c r="O704" i="13"/>
  <c r="O706" i="13"/>
  <c r="O708" i="13"/>
  <c r="O710" i="13"/>
  <c r="O712" i="13"/>
  <c r="O714" i="13"/>
  <c r="O716" i="13"/>
  <c r="O718" i="13"/>
  <c r="O720" i="13"/>
  <c r="O722" i="13"/>
  <c r="O724" i="13"/>
  <c r="O726" i="13"/>
  <c r="O728" i="13"/>
  <c r="O730" i="13"/>
  <c r="O732" i="13"/>
  <c r="O734" i="13"/>
  <c r="O736" i="13"/>
  <c r="O738" i="13"/>
  <c r="O740" i="13"/>
  <c r="O742" i="13"/>
  <c r="O744" i="13"/>
  <c r="O746" i="13"/>
  <c r="O748" i="13"/>
  <c r="O750" i="13"/>
  <c r="O752" i="13"/>
  <c r="O754" i="13"/>
  <c r="O756" i="13"/>
  <c r="O758" i="13"/>
  <c r="O760" i="13"/>
  <c r="O762" i="13"/>
  <c r="O764" i="13"/>
  <c r="O766" i="13"/>
  <c r="O768" i="13"/>
  <c r="O770" i="13"/>
  <c r="O772" i="13"/>
  <c r="O774" i="13"/>
  <c r="O776" i="13"/>
  <c r="O778" i="13"/>
  <c r="O780" i="13"/>
  <c r="O782" i="13"/>
  <c r="O784" i="13"/>
  <c r="O786" i="13"/>
  <c r="O788" i="13"/>
  <c r="O790" i="13"/>
  <c r="O792" i="13"/>
  <c r="O794" i="13"/>
  <c r="O796" i="13"/>
  <c r="O798" i="13"/>
  <c r="O800" i="13"/>
  <c r="O802" i="13"/>
  <c r="O1227" i="13"/>
  <c r="O1229" i="13"/>
  <c r="O1271" i="13"/>
  <c r="O1275" i="13"/>
  <c r="O1231" i="13"/>
  <c r="O1233" i="13"/>
  <c r="O1235" i="13"/>
  <c r="O1237" i="13"/>
  <c r="O1239" i="13"/>
  <c r="O1241" i="13"/>
  <c r="O1243" i="13"/>
  <c r="O1184" i="13"/>
  <c r="O657" i="13"/>
  <c r="O659" i="13"/>
  <c r="O661" i="13"/>
  <c r="O663" i="13"/>
  <c r="O665" i="13"/>
  <c r="O667" i="13"/>
  <c r="O669" i="13"/>
  <c r="O671" i="13"/>
  <c r="O673" i="13"/>
  <c r="O675" i="13"/>
  <c r="O677" i="13"/>
  <c r="O679" i="13"/>
  <c r="O681" i="13"/>
  <c r="O683" i="13"/>
  <c r="O685" i="13"/>
  <c r="O687" i="13"/>
  <c r="O689" i="13"/>
  <c r="O691" i="13"/>
  <c r="O693" i="13"/>
  <c r="O695" i="13"/>
  <c r="O697" i="13"/>
  <c r="O699" i="13"/>
  <c r="O701" i="13"/>
  <c r="O703" i="13"/>
  <c r="O705" i="13"/>
  <c r="O707" i="13"/>
  <c r="O709" i="13"/>
  <c r="O711" i="13"/>
  <c r="O713" i="13"/>
  <c r="O715" i="13"/>
  <c r="O717" i="13"/>
  <c r="O719" i="13"/>
  <c r="O721" i="13"/>
  <c r="O723" i="13"/>
  <c r="O725" i="13"/>
  <c r="O727" i="13"/>
  <c r="O729" i="13"/>
  <c r="O731" i="13"/>
  <c r="O733" i="13"/>
  <c r="O735" i="13"/>
  <c r="O737" i="13"/>
  <c r="O739" i="13"/>
  <c r="O741" i="13"/>
  <c r="O743" i="13"/>
  <c r="O745" i="13"/>
  <c r="O747" i="13"/>
  <c r="O749" i="13"/>
  <c r="O751" i="13"/>
  <c r="O753" i="13"/>
  <c r="O755" i="13"/>
  <c r="O757" i="13"/>
  <c r="O759" i="13"/>
  <c r="O761" i="13"/>
  <c r="O763" i="13"/>
  <c r="O765" i="13"/>
  <c r="O767" i="13"/>
  <c r="O769" i="13"/>
  <c r="O771" i="13"/>
  <c r="O773" i="13"/>
  <c r="O775" i="13"/>
  <c r="O777" i="13"/>
  <c r="O779" i="13"/>
  <c r="O781" i="13"/>
  <c r="O783" i="13"/>
  <c r="O785" i="13"/>
  <c r="O787" i="13"/>
  <c r="O789" i="13"/>
  <c r="O791" i="13"/>
  <c r="O793" i="13"/>
  <c r="O795" i="13"/>
  <c r="O797" i="13"/>
  <c r="O801" i="13"/>
  <c r="O804" i="13"/>
  <c r="O806" i="13"/>
  <c r="O808" i="13"/>
  <c r="O810" i="13"/>
  <c r="O812" i="13"/>
  <c r="O814" i="13"/>
  <c r="O816" i="13"/>
  <c r="O818" i="13"/>
  <c r="O820" i="13"/>
  <c r="O822" i="13"/>
  <c r="O824" i="13"/>
  <c r="O826" i="13"/>
  <c r="O828" i="13"/>
  <c r="O830" i="13"/>
  <c r="O832" i="13"/>
  <c r="O834" i="13"/>
  <c r="O836" i="13"/>
  <c r="O838" i="13"/>
  <c r="O840" i="13"/>
  <c r="O842" i="13"/>
  <c r="O844" i="13"/>
  <c r="O846" i="13"/>
  <c r="O848" i="13"/>
  <c r="O850" i="13"/>
  <c r="O852" i="13"/>
  <c r="O854" i="13"/>
  <c r="O856" i="13"/>
  <c r="O858" i="13"/>
  <c r="O860" i="13"/>
  <c r="O862" i="13"/>
  <c r="O864" i="13"/>
  <c r="O866" i="13"/>
  <c r="O868" i="13"/>
  <c r="O870" i="13"/>
  <c r="O872" i="13"/>
  <c r="O874" i="13"/>
  <c r="O876" i="13"/>
  <c r="O878" i="13"/>
  <c r="O880" i="13"/>
  <c r="O882" i="13"/>
  <c r="O884" i="13"/>
  <c r="O886" i="13"/>
  <c r="O888" i="13"/>
  <c r="O890" i="13"/>
  <c r="O892" i="13"/>
  <c r="O894" i="13"/>
  <c r="O896" i="13"/>
  <c r="O898" i="13"/>
  <c r="O900" i="13"/>
  <c r="O902" i="13"/>
  <c r="O904" i="13"/>
  <c r="O906" i="13"/>
  <c r="O908" i="13"/>
  <c r="O910" i="13"/>
  <c r="O912" i="13"/>
  <c r="O914" i="13"/>
  <c r="O916" i="13"/>
  <c r="O918" i="13"/>
  <c r="O920" i="13"/>
  <c r="O922" i="13"/>
  <c r="O924" i="13"/>
  <c r="O926" i="13"/>
  <c r="O928" i="13"/>
  <c r="O930" i="13"/>
  <c r="O932" i="13"/>
  <c r="O934" i="13"/>
  <c r="O936" i="13"/>
  <c r="O938" i="13"/>
  <c r="O940" i="13"/>
  <c r="O942" i="13"/>
  <c r="O944" i="13"/>
  <c r="O946" i="13"/>
  <c r="O948" i="13"/>
  <c r="O950" i="13"/>
  <c r="O952" i="13"/>
  <c r="O954" i="13"/>
  <c r="O956" i="13"/>
  <c r="O958" i="13"/>
  <c r="O960" i="13"/>
  <c r="O962" i="13"/>
  <c r="O964" i="13"/>
  <c r="O966" i="13"/>
  <c r="O968" i="13"/>
  <c r="O970" i="13"/>
  <c r="O972" i="13"/>
  <c r="O974" i="13"/>
  <c r="O976" i="13"/>
  <c r="O978" i="13"/>
  <c r="O980" i="13"/>
  <c r="O982" i="13"/>
  <c r="O984" i="13"/>
  <c r="O986" i="13"/>
  <c r="O988" i="13"/>
  <c r="O990" i="13"/>
  <c r="O992" i="13"/>
  <c r="O994" i="13"/>
  <c r="O996" i="13"/>
  <c r="O998" i="13"/>
  <c r="O1000" i="13"/>
  <c r="O1002" i="13"/>
  <c r="O1004" i="13"/>
  <c r="O1006" i="13"/>
  <c r="O1008" i="13"/>
  <c r="O1010" i="13"/>
  <c r="O1012" i="13"/>
  <c r="O1014" i="13"/>
  <c r="O1016" i="13"/>
  <c r="O1018" i="13"/>
  <c r="O1020" i="13"/>
  <c r="O1022" i="13"/>
  <c r="O1024" i="13"/>
  <c r="O1026" i="13"/>
  <c r="O1028" i="13"/>
  <c r="O1030" i="13"/>
  <c r="O1032" i="13"/>
  <c r="O1034" i="13"/>
  <c r="O1036" i="13"/>
  <c r="O1038" i="13"/>
  <c r="O1040" i="13"/>
  <c r="O1042" i="13"/>
  <c r="O1044" i="13"/>
  <c r="O1046" i="13"/>
  <c r="O1048" i="13"/>
  <c r="O1050" i="13"/>
  <c r="O1052" i="13"/>
  <c r="O1054" i="13"/>
  <c r="O1056" i="13"/>
  <c r="O1058" i="13"/>
  <c r="O1060" i="13"/>
  <c r="O1062" i="13"/>
  <c r="O1064" i="13"/>
  <c r="O1066" i="13"/>
  <c r="O1068" i="13"/>
  <c r="O1070" i="13"/>
  <c r="O1072" i="13"/>
  <c r="O1074" i="13"/>
  <c r="O1076" i="13"/>
  <c r="O1078" i="13"/>
  <c r="O1080" i="13"/>
  <c r="O1082" i="13"/>
  <c r="O1084" i="13"/>
  <c r="O1086" i="13"/>
  <c r="O1088" i="13"/>
  <c r="O1090" i="13"/>
  <c r="O1092" i="13"/>
  <c r="O1094" i="13"/>
  <c r="O1096" i="13"/>
  <c r="O1098" i="13"/>
  <c r="O1100" i="13"/>
  <c r="O1102" i="13"/>
  <c r="O1104" i="13"/>
  <c r="O1106" i="13"/>
  <c r="O1108" i="13"/>
  <c r="O1110" i="13"/>
  <c r="O1112" i="13"/>
  <c r="O1114" i="13"/>
  <c r="O799" i="13"/>
  <c r="O803" i="13"/>
  <c r="O805" i="13"/>
  <c r="O807" i="13"/>
  <c r="O809" i="13"/>
  <c r="O811" i="13"/>
  <c r="O813" i="13"/>
  <c r="O815" i="13"/>
  <c r="O817" i="13"/>
  <c r="O819" i="13"/>
  <c r="O821" i="13"/>
  <c r="O823" i="13"/>
  <c r="O825" i="13"/>
  <c r="O827" i="13"/>
  <c r="O829" i="13"/>
  <c r="O831" i="13"/>
  <c r="O833" i="13"/>
  <c r="O835" i="13"/>
  <c r="O837" i="13"/>
  <c r="O839" i="13"/>
  <c r="O841" i="13"/>
  <c r="O843" i="13"/>
  <c r="O845" i="13"/>
  <c r="O847" i="13"/>
  <c r="O849" i="13"/>
  <c r="O851" i="13"/>
  <c r="O853" i="13"/>
  <c r="O855" i="13"/>
  <c r="O857" i="13"/>
  <c r="O859" i="13"/>
  <c r="O861" i="13"/>
  <c r="O863" i="13"/>
  <c r="O865" i="13"/>
  <c r="O867" i="13"/>
  <c r="O869" i="13"/>
  <c r="O871" i="13"/>
  <c r="O873" i="13"/>
  <c r="O875" i="13"/>
  <c r="O877" i="13"/>
  <c r="O879" i="13"/>
  <c r="O881" i="13"/>
  <c r="O883" i="13"/>
  <c r="O885" i="13"/>
  <c r="O887" i="13"/>
  <c r="O889" i="13"/>
  <c r="O891" i="13"/>
  <c r="O893" i="13"/>
  <c r="O895" i="13"/>
  <c r="O897" i="13"/>
  <c r="O899" i="13"/>
  <c r="O901" i="13"/>
  <c r="O903" i="13"/>
  <c r="O905" i="13"/>
  <c r="O907" i="13"/>
  <c r="O909" i="13"/>
  <c r="O911" i="13"/>
  <c r="O913" i="13"/>
  <c r="O915" i="13"/>
  <c r="O917" i="13"/>
  <c r="O919" i="13"/>
  <c r="O921" i="13"/>
  <c r="O923" i="13"/>
  <c r="O925" i="13"/>
  <c r="O927" i="13"/>
  <c r="O929" i="13"/>
  <c r="O931" i="13"/>
  <c r="O933" i="13"/>
  <c r="O935" i="13"/>
  <c r="O937" i="13"/>
  <c r="O939" i="13"/>
  <c r="O941" i="13"/>
  <c r="O943" i="13"/>
  <c r="O945" i="13"/>
  <c r="O947" i="13"/>
  <c r="O949" i="13"/>
  <c r="O951" i="13"/>
  <c r="O953" i="13"/>
  <c r="O955" i="13"/>
  <c r="O957" i="13"/>
  <c r="O959" i="13"/>
  <c r="O961" i="13"/>
  <c r="O963" i="13"/>
  <c r="O965" i="13"/>
  <c r="O967" i="13"/>
  <c r="O969" i="13"/>
  <c r="O971" i="13"/>
  <c r="O973" i="13"/>
  <c r="O975" i="13"/>
  <c r="O977" i="13"/>
  <c r="O979" i="13"/>
  <c r="O981" i="13"/>
  <c r="O983" i="13"/>
  <c r="O985" i="13"/>
  <c r="O987" i="13"/>
  <c r="O989" i="13"/>
  <c r="O991" i="13"/>
  <c r="O993" i="13"/>
  <c r="O995" i="13"/>
  <c r="O997" i="13"/>
  <c r="O999" i="13"/>
  <c r="O1001" i="13"/>
  <c r="O1003" i="13"/>
  <c r="O1005" i="13"/>
  <c r="O1007" i="13"/>
  <c r="O1009" i="13"/>
  <c r="O1011" i="13"/>
  <c r="O1013" i="13"/>
  <c r="O1015" i="13"/>
  <c r="O1017" i="13"/>
  <c r="O1019" i="13"/>
  <c r="O1021" i="13"/>
  <c r="O1023" i="13"/>
  <c r="O1025" i="13"/>
  <c r="O1027" i="13"/>
  <c r="O1029" i="13"/>
  <c r="O1031" i="13"/>
  <c r="O1033" i="13"/>
  <c r="O1035" i="13"/>
  <c r="O1037" i="13"/>
  <c r="O1039" i="13"/>
  <c r="O1041" i="13"/>
  <c r="O1043" i="13"/>
  <c r="O1045" i="13"/>
  <c r="O1047" i="13"/>
  <c r="O1049" i="13"/>
  <c r="O1051" i="13"/>
  <c r="O1053" i="13"/>
  <c r="O1055" i="13"/>
  <c r="O1057" i="13"/>
  <c r="O1059" i="13"/>
  <c r="O1061" i="13"/>
  <c r="O1063" i="13"/>
  <c r="O1065" i="13"/>
  <c r="O1067" i="13"/>
  <c r="O1069" i="13"/>
  <c r="O1071" i="13"/>
  <c r="O1073" i="13"/>
  <c r="O1075" i="13"/>
  <c r="O1077" i="13"/>
  <c r="O1079" i="13"/>
  <c r="O1081" i="13"/>
  <c r="O1083" i="13"/>
  <c r="O1085" i="13"/>
  <c r="O1087" i="13"/>
  <c r="O1089" i="13"/>
  <c r="O1091" i="13"/>
  <c r="O1093" i="13"/>
  <c r="O1095" i="13"/>
  <c r="O1097" i="13"/>
  <c r="O1099" i="13"/>
  <c r="O1101" i="13"/>
  <c r="O1103" i="13"/>
  <c r="O1105" i="13"/>
  <c r="O1107" i="13"/>
  <c r="O1109" i="13"/>
  <c r="O1111" i="13"/>
  <c r="O1113" i="13"/>
  <c r="O1115" i="13"/>
  <c r="O1117" i="13"/>
  <c r="O1119" i="13"/>
  <c r="O1121" i="13"/>
  <c r="O1123" i="13"/>
  <c r="O1125" i="13"/>
  <c r="O1127" i="13"/>
  <c r="O1129" i="13"/>
  <c r="O1131" i="13"/>
  <c r="O1133" i="13"/>
  <c r="O1135" i="13"/>
  <c r="O1137" i="13"/>
  <c r="O1139" i="13"/>
  <c r="O1118" i="13"/>
  <c r="O1122" i="13"/>
  <c r="O1126" i="13"/>
  <c r="O1130" i="13"/>
  <c r="O1134" i="13"/>
  <c r="O1138" i="13"/>
  <c r="O1141" i="13"/>
  <c r="O1143" i="13"/>
  <c r="O1145" i="13"/>
  <c r="O1147" i="13"/>
  <c r="O1151" i="13"/>
  <c r="O1155" i="13"/>
  <c r="O1159" i="13"/>
  <c r="O1163" i="13"/>
  <c r="O1167" i="13"/>
  <c r="O1171" i="13"/>
  <c r="O1175" i="13"/>
  <c r="O1179" i="13"/>
  <c r="O1116" i="13"/>
  <c r="O1120" i="13"/>
  <c r="O1124" i="13"/>
  <c r="O1128" i="13"/>
  <c r="O1132" i="13"/>
  <c r="O1136" i="13"/>
  <c r="O1140" i="13"/>
  <c r="O1142" i="13"/>
  <c r="O1144" i="13"/>
  <c r="O1146" i="13"/>
  <c r="O1148" i="13"/>
  <c r="O1150" i="13"/>
  <c r="O1152" i="13"/>
  <c r="O1154" i="13"/>
  <c r="O1156" i="13"/>
  <c r="O1158" i="13"/>
  <c r="O1160" i="13"/>
  <c r="O1162" i="13"/>
  <c r="O1164" i="13"/>
  <c r="O1166" i="13"/>
  <c r="O1168" i="13"/>
  <c r="O1170" i="13"/>
  <c r="O1172" i="13"/>
  <c r="O1174" i="13"/>
  <c r="O1176" i="13"/>
  <c r="O1178" i="13"/>
  <c r="O1180" i="13"/>
  <c r="O1182" i="13"/>
  <c r="O1149" i="13"/>
  <c r="O1153" i="13"/>
  <c r="O1157" i="13"/>
  <c r="O1161" i="13"/>
  <c r="O1165" i="13"/>
  <c r="O1169" i="13"/>
  <c r="O1173" i="13"/>
  <c r="O1177" i="13"/>
  <c r="O1181" i="13"/>
  <c r="BU101" i="45"/>
  <c r="BU74" i="45"/>
  <c r="Y62" i="4"/>
  <c r="Z62" i="4"/>
  <c r="BU63" i="45"/>
  <c r="BU61" i="45"/>
  <c r="BU60" i="45"/>
  <c r="BU59" i="45"/>
  <c r="BU57" i="45"/>
  <c r="BU55" i="45"/>
  <c r="BU53" i="45"/>
  <c r="BU52" i="45"/>
  <c r="BU51" i="45"/>
  <c r="BU49" i="45"/>
  <c r="BU47" i="45"/>
  <c r="BU45" i="45"/>
  <c r="BU44" i="45"/>
  <c r="BU41" i="45"/>
  <c r="BV39" i="45"/>
  <c r="BV38" i="45"/>
  <c r="BV37" i="45"/>
  <c r="BV36" i="45"/>
  <c r="BV35" i="45"/>
  <c r="BU33" i="45"/>
  <c r="BU31" i="45"/>
  <c r="BU30" i="45"/>
  <c r="BV29" i="45"/>
  <c r="BU28" i="45"/>
  <c r="BV27" i="45"/>
  <c r="BV25" i="45"/>
  <c r="BV23" i="45"/>
  <c r="BU22" i="45"/>
  <c r="BU25" i="45"/>
  <c r="BU21" i="45"/>
  <c r="AQ10" i="3"/>
  <c r="AR110" i="3"/>
  <c r="AU109" i="3"/>
  <c r="AM109" i="3"/>
  <c r="AS110" i="3"/>
  <c r="AV109" i="3"/>
  <c r="AN109" i="3"/>
  <c r="AP109" i="3"/>
  <c r="AT110" i="3"/>
  <c r="AW109" i="3"/>
  <c r="AO109" i="3"/>
  <c r="AU110" i="3"/>
  <c r="AT109" i="3"/>
  <c r="BV21" i="45"/>
  <c r="AR10" i="3"/>
  <c r="AV110" i="3"/>
  <c r="AN110" i="3"/>
  <c r="AQ109" i="3"/>
  <c r="AW110" i="3"/>
  <c r="AO110" i="3"/>
  <c r="AR109" i="3"/>
  <c r="AM110" i="3"/>
  <c r="AL110" i="3"/>
  <c r="AP110" i="3"/>
  <c r="AS109" i="3"/>
  <c r="AL109" i="3"/>
  <c r="AQ110" i="3"/>
  <c r="D18" i="9"/>
  <c r="BA80" i="3"/>
  <c r="BA96" i="3"/>
  <c r="AZ71" i="3"/>
  <c r="AZ84" i="3"/>
  <c r="AZ92" i="3"/>
  <c r="AZ96" i="3"/>
  <c r="AO70" i="3"/>
  <c r="AO74" i="3"/>
  <c r="AO78" i="3"/>
  <c r="AO82" i="3"/>
  <c r="AO90" i="3"/>
  <c r="AO98" i="3"/>
  <c r="BA83" i="3"/>
  <c r="BA91" i="3"/>
  <c r="BA95" i="3"/>
  <c r="AZ79" i="3"/>
  <c r="AZ87" i="3"/>
  <c r="AZ91" i="3"/>
  <c r="AO73" i="3"/>
  <c r="AO77" i="3"/>
  <c r="AO89" i="3"/>
  <c r="AO97" i="3"/>
  <c r="AN71" i="3"/>
  <c r="AN81" i="3"/>
  <c r="AN89" i="3"/>
  <c r="AN97" i="3"/>
  <c r="AN76" i="3"/>
  <c r="AN84" i="3"/>
  <c r="AN92" i="3"/>
  <c r="AN75" i="3"/>
  <c r="AN83" i="3"/>
  <c r="AN91" i="3"/>
  <c r="AN99" i="3"/>
  <c r="AN78" i="3"/>
  <c r="AN86" i="3"/>
  <c r="AN94" i="3"/>
  <c r="AN73" i="3"/>
  <c r="AN69" i="3"/>
  <c r="BA74" i="3"/>
  <c r="BA78" i="3"/>
  <c r="BA90" i="3"/>
  <c r="AZ78" i="3"/>
  <c r="AZ82" i="3"/>
  <c r="AZ90" i="3"/>
  <c r="AZ98" i="3"/>
  <c r="AO72" i="3"/>
  <c r="AO76" i="3"/>
  <c r="AO80" i="3"/>
  <c r="AO84" i="3"/>
  <c r="AO96" i="3"/>
  <c r="AO69" i="3"/>
  <c r="BA77" i="3"/>
  <c r="BA97" i="3"/>
  <c r="AZ72" i="3"/>
  <c r="AZ85" i="3"/>
  <c r="AZ89" i="3"/>
  <c r="AZ93" i="3"/>
  <c r="AZ97" i="3"/>
  <c r="AO75" i="3"/>
  <c r="AO79" i="3"/>
  <c r="AO83" i="3"/>
  <c r="AO87" i="3"/>
  <c r="AO91" i="3"/>
  <c r="AO95" i="3"/>
  <c r="AO99" i="3"/>
  <c r="AN77" i="3"/>
  <c r="AN85" i="3"/>
  <c r="AN93" i="3"/>
  <c r="AN72" i="3"/>
  <c r="AN80" i="3"/>
  <c r="AN88" i="3"/>
  <c r="AN96" i="3"/>
  <c r="AN79" i="3"/>
  <c r="AN87" i="3"/>
  <c r="AN95" i="3"/>
  <c r="AN82" i="3"/>
  <c r="AN90" i="3"/>
  <c r="AN98" i="3"/>
  <c r="AN70" i="3"/>
  <c r="W62" i="4"/>
  <c r="AL108" i="3"/>
  <c r="AL107" i="3"/>
  <c r="AN108" i="3"/>
  <c r="AW108" i="3"/>
  <c r="AM108" i="3"/>
  <c r="X62" i="4"/>
  <c r="BT37" i="45"/>
  <c r="AO10" i="3"/>
  <c r="AW107" i="3"/>
  <c r="AT107" i="3"/>
  <c r="AM107" i="3"/>
  <c r="AV107" i="3"/>
  <c r="AO58" i="3"/>
  <c r="AO14" i="3"/>
  <c r="AO18" i="3"/>
  <c r="AO22" i="3"/>
  <c r="AO26" i="3"/>
  <c r="AO30" i="3"/>
  <c r="AO34" i="3"/>
  <c r="AO38" i="3"/>
  <c r="AO42" i="3"/>
  <c r="AO46" i="3"/>
  <c r="AO50" i="3"/>
  <c r="AO55" i="3"/>
  <c r="AO60" i="3"/>
  <c r="AP14" i="3"/>
  <c r="AP18" i="3"/>
  <c r="AP22" i="3"/>
  <c r="AP26" i="3"/>
  <c r="AP30" i="3"/>
  <c r="AP34" i="3"/>
  <c r="AP38" i="3"/>
  <c r="AP42" i="3"/>
  <c r="AP46" i="3"/>
  <c r="AP50" i="3"/>
  <c r="AP54" i="3"/>
  <c r="AP58" i="3"/>
  <c r="BB14" i="3"/>
  <c r="BB18" i="3"/>
  <c r="BB22" i="3"/>
  <c r="BB26" i="3"/>
  <c r="BB30" i="3"/>
  <c r="BB34" i="3"/>
  <c r="BB38" i="3"/>
  <c r="BB42" i="3"/>
  <c r="BB46" i="3"/>
  <c r="AO11" i="3"/>
  <c r="AO15" i="3"/>
  <c r="AO19" i="3"/>
  <c r="AO23" i="3"/>
  <c r="AO27" i="3"/>
  <c r="AO31" i="3"/>
  <c r="AO35" i="3"/>
  <c r="AO39" i="3"/>
  <c r="AO43" i="3"/>
  <c r="AO47" i="3"/>
  <c r="AO51" i="3"/>
  <c r="AO56" i="3"/>
  <c r="AP15" i="3"/>
  <c r="AP19" i="3"/>
  <c r="AP23" i="3"/>
  <c r="AP27" i="3"/>
  <c r="AP31" i="3"/>
  <c r="AP35" i="3"/>
  <c r="AP39" i="3"/>
  <c r="AP43" i="3"/>
  <c r="AP47" i="3"/>
  <c r="AP51" i="3"/>
  <c r="AP55" i="3"/>
  <c r="AP59" i="3"/>
  <c r="BB13" i="3"/>
  <c r="BB17" i="3"/>
  <c r="BB21" i="3"/>
  <c r="BB25" i="3"/>
  <c r="BB29" i="3"/>
  <c r="BB33" i="3"/>
  <c r="BB37" i="3"/>
  <c r="BB41" i="3"/>
  <c r="BB45" i="3"/>
  <c r="BB48" i="3"/>
  <c r="BB52" i="3"/>
  <c r="BB56" i="3"/>
  <c r="BB60" i="3"/>
  <c r="BA16" i="3"/>
  <c r="BA20" i="3"/>
  <c r="BA24" i="3"/>
  <c r="BA28" i="3"/>
  <c r="BA32" i="3"/>
  <c r="BA36" i="3"/>
  <c r="BA40" i="3"/>
  <c r="BA44" i="3"/>
  <c r="BA48" i="3"/>
  <c r="BA52" i="3"/>
  <c r="BA56" i="3"/>
  <c r="BA60" i="3"/>
  <c r="BB51" i="3"/>
  <c r="BB55" i="3"/>
  <c r="BB59" i="3"/>
  <c r="BA13" i="3"/>
  <c r="BA17" i="3"/>
  <c r="BA21" i="3"/>
  <c r="BA25" i="3"/>
  <c r="BA29" i="3"/>
  <c r="BA33" i="3"/>
  <c r="BA37" i="3"/>
  <c r="BA41" i="3"/>
  <c r="BA45" i="3"/>
  <c r="BA49" i="3"/>
  <c r="BA53" i="3"/>
  <c r="BA57" i="3"/>
  <c r="AO12" i="3"/>
  <c r="AO16" i="3"/>
  <c r="AO20" i="3"/>
  <c r="AO24" i="3"/>
  <c r="AO28" i="3"/>
  <c r="AO32" i="3"/>
  <c r="AO36" i="3"/>
  <c r="AO40" i="3"/>
  <c r="AO44" i="3"/>
  <c r="AO48" i="3"/>
  <c r="AO52" i="3"/>
  <c r="AO57" i="3"/>
  <c r="AP12" i="3"/>
  <c r="AP16" i="3"/>
  <c r="AP20" i="3"/>
  <c r="AP24" i="3"/>
  <c r="AP28" i="3"/>
  <c r="AP32" i="3"/>
  <c r="AP36" i="3"/>
  <c r="AP40" i="3"/>
  <c r="AP44" i="3"/>
  <c r="AP48" i="3"/>
  <c r="AP52" i="3"/>
  <c r="AP56" i="3"/>
  <c r="AP60" i="3"/>
  <c r="BB16" i="3"/>
  <c r="BB20" i="3"/>
  <c r="BB24" i="3"/>
  <c r="BB28" i="3"/>
  <c r="BB32" i="3"/>
  <c r="BB36" i="3"/>
  <c r="BB40" i="3"/>
  <c r="BB44" i="3"/>
  <c r="AO53" i="3"/>
  <c r="AO13" i="3"/>
  <c r="AO17" i="3"/>
  <c r="AO21" i="3"/>
  <c r="AO25" i="3"/>
  <c r="AO29" i="3"/>
  <c r="AO33" i="3"/>
  <c r="AO37" i="3"/>
  <c r="AO41" i="3"/>
  <c r="AO45" i="3"/>
  <c r="AO49" i="3"/>
  <c r="AO54" i="3"/>
  <c r="AO59" i="3"/>
  <c r="AP13" i="3"/>
  <c r="AP17" i="3"/>
  <c r="AP21" i="3"/>
  <c r="BN21" i="3" s="1"/>
  <c r="AP25" i="3"/>
  <c r="AP29" i="3"/>
  <c r="BN29" i="3" s="1"/>
  <c r="AP33" i="3"/>
  <c r="AP37" i="3"/>
  <c r="BN37" i="3" s="1"/>
  <c r="AP41" i="3"/>
  <c r="AP45" i="3"/>
  <c r="AP49" i="3"/>
  <c r="AP53" i="3"/>
  <c r="AP57" i="3"/>
  <c r="BB15" i="3"/>
  <c r="BB19" i="3"/>
  <c r="BB23" i="3"/>
  <c r="BB27" i="3"/>
  <c r="BB31" i="3"/>
  <c r="BB35" i="3"/>
  <c r="BB39" i="3"/>
  <c r="BB43" i="3"/>
  <c r="BB47" i="3"/>
  <c r="BB50" i="3"/>
  <c r="BB54" i="3"/>
  <c r="BB58" i="3"/>
  <c r="BA14" i="3"/>
  <c r="BA18" i="3"/>
  <c r="BM18" i="3" s="1"/>
  <c r="BA22" i="3"/>
  <c r="BA26" i="3"/>
  <c r="BA30" i="3"/>
  <c r="BA34" i="3"/>
  <c r="BA38" i="3"/>
  <c r="BA42" i="3"/>
  <c r="BM42" i="3" s="1"/>
  <c r="BA46" i="3"/>
  <c r="BA50" i="3"/>
  <c r="BA54" i="3"/>
  <c r="BA58" i="3"/>
  <c r="BB49" i="3"/>
  <c r="BB53" i="3"/>
  <c r="BB57" i="3"/>
  <c r="BA15" i="3"/>
  <c r="BA19" i="3"/>
  <c r="BA23" i="3"/>
  <c r="BA27" i="3"/>
  <c r="BA31" i="3"/>
  <c r="BA35" i="3"/>
  <c r="BA39" i="3"/>
  <c r="BM39" i="3" s="1"/>
  <c r="BA43" i="3"/>
  <c r="BA47" i="3"/>
  <c r="BM47" i="3" s="1"/>
  <c r="BA51" i="3"/>
  <c r="BA55" i="3"/>
  <c r="BM55" i="3" s="1"/>
  <c r="BA59" i="3"/>
  <c r="O9" i="20"/>
  <c r="BC90" i="3"/>
  <c r="BC95" i="3"/>
  <c r="BC99" i="3"/>
  <c r="BB73" i="3"/>
  <c r="BB77" i="3"/>
  <c r="BB82" i="3"/>
  <c r="AQ71" i="3"/>
  <c r="AQ75" i="3"/>
  <c r="AQ79" i="3"/>
  <c r="AQ83" i="3"/>
  <c r="AQ87" i="3"/>
  <c r="AQ91" i="3"/>
  <c r="AQ96" i="3"/>
  <c r="AQ69" i="3"/>
  <c r="BC85" i="3"/>
  <c r="BC89" i="3"/>
  <c r="BC98" i="3"/>
  <c r="BB93" i="3"/>
  <c r="AQ70" i="3"/>
  <c r="AQ74" i="3"/>
  <c r="AQ78" i="3"/>
  <c r="AQ82" i="3"/>
  <c r="AQ86" i="3"/>
  <c r="AQ90" i="3"/>
  <c r="AQ95" i="3"/>
  <c r="AQ99" i="3"/>
  <c r="AP73" i="3"/>
  <c r="AP77" i="3"/>
  <c r="AP81" i="3"/>
  <c r="AP85" i="3"/>
  <c r="AP89" i="3"/>
  <c r="AP93" i="3"/>
  <c r="AP97" i="3"/>
  <c r="AP72" i="3"/>
  <c r="AP76" i="3"/>
  <c r="AP82" i="3"/>
  <c r="AP86" i="3"/>
  <c r="AP90" i="3"/>
  <c r="AP94" i="3"/>
  <c r="AP98" i="3"/>
  <c r="BC72" i="3"/>
  <c r="BC80" i="3"/>
  <c r="BC84" i="3"/>
  <c r="BB71" i="3"/>
  <c r="BB92" i="3"/>
  <c r="AQ73" i="3"/>
  <c r="AQ77" i="3"/>
  <c r="AQ81" i="3"/>
  <c r="AQ85" i="3"/>
  <c r="AQ89" i="3"/>
  <c r="AQ94" i="3"/>
  <c r="AQ98" i="3"/>
  <c r="BC83" i="3"/>
  <c r="BC87" i="3"/>
  <c r="BC91" i="3"/>
  <c r="BB74" i="3"/>
  <c r="BB79" i="3"/>
  <c r="BB87" i="3"/>
  <c r="BB91" i="3"/>
  <c r="AQ72" i="3"/>
  <c r="AQ76" i="3"/>
  <c r="AQ80" i="3"/>
  <c r="AQ84" i="3"/>
  <c r="AQ88" i="3"/>
  <c r="AQ92" i="3"/>
  <c r="AQ97" i="3"/>
  <c r="AP69" i="3"/>
  <c r="AP71" i="3"/>
  <c r="AP75" i="3"/>
  <c r="AP79" i="3"/>
  <c r="AP83" i="3"/>
  <c r="AP87" i="3"/>
  <c r="AP91" i="3"/>
  <c r="AP95" i="3"/>
  <c r="AP99" i="3"/>
  <c r="AP70" i="3"/>
  <c r="AP74" i="3"/>
  <c r="AP80" i="3"/>
  <c r="AP84" i="3"/>
  <c r="AP88" i="3"/>
  <c r="AP92" i="3"/>
  <c r="AP96" i="3"/>
  <c r="BD15" i="3"/>
  <c r="BD19" i="3"/>
  <c r="BD23" i="3"/>
  <c r="BD27" i="3"/>
  <c r="BD31" i="3"/>
  <c r="BD35" i="3"/>
  <c r="BD39" i="3"/>
  <c r="BD43" i="3"/>
  <c r="BD47" i="3"/>
  <c r="BD51" i="3"/>
  <c r="BD55" i="3"/>
  <c r="BD59" i="3"/>
  <c r="BC13" i="3"/>
  <c r="BC17" i="3"/>
  <c r="BC21" i="3"/>
  <c r="BC25" i="3"/>
  <c r="BC29" i="3"/>
  <c r="BC33" i="3"/>
  <c r="BC37" i="3"/>
  <c r="BC41" i="3"/>
  <c r="BC45" i="3"/>
  <c r="BC49" i="3"/>
  <c r="BC53" i="3"/>
  <c r="BC57" i="3"/>
  <c r="AR11" i="3"/>
  <c r="AR15" i="3"/>
  <c r="AR19" i="3"/>
  <c r="AR23" i="3"/>
  <c r="AR27" i="3"/>
  <c r="AR31" i="3"/>
  <c r="AR35" i="3"/>
  <c r="AR39" i="3"/>
  <c r="AR43" i="3"/>
  <c r="AR47" i="3"/>
  <c r="AR51" i="3"/>
  <c r="BD13" i="3"/>
  <c r="BD17" i="3"/>
  <c r="BD21" i="3"/>
  <c r="BD25" i="3"/>
  <c r="BD29" i="3"/>
  <c r="BD33" i="3"/>
  <c r="BD37" i="3"/>
  <c r="BD41" i="3"/>
  <c r="BD45" i="3"/>
  <c r="BD49" i="3"/>
  <c r="BD53" i="3"/>
  <c r="BD57" i="3"/>
  <c r="BC15" i="3"/>
  <c r="BC19" i="3"/>
  <c r="BC23" i="3"/>
  <c r="BC27" i="3"/>
  <c r="BC31" i="3"/>
  <c r="BC35" i="3"/>
  <c r="BC39" i="3"/>
  <c r="BC43" i="3"/>
  <c r="BC47" i="3"/>
  <c r="BC51" i="3"/>
  <c r="BC55" i="3"/>
  <c r="BC59" i="3"/>
  <c r="AR13" i="3"/>
  <c r="AR17" i="3"/>
  <c r="AR21" i="3"/>
  <c r="AR25" i="3"/>
  <c r="AR29" i="3"/>
  <c r="AR33" i="3"/>
  <c r="AR37" i="3"/>
  <c r="AR41" i="3"/>
  <c r="AR45" i="3"/>
  <c r="AR49" i="3"/>
  <c r="AR53" i="3"/>
  <c r="AR57" i="3"/>
  <c r="AQ11" i="3"/>
  <c r="AQ15" i="3"/>
  <c r="AQ19" i="3"/>
  <c r="AQ23" i="3"/>
  <c r="AQ27" i="3"/>
  <c r="BD16" i="3"/>
  <c r="BD20" i="3"/>
  <c r="BD24" i="3"/>
  <c r="BD28" i="3"/>
  <c r="BD32" i="3"/>
  <c r="BD36" i="3"/>
  <c r="BD40" i="3"/>
  <c r="BD44" i="3"/>
  <c r="BD48" i="3"/>
  <c r="BD52" i="3"/>
  <c r="BD56" i="3"/>
  <c r="BD60" i="3"/>
  <c r="BC14" i="3"/>
  <c r="BC18" i="3"/>
  <c r="BC22" i="3"/>
  <c r="BC26" i="3"/>
  <c r="BC30" i="3"/>
  <c r="BC34" i="3"/>
  <c r="BC38" i="3"/>
  <c r="BC42" i="3"/>
  <c r="BC46" i="3"/>
  <c r="BC50" i="3"/>
  <c r="BC54" i="3"/>
  <c r="BC58" i="3"/>
  <c r="AR12" i="3"/>
  <c r="AR16" i="3"/>
  <c r="AR20" i="3"/>
  <c r="AR24" i="3"/>
  <c r="AR28" i="3"/>
  <c r="AR32" i="3"/>
  <c r="AR36" i="3"/>
  <c r="AR40" i="3"/>
  <c r="AR44" i="3"/>
  <c r="AR48" i="3"/>
  <c r="AR52" i="3"/>
  <c r="AR56" i="3"/>
  <c r="AR60" i="3"/>
  <c r="AQ14" i="3"/>
  <c r="AQ18" i="3"/>
  <c r="AQ22" i="3"/>
  <c r="AQ26" i="3"/>
  <c r="AQ30" i="3"/>
  <c r="AQ33" i="3"/>
  <c r="AQ37" i="3"/>
  <c r="AQ41" i="3"/>
  <c r="AQ45" i="3"/>
  <c r="AQ49" i="3"/>
  <c r="AQ53" i="3"/>
  <c r="AQ57" i="3"/>
  <c r="AQ32" i="3"/>
  <c r="AQ36" i="3"/>
  <c r="AQ40" i="3"/>
  <c r="AQ44" i="3"/>
  <c r="AQ48" i="3"/>
  <c r="AQ52" i="3"/>
  <c r="AQ56" i="3"/>
  <c r="AQ60" i="3"/>
  <c r="AR55" i="3"/>
  <c r="AR59" i="3"/>
  <c r="AQ13" i="3"/>
  <c r="AQ17" i="3"/>
  <c r="AQ21" i="3"/>
  <c r="AQ25" i="3"/>
  <c r="AQ29" i="3"/>
  <c r="BD14" i="3"/>
  <c r="BD18" i="3"/>
  <c r="BD22" i="3"/>
  <c r="BD26" i="3"/>
  <c r="BD30" i="3"/>
  <c r="BD34" i="3"/>
  <c r="BD38" i="3"/>
  <c r="BD42" i="3"/>
  <c r="BD46" i="3"/>
  <c r="BD50" i="3"/>
  <c r="BD54" i="3"/>
  <c r="BD58" i="3"/>
  <c r="BC16" i="3"/>
  <c r="BC20" i="3"/>
  <c r="BC24" i="3"/>
  <c r="BC28" i="3"/>
  <c r="BC32" i="3"/>
  <c r="BC36" i="3"/>
  <c r="BC40" i="3"/>
  <c r="BC44" i="3"/>
  <c r="BC48" i="3"/>
  <c r="BC52" i="3"/>
  <c r="BC56" i="3"/>
  <c r="BC60" i="3"/>
  <c r="AR14" i="3"/>
  <c r="AR18" i="3"/>
  <c r="AR22" i="3"/>
  <c r="AR26" i="3"/>
  <c r="AR30" i="3"/>
  <c r="AR34" i="3"/>
  <c r="AR38" i="3"/>
  <c r="AR42" i="3"/>
  <c r="AR46" i="3"/>
  <c r="AR50" i="3"/>
  <c r="AR54" i="3"/>
  <c r="AR58" i="3"/>
  <c r="AQ12" i="3"/>
  <c r="AQ16" i="3"/>
  <c r="AQ20" i="3"/>
  <c r="AQ24" i="3"/>
  <c r="AQ28" i="3"/>
  <c r="AQ31" i="3"/>
  <c r="AQ35" i="3"/>
  <c r="AQ39" i="3"/>
  <c r="BO39" i="3" s="1"/>
  <c r="AQ43" i="3"/>
  <c r="AQ47" i="3"/>
  <c r="AQ51" i="3"/>
  <c r="AQ55" i="3"/>
  <c r="AQ59" i="3"/>
  <c r="AQ34" i="3"/>
  <c r="AQ38" i="3"/>
  <c r="AQ42" i="3"/>
  <c r="BO42" i="3" s="1"/>
  <c r="AQ46" i="3"/>
  <c r="AQ50" i="3"/>
  <c r="AQ54" i="3"/>
  <c r="AQ58" i="3"/>
  <c r="AQ93" i="3"/>
  <c r="AP78" i="3"/>
  <c r="S17" i="1"/>
  <c r="S28" i="1"/>
  <c r="S11" i="1"/>
  <c r="D15" i="4"/>
  <c r="D17" i="4"/>
  <c r="D26" i="4"/>
  <c r="D24" i="4"/>
  <c r="S26" i="1"/>
  <c r="D18" i="4"/>
  <c r="D14" i="4"/>
  <c r="D23" i="4"/>
  <c r="D27" i="4"/>
  <c r="N153" i="21"/>
  <c r="N154" i="21"/>
  <c r="N152" i="21"/>
  <c r="N155" i="21"/>
  <c r="O638" i="13"/>
  <c r="O640" i="13"/>
  <c r="O641" i="13"/>
  <c r="O637" i="13"/>
  <c r="O642" i="13"/>
  <c r="O639" i="13"/>
  <c r="Q27" i="14"/>
  <c r="Q29" i="14"/>
  <c r="Q31" i="14"/>
  <c r="Q33" i="14"/>
  <c r="Q35" i="14"/>
  <c r="Q37" i="14"/>
  <c r="Q39" i="14"/>
  <c r="Q41" i="14"/>
  <c r="Q43" i="14"/>
  <c r="Q9" i="14"/>
  <c r="Q11" i="14"/>
  <c r="Q13" i="14"/>
  <c r="Q15" i="14"/>
  <c r="Q17" i="14"/>
  <c r="Q19" i="14"/>
  <c r="Q45" i="14"/>
  <c r="Q47" i="14"/>
  <c r="Q49" i="14"/>
  <c r="Q51" i="14"/>
  <c r="Q53" i="14"/>
  <c r="Q56" i="14"/>
  <c r="Q58" i="14"/>
  <c r="Q60" i="14"/>
  <c r="Q62" i="14"/>
  <c r="Q64" i="14"/>
  <c r="Q66" i="14"/>
  <c r="Q68" i="14"/>
  <c r="Q70" i="14"/>
  <c r="Q72" i="14"/>
  <c r="Q74" i="14"/>
  <c r="Q76" i="14"/>
  <c r="Q78" i="14"/>
  <c r="Q80" i="14"/>
  <c r="Q82" i="14"/>
  <c r="Q84" i="14"/>
  <c r="Q86" i="14"/>
  <c r="Q88" i="14"/>
  <c r="Q90" i="14"/>
  <c r="Q92" i="14"/>
  <c r="Q94" i="14"/>
  <c r="Q96" i="14"/>
  <c r="Q98" i="14"/>
  <c r="Q100" i="14"/>
  <c r="Q102" i="14"/>
  <c r="Q104" i="14"/>
  <c r="Q106" i="14"/>
  <c r="Q108" i="14"/>
  <c r="Q110" i="14"/>
  <c r="Q112" i="14"/>
  <c r="Q114" i="14"/>
  <c r="Q116" i="14"/>
  <c r="Q118" i="14"/>
  <c r="Q120" i="14"/>
  <c r="Q122" i="14"/>
  <c r="Q124" i="14"/>
  <c r="Q126" i="14"/>
  <c r="Q128" i="14"/>
  <c r="Q130" i="14"/>
  <c r="Q132" i="14"/>
  <c r="Q134" i="14"/>
  <c r="Q136" i="14"/>
  <c r="Q138" i="14"/>
  <c r="Q140" i="14"/>
  <c r="Q142" i="14"/>
  <c r="Q144" i="14"/>
  <c r="Q146" i="14"/>
  <c r="Q148" i="14"/>
  <c r="Q150" i="14"/>
  <c r="Q152" i="14"/>
  <c r="Q154" i="14"/>
  <c r="Q156" i="14"/>
  <c r="Q158" i="14"/>
  <c r="Q160" i="14"/>
  <c r="Q162" i="14"/>
  <c r="Q164" i="14"/>
  <c r="Q166" i="14"/>
  <c r="Q168" i="14"/>
  <c r="Q170" i="14"/>
  <c r="Q172" i="14"/>
  <c r="Q174" i="14"/>
  <c r="Q176" i="14"/>
  <c r="Q178" i="14"/>
  <c r="Q180" i="14"/>
  <c r="Q182" i="14"/>
  <c r="Q184" i="14"/>
  <c r="Q186" i="14"/>
  <c r="Q188" i="14"/>
  <c r="Q190" i="14"/>
  <c r="Q192" i="14"/>
  <c r="Q194" i="14"/>
  <c r="Q196" i="14"/>
  <c r="Q198" i="14"/>
  <c r="Q200" i="14"/>
  <c r="Q202" i="14"/>
  <c r="Q204" i="14"/>
  <c r="Q206" i="14"/>
  <c r="Q208" i="14"/>
  <c r="Q210" i="14"/>
  <c r="Q212" i="14"/>
  <c r="Q214" i="14"/>
  <c r="Q216" i="14"/>
  <c r="Q218" i="14"/>
  <c r="Q220" i="14"/>
  <c r="Q222" i="14"/>
  <c r="Q224" i="14"/>
  <c r="Q226" i="14"/>
  <c r="Q228" i="14"/>
  <c r="Q230" i="14"/>
  <c r="Q232" i="14"/>
  <c r="Q234" i="14"/>
  <c r="Q236" i="14"/>
  <c r="Q238" i="14"/>
  <c r="Q240" i="14"/>
  <c r="Q242" i="14"/>
  <c r="Q244" i="14"/>
  <c r="Q246" i="14"/>
  <c r="Q248" i="14"/>
  <c r="Q250" i="14"/>
  <c r="Q252" i="14"/>
  <c r="Q254" i="14"/>
  <c r="Q256" i="14"/>
  <c r="Q258" i="14"/>
  <c r="Q260" i="14"/>
  <c r="Q262" i="14"/>
  <c r="Q264" i="14"/>
  <c r="Q266" i="14"/>
  <c r="Q268" i="14"/>
  <c r="Q270" i="14"/>
  <c r="Q272" i="14"/>
  <c r="Q274" i="14"/>
  <c r="Q276" i="14"/>
  <c r="Q278" i="14"/>
  <c r="Q280" i="14"/>
  <c r="Q282" i="14"/>
  <c r="Q284" i="14"/>
  <c r="Q286" i="14"/>
  <c r="Q288" i="14"/>
  <c r="Q290" i="14"/>
  <c r="Q292" i="14"/>
  <c r="Q294" i="14"/>
  <c r="Q296" i="14"/>
  <c r="Q298" i="14"/>
  <c r="Q300" i="14"/>
  <c r="Q302" i="14"/>
  <c r="Q304" i="14"/>
  <c r="Q306" i="14"/>
  <c r="Q308" i="14"/>
  <c r="Q310" i="14"/>
  <c r="Q312" i="14"/>
  <c r="Q314" i="14"/>
  <c r="Q316" i="14"/>
  <c r="Q318" i="14"/>
  <c r="Q320" i="14"/>
  <c r="Q322" i="14"/>
  <c r="Q324" i="14"/>
  <c r="Q326" i="14"/>
  <c r="Q328" i="14"/>
  <c r="Q330" i="14"/>
  <c r="Q332" i="14"/>
  <c r="Q334" i="14"/>
  <c r="Q336" i="14"/>
  <c r="Q338" i="14"/>
  <c r="Q340" i="14"/>
  <c r="Q342" i="14"/>
  <c r="Q344" i="14"/>
  <c r="Q346" i="14"/>
  <c r="Q348" i="14"/>
  <c r="Q350" i="14"/>
  <c r="Q352" i="14"/>
  <c r="Q354" i="14"/>
  <c r="Q356" i="14"/>
  <c r="Q358" i="14"/>
  <c r="Q360" i="14"/>
  <c r="Q362" i="14"/>
  <c r="Q364" i="14"/>
  <c r="Q366" i="14"/>
  <c r="Q368" i="14"/>
  <c r="Q370" i="14"/>
  <c r="Q372" i="14"/>
  <c r="Q374" i="14"/>
  <c r="Q376" i="14"/>
  <c r="Q378" i="14"/>
  <c r="Q380" i="14"/>
  <c r="Q382" i="14"/>
  <c r="Q384" i="14"/>
  <c r="Q386" i="14"/>
  <c r="Q388" i="14"/>
  <c r="Q390" i="14"/>
  <c r="Q392" i="14"/>
  <c r="Q394" i="14"/>
  <c r="Q396" i="14"/>
  <c r="Q398" i="14"/>
  <c r="Q400" i="14"/>
  <c r="Q402" i="14"/>
  <c r="Q404" i="14"/>
  <c r="Q406" i="14"/>
  <c r="Q408" i="14"/>
  <c r="Q410" i="14"/>
  <c r="Q412" i="14"/>
  <c r="Q414" i="14"/>
  <c r="Q416" i="14"/>
  <c r="Q28" i="14"/>
  <c r="Q30" i="14"/>
  <c r="Q32" i="14"/>
  <c r="Q54" i="14"/>
  <c r="Q36" i="14"/>
  <c r="Q38" i="14"/>
  <c r="Q40" i="14"/>
  <c r="Q42" i="14"/>
  <c r="Q44" i="14"/>
  <c r="Q10" i="14"/>
  <c r="Q12" i="14"/>
  <c r="Q14" i="14"/>
  <c r="Q16" i="14"/>
  <c r="Q18" i="14"/>
  <c r="Q34" i="14"/>
  <c r="Q46" i="14"/>
  <c r="Q48" i="14"/>
  <c r="Q50" i="14"/>
  <c r="Q52" i="14"/>
  <c r="Q55" i="14"/>
  <c r="Q57" i="14"/>
  <c r="Q59" i="14"/>
  <c r="Q61" i="14"/>
  <c r="Q63" i="14"/>
  <c r="Q65" i="14"/>
  <c r="Q67" i="14"/>
  <c r="Q69" i="14"/>
  <c r="Q71" i="14"/>
  <c r="Q73" i="14"/>
  <c r="Q75" i="14"/>
  <c r="Q77" i="14"/>
  <c r="Q79" i="14"/>
  <c r="Q81" i="14"/>
  <c r="Q83" i="14"/>
  <c r="Q85" i="14"/>
  <c r="Q87" i="14"/>
  <c r="Q89" i="14"/>
  <c r="Q91" i="14"/>
  <c r="Q93" i="14"/>
  <c r="Q95" i="14"/>
  <c r="Q97" i="14"/>
  <c r="Q99" i="14"/>
  <c r="Q101" i="14"/>
  <c r="Q103" i="14"/>
  <c r="Q105" i="14"/>
  <c r="Q107" i="14"/>
  <c r="Q109" i="14"/>
  <c r="Q111" i="14"/>
  <c r="Q113" i="14"/>
  <c r="Q115" i="14"/>
  <c r="Q117" i="14"/>
  <c r="Q119" i="14"/>
  <c r="Q121" i="14"/>
  <c r="Q123" i="14"/>
  <c r="Q125" i="14"/>
  <c r="Q127" i="14"/>
  <c r="Q129" i="14"/>
  <c r="Q131" i="14"/>
  <c r="Q133" i="14"/>
  <c r="Q135" i="14"/>
  <c r="Q137" i="14"/>
  <c r="Q139" i="14"/>
  <c r="Q141" i="14"/>
  <c r="Q143" i="14"/>
  <c r="Q145" i="14"/>
  <c r="Q147" i="14"/>
  <c r="Q149" i="14"/>
  <c r="Q151" i="14"/>
  <c r="Q153" i="14"/>
  <c r="Q155" i="14"/>
  <c r="Q157" i="14"/>
  <c r="Q159" i="14"/>
  <c r="Q161" i="14"/>
  <c r="Q163" i="14"/>
  <c r="Q165" i="14"/>
  <c r="Q167" i="14"/>
  <c r="Q169" i="14"/>
  <c r="Q171" i="14"/>
  <c r="Q173" i="14"/>
  <c r="Q175" i="14"/>
  <c r="Q177" i="14"/>
  <c r="Q179" i="14"/>
  <c r="Q181" i="14"/>
  <c r="Q183" i="14"/>
  <c r="Q185" i="14"/>
  <c r="Q187" i="14"/>
  <c r="Q189" i="14"/>
  <c r="Q191" i="14"/>
  <c r="Q193" i="14"/>
  <c r="Q195" i="14"/>
  <c r="Q197" i="14"/>
  <c r="Q199" i="14"/>
  <c r="Q201" i="14"/>
  <c r="Q203" i="14"/>
  <c r="Q205" i="14"/>
  <c r="Q207" i="14"/>
  <c r="Q209" i="14"/>
  <c r="Q211" i="14"/>
  <c r="Q213" i="14"/>
  <c r="Q215" i="14"/>
  <c r="Q217" i="14"/>
  <c r="Q219" i="14"/>
  <c r="Q221" i="14"/>
  <c r="Q223" i="14"/>
  <c r="Q225" i="14"/>
  <c r="Q227" i="14"/>
  <c r="Q229" i="14"/>
  <c r="Q231" i="14"/>
  <c r="Q233" i="14"/>
  <c r="Q235" i="14"/>
  <c r="Q237" i="14"/>
  <c r="Q239" i="14"/>
  <c r="Q241" i="14"/>
  <c r="Q243" i="14"/>
  <c r="Q245" i="14"/>
  <c r="Q247" i="14"/>
  <c r="Q249" i="14"/>
  <c r="Q251" i="14"/>
  <c r="Q253" i="14"/>
  <c r="Q255" i="14"/>
  <c r="Q257" i="14"/>
  <c r="Q259" i="14"/>
  <c r="Q261" i="14"/>
  <c r="Q263" i="14"/>
  <c r="Q265" i="14"/>
  <c r="Q267" i="14"/>
  <c r="Q269" i="14"/>
  <c r="Q271" i="14"/>
  <c r="Q273" i="14"/>
  <c r="Q275" i="14"/>
  <c r="Q277" i="14"/>
  <c r="Q279" i="14"/>
  <c r="Q281" i="14"/>
  <c r="Q283" i="14"/>
  <c r="Q285" i="14"/>
  <c r="Q287" i="14"/>
  <c r="Q289" i="14"/>
  <c r="Q291" i="14"/>
  <c r="Q293" i="14"/>
  <c r="Q295" i="14"/>
  <c r="Q297" i="14"/>
  <c r="Q299" i="14"/>
  <c r="Q301" i="14"/>
  <c r="Q303" i="14"/>
  <c r="Q305" i="14"/>
  <c r="Q307" i="14"/>
  <c r="Q309" i="14"/>
  <c r="Q311" i="14"/>
  <c r="Q313" i="14"/>
  <c r="Q315" i="14"/>
  <c r="Q317" i="14"/>
  <c r="Q319" i="14"/>
  <c r="Q321" i="14"/>
  <c r="Q323" i="14"/>
  <c r="Q325" i="14"/>
  <c r="Q327" i="14"/>
  <c r="Q329" i="14"/>
  <c r="Q331" i="14"/>
  <c r="Q333" i="14"/>
  <c r="Q335" i="14"/>
  <c r="Q337" i="14"/>
  <c r="Q339" i="14"/>
  <c r="Q341" i="14"/>
  <c r="Q343" i="14"/>
  <c r="Q345" i="14"/>
  <c r="Q347" i="14"/>
  <c r="Q349" i="14"/>
  <c r="Q351" i="14"/>
  <c r="Q353" i="14"/>
  <c r="Q355" i="14"/>
  <c r="Q357" i="14"/>
  <c r="Q359" i="14"/>
  <c r="Q361" i="14"/>
  <c r="Q363" i="14"/>
  <c r="Q365" i="14"/>
  <c r="Q367" i="14"/>
  <c r="Q369" i="14"/>
  <c r="Q371" i="14"/>
  <c r="Q373" i="14"/>
  <c r="Q375" i="14"/>
  <c r="Q377" i="14"/>
  <c r="Q379" i="14"/>
  <c r="Q381" i="14"/>
  <c r="Q383" i="14"/>
  <c r="Q385" i="14"/>
  <c r="Q387" i="14"/>
  <c r="Q389" i="14"/>
  <c r="Q391" i="14"/>
  <c r="Q393" i="14"/>
  <c r="Q395" i="14"/>
  <c r="Q397" i="14"/>
  <c r="Q399" i="14"/>
  <c r="Q401" i="14"/>
  <c r="Q403" i="14"/>
  <c r="Q405" i="14"/>
  <c r="Q407" i="14"/>
  <c r="Q409" i="14"/>
  <c r="Q411" i="14"/>
  <c r="Q413" i="14"/>
  <c r="Q415" i="14"/>
  <c r="Q417" i="14"/>
  <c r="O287" i="13"/>
  <c r="O291" i="13"/>
  <c r="O295" i="13"/>
  <c r="O299" i="13"/>
  <c r="O303" i="13"/>
  <c r="O307" i="13"/>
  <c r="O311" i="13"/>
  <c r="O315" i="13"/>
  <c r="O319" i="13"/>
  <c r="O323" i="13"/>
  <c r="O327" i="13"/>
  <c r="O331" i="13"/>
  <c r="O335" i="13"/>
  <c r="O339" i="13"/>
  <c r="O343" i="13"/>
  <c r="O347" i="13"/>
  <c r="O351" i="13"/>
  <c r="O355" i="13"/>
  <c r="O359" i="13"/>
  <c r="O363" i="13"/>
  <c r="O367" i="13"/>
  <c r="O371" i="13"/>
  <c r="O375" i="13"/>
  <c r="O379" i="13"/>
  <c r="O383" i="13"/>
  <c r="O387" i="13"/>
  <c r="O391" i="13"/>
  <c r="O395" i="13"/>
  <c r="O399" i="13"/>
  <c r="O403" i="13"/>
  <c r="O407" i="13"/>
  <c r="O409" i="13"/>
  <c r="O411" i="13"/>
  <c r="O413" i="13"/>
  <c r="O415" i="13"/>
  <c r="O417" i="13"/>
  <c r="O419" i="13"/>
  <c r="O421" i="13"/>
  <c r="O423" i="13"/>
  <c r="O425" i="13"/>
  <c r="O427" i="13"/>
  <c r="O429" i="13"/>
  <c r="O431" i="13"/>
  <c r="O433" i="13"/>
  <c r="O435" i="13"/>
  <c r="O437" i="13"/>
  <c r="O439" i="13"/>
  <c r="O441" i="13"/>
  <c r="O443" i="13"/>
  <c r="O445" i="13"/>
  <c r="O447" i="13"/>
  <c r="O449" i="13"/>
  <c r="O451" i="13"/>
  <c r="O453" i="13"/>
  <c r="O455" i="13"/>
  <c r="O457" i="13"/>
  <c r="O459" i="13"/>
  <c r="O461" i="13"/>
  <c r="O463" i="13"/>
  <c r="O465" i="13"/>
  <c r="O467" i="13"/>
  <c r="O469" i="13"/>
  <c r="O471" i="13"/>
  <c r="O473" i="13"/>
  <c r="O475" i="13"/>
  <c r="O477" i="13"/>
  <c r="O479" i="13"/>
  <c r="O481" i="13"/>
  <c r="O483" i="13"/>
  <c r="O485" i="13"/>
  <c r="O487" i="13"/>
  <c r="O489" i="13"/>
  <c r="O491" i="13"/>
  <c r="O493" i="13"/>
  <c r="O495" i="13"/>
  <c r="O497" i="13"/>
  <c r="O499" i="13"/>
  <c r="O501" i="13"/>
  <c r="O503" i="13"/>
  <c r="O505" i="13"/>
  <c r="O507" i="13"/>
  <c r="O509" i="13"/>
  <c r="O511" i="13"/>
  <c r="O513" i="13"/>
  <c r="O515" i="13"/>
  <c r="O517" i="13"/>
  <c r="O519" i="13"/>
  <c r="O521" i="13"/>
  <c r="O523" i="13"/>
  <c r="O525" i="13"/>
  <c r="O527" i="13"/>
  <c r="O529" i="13"/>
  <c r="O91" i="13"/>
  <c r="O93" i="13"/>
  <c r="O95" i="13"/>
  <c r="O97" i="13"/>
  <c r="O99" i="13"/>
  <c r="O101" i="13"/>
  <c r="O103" i="13"/>
  <c r="O105" i="13"/>
  <c r="O107" i="13"/>
  <c r="O109" i="13"/>
  <c r="O111" i="13"/>
  <c r="O113" i="13"/>
  <c r="O115" i="13"/>
  <c r="O117" i="13"/>
  <c r="O119" i="13"/>
  <c r="O121" i="13"/>
  <c r="O123" i="13"/>
  <c r="O125" i="13"/>
  <c r="O127" i="13"/>
  <c r="O129" i="13"/>
  <c r="O131" i="13"/>
  <c r="O133" i="13"/>
  <c r="O135" i="13"/>
  <c r="O137" i="13"/>
  <c r="O139" i="13"/>
  <c r="O141" i="13"/>
  <c r="O143" i="13"/>
  <c r="O145" i="13"/>
  <c r="O147" i="13"/>
  <c r="O149" i="13"/>
  <c r="O151" i="13"/>
  <c r="O153" i="13"/>
  <c r="O155" i="13"/>
  <c r="O157" i="13"/>
  <c r="O159" i="13"/>
  <c r="O161" i="13"/>
  <c r="O163" i="13"/>
  <c r="O165" i="13"/>
  <c r="O167" i="13"/>
  <c r="O169" i="13"/>
  <c r="O171" i="13"/>
  <c r="O173" i="13"/>
  <c r="O175" i="13"/>
  <c r="O177" i="13"/>
  <c r="O179" i="13"/>
  <c r="O181" i="13"/>
  <c r="O183" i="13"/>
  <c r="O185" i="13"/>
  <c r="O187" i="13"/>
  <c r="O189" i="13"/>
  <c r="O191" i="13"/>
  <c r="O193" i="13"/>
  <c r="O195" i="13"/>
  <c r="O197" i="13"/>
  <c r="O199" i="13"/>
  <c r="O201" i="13"/>
  <c r="O203" i="13"/>
  <c r="O205" i="13"/>
  <c r="O207" i="13"/>
  <c r="O209" i="13"/>
  <c r="O211" i="13"/>
  <c r="O213" i="13"/>
  <c r="O215" i="13"/>
  <c r="O217" i="13"/>
  <c r="O219" i="13"/>
  <c r="O221" i="13"/>
  <c r="O223" i="13"/>
  <c r="O225" i="13"/>
  <c r="O227" i="13"/>
  <c r="O228" i="13"/>
  <c r="O230" i="13"/>
  <c r="O232" i="13"/>
  <c r="O234" i="13"/>
  <c r="O236" i="13"/>
  <c r="O238" i="13"/>
  <c r="O240" i="13"/>
  <c r="O242" i="13"/>
  <c r="O244" i="13"/>
  <c r="O246" i="13"/>
  <c r="O248" i="13"/>
  <c r="O250" i="13"/>
  <c r="O252" i="13"/>
  <c r="O254" i="13"/>
  <c r="O256" i="13"/>
  <c r="O258" i="13"/>
  <c r="O260" i="13"/>
  <c r="O262" i="13"/>
  <c r="O264" i="13"/>
  <c r="O266" i="13"/>
  <c r="O268" i="13"/>
  <c r="O270" i="13"/>
  <c r="O272" i="13"/>
  <c r="O274" i="13"/>
  <c r="O276" i="13"/>
  <c r="O278" i="13"/>
  <c r="O280" i="13"/>
  <c r="O282" i="13"/>
  <c r="O530" i="13"/>
  <c r="O532" i="13"/>
  <c r="O534" i="13"/>
  <c r="O536" i="13"/>
  <c r="O538" i="13"/>
  <c r="O540" i="13"/>
  <c r="O542" i="13"/>
  <c r="O544" i="13"/>
  <c r="O546" i="13"/>
  <c r="O548" i="13"/>
  <c r="O550" i="13"/>
  <c r="O552" i="13"/>
  <c r="O554" i="13"/>
  <c r="O556" i="13"/>
  <c r="O558" i="13"/>
  <c r="O560" i="13"/>
  <c r="O562" i="13"/>
  <c r="O564" i="13"/>
  <c r="O566" i="13"/>
  <c r="O568" i="13"/>
  <c r="O570" i="13"/>
  <c r="O572" i="13"/>
  <c r="O574" i="13"/>
  <c r="O576" i="13"/>
  <c r="O578" i="13"/>
  <c r="O580" i="13"/>
  <c r="O582" i="13"/>
  <c r="O584" i="13"/>
  <c r="O586" i="13"/>
  <c r="O588" i="13"/>
  <c r="O590" i="13"/>
  <c r="O285" i="13"/>
  <c r="O289" i="13"/>
  <c r="O293" i="13"/>
  <c r="O297" i="13"/>
  <c r="O301" i="13"/>
  <c r="O305" i="13"/>
  <c r="O309" i="13"/>
  <c r="O313" i="13"/>
  <c r="O317" i="13"/>
  <c r="O321" i="13"/>
  <c r="O325" i="13"/>
  <c r="O329" i="13"/>
  <c r="O333" i="13"/>
  <c r="O337" i="13"/>
  <c r="O341" i="13"/>
  <c r="O345" i="13"/>
  <c r="O349" i="13"/>
  <c r="O353" i="13"/>
  <c r="O357" i="13"/>
  <c r="O361" i="13"/>
  <c r="O365" i="13"/>
  <c r="O369" i="13"/>
  <c r="O373" i="13"/>
  <c r="O377" i="13"/>
  <c r="O381" i="13"/>
  <c r="O385" i="13"/>
  <c r="O389" i="13"/>
  <c r="O393" i="13"/>
  <c r="O397" i="13"/>
  <c r="O401" i="13"/>
  <c r="O405" i="13"/>
  <c r="O408" i="13"/>
  <c r="O410" i="13"/>
  <c r="O412" i="13"/>
  <c r="O414" i="13"/>
  <c r="O416" i="13"/>
  <c r="O418" i="13"/>
  <c r="O420" i="13"/>
  <c r="O422" i="13"/>
  <c r="O424" i="13"/>
  <c r="O426" i="13"/>
  <c r="O428" i="13"/>
  <c r="O430" i="13"/>
  <c r="O432" i="13"/>
  <c r="O434" i="13"/>
  <c r="O436" i="13"/>
  <c r="O438" i="13"/>
  <c r="O440" i="13"/>
  <c r="O442" i="13"/>
  <c r="O444" i="13"/>
  <c r="O446" i="13"/>
  <c r="O448" i="13"/>
  <c r="O450" i="13"/>
  <c r="O452" i="13"/>
  <c r="O454" i="13"/>
  <c r="O456" i="13"/>
  <c r="O458" i="13"/>
  <c r="O460" i="13"/>
  <c r="O462" i="13"/>
  <c r="O464" i="13"/>
  <c r="O466" i="13"/>
  <c r="O468" i="13"/>
  <c r="O470" i="13"/>
  <c r="O472" i="13"/>
  <c r="O474" i="13"/>
  <c r="O476" i="13"/>
  <c r="O478" i="13"/>
  <c r="O480" i="13"/>
  <c r="O482" i="13"/>
  <c r="O484" i="13"/>
  <c r="O486" i="13"/>
  <c r="O488" i="13"/>
  <c r="O490" i="13"/>
  <c r="O492" i="13"/>
  <c r="O494" i="13"/>
  <c r="O496" i="13"/>
  <c r="O498" i="13"/>
  <c r="O500" i="13"/>
  <c r="O502" i="13"/>
  <c r="O504" i="13"/>
  <c r="O506" i="13"/>
  <c r="O508" i="13"/>
  <c r="O510" i="13"/>
  <c r="O512" i="13"/>
  <c r="O514" i="13"/>
  <c r="O516" i="13"/>
  <c r="O518" i="13"/>
  <c r="O520" i="13"/>
  <c r="O522" i="13"/>
  <c r="O524" i="13"/>
  <c r="O526" i="13"/>
  <c r="O528" i="13"/>
  <c r="O90" i="13"/>
  <c r="O92" i="13"/>
  <c r="O94" i="13"/>
  <c r="O96" i="13"/>
  <c r="O98" i="13"/>
  <c r="O100" i="13"/>
  <c r="O102" i="13"/>
  <c r="O104" i="13"/>
  <c r="O106" i="13"/>
  <c r="O108" i="13"/>
  <c r="O110" i="13"/>
  <c r="O112" i="13"/>
  <c r="O114" i="13"/>
  <c r="O116" i="13"/>
  <c r="O118" i="13"/>
  <c r="O120" i="13"/>
  <c r="O122" i="13"/>
  <c r="O124" i="13"/>
  <c r="O126" i="13"/>
  <c r="O128" i="13"/>
  <c r="O130" i="13"/>
  <c r="O132" i="13"/>
  <c r="O134" i="13"/>
  <c r="O136" i="13"/>
  <c r="O138" i="13"/>
  <c r="O140" i="13"/>
  <c r="O142" i="13"/>
  <c r="O144" i="13"/>
  <c r="O146" i="13"/>
  <c r="O148" i="13"/>
  <c r="O150" i="13"/>
  <c r="O152" i="13"/>
  <c r="O154" i="13"/>
  <c r="O156" i="13"/>
  <c r="O158" i="13"/>
  <c r="O160" i="13"/>
  <c r="O162" i="13"/>
  <c r="O164" i="13"/>
  <c r="O166" i="13"/>
  <c r="O168" i="13"/>
  <c r="O170" i="13"/>
  <c r="O172" i="13"/>
  <c r="O174" i="13"/>
  <c r="O176" i="13"/>
  <c r="O178" i="13"/>
  <c r="O180" i="13"/>
  <c r="O182" i="13"/>
  <c r="O184" i="13"/>
  <c r="O186" i="13"/>
  <c r="O188" i="13"/>
  <c r="O190" i="13"/>
  <c r="O192" i="13"/>
  <c r="O194" i="13"/>
  <c r="O196" i="13"/>
  <c r="O198" i="13"/>
  <c r="O200" i="13"/>
  <c r="O202" i="13"/>
  <c r="O204" i="13"/>
  <c r="O206" i="13"/>
  <c r="O208" i="13"/>
  <c r="O210" i="13"/>
  <c r="O212" i="13"/>
  <c r="O214" i="13"/>
  <c r="O216" i="13"/>
  <c r="O218" i="13"/>
  <c r="O220" i="13"/>
  <c r="O222" i="13"/>
  <c r="O224" i="13"/>
  <c r="O226" i="13"/>
  <c r="O1273" i="13"/>
  <c r="O229" i="13"/>
  <c r="O231" i="13"/>
  <c r="O233" i="13"/>
  <c r="O235" i="13"/>
  <c r="O237" i="13"/>
  <c r="O239" i="13"/>
  <c r="O241" i="13"/>
  <c r="O243" i="13"/>
  <c r="O245" i="13"/>
  <c r="O247" i="13"/>
  <c r="O249" i="13"/>
  <c r="O251" i="13"/>
  <c r="O253" i="13"/>
  <c r="O255" i="13"/>
  <c r="O257" i="13"/>
  <c r="O259" i="13"/>
  <c r="O261" i="13"/>
  <c r="O263" i="13"/>
  <c r="O265" i="13"/>
  <c r="O267" i="13"/>
  <c r="O269" i="13"/>
  <c r="O271" i="13"/>
  <c r="O273" i="13"/>
  <c r="O275" i="13"/>
  <c r="O277" i="13"/>
  <c r="O279" i="13"/>
  <c r="O281" i="13"/>
  <c r="O283" i="13"/>
  <c r="O531" i="13"/>
  <c r="O533" i="13"/>
  <c r="O535" i="13"/>
  <c r="O537" i="13"/>
  <c r="O539" i="13"/>
  <c r="O541" i="13"/>
  <c r="O543" i="13"/>
  <c r="O545" i="13"/>
  <c r="O547" i="13"/>
  <c r="O549" i="13"/>
  <c r="O551" i="13"/>
  <c r="O553" i="13"/>
  <c r="O555" i="13"/>
  <c r="O557" i="13"/>
  <c r="O559" i="13"/>
  <c r="O561" i="13"/>
  <c r="O563" i="13"/>
  <c r="O565" i="13"/>
  <c r="O567" i="13"/>
  <c r="O569" i="13"/>
  <c r="O571" i="13"/>
  <c r="O573" i="13"/>
  <c r="O575" i="13"/>
  <c r="O577" i="13"/>
  <c r="O579" i="13"/>
  <c r="O581" i="13"/>
  <c r="O583" i="13"/>
  <c r="O585" i="13"/>
  <c r="O587" i="13"/>
  <c r="O589" i="13"/>
  <c r="O406" i="13"/>
  <c r="O402" i="13"/>
  <c r="O398" i="13"/>
  <c r="O394" i="13"/>
  <c r="O390" i="13"/>
  <c r="O386" i="13"/>
  <c r="O382" i="13"/>
  <c r="O378" i="13"/>
  <c r="O374" i="13"/>
  <c r="O370" i="13"/>
  <c r="O366" i="13"/>
  <c r="O362" i="13"/>
  <c r="O358" i="13"/>
  <c r="O354" i="13"/>
  <c r="O350" i="13"/>
  <c r="O346" i="13"/>
  <c r="O342" i="13"/>
  <c r="O338" i="13"/>
  <c r="O334" i="13"/>
  <c r="O330" i="13"/>
  <c r="O326" i="13"/>
  <c r="O322" i="13"/>
  <c r="O318" i="13"/>
  <c r="O314" i="13"/>
  <c r="O310" i="13"/>
  <c r="O306" i="13"/>
  <c r="O302" i="13"/>
  <c r="O298" i="13"/>
  <c r="O294" i="13"/>
  <c r="O290" i="13"/>
  <c r="O286" i="13"/>
  <c r="O404" i="13"/>
  <c r="O400" i="13"/>
  <c r="O396" i="13"/>
  <c r="O392" i="13"/>
  <c r="O388" i="13"/>
  <c r="O384" i="13"/>
  <c r="O380" i="13"/>
  <c r="O376" i="13"/>
  <c r="O372" i="13"/>
  <c r="O368" i="13"/>
  <c r="O364" i="13"/>
  <c r="O360" i="13"/>
  <c r="O356" i="13"/>
  <c r="O352" i="13"/>
  <c r="O348" i="13"/>
  <c r="O344" i="13"/>
  <c r="O340" i="13"/>
  <c r="O336" i="13"/>
  <c r="O332" i="13"/>
  <c r="O328" i="13"/>
  <c r="O324" i="13"/>
  <c r="O320" i="13"/>
  <c r="O316" i="13"/>
  <c r="O312" i="13"/>
  <c r="O308" i="13"/>
  <c r="O304" i="13"/>
  <c r="O300" i="13"/>
  <c r="O296" i="13"/>
  <c r="O292" i="13"/>
  <c r="O288" i="13"/>
  <c r="O284" i="13"/>
  <c r="BN14" i="3"/>
  <c r="O48" i="1"/>
  <c r="O50" i="1"/>
  <c r="O52" i="1"/>
  <c r="O54" i="1"/>
  <c r="O56" i="1"/>
  <c r="O58" i="1"/>
  <c r="O60" i="1"/>
  <c r="O62" i="1"/>
  <c r="O64" i="1"/>
  <c r="O66" i="1"/>
  <c r="O68" i="1"/>
  <c r="O70" i="1"/>
  <c r="O72" i="1"/>
  <c r="O74" i="1"/>
  <c r="O76" i="1"/>
  <c r="O78" i="1"/>
  <c r="O80" i="1"/>
  <c r="O82" i="1"/>
  <c r="O84" i="1"/>
  <c r="O86" i="1"/>
  <c r="O88" i="1"/>
  <c r="O90" i="1"/>
  <c r="O92" i="1"/>
  <c r="O94" i="1"/>
  <c r="O96" i="1"/>
  <c r="O98" i="1"/>
  <c r="O100" i="1"/>
  <c r="O102" i="1"/>
  <c r="O104" i="1"/>
  <c r="O106" i="1"/>
  <c r="O108" i="1"/>
  <c r="O110" i="1"/>
  <c r="O112" i="1"/>
  <c r="O114" i="1"/>
  <c r="O116" i="1"/>
  <c r="O118" i="1"/>
  <c r="O120" i="1"/>
  <c r="O122" i="1"/>
  <c r="O124" i="1"/>
  <c r="O126" i="1"/>
  <c r="O128" i="1"/>
  <c r="O130" i="1"/>
  <c r="O132" i="1"/>
  <c r="O134" i="1"/>
  <c r="O136" i="1"/>
  <c r="O138" i="1"/>
  <c r="O140" i="1"/>
  <c r="O142" i="1"/>
  <c r="O144" i="1"/>
  <c r="O146" i="1"/>
  <c r="O148" i="1"/>
  <c r="O150" i="1"/>
  <c r="O152" i="1"/>
  <c r="O154" i="1"/>
  <c r="O156" i="1"/>
  <c r="O158" i="1"/>
  <c r="O160" i="1"/>
  <c r="O162" i="1"/>
  <c r="O164" i="1"/>
  <c r="O166" i="1"/>
  <c r="O168" i="1"/>
  <c r="O170" i="1"/>
  <c r="O172" i="1"/>
  <c r="O174" i="1"/>
  <c r="O176" i="1"/>
  <c r="O178" i="1"/>
  <c r="O180" i="1"/>
  <c r="O182" i="1"/>
  <c r="O184" i="1"/>
  <c r="O186" i="1"/>
  <c r="O188" i="1"/>
  <c r="O190" i="1"/>
  <c r="O192" i="1"/>
  <c r="O194" i="1"/>
  <c r="O196" i="1"/>
  <c r="O198" i="1"/>
  <c r="O200" i="1"/>
  <c r="O202" i="1"/>
  <c r="O204" i="1"/>
  <c r="O206" i="1"/>
  <c r="O208" i="1"/>
  <c r="O210" i="1"/>
  <c r="O212" i="1"/>
  <c r="O214" i="1"/>
  <c r="O216" i="1"/>
  <c r="O218" i="1"/>
  <c r="O220" i="1"/>
  <c r="O222" i="1"/>
  <c r="O224" i="1"/>
  <c r="O226" i="1"/>
  <c r="O228" i="1"/>
  <c r="O230" i="1"/>
  <c r="O232" i="1"/>
  <c r="O234" i="1"/>
  <c r="O236" i="1"/>
  <c r="O238" i="1"/>
  <c r="O240" i="1"/>
  <c r="O242" i="1"/>
  <c r="O244" i="1"/>
  <c r="O246" i="1"/>
  <c r="O248" i="1"/>
  <c r="O250" i="1"/>
  <c r="O252" i="1"/>
  <c r="O254" i="1"/>
  <c r="O256" i="1"/>
  <c r="O258" i="1"/>
  <c r="O260" i="1"/>
  <c r="O262" i="1"/>
  <c r="O264" i="1"/>
  <c r="O266" i="1"/>
  <c r="O268" i="1"/>
  <c r="O270" i="1"/>
  <c r="O272" i="1"/>
  <c r="O274" i="1"/>
  <c r="O276" i="1"/>
  <c r="O278" i="1"/>
  <c r="O280" i="1"/>
  <c r="O282" i="1"/>
  <c r="O284" i="1"/>
  <c r="O286" i="1"/>
  <c r="O288" i="1"/>
  <c r="O290" i="1"/>
  <c r="O292" i="1"/>
  <c r="O294" i="1"/>
  <c r="O296" i="1"/>
  <c r="O298" i="1"/>
  <c r="O300" i="1"/>
  <c r="O302" i="1"/>
  <c r="O304" i="1"/>
  <c r="O306" i="1"/>
  <c r="O308" i="1"/>
  <c r="O310" i="1"/>
  <c r="O312" i="1"/>
  <c r="O314" i="1"/>
  <c r="O316" i="1"/>
  <c r="O318" i="1"/>
  <c r="O320" i="1"/>
  <c r="O322" i="1"/>
  <c r="O324" i="1"/>
  <c r="O326" i="1"/>
  <c r="O49" i="1"/>
  <c r="O51" i="1"/>
  <c r="O53" i="1"/>
  <c r="O55" i="1"/>
  <c r="O57" i="1"/>
  <c r="O59" i="1"/>
  <c r="O61" i="1"/>
  <c r="O63" i="1"/>
  <c r="O65" i="1"/>
  <c r="O67" i="1"/>
  <c r="O69" i="1"/>
  <c r="O71" i="1"/>
  <c r="O73" i="1"/>
  <c r="O75" i="1"/>
  <c r="O77" i="1"/>
  <c r="O79" i="1"/>
  <c r="O81" i="1"/>
  <c r="O83" i="1"/>
  <c r="O85" i="1"/>
  <c r="O87" i="1"/>
  <c r="O89" i="1"/>
  <c r="O91" i="1"/>
  <c r="O93" i="1"/>
  <c r="O95" i="1"/>
  <c r="O97" i="1"/>
  <c r="O99" i="1"/>
  <c r="O101" i="1"/>
  <c r="O103" i="1"/>
  <c r="O105" i="1"/>
  <c r="O107" i="1"/>
  <c r="O109" i="1"/>
  <c r="O111" i="1"/>
  <c r="O113" i="1"/>
  <c r="O115" i="1"/>
  <c r="O117" i="1"/>
  <c r="O119" i="1"/>
  <c r="O121" i="1"/>
  <c r="O123" i="1"/>
  <c r="O125" i="1"/>
  <c r="O127" i="1"/>
  <c r="O129" i="1"/>
  <c r="O131" i="1"/>
  <c r="O133" i="1"/>
  <c r="O135" i="1"/>
  <c r="O137" i="1"/>
  <c r="O139" i="1"/>
  <c r="O141" i="1"/>
  <c r="O143" i="1"/>
  <c r="O145" i="1"/>
  <c r="O147" i="1"/>
  <c r="O149" i="1"/>
  <c r="O151" i="1"/>
  <c r="O153" i="1"/>
  <c r="O155" i="1"/>
  <c r="O157" i="1"/>
  <c r="O159" i="1"/>
  <c r="O161" i="1"/>
  <c r="O163" i="1"/>
  <c r="O165" i="1"/>
  <c r="O167" i="1"/>
  <c r="O169" i="1"/>
  <c r="O171" i="1"/>
  <c r="O173" i="1"/>
  <c r="O175" i="1"/>
  <c r="O177" i="1"/>
  <c r="O179" i="1"/>
  <c r="O181" i="1"/>
  <c r="O183" i="1"/>
  <c r="O185" i="1"/>
  <c r="O187" i="1"/>
  <c r="O189" i="1"/>
  <c r="O191" i="1"/>
  <c r="O193" i="1"/>
  <c r="O195" i="1"/>
  <c r="O197" i="1"/>
  <c r="O199" i="1"/>
  <c r="O201" i="1"/>
  <c r="O203" i="1"/>
  <c r="O205" i="1"/>
  <c r="O207" i="1"/>
  <c r="O209" i="1"/>
  <c r="O211" i="1"/>
  <c r="O213" i="1"/>
  <c r="O215" i="1"/>
  <c r="O219" i="1"/>
  <c r="O223" i="1"/>
  <c r="O227" i="1"/>
  <c r="O231" i="1"/>
  <c r="O235" i="1"/>
  <c r="O239" i="1"/>
  <c r="O243" i="1"/>
  <c r="O247" i="1"/>
  <c r="O251" i="1"/>
  <c r="O255" i="1"/>
  <c r="O259" i="1"/>
  <c r="O263" i="1"/>
  <c r="O267" i="1"/>
  <c r="O463" i="1"/>
  <c r="O465" i="1"/>
  <c r="O467" i="1"/>
  <c r="O469" i="1"/>
  <c r="O471" i="1"/>
  <c r="O473" i="1"/>
  <c r="O475" i="1"/>
  <c r="O477" i="1"/>
  <c r="O479" i="1"/>
  <c r="O481" i="1"/>
  <c r="O483" i="1"/>
  <c r="O485" i="1"/>
  <c r="O487" i="1"/>
  <c r="O489" i="1"/>
  <c r="O491" i="1"/>
  <c r="O493" i="1"/>
  <c r="O495" i="1"/>
  <c r="O497" i="1"/>
  <c r="O499" i="1"/>
  <c r="O501" i="1"/>
  <c r="O503" i="1"/>
  <c r="O505" i="1"/>
  <c r="O507" i="1"/>
  <c r="O509" i="1"/>
  <c r="O511" i="1"/>
  <c r="O513" i="1"/>
  <c r="O515" i="1"/>
  <c r="O517" i="1"/>
  <c r="O519" i="1"/>
  <c r="O521" i="1"/>
  <c r="O482" i="1"/>
  <c r="O484" i="1"/>
  <c r="O486" i="1"/>
  <c r="O488" i="1"/>
  <c r="O492" i="1"/>
  <c r="O494" i="1"/>
  <c r="O498" i="1"/>
  <c r="O502" i="1"/>
  <c r="O506" i="1"/>
  <c r="O508" i="1"/>
  <c r="O512" i="1"/>
  <c r="O516" i="1"/>
  <c r="O520" i="1"/>
  <c r="O217" i="1"/>
  <c r="O221" i="1"/>
  <c r="O225" i="1"/>
  <c r="O229" i="1"/>
  <c r="O233" i="1"/>
  <c r="O237" i="1"/>
  <c r="O241" i="1"/>
  <c r="O245" i="1"/>
  <c r="O249" i="1"/>
  <c r="O253" i="1"/>
  <c r="O257" i="1"/>
  <c r="O261" i="1"/>
  <c r="O265" i="1"/>
  <c r="O269" i="1"/>
  <c r="O273" i="1"/>
  <c r="O277" i="1"/>
  <c r="O281" i="1"/>
  <c r="O285" i="1"/>
  <c r="O289" i="1"/>
  <c r="O293" i="1"/>
  <c r="O297" i="1"/>
  <c r="O301" i="1"/>
  <c r="O305" i="1"/>
  <c r="O309" i="1"/>
  <c r="O313" i="1"/>
  <c r="O317" i="1"/>
  <c r="O321" i="1"/>
  <c r="O325" i="1"/>
  <c r="O328" i="1"/>
  <c r="O330" i="1"/>
  <c r="O332" i="1"/>
  <c r="O334" i="1"/>
  <c r="O336" i="1"/>
  <c r="O338" i="1"/>
  <c r="O340" i="1"/>
  <c r="O342" i="1"/>
  <c r="O344" i="1"/>
  <c r="O346" i="1"/>
  <c r="O348" i="1"/>
  <c r="O350" i="1"/>
  <c r="O352" i="1"/>
  <c r="O354" i="1"/>
  <c r="O356" i="1"/>
  <c r="O358" i="1"/>
  <c r="O360" i="1"/>
  <c r="O362" i="1"/>
  <c r="O364" i="1"/>
  <c r="O366" i="1"/>
  <c r="O368" i="1"/>
  <c r="O370" i="1"/>
  <c r="O372" i="1"/>
  <c r="O374" i="1"/>
  <c r="O376" i="1"/>
  <c r="O378" i="1"/>
  <c r="O462" i="1"/>
  <c r="O464" i="1"/>
  <c r="O466" i="1"/>
  <c r="O468" i="1"/>
  <c r="O470" i="1"/>
  <c r="O472" i="1"/>
  <c r="O474" i="1"/>
  <c r="O476" i="1"/>
  <c r="O478" i="1"/>
  <c r="O480" i="1"/>
  <c r="O490" i="1"/>
  <c r="O496" i="1"/>
  <c r="O500" i="1"/>
  <c r="O504" i="1"/>
  <c r="O510" i="1"/>
  <c r="O514" i="1"/>
  <c r="O518" i="1"/>
  <c r="O379" i="1"/>
  <c r="O375" i="1"/>
  <c r="O369" i="1"/>
  <c r="O365" i="1"/>
  <c r="O361" i="1"/>
  <c r="O357" i="1"/>
  <c r="O353" i="1"/>
  <c r="O349" i="1"/>
  <c r="O345" i="1"/>
  <c r="O341" i="1"/>
  <c r="O337" i="1"/>
  <c r="O333" i="1"/>
  <c r="O329" i="1"/>
  <c r="O323" i="1"/>
  <c r="O315" i="1"/>
  <c r="O307" i="1"/>
  <c r="O299" i="1"/>
  <c r="O291" i="1"/>
  <c r="O283" i="1"/>
  <c r="O275" i="1"/>
  <c r="O373" i="1"/>
  <c r="O377" i="1"/>
  <c r="O371" i="1"/>
  <c r="O367" i="1"/>
  <c r="O363" i="1"/>
  <c r="O359" i="1"/>
  <c r="O355" i="1"/>
  <c r="O351" i="1"/>
  <c r="O347" i="1"/>
  <c r="O343" i="1"/>
  <c r="O339" i="1"/>
  <c r="O335" i="1"/>
  <c r="O331" i="1"/>
  <c r="O327" i="1"/>
  <c r="O319" i="1"/>
  <c r="O311" i="1"/>
  <c r="O303" i="1"/>
  <c r="O295" i="1"/>
  <c r="O287" i="1"/>
  <c r="O279" i="1"/>
  <c r="O271" i="1"/>
  <c r="O10" i="13"/>
  <c r="O36" i="13"/>
  <c r="O37" i="13"/>
  <c r="O25" i="13"/>
  <c r="O14" i="13"/>
  <c r="O9" i="13"/>
  <c r="O10" i="20"/>
  <c r="O11" i="20"/>
  <c r="O12" i="20"/>
  <c r="N9" i="21"/>
  <c r="N10" i="21"/>
  <c r="N12" i="21"/>
  <c r="N11" i="21"/>
  <c r="Q21" i="14"/>
  <c r="Q20" i="14"/>
  <c r="Q23" i="14"/>
  <c r="Q22" i="14"/>
  <c r="Q25" i="14"/>
  <c r="Q24" i="14"/>
  <c r="O14" i="20"/>
  <c r="O16" i="20"/>
  <c r="O18" i="20"/>
  <c r="O20" i="20"/>
  <c r="O22" i="20"/>
  <c r="O24" i="20"/>
  <c r="O26" i="20"/>
  <c r="O28" i="20"/>
  <c r="O30" i="20"/>
  <c r="O32" i="20"/>
  <c r="O34" i="20"/>
  <c r="O36" i="20"/>
  <c r="O38" i="20"/>
  <c r="O40" i="20"/>
  <c r="O42" i="20"/>
  <c r="O44" i="20"/>
  <c r="O46" i="20"/>
  <c r="O48" i="20"/>
  <c r="O50" i="20"/>
  <c r="O52" i="20"/>
  <c r="O54" i="20"/>
  <c r="O56" i="20"/>
  <c r="O13" i="20"/>
  <c r="O15" i="20"/>
  <c r="O17" i="20"/>
  <c r="O19" i="20"/>
  <c r="O21" i="20"/>
  <c r="O23" i="20"/>
  <c r="O25" i="20"/>
  <c r="O27" i="20"/>
  <c r="O29" i="20"/>
  <c r="O31" i="20"/>
  <c r="O33" i="20"/>
  <c r="O35" i="20"/>
  <c r="O37" i="20"/>
  <c r="O39" i="20"/>
  <c r="O41" i="20"/>
  <c r="O43" i="20"/>
  <c r="O45" i="20"/>
  <c r="O47" i="20"/>
  <c r="O49" i="20"/>
  <c r="O51" i="20"/>
  <c r="O53" i="20"/>
  <c r="O55" i="20"/>
  <c r="O57" i="20"/>
  <c r="O59" i="20"/>
  <c r="O61" i="20"/>
  <c r="O63" i="20"/>
  <c r="O65" i="20"/>
  <c r="O67" i="20"/>
  <c r="O69" i="20"/>
  <c r="O71" i="20"/>
  <c r="O73" i="20"/>
  <c r="O75" i="20"/>
  <c r="O77" i="20"/>
  <c r="O79" i="20"/>
  <c r="O81" i="20"/>
  <c r="O83" i="20"/>
  <c r="O85" i="20"/>
  <c r="O87" i="20"/>
  <c r="O89" i="20"/>
  <c r="O91" i="20"/>
  <c r="O93" i="20"/>
  <c r="O95" i="20"/>
  <c r="O97" i="20"/>
  <c r="O99" i="20"/>
  <c r="O101" i="20"/>
  <c r="O103" i="20"/>
  <c r="O105" i="20"/>
  <c r="O107" i="20"/>
  <c r="O109" i="20"/>
  <c r="O111" i="20"/>
  <c r="O113" i="20"/>
  <c r="O115" i="20"/>
  <c r="O117" i="20"/>
  <c r="O119" i="20"/>
  <c r="O121" i="20"/>
  <c r="O123" i="20"/>
  <c r="O125" i="20"/>
  <c r="O127" i="20"/>
  <c r="O129" i="20"/>
  <c r="O131" i="20"/>
  <c r="O133" i="20"/>
  <c r="O135" i="20"/>
  <c r="O137" i="20"/>
  <c r="O139" i="20"/>
  <c r="O141" i="20"/>
  <c r="O143" i="20"/>
  <c r="O145" i="20"/>
  <c r="O147" i="20"/>
  <c r="O149" i="20"/>
  <c r="O151" i="20"/>
  <c r="O153" i="20"/>
  <c r="O58" i="20"/>
  <c r="O60" i="20"/>
  <c r="O62" i="20"/>
  <c r="O64" i="20"/>
  <c r="O66" i="20"/>
  <c r="O68" i="20"/>
  <c r="O70" i="20"/>
  <c r="O72" i="20"/>
  <c r="O74" i="20"/>
  <c r="O76" i="20"/>
  <c r="O78" i="20"/>
  <c r="O80" i="20"/>
  <c r="O82" i="20"/>
  <c r="O84" i="20"/>
  <c r="O86" i="20"/>
  <c r="O88" i="20"/>
  <c r="O90" i="20"/>
  <c r="O92" i="20"/>
  <c r="O94" i="20"/>
  <c r="O96" i="20"/>
  <c r="O98" i="20"/>
  <c r="O100" i="20"/>
  <c r="O102" i="20"/>
  <c r="O104" i="20"/>
  <c r="O106" i="20"/>
  <c r="O108" i="20"/>
  <c r="O110" i="20"/>
  <c r="O112" i="20"/>
  <c r="O114" i="20"/>
  <c r="O116" i="20"/>
  <c r="O118" i="20"/>
  <c r="O120" i="20"/>
  <c r="O122" i="20"/>
  <c r="O124" i="20"/>
  <c r="O126" i="20"/>
  <c r="O128" i="20"/>
  <c r="O130" i="20"/>
  <c r="O132" i="20"/>
  <c r="O134" i="20"/>
  <c r="O136" i="20"/>
  <c r="O138" i="20"/>
  <c r="O140" i="20"/>
  <c r="O142" i="20"/>
  <c r="O144" i="20"/>
  <c r="O146" i="20"/>
  <c r="O148" i="20"/>
  <c r="O150" i="20"/>
  <c r="O152" i="20"/>
  <c r="O154" i="20"/>
  <c r="AX11" i="36"/>
  <c r="AY12" i="36"/>
  <c r="AX13" i="36"/>
  <c r="AY14" i="36"/>
  <c r="AX15" i="36"/>
  <c r="AY16" i="36"/>
  <c r="AX17" i="36"/>
  <c r="AY18" i="36"/>
  <c r="AX19" i="36"/>
  <c r="AY20" i="36"/>
  <c r="AX21" i="36"/>
  <c r="AY22" i="36"/>
  <c r="AX23" i="36"/>
  <c r="AY24" i="36"/>
  <c r="AX25" i="36"/>
  <c r="AY26" i="36"/>
  <c r="AX27" i="36"/>
  <c r="AY28" i="36"/>
  <c r="AX29" i="36"/>
  <c r="AY25" i="36"/>
  <c r="AX26" i="36"/>
  <c r="AY29" i="36"/>
  <c r="AY44" i="36"/>
  <c r="AY56" i="36"/>
  <c r="AX57" i="36"/>
  <c r="AY58" i="36"/>
  <c r="AX59" i="36"/>
  <c r="AY60" i="36"/>
  <c r="AX45" i="36"/>
  <c r="AY46" i="36"/>
  <c r="AX47" i="36"/>
  <c r="AY48" i="36"/>
  <c r="AX49" i="36"/>
  <c r="AY50" i="36"/>
  <c r="AX51" i="36"/>
  <c r="AY52" i="36"/>
  <c r="AX53" i="36"/>
  <c r="AY54" i="36"/>
  <c r="AX55" i="36"/>
  <c r="AY41" i="36"/>
  <c r="AY47" i="36"/>
  <c r="AY49" i="36"/>
  <c r="AY51" i="36"/>
  <c r="AY53" i="36"/>
  <c r="AY11" i="36"/>
  <c r="AX12" i="36"/>
  <c r="AY13" i="36"/>
  <c r="AX14" i="36"/>
  <c r="AY15" i="36"/>
  <c r="AX16" i="36"/>
  <c r="AY17" i="36"/>
  <c r="AX18" i="36"/>
  <c r="AY19" i="36"/>
  <c r="AX20" i="36"/>
  <c r="AY21" i="36"/>
  <c r="AX22" i="36"/>
  <c r="AY30" i="36"/>
  <c r="AX31" i="36"/>
  <c r="AY32" i="36"/>
  <c r="AX33" i="36"/>
  <c r="AY34" i="36"/>
  <c r="AX35" i="36"/>
  <c r="AY36" i="36"/>
  <c r="AX37" i="36"/>
  <c r="AY38" i="36"/>
  <c r="AX39" i="36"/>
  <c r="AY40" i="36"/>
  <c r="AX41" i="36"/>
  <c r="AY42" i="36"/>
  <c r="AX43" i="36"/>
  <c r="AY23" i="36"/>
  <c r="AX24" i="36"/>
  <c r="AY27" i="36"/>
  <c r="AX28" i="36"/>
  <c r="AX30" i="36"/>
  <c r="AY31" i="36"/>
  <c r="AX32" i="36"/>
  <c r="AY33" i="36"/>
  <c r="AX34" i="36"/>
  <c r="AY35" i="36"/>
  <c r="AX36" i="36"/>
  <c r="AY37" i="36"/>
  <c r="AX38" i="36"/>
  <c r="AY39" i="36"/>
  <c r="AX40" i="36"/>
  <c r="AX42" i="36"/>
  <c r="AY43" i="36"/>
  <c r="AX44" i="36"/>
  <c r="AY45" i="36"/>
  <c r="AX46" i="36"/>
  <c r="AX48" i="36"/>
  <c r="AX50" i="36"/>
  <c r="AX52" i="36"/>
  <c r="AX54" i="36"/>
  <c r="AY55" i="36"/>
  <c r="AX56" i="36"/>
  <c r="AY57" i="36"/>
  <c r="AX58" i="36"/>
  <c r="AY59" i="36"/>
  <c r="AX60" i="36"/>
  <c r="AW11" i="36"/>
  <c r="AV12" i="36"/>
  <c r="AW13" i="36"/>
  <c r="AV14" i="36"/>
  <c r="AW15" i="36"/>
  <c r="AV16" i="36"/>
  <c r="AW17" i="36"/>
  <c r="AV18" i="36"/>
  <c r="AW19" i="36"/>
  <c r="AV20" i="36"/>
  <c r="AW21" i="36"/>
  <c r="AV22" i="36"/>
  <c r="AW23" i="36"/>
  <c r="AV24" i="36"/>
  <c r="AW27" i="36"/>
  <c r="AV28" i="36"/>
  <c r="AW30" i="36"/>
  <c r="AV31" i="36"/>
  <c r="AW32" i="36"/>
  <c r="AV33" i="36"/>
  <c r="AW34" i="36"/>
  <c r="AV35" i="36"/>
  <c r="AW36" i="36"/>
  <c r="AV37" i="36"/>
  <c r="AW38" i="36"/>
  <c r="AV39" i="36"/>
  <c r="AW40" i="36"/>
  <c r="AV41" i="36"/>
  <c r="AW42" i="36"/>
  <c r="AV43" i="36"/>
  <c r="AW44" i="36"/>
  <c r="AV30" i="36"/>
  <c r="AW31" i="36"/>
  <c r="AV32" i="36"/>
  <c r="AW33" i="36"/>
  <c r="AV34" i="36"/>
  <c r="AW35" i="36"/>
  <c r="AV36" i="36"/>
  <c r="AW37" i="36"/>
  <c r="AV38" i="36"/>
  <c r="AW39" i="36"/>
  <c r="AV40" i="36"/>
  <c r="AW41" i="36"/>
  <c r="AV42" i="36"/>
  <c r="AW43" i="36"/>
  <c r="AV44" i="36"/>
  <c r="AW45" i="36"/>
  <c r="AV46" i="36"/>
  <c r="AW47" i="36"/>
  <c r="AV48" i="36"/>
  <c r="AW49" i="36"/>
  <c r="AV50" i="36"/>
  <c r="AW51" i="36"/>
  <c r="AV52" i="36"/>
  <c r="AW53" i="36"/>
  <c r="AV54" i="36"/>
  <c r="AW55" i="36"/>
  <c r="AV56" i="36"/>
  <c r="AW57" i="36"/>
  <c r="AV58" i="36"/>
  <c r="AW59" i="36"/>
  <c r="AV60" i="36"/>
  <c r="AV11" i="36"/>
  <c r="AW12" i="36"/>
  <c r="AV13" i="36"/>
  <c r="AW14" i="36"/>
  <c r="AV15" i="36"/>
  <c r="AW16" i="36"/>
  <c r="AV17" i="36"/>
  <c r="AW18" i="36"/>
  <c r="AV19" i="36"/>
  <c r="AW20" i="36"/>
  <c r="AV21" i="36"/>
  <c r="AW22" i="36"/>
  <c r="AV23" i="36"/>
  <c r="AW24" i="36"/>
  <c r="AV25" i="36"/>
  <c r="AW26" i="36"/>
  <c r="AV27" i="36"/>
  <c r="AW28" i="36"/>
  <c r="AV29" i="36"/>
  <c r="AW25" i="36"/>
  <c r="AV26" i="36"/>
  <c r="AW29" i="36"/>
  <c r="AV57" i="36"/>
  <c r="AW58" i="36"/>
  <c r="AV59" i="36"/>
  <c r="AW60" i="36"/>
  <c r="AV45" i="36"/>
  <c r="AW46" i="36"/>
  <c r="AV47" i="36"/>
  <c r="AW48" i="36"/>
  <c r="AV49" i="36"/>
  <c r="AW50" i="36"/>
  <c r="AV51" i="36"/>
  <c r="AW52" i="36"/>
  <c r="AV53" i="36"/>
  <c r="AW54" i="36"/>
  <c r="AV55" i="36"/>
  <c r="AW56" i="36"/>
  <c r="N13" i="21"/>
  <c r="N15" i="21"/>
  <c r="N17" i="21"/>
  <c r="N19" i="21"/>
  <c r="N21" i="21"/>
  <c r="N23" i="21"/>
  <c r="N25" i="21"/>
  <c r="N27" i="21"/>
  <c r="N29" i="21"/>
  <c r="N31" i="21"/>
  <c r="N14" i="21"/>
  <c r="N16" i="21"/>
  <c r="N18" i="21"/>
  <c r="N20" i="21"/>
  <c r="N22" i="21"/>
  <c r="N24" i="21"/>
  <c r="N26" i="21"/>
  <c r="N28" i="21"/>
  <c r="N30" i="21"/>
  <c r="N32" i="21"/>
  <c r="N34" i="21"/>
  <c r="N36" i="21"/>
  <c r="N38" i="21"/>
  <c r="N40" i="21"/>
  <c r="N42" i="21"/>
  <c r="N44" i="21"/>
  <c r="N46" i="21"/>
  <c r="N48" i="21"/>
  <c r="N50" i="21"/>
  <c r="N52" i="21"/>
  <c r="N54" i="21"/>
  <c r="N56" i="21"/>
  <c r="N58" i="21"/>
  <c r="N60" i="21"/>
  <c r="N62" i="21"/>
  <c r="N64" i="21"/>
  <c r="N66" i="21"/>
  <c r="N68" i="21"/>
  <c r="N70" i="21"/>
  <c r="N72" i="21"/>
  <c r="N74" i="21"/>
  <c r="N76" i="21"/>
  <c r="N78" i="21"/>
  <c r="N80" i="21"/>
  <c r="N82" i="21"/>
  <c r="N84" i="21"/>
  <c r="N86" i="21"/>
  <c r="N88" i="21"/>
  <c r="N90" i="21"/>
  <c r="N92" i="21"/>
  <c r="N94" i="21"/>
  <c r="N96" i="21"/>
  <c r="N98" i="21"/>
  <c r="N100" i="21"/>
  <c r="N102" i="21"/>
  <c r="N104" i="21"/>
  <c r="N106" i="21"/>
  <c r="N108" i="21"/>
  <c r="N110" i="21"/>
  <c r="N112" i="21"/>
  <c r="N114" i="21"/>
  <c r="N116" i="21"/>
  <c r="N118" i="21"/>
  <c r="N120" i="21"/>
  <c r="N122" i="21"/>
  <c r="N124" i="21"/>
  <c r="N126" i="21"/>
  <c r="N128" i="21"/>
  <c r="N130" i="21"/>
  <c r="N132" i="21"/>
  <c r="N134" i="21"/>
  <c r="N136" i="21"/>
  <c r="N138" i="21"/>
  <c r="N140" i="21"/>
  <c r="N142" i="21"/>
  <c r="N144" i="21"/>
  <c r="N146" i="21"/>
  <c r="N148" i="21"/>
  <c r="N150" i="21"/>
  <c r="N33" i="21"/>
  <c r="N35" i="21"/>
  <c r="N37" i="21"/>
  <c r="N39" i="21"/>
  <c r="N41" i="21"/>
  <c r="N43" i="21"/>
  <c r="N45" i="21"/>
  <c r="N47" i="21"/>
  <c r="N49" i="21"/>
  <c r="N51" i="21"/>
  <c r="N53" i="21"/>
  <c r="N55" i="21"/>
  <c r="N57" i="21"/>
  <c r="N59" i="21"/>
  <c r="N61" i="21"/>
  <c r="N63" i="21"/>
  <c r="N65" i="21"/>
  <c r="N67" i="21"/>
  <c r="N69" i="21"/>
  <c r="N71" i="21"/>
  <c r="N73" i="21"/>
  <c r="N75" i="21"/>
  <c r="N77" i="21"/>
  <c r="N79" i="21"/>
  <c r="N81" i="21"/>
  <c r="N83" i="21"/>
  <c r="N85" i="21"/>
  <c r="N87" i="21"/>
  <c r="N89" i="21"/>
  <c r="N91" i="21"/>
  <c r="N93" i="21"/>
  <c r="N95" i="21"/>
  <c r="N97" i="21"/>
  <c r="N99" i="21"/>
  <c r="N101" i="21"/>
  <c r="N103" i="21"/>
  <c r="N105" i="21"/>
  <c r="N107" i="21"/>
  <c r="N109" i="21"/>
  <c r="N111" i="21"/>
  <c r="N113" i="21"/>
  <c r="N115" i="21"/>
  <c r="N117" i="21"/>
  <c r="N119" i="21"/>
  <c r="N121" i="21"/>
  <c r="N123" i="21"/>
  <c r="N125" i="21"/>
  <c r="N127" i="21"/>
  <c r="N129" i="21"/>
  <c r="N131" i="21"/>
  <c r="N133" i="21"/>
  <c r="N135" i="21"/>
  <c r="N137" i="21"/>
  <c r="N139" i="21"/>
  <c r="N141" i="21"/>
  <c r="N143" i="21"/>
  <c r="N145" i="21"/>
  <c r="N147" i="21"/>
  <c r="N149" i="21"/>
  <c r="N151" i="21"/>
  <c r="BJ11" i="36"/>
  <c r="BJ13" i="36"/>
  <c r="BJ15" i="36"/>
  <c r="BJ17" i="36"/>
  <c r="BJ19" i="36"/>
  <c r="BJ12" i="36"/>
  <c r="BJ14" i="36"/>
  <c r="BJ16" i="36"/>
  <c r="BJ18" i="36"/>
  <c r="BJ20" i="36"/>
  <c r="BJ21" i="36"/>
  <c r="BK12" i="36"/>
  <c r="BK14" i="36"/>
  <c r="BK16" i="36"/>
  <c r="BK18" i="36"/>
  <c r="BK20" i="36"/>
  <c r="BK11" i="36"/>
  <c r="BK13" i="36"/>
  <c r="BK15" i="36"/>
  <c r="BK17" i="36"/>
  <c r="BK19" i="36"/>
  <c r="BK21" i="36"/>
  <c r="BH10" i="36"/>
  <c r="BH11" i="36"/>
  <c r="BH13" i="36"/>
  <c r="BH15" i="36"/>
  <c r="BH17" i="36"/>
  <c r="BH19" i="36"/>
  <c r="BH12" i="36"/>
  <c r="BH14" i="36"/>
  <c r="BH16" i="36"/>
  <c r="BH18" i="36"/>
  <c r="BH20" i="36"/>
  <c r="BH21" i="36"/>
  <c r="BI10" i="36"/>
  <c r="BI12" i="36"/>
  <c r="BI14" i="36"/>
  <c r="BI16" i="36"/>
  <c r="BI18" i="36"/>
  <c r="BI20" i="36"/>
  <c r="BI11" i="36"/>
  <c r="BI13" i="36"/>
  <c r="BI15" i="36"/>
  <c r="BI17" i="36"/>
  <c r="BI19" i="36"/>
  <c r="BI21" i="36"/>
  <c r="BK10" i="36"/>
  <c r="AX10" i="36"/>
  <c r="BJ10" i="36"/>
  <c r="AW10" i="36"/>
  <c r="AY10" i="36"/>
  <c r="AV10" i="36"/>
  <c r="O25" i="1"/>
  <c r="BN79" i="3"/>
  <c r="BN39" i="3"/>
  <c r="BM32" i="3"/>
  <c r="BM22" i="3"/>
  <c r="BM54" i="3"/>
  <c r="BN47" i="3"/>
  <c r="BN19" i="3"/>
  <c r="BN23" i="3"/>
  <c r="BN50" i="3"/>
  <c r="BN28" i="3"/>
  <c r="BN60" i="3"/>
  <c r="BN31" i="3"/>
  <c r="BM25" i="3"/>
  <c r="BN30" i="3"/>
  <c r="BM21" i="3"/>
  <c r="BM14" i="3"/>
  <c r="BM30" i="3"/>
  <c r="BN15" i="3"/>
  <c r="BM51" i="3"/>
  <c r="BN38" i="3"/>
  <c r="BN41" i="3"/>
  <c r="BN45" i="3"/>
  <c r="BN46" i="3"/>
  <c r="BN36" i="3"/>
  <c r="BM50" i="3"/>
  <c r="BM35" i="3"/>
  <c r="BN22" i="3"/>
  <c r="BN13" i="3"/>
  <c r="BN55" i="3"/>
  <c r="BN18" i="3"/>
  <c r="J15" i="9"/>
  <c r="J19" i="9"/>
  <c r="J23" i="9"/>
  <c r="I14" i="9"/>
  <c r="I18" i="9"/>
  <c r="I22" i="9"/>
  <c r="J16" i="9"/>
  <c r="J20" i="9"/>
  <c r="J24" i="9"/>
  <c r="I15" i="9"/>
  <c r="I19" i="9"/>
  <c r="I23" i="9"/>
  <c r="J17" i="9"/>
  <c r="J21" i="9"/>
  <c r="J25" i="9"/>
  <c r="I16" i="9"/>
  <c r="I20" i="9"/>
  <c r="I24" i="9"/>
  <c r="J18" i="9"/>
  <c r="J22" i="9"/>
  <c r="J14" i="9"/>
  <c r="I17" i="9"/>
  <c r="I21" i="9"/>
  <c r="I25" i="9"/>
  <c r="AO25" i="11"/>
  <c r="AP23" i="11"/>
  <c r="AP19" i="11"/>
  <c r="AP15" i="11"/>
  <c r="AP11" i="11"/>
  <c r="AP22" i="11"/>
  <c r="AO22" i="11"/>
  <c r="AP18" i="11"/>
  <c r="AO18" i="11"/>
  <c r="AP14" i="11"/>
  <c r="AO14" i="11"/>
  <c r="AO21" i="11"/>
  <c r="AO17" i="11"/>
  <c r="AO13" i="11"/>
  <c r="AO10" i="11"/>
  <c r="AP29" i="11"/>
  <c r="AP10" i="11"/>
  <c r="AP21" i="11"/>
  <c r="AP17" i="11"/>
  <c r="AP13" i="11"/>
  <c r="AO28" i="11"/>
  <c r="AP27" i="11"/>
  <c r="AP24" i="11"/>
  <c r="AO24" i="11"/>
  <c r="AP20" i="11"/>
  <c r="AO20" i="11"/>
  <c r="AP16" i="11"/>
  <c r="AO16" i="11"/>
  <c r="AO26" i="11"/>
  <c r="AP12" i="11"/>
  <c r="AP28" i="11"/>
  <c r="AP25" i="11"/>
  <c r="AO12" i="11"/>
  <c r="AP26" i="11"/>
  <c r="AO23" i="11"/>
  <c r="AO15" i="11"/>
  <c r="AO11" i="11"/>
  <c r="AO27" i="11"/>
  <c r="AO19" i="11"/>
  <c r="AO29" i="11"/>
  <c r="BP57" i="3"/>
  <c r="BO35" i="3"/>
  <c r="BP31" i="3"/>
  <c r="BO43" i="3"/>
  <c r="BO38" i="3"/>
  <c r="AB15" i="9"/>
  <c r="AB19" i="9"/>
  <c r="AB23" i="9"/>
  <c r="AB27" i="9"/>
  <c r="AB31" i="9"/>
  <c r="AB35" i="9"/>
  <c r="AB39" i="9"/>
  <c r="AB43" i="9"/>
  <c r="AB47" i="9"/>
  <c r="AB51" i="9"/>
  <c r="AB55" i="9"/>
  <c r="AB59" i="9"/>
  <c r="AB63" i="9"/>
  <c r="AA16" i="9"/>
  <c r="AA20" i="9"/>
  <c r="AA24" i="9"/>
  <c r="AA28" i="9"/>
  <c r="AA32" i="9"/>
  <c r="AA36" i="9"/>
  <c r="AA40" i="9"/>
  <c r="AA44" i="9"/>
  <c r="AA48" i="9"/>
  <c r="AA52" i="9"/>
  <c r="AA56" i="9"/>
  <c r="AA60" i="9"/>
  <c r="AA64" i="9"/>
  <c r="AB16" i="9"/>
  <c r="AB20" i="9"/>
  <c r="AB24" i="9"/>
  <c r="AB28" i="9"/>
  <c r="AB32" i="9"/>
  <c r="AB36" i="9"/>
  <c r="AB40" i="9"/>
  <c r="AB44" i="9"/>
  <c r="AB48" i="9"/>
  <c r="AB52" i="9"/>
  <c r="AB56" i="9"/>
  <c r="AB60" i="9"/>
  <c r="AB64" i="9"/>
  <c r="AA17" i="9"/>
  <c r="AA21" i="9"/>
  <c r="AA25" i="9"/>
  <c r="AA29" i="9"/>
  <c r="AA33" i="9"/>
  <c r="AA37" i="9"/>
  <c r="AA41" i="9"/>
  <c r="AA45" i="9"/>
  <c r="AA49" i="9"/>
  <c r="AA53" i="9"/>
  <c r="AA57" i="9"/>
  <c r="AA61" i="9"/>
  <c r="AA14" i="9"/>
  <c r="AB17" i="9"/>
  <c r="AB21" i="9"/>
  <c r="AB25" i="9"/>
  <c r="AB29" i="9"/>
  <c r="AB33" i="9"/>
  <c r="AB37" i="9"/>
  <c r="AB41" i="9"/>
  <c r="AB45" i="9"/>
  <c r="AB49" i="9"/>
  <c r="AB53" i="9"/>
  <c r="AB57" i="9"/>
  <c r="AB61" i="9"/>
  <c r="AB14" i="9"/>
  <c r="AA18" i="9"/>
  <c r="AA22" i="9"/>
  <c r="AA26" i="9"/>
  <c r="AA30" i="9"/>
  <c r="AA34" i="9"/>
  <c r="AA38" i="9"/>
  <c r="AA42" i="9"/>
  <c r="AA46" i="9"/>
  <c r="AA50" i="9"/>
  <c r="AA54" i="9"/>
  <c r="AA58" i="9"/>
  <c r="AA62" i="9"/>
  <c r="AB18" i="9"/>
  <c r="AB22" i="9"/>
  <c r="AB26" i="9"/>
  <c r="AB30" i="9"/>
  <c r="AB34" i="9"/>
  <c r="AB38" i="9"/>
  <c r="AB42" i="9"/>
  <c r="AB46" i="9"/>
  <c r="AB50" i="9"/>
  <c r="AB54" i="9"/>
  <c r="AB58" i="9"/>
  <c r="AB62" i="9"/>
  <c r="AA15" i="9"/>
  <c r="AA19" i="9"/>
  <c r="AA23" i="9"/>
  <c r="AA27" i="9"/>
  <c r="AA31" i="9"/>
  <c r="AA35" i="9"/>
  <c r="AA39" i="9"/>
  <c r="AA43" i="9"/>
  <c r="AA47" i="9"/>
  <c r="AA51" i="9"/>
  <c r="AA55" i="9"/>
  <c r="AA59" i="9"/>
  <c r="AA63" i="9"/>
  <c r="BM78" i="3"/>
  <c r="BL96" i="3"/>
  <c r="BL72" i="3"/>
  <c r="BL97" i="3"/>
  <c r="AQ23" i="11"/>
  <c r="AQ19" i="11"/>
  <c r="AQ15" i="11"/>
  <c r="AQ11" i="11"/>
  <c r="AR29" i="11"/>
  <c r="AR23" i="11"/>
  <c r="AR19" i="11"/>
  <c r="AR15" i="11"/>
  <c r="AR11" i="11"/>
  <c r="AQ28" i="11"/>
  <c r="AR27" i="11"/>
  <c r="AR22" i="11"/>
  <c r="AQ22" i="11"/>
  <c r="AR18" i="11"/>
  <c r="AQ18" i="11"/>
  <c r="AR14" i="11"/>
  <c r="AQ14" i="11"/>
  <c r="AQ29" i="11"/>
  <c r="AR28" i="11"/>
  <c r="AQ21" i="11"/>
  <c r="AQ17" i="11"/>
  <c r="AQ13" i="11"/>
  <c r="AQ10" i="11"/>
  <c r="AQ26" i="11"/>
  <c r="AR25" i="11"/>
  <c r="AR21" i="11"/>
  <c r="AR17" i="11"/>
  <c r="AR13" i="11"/>
  <c r="AR24" i="11"/>
  <c r="AQ16" i="11"/>
  <c r="AQ12" i="11"/>
  <c r="AQ24" i="11"/>
  <c r="AR16" i="11"/>
  <c r="AQ27" i="11"/>
  <c r="AR26" i="11"/>
  <c r="AQ25" i="11"/>
  <c r="AR20" i="11"/>
  <c r="AR12" i="11"/>
  <c r="AR10" i="11"/>
  <c r="AQ20" i="11"/>
  <c r="E16" i="9"/>
  <c r="E18" i="9"/>
  <c r="E22" i="9"/>
  <c r="E14" i="9"/>
  <c r="D17" i="9"/>
  <c r="D21" i="9"/>
  <c r="D25" i="9"/>
  <c r="E15" i="9"/>
  <c r="E17" i="9"/>
  <c r="E19" i="9"/>
  <c r="E21" i="9"/>
  <c r="E23" i="9"/>
  <c r="E25" i="9"/>
  <c r="D14" i="9"/>
  <c r="D16" i="9"/>
  <c r="D20" i="9"/>
  <c r="D22" i="9"/>
  <c r="D24" i="9"/>
  <c r="E20" i="9"/>
  <c r="E24" i="9"/>
  <c r="D15" i="9"/>
  <c r="D19" i="9"/>
  <c r="D23" i="9"/>
  <c r="X15" i="9"/>
  <c r="X17" i="9"/>
  <c r="X19" i="9"/>
  <c r="X21" i="9"/>
  <c r="X23" i="9"/>
  <c r="X25" i="9"/>
  <c r="X27" i="9"/>
  <c r="X29" i="9"/>
  <c r="X31" i="9"/>
  <c r="X33" i="9"/>
  <c r="X35" i="9"/>
  <c r="X37" i="9"/>
  <c r="X39" i="9"/>
  <c r="X41" i="9"/>
  <c r="X43" i="9"/>
  <c r="X45" i="9"/>
  <c r="X47" i="9"/>
  <c r="X49" i="9"/>
  <c r="X51" i="9"/>
  <c r="X53" i="9"/>
  <c r="X55" i="9"/>
  <c r="X57" i="9"/>
  <c r="X59" i="9"/>
  <c r="X61" i="9"/>
  <c r="X63" i="9"/>
  <c r="X14" i="9"/>
  <c r="W15" i="9"/>
  <c r="W17" i="9"/>
  <c r="W19" i="9"/>
  <c r="W21" i="9"/>
  <c r="W23" i="9"/>
  <c r="W25" i="9"/>
  <c r="W27" i="9"/>
  <c r="W29" i="9"/>
  <c r="W31" i="9"/>
  <c r="W33" i="9"/>
  <c r="W35" i="9"/>
  <c r="W37" i="9"/>
  <c r="W39" i="9"/>
  <c r="W41" i="9"/>
  <c r="W43" i="9"/>
  <c r="W45" i="9"/>
  <c r="W47" i="9"/>
  <c r="W49" i="9"/>
  <c r="W51" i="9"/>
  <c r="W53" i="9"/>
  <c r="W55" i="9"/>
  <c r="W57" i="9"/>
  <c r="W59" i="9"/>
  <c r="W61" i="9"/>
  <c r="W63" i="9"/>
  <c r="X16" i="9"/>
  <c r="X18" i="9"/>
  <c r="X20" i="9"/>
  <c r="X22" i="9"/>
  <c r="X24" i="9"/>
  <c r="X26" i="9"/>
  <c r="X28" i="9"/>
  <c r="X30" i="9"/>
  <c r="X32" i="9"/>
  <c r="X34" i="9"/>
  <c r="X36" i="9"/>
  <c r="X38" i="9"/>
  <c r="X40" i="9"/>
  <c r="X42" i="9"/>
  <c r="X44" i="9"/>
  <c r="X46" i="9"/>
  <c r="X48" i="9"/>
  <c r="X50" i="9"/>
  <c r="X52" i="9"/>
  <c r="X54" i="9"/>
  <c r="X56" i="9"/>
  <c r="X58" i="9"/>
  <c r="X60" i="9"/>
  <c r="X62" i="9"/>
  <c r="X64" i="9"/>
  <c r="W14" i="9"/>
  <c r="W16" i="9"/>
  <c r="W18" i="9"/>
  <c r="W20" i="9"/>
  <c r="W22" i="9"/>
  <c r="W24" i="9"/>
  <c r="W26" i="9"/>
  <c r="W28" i="9"/>
  <c r="W30" i="9"/>
  <c r="W32" i="9"/>
  <c r="W34" i="9"/>
  <c r="W36" i="9"/>
  <c r="W38" i="9"/>
  <c r="W40" i="9"/>
  <c r="W42" i="9"/>
  <c r="W44" i="9"/>
  <c r="W46" i="9"/>
  <c r="W48" i="9"/>
  <c r="W50" i="9"/>
  <c r="W52" i="9"/>
  <c r="W54" i="9"/>
  <c r="W56" i="9"/>
  <c r="W58" i="9"/>
  <c r="W60" i="9"/>
  <c r="W62" i="9"/>
  <c r="W64" i="9"/>
  <c r="N15" i="4"/>
  <c r="L15" i="4"/>
  <c r="J15" i="4"/>
  <c r="H15" i="4"/>
  <c r="F15" i="4"/>
  <c r="O17" i="4"/>
  <c r="M17" i="4"/>
  <c r="K17" i="4"/>
  <c r="I17" i="4"/>
  <c r="G17" i="4"/>
  <c r="E17" i="4"/>
  <c r="O24" i="4"/>
  <c r="M24" i="4"/>
  <c r="K24" i="4"/>
  <c r="I24" i="4"/>
  <c r="G24" i="4"/>
  <c r="E24" i="4"/>
  <c r="O26" i="4"/>
  <c r="M26" i="4"/>
  <c r="K26" i="4"/>
  <c r="I26" i="4"/>
  <c r="G26" i="4"/>
  <c r="E26" i="4"/>
  <c r="Z14" i="4"/>
  <c r="Z16" i="4"/>
  <c r="Z18" i="4"/>
  <c r="Z20" i="4"/>
  <c r="Z22" i="4"/>
  <c r="Z24" i="4"/>
  <c r="Z26" i="4"/>
  <c r="Z28" i="4"/>
  <c r="Z30" i="4"/>
  <c r="Z32" i="4"/>
  <c r="Z34" i="4"/>
  <c r="Z36" i="4"/>
  <c r="Z38" i="4"/>
  <c r="Z40" i="4"/>
  <c r="Z42" i="4"/>
  <c r="Z44" i="4"/>
  <c r="Z46" i="4"/>
  <c r="Z48" i="4"/>
  <c r="Z50" i="4"/>
  <c r="Z52" i="4"/>
  <c r="Z54" i="4"/>
  <c r="Z56" i="4"/>
  <c r="Z58" i="4"/>
  <c r="Z60" i="4"/>
  <c r="Z12" i="4"/>
  <c r="Y13" i="4"/>
  <c r="Y15" i="4"/>
  <c r="Y17" i="4"/>
  <c r="Y19" i="4"/>
  <c r="Y21" i="4"/>
  <c r="Y23" i="4"/>
  <c r="Y25" i="4"/>
  <c r="Y27" i="4"/>
  <c r="Y29" i="4"/>
  <c r="Y31" i="4"/>
  <c r="Y33" i="4"/>
  <c r="Y35" i="4"/>
  <c r="Y37" i="4"/>
  <c r="Y39" i="4"/>
  <c r="Y41" i="4"/>
  <c r="Y43" i="4"/>
  <c r="Y45" i="4"/>
  <c r="Y47" i="4"/>
  <c r="Y49" i="4"/>
  <c r="Y51" i="4"/>
  <c r="Y53" i="4"/>
  <c r="Y55" i="4"/>
  <c r="Y57" i="4"/>
  <c r="Y59" i="4"/>
  <c r="Y61" i="4"/>
  <c r="Z13" i="4"/>
  <c r="Z15" i="4"/>
  <c r="Z17" i="4"/>
  <c r="Z19" i="4"/>
  <c r="Z21" i="4"/>
  <c r="Z23" i="4"/>
  <c r="Z25" i="4"/>
  <c r="Z27" i="4"/>
  <c r="Z29" i="4"/>
  <c r="Z31" i="4"/>
  <c r="Z33" i="4"/>
  <c r="Z35" i="4"/>
  <c r="Z37" i="4"/>
  <c r="Z39" i="4"/>
  <c r="Z41" i="4"/>
  <c r="Z43" i="4"/>
  <c r="Z45" i="4"/>
  <c r="Z47" i="4"/>
  <c r="Z49" i="4"/>
  <c r="Z51" i="4"/>
  <c r="Z53" i="4"/>
  <c r="Z55" i="4"/>
  <c r="Z57" i="4"/>
  <c r="Z59" i="4"/>
  <c r="Z61" i="4"/>
  <c r="Y14" i="4"/>
  <c r="Y16" i="4"/>
  <c r="Y18" i="4"/>
  <c r="Y20" i="4"/>
  <c r="Y22" i="4"/>
  <c r="Y24" i="4"/>
  <c r="Y26" i="4"/>
  <c r="Y28" i="4"/>
  <c r="Y30" i="4"/>
  <c r="Y32" i="4"/>
  <c r="Y34" i="4"/>
  <c r="Y36" i="4"/>
  <c r="Y38" i="4"/>
  <c r="Y40" i="4"/>
  <c r="Y42" i="4"/>
  <c r="Y44" i="4"/>
  <c r="Y46" i="4"/>
  <c r="Y48" i="4"/>
  <c r="Y50" i="4"/>
  <c r="Y52" i="4"/>
  <c r="Y54" i="4"/>
  <c r="Y56" i="4"/>
  <c r="Y58" i="4"/>
  <c r="Y60" i="4"/>
  <c r="Y12" i="4"/>
  <c r="O15" i="4"/>
  <c r="M15" i="4"/>
  <c r="K15" i="4"/>
  <c r="I15" i="4"/>
  <c r="G15" i="4"/>
  <c r="E15" i="4"/>
  <c r="N17" i="4"/>
  <c r="L17" i="4"/>
  <c r="J17" i="4"/>
  <c r="H17" i="4"/>
  <c r="F17" i="4"/>
  <c r="N24" i="4"/>
  <c r="L24" i="4"/>
  <c r="J24" i="4"/>
  <c r="H24" i="4"/>
  <c r="F24" i="4"/>
  <c r="N26" i="4"/>
  <c r="L26" i="4"/>
  <c r="J26" i="4"/>
  <c r="H26" i="4"/>
  <c r="F26" i="4"/>
  <c r="X14" i="4"/>
  <c r="X16" i="4"/>
  <c r="X18" i="4"/>
  <c r="X20" i="4"/>
  <c r="X22" i="4"/>
  <c r="X24" i="4"/>
  <c r="X26" i="4"/>
  <c r="X28" i="4"/>
  <c r="X30" i="4"/>
  <c r="X32" i="4"/>
  <c r="X34" i="4"/>
  <c r="X36" i="4"/>
  <c r="X38" i="4"/>
  <c r="X40" i="4"/>
  <c r="X42" i="4"/>
  <c r="X44" i="4"/>
  <c r="X46" i="4"/>
  <c r="X48" i="4"/>
  <c r="X50" i="4"/>
  <c r="X52" i="4"/>
  <c r="X54" i="4"/>
  <c r="X56" i="4"/>
  <c r="X58" i="4"/>
  <c r="X60" i="4"/>
  <c r="X12" i="4"/>
  <c r="W13" i="4"/>
  <c r="W15" i="4"/>
  <c r="W17" i="4"/>
  <c r="W19" i="4"/>
  <c r="W21" i="4"/>
  <c r="W23" i="4"/>
  <c r="W25" i="4"/>
  <c r="W27" i="4"/>
  <c r="W29" i="4"/>
  <c r="W31" i="4"/>
  <c r="W33" i="4"/>
  <c r="W35" i="4"/>
  <c r="W37" i="4"/>
  <c r="W39" i="4"/>
  <c r="W41" i="4"/>
  <c r="W43" i="4"/>
  <c r="W45" i="4"/>
  <c r="W47" i="4"/>
  <c r="W49" i="4"/>
  <c r="W51" i="4"/>
  <c r="W53" i="4"/>
  <c r="W55" i="4"/>
  <c r="W57" i="4"/>
  <c r="W59" i="4"/>
  <c r="W61" i="4"/>
  <c r="W12" i="4"/>
  <c r="X13" i="4"/>
  <c r="X15" i="4"/>
  <c r="X17" i="4"/>
  <c r="X19" i="4"/>
  <c r="X21" i="4"/>
  <c r="X23" i="4"/>
  <c r="X25" i="4"/>
  <c r="X27" i="4"/>
  <c r="X29" i="4"/>
  <c r="X31" i="4"/>
  <c r="X33" i="4"/>
  <c r="X35" i="4"/>
  <c r="X37" i="4"/>
  <c r="X39" i="4"/>
  <c r="X41" i="4"/>
  <c r="X43" i="4"/>
  <c r="X45" i="4"/>
  <c r="X47" i="4"/>
  <c r="X49" i="4"/>
  <c r="X51" i="4"/>
  <c r="X53" i="4"/>
  <c r="X55" i="4"/>
  <c r="X57" i="4"/>
  <c r="X59" i="4"/>
  <c r="X61" i="4"/>
  <c r="W14" i="4"/>
  <c r="W16" i="4"/>
  <c r="W18" i="4"/>
  <c r="W20" i="4"/>
  <c r="W22" i="4"/>
  <c r="W24" i="4"/>
  <c r="W26" i="4"/>
  <c r="W28" i="4"/>
  <c r="W30" i="4"/>
  <c r="W32" i="4"/>
  <c r="W34" i="4"/>
  <c r="W36" i="4"/>
  <c r="W38" i="4"/>
  <c r="W40" i="4"/>
  <c r="W42" i="4"/>
  <c r="W44" i="4"/>
  <c r="W46" i="4"/>
  <c r="W48" i="4"/>
  <c r="W50" i="4"/>
  <c r="W52" i="4"/>
  <c r="W54" i="4"/>
  <c r="W56" i="4"/>
  <c r="W58" i="4"/>
  <c r="W60" i="4"/>
  <c r="E18" i="4"/>
  <c r="E27" i="4"/>
  <c r="O23" i="4"/>
  <c r="M23" i="4"/>
  <c r="K23" i="4"/>
  <c r="I23" i="4"/>
  <c r="G23" i="4"/>
  <c r="E23" i="4"/>
  <c r="N27" i="4"/>
  <c r="L27" i="4"/>
  <c r="J27" i="4"/>
  <c r="H27" i="4"/>
  <c r="F27" i="4"/>
  <c r="N23" i="4"/>
  <c r="L23" i="4"/>
  <c r="J23" i="4"/>
  <c r="H23" i="4"/>
  <c r="F23" i="4"/>
  <c r="O27" i="4"/>
  <c r="M27" i="4"/>
  <c r="K27" i="4"/>
  <c r="I27" i="4"/>
  <c r="G27" i="4"/>
  <c r="O14" i="4"/>
  <c r="M14" i="4"/>
  <c r="K14" i="4"/>
  <c r="I14" i="4"/>
  <c r="G14" i="4"/>
  <c r="E14" i="4"/>
  <c r="N18" i="4"/>
  <c r="L18" i="4"/>
  <c r="J18" i="4"/>
  <c r="H18" i="4"/>
  <c r="F18" i="4"/>
  <c r="N14" i="4"/>
  <c r="L14" i="4"/>
  <c r="J14" i="4"/>
  <c r="H14" i="4"/>
  <c r="F14" i="4"/>
  <c r="O18" i="4"/>
  <c r="M18" i="4"/>
  <c r="K18" i="4"/>
  <c r="I18" i="4"/>
  <c r="G18" i="4"/>
  <c r="Q556" i="14"/>
  <c r="Q554" i="14"/>
  <c r="Q552" i="14"/>
  <c r="Q550" i="14"/>
  <c r="Q548" i="14"/>
  <c r="Q546" i="14"/>
  <c r="Q544" i="14"/>
  <c r="Q542" i="14"/>
  <c r="Q540" i="14"/>
  <c r="Q538" i="14"/>
  <c r="Q536" i="14"/>
  <c r="Q534" i="14"/>
  <c r="Q532" i="14"/>
  <c r="Q530" i="14"/>
  <c r="Q528" i="14"/>
  <c r="Q526" i="14"/>
  <c r="Q524" i="14"/>
  <c r="Q522" i="14"/>
  <c r="Q520" i="14"/>
  <c r="Q518" i="14"/>
  <c r="Q516" i="14"/>
  <c r="Q514" i="14"/>
  <c r="Q512" i="14"/>
  <c r="Q510" i="14"/>
  <c r="Q508" i="14"/>
  <c r="Q506" i="14"/>
  <c r="Q504" i="14"/>
  <c r="Q502" i="14"/>
  <c r="Q500" i="14"/>
  <c r="Q498" i="14"/>
  <c r="Q496" i="14"/>
  <c r="Q494" i="14"/>
  <c r="Q492" i="14"/>
  <c r="Q490" i="14"/>
  <c r="Q488" i="14"/>
  <c r="Q486" i="14"/>
  <c r="Q484" i="14"/>
  <c r="Q482" i="14"/>
  <c r="Q480" i="14"/>
  <c r="Q478" i="14"/>
  <c r="Q476" i="14"/>
  <c r="Q474" i="14"/>
  <c r="Q472" i="14"/>
  <c r="Q470" i="14"/>
  <c r="Q468" i="14"/>
  <c r="Q466" i="14"/>
  <c r="Q464" i="14"/>
  <c r="Q462" i="14"/>
  <c r="Q460" i="14"/>
  <c r="Q458" i="14"/>
  <c r="Q456" i="14"/>
  <c r="Q454" i="14"/>
  <c r="Q452" i="14"/>
  <c r="Q450" i="14"/>
  <c r="Q448" i="14"/>
  <c r="Q446" i="14"/>
  <c r="Q444" i="14"/>
  <c r="Q442" i="14"/>
  <c r="Q440" i="14"/>
  <c r="Q438" i="14"/>
  <c r="Q436" i="14"/>
  <c r="Q434" i="14"/>
  <c r="Q432" i="14"/>
  <c r="Q430" i="14"/>
  <c r="Q428" i="14"/>
  <c r="Q426" i="14"/>
  <c r="Q424" i="14"/>
  <c r="Q422" i="14"/>
  <c r="Q420" i="14"/>
  <c r="Q418" i="14"/>
  <c r="Q555" i="14"/>
  <c r="Q553" i="14"/>
  <c r="Q551" i="14"/>
  <c r="Q549" i="14"/>
  <c r="Q547" i="14"/>
  <c r="Q545" i="14"/>
  <c r="Q543" i="14"/>
  <c r="Q541" i="14"/>
  <c r="Q539" i="14"/>
  <c r="Q537" i="14"/>
  <c r="Q535" i="14"/>
  <c r="Q533" i="14"/>
  <c r="Q531" i="14"/>
  <c r="Q529" i="14"/>
  <c r="Q527" i="14"/>
  <c r="Q525" i="14"/>
  <c r="Q523" i="14"/>
  <c r="Q521" i="14"/>
  <c r="Q519" i="14"/>
  <c r="Q517" i="14"/>
  <c r="Q515" i="14"/>
  <c r="Q513" i="14"/>
  <c r="Q511" i="14"/>
  <c r="Q509" i="14"/>
  <c r="Q507" i="14"/>
  <c r="Q505" i="14"/>
  <c r="Q503" i="14"/>
  <c r="Q501" i="14"/>
  <c r="Q499" i="14"/>
  <c r="Q497" i="14"/>
  <c r="Q495" i="14"/>
  <c r="Q493" i="14"/>
  <c r="Q491" i="14"/>
  <c r="Q489" i="14"/>
  <c r="Q487" i="14"/>
  <c r="Q485" i="14"/>
  <c r="Q483" i="14"/>
  <c r="Q481" i="14"/>
  <c r="Q479" i="14"/>
  <c r="Q477" i="14"/>
  <c r="Q475" i="14"/>
  <c r="Q473" i="14"/>
  <c r="Q471" i="14"/>
  <c r="Q469" i="14"/>
  <c r="Q467" i="14"/>
  <c r="Q465" i="14"/>
  <c r="Q463" i="14"/>
  <c r="Q461" i="14"/>
  <c r="Q459" i="14"/>
  <c r="Q457" i="14"/>
  <c r="Q455" i="14"/>
  <c r="Q453" i="14"/>
  <c r="Q451" i="14"/>
  <c r="Q449" i="14"/>
  <c r="Q447" i="14"/>
  <c r="Q445" i="14"/>
  <c r="Q443" i="14"/>
  <c r="Q441" i="14"/>
  <c r="Q439" i="14"/>
  <c r="Q437" i="14"/>
  <c r="Q435" i="14"/>
  <c r="Q433" i="14"/>
  <c r="Q431" i="14"/>
  <c r="Q429" i="14"/>
  <c r="Q427" i="14"/>
  <c r="Q425" i="14"/>
  <c r="Q423" i="14"/>
  <c r="Q421" i="14"/>
  <c r="Q419" i="14"/>
  <c r="Q26" i="14"/>
  <c r="O655" i="13"/>
  <c r="O653" i="13"/>
  <c r="O651" i="13"/>
  <c r="O649" i="13"/>
  <c r="O647" i="13"/>
  <c r="O645" i="13"/>
  <c r="O643" i="13"/>
  <c r="O635" i="13"/>
  <c r="O633" i="13"/>
  <c r="O631" i="13"/>
  <c r="O629" i="13"/>
  <c r="O627" i="13"/>
  <c r="O625" i="13"/>
  <c r="O623" i="13"/>
  <c r="O621" i="13"/>
  <c r="O619" i="13"/>
  <c r="O617" i="13"/>
  <c r="O615" i="13"/>
  <c r="O613" i="13"/>
  <c r="O611" i="13"/>
  <c r="O609" i="13"/>
  <c r="O607" i="13"/>
  <c r="O605" i="13"/>
  <c r="O603" i="13"/>
  <c r="O601" i="13"/>
  <c r="O599" i="13"/>
  <c r="O597" i="13"/>
  <c r="O595" i="13"/>
  <c r="O593" i="13"/>
  <c r="O591" i="13"/>
  <c r="O88" i="13"/>
  <c r="O86" i="13"/>
  <c r="O84" i="13"/>
  <c r="O82" i="13"/>
  <c r="O80" i="13"/>
  <c r="O78" i="13"/>
  <c r="O76" i="13"/>
  <c r="O74" i="13"/>
  <c r="O72" i="13"/>
  <c r="O70" i="13"/>
  <c r="O68" i="13"/>
  <c r="O66" i="13"/>
  <c r="O64" i="13"/>
  <c r="O62" i="13"/>
  <c r="O60" i="13"/>
  <c r="O58" i="13"/>
  <c r="O56" i="13"/>
  <c r="O54" i="13"/>
  <c r="O52" i="13"/>
  <c r="O50" i="13"/>
  <c r="O48" i="13"/>
  <c r="O46" i="13"/>
  <c r="O44" i="13"/>
  <c r="O15" i="13"/>
  <c r="O21" i="13"/>
  <c r="O17" i="13"/>
  <c r="O16" i="13"/>
  <c r="O24" i="13"/>
  <c r="O26" i="13"/>
  <c r="O41" i="13"/>
  <c r="O18" i="13"/>
  <c r="O34" i="13"/>
  <c r="O40" i="13"/>
  <c r="O20" i="13"/>
  <c r="O33" i="13"/>
  <c r="O13" i="13"/>
  <c r="O23" i="13"/>
  <c r="O654" i="13"/>
  <c r="O652" i="13"/>
  <c r="O650" i="13"/>
  <c r="O648" i="13"/>
  <c r="O646" i="13"/>
  <c r="O644" i="13"/>
  <c r="O636" i="13"/>
  <c r="O634" i="13"/>
  <c r="O632" i="13"/>
  <c r="O630" i="13"/>
  <c r="O628" i="13"/>
  <c r="O626" i="13"/>
  <c r="O624" i="13"/>
  <c r="O622" i="13"/>
  <c r="O620" i="13"/>
  <c r="O618" i="13"/>
  <c r="O616" i="13"/>
  <c r="O614" i="13"/>
  <c r="O612" i="13"/>
  <c r="O610" i="13"/>
  <c r="O608" i="13"/>
  <c r="O606" i="13"/>
  <c r="O604" i="13"/>
  <c r="O602" i="13"/>
  <c r="O600" i="13"/>
  <c r="O598" i="13"/>
  <c r="O596" i="13"/>
  <c r="O594" i="13"/>
  <c r="O592" i="13"/>
  <c r="O89" i="13"/>
  <c r="O87" i="13"/>
  <c r="O85" i="13"/>
  <c r="O83" i="13"/>
  <c r="O81" i="13"/>
  <c r="O79" i="13"/>
  <c r="O77" i="13"/>
  <c r="O75" i="13"/>
  <c r="O73" i="13"/>
  <c r="O71" i="13"/>
  <c r="O69" i="13"/>
  <c r="O67" i="13"/>
  <c r="O65" i="13"/>
  <c r="O63" i="13"/>
  <c r="O61" i="13"/>
  <c r="O59" i="13"/>
  <c r="O57" i="13"/>
  <c r="O55" i="13"/>
  <c r="O53" i="13"/>
  <c r="O51" i="13"/>
  <c r="O49" i="13"/>
  <c r="O47" i="13"/>
  <c r="O45" i="13"/>
  <c r="O29" i="13"/>
  <c r="O30" i="13"/>
  <c r="O22" i="13"/>
  <c r="O31" i="13"/>
  <c r="O32" i="13"/>
  <c r="O39" i="13"/>
  <c r="O35" i="13"/>
  <c r="O11" i="13"/>
  <c r="O19" i="13"/>
  <c r="O27" i="13"/>
  <c r="O42" i="13"/>
  <c r="O43" i="13"/>
  <c r="O28" i="13"/>
  <c r="O12" i="13"/>
  <c r="O38" i="13"/>
  <c r="O546" i="1"/>
  <c r="O544" i="1"/>
  <c r="O542" i="1"/>
  <c r="O540" i="1"/>
  <c r="O538" i="1"/>
  <c r="O536" i="1"/>
  <c r="O534" i="1"/>
  <c r="O532" i="1"/>
  <c r="O530" i="1"/>
  <c r="O528" i="1"/>
  <c r="O526" i="1"/>
  <c r="O524" i="1"/>
  <c r="O522" i="1"/>
  <c r="O460" i="1"/>
  <c r="O458" i="1"/>
  <c r="O456" i="1"/>
  <c r="O454" i="1"/>
  <c r="O452" i="1"/>
  <c r="O450" i="1"/>
  <c r="O448" i="1"/>
  <c r="O446" i="1"/>
  <c r="O444" i="1"/>
  <c r="O442" i="1"/>
  <c r="O440" i="1"/>
  <c r="O438" i="1"/>
  <c r="O436" i="1"/>
  <c r="O434" i="1"/>
  <c r="O432" i="1"/>
  <c r="O430" i="1"/>
  <c r="O428" i="1"/>
  <c r="O426" i="1"/>
  <c r="O424" i="1"/>
  <c r="O422" i="1"/>
  <c r="O420" i="1"/>
  <c r="O418" i="1"/>
  <c r="O416" i="1"/>
  <c r="O414" i="1"/>
  <c r="O412" i="1"/>
  <c r="O410" i="1"/>
  <c r="O408" i="1"/>
  <c r="O406" i="1"/>
  <c r="O404" i="1"/>
  <c r="O402" i="1"/>
  <c r="O400" i="1"/>
  <c r="O398" i="1"/>
  <c r="O396" i="1"/>
  <c r="O394" i="1"/>
  <c r="O392" i="1"/>
  <c r="O390" i="1"/>
  <c r="O388" i="1"/>
  <c r="O386" i="1"/>
  <c r="O384" i="1"/>
  <c r="O382" i="1"/>
  <c r="O380" i="1"/>
  <c r="O46" i="1"/>
  <c r="O44" i="1"/>
  <c r="O42" i="1"/>
  <c r="O40" i="1"/>
  <c r="O38" i="1"/>
  <c r="O36" i="1"/>
  <c r="O34" i="1"/>
  <c r="O32" i="1"/>
  <c r="O22" i="1"/>
  <c r="O16" i="1"/>
  <c r="O14" i="1"/>
  <c r="O27" i="1"/>
  <c r="O12" i="1"/>
  <c r="O29" i="1"/>
  <c r="O18" i="1"/>
  <c r="O24" i="1"/>
  <c r="O28" i="1"/>
  <c r="O11" i="1"/>
  <c r="O545" i="1"/>
  <c r="O543" i="1"/>
  <c r="O541" i="1"/>
  <c r="O539" i="1"/>
  <c r="O537" i="1"/>
  <c r="O535" i="1"/>
  <c r="O533" i="1"/>
  <c r="O531" i="1"/>
  <c r="O529" i="1"/>
  <c r="O527" i="1"/>
  <c r="O525" i="1"/>
  <c r="O523" i="1"/>
  <c r="O461" i="1"/>
  <c r="O459" i="1"/>
  <c r="O457" i="1"/>
  <c r="O455" i="1"/>
  <c r="O453" i="1"/>
  <c r="O451" i="1"/>
  <c r="O449" i="1"/>
  <c r="O447" i="1"/>
  <c r="O445" i="1"/>
  <c r="O443" i="1"/>
  <c r="O441" i="1"/>
  <c r="O439" i="1"/>
  <c r="O437" i="1"/>
  <c r="O435" i="1"/>
  <c r="O433" i="1"/>
  <c r="O431" i="1"/>
  <c r="O429" i="1"/>
  <c r="O427" i="1"/>
  <c r="O425" i="1"/>
  <c r="O423" i="1"/>
  <c r="O421" i="1"/>
  <c r="O419" i="1"/>
  <c r="O417" i="1"/>
  <c r="O415" i="1"/>
  <c r="O413" i="1"/>
  <c r="O411" i="1"/>
  <c r="O409" i="1"/>
  <c r="O407" i="1"/>
  <c r="O405" i="1"/>
  <c r="O403" i="1"/>
  <c r="O401" i="1"/>
  <c r="O399" i="1"/>
  <c r="O397" i="1"/>
  <c r="O395" i="1"/>
  <c r="O393" i="1"/>
  <c r="O391" i="1"/>
  <c r="O389" i="1"/>
  <c r="O387" i="1"/>
  <c r="O385" i="1"/>
  <c r="O383" i="1"/>
  <c r="O381" i="1"/>
  <c r="O47" i="1"/>
  <c r="O45" i="1"/>
  <c r="O43" i="1"/>
  <c r="O41" i="1"/>
  <c r="O39" i="1"/>
  <c r="O37" i="1"/>
  <c r="O35" i="1"/>
  <c r="O33" i="1"/>
  <c r="O31" i="1"/>
  <c r="O20" i="1"/>
  <c r="O15" i="1"/>
  <c r="O21" i="1"/>
  <c r="O19" i="1"/>
  <c r="O30" i="1"/>
  <c r="O13" i="1"/>
  <c r="O10" i="1"/>
  <c r="O23" i="1"/>
  <c r="O26" i="1"/>
  <c r="O17" i="1"/>
  <c r="AY28" i="5"/>
  <c r="AR108" i="3" l="1"/>
  <c r="AQ108" i="3"/>
  <c r="AP107" i="3"/>
  <c r="AU108" i="3"/>
  <c r="AR107" i="3"/>
  <c r="AS107" i="3"/>
  <c r="BS57" i="45"/>
  <c r="BM49" i="3"/>
  <c r="BM17" i="3"/>
  <c r="BM24" i="3"/>
  <c r="AP11" i="3"/>
  <c r="AN107" i="3"/>
  <c r="AO107" i="3"/>
  <c r="AO108" i="3"/>
  <c r="AP108" i="3"/>
  <c r="AZ95" i="3"/>
  <c r="BL95" i="3" s="1"/>
  <c r="BO31" i="3"/>
  <c r="AS108" i="3"/>
  <c r="AT108" i="3"/>
  <c r="AQ107" i="3"/>
  <c r="BL84" i="3"/>
  <c r="AU97" i="45"/>
  <c r="AO85" i="3"/>
  <c r="AU73" i="45"/>
  <c r="AU74" i="45"/>
  <c r="AU102" i="45"/>
  <c r="AT78" i="45"/>
  <c r="BL82" i="3"/>
  <c r="BL89" i="3"/>
  <c r="AZ80" i="3"/>
  <c r="BM90" i="3"/>
  <c r="BL71" i="3"/>
  <c r="BG87" i="45"/>
  <c r="BG84" i="45"/>
  <c r="BG95" i="45"/>
  <c r="BF89" i="45"/>
  <c r="BF98" i="45"/>
  <c r="BG89" i="45"/>
  <c r="BF83" i="45"/>
  <c r="BG90" i="45"/>
  <c r="BG75" i="45"/>
  <c r="BG72" i="45"/>
  <c r="BG96" i="45"/>
  <c r="BS55" i="45"/>
  <c r="BS31" i="45"/>
  <c r="BM82" i="3"/>
  <c r="BM85" i="3"/>
  <c r="BL94" i="3"/>
  <c r="BL99" i="3"/>
  <c r="BM73" i="3"/>
  <c r="BL98" i="3"/>
  <c r="BM75" i="3"/>
  <c r="BM74" i="3"/>
  <c r="BO44" i="3"/>
  <c r="BO28" i="3"/>
  <c r="BO45" i="3"/>
  <c r="BP48" i="3"/>
  <c r="BP24" i="3"/>
  <c r="BO23" i="3"/>
  <c r="BO87" i="3"/>
  <c r="BO90" i="3"/>
  <c r="BM77" i="3"/>
  <c r="BV34" i="45"/>
  <c r="BS63" i="45"/>
  <c r="BS47" i="45"/>
  <c r="BT27" i="45"/>
  <c r="BS59" i="45"/>
  <c r="BM57" i="3"/>
  <c r="BM40" i="3"/>
  <c r="BN56" i="3"/>
  <c r="BL93" i="3"/>
  <c r="BL90" i="3"/>
  <c r="BL91" i="3"/>
  <c r="BL92" i="3"/>
  <c r="BT23" i="45"/>
  <c r="BR75" i="45"/>
  <c r="BS51" i="45"/>
  <c r="BS43" i="45"/>
  <c r="BS21" i="45"/>
  <c r="BT35" i="45"/>
  <c r="BU56" i="45"/>
  <c r="BU48" i="45"/>
  <c r="BU40" i="45"/>
  <c r="BU24" i="45"/>
  <c r="BV32" i="45"/>
  <c r="BS53" i="45"/>
  <c r="BS45" i="45"/>
  <c r="BN49" i="3"/>
  <c r="BM59" i="3"/>
  <c r="BM53" i="3"/>
  <c r="BM27" i="3"/>
  <c r="BS33" i="45"/>
  <c r="BT39" i="45"/>
  <c r="BR90" i="45"/>
  <c r="BN16" i="3"/>
  <c r="BN58" i="3"/>
  <c r="BN42" i="3"/>
  <c r="BL79" i="3"/>
  <c r="BL85" i="3"/>
  <c r="BM91" i="3"/>
  <c r="BI81" i="45"/>
  <c r="BI93" i="45"/>
  <c r="BI84" i="45"/>
  <c r="BU84" i="45" s="1"/>
  <c r="BI96" i="45"/>
  <c r="AV99" i="45"/>
  <c r="BT99" i="45" s="1"/>
  <c r="AV97" i="45"/>
  <c r="BI76" i="45"/>
  <c r="BU76" i="45" s="1"/>
  <c r="AW91" i="45"/>
  <c r="BU91" i="45" s="1"/>
  <c r="AV88" i="45"/>
  <c r="BH88" i="45"/>
  <c r="AW13" i="45"/>
  <c r="BI13" i="45"/>
  <c r="AV87" i="45"/>
  <c r="BH87" i="45"/>
  <c r="AW77" i="45"/>
  <c r="BI77" i="45"/>
  <c r="BJ13" i="45"/>
  <c r="AX13" i="45"/>
  <c r="AW72" i="45"/>
  <c r="BI72" i="45"/>
  <c r="AR122" i="45"/>
  <c r="AY122" i="45"/>
  <c r="AU123" i="45"/>
  <c r="BB122" i="45"/>
  <c r="AW122" i="45"/>
  <c r="AS123" i="45"/>
  <c r="BG14" i="45"/>
  <c r="AU14" i="45"/>
  <c r="AY111" i="45"/>
  <c r="BB110" i="45"/>
  <c r="AT110" i="45"/>
  <c r="AR111" i="45"/>
  <c r="AV111" i="45"/>
  <c r="AY110" i="45"/>
  <c r="AZ122" i="45"/>
  <c r="AU122" i="45"/>
  <c r="AR123" i="45"/>
  <c r="AX122" i="45"/>
  <c r="AS122" i="45"/>
  <c r="BB123" i="45"/>
  <c r="BG13" i="45"/>
  <c r="AU13" i="45"/>
  <c r="BA111" i="45"/>
  <c r="AS111" i="45"/>
  <c r="AV110" i="45"/>
  <c r="AX111" i="45"/>
  <c r="BA110" i="45"/>
  <c r="AS110" i="45"/>
  <c r="AU75" i="45"/>
  <c r="BS75" i="45" s="1"/>
  <c r="AT98" i="45"/>
  <c r="BR98" i="45" s="1"/>
  <c r="AU78" i="45"/>
  <c r="BS78" i="45" s="1"/>
  <c r="AU84" i="45"/>
  <c r="BS84" i="45" s="1"/>
  <c r="AT81" i="45"/>
  <c r="BR81" i="45" s="1"/>
  <c r="AT99" i="45"/>
  <c r="BR99" i="45" s="1"/>
  <c r="AU79" i="45"/>
  <c r="BS79" i="45" s="1"/>
  <c r="AT80" i="45"/>
  <c r="BR80" i="45" s="1"/>
  <c r="AU85" i="45"/>
  <c r="BS85" i="45" s="1"/>
  <c r="AU93" i="45"/>
  <c r="AT83" i="45"/>
  <c r="AU96" i="45"/>
  <c r="BS96" i="45" s="1"/>
  <c r="AT89" i="45"/>
  <c r="BR89" i="45" s="1"/>
  <c r="AT91" i="45"/>
  <c r="BR91" i="45" s="1"/>
  <c r="AT102" i="45"/>
  <c r="BR102" i="45" s="1"/>
  <c r="AU89" i="45"/>
  <c r="BS89" i="45" s="1"/>
  <c r="AU90" i="45"/>
  <c r="AT79" i="45"/>
  <c r="BR79" i="45" s="1"/>
  <c r="AU88" i="45"/>
  <c r="BS88" i="45" s="1"/>
  <c r="BG97" i="45"/>
  <c r="BF88" i="45"/>
  <c r="BG102" i="45"/>
  <c r="BS102" i="45" s="1"/>
  <c r="BG74" i="45"/>
  <c r="BF77" i="45"/>
  <c r="BR77" i="45" s="1"/>
  <c r="AU87" i="45"/>
  <c r="BS87" i="45" s="1"/>
  <c r="BF78" i="45"/>
  <c r="BR78" i="45" s="1"/>
  <c r="BG82" i="45"/>
  <c r="BS82" i="45" s="1"/>
  <c r="BF76" i="45"/>
  <c r="BG73" i="45"/>
  <c r="BG80" i="45"/>
  <c r="BF73" i="45"/>
  <c r="BF86" i="45"/>
  <c r="BR86" i="45" s="1"/>
  <c r="BG91" i="45"/>
  <c r="BS91" i="45" s="1"/>
  <c r="BH13" i="45"/>
  <c r="AV122" i="45"/>
  <c r="BC123" i="45"/>
  <c r="AZ123" i="45"/>
  <c r="AT122" i="45"/>
  <c r="BA123" i="45"/>
  <c r="AX123" i="45"/>
  <c r="AV14" i="45"/>
  <c r="BH14" i="45"/>
  <c r="BC111" i="45"/>
  <c r="AU111" i="45"/>
  <c r="AX110" i="45"/>
  <c r="AZ111" i="45"/>
  <c r="BC110" i="45"/>
  <c r="AU110" i="45"/>
  <c r="BC122" i="45"/>
  <c r="AY123" i="45"/>
  <c r="AV123" i="45"/>
  <c r="BA122" i="45"/>
  <c r="AW123" i="45"/>
  <c r="AT123" i="45"/>
  <c r="AV13" i="45"/>
  <c r="AR110" i="45"/>
  <c r="AW111" i="45"/>
  <c r="AZ110" i="45"/>
  <c r="BB111" i="45"/>
  <c r="AT111" i="45"/>
  <c r="AW110" i="45"/>
  <c r="AU72" i="45"/>
  <c r="AU76" i="45"/>
  <c r="AT84" i="45"/>
  <c r="BR84" i="45" s="1"/>
  <c r="AT97" i="45"/>
  <c r="BR97" i="45" s="1"/>
  <c r="AU92" i="45"/>
  <c r="BS92" i="45" s="1"/>
  <c r="AU95" i="45"/>
  <c r="BS95" i="45" s="1"/>
  <c r="BS17" i="45"/>
  <c r="BR82" i="45"/>
  <c r="BS72" i="45"/>
  <c r="BS83" i="45"/>
  <c r="BS76" i="45"/>
  <c r="BV17" i="45"/>
  <c r="BV19" i="45"/>
  <c r="BN82" i="3"/>
  <c r="BU16" i="45"/>
  <c r="BU18" i="45"/>
  <c r="BU20" i="45"/>
  <c r="BV22" i="45"/>
  <c r="BT21" i="45"/>
  <c r="BS86" i="45"/>
  <c r="BM45" i="3"/>
  <c r="BM37" i="3"/>
  <c r="BM29" i="3"/>
  <c r="BM13" i="3"/>
  <c r="BN52" i="3"/>
  <c r="BM56" i="3"/>
  <c r="BP16" i="3"/>
  <c r="BP52" i="3"/>
  <c r="BP28" i="3"/>
  <c r="BP49" i="3"/>
  <c r="BP41" i="3"/>
  <c r="BT77" i="45"/>
  <c r="BU95" i="45"/>
  <c r="BU99" i="45"/>
  <c r="BU92" i="45"/>
  <c r="BT83" i="45"/>
  <c r="BR85" i="45"/>
  <c r="BU82" i="45"/>
  <c r="BV24" i="45"/>
  <c r="BT76" i="45"/>
  <c r="BO16" i="3"/>
  <c r="BO30" i="3"/>
  <c r="BT91" i="45"/>
  <c r="BU23" i="45"/>
  <c r="BU78" i="45"/>
  <c r="BT78" i="45"/>
  <c r="BU75" i="45"/>
  <c r="BV16" i="45"/>
  <c r="BV18" i="45"/>
  <c r="BV20" i="45"/>
  <c r="BU27" i="45"/>
  <c r="BU29" i="45"/>
  <c r="BV31" i="45"/>
  <c r="BV33" i="45"/>
  <c r="BU35" i="45"/>
  <c r="BU37" i="45"/>
  <c r="BU39" i="45"/>
  <c r="BV41" i="45"/>
  <c r="BV43" i="45"/>
  <c r="BV45" i="45"/>
  <c r="BV47" i="45"/>
  <c r="BV49" i="45"/>
  <c r="BV51" i="45"/>
  <c r="BV53" i="45"/>
  <c r="BV55" i="45"/>
  <c r="BV57" i="45"/>
  <c r="BV59" i="45"/>
  <c r="BV61" i="45"/>
  <c r="BV63" i="45"/>
  <c r="BT72" i="45"/>
  <c r="BU83" i="45"/>
  <c r="BU87" i="45"/>
  <c r="BT92" i="45"/>
  <c r="BU94" i="45"/>
  <c r="BU88" i="45"/>
  <c r="BU86" i="45"/>
  <c r="BT84" i="45"/>
  <c r="BT94" i="45"/>
  <c r="BU100" i="45"/>
  <c r="BT98" i="45"/>
  <c r="BT102" i="45"/>
  <c r="BT95" i="45"/>
  <c r="BU17" i="45"/>
  <c r="BU19" i="45"/>
  <c r="BV26" i="45"/>
  <c r="BV28" i="45"/>
  <c r="BV30" i="45"/>
  <c r="BU32" i="45"/>
  <c r="BU34" i="45"/>
  <c r="BU36" i="45"/>
  <c r="BU38" i="45"/>
  <c r="BV40" i="45"/>
  <c r="BV42" i="45"/>
  <c r="BV44" i="45"/>
  <c r="BV46" i="45"/>
  <c r="BV48" i="45"/>
  <c r="BV50" i="45"/>
  <c r="BV52" i="45"/>
  <c r="BV54" i="45"/>
  <c r="BV56" i="45"/>
  <c r="BV58" i="45"/>
  <c r="BV60" i="45"/>
  <c r="BV62" i="45"/>
  <c r="BU85" i="45"/>
  <c r="BU89" i="45"/>
  <c r="BT101" i="45"/>
  <c r="BT80" i="45"/>
  <c r="BU90" i="45"/>
  <c r="BU80" i="45"/>
  <c r="BT82" i="45"/>
  <c r="BT86" i="45"/>
  <c r="BT90" i="45"/>
  <c r="BT96" i="45"/>
  <c r="BU98" i="45"/>
  <c r="BU102" i="45"/>
  <c r="BU81" i="45"/>
  <c r="BT100" i="45"/>
  <c r="BT93" i="45"/>
  <c r="BR94" i="45"/>
  <c r="BS99" i="45"/>
  <c r="BN53" i="3"/>
  <c r="BN44" i="3"/>
  <c r="BN20" i="3"/>
  <c r="BM41" i="3"/>
  <c r="BM33" i="3"/>
  <c r="BM48" i="3"/>
  <c r="BN33" i="3"/>
  <c r="BN25" i="3"/>
  <c r="BN17" i="3"/>
  <c r="BN59" i="3"/>
  <c r="BN51" i="3"/>
  <c r="BN43" i="3"/>
  <c r="BN35" i="3"/>
  <c r="BN27" i="3"/>
  <c r="BM43" i="3"/>
  <c r="BM19" i="3"/>
  <c r="BN34" i="3"/>
  <c r="BN26" i="3"/>
  <c r="BM60" i="3"/>
  <c r="BM34" i="3"/>
  <c r="BM26" i="3"/>
  <c r="BM58" i="3"/>
  <c r="BT16" i="45"/>
  <c r="BT18" i="45"/>
  <c r="BT20" i="45"/>
  <c r="BS22" i="45"/>
  <c r="BS24" i="45"/>
  <c r="BS26" i="45"/>
  <c r="BS28" i="45"/>
  <c r="BS30" i="45"/>
  <c r="BT32" i="45"/>
  <c r="BT34" i="45"/>
  <c r="BT36" i="45"/>
  <c r="BT38" i="45"/>
  <c r="BS40" i="45"/>
  <c r="BS42" i="45"/>
  <c r="BS44" i="45"/>
  <c r="BS46" i="45"/>
  <c r="BS48" i="45"/>
  <c r="BS50" i="45"/>
  <c r="BS52" i="45"/>
  <c r="BS54" i="45"/>
  <c r="BS56" i="45"/>
  <c r="BS58" i="45"/>
  <c r="BS60" i="45"/>
  <c r="BS62" i="45"/>
  <c r="BS80" i="45"/>
  <c r="BR88" i="45"/>
  <c r="BR100" i="45"/>
  <c r="BS93" i="45"/>
  <c r="BS16" i="45"/>
  <c r="BS18" i="45"/>
  <c r="BS20" i="45"/>
  <c r="BT22" i="45"/>
  <c r="BT24" i="45"/>
  <c r="BT26" i="45"/>
  <c r="BT28" i="45"/>
  <c r="BT30" i="45"/>
  <c r="BS32" i="45"/>
  <c r="BS34" i="45"/>
  <c r="BS36" i="45"/>
  <c r="BS38" i="45"/>
  <c r="BT40" i="45"/>
  <c r="BT42" i="45"/>
  <c r="BT44" i="45"/>
  <c r="BT46" i="45"/>
  <c r="BT48" i="45"/>
  <c r="BT50" i="45"/>
  <c r="BT52" i="45"/>
  <c r="BT54" i="45"/>
  <c r="BT56" i="45"/>
  <c r="BT58" i="45"/>
  <c r="BT60" i="45"/>
  <c r="BT62" i="45"/>
  <c r="BS73" i="45"/>
  <c r="BR74" i="45"/>
  <c r="BS81" i="45"/>
  <c r="BR101" i="45"/>
  <c r="BR92" i="45"/>
  <c r="BS94" i="45"/>
  <c r="BT17" i="45"/>
  <c r="BT19" i="45"/>
  <c r="BS23" i="45"/>
  <c r="BS25" i="45"/>
  <c r="BS27" i="45"/>
  <c r="BS29" i="45"/>
  <c r="BT31" i="45"/>
  <c r="BT33" i="45"/>
  <c r="BS35" i="45"/>
  <c r="BS37" i="45"/>
  <c r="BS39" i="45"/>
  <c r="BT41" i="45"/>
  <c r="BT43" i="45"/>
  <c r="BT45" i="45"/>
  <c r="BT47" i="45"/>
  <c r="BT49" i="45"/>
  <c r="BT51" i="45"/>
  <c r="BT53" i="45"/>
  <c r="BT55" i="45"/>
  <c r="BT57" i="45"/>
  <c r="BT59" i="45"/>
  <c r="BT61" i="45"/>
  <c r="BT63" i="45"/>
  <c r="BS77" i="45"/>
  <c r="BR96" i="45"/>
  <c r="BS98" i="45"/>
  <c r="BS100" i="45"/>
  <c r="BR93" i="45"/>
  <c r="BR95" i="45"/>
  <c r="BO85" i="3"/>
  <c r="BO95" i="3"/>
  <c r="BO20" i="3"/>
  <c r="BO36" i="3"/>
  <c r="BO72" i="3"/>
  <c r="BO89" i="3"/>
  <c r="BM96" i="3"/>
  <c r="BP59" i="3"/>
  <c r="BL78" i="3"/>
  <c r="BL87" i="3"/>
  <c r="BM83" i="3"/>
  <c r="BM95" i="3"/>
  <c r="BM36" i="3"/>
  <c r="BM52" i="3"/>
  <c r="BM16" i="3"/>
  <c r="BM44" i="3"/>
  <c r="BM15" i="3"/>
  <c r="BM31" i="3"/>
  <c r="BN48" i="3"/>
  <c r="BM28" i="3"/>
  <c r="BM23" i="3"/>
  <c r="BN54" i="3"/>
  <c r="BN40" i="3"/>
  <c r="BM97" i="3"/>
  <c r="BM80" i="3"/>
  <c r="BN57" i="3"/>
  <c r="BM46" i="3"/>
  <c r="BN32" i="3"/>
  <c r="BM20" i="3"/>
  <c r="BM38" i="3"/>
  <c r="BN24" i="3"/>
  <c r="BL80" i="3"/>
  <c r="BO49" i="3"/>
  <c r="BP39" i="3"/>
  <c r="BO17" i="3"/>
  <c r="BP34" i="3"/>
  <c r="BO13" i="3"/>
  <c r="BN71" i="3"/>
  <c r="BO80" i="3"/>
  <c r="BO55" i="3"/>
  <c r="BO54" i="3"/>
  <c r="BP40" i="3"/>
  <c r="BO52" i="3"/>
  <c r="BO57" i="3"/>
  <c r="BO15" i="3"/>
  <c r="BO47" i="3"/>
  <c r="BO22" i="3"/>
  <c r="BO46" i="3"/>
  <c r="BP32" i="3"/>
  <c r="BP54" i="3"/>
  <c r="BO19" i="3"/>
  <c r="BO51" i="3"/>
  <c r="BO18" i="3"/>
  <c r="BO14" i="3"/>
  <c r="BO24" i="3"/>
  <c r="BO58" i="3"/>
  <c r="BO48" i="3"/>
  <c r="BO50" i="3"/>
  <c r="BO32" i="3"/>
  <c r="BO27" i="3"/>
  <c r="BO26" i="3"/>
  <c r="BN92" i="3"/>
  <c r="BN93" i="3"/>
  <c r="BN77" i="3"/>
  <c r="BO40" i="3"/>
  <c r="BN73" i="3"/>
  <c r="BO98" i="3"/>
  <c r="BP58" i="3"/>
  <c r="BP36" i="3"/>
  <c r="BO34" i="3"/>
  <c r="BP20" i="3"/>
  <c r="BO56" i="3"/>
  <c r="BP44" i="3"/>
  <c r="BO53" i="3"/>
  <c r="BP35" i="3"/>
  <c r="BP37" i="3"/>
  <c r="BP29" i="3"/>
  <c r="BO60" i="3"/>
  <c r="BP27" i="3"/>
  <c r="BN74" i="3"/>
  <c r="BO59" i="3"/>
  <c r="BP46" i="3"/>
  <c r="BO21" i="3"/>
  <c r="BO29" i="3"/>
  <c r="BP17" i="3"/>
  <c r="BP14" i="3"/>
  <c r="BP56" i="3"/>
  <c r="BP55" i="3"/>
  <c r="BP23" i="3"/>
  <c r="BP53" i="3"/>
  <c r="BP50" i="3"/>
  <c r="BP45" i="3"/>
  <c r="BP38" i="3"/>
  <c r="BP51" i="3"/>
  <c r="BP19" i="3"/>
  <c r="BO41" i="3"/>
  <c r="BO37" i="3"/>
  <c r="BP33" i="3"/>
  <c r="BP30" i="3"/>
  <c r="BP47" i="3"/>
  <c r="BP15" i="3"/>
  <c r="BP26" i="3"/>
  <c r="BP21" i="3"/>
  <c r="BP18" i="3"/>
  <c r="BP13" i="3"/>
  <c r="BP25" i="3"/>
  <c r="BO33" i="3"/>
  <c r="BP22" i="3"/>
  <c r="BP60" i="3"/>
  <c r="BO25" i="3"/>
  <c r="BP43" i="3"/>
  <c r="BP42" i="3"/>
  <c r="BO99" i="3"/>
  <c r="BN91" i="3"/>
  <c r="BO91" i="3"/>
  <c r="BO84" i="3"/>
  <c r="BO83" i="3"/>
  <c r="BN87" i="3"/>
  <c r="J26" i="9"/>
  <c r="V15" i="9"/>
  <c r="V16" i="9" s="1"/>
  <c r="Z15" i="9"/>
  <c r="Z16" i="9" s="1"/>
  <c r="I26" i="9"/>
  <c r="E26" i="9"/>
  <c r="D26" i="9"/>
  <c r="B12" i="19"/>
  <c r="B14" i="19"/>
  <c r="A14" i="19" s="1"/>
  <c r="B15" i="19"/>
  <c r="A15" i="19" s="1"/>
  <c r="B16" i="19"/>
  <c r="B17" i="19"/>
  <c r="A17" i="19" s="1"/>
  <c r="B18" i="19"/>
  <c r="A18" i="19" s="1"/>
  <c r="B19" i="19"/>
  <c r="A19" i="19" s="1"/>
  <c r="B20" i="19"/>
  <c r="A20" i="19" s="1"/>
  <c r="B21" i="19"/>
  <c r="A21" i="19" s="1"/>
  <c r="B22" i="19"/>
  <c r="A22" i="19" s="1"/>
  <c r="B23" i="19"/>
  <c r="A23" i="19" s="1"/>
  <c r="B24" i="19"/>
  <c r="A24" i="19" s="1"/>
  <c r="B25" i="19"/>
  <c r="A25" i="19" s="1"/>
  <c r="B26" i="19"/>
  <c r="A26" i="19" s="1"/>
  <c r="B27" i="19"/>
  <c r="A27" i="19" s="1"/>
  <c r="B28" i="19"/>
  <c r="A28" i="19" s="1"/>
  <c r="B29" i="19"/>
  <c r="A29" i="19" s="1"/>
  <c r="B30" i="19"/>
  <c r="A30" i="19" s="1"/>
  <c r="B31" i="19"/>
  <c r="A31" i="19" s="1"/>
  <c r="B32" i="19"/>
  <c r="A32" i="19" s="1"/>
  <c r="B33" i="19"/>
  <c r="A33" i="19" s="1"/>
  <c r="B34" i="19"/>
  <c r="A34" i="19" s="1"/>
  <c r="B35" i="19"/>
  <c r="A35" i="19" s="1"/>
  <c r="B36" i="19"/>
  <c r="A36" i="19" s="1"/>
  <c r="B37" i="19"/>
  <c r="A37" i="19" s="1"/>
  <c r="B38" i="19"/>
  <c r="A38" i="19" s="1"/>
  <c r="B39" i="19"/>
  <c r="A39" i="19" s="1"/>
  <c r="B40" i="19"/>
  <c r="A40" i="19" s="1"/>
  <c r="B41" i="19"/>
  <c r="A41" i="19" s="1"/>
  <c r="B42" i="19"/>
  <c r="A42" i="19" s="1"/>
  <c r="B43" i="19"/>
  <c r="A43" i="19" s="1"/>
  <c r="B44" i="19"/>
  <c r="A44" i="19" s="1"/>
  <c r="B45" i="19"/>
  <c r="A45" i="19" s="1"/>
  <c r="B46" i="19"/>
  <c r="A46" i="19" s="1"/>
  <c r="B47" i="19"/>
  <c r="A47" i="19" s="1"/>
  <c r="B48" i="19"/>
  <c r="A48" i="19" s="1"/>
  <c r="B49" i="19"/>
  <c r="A49" i="19" s="1"/>
  <c r="B50" i="19"/>
  <c r="A50" i="19" s="1"/>
  <c r="B51" i="19"/>
  <c r="A51" i="19" s="1"/>
  <c r="B52" i="19"/>
  <c r="A52" i="19" s="1"/>
  <c r="B53" i="19"/>
  <c r="A53" i="19" s="1"/>
  <c r="B54" i="19"/>
  <c r="A54" i="19" s="1"/>
  <c r="B55" i="19"/>
  <c r="A55" i="19" s="1"/>
  <c r="B56" i="19"/>
  <c r="A56" i="19" s="1"/>
  <c r="B57" i="19"/>
  <c r="A57" i="19" s="1"/>
  <c r="B58" i="19"/>
  <c r="A58" i="19" s="1"/>
  <c r="B59" i="19"/>
  <c r="A59" i="19" s="1"/>
  <c r="B60" i="19"/>
  <c r="A60" i="19" s="1"/>
  <c r="B61" i="19"/>
  <c r="A61" i="19" s="1"/>
  <c r="BS90" i="45" l="1"/>
  <c r="BR83" i="45"/>
  <c r="BT88" i="45"/>
  <c r="BU72" i="45"/>
  <c r="BT87" i="45"/>
  <c r="A12" i="19"/>
  <c r="Z17" i="9"/>
  <c r="Z18" i="9" s="1"/>
  <c r="Z19" i="9" s="1"/>
  <c r="Z20" i="9" s="1"/>
  <c r="Z21" i="9" s="1"/>
  <c r="Z22" i="9" s="1"/>
  <c r="Z23" i="9" s="1"/>
  <c r="Z24" i="9" s="1"/>
  <c r="Z25" i="9" s="1"/>
  <c r="Z26" i="9" s="1"/>
  <c r="Z27" i="9" s="1"/>
  <c r="Z28" i="9" s="1"/>
  <c r="Z29" i="9" s="1"/>
  <c r="Z30" i="9" s="1"/>
  <c r="Z31" i="9" s="1"/>
  <c r="Z32" i="9" s="1"/>
  <c r="Z33" i="9" s="1"/>
  <c r="Z34" i="9" s="1"/>
  <c r="Z35" i="9" s="1"/>
  <c r="Z36" i="9" s="1"/>
  <c r="Z37" i="9" s="1"/>
  <c r="Z38" i="9" s="1"/>
  <c r="Z39" i="9" s="1"/>
  <c r="Z40" i="9" s="1"/>
  <c r="Z41" i="9" s="1"/>
  <c r="Z42" i="9" s="1"/>
  <c r="Z43" i="9" s="1"/>
  <c r="Z44" i="9" s="1"/>
  <c r="Z45" i="9" s="1"/>
  <c r="Z46" i="9" s="1"/>
  <c r="Z47" i="9" s="1"/>
  <c r="Z48" i="9" s="1"/>
  <c r="Z49" i="9" s="1"/>
  <c r="Z50" i="9" s="1"/>
  <c r="Z51" i="9" s="1"/>
  <c r="Z52" i="9" s="1"/>
  <c r="Z53" i="9" s="1"/>
  <c r="Z54" i="9" s="1"/>
  <c r="Z55" i="9" s="1"/>
  <c r="Z56" i="9" s="1"/>
  <c r="Z57" i="9" s="1"/>
  <c r="Z58" i="9" s="1"/>
  <c r="Z59" i="9" s="1"/>
  <c r="Z60" i="9" s="1"/>
  <c r="Z61" i="9" s="1"/>
  <c r="Z62" i="9" s="1"/>
  <c r="Z63" i="9" s="1"/>
  <c r="Z64" i="9" s="1"/>
  <c r="K13" i="9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V17" i="9"/>
  <c r="V18" i="9" s="1"/>
  <c r="V19" i="9" s="1"/>
  <c r="V20" i="9" s="1"/>
  <c r="V21" i="9" s="1"/>
  <c r="V22" i="9" s="1"/>
  <c r="V23" i="9" s="1"/>
  <c r="V24" i="9" s="1"/>
  <c r="V25" i="9" s="1"/>
  <c r="V26" i="9" s="1"/>
  <c r="V27" i="9" s="1"/>
  <c r="V28" i="9" s="1"/>
  <c r="V29" i="9" s="1"/>
  <c r="V30" i="9" s="1"/>
  <c r="V31" i="9" s="1"/>
  <c r="V32" i="9" s="1"/>
  <c r="V33" i="9" s="1"/>
  <c r="V34" i="9" s="1"/>
  <c r="V35" i="9" s="1"/>
  <c r="V36" i="9" s="1"/>
  <c r="V37" i="9" s="1"/>
  <c r="V38" i="9" s="1"/>
  <c r="V39" i="9" s="1"/>
  <c r="V40" i="9" s="1"/>
  <c r="V41" i="9" s="1"/>
  <c r="V42" i="9" s="1"/>
  <c r="V43" i="9" s="1"/>
  <c r="V44" i="9" s="1"/>
  <c r="V45" i="9" s="1"/>
  <c r="V46" i="9" s="1"/>
  <c r="V47" i="9" s="1"/>
  <c r="V48" i="9" s="1"/>
  <c r="V49" i="9" s="1"/>
  <c r="V50" i="9" s="1"/>
  <c r="V51" i="9" s="1"/>
  <c r="V52" i="9" s="1"/>
  <c r="V53" i="9" s="1"/>
  <c r="V54" i="9" s="1"/>
  <c r="V55" i="9" s="1"/>
  <c r="V56" i="9" s="1"/>
  <c r="V57" i="9" s="1"/>
  <c r="V58" i="9" s="1"/>
  <c r="V59" i="9" s="1"/>
  <c r="V60" i="9" s="1"/>
  <c r="V61" i="9" s="1"/>
  <c r="V62" i="9" s="1"/>
  <c r="V63" i="9" s="1"/>
  <c r="V64" i="9" s="1"/>
  <c r="F13" i="9"/>
  <c r="F14" i="9" s="1"/>
  <c r="F15" i="9" s="1"/>
  <c r="F16" i="9" s="1"/>
  <c r="F17" i="9" s="1"/>
  <c r="F18" i="9" s="1"/>
  <c r="F19" i="9" s="1"/>
  <c r="F20" i="9" s="1"/>
  <c r="F21" i="9" s="1"/>
  <c r="F22" i="9" s="1"/>
  <c r="F23" i="9" s="1"/>
  <c r="F24" i="9" s="1"/>
  <c r="F25" i="9" s="1"/>
  <c r="AN10" i="22"/>
  <c r="AV10" i="22"/>
  <c r="AR11" i="22"/>
  <c r="AN12" i="22"/>
  <c r="AV12" i="22"/>
  <c r="AR13" i="22"/>
  <c r="AN14" i="22"/>
  <c r="AV14" i="22"/>
  <c r="AR15" i="22"/>
  <c r="AN16" i="22"/>
  <c r="AV16" i="22"/>
  <c r="AR17" i="22"/>
  <c r="AN18" i="22"/>
  <c r="AV18" i="22"/>
  <c r="AR19" i="22"/>
  <c r="AN20" i="22"/>
  <c r="AV20" i="22"/>
  <c r="AR21" i="22"/>
  <c r="AN22" i="22"/>
  <c r="AV22" i="22"/>
  <c r="AR23" i="22"/>
  <c r="AN24" i="22"/>
  <c r="AU10" i="22"/>
  <c r="AQ11" i="22"/>
  <c r="AY11" i="22"/>
  <c r="AU12" i="22"/>
  <c r="AQ13" i="22"/>
  <c r="AY13" i="22"/>
  <c r="AU14" i="22"/>
  <c r="AQ15" i="22"/>
  <c r="AY15" i="22"/>
  <c r="AU16" i="22"/>
  <c r="AQ17" i="22"/>
  <c r="AY17" i="22"/>
  <c r="AU18" i="22"/>
  <c r="AQ19" i="22"/>
  <c r="AY19" i="22"/>
  <c r="AU20" i="22"/>
  <c r="AQ21" i="22"/>
  <c r="AY21" i="22"/>
  <c r="AU22" i="22"/>
  <c r="AQ23" i="22"/>
  <c r="AY23" i="22"/>
  <c r="AT24" i="22"/>
  <c r="AP25" i="22"/>
  <c r="AX25" i="22"/>
  <c r="AT26" i="22"/>
  <c r="AP27" i="22"/>
  <c r="AX27" i="22"/>
  <c r="AT28" i="22"/>
  <c r="AP29" i="22"/>
  <c r="AX29" i="22"/>
  <c r="AT30" i="22"/>
  <c r="AP31" i="22"/>
  <c r="AX31" i="22"/>
  <c r="AT32" i="22"/>
  <c r="AP33" i="22"/>
  <c r="AX33" i="22"/>
  <c r="AT34" i="22"/>
  <c r="AP35" i="22"/>
  <c r="AX35" i="22"/>
  <c r="AT36" i="22"/>
  <c r="AP37" i="22"/>
  <c r="AX37" i="22"/>
  <c r="AQ24" i="22"/>
  <c r="AY24" i="22"/>
  <c r="AU25" i="22"/>
  <c r="AQ26" i="22"/>
  <c r="AY26" i="22"/>
  <c r="AU27" i="22"/>
  <c r="AQ28" i="22"/>
  <c r="AY28" i="22"/>
  <c r="AU29" i="22"/>
  <c r="AQ30" i="22"/>
  <c r="AY30" i="22"/>
  <c r="AU31" i="22"/>
  <c r="AQ32" i="22"/>
  <c r="AY32" i="22"/>
  <c r="AU33" i="22"/>
  <c r="AQ34" i="22"/>
  <c r="AY34" i="22"/>
  <c r="AU35" i="22"/>
  <c r="AQ36" i="22"/>
  <c r="AY36" i="22"/>
  <c r="AU37" i="22"/>
  <c r="AR10" i="22"/>
  <c r="AN11" i="22"/>
  <c r="AV11" i="22"/>
  <c r="AR12" i="22"/>
  <c r="AN13" i="22"/>
  <c r="AV13" i="22"/>
  <c r="AR14" i="22"/>
  <c r="AN15" i="22"/>
  <c r="AV15" i="22"/>
  <c r="AR16" i="22"/>
  <c r="AN17" i="22"/>
  <c r="AV17" i="22"/>
  <c r="AR18" i="22"/>
  <c r="AN19" i="22"/>
  <c r="AV19" i="22"/>
  <c r="AR20" i="22"/>
  <c r="AN21" i="22"/>
  <c r="AV21" i="22"/>
  <c r="AR22" i="22"/>
  <c r="AN23" i="22"/>
  <c r="AV23" i="22"/>
  <c r="AQ10" i="22"/>
  <c r="AY10" i="22"/>
  <c r="AU11" i="22"/>
  <c r="AQ12" i="22"/>
  <c r="AY12" i="22"/>
  <c r="AU13" i="22"/>
  <c r="AQ14" i="22"/>
  <c r="AY14" i="22"/>
  <c r="AU15" i="22"/>
  <c r="AQ16" i="22"/>
  <c r="AY16" i="22"/>
  <c r="AU17" i="22"/>
  <c r="AQ18" i="22"/>
  <c r="AY18" i="22"/>
  <c r="AU19" i="22"/>
  <c r="AQ20" i="22"/>
  <c r="AY20" i="22"/>
  <c r="AU21" i="22"/>
  <c r="AQ22" i="22"/>
  <c r="AY22" i="22"/>
  <c r="AU23" i="22"/>
  <c r="AP24" i="22"/>
  <c r="AX24" i="22"/>
  <c r="AT25" i="22"/>
  <c r="AP26" i="22"/>
  <c r="AX26" i="22"/>
  <c r="AT27" i="22"/>
  <c r="AP28" i="22"/>
  <c r="AX28" i="22"/>
  <c r="AT29" i="22"/>
  <c r="AP30" i="22"/>
  <c r="AX30" i="22"/>
  <c r="AT31" i="22"/>
  <c r="AP32" i="22"/>
  <c r="AX32" i="22"/>
  <c r="AT33" i="22"/>
  <c r="AP34" i="22"/>
  <c r="AX34" i="22"/>
  <c r="AT35" i="22"/>
  <c r="AP36" i="22"/>
  <c r="AX36" i="22"/>
  <c r="AT37" i="22"/>
  <c r="AP38" i="22"/>
  <c r="AU24" i="22"/>
  <c r="AQ25" i="22"/>
  <c r="AY25" i="22"/>
  <c r="AU26" i="22"/>
  <c r="AQ27" i="22"/>
  <c r="AY27" i="22"/>
  <c r="AU28" i="22"/>
  <c r="AQ29" i="22"/>
  <c r="AY29" i="22"/>
  <c r="AU30" i="22"/>
  <c r="AQ31" i="22"/>
  <c r="AY31" i="22"/>
  <c r="AU32" i="22"/>
  <c r="AQ33" i="22"/>
  <c r="AY33" i="22"/>
  <c r="AU34" i="22"/>
  <c r="AQ35" i="22"/>
  <c r="AY35" i="22"/>
  <c r="AU36" i="22"/>
  <c r="AQ37" i="22"/>
  <c r="AY37" i="22"/>
  <c r="AP10" i="22"/>
  <c r="AX10" i="22"/>
  <c r="AT11" i="22"/>
  <c r="AP12" i="22"/>
  <c r="AX12" i="22"/>
  <c r="AT13" i="22"/>
  <c r="AP14" i="22"/>
  <c r="AX14" i="22"/>
  <c r="AT15" i="22"/>
  <c r="AP16" i="22"/>
  <c r="AX16" i="22"/>
  <c r="AT17" i="22"/>
  <c r="AP18" i="22"/>
  <c r="AX18" i="22"/>
  <c r="AT19" i="22"/>
  <c r="AP20" i="22"/>
  <c r="AX20" i="22"/>
  <c r="AT21" i="22"/>
  <c r="AP22" i="22"/>
  <c r="AX22" i="22"/>
  <c r="AT23" i="22"/>
  <c r="AO10" i="22"/>
  <c r="AW10" i="22"/>
  <c r="AS11" i="22"/>
  <c r="AO12" i="22"/>
  <c r="AW12" i="22"/>
  <c r="AS13" i="22"/>
  <c r="AO14" i="22"/>
  <c r="AW14" i="22"/>
  <c r="AS15" i="22"/>
  <c r="AO16" i="22"/>
  <c r="AW16" i="22"/>
  <c r="AS17" i="22"/>
  <c r="AO18" i="22"/>
  <c r="AW18" i="22"/>
  <c r="AS19" i="22"/>
  <c r="AO20" i="22"/>
  <c r="AW20" i="22"/>
  <c r="AS21" i="22"/>
  <c r="AO22" i="22"/>
  <c r="AW22" i="22"/>
  <c r="AS23" i="22"/>
  <c r="AO24" i="22"/>
  <c r="AV24" i="22"/>
  <c r="AR25" i="22"/>
  <c r="AN26" i="22"/>
  <c r="AV26" i="22"/>
  <c r="AR27" i="22"/>
  <c r="AN28" i="22"/>
  <c r="AV28" i="22"/>
  <c r="AR29" i="22"/>
  <c r="AN30" i="22"/>
  <c r="AV30" i="22"/>
  <c r="AR31" i="22"/>
  <c r="AN32" i="22"/>
  <c r="AV32" i="22"/>
  <c r="AR33" i="22"/>
  <c r="AN34" i="22"/>
  <c r="AV34" i="22"/>
  <c r="AR35" i="22"/>
  <c r="AN36" i="22"/>
  <c r="AV36" i="22"/>
  <c r="AR37" i="22"/>
  <c r="AN38" i="22"/>
  <c r="AS24" i="22"/>
  <c r="AO25" i="22"/>
  <c r="AW25" i="22"/>
  <c r="AS26" i="22"/>
  <c r="AO27" i="22"/>
  <c r="AW27" i="22"/>
  <c r="AS28" i="22"/>
  <c r="AO29" i="22"/>
  <c r="AW29" i="22"/>
  <c r="AS30" i="22"/>
  <c r="AO31" i="22"/>
  <c r="AW31" i="22"/>
  <c r="AS32" i="22"/>
  <c r="AO33" i="22"/>
  <c r="AW33" i="22"/>
  <c r="AS34" i="22"/>
  <c r="AO35" i="22"/>
  <c r="AW35" i="22"/>
  <c r="AS36" i="22"/>
  <c r="AO37" i="22"/>
  <c r="AW37" i="22"/>
  <c r="AS38" i="22"/>
  <c r="AT10" i="22"/>
  <c r="AP11" i="22"/>
  <c r="AX11" i="22"/>
  <c r="AT12" i="22"/>
  <c r="AP13" i="22"/>
  <c r="AX13" i="22"/>
  <c r="AT14" i="22"/>
  <c r="AP15" i="22"/>
  <c r="AX15" i="22"/>
  <c r="AT16" i="22"/>
  <c r="AP17" i="22"/>
  <c r="AX17" i="22"/>
  <c r="AT18" i="22"/>
  <c r="AP19" i="22"/>
  <c r="AX19" i="22"/>
  <c r="AT20" i="22"/>
  <c r="AP21" i="22"/>
  <c r="AX21" i="22"/>
  <c r="AT22" i="22"/>
  <c r="AP23" i="22"/>
  <c r="AX23" i="22"/>
  <c r="AS10" i="22"/>
  <c r="AO11" i="22"/>
  <c r="AW11" i="22"/>
  <c r="AS12" i="22"/>
  <c r="AO13" i="22"/>
  <c r="AW13" i="22"/>
  <c r="AS14" i="22"/>
  <c r="AO15" i="22"/>
  <c r="AW15" i="22"/>
  <c r="AS16" i="22"/>
  <c r="AO17" i="22"/>
  <c r="AW17" i="22"/>
  <c r="AS18" i="22"/>
  <c r="AO19" i="22"/>
  <c r="AW19" i="22"/>
  <c r="AS20" i="22"/>
  <c r="AO21" i="22"/>
  <c r="AW21" i="22"/>
  <c r="AS22" i="22"/>
  <c r="AO23" i="22"/>
  <c r="AW23" i="22"/>
  <c r="AR24" i="22"/>
  <c r="AN25" i="22"/>
  <c r="AV25" i="22"/>
  <c r="AR26" i="22"/>
  <c r="AN27" i="22"/>
  <c r="AV27" i="22"/>
  <c r="AR28" i="22"/>
  <c r="AN29" i="22"/>
  <c r="AV29" i="22"/>
  <c r="AR30" i="22"/>
  <c r="AN31" i="22"/>
  <c r="AV31" i="22"/>
  <c r="AR32" i="22"/>
  <c r="AN33" i="22"/>
  <c r="AV33" i="22"/>
  <c r="AR34" i="22"/>
  <c r="AN35" i="22"/>
  <c r="AV35" i="22"/>
  <c r="AR36" i="22"/>
  <c r="AN37" i="22"/>
  <c r="AV37" i="22"/>
  <c r="AR38" i="22"/>
  <c r="AW24" i="22"/>
  <c r="AS25" i="22"/>
  <c r="AO26" i="22"/>
  <c r="AW26" i="22"/>
  <c r="AS27" i="22"/>
  <c r="AO28" i="22"/>
  <c r="AW28" i="22"/>
  <c r="AS29" i="22"/>
  <c r="AO30" i="22"/>
  <c r="AW30" i="22"/>
  <c r="AS31" i="22"/>
  <c r="AO32" i="22"/>
  <c r="AW32" i="22"/>
  <c r="AS33" i="22"/>
  <c r="AO34" i="22"/>
  <c r="AW34" i="22"/>
  <c r="AS35" i="22"/>
  <c r="AO36" i="22"/>
  <c r="AW36" i="22"/>
  <c r="AS37" i="22"/>
  <c r="AO38" i="22"/>
  <c r="AW38" i="22"/>
  <c r="AS39" i="22"/>
  <c r="AO40" i="22"/>
  <c r="AW40" i="22"/>
  <c r="AS41" i="22"/>
  <c r="AO42" i="22"/>
  <c r="AW42" i="22"/>
  <c r="AS43" i="22"/>
  <c r="AO44" i="22"/>
  <c r="AW44" i="22"/>
  <c r="AS45" i="22"/>
  <c r="AO46" i="22"/>
  <c r="AW46" i="22"/>
  <c r="AS47" i="22"/>
  <c r="AO48" i="22"/>
  <c r="AW48" i="22"/>
  <c r="AS49" i="22"/>
  <c r="AO50" i="22"/>
  <c r="AW50" i="22"/>
  <c r="AS51" i="22"/>
  <c r="AO52" i="22"/>
  <c r="AW52" i="22"/>
  <c r="AS53" i="22"/>
  <c r="AO54" i="22"/>
  <c r="AW54" i="22"/>
  <c r="AS55" i="22"/>
  <c r="AO56" i="22"/>
  <c r="AW56" i="22"/>
  <c r="AS57" i="22"/>
  <c r="AO58" i="22"/>
  <c r="AW58" i="22"/>
  <c r="AS59" i="22"/>
  <c r="AX9" i="22"/>
  <c r="AP9" i="22"/>
  <c r="J15" i="22" s="1"/>
  <c r="AV38" i="22"/>
  <c r="AR39" i="22"/>
  <c r="AN40" i="22"/>
  <c r="AV40" i="22"/>
  <c r="AR41" i="22"/>
  <c r="AN42" i="22"/>
  <c r="AV42" i="22"/>
  <c r="AR43" i="22"/>
  <c r="AN44" i="22"/>
  <c r="AV44" i="22"/>
  <c r="AR45" i="22"/>
  <c r="AN46" i="22"/>
  <c r="AV46" i="22"/>
  <c r="AR47" i="22"/>
  <c r="AN48" i="22"/>
  <c r="AV48" i="22"/>
  <c r="AR49" i="22"/>
  <c r="AN50" i="22"/>
  <c r="AV50" i="22"/>
  <c r="AR51" i="22"/>
  <c r="AN52" i="22"/>
  <c r="AV52" i="22"/>
  <c r="AR53" i="22"/>
  <c r="AN54" i="22"/>
  <c r="AV54" i="22"/>
  <c r="AR55" i="22"/>
  <c r="AN56" i="22"/>
  <c r="AV56" i="22"/>
  <c r="AR57" i="22"/>
  <c r="AN58" i="22"/>
  <c r="AV58" i="22"/>
  <c r="AR59" i="22"/>
  <c r="AY9" i="22"/>
  <c r="AQ9" i="22"/>
  <c r="AU38" i="22"/>
  <c r="AQ39" i="22"/>
  <c r="AY39" i="22"/>
  <c r="AU40" i="22"/>
  <c r="AQ41" i="22"/>
  <c r="AY41" i="22"/>
  <c r="AU42" i="22"/>
  <c r="AQ43" i="22"/>
  <c r="AY43" i="22"/>
  <c r="AU44" i="22"/>
  <c r="AQ45" i="22"/>
  <c r="AY45" i="22"/>
  <c r="AU46" i="22"/>
  <c r="AQ47" i="22"/>
  <c r="AY47" i="22"/>
  <c r="AU48" i="22"/>
  <c r="AQ49" i="22"/>
  <c r="AY49" i="22"/>
  <c r="AU50" i="22"/>
  <c r="AQ51" i="22"/>
  <c r="AY51" i="22"/>
  <c r="AU52" i="22"/>
  <c r="AQ53" i="22"/>
  <c r="AY53" i="22"/>
  <c r="AU54" i="22"/>
  <c r="AQ55" i="22"/>
  <c r="AY55" i="22"/>
  <c r="AU56" i="22"/>
  <c r="AQ57" i="22"/>
  <c r="AY57" i="22"/>
  <c r="AU58" i="22"/>
  <c r="AQ59" i="22"/>
  <c r="AY59" i="22"/>
  <c r="AR9" i="22"/>
  <c r="AT38" i="22"/>
  <c r="AP39" i="22"/>
  <c r="AX39" i="22"/>
  <c r="AT40" i="22"/>
  <c r="AP41" i="22"/>
  <c r="AX41" i="22"/>
  <c r="AT42" i="22"/>
  <c r="AP43" i="22"/>
  <c r="AX43" i="22"/>
  <c r="AT44" i="22"/>
  <c r="AP45" i="22"/>
  <c r="AX45" i="22"/>
  <c r="AT46" i="22"/>
  <c r="AP47" i="22"/>
  <c r="AX47" i="22"/>
  <c r="AT48" i="22"/>
  <c r="AP49" i="22"/>
  <c r="AX49" i="22"/>
  <c r="AT50" i="22"/>
  <c r="AP51" i="22"/>
  <c r="AX51" i="22"/>
  <c r="AT52" i="22"/>
  <c r="AP53" i="22"/>
  <c r="AX53" i="22"/>
  <c r="AT54" i="22"/>
  <c r="AP55" i="22"/>
  <c r="AX55" i="22"/>
  <c r="AT56" i="22"/>
  <c r="AP57" i="22"/>
  <c r="AX57" i="22"/>
  <c r="AT58" i="22"/>
  <c r="AP59" i="22"/>
  <c r="AX59" i="22"/>
  <c r="AS9" i="22"/>
  <c r="J18" i="22" s="1"/>
  <c r="AO39" i="22"/>
  <c r="AW39" i="22"/>
  <c r="AS40" i="22"/>
  <c r="AO41" i="22"/>
  <c r="AW41" i="22"/>
  <c r="AS42" i="22"/>
  <c r="AO43" i="22"/>
  <c r="AW43" i="22"/>
  <c r="AS44" i="22"/>
  <c r="AO45" i="22"/>
  <c r="AW45" i="22"/>
  <c r="AS46" i="22"/>
  <c r="AO47" i="22"/>
  <c r="AW47" i="22"/>
  <c r="AS48" i="22"/>
  <c r="AO49" i="22"/>
  <c r="AW49" i="22"/>
  <c r="AS50" i="22"/>
  <c r="AO51" i="22"/>
  <c r="AW51" i="22"/>
  <c r="AS52" i="22"/>
  <c r="AO53" i="22"/>
  <c r="AW53" i="22"/>
  <c r="AS54" i="22"/>
  <c r="AO55" i="22"/>
  <c r="AW55" i="22"/>
  <c r="AS56" i="22"/>
  <c r="AO57" i="22"/>
  <c r="AW57" i="22"/>
  <c r="AS58" i="22"/>
  <c r="AO59" i="22"/>
  <c r="AW59" i="22"/>
  <c r="AT9" i="22"/>
  <c r="J19" i="22" s="1"/>
  <c r="AO9" i="22"/>
  <c r="J14" i="22" s="1"/>
  <c r="AN39" i="22"/>
  <c r="AV39" i="22"/>
  <c r="AR40" i="22"/>
  <c r="AN41" i="22"/>
  <c r="AV41" i="22"/>
  <c r="AR42" i="22"/>
  <c r="AN43" i="22"/>
  <c r="AV43" i="22"/>
  <c r="AR44" i="22"/>
  <c r="AN45" i="22"/>
  <c r="AV45" i="22"/>
  <c r="AR46" i="22"/>
  <c r="AN47" i="22"/>
  <c r="AV47" i="22"/>
  <c r="AR48" i="22"/>
  <c r="AN49" i="22"/>
  <c r="AV49" i="22"/>
  <c r="AR50" i="22"/>
  <c r="AN51" i="22"/>
  <c r="AV51" i="22"/>
  <c r="AR52" i="22"/>
  <c r="AN53" i="22"/>
  <c r="AV53" i="22"/>
  <c r="AR54" i="22"/>
  <c r="AN55" i="22"/>
  <c r="AV55" i="22"/>
  <c r="AR56" i="22"/>
  <c r="AN57" i="22"/>
  <c r="AV57" i="22"/>
  <c r="AR58" i="22"/>
  <c r="AN59" i="22"/>
  <c r="AV59" i="22"/>
  <c r="AU9" i="22"/>
  <c r="J20" i="22" s="1"/>
  <c r="AQ38" i="22"/>
  <c r="AY38" i="22"/>
  <c r="AU39" i="22"/>
  <c r="AQ40" i="22"/>
  <c r="AY40" i="22"/>
  <c r="AU41" i="22"/>
  <c r="AQ42" i="22"/>
  <c r="AY42" i="22"/>
  <c r="AU43" i="22"/>
  <c r="AQ44" i="22"/>
  <c r="AY44" i="22"/>
  <c r="AU45" i="22"/>
  <c r="AQ46" i="22"/>
  <c r="AY46" i="22"/>
  <c r="AU47" i="22"/>
  <c r="AQ48" i="22"/>
  <c r="AY48" i="22"/>
  <c r="AU49" i="22"/>
  <c r="AQ50" i="22"/>
  <c r="AY50" i="22"/>
  <c r="AU51" i="22"/>
  <c r="AQ52" i="22"/>
  <c r="AY52" i="22"/>
  <c r="AU53" i="22"/>
  <c r="AQ54" i="22"/>
  <c r="AY54" i="22"/>
  <c r="AU55" i="22"/>
  <c r="AQ56" i="22"/>
  <c r="AY56" i="22"/>
  <c r="AU57" i="22"/>
  <c r="AQ58" i="22"/>
  <c r="AY58" i="22"/>
  <c r="AU59" i="22"/>
  <c r="AV9" i="22"/>
  <c r="J21" i="22" s="1"/>
  <c r="AN9" i="22"/>
  <c r="J13" i="22" s="1"/>
  <c r="AX38" i="22"/>
  <c r="AT39" i="22"/>
  <c r="AP40" i="22"/>
  <c r="AX40" i="22"/>
  <c r="AT41" i="22"/>
  <c r="AP42" i="22"/>
  <c r="AX42" i="22"/>
  <c r="AT43" i="22"/>
  <c r="AP44" i="22"/>
  <c r="AX44" i="22"/>
  <c r="AT45" i="22"/>
  <c r="AP46" i="22"/>
  <c r="AX46" i="22"/>
  <c r="AT47" i="22"/>
  <c r="AP48" i="22"/>
  <c r="AX48" i="22"/>
  <c r="AT49" i="22"/>
  <c r="AP50" i="22"/>
  <c r="AX50" i="22"/>
  <c r="AT51" i="22"/>
  <c r="AP52" i="22"/>
  <c r="AX52" i="22"/>
  <c r="AT53" i="22"/>
  <c r="AP54" i="22"/>
  <c r="AX54" i="22"/>
  <c r="AT55" i="22"/>
  <c r="AP56" i="22"/>
  <c r="AX56" i="22"/>
  <c r="AT57" i="22"/>
  <c r="AP58" i="22"/>
  <c r="AX58" i="22"/>
  <c r="AT59" i="22"/>
  <c r="AW9" i="22"/>
  <c r="J22" i="22" s="1"/>
  <c r="A16" i="19"/>
  <c r="AI39" i="27" s="1"/>
  <c r="J23" i="22"/>
  <c r="J17" i="22"/>
  <c r="J24" i="22"/>
  <c r="J16" i="22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12" i="5"/>
  <c r="D13" i="5"/>
  <c r="D14" i="5"/>
  <c r="D15" i="5"/>
  <c r="D16" i="5"/>
  <c r="D17" i="5"/>
  <c r="D18" i="5"/>
  <c r="E18" i="5" s="1"/>
  <c r="D19" i="5"/>
  <c r="E19" i="5" s="1"/>
  <c r="D20" i="5"/>
  <c r="E20" i="5" s="1"/>
  <c r="D21" i="5"/>
  <c r="E21" i="5" s="1"/>
  <c r="E22" i="5"/>
  <c r="D23" i="5"/>
  <c r="E23" i="5" s="1"/>
  <c r="D24" i="5"/>
  <c r="E24" i="5" s="1"/>
  <c r="D25" i="5"/>
  <c r="E25" i="5" s="1"/>
  <c r="D26" i="5"/>
  <c r="E26" i="5" s="1"/>
  <c r="D27" i="5"/>
  <c r="E27" i="5" s="1"/>
  <c r="D28" i="5"/>
  <c r="E28" i="5" s="1"/>
  <c r="D29" i="5"/>
  <c r="E29" i="5" s="1"/>
  <c r="D30" i="5"/>
  <c r="E30" i="5" s="1"/>
  <c r="D31" i="5"/>
  <c r="E31" i="5" s="1"/>
  <c r="D32" i="5"/>
  <c r="E32" i="5" s="1"/>
  <c r="D33" i="5"/>
  <c r="E33" i="5" s="1"/>
  <c r="D34" i="5"/>
  <c r="E34" i="5" s="1"/>
  <c r="D35" i="5"/>
  <c r="E35" i="5" s="1"/>
  <c r="D36" i="5"/>
  <c r="E36" i="5" s="1"/>
  <c r="D37" i="5"/>
  <c r="E37" i="5" s="1"/>
  <c r="D38" i="5"/>
  <c r="E38" i="5" s="1"/>
  <c r="D39" i="5"/>
  <c r="E39" i="5" s="1"/>
  <c r="D40" i="5"/>
  <c r="E40" i="5" s="1"/>
  <c r="D41" i="5"/>
  <c r="E41" i="5" s="1"/>
  <c r="D42" i="5"/>
  <c r="E42" i="5" s="1"/>
  <c r="D43" i="5"/>
  <c r="E43" i="5" s="1"/>
  <c r="D44" i="5"/>
  <c r="E44" i="5" s="1"/>
  <c r="D45" i="5"/>
  <c r="E45" i="5" s="1"/>
  <c r="D46" i="5"/>
  <c r="E46" i="5" s="1"/>
  <c r="D47" i="5"/>
  <c r="E47" i="5" s="1"/>
  <c r="D48" i="5"/>
  <c r="E48" i="5" s="1"/>
  <c r="D49" i="5"/>
  <c r="E49" i="5" s="1"/>
  <c r="D50" i="5"/>
  <c r="E50" i="5" s="1"/>
  <c r="D51" i="5"/>
  <c r="E51" i="5" s="1"/>
  <c r="D52" i="5"/>
  <c r="E52" i="5" s="1"/>
  <c r="D53" i="5"/>
  <c r="E53" i="5" s="1"/>
  <c r="D54" i="5"/>
  <c r="E54" i="5" s="1"/>
  <c r="D55" i="5"/>
  <c r="E55" i="5" s="1"/>
  <c r="D56" i="5"/>
  <c r="E56" i="5" s="1"/>
  <c r="D57" i="5"/>
  <c r="E57" i="5" s="1"/>
  <c r="D58" i="5"/>
  <c r="E58" i="5" s="1"/>
  <c r="D59" i="5"/>
  <c r="E59" i="5" s="1"/>
  <c r="D60" i="5"/>
  <c r="E60" i="5" s="1"/>
  <c r="D61" i="5"/>
  <c r="D12" i="5"/>
  <c r="AK39" i="31" l="1"/>
  <c r="AK30" i="31"/>
  <c r="AK34" i="31"/>
  <c r="AK38" i="31"/>
  <c r="AK29" i="31"/>
  <c r="AK33" i="31"/>
  <c r="AK37" i="31"/>
  <c r="AK32" i="31"/>
  <c r="AK36" i="31"/>
  <c r="AK40" i="31"/>
  <c r="AK31" i="31"/>
  <c r="AK35" i="31"/>
  <c r="E18" i="31" s="1"/>
  <c r="J22" i="6"/>
  <c r="J18" i="6"/>
  <c r="J14" i="6"/>
  <c r="J21" i="6"/>
  <c r="J17" i="6"/>
  <c r="J13" i="6"/>
  <c r="J20" i="6"/>
  <c r="J16" i="6"/>
  <c r="J12" i="6"/>
  <c r="J19" i="6"/>
  <c r="J15" i="6"/>
  <c r="J11" i="6"/>
  <c r="AI28" i="27"/>
  <c r="AI36" i="27"/>
  <c r="AI33" i="27"/>
  <c r="AI30" i="27"/>
  <c r="AI38" i="27"/>
  <c r="AI35" i="27"/>
  <c r="AI32" i="27"/>
  <c r="AI29" i="27"/>
  <c r="AI37" i="27"/>
  <c r="AI34" i="27"/>
  <c r="AI31" i="27"/>
  <c r="AU12" i="5"/>
  <c r="AS12" i="5"/>
  <c r="AQ12" i="5"/>
  <c r="AO12" i="5"/>
  <c r="AM12" i="5"/>
  <c r="AK12" i="5"/>
  <c r="AT12" i="5"/>
  <c r="AR12" i="5"/>
  <c r="AP12" i="5"/>
  <c r="AN12" i="5"/>
  <c r="AL12" i="5"/>
  <c r="AJ12" i="5"/>
  <c r="AJ60" i="5"/>
  <c r="AL60" i="5"/>
  <c r="AN60" i="5"/>
  <c r="AP60" i="5"/>
  <c r="AR60" i="5"/>
  <c r="AT60" i="5"/>
  <c r="AK60" i="5"/>
  <c r="AM60" i="5"/>
  <c r="AO60" i="5"/>
  <c r="AQ60" i="5"/>
  <c r="AS60" i="5"/>
  <c r="AU60" i="5"/>
  <c r="AJ58" i="5"/>
  <c r="AL58" i="5"/>
  <c r="AN58" i="5"/>
  <c r="AP58" i="5"/>
  <c r="AR58" i="5"/>
  <c r="AT58" i="5"/>
  <c r="AK58" i="5"/>
  <c r="AM58" i="5"/>
  <c r="AO58" i="5"/>
  <c r="AQ58" i="5"/>
  <c r="AS58" i="5"/>
  <c r="AU58" i="5"/>
  <c r="AJ56" i="5"/>
  <c r="AL56" i="5"/>
  <c r="AN56" i="5"/>
  <c r="AP56" i="5"/>
  <c r="AR56" i="5"/>
  <c r="AT56" i="5"/>
  <c r="AK56" i="5"/>
  <c r="AM56" i="5"/>
  <c r="AO56" i="5"/>
  <c r="AQ56" i="5"/>
  <c r="AS56" i="5"/>
  <c r="AU56" i="5"/>
  <c r="AJ54" i="5"/>
  <c r="AL54" i="5"/>
  <c r="AN54" i="5"/>
  <c r="AP54" i="5"/>
  <c r="AR54" i="5"/>
  <c r="AT54" i="5"/>
  <c r="AK54" i="5"/>
  <c r="AM54" i="5"/>
  <c r="AO54" i="5"/>
  <c r="AQ54" i="5"/>
  <c r="AS54" i="5"/>
  <c r="AU54" i="5"/>
  <c r="AJ52" i="5"/>
  <c r="AL52" i="5"/>
  <c r="AN52" i="5"/>
  <c r="AP52" i="5"/>
  <c r="AR52" i="5"/>
  <c r="AT52" i="5"/>
  <c r="AK52" i="5"/>
  <c r="AM52" i="5"/>
  <c r="AO52" i="5"/>
  <c r="AQ52" i="5"/>
  <c r="AS52" i="5"/>
  <c r="AU52" i="5"/>
  <c r="AJ50" i="5"/>
  <c r="AL50" i="5"/>
  <c r="AN50" i="5"/>
  <c r="AP50" i="5"/>
  <c r="AR50" i="5"/>
  <c r="AT50" i="5"/>
  <c r="AK50" i="5"/>
  <c r="AM50" i="5"/>
  <c r="AO50" i="5"/>
  <c r="AQ50" i="5"/>
  <c r="AS50" i="5"/>
  <c r="AU50" i="5"/>
  <c r="AJ48" i="5"/>
  <c r="AL48" i="5"/>
  <c r="AN48" i="5"/>
  <c r="AP48" i="5"/>
  <c r="AR48" i="5"/>
  <c r="AT48" i="5"/>
  <c r="AK48" i="5"/>
  <c r="AM48" i="5"/>
  <c r="AO48" i="5"/>
  <c r="AQ48" i="5"/>
  <c r="AS48" i="5"/>
  <c r="AU48" i="5"/>
  <c r="AJ46" i="5"/>
  <c r="AL46" i="5"/>
  <c r="AN46" i="5"/>
  <c r="AP46" i="5"/>
  <c r="AR46" i="5"/>
  <c r="AT46" i="5"/>
  <c r="AK46" i="5"/>
  <c r="AM46" i="5"/>
  <c r="AO46" i="5"/>
  <c r="AQ46" i="5"/>
  <c r="AS46" i="5"/>
  <c r="AU46" i="5"/>
  <c r="AJ44" i="5"/>
  <c r="AL44" i="5"/>
  <c r="AN44" i="5"/>
  <c r="AP44" i="5"/>
  <c r="AR44" i="5"/>
  <c r="AT44" i="5"/>
  <c r="AK44" i="5"/>
  <c r="AM44" i="5"/>
  <c r="AO44" i="5"/>
  <c r="AQ44" i="5"/>
  <c r="AS44" i="5"/>
  <c r="AU44" i="5"/>
  <c r="AJ42" i="5"/>
  <c r="AL42" i="5"/>
  <c r="AN42" i="5"/>
  <c r="AP42" i="5"/>
  <c r="AR42" i="5"/>
  <c r="AT42" i="5"/>
  <c r="AK42" i="5"/>
  <c r="AM42" i="5"/>
  <c r="AO42" i="5"/>
  <c r="AQ42" i="5"/>
  <c r="AS42" i="5"/>
  <c r="AU42" i="5"/>
  <c r="AJ40" i="5"/>
  <c r="AL40" i="5"/>
  <c r="AN40" i="5"/>
  <c r="AP40" i="5"/>
  <c r="AR40" i="5"/>
  <c r="AT40" i="5"/>
  <c r="AK40" i="5"/>
  <c r="AM40" i="5"/>
  <c r="AO40" i="5"/>
  <c r="AQ40" i="5"/>
  <c r="AS40" i="5"/>
  <c r="AU40" i="5"/>
  <c r="AJ38" i="5"/>
  <c r="AL38" i="5"/>
  <c r="AN38" i="5"/>
  <c r="AP38" i="5"/>
  <c r="AR38" i="5"/>
  <c r="AT38" i="5"/>
  <c r="AK38" i="5"/>
  <c r="AM38" i="5"/>
  <c r="AO38" i="5"/>
  <c r="AQ38" i="5"/>
  <c r="AS38" i="5"/>
  <c r="AU38" i="5"/>
  <c r="AJ36" i="5"/>
  <c r="AL36" i="5"/>
  <c r="AN36" i="5"/>
  <c r="AP36" i="5"/>
  <c r="AR36" i="5"/>
  <c r="AT36" i="5"/>
  <c r="AK36" i="5"/>
  <c r="AM36" i="5"/>
  <c r="AO36" i="5"/>
  <c r="AQ36" i="5"/>
  <c r="AS36" i="5"/>
  <c r="AU36" i="5"/>
  <c r="AJ34" i="5"/>
  <c r="AL34" i="5"/>
  <c r="AN34" i="5"/>
  <c r="AP34" i="5"/>
  <c r="AR34" i="5"/>
  <c r="AT34" i="5"/>
  <c r="AK34" i="5"/>
  <c r="AM34" i="5"/>
  <c r="AO34" i="5"/>
  <c r="AQ34" i="5"/>
  <c r="AS34" i="5"/>
  <c r="AU34" i="5"/>
  <c r="AJ32" i="5"/>
  <c r="AL32" i="5"/>
  <c r="AN32" i="5"/>
  <c r="AP32" i="5"/>
  <c r="AR32" i="5"/>
  <c r="AT32" i="5"/>
  <c r="AK32" i="5"/>
  <c r="AM32" i="5"/>
  <c r="AO32" i="5"/>
  <c r="AQ32" i="5"/>
  <c r="AS32" i="5"/>
  <c r="AU32" i="5"/>
  <c r="AJ30" i="5"/>
  <c r="AL30" i="5"/>
  <c r="AN30" i="5"/>
  <c r="AP30" i="5"/>
  <c r="AR30" i="5"/>
  <c r="AT30" i="5"/>
  <c r="AK30" i="5"/>
  <c r="AM30" i="5"/>
  <c r="AO30" i="5"/>
  <c r="AQ30" i="5"/>
  <c r="AS30" i="5"/>
  <c r="AU30" i="5"/>
  <c r="AJ28" i="5"/>
  <c r="AL28" i="5"/>
  <c r="AN28" i="5"/>
  <c r="AP28" i="5"/>
  <c r="AR28" i="5"/>
  <c r="AT28" i="5"/>
  <c r="AK28" i="5"/>
  <c r="AM28" i="5"/>
  <c r="AO28" i="5"/>
  <c r="AQ28" i="5"/>
  <c r="AS28" i="5"/>
  <c r="AU28" i="5"/>
  <c r="AJ26" i="5"/>
  <c r="AL26" i="5"/>
  <c r="AN26" i="5"/>
  <c r="AP26" i="5"/>
  <c r="AR26" i="5"/>
  <c r="AT26" i="5"/>
  <c r="AK26" i="5"/>
  <c r="AM26" i="5"/>
  <c r="AO26" i="5"/>
  <c r="AQ26" i="5"/>
  <c r="AS26" i="5"/>
  <c r="AU26" i="5"/>
  <c r="AJ24" i="5"/>
  <c r="AL24" i="5"/>
  <c r="AN24" i="5"/>
  <c r="AP24" i="5"/>
  <c r="AR24" i="5"/>
  <c r="AT24" i="5"/>
  <c r="AK24" i="5"/>
  <c r="AM24" i="5"/>
  <c r="AO24" i="5"/>
  <c r="AQ24" i="5"/>
  <c r="AS24" i="5"/>
  <c r="AU24" i="5"/>
  <c r="AJ22" i="5"/>
  <c r="AL22" i="5"/>
  <c r="AN22" i="5"/>
  <c r="AP22" i="5"/>
  <c r="AR22" i="5"/>
  <c r="AT22" i="5"/>
  <c r="AK22" i="5"/>
  <c r="AM22" i="5"/>
  <c r="AO22" i="5"/>
  <c r="AQ22" i="5"/>
  <c r="AS22" i="5"/>
  <c r="AU22" i="5"/>
  <c r="AJ20" i="5"/>
  <c r="AL20" i="5"/>
  <c r="AN20" i="5"/>
  <c r="AP20" i="5"/>
  <c r="AR20" i="5"/>
  <c r="AT20" i="5"/>
  <c r="AK20" i="5"/>
  <c r="AM20" i="5"/>
  <c r="AO20" i="5"/>
  <c r="AQ20" i="5"/>
  <c r="AS20" i="5"/>
  <c r="AU20" i="5"/>
  <c r="AJ18" i="5"/>
  <c r="AL18" i="5"/>
  <c r="AN18" i="5"/>
  <c r="AP18" i="5"/>
  <c r="AR18" i="5"/>
  <c r="AT18" i="5"/>
  <c r="AK18" i="5"/>
  <c r="AM18" i="5"/>
  <c r="AO18" i="5"/>
  <c r="AQ18" i="5"/>
  <c r="AS18" i="5"/>
  <c r="AU18" i="5"/>
  <c r="AJ16" i="5"/>
  <c r="AL16" i="5"/>
  <c r="AN16" i="5"/>
  <c r="AP16" i="5"/>
  <c r="AR16" i="5"/>
  <c r="AT16" i="5"/>
  <c r="AK16" i="5"/>
  <c r="AM16" i="5"/>
  <c r="AO16" i="5"/>
  <c r="AQ16" i="5"/>
  <c r="AS16" i="5"/>
  <c r="AU16" i="5"/>
  <c r="AJ14" i="5"/>
  <c r="AL14" i="5"/>
  <c r="AN14" i="5"/>
  <c r="AP14" i="5"/>
  <c r="AR14" i="5"/>
  <c r="AT14" i="5"/>
  <c r="AK14" i="5"/>
  <c r="AM14" i="5"/>
  <c r="AO14" i="5"/>
  <c r="AQ14" i="5"/>
  <c r="AS14" i="5"/>
  <c r="AU14" i="5"/>
  <c r="E61" i="5"/>
  <c r="AJ61" i="5"/>
  <c r="AL61" i="5"/>
  <c r="AN61" i="5"/>
  <c r="AP61" i="5"/>
  <c r="AR61" i="5"/>
  <c r="AT61" i="5"/>
  <c r="AK61" i="5"/>
  <c r="AM61" i="5"/>
  <c r="AO61" i="5"/>
  <c r="AQ61" i="5"/>
  <c r="AS61" i="5"/>
  <c r="AU61" i="5"/>
  <c r="AJ59" i="5"/>
  <c r="AL59" i="5"/>
  <c r="AN59" i="5"/>
  <c r="AP59" i="5"/>
  <c r="AR59" i="5"/>
  <c r="AT59" i="5"/>
  <c r="AK59" i="5"/>
  <c r="AM59" i="5"/>
  <c r="AO59" i="5"/>
  <c r="AQ59" i="5"/>
  <c r="AS59" i="5"/>
  <c r="AU59" i="5"/>
  <c r="AJ57" i="5"/>
  <c r="AL57" i="5"/>
  <c r="AN57" i="5"/>
  <c r="AP57" i="5"/>
  <c r="AR57" i="5"/>
  <c r="AT57" i="5"/>
  <c r="AK57" i="5"/>
  <c r="AM57" i="5"/>
  <c r="AO57" i="5"/>
  <c r="AQ57" i="5"/>
  <c r="AS57" i="5"/>
  <c r="AU57" i="5"/>
  <c r="AJ55" i="5"/>
  <c r="AL55" i="5"/>
  <c r="AN55" i="5"/>
  <c r="AP55" i="5"/>
  <c r="AR55" i="5"/>
  <c r="AT55" i="5"/>
  <c r="AK55" i="5"/>
  <c r="AM55" i="5"/>
  <c r="AO55" i="5"/>
  <c r="AQ55" i="5"/>
  <c r="AS55" i="5"/>
  <c r="AU55" i="5"/>
  <c r="AJ53" i="5"/>
  <c r="AL53" i="5"/>
  <c r="AN53" i="5"/>
  <c r="AP53" i="5"/>
  <c r="AR53" i="5"/>
  <c r="AT53" i="5"/>
  <c r="AK53" i="5"/>
  <c r="AM53" i="5"/>
  <c r="AO53" i="5"/>
  <c r="AQ53" i="5"/>
  <c r="AS53" i="5"/>
  <c r="AU53" i="5"/>
  <c r="AJ51" i="5"/>
  <c r="AL51" i="5"/>
  <c r="AN51" i="5"/>
  <c r="AP51" i="5"/>
  <c r="AR51" i="5"/>
  <c r="AT51" i="5"/>
  <c r="AK51" i="5"/>
  <c r="AM51" i="5"/>
  <c r="AO51" i="5"/>
  <c r="AQ51" i="5"/>
  <c r="AS51" i="5"/>
  <c r="AU51" i="5"/>
  <c r="AJ49" i="5"/>
  <c r="AL49" i="5"/>
  <c r="AN49" i="5"/>
  <c r="AP49" i="5"/>
  <c r="AR49" i="5"/>
  <c r="AT49" i="5"/>
  <c r="AK49" i="5"/>
  <c r="AM49" i="5"/>
  <c r="AO49" i="5"/>
  <c r="AQ49" i="5"/>
  <c r="AS49" i="5"/>
  <c r="AU49" i="5"/>
  <c r="AJ47" i="5"/>
  <c r="AL47" i="5"/>
  <c r="AN47" i="5"/>
  <c r="AP47" i="5"/>
  <c r="AR47" i="5"/>
  <c r="AT47" i="5"/>
  <c r="AK47" i="5"/>
  <c r="AM47" i="5"/>
  <c r="AO47" i="5"/>
  <c r="AQ47" i="5"/>
  <c r="AS47" i="5"/>
  <c r="AU47" i="5"/>
  <c r="AJ45" i="5"/>
  <c r="AL45" i="5"/>
  <c r="AN45" i="5"/>
  <c r="AP45" i="5"/>
  <c r="AR45" i="5"/>
  <c r="AT45" i="5"/>
  <c r="AK45" i="5"/>
  <c r="AM45" i="5"/>
  <c r="AO45" i="5"/>
  <c r="AQ45" i="5"/>
  <c r="AS45" i="5"/>
  <c r="AU45" i="5"/>
  <c r="AJ43" i="5"/>
  <c r="AL43" i="5"/>
  <c r="AN43" i="5"/>
  <c r="AP43" i="5"/>
  <c r="AR43" i="5"/>
  <c r="AT43" i="5"/>
  <c r="AK43" i="5"/>
  <c r="AM43" i="5"/>
  <c r="AO43" i="5"/>
  <c r="AQ43" i="5"/>
  <c r="AS43" i="5"/>
  <c r="AU43" i="5"/>
  <c r="AJ41" i="5"/>
  <c r="AL41" i="5"/>
  <c r="AK41" i="5"/>
  <c r="AM41" i="5"/>
  <c r="AN41" i="5"/>
  <c r="AP41" i="5"/>
  <c r="AR41" i="5"/>
  <c r="AT41" i="5"/>
  <c r="AO41" i="5"/>
  <c r="AQ41" i="5"/>
  <c r="AS41" i="5"/>
  <c r="AU41" i="5"/>
  <c r="AJ39" i="5"/>
  <c r="AL39" i="5"/>
  <c r="AN39" i="5"/>
  <c r="AP39" i="5"/>
  <c r="AR39" i="5"/>
  <c r="AT39" i="5"/>
  <c r="AK39" i="5"/>
  <c r="AM39" i="5"/>
  <c r="AO39" i="5"/>
  <c r="AQ39" i="5"/>
  <c r="AS39" i="5"/>
  <c r="AU39" i="5"/>
  <c r="AJ37" i="5"/>
  <c r="AL37" i="5"/>
  <c r="AN37" i="5"/>
  <c r="AP37" i="5"/>
  <c r="AR37" i="5"/>
  <c r="AT37" i="5"/>
  <c r="AK37" i="5"/>
  <c r="AM37" i="5"/>
  <c r="AO37" i="5"/>
  <c r="AQ37" i="5"/>
  <c r="AS37" i="5"/>
  <c r="AU37" i="5"/>
  <c r="AJ35" i="5"/>
  <c r="AL35" i="5"/>
  <c r="AN35" i="5"/>
  <c r="AP35" i="5"/>
  <c r="AR35" i="5"/>
  <c r="AT35" i="5"/>
  <c r="AK35" i="5"/>
  <c r="AM35" i="5"/>
  <c r="AO35" i="5"/>
  <c r="AQ35" i="5"/>
  <c r="AS35" i="5"/>
  <c r="AU35" i="5"/>
  <c r="AJ33" i="5"/>
  <c r="AL33" i="5"/>
  <c r="AN33" i="5"/>
  <c r="AP33" i="5"/>
  <c r="AR33" i="5"/>
  <c r="AT33" i="5"/>
  <c r="AK33" i="5"/>
  <c r="AM33" i="5"/>
  <c r="AO33" i="5"/>
  <c r="AQ33" i="5"/>
  <c r="AS33" i="5"/>
  <c r="AU33" i="5"/>
  <c r="AJ31" i="5"/>
  <c r="AL31" i="5"/>
  <c r="AN31" i="5"/>
  <c r="AP31" i="5"/>
  <c r="AR31" i="5"/>
  <c r="AT31" i="5"/>
  <c r="AK31" i="5"/>
  <c r="AM31" i="5"/>
  <c r="AO31" i="5"/>
  <c r="AQ31" i="5"/>
  <c r="AS31" i="5"/>
  <c r="AU31" i="5"/>
  <c r="AJ29" i="5"/>
  <c r="AL29" i="5"/>
  <c r="AN29" i="5"/>
  <c r="AP29" i="5"/>
  <c r="AR29" i="5"/>
  <c r="AT29" i="5"/>
  <c r="AK29" i="5"/>
  <c r="AM29" i="5"/>
  <c r="AO29" i="5"/>
  <c r="AQ29" i="5"/>
  <c r="AS29" i="5"/>
  <c r="AU29" i="5"/>
  <c r="AJ27" i="5"/>
  <c r="AL27" i="5"/>
  <c r="AN27" i="5"/>
  <c r="AP27" i="5"/>
  <c r="AR27" i="5"/>
  <c r="AT27" i="5"/>
  <c r="AK27" i="5"/>
  <c r="AM27" i="5"/>
  <c r="AO27" i="5"/>
  <c r="AQ27" i="5"/>
  <c r="AS27" i="5"/>
  <c r="AU27" i="5"/>
  <c r="AJ25" i="5"/>
  <c r="AL25" i="5"/>
  <c r="AN25" i="5"/>
  <c r="AP25" i="5"/>
  <c r="AR25" i="5"/>
  <c r="AT25" i="5"/>
  <c r="AK25" i="5"/>
  <c r="AM25" i="5"/>
  <c r="AO25" i="5"/>
  <c r="AQ25" i="5"/>
  <c r="AS25" i="5"/>
  <c r="AU25" i="5"/>
  <c r="AJ23" i="5"/>
  <c r="AL23" i="5"/>
  <c r="AN23" i="5"/>
  <c r="AP23" i="5"/>
  <c r="AR23" i="5"/>
  <c r="AT23" i="5"/>
  <c r="AK23" i="5"/>
  <c r="AM23" i="5"/>
  <c r="AO23" i="5"/>
  <c r="AQ23" i="5"/>
  <c r="AS23" i="5"/>
  <c r="AU23" i="5"/>
  <c r="AJ21" i="5"/>
  <c r="AL21" i="5"/>
  <c r="AN21" i="5"/>
  <c r="AP21" i="5"/>
  <c r="AR21" i="5"/>
  <c r="AT21" i="5"/>
  <c r="AK21" i="5"/>
  <c r="AM21" i="5"/>
  <c r="AO21" i="5"/>
  <c r="AQ21" i="5"/>
  <c r="AS21" i="5"/>
  <c r="AU21" i="5"/>
  <c r="AJ19" i="5"/>
  <c r="AL19" i="5"/>
  <c r="AN19" i="5"/>
  <c r="AP19" i="5"/>
  <c r="AR19" i="5"/>
  <c r="AT19" i="5"/>
  <c r="AK19" i="5"/>
  <c r="AM19" i="5"/>
  <c r="AO19" i="5"/>
  <c r="AQ19" i="5"/>
  <c r="AS19" i="5"/>
  <c r="AU19" i="5"/>
  <c r="AJ17" i="5"/>
  <c r="AL17" i="5"/>
  <c r="AN17" i="5"/>
  <c r="AP17" i="5"/>
  <c r="AR17" i="5"/>
  <c r="AT17" i="5"/>
  <c r="AK17" i="5"/>
  <c r="AM17" i="5"/>
  <c r="AO17" i="5"/>
  <c r="AQ17" i="5"/>
  <c r="AS17" i="5"/>
  <c r="AU17" i="5"/>
  <c r="AJ15" i="5"/>
  <c r="AL15" i="5"/>
  <c r="AN15" i="5"/>
  <c r="AP15" i="5"/>
  <c r="AR15" i="5"/>
  <c r="AT15" i="5"/>
  <c r="AK15" i="5"/>
  <c r="AM15" i="5"/>
  <c r="AO15" i="5"/>
  <c r="AQ15" i="5"/>
  <c r="AS15" i="5"/>
  <c r="AU15" i="5"/>
  <c r="AJ13" i="5"/>
  <c r="AL13" i="5"/>
  <c r="AN13" i="5"/>
  <c r="AP13" i="5"/>
  <c r="AR13" i="5"/>
  <c r="AT13" i="5"/>
  <c r="AK13" i="5"/>
  <c r="AM13" i="5"/>
  <c r="AO13" i="5"/>
  <c r="AQ13" i="5"/>
  <c r="AS13" i="5"/>
  <c r="AU13" i="5"/>
  <c r="J25" i="22"/>
  <c r="B11" i="18"/>
  <c r="A11" i="18" s="1"/>
  <c r="B13" i="18"/>
  <c r="A13" i="18" s="1"/>
  <c r="B14" i="18"/>
  <c r="A14" i="18" s="1"/>
  <c r="B15" i="18"/>
  <c r="A15" i="18" s="1"/>
  <c r="B16" i="18"/>
  <c r="A16" i="18" s="1"/>
  <c r="B17" i="18"/>
  <c r="A17" i="18" s="1"/>
  <c r="B18" i="18"/>
  <c r="A18" i="18" s="1"/>
  <c r="B19" i="18"/>
  <c r="A19" i="18" s="1"/>
  <c r="B20" i="18"/>
  <c r="A20" i="18" s="1"/>
  <c r="B21" i="18"/>
  <c r="A21" i="18" s="1"/>
  <c r="B22" i="18"/>
  <c r="A22" i="18" s="1"/>
  <c r="B23" i="18"/>
  <c r="A23" i="18" s="1"/>
  <c r="B24" i="18"/>
  <c r="A24" i="18" s="1"/>
  <c r="B25" i="18"/>
  <c r="A25" i="18" s="1"/>
  <c r="B26" i="18"/>
  <c r="A26" i="18" s="1"/>
  <c r="B27" i="18"/>
  <c r="A27" i="18" s="1"/>
  <c r="B28" i="18"/>
  <c r="A28" i="18" s="1"/>
  <c r="B29" i="18"/>
  <c r="A29" i="18" s="1"/>
  <c r="B30" i="18"/>
  <c r="A30" i="18" s="1"/>
  <c r="B31" i="18"/>
  <c r="A31" i="18" s="1"/>
  <c r="B32" i="18"/>
  <c r="A32" i="18" s="1"/>
  <c r="B33" i="18"/>
  <c r="A33" i="18" s="1"/>
  <c r="B34" i="18"/>
  <c r="A34" i="18" s="1"/>
  <c r="B35" i="18"/>
  <c r="A35" i="18" s="1"/>
  <c r="B36" i="18"/>
  <c r="A36" i="18" s="1"/>
  <c r="B37" i="18"/>
  <c r="A37" i="18" s="1"/>
  <c r="B38" i="18"/>
  <c r="A38" i="18" s="1"/>
  <c r="B39" i="18"/>
  <c r="A39" i="18" s="1"/>
  <c r="B40" i="18"/>
  <c r="A40" i="18" s="1"/>
  <c r="B41" i="18"/>
  <c r="A41" i="18" s="1"/>
  <c r="B42" i="18"/>
  <c r="A42" i="18" s="1"/>
  <c r="B43" i="18"/>
  <c r="A43" i="18" s="1"/>
  <c r="B44" i="18"/>
  <c r="A44" i="18" s="1"/>
  <c r="B45" i="18"/>
  <c r="A45" i="18" s="1"/>
  <c r="B46" i="18"/>
  <c r="A46" i="18" s="1"/>
  <c r="B47" i="18"/>
  <c r="A47" i="18" s="1"/>
  <c r="B48" i="18"/>
  <c r="A48" i="18" s="1"/>
  <c r="B49" i="18"/>
  <c r="A49" i="18" s="1"/>
  <c r="B50" i="18"/>
  <c r="A50" i="18" s="1"/>
  <c r="B51" i="18"/>
  <c r="A51" i="18" s="1"/>
  <c r="B52" i="18"/>
  <c r="A52" i="18" s="1"/>
  <c r="B53" i="18"/>
  <c r="A53" i="18" s="1"/>
  <c r="B54" i="18"/>
  <c r="A54" i="18" s="1"/>
  <c r="B55" i="18"/>
  <c r="A55" i="18" s="1"/>
  <c r="B56" i="18"/>
  <c r="A56" i="18" s="1"/>
  <c r="B57" i="18"/>
  <c r="A57" i="18" s="1"/>
  <c r="B58" i="18"/>
  <c r="A58" i="18" s="1"/>
  <c r="B10" i="18"/>
  <c r="A10" i="18" s="1"/>
  <c r="L154" i="16"/>
  <c r="K154" i="16"/>
  <c r="J154" i="16"/>
  <c r="L153" i="16"/>
  <c r="K153" i="16"/>
  <c r="J153" i="16"/>
  <c r="L152" i="16"/>
  <c r="K152" i="16"/>
  <c r="J152" i="16"/>
  <c r="L151" i="16"/>
  <c r="K151" i="16"/>
  <c r="J151" i="16"/>
  <c r="L150" i="16"/>
  <c r="K150" i="16"/>
  <c r="J150" i="16"/>
  <c r="L149" i="16"/>
  <c r="K149" i="16"/>
  <c r="J149" i="16"/>
  <c r="L148" i="16"/>
  <c r="K148" i="16"/>
  <c r="J148" i="16"/>
  <c r="L147" i="16"/>
  <c r="K147" i="16"/>
  <c r="J147" i="16"/>
  <c r="L146" i="16"/>
  <c r="K146" i="16"/>
  <c r="J146" i="16"/>
  <c r="L145" i="16"/>
  <c r="K145" i="16"/>
  <c r="J145" i="16"/>
  <c r="L144" i="16"/>
  <c r="K144" i="16"/>
  <c r="J144" i="16"/>
  <c r="L143" i="16"/>
  <c r="K143" i="16"/>
  <c r="J143" i="16"/>
  <c r="L142" i="16"/>
  <c r="K142" i="16"/>
  <c r="J142" i="16"/>
  <c r="L141" i="16"/>
  <c r="K141" i="16"/>
  <c r="J141" i="16"/>
  <c r="L140" i="16"/>
  <c r="K140" i="16"/>
  <c r="J140" i="16"/>
  <c r="L139" i="16"/>
  <c r="K139" i="16"/>
  <c r="J139" i="16"/>
  <c r="L138" i="16"/>
  <c r="K138" i="16"/>
  <c r="J138" i="16"/>
  <c r="L137" i="16"/>
  <c r="K137" i="16"/>
  <c r="J137" i="16"/>
  <c r="L136" i="16"/>
  <c r="K136" i="16"/>
  <c r="J136" i="16"/>
  <c r="L135" i="16"/>
  <c r="K135" i="16"/>
  <c r="J135" i="16"/>
  <c r="L134" i="16"/>
  <c r="K134" i="16"/>
  <c r="J134" i="16"/>
  <c r="L133" i="16"/>
  <c r="K133" i="16"/>
  <c r="J133" i="16"/>
  <c r="L132" i="16"/>
  <c r="K132" i="16"/>
  <c r="J132" i="16"/>
  <c r="L131" i="16"/>
  <c r="K131" i="16"/>
  <c r="J131" i="16"/>
  <c r="L130" i="16"/>
  <c r="K130" i="16"/>
  <c r="J130" i="16"/>
  <c r="L129" i="16"/>
  <c r="K129" i="16"/>
  <c r="J129" i="16"/>
  <c r="L128" i="16"/>
  <c r="K128" i="16"/>
  <c r="J128" i="16"/>
  <c r="L127" i="16"/>
  <c r="K127" i="16"/>
  <c r="J127" i="16"/>
  <c r="L126" i="16"/>
  <c r="K126" i="16"/>
  <c r="J126" i="16"/>
  <c r="L125" i="16"/>
  <c r="K125" i="16"/>
  <c r="J125" i="16"/>
  <c r="L124" i="16"/>
  <c r="K124" i="16"/>
  <c r="J124" i="16"/>
  <c r="L123" i="16"/>
  <c r="K123" i="16"/>
  <c r="J123" i="16"/>
  <c r="L122" i="16"/>
  <c r="K122" i="16"/>
  <c r="J122" i="16"/>
  <c r="L121" i="16"/>
  <c r="K121" i="16"/>
  <c r="J121" i="16"/>
  <c r="L120" i="16"/>
  <c r="K120" i="16"/>
  <c r="J120" i="16"/>
  <c r="L119" i="16"/>
  <c r="K119" i="16"/>
  <c r="J119" i="16"/>
  <c r="L118" i="16"/>
  <c r="K118" i="16"/>
  <c r="J118" i="16"/>
  <c r="L117" i="16"/>
  <c r="K117" i="16"/>
  <c r="J117" i="16"/>
  <c r="L116" i="16"/>
  <c r="K116" i="16"/>
  <c r="J116" i="16"/>
  <c r="L115" i="16"/>
  <c r="K115" i="16"/>
  <c r="J115" i="16"/>
  <c r="L114" i="16"/>
  <c r="K114" i="16"/>
  <c r="J114" i="16"/>
  <c r="L113" i="16"/>
  <c r="K113" i="16"/>
  <c r="J113" i="16"/>
  <c r="L112" i="16"/>
  <c r="K112" i="16"/>
  <c r="J112" i="16"/>
  <c r="L111" i="16"/>
  <c r="K111" i="16"/>
  <c r="J111" i="16"/>
  <c r="L110" i="16"/>
  <c r="K110" i="16"/>
  <c r="J110" i="16"/>
  <c r="L109" i="16"/>
  <c r="K109" i="16"/>
  <c r="J109" i="16"/>
  <c r="L108" i="16"/>
  <c r="K108" i="16"/>
  <c r="J108" i="16"/>
  <c r="L107" i="16"/>
  <c r="K107" i="16"/>
  <c r="J107" i="16"/>
  <c r="L106" i="16"/>
  <c r="K106" i="16"/>
  <c r="J106" i="16"/>
  <c r="L105" i="16"/>
  <c r="K105" i="16"/>
  <c r="J105" i="16"/>
  <c r="L104" i="16"/>
  <c r="K104" i="16"/>
  <c r="J104" i="16"/>
  <c r="L103" i="16"/>
  <c r="K103" i="16"/>
  <c r="J103" i="16"/>
  <c r="L102" i="16"/>
  <c r="K102" i="16"/>
  <c r="J102" i="16"/>
  <c r="L101" i="16"/>
  <c r="K101" i="16"/>
  <c r="J101" i="16"/>
  <c r="L100" i="16"/>
  <c r="K100" i="16"/>
  <c r="J100" i="16"/>
  <c r="L99" i="16"/>
  <c r="K99" i="16"/>
  <c r="J99" i="16"/>
  <c r="L98" i="16"/>
  <c r="K98" i="16"/>
  <c r="J98" i="16"/>
  <c r="L97" i="16"/>
  <c r="K97" i="16"/>
  <c r="J97" i="16"/>
  <c r="L96" i="16"/>
  <c r="K96" i="16"/>
  <c r="J96" i="16"/>
  <c r="L95" i="16"/>
  <c r="K95" i="16"/>
  <c r="J95" i="16"/>
  <c r="L94" i="16"/>
  <c r="K94" i="16"/>
  <c r="J94" i="16"/>
  <c r="L93" i="16"/>
  <c r="K93" i="16"/>
  <c r="J93" i="16"/>
  <c r="L92" i="16"/>
  <c r="K92" i="16"/>
  <c r="J92" i="16"/>
  <c r="L91" i="16"/>
  <c r="K91" i="16"/>
  <c r="J91" i="16"/>
  <c r="L90" i="16"/>
  <c r="K90" i="16"/>
  <c r="J90" i="16"/>
  <c r="L89" i="16"/>
  <c r="K89" i="16"/>
  <c r="J89" i="16"/>
  <c r="L88" i="16"/>
  <c r="K88" i="16"/>
  <c r="J88" i="16"/>
  <c r="L87" i="16"/>
  <c r="K87" i="16"/>
  <c r="J87" i="16"/>
  <c r="L86" i="16"/>
  <c r="K86" i="16"/>
  <c r="J86" i="16"/>
  <c r="L85" i="16"/>
  <c r="K85" i="16"/>
  <c r="J85" i="16"/>
  <c r="L84" i="16"/>
  <c r="K84" i="16"/>
  <c r="J84" i="16"/>
  <c r="L83" i="16"/>
  <c r="K83" i="16"/>
  <c r="J83" i="16"/>
  <c r="L82" i="16"/>
  <c r="K82" i="16"/>
  <c r="J82" i="16"/>
  <c r="L81" i="16"/>
  <c r="K81" i="16"/>
  <c r="J81" i="16"/>
  <c r="L80" i="16"/>
  <c r="K80" i="16"/>
  <c r="J80" i="16"/>
  <c r="L79" i="16"/>
  <c r="K79" i="16"/>
  <c r="J79" i="16"/>
  <c r="L78" i="16"/>
  <c r="K78" i="16"/>
  <c r="J78" i="16"/>
  <c r="L77" i="16"/>
  <c r="K77" i="16"/>
  <c r="J77" i="16"/>
  <c r="L76" i="16"/>
  <c r="K76" i="16"/>
  <c r="J76" i="16"/>
  <c r="L75" i="16"/>
  <c r="K75" i="16"/>
  <c r="J75" i="16"/>
  <c r="L74" i="16"/>
  <c r="K74" i="16"/>
  <c r="J74" i="16"/>
  <c r="L73" i="16"/>
  <c r="K73" i="16"/>
  <c r="J73" i="16"/>
  <c r="L72" i="16"/>
  <c r="K72" i="16"/>
  <c r="J72" i="16"/>
  <c r="L71" i="16"/>
  <c r="K71" i="16"/>
  <c r="J71" i="16"/>
  <c r="L70" i="16"/>
  <c r="K70" i="16"/>
  <c r="J70" i="16"/>
  <c r="L69" i="16"/>
  <c r="K69" i="16"/>
  <c r="J69" i="16"/>
  <c r="L68" i="16"/>
  <c r="K68" i="16"/>
  <c r="J68" i="16"/>
  <c r="L67" i="16"/>
  <c r="K67" i="16"/>
  <c r="J67" i="16"/>
  <c r="L66" i="16"/>
  <c r="K66" i="16"/>
  <c r="J66" i="16"/>
  <c r="L65" i="16"/>
  <c r="K65" i="16"/>
  <c r="J65" i="16"/>
  <c r="L64" i="16"/>
  <c r="K64" i="16"/>
  <c r="J64" i="16"/>
  <c r="L63" i="16"/>
  <c r="K63" i="16"/>
  <c r="J63" i="16"/>
  <c r="L62" i="16"/>
  <c r="K62" i="16"/>
  <c r="J62" i="16"/>
  <c r="L61" i="16"/>
  <c r="K61" i="16"/>
  <c r="J61" i="16"/>
  <c r="L60" i="16"/>
  <c r="K60" i="16"/>
  <c r="J60" i="16"/>
  <c r="L59" i="16"/>
  <c r="K59" i="16"/>
  <c r="J59" i="16"/>
  <c r="L58" i="16"/>
  <c r="K58" i="16"/>
  <c r="J58" i="16"/>
  <c r="L57" i="16"/>
  <c r="K57" i="16"/>
  <c r="J57" i="16"/>
  <c r="L56" i="16"/>
  <c r="K56" i="16"/>
  <c r="J56" i="16"/>
  <c r="L55" i="16"/>
  <c r="K55" i="16"/>
  <c r="J55" i="16"/>
  <c r="L54" i="16"/>
  <c r="K54" i="16"/>
  <c r="J54" i="16"/>
  <c r="L53" i="16"/>
  <c r="K53" i="16"/>
  <c r="J53" i="16"/>
  <c r="L52" i="16"/>
  <c r="K52" i="16"/>
  <c r="J52" i="16"/>
  <c r="L51" i="16"/>
  <c r="K51" i="16"/>
  <c r="J51" i="16"/>
  <c r="L50" i="16"/>
  <c r="K50" i="16"/>
  <c r="J50" i="16"/>
  <c r="L49" i="16"/>
  <c r="K49" i="16"/>
  <c r="J49" i="16"/>
  <c r="L48" i="16"/>
  <c r="K48" i="16"/>
  <c r="J48" i="16"/>
  <c r="L47" i="16"/>
  <c r="K47" i="16"/>
  <c r="J47" i="16"/>
  <c r="L46" i="16"/>
  <c r="K46" i="16"/>
  <c r="J46" i="16"/>
  <c r="L45" i="16"/>
  <c r="K45" i="16"/>
  <c r="J45" i="16"/>
  <c r="L44" i="16"/>
  <c r="K44" i="16"/>
  <c r="J44" i="16"/>
  <c r="L43" i="16"/>
  <c r="K43" i="16"/>
  <c r="J43" i="16"/>
  <c r="L42" i="16"/>
  <c r="K42" i="16"/>
  <c r="J42" i="16"/>
  <c r="L41" i="16"/>
  <c r="K41" i="16"/>
  <c r="J41" i="16"/>
  <c r="L40" i="16"/>
  <c r="K40" i="16"/>
  <c r="J40" i="16"/>
  <c r="L39" i="16"/>
  <c r="K39" i="16"/>
  <c r="J39" i="16"/>
  <c r="L38" i="16"/>
  <c r="K38" i="16"/>
  <c r="J38" i="16"/>
  <c r="L37" i="16"/>
  <c r="K37" i="16"/>
  <c r="J37" i="16"/>
  <c r="L36" i="16"/>
  <c r="K36" i="16"/>
  <c r="J36" i="16"/>
  <c r="L35" i="16"/>
  <c r="K35" i="16"/>
  <c r="J35" i="16"/>
  <c r="L34" i="16"/>
  <c r="K34" i="16"/>
  <c r="J34" i="16"/>
  <c r="L33" i="16"/>
  <c r="K33" i="16"/>
  <c r="J33" i="16"/>
  <c r="L32" i="16"/>
  <c r="K32" i="16"/>
  <c r="J32" i="16"/>
  <c r="L31" i="16"/>
  <c r="K31" i="16"/>
  <c r="J31" i="16"/>
  <c r="L30" i="16"/>
  <c r="K30" i="16"/>
  <c r="J30" i="16"/>
  <c r="L29" i="16"/>
  <c r="K29" i="16"/>
  <c r="J29" i="16"/>
  <c r="S28" i="16"/>
  <c r="L28" i="16"/>
  <c r="K28" i="16"/>
  <c r="J28" i="16"/>
  <c r="S27" i="16"/>
  <c r="L27" i="16"/>
  <c r="K27" i="16"/>
  <c r="J27" i="16"/>
  <c r="S26" i="16"/>
  <c r="L26" i="16"/>
  <c r="K26" i="16"/>
  <c r="J26" i="16"/>
  <c r="S25" i="16"/>
  <c r="L25" i="16"/>
  <c r="K25" i="16"/>
  <c r="J25" i="16"/>
  <c r="S24" i="16"/>
  <c r="L24" i="16"/>
  <c r="K24" i="16"/>
  <c r="J24" i="16"/>
  <c r="S23" i="16"/>
  <c r="L23" i="16"/>
  <c r="K23" i="16"/>
  <c r="J23" i="16"/>
  <c r="S22" i="16"/>
  <c r="L22" i="16"/>
  <c r="K22" i="16"/>
  <c r="J22" i="16"/>
  <c r="S21" i="16"/>
  <c r="L21" i="16"/>
  <c r="K21" i="16"/>
  <c r="J21" i="16"/>
  <c r="S20" i="16"/>
  <c r="L20" i="16"/>
  <c r="K20" i="16"/>
  <c r="J20" i="16"/>
  <c r="S19" i="16"/>
  <c r="L19" i="16"/>
  <c r="K19" i="16"/>
  <c r="J19" i="16"/>
  <c r="S18" i="16"/>
  <c r="L18" i="16"/>
  <c r="K18" i="16"/>
  <c r="J18" i="16"/>
  <c r="S17" i="16"/>
  <c r="L17" i="16"/>
  <c r="K17" i="16"/>
  <c r="J17" i="16"/>
  <c r="S16" i="16"/>
  <c r="L16" i="16"/>
  <c r="K16" i="16"/>
  <c r="J16" i="16"/>
  <c r="S15" i="16"/>
  <c r="L15" i="16"/>
  <c r="K15" i="16"/>
  <c r="J15" i="16"/>
  <c r="S14" i="16"/>
  <c r="L14" i="16"/>
  <c r="K14" i="16"/>
  <c r="J14" i="16"/>
  <c r="S13" i="16"/>
  <c r="L9" i="16"/>
  <c r="K9" i="16"/>
  <c r="J9" i="16"/>
  <c r="S12" i="16"/>
  <c r="L13" i="16"/>
  <c r="K13" i="16"/>
  <c r="J13" i="16"/>
  <c r="S11" i="16"/>
  <c r="L12" i="16"/>
  <c r="K12" i="16"/>
  <c r="J12" i="16"/>
  <c r="S10" i="16"/>
  <c r="L11" i="16"/>
  <c r="K11" i="16"/>
  <c r="J11" i="16"/>
  <c r="S9" i="16"/>
  <c r="I6" i="16"/>
  <c r="Y10" i="15"/>
  <c r="Y11" i="15"/>
  <c r="Y12" i="15"/>
  <c r="Y13" i="15"/>
  <c r="Y14" i="15"/>
  <c r="Y15" i="15"/>
  <c r="Y16" i="15"/>
  <c r="Y17" i="15"/>
  <c r="Y18" i="15"/>
  <c r="Y19" i="15"/>
  <c r="Y20" i="15"/>
  <c r="Y21" i="15"/>
  <c r="Y22" i="15"/>
  <c r="Y23" i="15"/>
  <c r="Y24" i="15"/>
  <c r="Y25" i="15"/>
  <c r="Y26" i="15"/>
  <c r="Y27" i="15"/>
  <c r="Y28" i="15"/>
  <c r="W10" i="15"/>
  <c r="W11" i="15"/>
  <c r="W12" i="15"/>
  <c r="W13" i="15"/>
  <c r="W14" i="15"/>
  <c r="W15" i="15"/>
  <c r="W16" i="15"/>
  <c r="W17" i="15"/>
  <c r="W18" i="15"/>
  <c r="W19" i="15"/>
  <c r="W20" i="15"/>
  <c r="W21" i="15"/>
  <c r="W22" i="15"/>
  <c r="W23" i="15"/>
  <c r="W24" i="15"/>
  <c r="W25" i="15"/>
  <c r="W26" i="15"/>
  <c r="W27" i="15"/>
  <c r="W28" i="15"/>
  <c r="Y9" i="15"/>
  <c r="W9" i="15"/>
  <c r="K6" i="15"/>
  <c r="N154" i="15"/>
  <c r="M154" i="15"/>
  <c r="L154" i="15"/>
  <c r="N153" i="15"/>
  <c r="M153" i="15"/>
  <c r="L153" i="15"/>
  <c r="N152" i="15"/>
  <c r="M152" i="15"/>
  <c r="L152" i="15"/>
  <c r="N151" i="15"/>
  <c r="M151" i="15"/>
  <c r="L151" i="15"/>
  <c r="N150" i="15"/>
  <c r="M150" i="15"/>
  <c r="L150" i="15"/>
  <c r="N149" i="15"/>
  <c r="M149" i="15"/>
  <c r="L149" i="15"/>
  <c r="N148" i="15"/>
  <c r="M148" i="15"/>
  <c r="L148" i="15"/>
  <c r="N147" i="15"/>
  <c r="M147" i="15"/>
  <c r="L147" i="15"/>
  <c r="N146" i="15"/>
  <c r="M146" i="15"/>
  <c r="L146" i="15"/>
  <c r="N145" i="15"/>
  <c r="M145" i="15"/>
  <c r="L145" i="15"/>
  <c r="N144" i="15"/>
  <c r="M144" i="15"/>
  <c r="L144" i="15"/>
  <c r="N143" i="15"/>
  <c r="M143" i="15"/>
  <c r="L143" i="15"/>
  <c r="N142" i="15"/>
  <c r="M142" i="15"/>
  <c r="L142" i="15"/>
  <c r="N141" i="15"/>
  <c r="M141" i="15"/>
  <c r="L141" i="15"/>
  <c r="N140" i="15"/>
  <c r="M140" i="15"/>
  <c r="L140" i="15"/>
  <c r="N139" i="15"/>
  <c r="M139" i="15"/>
  <c r="L139" i="15"/>
  <c r="N138" i="15"/>
  <c r="M138" i="15"/>
  <c r="L138" i="15"/>
  <c r="N137" i="15"/>
  <c r="M137" i="15"/>
  <c r="L137" i="15"/>
  <c r="N136" i="15"/>
  <c r="M136" i="15"/>
  <c r="L136" i="15"/>
  <c r="N135" i="15"/>
  <c r="M135" i="15"/>
  <c r="L135" i="15"/>
  <c r="N134" i="15"/>
  <c r="M134" i="15"/>
  <c r="L134" i="15"/>
  <c r="N133" i="15"/>
  <c r="M133" i="15"/>
  <c r="L133" i="15"/>
  <c r="N132" i="15"/>
  <c r="M132" i="15"/>
  <c r="L132" i="15"/>
  <c r="N131" i="15"/>
  <c r="M131" i="15"/>
  <c r="L131" i="15"/>
  <c r="N130" i="15"/>
  <c r="M130" i="15"/>
  <c r="L130" i="15"/>
  <c r="N129" i="15"/>
  <c r="M129" i="15"/>
  <c r="L129" i="15"/>
  <c r="N128" i="15"/>
  <c r="M128" i="15"/>
  <c r="L128" i="15"/>
  <c r="N127" i="15"/>
  <c r="M127" i="15"/>
  <c r="L127" i="15"/>
  <c r="N126" i="15"/>
  <c r="M126" i="15"/>
  <c r="L126" i="15"/>
  <c r="N125" i="15"/>
  <c r="M125" i="15"/>
  <c r="L125" i="15"/>
  <c r="N124" i="15"/>
  <c r="M124" i="15"/>
  <c r="L124" i="15"/>
  <c r="N123" i="15"/>
  <c r="M123" i="15"/>
  <c r="L123" i="15"/>
  <c r="N122" i="15"/>
  <c r="M122" i="15"/>
  <c r="L122" i="15"/>
  <c r="N121" i="15"/>
  <c r="M121" i="15"/>
  <c r="L121" i="15"/>
  <c r="N120" i="15"/>
  <c r="M120" i="15"/>
  <c r="L120" i="15"/>
  <c r="N119" i="15"/>
  <c r="M119" i="15"/>
  <c r="L119" i="15"/>
  <c r="N118" i="15"/>
  <c r="M118" i="15"/>
  <c r="L118" i="15"/>
  <c r="N117" i="15"/>
  <c r="M117" i="15"/>
  <c r="L117" i="15"/>
  <c r="N116" i="15"/>
  <c r="M116" i="15"/>
  <c r="L116" i="15"/>
  <c r="N115" i="15"/>
  <c r="M115" i="15"/>
  <c r="L115" i="15"/>
  <c r="N114" i="15"/>
  <c r="M114" i="15"/>
  <c r="L114" i="15"/>
  <c r="N113" i="15"/>
  <c r="M113" i="15"/>
  <c r="L113" i="15"/>
  <c r="N112" i="15"/>
  <c r="M112" i="15"/>
  <c r="L112" i="15"/>
  <c r="N111" i="15"/>
  <c r="M111" i="15"/>
  <c r="L111" i="15"/>
  <c r="N110" i="15"/>
  <c r="M110" i="15"/>
  <c r="L110" i="15"/>
  <c r="N109" i="15"/>
  <c r="M109" i="15"/>
  <c r="L109" i="15"/>
  <c r="N108" i="15"/>
  <c r="M108" i="15"/>
  <c r="L108" i="15"/>
  <c r="N107" i="15"/>
  <c r="M107" i="15"/>
  <c r="L107" i="15"/>
  <c r="N106" i="15"/>
  <c r="M106" i="15"/>
  <c r="L106" i="15"/>
  <c r="N105" i="15"/>
  <c r="M105" i="15"/>
  <c r="L105" i="15"/>
  <c r="N104" i="15"/>
  <c r="M104" i="15"/>
  <c r="L104" i="15"/>
  <c r="N103" i="15"/>
  <c r="M103" i="15"/>
  <c r="L103" i="15"/>
  <c r="N102" i="15"/>
  <c r="M102" i="15"/>
  <c r="L102" i="15"/>
  <c r="N101" i="15"/>
  <c r="M101" i="15"/>
  <c r="L101" i="15"/>
  <c r="N100" i="15"/>
  <c r="M100" i="15"/>
  <c r="L100" i="15"/>
  <c r="N99" i="15"/>
  <c r="M99" i="15"/>
  <c r="L99" i="15"/>
  <c r="N98" i="15"/>
  <c r="M98" i="15"/>
  <c r="L98" i="15"/>
  <c r="N97" i="15"/>
  <c r="M97" i="15"/>
  <c r="L97" i="15"/>
  <c r="N96" i="15"/>
  <c r="M96" i="15"/>
  <c r="L96" i="15"/>
  <c r="N95" i="15"/>
  <c r="M95" i="15"/>
  <c r="L95" i="15"/>
  <c r="N94" i="15"/>
  <c r="M94" i="15"/>
  <c r="L94" i="15"/>
  <c r="N93" i="15"/>
  <c r="M93" i="15"/>
  <c r="L93" i="15"/>
  <c r="N92" i="15"/>
  <c r="M92" i="15"/>
  <c r="L92" i="15"/>
  <c r="N91" i="15"/>
  <c r="M91" i="15"/>
  <c r="L91" i="15"/>
  <c r="N90" i="15"/>
  <c r="M90" i="15"/>
  <c r="L90" i="15"/>
  <c r="N89" i="15"/>
  <c r="M89" i="15"/>
  <c r="L89" i="15"/>
  <c r="N88" i="15"/>
  <c r="M88" i="15"/>
  <c r="L88" i="15"/>
  <c r="N87" i="15"/>
  <c r="M87" i="15"/>
  <c r="L87" i="15"/>
  <c r="N86" i="15"/>
  <c r="M86" i="15"/>
  <c r="L86" i="15"/>
  <c r="N85" i="15"/>
  <c r="M85" i="15"/>
  <c r="L85" i="15"/>
  <c r="N84" i="15"/>
  <c r="M84" i="15"/>
  <c r="L84" i="15"/>
  <c r="N83" i="15"/>
  <c r="M83" i="15"/>
  <c r="L83" i="15"/>
  <c r="N82" i="15"/>
  <c r="M82" i="15"/>
  <c r="L82" i="15"/>
  <c r="N81" i="15"/>
  <c r="M81" i="15"/>
  <c r="L81" i="15"/>
  <c r="N80" i="15"/>
  <c r="M80" i="15"/>
  <c r="L80" i="15"/>
  <c r="N79" i="15"/>
  <c r="M79" i="15"/>
  <c r="L79" i="15"/>
  <c r="N78" i="15"/>
  <c r="M78" i="15"/>
  <c r="L78" i="15"/>
  <c r="N77" i="15"/>
  <c r="M77" i="15"/>
  <c r="L77" i="15"/>
  <c r="N76" i="15"/>
  <c r="M76" i="15"/>
  <c r="L76" i="15"/>
  <c r="N75" i="15"/>
  <c r="M75" i="15"/>
  <c r="L75" i="15"/>
  <c r="N74" i="15"/>
  <c r="M74" i="15"/>
  <c r="L74" i="15"/>
  <c r="N73" i="15"/>
  <c r="M73" i="15"/>
  <c r="L73" i="15"/>
  <c r="N72" i="15"/>
  <c r="M72" i="15"/>
  <c r="L72" i="15"/>
  <c r="N71" i="15"/>
  <c r="M71" i="15"/>
  <c r="L71" i="15"/>
  <c r="N70" i="15"/>
  <c r="M70" i="15"/>
  <c r="L70" i="15"/>
  <c r="N69" i="15"/>
  <c r="M69" i="15"/>
  <c r="L69" i="15"/>
  <c r="N68" i="15"/>
  <c r="M68" i="15"/>
  <c r="L68" i="15"/>
  <c r="N67" i="15"/>
  <c r="M67" i="15"/>
  <c r="L67" i="15"/>
  <c r="N66" i="15"/>
  <c r="M66" i="15"/>
  <c r="L66" i="15"/>
  <c r="N65" i="15"/>
  <c r="M65" i="15"/>
  <c r="L65" i="15"/>
  <c r="N64" i="15"/>
  <c r="M64" i="15"/>
  <c r="L64" i="15"/>
  <c r="N63" i="15"/>
  <c r="M63" i="15"/>
  <c r="L63" i="15"/>
  <c r="N62" i="15"/>
  <c r="M62" i="15"/>
  <c r="L62" i="15"/>
  <c r="N61" i="15"/>
  <c r="M61" i="15"/>
  <c r="L61" i="15"/>
  <c r="N60" i="15"/>
  <c r="M60" i="15"/>
  <c r="L60" i="15"/>
  <c r="N59" i="15"/>
  <c r="M59" i="15"/>
  <c r="L59" i="15"/>
  <c r="N58" i="15"/>
  <c r="M58" i="15"/>
  <c r="L58" i="15"/>
  <c r="N57" i="15"/>
  <c r="M57" i="15"/>
  <c r="L57" i="15"/>
  <c r="N56" i="15"/>
  <c r="M56" i="15"/>
  <c r="L56" i="15"/>
  <c r="N55" i="15"/>
  <c r="M55" i="15"/>
  <c r="L55" i="15"/>
  <c r="N54" i="15"/>
  <c r="M54" i="15"/>
  <c r="L54" i="15"/>
  <c r="N53" i="15"/>
  <c r="M53" i="15"/>
  <c r="L53" i="15"/>
  <c r="N52" i="15"/>
  <c r="M52" i="15"/>
  <c r="L52" i="15"/>
  <c r="N51" i="15"/>
  <c r="M51" i="15"/>
  <c r="L51" i="15"/>
  <c r="N50" i="15"/>
  <c r="M50" i="15"/>
  <c r="L50" i="15"/>
  <c r="N49" i="15"/>
  <c r="M49" i="15"/>
  <c r="L49" i="15"/>
  <c r="N48" i="15"/>
  <c r="M48" i="15"/>
  <c r="L48" i="15"/>
  <c r="N47" i="15"/>
  <c r="M47" i="15"/>
  <c r="L47" i="15"/>
  <c r="N46" i="15"/>
  <c r="M46" i="15"/>
  <c r="L46" i="15"/>
  <c r="N45" i="15"/>
  <c r="M45" i="15"/>
  <c r="L45" i="15"/>
  <c r="N44" i="15"/>
  <c r="M44" i="15"/>
  <c r="L44" i="15"/>
  <c r="N43" i="15"/>
  <c r="M43" i="15"/>
  <c r="L43" i="15"/>
  <c r="N42" i="15"/>
  <c r="M42" i="15"/>
  <c r="L42" i="15"/>
  <c r="N41" i="15"/>
  <c r="M41" i="15"/>
  <c r="L41" i="15"/>
  <c r="N40" i="15"/>
  <c r="M40" i="15"/>
  <c r="L40" i="15"/>
  <c r="N39" i="15"/>
  <c r="M39" i="15"/>
  <c r="L39" i="15"/>
  <c r="N38" i="15"/>
  <c r="M38" i="15"/>
  <c r="L38" i="15"/>
  <c r="N37" i="15"/>
  <c r="M37" i="15"/>
  <c r="L37" i="15"/>
  <c r="N36" i="15"/>
  <c r="M36" i="15"/>
  <c r="L36" i="15"/>
  <c r="N35" i="15"/>
  <c r="M35" i="15"/>
  <c r="L35" i="15"/>
  <c r="N34" i="15"/>
  <c r="M34" i="15"/>
  <c r="L34" i="15"/>
  <c r="N33" i="15"/>
  <c r="M33" i="15"/>
  <c r="L33" i="15"/>
  <c r="N32" i="15"/>
  <c r="M32" i="15"/>
  <c r="L32" i="15"/>
  <c r="N31" i="15"/>
  <c r="M31" i="15"/>
  <c r="L31" i="15"/>
  <c r="N30" i="15"/>
  <c r="M30" i="15"/>
  <c r="L30" i="15"/>
  <c r="N29" i="15"/>
  <c r="M29" i="15"/>
  <c r="L29" i="15"/>
  <c r="N28" i="15"/>
  <c r="M28" i="15"/>
  <c r="L28" i="15"/>
  <c r="N27" i="15"/>
  <c r="M27" i="15"/>
  <c r="L27" i="15"/>
  <c r="N26" i="15"/>
  <c r="M26" i="15"/>
  <c r="L26" i="15"/>
  <c r="N25" i="15"/>
  <c r="M25" i="15"/>
  <c r="L25" i="15"/>
  <c r="N24" i="15"/>
  <c r="M24" i="15"/>
  <c r="L24" i="15"/>
  <c r="N23" i="15"/>
  <c r="M23" i="15"/>
  <c r="L23" i="15"/>
  <c r="N22" i="15"/>
  <c r="M22" i="15"/>
  <c r="L22" i="15"/>
  <c r="N21" i="15"/>
  <c r="M21" i="15"/>
  <c r="L21" i="15"/>
  <c r="N20" i="15"/>
  <c r="M20" i="15"/>
  <c r="L20" i="15"/>
  <c r="N19" i="15"/>
  <c r="M19" i="15"/>
  <c r="L19" i="15"/>
  <c r="N18" i="15"/>
  <c r="M18" i="15"/>
  <c r="L18" i="15"/>
  <c r="N17" i="15"/>
  <c r="M17" i="15"/>
  <c r="L17" i="15"/>
  <c r="N16" i="15"/>
  <c r="M16" i="15"/>
  <c r="L16" i="15"/>
  <c r="N15" i="15"/>
  <c r="M15" i="15"/>
  <c r="L15" i="15"/>
  <c r="N14" i="15"/>
  <c r="M14" i="15"/>
  <c r="L14" i="15"/>
  <c r="R14" i="15" s="1"/>
  <c r="N13" i="15"/>
  <c r="M13" i="15"/>
  <c r="L13" i="15"/>
  <c r="R13" i="15" s="1"/>
  <c r="N12" i="15"/>
  <c r="M12" i="15"/>
  <c r="L12" i="15"/>
  <c r="S10" i="14"/>
  <c r="S11" i="14"/>
  <c r="S12" i="14"/>
  <c r="S13" i="14"/>
  <c r="S14" i="14"/>
  <c r="S15" i="14"/>
  <c r="S9" i="14"/>
  <c r="N556" i="14"/>
  <c r="M556" i="14"/>
  <c r="L556" i="14"/>
  <c r="U15" i="14"/>
  <c r="N26" i="14"/>
  <c r="M26" i="14"/>
  <c r="L26" i="14"/>
  <c r="U14" i="14"/>
  <c r="U13" i="14"/>
  <c r="U12" i="14"/>
  <c r="U11" i="14"/>
  <c r="U10" i="14"/>
  <c r="U9" i="14"/>
  <c r="K6" i="14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/>
  <c r="X40" i="13"/>
  <c r="X41" i="13"/>
  <c r="X42" i="13"/>
  <c r="X43" i="13"/>
  <c r="X44" i="13"/>
  <c r="X45" i="13"/>
  <c r="X46" i="13"/>
  <c r="X47" i="13"/>
  <c r="X48" i="13"/>
  <c r="X49" i="13"/>
  <c r="X50" i="13"/>
  <c r="X51" i="13"/>
  <c r="X52" i="13"/>
  <c r="X53" i="13"/>
  <c r="X54" i="13"/>
  <c r="X55" i="13"/>
  <c r="X56" i="13"/>
  <c r="X57" i="13"/>
  <c r="X58" i="13"/>
  <c r="X9" i="13"/>
  <c r="L89" i="13"/>
  <c r="K89" i="13"/>
  <c r="J89" i="13"/>
  <c r="P89" i="13" s="1"/>
  <c r="L88" i="13"/>
  <c r="K88" i="13"/>
  <c r="J88" i="13"/>
  <c r="P88" i="13" s="1"/>
  <c r="L87" i="13"/>
  <c r="K87" i="13"/>
  <c r="J87" i="13"/>
  <c r="P87" i="13" s="1"/>
  <c r="L86" i="13"/>
  <c r="K86" i="13"/>
  <c r="J86" i="13"/>
  <c r="P86" i="13" s="1"/>
  <c r="L85" i="13"/>
  <c r="K85" i="13"/>
  <c r="J85" i="13"/>
  <c r="P85" i="13" s="1"/>
  <c r="L84" i="13"/>
  <c r="K84" i="13"/>
  <c r="J84" i="13"/>
  <c r="P84" i="13" s="1"/>
  <c r="L83" i="13"/>
  <c r="K83" i="13"/>
  <c r="J83" i="13"/>
  <c r="P83" i="13" s="1"/>
  <c r="L82" i="13"/>
  <c r="K82" i="13"/>
  <c r="J82" i="13"/>
  <c r="P82" i="13" s="1"/>
  <c r="L81" i="13"/>
  <c r="K81" i="13"/>
  <c r="J81" i="13"/>
  <c r="P81" i="13" s="1"/>
  <c r="L80" i="13"/>
  <c r="K80" i="13"/>
  <c r="J80" i="13"/>
  <c r="P80" i="13" s="1"/>
  <c r="L79" i="13"/>
  <c r="K79" i="13"/>
  <c r="J79" i="13"/>
  <c r="P79" i="13" s="1"/>
  <c r="L78" i="13"/>
  <c r="K78" i="13"/>
  <c r="J78" i="13"/>
  <c r="P78" i="13" s="1"/>
  <c r="L77" i="13"/>
  <c r="K77" i="13"/>
  <c r="J77" i="13"/>
  <c r="P77" i="13" s="1"/>
  <c r="L76" i="13"/>
  <c r="K76" i="13"/>
  <c r="J76" i="13"/>
  <c r="P76" i="13" s="1"/>
  <c r="L75" i="13"/>
  <c r="K75" i="13"/>
  <c r="J75" i="13"/>
  <c r="P75" i="13" s="1"/>
  <c r="L74" i="13"/>
  <c r="K74" i="13"/>
  <c r="J74" i="13"/>
  <c r="P74" i="13" s="1"/>
  <c r="L73" i="13"/>
  <c r="K73" i="13"/>
  <c r="J73" i="13"/>
  <c r="P73" i="13" s="1"/>
  <c r="L72" i="13"/>
  <c r="K72" i="13"/>
  <c r="J72" i="13"/>
  <c r="P72" i="13" s="1"/>
  <c r="L71" i="13"/>
  <c r="K71" i="13"/>
  <c r="J71" i="13"/>
  <c r="P71" i="13" s="1"/>
  <c r="L70" i="13"/>
  <c r="K70" i="13"/>
  <c r="J70" i="13"/>
  <c r="P70" i="13" s="1"/>
  <c r="L69" i="13"/>
  <c r="K69" i="13"/>
  <c r="J69" i="13"/>
  <c r="P69" i="13" s="1"/>
  <c r="L68" i="13"/>
  <c r="K68" i="13"/>
  <c r="J68" i="13"/>
  <c r="P68" i="13" s="1"/>
  <c r="L67" i="13"/>
  <c r="K67" i="13"/>
  <c r="J67" i="13"/>
  <c r="P67" i="13" s="1"/>
  <c r="L66" i="13"/>
  <c r="K66" i="13"/>
  <c r="J66" i="13"/>
  <c r="P66" i="13" s="1"/>
  <c r="L65" i="13"/>
  <c r="K65" i="13"/>
  <c r="J65" i="13"/>
  <c r="P65" i="13" s="1"/>
  <c r="L64" i="13"/>
  <c r="K64" i="13"/>
  <c r="J64" i="13"/>
  <c r="P64" i="13" s="1"/>
  <c r="L63" i="13"/>
  <c r="K63" i="13"/>
  <c r="J63" i="13"/>
  <c r="P63" i="13" s="1"/>
  <c r="L62" i="13"/>
  <c r="K62" i="13"/>
  <c r="J62" i="13"/>
  <c r="P62" i="13" s="1"/>
  <c r="L61" i="13"/>
  <c r="K61" i="13"/>
  <c r="J61" i="13"/>
  <c r="P61" i="13" s="1"/>
  <c r="L60" i="13"/>
  <c r="K60" i="13"/>
  <c r="J60" i="13"/>
  <c r="P60" i="13" s="1"/>
  <c r="L59" i="13"/>
  <c r="K59" i="13"/>
  <c r="J59" i="13"/>
  <c r="P59" i="13" s="1"/>
  <c r="L58" i="13"/>
  <c r="K58" i="13"/>
  <c r="J58" i="13"/>
  <c r="P58" i="13" s="1"/>
  <c r="L57" i="13"/>
  <c r="K57" i="13"/>
  <c r="J57" i="13"/>
  <c r="P57" i="13" s="1"/>
  <c r="L56" i="13"/>
  <c r="K56" i="13"/>
  <c r="J56" i="13"/>
  <c r="P56" i="13" s="1"/>
  <c r="L55" i="13"/>
  <c r="K55" i="13"/>
  <c r="J55" i="13"/>
  <c r="P55" i="13" s="1"/>
  <c r="L54" i="13"/>
  <c r="K54" i="13"/>
  <c r="J54" i="13"/>
  <c r="P54" i="13" s="1"/>
  <c r="L53" i="13"/>
  <c r="K53" i="13"/>
  <c r="J53" i="13"/>
  <c r="P53" i="13" s="1"/>
  <c r="L52" i="13"/>
  <c r="K52" i="13"/>
  <c r="J52" i="13"/>
  <c r="P52" i="13" s="1"/>
  <c r="L51" i="13"/>
  <c r="K51" i="13"/>
  <c r="J51" i="13"/>
  <c r="P51" i="13" s="1"/>
  <c r="L50" i="13"/>
  <c r="K50" i="13"/>
  <c r="J50" i="13"/>
  <c r="P50" i="13" s="1"/>
  <c r="L49" i="13"/>
  <c r="K49" i="13"/>
  <c r="J49" i="13"/>
  <c r="P49" i="13" s="1"/>
  <c r="L48" i="13"/>
  <c r="K48" i="13"/>
  <c r="J48" i="13"/>
  <c r="P48" i="13" s="1"/>
  <c r="L47" i="13"/>
  <c r="K47" i="13"/>
  <c r="J47" i="13"/>
  <c r="P47" i="13" s="1"/>
  <c r="L46" i="13"/>
  <c r="K46" i="13"/>
  <c r="J46" i="13"/>
  <c r="P46" i="13" s="1"/>
  <c r="L45" i="13"/>
  <c r="K45" i="13"/>
  <c r="J45" i="13"/>
  <c r="P45" i="13" s="1"/>
  <c r="L44" i="13"/>
  <c r="K44" i="13"/>
  <c r="J44" i="13"/>
  <c r="P44" i="13" s="1"/>
  <c r="L29" i="13"/>
  <c r="K29" i="13"/>
  <c r="J29" i="13"/>
  <c r="P29" i="13" s="1"/>
  <c r="L15" i="13"/>
  <c r="K15" i="13"/>
  <c r="J15" i="13"/>
  <c r="P15" i="13" s="1"/>
  <c r="L30" i="13"/>
  <c r="K30" i="13"/>
  <c r="J30" i="13"/>
  <c r="P30" i="13" s="1"/>
  <c r="L21" i="13"/>
  <c r="K21" i="13"/>
  <c r="J21" i="13"/>
  <c r="P21" i="13" s="1"/>
  <c r="L22" i="13"/>
  <c r="K22" i="13"/>
  <c r="J22" i="13"/>
  <c r="P22" i="13" s="1"/>
  <c r="L17" i="13"/>
  <c r="K17" i="13"/>
  <c r="J17" i="13"/>
  <c r="P17" i="13" s="1"/>
  <c r="L31" i="13"/>
  <c r="K31" i="13"/>
  <c r="J31" i="13"/>
  <c r="P31" i="13" s="1"/>
  <c r="L16" i="13"/>
  <c r="K16" i="13"/>
  <c r="J16" i="13"/>
  <c r="P16" i="13" s="1"/>
  <c r="L32" i="13"/>
  <c r="K32" i="13"/>
  <c r="J32" i="13"/>
  <c r="P32" i="13" s="1"/>
  <c r="L24" i="13"/>
  <c r="K24" i="13"/>
  <c r="J24" i="13"/>
  <c r="P24" i="13" s="1"/>
  <c r="L39" i="13"/>
  <c r="K39" i="13"/>
  <c r="J39" i="13"/>
  <c r="P39" i="13" s="1"/>
  <c r="L26" i="13"/>
  <c r="K26" i="13"/>
  <c r="J26" i="13"/>
  <c r="P26" i="13" s="1"/>
  <c r="L35" i="13"/>
  <c r="K35" i="13"/>
  <c r="J35" i="13"/>
  <c r="P35" i="13" s="1"/>
  <c r="L41" i="13"/>
  <c r="K41" i="13"/>
  <c r="J41" i="13"/>
  <c r="P41" i="13" s="1"/>
  <c r="L11" i="13"/>
  <c r="K11" i="13"/>
  <c r="J11" i="13"/>
  <c r="U28" i="13"/>
  <c r="L18" i="13"/>
  <c r="K18" i="13"/>
  <c r="J18" i="13"/>
  <c r="P18" i="13" s="1"/>
  <c r="U27" i="13"/>
  <c r="L19" i="13"/>
  <c r="K19" i="13"/>
  <c r="J19" i="13"/>
  <c r="P19" i="13" s="1"/>
  <c r="U26" i="13"/>
  <c r="L34" i="13"/>
  <c r="K34" i="13"/>
  <c r="J34" i="13"/>
  <c r="P34" i="13" s="1"/>
  <c r="U25" i="13"/>
  <c r="L27" i="13"/>
  <c r="K27" i="13"/>
  <c r="J27" i="13"/>
  <c r="P27" i="13" s="1"/>
  <c r="U24" i="13"/>
  <c r="L40" i="13"/>
  <c r="K40" i="13"/>
  <c r="J40" i="13"/>
  <c r="P40" i="13" s="1"/>
  <c r="U23" i="13"/>
  <c r="L42" i="13"/>
  <c r="K42" i="13"/>
  <c r="J42" i="13"/>
  <c r="P42" i="13" s="1"/>
  <c r="U22" i="13"/>
  <c r="L20" i="13"/>
  <c r="K20" i="13"/>
  <c r="J20" i="13"/>
  <c r="P20" i="13" s="1"/>
  <c r="U21" i="13"/>
  <c r="L43" i="13"/>
  <c r="K43" i="13"/>
  <c r="J43" i="13"/>
  <c r="P43" i="13" s="1"/>
  <c r="U20" i="13"/>
  <c r="L33" i="13"/>
  <c r="K33" i="13"/>
  <c r="J33" i="13"/>
  <c r="P33" i="13" s="1"/>
  <c r="U19" i="13"/>
  <c r="L28" i="13"/>
  <c r="K28" i="13"/>
  <c r="J28" i="13"/>
  <c r="P28" i="13" s="1"/>
  <c r="U18" i="13"/>
  <c r="L13" i="13"/>
  <c r="K13" i="13"/>
  <c r="J13" i="13"/>
  <c r="P13" i="13" s="1"/>
  <c r="U17" i="13"/>
  <c r="L12" i="13"/>
  <c r="K12" i="13"/>
  <c r="J12" i="13"/>
  <c r="P12" i="13" s="1"/>
  <c r="U16" i="13"/>
  <c r="L23" i="13"/>
  <c r="K23" i="13"/>
  <c r="J23" i="13"/>
  <c r="P23" i="13" s="1"/>
  <c r="U15" i="13"/>
  <c r="L38" i="13"/>
  <c r="K38" i="13"/>
  <c r="J38" i="13"/>
  <c r="P38" i="13" s="1"/>
  <c r="U14" i="13"/>
  <c r="U13" i="13"/>
  <c r="U12" i="13"/>
  <c r="U11" i="13"/>
  <c r="U10" i="13"/>
  <c r="U9" i="13"/>
  <c r="I6" i="13"/>
  <c r="L23" i="1"/>
  <c r="L9" i="1"/>
  <c r="L10" i="1"/>
  <c r="L18" i="1"/>
  <c r="L13" i="1"/>
  <c r="L29" i="1"/>
  <c r="L30" i="1"/>
  <c r="L12" i="1"/>
  <c r="L19" i="1"/>
  <c r="L27" i="1"/>
  <c r="L21" i="1"/>
  <c r="L14" i="1"/>
  <c r="L15" i="1"/>
  <c r="L16" i="1"/>
  <c r="L20" i="1"/>
  <c r="L22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K23" i="1"/>
  <c r="K9" i="1"/>
  <c r="K10" i="1"/>
  <c r="K18" i="1"/>
  <c r="K13" i="1"/>
  <c r="K29" i="1"/>
  <c r="K30" i="1"/>
  <c r="K12" i="1"/>
  <c r="K19" i="1"/>
  <c r="K27" i="1"/>
  <c r="K21" i="1"/>
  <c r="K14" i="1"/>
  <c r="K15" i="1"/>
  <c r="K16" i="1"/>
  <c r="K20" i="1"/>
  <c r="K22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J23" i="1"/>
  <c r="P23" i="1" s="1"/>
  <c r="J9" i="1"/>
  <c r="J10" i="1"/>
  <c r="P10" i="1" s="1"/>
  <c r="J18" i="1"/>
  <c r="P18" i="1" s="1"/>
  <c r="J13" i="1"/>
  <c r="P13" i="1" s="1"/>
  <c r="J29" i="1"/>
  <c r="P29" i="1" s="1"/>
  <c r="J30" i="1"/>
  <c r="P30" i="1" s="1"/>
  <c r="J12" i="1"/>
  <c r="P12" i="1" s="1"/>
  <c r="J19" i="1"/>
  <c r="P19" i="1" s="1"/>
  <c r="J27" i="1"/>
  <c r="P27" i="1" s="1"/>
  <c r="J21" i="1"/>
  <c r="P21" i="1" s="1"/>
  <c r="J14" i="1"/>
  <c r="P14" i="1" s="1"/>
  <c r="J15" i="1"/>
  <c r="P15" i="1" s="1"/>
  <c r="J16" i="1"/>
  <c r="P16" i="1" s="1"/>
  <c r="J20" i="1"/>
  <c r="P20" i="1" s="1"/>
  <c r="J22" i="1"/>
  <c r="P22" i="1" s="1"/>
  <c r="J31" i="1"/>
  <c r="P31" i="1" s="1"/>
  <c r="J32" i="1"/>
  <c r="P32" i="1" s="1"/>
  <c r="J33" i="1"/>
  <c r="P33" i="1" s="1"/>
  <c r="J34" i="1"/>
  <c r="P34" i="1" s="1"/>
  <c r="J35" i="1"/>
  <c r="P35" i="1" s="1"/>
  <c r="J36" i="1"/>
  <c r="P36" i="1" s="1"/>
  <c r="J37" i="1"/>
  <c r="P37" i="1" s="1"/>
  <c r="J38" i="1"/>
  <c r="P38" i="1" s="1"/>
  <c r="J39" i="1"/>
  <c r="P39" i="1" s="1"/>
  <c r="J40" i="1"/>
  <c r="P40" i="1" s="1"/>
  <c r="J41" i="1"/>
  <c r="P41" i="1" s="1"/>
  <c r="J42" i="1"/>
  <c r="P42" i="1" s="1"/>
  <c r="J43" i="1"/>
  <c r="P43" i="1" s="1"/>
  <c r="J44" i="1"/>
  <c r="P44" i="1" s="1"/>
  <c r="J45" i="1"/>
  <c r="P45" i="1" s="1"/>
  <c r="J46" i="1"/>
  <c r="P46" i="1" s="1"/>
  <c r="J47" i="1"/>
  <c r="P47" i="1" s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R15" i="15" l="1"/>
  <c r="R17" i="15"/>
  <c r="R19" i="15"/>
  <c r="R21" i="15"/>
  <c r="R23" i="15"/>
  <c r="R25" i="15"/>
  <c r="R27" i="15"/>
  <c r="R29" i="15"/>
  <c r="R31" i="15"/>
  <c r="R33" i="15"/>
  <c r="T35" i="15"/>
  <c r="R35" i="15"/>
  <c r="T37" i="15"/>
  <c r="R37" i="15"/>
  <c r="T39" i="15"/>
  <c r="R39" i="15"/>
  <c r="T41" i="15"/>
  <c r="R41" i="15"/>
  <c r="T43" i="15"/>
  <c r="R43" i="15"/>
  <c r="T45" i="15"/>
  <c r="R45" i="15"/>
  <c r="T47" i="15"/>
  <c r="R47" i="15"/>
  <c r="T49" i="15"/>
  <c r="R49" i="15"/>
  <c r="T51" i="15"/>
  <c r="R51" i="15"/>
  <c r="T53" i="15"/>
  <c r="R53" i="15"/>
  <c r="T55" i="15"/>
  <c r="R55" i="15"/>
  <c r="T57" i="15"/>
  <c r="R57" i="15"/>
  <c r="T59" i="15"/>
  <c r="R59" i="15"/>
  <c r="T61" i="15"/>
  <c r="R61" i="15"/>
  <c r="T63" i="15"/>
  <c r="R63" i="15"/>
  <c r="T65" i="15"/>
  <c r="R65" i="15"/>
  <c r="T67" i="15"/>
  <c r="R67" i="15"/>
  <c r="T69" i="15"/>
  <c r="R69" i="15"/>
  <c r="T71" i="15"/>
  <c r="R71" i="15"/>
  <c r="T73" i="15"/>
  <c r="R73" i="15"/>
  <c r="T75" i="15"/>
  <c r="R75" i="15"/>
  <c r="T77" i="15"/>
  <c r="R77" i="15"/>
  <c r="T79" i="15"/>
  <c r="R79" i="15"/>
  <c r="T81" i="15"/>
  <c r="R81" i="15"/>
  <c r="T83" i="15"/>
  <c r="R83" i="15"/>
  <c r="T85" i="15"/>
  <c r="R85" i="15"/>
  <c r="T87" i="15"/>
  <c r="R87" i="15"/>
  <c r="T89" i="15"/>
  <c r="R89" i="15"/>
  <c r="T91" i="15"/>
  <c r="R91" i="15"/>
  <c r="T93" i="15"/>
  <c r="R93" i="15"/>
  <c r="T95" i="15"/>
  <c r="R95" i="15"/>
  <c r="T97" i="15"/>
  <c r="R97" i="15"/>
  <c r="T99" i="15"/>
  <c r="R99" i="15"/>
  <c r="T101" i="15"/>
  <c r="R101" i="15"/>
  <c r="T103" i="15"/>
  <c r="R103" i="15"/>
  <c r="T105" i="15"/>
  <c r="R105" i="15"/>
  <c r="T107" i="15"/>
  <c r="R107" i="15"/>
  <c r="T109" i="15"/>
  <c r="R109" i="15"/>
  <c r="T111" i="15"/>
  <c r="R111" i="15"/>
  <c r="T113" i="15"/>
  <c r="R113" i="15"/>
  <c r="T115" i="15"/>
  <c r="R115" i="15"/>
  <c r="T117" i="15"/>
  <c r="R117" i="15"/>
  <c r="T119" i="15"/>
  <c r="R119" i="15"/>
  <c r="T121" i="15"/>
  <c r="R121" i="15"/>
  <c r="T123" i="15"/>
  <c r="R123" i="15"/>
  <c r="T125" i="15"/>
  <c r="R125" i="15"/>
  <c r="T127" i="15"/>
  <c r="R127" i="15"/>
  <c r="T129" i="15"/>
  <c r="R129" i="15"/>
  <c r="T131" i="15"/>
  <c r="R131" i="15"/>
  <c r="T133" i="15"/>
  <c r="R133" i="15"/>
  <c r="T135" i="15"/>
  <c r="R135" i="15"/>
  <c r="T137" i="15"/>
  <c r="R137" i="15"/>
  <c r="T139" i="15"/>
  <c r="R139" i="15"/>
  <c r="T141" i="15"/>
  <c r="R141" i="15"/>
  <c r="T143" i="15"/>
  <c r="R143" i="15"/>
  <c r="T145" i="15"/>
  <c r="R145" i="15"/>
  <c r="T147" i="15"/>
  <c r="R147" i="15"/>
  <c r="T149" i="15"/>
  <c r="R149" i="15"/>
  <c r="T151" i="15"/>
  <c r="R151" i="15"/>
  <c r="T153" i="15"/>
  <c r="R153" i="15"/>
  <c r="R12" i="15"/>
  <c r="BJ82" i="45"/>
  <c r="BJ90" i="45"/>
  <c r="BJ99" i="45"/>
  <c r="AX75" i="45"/>
  <c r="AX86" i="45"/>
  <c r="AX94" i="45"/>
  <c r="AX72" i="45"/>
  <c r="BJ83" i="45"/>
  <c r="BJ91" i="45"/>
  <c r="BJ101" i="45"/>
  <c r="AX80" i="45"/>
  <c r="AX89" i="45"/>
  <c r="AX97" i="45"/>
  <c r="BJ73" i="45"/>
  <c r="BJ84" i="45"/>
  <c r="BJ92" i="45"/>
  <c r="BJ102" i="45"/>
  <c r="AX79" i="45"/>
  <c r="AX88" i="45"/>
  <c r="AX96" i="45"/>
  <c r="BJ74" i="45"/>
  <c r="BJ85" i="45"/>
  <c r="BJ93" i="45"/>
  <c r="AX78" i="45"/>
  <c r="AX87" i="45"/>
  <c r="AX95" i="45"/>
  <c r="BJ75" i="45"/>
  <c r="BJ86" i="45"/>
  <c r="BJ94" i="45"/>
  <c r="BV94" i="45" s="1"/>
  <c r="AX82" i="45"/>
  <c r="AX90" i="45"/>
  <c r="AX98" i="45"/>
  <c r="BJ78" i="45"/>
  <c r="BJ87" i="45"/>
  <c r="BJ95" i="45"/>
  <c r="AX74" i="45"/>
  <c r="AX85" i="45"/>
  <c r="AX93" i="45"/>
  <c r="AX102" i="45"/>
  <c r="BJ79" i="45"/>
  <c r="BJ88" i="45"/>
  <c r="BJ96" i="45"/>
  <c r="AX73" i="45"/>
  <c r="AX84" i="45"/>
  <c r="AX92" i="45"/>
  <c r="AX101" i="45"/>
  <c r="BJ80" i="45"/>
  <c r="BJ89" i="45"/>
  <c r="BJ98" i="45"/>
  <c r="AX83" i="45"/>
  <c r="AX91" i="45"/>
  <c r="AX99" i="45"/>
  <c r="BJ81" i="45"/>
  <c r="BJ100" i="45"/>
  <c r="AX81" i="45"/>
  <c r="AX100" i="45"/>
  <c r="BJ76" i="45"/>
  <c r="AX77" i="45"/>
  <c r="BJ97" i="45"/>
  <c r="AX76" i="45"/>
  <c r="BJ77" i="45"/>
  <c r="BK19" i="45"/>
  <c r="BK23" i="45"/>
  <c r="BK27" i="45"/>
  <c r="BK31" i="45"/>
  <c r="BK18" i="45"/>
  <c r="BK22" i="45"/>
  <c r="BK26" i="45"/>
  <c r="BK30" i="45"/>
  <c r="BK33" i="45"/>
  <c r="BK37" i="45"/>
  <c r="BK41" i="45"/>
  <c r="BK45" i="45"/>
  <c r="BK49" i="45"/>
  <c r="BK53" i="45"/>
  <c r="BK57" i="45"/>
  <c r="BK61" i="45"/>
  <c r="AY15" i="45"/>
  <c r="AY19" i="45"/>
  <c r="AY23" i="45"/>
  <c r="AY27" i="45"/>
  <c r="AY31" i="45"/>
  <c r="AY35" i="45"/>
  <c r="AY39" i="45"/>
  <c r="AY43" i="45"/>
  <c r="AY47" i="45"/>
  <c r="AY51" i="45"/>
  <c r="AY55" i="45"/>
  <c r="AY59" i="45"/>
  <c r="AY63" i="45"/>
  <c r="BK36" i="45"/>
  <c r="BK40" i="45"/>
  <c r="BK44" i="45"/>
  <c r="BK48" i="45"/>
  <c r="BK52" i="45"/>
  <c r="BK56" i="45"/>
  <c r="BK60" i="45"/>
  <c r="BK13" i="45"/>
  <c r="AY18" i="45"/>
  <c r="AY22" i="45"/>
  <c r="AY26" i="45"/>
  <c r="AY30" i="45"/>
  <c r="AY34" i="45"/>
  <c r="AY38" i="45"/>
  <c r="AY42" i="45"/>
  <c r="AY46" i="45"/>
  <c r="AY50" i="45"/>
  <c r="AY54" i="45"/>
  <c r="AY58" i="45"/>
  <c r="AY62" i="45"/>
  <c r="BK17" i="45"/>
  <c r="BK21" i="45"/>
  <c r="BK25" i="45"/>
  <c r="BK29" i="45"/>
  <c r="BK16" i="45"/>
  <c r="BK20" i="45"/>
  <c r="BK24" i="45"/>
  <c r="BK28" i="45"/>
  <c r="BK32" i="45"/>
  <c r="BK35" i="45"/>
  <c r="BK39" i="45"/>
  <c r="BK43" i="45"/>
  <c r="BK47" i="45"/>
  <c r="BK51" i="45"/>
  <c r="BK55" i="45"/>
  <c r="BK59" i="45"/>
  <c r="BK63" i="45"/>
  <c r="AY17" i="45"/>
  <c r="AY21" i="45"/>
  <c r="AY25" i="45"/>
  <c r="AY29" i="45"/>
  <c r="AY33" i="45"/>
  <c r="AY37" i="45"/>
  <c r="AY41" i="45"/>
  <c r="AY45" i="45"/>
  <c r="AY49" i="45"/>
  <c r="AY53" i="45"/>
  <c r="AY57" i="45"/>
  <c r="AY61" i="45"/>
  <c r="BK34" i="45"/>
  <c r="BK38" i="45"/>
  <c r="BK42" i="45"/>
  <c r="BK46" i="45"/>
  <c r="BK50" i="45"/>
  <c r="BK54" i="45"/>
  <c r="BK58" i="45"/>
  <c r="BK62" i="45"/>
  <c r="AY16" i="45"/>
  <c r="AY20" i="45"/>
  <c r="AY24" i="45"/>
  <c r="AY28" i="45"/>
  <c r="AY32" i="45"/>
  <c r="AY36" i="45"/>
  <c r="BW36" i="45" s="1"/>
  <c r="AY40" i="45"/>
  <c r="AY44" i="45"/>
  <c r="AY48" i="45"/>
  <c r="AY52" i="45"/>
  <c r="AY56" i="45"/>
  <c r="AY60" i="45"/>
  <c r="AY13" i="45"/>
  <c r="AS114" i="45"/>
  <c r="BA114" i="45"/>
  <c r="AZ114" i="45"/>
  <c r="AY14" i="45"/>
  <c r="AY114" i="45"/>
  <c r="AT114" i="45"/>
  <c r="BB114" i="45"/>
  <c r="AW114" i="45"/>
  <c r="AV114" i="45"/>
  <c r="AR114" i="45"/>
  <c r="AU114" i="45"/>
  <c r="BC114" i="45"/>
  <c r="AX114" i="45"/>
  <c r="R16" i="15"/>
  <c r="R18" i="15"/>
  <c r="R20" i="15"/>
  <c r="BJ72" i="45" s="1"/>
  <c r="R22" i="15"/>
  <c r="R24" i="15"/>
  <c r="R26" i="15"/>
  <c r="R28" i="15"/>
  <c r="R30" i="15"/>
  <c r="R32" i="15"/>
  <c r="R34" i="15"/>
  <c r="T36" i="15"/>
  <c r="R36" i="15"/>
  <c r="T38" i="15"/>
  <c r="R38" i="15"/>
  <c r="T40" i="15"/>
  <c r="R40" i="15"/>
  <c r="T42" i="15"/>
  <c r="R42" i="15"/>
  <c r="T44" i="15"/>
  <c r="R44" i="15"/>
  <c r="T46" i="15"/>
  <c r="R46" i="15"/>
  <c r="T48" i="15"/>
  <c r="R48" i="15"/>
  <c r="T50" i="15"/>
  <c r="R50" i="15"/>
  <c r="T52" i="15"/>
  <c r="R52" i="15"/>
  <c r="T54" i="15"/>
  <c r="R54" i="15"/>
  <c r="T56" i="15"/>
  <c r="R56" i="15"/>
  <c r="T58" i="15"/>
  <c r="R58" i="15"/>
  <c r="T60" i="15"/>
  <c r="R60" i="15"/>
  <c r="T62" i="15"/>
  <c r="R62" i="15"/>
  <c r="T64" i="15"/>
  <c r="R64" i="15"/>
  <c r="T66" i="15"/>
  <c r="R66" i="15"/>
  <c r="T68" i="15"/>
  <c r="R68" i="15"/>
  <c r="T70" i="15"/>
  <c r="R70" i="15"/>
  <c r="T72" i="15"/>
  <c r="R72" i="15"/>
  <c r="T74" i="15"/>
  <c r="R74" i="15"/>
  <c r="T76" i="15"/>
  <c r="R76" i="15"/>
  <c r="T78" i="15"/>
  <c r="R78" i="15"/>
  <c r="T80" i="15"/>
  <c r="R80" i="15"/>
  <c r="T82" i="15"/>
  <c r="R82" i="15"/>
  <c r="T84" i="15"/>
  <c r="R84" i="15"/>
  <c r="T86" i="15"/>
  <c r="R86" i="15"/>
  <c r="T88" i="15"/>
  <c r="R88" i="15"/>
  <c r="T90" i="15"/>
  <c r="R90" i="15"/>
  <c r="T92" i="15"/>
  <c r="R92" i="15"/>
  <c r="T94" i="15"/>
  <c r="R94" i="15"/>
  <c r="T96" i="15"/>
  <c r="R96" i="15"/>
  <c r="T98" i="15"/>
  <c r="R98" i="15"/>
  <c r="T100" i="15"/>
  <c r="R100" i="15"/>
  <c r="T102" i="15"/>
  <c r="R102" i="15"/>
  <c r="T104" i="15"/>
  <c r="R104" i="15"/>
  <c r="T106" i="15"/>
  <c r="R106" i="15"/>
  <c r="T108" i="15"/>
  <c r="R108" i="15"/>
  <c r="T110" i="15"/>
  <c r="R110" i="15"/>
  <c r="T112" i="15"/>
  <c r="R112" i="15"/>
  <c r="T114" i="15"/>
  <c r="R114" i="15"/>
  <c r="T116" i="15"/>
  <c r="R116" i="15"/>
  <c r="T118" i="15"/>
  <c r="R118" i="15"/>
  <c r="T120" i="15"/>
  <c r="R120" i="15"/>
  <c r="T122" i="15"/>
  <c r="R122" i="15"/>
  <c r="T124" i="15"/>
  <c r="R124" i="15"/>
  <c r="T126" i="15"/>
  <c r="R126" i="15"/>
  <c r="T128" i="15"/>
  <c r="R128" i="15"/>
  <c r="T130" i="15"/>
  <c r="R130" i="15"/>
  <c r="T132" i="15"/>
  <c r="R132" i="15"/>
  <c r="T134" i="15"/>
  <c r="R134" i="15"/>
  <c r="T136" i="15"/>
  <c r="R136" i="15"/>
  <c r="T138" i="15"/>
  <c r="R138" i="15"/>
  <c r="T140" i="15"/>
  <c r="R140" i="15"/>
  <c r="T142" i="15"/>
  <c r="R142" i="15"/>
  <c r="T144" i="15"/>
  <c r="R144" i="15"/>
  <c r="T146" i="15"/>
  <c r="R146" i="15"/>
  <c r="T148" i="15"/>
  <c r="R148" i="15"/>
  <c r="T150" i="15"/>
  <c r="R150" i="15"/>
  <c r="T152" i="15"/>
  <c r="R152" i="15"/>
  <c r="T154" i="15"/>
  <c r="R154" i="15"/>
  <c r="P11" i="13"/>
  <c r="AT120" i="45" s="1"/>
  <c r="AR98" i="45"/>
  <c r="AR76" i="45"/>
  <c r="AR82" i="45"/>
  <c r="AR101" i="45"/>
  <c r="AR91" i="45"/>
  <c r="AR80" i="45"/>
  <c r="AR78" i="45"/>
  <c r="BD85" i="45"/>
  <c r="BD95" i="45"/>
  <c r="BD84" i="45"/>
  <c r="BD81" i="45"/>
  <c r="BD99" i="45"/>
  <c r="BD83" i="45"/>
  <c r="BD92" i="45"/>
  <c r="BD73" i="45"/>
  <c r="AR100" i="45"/>
  <c r="AR86" i="45"/>
  <c r="AR74" i="45"/>
  <c r="AR79" i="45"/>
  <c r="AR90" i="45"/>
  <c r="AR97" i="45"/>
  <c r="AR77" i="45"/>
  <c r="BD94" i="45"/>
  <c r="BD89" i="45"/>
  <c r="BD93" i="45"/>
  <c r="BD87" i="45"/>
  <c r="BD102" i="45"/>
  <c r="BD88" i="45"/>
  <c r="BD96" i="45"/>
  <c r="BD75" i="45"/>
  <c r="AR72" i="45"/>
  <c r="AR94" i="45"/>
  <c r="AR89" i="45"/>
  <c r="AR93" i="45"/>
  <c r="AR87" i="45"/>
  <c r="AR102" i="45"/>
  <c r="AR88" i="45"/>
  <c r="AR96" i="45"/>
  <c r="AR75" i="45"/>
  <c r="BD100" i="45"/>
  <c r="BD86" i="45"/>
  <c r="BD74" i="45"/>
  <c r="BD79" i="45"/>
  <c r="BD90" i="45"/>
  <c r="BD97" i="45"/>
  <c r="BD77" i="45"/>
  <c r="AR85" i="45"/>
  <c r="AR95" i="45"/>
  <c r="AR84" i="45"/>
  <c r="AR81" i="45"/>
  <c r="AR99" i="45"/>
  <c r="AR83" i="45"/>
  <c r="AR92" i="45"/>
  <c r="AR73" i="45"/>
  <c r="BD98" i="45"/>
  <c r="BD76" i="45"/>
  <c r="BD82" i="45"/>
  <c r="BD101" i="45"/>
  <c r="BD91" i="45"/>
  <c r="BD80" i="45"/>
  <c r="BD78" i="45"/>
  <c r="BD72" i="45"/>
  <c r="AV108" i="45"/>
  <c r="AZ108" i="45"/>
  <c r="AR108" i="45"/>
  <c r="AY108" i="45"/>
  <c r="BE16" i="45"/>
  <c r="BE20" i="45"/>
  <c r="BE24" i="45"/>
  <c r="BE28" i="45"/>
  <c r="BE32" i="45"/>
  <c r="BE36" i="45"/>
  <c r="BE40" i="45"/>
  <c r="BE44" i="45"/>
  <c r="BE48" i="45"/>
  <c r="BE52" i="45"/>
  <c r="BE56" i="45"/>
  <c r="BE60" i="45"/>
  <c r="AS15" i="45"/>
  <c r="AS19" i="45"/>
  <c r="AS23" i="45"/>
  <c r="AS27" i="45"/>
  <c r="AS31" i="45"/>
  <c r="AS35" i="45"/>
  <c r="AS39" i="45"/>
  <c r="AS43" i="45"/>
  <c r="AS47" i="45"/>
  <c r="AS51" i="45"/>
  <c r="AS55" i="45"/>
  <c r="AS59" i="45"/>
  <c r="AS63" i="45"/>
  <c r="AW108" i="45"/>
  <c r="BE15" i="45"/>
  <c r="BE19" i="45"/>
  <c r="BE23" i="45"/>
  <c r="BE29" i="45"/>
  <c r="BE37" i="45"/>
  <c r="BE45" i="45"/>
  <c r="BE53" i="45"/>
  <c r="BE61" i="45"/>
  <c r="AS20" i="45"/>
  <c r="AS28" i="45"/>
  <c r="AS36" i="45"/>
  <c r="AS44" i="45"/>
  <c r="AS52" i="45"/>
  <c r="AS60" i="45"/>
  <c r="BE31" i="45"/>
  <c r="BE39" i="45"/>
  <c r="BE47" i="45"/>
  <c r="BE55" i="45"/>
  <c r="BE63" i="45"/>
  <c r="AS22" i="45"/>
  <c r="AS30" i="45"/>
  <c r="AS38" i="45"/>
  <c r="AS46" i="45"/>
  <c r="AS54" i="45"/>
  <c r="AS62" i="45"/>
  <c r="BE14" i="45"/>
  <c r="AS14" i="45"/>
  <c r="AW120" i="45"/>
  <c r="BB120" i="45"/>
  <c r="AV120" i="45"/>
  <c r="AT108" i="45"/>
  <c r="AX108" i="45"/>
  <c r="BB108" i="45"/>
  <c r="AU108" i="45"/>
  <c r="BC108" i="45"/>
  <c r="BE18" i="45"/>
  <c r="BE22" i="45"/>
  <c r="BE26" i="45"/>
  <c r="BE30" i="45"/>
  <c r="BE34" i="45"/>
  <c r="BE38" i="45"/>
  <c r="BE42" i="45"/>
  <c r="BE46" i="45"/>
  <c r="BE50" i="45"/>
  <c r="BE54" i="45"/>
  <c r="BE58" i="45"/>
  <c r="BE62" i="45"/>
  <c r="AS17" i="45"/>
  <c r="AS21" i="45"/>
  <c r="AS25" i="45"/>
  <c r="AS29" i="45"/>
  <c r="BQ29" i="45" s="1"/>
  <c r="AS33" i="45"/>
  <c r="AS37" i="45"/>
  <c r="AS41" i="45"/>
  <c r="AS45" i="45"/>
  <c r="AS49" i="45"/>
  <c r="AS53" i="45"/>
  <c r="AS57" i="45"/>
  <c r="AS61" i="45"/>
  <c r="AS108" i="45"/>
  <c r="BA108" i="45"/>
  <c r="BE17" i="45"/>
  <c r="BE21" i="45"/>
  <c r="BE25" i="45"/>
  <c r="BE33" i="45"/>
  <c r="BE41" i="45"/>
  <c r="BE49" i="45"/>
  <c r="BE57" i="45"/>
  <c r="AS16" i="45"/>
  <c r="BQ16" i="45" s="1"/>
  <c r="AS24" i="45"/>
  <c r="BQ24" i="45" s="1"/>
  <c r="AS32" i="45"/>
  <c r="AS40" i="45"/>
  <c r="AS48" i="45"/>
  <c r="AS56" i="45"/>
  <c r="BE27" i="45"/>
  <c r="BQ27" i="45" s="1"/>
  <c r="BE35" i="45"/>
  <c r="BQ35" i="45" s="1"/>
  <c r="BE43" i="45"/>
  <c r="BE51" i="45"/>
  <c r="BE59" i="45"/>
  <c r="AS18" i="45"/>
  <c r="BQ18" i="45" s="1"/>
  <c r="AS26" i="45"/>
  <c r="AS34" i="45"/>
  <c r="AS42" i="45"/>
  <c r="AS50" i="45"/>
  <c r="AS58" i="45"/>
  <c r="AS13" i="45"/>
  <c r="BA120" i="45"/>
  <c r="AU120" i="45"/>
  <c r="AZ120" i="45"/>
  <c r="R545" i="1"/>
  <c r="P545" i="1"/>
  <c r="R541" i="1"/>
  <c r="P541" i="1"/>
  <c r="R546" i="1"/>
  <c r="P546" i="1"/>
  <c r="R544" i="1"/>
  <c r="P544" i="1"/>
  <c r="R542" i="1"/>
  <c r="P542" i="1"/>
  <c r="R540" i="1"/>
  <c r="P540" i="1"/>
  <c r="R538" i="1"/>
  <c r="P538" i="1"/>
  <c r="R536" i="1"/>
  <c r="P536" i="1"/>
  <c r="R534" i="1"/>
  <c r="P534" i="1"/>
  <c r="R532" i="1"/>
  <c r="P532" i="1"/>
  <c r="R530" i="1"/>
  <c r="P530" i="1"/>
  <c r="R528" i="1"/>
  <c r="P528" i="1"/>
  <c r="R526" i="1"/>
  <c r="P526" i="1"/>
  <c r="R524" i="1"/>
  <c r="P524" i="1"/>
  <c r="R522" i="1"/>
  <c r="P522" i="1"/>
  <c r="R460" i="1"/>
  <c r="P460" i="1"/>
  <c r="R458" i="1"/>
  <c r="P458" i="1"/>
  <c r="R456" i="1"/>
  <c r="P456" i="1"/>
  <c r="R454" i="1"/>
  <c r="P454" i="1"/>
  <c r="R452" i="1"/>
  <c r="P452" i="1"/>
  <c r="R450" i="1"/>
  <c r="P450" i="1"/>
  <c r="R448" i="1"/>
  <c r="P448" i="1"/>
  <c r="R446" i="1"/>
  <c r="P446" i="1"/>
  <c r="R444" i="1"/>
  <c r="P444" i="1"/>
  <c r="R442" i="1"/>
  <c r="P442" i="1"/>
  <c r="R440" i="1"/>
  <c r="P440" i="1"/>
  <c r="R438" i="1"/>
  <c r="P438" i="1"/>
  <c r="R436" i="1"/>
  <c r="P436" i="1"/>
  <c r="R434" i="1"/>
  <c r="P434" i="1"/>
  <c r="R432" i="1"/>
  <c r="P432" i="1"/>
  <c r="R430" i="1"/>
  <c r="P430" i="1"/>
  <c r="R428" i="1"/>
  <c r="P428" i="1"/>
  <c r="R426" i="1"/>
  <c r="P426" i="1"/>
  <c r="R424" i="1"/>
  <c r="P424" i="1"/>
  <c r="R422" i="1"/>
  <c r="P422" i="1"/>
  <c r="R420" i="1"/>
  <c r="P420" i="1"/>
  <c r="R418" i="1"/>
  <c r="P418" i="1"/>
  <c r="R416" i="1"/>
  <c r="P416" i="1"/>
  <c r="R414" i="1"/>
  <c r="P414" i="1"/>
  <c r="R412" i="1"/>
  <c r="P412" i="1"/>
  <c r="R410" i="1"/>
  <c r="P410" i="1"/>
  <c r="R408" i="1"/>
  <c r="P408" i="1"/>
  <c r="R406" i="1"/>
  <c r="P406" i="1"/>
  <c r="R404" i="1"/>
  <c r="P404" i="1"/>
  <c r="R402" i="1"/>
  <c r="P402" i="1"/>
  <c r="R400" i="1"/>
  <c r="P400" i="1"/>
  <c r="R398" i="1"/>
  <c r="P398" i="1"/>
  <c r="R396" i="1"/>
  <c r="P396" i="1"/>
  <c r="R394" i="1"/>
  <c r="P394" i="1"/>
  <c r="R392" i="1"/>
  <c r="P392" i="1"/>
  <c r="R390" i="1"/>
  <c r="P390" i="1"/>
  <c r="R388" i="1"/>
  <c r="P388" i="1"/>
  <c r="R386" i="1"/>
  <c r="P386" i="1"/>
  <c r="R384" i="1"/>
  <c r="P384" i="1"/>
  <c r="R382" i="1"/>
  <c r="P382" i="1"/>
  <c r="R380" i="1"/>
  <c r="P380" i="1"/>
  <c r="AS79" i="45"/>
  <c r="AS93" i="45"/>
  <c r="BE86" i="45"/>
  <c r="AS86" i="45"/>
  <c r="AS101" i="45"/>
  <c r="AS85" i="45"/>
  <c r="AS99" i="45"/>
  <c r="AS72" i="45"/>
  <c r="AS83" i="45"/>
  <c r="AS96" i="45"/>
  <c r="P9" i="1"/>
  <c r="AT121" i="45" s="1"/>
  <c r="AS80" i="45"/>
  <c r="BE91" i="45"/>
  <c r="BE98" i="45"/>
  <c r="AS74" i="45"/>
  <c r="BE75" i="45"/>
  <c r="AS90" i="45"/>
  <c r="BE97" i="45"/>
  <c r="BE78" i="45"/>
  <c r="BE100" i="45"/>
  <c r="AS75" i="45"/>
  <c r="BE92" i="45"/>
  <c r="AS88" i="45"/>
  <c r="BE77" i="45"/>
  <c r="BE87" i="45"/>
  <c r="BE88" i="45"/>
  <c r="BE95" i="45"/>
  <c r="AS89" i="45"/>
  <c r="BE84" i="45"/>
  <c r="BE76" i="45"/>
  <c r="BE82" i="45"/>
  <c r="BE99" i="45"/>
  <c r="BE81" i="45"/>
  <c r="AS91" i="45"/>
  <c r="AS98" i="45"/>
  <c r="BE90" i="45"/>
  <c r="BE79" i="45"/>
  <c r="AS97" i="45"/>
  <c r="AS78" i="45"/>
  <c r="BE96" i="45"/>
  <c r="BE93" i="45"/>
  <c r="BE74" i="45"/>
  <c r="BE102" i="45"/>
  <c r="BE94" i="45"/>
  <c r="AS87" i="45"/>
  <c r="BE101" i="45"/>
  <c r="AS95" i="45"/>
  <c r="BE73" i="45"/>
  <c r="BE89" i="45"/>
  <c r="AS73" i="45"/>
  <c r="AS84" i="45"/>
  <c r="AS76" i="45"/>
  <c r="AS82" i="45"/>
  <c r="BE80" i="45"/>
  <c r="BE72" i="45"/>
  <c r="BE83" i="45"/>
  <c r="AS77" i="45"/>
  <c r="AS102" i="45"/>
  <c r="AS92" i="45"/>
  <c r="AS94" i="45"/>
  <c r="BE85" i="45"/>
  <c r="AS100" i="45"/>
  <c r="AS81" i="45"/>
  <c r="AT109" i="45"/>
  <c r="AV109" i="45"/>
  <c r="AX109" i="45"/>
  <c r="AZ109" i="45"/>
  <c r="BB109" i="45"/>
  <c r="AR109" i="45"/>
  <c r="AS109" i="45"/>
  <c r="AU109" i="45"/>
  <c r="AW109" i="45"/>
  <c r="AY109" i="45"/>
  <c r="BA109" i="45"/>
  <c r="BC109" i="45"/>
  <c r="BF16" i="45"/>
  <c r="BF18" i="45"/>
  <c r="BF20" i="45"/>
  <c r="BF22" i="45"/>
  <c r="BF24" i="45"/>
  <c r="BF26" i="45"/>
  <c r="BF28" i="45"/>
  <c r="BF30" i="45"/>
  <c r="BF32" i="45"/>
  <c r="BF34" i="45"/>
  <c r="BF36" i="45"/>
  <c r="BF38" i="45"/>
  <c r="BF40" i="45"/>
  <c r="BF42" i="45"/>
  <c r="BF44" i="45"/>
  <c r="BF46" i="45"/>
  <c r="BF48" i="45"/>
  <c r="BF50" i="45"/>
  <c r="BF52" i="45"/>
  <c r="BF54" i="45"/>
  <c r="BF56" i="45"/>
  <c r="BF58" i="45"/>
  <c r="BF60" i="45"/>
  <c r="BF62" i="45"/>
  <c r="AT15" i="45"/>
  <c r="AT17" i="45"/>
  <c r="AT19" i="45"/>
  <c r="AT21" i="45"/>
  <c r="AT23" i="45"/>
  <c r="AT25" i="45"/>
  <c r="AT27" i="45"/>
  <c r="AT29" i="45"/>
  <c r="AT31" i="45"/>
  <c r="AT33" i="45"/>
  <c r="AT35" i="45"/>
  <c r="AT37" i="45"/>
  <c r="AT39" i="45"/>
  <c r="AT41" i="45"/>
  <c r="AT43" i="45"/>
  <c r="AT45" i="45"/>
  <c r="AT47" i="45"/>
  <c r="AT49" i="45"/>
  <c r="AT51" i="45"/>
  <c r="AT53" i="45"/>
  <c r="AT55" i="45"/>
  <c r="AT57" i="45"/>
  <c r="AT59" i="45"/>
  <c r="AT61" i="45"/>
  <c r="AT63" i="45"/>
  <c r="BF15" i="45"/>
  <c r="BF17" i="45"/>
  <c r="BF19" i="45"/>
  <c r="BF21" i="45"/>
  <c r="BF23" i="45"/>
  <c r="BF25" i="45"/>
  <c r="BF27" i="45"/>
  <c r="BF29" i="45"/>
  <c r="BF31" i="45"/>
  <c r="BF33" i="45"/>
  <c r="BF35" i="45"/>
  <c r="BF37" i="45"/>
  <c r="BF39" i="45"/>
  <c r="BF41" i="45"/>
  <c r="BF43" i="45"/>
  <c r="BF45" i="45"/>
  <c r="BF47" i="45"/>
  <c r="BF49" i="45"/>
  <c r="BF51" i="45"/>
  <c r="BF53" i="45"/>
  <c r="BF55" i="45"/>
  <c r="BF57" i="45"/>
  <c r="BF59" i="45"/>
  <c r="BF61" i="45"/>
  <c r="BF63" i="45"/>
  <c r="AT16" i="45"/>
  <c r="AT18" i="45"/>
  <c r="AT20" i="45"/>
  <c r="AT22" i="45"/>
  <c r="AT24" i="45"/>
  <c r="AT26" i="45"/>
  <c r="AT28" i="45"/>
  <c r="AT30" i="45"/>
  <c r="AT32" i="45"/>
  <c r="BR32" i="45" s="1"/>
  <c r="AT34" i="45"/>
  <c r="BR34" i="45" s="1"/>
  <c r="AT36" i="45"/>
  <c r="AT38" i="45"/>
  <c r="BR38" i="45" s="1"/>
  <c r="AT40" i="45"/>
  <c r="AT42" i="45"/>
  <c r="AT44" i="45"/>
  <c r="AT46" i="45"/>
  <c r="AT48" i="45"/>
  <c r="AT50" i="45"/>
  <c r="AT52" i="45"/>
  <c r="AT54" i="45"/>
  <c r="AT56" i="45"/>
  <c r="AT58" i="45"/>
  <c r="AT60" i="45"/>
  <c r="AT62" i="45"/>
  <c r="AT13" i="45"/>
  <c r="BF13" i="45"/>
  <c r="AT14" i="45"/>
  <c r="BF14" i="45"/>
  <c r="AX121" i="45"/>
  <c r="AS121" i="45"/>
  <c r="BA121" i="45"/>
  <c r="AZ121" i="45"/>
  <c r="AU121" i="45"/>
  <c r="BC121" i="45"/>
  <c r="R543" i="1"/>
  <c r="P543" i="1"/>
  <c r="R539" i="1"/>
  <c r="P539" i="1"/>
  <c r="R537" i="1"/>
  <c r="P537" i="1"/>
  <c r="R535" i="1"/>
  <c r="P535" i="1"/>
  <c r="R533" i="1"/>
  <c r="P533" i="1"/>
  <c r="R531" i="1"/>
  <c r="P531" i="1"/>
  <c r="R529" i="1"/>
  <c r="P529" i="1"/>
  <c r="R527" i="1"/>
  <c r="P527" i="1"/>
  <c r="R525" i="1"/>
  <c r="P525" i="1"/>
  <c r="R523" i="1"/>
  <c r="P523" i="1"/>
  <c r="R461" i="1"/>
  <c r="P461" i="1"/>
  <c r="R459" i="1"/>
  <c r="P459" i="1"/>
  <c r="R457" i="1"/>
  <c r="P457" i="1"/>
  <c r="R455" i="1"/>
  <c r="P455" i="1"/>
  <c r="R453" i="1"/>
  <c r="P453" i="1"/>
  <c r="R451" i="1"/>
  <c r="P451" i="1"/>
  <c r="R449" i="1"/>
  <c r="P449" i="1"/>
  <c r="R447" i="1"/>
  <c r="P447" i="1"/>
  <c r="R445" i="1"/>
  <c r="P445" i="1"/>
  <c r="R443" i="1"/>
  <c r="P443" i="1"/>
  <c r="R441" i="1"/>
  <c r="P441" i="1"/>
  <c r="R439" i="1"/>
  <c r="P439" i="1"/>
  <c r="R437" i="1"/>
  <c r="P437" i="1"/>
  <c r="R435" i="1"/>
  <c r="P435" i="1"/>
  <c r="R433" i="1"/>
  <c r="P433" i="1"/>
  <c r="R431" i="1"/>
  <c r="P431" i="1"/>
  <c r="R429" i="1"/>
  <c r="P429" i="1"/>
  <c r="R427" i="1"/>
  <c r="P427" i="1"/>
  <c r="R425" i="1"/>
  <c r="P425" i="1"/>
  <c r="R423" i="1"/>
  <c r="P423" i="1"/>
  <c r="R421" i="1"/>
  <c r="P421" i="1"/>
  <c r="R419" i="1"/>
  <c r="P419" i="1"/>
  <c r="R417" i="1"/>
  <c r="P417" i="1"/>
  <c r="R415" i="1"/>
  <c r="P415" i="1"/>
  <c r="R413" i="1"/>
  <c r="P413" i="1"/>
  <c r="R411" i="1"/>
  <c r="P411" i="1"/>
  <c r="R409" i="1"/>
  <c r="P409" i="1"/>
  <c r="R407" i="1"/>
  <c r="P407" i="1"/>
  <c r="R405" i="1"/>
  <c r="P405" i="1"/>
  <c r="R403" i="1"/>
  <c r="P403" i="1"/>
  <c r="R401" i="1"/>
  <c r="P401" i="1"/>
  <c r="R399" i="1"/>
  <c r="P399" i="1"/>
  <c r="R397" i="1"/>
  <c r="P397" i="1"/>
  <c r="R395" i="1"/>
  <c r="P395" i="1"/>
  <c r="R393" i="1"/>
  <c r="P393" i="1"/>
  <c r="R391" i="1"/>
  <c r="P391" i="1"/>
  <c r="R389" i="1"/>
  <c r="P389" i="1"/>
  <c r="R387" i="1"/>
  <c r="P387" i="1"/>
  <c r="R385" i="1"/>
  <c r="P385" i="1"/>
  <c r="R383" i="1"/>
  <c r="P383" i="1"/>
  <c r="R381" i="1"/>
  <c r="P381" i="1"/>
  <c r="AZ84" i="45"/>
  <c r="AY77" i="45"/>
  <c r="BW77" i="45" s="1"/>
  <c r="AY86" i="45"/>
  <c r="BW86" i="45" s="1"/>
  <c r="AY93" i="45"/>
  <c r="AY97" i="45"/>
  <c r="BW97" i="45" s="1"/>
  <c r="AZ80" i="45"/>
  <c r="BX80" i="45" s="1"/>
  <c r="AY74" i="45"/>
  <c r="BW74" i="45" s="1"/>
  <c r="AY84" i="45"/>
  <c r="BW84" i="45" s="1"/>
  <c r="AY91" i="45"/>
  <c r="BW91" i="45" s="1"/>
  <c r="AY96" i="45"/>
  <c r="BW96" i="45" s="1"/>
  <c r="AZ78" i="45"/>
  <c r="BX78" i="45" s="1"/>
  <c r="AY73" i="45"/>
  <c r="BW73" i="45" s="1"/>
  <c r="AY83" i="45"/>
  <c r="BW83" i="45" s="1"/>
  <c r="AY89" i="45"/>
  <c r="BW89" i="45" s="1"/>
  <c r="AY95" i="45"/>
  <c r="BW95" i="45" s="1"/>
  <c r="AZ91" i="45"/>
  <c r="BX91" i="45" s="1"/>
  <c r="AY78" i="45"/>
  <c r="BW78" i="45" s="1"/>
  <c r="AY87" i="45"/>
  <c r="BW87" i="45" s="1"/>
  <c r="AY94" i="45"/>
  <c r="BW94" i="45" s="1"/>
  <c r="AY101" i="45"/>
  <c r="BW101" i="45" s="1"/>
  <c r="AZ102" i="45"/>
  <c r="BX102" i="45" s="1"/>
  <c r="AZ90" i="45"/>
  <c r="BX90" i="45" s="1"/>
  <c r="AZ86" i="45"/>
  <c r="BX86" i="45" s="1"/>
  <c r="AZ92" i="45"/>
  <c r="BX92" i="45" s="1"/>
  <c r="AZ98" i="45"/>
  <c r="BX98" i="45" s="1"/>
  <c r="AZ94" i="45"/>
  <c r="BX94" i="45" s="1"/>
  <c r="AZ99" i="45"/>
  <c r="BX99" i="45" s="1"/>
  <c r="AY75" i="45"/>
  <c r="AZ88" i="45"/>
  <c r="BX88" i="45" s="1"/>
  <c r="AY88" i="45"/>
  <c r="BW88" i="45" s="1"/>
  <c r="AZ79" i="45"/>
  <c r="BX79" i="45" s="1"/>
  <c r="AZ74" i="45"/>
  <c r="BX74" i="45" s="1"/>
  <c r="AZ72" i="45"/>
  <c r="BX72" i="45" s="1"/>
  <c r="AY80" i="45"/>
  <c r="BW80" i="45" s="1"/>
  <c r="AY76" i="45"/>
  <c r="BW76" i="45" s="1"/>
  <c r="AZ101" i="45"/>
  <c r="BX101" i="45" s="1"/>
  <c r="AZ100" i="45"/>
  <c r="BX100" i="45" s="1"/>
  <c r="AZ97" i="45"/>
  <c r="BX97" i="45" s="1"/>
  <c r="AZ82" i="45"/>
  <c r="BX82" i="45" s="1"/>
  <c r="AZ76" i="45"/>
  <c r="BX76" i="45" s="1"/>
  <c r="AZ93" i="45"/>
  <c r="BX93" i="45" s="1"/>
  <c r="AZ73" i="45"/>
  <c r="BX73" i="45" s="1"/>
  <c r="AZ95" i="45"/>
  <c r="BX95" i="45" s="1"/>
  <c r="AZ89" i="45"/>
  <c r="BX89" i="45" s="1"/>
  <c r="AZ77" i="45"/>
  <c r="BX77" i="45" s="1"/>
  <c r="AY102" i="45"/>
  <c r="BW102" i="45" s="1"/>
  <c r="AZ75" i="45"/>
  <c r="BX75" i="45" s="1"/>
  <c r="AY81" i="45"/>
  <c r="BW81" i="45" s="1"/>
  <c r="AY100" i="45"/>
  <c r="BW100" i="45" s="1"/>
  <c r="AY85" i="45"/>
  <c r="BW85" i="45" s="1"/>
  <c r="AZ83" i="45"/>
  <c r="BX83" i="45" s="1"/>
  <c r="AY98" i="45"/>
  <c r="BW98" i="45" s="1"/>
  <c r="AY90" i="45"/>
  <c r="BW90" i="45" s="1"/>
  <c r="AZ96" i="45"/>
  <c r="BX96" i="45" s="1"/>
  <c r="AY79" i="45"/>
  <c r="BW79" i="45" s="1"/>
  <c r="AY92" i="45"/>
  <c r="BW92" i="45" s="1"/>
  <c r="AZ85" i="45"/>
  <c r="BX85" i="45" s="1"/>
  <c r="AY82" i="45"/>
  <c r="BW82" i="45" s="1"/>
  <c r="AY72" i="45"/>
  <c r="BW72" i="45" s="1"/>
  <c r="AZ87" i="45"/>
  <c r="BX87" i="45" s="1"/>
  <c r="AZ81" i="45"/>
  <c r="BX81" i="45" s="1"/>
  <c r="AY99" i="45"/>
  <c r="BW99" i="45" s="1"/>
  <c r="AT115" i="45"/>
  <c r="AT137" i="45" s="1"/>
  <c r="AV115" i="45"/>
  <c r="AV137" i="45" s="1"/>
  <c r="AX115" i="45"/>
  <c r="AX137" i="45" s="1"/>
  <c r="AZ115" i="45"/>
  <c r="AZ137" i="45" s="1"/>
  <c r="BB115" i="45"/>
  <c r="BB137" i="45" s="1"/>
  <c r="AS116" i="45"/>
  <c r="AS138" i="45" s="1"/>
  <c r="AU116" i="45"/>
  <c r="AU138" i="45" s="1"/>
  <c r="AW116" i="45"/>
  <c r="AW138" i="45" s="1"/>
  <c r="AY116" i="45"/>
  <c r="AY138" i="45" s="1"/>
  <c r="BA116" i="45"/>
  <c r="BA138" i="45" s="1"/>
  <c r="BC116" i="45"/>
  <c r="BC138" i="45" s="1"/>
  <c r="AR115" i="45"/>
  <c r="AR137" i="45" s="1"/>
  <c r="BA15" i="45"/>
  <c r="BA17" i="45"/>
  <c r="BY17" i="45" s="1"/>
  <c r="BA19" i="45"/>
  <c r="BA21" i="45"/>
  <c r="BY21" i="45" s="1"/>
  <c r="BA23" i="45"/>
  <c r="BA25" i="45"/>
  <c r="BY25" i="45" s="1"/>
  <c r="BA27" i="45"/>
  <c r="BA29" i="45"/>
  <c r="BY29" i="45" s="1"/>
  <c r="BA31" i="45"/>
  <c r="BA33" i="45"/>
  <c r="BY33" i="45" s="1"/>
  <c r="BA35" i="45"/>
  <c r="BA37" i="45"/>
  <c r="BY37" i="45" s="1"/>
  <c r="BA39" i="45"/>
  <c r="BY39" i="45" s="1"/>
  <c r="BA41" i="45"/>
  <c r="BY41" i="45" s="1"/>
  <c r="BA43" i="45"/>
  <c r="BY43" i="45" s="1"/>
  <c r="BA45" i="45"/>
  <c r="BY45" i="45" s="1"/>
  <c r="BA47" i="45"/>
  <c r="BA49" i="45"/>
  <c r="BY49" i="45" s="1"/>
  <c r="BA51" i="45"/>
  <c r="BY51" i="45" s="1"/>
  <c r="BA53" i="45"/>
  <c r="BY53" i="45" s="1"/>
  <c r="BA55" i="45"/>
  <c r="BA57" i="45"/>
  <c r="BY57" i="45" s="1"/>
  <c r="BA59" i="45"/>
  <c r="BY59" i="45" s="1"/>
  <c r="BA61" i="45"/>
  <c r="BY61" i="45" s="1"/>
  <c r="BA63" i="45"/>
  <c r="AZ16" i="45"/>
  <c r="BX16" i="45" s="1"/>
  <c r="AZ18" i="45"/>
  <c r="BX18" i="45" s="1"/>
  <c r="AZ20" i="45"/>
  <c r="BX20" i="45" s="1"/>
  <c r="AZ22" i="45"/>
  <c r="BX22" i="45" s="1"/>
  <c r="AZ24" i="45"/>
  <c r="BX24" i="45" s="1"/>
  <c r="AZ26" i="45"/>
  <c r="BX26" i="45" s="1"/>
  <c r="AZ28" i="45"/>
  <c r="BX28" i="45" s="1"/>
  <c r="AZ30" i="45"/>
  <c r="BX30" i="45" s="1"/>
  <c r="AZ32" i="45"/>
  <c r="BX32" i="45" s="1"/>
  <c r="AZ34" i="45"/>
  <c r="BX34" i="45" s="1"/>
  <c r="AZ36" i="45"/>
  <c r="BX36" i="45" s="1"/>
  <c r="AZ38" i="45"/>
  <c r="BX38" i="45" s="1"/>
  <c r="AZ40" i="45"/>
  <c r="BX40" i="45" s="1"/>
  <c r="AZ42" i="45"/>
  <c r="BX42" i="45" s="1"/>
  <c r="AZ44" i="45"/>
  <c r="BX44" i="45" s="1"/>
  <c r="AZ46" i="45"/>
  <c r="BX46" i="45" s="1"/>
  <c r="AZ48" i="45"/>
  <c r="BX48" i="45" s="1"/>
  <c r="AZ50" i="45"/>
  <c r="BX50" i="45" s="1"/>
  <c r="AZ52" i="45"/>
  <c r="BX52" i="45" s="1"/>
  <c r="AZ54" i="45"/>
  <c r="BX54" i="45" s="1"/>
  <c r="AZ56" i="45"/>
  <c r="BX56" i="45" s="1"/>
  <c r="AZ58" i="45"/>
  <c r="BX58" i="45" s="1"/>
  <c r="AZ60" i="45"/>
  <c r="BX60" i="45" s="1"/>
  <c r="AZ62" i="45"/>
  <c r="BX62" i="45" s="1"/>
  <c r="AS115" i="45"/>
  <c r="AS137" i="45" s="1"/>
  <c r="AU115" i="45"/>
  <c r="AU137" i="45" s="1"/>
  <c r="AW115" i="45"/>
  <c r="AW137" i="45" s="1"/>
  <c r="AY115" i="45"/>
  <c r="AY137" i="45" s="1"/>
  <c r="BA115" i="45"/>
  <c r="BA137" i="45" s="1"/>
  <c r="BC115" i="45"/>
  <c r="BC137" i="45" s="1"/>
  <c r="AT116" i="45"/>
  <c r="AT138" i="45" s="1"/>
  <c r="AV116" i="45"/>
  <c r="AV138" i="45" s="1"/>
  <c r="AX116" i="45"/>
  <c r="AX138" i="45" s="1"/>
  <c r="AZ116" i="45"/>
  <c r="AZ138" i="45" s="1"/>
  <c r="BB116" i="45"/>
  <c r="BB138" i="45" s="1"/>
  <c r="AR116" i="45"/>
  <c r="AR138" i="45" s="1"/>
  <c r="BA16" i="45"/>
  <c r="BY16" i="45" s="1"/>
  <c r="BA20" i="45"/>
  <c r="BY20" i="45" s="1"/>
  <c r="BA22" i="45"/>
  <c r="BY22" i="45" s="1"/>
  <c r="BA24" i="45"/>
  <c r="BY24" i="45" s="1"/>
  <c r="BA26" i="45"/>
  <c r="BY26" i="45" s="1"/>
  <c r="BA30" i="45"/>
  <c r="BY30" i="45" s="1"/>
  <c r="BA34" i="45"/>
  <c r="BY34" i="45" s="1"/>
  <c r="BA38" i="45"/>
  <c r="BY38" i="45" s="1"/>
  <c r="BA42" i="45"/>
  <c r="BY42" i="45" s="1"/>
  <c r="BA46" i="45"/>
  <c r="BY46" i="45" s="1"/>
  <c r="BA50" i="45"/>
  <c r="BY50" i="45" s="1"/>
  <c r="BA18" i="45"/>
  <c r="BY18" i="45" s="1"/>
  <c r="BA28" i="45"/>
  <c r="BY28" i="45" s="1"/>
  <c r="BA32" i="45"/>
  <c r="BY32" i="45" s="1"/>
  <c r="BA36" i="45"/>
  <c r="BY36" i="45" s="1"/>
  <c r="BA40" i="45"/>
  <c r="BY40" i="45" s="1"/>
  <c r="BA44" i="45"/>
  <c r="BY44" i="45" s="1"/>
  <c r="BA48" i="45"/>
  <c r="BY48" i="45" s="1"/>
  <c r="BA52" i="45"/>
  <c r="BY52" i="45" s="1"/>
  <c r="BA54" i="45"/>
  <c r="BY54" i="45" s="1"/>
  <c r="BA58" i="45"/>
  <c r="BY58" i="45" s="1"/>
  <c r="BA62" i="45"/>
  <c r="BY62" i="45" s="1"/>
  <c r="AZ17" i="45"/>
  <c r="BX17" i="45" s="1"/>
  <c r="AZ21" i="45"/>
  <c r="BX21" i="45" s="1"/>
  <c r="AZ25" i="45"/>
  <c r="BX25" i="45" s="1"/>
  <c r="AZ29" i="45"/>
  <c r="BX29" i="45" s="1"/>
  <c r="AZ33" i="45"/>
  <c r="BX33" i="45" s="1"/>
  <c r="AZ37" i="45"/>
  <c r="AZ41" i="45"/>
  <c r="BX41" i="45" s="1"/>
  <c r="AZ45" i="45"/>
  <c r="BX45" i="45" s="1"/>
  <c r="AZ49" i="45"/>
  <c r="BX49" i="45" s="1"/>
  <c r="AZ53" i="45"/>
  <c r="BX53" i="45" s="1"/>
  <c r="AZ57" i="45"/>
  <c r="BX57" i="45" s="1"/>
  <c r="AZ61" i="45"/>
  <c r="BX61" i="45" s="1"/>
  <c r="BA56" i="45"/>
  <c r="BY56" i="45" s="1"/>
  <c r="BA60" i="45"/>
  <c r="BY60" i="45" s="1"/>
  <c r="AZ15" i="45"/>
  <c r="BX15" i="45" s="1"/>
  <c r="AZ19" i="45"/>
  <c r="AZ23" i="45"/>
  <c r="BX23" i="45" s="1"/>
  <c r="AZ27" i="45"/>
  <c r="AZ31" i="45"/>
  <c r="BX31" i="45" s="1"/>
  <c r="AZ35" i="45"/>
  <c r="AZ39" i="45"/>
  <c r="BX39" i="45" s="1"/>
  <c r="AZ43" i="45"/>
  <c r="AZ47" i="45"/>
  <c r="BX47" i="45" s="1"/>
  <c r="AZ51" i="45"/>
  <c r="AZ55" i="45"/>
  <c r="BX55" i="45" s="1"/>
  <c r="AZ59" i="45"/>
  <c r="AZ63" i="45"/>
  <c r="BX63" i="45" s="1"/>
  <c r="AZ14" i="45"/>
  <c r="BX14" i="45" s="1"/>
  <c r="AZ13" i="45"/>
  <c r="BX13" i="45" s="1"/>
  <c r="BA14" i="45"/>
  <c r="BY14" i="45" s="1"/>
  <c r="BA13" i="45"/>
  <c r="BY13" i="45" s="1"/>
  <c r="E14" i="5"/>
  <c r="N1383" i="13"/>
  <c r="N1385" i="13"/>
  <c r="N1387" i="13"/>
  <c r="N1389" i="13"/>
  <c r="N1391" i="13"/>
  <c r="N1393" i="13"/>
  <c r="N1395" i="13"/>
  <c r="N1397" i="13"/>
  <c r="N1399" i="13"/>
  <c r="N1401" i="13"/>
  <c r="N1403" i="13"/>
  <c r="N1405" i="13"/>
  <c r="N1407" i="13"/>
  <c r="N1409" i="13"/>
  <c r="N1411" i="13"/>
  <c r="N1413" i="13"/>
  <c r="N1415" i="13"/>
  <c r="N1417" i="13"/>
  <c r="N1419" i="13"/>
  <c r="N1421" i="13"/>
  <c r="N1423" i="13"/>
  <c r="N1425" i="13"/>
  <c r="N1427" i="13"/>
  <c r="N1429" i="13"/>
  <c r="N1431" i="13"/>
  <c r="N1433" i="13"/>
  <c r="N1435" i="13"/>
  <c r="N1437" i="13"/>
  <c r="N1439" i="13"/>
  <c r="N1441" i="13"/>
  <c r="N1443" i="13"/>
  <c r="N1445" i="13"/>
  <c r="N1447" i="13"/>
  <c r="N1449" i="13"/>
  <c r="N1451" i="13"/>
  <c r="N1453" i="13"/>
  <c r="N1455" i="13"/>
  <c r="N1457" i="13"/>
  <c r="N1382" i="13"/>
  <c r="N1384" i="13"/>
  <c r="N1386" i="13"/>
  <c r="N1388" i="13"/>
  <c r="N1390" i="13"/>
  <c r="N1392" i="13"/>
  <c r="N1394" i="13"/>
  <c r="N1396" i="13"/>
  <c r="N1398" i="13"/>
  <c r="N1400" i="13"/>
  <c r="N1402" i="13"/>
  <c r="N1404" i="13"/>
  <c r="N1406" i="13"/>
  <c r="N1408" i="13"/>
  <c r="N1410" i="13"/>
  <c r="N1412" i="13"/>
  <c r="N1414" i="13"/>
  <c r="N1416" i="13"/>
  <c r="N1418" i="13"/>
  <c r="N1420" i="13"/>
  <c r="N1422" i="13"/>
  <c r="N1424" i="13"/>
  <c r="N1426" i="13"/>
  <c r="N1428" i="13"/>
  <c r="N1430" i="13"/>
  <c r="N1432" i="13"/>
  <c r="N1434" i="13"/>
  <c r="N1436" i="13"/>
  <c r="N1438" i="13"/>
  <c r="N1440" i="13"/>
  <c r="N1442" i="13"/>
  <c r="N1444" i="13"/>
  <c r="N1446" i="13"/>
  <c r="N1448" i="13"/>
  <c r="N1450" i="13"/>
  <c r="N1452" i="13"/>
  <c r="N1454" i="13"/>
  <c r="N1456" i="13"/>
  <c r="N1458" i="13"/>
  <c r="N1381" i="13"/>
  <c r="N1380" i="13"/>
  <c r="N1379" i="13"/>
  <c r="N1378" i="13"/>
  <c r="N1377" i="13"/>
  <c r="N1376" i="13"/>
  <c r="N1375" i="13"/>
  <c r="N1374" i="13"/>
  <c r="N1373" i="13"/>
  <c r="N1350" i="13"/>
  <c r="N1349" i="13"/>
  <c r="N1348" i="13"/>
  <c r="N1347" i="13"/>
  <c r="N1346" i="13"/>
  <c r="N1345" i="13"/>
  <c r="N1344" i="13"/>
  <c r="N1343" i="13"/>
  <c r="N1342" i="13"/>
  <c r="N1341" i="13"/>
  <c r="N1340" i="13"/>
  <c r="N1339" i="13"/>
  <c r="N1338" i="13"/>
  <c r="N1337" i="13"/>
  <c r="N1336" i="13"/>
  <c r="N1317" i="13"/>
  <c r="N1316" i="13"/>
  <c r="N1315" i="13"/>
  <c r="N1314" i="13"/>
  <c r="N1313" i="13"/>
  <c r="N1312" i="13"/>
  <c r="N1311" i="13"/>
  <c r="N1310" i="13"/>
  <c r="N1309" i="13"/>
  <c r="N1372" i="13"/>
  <c r="N1371" i="13"/>
  <c r="N1370" i="13"/>
  <c r="N1369" i="13"/>
  <c r="N1368" i="13"/>
  <c r="N1367" i="13"/>
  <c r="N1366" i="13"/>
  <c r="N1365" i="13"/>
  <c r="N1364" i="13"/>
  <c r="N1363" i="13"/>
  <c r="N1362" i="13"/>
  <c r="N1361" i="13"/>
  <c r="N1360" i="13"/>
  <c r="N1359" i="13"/>
  <c r="N1358" i="13"/>
  <c r="N1357" i="13"/>
  <c r="N1356" i="13"/>
  <c r="N1355" i="13"/>
  <c r="N1354" i="13"/>
  <c r="N1353" i="13"/>
  <c r="N1352" i="13"/>
  <c r="N1351" i="13"/>
  <c r="N1335" i="13"/>
  <c r="N1334" i="13"/>
  <c r="N1333" i="13"/>
  <c r="N1332" i="13"/>
  <c r="N1331" i="13"/>
  <c r="N1330" i="13"/>
  <c r="N1329" i="13"/>
  <c r="N1328" i="13"/>
  <c r="N1327" i="13"/>
  <c r="N1326" i="13"/>
  <c r="N1325" i="13"/>
  <c r="N1324" i="13"/>
  <c r="N1323" i="13"/>
  <c r="N1322" i="13"/>
  <c r="N1321" i="13"/>
  <c r="N1320" i="13"/>
  <c r="N1319" i="13"/>
  <c r="N1318" i="13"/>
  <c r="N1308" i="13"/>
  <c r="N1307" i="13"/>
  <c r="N1306" i="13"/>
  <c r="N1305" i="13"/>
  <c r="N1304" i="13"/>
  <c r="N1303" i="13"/>
  <c r="N1302" i="13"/>
  <c r="N1301" i="13"/>
  <c r="N1300" i="13"/>
  <c r="N1299" i="13"/>
  <c r="N1298" i="13"/>
  <c r="N1297" i="13"/>
  <c r="N1296" i="13"/>
  <c r="N1295" i="13"/>
  <c r="N1294" i="13"/>
  <c r="N1293" i="13"/>
  <c r="N1292" i="13"/>
  <c r="N1291" i="13"/>
  <c r="N1290" i="13"/>
  <c r="N1289" i="13"/>
  <c r="N1288" i="13"/>
  <c r="N1287" i="13"/>
  <c r="N1286" i="13"/>
  <c r="N1281" i="13"/>
  <c r="N1280" i="13"/>
  <c r="N1278" i="13"/>
  <c r="N1277" i="13"/>
  <c r="N1285" i="13"/>
  <c r="N1284" i="13"/>
  <c r="N1283" i="13"/>
  <c r="N1282" i="13"/>
  <c r="N1279" i="13"/>
  <c r="N1269" i="13"/>
  <c r="N1244" i="13"/>
  <c r="N1246" i="13"/>
  <c r="N1248" i="13"/>
  <c r="N1250" i="13"/>
  <c r="N1252" i="13"/>
  <c r="N1254" i="13"/>
  <c r="N1256" i="13"/>
  <c r="N1258" i="13"/>
  <c r="N1260" i="13"/>
  <c r="N1262" i="13"/>
  <c r="N1264" i="13"/>
  <c r="N1266" i="13"/>
  <c r="N1268" i="13"/>
  <c r="N1186" i="13"/>
  <c r="N1188" i="13"/>
  <c r="N1190" i="13"/>
  <c r="N1192" i="13"/>
  <c r="N1194" i="13"/>
  <c r="N1196" i="13"/>
  <c r="N1198" i="13"/>
  <c r="N1200" i="13"/>
  <c r="N1202" i="13"/>
  <c r="N1204" i="13"/>
  <c r="N1206" i="13"/>
  <c r="N1208" i="13"/>
  <c r="N1210" i="13"/>
  <c r="N1212" i="13"/>
  <c r="N1214" i="13"/>
  <c r="N1216" i="13"/>
  <c r="N1218" i="13"/>
  <c r="N1220" i="13"/>
  <c r="N1222" i="13"/>
  <c r="N1224" i="13"/>
  <c r="N1226" i="13"/>
  <c r="N1228" i="13"/>
  <c r="N1230" i="13"/>
  <c r="N1274" i="13"/>
  <c r="N1276" i="13"/>
  <c r="N1232" i="13"/>
  <c r="N1234" i="13"/>
  <c r="N1236" i="13"/>
  <c r="N1238" i="13"/>
  <c r="N1240" i="13"/>
  <c r="N1242" i="13"/>
  <c r="N1183" i="13"/>
  <c r="N1270" i="13"/>
  <c r="N1245" i="13"/>
  <c r="N1247" i="13"/>
  <c r="N1249" i="13"/>
  <c r="N1251" i="13"/>
  <c r="N1253" i="13"/>
  <c r="N1255" i="13"/>
  <c r="N1257" i="13"/>
  <c r="N1259" i="13"/>
  <c r="N1261" i="13"/>
  <c r="N1263" i="13"/>
  <c r="N1265" i="13"/>
  <c r="N1267" i="13"/>
  <c r="N1272" i="13"/>
  <c r="N1185" i="13"/>
  <c r="N1187" i="13"/>
  <c r="N1189" i="13"/>
  <c r="N1191" i="13"/>
  <c r="N1193" i="13"/>
  <c r="N1195" i="13"/>
  <c r="N1197" i="13"/>
  <c r="N1199" i="13"/>
  <c r="N1201" i="13"/>
  <c r="N1203" i="13"/>
  <c r="N1205" i="13"/>
  <c r="N1207" i="13"/>
  <c r="N1209" i="13"/>
  <c r="N1211" i="13"/>
  <c r="N1213" i="13"/>
  <c r="N1215" i="13"/>
  <c r="N1217" i="13"/>
  <c r="N1219" i="13"/>
  <c r="N1221" i="13"/>
  <c r="N1223" i="13"/>
  <c r="N1225" i="13"/>
  <c r="N1227" i="13"/>
  <c r="N1229" i="13"/>
  <c r="N1271" i="13"/>
  <c r="N1275" i="13"/>
  <c r="N1231" i="13"/>
  <c r="N1233" i="13"/>
  <c r="N1235" i="13"/>
  <c r="N1237" i="13"/>
  <c r="N1239" i="13"/>
  <c r="N1241" i="13"/>
  <c r="N1243" i="13"/>
  <c r="N1184" i="13"/>
  <c r="N657" i="13"/>
  <c r="N659" i="13"/>
  <c r="N661" i="13"/>
  <c r="N663" i="13"/>
  <c r="N665" i="13"/>
  <c r="N667" i="13"/>
  <c r="N669" i="13"/>
  <c r="N671" i="13"/>
  <c r="N673" i="13"/>
  <c r="N675" i="13"/>
  <c r="N677" i="13"/>
  <c r="N679" i="13"/>
  <c r="N681" i="13"/>
  <c r="N683" i="13"/>
  <c r="N685" i="13"/>
  <c r="N687" i="13"/>
  <c r="N689" i="13"/>
  <c r="N691" i="13"/>
  <c r="N693" i="13"/>
  <c r="N695" i="13"/>
  <c r="N697" i="13"/>
  <c r="N699" i="13"/>
  <c r="N701" i="13"/>
  <c r="N703" i="13"/>
  <c r="N705" i="13"/>
  <c r="N707" i="13"/>
  <c r="N709" i="13"/>
  <c r="N711" i="13"/>
  <c r="N713" i="13"/>
  <c r="N715" i="13"/>
  <c r="N717" i="13"/>
  <c r="N719" i="13"/>
  <c r="N721" i="13"/>
  <c r="N723" i="13"/>
  <c r="N725" i="13"/>
  <c r="N727" i="13"/>
  <c r="N729" i="13"/>
  <c r="N731" i="13"/>
  <c r="N733" i="13"/>
  <c r="N735" i="13"/>
  <c r="N737" i="13"/>
  <c r="N739" i="13"/>
  <c r="N741" i="13"/>
  <c r="N743" i="13"/>
  <c r="N745" i="13"/>
  <c r="N747" i="13"/>
  <c r="N749" i="13"/>
  <c r="N751" i="13"/>
  <c r="N753" i="13"/>
  <c r="N755" i="13"/>
  <c r="N757" i="13"/>
  <c r="N759" i="13"/>
  <c r="N761" i="13"/>
  <c r="N763" i="13"/>
  <c r="N765" i="13"/>
  <c r="N767" i="13"/>
  <c r="N769" i="13"/>
  <c r="N771" i="13"/>
  <c r="N773" i="13"/>
  <c r="N775" i="13"/>
  <c r="N777" i="13"/>
  <c r="N779" i="13"/>
  <c r="N781" i="13"/>
  <c r="N783" i="13"/>
  <c r="N785" i="13"/>
  <c r="N787" i="13"/>
  <c r="N789" i="13"/>
  <c r="N791" i="13"/>
  <c r="N793" i="13"/>
  <c r="N795" i="13"/>
  <c r="N797" i="13"/>
  <c r="N799" i="13"/>
  <c r="N801" i="13"/>
  <c r="N803" i="13"/>
  <c r="N805" i="13"/>
  <c r="N807" i="13"/>
  <c r="N809" i="13"/>
  <c r="N811" i="13"/>
  <c r="N813" i="13"/>
  <c r="N815" i="13"/>
  <c r="N817" i="13"/>
  <c r="N819" i="13"/>
  <c r="N821" i="13"/>
  <c r="N823" i="13"/>
  <c r="N825" i="13"/>
  <c r="N656" i="13"/>
  <c r="N658" i="13"/>
  <c r="N660" i="13"/>
  <c r="N662" i="13"/>
  <c r="N664" i="13"/>
  <c r="N666" i="13"/>
  <c r="N668" i="13"/>
  <c r="N670" i="13"/>
  <c r="N672" i="13"/>
  <c r="N674" i="13"/>
  <c r="N676" i="13"/>
  <c r="N678" i="13"/>
  <c r="N680" i="13"/>
  <c r="N682" i="13"/>
  <c r="N684" i="13"/>
  <c r="N686" i="13"/>
  <c r="N688" i="13"/>
  <c r="N690" i="13"/>
  <c r="N692" i="13"/>
  <c r="N694" i="13"/>
  <c r="N696" i="13"/>
  <c r="N698" i="13"/>
  <c r="N700" i="13"/>
  <c r="N702" i="13"/>
  <c r="N704" i="13"/>
  <c r="N706" i="13"/>
  <c r="N708" i="13"/>
  <c r="N710" i="13"/>
  <c r="N712" i="13"/>
  <c r="N714" i="13"/>
  <c r="N716" i="13"/>
  <c r="N718" i="13"/>
  <c r="N720" i="13"/>
  <c r="N722" i="13"/>
  <c r="N724" i="13"/>
  <c r="N726" i="13"/>
  <c r="N728" i="13"/>
  <c r="N730" i="13"/>
  <c r="N732" i="13"/>
  <c r="N734" i="13"/>
  <c r="N736" i="13"/>
  <c r="N738" i="13"/>
  <c r="N740" i="13"/>
  <c r="N742" i="13"/>
  <c r="N744" i="13"/>
  <c r="N746" i="13"/>
  <c r="N748" i="13"/>
  <c r="N750" i="13"/>
  <c r="N752" i="13"/>
  <c r="N754" i="13"/>
  <c r="N756" i="13"/>
  <c r="N758" i="13"/>
  <c r="N760" i="13"/>
  <c r="N762" i="13"/>
  <c r="N764" i="13"/>
  <c r="N766" i="13"/>
  <c r="N768" i="13"/>
  <c r="N770" i="13"/>
  <c r="N772" i="13"/>
  <c r="N774" i="13"/>
  <c r="N776" i="13"/>
  <c r="N778" i="13"/>
  <c r="N780" i="13"/>
  <c r="N782" i="13"/>
  <c r="N784" i="13"/>
  <c r="N786" i="13"/>
  <c r="N788" i="13"/>
  <c r="N790" i="13"/>
  <c r="N792" i="13"/>
  <c r="N794" i="13"/>
  <c r="N798" i="13"/>
  <c r="N802" i="13"/>
  <c r="N806" i="13"/>
  <c r="N810" i="13"/>
  <c r="N814" i="13"/>
  <c r="N818" i="13"/>
  <c r="N822" i="13"/>
  <c r="N826" i="13"/>
  <c r="N828" i="13"/>
  <c r="N830" i="13"/>
  <c r="N832" i="13"/>
  <c r="N834" i="13"/>
  <c r="N836" i="13"/>
  <c r="N838" i="13"/>
  <c r="N840" i="13"/>
  <c r="N842" i="13"/>
  <c r="N844" i="13"/>
  <c r="N846" i="13"/>
  <c r="N848" i="13"/>
  <c r="N850" i="13"/>
  <c r="N852" i="13"/>
  <c r="N854" i="13"/>
  <c r="N856" i="13"/>
  <c r="N858" i="13"/>
  <c r="N860" i="13"/>
  <c r="N862" i="13"/>
  <c r="N864" i="13"/>
  <c r="N866" i="13"/>
  <c r="N868" i="13"/>
  <c r="N870" i="13"/>
  <c r="N872" i="13"/>
  <c r="N874" i="13"/>
  <c r="N876" i="13"/>
  <c r="N878" i="13"/>
  <c r="N880" i="13"/>
  <c r="N882" i="13"/>
  <c r="N884" i="13"/>
  <c r="N886" i="13"/>
  <c r="N888" i="13"/>
  <c r="N890" i="13"/>
  <c r="N892" i="13"/>
  <c r="N894" i="13"/>
  <c r="N896" i="13"/>
  <c r="N898" i="13"/>
  <c r="N900" i="13"/>
  <c r="N902" i="13"/>
  <c r="N904" i="13"/>
  <c r="N906" i="13"/>
  <c r="N908" i="13"/>
  <c r="N910" i="13"/>
  <c r="N912" i="13"/>
  <c r="N914" i="13"/>
  <c r="N916" i="13"/>
  <c r="N918" i="13"/>
  <c r="N920" i="13"/>
  <c r="N922" i="13"/>
  <c r="N924" i="13"/>
  <c r="N926" i="13"/>
  <c r="N928" i="13"/>
  <c r="N930" i="13"/>
  <c r="N932" i="13"/>
  <c r="N934" i="13"/>
  <c r="N936" i="13"/>
  <c r="N938" i="13"/>
  <c r="N940" i="13"/>
  <c r="N942" i="13"/>
  <c r="N944" i="13"/>
  <c r="N946" i="13"/>
  <c r="N948" i="13"/>
  <c r="N950" i="13"/>
  <c r="N952" i="13"/>
  <c r="N954" i="13"/>
  <c r="N956" i="13"/>
  <c r="N958" i="13"/>
  <c r="N960" i="13"/>
  <c r="N962" i="13"/>
  <c r="N964" i="13"/>
  <c r="N966" i="13"/>
  <c r="N968" i="13"/>
  <c r="N970" i="13"/>
  <c r="N972" i="13"/>
  <c r="N796" i="13"/>
  <c r="N800" i="13"/>
  <c r="N804" i="13"/>
  <c r="N808" i="13"/>
  <c r="N812" i="13"/>
  <c r="N816" i="13"/>
  <c r="N820" i="13"/>
  <c r="N824" i="13"/>
  <c r="N827" i="13"/>
  <c r="N829" i="13"/>
  <c r="N831" i="13"/>
  <c r="N833" i="13"/>
  <c r="N835" i="13"/>
  <c r="N837" i="13"/>
  <c r="N839" i="13"/>
  <c r="N841" i="13"/>
  <c r="N843" i="13"/>
  <c r="N845" i="13"/>
  <c r="N847" i="13"/>
  <c r="N849" i="13"/>
  <c r="N851" i="13"/>
  <c r="N853" i="13"/>
  <c r="N855" i="13"/>
  <c r="N857" i="13"/>
  <c r="N859" i="13"/>
  <c r="N861" i="13"/>
  <c r="N863" i="13"/>
  <c r="N865" i="13"/>
  <c r="N867" i="13"/>
  <c r="N869" i="13"/>
  <c r="N871" i="13"/>
  <c r="N873" i="13"/>
  <c r="N875" i="13"/>
  <c r="N877" i="13"/>
  <c r="N879" i="13"/>
  <c r="N881" i="13"/>
  <c r="N883" i="13"/>
  <c r="N885" i="13"/>
  <c r="N887" i="13"/>
  <c r="N889" i="13"/>
  <c r="N891" i="13"/>
  <c r="N893" i="13"/>
  <c r="N895" i="13"/>
  <c r="N897" i="13"/>
  <c r="N899" i="13"/>
  <c r="N901" i="13"/>
  <c r="N903" i="13"/>
  <c r="N905" i="13"/>
  <c r="N907" i="13"/>
  <c r="N909" i="13"/>
  <c r="N911" i="13"/>
  <c r="N913" i="13"/>
  <c r="N915" i="13"/>
  <c r="N917" i="13"/>
  <c r="N919" i="13"/>
  <c r="N921" i="13"/>
  <c r="N923" i="13"/>
  <c r="N925" i="13"/>
  <c r="N927" i="13"/>
  <c r="N929" i="13"/>
  <c r="N931" i="13"/>
  <c r="N933" i="13"/>
  <c r="N935" i="13"/>
  <c r="N937" i="13"/>
  <c r="N939" i="13"/>
  <c r="N941" i="13"/>
  <c r="N943" i="13"/>
  <c r="N945" i="13"/>
  <c r="N947" i="13"/>
  <c r="N949" i="13"/>
  <c r="N951" i="13"/>
  <c r="N953" i="13"/>
  <c r="N955" i="13"/>
  <c r="N957" i="13"/>
  <c r="N959" i="13"/>
  <c r="N961" i="13"/>
  <c r="N963" i="13"/>
  <c r="N965" i="13"/>
  <c r="N967" i="13"/>
  <c r="N969" i="13"/>
  <c r="N971" i="13"/>
  <c r="N973" i="13"/>
  <c r="N975" i="13"/>
  <c r="N977" i="13"/>
  <c r="N979" i="13"/>
  <c r="N976" i="13"/>
  <c r="N980" i="13"/>
  <c r="N982" i="13"/>
  <c r="N984" i="13"/>
  <c r="N986" i="13"/>
  <c r="N988" i="13"/>
  <c r="N990" i="13"/>
  <c r="N992" i="13"/>
  <c r="N994" i="13"/>
  <c r="N996" i="13"/>
  <c r="N998" i="13"/>
  <c r="N1000" i="13"/>
  <c r="N1002" i="13"/>
  <c r="N1004" i="13"/>
  <c r="N1006" i="13"/>
  <c r="N1008" i="13"/>
  <c r="N1010" i="13"/>
  <c r="N1012" i="13"/>
  <c r="N1014" i="13"/>
  <c r="N1016" i="13"/>
  <c r="N1018" i="13"/>
  <c r="N1020" i="13"/>
  <c r="N1022" i="13"/>
  <c r="N1024" i="13"/>
  <c r="N1026" i="13"/>
  <c r="N1028" i="13"/>
  <c r="N1030" i="13"/>
  <c r="N1032" i="13"/>
  <c r="N1034" i="13"/>
  <c r="N1036" i="13"/>
  <c r="N1038" i="13"/>
  <c r="N1040" i="13"/>
  <c r="N1042" i="13"/>
  <c r="N1044" i="13"/>
  <c r="N1046" i="13"/>
  <c r="N1048" i="13"/>
  <c r="N1050" i="13"/>
  <c r="N1052" i="13"/>
  <c r="N1054" i="13"/>
  <c r="N1056" i="13"/>
  <c r="N1058" i="13"/>
  <c r="N1060" i="13"/>
  <c r="N1062" i="13"/>
  <c r="N1064" i="13"/>
  <c r="N1066" i="13"/>
  <c r="N1068" i="13"/>
  <c r="N1070" i="13"/>
  <c r="N1072" i="13"/>
  <c r="N1074" i="13"/>
  <c r="N1076" i="13"/>
  <c r="N1078" i="13"/>
  <c r="N1080" i="13"/>
  <c r="N1082" i="13"/>
  <c r="N1084" i="13"/>
  <c r="N1086" i="13"/>
  <c r="N1088" i="13"/>
  <c r="N1090" i="13"/>
  <c r="N1092" i="13"/>
  <c r="N1094" i="13"/>
  <c r="N1096" i="13"/>
  <c r="N1098" i="13"/>
  <c r="N1100" i="13"/>
  <c r="N1102" i="13"/>
  <c r="N1104" i="13"/>
  <c r="N1106" i="13"/>
  <c r="N1108" i="13"/>
  <c r="N1110" i="13"/>
  <c r="N1112" i="13"/>
  <c r="N1114" i="13"/>
  <c r="N1116" i="13"/>
  <c r="N1118" i="13"/>
  <c r="N1120" i="13"/>
  <c r="N1122" i="13"/>
  <c r="N1124" i="13"/>
  <c r="N1126" i="13"/>
  <c r="N1128" i="13"/>
  <c r="N1130" i="13"/>
  <c r="N1132" i="13"/>
  <c r="N1134" i="13"/>
  <c r="N1136" i="13"/>
  <c r="N1138" i="13"/>
  <c r="N1140" i="13"/>
  <c r="N1142" i="13"/>
  <c r="N1144" i="13"/>
  <c r="N1146" i="13"/>
  <c r="N1148" i="13"/>
  <c r="N1150" i="13"/>
  <c r="N1152" i="13"/>
  <c r="N1154" i="13"/>
  <c r="N1156" i="13"/>
  <c r="N1158" i="13"/>
  <c r="N1160" i="13"/>
  <c r="N1162" i="13"/>
  <c r="N1164" i="13"/>
  <c r="N1166" i="13"/>
  <c r="N1168" i="13"/>
  <c r="N1170" i="13"/>
  <c r="N1172" i="13"/>
  <c r="N1174" i="13"/>
  <c r="N1176" i="13"/>
  <c r="N1178" i="13"/>
  <c r="N1180" i="13"/>
  <c r="N1182" i="13"/>
  <c r="N974" i="13"/>
  <c r="N978" i="13"/>
  <c r="N981" i="13"/>
  <c r="N983" i="13"/>
  <c r="N985" i="13"/>
  <c r="N987" i="13"/>
  <c r="N989" i="13"/>
  <c r="N991" i="13"/>
  <c r="N993" i="13"/>
  <c r="N995" i="13"/>
  <c r="N997" i="13"/>
  <c r="N999" i="13"/>
  <c r="N1001" i="13"/>
  <c r="N1003" i="13"/>
  <c r="N1005" i="13"/>
  <c r="N1007" i="13"/>
  <c r="N1009" i="13"/>
  <c r="N1011" i="13"/>
  <c r="N1013" i="13"/>
  <c r="N1015" i="13"/>
  <c r="N1017" i="13"/>
  <c r="N1019" i="13"/>
  <c r="N1021" i="13"/>
  <c r="N1023" i="13"/>
  <c r="N1025" i="13"/>
  <c r="N1027" i="13"/>
  <c r="N1029" i="13"/>
  <c r="N1031" i="13"/>
  <c r="N1033" i="13"/>
  <c r="N1035" i="13"/>
  <c r="N1037" i="13"/>
  <c r="N1039" i="13"/>
  <c r="N1041" i="13"/>
  <c r="N1043" i="13"/>
  <c r="N1045" i="13"/>
  <c r="N1047" i="13"/>
  <c r="N1049" i="13"/>
  <c r="N1051" i="13"/>
  <c r="N1053" i="13"/>
  <c r="N1055" i="13"/>
  <c r="N1057" i="13"/>
  <c r="N1059" i="13"/>
  <c r="N1061" i="13"/>
  <c r="N1063" i="13"/>
  <c r="N1065" i="13"/>
  <c r="N1067" i="13"/>
  <c r="N1069" i="13"/>
  <c r="N1071" i="13"/>
  <c r="N1073" i="13"/>
  <c r="N1075" i="13"/>
  <c r="N1077" i="13"/>
  <c r="N1079" i="13"/>
  <c r="N1081" i="13"/>
  <c r="N1083" i="13"/>
  <c r="N1085" i="13"/>
  <c r="N1087" i="13"/>
  <c r="N1089" i="13"/>
  <c r="N1091" i="13"/>
  <c r="N1093" i="13"/>
  <c r="N1095" i="13"/>
  <c r="N1097" i="13"/>
  <c r="N1099" i="13"/>
  <c r="N1101" i="13"/>
  <c r="N1103" i="13"/>
  <c r="N1105" i="13"/>
  <c r="N1107" i="13"/>
  <c r="N1109" i="13"/>
  <c r="N1111" i="13"/>
  <c r="N1113" i="13"/>
  <c r="N1115" i="13"/>
  <c r="N1117" i="13"/>
  <c r="N1119" i="13"/>
  <c r="N1121" i="13"/>
  <c r="N1123" i="13"/>
  <c r="N1125" i="13"/>
  <c r="N1127" i="13"/>
  <c r="N1129" i="13"/>
  <c r="N1131" i="13"/>
  <c r="N1133" i="13"/>
  <c r="N1135" i="13"/>
  <c r="N1137" i="13"/>
  <c r="N1139" i="13"/>
  <c r="N1141" i="13"/>
  <c r="N1143" i="13"/>
  <c r="N1145" i="13"/>
  <c r="N1147" i="13"/>
  <c r="N1149" i="13"/>
  <c r="N1151" i="13"/>
  <c r="N1153" i="13"/>
  <c r="N1155" i="13"/>
  <c r="N1157" i="13"/>
  <c r="N1159" i="13"/>
  <c r="N1161" i="13"/>
  <c r="N1163" i="13"/>
  <c r="N1165" i="13"/>
  <c r="N1167" i="13"/>
  <c r="N1169" i="13"/>
  <c r="N1171" i="13"/>
  <c r="N1173" i="13"/>
  <c r="N1175" i="13"/>
  <c r="N1177" i="13"/>
  <c r="N1179" i="13"/>
  <c r="N1181" i="13"/>
  <c r="N9" i="13"/>
  <c r="BV102" i="45"/>
  <c r="BV89" i="45"/>
  <c r="BV85" i="45"/>
  <c r="BV81" i="45"/>
  <c r="BV97" i="45"/>
  <c r="BV91" i="45"/>
  <c r="BD72" i="3"/>
  <c r="BD77" i="3"/>
  <c r="BD81" i="3"/>
  <c r="BD85" i="3"/>
  <c r="BD89" i="3"/>
  <c r="BD93" i="3"/>
  <c r="AR75" i="3"/>
  <c r="AR79" i="3"/>
  <c r="AR83" i="3"/>
  <c r="AR87" i="3"/>
  <c r="BD74" i="3"/>
  <c r="BD82" i="3"/>
  <c r="BD86" i="3"/>
  <c r="BD90" i="3"/>
  <c r="BD98" i="3"/>
  <c r="AR76" i="3"/>
  <c r="AR80" i="3"/>
  <c r="AR84" i="3"/>
  <c r="AR88" i="3"/>
  <c r="AR92" i="3"/>
  <c r="AR94" i="3"/>
  <c r="AR98" i="3"/>
  <c r="AR95" i="3"/>
  <c r="AR99" i="3"/>
  <c r="BD75" i="3"/>
  <c r="BD79" i="3"/>
  <c r="BD83" i="3"/>
  <c r="BD87" i="3"/>
  <c r="BD91" i="3"/>
  <c r="BD95" i="3"/>
  <c r="BD99" i="3"/>
  <c r="AR72" i="3"/>
  <c r="AR77" i="3"/>
  <c r="AR81" i="3"/>
  <c r="AR85" i="3"/>
  <c r="AR89" i="3"/>
  <c r="BD76" i="3"/>
  <c r="BD80" i="3"/>
  <c r="BD84" i="3"/>
  <c r="BD88" i="3"/>
  <c r="BD92" i="3"/>
  <c r="BD96" i="3"/>
  <c r="AR74" i="3"/>
  <c r="AR78" i="3"/>
  <c r="AR82" i="3"/>
  <c r="AR86" i="3"/>
  <c r="AR90" i="3"/>
  <c r="AR91" i="3"/>
  <c r="AR96" i="3"/>
  <c r="AR93" i="3"/>
  <c r="AR97" i="3"/>
  <c r="AR69" i="3"/>
  <c r="AR71" i="3"/>
  <c r="AR73" i="3"/>
  <c r="AR70" i="3"/>
  <c r="V62" i="4"/>
  <c r="BW17" i="45"/>
  <c r="AQ111" i="3"/>
  <c r="AV111" i="3"/>
  <c r="AN111" i="3"/>
  <c r="AL111" i="3"/>
  <c r="AW111" i="3"/>
  <c r="AT111" i="3"/>
  <c r="AS13" i="3"/>
  <c r="AS17" i="3"/>
  <c r="AS21" i="3"/>
  <c r="AS25" i="3"/>
  <c r="AS29" i="3"/>
  <c r="AS33" i="3"/>
  <c r="AS37" i="3"/>
  <c r="AS41" i="3"/>
  <c r="AS45" i="3"/>
  <c r="AS49" i="3"/>
  <c r="AS53" i="3"/>
  <c r="AS57" i="3"/>
  <c r="BE16" i="3"/>
  <c r="BE20" i="3"/>
  <c r="BE24" i="3"/>
  <c r="BE28" i="3"/>
  <c r="BE32" i="3"/>
  <c r="BE36" i="3"/>
  <c r="BE40" i="3"/>
  <c r="BE44" i="3"/>
  <c r="BE48" i="3"/>
  <c r="BE52" i="3"/>
  <c r="BE56" i="3"/>
  <c r="BE60" i="3"/>
  <c r="AS14" i="3"/>
  <c r="AS18" i="3"/>
  <c r="AS22" i="3"/>
  <c r="BW61" i="45"/>
  <c r="BW57" i="45"/>
  <c r="BW53" i="45"/>
  <c r="BW49" i="45"/>
  <c r="BW45" i="45"/>
  <c r="BW41" i="45"/>
  <c r="BW38" i="45"/>
  <c r="BW32" i="45"/>
  <c r="AS10" i="3"/>
  <c r="AU111" i="3"/>
  <c r="AM111" i="3"/>
  <c r="AR111" i="3"/>
  <c r="AS111" i="3"/>
  <c r="AP111" i="3"/>
  <c r="AO111" i="3"/>
  <c r="AS11" i="3"/>
  <c r="AS15" i="3"/>
  <c r="AS19" i="3"/>
  <c r="AS23" i="3"/>
  <c r="AS27" i="3"/>
  <c r="AS31" i="3"/>
  <c r="AS35" i="3"/>
  <c r="AS39" i="3"/>
  <c r="AS43" i="3"/>
  <c r="AS47" i="3"/>
  <c r="AS51" i="3"/>
  <c r="AS55" i="3"/>
  <c r="AS59" i="3"/>
  <c r="BE14" i="3"/>
  <c r="BE18" i="3"/>
  <c r="BE22" i="3"/>
  <c r="BE26" i="3"/>
  <c r="BE30" i="3"/>
  <c r="BE34" i="3"/>
  <c r="BE38" i="3"/>
  <c r="BE42" i="3"/>
  <c r="BE46" i="3"/>
  <c r="BE50" i="3"/>
  <c r="BE54" i="3"/>
  <c r="BE58" i="3"/>
  <c r="AS12" i="3"/>
  <c r="AS16" i="3"/>
  <c r="AS20" i="3"/>
  <c r="AS24" i="3"/>
  <c r="AS26" i="3"/>
  <c r="AS30" i="3"/>
  <c r="AS34" i="3"/>
  <c r="AS38" i="3"/>
  <c r="AS42" i="3"/>
  <c r="AS46" i="3"/>
  <c r="AS50" i="3"/>
  <c r="AS54" i="3"/>
  <c r="AS58" i="3"/>
  <c r="BE13" i="3"/>
  <c r="BE17" i="3"/>
  <c r="BE21" i="3"/>
  <c r="BE25" i="3"/>
  <c r="BE29" i="3"/>
  <c r="BE33" i="3"/>
  <c r="BE37" i="3"/>
  <c r="BE41" i="3"/>
  <c r="BQ41" i="3" s="1"/>
  <c r="BE45" i="3"/>
  <c r="BE49" i="3"/>
  <c r="BE53" i="3"/>
  <c r="BE57" i="3"/>
  <c r="AS28" i="3"/>
  <c r="AS32" i="3"/>
  <c r="AS36" i="3"/>
  <c r="AS40" i="3"/>
  <c r="AS44" i="3"/>
  <c r="AS48" i="3"/>
  <c r="AS52" i="3"/>
  <c r="AS56" i="3"/>
  <c r="AS60" i="3"/>
  <c r="BE15" i="3"/>
  <c r="BE19" i="3"/>
  <c r="BE23" i="3"/>
  <c r="BE27" i="3"/>
  <c r="BE31" i="3"/>
  <c r="BE35" i="3"/>
  <c r="BE39" i="3"/>
  <c r="BE43" i="3"/>
  <c r="BE47" i="3"/>
  <c r="BE51" i="3"/>
  <c r="BE55" i="3"/>
  <c r="BE59" i="3"/>
  <c r="BD11" i="22"/>
  <c r="BD19" i="22"/>
  <c r="BD14" i="22"/>
  <c r="BD13" i="22"/>
  <c r="BD9" i="22"/>
  <c r="BD16" i="22"/>
  <c r="BD15" i="22"/>
  <c r="BD10" i="22"/>
  <c r="BD18" i="22"/>
  <c r="BD17" i="22"/>
  <c r="BD12" i="22"/>
  <c r="BD20" i="22"/>
  <c r="U62" i="4"/>
  <c r="BC11" i="22"/>
  <c r="BC15" i="22"/>
  <c r="I19" i="22" s="1"/>
  <c r="K19" i="22" s="1"/>
  <c r="BC19" i="22"/>
  <c r="I23" i="22" s="1"/>
  <c r="K23" i="22" s="1"/>
  <c r="BC10" i="22"/>
  <c r="BC14" i="22"/>
  <c r="BC18" i="22"/>
  <c r="I22" i="22" s="1"/>
  <c r="K22" i="22" s="1"/>
  <c r="BC13" i="22"/>
  <c r="I17" i="22" s="1"/>
  <c r="K17" i="22" s="1"/>
  <c r="BC17" i="22"/>
  <c r="BC9" i="22"/>
  <c r="BC12" i="22"/>
  <c r="BC16" i="22"/>
  <c r="I20" i="22" s="1"/>
  <c r="K20" i="22" s="1"/>
  <c r="BC20" i="22"/>
  <c r="T62" i="4"/>
  <c r="D17" i="22"/>
  <c r="AA61" i="5"/>
  <c r="BX84" i="45"/>
  <c r="BW75" i="45"/>
  <c r="BW93" i="45"/>
  <c r="BY63" i="45"/>
  <c r="BY55" i="45"/>
  <c r="BY47" i="45"/>
  <c r="BX37" i="45"/>
  <c r="BX35" i="45"/>
  <c r="BY31" i="45"/>
  <c r="BX27" i="45"/>
  <c r="BX19" i="45"/>
  <c r="BX59" i="45"/>
  <c r="BX51" i="45"/>
  <c r="BX43" i="45"/>
  <c r="BY35" i="45"/>
  <c r="BY27" i="45"/>
  <c r="BY23" i="45"/>
  <c r="BY19" i="45"/>
  <c r="BY15" i="45"/>
  <c r="AR112" i="3"/>
  <c r="AR134" i="3" s="1"/>
  <c r="AU112" i="3"/>
  <c r="AU134" i="3" s="1"/>
  <c r="AM112" i="3"/>
  <c r="AM134" i="3" s="1"/>
  <c r="AT112" i="3"/>
  <c r="AT134" i="3" s="1"/>
  <c r="AW112" i="3"/>
  <c r="AW134" i="3" s="1"/>
  <c r="AO112" i="3"/>
  <c r="AO134" i="3" s="1"/>
  <c r="AW113" i="3"/>
  <c r="AW135" i="3" s="1"/>
  <c r="AO113" i="3"/>
  <c r="AO135" i="3" s="1"/>
  <c r="AR113" i="3"/>
  <c r="AR135" i="3" s="1"/>
  <c r="AU113" i="3"/>
  <c r="AU135" i="3" s="1"/>
  <c r="AM113" i="3"/>
  <c r="AM135" i="3" s="1"/>
  <c r="AT113" i="3"/>
  <c r="AT135" i="3" s="1"/>
  <c r="AT10" i="3"/>
  <c r="BR10" i="3" s="1"/>
  <c r="AV112" i="3"/>
  <c r="AV134" i="3" s="1"/>
  <c r="AN112" i="3"/>
  <c r="AN134" i="3" s="1"/>
  <c r="AQ112" i="3"/>
  <c r="AQ134" i="3" s="1"/>
  <c r="AL112" i="3"/>
  <c r="AL134" i="3" s="1"/>
  <c r="AP112" i="3"/>
  <c r="AP134" i="3" s="1"/>
  <c r="AS112" i="3"/>
  <c r="AS134" i="3" s="1"/>
  <c r="AU10" i="3"/>
  <c r="AS113" i="3"/>
  <c r="AS135" i="3" s="1"/>
  <c r="AV113" i="3"/>
  <c r="AV135" i="3" s="1"/>
  <c r="AN113" i="3"/>
  <c r="AN135" i="3" s="1"/>
  <c r="AQ113" i="3"/>
  <c r="AQ135" i="3" s="1"/>
  <c r="AL113" i="3"/>
  <c r="AL135" i="3" s="1"/>
  <c r="AP113" i="3"/>
  <c r="AP135" i="3" s="1"/>
  <c r="BN13" i="36"/>
  <c r="BN17" i="36"/>
  <c r="BN21" i="36"/>
  <c r="BN14" i="36"/>
  <c r="BN18" i="36"/>
  <c r="BN10" i="36"/>
  <c r="BM12" i="36"/>
  <c r="BM16" i="36"/>
  <c r="BM20" i="36"/>
  <c r="BN12" i="36"/>
  <c r="BN16" i="36"/>
  <c r="BN20" i="36"/>
  <c r="BM14" i="36"/>
  <c r="BM18" i="36"/>
  <c r="BM11" i="36"/>
  <c r="BM15" i="36"/>
  <c r="BM19" i="36"/>
  <c r="BN11" i="36"/>
  <c r="BN15" i="36"/>
  <c r="BN19" i="36"/>
  <c r="BM10" i="36"/>
  <c r="BM13" i="36"/>
  <c r="BM17" i="36"/>
  <c r="BM21" i="36"/>
  <c r="AM10" i="3"/>
  <c r="AS105" i="3"/>
  <c r="AR105" i="3"/>
  <c r="AU105" i="3"/>
  <c r="AM105" i="3"/>
  <c r="AP105" i="3"/>
  <c r="AO105" i="3"/>
  <c r="BQ39" i="45"/>
  <c r="BQ37" i="45"/>
  <c r="BQ36" i="45"/>
  <c r="BQ34" i="45"/>
  <c r="BQ32" i="45"/>
  <c r="BQ25" i="45"/>
  <c r="BQ23" i="45"/>
  <c r="BQ17" i="45"/>
  <c r="AT105" i="3"/>
  <c r="AV105" i="3"/>
  <c r="AN105" i="3"/>
  <c r="AQ105" i="3"/>
  <c r="AL105" i="3"/>
  <c r="AW105" i="3"/>
  <c r="AN10" i="3"/>
  <c r="AN106" i="3"/>
  <c r="AU106" i="3"/>
  <c r="AP106" i="3"/>
  <c r="AM106" i="3"/>
  <c r="AQ106" i="3"/>
  <c r="AW106" i="3"/>
  <c r="AV106" i="3"/>
  <c r="AS106" i="3"/>
  <c r="AL106" i="3"/>
  <c r="AR106" i="3"/>
  <c r="AO106" i="3"/>
  <c r="AT106" i="3"/>
  <c r="L12" i="5"/>
  <c r="AT72" i="3"/>
  <c r="BR72" i="3" s="1"/>
  <c r="AT76" i="3"/>
  <c r="BR76" i="3" s="1"/>
  <c r="AT80" i="3"/>
  <c r="BR80" i="3" s="1"/>
  <c r="AT84" i="3"/>
  <c r="BR84" i="3" s="1"/>
  <c r="AT88" i="3"/>
  <c r="BR88" i="3" s="1"/>
  <c r="AT92" i="3"/>
  <c r="BR92" i="3" s="1"/>
  <c r="AT96" i="3"/>
  <c r="BR96" i="3" s="1"/>
  <c r="AS70" i="3"/>
  <c r="BQ70" i="3" s="1"/>
  <c r="AS74" i="3"/>
  <c r="BQ74" i="3" s="1"/>
  <c r="AS78" i="3"/>
  <c r="BQ78" i="3" s="1"/>
  <c r="AS82" i="3"/>
  <c r="BQ82" i="3" s="1"/>
  <c r="AS86" i="3"/>
  <c r="BQ86" i="3" s="1"/>
  <c r="AS90" i="3"/>
  <c r="BQ90" i="3" s="1"/>
  <c r="AS94" i="3"/>
  <c r="BQ94" i="3" s="1"/>
  <c r="AS98" i="3"/>
  <c r="BQ98" i="3" s="1"/>
  <c r="AT73" i="3"/>
  <c r="BR73" i="3" s="1"/>
  <c r="AT77" i="3"/>
  <c r="BR77" i="3" s="1"/>
  <c r="AT81" i="3"/>
  <c r="BR81" i="3" s="1"/>
  <c r="AT85" i="3"/>
  <c r="BR85" i="3" s="1"/>
  <c r="AT89" i="3"/>
  <c r="BR89" i="3" s="1"/>
  <c r="AT93" i="3"/>
  <c r="BR93" i="3" s="1"/>
  <c r="AT97" i="3"/>
  <c r="BR97" i="3" s="1"/>
  <c r="AS71" i="3"/>
  <c r="BQ71" i="3" s="1"/>
  <c r="AS75" i="3"/>
  <c r="BQ75" i="3" s="1"/>
  <c r="AS79" i="3"/>
  <c r="BQ79" i="3" s="1"/>
  <c r="AS83" i="3"/>
  <c r="BQ83" i="3" s="1"/>
  <c r="AS87" i="3"/>
  <c r="BQ87" i="3" s="1"/>
  <c r="AS91" i="3"/>
  <c r="BQ91" i="3" s="1"/>
  <c r="AS95" i="3"/>
  <c r="BQ95" i="3" s="1"/>
  <c r="AS99" i="3"/>
  <c r="BQ99" i="3" s="1"/>
  <c r="AT70" i="3"/>
  <c r="BR70" i="3" s="1"/>
  <c r="AT74" i="3"/>
  <c r="BR74" i="3" s="1"/>
  <c r="AT78" i="3"/>
  <c r="BR78" i="3" s="1"/>
  <c r="AT82" i="3"/>
  <c r="BR82" i="3" s="1"/>
  <c r="AT86" i="3"/>
  <c r="BR86" i="3" s="1"/>
  <c r="AT90" i="3"/>
  <c r="BR90" i="3" s="1"/>
  <c r="AT94" i="3"/>
  <c r="BR94" i="3" s="1"/>
  <c r="AT98" i="3"/>
  <c r="BR98" i="3" s="1"/>
  <c r="AS72" i="3"/>
  <c r="BQ72" i="3" s="1"/>
  <c r="AS76" i="3"/>
  <c r="BQ76" i="3" s="1"/>
  <c r="AS80" i="3"/>
  <c r="BQ80" i="3" s="1"/>
  <c r="AS84" i="3"/>
  <c r="BQ84" i="3" s="1"/>
  <c r="AS88" i="3"/>
  <c r="BQ88" i="3" s="1"/>
  <c r="AS92" i="3"/>
  <c r="BQ92" i="3" s="1"/>
  <c r="AS96" i="3"/>
  <c r="BQ96" i="3" s="1"/>
  <c r="AT71" i="3"/>
  <c r="BR71" i="3" s="1"/>
  <c r="AT75" i="3"/>
  <c r="BR75" i="3" s="1"/>
  <c r="AT79" i="3"/>
  <c r="BR79" i="3" s="1"/>
  <c r="AT83" i="3"/>
  <c r="BR83" i="3" s="1"/>
  <c r="AT87" i="3"/>
  <c r="BR87" i="3" s="1"/>
  <c r="AT91" i="3"/>
  <c r="BR91" i="3" s="1"/>
  <c r="AT95" i="3"/>
  <c r="BR95" i="3" s="1"/>
  <c r="AT99" i="3"/>
  <c r="BR99" i="3" s="1"/>
  <c r="AS73" i="3"/>
  <c r="BQ73" i="3" s="1"/>
  <c r="AS77" i="3"/>
  <c r="BQ77" i="3" s="1"/>
  <c r="AS81" i="3"/>
  <c r="BQ81" i="3" s="1"/>
  <c r="AS85" i="3"/>
  <c r="BQ85" i="3" s="1"/>
  <c r="AS89" i="3"/>
  <c r="BQ89" i="3" s="1"/>
  <c r="AS93" i="3"/>
  <c r="BQ93" i="3" s="1"/>
  <c r="AS97" i="3"/>
  <c r="BQ97" i="3" s="1"/>
  <c r="AT69" i="3"/>
  <c r="BR69" i="3" s="1"/>
  <c r="AS69" i="3"/>
  <c r="BQ69" i="3" s="1"/>
  <c r="AT11" i="3"/>
  <c r="BR11" i="3" s="1"/>
  <c r="AU12" i="3"/>
  <c r="BS12" i="3" s="1"/>
  <c r="AT13" i="3"/>
  <c r="BR13" i="3" s="1"/>
  <c r="AU14" i="3"/>
  <c r="BS14" i="3" s="1"/>
  <c r="AT15" i="3"/>
  <c r="BR15" i="3" s="1"/>
  <c r="AU16" i="3"/>
  <c r="BS16" i="3" s="1"/>
  <c r="AT17" i="3"/>
  <c r="BR17" i="3" s="1"/>
  <c r="AU18" i="3"/>
  <c r="BS18" i="3" s="1"/>
  <c r="AT19" i="3"/>
  <c r="BR19" i="3" s="1"/>
  <c r="AU20" i="3"/>
  <c r="BS20" i="3" s="1"/>
  <c r="AT21" i="3"/>
  <c r="BR21" i="3" s="1"/>
  <c r="AU22" i="3"/>
  <c r="BS22" i="3" s="1"/>
  <c r="AT23" i="3"/>
  <c r="BR23" i="3" s="1"/>
  <c r="AU24" i="3"/>
  <c r="BS24" i="3" s="1"/>
  <c r="AT25" i="3"/>
  <c r="BR25" i="3" s="1"/>
  <c r="AU26" i="3"/>
  <c r="BS26" i="3" s="1"/>
  <c r="AT27" i="3"/>
  <c r="BR27" i="3" s="1"/>
  <c r="AU28" i="3"/>
  <c r="BS28" i="3" s="1"/>
  <c r="AT29" i="3"/>
  <c r="BR29" i="3" s="1"/>
  <c r="AU30" i="3"/>
  <c r="BS30" i="3" s="1"/>
  <c r="AT31" i="3"/>
  <c r="BR31" i="3" s="1"/>
  <c r="AU32" i="3"/>
  <c r="BS32" i="3" s="1"/>
  <c r="AT33" i="3"/>
  <c r="BR33" i="3" s="1"/>
  <c r="AU34" i="3"/>
  <c r="BS34" i="3" s="1"/>
  <c r="AT35" i="3"/>
  <c r="BR35" i="3" s="1"/>
  <c r="AU36" i="3"/>
  <c r="BS36" i="3" s="1"/>
  <c r="AT37" i="3"/>
  <c r="BR37" i="3" s="1"/>
  <c r="AU38" i="3"/>
  <c r="BS38" i="3" s="1"/>
  <c r="AT39" i="3"/>
  <c r="BR39" i="3" s="1"/>
  <c r="AU40" i="3"/>
  <c r="BS40" i="3" s="1"/>
  <c r="AT41" i="3"/>
  <c r="BR41" i="3" s="1"/>
  <c r="AU42" i="3"/>
  <c r="BS42" i="3" s="1"/>
  <c r="AT43" i="3"/>
  <c r="BR43" i="3" s="1"/>
  <c r="AU44" i="3"/>
  <c r="BS44" i="3" s="1"/>
  <c r="AT45" i="3"/>
  <c r="BR45" i="3" s="1"/>
  <c r="AU46" i="3"/>
  <c r="BS46" i="3" s="1"/>
  <c r="AT47" i="3"/>
  <c r="BR47" i="3" s="1"/>
  <c r="AU48" i="3"/>
  <c r="BS48" i="3" s="1"/>
  <c r="AT49" i="3"/>
  <c r="BR49" i="3" s="1"/>
  <c r="AU50" i="3"/>
  <c r="BS50" i="3" s="1"/>
  <c r="AT51" i="3"/>
  <c r="BR51" i="3" s="1"/>
  <c r="AU52" i="3"/>
  <c r="BS52" i="3" s="1"/>
  <c r="AT53" i="3"/>
  <c r="BR53" i="3" s="1"/>
  <c r="AU54" i="3"/>
  <c r="BS54" i="3" s="1"/>
  <c r="AT55" i="3"/>
  <c r="BR55" i="3" s="1"/>
  <c r="AU56" i="3"/>
  <c r="BS56" i="3" s="1"/>
  <c r="AT57" i="3"/>
  <c r="BR57" i="3" s="1"/>
  <c r="AU58" i="3"/>
  <c r="BS58" i="3" s="1"/>
  <c r="AT59" i="3"/>
  <c r="BR59" i="3" s="1"/>
  <c r="AU60" i="3"/>
  <c r="BS60" i="3" s="1"/>
  <c r="AU11" i="3"/>
  <c r="BS11" i="3" s="1"/>
  <c r="AT12" i="3"/>
  <c r="BR12" i="3" s="1"/>
  <c r="AU13" i="3"/>
  <c r="BS13" i="3" s="1"/>
  <c r="AT14" i="3"/>
  <c r="BR14" i="3" s="1"/>
  <c r="AU15" i="3"/>
  <c r="BS15" i="3" s="1"/>
  <c r="AT16" i="3"/>
  <c r="BR16" i="3" s="1"/>
  <c r="AU17" i="3"/>
  <c r="BS17" i="3" s="1"/>
  <c r="AT18" i="3"/>
  <c r="BR18" i="3" s="1"/>
  <c r="AU19" i="3"/>
  <c r="BS19" i="3" s="1"/>
  <c r="AT20" i="3"/>
  <c r="BR20" i="3" s="1"/>
  <c r="AU21" i="3"/>
  <c r="BS21" i="3" s="1"/>
  <c r="AT22" i="3"/>
  <c r="BR22" i="3" s="1"/>
  <c r="AU23" i="3"/>
  <c r="BS23" i="3" s="1"/>
  <c r="AT24" i="3"/>
  <c r="BR24" i="3" s="1"/>
  <c r="AU25" i="3"/>
  <c r="BS25" i="3" s="1"/>
  <c r="AT26" i="3"/>
  <c r="BR26" i="3" s="1"/>
  <c r="AU27" i="3"/>
  <c r="BS27" i="3" s="1"/>
  <c r="AT28" i="3"/>
  <c r="BR28" i="3" s="1"/>
  <c r="AU29" i="3"/>
  <c r="BS29" i="3" s="1"/>
  <c r="AT30" i="3"/>
  <c r="BR30" i="3" s="1"/>
  <c r="AU31" i="3"/>
  <c r="BS31" i="3" s="1"/>
  <c r="AT32" i="3"/>
  <c r="BR32" i="3" s="1"/>
  <c r="AU33" i="3"/>
  <c r="BS33" i="3" s="1"/>
  <c r="AT34" i="3"/>
  <c r="BR34" i="3" s="1"/>
  <c r="AU35" i="3"/>
  <c r="BS35" i="3" s="1"/>
  <c r="AT36" i="3"/>
  <c r="BR36" i="3" s="1"/>
  <c r="AU37" i="3"/>
  <c r="BS37" i="3" s="1"/>
  <c r="AT38" i="3"/>
  <c r="BR38" i="3" s="1"/>
  <c r="AU39" i="3"/>
  <c r="BS39" i="3" s="1"/>
  <c r="AT40" i="3"/>
  <c r="BR40" i="3" s="1"/>
  <c r="AU41" i="3"/>
  <c r="BS41" i="3" s="1"/>
  <c r="AT42" i="3"/>
  <c r="BR42" i="3" s="1"/>
  <c r="AU43" i="3"/>
  <c r="BS43" i="3" s="1"/>
  <c r="AT44" i="3"/>
  <c r="BR44" i="3" s="1"/>
  <c r="AU45" i="3"/>
  <c r="BS45" i="3" s="1"/>
  <c r="AT46" i="3"/>
  <c r="BR46" i="3" s="1"/>
  <c r="AU47" i="3"/>
  <c r="BS47" i="3" s="1"/>
  <c r="AT48" i="3"/>
  <c r="BR48" i="3" s="1"/>
  <c r="AU49" i="3"/>
  <c r="BS49" i="3" s="1"/>
  <c r="AT50" i="3"/>
  <c r="BR50" i="3" s="1"/>
  <c r="AU51" i="3"/>
  <c r="BS51" i="3" s="1"/>
  <c r="AT52" i="3"/>
  <c r="BR52" i="3" s="1"/>
  <c r="AU53" i="3"/>
  <c r="BS53" i="3" s="1"/>
  <c r="AT54" i="3"/>
  <c r="BR54" i="3" s="1"/>
  <c r="AU55" i="3"/>
  <c r="BS55" i="3" s="1"/>
  <c r="AT56" i="3"/>
  <c r="BR56" i="3" s="1"/>
  <c r="AU57" i="3"/>
  <c r="BS57" i="3" s="1"/>
  <c r="AT58" i="3"/>
  <c r="BR58" i="3" s="1"/>
  <c r="AU59" i="3"/>
  <c r="BS59" i="3" s="1"/>
  <c r="AT60" i="3"/>
  <c r="BR60" i="3" s="1"/>
  <c r="BS10" i="3"/>
  <c r="AN12" i="3"/>
  <c r="AN13" i="3"/>
  <c r="AN14" i="3"/>
  <c r="AN15" i="3"/>
  <c r="AN16" i="3"/>
  <c r="AN17" i="3"/>
  <c r="AN18" i="3"/>
  <c r="AN19" i="3"/>
  <c r="AN20" i="3"/>
  <c r="AN21" i="3"/>
  <c r="AN22" i="3"/>
  <c r="AN23" i="3"/>
  <c r="AN24" i="3"/>
  <c r="AN25" i="3"/>
  <c r="AN26" i="3"/>
  <c r="AN27" i="3"/>
  <c r="AN28" i="3"/>
  <c r="AN2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N51" i="3"/>
  <c r="AN52" i="3"/>
  <c r="AN53" i="3"/>
  <c r="AN54" i="3"/>
  <c r="AN55" i="3"/>
  <c r="AN56" i="3"/>
  <c r="AN57" i="3"/>
  <c r="AN58" i="3"/>
  <c r="AN59" i="3"/>
  <c r="AN60" i="3"/>
  <c r="AN11" i="3"/>
  <c r="AL69" i="3"/>
  <c r="AM15" i="3"/>
  <c r="AM19" i="3"/>
  <c r="AM23" i="3"/>
  <c r="AM27" i="3"/>
  <c r="AM31" i="3"/>
  <c r="AM35" i="3"/>
  <c r="AM39" i="3"/>
  <c r="AM43" i="3"/>
  <c r="AM47" i="3"/>
  <c r="AM51" i="3"/>
  <c r="AM55" i="3"/>
  <c r="AM59" i="3"/>
  <c r="AM12" i="3"/>
  <c r="AM16" i="3"/>
  <c r="AM20" i="3"/>
  <c r="AM24" i="3"/>
  <c r="AM28" i="3"/>
  <c r="AM32" i="3"/>
  <c r="AM36" i="3"/>
  <c r="AM40" i="3"/>
  <c r="AM44" i="3"/>
  <c r="AM48" i="3"/>
  <c r="AM52" i="3"/>
  <c r="AM56" i="3"/>
  <c r="AM60" i="3"/>
  <c r="AM13" i="3"/>
  <c r="AM17" i="3"/>
  <c r="AM21" i="3"/>
  <c r="AM25" i="3"/>
  <c r="AM29" i="3"/>
  <c r="AM33" i="3"/>
  <c r="AM37" i="3"/>
  <c r="AM41" i="3"/>
  <c r="AM45" i="3"/>
  <c r="AM49" i="3"/>
  <c r="AM53" i="3"/>
  <c r="AM57" i="3"/>
  <c r="AM11" i="3"/>
  <c r="AM14" i="3"/>
  <c r="AM18" i="3"/>
  <c r="AM22" i="3"/>
  <c r="AM26" i="3"/>
  <c r="AM30" i="3"/>
  <c r="AM34" i="3"/>
  <c r="AM38" i="3"/>
  <c r="AM42" i="3"/>
  <c r="AM46" i="3"/>
  <c r="AM50" i="3"/>
  <c r="AM54" i="3"/>
  <c r="AM58" i="3"/>
  <c r="AM69" i="3"/>
  <c r="AY74" i="3"/>
  <c r="AY76" i="3"/>
  <c r="AY82" i="3"/>
  <c r="AY92" i="3"/>
  <c r="AY94" i="3"/>
  <c r="AM71" i="3"/>
  <c r="AM73" i="3"/>
  <c r="AM75" i="3"/>
  <c r="AM77" i="3"/>
  <c r="AM79" i="3"/>
  <c r="AM81" i="3"/>
  <c r="AM83" i="3"/>
  <c r="AM85" i="3"/>
  <c r="AM87" i="3"/>
  <c r="AM89" i="3"/>
  <c r="AM91" i="3"/>
  <c r="AM93" i="3"/>
  <c r="AM95" i="3"/>
  <c r="AM97" i="3"/>
  <c r="AY84" i="3"/>
  <c r="AY89" i="3"/>
  <c r="AM70" i="3"/>
  <c r="AM72" i="3"/>
  <c r="AM74" i="3"/>
  <c r="AM76" i="3"/>
  <c r="AM78" i="3"/>
  <c r="AM80" i="3"/>
  <c r="AM82" i="3"/>
  <c r="AM84" i="3"/>
  <c r="AM86" i="3"/>
  <c r="AM88" i="3"/>
  <c r="AM90" i="3"/>
  <c r="AM92" i="3"/>
  <c r="AM94" i="3"/>
  <c r="AM96" i="3"/>
  <c r="AM98" i="3"/>
  <c r="AM99" i="3"/>
  <c r="AZ14" i="3"/>
  <c r="AZ16" i="3"/>
  <c r="AZ18" i="3"/>
  <c r="AZ20" i="3"/>
  <c r="AZ22" i="3"/>
  <c r="AZ24" i="3"/>
  <c r="AZ26" i="3"/>
  <c r="AZ28" i="3"/>
  <c r="AZ30" i="3"/>
  <c r="AZ32" i="3"/>
  <c r="AZ34" i="3"/>
  <c r="AZ36" i="3"/>
  <c r="AZ38" i="3"/>
  <c r="AZ40" i="3"/>
  <c r="AZ42" i="3"/>
  <c r="AZ44" i="3"/>
  <c r="AZ46" i="3"/>
  <c r="AZ48" i="3"/>
  <c r="AZ50" i="3"/>
  <c r="AZ52" i="3"/>
  <c r="AZ54" i="3"/>
  <c r="AZ56" i="3"/>
  <c r="AZ58" i="3"/>
  <c r="AZ60" i="3"/>
  <c r="AZ15" i="3"/>
  <c r="BL15" i="3" s="1"/>
  <c r="AZ17" i="3"/>
  <c r="AZ19" i="3"/>
  <c r="AZ21" i="3"/>
  <c r="AZ23" i="3"/>
  <c r="BL23" i="3" s="1"/>
  <c r="AZ25" i="3"/>
  <c r="AZ27" i="3"/>
  <c r="AZ29" i="3"/>
  <c r="AZ31" i="3"/>
  <c r="AZ33" i="3"/>
  <c r="AZ35" i="3"/>
  <c r="AZ37" i="3"/>
  <c r="AZ39" i="3"/>
  <c r="BL39" i="3" s="1"/>
  <c r="AZ41" i="3"/>
  <c r="AZ43" i="3"/>
  <c r="BL43" i="3" s="1"/>
  <c r="AZ45" i="3"/>
  <c r="AZ47" i="3"/>
  <c r="AZ49" i="3"/>
  <c r="AZ51" i="3"/>
  <c r="AZ53" i="3"/>
  <c r="AZ55" i="3"/>
  <c r="AZ57" i="3"/>
  <c r="AZ59" i="3"/>
  <c r="AL73" i="3"/>
  <c r="AL81" i="3"/>
  <c r="AL89" i="3"/>
  <c r="AL97" i="3"/>
  <c r="AL76" i="3"/>
  <c r="AL84" i="3"/>
  <c r="AL92" i="3"/>
  <c r="AL71" i="3"/>
  <c r="AL79" i="3"/>
  <c r="AL87" i="3"/>
  <c r="AL95" i="3"/>
  <c r="AL74" i="3"/>
  <c r="AL82" i="3"/>
  <c r="AL90" i="3"/>
  <c r="AL98" i="3"/>
  <c r="AL77" i="3"/>
  <c r="AL85" i="3"/>
  <c r="AL93" i="3"/>
  <c r="AL72" i="3"/>
  <c r="AL80" i="3"/>
  <c r="AL88" i="3"/>
  <c r="AL96" i="3"/>
  <c r="AL75" i="3"/>
  <c r="AL83" i="3"/>
  <c r="AL91" i="3"/>
  <c r="AL99" i="3"/>
  <c r="AL70" i="3"/>
  <c r="AL78" i="3"/>
  <c r="AL86" i="3"/>
  <c r="AL94" i="3"/>
  <c r="AY13" i="3"/>
  <c r="AY17" i="3"/>
  <c r="AY21" i="3"/>
  <c r="BK21" i="3" s="1"/>
  <c r="AY25" i="3"/>
  <c r="AY29" i="3"/>
  <c r="BK29" i="3" s="1"/>
  <c r="AY33" i="3"/>
  <c r="AY37" i="3"/>
  <c r="AY41" i="3"/>
  <c r="AY45" i="3"/>
  <c r="AY49" i="3"/>
  <c r="AY53" i="3"/>
  <c r="BK53" i="3" s="1"/>
  <c r="AY57" i="3"/>
  <c r="AY16" i="3"/>
  <c r="BK16" i="3" s="1"/>
  <c r="AY20" i="3"/>
  <c r="AY24" i="3"/>
  <c r="AY28" i="3"/>
  <c r="AY32" i="3"/>
  <c r="AY36" i="3"/>
  <c r="AY40" i="3"/>
  <c r="AY44" i="3"/>
  <c r="AY48" i="3"/>
  <c r="AY52" i="3"/>
  <c r="AY56" i="3"/>
  <c r="AY60" i="3"/>
  <c r="AY15" i="3"/>
  <c r="AY19" i="3"/>
  <c r="AY23" i="3"/>
  <c r="BK23" i="3" s="1"/>
  <c r="AY27" i="3"/>
  <c r="AY31" i="3"/>
  <c r="AY35" i="3"/>
  <c r="AY39" i="3"/>
  <c r="BK39" i="3" s="1"/>
  <c r="AY43" i="3"/>
  <c r="AY47" i="3"/>
  <c r="AY51" i="3"/>
  <c r="AY55" i="3"/>
  <c r="AY59" i="3"/>
  <c r="AY14" i="3"/>
  <c r="BK14" i="3" s="1"/>
  <c r="AY18" i="3"/>
  <c r="AY22" i="3"/>
  <c r="BK22" i="3" s="1"/>
  <c r="AY26" i="3"/>
  <c r="AY30" i="3"/>
  <c r="BK30" i="3" s="1"/>
  <c r="AY34" i="3"/>
  <c r="AY38" i="3"/>
  <c r="AY42" i="3"/>
  <c r="AY46" i="3"/>
  <c r="AY50" i="3"/>
  <c r="AY54" i="3"/>
  <c r="AY58" i="3"/>
  <c r="V10" i="8"/>
  <c r="E16" i="5"/>
  <c r="E15" i="5"/>
  <c r="E17" i="5"/>
  <c r="AD61" i="5"/>
  <c r="AG61" i="5"/>
  <c r="Y61" i="5"/>
  <c r="AB61" i="5"/>
  <c r="AE61" i="5"/>
  <c r="W61" i="5"/>
  <c r="AH61" i="5"/>
  <c r="Z61" i="5"/>
  <c r="AC61" i="5"/>
  <c r="AF61" i="5"/>
  <c r="X61" i="5"/>
  <c r="Z14" i="11"/>
  <c r="Z30" i="11"/>
  <c r="Z46" i="11"/>
  <c r="Z21" i="11"/>
  <c r="Z11" i="11"/>
  <c r="Z27" i="11"/>
  <c r="Z43" i="11"/>
  <c r="Z59" i="11"/>
  <c r="Z49" i="11"/>
  <c r="Z24" i="11"/>
  <c r="Z40" i="11"/>
  <c r="Z56" i="11"/>
  <c r="Z37" i="11"/>
  <c r="Z18" i="11"/>
  <c r="Z34" i="11"/>
  <c r="Z50" i="11"/>
  <c r="Z33" i="11"/>
  <c r="Z15" i="11"/>
  <c r="Z31" i="11"/>
  <c r="Z47" i="11"/>
  <c r="Z13" i="11"/>
  <c r="N13" i="11" s="1"/>
  <c r="Z12" i="11"/>
  <c r="Z28" i="11"/>
  <c r="N28" i="11" s="1"/>
  <c r="Z44" i="11"/>
  <c r="Z60" i="11"/>
  <c r="Z53" i="11"/>
  <c r="Z22" i="11"/>
  <c r="N22" i="11" s="1"/>
  <c r="Z38" i="11"/>
  <c r="Z54" i="11"/>
  <c r="Z45" i="11"/>
  <c r="Z19" i="11"/>
  <c r="N19" i="11" s="1"/>
  <c r="Z35" i="11"/>
  <c r="Z51" i="11"/>
  <c r="Z29" i="11"/>
  <c r="N29" i="11" s="1"/>
  <c r="Z16" i="11"/>
  <c r="N16" i="11" s="1"/>
  <c r="Z32" i="11"/>
  <c r="Z48" i="11"/>
  <c r="Z17" i="11"/>
  <c r="Z10" i="11"/>
  <c r="N10" i="11" s="1"/>
  <c r="Z26" i="11"/>
  <c r="N26" i="11" s="1"/>
  <c r="Z42" i="11"/>
  <c r="Z58" i="11"/>
  <c r="Z57" i="11"/>
  <c r="Z23" i="11"/>
  <c r="N23" i="11" s="1"/>
  <c r="Z39" i="11"/>
  <c r="Z55" i="11"/>
  <c r="Z41" i="11"/>
  <c r="Z20" i="11"/>
  <c r="Z36" i="11"/>
  <c r="Z52" i="11"/>
  <c r="Z25" i="11"/>
  <c r="N25" i="11" s="1"/>
  <c r="AA17" i="11"/>
  <c r="AA33" i="11"/>
  <c r="AA49" i="11"/>
  <c r="AA12" i="11"/>
  <c r="O12" i="11" s="1"/>
  <c r="AA60" i="11"/>
  <c r="AA26" i="11"/>
  <c r="AA42" i="11"/>
  <c r="AA58" i="11"/>
  <c r="AA56" i="11"/>
  <c r="AA23" i="11"/>
  <c r="AA39" i="11"/>
  <c r="AA55" i="11"/>
  <c r="AA44" i="11"/>
  <c r="AA21" i="11"/>
  <c r="O21" i="11" s="1"/>
  <c r="AA37" i="11"/>
  <c r="AA53" i="11"/>
  <c r="AA24" i="11"/>
  <c r="AA14" i="11"/>
  <c r="AA30" i="11"/>
  <c r="AA46" i="11"/>
  <c r="AA16" i="11"/>
  <c r="AA11" i="11"/>
  <c r="O11" i="11" s="1"/>
  <c r="AA27" i="11"/>
  <c r="AA43" i="11"/>
  <c r="AA59" i="11"/>
  <c r="AA52" i="11"/>
  <c r="AA25" i="11"/>
  <c r="O25" i="11" s="1"/>
  <c r="AA41" i="11"/>
  <c r="AA57" i="11"/>
  <c r="AA36" i="11"/>
  <c r="AA18" i="11"/>
  <c r="O18" i="11" s="1"/>
  <c r="AA34" i="11"/>
  <c r="AA50" i="11"/>
  <c r="AA28" i="11"/>
  <c r="O28" i="11" s="1"/>
  <c r="AA15" i="11"/>
  <c r="AA31" i="11"/>
  <c r="AA47" i="11"/>
  <c r="AA20" i="11"/>
  <c r="O20" i="11" s="1"/>
  <c r="AA13" i="11"/>
  <c r="O13" i="11" s="1"/>
  <c r="AA29" i="11"/>
  <c r="O29" i="11" s="1"/>
  <c r="AA45" i="11"/>
  <c r="AA10" i="11"/>
  <c r="O10" i="11" s="1"/>
  <c r="AA48" i="11"/>
  <c r="AA22" i="11"/>
  <c r="O22" i="11" s="1"/>
  <c r="AA38" i="11"/>
  <c r="AA54" i="11"/>
  <c r="AA40" i="11"/>
  <c r="AA19" i="11"/>
  <c r="O19" i="11" s="1"/>
  <c r="AA35" i="11"/>
  <c r="AA51" i="11"/>
  <c r="AA32" i="11"/>
  <c r="AJ15" i="31"/>
  <c r="AJ19" i="31"/>
  <c r="AJ23" i="31"/>
  <c r="AJ22" i="31"/>
  <c r="D22" i="4"/>
  <c r="AJ21" i="31"/>
  <c r="AJ20" i="31"/>
  <c r="AJ24" i="31"/>
  <c r="AJ14" i="31"/>
  <c r="AJ18" i="31"/>
  <c r="AJ16" i="31"/>
  <c r="AJ13" i="31"/>
  <c r="AJ17" i="31"/>
  <c r="L13" i="5"/>
  <c r="N93" i="13"/>
  <c r="N97" i="13"/>
  <c r="N101" i="13"/>
  <c r="N105" i="13"/>
  <c r="N109" i="13"/>
  <c r="N113" i="13"/>
  <c r="N117" i="13"/>
  <c r="N121" i="13"/>
  <c r="N125" i="13"/>
  <c r="N129" i="13"/>
  <c r="N133" i="13"/>
  <c r="N137" i="13"/>
  <c r="N141" i="13"/>
  <c r="N145" i="13"/>
  <c r="N149" i="13"/>
  <c r="N153" i="13"/>
  <c r="N157" i="13"/>
  <c r="N161" i="13"/>
  <c r="N165" i="13"/>
  <c r="N169" i="13"/>
  <c r="N173" i="13"/>
  <c r="N177" i="13"/>
  <c r="N181" i="13"/>
  <c r="N185" i="13"/>
  <c r="N189" i="13"/>
  <c r="N193" i="13"/>
  <c r="N197" i="13"/>
  <c r="N201" i="13"/>
  <c r="N205" i="13"/>
  <c r="N209" i="13"/>
  <c r="N213" i="13"/>
  <c r="N217" i="13"/>
  <c r="N221" i="13"/>
  <c r="N225" i="13"/>
  <c r="N228" i="13"/>
  <c r="N232" i="13"/>
  <c r="N236" i="13"/>
  <c r="N240" i="13"/>
  <c r="N244" i="13"/>
  <c r="N248" i="13"/>
  <c r="N252" i="13"/>
  <c r="N256" i="13"/>
  <c r="N260" i="13"/>
  <c r="N264" i="13"/>
  <c r="N268" i="13"/>
  <c r="N272" i="13"/>
  <c r="N276" i="13"/>
  <c r="N280" i="13"/>
  <c r="N284" i="13"/>
  <c r="N288" i="13"/>
  <c r="N292" i="13"/>
  <c r="N296" i="13"/>
  <c r="N300" i="13"/>
  <c r="N304" i="13"/>
  <c r="N308" i="13"/>
  <c r="N312" i="13"/>
  <c r="N316" i="13"/>
  <c r="N320" i="13"/>
  <c r="N324" i="13"/>
  <c r="N328" i="13"/>
  <c r="N332" i="13"/>
  <c r="N336" i="13"/>
  <c r="N340" i="13"/>
  <c r="N344" i="13"/>
  <c r="N348" i="13"/>
  <c r="N352" i="13"/>
  <c r="N356" i="13"/>
  <c r="N360" i="13"/>
  <c r="N364" i="13"/>
  <c r="N368" i="13"/>
  <c r="N372" i="13"/>
  <c r="N376" i="13"/>
  <c r="N380" i="13"/>
  <c r="N384" i="13"/>
  <c r="N388" i="13"/>
  <c r="N392" i="13"/>
  <c r="N396" i="13"/>
  <c r="N400" i="13"/>
  <c r="N404" i="13"/>
  <c r="N408" i="13"/>
  <c r="N412" i="13"/>
  <c r="N416" i="13"/>
  <c r="N420" i="13"/>
  <c r="N90" i="13"/>
  <c r="N94" i="13"/>
  <c r="N98" i="13"/>
  <c r="N102" i="13"/>
  <c r="N106" i="13"/>
  <c r="N110" i="13"/>
  <c r="N114" i="13"/>
  <c r="N118" i="13"/>
  <c r="N122" i="13"/>
  <c r="N126" i="13"/>
  <c r="N130" i="13"/>
  <c r="N134" i="13"/>
  <c r="N138" i="13"/>
  <c r="N142" i="13"/>
  <c r="N146" i="13"/>
  <c r="N150" i="13"/>
  <c r="N154" i="13"/>
  <c r="N158" i="13"/>
  <c r="N162" i="13"/>
  <c r="N166" i="13"/>
  <c r="N170" i="13"/>
  <c r="N174" i="13"/>
  <c r="N178" i="13"/>
  <c r="N182" i="13"/>
  <c r="N186" i="13"/>
  <c r="N190" i="13"/>
  <c r="N194" i="13"/>
  <c r="N198" i="13"/>
  <c r="N202" i="13"/>
  <c r="N206" i="13"/>
  <c r="N210" i="13"/>
  <c r="N214" i="13"/>
  <c r="N218" i="13"/>
  <c r="N222" i="13"/>
  <c r="N226" i="13"/>
  <c r="N229" i="13"/>
  <c r="N233" i="13"/>
  <c r="N237" i="13"/>
  <c r="N241" i="13"/>
  <c r="N245" i="13"/>
  <c r="N249" i="13"/>
  <c r="N253" i="13"/>
  <c r="N257" i="13"/>
  <c r="N261" i="13"/>
  <c r="N265" i="13"/>
  <c r="N269" i="13"/>
  <c r="N273" i="13"/>
  <c r="N277" i="13"/>
  <c r="N281" i="13"/>
  <c r="N285" i="13"/>
  <c r="N289" i="13"/>
  <c r="N293" i="13"/>
  <c r="N297" i="13"/>
  <c r="N301" i="13"/>
  <c r="N305" i="13"/>
  <c r="N309" i="13"/>
  <c r="N313" i="13"/>
  <c r="N317" i="13"/>
  <c r="N321" i="13"/>
  <c r="N325" i="13"/>
  <c r="N329" i="13"/>
  <c r="N333" i="13"/>
  <c r="N337" i="13"/>
  <c r="N341" i="13"/>
  <c r="N345" i="13"/>
  <c r="N349" i="13"/>
  <c r="N353" i="13"/>
  <c r="N357" i="13"/>
  <c r="N361" i="13"/>
  <c r="N365" i="13"/>
  <c r="N369" i="13"/>
  <c r="N373" i="13"/>
  <c r="N377" i="13"/>
  <c r="N381" i="13"/>
  <c r="N385" i="13"/>
  <c r="N389" i="13"/>
  <c r="N393" i="13"/>
  <c r="N397" i="13"/>
  <c r="N401" i="13"/>
  <c r="N405" i="13"/>
  <c r="N409" i="13"/>
  <c r="N413" i="13"/>
  <c r="N417" i="13"/>
  <c r="N421" i="13"/>
  <c r="N96" i="13"/>
  <c r="N104" i="13"/>
  <c r="N112" i="13"/>
  <c r="N120" i="13"/>
  <c r="N128" i="13"/>
  <c r="N136" i="13"/>
  <c r="N144" i="13"/>
  <c r="N152" i="13"/>
  <c r="N160" i="13"/>
  <c r="N168" i="13"/>
  <c r="N176" i="13"/>
  <c r="N184" i="13"/>
  <c r="N192" i="13"/>
  <c r="N200" i="13"/>
  <c r="N208" i="13"/>
  <c r="N216" i="13"/>
  <c r="N224" i="13"/>
  <c r="N231" i="13"/>
  <c r="N239" i="13"/>
  <c r="N247" i="13"/>
  <c r="N255" i="13"/>
  <c r="N263" i="13"/>
  <c r="N271" i="13"/>
  <c r="N279" i="13"/>
  <c r="N287" i="13"/>
  <c r="N295" i="13"/>
  <c r="N303" i="13"/>
  <c r="N311" i="13"/>
  <c r="N319" i="13"/>
  <c r="N327" i="13"/>
  <c r="N335" i="13"/>
  <c r="N343" i="13"/>
  <c r="N351" i="13"/>
  <c r="N359" i="13"/>
  <c r="N367" i="13"/>
  <c r="N375" i="13"/>
  <c r="N383" i="13"/>
  <c r="N391" i="13"/>
  <c r="N399" i="13"/>
  <c r="N407" i="13"/>
  <c r="N415" i="13"/>
  <c r="N423" i="13"/>
  <c r="N427" i="13"/>
  <c r="N431" i="13"/>
  <c r="N435" i="13"/>
  <c r="N439" i="13"/>
  <c r="N443" i="13"/>
  <c r="N447" i="13"/>
  <c r="N451" i="13"/>
  <c r="N455" i="13"/>
  <c r="N459" i="13"/>
  <c r="N463" i="13"/>
  <c r="N467" i="13"/>
  <c r="N471" i="13"/>
  <c r="N475" i="13"/>
  <c r="N479" i="13"/>
  <c r="N483" i="13"/>
  <c r="N487" i="13"/>
  <c r="N491" i="13"/>
  <c r="N495" i="13"/>
  <c r="N499" i="13"/>
  <c r="N503" i="13"/>
  <c r="N507" i="13"/>
  <c r="N511" i="13"/>
  <c r="N515" i="13"/>
  <c r="N519" i="13"/>
  <c r="N523" i="13"/>
  <c r="N527" i="13"/>
  <c r="N531" i="13"/>
  <c r="N535" i="13"/>
  <c r="N539" i="13"/>
  <c r="N543" i="13"/>
  <c r="N547" i="13"/>
  <c r="N551" i="13"/>
  <c r="N555" i="13"/>
  <c r="N559" i="13"/>
  <c r="N563" i="13"/>
  <c r="N568" i="13"/>
  <c r="N572" i="13"/>
  <c r="N576" i="13"/>
  <c r="N580" i="13"/>
  <c r="N584" i="13"/>
  <c r="N588" i="13"/>
  <c r="N592" i="13"/>
  <c r="N596" i="13"/>
  <c r="N600" i="13"/>
  <c r="N604" i="13"/>
  <c r="N608" i="13"/>
  <c r="N612" i="13"/>
  <c r="N616" i="13"/>
  <c r="N620" i="13"/>
  <c r="N624" i="13"/>
  <c r="N628" i="13"/>
  <c r="N632" i="13"/>
  <c r="N636" i="13"/>
  <c r="N640" i="13"/>
  <c r="N644" i="13"/>
  <c r="N648" i="13"/>
  <c r="N652" i="13"/>
  <c r="N91" i="13"/>
  <c r="N99" i="13"/>
  <c r="N107" i="13"/>
  <c r="N115" i="13"/>
  <c r="N123" i="13"/>
  <c r="N131" i="13"/>
  <c r="N139" i="13"/>
  <c r="N147" i="13"/>
  <c r="N155" i="13"/>
  <c r="N163" i="13"/>
  <c r="N171" i="13"/>
  <c r="N179" i="13"/>
  <c r="N187" i="13"/>
  <c r="N195" i="13"/>
  <c r="N203" i="13"/>
  <c r="N211" i="13"/>
  <c r="N219" i="13"/>
  <c r="N227" i="13"/>
  <c r="N234" i="13"/>
  <c r="N242" i="13"/>
  <c r="N250" i="13"/>
  <c r="N258" i="13"/>
  <c r="N266" i="13"/>
  <c r="N274" i="13"/>
  <c r="N282" i="13"/>
  <c r="N290" i="13"/>
  <c r="N298" i="13"/>
  <c r="N306" i="13"/>
  <c r="N314" i="13"/>
  <c r="N322" i="13"/>
  <c r="N330" i="13"/>
  <c r="N338" i="13"/>
  <c r="N346" i="13"/>
  <c r="N354" i="13"/>
  <c r="N362" i="13"/>
  <c r="N370" i="13"/>
  <c r="N378" i="13"/>
  <c r="N386" i="13"/>
  <c r="N394" i="13"/>
  <c r="N402" i="13"/>
  <c r="N410" i="13"/>
  <c r="N418" i="13"/>
  <c r="N424" i="13"/>
  <c r="N92" i="13"/>
  <c r="N100" i="13"/>
  <c r="N108" i="13"/>
  <c r="N116" i="13"/>
  <c r="N124" i="13"/>
  <c r="N132" i="13"/>
  <c r="N140" i="13"/>
  <c r="N148" i="13"/>
  <c r="N156" i="13"/>
  <c r="N164" i="13"/>
  <c r="N172" i="13"/>
  <c r="N180" i="13"/>
  <c r="N188" i="13"/>
  <c r="N196" i="13"/>
  <c r="N204" i="13"/>
  <c r="N212" i="13"/>
  <c r="N220" i="13"/>
  <c r="N1273" i="13"/>
  <c r="N235" i="13"/>
  <c r="N243" i="13"/>
  <c r="N251" i="13"/>
  <c r="N259" i="13"/>
  <c r="N267" i="13"/>
  <c r="N275" i="13"/>
  <c r="N283" i="13"/>
  <c r="N291" i="13"/>
  <c r="N299" i="13"/>
  <c r="N307" i="13"/>
  <c r="N315" i="13"/>
  <c r="N323" i="13"/>
  <c r="N331" i="13"/>
  <c r="N339" i="13"/>
  <c r="N347" i="13"/>
  <c r="N355" i="13"/>
  <c r="N363" i="13"/>
  <c r="N371" i="13"/>
  <c r="N379" i="13"/>
  <c r="N387" i="13"/>
  <c r="N395" i="13"/>
  <c r="N403" i="13"/>
  <c r="N411" i="13"/>
  <c r="N419" i="13"/>
  <c r="N425" i="13"/>
  <c r="N429" i="13"/>
  <c r="N433" i="13"/>
  <c r="N437" i="13"/>
  <c r="N441" i="13"/>
  <c r="N445" i="13"/>
  <c r="N449" i="13"/>
  <c r="N453" i="13"/>
  <c r="N457" i="13"/>
  <c r="N461" i="13"/>
  <c r="N465" i="13"/>
  <c r="N469" i="13"/>
  <c r="N473" i="13"/>
  <c r="N477" i="13"/>
  <c r="N481" i="13"/>
  <c r="N485" i="13"/>
  <c r="N489" i="13"/>
  <c r="N493" i="13"/>
  <c r="N497" i="13"/>
  <c r="N501" i="13"/>
  <c r="N505" i="13"/>
  <c r="N509" i="13"/>
  <c r="N513" i="13"/>
  <c r="N517" i="13"/>
  <c r="N521" i="13"/>
  <c r="N525" i="13"/>
  <c r="N529" i="13"/>
  <c r="N533" i="13"/>
  <c r="N537" i="13"/>
  <c r="N541" i="13"/>
  <c r="N545" i="13"/>
  <c r="N549" i="13"/>
  <c r="N553" i="13"/>
  <c r="N557" i="13"/>
  <c r="N561" i="13"/>
  <c r="N566" i="13"/>
  <c r="N570" i="13"/>
  <c r="N574" i="13"/>
  <c r="N578" i="13"/>
  <c r="N582" i="13"/>
  <c r="N586" i="13"/>
  <c r="N590" i="13"/>
  <c r="N119" i="13"/>
  <c r="N151" i="13"/>
  <c r="N183" i="13"/>
  <c r="N215" i="13"/>
  <c r="N246" i="13"/>
  <c r="N278" i="13"/>
  <c r="N310" i="13"/>
  <c r="N342" i="13"/>
  <c r="N374" i="13"/>
  <c r="N406" i="13"/>
  <c r="N428" i="13"/>
  <c r="N436" i="13"/>
  <c r="N444" i="13"/>
  <c r="N452" i="13"/>
  <c r="N460" i="13"/>
  <c r="N468" i="13"/>
  <c r="N476" i="13"/>
  <c r="N484" i="13"/>
  <c r="N492" i="13"/>
  <c r="N500" i="13"/>
  <c r="N508" i="13"/>
  <c r="N516" i="13"/>
  <c r="N524" i="13"/>
  <c r="N532" i="13"/>
  <c r="N540" i="13"/>
  <c r="N548" i="13"/>
  <c r="N556" i="13"/>
  <c r="N564" i="13"/>
  <c r="N565" i="13"/>
  <c r="N573" i="13"/>
  <c r="N581" i="13"/>
  <c r="N589" i="13"/>
  <c r="N595" i="13"/>
  <c r="N601" i="13"/>
  <c r="N606" i="13"/>
  <c r="N611" i="13"/>
  <c r="N617" i="13"/>
  <c r="N622" i="13"/>
  <c r="N627" i="13"/>
  <c r="N633" i="13"/>
  <c r="N638" i="13"/>
  <c r="N643" i="13"/>
  <c r="N649" i="13"/>
  <c r="N654" i="13"/>
  <c r="N95" i="13"/>
  <c r="N127" i="13"/>
  <c r="N159" i="13"/>
  <c r="N191" i="13"/>
  <c r="N223" i="13"/>
  <c r="N254" i="13"/>
  <c r="N286" i="13"/>
  <c r="N318" i="13"/>
  <c r="N350" i="13"/>
  <c r="N382" i="13"/>
  <c r="N414" i="13"/>
  <c r="N430" i="13"/>
  <c r="N438" i="13"/>
  <c r="N446" i="13"/>
  <c r="N103" i="13"/>
  <c r="N135" i="13"/>
  <c r="N167" i="13"/>
  <c r="N199" i="13"/>
  <c r="N230" i="13"/>
  <c r="N207" i="13"/>
  <c r="N294" i="13"/>
  <c r="N358" i="13"/>
  <c r="N422" i="13"/>
  <c r="N458" i="13"/>
  <c r="N462" i="13"/>
  <c r="N474" i="13"/>
  <c r="N478" i="13"/>
  <c r="N490" i="13"/>
  <c r="N494" i="13"/>
  <c r="N506" i="13"/>
  <c r="N510" i="13"/>
  <c r="N522" i="13"/>
  <c r="N526" i="13"/>
  <c r="N538" i="13"/>
  <c r="N542" i="13"/>
  <c r="N554" i="13"/>
  <c r="N558" i="13"/>
  <c r="N577" i="13"/>
  <c r="N593" i="13"/>
  <c r="N599" i="13"/>
  <c r="N602" i="13"/>
  <c r="N609" i="13"/>
  <c r="N615" i="13"/>
  <c r="N618" i="13"/>
  <c r="N625" i="13"/>
  <c r="N631" i="13"/>
  <c r="N634" i="13"/>
  <c r="N641" i="13"/>
  <c r="N647" i="13"/>
  <c r="N650" i="13"/>
  <c r="N434" i="13"/>
  <c r="N442" i="13"/>
  <c r="N450" i="13"/>
  <c r="N454" i="13"/>
  <c r="N470" i="13"/>
  <c r="N486" i="13"/>
  <c r="N498" i="13"/>
  <c r="N502" i="13"/>
  <c r="N518" i="13"/>
  <c r="N546" i="13"/>
  <c r="N562" i="13"/>
  <c r="N585" i="13"/>
  <c r="N597" i="13"/>
  <c r="N621" i="13"/>
  <c r="N645" i="13"/>
  <c r="N653" i="13"/>
  <c r="N175" i="13"/>
  <c r="N398" i="13"/>
  <c r="N488" i="13"/>
  <c r="N520" i="13"/>
  <c r="N536" i="13"/>
  <c r="N571" i="13"/>
  <c r="N591" i="13"/>
  <c r="N614" i="13"/>
  <c r="N623" i="13"/>
  <c r="N639" i="13"/>
  <c r="N111" i="13"/>
  <c r="N238" i="13"/>
  <c r="N302" i="13"/>
  <c r="N366" i="13"/>
  <c r="N426" i="13"/>
  <c r="N432" i="13"/>
  <c r="N440" i="13"/>
  <c r="N448" i="13"/>
  <c r="N464" i="13"/>
  <c r="N480" i="13"/>
  <c r="N496" i="13"/>
  <c r="N512" i="13"/>
  <c r="N528" i="13"/>
  <c r="N544" i="13"/>
  <c r="N560" i="13"/>
  <c r="N567" i="13"/>
  <c r="N579" i="13"/>
  <c r="N583" i="13"/>
  <c r="N594" i="13"/>
  <c r="N603" i="13"/>
  <c r="N610" i="13"/>
  <c r="N619" i="13"/>
  <c r="N626" i="13"/>
  <c r="N635" i="13"/>
  <c r="N642" i="13"/>
  <c r="N651" i="13"/>
  <c r="N143" i="13"/>
  <c r="N262" i="13"/>
  <c r="N326" i="13"/>
  <c r="N390" i="13"/>
  <c r="N466" i="13"/>
  <c r="N482" i="13"/>
  <c r="N514" i="13"/>
  <c r="N530" i="13"/>
  <c r="N534" i="13"/>
  <c r="N550" i="13"/>
  <c r="N569" i="13"/>
  <c r="N605" i="13"/>
  <c r="N613" i="13"/>
  <c r="N629" i="13"/>
  <c r="N637" i="13"/>
  <c r="N552" i="13"/>
  <c r="N270" i="13"/>
  <c r="N334" i="13"/>
  <c r="N456" i="13"/>
  <c r="N472" i="13"/>
  <c r="N504" i="13"/>
  <c r="N575" i="13"/>
  <c r="N587" i="13"/>
  <c r="N598" i="13"/>
  <c r="N607" i="13"/>
  <c r="N630" i="13"/>
  <c r="N646" i="13"/>
  <c r="N655" i="13"/>
  <c r="AH15" i="27"/>
  <c r="AH13" i="27"/>
  <c r="AI22" i="27"/>
  <c r="AI20" i="27"/>
  <c r="AI18" i="27"/>
  <c r="AI16" i="27"/>
  <c r="AI14" i="27"/>
  <c r="AI12" i="27"/>
  <c r="AK24" i="31"/>
  <c r="AK22" i="31"/>
  <c r="AK20" i="31"/>
  <c r="AK18" i="31"/>
  <c r="AK16" i="31"/>
  <c r="AK14" i="31"/>
  <c r="AI23" i="27"/>
  <c r="AI21" i="27"/>
  <c r="AI53" i="27" s="1"/>
  <c r="AI19" i="27"/>
  <c r="AI51" i="27" s="1"/>
  <c r="AI17" i="27"/>
  <c r="AI15" i="27"/>
  <c r="AI13" i="27"/>
  <c r="AK23" i="31"/>
  <c r="AK21" i="31"/>
  <c r="AK19" i="31"/>
  <c r="AK17" i="31"/>
  <c r="AK15" i="31"/>
  <c r="AK13" i="31"/>
  <c r="N10" i="16"/>
  <c r="P11" i="15"/>
  <c r="P9" i="15"/>
  <c r="P10" i="15"/>
  <c r="N10" i="13"/>
  <c r="N36" i="13"/>
  <c r="N37" i="13"/>
  <c r="N25" i="13"/>
  <c r="N14" i="13"/>
  <c r="AA10" i="22"/>
  <c r="AC10" i="22"/>
  <c r="AE10" i="22"/>
  <c r="AG10" i="22"/>
  <c r="AI10" i="22"/>
  <c r="AK10" i="22"/>
  <c r="AA11" i="22"/>
  <c r="AC11" i="22"/>
  <c r="AE11" i="22"/>
  <c r="AG11" i="22"/>
  <c r="AI11" i="22"/>
  <c r="AK11" i="22"/>
  <c r="AA12" i="22"/>
  <c r="AC12" i="22"/>
  <c r="AE12" i="22"/>
  <c r="AG12" i="22"/>
  <c r="AI12" i="22"/>
  <c r="AK12" i="22"/>
  <c r="AA13" i="22"/>
  <c r="AC13" i="22"/>
  <c r="AE13" i="22"/>
  <c r="AG13" i="22"/>
  <c r="AI13" i="22"/>
  <c r="AK13" i="22"/>
  <c r="AA14" i="22"/>
  <c r="AC14" i="22"/>
  <c r="AE14" i="22"/>
  <c r="AG14" i="22"/>
  <c r="AI14" i="22"/>
  <c r="AK14" i="22"/>
  <c r="AA15" i="22"/>
  <c r="AC15" i="22"/>
  <c r="AE15" i="22"/>
  <c r="AG15" i="22"/>
  <c r="AI15" i="22"/>
  <c r="AK15" i="22"/>
  <c r="AA16" i="22"/>
  <c r="AC16" i="22"/>
  <c r="AE16" i="22"/>
  <c r="AG16" i="22"/>
  <c r="AI16" i="22"/>
  <c r="AK16" i="22"/>
  <c r="AA17" i="22"/>
  <c r="AC17" i="22"/>
  <c r="AE17" i="22"/>
  <c r="AG17" i="22"/>
  <c r="AI17" i="22"/>
  <c r="AK17" i="22"/>
  <c r="AA18" i="22"/>
  <c r="AC18" i="22"/>
  <c r="AE18" i="22"/>
  <c r="AG18" i="22"/>
  <c r="AI18" i="22"/>
  <c r="AK18" i="22"/>
  <c r="AA19" i="22"/>
  <c r="AC19" i="22"/>
  <c r="AE19" i="22"/>
  <c r="AG19" i="22"/>
  <c r="AI19" i="22"/>
  <c r="AK19" i="22"/>
  <c r="AA20" i="22"/>
  <c r="AC20" i="22"/>
  <c r="AE20" i="22"/>
  <c r="AG20" i="22"/>
  <c r="AI20" i="22"/>
  <c r="AK20" i="22"/>
  <c r="AA21" i="22"/>
  <c r="AC21" i="22"/>
  <c r="AE21" i="22"/>
  <c r="AG21" i="22"/>
  <c r="AI21" i="22"/>
  <c r="AK21" i="22"/>
  <c r="AA22" i="22"/>
  <c r="AC22" i="22"/>
  <c r="AE22" i="22"/>
  <c r="AG22" i="22"/>
  <c r="AI22" i="22"/>
  <c r="AK22" i="22"/>
  <c r="AA23" i="22"/>
  <c r="AC23" i="22"/>
  <c r="AE23" i="22"/>
  <c r="AG23" i="22"/>
  <c r="AI23" i="22"/>
  <c r="AK23" i="22"/>
  <c r="AA24" i="22"/>
  <c r="AB10" i="22"/>
  <c r="AD10" i="22"/>
  <c r="AF10" i="22"/>
  <c r="AH10" i="22"/>
  <c r="AJ10" i="22"/>
  <c r="AL10" i="22"/>
  <c r="AB11" i="22"/>
  <c r="AD11" i="22"/>
  <c r="AF11" i="22"/>
  <c r="AH11" i="22"/>
  <c r="AJ11" i="22"/>
  <c r="AL11" i="22"/>
  <c r="AB12" i="22"/>
  <c r="AD12" i="22"/>
  <c r="AF12" i="22"/>
  <c r="AH12" i="22"/>
  <c r="AJ12" i="22"/>
  <c r="AL12" i="22"/>
  <c r="AB13" i="22"/>
  <c r="AD13" i="22"/>
  <c r="AF13" i="22"/>
  <c r="AH13" i="22"/>
  <c r="AJ13" i="22"/>
  <c r="AL13" i="22"/>
  <c r="AB14" i="22"/>
  <c r="AD14" i="22"/>
  <c r="AF14" i="22"/>
  <c r="AH14" i="22"/>
  <c r="AJ14" i="22"/>
  <c r="AL14" i="22"/>
  <c r="AB15" i="22"/>
  <c r="AD15" i="22"/>
  <c r="AF15" i="22"/>
  <c r="AH15" i="22"/>
  <c r="AJ15" i="22"/>
  <c r="AL15" i="22"/>
  <c r="AB16" i="22"/>
  <c r="AD16" i="22"/>
  <c r="AF16" i="22"/>
  <c r="AH16" i="22"/>
  <c r="AJ16" i="22"/>
  <c r="AL16" i="22"/>
  <c r="AB17" i="22"/>
  <c r="AD17" i="22"/>
  <c r="AF17" i="22"/>
  <c r="AH17" i="22"/>
  <c r="AJ17" i="22"/>
  <c r="AL17" i="22"/>
  <c r="AB18" i="22"/>
  <c r="AD18" i="22"/>
  <c r="AF18" i="22"/>
  <c r="AH18" i="22"/>
  <c r="AJ18" i="22"/>
  <c r="AL18" i="22"/>
  <c r="AB19" i="22"/>
  <c r="AD19" i="22"/>
  <c r="AF19" i="22"/>
  <c r="AH19" i="22"/>
  <c r="AJ19" i="22"/>
  <c r="AL19" i="22"/>
  <c r="AB20" i="22"/>
  <c r="AD20" i="22"/>
  <c r="AF20" i="22"/>
  <c r="AH20" i="22"/>
  <c r="AJ20" i="22"/>
  <c r="AL20" i="22"/>
  <c r="AB21" i="22"/>
  <c r="AD21" i="22"/>
  <c r="AF21" i="22"/>
  <c r="AH21" i="22"/>
  <c r="AJ21" i="22"/>
  <c r="AL21" i="22"/>
  <c r="AB22" i="22"/>
  <c r="AD22" i="22"/>
  <c r="AF22" i="22"/>
  <c r="AH22" i="22"/>
  <c r="AJ22" i="22"/>
  <c r="AL22" i="22"/>
  <c r="AB23" i="22"/>
  <c r="AD23" i="22"/>
  <c r="AF23" i="22"/>
  <c r="AH23" i="22"/>
  <c r="AJ23" i="22"/>
  <c r="AL23" i="22"/>
  <c r="AB24" i="22"/>
  <c r="AC24" i="22"/>
  <c r="AE24" i="22"/>
  <c r="AG24" i="22"/>
  <c r="AI24" i="22"/>
  <c r="AK24" i="22"/>
  <c r="AA25" i="22"/>
  <c r="AC25" i="22"/>
  <c r="AE25" i="22"/>
  <c r="AG25" i="22"/>
  <c r="AI25" i="22"/>
  <c r="AK25" i="22"/>
  <c r="AA26" i="22"/>
  <c r="AC26" i="22"/>
  <c r="AE26" i="22"/>
  <c r="AG26" i="22"/>
  <c r="AI26" i="22"/>
  <c r="AK26" i="22"/>
  <c r="AA27" i="22"/>
  <c r="AC27" i="22"/>
  <c r="AE27" i="22"/>
  <c r="AG27" i="22"/>
  <c r="AI27" i="22"/>
  <c r="AK27" i="22"/>
  <c r="AA28" i="22"/>
  <c r="AC28" i="22"/>
  <c r="AE28" i="22"/>
  <c r="AG28" i="22"/>
  <c r="AI28" i="22"/>
  <c r="AK28" i="22"/>
  <c r="AA29" i="22"/>
  <c r="AC29" i="22"/>
  <c r="AE29" i="22"/>
  <c r="AG29" i="22"/>
  <c r="AI29" i="22"/>
  <c r="AK29" i="22"/>
  <c r="AA30" i="22"/>
  <c r="AC30" i="22"/>
  <c r="AE30" i="22"/>
  <c r="AG30" i="22"/>
  <c r="AI30" i="22"/>
  <c r="AK30" i="22"/>
  <c r="AA31" i="22"/>
  <c r="AC31" i="22"/>
  <c r="AE31" i="22"/>
  <c r="AG31" i="22"/>
  <c r="AI31" i="22"/>
  <c r="AK31" i="22"/>
  <c r="AA32" i="22"/>
  <c r="AC32" i="22"/>
  <c r="AE32" i="22"/>
  <c r="AG32" i="22"/>
  <c r="AI32" i="22"/>
  <c r="AK32" i="22"/>
  <c r="AA33" i="22"/>
  <c r="AC33" i="22"/>
  <c r="AE33" i="22"/>
  <c r="AG33" i="22"/>
  <c r="AI33" i="22"/>
  <c r="AK33" i="22"/>
  <c r="AA34" i="22"/>
  <c r="AC34" i="22"/>
  <c r="AE34" i="22"/>
  <c r="AG34" i="22"/>
  <c r="AI34" i="22"/>
  <c r="AK34" i="22"/>
  <c r="AA35" i="22"/>
  <c r="AC35" i="22"/>
  <c r="AE35" i="22"/>
  <c r="AG35" i="22"/>
  <c r="AI35" i="22"/>
  <c r="AK35" i="22"/>
  <c r="AA36" i="22"/>
  <c r="AC36" i="22"/>
  <c r="AE36" i="22"/>
  <c r="AG36" i="22"/>
  <c r="AI36" i="22"/>
  <c r="AK36" i="22"/>
  <c r="AA37" i="22"/>
  <c r="AC37" i="22"/>
  <c r="AE37" i="22"/>
  <c r="AG37" i="22"/>
  <c r="AI37" i="22"/>
  <c r="AK37" i="22"/>
  <c r="AA38" i="22"/>
  <c r="AC38" i="22"/>
  <c r="AD24" i="22"/>
  <c r="AF24" i="22"/>
  <c r="AH24" i="22"/>
  <c r="AJ24" i="22"/>
  <c r="AL24" i="22"/>
  <c r="AB25" i="22"/>
  <c r="AD25" i="22"/>
  <c r="AF25" i="22"/>
  <c r="AH25" i="22"/>
  <c r="AJ25" i="22"/>
  <c r="AL25" i="22"/>
  <c r="AB26" i="22"/>
  <c r="AD26" i="22"/>
  <c r="AF26" i="22"/>
  <c r="AH26" i="22"/>
  <c r="AJ26" i="22"/>
  <c r="AL26" i="22"/>
  <c r="AB27" i="22"/>
  <c r="AD27" i="22"/>
  <c r="AF27" i="22"/>
  <c r="AH27" i="22"/>
  <c r="AJ27" i="22"/>
  <c r="AL27" i="22"/>
  <c r="AB28" i="22"/>
  <c r="AD28" i="22"/>
  <c r="AF28" i="22"/>
  <c r="AH28" i="22"/>
  <c r="AJ28" i="22"/>
  <c r="AL28" i="22"/>
  <c r="AB29" i="22"/>
  <c r="AD29" i="22"/>
  <c r="AF29" i="22"/>
  <c r="AH29" i="22"/>
  <c r="AJ29" i="22"/>
  <c r="AL29" i="22"/>
  <c r="AB30" i="22"/>
  <c r="AD30" i="22"/>
  <c r="AF30" i="22"/>
  <c r="AH30" i="22"/>
  <c r="AJ30" i="22"/>
  <c r="AL30" i="22"/>
  <c r="AB31" i="22"/>
  <c r="AD31" i="22"/>
  <c r="AF31" i="22"/>
  <c r="AH31" i="22"/>
  <c r="AJ31" i="22"/>
  <c r="AL31" i="22"/>
  <c r="AB32" i="22"/>
  <c r="AD32" i="22"/>
  <c r="AF32" i="22"/>
  <c r="AH32" i="22"/>
  <c r="AJ32" i="22"/>
  <c r="AL32" i="22"/>
  <c r="AB33" i="22"/>
  <c r="AD33" i="22"/>
  <c r="AF33" i="22"/>
  <c r="AH33" i="22"/>
  <c r="AJ33" i="22"/>
  <c r="AL33" i="22"/>
  <c r="AB34" i="22"/>
  <c r="AD34" i="22"/>
  <c r="AF34" i="22"/>
  <c r="AH34" i="22"/>
  <c r="AJ34" i="22"/>
  <c r="AL34" i="22"/>
  <c r="AB35" i="22"/>
  <c r="AD35" i="22"/>
  <c r="AF35" i="22"/>
  <c r="AH35" i="22"/>
  <c r="AJ35" i="22"/>
  <c r="AL35" i="22"/>
  <c r="AB36" i="22"/>
  <c r="AD36" i="22"/>
  <c r="AF36" i="22"/>
  <c r="AH36" i="22"/>
  <c r="AJ36" i="22"/>
  <c r="AL36" i="22"/>
  <c r="AB37" i="22"/>
  <c r="AD37" i="22"/>
  <c r="AF37" i="22"/>
  <c r="AH37" i="22"/>
  <c r="AJ37" i="22"/>
  <c r="AL37" i="22"/>
  <c r="AB38" i="22"/>
  <c r="AD38" i="22"/>
  <c r="AE38" i="22"/>
  <c r="AG38" i="22"/>
  <c r="AI38" i="22"/>
  <c r="AK38" i="22"/>
  <c r="AA39" i="22"/>
  <c r="AC39" i="22"/>
  <c r="AE39" i="22"/>
  <c r="AG39" i="22"/>
  <c r="AI39" i="22"/>
  <c r="AK39" i="22"/>
  <c r="AA40" i="22"/>
  <c r="AC40" i="22"/>
  <c r="AE40" i="22"/>
  <c r="AG40" i="22"/>
  <c r="AI40" i="22"/>
  <c r="AK40" i="22"/>
  <c r="AA41" i="22"/>
  <c r="AC41" i="22"/>
  <c r="AE41" i="22"/>
  <c r="AG41" i="22"/>
  <c r="AI41" i="22"/>
  <c r="AK41" i="22"/>
  <c r="AA42" i="22"/>
  <c r="AC42" i="22"/>
  <c r="AE42" i="22"/>
  <c r="AG42" i="22"/>
  <c r="AI42" i="22"/>
  <c r="AK42" i="22"/>
  <c r="AA43" i="22"/>
  <c r="AC43" i="22"/>
  <c r="AE43" i="22"/>
  <c r="AG43" i="22"/>
  <c r="AI43" i="22"/>
  <c r="AK43" i="22"/>
  <c r="AA44" i="22"/>
  <c r="AC44" i="22"/>
  <c r="AE44" i="22"/>
  <c r="AG44" i="22"/>
  <c r="AI44" i="22"/>
  <c r="AK44" i="22"/>
  <c r="AA45" i="22"/>
  <c r="AC45" i="22"/>
  <c r="AE45" i="22"/>
  <c r="AG45" i="22"/>
  <c r="AI45" i="22"/>
  <c r="AK45" i="22"/>
  <c r="AA46" i="22"/>
  <c r="AC46" i="22"/>
  <c r="AE46" i="22"/>
  <c r="AG46" i="22"/>
  <c r="AI46" i="22"/>
  <c r="AK46" i="22"/>
  <c r="AA47" i="22"/>
  <c r="AC47" i="22"/>
  <c r="AE47" i="22"/>
  <c r="AG47" i="22"/>
  <c r="AI47" i="22"/>
  <c r="AK47" i="22"/>
  <c r="AA48" i="22"/>
  <c r="AC48" i="22"/>
  <c r="AE48" i="22"/>
  <c r="AG48" i="22"/>
  <c r="AI48" i="22"/>
  <c r="AK48" i="22"/>
  <c r="AA49" i="22"/>
  <c r="AC49" i="22"/>
  <c r="AE49" i="22"/>
  <c r="AG49" i="22"/>
  <c r="AI49" i="22"/>
  <c r="AK49" i="22"/>
  <c r="AA50" i="22"/>
  <c r="AC50" i="22"/>
  <c r="AE50" i="22"/>
  <c r="AG50" i="22"/>
  <c r="AI50" i="22"/>
  <c r="AK50" i="22"/>
  <c r="AA51" i="22"/>
  <c r="AC51" i="22"/>
  <c r="AE51" i="22"/>
  <c r="AG51" i="22"/>
  <c r="AI51" i="22"/>
  <c r="AK51" i="22"/>
  <c r="AA52" i="22"/>
  <c r="AC52" i="22"/>
  <c r="AE52" i="22"/>
  <c r="AG52" i="22"/>
  <c r="AI52" i="22"/>
  <c r="AK52" i="22"/>
  <c r="AA53" i="22"/>
  <c r="AC53" i="22"/>
  <c r="AE53" i="22"/>
  <c r="AG53" i="22"/>
  <c r="AI53" i="22"/>
  <c r="AK53" i="22"/>
  <c r="AA54" i="22"/>
  <c r="AC54" i="22"/>
  <c r="AE54" i="22"/>
  <c r="AG54" i="22"/>
  <c r="AI54" i="22"/>
  <c r="AK54" i="22"/>
  <c r="AA55" i="22"/>
  <c r="AC55" i="22"/>
  <c r="AE55" i="22"/>
  <c r="AG55" i="22"/>
  <c r="AI55" i="22"/>
  <c r="AK55" i="22"/>
  <c r="AA56" i="22"/>
  <c r="AC56" i="22"/>
  <c r="AE56" i="22"/>
  <c r="AG56" i="22"/>
  <c r="AI56" i="22"/>
  <c r="AK56" i="22"/>
  <c r="AA57" i="22"/>
  <c r="AC57" i="22"/>
  <c r="AE57" i="22"/>
  <c r="AG57" i="22"/>
  <c r="AI57" i="22"/>
  <c r="AK57" i="22"/>
  <c r="AA58" i="22"/>
  <c r="AC58" i="22"/>
  <c r="AE58" i="22"/>
  <c r="AG58" i="22"/>
  <c r="AI58" i="22"/>
  <c r="AK58" i="22"/>
  <c r="AA59" i="22"/>
  <c r="AC59" i="22"/>
  <c r="AE59" i="22"/>
  <c r="AG59" i="22"/>
  <c r="AI59" i="22"/>
  <c r="AK59" i="22"/>
  <c r="AL9" i="22"/>
  <c r="E24" i="22" s="1"/>
  <c r="AJ9" i="22"/>
  <c r="E22" i="22" s="1"/>
  <c r="AH9" i="22"/>
  <c r="E20" i="22" s="1"/>
  <c r="AF9" i="22"/>
  <c r="E18" i="22" s="1"/>
  <c r="AD9" i="22"/>
  <c r="E16" i="22" s="1"/>
  <c r="AB9" i="22"/>
  <c r="E14" i="22" s="1"/>
  <c r="W12" i="5"/>
  <c r="E21" i="6"/>
  <c r="E19" i="6"/>
  <c r="E17" i="6"/>
  <c r="E15" i="6"/>
  <c r="E13" i="6"/>
  <c r="E11" i="6"/>
  <c r="AF38" i="22"/>
  <c r="AH38" i="22"/>
  <c r="AJ38" i="22"/>
  <c r="AL38" i="22"/>
  <c r="AB39" i="22"/>
  <c r="AD39" i="22"/>
  <c r="AF39" i="22"/>
  <c r="AH39" i="22"/>
  <c r="AJ39" i="22"/>
  <c r="AL39" i="22"/>
  <c r="AB40" i="22"/>
  <c r="AD40" i="22"/>
  <c r="AF40" i="22"/>
  <c r="AH40" i="22"/>
  <c r="AJ40" i="22"/>
  <c r="AL40" i="22"/>
  <c r="AB41" i="22"/>
  <c r="AD41" i="22"/>
  <c r="AF41" i="22"/>
  <c r="AH41" i="22"/>
  <c r="AJ41" i="22"/>
  <c r="AL41" i="22"/>
  <c r="AB42" i="22"/>
  <c r="AD42" i="22"/>
  <c r="AF42" i="22"/>
  <c r="AH42" i="22"/>
  <c r="AJ42" i="22"/>
  <c r="AL42" i="22"/>
  <c r="AB43" i="22"/>
  <c r="AD43" i="22"/>
  <c r="AF43" i="22"/>
  <c r="AH43" i="22"/>
  <c r="AJ43" i="22"/>
  <c r="AL43" i="22"/>
  <c r="AB44" i="22"/>
  <c r="AD44" i="22"/>
  <c r="AF44" i="22"/>
  <c r="AH44" i="22"/>
  <c r="AJ44" i="22"/>
  <c r="AL44" i="22"/>
  <c r="AB45" i="22"/>
  <c r="AD45" i="22"/>
  <c r="AF45" i="22"/>
  <c r="AH45" i="22"/>
  <c r="AJ45" i="22"/>
  <c r="AL45" i="22"/>
  <c r="AB46" i="22"/>
  <c r="AD46" i="22"/>
  <c r="AF46" i="22"/>
  <c r="AH46" i="22"/>
  <c r="AJ46" i="22"/>
  <c r="AL46" i="22"/>
  <c r="AB47" i="22"/>
  <c r="AD47" i="22"/>
  <c r="AF47" i="22"/>
  <c r="AH47" i="22"/>
  <c r="AJ47" i="22"/>
  <c r="AL47" i="22"/>
  <c r="AB48" i="22"/>
  <c r="AD48" i="22"/>
  <c r="AF48" i="22"/>
  <c r="AH48" i="22"/>
  <c r="AJ48" i="22"/>
  <c r="AL48" i="22"/>
  <c r="AB49" i="22"/>
  <c r="AD49" i="22"/>
  <c r="AF49" i="22"/>
  <c r="AH49" i="22"/>
  <c r="AJ49" i="22"/>
  <c r="AL49" i="22"/>
  <c r="AB50" i="22"/>
  <c r="AD50" i="22"/>
  <c r="AF50" i="22"/>
  <c r="AH50" i="22"/>
  <c r="AJ50" i="22"/>
  <c r="AL50" i="22"/>
  <c r="AB51" i="22"/>
  <c r="AD51" i="22"/>
  <c r="AF51" i="22"/>
  <c r="AH51" i="22"/>
  <c r="AJ51" i="22"/>
  <c r="AL51" i="22"/>
  <c r="AB52" i="22"/>
  <c r="AD52" i="22"/>
  <c r="AF52" i="22"/>
  <c r="AH52" i="22"/>
  <c r="AJ52" i="22"/>
  <c r="AL52" i="22"/>
  <c r="AB53" i="22"/>
  <c r="AD53" i="22"/>
  <c r="AF53" i="22"/>
  <c r="AH53" i="22"/>
  <c r="AJ53" i="22"/>
  <c r="AL53" i="22"/>
  <c r="AB54" i="22"/>
  <c r="AD54" i="22"/>
  <c r="AF54" i="22"/>
  <c r="AH54" i="22"/>
  <c r="AJ54" i="22"/>
  <c r="AL54" i="22"/>
  <c r="AB55" i="22"/>
  <c r="AD55" i="22"/>
  <c r="AF55" i="22"/>
  <c r="AH55" i="22"/>
  <c r="AJ55" i="22"/>
  <c r="AL55" i="22"/>
  <c r="AB56" i="22"/>
  <c r="AD56" i="22"/>
  <c r="AF56" i="22"/>
  <c r="AH56" i="22"/>
  <c r="AJ56" i="22"/>
  <c r="AL56" i="22"/>
  <c r="AB57" i="22"/>
  <c r="AD57" i="22"/>
  <c r="AF57" i="22"/>
  <c r="AH57" i="22"/>
  <c r="AJ57" i="22"/>
  <c r="AL57" i="22"/>
  <c r="AB58" i="22"/>
  <c r="AD58" i="22"/>
  <c r="AF58" i="22"/>
  <c r="AH58" i="22"/>
  <c r="AJ58" i="22"/>
  <c r="AL58" i="22"/>
  <c r="AB59" i="22"/>
  <c r="AD59" i="22"/>
  <c r="AF59" i="22"/>
  <c r="AH59" i="22"/>
  <c r="AJ59" i="22"/>
  <c r="AL59" i="22"/>
  <c r="AK9" i="22"/>
  <c r="E23" i="22" s="1"/>
  <c r="AI9" i="22"/>
  <c r="AG9" i="22"/>
  <c r="E19" i="22" s="1"/>
  <c r="AE9" i="22"/>
  <c r="E17" i="22" s="1"/>
  <c r="AC9" i="22"/>
  <c r="E15" i="22" s="1"/>
  <c r="AA9" i="22"/>
  <c r="E13" i="22" s="1"/>
  <c r="E22" i="6"/>
  <c r="E20" i="6"/>
  <c r="E18" i="6"/>
  <c r="E16" i="6"/>
  <c r="E14" i="6"/>
  <c r="E12" i="6"/>
  <c r="AH12" i="5"/>
  <c r="AF12" i="5"/>
  <c r="AD12" i="5"/>
  <c r="AB12" i="5"/>
  <c r="Z12" i="5"/>
  <c r="X12" i="5"/>
  <c r="AG12" i="5"/>
  <c r="AE12" i="5"/>
  <c r="AC12" i="5"/>
  <c r="AA12" i="5"/>
  <c r="Y12" i="5"/>
  <c r="W14" i="5"/>
  <c r="AA14" i="5"/>
  <c r="AE14" i="5"/>
  <c r="W15" i="5"/>
  <c r="AA15" i="5"/>
  <c r="AE15" i="5"/>
  <c r="W16" i="5"/>
  <c r="AA16" i="5"/>
  <c r="AE16" i="5"/>
  <c r="W17" i="5"/>
  <c r="AA17" i="5"/>
  <c r="AE17" i="5"/>
  <c r="W18" i="5"/>
  <c r="AA18" i="5"/>
  <c r="AE18" i="5"/>
  <c r="W19" i="5"/>
  <c r="AA19" i="5"/>
  <c r="AE19" i="5"/>
  <c r="W20" i="5"/>
  <c r="AA20" i="5"/>
  <c r="AE20" i="5"/>
  <c r="W21" i="5"/>
  <c r="AA21" i="5"/>
  <c r="AE21" i="5"/>
  <c r="W22" i="5"/>
  <c r="AA22" i="5"/>
  <c r="AE22" i="5"/>
  <c r="W23" i="5"/>
  <c r="AA23" i="5"/>
  <c r="AE23" i="5"/>
  <c r="W24" i="5"/>
  <c r="AA24" i="5"/>
  <c r="AE24" i="5"/>
  <c r="W25" i="5"/>
  <c r="AA25" i="5"/>
  <c r="AE25" i="5"/>
  <c r="W26" i="5"/>
  <c r="AA26" i="5"/>
  <c r="AE26" i="5"/>
  <c r="W27" i="5"/>
  <c r="AA27" i="5"/>
  <c r="AE27" i="5"/>
  <c r="W28" i="5"/>
  <c r="AA28" i="5"/>
  <c r="AE28" i="5"/>
  <c r="W29" i="5"/>
  <c r="AA29" i="5"/>
  <c r="AE29" i="5"/>
  <c r="W30" i="5"/>
  <c r="AA30" i="5"/>
  <c r="AE30" i="5"/>
  <c r="W31" i="5"/>
  <c r="AA31" i="5"/>
  <c r="AE31" i="5"/>
  <c r="W32" i="5"/>
  <c r="AA32" i="5"/>
  <c r="AE32" i="5"/>
  <c r="W33" i="5"/>
  <c r="AA33" i="5"/>
  <c r="AE33" i="5"/>
  <c r="W34" i="5"/>
  <c r="AA34" i="5"/>
  <c r="AE34" i="5"/>
  <c r="W35" i="5"/>
  <c r="AA35" i="5"/>
  <c r="AE35" i="5"/>
  <c r="W36" i="5"/>
  <c r="AA36" i="5"/>
  <c r="AE36" i="5"/>
  <c r="W37" i="5"/>
  <c r="AA37" i="5"/>
  <c r="AE37" i="5"/>
  <c r="W38" i="5"/>
  <c r="AA38" i="5"/>
  <c r="AE38" i="5"/>
  <c r="W39" i="5"/>
  <c r="AA39" i="5"/>
  <c r="AE39" i="5"/>
  <c r="W40" i="5"/>
  <c r="AA40" i="5"/>
  <c r="AE40" i="5"/>
  <c r="W41" i="5"/>
  <c r="X14" i="5"/>
  <c r="AB14" i="5"/>
  <c r="AF14" i="5"/>
  <c r="X15" i="5"/>
  <c r="AB15" i="5"/>
  <c r="AF15" i="5"/>
  <c r="X16" i="5"/>
  <c r="AB16" i="5"/>
  <c r="AF16" i="5"/>
  <c r="X17" i="5"/>
  <c r="AB17" i="5"/>
  <c r="AF17" i="5"/>
  <c r="X18" i="5"/>
  <c r="AB18" i="5"/>
  <c r="AF18" i="5"/>
  <c r="X19" i="5"/>
  <c r="AB19" i="5"/>
  <c r="AF19" i="5"/>
  <c r="X20" i="5"/>
  <c r="AB20" i="5"/>
  <c r="AF20" i="5"/>
  <c r="X21" i="5"/>
  <c r="AB21" i="5"/>
  <c r="AF21" i="5"/>
  <c r="X22" i="5"/>
  <c r="AB22" i="5"/>
  <c r="AF22" i="5"/>
  <c r="X23" i="5"/>
  <c r="AB23" i="5"/>
  <c r="AF23" i="5"/>
  <c r="X24" i="5"/>
  <c r="AB24" i="5"/>
  <c r="AF24" i="5"/>
  <c r="X25" i="5"/>
  <c r="AB25" i="5"/>
  <c r="AF25" i="5"/>
  <c r="X26" i="5"/>
  <c r="AB26" i="5"/>
  <c r="AF26" i="5"/>
  <c r="X27" i="5"/>
  <c r="AB27" i="5"/>
  <c r="AF27" i="5"/>
  <c r="X28" i="5"/>
  <c r="AB28" i="5"/>
  <c r="AF28" i="5"/>
  <c r="X29" i="5"/>
  <c r="AB29" i="5"/>
  <c r="AF29" i="5"/>
  <c r="X30" i="5"/>
  <c r="AB30" i="5"/>
  <c r="AF30" i="5"/>
  <c r="X31" i="5"/>
  <c r="AB31" i="5"/>
  <c r="AF31" i="5"/>
  <c r="X32" i="5"/>
  <c r="AB32" i="5"/>
  <c r="AF32" i="5"/>
  <c r="X33" i="5"/>
  <c r="AB33" i="5"/>
  <c r="AF33" i="5"/>
  <c r="X34" i="5"/>
  <c r="AB34" i="5"/>
  <c r="AF34" i="5"/>
  <c r="X35" i="5"/>
  <c r="AB35" i="5"/>
  <c r="AF35" i="5"/>
  <c r="X36" i="5"/>
  <c r="AB36" i="5"/>
  <c r="AF36" i="5"/>
  <c r="X37" i="5"/>
  <c r="AB37" i="5"/>
  <c r="AF37" i="5"/>
  <c r="X38" i="5"/>
  <c r="AB38" i="5"/>
  <c r="AF38" i="5"/>
  <c r="X39" i="5"/>
  <c r="AB39" i="5"/>
  <c r="AF39" i="5"/>
  <c r="X40" i="5"/>
  <c r="AB40" i="5"/>
  <c r="AF40" i="5"/>
  <c r="X41" i="5"/>
  <c r="AA41" i="5"/>
  <c r="AE41" i="5"/>
  <c r="W42" i="5"/>
  <c r="AA42" i="5"/>
  <c r="AE42" i="5"/>
  <c r="W43" i="5"/>
  <c r="AA43" i="5"/>
  <c r="Y14" i="5"/>
  <c r="AC14" i="5"/>
  <c r="AG14" i="5"/>
  <c r="Y15" i="5"/>
  <c r="AC15" i="5"/>
  <c r="AG15" i="5"/>
  <c r="Y16" i="5"/>
  <c r="AC16" i="5"/>
  <c r="AG16" i="5"/>
  <c r="Y17" i="5"/>
  <c r="AC17" i="5"/>
  <c r="AG17" i="5"/>
  <c r="Y18" i="5"/>
  <c r="AC18" i="5"/>
  <c r="AG18" i="5"/>
  <c r="Y19" i="5"/>
  <c r="AC19" i="5"/>
  <c r="AG19" i="5"/>
  <c r="Y20" i="5"/>
  <c r="AC20" i="5"/>
  <c r="AG20" i="5"/>
  <c r="Y21" i="5"/>
  <c r="AC21" i="5"/>
  <c r="AG21" i="5"/>
  <c r="Y22" i="5"/>
  <c r="AC22" i="5"/>
  <c r="AG22" i="5"/>
  <c r="Y23" i="5"/>
  <c r="AC23" i="5"/>
  <c r="AG23" i="5"/>
  <c r="Y24" i="5"/>
  <c r="AC24" i="5"/>
  <c r="AG24" i="5"/>
  <c r="Y25" i="5"/>
  <c r="AC25" i="5"/>
  <c r="AG25" i="5"/>
  <c r="Y26" i="5"/>
  <c r="AC26" i="5"/>
  <c r="AG26" i="5"/>
  <c r="Y27" i="5"/>
  <c r="AC27" i="5"/>
  <c r="AG27" i="5"/>
  <c r="Y28" i="5"/>
  <c r="AC28" i="5"/>
  <c r="AG28" i="5"/>
  <c r="Y29" i="5"/>
  <c r="AC29" i="5"/>
  <c r="AG29" i="5"/>
  <c r="Y30" i="5"/>
  <c r="AC30" i="5"/>
  <c r="AG30" i="5"/>
  <c r="Y31" i="5"/>
  <c r="AC31" i="5"/>
  <c r="AG31" i="5"/>
  <c r="Y32" i="5"/>
  <c r="AC32" i="5"/>
  <c r="AG32" i="5"/>
  <c r="Y33" i="5"/>
  <c r="AC33" i="5"/>
  <c r="AG33" i="5"/>
  <c r="Y34" i="5"/>
  <c r="AC34" i="5"/>
  <c r="AG34" i="5"/>
  <c r="Y35" i="5"/>
  <c r="AC35" i="5"/>
  <c r="AG35" i="5"/>
  <c r="Y36" i="5"/>
  <c r="AC36" i="5"/>
  <c r="AG36" i="5"/>
  <c r="Y37" i="5"/>
  <c r="AC37" i="5"/>
  <c r="AG37" i="5"/>
  <c r="Y38" i="5"/>
  <c r="AC38" i="5"/>
  <c r="AG38" i="5"/>
  <c r="Y39" i="5"/>
  <c r="AC39" i="5"/>
  <c r="AG39" i="5"/>
  <c r="Y40" i="5"/>
  <c r="AC40" i="5"/>
  <c r="AG40" i="5"/>
  <c r="Y41" i="5"/>
  <c r="Z14" i="5"/>
  <c r="AD14" i="5"/>
  <c r="AH14" i="5"/>
  <c r="Z15" i="5"/>
  <c r="AD15" i="5"/>
  <c r="AH15" i="5"/>
  <c r="Z16" i="5"/>
  <c r="AD16" i="5"/>
  <c r="AH16" i="5"/>
  <c r="Z17" i="5"/>
  <c r="AD17" i="5"/>
  <c r="AH17" i="5"/>
  <c r="Z18" i="5"/>
  <c r="AD18" i="5"/>
  <c r="AH18" i="5"/>
  <c r="Z19" i="5"/>
  <c r="AD19" i="5"/>
  <c r="AH19" i="5"/>
  <c r="Z20" i="5"/>
  <c r="AD20" i="5"/>
  <c r="AH20" i="5"/>
  <c r="Z21" i="5"/>
  <c r="AD21" i="5"/>
  <c r="AH21" i="5"/>
  <c r="Z22" i="5"/>
  <c r="AD22" i="5"/>
  <c r="AH22" i="5"/>
  <c r="Z23" i="5"/>
  <c r="AD23" i="5"/>
  <c r="AH23" i="5"/>
  <c r="Z24" i="5"/>
  <c r="AD24" i="5"/>
  <c r="AH24" i="5"/>
  <c r="Z25" i="5"/>
  <c r="AD25" i="5"/>
  <c r="AH25" i="5"/>
  <c r="Z26" i="5"/>
  <c r="AD26" i="5"/>
  <c r="AH26" i="5"/>
  <c r="Z27" i="5"/>
  <c r="AD27" i="5"/>
  <c r="AH27" i="5"/>
  <c r="Z28" i="5"/>
  <c r="AD28" i="5"/>
  <c r="AH28" i="5"/>
  <c r="Z29" i="5"/>
  <c r="AD29" i="5"/>
  <c r="AH29" i="5"/>
  <c r="Z30" i="5"/>
  <c r="AD30" i="5"/>
  <c r="AH30" i="5"/>
  <c r="Z31" i="5"/>
  <c r="AD31" i="5"/>
  <c r="AH31" i="5"/>
  <c r="Z32" i="5"/>
  <c r="AD32" i="5"/>
  <c r="AH32" i="5"/>
  <c r="Z33" i="5"/>
  <c r="AD33" i="5"/>
  <c r="AH33" i="5"/>
  <c r="Z34" i="5"/>
  <c r="AD34" i="5"/>
  <c r="AH34" i="5"/>
  <c r="Z35" i="5"/>
  <c r="AD35" i="5"/>
  <c r="AH35" i="5"/>
  <c r="Z36" i="5"/>
  <c r="AD36" i="5"/>
  <c r="AH36" i="5"/>
  <c r="Z37" i="5"/>
  <c r="AD37" i="5"/>
  <c r="AH37" i="5"/>
  <c r="Z38" i="5"/>
  <c r="AD38" i="5"/>
  <c r="AH38" i="5"/>
  <c r="Z39" i="5"/>
  <c r="AD39" i="5"/>
  <c r="AH39" i="5"/>
  <c r="Z40" i="5"/>
  <c r="AD40" i="5"/>
  <c r="AH40" i="5"/>
  <c r="Z41" i="5"/>
  <c r="AC41" i="5"/>
  <c r="AG41" i="5"/>
  <c r="Y42" i="5"/>
  <c r="AC42" i="5"/>
  <c r="AG42" i="5"/>
  <c r="Y43" i="5"/>
  <c r="AC43" i="5"/>
  <c r="AG43" i="5"/>
  <c r="Y44" i="5"/>
  <c r="AC44" i="5"/>
  <c r="AG44" i="5"/>
  <c r="Y45" i="5"/>
  <c r="AC45" i="5"/>
  <c r="AG45" i="5"/>
  <c r="Y46" i="5"/>
  <c r="AC46" i="5"/>
  <c r="AG46" i="5"/>
  <c r="Y47" i="5"/>
  <c r="AC47" i="5"/>
  <c r="AG47" i="5"/>
  <c r="Y48" i="5"/>
  <c r="AC48" i="5"/>
  <c r="AG48" i="5"/>
  <c r="Y49" i="5"/>
  <c r="AC49" i="5"/>
  <c r="AG49" i="5"/>
  <c r="Y50" i="5"/>
  <c r="AC50" i="5"/>
  <c r="AG50" i="5"/>
  <c r="Y51" i="5"/>
  <c r="AC51" i="5"/>
  <c r="AG51" i="5"/>
  <c r="Y52" i="5"/>
  <c r="AC52" i="5"/>
  <c r="AG52" i="5"/>
  <c r="Y53" i="5"/>
  <c r="AC53" i="5"/>
  <c r="AG53" i="5"/>
  <c r="Y54" i="5"/>
  <c r="AC54" i="5"/>
  <c r="AG54" i="5"/>
  <c r="Y55" i="5"/>
  <c r="AC55" i="5"/>
  <c r="AG55" i="5"/>
  <c r="Y56" i="5"/>
  <c r="AC56" i="5"/>
  <c r="AG56" i="5"/>
  <c r="Y57" i="5"/>
  <c r="AC57" i="5"/>
  <c r="AG57" i="5"/>
  <c r="Y58" i="5"/>
  <c r="AC58" i="5"/>
  <c r="AG58" i="5"/>
  <c r="Y59" i="5"/>
  <c r="AC59" i="5"/>
  <c r="AG59" i="5"/>
  <c r="Y60" i="5"/>
  <c r="AC60" i="5"/>
  <c r="AG60" i="5"/>
  <c r="AD41" i="5"/>
  <c r="AH41" i="5"/>
  <c r="Z42" i="5"/>
  <c r="AD42" i="5"/>
  <c r="AH42" i="5"/>
  <c r="Z43" i="5"/>
  <c r="AD43" i="5"/>
  <c r="AH43" i="5"/>
  <c r="Z44" i="5"/>
  <c r="AD44" i="5"/>
  <c r="AH44" i="5"/>
  <c r="Z45" i="5"/>
  <c r="AD45" i="5"/>
  <c r="AH45" i="5"/>
  <c r="Z46" i="5"/>
  <c r="AD46" i="5"/>
  <c r="AH46" i="5"/>
  <c r="Z47" i="5"/>
  <c r="AD47" i="5"/>
  <c r="AH47" i="5"/>
  <c r="Z48" i="5"/>
  <c r="AD48" i="5"/>
  <c r="AH48" i="5"/>
  <c r="Z49" i="5"/>
  <c r="AD49" i="5"/>
  <c r="AH49" i="5"/>
  <c r="Z50" i="5"/>
  <c r="AD50" i="5"/>
  <c r="AH50" i="5"/>
  <c r="Z51" i="5"/>
  <c r="AD51" i="5"/>
  <c r="AH51" i="5"/>
  <c r="Z52" i="5"/>
  <c r="AD52" i="5"/>
  <c r="AH52" i="5"/>
  <c r="Z53" i="5"/>
  <c r="AD53" i="5"/>
  <c r="AH53" i="5"/>
  <c r="Z54" i="5"/>
  <c r="AD54" i="5"/>
  <c r="AH54" i="5"/>
  <c r="Z55" i="5"/>
  <c r="AD55" i="5"/>
  <c r="AH55" i="5"/>
  <c r="Z56" i="5"/>
  <c r="AD56" i="5"/>
  <c r="AH56" i="5"/>
  <c r="Z57" i="5"/>
  <c r="AD57" i="5"/>
  <c r="AH57" i="5"/>
  <c r="Z58" i="5"/>
  <c r="AD58" i="5"/>
  <c r="AH58" i="5"/>
  <c r="Z59" i="5"/>
  <c r="AD59" i="5"/>
  <c r="AH59" i="5"/>
  <c r="Z60" i="5"/>
  <c r="AD60" i="5"/>
  <c r="AH60" i="5"/>
  <c r="AE43" i="5"/>
  <c r="W44" i="5"/>
  <c r="AA44" i="5"/>
  <c r="AE44" i="5"/>
  <c r="W45" i="5"/>
  <c r="AA45" i="5"/>
  <c r="AE45" i="5"/>
  <c r="W46" i="5"/>
  <c r="AA46" i="5"/>
  <c r="AE46" i="5"/>
  <c r="W47" i="5"/>
  <c r="AA47" i="5"/>
  <c r="AE47" i="5"/>
  <c r="W48" i="5"/>
  <c r="AA48" i="5"/>
  <c r="AE48" i="5"/>
  <c r="W49" i="5"/>
  <c r="AA49" i="5"/>
  <c r="AE49" i="5"/>
  <c r="W50" i="5"/>
  <c r="AA50" i="5"/>
  <c r="AE50" i="5"/>
  <c r="W51" i="5"/>
  <c r="AA51" i="5"/>
  <c r="AE51" i="5"/>
  <c r="W52" i="5"/>
  <c r="AA52" i="5"/>
  <c r="AE52" i="5"/>
  <c r="W53" i="5"/>
  <c r="AA53" i="5"/>
  <c r="AE53" i="5"/>
  <c r="W54" i="5"/>
  <c r="AA54" i="5"/>
  <c r="AE54" i="5"/>
  <c r="W55" i="5"/>
  <c r="AA55" i="5"/>
  <c r="AE55" i="5"/>
  <c r="W56" i="5"/>
  <c r="AA56" i="5"/>
  <c r="AE56" i="5"/>
  <c r="W57" i="5"/>
  <c r="AA57" i="5"/>
  <c r="AE57" i="5"/>
  <c r="W58" i="5"/>
  <c r="AA58" i="5"/>
  <c r="AE58" i="5"/>
  <c r="W59" i="5"/>
  <c r="AA59" i="5"/>
  <c r="AE59" i="5"/>
  <c r="W60" i="5"/>
  <c r="AA60" i="5"/>
  <c r="AE60" i="5"/>
  <c r="AB41" i="5"/>
  <c r="AF41" i="5"/>
  <c r="X42" i="5"/>
  <c r="AB42" i="5"/>
  <c r="AF42" i="5"/>
  <c r="X43" i="5"/>
  <c r="AB43" i="5"/>
  <c r="AF43" i="5"/>
  <c r="X44" i="5"/>
  <c r="AB44" i="5"/>
  <c r="AF44" i="5"/>
  <c r="X45" i="5"/>
  <c r="AB45" i="5"/>
  <c r="AF45" i="5"/>
  <c r="X46" i="5"/>
  <c r="AB46" i="5"/>
  <c r="AF46" i="5"/>
  <c r="X47" i="5"/>
  <c r="AB47" i="5"/>
  <c r="AF47" i="5"/>
  <c r="X48" i="5"/>
  <c r="AB48" i="5"/>
  <c r="AF48" i="5"/>
  <c r="X49" i="5"/>
  <c r="AB49" i="5"/>
  <c r="AF49" i="5"/>
  <c r="X50" i="5"/>
  <c r="AB50" i="5"/>
  <c r="AF50" i="5"/>
  <c r="X51" i="5"/>
  <c r="AB51" i="5"/>
  <c r="AF51" i="5"/>
  <c r="X52" i="5"/>
  <c r="AB52" i="5"/>
  <c r="AF52" i="5"/>
  <c r="X53" i="5"/>
  <c r="AB53" i="5"/>
  <c r="AF53" i="5"/>
  <c r="X54" i="5"/>
  <c r="AB54" i="5"/>
  <c r="AF54" i="5"/>
  <c r="X55" i="5"/>
  <c r="AB55" i="5"/>
  <c r="AF55" i="5"/>
  <c r="X56" i="5"/>
  <c r="AB56" i="5"/>
  <c r="AF56" i="5"/>
  <c r="X57" i="5"/>
  <c r="AB57" i="5"/>
  <c r="AF57" i="5"/>
  <c r="X58" i="5"/>
  <c r="AB58" i="5"/>
  <c r="AF58" i="5"/>
  <c r="X59" i="5"/>
  <c r="AB59" i="5"/>
  <c r="AF59" i="5"/>
  <c r="X60" i="5"/>
  <c r="AB60" i="5"/>
  <c r="AF60" i="5"/>
  <c r="W13" i="5"/>
  <c r="Y13" i="5"/>
  <c r="AA13" i="5"/>
  <c r="AC13" i="5"/>
  <c r="AE13" i="5"/>
  <c r="AG13" i="5"/>
  <c r="X13" i="5"/>
  <c r="Z13" i="5"/>
  <c r="AB13" i="5"/>
  <c r="AD13" i="5"/>
  <c r="AF13" i="5"/>
  <c r="AH13" i="5"/>
  <c r="D11" i="6"/>
  <c r="BG12" i="36"/>
  <c r="AN27" i="36" s="1"/>
  <c r="BG20" i="36"/>
  <c r="AN35" i="36" s="1"/>
  <c r="BG13" i="36"/>
  <c r="AN28" i="36" s="1"/>
  <c r="BG21" i="36"/>
  <c r="AN36" i="36" s="1"/>
  <c r="BG18" i="36"/>
  <c r="AN33" i="36" s="1"/>
  <c r="BG15" i="36"/>
  <c r="AN30" i="36" s="1"/>
  <c r="BG16" i="36"/>
  <c r="AN31" i="36" s="1"/>
  <c r="BG10" i="36"/>
  <c r="AN25" i="36" s="1"/>
  <c r="BG17" i="36"/>
  <c r="AN32" i="36" s="1"/>
  <c r="BG14" i="36"/>
  <c r="AN29" i="36" s="1"/>
  <c r="BG11" i="36"/>
  <c r="AN26" i="36" s="1"/>
  <c r="BG19" i="36"/>
  <c r="AN34" i="36" s="1"/>
  <c r="AT11" i="36"/>
  <c r="AT13" i="36"/>
  <c r="AT15" i="36"/>
  <c r="AT17" i="36"/>
  <c r="AT19" i="36"/>
  <c r="AT21" i="36"/>
  <c r="AT23" i="36"/>
  <c r="AT25" i="36"/>
  <c r="AT27" i="36"/>
  <c r="AT29" i="36"/>
  <c r="AT24" i="36"/>
  <c r="AT28" i="36"/>
  <c r="AT57" i="36"/>
  <c r="AT59" i="36"/>
  <c r="AT47" i="36"/>
  <c r="AT49" i="36"/>
  <c r="AT51" i="36"/>
  <c r="AT53" i="36"/>
  <c r="AT55" i="36"/>
  <c r="AT44" i="36"/>
  <c r="AT45" i="36"/>
  <c r="AT46" i="36"/>
  <c r="AT10" i="36"/>
  <c r="AT12" i="36"/>
  <c r="AT14" i="36"/>
  <c r="AT16" i="36"/>
  <c r="AT18" i="36"/>
  <c r="AT20" i="36"/>
  <c r="AT22" i="36"/>
  <c r="AT26" i="36"/>
  <c r="AT31" i="36"/>
  <c r="AT33" i="36"/>
  <c r="AT35" i="36"/>
  <c r="AT37" i="36"/>
  <c r="AT39" i="36"/>
  <c r="AT41" i="36"/>
  <c r="AT43" i="36"/>
  <c r="AT30" i="36"/>
  <c r="AT32" i="36"/>
  <c r="AT34" i="36"/>
  <c r="AT36" i="36"/>
  <c r="AT38" i="36"/>
  <c r="AT40" i="36"/>
  <c r="AT42" i="36"/>
  <c r="AT48" i="36"/>
  <c r="AT50" i="36"/>
  <c r="AT52" i="36"/>
  <c r="AT54" i="36"/>
  <c r="AT56" i="36"/>
  <c r="AT58" i="36"/>
  <c r="AT60" i="36"/>
  <c r="N38" i="13"/>
  <c r="N12" i="13"/>
  <c r="N28" i="13"/>
  <c r="N43" i="13"/>
  <c r="N42" i="13"/>
  <c r="N27" i="13"/>
  <c r="N19" i="13"/>
  <c r="N11" i="13"/>
  <c r="N35" i="13"/>
  <c r="N39" i="13"/>
  <c r="N32" i="13"/>
  <c r="N31" i="13"/>
  <c r="N22" i="13"/>
  <c r="N30" i="13"/>
  <c r="N29" i="13"/>
  <c r="N45" i="13"/>
  <c r="N47" i="13"/>
  <c r="N49" i="13"/>
  <c r="N51" i="13"/>
  <c r="N53" i="13"/>
  <c r="N55" i="13"/>
  <c r="N57" i="13"/>
  <c r="N59" i="13"/>
  <c r="N61" i="13"/>
  <c r="N63" i="13"/>
  <c r="N65" i="13"/>
  <c r="N67" i="13"/>
  <c r="N69" i="13"/>
  <c r="N71" i="13"/>
  <c r="N73" i="13"/>
  <c r="N75" i="13"/>
  <c r="N77" i="13"/>
  <c r="N79" i="13"/>
  <c r="N81" i="13"/>
  <c r="N83" i="13"/>
  <c r="N85" i="13"/>
  <c r="N87" i="13"/>
  <c r="N89" i="13"/>
  <c r="N23" i="13"/>
  <c r="N13" i="13"/>
  <c r="N33" i="13"/>
  <c r="N20" i="13"/>
  <c r="N40" i="13"/>
  <c r="N34" i="13"/>
  <c r="N18" i="13"/>
  <c r="N41" i="13"/>
  <c r="N26" i="13"/>
  <c r="N24" i="13"/>
  <c r="N16" i="13"/>
  <c r="N17" i="13"/>
  <c r="N21" i="13"/>
  <c r="N15" i="13"/>
  <c r="N44" i="13"/>
  <c r="N46" i="13"/>
  <c r="N48" i="13"/>
  <c r="N50" i="13"/>
  <c r="N52" i="13"/>
  <c r="N54" i="13"/>
  <c r="N56" i="13"/>
  <c r="N58" i="13"/>
  <c r="N60" i="13"/>
  <c r="N62" i="13"/>
  <c r="N64" i="13"/>
  <c r="N66" i="13"/>
  <c r="N68" i="13"/>
  <c r="N70" i="13"/>
  <c r="N72" i="13"/>
  <c r="N74" i="13"/>
  <c r="N76" i="13"/>
  <c r="N78" i="13"/>
  <c r="N80" i="13"/>
  <c r="N82" i="13"/>
  <c r="N84" i="13"/>
  <c r="N86" i="13"/>
  <c r="N88" i="13"/>
  <c r="BL11" i="36"/>
  <c r="BL19" i="36"/>
  <c r="BL16" i="36"/>
  <c r="BL13" i="36"/>
  <c r="BL21" i="36"/>
  <c r="BL18" i="36"/>
  <c r="BL15" i="36"/>
  <c r="BL12" i="36"/>
  <c r="BL20" i="36"/>
  <c r="BL17" i="36"/>
  <c r="BL14" i="36"/>
  <c r="BL10" i="36"/>
  <c r="BF13" i="36"/>
  <c r="BF21" i="36"/>
  <c r="BF18" i="36"/>
  <c r="BF11" i="36"/>
  <c r="BF19" i="36"/>
  <c r="BF16" i="36"/>
  <c r="BF17" i="36"/>
  <c r="BF14" i="36"/>
  <c r="BF10" i="36"/>
  <c r="BF15" i="36"/>
  <c r="BF12" i="36"/>
  <c r="BF20" i="36"/>
  <c r="AZ12" i="36"/>
  <c r="AZ14" i="36"/>
  <c r="AZ16" i="36"/>
  <c r="AZ18" i="36"/>
  <c r="AZ20" i="36"/>
  <c r="AZ22" i="36"/>
  <c r="AZ31" i="36"/>
  <c r="AZ33" i="36"/>
  <c r="AZ35" i="36"/>
  <c r="AZ37" i="36"/>
  <c r="AZ39" i="36"/>
  <c r="AZ41" i="36"/>
  <c r="AZ43" i="36"/>
  <c r="AZ26" i="36"/>
  <c r="AZ30" i="36"/>
  <c r="AZ32" i="36"/>
  <c r="AZ34" i="36"/>
  <c r="AZ36" i="36"/>
  <c r="AZ38" i="36"/>
  <c r="AZ40" i="36"/>
  <c r="AZ42" i="36"/>
  <c r="AZ44" i="36"/>
  <c r="AZ46" i="36"/>
  <c r="AZ48" i="36"/>
  <c r="AZ50" i="36"/>
  <c r="AZ52" i="36"/>
  <c r="AZ54" i="36"/>
  <c r="AZ56" i="36"/>
  <c r="AZ58" i="36"/>
  <c r="AZ60" i="36"/>
  <c r="AZ11" i="36"/>
  <c r="AZ13" i="36"/>
  <c r="AZ15" i="36"/>
  <c r="AZ17" i="36"/>
  <c r="AZ19" i="36"/>
  <c r="AZ21" i="36"/>
  <c r="AZ23" i="36"/>
  <c r="AZ25" i="36"/>
  <c r="AZ27" i="36"/>
  <c r="AZ29" i="36"/>
  <c r="AZ24" i="36"/>
  <c r="AZ28" i="36"/>
  <c r="AZ57" i="36"/>
  <c r="AZ59" i="36"/>
  <c r="AZ45" i="36"/>
  <c r="AZ47" i="36"/>
  <c r="AZ49" i="36"/>
  <c r="AZ51" i="36"/>
  <c r="AZ53" i="36"/>
  <c r="AZ55" i="36"/>
  <c r="AZ10" i="36"/>
  <c r="P13" i="15"/>
  <c r="P15" i="15"/>
  <c r="P17" i="15"/>
  <c r="P19" i="15"/>
  <c r="P21" i="15"/>
  <c r="P23" i="15"/>
  <c r="P25" i="15"/>
  <c r="P27" i="15"/>
  <c r="P29" i="15"/>
  <c r="P31" i="15"/>
  <c r="P33" i="15"/>
  <c r="P35" i="15"/>
  <c r="P37" i="15"/>
  <c r="P39" i="15"/>
  <c r="P41" i="15"/>
  <c r="P43" i="15"/>
  <c r="P45" i="15"/>
  <c r="P47" i="15"/>
  <c r="P49" i="15"/>
  <c r="P51" i="15"/>
  <c r="P53" i="15"/>
  <c r="P55" i="15"/>
  <c r="P57" i="15"/>
  <c r="P59" i="15"/>
  <c r="P61" i="15"/>
  <c r="P63" i="15"/>
  <c r="P65" i="15"/>
  <c r="P67" i="15"/>
  <c r="P69" i="15"/>
  <c r="P71" i="15"/>
  <c r="P73" i="15"/>
  <c r="P75" i="15"/>
  <c r="P77" i="15"/>
  <c r="P79" i="15"/>
  <c r="P81" i="15"/>
  <c r="P83" i="15"/>
  <c r="P85" i="15"/>
  <c r="P87" i="15"/>
  <c r="P89" i="15"/>
  <c r="P91" i="15"/>
  <c r="P93" i="15"/>
  <c r="P95" i="15"/>
  <c r="P97" i="15"/>
  <c r="P99" i="15"/>
  <c r="P101" i="15"/>
  <c r="P103" i="15"/>
  <c r="P105" i="15"/>
  <c r="P107" i="15"/>
  <c r="P109" i="15"/>
  <c r="P111" i="15"/>
  <c r="P113" i="15"/>
  <c r="P115" i="15"/>
  <c r="P117" i="15"/>
  <c r="P119" i="15"/>
  <c r="P121" i="15"/>
  <c r="P123" i="15"/>
  <c r="P125" i="15"/>
  <c r="P127" i="15"/>
  <c r="P129" i="15"/>
  <c r="P131" i="15"/>
  <c r="P133" i="15"/>
  <c r="P135" i="15"/>
  <c r="P137" i="15"/>
  <c r="P139" i="15"/>
  <c r="P141" i="15"/>
  <c r="P143" i="15"/>
  <c r="P145" i="15"/>
  <c r="P147" i="15"/>
  <c r="P149" i="15"/>
  <c r="P151" i="15"/>
  <c r="P153" i="15"/>
  <c r="P12" i="15"/>
  <c r="P14" i="15"/>
  <c r="P16" i="15"/>
  <c r="P18" i="15"/>
  <c r="P20" i="15"/>
  <c r="P22" i="15"/>
  <c r="P24" i="15"/>
  <c r="P26" i="15"/>
  <c r="P28" i="15"/>
  <c r="P30" i="15"/>
  <c r="P32" i="15"/>
  <c r="P34" i="15"/>
  <c r="P36" i="15"/>
  <c r="P38" i="15"/>
  <c r="P40" i="15"/>
  <c r="P42" i="15"/>
  <c r="P44" i="15"/>
  <c r="P46" i="15"/>
  <c r="P48" i="15"/>
  <c r="P50" i="15"/>
  <c r="P52" i="15"/>
  <c r="P54" i="15"/>
  <c r="P56" i="15"/>
  <c r="P58" i="15"/>
  <c r="P60" i="15"/>
  <c r="P62" i="15"/>
  <c r="P64" i="15"/>
  <c r="P66" i="15"/>
  <c r="P68" i="15"/>
  <c r="P70" i="15"/>
  <c r="P72" i="15"/>
  <c r="P74" i="15"/>
  <c r="P76" i="15"/>
  <c r="P78" i="15"/>
  <c r="P80" i="15"/>
  <c r="P82" i="15"/>
  <c r="P84" i="15"/>
  <c r="P86" i="15"/>
  <c r="P88" i="15"/>
  <c r="P90" i="15"/>
  <c r="P92" i="15"/>
  <c r="P94" i="15"/>
  <c r="P96" i="15"/>
  <c r="P98" i="15"/>
  <c r="P100" i="15"/>
  <c r="P102" i="15"/>
  <c r="P104" i="15"/>
  <c r="P106" i="15"/>
  <c r="P108" i="15"/>
  <c r="P110" i="15"/>
  <c r="P112" i="15"/>
  <c r="P114" i="15"/>
  <c r="P116" i="15"/>
  <c r="P118" i="15"/>
  <c r="P120" i="15"/>
  <c r="P122" i="15"/>
  <c r="P124" i="15"/>
  <c r="P126" i="15"/>
  <c r="P128" i="15"/>
  <c r="P130" i="15"/>
  <c r="P132" i="15"/>
  <c r="P134" i="15"/>
  <c r="P136" i="15"/>
  <c r="P138" i="15"/>
  <c r="P140" i="15"/>
  <c r="P142" i="15"/>
  <c r="P144" i="15"/>
  <c r="P146" i="15"/>
  <c r="P148" i="15"/>
  <c r="P150" i="15"/>
  <c r="P152" i="15"/>
  <c r="P154" i="15"/>
  <c r="BB11" i="36"/>
  <c r="BB13" i="36"/>
  <c r="BB15" i="36"/>
  <c r="BB17" i="36"/>
  <c r="BB19" i="36"/>
  <c r="BB21" i="36"/>
  <c r="BB23" i="36"/>
  <c r="BB25" i="36"/>
  <c r="BB27" i="36"/>
  <c r="BA11" i="36"/>
  <c r="BA13" i="36"/>
  <c r="BA15" i="36"/>
  <c r="BA17" i="36"/>
  <c r="BA19" i="36"/>
  <c r="BA21" i="36"/>
  <c r="BA30" i="36"/>
  <c r="BA32" i="36"/>
  <c r="BA34" i="36"/>
  <c r="BA36" i="36"/>
  <c r="BA38" i="36"/>
  <c r="BA40" i="36"/>
  <c r="BA42" i="36"/>
  <c r="BB24" i="36"/>
  <c r="BA25" i="36"/>
  <c r="BB28" i="36"/>
  <c r="BA29" i="36"/>
  <c r="BA31" i="36"/>
  <c r="BA33" i="36"/>
  <c r="BA35" i="36"/>
  <c r="BA37" i="36"/>
  <c r="BA39" i="36"/>
  <c r="BA41" i="36"/>
  <c r="BA43" i="36"/>
  <c r="BA45" i="36"/>
  <c r="BA47" i="36"/>
  <c r="BA49" i="36"/>
  <c r="BA51" i="36"/>
  <c r="BA53" i="36"/>
  <c r="BA55" i="36"/>
  <c r="BA57" i="36"/>
  <c r="BA59" i="36"/>
  <c r="BB57" i="36"/>
  <c r="BB59" i="36"/>
  <c r="BA44" i="36"/>
  <c r="BB45" i="36"/>
  <c r="BB47" i="36"/>
  <c r="BB49" i="36"/>
  <c r="BB51" i="36"/>
  <c r="BB53" i="36"/>
  <c r="BB55" i="36"/>
  <c r="BB42" i="36"/>
  <c r="BB44" i="36"/>
  <c r="BB46" i="36"/>
  <c r="BB48" i="36"/>
  <c r="BB50" i="36"/>
  <c r="BB52" i="36"/>
  <c r="BA12" i="36"/>
  <c r="BA14" i="36"/>
  <c r="BA16" i="36"/>
  <c r="BA18" i="36"/>
  <c r="BA20" i="36"/>
  <c r="BA22" i="36"/>
  <c r="BA24" i="36"/>
  <c r="BA26" i="36"/>
  <c r="BA28" i="36"/>
  <c r="BB12" i="36"/>
  <c r="BB14" i="36"/>
  <c r="BB16" i="36"/>
  <c r="BB18" i="36"/>
  <c r="BB20" i="36"/>
  <c r="BB22" i="36"/>
  <c r="BA23" i="36"/>
  <c r="BB26" i="36"/>
  <c r="BA27" i="36"/>
  <c r="BB29" i="36"/>
  <c r="BB31" i="36"/>
  <c r="BB33" i="36"/>
  <c r="BB35" i="36"/>
  <c r="BB37" i="36"/>
  <c r="BB39" i="36"/>
  <c r="BB41" i="36"/>
  <c r="BB43" i="36"/>
  <c r="BB30" i="36"/>
  <c r="BB32" i="36"/>
  <c r="BB34" i="36"/>
  <c r="BB36" i="36"/>
  <c r="BB38" i="36"/>
  <c r="BB40" i="36"/>
  <c r="BA56" i="36"/>
  <c r="BA58" i="36"/>
  <c r="BA60" i="36"/>
  <c r="BA46" i="36"/>
  <c r="BA48" i="36"/>
  <c r="BA50" i="36"/>
  <c r="BA52" i="36"/>
  <c r="BA54" i="36"/>
  <c r="BB54" i="36"/>
  <c r="BB56" i="36"/>
  <c r="BB58" i="36"/>
  <c r="BB60" i="36"/>
  <c r="BA10" i="36"/>
  <c r="BB10" i="36"/>
  <c r="N12" i="16"/>
  <c r="N9" i="16"/>
  <c r="N15" i="16"/>
  <c r="N17" i="16"/>
  <c r="N19" i="16"/>
  <c r="N21" i="16"/>
  <c r="N23" i="16"/>
  <c r="N25" i="16"/>
  <c r="N27" i="16"/>
  <c r="N29" i="16"/>
  <c r="N31" i="16"/>
  <c r="N33" i="16"/>
  <c r="N35" i="16"/>
  <c r="N37" i="16"/>
  <c r="N39" i="16"/>
  <c r="N41" i="16"/>
  <c r="N43" i="16"/>
  <c r="N45" i="16"/>
  <c r="N47" i="16"/>
  <c r="N49" i="16"/>
  <c r="N51" i="16"/>
  <c r="N53" i="16"/>
  <c r="N55" i="16"/>
  <c r="N57" i="16"/>
  <c r="N59" i="16"/>
  <c r="N61" i="16"/>
  <c r="N63" i="16"/>
  <c r="N65" i="16"/>
  <c r="N67" i="16"/>
  <c r="N69" i="16"/>
  <c r="N71" i="16"/>
  <c r="N73" i="16"/>
  <c r="N75" i="16"/>
  <c r="N77" i="16"/>
  <c r="N79" i="16"/>
  <c r="N81" i="16"/>
  <c r="N83" i="16"/>
  <c r="N85" i="16"/>
  <c r="N87" i="16"/>
  <c r="N89" i="16"/>
  <c r="N91" i="16"/>
  <c r="N93" i="16"/>
  <c r="N95" i="16"/>
  <c r="N97" i="16"/>
  <c r="N99" i="16"/>
  <c r="N101" i="16"/>
  <c r="N103" i="16"/>
  <c r="N105" i="16"/>
  <c r="N107" i="16"/>
  <c r="N109" i="16"/>
  <c r="N111" i="16"/>
  <c r="N113" i="16"/>
  <c r="N115" i="16"/>
  <c r="N117" i="16"/>
  <c r="N119" i="16"/>
  <c r="N121" i="16"/>
  <c r="N123" i="16"/>
  <c r="N125" i="16"/>
  <c r="N127" i="16"/>
  <c r="N129" i="16"/>
  <c r="N131" i="16"/>
  <c r="N133" i="16"/>
  <c r="N135" i="16"/>
  <c r="N137" i="16"/>
  <c r="N139" i="16"/>
  <c r="N141" i="16"/>
  <c r="N143" i="16"/>
  <c r="N145" i="16"/>
  <c r="N147" i="16"/>
  <c r="N149" i="16"/>
  <c r="N151" i="16"/>
  <c r="N153" i="16"/>
  <c r="N11" i="16"/>
  <c r="N13" i="16"/>
  <c r="N14" i="16"/>
  <c r="N16" i="16"/>
  <c r="N18" i="16"/>
  <c r="N20" i="16"/>
  <c r="N22" i="16"/>
  <c r="N24" i="16"/>
  <c r="N26" i="16"/>
  <c r="N28" i="16"/>
  <c r="N30" i="16"/>
  <c r="N32" i="16"/>
  <c r="N34" i="16"/>
  <c r="N36" i="16"/>
  <c r="N38" i="16"/>
  <c r="N40" i="16"/>
  <c r="N42" i="16"/>
  <c r="N44" i="16"/>
  <c r="N46" i="16"/>
  <c r="N48" i="16"/>
  <c r="N50" i="16"/>
  <c r="N52" i="16"/>
  <c r="N54" i="16"/>
  <c r="N56" i="16"/>
  <c r="N58" i="16"/>
  <c r="N60" i="16"/>
  <c r="N62" i="16"/>
  <c r="N64" i="16"/>
  <c r="N66" i="16"/>
  <c r="N68" i="16"/>
  <c r="N70" i="16"/>
  <c r="N72" i="16"/>
  <c r="N74" i="16"/>
  <c r="N76" i="16"/>
  <c r="N78" i="16"/>
  <c r="N80" i="16"/>
  <c r="N82" i="16"/>
  <c r="N84" i="16"/>
  <c r="N86" i="16"/>
  <c r="N88" i="16"/>
  <c r="N90" i="16"/>
  <c r="N92" i="16"/>
  <c r="N94" i="16"/>
  <c r="N96" i="16"/>
  <c r="N98" i="16"/>
  <c r="N100" i="16"/>
  <c r="N102" i="16"/>
  <c r="N104" i="16"/>
  <c r="N106" i="16"/>
  <c r="N108" i="16"/>
  <c r="N110" i="16"/>
  <c r="N112" i="16"/>
  <c r="N114" i="16"/>
  <c r="N116" i="16"/>
  <c r="N118" i="16"/>
  <c r="N120" i="16"/>
  <c r="N122" i="16"/>
  <c r="N124" i="16"/>
  <c r="N126" i="16"/>
  <c r="N128" i="16"/>
  <c r="N130" i="16"/>
  <c r="N132" i="16"/>
  <c r="N134" i="16"/>
  <c r="N136" i="16"/>
  <c r="N138" i="16"/>
  <c r="N140" i="16"/>
  <c r="N142" i="16"/>
  <c r="N144" i="16"/>
  <c r="N146" i="16"/>
  <c r="N148" i="16"/>
  <c r="N150" i="16"/>
  <c r="N152" i="16"/>
  <c r="N154" i="16"/>
  <c r="AU14" i="36"/>
  <c r="AU18" i="36"/>
  <c r="AU22" i="36"/>
  <c r="AU26" i="36"/>
  <c r="AU13" i="36"/>
  <c r="AU17" i="36"/>
  <c r="AU21" i="36"/>
  <c r="AU29" i="36"/>
  <c r="AU32" i="36"/>
  <c r="AU36" i="36"/>
  <c r="AU40" i="36"/>
  <c r="AU44" i="36"/>
  <c r="AU23" i="36"/>
  <c r="AU33" i="36"/>
  <c r="AU37" i="36"/>
  <c r="AU41" i="36"/>
  <c r="AU45" i="36"/>
  <c r="AU49" i="36"/>
  <c r="AU53" i="36"/>
  <c r="AU57" i="36"/>
  <c r="AU60" i="36"/>
  <c r="AU48" i="36"/>
  <c r="AU52" i="36"/>
  <c r="AU56" i="36"/>
  <c r="AU12" i="36"/>
  <c r="AU16" i="36"/>
  <c r="AU20" i="36"/>
  <c r="AU24" i="36"/>
  <c r="AU28" i="36"/>
  <c r="AU11" i="36"/>
  <c r="AU15" i="36"/>
  <c r="AU19" i="36"/>
  <c r="AU25" i="36"/>
  <c r="AU30" i="36"/>
  <c r="AU34" i="36"/>
  <c r="AU38" i="36"/>
  <c r="AU42" i="36"/>
  <c r="AU27" i="36"/>
  <c r="AU31" i="36"/>
  <c r="AU35" i="36"/>
  <c r="AU39" i="36"/>
  <c r="AU43" i="36"/>
  <c r="AU47" i="36"/>
  <c r="AU51" i="36"/>
  <c r="AU55" i="36"/>
  <c r="AU59" i="36"/>
  <c r="AU58" i="36"/>
  <c r="AU46" i="36"/>
  <c r="AU50" i="36"/>
  <c r="AU54" i="36"/>
  <c r="AU10" i="36"/>
  <c r="AM22" i="27"/>
  <c r="AM20" i="27"/>
  <c r="AM18" i="27"/>
  <c r="AM15" i="27"/>
  <c r="AM23" i="27"/>
  <c r="AM21" i="27"/>
  <c r="AM19" i="27"/>
  <c r="AM17" i="27"/>
  <c r="AM14" i="27"/>
  <c r="AM12" i="27"/>
  <c r="AM16" i="27"/>
  <c r="AM13" i="27"/>
  <c r="AH23" i="27"/>
  <c r="AH21" i="27"/>
  <c r="AJ21" i="27" s="1"/>
  <c r="AH19" i="27"/>
  <c r="AJ19" i="27" s="1"/>
  <c r="AH17" i="27"/>
  <c r="AJ17" i="27" s="1"/>
  <c r="AH16" i="27"/>
  <c r="AH14" i="27"/>
  <c r="AJ14" i="27" s="1"/>
  <c r="AH12" i="27"/>
  <c r="AH22" i="27"/>
  <c r="AJ22" i="27" s="1"/>
  <c r="AH20" i="27"/>
  <c r="AH18" i="27"/>
  <c r="AN24" i="31"/>
  <c r="AN22" i="31"/>
  <c r="AN20" i="31"/>
  <c r="AN18" i="31"/>
  <c r="AN16" i="31"/>
  <c r="AN14" i="31"/>
  <c r="AL22" i="27"/>
  <c r="AL21" i="27"/>
  <c r="AL19" i="27"/>
  <c r="AL17" i="27"/>
  <c r="AL14" i="27"/>
  <c r="AL12" i="27"/>
  <c r="AN13" i="31"/>
  <c r="AN23" i="31"/>
  <c r="AN21" i="31"/>
  <c r="AN19" i="31"/>
  <c r="AN17" i="31"/>
  <c r="AN15" i="31"/>
  <c r="AL23" i="27"/>
  <c r="AL20" i="27"/>
  <c r="AL18" i="27"/>
  <c r="AH34" i="27" s="1"/>
  <c r="AL16" i="27"/>
  <c r="AL15" i="27"/>
  <c r="AL13" i="27"/>
  <c r="AC15" i="4"/>
  <c r="E13" i="5"/>
  <c r="L15" i="5"/>
  <c r="L17" i="5"/>
  <c r="L19" i="5"/>
  <c r="L21" i="5"/>
  <c r="L23" i="5"/>
  <c r="L25" i="5"/>
  <c r="L27" i="5"/>
  <c r="L29" i="5"/>
  <c r="L31" i="5"/>
  <c r="L33" i="5"/>
  <c r="L35" i="5"/>
  <c r="L37" i="5"/>
  <c r="L39" i="5"/>
  <c r="L41" i="5"/>
  <c r="L43" i="5"/>
  <c r="L45" i="5"/>
  <c r="L47" i="5"/>
  <c r="L49" i="5"/>
  <c r="L51" i="5"/>
  <c r="L53" i="5"/>
  <c r="L55" i="5"/>
  <c r="L57" i="5"/>
  <c r="L59" i="5"/>
  <c r="L61" i="5"/>
  <c r="L14" i="5"/>
  <c r="L16" i="5"/>
  <c r="L18" i="5"/>
  <c r="L20" i="5"/>
  <c r="L22" i="5"/>
  <c r="L24" i="5"/>
  <c r="L26" i="5"/>
  <c r="L28" i="5"/>
  <c r="L30" i="5"/>
  <c r="L32" i="5"/>
  <c r="L34" i="5"/>
  <c r="L38" i="5"/>
  <c r="L40" i="5"/>
  <c r="L42" i="5"/>
  <c r="L44" i="5"/>
  <c r="L46" i="5"/>
  <c r="L48" i="5"/>
  <c r="L50" i="5"/>
  <c r="L52" i="5"/>
  <c r="L54" i="5"/>
  <c r="L56" i="5"/>
  <c r="L58" i="5"/>
  <c r="L60" i="5"/>
  <c r="D13" i="4"/>
  <c r="BP92" i="3"/>
  <c r="BP99" i="3"/>
  <c r="BP82" i="3"/>
  <c r="BP98" i="3"/>
  <c r="BP72" i="3"/>
  <c r="BP84" i="3"/>
  <c r="BP93" i="3"/>
  <c r="BP86" i="3"/>
  <c r="BP83" i="3"/>
  <c r="BP81" i="3"/>
  <c r="BP76" i="3"/>
  <c r="BP85" i="3"/>
  <c r="AS28" i="11"/>
  <c r="AS24" i="11"/>
  <c r="AS20" i="11"/>
  <c r="AS16" i="11"/>
  <c r="AS12" i="11"/>
  <c r="AS29" i="11"/>
  <c r="AS23" i="11"/>
  <c r="AS19" i="11"/>
  <c r="AS15" i="11"/>
  <c r="AS11" i="11"/>
  <c r="AS26" i="11"/>
  <c r="AS27" i="11"/>
  <c r="AS22" i="11"/>
  <c r="AS18" i="11"/>
  <c r="AS21" i="11"/>
  <c r="AS13" i="11"/>
  <c r="AS14" i="11"/>
  <c r="AS10" i="11"/>
  <c r="AS25" i="11"/>
  <c r="AS17" i="11"/>
  <c r="D14" i="22"/>
  <c r="D18" i="22"/>
  <c r="D22" i="22"/>
  <c r="D15" i="22"/>
  <c r="D19" i="22"/>
  <c r="D23" i="22"/>
  <c r="D16" i="22"/>
  <c r="D20" i="22"/>
  <c r="D24" i="22"/>
  <c r="D21" i="22"/>
  <c r="D13" i="22"/>
  <c r="T13" i="4"/>
  <c r="T17" i="4"/>
  <c r="T21" i="4"/>
  <c r="T25" i="4"/>
  <c r="T29" i="4"/>
  <c r="T33" i="4"/>
  <c r="T37" i="4"/>
  <c r="T41" i="4"/>
  <c r="T45" i="4"/>
  <c r="T49" i="4"/>
  <c r="T53" i="4"/>
  <c r="T57" i="4"/>
  <c r="T61" i="4"/>
  <c r="T15" i="4"/>
  <c r="T23" i="4"/>
  <c r="T31" i="4"/>
  <c r="T43" i="4"/>
  <c r="T51" i="4"/>
  <c r="T44" i="4"/>
  <c r="T56" i="4"/>
  <c r="T14" i="4"/>
  <c r="T18" i="4"/>
  <c r="T22" i="4"/>
  <c r="T26" i="4"/>
  <c r="T30" i="4"/>
  <c r="T34" i="4"/>
  <c r="T38" i="4"/>
  <c r="T42" i="4"/>
  <c r="T46" i="4"/>
  <c r="T50" i="4"/>
  <c r="T54" i="4"/>
  <c r="T58" i="4"/>
  <c r="T12" i="4"/>
  <c r="T19" i="4"/>
  <c r="T27" i="4"/>
  <c r="T35" i="4"/>
  <c r="T47" i="4"/>
  <c r="T55" i="4"/>
  <c r="T36" i="4"/>
  <c r="T48" i="4"/>
  <c r="T60" i="4"/>
  <c r="T39" i="4"/>
  <c r="T59" i="4"/>
  <c r="T40" i="4"/>
  <c r="T52" i="4"/>
  <c r="T16" i="4"/>
  <c r="T20" i="4"/>
  <c r="T24" i="4"/>
  <c r="T28" i="4"/>
  <c r="T32" i="4"/>
  <c r="BK33" i="3"/>
  <c r="BK57" i="3"/>
  <c r="U16" i="4"/>
  <c r="U20" i="4"/>
  <c r="U24" i="4"/>
  <c r="U28" i="4"/>
  <c r="U32" i="4"/>
  <c r="U36" i="4"/>
  <c r="U40" i="4"/>
  <c r="U44" i="4"/>
  <c r="U48" i="4"/>
  <c r="U52" i="4"/>
  <c r="U56" i="4"/>
  <c r="U60" i="4"/>
  <c r="U50" i="4"/>
  <c r="U58" i="4"/>
  <c r="U13" i="4"/>
  <c r="U17" i="4"/>
  <c r="U21" i="4"/>
  <c r="U25" i="4"/>
  <c r="U29" i="4"/>
  <c r="U33" i="4"/>
  <c r="U37" i="4"/>
  <c r="U41" i="4"/>
  <c r="U45" i="4"/>
  <c r="U49" i="4"/>
  <c r="U53" i="4"/>
  <c r="U57" i="4"/>
  <c r="U61" i="4"/>
  <c r="U46" i="4"/>
  <c r="U54" i="4"/>
  <c r="U12" i="4"/>
  <c r="U14" i="4"/>
  <c r="U18" i="4"/>
  <c r="U22" i="4"/>
  <c r="U26" i="4"/>
  <c r="U30" i="4"/>
  <c r="U34" i="4"/>
  <c r="U38" i="4"/>
  <c r="U42" i="4"/>
  <c r="U15" i="4"/>
  <c r="U19" i="4"/>
  <c r="U23" i="4"/>
  <c r="U27" i="4"/>
  <c r="U31" i="4"/>
  <c r="U35" i="4"/>
  <c r="U39" i="4"/>
  <c r="U43" i="4"/>
  <c r="U47" i="4"/>
  <c r="U51" i="4"/>
  <c r="U55" i="4"/>
  <c r="U59" i="4"/>
  <c r="AE25" i="11"/>
  <c r="AG25" i="11" s="1"/>
  <c r="AI25" i="11" s="1"/>
  <c r="AE17" i="11"/>
  <c r="AG17" i="11" s="1"/>
  <c r="AI17" i="11" s="1"/>
  <c r="AE24" i="11"/>
  <c r="AG24" i="11" s="1"/>
  <c r="AI24" i="11" s="1"/>
  <c r="AE16" i="11"/>
  <c r="AG16" i="11" s="1"/>
  <c r="AI16" i="11" s="1"/>
  <c r="AE23" i="11"/>
  <c r="AG23" i="11" s="1"/>
  <c r="AI23" i="11" s="1"/>
  <c r="AE15" i="11"/>
  <c r="AG15" i="11" s="1"/>
  <c r="AI15" i="11" s="1"/>
  <c r="AE22" i="11"/>
  <c r="AG22" i="11" s="1"/>
  <c r="AI22" i="11" s="1"/>
  <c r="AE14" i="11"/>
  <c r="AG14" i="11" s="1"/>
  <c r="AI14" i="11" s="1"/>
  <c r="AE8" i="11"/>
  <c r="AG8" i="11" s="1"/>
  <c r="AI8" i="11" s="1"/>
  <c r="AE21" i="11"/>
  <c r="AG21" i="11" s="1"/>
  <c r="AI21" i="11" s="1"/>
  <c r="AE13" i="11"/>
  <c r="AG13" i="11" s="1"/>
  <c r="AI13" i="11" s="1"/>
  <c r="AE28" i="11"/>
  <c r="AG28" i="11" s="1"/>
  <c r="AI28" i="11" s="1"/>
  <c r="AE20" i="11"/>
  <c r="AG20" i="11" s="1"/>
  <c r="AI20" i="11" s="1"/>
  <c r="AE12" i="11"/>
  <c r="AG12" i="11" s="1"/>
  <c r="AI12" i="11" s="1"/>
  <c r="AE11" i="11"/>
  <c r="AG11" i="11" s="1"/>
  <c r="AI11" i="11" s="1"/>
  <c r="AE18" i="11"/>
  <c r="AG18" i="11" s="1"/>
  <c r="AI18" i="11" s="1"/>
  <c r="AE27" i="11"/>
  <c r="AG27" i="11" s="1"/>
  <c r="AI27" i="11" s="1"/>
  <c r="AE19" i="11"/>
  <c r="AG19" i="11" s="1"/>
  <c r="AI19" i="11" s="1"/>
  <c r="AE10" i="11"/>
  <c r="AG10" i="11" s="1"/>
  <c r="AI10" i="11" s="1"/>
  <c r="AE26" i="11"/>
  <c r="AG26" i="11" s="1"/>
  <c r="AI26" i="11" s="1"/>
  <c r="AU21" i="11"/>
  <c r="AU17" i="11"/>
  <c r="AU13" i="11"/>
  <c r="AU26" i="11"/>
  <c r="AU27" i="11"/>
  <c r="AU24" i="11"/>
  <c r="AU20" i="11"/>
  <c r="AU16" i="11"/>
  <c r="AU12" i="11"/>
  <c r="AU25" i="11"/>
  <c r="AU23" i="11"/>
  <c r="AU19" i="11"/>
  <c r="AU15" i="11"/>
  <c r="AU11" i="11"/>
  <c r="AU28" i="11"/>
  <c r="AU18" i="11"/>
  <c r="AU29" i="11"/>
  <c r="AU14" i="11"/>
  <c r="AU10" i="11"/>
  <c r="AU22" i="11"/>
  <c r="AC14" i="4"/>
  <c r="AG18" i="4"/>
  <c r="AK18" i="4"/>
  <c r="AD14" i="4"/>
  <c r="AH14" i="4"/>
  <c r="AL14" i="4"/>
  <c r="AD18" i="4"/>
  <c r="AH18" i="4"/>
  <c r="AL18" i="4"/>
  <c r="AE14" i="4"/>
  <c r="AI14" i="4"/>
  <c r="AM14" i="4"/>
  <c r="AE18" i="4"/>
  <c r="AI18" i="4"/>
  <c r="AM18" i="4"/>
  <c r="AF14" i="4"/>
  <c r="AJ14" i="4"/>
  <c r="AN14" i="4"/>
  <c r="AF18" i="4"/>
  <c r="AJ18" i="4"/>
  <c r="AN18" i="4"/>
  <c r="AG14" i="4"/>
  <c r="AK14" i="4"/>
  <c r="AC18" i="4"/>
  <c r="W46" i="8"/>
  <c r="V30" i="8"/>
  <c r="V14" i="8"/>
  <c r="X57" i="8"/>
  <c r="V41" i="8"/>
  <c r="V25" i="8"/>
  <c r="W56" i="8"/>
  <c r="V40" i="8"/>
  <c r="V24" i="8"/>
  <c r="X51" i="8"/>
  <c r="V35" i="8"/>
  <c r="V19" i="8"/>
  <c r="V45" i="8"/>
  <c r="V46" i="8"/>
  <c r="AB40" i="8"/>
  <c r="W58" i="8"/>
  <c r="W42" i="8"/>
  <c r="V26" i="8"/>
  <c r="X53" i="8"/>
  <c r="V37" i="8"/>
  <c r="V21" i="8"/>
  <c r="W52" i="8"/>
  <c r="V36" i="8"/>
  <c r="V20" i="8"/>
  <c r="X47" i="8"/>
  <c r="V31" i="8"/>
  <c r="V15" i="8"/>
  <c r="V59" i="8"/>
  <c r="V51" i="8"/>
  <c r="V43" i="8"/>
  <c r="V52" i="8"/>
  <c r="V44" i="8"/>
  <c r="Y40" i="8"/>
  <c r="AG40" i="8"/>
  <c r="AD40" i="8"/>
  <c r="AA38" i="8"/>
  <c r="X38" i="8"/>
  <c r="AF38" i="8"/>
  <c r="AC36" i="8"/>
  <c r="Z36" i="8"/>
  <c r="W34" i="8"/>
  <c r="AE34" i="8"/>
  <c r="AB34" i="8"/>
  <c r="Y32" i="8"/>
  <c r="AG32" i="8"/>
  <c r="AD32" i="8"/>
  <c r="AA30" i="8"/>
  <c r="X30" i="8"/>
  <c r="AF30" i="8"/>
  <c r="AC28" i="8"/>
  <c r="Z28" i="8"/>
  <c r="X26" i="8"/>
  <c r="AA26" i="8"/>
  <c r="AB26" i="8"/>
  <c r="Z24" i="8"/>
  <c r="W24" i="8"/>
  <c r="AE24" i="8"/>
  <c r="AB22" i="8"/>
  <c r="Y22" i="8"/>
  <c r="AG22" i="8"/>
  <c r="AD20" i="8"/>
  <c r="AA20" i="8"/>
  <c r="X18" i="8"/>
  <c r="AF18" i="8"/>
  <c r="AC18" i="8"/>
  <c r="Z16" i="8"/>
  <c r="W16" i="8"/>
  <c r="AE16" i="8"/>
  <c r="AB14" i="8"/>
  <c r="Y14" i="8"/>
  <c r="AG14" i="8"/>
  <c r="AD12" i="8"/>
  <c r="AA12" i="8"/>
  <c r="X10" i="8"/>
  <c r="AF10" i="8"/>
  <c r="AA59" i="8"/>
  <c r="AD58" i="8"/>
  <c r="AG57" i="8"/>
  <c r="Y57" i="8"/>
  <c r="AB56" i="8"/>
  <c r="AE55" i="8"/>
  <c r="W55" i="8"/>
  <c r="Z54" i="8"/>
  <c r="AC53" i="8"/>
  <c r="AF52" i="8"/>
  <c r="X52" i="8"/>
  <c r="AA51" i="8"/>
  <c r="AD50" i="8"/>
  <c r="AG49" i="8"/>
  <c r="Y49" i="8"/>
  <c r="AB48" i="8"/>
  <c r="AE47" i="8"/>
  <c r="W47" i="8"/>
  <c r="Z46" i="8"/>
  <c r="AC45" i="8"/>
  <c r="AF44" i="8"/>
  <c r="X44" i="8"/>
  <c r="AA43" i="8"/>
  <c r="AD42" i="8"/>
  <c r="X41" i="8"/>
  <c r="AF41" i="8"/>
  <c r="AC41" i="8"/>
  <c r="AB39" i="8"/>
  <c r="Y39" i="8"/>
  <c r="AG39" i="8"/>
  <c r="AD37" i="8"/>
  <c r="AA37" i="8"/>
  <c r="X35" i="8"/>
  <c r="AF35" i="8"/>
  <c r="AC35" i="8"/>
  <c r="Z33" i="8"/>
  <c r="W33" i="8"/>
  <c r="AE33" i="8"/>
  <c r="AB31" i="8"/>
  <c r="Y31" i="8"/>
  <c r="AG31" i="8"/>
  <c r="AD29" i="8"/>
  <c r="AA29" i="8"/>
  <c r="X27" i="8"/>
  <c r="AF27" i="8"/>
  <c r="AC27" i="8"/>
  <c r="Y25" i="8"/>
  <c r="AG25" i="8"/>
  <c r="AD25" i="8"/>
  <c r="AA23" i="8"/>
  <c r="X23" i="8"/>
  <c r="AF23" i="8"/>
  <c r="AC21" i="8"/>
  <c r="Z21" i="8"/>
  <c r="W19" i="8"/>
  <c r="AE19" i="8"/>
  <c r="AB19" i="8"/>
  <c r="Y17" i="8"/>
  <c r="AG17" i="8"/>
  <c r="AD17" i="8"/>
  <c r="AA15" i="8"/>
  <c r="X15" i="8"/>
  <c r="AF15" i="8"/>
  <c r="AC13" i="8"/>
  <c r="Z13" i="8"/>
  <c r="Y11" i="8"/>
  <c r="AG11" i="8"/>
  <c r="AD11" i="8"/>
  <c r="AC10" i="8"/>
  <c r="AD59" i="8"/>
  <c r="AE58" i="8"/>
  <c r="AF57" i="8"/>
  <c r="AG56" i="8"/>
  <c r="Y56" i="8"/>
  <c r="Z55" i="8"/>
  <c r="AA54" i="8"/>
  <c r="AB53" i="8"/>
  <c r="AC52" i="8"/>
  <c r="AD51" i="8"/>
  <c r="AE50" i="8"/>
  <c r="AF49" i="8"/>
  <c r="AG48" i="8"/>
  <c r="Y48" i="8"/>
  <c r="Z47" i="8"/>
  <c r="AA46" i="8"/>
  <c r="AB45" i="8"/>
  <c r="AC44" i="8"/>
  <c r="AD43" i="8"/>
  <c r="AE42" i="8"/>
  <c r="AG41" i="8"/>
  <c r="W54" i="8"/>
  <c r="V38" i="8"/>
  <c r="V22" i="8"/>
  <c r="X49" i="8"/>
  <c r="V33" i="8"/>
  <c r="V17" i="8"/>
  <c r="W48" i="8"/>
  <c r="V32" i="8"/>
  <c r="V16" i="8"/>
  <c r="X59" i="8"/>
  <c r="X43" i="8"/>
  <c r="V27" i="8"/>
  <c r="V11" i="8"/>
  <c r="V57" i="8"/>
  <c r="V49" i="8"/>
  <c r="V58" i="8"/>
  <c r="V50" i="8"/>
  <c r="V42" i="8"/>
  <c r="AA40" i="8"/>
  <c r="X40" i="8"/>
  <c r="AF40" i="8"/>
  <c r="AC38" i="8"/>
  <c r="Z38" i="8"/>
  <c r="W36" i="8"/>
  <c r="AE36" i="8"/>
  <c r="AB36" i="8"/>
  <c r="Y34" i="8"/>
  <c r="AG34" i="8"/>
  <c r="AD34" i="8"/>
  <c r="AA32" i="8"/>
  <c r="X32" i="8"/>
  <c r="AF32" i="8"/>
  <c r="AC30" i="8"/>
  <c r="Z30" i="8"/>
  <c r="W28" i="8"/>
  <c r="AE28" i="8"/>
  <c r="AB28" i="8"/>
  <c r="Z26" i="8"/>
  <c r="AC26" i="8"/>
  <c r="AD26" i="8"/>
  <c r="AB24" i="8"/>
  <c r="Y24" i="8"/>
  <c r="AG24" i="8"/>
  <c r="AD22" i="8"/>
  <c r="AA22" i="8"/>
  <c r="X20" i="8"/>
  <c r="AF20" i="8"/>
  <c r="AC20" i="8"/>
  <c r="Z18" i="8"/>
  <c r="W18" i="8"/>
  <c r="AE18" i="8"/>
  <c r="AB16" i="8"/>
  <c r="Y16" i="8"/>
  <c r="AG16" i="8"/>
  <c r="AD14" i="8"/>
  <c r="AA14" i="8"/>
  <c r="X12" i="8"/>
  <c r="AF12" i="8"/>
  <c r="AC12" i="8"/>
  <c r="Z10" i="8"/>
  <c r="AG59" i="8"/>
  <c r="Y59" i="8"/>
  <c r="AB58" i="8"/>
  <c r="AE57" i="8"/>
  <c r="W57" i="8"/>
  <c r="Z56" i="8"/>
  <c r="AC55" i="8"/>
  <c r="AF54" i="8"/>
  <c r="X54" i="8"/>
  <c r="AA53" i="8"/>
  <c r="AD52" i="8"/>
  <c r="AG51" i="8"/>
  <c r="Y51" i="8"/>
  <c r="AB50" i="8"/>
  <c r="AE49" i="8"/>
  <c r="W49" i="8"/>
  <c r="Z48" i="8"/>
  <c r="AC47" i="8"/>
  <c r="AF46" i="8"/>
  <c r="X46" i="8"/>
  <c r="AA45" i="8"/>
  <c r="AD44" i="8"/>
  <c r="AG43" i="8"/>
  <c r="Y43" i="8"/>
  <c r="AB42" i="8"/>
  <c r="Z41" i="8"/>
  <c r="W41" i="8"/>
  <c r="AE41" i="8"/>
  <c r="AD39" i="8"/>
  <c r="AA39" i="8"/>
  <c r="X37" i="8"/>
  <c r="AF37" i="8"/>
  <c r="AC37" i="8"/>
  <c r="Z35" i="8"/>
  <c r="W35" i="8"/>
  <c r="AE35" i="8"/>
  <c r="AB33" i="8"/>
  <c r="Y33" i="8"/>
  <c r="AG33" i="8"/>
  <c r="AD31" i="8"/>
  <c r="AA31" i="8"/>
  <c r="X29" i="8"/>
  <c r="AF29" i="8"/>
  <c r="AC29" i="8"/>
  <c r="Z27" i="8"/>
  <c r="W27" i="8"/>
  <c r="AE27" i="8"/>
  <c r="AA25" i="8"/>
  <c r="X25" i="8"/>
  <c r="AF25" i="8"/>
  <c r="AC23" i="8"/>
  <c r="Z23" i="8"/>
  <c r="W21" i="8"/>
  <c r="AE21" i="8"/>
  <c r="AB21" i="8"/>
  <c r="Y19" i="8"/>
  <c r="AG19" i="8"/>
  <c r="AD19" i="8"/>
  <c r="AA17" i="8"/>
  <c r="X17" i="8"/>
  <c r="AF17" i="8"/>
  <c r="AC15" i="8"/>
  <c r="Z15" i="8"/>
  <c r="W13" i="8"/>
  <c r="AE13" i="8"/>
  <c r="AB13" i="8"/>
  <c r="AA11" i="8"/>
  <c r="X11" i="8"/>
  <c r="AF11" i="8"/>
  <c r="AE10" i="8"/>
  <c r="AB59" i="8"/>
  <c r="AC58" i="8"/>
  <c r="AD57" i="8"/>
  <c r="AE56" i="8"/>
  <c r="AF55" i="8"/>
  <c r="AG54" i="8"/>
  <c r="Y54" i="8"/>
  <c r="Z53" i="8"/>
  <c r="AA52" i="8"/>
  <c r="AB51" i="8"/>
  <c r="AC50" i="8"/>
  <c r="AD49" i="8"/>
  <c r="AE48" i="8"/>
  <c r="AF47" i="8"/>
  <c r="AG46" i="8"/>
  <c r="Y46" i="8"/>
  <c r="Z45" i="8"/>
  <c r="AA44" i="8"/>
  <c r="AB43" i="8"/>
  <c r="AC42" i="8"/>
  <c r="AA19" i="8"/>
  <c r="AE15" i="8"/>
  <c r="Y13" i="8"/>
  <c r="AD13" i="8"/>
  <c r="Z11" i="8"/>
  <c r="AG10" i="8"/>
  <c r="AA58" i="8"/>
  <c r="AC56" i="8"/>
  <c r="AE54" i="8"/>
  <c r="AG52" i="8"/>
  <c r="Z51" i="8"/>
  <c r="AB49" i="8"/>
  <c r="AD47" i="8"/>
  <c r="AF45" i="8"/>
  <c r="Y44" i="8"/>
  <c r="AA42" i="8"/>
  <c r="V53" i="8"/>
  <c r="V54" i="8"/>
  <c r="W40" i="8"/>
  <c r="W50" i="8"/>
  <c r="V34" i="8"/>
  <c r="V18" i="8"/>
  <c r="X45" i="8"/>
  <c r="V29" i="8"/>
  <c r="V13" i="8"/>
  <c r="W10" i="8"/>
  <c r="W44" i="8"/>
  <c r="V28" i="8"/>
  <c r="V12" i="8"/>
  <c r="X55" i="8"/>
  <c r="V39" i="8"/>
  <c r="V23" i="8"/>
  <c r="V55" i="8"/>
  <c r="V47" i="8"/>
  <c r="V56" i="8"/>
  <c r="V48" i="8"/>
  <c r="AC40" i="8"/>
  <c r="Z40" i="8"/>
  <c r="W38" i="8"/>
  <c r="AE38" i="8"/>
  <c r="AB38" i="8"/>
  <c r="Y36" i="8"/>
  <c r="AG36" i="8"/>
  <c r="AD36" i="8"/>
  <c r="AA34" i="8"/>
  <c r="X34" i="8"/>
  <c r="AF34" i="8"/>
  <c r="AC32" i="8"/>
  <c r="Z32" i="8"/>
  <c r="W30" i="8"/>
  <c r="AE30" i="8"/>
  <c r="AB30" i="8"/>
  <c r="Y28" i="8"/>
  <c r="AG28" i="8"/>
  <c r="AD28" i="8"/>
  <c r="W26" i="8"/>
  <c r="AE26" i="8"/>
  <c r="AF26" i="8"/>
  <c r="AD24" i="8"/>
  <c r="AA24" i="8"/>
  <c r="X22" i="8"/>
  <c r="AF22" i="8"/>
  <c r="AC22" i="8"/>
  <c r="Z20" i="8"/>
  <c r="W20" i="8"/>
  <c r="AE20" i="8"/>
  <c r="AB18" i="8"/>
  <c r="Y18" i="8"/>
  <c r="AG18" i="8"/>
  <c r="AD16" i="8"/>
  <c r="AA16" i="8"/>
  <c r="X14" i="8"/>
  <c r="AF14" i="8"/>
  <c r="AC14" i="8"/>
  <c r="Z12" i="8"/>
  <c r="W12" i="8"/>
  <c r="AE12" i="8"/>
  <c r="AB10" i="8"/>
  <c r="AE59" i="8"/>
  <c r="W59" i="8"/>
  <c r="Z58" i="8"/>
  <c r="AC57" i="8"/>
  <c r="AF56" i="8"/>
  <c r="X56" i="8"/>
  <c r="AA55" i="8"/>
  <c r="AD54" i="8"/>
  <c r="AG53" i="8"/>
  <c r="Y53" i="8"/>
  <c r="AB52" i="8"/>
  <c r="AE51" i="8"/>
  <c r="W51" i="8"/>
  <c r="Z50" i="8"/>
  <c r="AC49" i="8"/>
  <c r="AF48" i="8"/>
  <c r="X48" i="8"/>
  <c r="AA47" i="8"/>
  <c r="AD46" i="8"/>
  <c r="AG45" i="8"/>
  <c r="Y45" i="8"/>
  <c r="AB44" i="8"/>
  <c r="AE43" i="8"/>
  <c r="W43" i="8"/>
  <c r="Z42" i="8"/>
  <c r="AB41" i="8"/>
  <c r="Y41" i="8"/>
  <c r="X39" i="8"/>
  <c r="AF39" i="8"/>
  <c r="AC39" i="8"/>
  <c r="Z37" i="8"/>
  <c r="W37" i="8"/>
  <c r="AE37" i="8"/>
  <c r="AB35" i="8"/>
  <c r="Y35" i="8"/>
  <c r="AG35" i="8"/>
  <c r="AD33" i="8"/>
  <c r="AA33" i="8"/>
  <c r="X31" i="8"/>
  <c r="AF31" i="8"/>
  <c r="AC31" i="8"/>
  <c r="Z29" i="8"/>
  <c r="W29" i="8"/>
  <c r="AE29" i="8"/>
  <c r="AB27" i="8"/>
  <c r="Y27" i="8"/>
  <c r="AG27" i="8"/>
  <c r="AC25" i="8"/>
  <c r="Z25" i="8"/>
  <c r="W23" i="8"/>
  <c r="AE23" i="8"/>
  <c r="AB23" i="8"/>
  <c r="Y21" i="8"/>
  <c r="AG21" i="8"/>
  <c r="AD21" i="8"/>
  <c r="X19" i="8"/>
  <c r="AF19" i="8"/>
  <c r="AC17" i="8"/>
  <c r="Z17" i="8"/>
  <c r="W15" i="8"/>
  <c r="AB15" i="8"/>
  <c r="AG13" i="8"/>
  <c r="AC11" i="8"/>
  <c r="Y10" i="8"/>
  <c r="Z59" i="8"/>
  <c r="AB57" i="8"/>
  <c r="AD55" i="8"/>
  <c r="AF53" i="8"/>
  <c r="Y52" i="8"/>
  <c r="AA50" i="8"/>
  <c r="AC48" i="8"/>
  <c r="AE46" i="8"/>
  <c r="AG44" i="8"/>
  <c r="Z43" i="8"/>
  <c r="AE40" i="8"/>
  <c r="Y38" i="8"/>
  <c r="X36" i="8"/>
  <c r="W32" i="8"/>
  <c r="AG30" i="8"/>
  <c r="AF28" i="8"/>
  <c r="AF24" i="8"/>
  <c r="AE22" i="8"/>
  <c r="AD18" i="8"/>
  <c r="AC16" i="8"/>
  <c r="AB12" i="8"/>
  <c r="AC59" i="8"/>
  <c r="AD56" i="8"/>
  <c r="AE53" i="8"/>
  <c r="AF50" i="8"/>
  <c r="AG47" i="8"/>
  <c r="W45" i="8"/>
  <c r="X42" i="8"/>
  <c r="W39" i="8"/>
  <c r="AG37" i="8"/>
  <c r="AF33" i="8"/>
  <c r="AE31" i="8"/>
  <c r="AD27" i="8"/>
  <c r="AB25" i="8"/>
  <c r="AA21" i="8"/>
  <c r="Z19" i="8"/>
  <c r="Y15" i="8"/>
  <c r="X13" i="8"/>
  <c r="AA10" i="8"/>
  <c r="Z57" i="8"/>
  <c r="AD53" i="8"/>
  <c r="Y50" i="8"/>
  <c r="AC46" i="8"/>
  <c r="AG42" i="8"/>
  <c r="AG38" i="8"/>
  <c r="AF36" i="8"/>
  <c r="AE32" i="8"/>
  <c r="AD30" i="8"/>
  <c r="Y26" i="8"/>
  <c r="AC24" i="8"/>
  <c r="AB20" i="8"/>
  <c r="AA18" i="8"/>
  <c r="Z14" i="8"/>
  <c r="Y12" i="8"/>
  <c r="AF58" i="8"/>
  <c r="AG55" i="8"/>
  <c r="W53" i="8"/>
  <c r="X50" i="8"/>
  <c r="Y47" i="8"/>
  <c r="Z44" i="8"/>
  <c r="AD41" i="8"/>
  <c r="AE39" i="8"/>
  <c r="AD35" i="8"/>
  <c r="AC33" i="8"/>
  <c r="AB29" i="8"/>
  <c r="AA27" i="8"/>
  <c r="Y23" i="8"/>
  <c r="X21" i="8"/>
  <c r="W17" i="8"/>
  <c r="AG15" i="8"/>
  <c r="AF13" i="8"/>
  <c r="AF59" i="8"/>
  <c r="AA56" i="8"/>
  <c r="AE52" i="8"/>
  <c r="Z49" i="8"/>
  <c r="AD45" i="8"/>
  <c r="Y42" i="8"/>
  <c r="AD38" i="8"/>
  <c r="AC34" i="8"/>
  <c r="AB32" i="8"/>
  <c r="AA28" i="8"/>
  <c r="AG26" i="8"/>
  <c r="Z22" i="8"/>
  <c r="Y20" i="8"/>
  <c r="X16" i="8"/>
  <c r="W14" i="8"/>
  <c r="AG12" i="8"/>
  <c r="X58" i="8"/>
  <c r="Y55" i="8"/>
  <c r="Z52" i="8"/>
  <c r="AA49" i="8"/>
  <c r="AB46" i="8"/>
  <c r="AC43" i="8"/>
  <c r="AA41" i="8"/>
  <c r="AB37" i="8"/>
  <c r="AA35" i="8"/>
  <c r="Z31" i="8"/>
  <c r="Y29" i="8"/>
  <c r="W25" i="8"/>
  <c r="AG23" i="8"/>
  <c r="AF21" i="8"/>
  <c r="AE17" i="8"/>
  <c r="AD15" i="8"/>
  <c r="AE11" i="8"/>
  <c r="AG58" i="8"/>
  <c r="AB55" i="8"/>
  <c r="AF51" i="8"/>
  <c r="AA48" i="8"/>
  <c r="AE44" i="8"/>
  <c r="AF43" i="8"/>
  <c r="AA36" i="8"/>
  <c r="Z34" i="8"/>
  <c r="Y30" i="8"/>
  <c r="X28" i="8"/>
  <c r="X24" i="8"/>
  <c r="W22" i="8"/>
  <c r="AG20" i="8"/>
  <c r="AF16" i="8"/>
  <c r="AE14" i="8"/>
  <c r="AD10" i="8"/>
  <c r="AA57" i="8"/>
  <c r="AB54" i="8"/>
  <c r="AC51" i="8"/>
  <c r="AD48" i="8"/>
  <c r="AE45" i="8"/>
  <c r="AF42" i="8"/>
  <c r="Z39" i="8"/>
  <c r="Y37" i="8"/>
  <c r="X33" i="8"/>
  <c r="W31" i="8"/>
  <c r="AG29" i="8"/>
  <c r="AE25" i="8"/>
  <c r="AD23" i="8"/>
  <c r="AC19" i="8"/>
  <c r="AB17" i="8"/>
  <c r="AA13" i="8"/>
  <c r="AB11" i="8"/>
  <c r="Y58" i="8"/>
  <c r="AC54" i="8"/>
  <c r="AG50" i="8"/>
  <c r="AB47" i="8"/>
  <c r="W11" i="8"/>
  <c r="AM21" i="11"/>
  <c r="AM17" i="11"/>
  <c r="AM13" i="11"/>
  <c r="AM10" i="11"/>
  <c r="AM26" i="11"/>
  <c r="AM24" i="11"/>
  <c r="AM20" i="11"/>
  <c r="AM16" i="11"/>
  <c r="AM12" i="11"/>
  <c r="AM23" i="11"/>
  <c r="AM19" i="11"/>
  <c r="AM15" i="11"/>
  <c r="AM11" i="11"/>
  <c r="AM14" i="11"/>
  <c r="AM27" i="11"/>
  <c r="AM22" i="11"/>
  <c r="AM29" i="11"/>
  <c r="AM25" i="11"/>
  <c r="AM28" i="11"/>
  <c r="AM18" i="11"/>
  <c r="BQ15" i="3"/>
  <c r="BQ31" i="3"/>
  <c r="BQ47" i="3"/>
  <c r="BQ20" i="3"/>
  <c r="BQ24" i="3"/>
  <c r="BQ13" i="3"/>
  <c r="BQ25" i="3"/>
  <c r="BQ29" i="3"/>
  <c r="BQ14" i="3"/>
  <c r="BQ59" i="3"/>
  <c r="V15" i="4"/>
  <c r="V19" i="4"/>
  <c r="V23" i="4"/>
  <c r="V27" i="4"/>
  <c r="V31" i="4"/>
  <c r="V35" i="4"/>
  <c r="V39" i="4"/>
  <c r="V43" i="4"/>
  <c r="V47" i="4"/>
  <c r="V51" i="4"/>
  <c r="V55" i="4"/>
  <c r="V59" i="4"/>
  <c r="V16" i="4"/>
  <c r="V20" i="4"/>
  <c r="V24" i="4"/>
  <c r="V28" i="4"/>
  <c r="V32" i="4"/>
  <c r="V36" i="4"/>
  <c r="V40" i="4"/>
  <c r="V44" i="4"/>
  <c r="V48" i="4"/>
  <c r="V52" i="4"/>
  <c r="V56" i="4"/>
  <c r="V60" i="4"/>
  <c r="V13" i="4"/>
  <c r="V17" i="4"/>
  <c r="V21" i="4"/>
  <c r="V25" i="4"/>
  <c r="V29" i="4"/>
  <c r="V33" i="4"/>
  <c r="V37" i="4"/>
  <c r="V41" i="4"/>
  <c r="V45" i="4"/>
  <c r="V49" i="4"/>
  <c r="V53" i="4"/>
  <c r="V57" i="4"/>
  <c r="V61" i="4"/>
  <c r="V14" i="4"/>
  <c r="V18" i="4"/>
  <c r="V22" i="4"/>
  <c r="V26" i="4"/>
  <c r="V30" i="4"/>
  <c r="V34" i="4"/>
  <c r="V38" i="4"/>
  <c r="V42" i="4"/>
  <c r="V46" i="4"/>
  <c r="V50" i="4"/>
  <c r="V54" i="4"/>
  <c r="V58" i="4"/>
  <c r="V12" i="4"/>
  <c r="L36" i="5"/>
  <c r="E21" i="22"/>
  <c r="E22" i="4"/>
  <c r="G22" i="4"/>
  <c r="I22" i="4"/>
  <c r="K22" i="4"/>
  <c r="M22" i="4"/>
  <c r="O22" i="4"/>
  <c r="F13" i="4"/>
  <c r="H13" i="4"/>
  <c r="J13" i="4"/>
  <c r="L13" i="4"/>
  <c r="N13" i="4"/>
  <c r="F22" i="4"/>
  <c r="H22" i="4"/>
  <c r="J22" i="4"/>
  <c r="L22" i="4"/>
  <c r="N22" i="4"/>
  <c r="E13" i="4"/>
  <c r="G13" i="4"/>
  <c r="I13" i="4"/>
  <c r="K13" i="4"/>
  <c r="M13" i="4"/>
  <c r="O13" i="4"/>
  <c r="N10" i="7"/>
  <c r="G56" i="7"/>
  <c r="G52" i="7"/>
  <c r="G48" i="7"/>
  <c r="D11" i="7"/>
  <c r="G57" i="7"/>
  <c r="G53" i="7"/>
  <c r="G49" i="7"/>
  <c r="G45" i="7"/>
  <c r="H44" i="7"/>
  <c r="G44" i="7"/>
  <c r="K44" i="7"/>
  <c r="F42" i="7"/>
  <c r="J42" i="7"/>
  <c r="N42" i="7"/>
  <c r="I42" i="7"/>
  <c r="M42" i="7"/>
  <c r="F40" i="7"/>
  <c r="J40" i="7"/>
  <c r="N40" i="7"/>
  <c r="I40" i="7"/>
  <c r="M40" i="7"/>
  <c r="F38" i="7"/>
  <c r="J38" i="7"/>
  <c r="N38" i="7"/>
  <c r="I38" i="7"/>
  <c r="M38" i="7"/>
  <c r="F36" i="7"/>
  <c r="J36" i="7"/>
  <c r="N36" i="7"/>
  <c r="I36" i="7"/>
  <c r="M36" i="7"/>
  <c r="F34" i="7"/>
  <c r="J34" i="7"/>
  <c r="N34" i="7"/>
  <c r="I34" i="7"/>
  <c r="M34" i="7"/>
  <c r="F32" i="7"/>
  <c r="J32" i="7"/>
  <c r="N32" i="7"/>
  <c r="I32" i="7"/>
  <c r="M32" i="7"/>
  <c r="F30" i="7"/>
  <c r="J30" i="7"/>
  <c r="N30" i="7"/>
  <c r="I30" i="7"/>
  <c r="M30" i="7"/>
  <c r="F28" i="7"/>
  <c r="J28" i="7"/>
  <c r="N28" i="7"/>
  <c r="I28" i="7"/>
  <c r="M28" i="7"/>
  <c r="F26" i="7"/>
  <c r="J26" i="7"/>
  <c r="N26" i="7"/>
  <c r="I26" i="7"/>
  <c r="M26" i="7"/>
  <c r="F24" i="7"/>
  <c r="J24" i="7"/>
  <c r="N24" i="7"/>
  <c r="I24" i="7"/>
  <c r="M24" i="7"/>
  <c r="F22" i="7"/>
  <c r="J22" i="7"/>
  <c r="N22" i="7"/>
  <c r="I22" i="7"/>
  <c r="M22" i="7"/>
  <c r="F20" i="7"/>
  <c r="J20" i="7"/>
  <c r="N20" i="7"/>
  <c r="I20" i="7"/>
  <c r="M20" i="7"/>
  <c r="F18" i="7"/>
  <c r="J18" i="7"/>
  <c r="N18" i="7"/>
  <c r="I18" i="7"/>
  <c r="M18" i="7"/>
  <c r="F16" i="7"/>
  <c r="J16" i="7"/>
  <c r="N16" i="7"/>
  <c r="I16" i="7"/>
  <c r="M16" i="7"/>
  <c r="F14" i="7"/>
  <c r="J14" i="7"/>
  <c r="G58" i="7"/>
  <c r="G54" i="7"/>
  <c r="G50" i="7"/>
  <c r="G46" i="7"/>
  <c r="G59" i="7"/>
  <c r="G55" i="7"/>
  <c r="G51" i="7"/>
  <c r="G47" i="7"/>
  <c r="F44" i="7"/>
  <c r="J44" i="7"/>
  <c r="I44" i="7"/>
  <c r="M44" i="7"/>
  <c r="H42" i="7"/>
  <c r="L42" i="7"/>
  <c r="G42" i="7"/>
  <c r="K42" i="7"/>
  <c r="O42" i="7"/>
  <c r="H40" i="7"/>
  <c r="L40" i="7"/>
  <c r="G40" i="7"/>
  <c r="K40" i="7"/>
  <c r="O40" i="7"/>
  <c r="H38" i="7"/>
  <c r="L38" i="7"/>
  <c r="G38" i="7"/>
  <c r="K38" i="7"/>
  <c r="O38" i="7"/>
  <c r="H36" i="7"/>
  <c r="L36" i="7"/>
  <c r="G36" i="7"/>
  <c r="K36" i="7"/>
  <c r="O36" i="7"/>
  <c r="H34" i="7"/>
  <c r="L34" i="7"/>
  <c r="G34" i="7"/>
  <c r="K34" i="7"/>
  <c r="O34" i="7"/>
  <c r="H32" i="7"/>
  <c r="L32" i="7"/>
  <c r="G32" i="7"/>
  <c r="K32" i="7"/>
  <c r="O32" i="7"/>
  <c r="H30" i="7"/>
  <c r="L30" i="7"/>
  <c r="G30" i="7"/>
  <c r="K30" i="7"/>
  <c r="O30" i="7"/>
  <c r="H28" i="7"/>
  <c r="L28" i="7"/>
  <c r="G28" i="7"/>
  <c r="K28" i="7"/>
  <c r="O28" i="7"/>
  <c r="H26" i="7"/>
  <c r="L26" i="7"/>
  <c r="G26" i="7"/>
  <c r="K26" i="7"/>
  <c r="O26" i="7"/>
  <c r="H24" i="7"/>
  <c r="L24" i="7"/>
  <c r="G24" i="7"/>
  <c r="K24" i="7"/>
  <c r="O24" i="7"/>
  <c r="H22" i="7"/>
  <c r="L22" i="7"/>
  <c r="G22" i="7"/>
  <c r="K22" i="7"/>
  <c r="O22" i="7"/>
  <c r="H20" i="7"/>
  <c r="L20" i="7"/>
  <c r="G20" i="7"/>
  <c r="K20" i="7"/>
  <c r="O20" i="7"/>
  <c r="H18" i="7"/>
  <c r="L18" i="7"/>
  <c r="G18" i="7"/>
  <c r="K18" i="7"/>
  <c r="O18" i="7"/>
  <c r="H16" i="7"/>
  <c r="L16" i="7"/>
  <c r="G16" i="7"/>
  <c r="K16" i="7"/>
  <c r="O16" i="7"/>
  <c r="H14" i="7"/>
  <c r="L14" i="7"/>
  <c r="G14" i="7"/>
  <c r="N14" i="7"/>
  <c r="K14" i="7"/>
  <c r="O14" i="7"/>
  <c r="H12" i="7"/>
  <c r="L12" i="7"/>
  <c r="G12" i="7"/>
  <c r="K12" i="7"/>
  <c r="O12" i="7"/>
  <c r="H43" i="7"/>
  <c r="L43" i="7"/>
  <c r="G43" i="7"/>
  <c r="K43" i="7"/>
  <c r="O43" i="7"/>
  <c r="H41" i="7"/>
  <c r="L41" i="7"/>
  <c r="G41" i="7"/>
  <c r="K41" i="7"/>
  <c r="O41" i="7"/>
  <c r="H39" i="7"/>
  <c r="L39" i="7"/>
  <c r="G39" i="7"/>
  <c r="K39" i="7"/>
  <c r="O39" i="7"/>
  <c r="H37" i="7"/>
  <c r="L37" i="7"/>
  <c r="G37" i="7"/>
  <c r="K37" i="7"/>
  <c r="O37" i="7"/>
  <c r="H35" i="7"/>
  <c r="L35" i="7"/>
  <c r="G35" i="7"/>
  <c r="K35" i="7"/>
  <c r="O35" i="7"/>
  <c r="H33" i="7"/>
  <c r="L33" i="7"/>
  <c r="G33" i="7"/>
  <c r="K33" i="7"/>
  <c r="O33" i="7"/>
  <c r="H31" i="7"/>
  <c r="L31" i="7"/>
  <c r="G31" i="7"/>
  <c r="K31" i="7"/>
  <c r="O31" i="7"/>
  <c r="H29" i="7"/>
  <c r="L29" i="7"/>
  <c r="G29" i="7"/>
  <c r="K29" i="7"/>
  <c r="O29" i="7"/>
  <c r="H27" i="7"/>
  <c r="L27" i="7"/>
  <c r="G27" i="7"/>
  <c r="K27" i="7"/>
  <c r="O27" i="7"/>
  <c r="H25" i="7"/>
  <c r="L25" i="7"/>
  <c r="G25" i="7"/>
  <c r="K25" i="7"/>
  <c r="O25" i="7"/>
  <c r="H23" i="7"/>
  <c r="L23" i="7"/>
  <c r="G23" i="7"/>
  <c r="K23" i="7"/>
  <c r="O23" i="7"/>
  <c r="H21" i="7"/>
  <c r="L21" i="7"/>
  <c r="G21" i="7"/>
  <c r="K21" i="7"/>
  <c r="O21" i="7"/>
  <c r="H19" i="7"/>
  <c r="L19" i="7"/>
  <c r="G19" i="7"/>
  <c r="K19" i="7"/>
  <c r="O19" i="7"/>
  <c r="H17" i="7"/>
  <c r="L17" i="7"/>
  <c r="G17" i="7"/>
  <c r="K17" i="7"/>
  <c r="O17" i="7"/>
  <c r="H15" i="7"/>
  <c r="L15" i="7"/>
  <c r="G15" i="7"/>
  <c r="K15" i="7"/>
  <c r="O15" i="7"/>
  <c r="H13" i="7"/>
  <c r="L13" i="7"/>
  <c r="I14" i="7"/>
  <c r="M14" i="7"/>
  <c r="F12" i="7"/>
  <c r="J12" i="7"/>
  <c r="N12" i="7"/>
  <c r="I12" i="7"/>
  <c r="M12" i="7"/>
  <c r="F43" i="7"/>
  <c r="J43" i="7"/>
  <c r="N43" i="7"/>
  <c r="I43" i="7"/>
  <c r="M43" i="7"/>
  <c r="F41" i="7"/>
  <c r="J41" i="7"/>
  <c r="N41" i="7"/>
  <c r="I41" i="7"/>
  <c r="M41" i="7"/>
  <c r="F39" i="7"/>
  <c r="J39" i="7"/>
  <c r="N39" i="7"/>
  <c r="I39" i="7"/>
  <c r="M39" i="7"/>
  <c r="F37" i="7"/>
  <c r="J37" i="7"/>
  <c r="N37" i="7"/>
  <c r="I37" i="7"/>
  <c r="M37" i="7"/>
  <c r="F35" i="7"/>
  <c r="J35" i="7"/>
  <c r="N35" i="7"/>
  <c r="I35" i="7"/>
  <c r="M35" i="7"/>
  <c r="F33" i="7"/>
  <c r="J33" i="7"/>
  <c r="N33" i="7"/>
  <c r="I33" i="7"/>
  <c r="M33" i="7"/>
  <c r="F31" i="7"/>
  <c r="J31" i="7"/>
  <c r="N31" i="7"/>
  <c r="I31" i="7"/>
  <c r="M31" i="7"/>
  <c r="F29" i="7"/>
  <c r="J29" i="7"/>
  <c r="N29" i="7"/>
  <c r="I29" i="7"/>
  <c r="M29" i="7"/>
  <c r="F27" i="7"/>
  <c r="J27" i="7"/>
  <c r="N27" i="7"/>
  <c r="I27" i="7"/>
  <c r="M27" i="7"/>
  <c r="F25" i="7"/>
  <c r="J25" i="7"/>
  <c r="N25" i="7"/>
  <c r="I25" i="7"/>
  <c r="M25" i="7"/>
  <c r="F23" i="7"/>
  <c r="J23" i="7"/>
  <c r="N23" i="7"/>
  <c r="I23" i="7"/>
  <c r="M23" i="7"/>
  <c r="F21" i="7"/>
  <c r="J21" i="7"/>
  <c r="N21" i="7"/>
  <c r="I21" i="7"/>
  <c r="M21" i="7"/>
  <c r="F19" i="7"/>
  <c r="J19" i="7"/>
  <c r="N19" i="7"/>
  <c r="I19" i="7"/>
  <c r="M19" i="7"/>
  <c r="F17" i="7"/>
  <c r="J17" i="7"/>
  <c r="N17" i="7"/>
  <c r="I17" i="7"/>
  <c r="M17" i="7"/>
  <c r="F15" i="7"/>
  <c r="J15" i="7"/>
  <c r="N15" i="7"/>
  <c r="I15" i="7"/>
  <c r="M15" i="7"/>
  <c r="F13" i="7"/>
  <c r="J13" i="7"/>
  <c r="G13" i="7"/>
  <c r="K13" i="7"/>
  <c r="O13" i="7"/>
  <c r="H11" i="7"/>
  <c r="L11" i="7"/>
  <c r="G11" i="7"/>
  <c r="K11" i="7"/>
  <c r="O11" i="7"/>
  <c r="I10" i="7"/>
  <c r="M10" i="7"/>
  <c r="N59" i="7"/>
  <c r="J59" i="7"/>
  <c r="F59" i="7"/>
  <c r="L58" i="7"/>
  <c r="H58" i="7"/>
  <c r="N57" i="7"/>
  <c r="J57" i="7"/>
  <c r="F57" i="7"/>
  <c r="L56" i="7"/>
  <c r="H56" i="7"/>
  <c r="N55" i="7"/>
  <c r="J55" i="7"/>
  <c r="F55" i="7"/>
  <c r="L54" i="7"/>
  <c r="H54" i="7"/>
  <c r="N53" i="7"/>
  <c r="J53" i="7"/>
  <c r="F53" i="7"/>
  <c r="L52" i="7"/>
  <c r="H52" i="7"/>
  <c r="N51" i="7"/>
  <c r="J51" i="7"/>
  <c r="F51" i="7"/>
  <c r="L50" i="7"/>
  <c r="H50" i="7"/>
  <c r="N49" i="7"/>
  <c r="J49" i="7"/>
  <c r="F49" i="7"/>
  <c r="L48" i="7"/>
  <c r="H48" i="7"/>
  <c r="N47" i="7"/>
  <c r="J47" i="7"/>
  <c r="F47" i="7"/>
  <c r="L46" i="7"/>
  <c r="H46" i="7"/>
  <c r="N45" i="7"/>
  <c r="J45" i="7"/>
  <c r="F45" i="7"/>
  <c r="F10" i="7"/>
  <c r="J10" i="7"/>
  <c r="O59" i="7"/>
  <c r="K59" i="7"/>
  <c r="O58" i="7"/>
  <c r="K58" i="7"/>
  <c r="O57" i="7"/>
  <c r="K57" i="7"/>
  <c r="O56" i="7"/>
  <c r="K56" i="7"/>
  <c r="O55" i="7"/>
  <c r="K55" i="7"/>
  <c r="O54" i="7"/>
  <c r="K54" i="7"/>
  <c r="O53" i="7"/>
  <c r="K53" i="7"/>
  <c r="O52" i="7"/>
  <c r="K52" i="7"/>
  <c r="O51" i="7"/>
  <c r="K51" i="7"/>
  <c r="O50" i="7"/>
  <c r="K50" i="7"/>
  <c r="O49" i="7"/>
  <c r="K49" i="7"/>
  <c r="O48" i="7"/>
  <c r="K48" i="7"/>
  <c r="O47" i="7"/>
  <c r="K47" i="7"/>
  <c r="O46" i="7"/>
  <c r="K46" i="7"/>
  <c r="O45" i="7"/>
  <c r="K45" i="7"/>
  <c r="O44" i="7"/>
  <c r="D58" i="7"/>
  <c r="D56" i="7"/>
  <c r="D50" i="7"/>
  <c r="D57" i="7"/>
  <c r="D53" i="7"/>
  <c r="D10" i="7"/>
  <c r="D48" i="7"/>
  <c r="D46" i="7"/>
  <c r="D44" i="7"/>
  <c r="D42" i="7"/>
  <c r="D40" i="7"/>
  <c r="D38" i="7"/>
  <c r="D36" i="7"/>
  <c r="D34" i="7"/>
  <c r="D32" i="7"/>
  <c r="D30" i="7"/>
  <c r="D28" i="7"/>
  <c r="D26" i="7"/>
  <c r="D24" i="7"/>
  <c r="D22" i="7"/>
  <c r="D20" i="7"/>
  <c r="D18" i="7"/>
  <c r="D16" i="7"/>
  <c r="D14" i="7"/>
  <c r="D12" i="7"/>
  <c r="N13" i="7"/>
  <c r="I13" i="7"/>
  <c r="M13" i="7"/>
  <c r="F11" i="7"/>
  <c r="J11" i="7"/>
  <c r="N11" i="7"/>
  <c r="I11" i="7"/>
  <c r="M11" i="7"/>
  <c r="G10" i="7"/>
  <c r="K10" i="7"/>
  <c r="O10" i="7"/>
  <c r="L59" i="7"/>
  <c r="H59" i="7"/>
  <c r="N58" i="7"/>
  <c r="J58" i="7"/>
  <c r="F58" i="7"/>
  <c r="L57" i="7"/>
  <c r="H57" i="7"/>
  <c r="N56" i="7"/>
  <c r="J56" i="7"/>
  <c r="F56" i="7"/>
  <c r="L55" i="7"/>
  <c r="H55" i="7"/>
  <c r="N54" i="7"/>
  <c r="J54" i="7"/>
  <c r="F54" i="7"/>
  <c r="L53" i="7"/>
  <c r="H53" i="7"/>
  <c r="N52" i="7"/>
  <c r="J52" i="7"/>
  <c r="F52" i="7"/>
  <c r="L51" i="7"/>
  <c r="H51" i="7"/>
  <c r="N50" i="7"/>
  <c r="J50" i="7"/>
  <c r="F50" i="7"/>
  <c r="L49" i="7"/>
  <c r="H49" i="7"/>
  <c r="N48" i="7"/>
  <c r="J48" i="7"/>
  <c r="F48" i="7"/>
  <c r="L47" i="7"/>
  <c r="H47" i="7"/>
  <c r="N46" i="7"/>
  <c r="J46" i="7"/>
  <c r="F46" i="7"/>
  <c r="L45" i="7"/>
  <c r="H45" i="7"/>
  <c r="N44" i="7"/>
  <c r="H10" i="7"/>
  <c r="L10" i="7"/>
  <c r="M59" i="7"/>
  <c r="I59" i="7"/>
  <c r="M58" i="7"/>
  <c r="I58" i="7"/>
  <c r="M57" i="7"/>
  <c r="I57" i="7"/>
  <c r="M56" i="7"/>
  <c r="I56" i="7"/>
  <c r="M55" i="7"/>
  <c r="I55" i="7"/>
  <c r="M54" i="7"/>
  <c r="I54" i="7"/>
  <c r="M53" i="7"/>
  <c r="I53" i="7"/>
  <c r="M52" i="7"/>
  <c r="I52" i="7"/>
  <c r="M51" i="7"/>
  <c r="I51" i="7"/>
  <c r="M50" i="7"/>
  <c r="I50" i="7"/>
  <c r="M49" i="7"/>
  <c r="I49" i="7"/>
  <c r="M48" i="7"/>
  <c r="I48" i="7"/>
  <c r="M47" i="7"/>
  <c r="I47" i="7"/>
  <c r="M46" i="7"/>
  <c r="I46" i="7"/>
  <c r="M45" i="7"/>
  <c r="I45" i="7"/>
  <c r="L44" i="7"/>
  <c r="D54" i="7"/>
  <c r="D52" i="7"/>
  <c r="D59" i="7"/>
  <c r="D55" i="7"/>
  <c r="D51" i="7"/>
  <c r="D49" i="7"/>
  <c r="D47" i="7"/>
  <c r="D45" i="7"/>
  <c r="D43" i="7"/>
  <c r="D41" i="7"/>
  <c r="D39" i="7"/>
  <c r="D37" i="7"/>
  <c r="D35" i="7"/>
  <c r="D33" i="7"/>
  <c r="D31" i="7"/>
  <c r="D29" i="7"/>
  <c r="D27" i="7"/>
  <c r="D25" i="7"/>
  <c r="D23" i="7"/>
  <c r="D21" i="7"/>
  <c r="D19" i="7"/>
  <c r="D17" i="7"/>
  <c r="D15" i="7"/>
  <c r="D13" i="7"/>
  <c r="E11" i="7"/>
  <c r="E13" i="7"/>
  <c r="E15" i="7"/>
  <c r="E17" i="7"/>
  <c r="E19" i="7"/>
  <c r="E21" i="7"/>
  <c r="E23" i="7"/>
  <c r="E25" i="7"/>
  <c r="E27" i="7"/>
  <c r="E29" i="7"/>
  <c r="E31" i="7"/>
  <c r="E33" i="7"/>
  <c r="E35" i="7"/>
  <c r="E37" i="7"/>
  <c r="E39" i="7"/>
  <c r="E41" i="7"/>
  <c r="E43" i="7"/>
  <c r="E45" i="7"/>
  <c r="E47" i="7"/>
  <c r="E49" i="7"/>
  <c r="E51" i="7"/>
  <c r="E53" i="7"/>
  <c r="E55" i="7"/>
  <c r="E57" i="7"/>
  <c r="E59" i="7"/>
  <c r="E12" i="7"/>
  <c r="E14" i="7"/>
  <c r="E16" i="7"/>
  <c r="E18" i="7"/>
  <c r="E20" i="7"/>
  <c r="E22" i="7"/>
  <c r="E24" i="7"/>
  <c r="E26" i="7"/>
  <c r="E28" i="7"/>
  <c r="E30" i="7"/>
  <c r="E32" i="7"/>
  <c r="E34" i="7"/>
  <c r="E36" i="7"/>
  <c r="E38" i="7"/>
  <c r="E40" i="7"/>
  <c r="E42" i="7"/>
  <c r="E44" i="7"/>
  <c r="E46" i="7"/>
  <c r="E48" i="7"/>
  <c r="E50" i="7"/>
  <c r="E52" i="7"/>
  <c r="E54" i="7"/>
  <c r="E56" i="7"/>
  <c r="E58" i="7"/>
  <c r="E10" i="7"/>
  <c r="AD19" i="4"/>
  <c r="AF19" i="4"/>
  <c r="AH19" i="4"/>
  <c r="AJ19" i="4"/>
  <c r="AL19" i="4"/>
  <c r="AN19" i="4"/>
  <c r="AE15" i="4"/>
  <c r="AG15" i="4"/>
  <c r="AI15" i="4"/>
  <c r="AK15" i="4"/>
  <c r="AM15" i="4"/>
  <c r="AE19" i="4"/>
  <c r="AG19" i="4"/>
  <c r="AI19" i="4"/>
  <c r="AK19" i="4"/>
  <c r="AM19" i="4"/>
  <c r="AD15" i="4"/>
  <c r="E16" i="4" s="1"/>
  <c r="AF15" i="4"/>
  <c r="AH15" i="4"/>
  <c r="AJ15" i="4"/>
  <c r="AL15" i="4"/>
  <c r="AN15" i="4"/>
  <c r="AC19" i="4"/>
  <c r="AI11" i="8"/>
  <c r="AK11" i="8"/>
  <c r="AM11" i="8"/>
  <c r="AO11" i="8"/>
  <c r="AQ11" i="8"/>
  <c r="AS11" i="8"/>
  <c r="AU11" i="8"/>
  <c r="AJ12" i="8"/>
  <c r="AL12" i="8"/>
  <c r="AN12" i="8"/>
  <c r="AP12" i="8"/>
  <c r="AR12" i="8"/>
  <c r="AT12" i="8"/>
  <c r="AI13" i="8"/>
  <c r="AK13" i="8"/>
  <c r="AM13" i="8"/>
  <c r="AO13" i="8"/>
  <c r="AQ13" i="8"/>
  <c r="AS13" i="8"/>
  <c r="AU13" i="8"/>
  <c r="AJ14" i="8"/>
  <c r="AL14" i="8"/>
  <c r="AN14" i="8"/>
  <c r="AP14" i="8"/>
  <c r="AR14" i="8"/>
  <c r="AT14" i="8"/>
  <c r="AI15" i="8"/>
  <c r="AK15" i="8"/>
  <c r="AM15" i="8"/>
  <c r="AO15" i="8"/>
  <c r="AQ15" i="8"/>
  <c r="AS15" i="8"/>
  <c r="AU15" i="8"/>
  <c r="AJ16" i="8"/>
  <c r="AL16" i="8"/>
  <c r="AN16" i="8"/>
  <c r="AP16" i="8"/>
  <c r="AR16" i="8"/>
  <c r="AT16" i="8"/>
  <c r="AI17" i="8"/>
  <c r="AK17" i="8"/>
  <c r="AM17" i="8"/>
  <c r="AO17" i="8"/>
  <c r="AQ17" i="8"/>
  <c r="AS17" i="8"/>
  <c r="AU17" i="8"/>
  <c r="AJ18" i="8"/>
  <c r="AL18" i="8"/>
  <c r="AN18" i="8"/>
  <c r="AP18" i="8"/>
  <c r="AR18" i="8"/>
  <c r="AT18" i="8"/>
  <c r="AI19" i="8"/>
  <c r="AK19" i="8"/>
  <c r="AM19" i="8"/>
  <c r="AO19" i="8"/>
  <c r="AQ19" i="8"/>
  <c r="AS19" i="8"/>
  <c r="AU19" i="8"/>
  <c r="AJ20" i="8"/>
  <c r="AL20" i="8"/>
  <c r="AN20" i="8"/>
  <c r="AP20" i="8"/>
  <c r="AR20" i="8"/>
  <c r="AT20" i="8"/>
  <c r="AI21" i="8"/>
  <c r="AK21" i="8"/>
  <c r="AM21" i="8"/>
  <c r="AO21" i="8"/>
  <c r="AQ21" i="8"/>
  <c r="AS21" i="8"/>
  <c r="AU21" i="8"/>
  <c r="AJ22" i="8"/>
  <c r="AL22" i="8"/>
  <c r="AN22" i="8"/>
  <c r="AP22" i="8"/>
  <c r="AR22" i="8"/>
  <c r="AT22" i="8"/>
  <c r="AI23" i="8"/>
  <c r="AK23" i="8"/>
  <c r="AM23" i="8"/>
  <c r="AO23" i="8"/>
  <c r="AQ23" i="8"/>
  <c r="AS23" i="8"/>
  <c r="AU23" i="8"/>
  <c r="AJ11" i="8"/>
  <c r="AL11" i="8"/>
  <c r="AN11" i="8"/>
  <c r="AP11" i="8"/>
  <c r="AR11" i="8"/>
  <c r="AT11" i="8"/>
  <c r="AI12" i="8"/>
  <c r="AK12" i="8"/>
  <c r="AM12" i="8"/>
  <c r="AO12" i="8"/>
  <c r="AQ12" i="8"/>
  <c r="AS12" i="8"/>
  <c r="AU12" i="8"/>
  <c r="AJ13" i="8"/>
  <c r="AL13" i="8"/>
  <c r="AN13" i="8"/>
  <c r="AP13" i="8"/>
  <c r="AR13" i="8"/>
  <c r="AT13" i="8"/>
  <c r="AI14" i="8"/>
  <c r="AK14" i="8"/>
  <c r="AM14" i="8"/>
  <c r="AO14" i="8"/>
  <c r="AQ14" i="8"/>
  <c r="AS14" i="8"/>
  <c r="AU14" i="8"/>
  <c r="AJ15" i="8"/>
  <c r="AL15" i="8"/>
  <c r="AN15" i="8"/>
  <c r="AP15" i="8"/>
  <c r="AR15" i="8"/>
  <c r="AT15" i="8"/>
  <c r="AI16" i="8"/>
  <c r="AK16" i="8"/>
  <c r="AM16" i="8"/>
  <c r="AO16" i="8"/>
  <c r="AQ16" i="8"/>
  <c r="AS16" i="8"/>
  <c r="AU16" i="8"/>
  <c r="AJ17" i="8"/>
  <c r="AL17" i="8"/>
  <c r="AN17" i="8"/>
  <c r="AP17" i="8"/>
  <c r="AR17" i="8"/>
  <c r="AT17" i="8"/>
  <c r="AI18" i="8"/>
  <c r="AK18" i="8"/>
  <c r="AM18" i="8"/>
  <c r="AO18" i="8"/>
  <c r="AQ18" i="8"/>
  <c r="AS18" i="8"/>
  <c r="AU18" i="8"/>
  <c r="AJ19" i="8"/>
  <c r="AL19" i="8"/>
  <c r="AN19" i="8"/>
  <c r="AP19" i="8"/>
  <c r="AR19" i="8"/>
  <c r="AT19" i="8"/>
  <c r="AI20" i="8"/>
  <c r="AK20" i="8"/>
  <c r="AM20" i="8"/>
  <c r="AO20" i="8"/>
  <c r="AQ20" i="8"/>
  <c r="AS20" i="8"/>
  <c r="AU20" i="8"/>
  <c r="AJ21" i="8"/>
  <c r="AL21" i="8"/>
  <c r="AN21" i="8"/>
  <c r="AP21" i="8"/>
  <c r="AR21" i="8"/>
  <c r="AT21" i="8"/>
  <c r="AI22" i="8"/>
  <c r="AK22" i="8"/>
  <c r="AM22" i="8"/>
  <c r="AO22" i="8"/>
  <c r="AQ22" i="8"/>
  <c r="AS22" i="8"/>
  <c r="AU22" i="8"/>
  <c r="AJ23" i="8"/>
  <c r="AL23" i="8"/>
  <c r="AN23" i="8"/>
  <c r="AP23" i="8"/>
  <c r="AR23" i="8"/>
  <c r="AT23" i="8"/>
  <c r="AI24" i="8"/>
  <c r="AJ24" i="8"/>
  <c r="AL24" i="8"/>
  <c r="AN24" i="8"/>
  <c r="AP24" i="8"/>
  <c r="AR24" i="8"/>
  <c r="AT24" i="8"/>
  <c r="AI25" i="8"/>
  <c r="AK25" i="8"/>
  <c r="AM25" i="8"/>
  <c r="AO25" i="8"/>
  <c r="AQ25" i="8"/>
  <c r="AS25" i="8"/>
  <c r="AU25" i="8"/>
  <c r="AJ26" i="8"/>
  <c r="AL26" i="8"/>
  <c r="AN26" i="8"/>
  <c r="AP26" i="8"/>
  <c r="AR26" i="8"/>
  <c r="AT26" i="8"/>
  <c r="AI27" i="8"/>
  <c r="AK27" i="8"/>
  <c r="AM27" i="8"/>
  <c r="AO27" i="8"/>
  <c r="AQ27" i="8"/>
  <c r="AS27" i="8"/>
  <c r="AU27" i="8"/>
  <c r="AJ28" i="8"/>
  <c r="AL28" i="8"/>
  <c r="AN28" i="8"/>
  <c r="AP28" i="8"/>
  <c r="AR28" i="8"/>
  <c r="AT28" i="8"/>
  <c r="AI29" i="8"/>
  <c r="AK29" i="8"/>
  <c r="AM29" i="8"/>
  <c r="AO29" i="8"/>
  <c r="AQ29" i="8"/>
  <c r="AS29" i="8"/>
  <c r="AU29" i="8"/>
  <c r="AJ30" i="8"/>
  <c r="AL30" i="8"/>
  <c r="AN30" i="8"/>
  <c r="AP30" i="8"/>
  <c r="AR30" i="8"/>
  <c r="AT30" i="8"/>
  <c r="AI31" i="8"/>
  <c r="AK31" i="8"/>
  <c r="AM31" i="8"/>
  <c r="AO31" i="8"/>
  <c r="AQ31" i="8"/>
  <c r="AS31" i="8"/>
  <c r="AU31" i="8"/>
  <c r="AJ32" i="8"/>
  <c r="AL32" i="8"/>
  <c r="AN32" i="8"/>
  <c r="AP32" i="8"/>
  <c r="AR32" i="8"/>
  <c r="AT32" i="8"/>
  <c r="AI33" i="8"/>
  <c r="AK33" i="8"/>
  <c r="AM33" i="8"/>
  <c r="AO33" i="8"/>
  <c r="AQ33" i="8"/>
  <c r="AS33" i="8"/>
  <c r="AU33" i="8"/>
  <c r="AJ34" i="8"/>
  <c r="AL34" i="8"/>
  <c r="AN34" i="8"/>
  <c r="AP34" i="8"/>
  <c r="AR34" i="8"/>
  <c r="AT34" i="8"/>
  <c r="AI35" i="8"/>
  <c r="AK35" i="8"/>
  <c r="AM35" i="8"/>
  <c r="AO35" i="8"/>
  <c r="AQ35" i="8"/>
  <c r="AS35" i="8"/>
  <c r="AU35" i="8"/>
  <c r="AJ36" i="8"/>
  <c r="AL36" i="8"/>
  <c r="AN36" i="8"/>
  <c r="AP36" i="8"/>
  <c r="AR36" i="8"/>
  <c r="AT36" i="8"/>
  <c r="AI37" i="8"/>
  <c r="AK24" i="8"/>
  <c r="AM24" i="8"/>
  <c r="AO24" i="8"/>
  <c r="AQ24" i="8"/>
  <c r="AS24" i="8"/>
  <c r="AU24" i="8"/>
  <c r="AJ25" i="8"/>
  <c r="AL25" i="8"/>
  <c r="AN25" i="8"/>
  <c r="AP25" i="8"/>
  <c r="AR25" i="8"/>
  <c r="AT25" i="8"/>
  <c r="AI26" i="8"/>
  <c r="AK26" i="8"/>
  <c r="AM26" i="8"/>
  <c r="AO26" i="8"/>
  <c r="AQ26" i="8"/>
  <c r="AS26" i="8"/>
  <c r="AU26" i="8"/>
  <c r="AJ27" i="8"/>
  <c r="AL27" i="8"/>
  <c r="AN27" i="8"/>
  <c r="AP27" i="8"/>
  <c r="AR27" i="8"/>
  <c r="AT27" i="8"/>
  <c r="AI28" i="8"/>
  <c r="AK28" i="8"/>
  <c r="AM28" i="8"/>
  <c r="AO28" i="8"/>
  <c r="AQ28" i="8"/>
  <c r="AS28" i="8"/>
  <c r="AU28" i="8"/>
  <c r="AJ29" i="8"/>
  <c r="AL29" i="8"/>
  <c r="AN29" i="8"/>
  <c r="AP29" i="8"/>
  <c r="AR29" i="8"/>
  <c r="AT29" i="8"/>
  <c r="AI30" i="8"/>
  <c r="AK30" i="8"/>
  <c r="AM30" i="8"/>
  <c r="AO30" i="8"/>
  <c r="AQ30" i="8"/>
  <c r="AS30" i="8"/>
  <c r="AU30" i="8"/>
  <c r="AJ31" i="8"/>
  <c r="AL31" i="8"/>
  <c r="AN31" i="8"/>
  <c r="AP31" i="8"/>
  <c r="AR31" i="8"/>
  <c r="AT31" i="8"/>
  <c r="AI32" i="8"/>
  <c r="AK32" i="8"/>
  <c r="AM32" i="8"/>
  <c r="AO32" i="8"/>
  <c r="AQ32" i="8"/>
  <c r="AS32" i="8"/>
  <c r="AU32" i="8"/>
  <c r="AJ33" i="8"/>
  <c r="AL33" i="8"/>
  <c r="AN33" i="8"/>
  <c r="AP33" i="8"/>
  <c r="AR33" i="8"/>
  <c r="AT33" i="8"/>
  <c r="AI34" i="8"/>
  <c r="AK34" i="8"/>
  <c r="AM34" i="8"/>
  <c r="AO34" i="8"/>
  <c r="AQ34" i="8"/>
  <c r="AS34" i="8"/>
  <c r="AU34" i="8"/>
  <c r="AJ35" i="8"/>
  <c r="AL35" i="8"/>
  <c r="AN35" i="8"/>
  <c r="AP35" i="8"/>
  <c r="AR35" i="8"/>
  <c r="AT35" i="8"/>
  <c r="AI36" i="8"/>
  <c r="AK36" i="8"/>
  <c r="AM36" i="8"/>
  <c r="AO36" i="8"/>
  <c r="AQ36" i="8"/>
  <c r="AS36" i="8"/>
  <c r="AU36" i="8"/>
  <c r="AJ37" i="8"/>
  <c r="AK37" i="8"/>
  <c r="AM37" i="8"/>
  <c r="AO37" i="8"/>
  <c r="AQ37" i="8"/>
  <c r="AS37" i="8"/>
  <c r="AU37" i="8"/>
  <c r="AJ38" i="8"/>
  <c r="AL38" i="8"/>
  <c r="AN38" i="8"/>
  <c r="AP38" i="8"/>
  <c r="AR38" i="8"/>
  <c r="AT38" i="8"/>
  <c r="AI39" i="8"/>
  <c r="AK39" i="8"/>
  <c r="AM39" i="8"/>
  <c r="AO39" i="8"/>
  <c r="AQ39" i="8"/>
  <c r="AS39" i="8"/>
  <c r="AU39" i="8"/>
  <c r="AJ40" i="8"/>
  <c r="AL40" i="8"/>
  <c r="AN40" i="8"/>
  <c r="AP40" i="8"/>
  <c r="AR40" i="8"/>
  <c r="AT40" i="8"/>
  <c r="AI41" i="8"/>
  <c r="AK41" i="8"/>
  <c r="AM41" i="8"/>
  <c r="AO41" i="8"/>
  <c r="AQ41" i="8"/>
  <c r="AS41" i="8"/>
  <c r="AU41" i="8"/>
  <c r="AJ42" i="8"/>
  <c r="AL42" i="8"/>
  <c r="AN42" i="8"/>
  <c r="AP42" i="8"/>
  <c r="AR42" i="8"/>
  <c r="AT42" i="8"/>
  <c r="AI43" i="8"/>
  <c r="AK43" i="8"/>
  <c r="AM43" i="8"/>
  <c r="AO43" i="8"/>
  <c r="AQ43" i="8"/>
  <c r="AS43" i="8"/>
  <c r="AU43" i="8"/>
  <c r="AJ44" i="8"/>
  <c r="AL44" i="8"/>
  <c r="AN44" i="8"/>
  <c r="AP44" i="8"/>
  <c r="AR44" i="8"/>
  <c r="AT44" i="8"/>
  <c r="AI45" i="8"/>
  <c r="AK45" i="8"/>
  <c r="AM45" i="8"/>
  <c r="AO45" i="8"/>
  <c r="AQ45" i="8"/>
  <c r="AS45" i="8"/>
  <c r="AU45" i="8"/>
  <c r="AJ46" i="8"/>
  <c r="AL46" i="8"/>
  <c r="AN46" i="8"/>
  <c r="AP46" i="8"/>
  <c r="AR46" i="8"/>
  <c r="AT46" i="8"/>
  <c r="AI47" i="8"/>
  <c r="AK47" i="8"/>
  <c r="AM47" i="8"/>
  <c r="AO47" i="8"/>
  <c r="AQ47" i="8"/>
  <c r="AS47" i="8"/>
  <c r="AU47" i="8"/>
  <c r="AJ48" i="8"/>
  <c r="AL48" i="8"/>
  <c r="AN48" i="8"/>
  <c r="AP48" i="8"/>
  <c r="AR48" i="8"/>
  <c r="AT48" i="8"/>
  <c r="AI49" i="8"/>
  <c r="AK49" i="8"/>
  <c r="AM49" i="8"/>
  <c r="AO49" i="8"/>
  <c r="AQ49" i="8"/>
  <c r="AS49" i="8"/>
  <c r="AU49" i="8"/>
  <c r="AJ50" i="8"/>
  <c r="AL50" i="8"/>
  <c r="AN50" i="8"/>
  <c r="AP50" i="8"/>
  <c r="AR50" i="8"/>
  <c r="AT50" i="8"/>
  <c r="AI51" i="8"/>
  <c r="AK51" i="8"/>
  <c r="AM51" i="8"/>
  <c r="AO51" i="8"/>
  <c r="AQ51" i="8"/>
  <c r="AS51" i="8"/>
  <c r="AU51" i="8"/>
  <c r="AJ52" i="8"/>
  <c r="AL52" i="8"/>
  <c r="AN52" i="8"/>
  <c r="AP52" i="8"/>
  <c r="AR52" i="8"/>
  <c r="AT52" i="8"/>
  <c r="AI53" i="8"/>
  <c r="AK53" i="8"/>
  <c r="AM53" i="8"/>
  <c r="AO53" i="8"/>
  <c r="AQ53" i="8"/>
  <c r="AS53" i="8"/>
  <c r="AU53" i="8"/>
  <c r="AJ54" i="8"/>
  <c r="AL54" i="8"/>
  <c r="AN54" i="8"/>
  <c r="AP54" i="8"/>
  <c r="AR54" i="8"/>
  <c r="AT54" i="8"/>
  <c r="AI55" i="8"/>
  <c r="AK55" i="8"/>
  <c r="AM55" i="8"/>
  <c r="AO55" i="8"/>
  <c r="AQ55" i="8"/>
  <c r="AS55" i="8"/>
  <c r="AU55" i="8"/>
  <c r="AJ56" i="8"/>
  <c r="AL56" i="8"/>
  <c r="AN56" i="8"/>
  <c r="AP56" i="8"/>
  <c r="AR56" i="8"/>
  <c r="AT56" i="8"/>
  <c r="AI57" i="8"/>
  <c r="AK57" i="8"/>
  <c r="AM57" i="8"/>
  <c r="AO57" i="8"/>
  <c r="AQ57" i="8"/>
  <c r="AS57" i="8"/>
  <c r="AU57" i="8"/>
  <c r="AJ58" i="8"/>
  <c r="AL58" i="8"/>
  <c r="AN58" i="8"/>
  <c r="AP58" i="8"/>
  <c r="AR58" i="8"/>
  <c r="AT58" i="8"/>
  <c r="AI59" i="8"/>
  <c r="AK59" i="8"/>
  <c r="AM59" i="8"/>
  <c r="AO59" i="8"/>
  <c r="AQ59" i="8"/>
  <c r="AS59" i="8"/>
  <c r="AU59" i="8"/>
  <c r="AT10" i="8"/>
  <c r="AR10" i="8"/>
  <c r="AP10" i="8"/>
  <c r="AN10" i="8"/>
  <c r="AL10" i="8"/>
  <c r="AJ10" i="8"/>
  <c r="W12" i="6"/>
  <c r="W14" i="6"/>
  <c r="W16" i="6"/>
  <c r="W18" i="6"/>
  <c r="W20" i="6"/>
  <c r="W22" i="6"/>
  <c r="AL37" i="8"/>
  <c r="AN37" i="8"/>
  <c r="AP37" i="8"/>
  <c r="AR37" i="8"/>
  <c r="AT37" i="8"/>
  <c r="AI38" i="8"/>
  <c r="AK38" i="8"/>
  <c r="AM38" i="8"/>
  <c r="AO38" i="8"/>
  <c r="AQ38" i="8"/>
  <c r="AS38" i="8"/>
  <c r="AU38" i="8"/>
  <c r="AJ39" i="8"/>
  <c r="AL39" i="8"/>
  <c r="AN39" i="8"/>
  <c r="AP39" i="8"/>
  <c r="AR39" i="8"/>
  <c r="AT39" i="8"/>
  <c r="AI40" i="8"/>
  <c r="AK40" i="8"/>
  <c r="AM40" i="8"/>
  <c r="AO40" i="8"/>
  <c r="AQ40" i="8"/>
  <c r="AS40" i="8"/>
  <c r="AU40" i="8"/>
  <c r="AJ41" i="8"/>
  <c r="AL41" i="8"/>
  <c r="AN41" i="8"/>
  <c r="AP41" i="8"/>
  <c r="AR41" i="8"/>
  <c r="AT41" i="8"/>
  <c r="AI42" i="8"/>
  <c r="AK42" i="8"/>
  <c r="AM42" i="8"/>
  <c r="AO42" i="8"/>
  <c r="AQ42" i="8"/>
  <c r="AS42" i="8"/>
  <c r="AU42" i="8"/>
  <c r="AJ43" i="8"/>
  <c r="AL43" i="8"/>
  <c r="AN43" i="8"/>
  <c r="AP43" i="8"/>
  <c r="AR43" i="8"/>
  <c r="AT43" i="8"/>
  <c r="AI44" i="8"/>
  <c r="AK44" i="8"/>
  <c r="AM44" i="8"/>
  <c r="AO44" i="8"/>
  <c r="AQ44" i="8"/>
  <c r="AS44" i="8"/>
  <c r="AU44" i="8"/>
  <c r="AJ45" i="8"/>
  <c r="AL45" i="8"/>
  <c r="AN45" i="8"/>
  <c r="AP45" i="8"/>
  <c r="AR45" i="8"/>
  <c r="AT45" i="8"/>
  <c r="AI46" i="8"/>
  <c r="AK46" i="8"/>
  <c r="AM46" i="8"/>
  <c r="AO46" i="8"/>
  <c r="AQ46" i="8"/>
  <c r="AS46" i="8"/>
  <c r="AU46" i="8"/>
  <c r="AJ47" i="8"/>
  <c r="AL47" i="8"/>
  <c r="AN47" i="8"/>
  <c r="AP47" i="8"/>
  <c r="AR47" i="8"/>
  <c r="AT47" i="8"/>
  <c r="AI48" i="8"/>
  <c r="AK48" i="8"/>
  <c r="AM48" i="8"/>
  <c r="AO48" i="8"/>
  <c r="AQ48" i="8"/>
  <c r="AS48" i="8"/>
  <c r="AU48" i="8"/>
  <c r="AJ49" i="8"/>
  <c r="AL49" i="8"/>
  <c r="AN49" i="8"/>
  <c r="AP49" i="8"/>
  <c r="AR49" i="8"/>
  <c r="AT49" i="8"/>
  <c r="AI50" i="8"/>
  <c r="AK50" i="8"/>
  <c r="AM50" i="8"/>
  <c r="AO50" i="8"/>
  <c r="AQ50" i="8"/>
  <c r="AS50" i="8"/>
  <c r="AU50" i="8"/>
  <c r="AJ51" i="8"/>
  <c r="AL51" i="8"/>
  <c r="AN51" i="8"/>
  <c r="AP51" i="8"/>
  <c r="AR51" i="8"/>
  <c r="AT51" i="8"/>
  <c r="AI52" i="8"/>
  <c r="AK52" i="8"/>
  <c r="AM52" i="8"/>
  <c r="AO52" i="8"/>
  <c r="AQ52" i="8"/>
  <c r="AS52" i="8"/>
  <c r="AU52" i="8"/>
  <c r="AJ53" i="8"/>
  <c r="AL53" i="8"/>
  <c r="AN53" i="8"/>
  <c r="AP53" i="8"/>
  <c r="AR53" i="8"/>
  <c r="AT53" i="8"/>
  <c r="AI54" i="8"/>
  <c r="AK54" i="8"/>
  <c r="AM54" i="8"/>
  <c r="AO54" i="8"/>
  <c r="AQ54" i="8"/>
  <c r="AS54" i="8"/>
  <c r="AU54" i="8"/>
  <c r="AJ55" i="8"/>
  <c r="AL55" i="8"/>
  <c r="AN55" i="8"/>
  <c r="AP55" i="8"/>
  <c r="AR55" i="8"/>
  <c r="AT55" i="8"/>
  <c r="AI56" i="8"/>
  <c r="AK56" i="8"/>
  <c r="AM56" i="8"/>
  <c r="AO56" i="8"/>
  <c r="AQ56" i="8"/>
  <c r="AS56" i="8"/>
  <c r="AU56" i="8"/>
  <c r="AJ57" i="8"/>
  <c r="AL57" i="8"/>
  <c r="AN57" i="8"/>
  <c r="AP57" i="8"/>
  <c r="AR57" i="8"/>
  <c r="AT57" i="8"/>
  <c r="AI58" i="8"/>
  <c r="AK58" i="8"/>
  <c r="AM58" i="8"/>
  <c r="AO58" i="8"/>
  <c r="AQ58" i="8"/>
  <c r="AS58" i="8"/>
  <c r="AU58" i="8"/>
  <c r="AJ59" i="8"/>
  <c r="AL59" i="8"/>
  <c r="AN59" i="8"/>
  <c r="AP59" i="8"/>
  <c r="AR59" i="8"/>
  <c r="AT59" i="8"/>
  <c r="AU10" i="8"/>
  <c r="AS10" i="8"/>
  <c r="AQ10" i="8"/>
  <c r="AO10" i="8"/>
  <c r="AM10" i="8"/>
  <c r="AK10" i="8"/>
  <c r="AI10" i="8"/>
  <c r="W13" i="6"/>
  <c r="W15" i="6"/>
  <c r="W17" i="6"/>
  <c r="W19" i="6"/>
  <c r="W21" i="6"/>
  <c r="W11" i="6"/>
  <c r="U15" i="5"/>
  <c r="U19" i="5"/>
  <c r="U23" i="5"/>
  <c r="U27" i="5"/>
  <c r="U31" i="5"/>
  <c r="U35" i="5"/>
  <c r="U39" i="5"/>
  <c r="U43" i="5"/>
  <c r="U47" i="5"/>
  <c r="U51" i="5"/>
  <c r="U55" i="5"/>
  <c r="U59" i="5"/>
  <c r="U14" i="5"/>
  <c r="U18" i="5"/>
  <c r="U22" i="5"/>
  <c r="U26" i="5"/>
  <c r="U30" i="5"/>
  <c r="U34" i="5"/>
  <c r="U38" i="5"/>
  <c r="U42" i="5"/>
  <c r="U46" i="5"/>
  <c r="U50" i="5"/>
  <c r="U54" i="5"/>
  <c r="U58" i="5"/>
  <c r="U13" i="5"/>
  <c r="U17" i="5"/>
  <c r="U21" i="5"/>
  <c r="U25" i="5"/>
  <c r="U29" i="5"/>
  <c r="U33" i="5"/>
  <c r="U37" i="5"/>
  <c r="U41" i="5"/>
  <c r="U45" i="5"/>
  <c r="U49" i="5"/>
  <c r="U53" i="5"/>
  <c r="U57" i="5"/>
  <c r="U61" i="5"/>
  <c r="U16" i="5"/>
  <c r="U20" i="5"/>
  <c r="U24" i="5"/>
  <c r="U28" i="5"/>
  <c r="U32" i="5"/>
  <c r="U36" i="5"/>
  <c r="U40" i="5"/>
  <c r="U44" i="5"/>
  <c r="U48" i="5"/>
  <c r="U52" i="5"/>
  <c r="U56" i="5"/>
  <c r="U60" i="5"/>
  <c r="U12" i="5"/>
  <c r="D14" i="6"/>
  <c r="D12" i="6"/>
  <c r="D16" i="6"/>
  <c r="D18" i="6"/>
  <c r="D22" i="6"/>
  <c r="D13" i="6"/>
  <c r="D15" i="6"/>
  <c r="D17" i="6"/>
  <c r="D19" i="6"/>
  <c r="D21" i="6"/>
  <c r="D20" i="6"/>
  <c r="E12" i="5"/>
  <c r="V12" i="6"/>
  <c r="V14" i="6"/>
  <c r="V16" i="6"/>
  <c r="V18" i="6"/>
  <c r="V20" i="6"/>
  <c r="V22" i="6"/>
  <c r="V13" i="6"/>
  <c r="V15" i="6"/>
  <c r="V17" i="6"/>
  <c r="V19" i="6"/>
  <c r="V21" i="6"/>
  <c r="V11" i="6"/>
  <c r="T12" i="5"/>
  <c r="T17" i="5"/>
  <c r="T21" i="5"/>
  <c r="T25" i="5"/>
  <c r="T29" i="5"/>
  <c r="T33" i="5"/>
  <c r="T37" i="5"/>
  <c r="T41" i="5"/>
  <c r="T45" i="5"/>
  <c r="T49" i="5"/>
  <c r="T53" i="5"/>
  <c r="T57" i="5"/>
  <c r="T61" i="5"/>
  <c r="T14" i="5"/>
  <c r="T18" i="5"/>
  <c r="T22" i="5"/>
  <c r="T26" i="5"/>
  <c r="T30" i="5"/>
  <c r="T34" i="5"/>
  <c r="T38" i="5"/>
  <c r="T42" i="5"/>
  <c r="T46" i="5"/>
  <c r="T50" i="5"/>
  <c r="T54" i="5"/>
  <c r="T58" i="5"/>
  <c r="T13" i="5"/>
  <c r="T15" i="5"/>
  <c r="T19" i="5"/>
  <c r="T23" i="5"/>
  <c r="T27" i="5"/>
  <c r="T31" i="5"/>
  <c r="T35" i="5"/>
  <c r="T39" i="5"/>
  <c r="T43" i="5"/>
  <c r="T47" i="5"/>
  <c r="T51" i="5"/>
  <c r="T55" i="5"/>
  <c r="T59" i="5"/>
  <c r="T16" i="5"/>
  <c r="T20" i="5"/>
  <c r="T24" i="5"/>
  <c r="T28" i="5"/>
  <c r="T32" i="5"/>
  <c r="T36" i="5"/>
  <c r="T40" i="5"/>
  <c r="T44" i="5"/>
  <c r="T48" i="5"/>
  <c r="T52" i="5"/>
  <c r="T56" i="5"/>
  <c r="T60" i="5"/>
  <c r="F19" i="5"/>
  <c r="G19" i="5" s="1"/>
  <c r="F61" i="5"/>
  <c r="G61" i="5" s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9" i="1"/>
  <c r="AJ15" i="9"/>
  <c r="AH53" i="9"/>
  <c r="AH54" i="9"/>
  <c r="AH55" i="9"/>
  <c r="AH56" i="9"/>
  <c r="AH57" i="9"/>
  <c r="AH58" i="9"/>
  <c r="AH59" i="9"/>
  <c r="AH60" i="9"/>
  <c r="AH61" i="9"/>
  <c r="AH62" i="9"/>
  <c r="AH63" i="9"/>
  <c r="AH16" i="9"/>
  <c r="AH17" i="9"/>
  <c r="AH18" i="9"/>
  <c r="AH19" i="9"/>
  <c r="AH20" i="9"/>
  <c r="AH21" i="9"/>
  <c r="AH22" i="9"/>
  <c r="AH23" i="9"/>
  <c r="AH24" i="9"/>
  <c r="AH25" i="9"/>
  <c r="AH26" i="9"/>
  <c r="AH27" i="9"/>
  <c r="AH28" i="9"/>
  <c r="AH29" i="9"/>
  <c r="AH30" i="9"/>
  <c r="AH31" i="9"/>
  <c r="AH32" i="9"/>
  <c r="AH33" i="9"/>
  <c r="AH34" i="9"/>
  <c r="AH35" i="9"/>
  <c r="AH36" i="9"/>
  <c r="AH37" i="9"/>
  <c r="AH38" i="9"/>
  <c r="AH39" i="9"/>
  <c r="AH40" i="9"/>
  <c r="AH41" i="9"/>
  <c r="AH42" i="9"/>
  <c r="AH43" i="9"/>
  <c r="AH44" i="9"/>
  <c r="AH45" i="9"/>
  <c r="AH46" i="9"/>
  <c r="AH47" i="9"/>
  <c r="AH48" i="9"/>
  <c r="AH49" i="9"/>
  <c r="AH50" i="9"/>
  <c r="AH51" i="9"/>
  <c r="AH52" i="9"/>
  <c r="AH15" i="9"/>
  <c r="CA30" i="3"/>
  <c r="CA12" i="3"/>
  <c r="CA13" i="3"/>
  <c r="CA14" i="3"/>
  <c r="CA15" i="3"/>
  <c r="CA16" i="3"/>
  <c r="CA17" i="3"/>
  <c r="CA18" i="3"/>
  <c r="CA19" i="3"/>
  <c r="CA20" i="3"/>
  <c r="CA21" i="3"/>
  <c r="CA22" i="3"/>
  <c r="CA23" i="3"/>
  <c r="CA24" i="3"/>
  <c r="CA25" i="3"/>
  <c r="CA26" i="3"/>
  <c r="CA27" i="3"/>
  <c r="CA28" i="3"/>
  <c r="CA29" i="3"/>
  <c r="CA11" i="3"/>
  <c r="I6" i="1"/>
  <c r="BR36" i="45" l="1"/>
  <c r="BP87" i="3"/>
  <c r="BK45" i="3"/>
  <c r="BK13" i="3"/>
  <c r="I16" i="22"/>
  <c r="K16" i="22" s="1"/>
  <c r="BQ55" i="3"/>
  <c r="BQ35" i="3"/>
  <c r="BQ19" i="3"/>
  <c r="BQ19" i="45"/>
  <c r="BK74" i="3"/>
  <c r="BR19" i="45"/>
  <c r="BL27" i="3"/>
  <c r="BL41" i="3"/>
  <c r="BL25" i="3"/>
  <c r="BL21" i="3"/>
  <c r="BL53" i="3"/>
  <c r="BK42" i="3"/>
  <c r="BK26" i="3"/>
  <c r="BK59" i="3"/>
  <c r="BK27" i="3"/>
  <c r="BR39" i="45"/>
  <c r="BR35" i="45"/>
  <c r="BR27" i="45"/>
  <c r="BR23" i="45"/>
  <c r="BW34" i="45"/>
  <c r="BP95" i="3"/>
  <c r="BQ40" i="3"/>
  <c r="BP90" i="3"/>
  <c r="AU126" i="45"/>
  <c r="AX126" i="45"/>
  <c r="BQ20" i="45"/>
  <c r="BW33" i="45"/>
  <c r="AY121" i="45"/>
  <c r="AR121" i="45"/>
  <c r="AV121" i="45"/>
  <c r="AW121" i="45"/>
  <c r="BB121" i="45"/>
  <c r="BR37" i="45"/>
  <c r="BL46" i="3"/>
  <c r="BL42" i="3"/>
  <c r="BK15" i="45"/>
  <c r="BQ56" i="3"/>
  <c r="BR29" i="45"/>
  <c r="BR25" i="45"/>
  <c r="BR21" i="45"/>
  <c r="BR17" i="45"/>
  <c r="BC120" i="45"/>
  <c r="AX120" i="45"/>
  <c r="AS120" i="45"/>
  <c r="BE13" i="45"/>
  <c r="AR120" i="45"/>
  <c r="AY120" i="45"/>
  <c r="AY126" i="45"/>
  <c r="BK14" i="45"/>
  <c r="BC126" i="45"/>
  <c r="AS126" i="45"/>
  <c r="AV126" i="45"/>
  <c r="AW126" i="45"/>
  <c r="AZ126" i="45"/>
  <c r="BA126" i="45"/>
  <c r="AR126" i="45"/>
  <c r="AT126" i="45"/>
  <c r="BB126" i="45"/>
  <c r="BQ21" i="45"/>
  <c r="BQ38" i="45"/>
  <c r="BK60" i="3"/>
  <c r="BQ46" i="3"/>
  <c r="BQ58" i="3"/>
  <c r="I18" i="22"/>
  <c r="K18" i="22" s="1"/>
  <c r="I15" i="22"/>
  <c r="K15" i="22" s="1"/>
  <c r="AJ20" i="27"/>
  <c r="AJ16" i="27"/>
  <c r="BQ30" i="3"/>
  <c r="BQ60" i="3"/>
  <c r="BQ52" i="3"/>
  <c r="BQ36" i="3"/>
  <c r="BQ18" i="3"/>
  <c r="BQ45" i="3"/>
  <c r="BQ50" i="3"/>
  <c r="BQ34" i="3"/>
  <c r="BQ51" i="3"/>
  <c r="F57" i="5"/>
  <c r="G57" i="5" s="1"/>
  <c r="F55" i="5"/>
  <c r="G55" i="5" s="1"/>
  <c r="F53" i="5"/>
  <c r="G53" i="5" s="1"/>
  <c r="F51" i="5"/>
  <c r="G51" i="5" s="1"/>
  <c r="F49" i="5"/>
  <c r="G49" i="5" s="1"/>
  <c r="F47" i="5"/>
  <c r="G47" i="5" s="1"/>
  <c r="F45" i="5"/>
  <c r="G45" i="5" s="1"/>
  <c r="E14" i="31"/>
  <c r="E22" i="31" s="1"/>
  <c r="F59" i="5"/>
  <c r="G59" i="5" s="1"/>
  <c r="F60" i="5"/>
  <c r="G60" i="5" s="1"/>
  <c r="F58" i="5"/>
  <c r="G58" i="5" s="1"/>
  <c r="F56" i="5"/>
  <c r="G56" i="5" s="1"/>
  <c r="F54" i="5"/>
  <c r="G54" i="5" s="1"/>
  <c r="F52" i="5"/>
  <c r="G52" i="5" s="1"/>
  <c r="F50" i="5"/>
  <c r="G50" i="5" s="1"/>
  <c r="F46" i="5"/>
  <c r="G46" i="5" s="1"/>
  <c r="F44" i="5"/>
  <c r="G44" i="5" s="1"/>
  <c r="BW31" i="45"/>
  <c r="BW43" i="45"/>
  <c r="BW47" i="45"/>
  <c r="BW51" i="45"/>
  <c r="BW55" i="45"/>
  <c r="BW59" i="45"/>
  <c r="BW63" i="45"/>
  <c r="BV77" i="45"/>
  <c r="AO35" i="36"/>
  <c r="AO30" i="36"/>
  <c r="BV93" i="45"/>
  <c r="BV101" i="45"/>
  <c r="BQ78" i="45"/>
  <c r="AM21" i="45" s="1"/>
  <c r="I24" i="22"/>
  <c r="K24" i="22" s="1"/>
  <c r="I21" i="22"/>
  <c r="K21" i="22" s="1"/>
  <c r="I14" i="22"/>
  <c r="K14" i="22" s="1"/>
  <c r="F48" i="5"/>
  <c r="G48" i="5" s="1"/>
  <c r="BQ76" i="45"/>
  <c r="BQ22" i="45"/>
  <c r="BV96" i="45"/>
  <c r="AO29" i="36"/>
  <c r="I13" i="22"/>
  <c r="K13" i="22" s="1"/>
  <c r="Q25" i="45"/>
  <c r="BQ95" i="45"/>
  <c r="AM38" i="45" s="1"/>
  <c r="BL56" i="3"/>
  <c r="BL34" i="3"/>
  <c r="BL16" i="3"/>
  <c r="E11" i="5"/>
  <c r="BL50" i="3"/>
  <c r="BL36" i="3"/>
  <c r="BL24" i="3"/>
  <c r="BL14" i="3"/>
  <c r="BP87" i="45"/>
  <c r="BP102" i="45"/>
  <c r="AN45" i="45" s="1"/>
  <c r="Q26" i="45"/>
  <c r="AO27" i="36"/>
  <c r="AO25" i="36"/>
  <c r="AO32" i="36"/>
  <c r="AO34" i="36"/>
  <c r="AO33" i="36"/>
  <c r="AO28" i="36"/>
  <c r="BW18" i="45"/>
  <c r="BW21" i="45"/>
  <c r="BW25" i="45"/>
  <c r="BW29" i="45"/>
  <c r="BW37" i="45"/>
  <c r="BW22" i="45"/>
  <c r="BW26" i="45"/>
  <c r="BW30" i="45"/>
  <c r="BW42" i="45"/>
  <c r="BW46" i="45"/>
  <c r="BW50" i="45"/>
  <c r="BW54" i="45"/>
  <c r="BW58" i="45"/>
  <c r="BW62" i="45"/>
  <c r="BV84" i="45"/>
  <c r="BV80" i="45"/>
  <c r="BV100" i="45"/>
  <c r="BV87" i="45"/>
  <c r="BV86" i="45"/>
  <c r="BV79" i="45"/>
  <c r="BV99" i="45"/>
  <c r="BW16" i="45"/>
  <c r="BW19" i="45"/>
  <c r="BW23" i="45"/>
  <c r="BW27" i="45"/>
  <c r="BW35" i="45"/>
  <c r="BW39" i="45"/>
  <c r="BW20" i="45"/>
  <c r="BW24" i="45"/>
  <c r="BW28" i="45"/>
  <c r="BW40" i="45"/>
  <c r="BW44" i="45"/>
  <c r="BW48" i="45"/>
  <c r="BW52" i="45"/>
  <c r="BW56" i="45"/>
  <c r="BW60" i="45"/>
  <c r="BV88" i="45"/>
  <c r="BV72" i="45"/>
  <c r="BV83" i="45"/>
  <c r="BV82" i="45"/>
  <c r="BV90" i="45"/>
  <c r="BV95" i="45"/>
  <c r="BV75" i="45"/>
  <c r="BV78" i="45"/>
  <c r="BV92" i="45"/>
  <c r="BV98" i="45"/>
  <c r="K12" i="5"/>
  <c r="BQ91" i="45"/>
  <c r="AM34" i="45" s="1"/>
  <c r="AR14" i="45"/>
  <c r="AR15" i="45" s="1"/>
  <c r="AO31" i="36"/>
  <c r="AO26" i="36"/>
  <c r="O14" i="11"/>
  <c r="O23" i="11"/>
  <c r="O26" i="11"/>
  <c r="N11" i="11"/>
  <c r="N14" i="11"/>
  <c r="O15" i="11"/>
  <c r="O27" i="11"/>
  <c r="O16" i="11"/>
  <c r="O24" i="11"/>
  <c r="O17" i="11"/>
  <c r="N20" i="11"/>
  <c r="N17" i="11"/>
  <c r="N12" i="11"/>
  <c r="N15" i="11"/>
  <c r="N18" i="11"/>
  <c r="N24" i="11"/>
  <c r="N27" i="11"/>
  <c r="N21" i="11"/>
  <c r="AO36" i="36"/>
  <c r="BQ45" i="45"/>
  <c r="BQ30" i="45"/>
  <c r="BQ41" i="45"/>
  <c r="BQ47" i="45"/>
  <c r="BQ49" i="45"/>
  <c r="BQ51" i="45"/>
  <c r="BQ53" i="45"/>
  <c r="BQ55" i="45"/>
  <c r="BQ57" i="45"/>
  <c r="BQ59" i="45"/>
  <c r="BQ61" i="45"/>
  <c r="BQ63" i="45"/>
  <c r="BQ28" i="45"/>
  <c r="BQ40" i="45"/>
  <c r="BQ44" i="45"/>
  <c r="BP93" i="45"/>
  <c r="BQ26" i="45"/>
  <c r="BQ33" i="45"/>
  <c r="BQ43" i="45"/>
  <c r="BQ46" i="45"/>
  <c r="BQ48" i="45"/>
  <c r="BQ50" i="45"/>
  <c r="BQ52" i="45"/>
  <c r="BQ54" i="45"/>
  <c r="BQ56" i="45"/>
  <c r="BQ58" i="45"/>
  <c r="BQ60" i="45"/>
  <c r="BQ62" i="45"/>
  <c r="BQ31" i="45"/>
  <c r="BQ42" i="45"/>
  <c r="BP84" i="45"/>
  <c r="BR31" i="45"/>
  <c r="BR33" i="45"/>
  <c r="BR41" i="45"/>
  <c r="BR43" i="45"/>
  <c r="BR45" i="45"/>
  <c r="BR47" i="45"/>
  <c r="BR49" i="45"/>
  <c r="BR51" i="45"/>
  <c r="BR53" i="45"/>
  <c r="BR55" i="45"/>
  <c r="BR57" i="45"/>
  <c r="BR59" i="45"/>
  <c r="BR61" i="45"/>
  <c r="BR63" i="45"/>
  <c r="BQ74" i="45"/>
  <c r="AM17" i="45" s="1"/>
  <c r="BQ81" i="45"/>
  <c r="AM24" i="45" s="1"/>
  <c r="BQ85" i="45"/>
  <c r="AM28" i="45" s="1"/>
  <c r="BQ89" i="45"/>
  <c r="AM32" i="45" s="1"/>
  <c r="BQ92" i="45"/>
  <c r="AM35" i="45" s="1"/>
  <c r="BQ98" i="45"/>
  <c r="AM41" i="45" s="1"/>
  <c r="BR18" i="45"/>
  <c r="BR20" i="45"/>
  <c r="BR22" i="45"/>
  <c r="BR24" i="45"/>
  <c r="BR26" i="45"/>
  <c r="BR28" i="45"/>
  <c r="BR30" i="45"/>
  <c r="BR40" i="45"/>
  <c r="BR42" i="45"/>
  <c r="BR44" i="45"/>
  <c r="BR46" i="45"/>
  <c r="BR48" i="45"/>
  <c r="BR50" i="45"/>
  <c r="BR52" i="45"/>
  <c r="BR54" i="45"/>
  <c r="BR56" i="45"/>
  <c r="BR58" i="45"/>
  <c r="BR60" i="45"/>
  <c r="BR62" i="45"/>
  <c r="BQ77" i="45"/>
  <c r="BQ79" i="45"/>
  <c r="BQ83" i="45"/>
  <c r="AM26" i="45" s="1"/>
  <c r="BQ87" i="45"/>
  <c r="AM30" i="45" s="1"/>
  <c r="BQ96" i="45"/>
  <c r="BQ102" i="45"/>
  <c r="AM45" i="45" s="1"/>
  <c r="BX33" i="3"/>
  <c r="R34" i="13" s="1"/>
  <c r="L11" i="5"/>
  <c r="F13" i="5"/>
  <c r="G13" i="5" s="1"/>
  <c r="BK54" i="3"/>
  <c r="BK46" i="3"/>
  <c r="BK44" i="3"/>
  <c r="BK28" i="3"/>
  <c r="BK15" i="3"/>
  <c r="R12" i="1"/>
  <c r="BK58" i="3"/>
  <c r="BK48" i="3"/>
  <c r="BK24" i="3"/>
  <c r="BK51" i="3"/>
  <c r="BK19" i="3"/>
  <c r="BK40" i="3"/>
  <c r="BK38" i="3"/>
  <c r="BK37" i="3"/>
  <c r="BK56" i="3"/>
  <c r="BK35" i="3"/>
  <c r="BK32" i="3"/>
  <c r="BK43" i="3"/>
  <c r="BL26" i="3"/>
  <c r="BL40" i="3"/>
  <c r="BL45" i="3"/>
  <c r="BL29" i="3"/>
  <c r="BL18" i="3"/>
  <c r="BL57" i="3"/>
  <c r="BL54" i="3"/>
  <c r="BL47" i="3"/>
  <c r="BL31" i="3"/>
  <c r="BK94" i="3"/>
  <c r="BK76" i="3"/>
  <c r="BK89" i="3"/>
  <c r="AJ15" i="27"/>
  <c r="D14" i="31"/>
  <c r="L10" i="8"/>
  <c r="D10" i="8"/>
  <c r="K10" i="8"/>
  <c r="M10" i="8"/>
  <c r="N10" i="8"/>
  <c r="G10" i="8"/>
  <c r="J10" i="8"/>
  <c r="F10" i="8"/>
  <c r="I10" i="8"/>
  <c r="E10" i="8"/>
  <c r="O10" i="8"/>
  <c r="H10" i="8"/>
  <c r="Z9" i="11"/>
  <c r="N9" i="11" s="1"/>
  <c r="AA9" i="11"/>
  <c r="O9" i="11" s="1"/>
  <c r="D25" i="4"/>
  <c r="BK49" i="3"/>
  <c r="BK17" i="3"/>
  <c r="BK20" i="3"/>
  <c r="BK47" i="3"/>
  <c r="BK18" i="3"/>
  <c r="M25" i="4"/>
  <c r="BL37" i="3"/>
  <c r="BL48" i="3"/>
  <c r="BL32" i="3"/>
  <c r="BL55" i="3"/>
  <c r="AI55" i="27"/>
  <c r="AI49" i="27"/>
  <c r="AI48" i="27"/>
  <c r="F12" i="8"/>
  <c r="BK34" i="3"/>
  <c r="BK31" i="3"/>
  <c r="BK50" i="3"/>
  <c r="BP79" i="3"/>
  <c r="BP89" i="3"/>
  <c r="BQ42" i="3"/>
  <c r="BQ26" i="3"/>
  <c r="BQ53" i="3"/>
  <c r="BQ37" i="3"/>
  <c r="BQ21" i="3"/>
  <c r="BQ48" i="3"/>
  <c r="BQ32" i="3"/>
  <c r="BQ16" i="3"/>
  <c r="BK52" i="3"/>
  <c r="BK36" i="3"/>
  <c r="BK84" i="3"/>
  <c r="Q11" i="3" s="1"/>
  <c r="BP88" i="3"/>
  <c r="BP77" i="3"/>
  <c r="AI54" i="27"/>
  <c r="BQ54" i="3"/>
  <c r="BQ43" i="3"/>
  <c r="BQ27" i="3"/>
  <c r="H11" i="8"/>
  <c r="BK41" i="3"/>
  <c r="BK25" i="3"/>
  <c r="BK55" i="3"/>
  <c r="AJ23" i="27"/>
  <c r="F43" i="5"/>
  <c r="G43" i="5" s="1"/>
  <c r="F41" i="5"/>
  <c r="G41" i="5" s="1"/>
  <c r="F39" i="5"/>
  <c r="G39" i="5" s="1"/>
  <c r="F37" i="5"/>
  <c r="G37" i="5" s="1"/>
  <c r="F35" i="5"/>
  <c r="G35" i="5" s="1"/>
  <c r="F33" i="5"/>
  <c r="G33" i="5" s="1"/>
  <c r="F31" i="5"/>
  <c r="G31" i="5" s="1"/>
  <c r="F29" i="5"/>
  <c r="G29" i="5" s="1"/>
  <c r="F27" i="5"/>
  <c r="G27" i="5" s="1"/>
  <c r="F25" i="5"/>
  <c r="G25" i="5" s="1"/>
  <c r="F23" i="5"/>
  <c r="G23" i="5" s="1"/>
  <c r="F21" i="5"/>
  <c r="G21" i="5" s="1"/>
  <c r="F17" i="5"/>
  <c r="G17" i="5" s="1"/>
  <c r="F15" i="5"/>
  <c r="G15" i="5" s="1"/>
  <c r="F42" i="5"/>
  <c r="G42" i="5" s="1"/>
  <c r="F40" i="5"/>
  <c r="G40" i="5" s="1"/>
  <c r="F38" i="5"/>
  <c r="G38" i="5" s="1"/>
  <c r="F36" i="5"/>
  <c r="G36" i="5" s="1"/>
  <c r="F34" i="5"/>
  <c r="G34" i="5" s="1"/>
  <c r="F32" i="5"/>
  <c r="G32" i="5" s="1"/>
  <c r="F30" i="5"/>
  <c r="G30" i="5" s="1"/>
  <c r="F28" i="5"/>
  <c r="G28" i="5" s="1"/>
  <c r="F26" i="5"/>
  <c r="G26" i="5" s="1"/>
  <c r="F24" i="5"/>
  <c r="G24" i="5" s="1"/>
  <c r="F22" i="5"/>
  <c r="G22" i="5" s="1"/>
  <c r="F20" i="5"/>
  <c r="G20" i="5" s="1"/>
  <c r="F18" i="5"/>
  <c r="G18" i="5" s="1"/>
  <c r="F16" i="5"/>
  <c r="G16" i="5" s="1"/>
  <c r="F14" i="5"/>
  <c r="G14" i="5" s="1"/>
  <c r="F12" i="5"/>
  <c r="AI45" i="27"/>
  <c r="AI47" i="27"/>
  <c r="AJ18" i="27"/>
  <c r="AH50" i="27"/>
  <c r="BL28" i="3"/>
  <c r="AI46" i="27"/>
  <c r="BQ38" i="3"/>
  <c r="BQ22" i="3"/>
  <c r="BQ49" i="3"/>
  <c r="BQ33" i="3"/>
  <c r="BQ17" i="3"/>
  <c r="BQ44" i="3"/>
  <c r="BQ28" i="3"/>
  <c r="BQ57" i="3"/>
  <c r="BP74" i="3"/>
  <c r="BP96" i="3"/>
  <c r="BP75" i="3"/>
  <c r="BQ39" i="3"/>
  <c r="BQ23" i="3"/>
  <c r="BP80" i="3"/>
  <c r="AI50" i="27"/>
  <c r="AI52" i="27"/>
  <c r="M59" i="8"/>
  <c r="G57" i="8"/>
  <c r="E51" i="8"/>
  <c r="J50" i="8"/>
  <c r="D48" i="8"/>
  <c r="K45" i="8"/>
  <c r="L40" i="8"/>
  <c r="I39" i="8"/>
  <c r="F59" i="8"/>
  <c r="M56" i="8"/>
  <c r="E56" i="8"/>
  <c r="G46" i="8"/>
  <c r="K42" i="8"/>
  <c r="H41" i="8"/>
  <c r="J39" i="8"/>
  <c r="J36" i="8"/>
  <c r="H30" i="8"/>
  <c r="K36" i="8"/>
  <c r="H35" i="8"/>
  <c r="I30" i="8"/>
  <c r="F29" i="8"/>
  <c r="G24" i="8"/>
  <c r="F18" i="8"/>
  <c r="N23" i="8"/>
  <c r="K22" i="8"/>
  <c r="L17" i="8"/>
  <c r="D17" i="8"/>
  <c r="I16" i="8"/>
  <c r="L25" i="4"/>
  <c r="BL52" i="3"/>
  <c r="BL30" i="3"/>
  <c r="BL38" i="3"/>
  <c r="BL51" i="3"/>
  <c r="BL35" i="3"/>
  <c r="BL19" i="3"/>
  <c r="BL44" i="3"/>
  <c r="BL20" i="3"/>
  <c r="BL49" i="3"/>
  <c r="BL33" i="3"/>
  <c r="BL17" i="3"/>
  <c r="BL22" i="3"/>
  <c r="BL60" i="3"/>
  <c r="BK82" i="3"/>
  <c r="AH36" i="27"/>
  <c r="AH52" i="27" s="1"/>
  <c r="AJ13" i="27"/>
  <c r="BL59" i="3"/>
  <c r="BL58" i="3"/>
  <c r="AK25" i="31"/>
  <c r="AK41" i="31"/>
  <c r="AI44" i="27"/>
  <c r="AI24" i="27"/>
  <c r="AI40" i="27"/>
  <c r="M48" i="1"/>
  <c r="M50" i="1"/>
  <c r="M52" i="1"/>
  <c r="M54" i="1"/>
  <c r="M56" i="1"/>
  <c r="M58" i="1"/>
  <c r="M60" i="1"/>
  <c r="M62" i="1"/>
  <c r="M64" i="1"/>
  <c r="M66" i="1"/>
  <c r="M68" i="1"/>
  <c r="M70" i="1"/>
  <c r="M72" i="1"/>
  <c r="M74" i="1"/>
  <c r="M76" i="1"/>
  <c r="M78" i="1"/>
  <c r="M80" i="1"/>
  <c r="M82" i="1"/>
  <c r="M84" i="1"/>
  <c r="M86" i="1"/>
  <c r="M88" i="1"/>
  <c r="M90" i="1"/>
  <c r="M92" i="1"/>
  <c r="M94" i="1"/>
  <c r="M96" i="1"/>
  <c r="M98" i="1"/>
  <c r="M100" i="1"/>
  <c r="M102" i="1"/>
  <c r="M104" i="1"/>
  <c r="M106" i="1"/>
  <c r="M108" i="1"/>
  <c r="M110" i="1"/>
  <c r="M112" i="1"/>
  <c r="M114" i="1"/>
  <c r="M116" i="1"/>
  <c r="M118" i="1"/>
  <c r="M120" i="1"/>
  <c r="M122" i="1"/>
  <c r="M124" i="1"/>
  <c r="M126" i="1"/>
  <c r="M128" i="1"/>
  <c r="M130" i="1"/>
  <c r="M132" i="1"/>
  <c r="M134" i="1"/>
  <c r="M136" i="1"/>
  <c r="M138" i="1"/>
  <c r="M140" i="1"/>
  <c r="M142" i="1"/>
  <c r="M144" i="1"/>
  <c r="M146" i="1"/>
  <c r="M148" i="1"/>
  <c r="M150" i="1"/>
  <c r="M152" i="1"/>
  <c r="M154" i="1"/>
  <c r="M156" i="1"/>
  <c r="M158" i="1"/>
  <c r="M160" i="1"/>
  <c r="M162" i="1"/>
  <c r="M164" i="1"/>
  <c r="M166" i="1"/>
  <c r="M168" i="1"/>
  <c r="M170" i="1"/>
  <c r="M172" i="1"/>
  <c r="M174" i="1"/>
  <c r="M176" i="1"/>
  <c r="M178" i="1"/>
  <c r="M180" i="1"/>
  <c r="M182" i="1"/>
  <c r="M184" i="1"/>
  <c r="M186" i="1"/>
  <c r="M188" i="1"/>
  <c r="M190" i="1"/>
  <c r="M192" i="1"/>
  <c r="M194" i="1"/>
  <c r="M196" i="1"/>
  <c r="M198" i="1"/>
  <c r="M200" i="1"/>
  <c r="M202" i="1"/>
  <c r="M204" i="1"/>
  <c r="M206" i="1"/>
  <c r="M208" i="1"/>
  <c r="M210" i="1"/>
  <c r="M212" i="1"/>
  <c r="M49" i="1"/>
  <c r="M51" i="1"/>
  <c r="M53" i="1"/>
  <c r="M55" i="1"/>
  <c r="M57" i="1"/>
  <c r="M59" i="1"/>
  <c r="M61" i="1"/>
  <c r="M63" i="1"/>
  <c r="M65" i="1"/>
  <c r="M67" i="1"/>
  <c r="M69" i="1"/>
  <c r="M71" i="1"/>
  <c r="M73" i="1"/>
  <c r="M75" i="1"/>
  <c r="M77" i="1"/>
  <c r="M79" i="1"/>
  <c r="M81" i="1"/>
  <c r="M83" i="1"/>
  <c r="M85" i="1"/>
  <c r="M87" i="1"/>
  <c r="M89" i="1"/>
  <c r="M91" i="1"/>
  <c r="M93" i="1"/>
  <c r="M95" i="1"/>
  <c r="M97" i="1"/>
  <c r="M99" i="1"/>
  <c r="M101" i="1"/>
  <c r="M103" i="1"/>
  <c r="M105" i="1"/>
  <c r="M107" i="1"/>
  <c r="M109" i="1"/>
  <c r="M111" i="1"/>
  <c r="M113" i="1"/>
  <c r="M115" i="1"/>
  <c r="M117" i="1"/>
  <c r="M119" i="1"/>
  <c r="M121" i="1"/>
  <c r="M123" i="1"/>
  <c r="M125" i="1"/>
  <c r="M127" i="1"/>
  <c r="M129" i="1"/>
  <c r="M131" i="1"/>
  <c r="M133" i="1"/>
  <c r="M135" i="1"/>
  <c r="M137" i="1"/>
  <c r="M139" i="1"/>
  <c r="M141" i="1"/>
  <c r="M143" i="1"/>
  <c r="M145" i="1"/>
  <c r="M147" i="1"/>
  <c r="M149" i="1"/>
  <c r="M151" i="1"/>
  <c r="M153" i="1"/>
  <c r="M155" i="1"/>
  <c r="M157" i="1"/>
  <c r="M159" i="1"/>
  <c r="M161" i="1"/>
  <c r="M163" i="1"/>
  <c r="M165" i="1"/>
  <c r="M167" i="1"/>
  <c r="M169" i="1"/>
  <c r="M171" i="1"/>
  <c r="M173" i="1"/>
  <c r="M175" i="1"/>
  <c r="M177" i="1"/>
  <c r="M179" i="1"/>
  <c r="M181" i="1"/>
  <c r="M183" i="1"/>
  <c r="M185" i="1"/>
  <c r="M187" i="1"/>
  <c r="M189" i="1"/>
  <c r="M191" i="1"/>
  <c r="M193" i="1"/>
  <c r="M195" i="1"/>
  <c r="M197" i="1"/>
  <c r="M199" i="1"/>
  <c r="M201" i="1"/>
  <c r="M203" i="1"/>
  <c r="M205" i="1"/>
  <c r="M207" i="1"/>
  <c r="M209" i="1"/>
  <c r="M211" i="1"/>
  <c r="M213" i="1"/>
  <c r="M214" i="1"/>
  <c r="M216" i="1"/>
  <c r="M218" i="1"/>
  <c r="M220" i="1"/>
  <c r="M222" i="1"/>
  <c r="M224" i="1"/>
  <c r="M226" i="1"/>
  <c r="M228" i="1"/>
  <c r="M230" i="1"/>
  <c r="M232" i="1"/>
  <c r="M234" i="1"/>
  <c r="M236" i="1"/>
  <c r="M238" i="1"/>
  <c r="M240" i="1"/>
  <c r="M242" i="1"/>
  <c r="M244" i="1"/>
  <c r="M246" i="1"/>
  <c r="M248" i="1"/>
  <c r="M250" i="1"/>
  <c r="M252" i="1"/>
  <c r="M254" i="1"/>
  <c r="M256" i="1"/>
  <c r="M258" i="1"/>
  <c r="M260" i="1"/>
  <c r="M262" i="1"/>
  <c r="M264" i="1"/>
  <c r="M266" i="1"/>
  <c r="M268" i="1"/>
  <c r="M270" i="1"/>
  <c r="M272" i="1"/>
  <c r="M274" i="1"/>
  <c r="M276" i="1"/>
  <c r="M278" i="1"/>
  <c r="M280" i="1"/>
  <c r="M282" i="1"/>
  <c r="M284" i="1"/>
  <c r="M286" i="1"/>
  <c r="M288" i="1"/>
  <c r="M290" i="1"/>
  <c r="M292" i="1"/>
  <c r="M294" i="1"/>
  <c r="M296" i="1"/>
  <c r="M298" i="1"/>
  <c r="M300" i="1"/>
  <c r="M302" i="1"/>
  <c r="M304" i="1"/>
  <c r="M306" i="1"/>
  <c r="M308" i="1"/>
  <c r="M310" i="1"/>
  <c r="M312" i="1"/>
  <c r="M314" i="1"/>
  <c r="M316" i="1"/>
  <c r="M318" i="1"/>
  <c r="M320" i="1"/>
  <c r="M322" i="1"/>
  <c r="M324" i="1"/>
  <c r="M326" i="1"/>
  <c r="M328" i="1"/>
  <c r="M330" i="1"/>
  <c r="M332" i="1"/>
  <c r="M334" i="1"/>
  <c r="M336" i="1"/>
  <c r="M338" i="1"/>
  <c r="M340" i="1"/>
  <c r="M342" i="1"/>
  <c r="M344" i="1"/>
  <c r="M346" i="1"/>
  <c r="M348" i="1"/>
  <c r="M350" i="1"/>
  <c r="M352" i="1"/>
  <c r="M354" i="1"/>
  <c r="M356" i="1"/>
  <c r="M358" i="1"/>
  <c r="M360" i="1"/>
  <c r="M362" i="1"/>
  <c r="M364" i="1"/>
  <c r="M366" i="1"/>
  <c r="M368" i="1"/>
  <c r="M370" i="1"/>
  <c r="M372" i="1"/>
  <c r="M374" i="1"/>
  <c r="M376" i="1"/>
  <c r="M378" i="1"/>
  <c r="M215" i="1"/>
  <c r="M217" i="1"/>
  <c r="M219" i="1"/>
  <c r="M221" i="1"/>
  <c r="M223" i="1"/>
  <c r="M225" i="1"/>
  <c r="M227" i="1"/>
  <c r="M229" i="1"/>
  <c r="M231" i="1"/>
  <c r="M233" i="1"/>
  <c r="M235" i="1"/>
  <c r="M237" i="1"/>
  <c r="M239" i="1"/>
  <c r="M241" i="1"/>
  <c r="M243" i="1"/>
  <c r="M245" i="1"/>
  <c r="M247" i="1"/>
  <c r="M249" i="1"/>
  <c r="M251" i="1"/>
  <c r="M253" i="1"/>
  <c r="M255" i="1"/>
  <c r="M257" i="1"/>
  <c r="M259" i="1"/>
  <c r="M261" i="1"/>
  <c r="M263" i="1"/>
  <c r="M265" i="1"/>
  <c r="M267" i="1"/>
  <c r="M269" i="1"/>
  <c r="M271" i="1"/>
  <c r="M273" i="1"/>
  <c r="M275" i="1"/>
  <c r="M277" i="1"/>
  <c r="M279" i="1"/>
  <c r="M281" i="1"/>
  <c r="M283" i="1"/>
  <c r="M285" i="1"/>
  <c r="M287" i="1"/>
  <c r="M289" i="1"/>
  <c r="M291" i="1"/>
  <c r="M293" i="1"/>
  <c r="M295" i="1"/>
  <c r="M297" i="1"/>
  <c r="M299" i="1"/>
  <c r="M301" i="1"/>
  <c r="M303" i="1"/>
  <c r="M305" i="1"/>
  <c r="M307" i="1"/>
  <c r="M309" i="1"/>
  <c r="M311" i="1"/>
  <c r="M313" i="1"/>
  <c r="M315" i="1"/>
  <c r="M317" i="1"/>
  <c r="M319" i="1"/>
  <c r="M321" i="1"/>
  <c r="M323" i="1"/>
  <c r="M325" i="1"/>
  <c r="M327" i="1"/>
  <c r="M329" i="1"/>
  <c r="M331" i="1"/>
  <c r="M333" i="1"/>
  <c r="M335" i="1"/>
  <c r="M337" i="1"/>
  <c r="M339" i="1"/>
  <c r="M341" i="1"/>
  <c r="M343" i="1"/>
  <c r="M345" i="1"/>
  <c r="M347" i="1"/>
  <c r="M349" i="1"/>
  <c r="M351" i="1"/>
  <c r="M353" i="1"/>
  <c r="M355" i="1"/>
  <c r="M357" i="1"/>
  <c r="M359" i="1"/>
  <c r="M361" i="1"/>
  <c r="M363" i="1"/>
  <c r="M365" i="1"/>
  <c r="M367" i="1"/>
  <c r="M369" i="1"/>
  <c r="M371" i="1"/>
  <c r="M373" i="1"/>
  <c r="M375" i="1"/>
  <c r="M377" i="1"/>
  <c r="M379" i="1"/>
  <c r="M462" i="1"/>
  <c r="M464" i="1"/>
  <c r="M466" i="1"/>
  <c r="M468" i="1"/>
  <c r="M470" i="1"/>
  <c r="M472" i="1"/>
  <c r="M474" i="1"/>
  <c r="M476" i="1"/>
  <c r="M478" i="1"/>
  <c r="M480" i="1"/>
  <c r="M463" i="1"/>
  <c r="M465" i="1"/>
  <c r="M467" i="1"/>
  <c r="M469" i="1"/>
  <c r="M471" i="1"/>
  <c r="M473" i="1"/>
  <c r="M475" i="1"/>
  <c r="M477" i="1"/>
  <c r="M479" i="1"/>
  <c r="M481" i="1"/>
  <c r="M482" i="1"/>
  <c r="M484" i="1"/>
  <c r="M486" i="1"/>
  <c r="M488" i="1"/>
  <c r="M490" i="1"/>
  <c r="M492" i="1"/>
  <c r="M494" i="1"/>
  <c r="M496" i="1"/>
  <c r="M498" i="1"/>
  <c r="M500" i="1"/>
  <c r="M483" i="1"/>
  <c r="M485" i="1"/>
  <c r="M487" i="1"/>
  <c r="M489" i="1"/>
  <c r="M491" i="1"/>
  <c r="M493" i="1"/>
  <c r="M495" i="1"/>
  <c r="M497" i="1"/>
  <c r="M499" i="1"/>
  <c r="M501" i="1"/>
  <c r="M502" i="1"/>
  <c r="M504" i="1"/>
  <c r="M506" i="1"/>
  <c r="M508" i="1"/>
  <c r="M510" i="1"/>
  <c r="M512" i="1"/>
  <c r="M514" i="1"/>
  <c r="M516" i="1"/>
  <c r="M518" i="1"/>
  <c r="M520" i="1"/>
  <c r="M503" i="1"/>
  <c r="M505" i="1"/>
  <c r="M507" i="1"/>
  <c r="M509" i="1"/>
  <c r="M511" i="1"/>
  <c r="M513" i="1"/>
  <c r="M515" i="1"/>
  <c r="M517" i="1"/>
  <c r="M519" i="1"/>
  <c r="M521" i="1"/>
  <c r="F56" i="8"/>
  <c r="K55" i="8"/>
  <c r="L50" i="8"/>
  <c r="O43" i="8"/>
  <c r="H38" i="8"/>
  <c r="E58" i="8"/>
  <c r="O56" i="8"/>
  <c r="D55" i="8"/>
  <c r="L47" i="8"/>
  <c r="I46" i="8"/>
  <c r="M42" i="8"/>
  <c r="I38" i="8"/>
  <c r="F37" i="8"/>
  <c r="L36" i="8"/>
  <c r="J30" i="8"/>
  <c r="F26" i="8"/>
  <c r="G34" i="8"/>
  <c r="E28" i="8"/>
  <c r="L25" i="8"/>
  <c r="I24" i="8"/>
  <c r="D22" i="8"/>
  <c r="N20" i="8"/>
  <c r="L14" i="8"/>
  <c r="J21" i="8"/>
  <c r="D19" i="8"/>
  <c r="H15" i="8"/>
  <c r="O16" i="4"/>
  <c r="G16" i="4"/>
  <c r="J25" i="4"/>
  <c r="K25" i="4"/>
  <c r="O15" i="6"/>
  <c r="O21" i="6"/>
  <c r="O18" i="6"/>
  <c r="O17" i="6"/>
  <c r="O13" i="6"/>
  <c r="O20" i="6"/>
  <c r="O19" i="6"/>
  <c r="AH32" i="27"/>
  <c r="AH48" i="27" s="1"/>
  <c r="J44" i="8"/>
  <c r="I41" i="8"/>
  <c r="K39" i="8"/>
  <c r="J57" i="8"/>
  <c r="H43" i="8"/>
  <c r="J41" i="8"/>
  <c r="G29" i="8"/>
  <c r="I27" i="8"/>
  <c r="J35" i="8"/>
  <c r="H29" i="8"/>
  <c r="L53" i="8"/>
  <c r="J47" i="8"/>
  <c r="O38" i="8"/>
  <c r="K31" i="8"/>
  <c r="N24" i="8"/>
  <c r="G21" i="8"/>
  <c r="J11" i="8"/>
  <c r="M25" i="1"/>
  <c r="M17" i="1"/>
  <c r="M26" i="1"/>
  <c r="M11" i="1"/>
  <c r="M28" i="1"/>
  <c r="M24" i="1"/>
  <c r="F20" i="22"/>
  <c r="O22" i="6"/>
  <c r="O14" i="6"/>
  <c r="O16" i="6"/>
  <c r="O12" i="6"/>
  <c r="F21" i="6"/>
  <c r="F17" i="6"/>
  <c r="F13" i="6"/>
  <c r="F18" i="6"/>
  <c r="F12" i="6"/>
  <c r="F22" i="6"/>
  <c r="F14" i="6"/>
  <c r="F20" i="6"/>
  <c r="F19" i="6"/>
  <c r="F15" i="6"/>
  <c r="F16" i="6"/>
  <c r="O11" i="6"/>
  <c r="E23" i="6"/>
  <c r="J23" i="6"/>
  <c r="O25" i="4"/>
  <c r="AH31" i="27"/>
  <c r="AJ31" i="27" s="1"/>
  <c r="I59" i="8"/>
  <c r="L52" i="8"/>
  <c r="M47" i="8"/>
  <c r="D44" i="8"/>
  <c r="D49" i="8"/>
  <c r="I40" i="8"/>
  <c r="E33" i="8"/>
  <c r="O31" i="8"/>
  <c r="K21" i="8"/>
  <c r="I15" i="8"/>
  <c r="M16" i="8"/>
  <c r="J56" i="8"/>
  <c r="D59" i="8"/>
  <c r="F57" i="8"/>
  <c r="H36" i="8"/>
  <c r="F30" i="8"/>
  <c r="D37" i="8"/>
  <c r="E24" i="8"/>
  <c r="I19" i="6"/>
  <c r="N19" i="6" s="1"/>
  <c r="I20" i="6"/>
  <c r="N20" i="6" s="1"/>
  <c r="I12" i="6"/>
  <c r="N12" i="6" s="1"/>
  <c r="I18" i="6"/>
  <c r="K18" i="6" s="1"/>
  <c r="F22" i="22"/>
  <c r="E42" i="8"/>
  <c r="K50" i="5"/>
  <c r="M50" i="5" s="1"/>
  <c r="K34" i="5"/>
  <c r="M34" i="5" s="1"/>
  <c r="K18" i="5"/>
  <c r="M18" i="5" s="1"/>
  <c r="D16" i="4"/>
  <c r="AH37" i="27"/>
  <c r="AH53" i="27" s="1"/>
  <c r="H56" i="8"/>
  <c r="O53" i="8"/>
  <c r="D52" i="8"/>
  <c r="I51" i="8"/>
  <c r="N50" i="8"/>
  <c r="G45" i="8"/>
  <c r="L44" i="8"/>
  <c r="E39" i="8"/>
  <c r="O58" i="8"/>
  <c r="D57" i="8"/>
  <c r="I56" i="8"/>
  <c r="H53" i="8"/>
  <c r="L49" i="8"/>
  <c r="M44" i="8"/>
  <c r="G42" i="8"/>
  <c r="L41" i="8"/>
  <c r="N39" i="8"/>
  <c r="K38" i="8"/>
  <c r="F36" i="8"/>
  <c r="G31" i="8"/>
  <c r="H26" i="8"/>
  <c r="O36" i="8"/>
  <c r="D35" i="8"/>
  <c r="F33" i="8"/>
  <c r="H31" i="8"/>
  <c r="M30" i="8"/>
  <c r="J29" i="8"/>
  <c r="L27" i="8"/>
  <c r="N25" i="8"/>
  <c r="M19" i="8"/>
  <c r="J18" i="8"/>
  <c r="K13" i="8"/>
  <c r="H12" i="8"/>
  <c r="G22" i="8"/>
  <c r="N19" i="8"/>
  <c r="E16" i="8"/>
  <c r="J15" i="8"/>
  <c r="O14" i="8"/>
  <c r="L13" i="8"/>
  <c r="G59" i="8"/>
  <c r="N56" i="8"/>
  <c r="H54" i="8"/>
  <c r="F48" i="8"/>
  <c r="K47" i="8"/>
  <c r="L42" i="8"/>
  <c r="D42" i="8"/>
  <c r="M37" i="8"/>
  <c r="H59" i="8"/>
  <c r="I54" i="8"/>
  <c r="F53" i="8"/>
  <c r="M50" i="8"/>
  <c r="E50" i="8"/>
  <c r="J49" i="8"/>
  <c r="D36" i="8"/>
  <c r="N34" i="8"/>
  <c r="L28" i="8"/>
  <c r="D28" i="8"/>
  <c r="H24" i="8"/>
  <c r="L33" i="8"/>
  <c r="I32" i="8"/>
  <c r="J27" i="8"/>
  <c r="F20" i="8"/>
  <c r="D14" i="8"/>
  <c r="N12" i="8"/>
  <c r="L19" i="8"/>
  <c r="J13" i="8"/>
  <c r="L11" i="8"/>
  <c r="I53" i="8"/>
  <c r="J48" i="8"/>
  <c r="H42" i="8"/>
  <c r="J40" i="8"/>
  <c r="D38" i="8"/>
  <c r="I37" i="8"/>
  <c r="N57" i="8"/>
  <c r="K56" i="8"/>
  <c r="G52" i="8"/>
  <c r="H47" i="8"/>
  <c r="O44" i="8"/>
  <c r="L43" i="8"/>
  <c r="I42" i="8"/>
  <c r="E38" i="8"/>
  <c r="J34" i="8"/>
  <c r="G33" i="8"/>
  <c r="H28" i="8"/>
  <c r="E27" i="8"/>
  <c r="O25" i="8"/>
  <c r="L24" i="8"/>
  <c r="H33" i="8"/>
  <c r="D29" i="8"/>
  <c r="F27" i="8"/>
  <c r="H25" i="8"/>
  <c r="M21" i="8"/>
  <c r="K15" i="8"/>
  <c r="J12" i="8"/>
  <c r="D23" i="8"/>
  <c r="E18" i="8"/>
  <c r="O16" i="8"/>
  <c r="D15" i="8"/>
  <c r="G53" i="8"/>
  <c r="J59" i="8"/>
  <c r="N55" i="8"/>
  <c r="H45" i="8"/>
  <c r="K32" i="8"/>
  <c r="O22" i="8"/>
  <c r="E59" i="8"/>
  <c r="J58" i="8"/>
  <c r="K53" i="8"/>
  <c r="N46" i="8"/>
  <c r="D40" i="8"/>
  <c r="D53" i="8"/>
  <c r="I52" i="8"/>
  <c r="M48" i="8"/>
  <c r="E48" i="8"/>
  <c r="F43" i="8"/>
  <c r="D34" i="8"/>
  <c r="F32" i="8"/>
  <c r="G32" i="8"/>
  <c r="N29" i="8"/>
  <c r="E26" i="8"/>
  <c r="O24" i="8"/>
  <c r="D20" i="8"/>
  <c r="I19" i="8"/>
  <c r="N18" i="8"/>
  <c r="L12" i="8"/>
  <c r="D12" i="8"/>
  <c r="I11" i="8"/>
  <c r="J19" i="8"/>
  <c r="G18" i="8"/>
  <c r="H13" i="8"/>
  <c r="E12" i="8"/>
  <c r="N16" i="4"/>
  <c r="I25" i="4"/>
  <c r="H50" i="8"/>
  <c r="M49" i="8"/>
  <c r="N44" i="8"/>
  <c r="E41" i="8"/>
  <c r="G39" i="8"/>
  <c r="M54" i="8"/>
  <c r="J53" i="8"/>
  <c r="N49" i="8"/>
  <c r="F41" i="8"/>
  <c r="M38" i="8"/>
  <c r="E35" i="8"/>
  <c r="O33" i="8"/>
  <c r="M27" i="8"/>
  <c r="F35" i="8"/>
  <c r="N27" i="8"/>
  <c r="K26" i="8"/>
  <c r="K23" i="8"/>
  <c r="I17" i="8"/>
  <c r="M18" i="8"/>
  <c r="K12" i="8"/>
  <c r="K13" i="5"/>
  <c r="M13" i="5" s="1"/>
  <c r="K30" i="5"/>
  <c r="M30" i="5" s="1"/>
  <c r="K14" i="5"/>
  <c r="M14" i="5" s="1"/>
  <c r="K42" i="5"/>
  <c r="M42" i="5" s="1"/>
  <c r="K46" i="5"/>
  <c r="M46" i="5" s="1"/>
  <c r="K26" i="5"/>
  <c r="M26" i="5" s="1"/>
  <c r="K54" i="5"/>
  <c r="M54" i="5" s="1"/>
  <c r="K38" i="5"/>
  <c r="M38" i="5" s="1"/>
  <c r="K22" i="5"/>
  <c r="M22" i="5" s="1"/>
  <c r="AS11" i="36"/>
  <c r="K32" i="5"/>
  <c r="M32" i="5" s="1"/>
  <c r="K16" i="5"/>
  <c r="M16" i="5" s="1"/>
  <c r="K48" i="5"/>
  <c r="M48" i="5" s="1"/>
  <c r="AH33" i="27"/>
  <c r="AH49" i="27" s="1"/>
  <c r="AH29" i="27"/>
  <c r="AJ29" i="27" s="1"/>
  <c r="AH28" i="27"/>
  <c r="AH44" i="27" s="1"/>
  <c r="M23" i="1"/>
  <c r="M10" i="1"/>
  <c r="M13" i="1"/>
  <c r="M30" i="1"/>
  <c r="M19" i="1"/>
  <c r="M21" i="1"/>
  <c r="M15" i="1"/>
  <c r="M20" i="1"/>
  <c r="M31" i="1"/>
  <c r="M33" i="1"/>
  <c r="M35" i="1"/>
  <c r="M37" i="1"/>
  <c r="M39" i="1"/>
  <c r="M41" i="1"/>
  <c r="M43" i="1"/>
  <c r="M45" i="1"/>
  <c r="M47" i="1"/>
  <c r="M381" i="1"/>
  <c r="M383" i="1"/>
  <c r="M385" i="1"/>
  <c r="M387" i="1"/>
  <c r="M389" i="1"/>
  <c r="M391" i="1"/>
  <c r="M393" i="1"/>
  <c r="M395" i="1"/>
  <c r="M397" i="1"/>
  <c r="M399" i="1"/>
  <c r="M401" i="1"/>
  <c r="M403" i="1"/>
  <c r="M405" i="1"/>
  <c r="M407" i="1"/>
  <c r="M409" i="1"/>
  <c r="M411" i="1"/>
  <c r="M413" i="1"/>
  <c r="M415" i="1"/>
  <c r="M417" i="1"/>
  <c r="M419" i="1"/>
  <c r="M421" i="1"/>
  <c r="M423" i="1"/>
  <c r="M425" i="1"/>
  <c r="M427" i="1"/>
  <c r="M429" i="1"/>
  <c r="M431" i="1"/>
  <c r="M433" i="1"/>
  <c r="M435" i="1"/>
  <c r="M437" i="1"/>
  <c r="M439" i="1"/>
  <c r="M441" i="1"/>
  <c r="M443" i="1"/>
  <c r="M445" i="1"/>
  <c r="M447" i="1"/>
  <c r="M449" i="1"/>
  <c r="M451" i="1"/>
  <c r="M453" i="1"/>
  <c r="M455" i="1"/>
  <c r="M457" i="1"/>
  <c r="M459" i="1"/>
  <c r="M461" i="1"/>
  <c r="M523" i="1"/>
  <c r="M525" i="1"/>
  <c r="M527" i="1"/>
  <c r="M529" i="1"/>
  <c r="M531" i="1"/>
  <c r="M533" i="1"/>
  <c r="M535" i="1"/>
  <c r="M537" i="1"/>
  <c r="M539" i="1"/>
  <c r="M541" i="1"/>
  <c r="M543" i="1"/>
  <c r="M545" i="1"/>
  <c r="M9" i="1"/>
  <c r="M18" i="1"/>
  <c r="M29" i="1"/>
  <c r="M12" i="1"/>
  <c r="M27" i="1"/>
  <c r="M14" i="1"/>
  <c r="M16" i="1"/>
  <c r="M22" i="1"/>
  <c r="M32" i="1"/>
  <c r="M34" i="1"/>
  <c r="M36" i="1"/>
  <c r="M38" i="1"/>
  <c r="M40" i="1"/>
  <c r="M42" i="1"/>
  <c r="M44" i="1"/>
  <c r="M46" i="1"/>
  <c r="M380" i="1"/>
  <c r="M382" i="1"/>
  <c r="M384" i="1"/>
  <c r="M386" i="1"/>
  <c r="M388" i="1"/>
  <c r="M390" i="1"/>
  <c r="M392" i="1"/>
  <c r="M394" i="1"/>
  <c r="M396" i="1"/>
  <c r="M398" i="1"/>
  <c r="M400" i="1"/>
  <c r="M402" i="1"/>
  <c r="M404" i="1"/>
  <c r="M406" i="1"/>
  <c r="M408" i="1"/>
  <c r="M410" i="1"/>
  <c r="M412" i="1"/>
  <c r="M414" i="1"/>
  <c r="M416" i="1"/>
  <c r="M418" i="1"/>
  <c r="M420" i="1"/>
  <c r="M422" i="1"/>
  <c r="M424" i="1"/>
  <c r="M426" i="1"/>
  <c r="M428" i="1"/>
  <c r="M430" i="1"/>
  <c r="M432" i="1"/>
  <c r="M434" i="1"/>
  <c r="M436" i="1"/>
  <c r="M438" i="1"/>
  <c r="M440" i="1"/>
  <c r="M442" i="1"/>
  <c r="M444" i="1"/>
  <c r="M446" i="1"/>
  <c r="M448" i="1"/>
  <c r="M450" i="1"/>
  <c r="M452" i="1"/>
  <c r="M454" i="1"/>
  <c r="M456" i="1"/>
  <c r="M458" i="1"/>
  <c r="M460" i="1"/>
  <c r="M522" i="1"/>
  <c r="M524" i="1"/>
  <c r="M526" i="1"/>
  <c r="M528" i="1"/>
  <c r="M530" i="1"/>
  <c r="M532" i="1"/>
  <c r="M534" i="1"/>
  <c r="M536" i="1"/>
  <c r="M538" i="1"/>
  <c r="M540" i="1"/>
  <c r="M542" i="1"/>
  <c r="M544" i="1"/>
  <c r="M546" i="1"/>
  <c r="E53" i="8"/>
  <c r="G26" i="8"/>
  <c r="G15" i="8"/>
  <c r="H14" i="8"/>
  <c r="AH39" i="27"/>
  <c r="AH55" i="27" s="1"/>
  <c r="AH30" i="27"/>
  <c r="AH46" i="27" s="1"/>
  <c r="AH35" i="27"/>
  <c r="AH38" i="27"/>
  <c r="AH54" i="27" s="1"/>
  <c r="J54" i="8"/>
  <c r="F50" i="8"/>
  <c r="N42" i="8"/>
  <c r="M39" i="8"/>
  <c r="O37" i="8"/>
  <c r="G58" i="8"/>
  <c r="M52" i="8"/>
  <c r="G50" i="8"/>
  <c r="N36" i="8"/>
  <c r="AJ12" i="27"/>
  <c r="AH24" i="27"/>
  <c r="K25" i="5"/>
  <c r="M25" i="5" s="1"/>
  <c r="I57" i="8"/>
  <c r="G55" i="8"/>
  <c r="M45" i="8"/>
  <c r="K43" i="8"/>
  <c r="G30" i="8"/>
  <c r="I28" i="8"/>
  <c r="E17" i="8"/>
  <c r="F16" i="8"/>
  <c r="L23" i="8"/>
  <c r="N21" i="8"/>
  <c r="K24" i="5"/>
  <c r="M24" i="5" s="1"/>
  <c r="K36" i="5"/>
  <c r="M36" i="5" s="1"/>
  <c r="I22" i="6"/>
  <c r="N22" i="6" s="1"/>
  <c r="I14" i="6"/>
  <c r="N14" i="6" s="1"/>
  <c r="K40" i="5"/>
  <c r="M40" i="5" s="1"/>
  <c r="K52" i="5"/>
  <c r="M52" i="5" s="1"/>
  <c r="I21" i="6"/>
  <c r="N21" i="6" s="1"/>
  <c r="I13" i="6"/>
  <c r="N13" i="6" s="1"/>
  <c r="K44" i="5"/>
  <c r="M44" i="5" s="1"/>
  <c r="L58" i="8"/>
  <c r="D58" i="8"/>
  <c r="O51" i="8"/>
  <c r="G43" i="8"/>
  <c r="F40" i="8"/>
  <c r="G56" i="8"/>
  <c r="K52" i="8"/>
  <c r="O48" i="8"/>
  <c r="G40" i="8"/>
  <c r="N37" i="8"/>
  <c r="E36" i="8"/>
  <c r="O34" i="8"/>
  <c r="M28" i="8"/>
  <c r="L22" i="8"/>
  <c r="J16" i="8"/>
  <c r="H23" i="8"/>
  <c r="F17" i="8"/>
  <c r="E52" i="8"/>
  <c r="H34" i="8"/>
  <c r="N28" i="8"/>
  <c r="O28" i="8"/>
  <c r="L16" i="8"/>
  <c r="F19" i="8"/>
  <c r="K57" i="8"/>
  <c r="E55" i="8"/>
  <c r="O45" i="8"/>
  <c r="F42" i="8"/>
  <c r="G37" i="8"/>
  <c r="L57" i="8"/>
  <c r="I48" i="8"/>
  <c r="J43" i="8"/>
  <c r="J32" i="8"/>
  <c r="L30" i="8"/>
  <c r="I29" i="8"/>
  <c r="M25" i="8"/>
  <c r="G36" i="8"/>
  <c r="D16" i="8"/>
  <c r="M11" i="8"/>
  <c r="J52" i="8"/>
  <c r="I49" i="8"/>
  <c r="N45" i="8"/>
  <c r="F31" i="8"/>
  <c r="K11" i="8"/>
  <c r="F58" i="8"/>
  <c r="H48" i="8"/>
  <c r="J46" i="8"/>
  <c r="I43" i="8"/>
  <c r="K41" i="8"/>
  <c r="H40" i="8"/>
  <c r="O50" i="8"/>
  <c r="E44" i="8"/>
  <c r="O42" i="8"/>
  <c r="F39" i="8"/>
  <c r="K35" i="8"/>
  <c r="D30" i="8"/>
  <c r="J24" i="8"/>
  <c r="E30" i="8"/>
  <c r="F25" i="8"/>
  <c r="N22" i="8"/>
  <c r="E19" i="8"/>
  <c r="O17" i="8"/>
  <c r="J23" i="8"/>
  <c r="I20" i="8"/>
  <c r="G14" i="8"/>
  <c r="N11" i="8"/>
  <c r="E45" i="8"/>
  <c r="L55" i="8"/>
  <c r="D47" i="8"/>
  <c r="H32" i="8"/>
  <c r="O29" i="8"/>
  <c r="D25" i="8"/>
  <c r="G23" i="8"/>
  <c r="I21" i="8"/>
  <c r="M14" i="8"/>
  <c r="O12" i="8"/>
  <c r="H52" i="8"/>
  <c r="I47" i="8"/>
  <c r="J55" i="8"/>
  <c r="N43" i="8"/>
  <c r="I33" i="8"/>
  <c r="G27" i="8"/>
  <c r="J25" i="8"/>
  <c r="E23" i="8"/>
  <c r="O21" i="8"/>
  <c r="K17" i="8"/>
  <c r="O13" i="8"/>
  <c r="K16" i="4"/>
  <c r="F25" i="4"/>
  <c r="K59" i="8"/>
  <c r="O47" i="8"/>
  <c r="L38" i="8"/>
  <c r="I50" i="8"/>
  <c r="E32" i="8"/>
  <c r="F13" i="8"/>
  <c r="I16" i="4"/>
  <c r="F23" i="22"/>
  <c r="F18" i="22"/>
  <c r="F17" i="22"/>
  <c r="G48" i="8"/>
  <c r="K44" i="8"/>
  <c r="O40" i="8"/>
  <c r="O57" i="8"/>
  <c r="G49" i="8"/>
  <c r="N38" i="8"/>
  <c r="F51" i="8"/>
  <c r="L37" i="8"/>
  <c r="L34" i="8"/>
  <c r="J28" i="8"/>
  <c r="D26" i="8"/>
  <c r="M34" i="8"/>
  <c r="D31" i="8"/>
  <c r="K28" i="8"/>
  <c r="J22" i="8"/>
  <c r="H16" i="8"/>
  <c r="F23" i="8"/>
  <c r="N15" i="8"/>
  <c r="H46" i="8"/>
  <c r="M58" i="8"/>
  <c r="F52" i="8"/>
  <c r="D46" i="8"/>
  <c r="H55" i="8"/>
  <c r="L51" i="8"/>
  <c r="D43" i="8"/>
  <c r="L32" i="8"/>
  <c r="J26" i="8"/>
  <c r="G25" i="8"/>
  <c r="J31" i="8"/>
  <c r="O11" i="8"/>
  <c r="F16" i="4"/>
  <c r="K58" i="5"/>
  <c r="M58" i="5" s="1"/>
  <c r="F19" i="22"/>
  <c r="F14" i="22"/>
  <c r="F24" i="22"/>
  <c r="N54" i="8"/>
  <c r="O49" i="8"/>
  <c r="F46" i="8"/>
  <c r="O41" i="8"/>
  <c r="F38" i="8"/>
  <c r="D45" i="8"/>
  <c r="N32" i="8"/>
  <c r="L26" i="8"/>
  <c r="I25" i="8"/>
  <c r="E34" i="8"/>
  <c r="O32" i="8"/>
  <c r="L20" i="8"/>
  <c r="J14" i="8"/>
  <c r="H21" i="8"/>
  <c r="F15" i="8"/>
  <c r="M57" i="8"/>
  <c r="D54" i="8"/>
  <c r="N52" i="8"/>
  <c r="K51" i="8"/>
  <c r="E49" i="8"/>
  <c r="G47" i="8"/>
  <c r="L46" i="8"/>
  <c r="F44" i="8"/>
  <c r="M41" i="8"/>
  <c r="O39" i="8"/>
  <c r="L59" i="8"/>
  <c r="O52" i="8"/>
  <c r="D51" i="8"/>
  <c r="F49" i="8"/>
  <c r="K48" i="8"/>
  <c r="E46" i="8"/>
  <c r="J45" i="8"/>
  <c r="N41" i="8"/>
  <c r="K40" i="8"/>
  <c r="H39" i="8"/>
  <c r="J37" i="8"/>
  <c r="M35" i="8"/>
  <c r="D32" i="8"/>
  <c r="N30" i="8"/>
  <c r="K29" i="8"/>
  <c r="I36" i="8"/>
  <c r="N35" i="8"/>
  <c r="K34" i="8"/>
  <c r="M32" i="8"/>
  <c r="O30" i="8"/>
  <c r="L29" i="8"/>
  <c r="M24" i="8"/>
  <c r="H22" i="8"/>
  <c r="J20" i="8"/>
  <c r="G19" i="8"/>
  <c r="L18" i="8"/>
  <c r="D18" i="8"/>
  <c r="E13" i="8"/>
  <c r="G11" i="8"/>
  <c r="K20" i="8"/>
  <c r="I14" i="8"/>
  <c r="N13" i="8"/>
  <c r="H58" i="8"/>
  <c r="M55" i="8"/>
  <c r="E47" i="8"/>
  <c r="F47" i="8"/>
  <c r="D41" i="8"/>
  <c r="M33" i="8"/>
  <c r="K27" i="8"/>
  <c r="D27" i="8"/>
  <c r="I26" i="8"/>
  <c r="D24" i="8"/>
  <c r="I23" i="8"/>
  <c r="G17" i="8"/>
  <c r="D21" i="8"/>
  <c r="K18" i="8"/>
  <c r="I12" i="8"/>
  <c r="K56" i="5"/>
  <c r="M56" i="5" s="1"/>
  <c r="I11" i="6"/>
  <c r="K11" i="6" s="1"/>
  <c r="I15" i="6"/>
  <c r="I16" i="6"/>
  <c r="N16" i="6" s="1"/>
  <c r="K27" i="5"/>
  <c r="M27" i="5" s="1"/>
  <c r="O59" i="8"/>
  <c r="M53" i="8"/>
  <c r="G51" i="8"/>
  <c r="D50" i="8"/>
  <c r="N48" i="8"/>
  <c r="N40" i="8"/>
  <c r="N53" i="8"/>
  <c r="H51" i="8"/>
  <c r="F45" i="8"/>
  <c r="L39" i="8"/>
  <c r="D39" i="8"/>
  <c r="I35" i="8"/>
  <c r="F34" i="8"/>
  <c r="K33" i="8"/>
  <c r="M31" i="8"/>
  <c r="N26" i="8"/>
  <c r="K25" i="8"/>
  <c r="M36" i="8"/>
  <c r="D33" i="8"/>
  <c r="N31" i="8"/>
  <c r="K30" i="8"/>
  <c r="O23" i="8"/>
  <c r="H18" i="8"/>
  <c r="I13" i="8"/>
  <c r="E22" i="8"/>
  <c r="G20" i="8"/>
  <c r="I18" i="8"/>
  <c r="N17" i="8"/>
  <c r="K16" i="8"/>
  <c r="D11" i="8"/>
  <c r="D56" i="8"/>
  <c r="F54" i="8"/>
  <c r="M51" i="8"/>
  <c r="L48" i="8"/>
  <c r="H44" i="8"/>
  <c r="E43" i="8"/>
  <c r="J42" i="8"/>
  <c r="K37" i="8"/>
  <c r="N59" i="8"/>
  <c r="H57" i="8"/>
  <c r="G54" i="8"/>
  <c r="K50" i="8"/>
  <c r="O46" i="8"/>
  <c r="L45" i="8"/>
  <c r="E40" i="8"/>
  <c r="G38" i="8"/>
  <c r="E37" i="8"/>
  <c r="O35" i="8"/>
  <c r="M29" i="8"/>
  <c r="J33" i="8"/>
  <c r="H27" i="8"/>
  <c r="E15" i="8"/>
  <c r="G13" i="8"/>
  <c r="M20" i="8"/>
  <c r="K14" i="8"/>
  <c r="E57" i="8"/>
  <c r="O55" i="8"/>
  <c r="L54" i="8"/>
  <c r="I45" i="8"/>
  <c r="I58" i="8"/>
  <c r="E54" i="8"/>
  <c r="M46" i="8"/>
  <c r="G44" i="8"/>
  <c r="I31" i="8"/>
  <c r="E21" i="8"/>
  <c r="O19" i="8"/>
  <c r="N16" i="8"/>
  <c r="M13" i="8"/>
  <c r="I22" i="8"/>
  <c r="F21" i="8"/>
  <c r="H19" i="8"/>
  <c r="G16" i="8"/>
  <c r="F15" i="22"/>
  <c r="F21" i="22"/>
  <c r="F16" i="22"/>
  <c r="M16" i="4"/>
  <c r="H25" i="4"/>
  <c r="H16" i="4"/>
  <c r="L16" i="4"/>
  <c r="G25" i="4"/>
  <c r="J16" i="4"/>
  <c r="E25" i="4"/>
  <c r="N25" i="4"/>
  <c r="K49" i="5"/>
  <c r="M49" i="5" s="1"/>
  <c r="P35" i="7"/>
  <c r="P19" i="7"/>
  <c r="J17" i="8"/>
  <c r="L15" i="8"/>
  <c r="P58" i="7"/>
  <c r="P42" i="7"/>
  <c r="P34" i="7"/>
  <c r="P26" i="7"/>
  <c r="P18" i="7"/>
  <c r="P43" i="7"/>
  <c r="P27" i="7"/>
  <c r="K55" i="5"/>
  <c r="M55" i="5" s="1"/>
  <c r="K39" i="5"/>
  <c r="M39" i="5" s="1"/>
  <c r="K23" i="5"/>
  <c r="M23" i="5" s="1"/>
  <c r="N58" i="8"/>
  <c r="K49" i="8"/>
  <c r="J38" i="8"/>
  <c r="F55" i="8"/>
  <c r="K54" i="8"/>
  <c r="J51" i="8"/>
  <c r="N47" i="8"/>
  <c r="K46" i="8"/>
  <c r="H37" i="8"/>
  <c r="E25" i="8"/>
  <c r="L35" i="8"/>
  <c r="I34" i="8"/>
  <c r="N33" i="8"/>
  <c r="G28" i="8"/>
  <c r="F22" i="8"/>
  <c r="N14" i="8"/>
  <c r="L21" i="8"/>
  <c r="H17" i="8"/>
  <c r="F11" i="8"/>
  <c r="L56" i="8"/>
  <c r="I55" i="8"/>
  <c r="M43" i="8"/>
  <c r="G41" i="8"/>
  <c r="K58" i="8"/>
  <c r="O54" i="8"/>
  <c r="N51" i="8"/>
  <c r="H49" i="8"/>
  <c r="I44" i="8"/>
  <c r="M40" i="8"/>
  <c r="G35" i="8"/>
  <c r="E29" i="8"/>
  <c r="O27" i="8"/>
  <c r="F24" i="8"/>
  <c r="L31" i="8"/>
  <c r="M26" i="8"/>
  <c r="M23" i="8"/>
  <c r="M15" i="8"/>
  <c r="E20" i="8"/>
  <c r="O18" i="8"/>
  <c r="M12" i="8"/>
  <c r="P44" i="7"/>
  <c r="P36" i="7"/>
  <c r="P28" i="7"/>
  <c r="P20" i="7"/>
  <c r="P12" i="7"/>
  <c r="P37" i="7"/>
  <c r="P29" i="7"/>
  <c r="P21" i="7"/>
  <c r="P50" i="7"/>
  <c r="P59" i="7"/>
  <c r="P51" i="7"/>
  <c r="P11" i="7"/>
  <c r="F28" i="8"/>
  <c r="K24" i="8"/>
  <c r="H20" i="8"/>
  <c r="F14" i="8"/>
  <c r="E11" i="8"/>
  <c r="D13" i="8"/>
  <c r="P40" i="7"/>
  <c r="P32" i="7"/>
  <c r="P24" i="7"/>
  <c r="P16" i="7"/>
  <c r="E31" i="8"/>
  <c r="O26" i="8"/>
  <c r="K19" i="8"/>
  <c r="M17" i="8"/>
  <c r="O15" i="8"/>
  <c r="M22" i="8"/>
  <c r="O20" i="8"/>
  <c r="E14" i="8"/>
  <c r="G12" i="8"/>
  <c r="P56" i="7"/>
  <c r="P48" i="7"/>
  <c r="P57" i="7"/>
  <c r="P49" i="7"/>
  <c r="P41" i="7"/>
  <c r="K19" i="5"/>
  <c r="M19" i="5" s="1"/>
  <c r="P54" i="7"/>
  <c r="P46" i="7"/>
  <c r="P38" i="7"/>
  <c r="P30" i="7"/>
  <c r="P22" i="7"/>
  <c r="P14" i="7"/>
  <c r="P55" i="7"/>
  <c r="P47" i="7"/>
  <c r="P39" i="7"/>
  <c r="P31" i="7"/>
  <c r="P23" i="7"/>
  <c r="P15" i="7"/>
  <c r="K47" i="5"/>
  <c r="M47" i="5" s="1"/>
  <c r="K31" i="5"/>
  <c r="M31" i="5" s="1"/>
  <c r="K15" i="5"/>
  <c r="M15" i="5" s="1"/>
  <c r="P10" i="7"/>
  <c r="P52" i="7"/>
  <c r="P53" i="7"/>
  <c r="P45" i="7"/>
  <c r="P13" i="7"/>
  <c r="AN10" i="11"/>
  <c r="AV10" i="11" s="1"/>
  <c r="E10" i="11" s="1"/>
  <c r="AN21" i="11"/>
  <c r="AV21" i="11" s="1"/>
  <c r="E21" i="11" s="1"/>
  <c r="AN17" i="11"/>
  <c r="AV17" i="11" s="1"/>
  <c r="E17" i="11" s="1"/>
  <c r="AN13" i="11"/>
  <c r="AV13" i="11" s="1"/>
  <c r="E13" i="11" s="1"/>
  <c r="AN24" i="11"/>
  <c r="AV24" i="11" s="1"/>
  <c r="E24" i="11" s="1"/>
  <c r="AN20" i="11"/>
  <c r="AV20" i="11" s="1"/>
  <c r="E20" i="11" s="1"/>
  <c r="AN16" i="11"/>
  <c r="AV16" i="11" s="1"/>
  <c r="E16" i="11" s="1"/>
  <c r="AN12" i="11"/>
  <c r="AV12" i="11" s="1"/>
  <c r="E12" i="11" s="1"/>
  <c r="AN29" i="11"/>
  <c r="AV29" i="11" s="1"/>
  <c r="E29" i="11" s="1"/>
  <c r="AN23" i="11"/>
  <c r="AV23" i="11" s="1"/>
  <c r="E23" i="11" s="1"/>
  <c r="AN19" i="11"/>
  <c r="AV19" i="11" s="1"/>
  <c r="E19" i="11" s="1"/>
  <c r="AN15" i="11"/>
  <c r="AV15" i="11" s="1"/>
  <c r="E15" i="11" s="1"/>
  <c r="AN11" i="11"/>
  <c r="AV11" i="11" s="1"/>
  <c r="E11" i="11" s="1"/>
  <c r="AN22" i="11"/>
  <c r="AV22" i="11" s="1"/>
  <c r="E22" i="11" s="1"/>
  <c r="AN26" i="11"/>
  <c r="AV26" i="11" s="1"/>
  <c r="E26" i="11" s="1"/>
  <c r="AN14" i="11"/>
  <c r="AV14" i="11" s="1"/>
  <c r="E14" i="11" s="1"/>
  <c r="AN27" i="11"/>
  <c r="AV27" i="11" s="1"/>
  <c r="E27" i="11" s="1"/>
  <c r="AN18" i="11"/>
  <c r="AV18" i="11" s="1"/>
  <c r="E18" i="11" s="1"/>
  <c r="AN28" i="11"/>
  <c r="AV28" i="11" s="1"/>
  <c r="E28" i="11" s="1"/>
  <c r="AN25" i="11"/>
  <c r="AV25" i="11" s="1"/>
  <c r="E25" i="11" s="1"/>
  <c r="I17" i="6"/>
  <c r="N17" i="6" s="1"/>
  <c r="P33" i="7"/>
  <c r="P25" i="7"/>
  <c r="P17" i="7"/>
  <c r="I20" i="11"/>
  <c r="J20" i="11"/>
  <c r="I13" i="11"/>
  <c r="J13" i="11"/>
  <c r="J22" i="11"/>
  <c r="I22" i="11"/>
  <c r="I16" i="11"/>
  <c r="J16" i="11"/>
  <c r="J18" i="11"/>
  <c r="I18" i="11"/>
  <c r="D25" i="22"/>
  <c r="J28" i="11"/>
  <c r="I28" i="11"/>
  <c r="J21" i="11"/>
  <c r="I21" i="11"/>
  <c r="J10" i="11"/>
  <c r="I10" i="11"/>
  <c r="J24" i="11"/>
  <c r="I24" i="11"/>
  <c r="I26" i="11"/>
  <c r="J26" i="11"/>
  <c r="S13" i="4"/>
  <c r="J27" i="11"/>
  <c r="I27" i="11"/>
  <c r="I19" i="11"/>
  <c r="J19" i="11"/>
  <c r="I29" i="11"/>
  <c r="J29" i="11"/>
  <c r="J15" i="11"/>
  <c r="I15" i="11"/>
  <c r="I17" i="11"/>
  <c r="J17" i="11"/>
  <c r="J11" i="11"/>
  <c r="I11" i="11"/>
  <c r="J12" i="11"/>
  <c r="I12" i="11"/>
  <c r="I14" i="11"/>
  <c r="J14" i="11"/>
  <c r="I23" i="11"/>
  <c r="J23" i="11"/>
  <c r="J25" i="11"/>
  <c r="I25" i="11"/>
  <c r="F13" i="22"/>
  <c r="E25" i="22"/>
  <c r="K37" i="5"/>
  <c r="M37" i="5" s="1"/>
  <c r="K29" i="5"/>
  <c r="M29" i="5" s="1"/>
  <c r="K21" i="5"/>
  <c r="M21" i="5" s="1"/>
  <c r="K33" i="5"/>
  <c r="M33" i="5" s="1"/>
  <c r="K17" i="5"/>
  <c r="M17" i="5" s="1"/>
  <c r="K59" i="5"/>
  <c r="M59" i="5" s="1"/>
  <c r="K51" i="5"/>
  <c r="M51" i="5" s="1"/>
  <c r="K43" i="5"/>
  <c r="M43" i="5" s="1"/>
  <c r="K35" i="5"/>
  <c r="M35" i="5" s="1"/>
  <c r="K28" i="5"/>
  <c r="M28" i="5" s="1"/>
  <c r="K20" i="5"/>
  <c r="M20" i="5" s="1"/>
  <c r="K61" i="5"/>
  <c r="M61" i="5" s="1"/>
  <c r="K53" i="5"/>
  <c r="M53" i="5" s="1"/>
  <c r="K45" i="5"/>
  <c r="M45" i="5" s="1"/>
  <c r="K57" i="5"/>
  <c r="M57" i="5" s="1"/>
  <c r="K41" i="5"/>
  <c r="M41" i="5" s="1"/>
  <c r="K60" i="5"/>
  <c r="M60" i="5" s="1"/>
  <c r="D23" i="6"/>
  <c r="F11" i="6"/>
  <c r="AN27" i="45" l="1"/>
  <c r="R1274" i="13"/>
  <c r="R151" i="1"/>
  <c r="R152" i="1"/>
  <c r="R11" i="1"/>
  <c r="R150" i="1"/>
  <c r="R15" i="1"/>
  <c r="BQ86" i="45" s="1"/>
  <c r="AM29" i="45" s="1"/>
  <c r="R10" i="13"/>
  <c r="R15" i="13"/>
  <c r="R13" i="13"/>
  <c r="R22" i="13"/>
  <c r="R17" i="1"/>
  <c r="AG15" i="31"/>
  <c r="AX10" i="3"/>
  <c r="R24" i="13"/>
  <c r="R27" i="1"/>
  <c r="R13" i="1"/>
  <c r="R20" i="13"/>
  <c r="R35" i="13"/>
  <c r="R23" i="1"/>
  <c r="R14" i="13"/>
  <c r="R41" i="13"/>
  <c r="R17" i="13"/>
  <c r="BP81" i="45" s="1"/>
  <c r="R16" i="1"/>
  <c r="BQ94" i="45" s="1"/>
  <c r="AM37" i="45" s="1"/>
  <c r="R29" i="1"/>
  <c r="R19" i="1"/>
  <c r="R23" i="13"/>
  <c r="R33" i="13"/>
  <c r="R40" i="13"/>
  <c r="R18" i="13"/>
  <c r="R32" i="13"/>
  <c r="R29" i="13"/>
  <c r="T12" i="15"/>
  <c r="BD78" i="3" s="1"/>
  <c r="BP78" i="3" s="1"/>
  <c r="R37" i="13"/>
  <c r="T11" i="15"/>
  <c r="R28" i="1"/>
  <c r="T15" i="15"/>
  <c r="T17" i="15"/>
  <c r="T19" i="15"/>
  <c r="T21" i="15"/>
  <c r="T23" i="15"/>
  <c r="T25" i="15"/>
  <c r="T27" i="15"/>
  <c r="T29" i="15"/>
  <c r="T31" i="15"/>
  <c r="T33" i="15"/>
  <c r="T16" i="15"/>
  <c r="T18" i="15"/>
  <c r="T20" i="15"/>
  <c r="T22" i="15"/>
  <c r="T24" i="15"/>
  <c r="T26" i="15"/>
  <c r="T28" i="15"/>
  <c r="T30" i="15"/>
  <c r="T32" i="15"/>
  <c r="T34" i="15"/>
  <c r="R30" i="13"/>
  <c r="R1271" i="13"/>
  <c r="R1273" i="13"/>
  <c r="T10" i="15"/>
  <c r="BV76" i="45" s="1"/>
  <c r="R24" i="1"/>
  <c r="R36" i="13"/>
  <c r="R25" i="13"/>
  <c r="R11" i="21"/>
  <c r="R10" i="21"/>
  <c r="R21" i="13"/>
  <c r="R10" i="1"/>
  <c r="R26" i="1"/>
  <c r="R11" i="20"/>
  <c r="R10" i="20"/>
  <c r="R12" i="20"/>
  <c r="R16" i="13"/>
  <c r="R22" i="1"/>
  <c r="R20" i="1"/>
  <c r="R19" i="13"/>
  <c r="R14" i="1"/>
  <c r="BQ82" i="45" s="1"/>
  <c r="AM25" i="45" s="1"/>
  <c r="R18" i="1"/>
  <c r="R21" i="1"/>
  <c r="R28" i="13"/>
  <c r="I25" i="22"/>
  <c r="R26" i="13"/>
  <c r="R9" i="20"/>
  <c r="R9" i="21"/>
  <c r="T9" i="15"/>
  <c r="R9" i="1"/>
  <c r="K25" i="22"/>
  <c r="AN36" i="45"/>
  <c r="P9" i="7"/>
  <c r="P10" i="8"/>
  <c r="R42" i="13"/>
  <c r="R39" i="13"/>
  <c r="R1270" i="13"/>
  <c r="R1245" i="13"/>
  <c r="R1247" i="13"/>
  <c r="R1249" i="13"/>
  <c r="R1251" i="13"/>
  <c r="R1253" i="13"/>
  <c r="R1255" i="13"/>
  <c r="R1257" i="13"/>
  <c r="R1259" i="13"/>
  <c r="R1261" i="13"/>
  <c r="R1263" i="13"/>
  <c r="R1265" i="13"/>
  <c r="R1267" i="13"/>
  <c r="R1272" i="13"/>
  <c r="R1185" i="13"/>
  <c r="R1187" i="13"/>
  <c r="R1189" i="13"/>
  <c r="R1191" i="13"/>
  <c r="R1193" i="13"/>
  <c r="R1195" i="13"/>
  <c r="R1197" i="13"/>
  <c r="R1199" i="13"/>
  <c r="R1201" i="13"/>
  <c r="R1203" i="13"/>
  <c r="R1205" i="13"/>
  <c r="R1207" i="13"/>
  <c r="R1209" i="13"/>
  <c r="R1211" i="13"/>
  <c r="R1213" i="13"/>
  <c r="R1215" i="13"/>
  <c r="R1217" i="13"/>
  <c r="R1219" i="13"/>
  <c r="R1221" i="13"/>
  <c r="R1223" i="13"/>
  <c r="R1225" i="13"/>
  <c r="R1227" i="13"/>
  <c r="R1229" i="13"/>
  <c r="R1231" i="13"/>
  <c r="R1233" i="13"/>
  <c r="R1235" i="13"/>
  <c r="R1237" i="13"/>
  <c r="R1239" i="13"/>
  <c r="R1241" i="13"/>
  <c r="R1243" i="13"/>
  <c r="R1184" i="13"/>
  <c r="R656" i="13"/>
  <c r="R658" i="13"/>
  <c r="R660" i="13"/>
  <c r="R662" i="13"/>
  <c r="R664" i="13"/>
  <c r="R666" i="13"/>
  <c r="R668" i="13"/>
  <c r="R670" i="13"/>
  <c r="R672" i="13"/>
  <c r="R674" i="13"/>
  <c r="R676" i="13"/>
  <c r="R678" i="13"/>
  <c r="R680" i="13"/>
  <c r="R682" i="13"/>
  <c r="R684" i="13"/>
  <c r="R686" i="13"/>
  <c r="R688" i="13"/>
  <c r="R690" i="13"/>
  <c r="R692" i="13"/>
  <c r="R694" i="13"/>
  <c r="R696" i="13"/>
  <c r="R698" i="13"/>
  <c r="R700" i="13"/>
  <c r="R702" i="13"/>
  <c r="R704" i="13"/>
  <c r="R706" i="13"/>
  <c r="R708" i="13"/>
  <c r="R710" i="13"/>
  <c r="R712" i="13"/>
  <c r="R714" i="13"/>
  <c r="R716" i="13"/>
  <c r="R718" i="13"/>
  <c r="BP86" i="45" s="1"/>
  <c r="AN29" i="45" s="1"/>
  <c r="R720" i="13"/>
  <c r="R722" i="13"/>
  <c r="R724" i="13"/>
  <c r="R726" i="13"/>
  <c r="BP92" i="45" s="1"/>
  <c r="AN35" i="45" s="1"/>
  <c r="R728" i="13"/>
  <c r="R730" i="13"/>
  <c r="R732" i="13"/>
  <c r="R734" i="13"/>
  <c r="R1269" i="13"/>
  <c r="R1244" i="13"/>
  <c r="R1246" i="13"/>
  <c r="R1248" i="13"/>
  <c r="R1250" i="13"/>
  <c r="R1252" i="13"/>
  <c r="R1254" i="13"/>
  <c r="R1256" i="13"/>
  <c r="R1258" i="13"/>
  <c r="R1260" i="13"/>
  <c r="R1262" i="13"/>
  <c r="R1264" i="13"/>
  <c r="R1266" i="13"/>
  <c r="R1268" i="13"/>
  <c r="R1186" i="13"/>
  <c r="R1188" i="13"/>
  <c r="R1190" i="13"/>
  <c r="R1192" i="13"/>
  <c r="R1194" i="13"/>
  <c r="R1196" i="13"/>
  <c r="R1198" i="13"/>
  <c r="R1200" i="13"/>
  <c r="R1202" i="13"/>
  <c r="R1204" i="13"/>
  <c r="R1206" i="13"/>
  <c r="R1208" i="13"/>
  <c r="R1210" i="13"/>
  <c r="R1212" i="13"/>
  <c r="R1214" i="13"/>
  <c r="R1216" i="13"/>
  <c r="R1218" i="13"/>
  <c r="R1220" i="13"/>
  <c r="R1222" i="13"/>
  <c r="R1224" i="13"/>
  <c r="R1226" i="13"/>
  <c r="R1228" i="13"/>
  <c r="R1230" i="13"/>
  <c r="R1232" i="13"/>
  <c r="R1234" i="13"/>
  <c r="R1236" i="13"/>
  <c r="R1238" i="13"/>
  <c r="R1240" i="13"/>
  <c r="R1242" i="13"/>
  <c r="R1183" i="13"/>
  <c r="R657" i="13"/>
  <c r="R659" i="13"/>
  <c r="R661" i="13"/>
  <c r="R663" i="13"/>
  <c r="R665" i="13"/>
  <c r="R667" i="13"/>
  <c r="R669" i="13"/>
  <c r="R671" i="13"/>
  <c r="R673" i="13"/>
  <c r="R675" i="13"/>
  <c r="R677" i="13"/>
  <c r="R679" i="13"/>
  <c r="R681" i="13"/>
  <c r="R683" i="13"/>
  <c r="R685" i="13"/>
  <c r="R687" i="13"/>
  <c r="R689" i="13"/>
  <c r="R691" i="13"/>
  <c r="R693" i="13"/>
  <c r="R695" i="13"/>
  <c r="R697" i="13"/>
  <c r="R699" i="13"/>
  <c r="R701" i="13"/>
  <c r="R703" i="13"/>
  <c r="R705" i="13"/>
  <c r="R707" i="13"/>
  <c r="R709" i="13"/>
  <c r="BP77" i="45" s="1"/>
  <c r="AN20" i="45" s="1"/>
  <c r="R711" i="13"/>
  <c r="R713" i="13"/>
  <c r="R715" i="13"/>
  <c r="R717" i="13"/>
  <c r="R719" i="13"/>
  <c r="BP88" i="45" s="1"/>
  <c r="AN31" i="45" s="1"/>
  <c r="R721" i="13"/>
  <c r="R723" i="13"/>
  <c r="R725" i="13"/>
  <c r="R727" i="13"/>
  <c r="BP94" i="45" s="1"/>
  <c r="AN37" i="45" s="1"/>
  <c r="R729" i="13"/>
  <c r="R731" i="13"/>
  <c r="R733" i="13"/>
  <c r="R736" i="13"/>
  <c r="R738" i="13"/>
  <c r="R740" i="13"/>
  <c r="R742" i="13"/>
  <c r="BP99" i="45" s="1"/>
  <c r="AN42" i="45" s="1"/>
  <c r="R744" i="13"/>
  <c r="R746" i="13"/>
  <c r="R748" i="13"/>
  <c r="R750" i="13"/>
  <c r="R752" i="13"/>
  <c r="R754" i="13"/>
  <c r="R756" i="13"/>
  <c r="R758" i="13"/>
  <c r="R760" i="13"/>
  <c r="R762" i="13"/>
  <c r="R764" i="13"/>
  <c r="R766" i="13"/>
  <c r="R768" i="13"/>
  <c r="R770" i="13"/>
  <c r="R772" i="13"/>
  <c r="R774" i="13"/>
  <c r="R776" i="13"/>
  <c r="R778" i="13"/>
  <c r="R780" i="13"/>
  <c r="R782" i="13"/>
  <c r="R784" i="13"/>
  <c r="R786" i="13"/>
  <c r="R788" i="13"/>
  <c r="R790" i="13"/>
  <c r="R792" i="13"/>
  <c r="R794" i="13"/>
  <c r="R796" i="13"/>
  <c r="R798" i="13"/>
  <c r="R800" i="13"/>
  <c r="R802" i="13"/>
  <c r="R804" i="13"/>
  <c r="R806" i="13"/>
  <c r="R808" i="13"/>
  <c r="R810" i="13"/>
  <c r="R812" i="13"/>
  <c r="R814" i="13"/>
  <c r="R816" i="13"/>
  <c r="R818" i="13"/>
  <c r="R820" i="13"/>
  <c r="R822" i="13"/>
  <c r="R824" i="13"/>
  <c r="R826" i="13"/>
  <c r="R828" i="13"/>
  <c r="R830" i="13"/>
  <c r="R832" i="13"/>
  <c r="R834" i="13"/>
  <c r="R836" i="13"/>
  <c r="R838" i="13"/>
  <c r="R840" i="13"/>
  <c r="R842" i="13"/>
  <c r="R844" i="13"/>
  <c r="R846" i="13"/>
  <c r="R848" i="13"/>
  <c r="R850" i="13"/>
  <c r="R852" i="13"/>
  <c r="R854" i="13"/>
  <c r="R856" i="13"/>
  <c r="R858" i="13"/>
  <c r="R860" i="13"/>
  <c r="R862" i="13"/>
  <c r="R864" i="13"/>
  <c r="R866" i="13"/>
  <c r="R868" i="13"/>
  <c r="R870" i="13"/>
  <c r="R872" i="13"/>
  <c r="R874" i="13"/>
  <c r="R876" i="13"/>
  <c r="R878" i="13"/>
  <c r="R880" i="13"/>
  <c r="R882" i="13"/>
  <c r="R884" i="13"/>
  <c r="R735" i="13"/>
  <c r="R737" i="13"/>
  <c r="R739" i="13"/>
  <c r="R741" i="13"/>
  <c r="R743" i="13"/>
  <c r="R745" i="13"/>
  <c r="R747" i="13"/>
  <c r="R749" i="13"/>
  <c r="R751" i="13"/>
  <c r="R753" i="13"/>
  <c r="R755" i="13"/>
  <c r="R757" i="13"/>
  <c r="R759" i="13"/>
  <c r="R761" i="13"/>
  <c r="R763" i="13"/>
  <c r="R765" i="13"/>
  <c r="R767" i="13"/>
  <c r="R769" i="13"/>
  <c r="R771" i="13"/>
  <c r="R773" i="13"/>
  <c r="R775" i="13"/>
  <c r="R777" i="13"/>
  <c r="R779" i="13"/>
  <c r="R781" i="13"/>
  <c r="R783" i="13"/>
  <c r="R785" i="13"/>
  <c r="R787" i="13"/>
  <c r="R789" i="13"/>
  <c r="R791" i="13"/>
  <c r="R793" i="13"/>
  <c r="R795" i="13"/>
  <c r="R797" i="13"/>
  <c r="R799" i="13"/>
  <c r="R801" i="13"/>
  <c r="R803" i="13"/>
  <c r="R805" i="13"/>
  <c r="R807" i="13"/>
  <c r="R809" i="13"/>
  <c r="R811" i="13"/>
  <c r="R813" i="13"/>
  <c r="R815" i="13"/>
  <c r="R817" i="13"/>
  <c r="R819" i="13"/>
  <c r="R821" i="13"/>
  <c r="R823" i="13"/>
  <c r="R825" i="13"/>
  <c r="R827" i="13"/>
  <c r="R829" i="13"/>
  <c r="R831" i="13"/>
  <c r="R833" i="13"/>
  <c r="R835" i="13"/>
  <c r="R837" i="13"/>
  <c r="R839" i="13"/>
  <c r="R841" i="13"/>
  <c r="R843" i="13"/>
  <c r="R845" i="13"/>
  <c r="R847" i="13"/>
  <c r="R849" i="13"/>
  <c r="R851" i="13"/>
  <c r="R853" i="13"/>
  <c r="R855" i="13"/>
  <c r="R857" i="13"/>
  <c r="R859" i="13"/>
  <c r="R861" i="13"/>
  <c r="R863" i="13"/>
  <c r="R865" i="13"/>
  <c r="R867" i="13"/>
  <c r="R869" i="13"/>
  <c r="R871" i="13"/>
  <c r="R873" i="13"/>
  <c r="R875" i="13"/>
  <c r="R877" i="13"/>
  <c r="R879" i="13"/>
  <c r="R881" i="13"/>
  <c r="R883" i="13"/>
  <c r="R885" i="13"/>
  <c r="R887" i="13"/>
  <c r="R889" i="13"/>
  <c r="R891" i="13"/>
  <c r="R893" i="13"/>
  <c r="R895" i="13"/>
  <c r="R897" i="13"/>
  <c r="R899" i="13"/>
  <c r="R901" i="13"/>
  <c r="R903" i="13"/>
  <c r="R888" i="13"/>
  <c r="R892" i="13"/>
  <c r="R896" i="13"/>
  <c r="R900" i="13"/>
  <c r="R904" i="13"/>
  <c r="R906" i="13"/>
  <c r="R908" i="13"/>
  <c r="R910" i="13"/>
  <c r="R912" i="13"/>
  <c r="R914" i="13"/>
  <c r="R916" i="13"/>
  <c r="R918" i="13"/>
  <c r="R920" i="13"/>
  <c r="R922" i="13"/>
  <c r="R924" i="13"/>
  <c r="R926" i="13"/>
  <c r="R928" i="13"/>
  <c r="R930" i="13"/>
  <c r="R932" i="13"/>
  <c r="R934" i="13"/>
  <c r="R936" i="13"/>
  <c r="R938" i="13"/>
  <c r="R940" i="13"/>
  <c r="R942" i="13"/>
  <c r="R944" i="13"/>
  <c r="R946" i="13"/>
  <c r="R948" i="13"/>
  <c r="R950" i="13"/>
  <c r="R952" i="13"/>
  <c r="R954" i="13"/>
  <c r="R956" i="13"/>
  <c r="R958" i="13"/>
  <c r="R960" i="13"/>
  <c r="R962" i="13"/>
  <c r="R964" i="13"/>
  <c r="R966" i="13"/>
  <c r="R968" i="13"/>
  <c r="R970" i="13"/>
  <c r="R972" i="13"/>
  <c r="R974" i="13"/>
  <c r="R976" i="13"/>
  <c r="R978" i="13"/>
  <c r="R980" i="13"/>
  <c r="R982" i="13"/>
  <c r="R984" i="13"/>
  <c r="R986" i="13"/>
  <c r="R988" i="13"/>
  <c r="R990" i="13"/>
  <c r="R992" i="13"/>
  <c r="R994" i="13"/>
  <c r="R996" i="13"/>
  <c r="R998" i="13"/>
  <c r="R1000" i="13"/>
  <c r="R1002" i="13"/>
  <c r="R1004" i="13"/>
  <c r="R1006" i="13"/>
  <c r="R1008" i="13"/>
  <c r="R1010" i="13"/>
  <c r="R1012" i="13"/>
  <c r="R1014" i="13"/>
  <c r="R1016" i="13"/>
  <c r="R1018" i="13"/>
  <c r="R1020" i="13"/>
  <c r="R1022" i="13"/>
  <c r="R1024" i="13"/>
  <c r="R1026" i="13"/>
  <c r="R1028" i="13"/>
  <c r="R1030" i="13"/>
  <c r="R1032" i="13"/>
  <c r="R1034" i="13"/>
  <c r="R1036" i="13"/>
  <c r="R1038" i="13"/>
  <c r="R1040" i="13"/>
  <c r="R1042" i="13"/>
  <c r="R1044" i="13"/>
  <c r="R1046" i="13"/>
  <c r="R1048" i="13"/>
  <c r="R1050" i="13"/>
  <c r="R1052" i="13"/>
  <c r="R1054" i="13"/>
  <c r="R1056" i="13"/>
  <c r="R1058" i="13"/>
  <c r="R1060" i="13"/>
  <c r="R1062" i="13"/>
  <c r="R1064" i="13"/>
  <c r="R1066" i="13"/>
  <c r="R1068" i="13"/>
  <c r="R1070" i="13"/>
  <c r="R1072" i="13"/>
  <c r="R1074" i="13"/>
  <c r="R1076" i="13"/>
  <c r="R1078" i="13"/>
  <c r="R1080" i="13"/>
  <c r="R1082" i="13"/>
  <c r="R1084" i="13"/>
  <c r="R1086" i="13"/>
  <c r="R1088" i="13"/>
  <c r="R1090" i="13"/>
  <c r="R1092" i="13"/>
  <c r="R1094" i="13"/>
  <c r="R1096" i="13"/>
  <c r="R1098" i="13"/>
  <c r="R1100" i="13"/>
  <c r="R1102" i="13"/>
  <c r="R1104" i="13"/>
  <c r="R1106" i="13"/>
  <c r="R1108" i="13"/>
  <c r="R1110" i="13"/>
  <c r="R1112" i="13"/>
  <c r="R1114" i="13"/>
  <c r="R1116" i="13"/>
  <c r="R1118" i="13"/>
  <c r="R1120" i="13"/>
  <c r="R1122" i="13"/>
  <c r="R1124" i="13"/>
  <c r="R1126" i="13"/>
  <c r="R1128" i="13"/>
  <c r="R1130" i="13"/>
  <c r="R1132" i="13"/>
  <c r="R1134" i="13"/>
  <c r="R1136" i="13"/>
  <c r="R1138" i="13"/>
  <c r="R1140" i="13"/>
  <c r="R1142" i="13"/>
  <c r="R1144" i="13"/>
  <c r="R1146" i="13"/>
  <c r="R1148" i="13"/>
  <c r="R1150" i="13"/>
  <c r="R1152" i="13"/>
  <c r="R1154" i="13"/>
  <c r="R1156" i="13"/>
  <c r="R1158" i="13"/>
  <c r="R1160" i="13"/>
  <c r="R1162" i="13"/>
  <c r="R1164" i="13"/>
  <c r="R1166" i="13"/>
  <c r="R1168" i="13"/>
  <c r="R1170" i="13"/>
  <c r="R1172" i="13"/>
  <c r="R1174" i="13"/>
  <c r="R1176" i="13"/>
  <c r="R1178" i="13"/>
  <c r="R1180" i="13"/>
  <c r="R1182" i="13"/>
  <c r="R886" i="13"/>
  <c r="R890" i="13"/>
  <c r="R894" i="13"/>
  <c r="R898" i="13"/>
  <c r="R902" i="13"/>
  <c r="R905" i="13"/>
  <c r="R907" i="13"/>
  <c r="R909" i="13"/>
  <c r="R911" i="13"/>
  <c r="R913" i="13"/>
  <c r="R915" i="13"/>
  <c r="R917" i="13"/>
  <c r="R919" i="13"/>
  <c r="R921" i="13"/>
  <c r="R923" i="13"/>
  <c r="AX83" i="3" s="1"/>
  <c r="BJ83" i="3" s="1"/>
  <c r="R925" i="13"/>
  <c r="R927" i="13"/>
  <c r="R929" i="13"/>
  <c r="R931" i="13"/>
  <c r="R933" i="13"/>
  <c r="R935" i="13"/>
  <c r="R937" i="13"/>
  <c r="R939" i="13"/>
  <c r="R941" i="13"/>
  <c r="R943" i="13"/>
  <c r="R945" i="13"/>
  <c r="R947" i="13"/>
  <c r="R949" i="13"/>
  <c r="R951" i="13"/>
  <c r="R953" i="13"/>
  <c r="R955" i="13"/>
  <c r="R957" i="13"/>
  <c r="R959" i="13"/>
  <c r="R961" i="13"/>
  <c r="R963" i="13"/>
  <c r="R965" i="13"/>
  <c r="R967" i="13"/>
  <c r="R969" i="13"/>
  <c r="R971" i="13"/>
  <c r="R973" i="13"/>
  <c r="R975" i="13"/>
  <c r="R977" i="13"/>
  <c r="R979" i="13"/>
  <c r="R981" i="13"/>
  <c r="R983" i="13"/>
  <c r="R985" i="13"/>
  <c r="R987" i="13"/>
  <c r="R989" i="13"/>
  <c r="R991" i="13"/>
  <c r="AX73" i="3" s="1"/>
  <c r="BJ73" i="3" s="1"/>
  <c r="R993" i="13"/>
  <c r="R995" i="13"/>
  <c r="R997" i="13"/>
  <c r="R999" i="13"/>
  <c r="R1001" i="13"/>
  <c r="R1003" i="13"/>
  <c r="R1005" i="13"/>
  <c r="R1007" i="13"/>
  <c r="R1009" i="13"/>
  <c r="R1011" i="13"/>
  <c r="R1013" i="13"/>
  <c r="R1015" i="13"/>
  <c r="R1017" i="13"/>
  <c r="R1019" i="13"/>
  <c r="R1021" i="13"/>
  <c r="R1023" i="13"/>
  <c r="R1025" i="13"/>
  <c r="R1027" i="13"/>
  <c r="R1029" i="13"/>
  <c r="R1031" i="13"/>
  <c r="R1033" i="13"/>
  <c r="R1035" i="13"/>
  <c r="R1037" i="13"/>
  <c r="R1039" i="13"/>
  <c r="R1041" i="13"/>
  <c r="R1043" i="13"/>
  <c r="R1045" i="13"/>
  <c r="R1047" i="13"/>
  <c r="R1049" i="13"/>
  <c r="R1051" i="13"/>
  <c r="R1053" i="13"/>
  <c r="R1055" i="13"/>
  <c r="R1057" i="13"/>
  <c r="R1059" i="13"/>
  <c r="R1061" i="13"/>
  <c r="R1063" i="13"/>
  <c r="R1065" i="13"/>
  <c r="R1067" i="13"/>
  <c r="R1069" i="13"/>
  <c r="R1071" i="13"/>
  <c r="R1073" i="13"/>
  <c r="R1075" i="13"/>
  <c r="R1077" i="13"/>
  <c r="R1079" i="13"/>
  <c r="R1081" i="13"/>
  <c r="R1083" i="13"/>
  <c r="R1085" i="13"/>
  <c r="R1087" i="13"/>
  <c r="R1089" i="13"/>
  <c r="R1091" i="13"/>
  <c r="R1093" i="13"/>
  <c r="R1095" i="13"/>
  <c r="R1097" i="13"/>
  <c r="R1099" i="13"/>
  <c r="R1101" i="13"/>
  <c r="R1103" i="13"/>
  <c r="R1105" i="13"/>
  <c r="R1107" i="13"/>
  <c r="R1109" i="13"/>
  <c r="R1111" i="13"/>
  <c r="R1113" i="13"/>
  <c r="R1115" i="13"/>
  <c r="R1117" i="13"/>
  <c r="R1119" i="13"/>
  <c r="R1121" i="13"/>
  <c r="R1123" i="13"/>
  <c r="R1125" i="13"/>
  <c r="R1127" i="13"/>
  <c r="R1129" i="13"/>
  <c r="R1131" i="13"/>
  <c r="R1133" i="13"/>
  <c r="R1135" i="13"/>
  <c r="R1137" i="13"/>
  <c r="R1139" i="13"/>
  <c r="R1141" i="13"/>
  <c r="R1143" i="13"/>
  <c r="R1145" i="13"/>
  <c r="R1147" i="13"/>
  <c r="R1149" i="13"/>
  <c r="R1151" i="13"/>
  <c r="R1153" i="13"/>
  <c r="R1155" i="13"/>
  <c r="R1157" i="13"/>
  <c r="R1159" i="13"/>
  <c r="R1161" i="13"/>
  <c r="R1163" i="13"/>
  <c r="R1165" i="13"/>
  <c r="R1167" i="13"/>
  <c r="R1169" i="13"/>
  <c r="R1171" i="13"/>
  <c r="R1173" i="13"/>
  <c r="R1175" i="13"/>
  <c r="R1177" i="13"/>
  <c r="R1179" i="13"/>
  <c r="R1181" i="13"/>
  <c r="BP82" i="45"/>
  <c r="AN25" i="45" s="1"/>
  <c r="BP89" i="45"/>
  <c r="AN32" i="45" s="1"/>
  <c r="BT81" i="45"/>
  <c r="R654" i="13"/>
  <c r="R650" i="13"/>
  <c r="R646" i="13"/>
  <c r="R642" i="13"/>
  <c r="R638" i="13"/>
  <c r="R634" i="13"/>
  <c r="R630" i="13"/>
  <c r="R626" i="13"/>
  <c r="R622" i="13"/>
  <c r="R618" i="13"/>
  <c r="R614" i="13"/>
  <c r="R610" i="13"/>
  <c r="R606" i="13"/>
  <c r="R602" i="13"/>
  <c r="R598" i="13"/>
  <c r="R594" i="13"/>
  <c r="R590" i="13"/>
  <c r="R586" i="13"/>
  <c r="R582" i="13"/>
  <c r="R578" i="13"/>
  <c r="R574" i="13"/>
  <c r="R570" i="13"/>
  <c r="R566" i="13"/>
  <c r="R562" i="13"/>
  <c r="R558" i="13"/>
  <c r="R554" i="13"/>
  <c r="R550" i="13"/>
  <c r="R546" i="13"/>
  <c r="R542" i="13"/>
  <c r="R538" i="13"/>
  <c r="R534" i="13"/>
  <c r="R530" i="13"/>
  <c r="R526" i="13"/>
  <c r="R522" i="13"/>
  <c r="R518" i="13"/>
  <c r="R514" i="13"/>
  <c r="R510" i="13"/>
  <c r="R506" i="13"/>
  <c r="R502" i="13"/>
  <c r="R498" i="13"/>
  <c r="R494" i="13"/>
  <c r="R490" i="13"/>
  <c r="R486" i="13"/>
  <c r="R482" i="13"/>
  <c r="R478" i="13"/>
  <c r="R474" i="13"/>
  <c r="R470" i="13"/>
  <c r="R466" i="13"/>
  <c r="R462" i="13"/>
  <c r="R458" i="13"/>
  <c r="R454" i="13"/>
  <c r="R450" i="13"/>
  <c r="R446" i="13"/>
  <c r="R442" i="13"/>
  <c r="R438" i="13"/>
  <c r="R434" i="13"/>
  <c r="R430" i="13"/>
  <c r="R653" i="13"/>
  <c r="R649" i="13"/>
  <c r="R645" i="13"/>
  <c r="R641" i="13"/>
  <c r="R637" i="13"/>
  <c r="R633" i="13"/>
  <c r="R629" i="13"/>
  <c r="R625" i="13"/>
  <c r="R621" i="13"/>
  <c r="R617" i="13"/>
  <c r="R613" i="13"/>
  <c r="R609" i="13"/>
  <c r="R605" i="13"/>
  <c r="R601" i="13"/>
  <c r="R597" i="13"/>
  <c r="R593" i="13"/>
  <c r="R589" i="13"/>
  <c r="R585" i="13"/>
  <c r="R581" i="13"/>
  <c r="R577" i="13"/>
  <c r="R573" i="13"/>
  <c r="R569" i="13"/>
  <c r="R565" i="13"/>
  <c r="R561" i="13"/>
  <c r="R557" i="13"/>
  <c r="R553" i="13"/>
  <c r="R549" i="13"/>
  <c r="R545" i="13"/>
  <c r="R541" i="13"/>
  <c r="R537" i="13"/>
  <c r="R533" i="13"/>
  <c r="R529" i="13"/>
  <c r="R525" i="13"/>
  <c r="R521" i="13"/>
  <c r="R517" i="13"/>
  <c r="R513" i="13"/>
  <c r="R509" i="13"/>
  <c r="R505" i="13"/>
  <c r="R501" i="13"/>
  <c r="R497" i="13"/>
  <c r="R493" i="13"/>
  <c r="R489" i="13"/>
  <c r="R485" i="13"/>
  <c r="R481" i="13"/>
  <c r="R477" i="13"/>
  <c r="R473" i="13"/>
  <c r="R469" i="13"/>
  <c r="R465" i="13"/>
  <c r="R461" i="13"/>
  <c r="R457" i="13"/>
  <c r="R453" i="13"/>
  <c r="R449" i="13"/>
  <c r="R445" i="13"/>
  <c r="R441" i="13"/>
  <c r="R437" i="13"/>
  <c r="R433" i="13"/>
  <c r="R428" i="13"/>
  <c r="R424" i="13"/>
  <c r="R420" i="13"/>
  <c r="R416" i="13"/>
  <c r="R412" i="13"/>
  <c r="R408" i="13"/>
  <c r="R404" i="13"/>
  <c r="R400" i="13"/>
  <c r="R396" i="13"/>
  <c r="R392" i="13"/>
  <c r="R388" i="13"/>
  <c r="R384" i="13"/>
  <c r="R380" i="13"/>
  <c r="R376" i="13"/>
  <c r="R372" i="13"/>
  <c r="R368" i="13"/>
  <c r="R364" i="13"/>
  <c r="R360" i="13"/>
  <c r="R356" i="13"/>
  <c r="R352" i="13"/>
  <c r="R348" i="13"/>
  <c r="R344" i="13"/>
  <c r="R340" i="13"/>
  <c r="R336" i="13"/>
  <c r="R332" i="13"/>
  <c r="R328" i="13"/>
  <c r="R324" i="13"/>
  <c r="R320" i="13"/>
  <c r="R316" i="13"/>
  <c r="R312" i="13"/>
  <c r="R308" i="13"/>
  <c r="R304" i="13"/>
  <c r="R300" i="13"/>
  <c r="R296" i="13"/>
  <c r="R292" i="13"/>
  <c r="R288" i="13"/>
  <c r="R284" i="13"/>
  <c r="R280" i="13"/>
  <c r="R276" i="13"/>
  <c r="R272" i="13"/>
  <c r="R268" i="13"/>
  <c r="R264" i="13"/>
  <c r="R260" i="13"/>
  <c r="R427" i="13"/>
  <c r="R423" i="13"/>
  <c r="R652" i="13"/>
  <c r="R648" i="13"/>
  <c r="R644" i="13"/>
  <c r="R640" i="13"/>
  <c r="R636" i="13"/>
  <c r="R632" i="13"/>
  <c r="R628" i="13"/>
  <c r="R624" i="13"/>
  <c r="R620" i="13"/>
  <c r="R616" i="13"/>
  <c r="R612" i="13"/>
  <c r="R608" i="13"/>
  <c r="R604" i="13"/>
  <c r="R600" i="13"/>
  <c r="R596" i="13"/>
  <c r="R592" i="13"/>
  <c r="R588" i="13"/>
  <c r="R584" i="13"/>
  <c r="R580" i="13"/>
  <c r="R576" i="13"/>
  <c r="R572" i="13"/>
  <c r="R568" i="13"/>
  <c r="R564" i="13"/>
  <c r="R560" i="13"/>
  <c r="R556" i="13"/>
  <c r="R552" i="13"/>
  <c r="R548" i="13"/>
  <c r="R544" i="13"/>
  <c r="R540" i="13"/>
  <c r="R536" i="13"/>
  <c r="R532" i="13"/>
  <c r="R528" i="13"/>
  <c r="R524" i="13"/>
  <c r="R520" i="13"/>
  <c r="R516" i="13"/>
  <c r="R512" i="13"/>
  <c r="R508" i="13"/>
  <c r="R504" i="13"/>
  <c r="R500" i="13"/>
  <c r="R496" i="13"/>
  <c r="R492" i="13"/>
  <c r="R488" i="13"/>
  <c r="R484" i="13"/>
  <c r="R480" i="13"/>
  <c r="R476" i="13"/>
  <c r="R472" i="13"/>
  <c r="R468" i="13"/>
  <c r="R464" i="13"/>
  <c r="R460" i="13"/>
  <c r="R456" i="13"/>
  <c r="R452" i="13"/>
  <c r="R448" i="13"/>
  <c r="R444" i="13"/>
  <c r="R440" i="13"/>
  <c r="R436" i="13"/>
  <c r="R432" i="13"/>
  <c r="R655" i="13"/>
  <c r="AX74" i="3" s="1"/>
  <c r="BJ74" i="3" s="1"/>
  <c r="I17" i="3" s="1"/>
  <c r="R651" i="13"/>
  <c r="R647" i="13"/>
  <c r="R643" i="13"/>
  <c r="R639" i="13"/>
  <c r="R635" i="13"/>
  <c r="R631" i="13"/>
  <c r="R627" i="13"/>
  <c r="R623" i="13"/>
  <c r="R619" i="13"/>
  <c r="R615" i="13"/>
  <c r="R611" i="13"/>
  <c r="R607" i="13"/>
  <c r="R603" i="13"/>
  <c r="R599" i="13"/>
  <c r="R595" i="13"/>
  <c r="R591" i="13"/>
  <c r="R587" i="13"/>
  <c r="R583" i="13"/>
  <c r="R579" i="13"/>
  <c r="R575" i="13"/>
  <c r="R571" i="13"/>
  <c r="R567" i="13"/>
  <c r="R563" i="13"/>
  <c r="R559" i="13"/>
  <c r="R555" i="13"/>
  <c r="R551" i="13"/>
  <c r="R547" i="13"/>
  <c r="R543" i="13"/>
  <c r="R539" i="13"/>
  <c r="R535" i="13"/>
  <c r="R531" i="13"/>
  <c r="R527" i="13"/>
  <c r="R523" i="13"/>
  <c r="R519" i="13"/>
  <c r="R515" i="13"/>
  <c r="R511" i="13"/>
  <c r="R507" i="13"/>
  <c r="R503" i="13"/>
  <c r="R499" i="13"/>
  <c r="R495" i="13"/>
  <c r="R491" i="13"/>
  <c r="R487" i="13"/>
  <c r="R483" i="13"/>
  <c r="R479" i="13"/>
  <c r="R475" i="13"/>
  <c r="R471" i="13"/>
  <c r="R467" i="13"/>
  <c r="R463" i="13"/>
  <c r="R459" i="13"/>
  <c r="R455" i="13"/>
  <c r="R451" i="13"/>
  <c r="R447" i="13"/>
  <c r="R443" i="13"/>
  <c r="R439" i="13"/>
  <c r="R435" i="13"/>
  <c r="R431" i="13"/>
  <c r="R426" i="13"/>
  <c r="R422" i="13"/>
  <c r="R418" i="13"/>
  <c r="R414" i="13"/>
  <c r="R410" i="13"/>
  <c r="R406" i="13"/>
  <c r="R402" i="13"/>
  <c r="R398" i="13"/>
  <c r="R394" i="13"/>
  <c r="R390" i="13"/>
  <c r="R386" i="13"/>
  <c r="R382" i="13"/>
  <c r="R378" i="13"/>
  <c r="R374" i="13"/>
  <c r="R370" i="13"/>
  <c r="R366" i="13"/>
  <c r="R362" i="13"/>
  <c r="R358" i="13"/>
  <c r="R354" i="13"/>
  <c r="R350" i="13"/>
  <c r="R346" i="13"/>
  <c r="R342" i="13"/>
  <c r="R338" i="13"/>
  <c r="R334" i="13"/>
  <c r="R330" i="13"/>
  <c r="R326" i="13"/>
  <c r="R322" i="13"/>
  <c r="R318" i="13"/>
  <c r="R314" i="13"/>
  <c r="R310" i="13"/>
  <c r="R306" i="13"/>
  <c r="R302" i="13"/>
  <c r="R298" i="13"/>
  <c r="R294" i="13"/>
  <c r="R290" i="13"/>
  <c r="R286" i="13"/>
  <c r="R282" i="13"/>
  <c r="R278" i="13"/>
  <c r="R274" i="13"/>
  <c r="R270" i="13"/>
  <c r="R266" i="13"/>
  <c r="R262" i="13"/>
  <c r="R429" i="13"/>
  <c r="R425" i="13"/>
  <c r="R421" i="13"/>
  <c r="R417" i="13"/>
  <c r="R413" i="13"/>
  <c r="R409" i="13"/>
  <c r="R405" i="13"/>
  <c r="R401" i="13"/>
  <c r="R397" i="13"/>
  <c r="R393" i="13"/>
  <c r="R389" i="13"/>
  <c r="R385" i="13"/>
  <c r="R381" i="13"/>
  <c r="R377" i="13"/>
  <c r="R373" i="13"/>
  <c r="R419" i="13"/>
  <c r="R411" i="13"/>
  <c r="R403" i="13"/>
  <c r="R395" i="13"/>
  <c r="R387" i="13"/>
  <c r="R379" i="13"/>
  <c r="R371" i="13"/>
  <c r="R367" i="13"/>
  <c r="R363" i="13"/>
  <c r="R359" i="13"/>
  <c r="R355" i="13"/>
  <c r="R351" i="13"/>
  <c r="R347" i="13"/>
  <c r="R343" i="13"/>
  <c r="R339" i="13"/>
  <c r="R335" i="13"/>
  <c r="R331" i="13"/>
  <c r="R327" i="13"/>
  <c r="R323" i="13"/>
  <c r="R319" i="13"/>
  <c r="R315" i="13"/>
  <c r="R311" i="13"/>
  <c r="R307" i="13"/>
  <c r="R303" i="13"/>
  <c r="R299" i="13"/>
  <c r="R295" i="13"/>
  <c r="R291" i="13"/>
  <c r="R287" i="13"/>
  <c r="R283" i="13"/>
  <c r="R279" i="13"/>
  <c r="R275" i="13"/>
  <c r="R271" i="13"/>
  <c r="R267" i="13"/>
  <c r="R263" i="13"/>
  <c r="R259" i="13"/>
  <c r="R256" i="13"/>
  <c r="R252" i="13"/>
  <c r="R248" i="13"/>
  <c r="R244" i="13"/>
  <c r="R240" i="13"/>
  <c r="R236" i="13"/>
  <c r="R232" i="13"/>
  <c r="R228" i="13"/>
  <c r="R225" i="13"/>
  <c r="R221" i="13"/>
  <c r="R217" i="13"/>
  <c r="R213" i="13"/>
  <c r="R209" i="13"/>
  <c r="R205" i="13"/>
  <c r="R201" i="13"/>
  <c r="R197" i="13"/>
  <c r="R193" i="13"/>
  <c r="R189" i="13"/>
  <c r="R185" i="13"/>
  <c r="R181" i="13"/>
  <c r="R177" i="13"/>
  <c r="R173" i="13"/>
  <c r="R169" i="13"/>
  <c r="R165" i="13"/>
  <c r="R161" i="13"/>
  <c r="R157" i="13"/>
  <c r="R153" i="13"/>
  <c r="R149" i="13"/>
  <c r="R145" i="13"/>
  <c r="R141" i="13"/>
  <c r="R137" i="13"/>
  <c r="R133" i="13"/>
  <c r="R129" i="13"/>
  <c r="R125" i="13"/>
  <c r="R121" i="13"/>
  <c r="R117" i="13"/>
  <c r="R113" i="13"/>
  <c r="R109" i="13"/>
  <c r="R105" i="13"/>
  <c r="R101" i="13"/>
  <c r="R97" i="13"/>
  <c r="R93" i="13"/>
  <c r="R257" i="13"/>
  <c r="R253" i="13"/>
  <c r="R249" i="13"/>
  <c r="R245" i="13"/>
  <c r="R241" i="13"/>
  <c r="R237" i="13"/>
  <c r="R233" i="13"/>
  <c r="R229" i="13"/>
  <c r="R226" i="13"/>
  <c r="R222" i="13"/>
  <c r="R218" i="13"/>
  <c r="R214" i="13"/>
  <c r="R210" i="13"/>
  <c r="R206" i="13"/>
  <c r="R202" i="13"/>
  <c r="R198" i="13"/>
  <c r="R194" i="13"/>
  <c r="R190" i="13"/>
  <c r="R186" i="13"/>
  <c r="R182" i="13"/>
  <c r="R178" i="13"/>
  <c r="R174" i="13"/>
  <c r="R170" i="13"/>
  <c r="R166" i="13"/>
  <c r="R162" i="13"/>
  <c r="R158" i="13"/>
  <c r="R154" i="13"/>
  <c r="R150" i="13"/>
  <c r="R146" i="13"/>
  <c r="R142" i="13"/>
  <c r="R138" i="13"/>
  <c r="R134" i="13"/>
  <c r="R130" i="13"/>
  <c r="R126" i="13"/>
  <c r="R122" i="13"/>
  <c r="R118" i="13"/>
  <c r="R114" i="13"/>
  <c r="R110" i="13"/>
  <c r="R102" i="13"/>
  <c r="R94" i="13"/>
  <c r="R415" i="13"/>
  <c r="R407" i="13"/>
  <c r="R399" i="13"/>
  <c r="R391" i="13"/>
  <c r="R383" i="13"/>
  <c r="R375" i="13"/>
  <c r="R369" i="13"/>
  <c r="R365" i="13"/>
  <c r="R361" i="13"/>
  <c r="R357" i="13"/>
  <c r="R353" i="13"/>
  <c r="R349" i="13"/>
  <c r="R345" i="13"/>
  <c r="R341" i="13"/>
  <c r="R337" i="13"/>
  <c r="R333" i="13"/>
  <c r="R329" i="13"/>
  <c r="R325" i="13"/>
  <c r="R321" i="13"/>
  <c r="R317" i="13"/>
  <c r="R313" i="13"/>
  <c r="R309" i="13"/>
  <c r="R305" i="13"/>
  <c r="R301" i="13"/>
  <c r="R297" i="13"/>
  <c r="R293" i="13"/>
  <c r="R289" i="13"/>
  <c r="R285" i="13"/>
  <c r="R281" i="13"/>
  <c r="R277" i="13"/>
  <c r="R273" i="13"/>
  <c r="R269" i="13"/>
  <c r="R265" i="13"/>
  <c r="R261" i="13"/>
  <c r="R258" i="13"/>
  <c r="R254" i="13"/>
  <c r="R250" i="13"/>
  <c r="R246" i="13"/>
  <c r="R242" i="13"/>
  <c r="R238" i="13"/>
  <c r="R234" i="13"/>
  <c r="R230" i="13"/>
  <c r="R227" i="13"/>
  <c r="R223" i="13"/>
  <c r="R219" i="13"/>
  <c r="R215" i="13"/>
  <c r="R211" i="13"/>
  <c r="R207" i="13"/>
  <c r="R203" i="13"/>
  <c r="R199" i="13"/>
  <c r="R195" i="13"/>
  <c r="R191" i="13"/>
  <c r="R187" i="13"/>
  <c r="R183" i="13"/>
  <c r="R179" i="13"/>
  <c r="R175" i="13"/>
  <c r="R171" i="13"/>
  <c r="R167" i="13"/>
  <c r="R163" i="13"/>
  <c r="R159" i="13"/>
  <c r="R155" i="13"/>
  <c r="R151" i="13"/>
  <c r="R147" i="13"/>
  <c r="R143" i="13"/>
  <c r="R139" i="13"/>
  <c r="R135" i="13"/>
  <c r="R131" i="13"/>
  <c r="R127" i="13"/>
  <c r="R123" i="13"/>
  <c r="R119" i="13"/>
  <c r="R115" i="13"/>
  <c r="R111" i="13"/>
  <c r="R107" i="13"/>
  <c r="R103" i="13"/>
  <c r="R99" i="13"/>
  <c r="R95" i="13"/>
  <c r="R91" i="13"/>
  <c r="R255" i="13"/>
  <c r="R251" i="13"/>
  <c r="R247" i="13"/>
  <c r="R243" i="13"/>
  <c r="R239" i="13"/>
  <c r="R235" i="13"/>
  <c r="R231" i="13"/>
  <c r="R224" i="13"/>
  <c r="R220" i="13"/>
  <c r="R216" i="13"/>
  <c r="R212" i="13"/>
  <c r="R208" i="13"/>
  <c r="R204" i="13"/>
  <c r="R200" i="13"/>
  <c r="R196" i="13"/>
  <c r="R192" i="13"/>
  <c r="R188" i="13"/>
  <c r="R184" i="13"/>
  <c r="R180" i="13"/>
  <c r="R176" i="13"/>
  <c r="R172" i="13"/>
  <c r="R168" i="13"/>
  <c r="R164" i="13"/>
  <c r="R160" i="13"/>
  <c r="R156" i="13"/>
  <c r="R152" i="13"/>
  <c r="R148" i="13"/>
  <c r="R144" i="13"/>
  <c r="R140" i="13"/>
  <c r="R136" i="13"/>
  <c r="R132" i="13"/>
  <c r="R128" i="13"/>
  <c r="R124" i="13"/>
  <c r="R120" i="13"/>
  <c r="R116" i="13"/>
  <c r="R112" i="13"/>
  <c r="R108" i="13"/>
  <c r="R104" i="13"/>
  <c r="R100" i="13"/>
  <c r="R96" i="13"/>
  <c r="R92" i="13"/>
  <c r="R106" i="13"/>
  <c r="R98" i="13"/>
  <c r="R90" i="13"/>
  <c r="R149" i="1"/>
  <c r="R145" i="1"/>
  <c r="R141" i="1"/>
  <c r="R137" i="1"/>
  <c r="R133" i="1"/>
  <c r="R129" i="1"/>
  <c r="AY85" i="3" s="1"/>
  <c r="BK85" i="3" s="1"/>
  <c r="Q12" i="3" s="1"/>
  <c r="R125" i="1"/>
  <c r="AY72" i="3" s="1"/>
  <c r="BK72" i="3" s="1"/>
  <c r="H15" i="3" s="1"/>
  <c r="R121" i="1"/>
  <c r="R117" i="1"/>
  <c r="R113" i="1"/>
  <c r="R109" i="1"/>
  <c r="R105" i="1"/>
  <c r="R101" i="1"/>
  <c r="R97" i="1"/>
  <c r="R93" i="1"/>
  <c r="R89" i="1"/>
  <c r="R85" i="1"/>
  <c r="AY77" i="3" s="1"/>
  <c r="BK77" i="3" s="1"/>
  <c r="R81" i="1"/>
  <c r="R77" i="1"/>
  <c r="R73" i="1"/>
  <c r="R69" i="1"/>
  <c r="R65" i="1"/>
  <c r="R61" i="1"/>
  <c r="R57" i="1"/>
  <c r="R53" i="1"/>
  <c r="R49" i="1"/>
  <c r="R146" i="1"/>
  <c r="R142" i="1"/>
  <c r="R138" i="1"/>
  <c r="R134" i="1"/>
  <c r="R130" i="1"/>
  <c r="R126" i="1"/>
  <c r="R122" i="1"/>
  <c r="R118" i="1"/>
  <c r="R114" i="1"/>
  <c r="R110" i="1"/>
  <c r="R106" i="1"/>
  <c r="R102" i="1"/>
  <c r="R98" i="1"/>
  <c r="BQ97" i="45" s="1"/>
  <c r="R94" i="1"/>
  <c r="R90" i="1"/>
  <c r="R86" i="1"/>
  <c r="R82" i="1"/>
  <c r="R78" i="1"/>
  <c r="R74" i="1"/>
  <c r="R70" i="1"/>
  <c r="R66" i="1"/>
  <c r="R62" i="1"/>
  <c r="R58" i="1"/>
  <c r="R54" i="1"/>
  <c r="R50" i="1"/>
  <c r="R147" i="1"/>
  <c r="AY80" i="3" s="1"/>
  <c r="BK80" i="3" s="1"/>
  <c r="H23" i="3" s="1"/>
  <c r="R143" i="1"/>
  <c r="R139" i="1"/>
  <c r="R135" i="1"/>
  <c r="R131" i="1"/>
  <c r="R127" i="1"/>
  <c r="R123" i="1"/>
  <c r="R119" i="1"/>
  <c r="AY69" i="3" s="1"/>
  <c r="BK69" i="3" s="1"/>
  <c r="R115" i="1"/>
  <c r="R111" i="1"/>
  <c r="R107" i="1"/>
  <c r="R103" i="1"/>
  <c r="R99" i="1"/>
  <c r="BQ99" i="45" s="1"/>
  <c r="AM42" i="45" s="1"/>
  <c r="R95" i="1"/>
  <c r="BQ88" i="45" s="1"/>
  <c r="AM31" i="45" s="1"/>
  <c r="R91" i="1"/>
  <c r="R87" i="1"/>
  <c r="R83" i="1"/>
  <c r="R79" i="1"/>
  <c r="R75" i="1"/>
  <c r="R71" i="1"/>
  <c r="R67" i="1"/>
  <c r="R63" i="1"/>
  <c r="R59" i="1"/>
  <c r="R55" i="1"/>
  <c r="R51" i="1"/>
  <c r="R148" i="1"/>
  <c r="R144" i="1"/>
  <c r="R140" i="1"/>
  <c r="R136" i="1"/>
  <c r="R132" i="1"/>
  <c r="R128" i="1"/>
  <c r="R124" i="1"/>
  <c r="R120" i="1"/>
  <c r="AY75" i="3" s="1"/>
  <c r="BK75" i="3" s="1"/>
  <c r="R116" i="1"/>
  <c r="AY86" i="3" s="1"/>
  <c r="BK86" i="3" s="1"/>
  <c r="R112" i="1"/>
  <c r="R108" i="1"/>
  <c r="R104" i="1"/>
  <c r="R100" i="1"/>
  <c r="R96" i="1"/>
  <c r="R92" i="1"/>
  <c r="BQ72" i="45" s="1"/>
  <c r="R88" i="1"/>
  <c r="R84" i="1"/>
  <c r="AY73" i="3" s="1"/>
  <c r="BK73" i="3" s="1"/>
  <c r="R80" i="1"/>
  <c r="R76" i="1"/>
  <c r="R72" i="1"/>
  <c r="R68" i="1"/>
  <c r="R64" i="1"/>
  <c r="AY97" i="3" s="1"/>
  <c r="BK97" i="3" s="1"/>
  <c r="R60" i="1"/>
  <c r="R56" i="1"/>
  <c r="R52" i="1"/>
  <c r="R48" i="1"/>
  <c r="R12" i="21"/>
  <c r="R15" i="20"/>
  <c r="R19" i="20"/>
  <c r="R23" i="20"/>
  <c r="R27" i="20"/>
  <c r="R30" i="20"/>
  <c r="R32" i="20"/>
  <c r="BA79" i="3" s="1"/>
  <c r="BM79" i="3" s="1"/>
  <c r="R34" i="20"/>
  <c r="BS74" i="45" s="1"/>
  <c r="R36" i="20"/>
  <c r="R38" i="20"/>
  <c r="R40" i="20"/>
  <c r="R42" i="20"/>
  <c r="R44" i="20"/>
  <c r="R46" i="20"/>
  <c r="R48" i="20"/>
  <c r="BA71" i="3" s="1"/>
  <c r="BM71" i="3" s="1"/>
  <c r="R50" i="20"/>
  <c r="BA88" i="3" s="1"/>
  <c r="BM88" i="3" s="1"/>
  <c r="R52" i="20"/>
  <c r="BA94" i="3" s="1"/>
  <c r="BM94" i="3" s="1"/>
  <c r="R54" i="20"/>
  <c r="AZ74" i="3" s="1"/>
  <c r="BL74" i="3" s="1"/>
  <c r="R56" i="20"/>
  <c r="AZ81" i="3" s="1"/>
  <c r="BL81" i="3" s="1"/>
  <c r="R58" i="20"/>
  <c r="BA86" i="3" s="1"/>
  <c r="BM86" i="3" s="1"/>
  <c r="R60" i="20"/>
  <c r="AZ88" i="3" s="1"/>
  <c r="BL88" i="3" s="1"/>
  <c r="R62" i="20"/>
  <c r="BA92" i="3" s="1"/>
  <c r="BM92" i="3" s="1"/>
  <c r="R64" i="20"/>
  <c r="BA69" i="3" s="1"/>
  <c r="BM69" i="3" s="1"/>
  <c r="R66" i="20"/>
  <c r="BA84" i="3" s="1"/>
  <c r="BM84" i="3" s="1"/>
  <c r="R68" i="20"/>
  <c r="R70" i="20"/>
  <c r="R72" i="20"/>
  <c r="R74" i="20"/>
  <c r="R76" i="20"/>
  <c r="R14" i="21"/>
  <c r="BC88" i="3" s="1"/>
  <c r="BO88" i="3" s="1"/>
  <c r="R18" i="21"/>
  <c r="R22" i="21"/>
  <c r="R26" i="21"/>
  <c r="R14" i="20"/>
  <c r="R18" i="20"/>
  <c r="R22" i="20"/>
  <c r="R26" i="20"/>
  <c r="R15" i="21"/>
  <c r="BB89" i="3" s="1"/>
  <c r="BN89" i="3" s="1"/>
  <c r="R19" i="21"/>
  <c r="R23" i="21"/>
  <c r="R27" i="21"/>
  <c r="R30" i="21"/>
  <c r="R32" i="21"/>
  <c r="R34" i="21"/>
  <c r="R36" i="21"/>
  <c r="R38" i="21"/>
  <c r="R40" i="21"/>
  <c r="R42" i="21"/>
  <c r="R44" i="21"/>
  <c r="R46" i="21"/>
  <c r="R48" i="21"/>
  <c r="R50" i="21"/>
  <c r="BB88" i="3" s="1"/>
  <c r="BN88" i="3" s="1"/>
  <c r="R52" i="21"/>
  <c r="BB94" i="3" s="1"/>
  <c r="BN94" i="3" s="1"/>
  <c r="R54" i="21"/>
  <c r="BB96" i="3" s="1"/>
  <c r="BN96" i="3" s="1"/>
  <c r="R56" i="21"/>
  <c r="R58" i="21"/>
  <c r="R60" i="21"/>
  <c r="R62" i="21"/>
  <c r="BC77" i="3" s="1"/>
  <c r="BO77" i="3" s="1"/>
  <c r="R64" i="21"/>
  <c r="R66" i="21"/>
  <c r="R68" i="21"/>
  <c r="R70" i="21"/>
  <c r="R72" i="21"/>
  <c r="BU77" i="45" s="1"/>
  <c r="AM20" i="45" s="1"/>
  <c r="R74" i="21"/>
  <c r="BT79" i="45" s="1"/>
  <c r="R76" i="21"/>
  <c r="BT97" i="45" s="1"/>
  <c r="R78" i="21"/>
  <c r="R80" i="21"/>
  <c r="R82" i="21"/>
  <c r="R84" i="21"/>
  <c r="R86" i="21"/>
  <c r="R88" i="21"/>
  <c r="R90" i="21"/>
  <c r="R92" i="21"/>
  <c r="BC94" i="3" s="1"/>
  <c r="BO94" i="3" s="1"/>
  <c r="Q21" i="3" s="1"/>
  <c r="R94" i="21"/>
  <c r="BC92" i="3" s="1"/>
  <c r="BO92" i="3" s="1"/>
  <c r="R96" i="21"/>
  <c r="BB98" i="3" s="1"/>
  <c r="BN98" i="3" s="1"/>
  <c r="R98" i="21"/>
  <c r="R100" i="21"/>
  <c r="BC81" i="3" s="1"/>
  <c r="BO81" i="3" s="1"/>
  <c r="R102" i="21"/>
  <c r="BB69" i="3" s="1"/>
  <c r="BN69" i="3" s="1"/>
  <c r="R104" i="21"/>
  <c r="R106" i="21"/>
  <c r="BC86" i="3" s="1"/>
  <c r="BO86" i="3" s="1"/>
  <c r="R108" i="21"/>
  <c r="R110" i="21"/>
  <c r="R112" i="21"/>
  <c r="R114" i="21"/>
  <c r="R116" i="21"/>
  <c r="BC73" i="3" s="1"/>
  <c r="BO73" i="3" s="1"/>
  <c r="R118" i="21"/>
  <c r="R120" i="21"/>
  <c r="R122" i="21"/>
  <c r="BB80" i="3" s="1"/>
  <c r="BN80" i="3" s="1"/>
  <c r="R124" i="21"/>
  <c r="R126" i="21"/>
  <c r="BC96" i="3" s="1"/>
  <c r="BO96" i="3" s="1"/>
  <c r="R128" i="21"/>
  <c r="BC97" i="3" s="1"/>
  <c r="BO97" i="3" s="1"/>
  <c r="R17" i="20"/>
  <c r="R21" i="20"/>
  <c r="R25" i="20"/>
  <c r="R29" i="20"/>
  <c r="R31" i="20"/>
  <c r="AZ75" i="3" s="1"/>
  <c r="BL75" i="3" s="1"/>
  <c r="R33" i="20"/>
  <c r="BA99" i="3" s="1"/>
  <c r="BM99" i="3" s="1"/>
  <c r="R35" i="20"/>
  <c r="BS97" i="45" s="1"/>
  <c r="R37" i="20"/>
  <c r="R39" i="20"/>
  <c r="R41" i="20"/>
  <c r="R43" i="20"/>
  <c r="R45" i="20"/>
  <c r="R47" i="20"/>
  <c r="BA70" i="3" s="1"/>
  <c r="BM70" i="3" s="1"/>
  <c r="R49" i="20"/>
  <c r="AZ77" i="3" s="1"/>
  <c r="BL77" i="3" s="1"/>
  <c r="R51" i="20"/>
  <c r="BA93" i="3" s="1"/>
  <c r="BM93" i="3" s="1"/>
  <c r="R53" i="20"/>
  <c r="BA72" i="3" s="1"/>
  <c r="BM72" i="3" s="1"/>
  <c r="R55" i="20"/>
  <c r="BA76" i="3" s="1"/>
  <c r="BM76" i="3" s="1"/>
  <c r="R57" i="20"/>
  <c r="AZ83" i="3" s="1"/>
  <c r="BL83" i="3" s="1"/>
  <c r="R59" i="20"/>
  <c r="R61" i="20"/>
  <c r="BA89" i="3" s="1"/>
  <c r="BM89" i="3" s="1"/>
  <c r="R63" i="20"/>
  <c r="BA81" i="3" s="1"/>
  <c r="BM81" i="3" s="1"/>
  <c r="R65" i="20"/>
  <c r="AZ76" i="3" s="1"/>
  <c r="BL76" i="3" s="1"/>
  <c r="R67" i="20"/>
  <c r="R69" i="20"/>
  <c r="R71" i="20"/>
  <c r="R73" i="20"/>
  <c r="R75" i="20"/>
  <c r="R77" i="20"/>
  <c r="BA87" i="3" s="1"/>
  <c r="BM87" i="3" s="1"/>
  <c r="R16" i="21"/>
  <c r="R20" i="21"/>
  <c r="R24" i="21"/>
  <c r="R28" i="21"/>
  <c r="R16" i="20"/>
  <c r="R20" i="20"/>
  <c r="R24" i="20"/>
  <c r="R28" i="20"/>
  <c r="R17" i="21"/>
  <c r="R21" i="21"/>
  <c r="R25" i="21"/>
  <c r="R29" i="21"/>
  <c r="R31" i="21"/>
  <c r="R33" i="21"/>
  <c r="R35" i="21"/>
  <c r="R37" i="21"/>
  <c r="R39" i="21"/>
  <c r="R41" i="21"/>
  <c r="R43" i="21"/>
  <c r="R45" i="21"/>
  <c r="R47" i="21"/>
  <c r="R49" i="21"/>
  <c r="BC69" i="3" s="1"/>
  <c r="BO69" i="3" s="1"/>
  <c r="R51" i="21"/>
  <c r="BB90" i="3" s="1"/>
  <c r="BN90" i="3" s="1"/>
  <c r="R53" i="21"/>
  <c r="R55" i="21"/>
  <c r="R57" i="21"/>
  <c r="R59" i="21"/>
  <c r="R61" i="21"/>
  <c r="BB76" i="3" s="1"/>
  <c r="BN76" i="3" s="1"/>
  <c r="R63" i="21"/>
  <c r="BC78" i="3" s="1"/>
  <c r="BO78" i="3" s="1"/>
  <c r="R65" i="21"/>
  <c r="BU73" i="45" s="1"/>
  <c r="R67" i="21"/>
  <c r="R69" i="21"/>
  <c r="R71" i="21"/>
  <c r="R73" i="21"/>
  <c r="BU79" i="45" s="1"/>
  <c r="AM22" i="45" s="1"/>
  <c r="R75" i="21"/>
  <c r="BU93" i="45" s="1"/>
  <c r="R77" i="21"/>
  <c r="BU97" i="45" s="1"/>
  <c r="AM40" i="45" s="1"/>
  <c r="R79" i="21"/>
  <c r="R81" i="21"/>
  <c r="R83" i="21"/>
  <c r="R85" i="21"/>
  <c r="R87" i="21"/>
  <c r="R89" i="21"/>
  <c r="BB83" i="3" s="1"/>
  <c r="BN83" i="3" s="1"/>
  <c r="R91" i="21"/>
  <c r="R93" i="21"/>
  <c r="BB81" i="3" s="1"/>
  <c r="BN81" i="3" s="1"/>
  <c r="R95" i="21"/>
  <c r="R97" i="21"/>
  <c r="R99" i="21"/>
  <c r="BC79" i="3" s="1"/>
  <c r="BO79" i="3" s="1"/>
  <c r="R101" i="21"/>
  <c r="BB99" i="3" s="1"/>
  <c r="BN99" i="3" s="1"/>
  <c r="R103" i="21"/>
  <c r="BC71" i="3" s="1"/>
  <c r="BO71" i="3" s="1"/>
  <c r="R105" i="21"/>
  <c r="R107" i="21"/>
  <c r="R109" i="21"/>
  <c r="R111" i="21"/>
  <c r="R113" i="21"/>
  <c r="R115" i="21"/>
  <c r="R117" i="21"/>
  <c r="BC74" i="3" s="1"/>
  <c r="BO74" i="3" s="1"/>
  <c r="R119" i="21"/>
  <c r="BC75" i="3" s="1"/>
  <c r="BO75" i="3" s="1"/>
  <c r="R121" i="21"/>
  <c r="BC76" i="3" s="1"/>
  <c r="BO76" i="3" s="1"/>
  <c r="H19" i="3" s="1"/>
  <c r="R123" i="21"/>
  <c r="BC82" i="3" s="1"/>
  <c r="BO82" i="3" s="1"/>
  <c r="H25" i="3" s="1"/>
  <c r="R125" i="21"/>
  <c r="R127" i="21"/>
  <c r="R13" i="20"/>
  <c r="R13" i="21"/>
  <c r="R46" i="1"/>
  <c r="R42" i="1"/>
  <c r="R38" i="1"/>
  <c r="R34" i="1"/>
  <c r="R44" i="13"/>
  <c r="R48" i="13"/>
  <c r="R52" i="13"/>
  <c r="R56" i="13"/>
  <c r="R60" i="13"/>
  <c r="R64" i="13"/>
  <c r="R68" i="13"/>
  <c r="R72" i="13"/>
  <c r="R76" i="13"/>
  <c r="R80" i="13"/>
  <c r="R84" i="13"/>
  <c r="R88" i="13"/>
  <c r="R45" i="1"/>
  <c r="R41" i="1"/>
  <c r="R37" i="1"/>
  <c r="R33" i="1"/>
  <c r="R45" i="13"/>
  <c r="R49" i="13"/>
  <c r="R53" i="13"/>
  <c r="R57" i="13"/>
  <c r="R61" i="13"/>
  <c r="R65" i="13"/>
  <c r="R69" i="13"/>
  <c r="R73" i="13"/>
  <c r="R77" i="13"/>
  <c r="R81" i="13"/>
  <c r="R85" i="13"/>
  <c r="R89" i="13"/>
  <c r="R44" i="1"/>
  <c r="R40" i="1"/>
  <c r="R36" i="1"/>
  <c r="R32" i="1"/>
  <c r="R46" i="13"/>
  <c r="R50" i="13"/>
  <c r="R54" i="13"/>
  <c r="R58" i="13"/>
  <c r="R62" i="13"/>
  <c r="R66" i="13"/>
  <c r="R70" i="13"/>
  <c r="R74" i="13"/>
  <c r="R78" i="13"/>
  <c r="R82" i="13"/>
  <c r="R86" i="13"/>
  <c r="T13" i="15"/>
  <c r="BD94" i="3" s="1"/>
  <c r="BP94" i="3" s="1"/>
  <c r="R47" i="1"/>
  <c r="R43" i="1"/>
  <c r="R39" i="1"/>
  <c r="R35" i="1"/>
  <c r="R31" i="1"/>
  <c r="R47" i="13"/>
  <c r="R51" i="13"/>
  <c r="R55" i="13"/>
  <c r="R59" i="13"/>
  <c r="R63" i="13"/>
  <c r="R67" i="13"/>
  <c r="R71" i="13"/>
  <c r="R75" i="13"/>
  <c r="R79" i="13"/>
  <c r="R83" i="13"/>
  <c r="R87" i="13"/>
  <c r="T14" i="15"/>
  <c r="BD97" i="3" s="1"/>
  <c r="BP97" i="3" s="1"/>
  <c r="AN30" i="45"/>
  <c r="BU15" i="45"/>
  <c r="BT73" i="45"/>
  <c r="BC12" i="3"/>
  <c r="BO12" i="3" s="1"/>
  <c r="BP96" i="45"/>
  <c r="AN39" i="45" s="1"/>
  <c r="BQ73" i="45"/>
  <c r="BV15" i="45"/>
  <c r="BU96" i="45"/>
  <c r="AM39" i="45" s="1"/>
  <c r="BD12" i="3"/>
  <c r="BP12" i="3" s="1"/>
  <c r="BS15" i="45"/>
  <c r="BR72" i="45"/>
  <c r="BA12" i="3"/>
  <c r="BM12" i="3" s="1"/>
  <c r="AZ70" i="3"/>
  <c r="BL70" i="3" s="1"/>
  <c r="BR73" i="45"/>
  <c r="BT15" i="45"/>
  <c r="BB12" i="3"/>
  <c r="BN12" i="3" s="1"/>
  <c r="AR16" i="45"/>
  <c r="AR17" i="45" s="1"/>
  <c r="AR18" i="45" s="1"/>
  <c r="AR19" i="45" s="1"/>
  <c r="AR20" i="45" s="1"/>
  <c r="AR21" i="45" s="1"/>
  <c r="AR22" i="45" s="1"/>
  <c r="AR23" i="45" s="1"/>
  <c r="AR24" i="45" s="1"/>
  <c r="AR25" i="45" s="1"/>
  <c r="AR26" i="45" s="1"/>
  <c r="AR27" i="45" s="1"/>
  <c r="AR28" i="45" s="1"/>
  <c r="AR29" i="45" s="1"/>
  <c r="AR30" i="45" s="1"/>
  <c r="AR31" i="45" s="1"/>
  <c r="AR32" i="45" s="1"/>
  <c r="AR33" i="45" s="1"/>
  <c r="AR34" i="45" s="1"/>
  <c r="AR35" i="45" s="1"/>
  <c r="AR36" i="45" s="1"/>
  <c r="AR37" i="45" s="1"/>
  <c r="AR38" i="45" s="1"/>
  <c r="AR39" i="45" s="1"/>
  <c r="AR40" i="45" s="1"/>
  <c r="AR41" i="45" s="1"/>
  <c r="AR42" i="45" s="1"/>
  <c r="AR43" i="45" s="1"/>
  <c r="AR44" i="45" s="1"/>
  <c r="AR45" i="45" s="1"/>
  <c r="AR46" i="45" s="1"/>
  <c r="AR47" i="45" s="1"/>
  <c r="AR48" i="45" s="1"/>
  <c r="AR49" i="45" s="1"/>
  <c r="AR50" i="45" s="1"/>
  <c r="AR51" i="45" s="1"/>
  <c r="AR52" i="45" s="1"/>
  <c r="AR53" i="45" s="1"/>
  <c r="AR54" i="45" s="1"/>
  <c r="AR55" i="45" s="1"/>
  <c r="AR56" i="45" s="1"/>
  <c r="AR57" i="45" s="1"/>
  <c r="AR58" i="45" s="1"/>
  <c r="AR59" i="45" s="1"/>
  <c r="AR60" i="45" s="1"/>
  <c r="AR61" i="45" s="1"/>
  <c r="AR62" i="45" s="1"/>
  <c r="AR63" i="45" s="1"/>
  <c r="AR107" i="45"/>
  <c r="R38" i="13"/>
  <c r="BP91" i="45" s="1"/>
  <c r="AN34" i="45" s="1"/>
  <c r="R30" i="1"/>
  <c r="BR14" i="45" s="1"/>
  <c r="R12" i="13"/>
  <c r="BP73" i="45" s="1"/>
  <c r="R43" i="13"/>
  <c r="BP75" i="45" s="1"/>
  <c r="R27" i="13"/>
  <c r="BP74" i="45" s="1"/>
  <c r="R11" i="13"/>
  <c r="R31" i="13"/>
  <c r="BP79" i="45" s="1"/>
  <c r="AN22" i="45" s="1"/>
  <c r="R9" i="13"/>
  <c r="P17" i="6"/>
  <c r="P13" i="6"/>
  <c r="P56" i="8"/>
  <c r="P39" i="8"/>
  <c r="P43" i="8"/>
  <c r="BP83" i="45"/>
  <c r="AN26" i="45" s="1"/>
  <c r="BQ75" i="45"/>
  <c r="AM18" i="45" s="1"/>
  <c r="BP100" i="45"/>
  <c r="AN43" i="45" s="1"/>
  <c r="BP80" i="45"/>
  <c r="AN23" i="45" s="1"/>
  <c r="BQ93" i="45"/>
  <c r="AM36" i="45" s="1"/>
  <c r="AY90" i="3"/>
  <c r="BK90" i="3" s="1"/>
  <c r="Q17" i="3" s="1"/>
  <c r="BV74" i="45"/>
  <c r="BD71" i="3"/>
  <c r="BP71" i="3" s="1"/>
  <c r="BV13" i="45"/>
  <c r="AY135" i="45"/>
  <c r="AZ135" i="45"/>
  <c r="AR135" i="45"/>
  <c r="BA135" i="45"/>
  <c r="AW135" i="45"/>
  <c r="AS135" i="45"/>
  <c r="BB135" i="45"/>
  <c r="AX135" i="45"/>
  <c r="AT135" i="45"/>
  <c r="BS13" i="45"/>
  <c r="BC132" i="45"/>
  <c r="AU132" i="45"/>
  <c r="AY132" i="45"/>
  <c r="AS132" i="45"/>
  <c r="AW132" i="45"/>
  <c r="BA132" i="45"/>
  <c r="AT132" i="45"/>
  <c r="AX132" i="45"/>
  <c r="BB132" i="45"/>
  <c r="AR132" i="45"/>
  <c r="AV132" i="45"/>
  <c r="AZ132" i="45"/>
  <c r="BT13" i="45"/>
  <c r="BC133" i="45"/>
  <c r="AY133" i="45"/>
  <c r="AU133" i="45"/>
  <c r="AZ133" i="45"/>
  <c r="AV133" i="45"/>
  <c r="AR133" i="45"/>
  <c r="BS101" i="45"/>
  <c r="BA133" i="45"/>
  <c r="AW133" i="45"/>
  <c r="AS133" i="45"/>
  <c r="BB133" i="45"/>
  <c r="AX133" i="45"/>
  <c r="AT133" i="45"/>
  <c r="BA98" i="3"/>
  <c r="BM98" i="3" s="1"/>
  <c r="BQ90" i="45"/>
  <c r="AM33" i="45" s="1"/>
  <c r="AY87" i="3"/>
  <c r="BK87" i="3" s="1"/>
  <c r="Q14" i="3" s="1"/>
  <c r="BP76" i="45"/>
  <c r="AN19" i="45" s="1"/>
  <c r="BP101" i="45"/>
  <c r="BP78" i="45"/>
  <c r="AN21" i="45" s="1"/>
  <c r="BQ100" i="45"/>
  <c r="AM43" i="45" s="1"/>
  <c r="BP90" i="45"/>
  <c r="AN33" i="45" s="1"/>
  <c r="AX87" i="3"/>
  <c r="BJ87" i="3" s="1"/>
  <c r="BR76" i="45"/>
  <c r="AM19" i="45" s="1"/>
  <c r="AZ73" i="3"/>
  <c r="BL73" i="3" s="1"/>
  <c r="BU13" i="45"/>
  <c r="BC134" i="45"/>
  <c r="AY134" i="45"/>
  <c r="AU134" i="45"/>
  <c r="AZ134" i="45"/>
  <c r="AV134" i="45"/>
  <c r="AR134" i="45"/>
  <c r="BA134" i="45"/>
  <c r="AW134" i="45"/>
  <c r="AS134" i="45"/>
  <c r="BB134" i="45"/>
  <c r="AX134" i="45"/>
  <c r="AT134" i="45"/>
  <c r="BQ84" i="45"/>
  <c r="AM27" i="45" s="1"/>
  <c r="AX130" i="45"/>
  <c r="AV130" i="45"/>
  <c r="AU130" i="45"/>
  <c r="AY130" i="45"/>
  <c r="BC130" i="45"/>
  <c r="AT130" i="45"/>
  <c r="BB130" i="45"/>
  <c r="AZ130" i="45"/>
  <c r="AS130" i="45"/>
  <c r="AW130" i="45"/>
  <c r="BA130" i="45"/>
  <c r="AX79" i="3"/>
  <c r="BJ79" i="3" s="1"/>
  <c r="I22" i="3" s="1"/>
  <c r="AX82" i="3"/>
  <c r="BJ82" i="3" s="1"/>
  <c r="I25" i="3" s="1"/>
  <c r="AX86" i="3"/>
  <c r="BJ86" i="3" s="1"/>
  <c r="BB78" i="3"/>
  <c r="BN78" i="3" s="1"/>
  <c r="AX70" i="3"/>
  <c r="BJ70" i="3" s="1"/>
  <c r="P33" i="8"/>
  <c r="P21" i="8"/>
  <c r="P41" i="8"/>
  <c r="P18" i="8"/>
  <c r="P32" i="8"/>
  <c r="P51" i="8"/>
  <c r="P45" i="8"/>
  <c r="P31" i="8"/>
  <c r="P26" i="8"/>
  <c r="P25" i="8"/>
  <c r="P30" i="8"/>
  <c r="P16" i="8"/>
  <c r="P53" i="8"/>
  <c r="P15" i="8"/>
  <c r="P38" i="8"/>
  <c r="P36" i="8"/>
  <c r="P42" i="8"/>
  <c r="P57" i="8"/>
  <c r="P44" i="8"/>
  <c r="P55" i="8"/>
  <c r="K11" i="5"/>
  <c r="M11" i="5" s="1"/>
  <c r="P13" i="8"/>
  <c r="P11" i="8"/>
  <c r="P50" i="8"/>
  <c r="P24" i="8"/>
  <c r="P27" i="8"/>
  <c r="P54" i="8"/>
  <c r="P46" i="8"/>
  <c r="P47" i="8"/>
  <c r="P58" i="8"/>
  <c r="P12" i="8"/>
  <c r="P20" i="8"/>
  <c r="P34" i="8"/>
  <c r="P40" i="8"/>
  <c r="P23" i="8"/>
  <c r="P29" i="8"/>
  <c r="P14" i="8"/>
  <c r="P28" i="8"/>
  <c r="P35" i="8"/>
  <c r="P52" i="8"/>
  <c r="P37" i="8"/>
  <c r="P59" i="8"/>
  <c r="P49" i="8"/>
  <c r="P19" i="8"/>
  <c r="P22" i="8"/>
  <c r="P17" i="8"/>
  <c r="P48" i="8"/>
  <c r="G12" i="5"/>
  <c r="F11" i="5"/>
  <c r="G11" i="5" s="1"/>
  <c r="M12" i="5"/>
  <c r="BB70" i="3"/>
  <c r="BN70" i="3" s="1"/>
  <c r="BC93" i="3"/>
  <c r="BO93" i="3" s="1"/>
  <c r="AZ69" i="3"/>
  <c r="BL69" i="3" s="1"/>
  <c r="AY96" i="3"/>
  <c r="BK96" i="3" s="1"/>
  <c r="AY79" i="3"/>
  <c r="BK79" i="3" s="1"/>
  <c r="AY91" i="3"/>
  <c r="BK91" i="3" s="1"/>
  <c r="Q18" i="3" s="1"/>
  <c r="AY83" i="3"/>
  <c r="BK83" i="3" s="1"/>
  <c r="BD73" i="3"/>
  <c r="BP73" i="3" s="1"/>
  <c r="AY70" i="3"/>
  <c r="BK70" i="3" s="1"/>
  <c r="Q16" i="3"/>
  <c r="AJ47" i="27"/>
  <c r="S14" i="4"/>
  <c r="S15" i="4" s="1"/>
  <c r="S16" i="4" s="1"/>
  <c r="S17" i="4" s="1"/>
  <c r="S18" i="4" s="1"/>
  <c r="S19" i="4" s="1"/>
  <c r="S20" i="4" s="1"/>
  <c r="S21" i="4" s="1"/>
  <c r="S22" i="4" s="1"/>
  <c r="S23" i="4" s="1"/>
  <c r="S24" i="4" s="1"/>
  <c r="S25" i="4" s="1"/>
  <c r="S26" i="4" s="1"/>
  <c r="S27" i="4" s="1"/>
  <c r="S28" i="4" s="1"/>
  <c r="S29" i="4" s="1"/>
  <c r="S30" i="4" s="1"/>
  <c r="S31" i="4" s="1"/>
  <c r="S32" i="4" s="1"/>
  <c r="S33" i="4" s="1"/>
  <c r="S34" i="4" s="1"/>
  <c r="S35" i="4" s="1"/>
  <c r="S36" i="4" s="1"/>
  <c r="S37" i="4" s="1"/>
  <c r="S38" i="4" s="1"/>
  <c r="S39" i="4" s="1"/>
  <c r="S40" i="4" s="1"/>
  <c r="S41" i="4" s="1"/>
  <c r="S42" i="4" s="1"/>
  <c r="S43" i="4" s="1"/>
  <c r="S44" i="4" s="1"/>
  <c r="S45" i="4" s="1"/>
  <c r="S46" i="4" s="1"/>
  <c r="S47" i="4" s="1"/>
  <c r="S48" i="4" s="1"/>
  <c r="S49" i="4" s="1"/>
  <c r="S50" i="4" s="1"/>
  <c r="S51" i="4" s="1"/>
  <c r="S52" i="4" s="1"/>
  <c r="S53" i="4" s="1"/>
  <c r="S54" i="4" s="1"/>
  <c r="S55" i="4" s="1"/>
  <c r="S56" i="4" s="1"/>
  <c r="S57" i="4" s="1"/>
  <c r="S58" i="4" s="1"/>
  <c r="S59" i="4" s="1"/>
  <c r="S60" i="4" s="1"/>
  <c r="S61" i="4" s="1"/>
  <c r="S62" i="4" s="1"/>
  <c r="F14" i="31"/>
  <c r="I9" i="11"/>
  <c r="J9" i="11"/>
  <c r="E9" i="11"/>
  <c r="P21" i="6"/>
  <c r="P14" i="6"/>
  <c r="P12" i="6"/>
  <c r="P19" i="6"/>
  <c r="P16" i="6"/>
  <c r="P22" i="6"/>
  <c r="P20" i="6"/>
  <c r="K19" i="6"/>
  <c r="AI56" i="27"/>
  <c r="AJ24" i="27"/>
  <c r="AJ45" i="27"/>
  <c r="AH47" i="27"/>
  <c r="AJ36" i="27"/>
  <c r="AJ52" i="27" s="1"/>
  <c r="BJ10" i="3"/>
  <c r="R25" i="1"/>
  <c r="N18" i="6"/>
  <c r="P18" i="6" s="1"/>
  <c r="AJ32" i="27"/>
  <c r="AJ48" i="27" s="1"/>
  <c r="K20" i="6"/>
  <c r="AJ37" i="27"/>
  <c r="AJ53" i="27" s="1"/>
  <c r="O23" i="6"/>
  <c r="F23" i="6"/>
  <c r="K12" i="6"/>
  <c r="AJ33" i="27"/>
  <c r="AJ49" i="27" s="1"/>
  <c r="K17" i="6"/>
  <c r="K22" i="6"/>
  <c r="AJ34" i="27"/>
  <c r="AJ50" i="27" s="1"/>
  <c r="AJ28" i="27"/>
  <c r="AJ44" i="27" s="1"/>
  <c r="AJ38" i="27"/>
  <c r="AJ54" i="27" s="1"/>
  <c r="AJ39" i="27"/>
  <c r="AJ55" i="27" s="1"/>
  <c r="AH45" i="27"/>
  <c r="K21" i="6"/>
  <c r="K13" i="6"/>
  <c r="AJ30" i="27"/>
  <c r="AJ46" i="27" s="1"/>
  <c r="AH40" i="27"/>
  <c r="AJ35" i="27"/>
  <c r="AJ51" i="27" s="1"/>
  <c r="AS12" i="36"/>
  <c r="AS13" i="36" s="1"/>
  <c r="AS14" i="36" s="1"/>
  <c r="AS15" i="36" s="1"/>
  <c r="AS16" i="36" s="1"/>
  <c r="AS17" i="36" s="1"/>
  <c r="AS18" i="36" s="1"/>
  <c r="AS19" i="36" s="1"/>
  <c r="AS20" i="36" s="1"/>
  <c r="AS21" i="36" s="1"/>
  <c r="AS22" i="36" s="1"/>
  <c r="AS23" i="36" s="1"/>
  <c r="AS24" i="36" s="1"/>
  <c r="AS25" i="36" s="1"/>
  <c r="AS26" i="36" s="1"/>
  <c r="AS27" i="36" s="1"/>
  <c r="AS28" i="36" s="1"/>
  <c r="AS29" i="36" s="1"/>
  <c r="AS30" i="36" s="1"/>
  <c r="AS31" i="36" s="1"/>
  <c r="AS32" i="36" s="1"/>
  <c r="AS33" i="36" s="1"/>
  <c r="AS34" i="36" s="1"/>
  <c r="AS35" i="36" s="1"/>
  <c r="AS36" i="36" s="1"/>
  <c r="AS37" i="36" s="1"/>
  <c r="AS38" i="36" s="1"/>
  <c r="AS39" i="36" s="1"/>
  <c r="AS40" i="36" s="1"/>
  <c r="AS41" i="36" s="1"/>
  <c r="AS42" i="36" s="1"/>
  <c r="AS43" i="36" s="1"/>
  <c r="AS44" i="36" s="1"/>
  <c r="AS45" i="36" s="1"/>
  <c r="AS46" i="36" s="1"/>
  <c r="AS47" i="36" s="1"/>
  <c r="AS48" i="36" s="1"/>
  <c r="AS49" i="36" s="1"/>
  <c r="AS50" i="36" s="1"/>
  <c r="AS51" i="36" s="1"/>
  <c r="AS52" i="36" s="1"/>
  <c r="AS53" i="36" s="1"/>
  <c r="AS54" i="36" s="1"/>
  <c r="AS55" i="36" s="1"/>
  <c r="AS56" i="36" s="1"/>
  <c r="AS57" i="36" s="1"/>
  <c r="AS58" i="36" s="1"/>
  <c r="AS59" i="36" s="1"/>
  <c r="AS60" i="36" s="1"/>
  <c r="K14" i="6"/>
  <c r="AH51" i="27"/>
  <c r="N11" i="6"/>
  <c r="P11" i="6" s="1"/>
  <c r="K16" i="6"/>
  <c r="I23" i="6"/>
  <c r="N15" i="6"/>
  <c r="P15" i="6" s="1"/>
  <c r="K15" i="6"/>
  <c r="F25" i="22"/>
  <c r="AY88" i="3" l="1"/>
  <c r="BK88" i="3" s="1"/>
  <c r="AY78" i="3"/>
  <c r="BK78" i="3" s="1"/>
  <c r="H21" i="3" s="1"/>
  <c r="AZ12" i="3"/>
  <c r="BL12" i="3" s="1"/>
  <c r="BB84" i="3"/>
  <c r="BN84" i="3" s="1"/>
  <c r="AP119" i="3"/>
  <c r="AP129" i="3" s="1"/>
  <c r="AX77" i="3"/>
  <c r="BJ77" i="3" s="1"/>
  <c r="I20" i="3" s="1"/>
  <c r="BD69" i="3"/>
  <c r="BP69" i="3" s="1"/>
  <c r="H18" i="3"/>
  <c r="H22" i="3"/>
  <c r="Q23" i="3"/>
  <c r="AQ121" i="3"/>
  <c r="AQ131" i="3" s="1"/>
  <c r="AX90" i="3"/>
  <c r="BJ90" i="3" s="1"/>
  <c r="R17" i="3" s="1"/>
  <c r="BA10" i="3"/>
  <c r="AY93" i="3"/>
  <c r="BK93" i="3" s="1"/>
  <c r="AX69" i="3"/>
  <c r="BJ69" i="3" s="1"/>
  <c r="I12" i="3" s="1"/>
  <c r="AS122" i="3"/>
  <c r="AS132" i="3" s="1"/>
  <c r="AY81" i="3"/>
  <c r="BK81" i="3" s="1"/>
  <c r="AY99" i="3"/>
  <c r="BK99" i="3" s="1"/>
  <c r="Q26" i="3" s="1"/>
  <c r="AU117" i="3"/>
  <c r="AU127" i="3" s="1"/>
  <c r="AX71" i="3"/>
  <c r="BJ71" i="3" s="1"/>
  <c r="AZ11" i="3"/>
  <c r="BL11" i="3" s="1"/>
  <c r="Q20" i="3"/>
  <c r="AL117" i="3"/>
  <c r="AL127" i="3" s="1"/>
  <c r="AQ120" i="3"/>
  <c r="AQ130" i="3" s="1"/>
  <c r="AT120" i="3"/>
  <c r="AT130" i="3" s="1"/>
  <c r="BB72" i="3"/>
  <c r="BN72" i="3" s="1"/>
  <c r="BD10" i="3"/>
  <c r="BP10" i="3" s="1"/>
  <c r="AW119" i="3"/>
  <c r="AW129" i="3" s="1"/>
  <c r="AX93" i="3"/>
  <c r="BJ93" i="3" s="1"/>
  <c r="AX85" i="3"/>
  <c r="BJ85" i="3" s="1"/>
  <c r="AX81" i="3"/>
  <c r="BJ81" i="3" s="1"/>
  <c r="I24" i="3" s="1"/>
  <c r="AW117" i="3"/>
  <c r="AW127" i="3" s="1"/>
  <c r="AW121" i="3"/>
  <c r="AW131" i="3" s="1"/>
  <c r="AR121" i="3"/>
  <c r="AR131" i="3" s="1"/>
  <c r="AO120" i="3"/>
  <c r="AO130" i="3" s="1"/>
  <c r="AM120" i="3"/>
  <c r="AM130" i="3" s="1"/>
  <c r="AO119" i="3"/>
  <c r="AO129" i="3" s="1"/>
  <c r="AM119" i="3"/>
  <c r="AM129" i="3" s="1"/>
  <c r="AW122" i="3"/>
  <c r="AW132" i="3" s="1"/>
  <c r="AU122" i="3"/>
  <c r="AU132" i="3" s="1"/>
  <c r="AX99" i="3"/>
  <c r="BJ99" i="3" s="1"/>
  <c r="AN24" i="45"/>
  <c r="AX84" i="3"/>
  <c r="BJ84" i="3" s="1"/>
  <c r="AN44" i="45"/>
  <c r="AT121" i="3"/>
  <c r="AT131" i="3" s="1"/>
  <c r="AS121" i="3"/>
  <c r="AS131" i="3" s="1"/>
  <c r="AP121" i="3"/>
  <c r="AP131" i="3" s="1"/>
  <c r="AN120" i="3"/>
  <c r="AN130" i="3" s="1"/>
  <c r="AL120" i="3"/>
  <c r="AL130" i="3" s="1"/>
  <c r="AQ119" i="3"/>
  <c r="AQ129" i="3" s="1"/>
  <c r="AV119" i="3"/>
  <c r="AV129" i="3" s="1"/>
  <c r="AP122" i="3"/>
  <c r="AP132" i="3" s="1"/>
  <c r="AN122" i="3"/>
  <c r="AN132" i="3" s="1"/>
  <c r="AO122" i="3"/>
  <c r="AO132" i="3" s="1"/>
  <c r="AN119" i="3"/>
  <c r="AN129" i="3" s="1"/>
  <c r="BC10" i="3"/>
  <c r="BO10" i="3" s="1"/>
  <c r="AS117" i="3"/>
  <c r="AS127" i="3" s="1"/>
  <c r="AX98" i="3"/>
  <c r="BJ98" i="3" s="1"/>
  <c r="R25" i="3" s="1"/>
  <c r="R20" i="3"/>
  <c r="AX97" i="3"/>
  <c r="BJ97" i="3" s="1"/>
  <c r="AX75" i="3"/>
  <c r="BJ75" i="3" s="1"/>
  <c r="BB10" i="3"/>
  <c r="BN10" i="3" s="1"/>
  <c r="H26" i="3"/>
  <c r="H12" i="3"/>
  <c r="AM117" i="3"/>
  <c r="AM127" i="3" s="1"/>
  <c r="AR117" i="3"/>
  <c r="AR127" i="3" s="1"/>
  <c r="H24" i="3"/>
  <c r="AV121" i="3"/>
  <c r="AV131" i="3" s="1"/>
  <c r="AO121" i="3"/>
  <c r="AO131" i="3" s="1"/>
  <c r="AU121" i="3"/>
  <c r="AU131" i="3" s="1"/>
  <c r="AN121" i="3"/>
  <c r="AN131" i="3" s="1"/>
  <c r="AL121" i="3"/>
  <c r="AL131" i="3" s="1"/>
  <c r="AM121" i="3"/>
  <c r="AM131" i="3" s="1"/>
  <c r="H16" i="3"/>
  <c r="R14" i="3"/>
  <c r="Q24" i="3"/>
  <c r="AV120" i="3"/>
  <c r="AV130" i="3" s="1"/>
  <c r="AW120" i="3"/>
  <c r="AW130" i="3" s="1"/>
  <c r="AP120" i="3"/>
  <c r="AP130" i="3" s="1"/>
  <c r="AU120" i="3"/>
  <c r="AU130" i="3" s="1"/>
  <c r="AR120" i="3"/>
  <c r="AR130" i="3" s="1"/>
  <c r="AS120" i="3"/>
  <c r="AS130" i="3" s="1"/>
  <c r="AR119" i="3"/>
  <c r="AR129" i="3" s="1"/>
  <c r="AU119" i="3"/>
  <c r="AU129" i="3" s="1"/>
  <c r="AS119" i="3"/>
  <c r="AS129" i="3" s="1"/>
  <c r="AL119" i="3"/>
  <c r="AL129" i="3" s="1"/>
  <c r="AT119" i="3"/>
  <c r="AT129" i="3" s="1"/>
  <c r="AL122" i="3"/>
  <c r="AL132" i="3" s="1"/>
  <c r="AQ122" i="3"/>
  <c r="AQ132" i="3" s="1"/>
  <c r="AV122" i="3"/>
  <c r="AV132" i="3" s="1"/>
  <c r="AT122" i="3"/>
  <c r="AT132" i="3" s="1"/>
  <c r="AM122" i="3"/>
  <c r="AM132" i="3" s="1"/>
  <c r="AR122" i="3"/>
  <c r="AR132" i="3" s="1"/>
  <c r="AX78" i="3"/>
  <c r="BJ78" i="3" s="1"/>
  <c r="I21" i="3" s="1"/>
  <c r="AX76" i="3"/>
  <c r="BJ76" i="3" s="1"/>
  <c r="I19" i="3" s="1"/>
  <c r="AX88" i="3"/>
  <c r="BJ88" i="3" s="1"/>
  <c r="R15" i="3" s="1"/>
  <c r="AY10" i="3"/>
  <c r="BK10" i="3" s="1"/>
  <c r="AP117" i="3"/>
  <c r="AP127" i="3" s="1"/>
  <c r="AX80" i="3"/>
  <c r="BJ80" i="3" s="1"/>
  <c r="I23" i="3" s="1"/>
  <c r="AT117" i="3"/>
  <c r="AT127" i="3" s="1"/>
  <c r="AN117" i="3"/>
  <c r="AN127" i="3" s="1"/>
  <c r="AQ117" i="3"/>
  <c r="AQ127" i="3" s="1"/>
  <c r="AO117" i="3"/>
  <c r="AO127" i="3" s="1"/>
  <c r="AV117" i="3"/>
  <c r="AV127" i="3" s="1"/>
  <c r="AX96" i="3"/>
  <c r="BJ96" i="3" s="1"/>
  <c r="R23" i="3" s="1"/>
  <c r="AX92" i="3"/>
  <c r="BJ92" i="3" s="1"/>
  <c r="R19" i="3" s="1"/>
  <c r="AX72" i="3"/>
  <c r="BJ72" i="3" s="1"/>
  <c r="I15" i="3" s="1"/>
  <c r="AZ86" i="3"/>
  <c r="BL86" i="3" s="1"/>
  <c r="BB97" i="3"/>
  <c r="BN97" i="3" s="1"/>
  <c r="R24" i="3" s="1"/>
  <c r="BB95" i="3"/>
  <c r="BN95" i="3" s="1"/>
  <c r="BB75" i="3"/>
  <c r="BN75" i="3" s="1"/>
  <c r="I18" i="3" s="1"/>
  <c r="BB86" i="3"/>
  <c r="BN86" i="3" s="1"/>
  <c r="R13" i="3" s="1"/>
  <c r="AY95" i="3"/>
  <c r="BK95" i="3" s="1"/>
  <c r="Q22" i="3" s="1"/>
  <c r="Q13" i="3"/>
  <c r="I26" i="3"/>
  <c r="BC70" i="3"/>
  <c r="BO70" i="3" s="1"/>
  <c r="H13" i="3" s="1"/>
  <c r="H20" i="3"/>
  <c r="AY71" i="3"/>
  <c r="BK71" i="3" s="1"/>
  <c r="H14" i="3" s="1"/>
  <c r="BQ80" i="45"/>
  <c r="AM23" i="45" s="1"/>
  <c r="AM15" i="45"/>
  <c r="BP95" i="45"/>
  <c r="AN38" i="45" s="1"/>
  <c r="Q15" i="3"/>
  <c r="BP85" i="45"/>
  <c r="AN28" i="45" s="1"/>
  <c r="AV135" i="45"/>
  <c r="Q23" i="45" s="1"/>
  <c r="AU135" i="45"/>
  <c r="BC135" i="45"/>
  <c r="BT75" i="45"/>
  <c r="AN18" i="45" s="1"/>
  <c r="BT74" i="45"/>
  <c r="AN17" i="45" s="1"/>
  <c r="BP97" i="45"/>
  <c r="AN40" i="45" s="1"/>
  <c r="BP98" i="45"/>
  <c r="AN41" i="45" s="1"/>
  <c r="P9" i="8"/>
  <c r="AX91" i="3"/>
  <c r="BJ91" i="3" s="1"/>
  <c r="H17" i="3"/>
  <c r="R26" i="3"/>
  <c r="AX94" i="3"/>
  <c r="BJ94" i="3" s="1"/>
  <c r="R21" i="3" s="1"/>
  <c r="AX89" i="3"/>
  <c r="BJ89" i="3" s="1"/>
  <c r="R16" i="3" s="1"/>
  <c r="BU14" i="45"/>
  <c r="BC11" i="3"/>
  <c r="BO11" i="3" s="1"/>
  <c r="BT14" i="45"/>
  <c r="BB11" i="3"/>
  <c r="BN11" i="3" s="1"/>
  <c r="BB85" i="3"/>
  <c r="BN85" i="3" s="1"/>
  <c r="R12" i="3" s="1"/>
  <c r="BQ14" i="45"/>
  <c r="AY11" i="3"/>
  <c r="BK11" i="3" s="1"/>
  <c r="BE11" i="3"/>
  <c r="BQ11" i="3" s="1"/>
  <c r="BW14" i="45"/>
  <c r="AX95" i="3"/>
  <c r="BJ95" i="3" s="1"/>
  <c r="R22" i="3" s="1"/>
  <c r="BS14" i="45"/>
  <c r="BA11" i="3"/>
  <c r="BM11" i="3" s="1"/>
  <c r="BV14" i="45"/>
  <c r="BD11" i="3"/>
  <c r="BP11" i="3" s="1"/>
  <c r="I14" i="3"/>
  <c r="D11" i="4"/>
  <c r="D20" i="4" s="1"/>
  <c r="E11" i="4" s="1"/>
  <c r="E20" i="4" s="1"/>
  <c r="F11" i="4" s="1"/>
  <c r="F20" i="4" s="1"/>
  <c r="G11" i="4" s="1"/>
  <c r="G20" i="4" s="1"/>
  <c r="H11" i="4" s="1"/>
  <c r="H20" i="4" s="1"/>
  <c r="I11" i="4" s="1"/>
  <c r="I20" i="4" s="1"/>
  <c r="J11" i="4" s="1"/>
  <c r="J20" i="4" s="1"/>
  <c r="K11" i="4" s="1"/>
  <c r="K20" i="4" s="1"/>
  <c r="L11" i="4" s="1"/>
  <c r="L20" i="4" s="1"/>
  <c r="M11" i="4" s="1"/>
  <c r="M20" i="4" s="1"/>
  <c r="N11" i="4" s="1"/>
  <c r="N20" i="4" s="1"/>
  <c r="O11" i="4" s="1"/>
  <c r="O20" i="4" s="1"/>
  <c r="BW15" i="45"/>
  <c r="BE12" i="3"/>
  <c r="BQ12" i="3" s="1"/>
  <c r="BV73" i="45"/>
  <c r="AN16" i="45" s="1"/>
  <c r="BR15" i="45"/>
  <c r="AZ13" i="3"/>
  <c r="BL13" i="3" s="1"/>
  <c r="BQ15" i="45"/>
  <c r="AY12" i="3"/>
  <c r="BK12" i="3" s="1"/>
  <c r="AM16" i="45"/>
  <c r="BP72" i="45"/>
  <c r="AN15" i="45" s="1"/>
  <c r="BR16" i="45"/>
  <c r="AS107" i="45"/>
  <c r="AT107" i="45" s="1"/>
  <c r="AU107" i="45" s="1"/>
  <c r="AV107" i="45" s="1"/>
  <c r="AW107" i="45" s="1"/>
  <c r="AX107" i="45" s="1"/>
  <c r="AY107" i="45" s="1"/>
  <c r="AZ107" i="45" s="1"/>
  <c r="BA107" i="45" s="1"/>
  <c r="BB107" i="45" s="1"/>
  <c r="BC107" i="45" s="1"/>
  <c r="Q20" i="45"/>
  <c r="Q22" i="45"/>
  <c r="Q19" i="45"/>
  <c r="BE10" i="36"/>
  <c r="BO10" i="36" s="1"/>
  <c r="BE11" i="36" s="1"/>
  <c r="BO11" i="36" s="1"/>
  <c r="BE12" i="36" s="1"/>
  <c r="BO12" i="36" s="1"/>
  <c r="P23" i="6"/>
  <c r="BQ101" i="45"/>
  <c r="AM44" i="45" s="1"/>
  <c r="AY98" i="3"/>
  <c r="BK98" i="3" s="1"/>
  <c r="Q25" i="3" s="1"/>
  <c r="BW13" i="45"/>
  <c r="BC136" i="45"/>
  <c r="AY136" i="45"/>
  <c r="AU136" i="45"/>
  <c r="AZ136" i="45"/>
  <c r="AV136" i="45"/>
  <c r="AR136" i="45"/>
  <c r="BA136" i="45"/>
  <c r="AW136" i="45"/>
  <c r="AS136" i="45"/>
  <c r="BB136" i="45"/>
  <c r="AX136" i="45"/>
  <c r="AT136" i="45"/>
  <c r="BE10" i="3"/>
  <c r="AS123" i="3"/>
  <c r="AS133" i="3" s="1"/>
  <c r="AV123" i="3"/>
  <c r="AV133" i="3" s="1"/>
  <c r="AN123" i="3"/>
  <c r="AN133" i="3" s="1"/>
  <c r="AT123" i="3"/>
  <c r="AT133" i="3" s="1"/>
  <c r="AU123" i="3"/>
  <c r="AU133" i="3" s="1"/>
  <c r="AM123" i="3"/>
  <c r="AM133" i="3" s="1"/>
  <c r="AW123" i="3"/>
  <c r="AW133" i="3" s="1"/>
  <c r="AO123" i="3"/>
  <c r="AO133" i="3" s="1"/>
  <c r="AR123" i="3"/>
  <c r="AR133" i="3" s="1"/>
  <c r="AL123" i="3"/>
  <c r="AL133" i="3" s="1"/>
  <c r="AP123" i="3"/>
  <c r="AP133" i="3" s="1"/>
  <c r="AQ123" i="3"/>
  <c r="AQ133" i="3" s="1"/>
  <c r="AR130" i="45"/>
  <c r="Q16" i="45" s="1"/>
  <c r="BQ13" i="45"/>
  <c r="AS118" i="3"/>
  <c r="AS128" i="3" s="1"/>
  <c r="AQ118" i="3"/>
  <c r="AQ128" i="3" s="1"/>
  <c r="AW118" i="3"/>
  <c r="AW128" i="3" s="1"/>
  <c r="AU118" i="3"/>
  <c r="AU128" i="3" s="1"/>
  <c r="AN118" i="3"/>
  <c r="AN128" i="3" s="1"/>
  <c r="AM118" i="3"/>
  <c r="AM128" i="3" s="1"/>
  <c r="AP118" i="3"/>
  <c r="AP128" i="3" s="1"/>
  <c r="BB131" i="45"/>
  <c r="BA131" i="45"/>
  <c r="AS131" i="45"/>
  <c r="AY131" i="45"/>
  <c r="AR131" i="45"/>
  <c r="AV131" i="45"/>
  <c r="AR118" i="3"/>
  <c r="AR128" i="3" s="1"/>
  <c r="AT118" i="3"/>
  <c r="AT128" i="3" s="1"/>
  <c r="AV118" i="3"/>
  <c r="AV128" i="3" s="1"/>
  <c r="AO118" i="3"/>
  <c r="AO128" i="3" s="1"/>
  <c r="AL118" i="3"/>
  <c r="AL128" i="3" s="1"/>
  <c r="AZ10" i="3"/>
  <c r="BL10" i="3" s="1"/>
  <c r="AX131" i="45"/>
  <c r="AZ131" i="45"/>
  <c r="AW131" i="45"/>
  <c r="BC131" i="45"/>
  <c r="AU131" i="45"/>
  <c r="AT131" i="45"/>
  <c r="BR13" i="45"/>
  <c r="BD70" i="3"/>
  <c r="BP70" i="3" s="1"/>
  <c r="I13" i="3" s="1"/>
  <c r="I16" i="3"/>
  <c r="BM10" i="3"/>
  <c r="AL11" i="3"/>
  <c r="AL12" i="3" s="1"/>
  <c r="BK92" i="3"/>
  <c r="Q19" i="3" s="1"/>
  <c r="BP91" i="3"/>
  <c r="R18" i="3" s="1"/>
  <c r="AJ56" i="27"/>
  <c r="K23" i="6"/>
  <c r="AH56" i="27"/>
  <c r="AJ40" i="27"/>
  <c r="N23" i="6"/>
  <c r="R11" i="3" l="1"/>
  <c r="CB38" i="3" s="1"/>
  <c r="Q15" i="45"/>
  <c r="CA37" i="3"/>
  <c r="D29" i="4"/>
  <c r="E29" i="4" s="1"/>
  <c r="F29" i="4" s="1"/>
  <c r="G29" i="4" s="1"/>
  <c r="H29" i="4" s="1"/>
  <c r="I29" i="4" s="1"/>
  <c r="J29" i="4" s="1"/>
  <c r="K29" i="4" s="1"/>
  <c r="L29" i="4" s="1"/>
  <c r="M29" i="4" s="1"/>
  <c r="N29" i="4" s="1"/>
  <c r="O29" i="4" s="1"/>
  <c r="Q17" i="45"/>
  <c r="AL13" i="3"/>
  <c r="AL14" i="3" s="1"/>
  <c r="AL15" i="3" s="1"/>
  <c r="AL104" i="3"/>
  <c r="CA38" i="3"/>
  <c r="AP26" i="36"/>
  <c r="AP25" i="36"/>
  <c r="CB37" i="3"/>
  <c r="BD14" i="45"/>
  <c r="AX11" i="3"/>
  <c r="BJ11" i="3" s="1"/>
  <c r="BQ10" i="3"/>
  <c r="BE13" i="36"/>
  <c r="BO13" i="36" s="1"/>
  <c r="AP27" i="36"/>
  <c r="CE20" i="3" l="1"/>
  <c r="CF20" i="3"/>
  <c r="AM104" i="3"/>
  <c r="AN104" i="3" s="1"/>
  <c r="AO104" i="3" s="1"/>
  <c r="AP104" i="3" s="1"/>
  <c r="AQ104" i="3" s="1"/>
  <c r="AR104" i="3" s="1"/>
  <c r="AS104" i="3" s="1"/>
  <c r="AT104" i="3" s="1"/>
  <c r="AU104" i="3" s="1"/>
  <c r="AV104" i="3" s="1"/>
  <c r="AW104" i="3" s="1"/>
  <c r="BD15" i="45"/>
  <c r="AR119" i="45" s="1"/>
  <c r="BP14" i="45"/>
  <c r="AX12" i="3"/>
  <c r="AL16" i="3"/>
  <c r="BE14" i="36"/>
  <c r="BO14" i="36" s="1"/>
  <c r="AP28" i="36"/>
  <c r="AR129" i="45" l="1"/>
  <c r="AS119" i="45"/>
  <c r="AX13" i="3"/>
  <c r="AX14" i="3" s="1"/>
  <c r="AL116" i="3"/>
  <c r="BD16" i="45"/>
  <c r="BP15" i="45"/>
  <c r="BJ12" i="3"/>
  <c r="AL17" i="3"/>
  <c r="AP29" i="36"/>
  <c r="BE15" i="36"/>
  <c r="BO15" i="36" s="1"/>
  <c r="BJ13" i="3" l="1"/>
  <c r="AM116" i="3"/>
  <c r="AL126" i="3"/>
  <c r="AS129" i="45"/>
  <c r="AT119" i="45"/>
  <c r="BD17" i="45"/>
  <c r="BP16" i="45"/>
  <c r="AX15" i="3"/>
  <c r="BJ14" i="3"/>
  <c r="AL18" i="3"/>
  <c r="BE16" i="36"/>
  <c r="BO16" i="36" s="1"/>
  <c r="AP30" i="36"/>
  <c r="AT129" i="45" l="1"/>
  <c r="AU119" i="45"/>
  <c r="AN116" i="3"/>
  <c r="AM126" i="3"/>
  <c r="BD18" i="45"/>
  <c r="BP17" i="45"/>
  <c r="AX16" i="3"/>
  <c r="BJ15" i="3"/>
  <c r="AL19" i="3"/>
  <c r="BE17" i="36"/>
  <c r="BO17" i="36" s="1"/>
  <c r="AP31" i="36"/>
  <c r="AU129" i="45" l="1"/>
  <c r="AV119" i="45"/>
  <c r="AN126" i="3"/>
  <c r="AO116" i="3"/>
  <c r="BD19" i="45"/>
  <c r="BP18" i="45"/>
  <c r="AX17" i="3"/>
  <c r="BJ16" i="3"/>
  <c r="AL20" i="3"/>
  <c r="AP32" i="36"/>
  <c r="BE18" i="36"/>
  <c r="BO18" i="36" s="1"/>
  <c r="AP116" i="3" l="1"/>
  <c r="AO126" i="3"/>
  <c r="AW119" i="45"/>
  <c r="AV129" i="45"/>
  <c r="BD20" i="45"/>
  <c r="BP19" i="45"/>
  <c r="AX18" i="3"/>
  <c r="BJ17" i="3"/>
  <c r="AL21" i="3"/>
  <c r="BE19" i="36"/>
  <c r="BO19" i="36" s="1"/>
  <c r="AP33" i="36"/>
  <c r="AW129" i="45" l="1"/>
  <c r="AX119" i="45"/>
  <c r="AQ116" i="3"/>
  <c r="AP126" i="3"/>
  <c r="BD21" i="45"/>
  <c r="BP20" i="45"/>
  <c r="AX19" i="3"/>
  <c r="BJ18" i="3"/>
  <c r="AL22" i="3"/>
  <c r="BE20" i="36"/>
  <c r="BO20" i="36" s="1"/>
  <c r="AP34" i="36"/>
  <c r="AR116" i="3" l="1"/>
  <c r="AQ126" i="3"/>
  <c r="AY119" i="45"/>
  <c r="AX129" i="45"/>
  <c r="AO14" i="45" s="1"/>
  <c r="BD22" i="45"/>
  <c r="BP21" i="45"/>
  <c r="AX20" i="3"/>
  <c r="BJ19" i="3"/>
  <c r="AL23" i="3"/>
  <c r="BE21" i="36"/>
  <c r="BO21" i="36" s="1"/>
  <c r="AP36" i="36" s="1"/>
  <c r="AP35" i="36"/>
  <c r="AO15" i="45" l="1"/>
  <c r="AO16" i="45" s="1"/>
  <c r="AO17" i="45" s="1"/>
  <c r="AO18" i="45" s="1"/>
  <c r="AO19" i="45" s="1"/>
  <c r="AO20" i="45" s="1"/>
  <c r="AO21" i="45" s="1"/>
  <c r="AO22" i="45" s="1"/>
  <c r="AO23" i="45" s="1"/>
  <c r="AO24" i="45" s="1"/>
  <c r="AO25" i="45" s="1"/>
  <c r="AO26" i="45" s="1"/>
  <c r="AO27" i="45" s="1"/>
  <c r="AO28" i="45" s="1"/>
  <c r="AO29" i="45" s="1"/>
  <c r="AO30" i="45" s="1"/>
  <c r="AO31" i="45" s="1"/>
  <c r="AO32" i="45" s="1"/>
  <c r="AO33" i="45" s="1"/>
  <c r="AO34" i="45" s="1"/>
  <c r="AO35" i="45" s="1"/>
  <c r="AO36" i="45" s="1"/>
  <c r="AO37" i="45" s="1"/>
  <c r="AO38" i="45" s="1"/>
  <c r="AO39" i="45" s="1"/>
  <c r="AO40" i="45" s="1"/>
  <c r="AO41" i="45" s="1"/>
  <c r="AO42" i="45" s="1"/>
  <c r="AO43" i="45" s="1"/>
  <c r="AO44" i="45" s="1"/>
  <c r="AO45" i="45" s="1"/>
  <c r="Q13" i="45"/>
  <c r="Q28" i="45" s="1"/>
  <c r="AR126" i="3"/>
  <c r="AS116" i="3"/>
  <c r="AZ119" i="45"/>
  <c r="AY129" i="45"/>
  <c r="BD23" i="45"/>
  <c r="BP22" i="45"/>
  <c r="AX21" i="3"/>
  <c r="BJ20" i="3"/>
  <c r="AL24" i="3"/>
  <c r="BA119" i="45" l="1"/>
  <c r="AZ129" i="45"/>
  <c r="AT116" i="3"/>
  <c r="AS126" i="3"/>
  <c r="BD24" i="45"/>
  <c r="BP23" i="45"/>
  <c r="AX22" i="3"/>
  <c r="BJ21" i="3"/>
  <c r="AL25" i="3"/>
  <c r="AU116" i="3" l="1"/>
  <c r="AT126" i="3"/>
  <c r="BA129" i="45"/>
  <c r="BB119" i="45"/>
  <c r="BD25" i="45"/>
  <c r="BP24" i="45"/>
  <c r="AX23" i="3"/>
  <c r="BJ22" i="3"/>
  <c r="AL26" i="3"/>
  <c r="AU126" i="3" l="1"/>
  <c r="AV116" i="3"/>
  <c r="BC119" i="45"/>
  <c r="BC129" i="45" s="1"/>
  <c r="BB129" i="45"/>
  <c r="BD26" i="45"/>
  <c r="BP25" i="45"/>
  <c r="AX24" i="3"/>
  <c r="BJ23" i="3"/>
  <c r="AL27" i="3"/>
  <c r="AV126" i="3" l="1"/>
  <c r="AW116" i="3"/>
  <c r="AW126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S11" i="3" s="1"/>
  <c r="S12" i="3" s="1"/>
  <c r="S13" i="3" s="1"/>
  <c r="S14" i="3" s="1"/>
  <c r="S15" i="3" s="1"/>
  <c r="S16" i="3" s="1"/>
  <c r="S17" i="3" s="1"/>
  <c r="S18" i="3" s="1"/>
  <c r="S19" i="3" s="1"/>
  <c r="S20" i="3" s="1"/>
  <c r="S21" i="3" s="1"/>
  <c r="S22" i="3" s="1"/>
  <c r="S23" i="3" s="1"/>
  <c r="S24" i="3" s="1"/>
  <c r="S25" i="3" s="1"/>
  <c r="S26" i="3" s="1"/>
  <c r="BD27" i="45"/>
  <c r="BP26" i="45"/>
  <c r="AX25" i="3"/>
  <c r="BJ24" i="3"/>
  <c r="AL28" i="3"/>
  <c r="BD28" i="45" l="1"/>
  <c r="BP27" i="45"/>
  <c r="AX26" i="3"/>
  <c r="BJ25" i="3"/>
  <c r="AL29" i="3"/>
  <c r="BD29" i="45" l="1"/>
  <c r="BP28" i="45"/>
  <c r="AX27" i="3"/>
  <c r="BJ26" i="3"/>
  <c r="AL30" i="3"/>
  <c r="BD30" i="45" l="1"/>
  <c r="BP29" i="45"/>
  <c r="AX28" i="3"/>
  <c r="BJ27" i="3"/>
  <c r="AL31" i="3"/>
  <c r="BD31" i="45" l="1"/>
  <c r="BP30" i="45"/>
  <c r="AX29" i="3"/>
  <c r="BJ28" i="3"/>
  <c r="AL32" i="3"/>
  <c r="BD32" i="45" l="1"/>
  <c r="BP31" i="45"/>
  <c r="AX30" i="3"/>
  <c r="BJ29" i="3"/>
  <c r="AL33" i="3"/>
  <c r="BD33" i="45" l="1"/>
  <c r="BP32" i="45"/>
  <c r="AX31" i="3"/>
  <c r="BJ30" i="3"/>
  <c r="AL34" i="3"/>
  <c r="BD34" i="45" l="1"/>
  <c r="BP33" i="45"/>
  <c r="AX32" i="3"/>
  <c r="BJ31" i="3"/>
  <c r="AL35" i="3"/>
  <c r="BD35" i="45" l="1"/>
  <c r="BP34" i="45"/>
  <c r="AX33" i="3"/>
  <c r="BJ32" i="3"/>
  <c r="AL36" i="3"/>
  <c r="BD36" i="45" l="1"/>
  <c r="BP35" i="45"/>
  <c r="AX34" i="3"/>
  <c r="BJ33" i="3"/>
  <c r="AL37" i="3"/>
  <c r="BD37" i="45" l="1"/>
  <c r="BP36" i="45"/>
  <c r="AX35" i="3"/>
  <c r="BJ34" i="3"/>
  <c r="AL38" i="3"/>
  <c r="BD38" i="45" l="1"/>
  <c r="BP37" i="45"/>
  <c r="AX36" i="3"/>
  <c r="BJ35" i="3"/>
  <c r="AL39" i="3"/>
  <c r="BD39" i="45" l="1"/>
  <c r="BP38" i="45"/>
  <c r="AX37" i="3"/>
  <c r="BJ36" i="3"/>
  <c r="AL40" i="3"/>
  <c r="BD40" i="45" l="1"/>
  <c r="BP39" i="45"/>
  <c r="AX38" i="3"/>
  <c r="BJ37" i="3"/>
  <c r="AL41" i="3"/>
  <c r="BD41" i="45" l="1"/>
  <c r="BP40" i="45"/>
  <c r="AX39" i="3"/>
  <c r="BJ38" i="3"/>
  <c r="AL42" i="3"/>
  <c r="BD42" i="45" l="1"/>
  <c r="BP41" i="45"/>
  <c r="AX40" i="3"/>
  <c r="BJ39" i="3"/>
  <c r="AL43" i="3"/>
  <c r="BD43" i="45" l="1"/>
  <c r="BP42" i="45"/>
  <c r="AX41" i="3"/>
  <c r="BJ40" i="3"/>
  <c r="AL44" i="3"/>
  <c r="BD44" i="45" l="1"/>
  <c r="BP43" i="45"/>
  <c r="AX42" i="3"/>
  <c r="BJ41" i="3"/>
  <c r="AL45" i="3"/>
  <c r="BD45" i="45" l="1"/>
  <c r="BP44" i="45"/>
  <c r="AX43" i="3"/>
  <c r="BJ42" i="3"/>
  <c r="AL46" i="3"/>
  <c r="BD46" i="45" l="1"/>
  <c r="BP45" i="45"/>
  <c r="AX44" i="3"/>
  <c r="BJ43" i="3"/>
  <c r="AL47" i="3"/>
  <c r="BD47" i="45" l="1"/>
  <c r="BP46" i="45"/>
  <c r="AX45" i="3"/>
  <c r="BJ44" i="3"/>
  <c r="AL48" i="3"/>
  <c r="BD48" i="45" l="1"/>
  <c r="BP47" i="45"/>
  <c r="AX46" i="3"/>
  <c r="BJ45" i="3"/>
  <c r="AL49" i="3"/>
  <c r="BD49" i="45" l="1"/>
  <c r="BP48" i="45"/>
  <c r="AX47" i="3"/>
  <c r="BJ46" i="3"/>
  <c r="AL50" i="3"/>
  <c r="BD50" i="45" l="1"/>
  <c r="BP49" i="45"/>
  <c r="AX48" i="3"/>
  <c r="BJ47" i="3"/>
  <c r="AL51" i="3"/>
  <c r="BD51" i="45" l="1"/>
  <c r="BP50" i="45"/>
  <c r="AX49" i="3"/>
  <c r="BJ48" i="3"/>
  <c r="AL52" i="3"/>
  <c r="BD52" i="45" l="1"/>
  <c r="BP51" i="45"/>
  <c r="AX50" i="3"/>
  <c r="BJ49" i="3"/>
  <c r="AL53" i="3"/>
  <c r="BD53" i="45" l="1"/>
  <c r="BP52" i="45"/>
  <c r="AX51" i="3"/>
  <c r="BJ50" i="3"/>
  <c r="AL54" i="3"/>
  <c r="BD54" i="45" l="1"/>
  <c r="BP53" i="45"/>
  <c r="AX52" i="3"/>
  <c r="BJ51" i="3"/>
  <c r="AL55" i="3"/>
  <c r="BD55" i="45" l="1"/>
  <c r="BP54" i="45"/>
  <c r="AX53" i="3"/>
  <c r="BJ52" i="3"/>
  <c r="AL56" i="3"/>
  <c r="BD56" i="45" l="1"/>
  <c r="BP55" i="45"/>
  <c r="AX54" i="3"/>
  <c r="BJ53" i="3"/>
  <c r="AL57" i="3"/>
  <c r="BD57" i="45" l="1"/>
  <c r="BP56" i="45"/>
  <c r="AX55" i="3"/>
  <c r="BJ54" i="3"/>
  <c r="AL58" i="3"/>
  <c r="BD58" i="45" l="1"/>
  <c r="BP57" i="45"/>
  <c r="AX56" i="3"/>
  <c r="BJ55" i="3"/>
  <c r="AL59" i="3"/>
  <c r="BD59" i="45" l="1"/>
  <c r="BP58" i="45"/>
  <c r="AX57" i="3"/>
  <c r="BJ56" i="3"/>
  <c r="AL60" i="3"/>
  <c r="BD60" i="45" l="1"/>
  <c r="BP59" i="45"/>
  <c r="AX58" i="3"/>
  <c r="BJ57" i="3"/>
  <c r="BD61" i="45" l="1"/>
  <c r="BP60" i="45"/>
  <c r="AX59" i="3"/>
  <c r="BJ58" i="3"/>
  <c r="BD62" i="45" l="1"/>
  <c r="BP61" i="45"/>
  <c r="AX60" i="3"/>
  <c r="BJ60" i="3" s="1"/>
  <c r="BJ59" i="3"/>
  <c r="AO23" i="31"/>
  <c r="AJ39" i="31" s="1"/>
  <c r="AL39" i="31" s="1"/>
  <c r="AO19" i="31"/>
  <c r="AJ35" i="31" s="1"/>
  <c r="AL35" i="31" s="1"/>
  <c r="AO24" i="31"/>
  <c r="AJ40" i="31" s="1"/>
  <c r="AL40" i="31" s="1"/>
  <c r="AL14" i="31"/>
  <c r="AO14" i="31"/>
  <c r="AO17" i="31"/>
  <c r="AJ33" i="31" s="1"/>
  <c r="AL33" i="31" s="1"/>
  <c r="AO21" i="31"/>
  <c r="AJ37" i="31" s="1"/>
  <c r="AL37" i="31" s="1"/>
  <c r="AO15" i="31"/>
  <c r="AJ31" i="31" s="1"/>
  <c r="AL31" i="31" s="1"/>
  <c r="AO22" i="31"/>
  <c r="AJ38" i="31" s="1"/>
  <c r="AL38" i="31" s="1"/>
  <c r="AO16" i="31"/>
  <c r="AJ32" i="31" s="1"/>
  <c r="AL20" i="31"/>
  <c r="AO20" i="31"/>
  <c r="AJ36" i="31" s="1"/>
  <c r="AL36" i="31" s="1"/>
  <c r="AO18" i="31"/>
  <c r="AJ34" i="31" s="1"/>
  <c r="AL34" i="31" s="1"/>
  <c r="AO13" i="31"/>
  <c r="AJ29" i="31" s="1"/>
  <c r="AL32" i="31" l="1"/>
  <c r="AJ30" i="31"/>
  <c r="AL30" i="31" s="1"/>
  <c r="BD63" i="45"/>
  <c r="BP63" i="45" s="1"/>
  <c r="BP62" i="45"/>
  <c r="AL29" i="31"/>
  <c r="AL13" i="31"/>
  <c r="AL17" i="31"/>
  <c r="AL24" i="31"/>
  <c r="AL23" i="31"/>
  <c r="AL15" i="31"/>
  <c r="AJ25" i="31"/>
  <c r="AL16" i="31"/>
  <c r="AL22" i="31"/>
  <c r="AL21" i="31"/>
  <c r="AL19" i="31"/>
  <c r="AL18" i="31"/>
  <c r="AJ41" i="31" l="1"/>
  <c r="D18" i="31"/>
  <c r="AL41" i="31"/>
  <c r="AL25" i="31"/>
  <c r="AG16" i="31" l="1"/>
  <c r="D22" i="31"/>
  <c r="F22" i="31" s="1"/>
  <c r="F18" i="31"/>
</calcChain>
</file>

<file path=xl/sharedStrings.xml><?xml version="1.0" encoding="utf-8"?>
<sst xmlns="http://schemas.openxmlformats.org/spreadsheetml/2006/main" count="9142" uniqueCount="782">
  <si>
    <t>Data</t>
  </si>
  <si>
    <t>Categoria</t>
  </si>
  <si>
    <t>Descrição</t>
  </si>
  <si>
    <t>Status</t>
  </si>
  <si>
    <t>Vencimento</t>
  </si>
  <si>
    <t>Banco</t>
  </si>
  <si>
    <t>Receita</t>
  </si>
  <si>
    <t>Despesa</t>
  </si>
  <si>
    <t>Contas Bancárias</t>
  </si>
  <si>
    <t>Cartão de Crédito</t>
  </si>
  <si>
    <t>Emprestimos Adquiridos</t>
  </si>
  <si>
    <t>Emprestimos Concedidos</t>
  </si>
  <si>
    <t>Devedor</t>
  </si>
  <si>
    <t>Credor</t>
  </si>
  <si>
    <t>Receitas</t>
  </si>
  <si>
    <t>Despesas</t>
  </si>
  <si>
    <t>Saldo Inicial</t>
  </si>
  <si>
    <t>Limite</t>
  </si>
  <si>
    <t>Total</t>
  </si>
  <si>
    <t>Entrada</t>
  </si>
  <si>
    <t>/</t>
  </si>
  <si>
    <t>Saída</t>
  </si>
  <si>
    <t>Saldo</t>
  </si>
  <si>
    <t>Saldo Final</t>
  </si>
  <si>
    <t>( + ) Receitas</t>
  </si>
  <si>
    <t>( + ) Empréstimos Recebidos</t>
  </si>
  <si>
    <t>( - ) Despesas</t>
  </si>
  <si>
    <t>( - ) Empréstimos Concedidos</t>
  </si>
  <si>
    <t>( - ) Empréstimos Pagos</t>
  </si>
  <si>
    <t>( + ) Empréstimos a Receber</t>
  </si>
  <si>
    <t xml:space="preserve">( + ) Empréstimos a Adquirir </t>
  </si>
  <si>
    <t>( - ) Despesas a Pagar</t>
  </si>
  <si>
    <t>( - ) Empréstimos a Conceder</t>
  </si>
  <si>
    <t>( - ) Empréstimos a Pagar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</si>
  <si>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</si>
  <si>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</si>
  <si>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</si>
  <si>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</si>
  <si>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</si>
  <si>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</si>
  <si>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</si>
  <si>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</si>
  <si>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</si>
  <si>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</si>
  <si>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</si>
  <si>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</si>
  <si>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Realizado</t>
  </si>
  <si>
    <t>Meta</t>
  </si>
  <si>
    <t>Diferença</t>
  </si>
  <si>
    <t>Mês</t>
  </si>
  <si>
    <t>Categorias</t>
  </si>
  <si>
    <t>Empréstimos Adquiridos</t>
  </si>
  <si>
    <t>Adquirido</t>
  </si>
  <si>
    <t>Pago</t>
  </si>
  <si>
    <t>Empréstimos Concedidos</t>
  </si>
  <si>
    <t>saldo</t>
  </si>
  <si>
    <t>Cartão</t>
  </si>
  <si>
    <t>Fatura</t>
  </si>
  <si>
    <t>Saldo a Receber</t>
  </si>
  <si>
    <t>Ano</t>
  </si>
  <si>
    <t>Efetivado</t>
  </si>
  <si>
    <t>Pendente</t>
  </si>
  <si>
    <t>DIA</t>
  </si>
  <si>
    <t>MÊS</t>
  </si>
  <si>
    <t>ANO</t>
  </si>
  <si>
    <t>STA</t>
  </si>
  <si>
    <t>Valor</t>
  </si>
  <si>
    <t>Banco de Origem</t>
  </si>
  <si>
    <t>Banco Destino</t>
  </si>
  <si>
    <t>RECEITA</t>
  </si>
  <si>
    <t>DESPESA</t>
  </si>
  <si>
    <t>PREVISÃO DA RECEITA</t>
  </si>
  <si>
    <t>PREVISÃO DA DESPESA</t>
  </si>
  <si>
    <t>CARTAO</t>
  </si>
  <si>
    <t>CARTÃO</t>
  </si>
  <si>
    <t>REALIZADO</t>
  </si>
  <si>
    <t>Efetivado / Pendente</t>
  </si>
  <si>
    <t>( + ) Receitas a Receber</t>
  </si>
  <si>
    <t>Situação</t>
  </si>
  <si>
    <t>Empréstimo Adquirido</t>
  </si>
  <si>
    <t>Empréstimo Pago</t>
  </si>
  <si>
    <t>Empréstimo Concedido</t>
  </si>
  <si>
    <t>Empréstimo Recebido</t>
  </si>
  <si>
    <t xml:space="preserve">( + ) Empréstimos Adquiridos </t>
  </si>
  <si>
    <t>PAGO</t>
  </si>
  <si>
    <t>A PAGAR</t>
  </si>
  <si>
    <t>PG CARTÃO</t>
  </si>
  <si>
    <t>EMP. ADQ</t>
  </si>
  <si>
    <t>EMP PAG</t>
  </si>
  <si>
    <t>EMP CONC</t>
  </si>
  <si>
    <t>EMP REC</t>
  </si>
  <si>
    <t>SALDO</t>
  </si>
  <si>
    <t>Concedido</t>
  </si>
  <si>
    <t>Recebido</t>
  </si>
  <si>
    <t>EMP. PAG</t>
  </si>
  <si>
    <t>EMP COM</t>
  </si>
  <si>
    <t>Saldo do Ano Anterior</t>
  </si>
  <si>
    <t>cartão</t>
  </si>
  <si>
    <t>pg cartão</t>
  </si>
  <si>
    <t>Mês de Referência</t>
  </si>
  <si>
    <t>Ano de Referência</t>
  </si>
  <si>
    <t>Mês ref</t>
  </si>
  <si>
    <t>DES</t>
  </si>
  <si>
    <t>EMP. PG</t>
  </si>
  <si>
    <t>EMP. COM</t>
  </si>
  <si>
    <t>EMP. REC</t>
  </si>
  <si>
    <t>TRANS REA</t>
  </si>
  <si>
    <t>TRANSF REC</t>
  </si>
  <si>
    <t>PG CARTAO</t>
  </si>
  <si>
    <t>STATUS</t>
  </si>
  <si>
    <t>SALDO INICIAL</t>
  </si>
  <si>
    <t>SALDO FINAL</t>
  </si>
  <si>
    <t>FATURA</t>
  </si>
  <si>
    <t>PG FATURA</t>
  </si>
  <si>
    <t>FATURA ATUAL</t>
  </si>
  <si>
    <t>LIMITE</t>
  </si>
  <si>
    <t>LIMITE ATUAL</t>
  </si>
  <si>
    <t>EMP ADQ</t>
  </si>
  <si>
    <t>ADQUIRIDOS</t>
  </si>
  <si>
    <t>CONCEDIDOS</t>
  </si>
  <si>
    <t xml:space="preserve">Realizado </t>
  </si>
  <si>
    <t>GRÁFICO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</si>
  <si>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</si>
  <si>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</si>
  <si>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</si>
  <si>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</si>
  <si>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</si>
  <si>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</si>
  <si>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</si>
  <si>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</si>
  <si>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</si>
  <si>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</si>
  <si>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</si>
  <si>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</si>
  <si>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Lucro / Prejuizo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</si>
  <si>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</si>
  <si>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</si>
  <si>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</si>
  <si>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</si>
  <si>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</si>
  <si>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</si>
  <si>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</si>
  <si>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</si>
  <si>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</si>
  <si>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</si>
  <si>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</si>
  <si>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</si>
  <si>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Valor Pago:</t>
  </si>
  <si>
    <t>Todos os Bancos</t>
  </si>
  <si>
    <t>banco</t>
  </si>
  <si>
    <t xml:space="preserve">Status: </t>
  </si>
  <si>
    <t xml:space="preserve">Ano: </t>
  </si>
  <si>
    <t xml:space="preserve">Banco: </t>
  </si>
  <si>
    <t xml:space="preserve">Mês: </t>
  </si>
  <si>
    <t xml:space="preserve">Credor: </t>
  </si>
  <si>
    <t xml:space="preserve">Devedor: </t>
  </si>
  <si>
    <t xml:space="preserve">Total R$ </t>
  </si>
  <si>
    <t>1.01</t>
  </si>
  <si>
    <t>1.02</t>
  </si>
  <si>
    <t>1.03</t>
  </si>
  <si>
    <t>1.04</t>
  </si>
  <si>
    <t>1.05</t>
  </si>
  <si>
    <t>1.06</t>
  </si>
  <si>
    <t>1.07</t>
  </si>
  <si>
    <t>1.08</t>
  </si>
  <si>
    <t>1.09</t>
  </si>
  <si>
    <t>1.10</t>
  </si>
  <si>
    <t>1.11</t>
  </si>
  <si>
    <t>1.12</t>
  </si>
  <si>
    <t>1.13</t>
  </si>
  <si>
    <t>1.14</t>
  </si>
  <si>
    <t>1.15</t>
  </si>
  <si>
    <t>1.16</t>
  </si>
  <si>
    <t>1.17</t>
  </si>
  <si>
    <t>1.18</t>
  </si>
  <si>
    <t>1.19</t>
  </si>
  <si>
    <t>1.20</t>
  </si>
  <si>
    <t>1.21</t>
  </si>
  <si>
    <t>1.22</t>
  </si>
  <si>
    <t>1.23</t>
  </si>
  <si>
    <t>1.24</t>
  </si>
  <si>
    <t>1.25</t>
  </si>
  <si>
    <t>1.26</t>
  </si>
  <si>
    <t>1.27</t>
  </si>
  <si>
    <t>1.28</t>
  </si>
  <si>
    <t>1.29</t>
  </si>
  <si>
    <t>1.30</t>
  </si>
  <si>
    <t>1.31</t>
  </si>
  <si>
    <t>1.32</t>
  </si>
  <si>
    <t>1.33</t>
  </si>
  <si>
    <t>1.34</t>
  </si>
  <si>
    <t>1.35</t>
  </si>
  <si>
    <t>1.36</t>
  </si>
  <si>
    <t>1.37</t>
  </si>
  <si>
    <t>1.38</t>
  </si>
  <si>
    <t>1.39</t>
  </si>
  <si>
    <t>1.40</t>
  </si>
  <si>
    <t>1.41</t>
  </si>
  <si>
    <t>1.42</t>
  </si>
  <si>
    <t>1.43</t>
  </si>
  <si>
    <t>1.44</t>
  </si>
  <si>
    <t>1.45</t>
  </si>
  <si>
    <t>1.46</t>
  </si>
  <si>
    <t>1.47</t>
  </si>
  <si>
    <t>1.48</t>
  </si>
  <si>
    <t>1.49</t>
  </si>
  <si>
    <t>1.50</t>
  </si>
  <si>
    <t>( + ) RECEITAS</t>
  </si>
  <si>
    <t>(  - ) DESPESAS</t>
  </si>
  <si>
    <t>(  = ) SALDO</t>
  </si>
  <si>
    <t>Saldo a Pagar</t>
  </si>
  <si>
    <t>Lançamentos das Receitas</t>
  </si>
  <si>
    <t>Lançamentos das Despesas</t>
  </si>
  <si>
    <t>Lançamentos das Despesas dos Cartões de Crédito</t>
  </si>
  <si>
    <t>Lançamento dos Empréstimos Concedidos</t>
  </si>
  <si>
    <t>Lançamento dos Empréstimos Adquiridos</t>
  </si>
  <si>
    <t>Lançamentos das Transferências Bancárias</t>
  </si>
  <si>
    <t xml:space="preserve">Categoria: </t>
  </si>
  <si>
    <t xml:space="preserve">Cartão de Crédito: </t>
  </si>
  <si>
    <t>Categorias das Despesas</t>
  </si>
  <si>
    <t>Categorias das Receitas</t>
  </si>
  <si>
    <t>Faturas dos Cartões de Crédito</t>
  </si>
  <si>
    <t>SOMA BANCOS</t>
  </si>
  <si>
    <t>Faturas</t>
  </si>
  <si>
    <t>Previsão</t>
  </si>
  <si>
    <t>https://www.facebook.com/ACS-Investimetos-100935784932348/?modal=admin_todo_tour</t>
  </si>
  <si>
    <t>https://www.youtube.com/channel/UCMfShhi2iz5nkR9E2bX09GQ?view_as=subscriber</t>
  </si>
  <si>
    <t>Pagamento dos Cartões de Crédito</t>
  </si>
  <si>
    <t>Meta Atingida</t>
  </si>
  <si>
    <t>LUCRO / PREJUIZO</t>
  </si>
  <si>
    <t>Despesa Realizada</t>
  </si>
  <si>
    <t>Receita Realizada</t>
  </si>
  <si>
    <t>Anos</t>
  </si>
  <si>
    <t>1.00</t>
  </si>
  <si>
    <t>acsinvestimentosltda@gmail.com</t>
  </si>
  <si>
    <t>Limite Total</t>
  </si>
  <si>
    <t>Limite Atual</t>
  </si>
  <si>
    <t>Compra - Cartão</t>
  </si>
  <si>
    <t>Pagamento Cartão</t>
  </si>
  <si>
    <t>Valor Gasto Atual</t>
  </si>
  <si>
    <t>GRAFICO ROSCA</t>
  </si>
  <si>
    <t>TRANSF. RECEBIDA</t>
  </si>
  <si>
    <t>TRANSF. REALIZADA</t>
  </si>
  <si>
    <t>( + ) Empréstimos Adquiridos</t>
  </si>
  <si>
    <t>( + ) Transferências Recebidas</t>
  </si>
  <si>
    <t>( - ) Transferências Realizadas</t>
  </si>
  <si>
    <t>( + ) Receitas Recebidas</t>
  </si>
  <si>
    <t>( - ) Pagamento de Despesas</t>
  </si>
  <si>
    <t>( - ) Pagamento de Cartões</t>
  </si>
  <si>
    <t>Disponibilidade</t>
  </si>
  <si>
    <t>Entradas</t>
  </si>
  <si>
    <t>Saídas</t>
  </si>
  <si>
    <t>Extrato das Movimentações Bancárias do Mês</t>
  </si>
  <si>
    <t>Movimentações Financeiras durante o Ano</t>
  </si>
  <si>
    <t>Comparação Mensal do Realizado versus Previsto</t>
  </si>
  <si>
    <t>Comparação Anual do Realizado versus Previsto</t>
  </si>
  <si>
    <t>Analise da Execução das Receitas por Categorias</t>
  </si>
  <si>
    <t>Analise da Execução das Despesas por Categorias</t>
  </si>
  <si>
    <t xml:space="preserve">Analise Mensal das Metas Previstas </t>
  </si>
  <si>
    <t xml:space="preserve">Analise Anual das Metas Previstas </t>
  </si>
  <si>
    <t>Analise do Fluxo de Caixa Mensal</t>
  </si>
  <si>
    <t>Analise das Receitas, Despesas e Disponibilidade</t>
  </si>
  <si>
    <t>RELATÓRIOS</t>
  </si>
  <si>
    <t>HORAS EXTRAS</t>
  </si>
  <si>
    <t>OUTROS</t>
  </si>
  <si>
    <t>MERCADO</t>
  </si>
  <si>
    <t>VEÍCULO</t>
  </si>
  <si>
    <t>ENERGIA ELÉTRICA</t>
  </si>
  <si>
    <t>LANCHE / COMER FORA</t>
  </si>
  <si>
    <t>LAZER</t>
  </si>
  <si>
    <t>VESTUÁRIO</t>
  </si>
  <si>
    <t>SAÚDE</t>
  </si>
  <si>
    <t>DINHEIRO / CARTEIRA</t>
  </si>
  <si>
    <t>CAIXA ECONÔMICA FEDERAL</t>
  </si>
  <si>
    <t>BANCO DO BRASIL S/A</t>
  </si>
  <si>
    <t>NUCONTA</t>
  </si>
  <si>
    <t>INTER</t>
  </si>
  <si>
    <t>CREDISHOP</t>
  </si>
  <si>
    <t>NUBANK</t>
  </si>
  <si>
    <t>DIGIO</t>
  </si>
  <si>
    <t>JOSÉ</t>
  </si>
  <si>
    <t>FRANCISCO</t>
  </si>
  <si>
    <t>MARIA</t>
  </si>
  <si>
    <t>RAIMUNDO</t>
  </si>
  <si>
    <t>CARLOS</t>
  </si>
  <si>
    <t>HELENA</t>
  </si>
  <si>
    <t>PAULO</t>
  </si>
  <si>
    <t>SOUSA</t>
  </si>
  <si>
    <t>ISABEL</t>
  </si>
  <si>
    <t>JOSE</t>
  </si>
  <si>
    <t>ROBERTO</t>
  </si>
  <si>
    <t>SILVA</t>
  </si>
  <si>
    <t>MARIA FRANCISCA</t>
  </si>
  <si>
    <t>MONICA</t>
  </si>
  <si>
    <t>ANDRE</t>
  </si>
  <si>
    <t>MARIA HELENA</t>
  </si>
  <si>
    <t>RAIMUNDA</t>
  </si>
  <si>
    <t>JUROS - POUPANÇA - CAIXA</t>
  </si>
  <si>
    <t>DEMONSTRATIVOS MENSAIS</t>
  </si>
  <si>
    <t>SALARIO</t>
  </si>
  <si>
    <t>TRABALHO EXTRA</t>
  </si>
  <si>
    <t>SERVIÇOS DIVERSOS</t>
  </si>
  <si>
    <t>RENDIMENTOS POUPANÇA CAIXA</t>
  </si>
  <si>
    <t>IMPOSTO DE RENDA - SOLIMAR</t>
  </si>
  <si>
    <t>IMPOSTO DE RENDA</t>
  </si>
  <si>
    <t>JUROS - POUPANÇA - BB</t>
  </si>
  <si>
    <t>JUROS - CAIXA</t>
  </si>
  <si>
    <t>VENDA DE 2 PNEUS</t>
  </si>
  <si>
    <t>JUROS BB</t>
  </si>
  <si>
    <t>JUROS - POUPANÇA</t>
  </si>
  <si>
    <t>JUROS</t>
  </si>
  <si>
    <t>SETEMBRO DE 2017</t>
  </si>
  <si>
    <t>OUTUBRO DE 2017</t>
  </si>
  <si>
    <t>JUROS CAIXA</t>
  </si>
  <si>
    <t>AGOSTO DE 2017</t>
  </si>
  <si>
    <t>JUROS - BB</t>
  </si>
  <si>
    <t>DEZEMBRO DE 2017</t>
  </si>
  <si>
    <t>DECIMO TERCEIRO DE 2017</t>
  </si>
  <si>
    <t>JANEIRO DE 2018</t>
  </si>
  <si>
    <t>NOVEMBRO DE 2017</t>
  </si>
  <si>
    <t>JUROS POUPANÇA</t>
  </si>
  <si>
    <t>FEVEREIRO DE 2018</t>
  </si>
  <si>
    <t>MARÇO DE 2018</t>
  </si>
  <si>
    <t>JUROS - NUCONCA</t>
  </si>
  <si>
    <t>ABRIL DE 2018</t>
  </si>
  <si>
    <t>MAIO DE 2018</t>
  </si>
  <si>
    <t>JUNHO DE 2018</t>
  </si>
  <si>
    <t>RESTITUIÇÃO IR</t>
  </si>
  <si>
    <t>AGOSTO DE 2018</t>
  </si>
  <si>
    <t>SETEMBRO DE 2018</t>
  </si>
  <si>
    <t>OUTUBRO DE 2018</t>
  </si>
  <si>
    <t>JUROS BANCO DO BRASIL</t>
  </si>
  <si>
    <t>NOVEMBRO DE 2018</t>
  </si>
  <si>
    <t>JULHO DE 2018</t>
  </si>
  <si>
    <t>DEZEMBRO DE 2018</t>
  </si>
  <si>
    <t>FESTA</t>
  </si>
  <si>
    <t>CADEIRAS DE MACARRÃO</t>
  </si>
  <si>
    <t>ACADEMIA - REF. JANEIRO DE 2017</t>
  </si>
  <si>
    <t>FINANCIAMENTO VEICULO 6/6</t>
  </si>
  <si>
    <t>DESPESAS DIVERSAS</t>
  </si>
  <si>
    <t>FESTA DE FIM DE ANO (EDILBERTO)</t>
  </si>
  <si>
    <t>CREDITO OI</t>
  </si>
  <si>
    <t>LANCHE</t>
  </si>
  <si>
    <t xml:space="preserve">MASSA CORRIDA / TINTA / SELADOR </t>
  </si>
  <si>
    <t>GASOLINA PARA PINTURA DE PORTAS</t>
  </si>
  <si>
    <t>DIÁRIAS PINTOR DAS PORTAS (TIO)</t>
  </si>
  <si>
    <t>TROCA DE OLEO / CARRO</t>
  </si>
  <si>
    <t>GASOLINA / CARRO</t>
  </si>
  <si>
    <t>DESPESAS NA FESTA</t>
  </si>
  <si>
    <t>PELICULA PARA CELULAR</t>
  </si>
  <si>
    <t>AGUA OXIGENADA 10</t>
  </si>
  <si>
    <t>OUTROS GASTOS CASA</t>
  </si>
  <si>
    <t>NUTRICIONISTA</t>
  </si>
  <si>
    <t>FORRO PVC / MATERIAL</t>
  </si>
  <si>
    <t>FORRO PVC / MATERIAL PARAFUSOS</t>
  </si>
  <si>
    <t>FORRO PVC / MATERIAL / BUCHAS</t>
  </si>
  <si>
    <t>SUPLEMENTOS</t>
  </si>
  <si>
    <t>FORRO PVC / MÃO DE OBRA</t>
  </si>
  <si>
    <t>DESPESA MENSAL</t>
  </si>
  <si>
    <t>FORRO PVC + MATERIAL</t>
  </si>
  <si>
    <t>ESTACIONAMENTO - ZONA AZUL</t>
  </si>
  <si>
    <t>DIÁRIAS AGENOR (RACHADURAS PINTURA)</t>
  </si>
  <si>
    <t>RAÇÃO</t>
  </si>
  <si>
    <t>CORTE DE CABELO</t>
  </si>
  <si>
    <t>BOLICHE / CINEMA / LANCHE</t>
  </si>
  <si>
    <t>KI PREÇO 02/03</t>
  </si>
  <si>
    <t>CARNE</t>
  </si>
  <si>
    <t>CAMISETA - SHORT - CALÇA</t>
  </si>
  <si>
    <t>KI PREÇO</t>
  </si>
  <si>
    <t>FARMÁCIA INÁ 01/03</t>
  </si>
  <si>
    <t>SEGURO PROTEÇÃO TOTAL</t>
  </si>
  <si>
    <t>CERVEJA/REFRIGERANTE/CARNE</t>
  </si>
  <si>
    <t>BINGO</t>
  </si>
  <si>
    <t>GASOLINA / MOTO</t>
  </si>
  <si>
    <t>AJUDA A PESSOAL CARENTE</t>
  </si>
  <si>
    <t>CINEMA</t>
  </si>
  <si>
    <t>GASTOS COM XEROX</t>
  </si>
  <si>
    <t>CHOCOLATE</t>
  </si>
  <si>
    <t>MÃE</t>
  </si>
  <si>
    <t>LOTEAMENTO - HONORARIOS ADVOCACIONAIS</t>
  </si>
  <si>
    <t>ACADEMIA - REF. FEVEREIRO DE 2017</t>
  </si>
  <si>
    <t>LOTEAMENTO - XEROX DOCUMENTOS</t>
  </si>
  <si>
    <t>MOTO - BATIDA - PREJUIZO</t>
  </si>
  <si>
    <t>FRUTAS</t>
  </si>
  <si>
    <t>AGUA</t>
  </si>
  <si>
    <t>ZONA AZUL</t>
  </si>
  <si>
    <t>REMEDIO DA RECEITA</t>
  </si>
  <si>
    <t>LEITE CONDENÇADO</t>
  </si>
  <si>
    <t>ANTENA DE INTERNET</t>
  </si>
  <si>
    <t>INTERNET - FEVEREIRO/2017</t>
  </si>
  <si>
    <t>AGUA / LUZ / JUNCO (três contas)</t>
  </si>
  <si>
    <t>CORREIOS-OFICIO-AROEIRAS-TRANSPAREN</t>
  </si>
  <si>
    <t>LOTEAMENTO - CERTIDÃO NEGATIVA DE IMOVEIS</t>
  </si>
  <si>
    <t>SHOPPING - PIZZA</t>
  </si>
  <si>
    <t>CARNE DE BOI</t>
  </si>
  <si>
    <t>VERDURA</t>
  </si>
  <si>
    <t>KI PREÇO 03/03</t>
  </si>
  <si>
    <t>ACADEMIA - REF. MARÇO DE 2017</t>
  </si>
  <si>
    <t>CRÉDITO OI</t>
  </si>
  <si>
    <t>AJUDA A PESSOAL CARENTE/JOAO DE TINA</t>
  </si>
  <si>
    <t>SUPLEMENTO / MALTODEXTRINA</t>
  </si>
  <si>
    <t>FARMÁCIA INÁ 02/03</t>
  </si>
  <si>
    <t>KI PREÇO 01/03</t>
  </si>
  <si>
    <t>KI PREÇO 01/02</t>
  </si>
  <si>
    <t>QUENTINHAS / 2X</t>
  </si>
  <si>
    <t>TERMOMETRO DIGITAL</t>
  </si>
  <si>
    <t>PRESENTE DE ANIVERSÁRIO</t>
  </si>
  <si>
    <t>INTERNET - MARÇO DE 2017</t>
  </si>
  <si>
    <t>ESTACIONAMENTO</t>
  </si>
  <si>
    <t>LANCHE - GIRAFFAS</t>
  </si>
  <si>
    <t>AGUA DE COCO</t>
  </si>
  <si>
    <t>MINI CARTEIRA</t>
  </si>
  <si>
    <t>CABO ADAPTADOR PENDRIVER CELULAR</t>
  </si>
  <si>
    <t>NESCAL</t>
  </si>
  <si>
    <t>ESTACIONAMENTO/SHOPPING</t>
  </si>
  <si>
    <t>EXAME MEDICO</t>
  </si>
  <si>
    <t>HANGURGUER E LATINHA</t>
  </si>
  <si>
    <t>CONSERTO CARRO - VIDRO TRAZEIRO</t>
  </si>
  <si>
    <t>GASOLINA - CARRO</t>
  </si>
  <si>
    <t>FARMÁRIA INÁ / 03/03</t>
  </si>
  <si>
    <t>GASOLINA - MOTO</t>
  </si>
  <si>
    <t>FARMACIA INÁ 02/03</t>
  </si>
  <si>
    <t>ARMAZEM PARAIBA - PIC02/02</t>
  </si>
  <si>
    <t xml:space="preserve"> KI PREÇO 02/02</t>
  </si>
  <si>
    <t>ARMAZEM PARAIBA</t>
  </si>
  <si>
    <t>CARTELA - BINGO</t>
  </si>
  <si>
    <t xml:space="preserve">CREDITO OI </t>
  </si>
  <si>
    <t>CINEMA - PIPOCA E REFRIGERANTE</t>
  </si>
  <si>
    <t>FARMACIA INÁ</t>
  </si>
  <si>
    <t>INTERNET - ABRIL DE 2017</t>
  </si>
  <si>
    <t>SAQUE - TERMINAL</t>
  </si>
  <si>
    <t>BALANCEAMENTO - CARRO</t>
  </si>
  <si>
    <t>02 PNEUS - CARRO</t>
  </si>
  <si>
    <t>CHOCOLATE - NESTLE - 3 BARRAS</t>
  </si>
  <si>
    <t>ALMOÇO - QUADRADINHA - SHOPPING</t>
  </si>
  <si>
    <t>CREDITO</t>
  </si>
  <si>
    <t>FARMÁCIA INÁ 03/03</t>
  </si>
  <si>
    <t>ARMAZÉM PARAIBA</t>
  </si>
  <si>
    <t>ENCARGOS</t>
  </si>
  <si>
    <t>JUROS DE MORA 1%</t>
  </si>
  <si>
    <t>MULTA DE MORA 2%</t>
  </si>
  <si>
    <t>REMEDIO</t>
  </si>
  <si>
    <t>FELIPE - AJUDA</t>
  </si>
  <si>
    <t>ENCADERNAÇÃO DE FOLHAS COM LINHAS</t>
  </si>
  <si>
    <t>VIDRO FUME - CARRO</t>
  </si>
  <si>
    <t>CINEMA / PIRATAS DO CARIBE</t>
  </si>
  <si>
    <t>ARMAZÉM PARAÍBA</t>
  </si>
  <si>
    <t>DANTAS PNEUS 01/02</t>
  </si>
  <si>
    <t>OUTRAS DESPESAS</t>
  </si>
  <si>
    <t>BLUSA - MADRINHA - PRESENTE</t>
  </si>
  <si>
    <t>AJUDA A PESSOA CARENTE</t>
  </si>
  <si>
    <t>CHOCOLATE - NESTLE - 2 BARRAS</t>
  </si>
  <si>
    <t>ACADEMIA - JUNHO DE 2017</t>
  </si>
  <si>
    <t>VETERINARIO + REMEDIOS - GATO</t>
  </si>
  <si>
    <t>SERINGA</t>
  </si>
  <si>
    <t>CINEMA E PIZZA</t>
  </si>
  <si>
    <t>ESPETINHO E BAIAO DE DOIS</t>
  </si>
  <si>
    <t>CONSERTO DE CELULAR - J5</t>
  </si>
  <si>
    <t>ALMOÇO - PREFEITURA</t>
  </si>
  <si>
    <t>PANO E ALVEJANTE</t>
  </si>
  <si>
    <t>BINGO - MARIA PE TROCADO</t>
  </si>
  <si>
    <t>DIVERSOS</t>
  </si>
  <si>
    <t>INTERNET - MAIO E JUNHO DE 2017</t>
  </si>
  <si>
    <t xml:space="preserve">REMEDIO </t>
  </si>
  <si>
    <t>DANTAS PNEUS 02/02</t>
  </si>
  <si>
    <t>REVISÃO - MOTO</t>
  </si>
  <si>
    <t>CINEMA E LANCHES</t>
  </si>
  <si>
    <t>PICOLÉS</t>
  </si>
  <si>
    <t>MONÓCULO</t>
  </si>
  <si>
    <t>ENCHAGUE BUCAL</t>
  </si>
  <si>
    <t>JOGO - FERNANDO</t>
  </si>
  <si>
    <t>ALUGUEL TERNO</t>
  </si>
  <si>
    <t>LICENCIAMENTO - SEGURO - IPVA - CARRO</t>
  </si>
  <si>
    <t>CHOCOLATES</t>
  </si>
  <si>
    <t>ALUGUEL TERNO 2/2</t>
  </si>
  <si>
    <t>REMEDIO SINUSITE</t>
  </si>
  <si>
    <t>REMENDO PNEU MOTO</t>
  </si>
  <si>
    <t>CARTELA BINGO</t>
  </si>
  <si>
    <t>INTERNET - REF. MÊS DE JUNHO DE 2017</t>
  </si>
  <si>
    <t>TROCA DE PNEU - MOTO</t>
  </si>
  <si>
    <t>XEROX DE DOCUMENTOS</t>
  </si>
  <si>
    <t>RECONHECER FIRMA - PREFEITO</t>
  </si>
  <si>
    <t>LANCHE - CHOPPING</t>
  </si>
  <si>
    <t>BATERIA MOTO</t>
  </si>
  <si>
    <t>CREDITO - OI</t>
  </si>
  <si>
    <t>THE BURGERS</t>
  </si>
  <si>
    <t>SORO FISIOLÓGICO</t>
  </si>
  <si>
    <t>REMÉDIO</t>
  </si>
  <si>
    <t>P DA SILVA</t>
  </si>
  <si>
    <t>ALMOÇO BOCAINA</t>
  </si>
  <si>
    <t>REMÉDIO SINUSITE</t>
  </si>
  <si>
    <t>JANTA - GIRAFFAS</t>
  </si>
  <si>
    <t>INTERNET - JULHO DE 2017</t>
  </si>
  <si>
    <t>ACADEMIA - JULHO DE 2017</t>
  </si>
  <si>
    <t>GOMA</t>
  </si>
  <si>
    <t>EDILBERTO</t>
  </si>
  <si>
    <t>TAXA - MOTO</t>
  </si>
  <si>
    <t>CASA DAS QUESTOES</t>
  </si>
  <si>
    <t>GIRRAFAS</t>
  </si>
  <si>
    <t>CADEIRA GIRATORIA</t>
  </si>
  <si>
    <t>GASOLINA CARRO</t>
  </si>
  <si>
    <t>RAÇÃO GATO</t>
  </si>
  <si>
    <t>SUCO / SHOPPING</t>
  </si>
  <si>
    <t>MAQUINA OVERLOK CONSERTO</t>
  </si>
  <si>
    <t>ALMOÇO FRANCINALDO</t>
  </si>
  <si>
    <t>DENTISTA</t>
  </si>
  <si>
    <t>DENTISTA - APARELHO DUCAL - 1/2</t>
  </si>
  <si>
    <t>ULTRASONOGRAFI</t>
  </si>
  <si>
    <t>CIRCO E AGUA MINERAL</t>
  </si>
  <si>
    <t>LAVAGEM - CARRO</t>
  </si>
  <si>
    <t>TERRENO - VALOR DE ENTRADA</t>
  </si>
  <si>
    <t>CONTA DE ENERGIA ELETRICA</t>
  </si>
  <si>
    <t>CONVITE CASAMENTO</t>
  </si>
  <si>
    <t>DIDAS</t>
  </si>
  <si>
    <t>AJUDA PARA PESSOA CARENTE</t>
  </si>
  <si>
    <t>REMEDIO - XAROPE - GRIPE</t>
  </si>
  <si>
    <t>ACADEMIA</t>
  </si>
  <si>
    <t>CATAFLAN - COMPRIMIDO</t>
  </si>
  <si>
    <t>APARELHO BUCAL - MANUTANÇÃO</t>
  </si>
  <si>
    <t>SORVETE</t>
  </si>
  <si>
    <t>PRESENTE - BOTICARIO - THAISINHA</t>
  </si>
  <si>
    <t>CONTA DE AGUA / PONTO DO JUNCO</t>
  </si>
  <si>
    <t>CONTA DE LUZ / PONTO JUNCO</t>
  </si>
  <si>
    <t>EMPRÉSTIMO - BANCO DO NORDESTE</t>
  </si>
  <si>
    <t>ALMOÇO PREFEITURA</t>
  </si>
  <si>
    <t>CALIBRAGEM DE PNEUS / CARRO</t>
  </si>
  <si>
    <t>SUCO DE LARANJA</t>
  </si>
  <si>
    <t>COMPRA DE TERRENO PARCELADO</t>
  </si>
  <si>
    <t>CHOCOLATE - CACAU SHOW</t>
  </si>
  <si>
    <t>JANTAR - RESTAURANTE</t>
  </si>
  <si>
    <t>GIRAFFAS</t>
  </si>
  <si>
    <t>JANTAR - GIRAFFAS</t>
  </si>
  <si>
    <t>AGUA MINERAL</t>
  </si>
  <si>
    <t>ENERGIA ELETRICA</t>
  </si>
  <si>
    <t>BICICLETA ERGOMETRICA</t>
  </si>
  <si>
    <t>CHIP DA OI</t>
  </si>
  <si>
    <t>SACOLAS PARA PRESENTE - MEC</t>
  </si>
  <si>
    <t>ZONA ARUL</t>
  </si>
  <si>
    <t>ANUALIDADE CRCPI</t>
  </si>
  <si>
    <t>TROCA DE OLEO - CARRO</t>
  </si>
  <si>
    <t>LIMPADOR DE PARABRISAS</t>
  </si>
  <si>
    <t>CHEIRO VERDE</t>
  </si>
  <si>
    <t>AUTENTICAÇÃO DE DOCUMENTOS</t>
  </si>
  <si>
    <t>XEROX COLORIDA DOCUMENTOS</t>
  </si>
  <si>
    <t>NESKAL</t>
  </si>
  <si>
    <t>CARRADAS DE ATERRO - TERRENO JUNCO</t>
  </si>
  <si>
    <t>TEMPERO PREFEITURA</t>
  </si>
  <si>
    <t>ENERGIA - PARCELAMENTO</t>
  </si>
  <si>
    <t>SPRAY - TINTA PRETA</t>
  </si>
  <si>
    <t>RETROVISOR - MOTO</t>
  </si>
  <si>
    <t>FESTA - BOCAINA</t>
  </si>
  <si>
    <t>INTERNET</t>
  </si>
  <si>
    <t>BATATA E REFRIGERANTE</t>
  </si>
  <si>
    <t>ESPETINHO SHOW DA CIDADE</t>
  </si>
  <si>
    <t>SHOW</t>
  </si>
  <si>
    <t>MANUTENÇÃO - APARELHO BUCAL</t>
  </si>
  <si>
    <t>CANO 75 - 2 VARAS E MEIA + ACESSORIOS</t>
  </si>
  <si>
    <t>VIOLÃO - TERÇO DOS HOMENS</t>
  </si>
  <si>
    <t>ALMOÇO - CONFRATERNIZAÇÃO</t>
  </si>
  <si>
    <t>CARNE PARA CONFRATERNIZAÇÃO</t>
  </si>
  <si>
    <t>CARVÃO PARA CONFRATERNIZAÇÃO</t>
  </si>
  <si>
    <t>CAPA PARA BANCO DE MOTO</t>
  </si>
  <si>
    <t>REVISÃO MOTO AZUL</t>
  </si>
  <si>
    <t>CALIBRAGEM DE PNEUS / MOTO</t>
  </si>
  <si>
    <t>REVEILLON - CASA DE HERALDO</t>
  </si>
  <si>
    <t>ARLINDO</t>
  </si>
  <si>
    <t>CRÉDITO CELULAR</t>
  </si>
  <si>
    <t>WEY PROTEN E MALTODEXTRINA</t>
  </si>
  <si>
    <t>LIMPEZA DE TERRENO - PONTO JUNCO - BASTIÃO</t>
  </si>
  <si>
    <t>QUEIJO</t>
  </si>
  <si>
    <t>DIVERSO</t>
  </si>
  <si>
    <t>GIRAFFAS (18/12/2017)</t>
  </si>
  <si>
    <t>P DA SILVA (12/12/2017)</t>
  </si>
  <si>
    <t>RECONHECIMENTO DE FIRMA</t>
  </si>
  <si>
    <t>XEROX - IDENTIDADE</t>
  </si>
  <si>
    <t>EDILBERTO E OUTROS</t>
  </si>
  <si>
    <t>INTERNET - DEZEMBRO DE 2017</t>
  </si>
  <si>
    <t>REMENDO DE PNEU - CARRO</t>
  </si>
  <si>
    <t>ULTIMO DIA</t>
  </si>
  <si>
    <t>AGUA DE COCO - CARVALHO</t>
  </si>
  <si>
    <t>CHOCOLATE - BARRA - CARVALHO</t>
  </si>
  <si>
    <t>DVERSOS</t>
  </si>
  <si>
    <t>GASOLINA MOTO</t>
  </si>
  <si>
    <t>LANCHES DIVERSOS</t>
  </si>
  <si>
    <t>COCA COLA - GARRAFA - 1 LITRO</t>
  </si>
  <si>
    <t>INTERNET - JAN/2018 (RODRIGO - 20 REAIS (21/02)</t>
  </si>
  <si>
    <t>TALÃO DE ENERGIA</t>
  </si>
  <si>
    <t>CREDITO OI (29/01/2018)</t>
  </si>
  <si>
    <t>GASOLINA CARRO (11/01/2018)</t>
  </si>
  <si>
    <t>JANTA COM A FAMILIA - ESPETINHO DE REMEDIOS</t>
  </si>
  <si>
    <t xml:space="preserve">CONTAS DE AGUA - JUNCO </t>
  </si>
  <si>
    <t>SANDUICHE - 02 SUCOS</t>
  </si>
  <si>
    <t>CARVALHO - OLEO E LEITE (02/02/2017)</t>
  </si>
  <si>
    <t>JUROS DE MORA 1% A.M.</t>
  </si>
  <si>
    <t>JUROS DE MORA 2%</t>
  </si>
  <si>
    <t>DIZIMO - IGREJA MATRIZ</t>
  </si>
  <si>
    <t>ESTACAS PREMOLDADAS - 10 UNIDADES</t>
  </si>
  <si>
    <t>CARVALHO (24/02/2017)</t>
  </si>
  <si>
    <t>CREDITO OI (03/02/2017)</t>
  </si>
  <si>
    <t>CAVAR BURACO PARA CERCA NO JUNCO</t>
  </si>
  <si>
    <t>PERFUME - EUDORA</t>
  </si>
  <si>
    <t>1 METRO DE AREIA</t>
  </si>
  <si>
    <t>ACADEMIA - MARÇO DE 2018</t>
  </si>
  <si>
    <t>TRUFA - BRIGADEIRO</t>
  </si>
  <si>
    <t xml:space="preserve">CERAMICA - KILDARY - CASA </t>
  </si>
  <si>
    <t xml:space="preserve">GASOLINA - MOTO </t>
  </si>
  <si>
    <t>02 ESTACAS DE MADEIRA</t>
  </si>
  <si>
    <t>DIÁRIA - BASTIÃO - CERCA DE ARAME - JUNCO</t>
  </si>
  <si>
    <t>SERRA E ARCO - CERCA DE ARAME - JUNCO</t>
  </si>
  <si>
    <t>DIÁRIA - AGENOR - CERCA DE ARAME - JUNCO</t>
  </si>
  <si>
    <t>ARGAMASSA PARA CERAMICA</t>
  </si>
  <si>
    <t>AJUDA PESSOA CARENTE</t>
  </si>
  <si>
    <t>ARGAMASSA PARA CERAMICA - 10 PACOTES</t>
  </si>
  <si>
    <t>CERAMICA - PRETA - RODAPÉ - 4,74 METROS</t>
  </si>
  <si>
    <t>REAJUNTE - PRETO - 15 KILOS</t>
  </si>
  <si>
    <t>DIÁRIAS - PEDREIRO - CERAMICA - AGENOR</t>
  </si>
  <si>
    <t>LEITE E MARGARINA</t>
  </si>
  <si>
    <t>MATERIAL DE CONSTRUÇÃO PARA CERAMICA</t>
  </si>
  <si>
    <t>RECARGA - OI</t>
  </si>
  <si>
    <t>ARGAMASSA PARA CERAMICA - 03 PACOTES</t>
  </si>
  <si>
    <t>PASTEL</t>
  </si>
  <si>
    <t>DIÁRIA - CERAMICA - PEDREIRO - NEZIM</t>
  </si>
  <si>
    <t>DIÁRIA - CERAMICA - PEDREIRO - AGENOR</t>
  </si>
  <si>
    <t xml:space="preserve">CONTA DE ENERGIA ELETRICA </t>
  </si>
  <si>
    <t>TOIZIM - MATERIASI DIVERSOS - CERAMICA</t>
  </si>
  <si>
    <t>CHAVEIRO - RUA</t>
  </si>
  <si>
    <t>CERAMICA - ADAPTADOR BANHEIRO - CANO</t>
  </si>
  <si>
    <t>PASTEL DE FRANGO</t>
  </si>
  <si>
    <t>ARGAMASSA REJUNTAMIX TOP 10 15 KILOS</t>
  </si>
  <si>
    <t>BORRACHAS DAS PERNAS DAS CADEIRAS</t>
  </si>
  <si>
    <t>MATERIAL - ARGAMASSA E OUTROS - TOIZIM</t>
  </si>
  <si>
    <t>FRANGO ASSADO</t>
  </si>
  <si>
    <t>CONTAS DIVERSAS CASA - MERCADO E OUTROS</t>
  </si>
  <si>
    <t>CARTORIO - RECOLHECER FIRMA E XEROX</t>
  </si>
  <si>
    <t xml:space="preserve">PASTEL E SUCO </t>
  </si>
  <si>
    <t>ALMOÇO - FRANCINALDO</t>
  </si>
  <si>
    <t>ACADEMIA - ABRIL E MAIO DE 2018</t>
  </si>
  <si>
    <t>BOMBA</t>
  </si>
  <si>
    <t>ARGAMASSA - 10 PACOTES</t>
  </si>
  <si>
    <t>ARGAMASSA ACIII - FERRO PRONTO - 1 PACOTE</t>
  </si>
  <si>
    <t>ESFIRRA</t>
  </si>
  <si>
    <t>PICOLE</t>
  </si>
  <si>
    <t>TAXA - INSCRIÇÃO - ENEM</t>
  </si>
  <si>
    <t>DIVERSOS - ANTES DE IR A BRASILIA</t>
  </si>
  <si>
    <t>JANTAR - BRASILIA</t>
  </si>
  <si>
    <t>TARIFA - SAQUE - BB</t>
  </si>
  <si>
    <t>ALMOÇO - CDCI - BRASILIA</t>
  </si>
  <si>
    <t>AGUAS MINERAIS - HOTEL - BRASILIA</t>
  </si>
  <si>
    <t>LANCHE - BRASILIA</t>
  </si>
  <si>
    <t>BOMBA E REFRIGERANTE</t>
  </si>
  <si>
    <t>CÓPIA DE CHAVE DA MOTO AZUL</t>
  </si>
  <si>
    <t>RETIRADA E COLOCAÇÃO DE IGNIÇÃO MOTO AZUL</t>
  </si>
  <si>
    <t>GASOLINA - MOTO - AZUL</t>
  </si>
  <si>
    <t>REVISÃO - CARRO - 650 - 370 CARTAO</t>
  </si>
  <si>
    <t>INTERNET - FEVEREIRO DE 2018</t>
  </si>
  <si>
    <t>INTERNET - MARÇO DE 2018</t>
  </si>
  <si>
    <t>INTERNET - ABRIL DE 2018</t>
  </si>
  <si>
    <t>GASOLINA - MOTO - VERMELHA</t>
  </si>
  <si>
    <t>UBER - BRASILIA - 23/5</t>
  </si>
  <si>
    <t>MULTA POR ATRASO</t>
  </si>
  <si>
    <t>JUROS POR ATRAZO</t>
  </si>
  <si>
    <t>IOF DE ATRASO</t>
  </si>
  <si>
    <t>IOGURTE</t>
  </si>
  <si>
    <t>CARVALHO</t>
  </si>
  <si>
    <t>PEÇA DA RODA DIANTEIRA LADO DO MOTORISTA</t>
  </si>
  <si>
    <t>ACADEMIA - JUNHO DE 2018</t>
  </si>
  <si>
    <t>GASOLINA - MOTO VERMELHA</t>
  </si>
  <si>
    <t>APOSTAS - COPA DO MUNDO</t>
  </si>
  <si>
    <t>REGULAGEM DOS BANCOS DO CARRO - 2 PEÇAS</t>
  </si>
  <si>
    <t>CAFÉ DA MANHA</t>
  </si>
  <si>
    <t>TAXI</t>
  </si>
  <si>
    <t>AGUAS DE COCO E AGUA MINERAL</t>
  </si>
  <si>
    <t>CERAMICA - BANHEIRO - BALCÃO</t>
  </si>
  <si>
    <t>VERDURAS</t>
  </si>
  <si>
    <t>REVISÃO - CARRO - 650</t>
  </si>
  <si>
    <t>TRAVA - INGNIÇÃO - MOTO AZUL</t>
  </si>
  <si>
    <t>REVISÃO - MOTO AZUL + TROCA DE OLEO E FILTRO</t>
  </si>
  <si>
    <t>POLIVITAMINICO - COMPRIMIDO</t>
  </si>
  <si>
    <t>CARVALHO - 10/06/2018</t>
  </si>
  <si>
    <t>JOGO - COPA DO MUNDO</t>
  </si>
  <si>
    <t>INTERNET - MAIO DE 2018</t>
  </si>
  <si>
    <t>SORVETE - AGUA MINERAL - SHOPPING</t>
  </si>
  <si>
    <t>ESPETINHO - ZE OMAR</t>
  </si>
  <si>
    <t>GASOLINA - MORO - VERMELHA</t>
  </si>
  <si>
    <t>DIDA</t>
  </si>
  <si>
    <t>ALMOÇO</t>
  </si>
  <si>
    <t>ACADEMIA - JULHO DE 2018</t>
  </si>
  <si>
    <t>IPVA - SEGURO - LICENCIAMENTO</t>
  </si>
  <si>
    <t>RAÇÃO DO GATO</t>
  </si>
  <si>
    <t>TALÃO - NOTA PROMISSÓRIA</t>
  </si>
  <si>
    <t>SORVETE - SHOPPING</t>
  </si>
  <si>
    <t>CONSERTO - CARRO - CORREIA DO ALTERNADOR</t>
  </si>
  <si>
    <t>LEITE</t>
  </si>
  <si>
    <t>JANTA - SHOPPING - MIRANTE</t>
  </si>
  <si>
    <t>JANTA - HAMBURG - SHOPPING</t>
  </si>
  <si>
    <t>MULTIMETRO DIGITAL</t>
  </si>
  <si>
    <t>RELÉ DE MOTOR DE PARTIDA - MOTO - VERMELHA</t>
  </si>
  <si>
    <t>AGUA MINERAL - CARVALHO</t>
  </si>
  <si>
    <t>BATERIA - MULTIMETRO - 9V</t>
  </si>
  <si>
    <t>05 PASTAS PARA IMPOSTO DE RENDA</t>
  </si>
  <si>
    <t>RECARGA DE BATERIA - MOTO</t>
  </si>
  <si>
    <t>REVISÃO DA MOTO VERMELHA</t>
  </si>
  <si>
    <t>INTERNET - JUNHO DE 2018</t>
  </si>
  <si>
    <t>JOGO - SHOPPING</t>
  </si>
  <si>
    <t>COMPRA DE CD - ARTISTA - AJUDA</t>
  </si>
  <si>
    <t>CALIBRAR PNEU MOTO - VERMELHA</t>
  </si>
  <si>
    <t>SHOOPERIA - CANECAS</t>
  </si>
  <si>
    <t>INTERNET - JULHO DE 2018</t>
  </si>
  <si>
    <t>PATROCINIO - CALITON</t>
  </si>
  <si>
    <t>PÃO</t>
  </si>
  <si>
    <t>DIZIMO - IGREJA PAQUETA</t>
  </si>
  <si>
    <t>CARTELA - PARENTE JOAO DE EDILEUSA</t>
  </si>
  <si>
    <t>DIVERSOS XXX</t>
  </si>
  <si>
    <t>SORVETE ICE CREAM</t>
  </si>
  <si>
    <t>DIZIMO - VILA NOVA</t>
  </si>
  <si>
    <t>AJUDA - PESSOA CARENTE</t>
  </si>
  <si>
    <t>CREDITO - CELULAR</t>
  </si>
  <si>
    <t>02 SUCOS DE LARANJA E 01 COCHINHA</t>
  </si>
  <si>
    <t>REMENDOS - PNEU - MOTO E CARRO</t>
  </si>
  <si>
    <t>BATERIA - CARRO - HELIAR</t>
  </si>
  <si>
    <t>INTERNET - AGOSTO DE 2018</t>
  </si>
  <si>
    <t>PARCELA AGROAMIGO</t>
  </si>
  <si>
    <t>ACADEMIA - NOVEMBRO DE 2018</t>
  </si>
  <si>
    <t>OLEO CASTROL ANTIBORRA 20W50 - 4 LITROS</t>
  </si>
  <si>
    <t>MALTODEXTRINA</t>
  </si>
  <si>
    <t>INTERNET - SETEMBRO DE 2018</t>
  </si>
  <si>
    <t>CASTANHA</t>
  </si>
  <si>
    <t>LATINHA COCA COLA</t>
  </si>
  <si>
    <t>FATURA DE ENERGIA ELETRICA - OUTUBRO/2018</t>
  </si>
  <si>
    <t>FILTRO DE ÓLEO DO CARRO</t>
  </si>
  <si>
    <t>SERVIÇO TROCA DE ÓLEO</t>
  </si>
  <si>
    <t>SUCO DE MARACUJA - PIAUI SHOPPING</t>
  </si>
  <si>
    <t>BRINQ. ELASTICA - SHOPPING - LOUANNY/JARLISON</t>
  </si>
  <si>
    <t>AMOXILINA - 250 MG</t>
  </si>
  <si>
    <t>INTERNET - OUTUBRO DE 2018</t>
  </si>
  <si>
    <t>ACADEMIA - DEZEMBRO DE 2018</t>
  </si>
  <si>
    <t>INTERNET - NOV/18 (RODRIGO - R$ 60 - 23/11/18)</t>
  </si>
  <si>
    <t>PARABRISA - CARRO</t>
  </si>
  <si>
    <t>TARIFA - CARTÃO DE CREDITO</t>
  </si>
  <si>
    <t>DIZIMO IGREJA SANTA LUZIA</t>
  </si>
  <si>
    <t>ESPETINHO E 01 CERVEJA - SANTA LUZIA</t>
  </si>
  <si>
    <t>SANTA LUZIA - BARRACA DE TIRO</t>
  </si>
  <si>
    <t>SANTA LUZIA - CERVEJA</t>
  </si>
  <si>
    <t>AGUA MINERAL - SANTA LUZIA</t>
  </si>
  <si>
    <t>ALMOÇO - CONFRATERNIZAÇÃO - PREFEITURA</t>
  </si>
  <si>
    <t>SANDUICHES E SUCO</t>
  </si>
  <si>
    <t>MOUSE SEM FIO HP</t>
  </si>
  <si>
    <t>RECARGA OI</t>
  </si>
  <si>
    <t>RECARGAPAY PRIME</t>
  </si>
  <si>
    <t>PNEU DIANTEIRO - MOTO VERMELHA</t>
  </si>
  <si>
    <t>RECARGO OI</t>
  </si>
  <si>
    <t>WEY PROTEN GOLD - NETSHOES</t>
  </si>
  <si>
    <t>JUROS DE ROTATIVO</t>
  </si>
  <si>
    <t>IOF DE ROTATIVO</t>
  </si>
  <si>
    <t>CREDITO DE CELULAR</t>
  </si>
  <si>
    <t>01.1</t>
  </si>
  <si>
    <t>05.1</t>
  </si>
  <si>
    <t>01.2</t>
  </si>
  <si>
    <t>06.1</t>
  </si>
  <si>
    <t>BANCO Destino2</t>
  </si>
  <si>
    <t>BANC</t>
  </si>
  <si>
    <t>13.1</t>
  </si>
  <si>
    <t>13.2</t>
  </si>
  <si>
    <t>Falta Pagar:</t>
  </si>
  <si>
    <t>Falta Pagar</t>
  </si>
  <si>
    <t>SALÁRIOS</t>
  </si>
  <si>
    <t>ALUGUÉIS</t>
  </si>
  <si>
    <t>REFORMA / IMÓVEL</t>
  </si>
  <si>
    <t>CONFRATERNIZAÇÃO DE FIM DE ANO</t>
  </si>
  <si>
    <t>COMPRA DO MÊS</t>
  </si>
  <si>
    <t>GASOLINA DO CARRO</t>
  </si>
  <si>
    <t>TROCA DE OLEO</t>
  </si>
  <si>
    <t>PARCELA - CASA</t>
  </si>
  <si>
    <t>LANCHE/COMER FORA</t>
  </si>
  <si>
    <t>RENDIMENTOS</t>
  </si>
  <si>
    <t>SANTANDER FREE</t>
  </si>
  <si>
    <t>13º SALÁRIO</t>
  </si>
  <si>
    <t>FÉRIAS</t>
  </si>
  <si>
    <t>VENDA DE IMÓVEIS</t>
  </si>
  <si>
    <t>BRADESCO S/A</t>
  </si>
  <si>
    <t>SETEMBRO DE 2020</t>
  </si>
  <si>
    <t>SERVIÇOS DE BORRACHARIA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</si>
</sst>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-* #,##0.00_-;\-* #,##0.00_-;_-* &quot;-&quot;??_-;_-@_-"/>
    <numFmt numFmtId="164" formatCode="&quot;R$&quot;\ #,##0.00;\-&quot;R$&quot;\ #,##0.00"/>
    <numFmt numFmtId="165" formatCode="_-&quot;R$&quot;\ * #,##0.00_-;\-&quot;R$&quot;\ * #,##0.00_-;_-&quot;R$&quot;\ * &quot;-&quot;??_-;_-@_-"/>
    <numFmt numFmtId="166" formatCode="dd/mm/yy;@"/>
    <numFmt numFmtId="167" formatCode="#,##0.00_ ;\-#,##0.00\ "/>
    <numFmt numFmtId="168" formatCode="#,##0.00;[Red]#,##0.00"/>
    <numFmt numFmtId="169" formatCode="#,##0_ ;\-#,##0\ "/>
    <numFmt numFmtId="170" formatCode="#,##0.00_ ;[Red]\-#,##0.00\ "/>
    <numFmt numFmtId="171" formatCode="0_ ;\-0\ "/>
    <numFmt numFmtId="172" formatCode="_-* #,##0.0_-;\-* #,##0.0_-;_-* &quot;-&quot;?_-;_-@_-"/>
    <numFmt numFmtId="173" formatCode="&quot;R$&quot;\ #,##0.00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8"/>
      <color theme="2" tint="-0.499984740745262"/>
      <name val="Cambria"/>
      <family val="1"/>
      <scheme val="major"/>
    </font>
    <font>
      <b/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1"/>
      <name val="Cambria"/>
      <family val="1"/>
      <scheme val="major"/>
    </font>
    <font>
      <sz val="11"/>
      <color theme="4" tint="-0.499984740745262"/>
      <name val="Calibri"/>
      <family val="2"/>
      <scheme val="minor"/>
    </font>
    <font>
      <sz val="14"/>
      <color theme="1" tint="0.34998626667073579"/>
      <name val="Cambria"/>
      <family val="1"/>
      <scheme val="major"/>
    </font>
    <font>
      <sz val="18"/>
      <color theme="3" tint="-0.499984740745262"/>
      <name val="Cambria"/>
      <family val="1"/>
      <scheme val="maj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rgb="FFC00000"/>
      <name val="Cambria"/>
      <family val="1"/>
      <scheme val="major"/>
    </font>
    <font>
      <sz val="14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2"/>
      <color rgb="FF00642D"/>
      <name val="Calibri"/>
      <family val="2"/>
      <scheme val="minor"/>
    </font>
    <font>
      <sz val="18"/>
      <color theme="1"/>
      <name val="Cambria"/>
      <family val="1"/>
      <scheme val="major"/>
    </font>
    <font>
      <sz val="11"/>
      <color rgb="FF18243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1F4F9"/>
        <bgColor indexed="64"/>
      </patternFill>
    </fill>
    <fill>
      <patternFill patternType="solid">
        <fgColor rgb="FF182438"/>
        <bgColor indexed="64"/>
      </patternFill>
    </fill>
    <fill>
      <patternFill patternType="solid">
        <fgColor rgb="FFD7DFE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1B9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A24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</fills>
  <borders count="6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rgb="FF0070C0"/>
      </top>
      <bottom style="medium">
        <color rgb="FF0070C0"/>
      </bottom>
      <diagonal/>
    </border>
    <border>
      <left/>
      <right/>
      <top style="thin">
        <color rgb="FFC00000"/>
      </top>
      <bottom style="medium">
        <color rgb="FFC00000"/>
      </bottom>
      <diagonal/>
    </border>
    <border>
      <left/>
      <right/>
      <top style="thin">
        <color theme="9" tint="-0.249977111117893"/>
      </top>
      <bottom style="medium">
        <color theme="9" tint="-0.249977111117893"/>
      </bottom>
      <diagonal/>
    </border>
    <border>
      <left/>
      <right/>
      <top style="thin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rgb="FF007E39"/>
      </top>
      <bottom/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rgb="FFFFC00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medium">
        <color rgb="FFC00000"/>
      </top>
      <bottom style="thin">
        <color theme="1" tint="0.34998626667073579"/>
      </bottom>
      <diagonal/>
    </border>
    <border>
      <left style="thin">
        <color indexed="64"/>
      </left>
      <right style="thin">
        <color theme="1" tint="0.34998626667073579"/>
      </right>
      <top style="medium">
        <color rgb="FFC00000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auto="1"/>
      </right>
      <top style="thin">
        <color theme="1" tint="0.34998626667073579"/>
      </top>
      <bottom style="medium">
        <color rgb="FFC00000"/>
      </bottom>
      <diagonal/>
    </border>
    <border>
      <left style="thin">
        <color auto="1"/>
      </left>
      <right style="thin">
        <color theme="1" tint="0.34998626667073579"/>
      </right>
      <top style="thin">
        <color theme="1" tint="0.34998626667073579"/>
      </top>
      <bottom style="medium">
        <color rgb="FFC00000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medium">
        <color rgb="FFC00000"/>
      </bottom>
      <diagonal/>
    </border>
    <border>
      <left/>
      <right style="thin">
        <color auto="1"/>
      </right>
      <top style="thin">
        <color theme="1" tint="0.34998626667073579"/>
      </top>
      <bottom style="medium">
        <color rgb="FFC00000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1" tint="0.34998626667073579"/>
      </top>
      <bottom/>
      <diagonal/>
    </border>
    <border>
      <left style="thin">
        <color auto="1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indexed="64"/>
      </top>
      <bottom style="medium">
        <color rgb="FF0070C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medium">
        <color rgb="FFC0000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medium">
        <color rgb="FF0070C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medium">
        <color rgb="FF0070C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ck">
        <color theme="1" tint="0.499984740745262"/>
      </top>
      <bottom style="thin">
        <color theme="1" tint="0.34998626667073579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 style="thin">
        <color theme="0" tint="-0.34998626667073579"/>
      </right>
      <top/>
      <bottom/>
      <diagonal/>
    </border>
  </borders>
  <cellStyleXfs count="4">
    <xf numFmtId="0" fontId="0" fillId="0" borderId="0"/>
    <xf numFmtId="9" fontId="1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165" fontId="17" fillId="0" borderId="0" applyFont="0" applyFill="0" applyBorder="0" applyAlignment="0" applyProtection="0"/>
  </cellStyleXfs>
  <cellXfs count="482">
    <xf numFmtId="0" fontId="0" fillId="0" borderId="0" xfId="0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applyBorder="1" applyAlignment="1">
      <alignment vertical="center"/>
    </xf>
    <xf numFmtId="4" fontId="0" fillId="0" borderId="1" xfId="0" applyNumberFormat="1" applyBorder="1"/>
    <xf numFmtId="0" fontId="0" fillId="3" borderId="1" xfId="0" applyFill="1" applyBorder="1" applyAlignment="1">
      <alignment horizontal="center" vertical="center"/>
    </xf>
    <xf numFmtId="0" fontId="0" fillId="0" borderId="0" xfId="0" applyBorder="1"/>
    <xf numFmtId="0" fontId="1" fillId="0" borderId="0" xfId="0" applyFont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43" fontId="0" fillId="0" borderId="0" xfId="0" applyNumberFormat="1"/>
    <xf numFmtId="4" fontId="0" fillId="0" borderId="0" xfId="0" applyNumberFormat="1"/>
    <xf numFmtId="168" fontId="0" fillId="0" borderId="1" xfId="0" applyNumberFormat="1" applyBorder="1"/>
    <xf numFmtId="0" fontId="0" fillId="0" borderId="0" xfId="0" applyBorder="1" applyAlignment="1">
      <alignment horizontal="center" vertical="center"/>
    </xf>
    <xf numFmtId="43" fontId="0" fillId="0" borderId="0" xfId="0" applyNumberFormat="1" applyBorder="1" applyAlignment="1">
      <alignment horizontal="center" vertical="center"/>
    </xf>
    <xf numFmtId="43" fontId="1" fillId="0" borderId="0" xfId="0" applyNumberFormat="1" applyFont="1" applyFill="1" applyBorder="1" applyAlignment="1">
      <alignment vertical="center"/>
    </xf>
    <xf numFmtId="4" fontId="1" fillId="0" borderId="0" xfId="0" applyNumberFormat="1" applyFont="1" applyFill="1" applyBorder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right"/>
    </xf>
    <xf numFmtId="43" fontId="0" fillId="0" borderId="11" xfId="0" applyNumberFormat="1" applyBorder="1" applyAlignment="1">
      <alignment vertical="center"/>
    </xf>
    <xf numFmtId="43" fontId="1" fillId="7" borderId="11" xfId="0" applyNumberFormat="1" applyFont="1" applyFill="1" applyBorder="1" applyAlignment="1">
      <alignment vertical="center"/>
    </xf>
    <xf numFmtId="43" fontId="0" fillId="0" borderId="11" xfId="0" applyNumberFormat="1" applyBorder="1"/>
    <xf numFmtId="0" fontId="1" fillId="7" borderId="11" xfId="0" applyFont="1" applyFill="1" applyBorder="1"/>
    <xf numFmtId="43" fontId="0" fillId="0" borderId="11" xfId="0" applyNumberFormat="1" applyFill="1" applyBorder="1" applyAlignment="1">
      <alignment vertical="center"/>
    </xf>
    <xf numFmtId="43" fontId="0" fillId="0" borderId="26" xfId="0" applyNumberFormat="1" applyBorder="1" applyAlignment="1">
      <alignment vertical="center"/>
    </xf>
    <xf numFmtId="43" fontId="4" fillId="0" borderId="26" xfId="0" applyNumberFormat="1" applyFont="1" applyBorder="1" applyAlignment="1">
      <alignment vertical="center"/>
    </xf>
    <xf numFmtId="43" fontId="4" fillId="0" borderId="11" xfId="0" applyNumberFormat="1" applyFont="1" applyBorder="1" applyAlignment="1">
      <alignment vertical="center"/>
    </xf>
    <xf numFmtId="43" fontId="3" fillId="0" borderId="11" xfId="0" applyNumberFormat="1" applyFont="1" applyBorder="1" applyAlignment="1">
      <alignment vertical="center"/>
    </xf>
    <xf numFmtId="43" fontId="0" fillId="0" borderId="26" xfId="0" applyNumberFormat="1" applyFill="1" applyBorder="1" applyAlignment="1">
      <alignment vertical="center"/>
    </xf>
    <xf numFmtId="43" fontId="3" fillId="0" borderId="26" xfId="0" applyNumberFormat="1" applyFont="1" applyFill="1" applyBorder="1" applyAlignment="1">
      <alignment vertical="center"/>
    </xf>
    <xf numFmtId="43" fontId="3" fillId="0" borderId="11" xfId="0" applyNumberFormat="1" applyFont="1" applyFill="1" applyBorder="1" applyAlignment="1">
      <alignment vertical="center"/>
    </xf>
    <xf numFmtId="43" fontId="4" fillId="0" borderId="26" xfId="0" applyNumberFormat="1" applyFont="1" applyFill="1" applyBorder="1" applyAlignment="1">
      <alignment vertical="center"/>
    </xf>
    <xf numFmtId="43" fontId="4" fillId="0" borderId="11" xfId="0" applyNumberFormat="1" applyFont="1" applyFill="1" applyBorder="1" applyAlignment="1">
      <alignment vertical="center"/>
    </xf>
    <xf numFmtId="0" fontId="0" fillId="0" borderId="25" xfId="0" applyBorder="1"/>
    <xf numFmtId="43" fontId="0" fillId="0" borderId="12" xfId="0" applyNumberFormat="1" applyBorder="1" applyAlignment="1">
      <alignment vertical="center"/>
    </xf>
    <xf numFmtId="0" fontId="1" fillId="2" borderId="15" xfId="0" applyFont="1" applyFill="1" applyBorder="1" applyAlignment="1">
      <alignment horizontal="center" vertical="center"/>
    </xf>
    <xf numFmtId="43" fontId="0" fillId="0" borderId="27" xfId="0" applyNumberFormat="1" applyBorder="1" applyAlignment="1">
      <alignment vertical="center"/>
    </xf>
    <xf numFmtId="167" fontId="7" fillId="2" borderId="11" xfId="0" applyNumberFormat="1" applyFont="1" applyFill="1" applyBorder="1" applyAlignment="1">
      <alignment horizontal="right" vertical="center"/>
    </xf>
    <xf numFmtId="0" fontId="1" fillId="2" borderId="1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7" fontId="9" fillId="0" borderId="11" xfId="0" applyNumberFormat="1" applyFont="1" applyBorder="1" applyProtection="1">
      <protection locked="0"/>
    </xf>
    <xf numFmtId="167" fontId="9" fillId="0" borderId="26" xfId="0" applyNumberFormat="1" applyFont="1" applyBorder="1" applyProtection="1">
      <protection locked="0"/>
    </xf>
    <xf numFmtId="0" fontId="10" fillId="0" borderId="0" xfId="0" applyFont="1"/>
    <xf numFmtId="167" fontId="8" fillId="0" borderId="27" xfId="0" applyNumberFormat="1" applyFont="1" applyBorder="1" applyProtection="1">
      <protection locked="0"/>
    </xf>
    <xf numFmtId="0" fontId="10" fillId="0" borderId="0" xfId="0" applyFont="1" applyBorder="1"/>
    <xf numFmtId="0" fontId="10" fillId="0" borderId="0" xfId="0" applyFont="1" applyAlignment="1">
      <alignment horizontal="left" vertical="center"/>
    </xf>
    <xf numFmtId="0" fontId="0" fillId="0" borderId="0" xfId="0" applyProtection="1"/>
    <xf numFmtId="167" fontId="7" fillId="2" borderId="11" xfId="0" applyNumberFormat="1" applyFont="1" applyFill="1" applyBorder="1" applyAlignment="1" applyProtection="1">
      <alignment horizontal="right" vertical="center"/>
    </xf>
    <xf numFmtId="0" fontId="0" fillId="0" borderId="1" xfId="0" applyBorder="1" applyAlignment="1" applyProtection="1">
      <alignment horizontal="center" vertical="center"/>
      <protection locked="0"/>
    </xf>
    <xf numFmtId="167" fontId="9" fillId="7" borderId="11" xfId="0" applyNumberFormat="1" applyFont="1" applyFill="1" applyBorder="1" applyProtection="1"/>
    <xf numFmtId="43" fontId="12" fillId="0" borderId="11" xfId="0" applyNumberFormat="1" applyFont="1" applyBorder="1" applyAlignment="1">
      <alignment vertical="center"/>
    </xf>
    <xf numFmtId="0" fontId="0" fillId="2" borderId="30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0" fillId="2" borderId="27" xfId="0" applyFont="1" applyFill="1" applyBorder="1" applyAlignment="1">
      <alignment horizontal="center" vertical="center"/>
    </xf>
    <xf numFmtId="0" fontId="0" fillId="10" borderId="0" xfId="0" applyFill="1"/>
    <xf numFmtId="0" fontId="0" fillId="10" borderId="0" xfId="0" applyFill="1" applyBorder="1"/>
    <xf numFmtId="43" fontId="1" fillId="7" borderId="15" xfId="0" applyNumberFormat="1" applyFont="1" applyFill="1" applyBorder="1" applyAlignment="1">
      <alignment vertical="center"/>
    </xf>
    <xf numFmtId="43" fontId="0" fillId="0" borderId="15" xfId="0" applyNumberFormat="1" applyBorder="1" applyAlignment="1">
      <alignment vertical="center"/>
    </xf>
    <xf numFmtId="43" fontId="1" fillId="7" borderId="26" xfId="0" applyNumberFormat="1" applyFont="1" applyFill="1" applyBorder="1" applyAlignment="1">
      <alignment vertical="center"/>
    </xf>
    <xf numFmtId="43" fontId="12" fillId="0" borderId="26" xfId="0" applyNumberFormat="1" applyFont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0" fillId="12" borderId="0" xfId="0" applyFill="1"/>
    <xf numFmtId="0" fontId="1" fillId="12" borderId="0" xfId="0" applyFont="1" applyFill="1" applyAlignment="1">
      <alignment horizontal="right"/>
    </xf>
    <xf numFmtId="0" fontId="0" fillId="12" borderId="0" xfId="0" applyFill="1" applyAlignment="1">
      <alignment vertical="center"/>
    </xf>
    <xf numFmtId="0" fontId="0" fillId="12" borderId="0" xfId="0" applyFill="1" applyBorder="1" applyAlignment="1">
      <alignment vertical="center"/>
    </xf>
    <xf numFmtId="167" fontId="3" fillId="0" borderId="11" xfId="0" applyNumberFormat="1" applyFont="1" applyBorder="1" applyAlignment="1">
      <alignment vertical="center"/>
    </xf>
    <xf numFmtId="167" fontId="4" fillId="0" borderId="11" xfId="0" applyNumberFormat="1" applyFont="1" applyBorder="1" applyAlignment="1">
      <alignment vertical="center"/>
    </xf>
    <xf numFmtId="0" fontId="1" fillId="2" borderId="27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right"/>
    </xf>
    <xf numFmtId="0" fontId="1" fillId="2" borderId="11" xfId="0" applyFont="1" applyFill="1" applyBorder="1" applyAlignment="1">
      <alignment horizontal="center" vertical="center"/>
    </xf>
    <xf numFmtId="166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11" borderId="0" xfId="0" applyFill="1" applyProtection="1"/>
    <xf numFmtId="0" fontId="0" fillId="0" borderId="0" xfId="0" applyBorder="1" applyProtection="1"/>
    <xf numFmtId="0" fontId="1" fillId="4" borderId="12" xfId="0" applyFont="1" applyFill="1" applyBorder="1" applyAlignment="1" applyProtection="1">
      <alignment horizontal="right" vertical="center"/>
    </xf>
    <xf numFmtId="4" fontId="1" fillId="4" borderId="14" xfId="0" applyNumberFormat="1" applyFont="1" applyFill="1" applyBorder="1" applyAlignment="1" applyProtection="1">
      <alignment horizontal="left" vertical="center"/>
    </xf>
    <xf numFmtId="0" fontId="0" fillId="0" borderId="0" xfId="0" applyBorder="1" applyAlignment="1" applyProtection="1">
      <alignment vertical="center"/>
    </xf>
    <xf numFmtId="0" fontId="0" fillId="4" borderId="4" xfId="0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0" borderId="0" xfId="0" applyFont="1" applyProtection="1"/>
    <xf numFmtId="0" fontId="0" fillId="0" borderId="0" xfId="0" applyFill="1" applyBorder="1" applyProtection="1"/>
    <xf numFmtId="0" fontId="1" fillId="6" borderId="12" xfId="0" applyFont="1" applyFill="1" applyBorder="1" applyAlignment="1" applyProtection="1">
      <alignment horizontal="right" vertical="center"/>
    </xf>
    <xf numFmtId="4" fontId="1" fillId="6" borderId="14" xfId="0" applyNumberFormat="1" applyFont="1" applyFill="1" applyBorder="1" applyAlignment="1" applyProtection="1">
      <alignment horizontal="left" vertical="center"/>
    </xf>
    <xf numFmtId="0" fontId="1" fillId="0" borderId="0" xfId="0" applyFont="1" applyFill="1" applyBorder="1" applyAlignment="1" applyProtection="1">
      <alignment vertical="center"/>
    </xf>
    <xf numFmtId="0" fontId="0" fillId="6" borderId="5" xfId="0" applyFill="1" applyBorder="1" applyAlignment="1" applyProtection="1">
      <alignment horizontal="center" vertical="center"/>
    </xf>
    <xf numFmtId="0" fontId="0" fillId="3" borderId="5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1" fillId="5" borderId="12" xfId="0" applyFont="1" applyFill="1" applyBorder="1" applyAlignment="1" applyProtection="1">
      <alignment horizontal="right" vertical="center"/>
    </xf>
    <xf numFmtId="4" fontId="1" fillId="5" borderId="14" xfId="0" applyNumberFormat="1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horizontal="center" vertical="center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/>
    </xf>
    <xf numFmtId="0" fontId="0" fillId="3" borderId="9" xfId="0" applyFill="1" applyBorder="1" applyAlignment="1" applyProtection="1">
      <alignment horizontal="center" vertical="center"/>
    </xf>
    <xf numFmtId="0" fontId="0" fillId="5" borderId="6" xfId="0" applyFill="1" applyBorder="1" applyAlignment="1" applyProtection="1">
      <alignment horizontal="center" vertical="center"/>
    </xf>
    <xf numFmtId="0" fontId="0" fillId="5" borderId="6" xfId="0" applyFill="1" applyBorder="1" applyAlignment="1" applyProtection="1">
      <alignment horizontal="center" vertical="center" wrapText="1"/>
    </xf>
    <xf numFmtId="0" fontId="0" fillId="3" borderId="6" xfId="0" applyFill="1" applyBorder="1" applyAlignment="1" applyProtection="1">
      <alignment horizontal="center" vertical="center"/>
    </xf>
    <xf numFmtId="0" fontId="1" fillId="8" borderId="12" xfId="0" applyFont="1" applyFill="1" applyBorder="1" applyAlignment="1" applyProtection="1">
      <alignment horizontal="right" vertical="center"/>
    </xf>
    <xf numFmtId="4" fontId="1" fillId="8" borderId="14" xfId="0" applyNumberFormat="1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center" vertical="center"/>
    </xf>
    <xf numFmtId="0" fontId="0" fillId="3" borderId="7" xfId="0" applyFill="1" applyBorder="1" applyAlignment="1" applyProtection="1">
      <alignment horizontal="center" vertical="center"/>
    </xf>
    <xf numFmtId="0" fontId="0" fillId="3" borderId="8" xfId="0" applyFill="1" applyBorder="1" applyAlignment="1" applyProtection="1">
      <alignment horizontal="center" vertical="center"/>
    </xf>
    <xf numFmtId="0" fontId="0" fillId="10" borderId="27" xfId="0" applyFill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vertical="center"/>
      <protection locked="0"/>
    </xf>
    <xf numFmtId="0" fontId="4" fillId="0" borderId="27" xfId="0" applyFont="1" applyBorder="1" applyAlignment="1" applyProtection="1">
      <alignment vertical="center"/>
      <protection locked="0"/>
    </xf>
    <xf numFmtId="0" fontId="0" fillId="0" borderId="27" xfId="0" applyBorder="1" applyAlignment="1" applyProtection="1">
      <alignment vertical="center"/>
      <protection locked="0"/>
    </xf>
    <xf numFmtId="4" fontId="0" fillId="0" borderId="27" xfId="0" applyNumberFormat="1" applyBorder="1" applyAlignment="1" applyProtection="1">
      <alignment vertical="center"/>
      <protection locked="0"/>
    </xf>
    <xf numFmtId="0" fontId="0" fillId="0" borderId="26" xfId="0" applyBorder="1" applyAlignment="1" applyProtection="1">
      <alignment vertical="center"/>
      <protection locked="0"/>
    </xf>
    <xf numFmtId="4" fontId="0" fillId="0" borderId="11" xfId="0" applyNumberFormat="1" applyBorder="1" applyAlignment="1" applyProtection="1">
      <alignment vertical="center"/>
      <protection locked="0"/>
    </xf>
    <xf numFmtId="0" fontId="0" fillId="0" borderId="11" xfId="0" applyBorder="1" applyAlignment="1" applyProtection="1">
      <alignment vertical="center"/>
      <protection locked="0"/>
    </xf>
    <xf numFmtId="2" fontId="0" fillId="0" borderId="27" xfId="0" applyNumberFormat="1" applyBorder="1" applyAlignment="1" applyProtection="1">
      <alignment vertical="center"/>
      <protection locked="0"/>
    </xf>
    <xf numFmtId="167" fontId="9" fillId="7" borderId="26" xfId="0" applyNumberFormat="1" applyFont="1" applyFill="1" applyBorder="1" applyProtection="1"/>
    <xf numFmtId="0" fontId="11" fillId="2" borderId="1" xfId="0" applyFont="1" applyFill="1" applyBorder="1" applyAlignment="1">
      <alignment horizontal="center" vertical="center"/>
    </xf>
    <xf numFmtId="43" fontId="1" fillId="2" borderId="11" xfId="0" applyNumberFormat="1" applyFont="1" applyFill="1" applyBorder="1"/>
    <xf numFmtId="0" fontId="0" fillId="14" borderId="8" xfId="0" applyFill="1" applyBorder="1" applyAlignment="1" applyProtection="1">
      <alignment horizontal="center" vertical="center"/>
    </xf>
    <xf numFmtId="4" fontId="1" fillId="14" borderId="14" xfId="0" applyNumberFormat="1" applyFont="1" applyFill="1" applyBorder="1" applyAlignment="1" applyProtection="1">
      <alignment horizontal="left" vertical="center"/>
    </xf>
    <xf numFmtId="0" fontId="1" fillId="14" borderId="12" xfId="0" applyFont="1" applyFill="1" applyBorder="1" applyAlignment="1" applyProtection="1">
      <alignment horizontal="right" vertical="center"/>
    </xf>
    <xf numFmtId="0" fontId="1" fillId="12" borderId="0" xfId="0" applyFont="1" applyFill="1" applyAlignment="1">
      <alignment horizontal="right" vertical="center"/>
    </xf>
    <xf numFmtId="43" fontId="1" fillId="7" borderId="26" xfId="0" applyNumberFormat="1" applyFont="1" applyFill="1" applyBorder="1"/>
    <xf numFmtId="43" fontId="4" fillId="0" borderId="26" xfId="0" applyNumberFormat="1" applyFont="1" applyBorder="1"/>
    <xf numFmtId="43" fontId="0" fillId="0" borderId="26" xfId="0" applyNumberFormat="1" applyBorder="1"/>
    <xf numFmtId="167" fontId="8" fillId="0" borderId="16" xfId="0" applyNumberFormat="1" applyFont="1" applyBorder="1"/>
    <xf numFmtId="167" fontId="8" fillId="0" borderId="3" xfId="0" applyNumberFormat="1" applyFont="1" applyBorder="1"/>
    <xf numFmtId="167" fontId="8" fillId="0" borderId="17" xfId="0" applyNumberFormat="1" applyFont="1" applyBorder="1"/>
    <xf numFmtId="167" fontId="8" fillId="0" borderId="11" xfId="0" applyNumberFormat="1" applyFont="1" applyBorder="1"/>
    <xf numFmtId="167" fontId="18" fillId="0" borderId="27" xfId="0" applyNumberFormat="1" applyFont="1" applyBorder="1"/>
    <xf numFmtId="0" fontId="1" fillId="0" borderId="0" xfId="0" applyFont="1" applyFill="1" applyBorder="1" applyAlignment="1">
      <alignment horizontal="center" vertical="center"/>
    </xf>
    <xf numFmtId="0" fontId="0" fillId="12" borderId="0" xfId="0" applyFill="1" applyBorder="1"/>
    <xf numFmtId="0" fontId="14" fillId="12" borderId="0" xfId="0" applyFont="1" applyFill="1" applyAlignment="1"/>
    <xf numFmtId="43" fontId="0" fillId="12" borderId="0" xfId="0" applyNumberFormat="1" applyFill="1"/>
    <xf numFmtId="0" fontId="0" fillId="12" borderId="0" xfId="0" applyNumberFormat="1" applyFill="1"/>
    <xf numFmtId="0" fontId="0" fillId="13" borderId="27" xfId="0" applyFill="1" applyBorder="1" applyAlignment="1" applyProtection="1">
      <alignment horizontal="center" vertical="center"/>
      <protection locked="0"/>
    </xf>
    <xf numFmtId="0" fontId="0" fillId="13" borderId="0" xfId="0" applyFill="1"/>
    <xf numFmtId="0" fontId="1" fillId="12" borderId="0" xfId="0" applyFont="1" applyFill="1" applyBorder="1" applyAlignment="1">
      <alignment vertical="center"/>
    </xf>
    <xf numFmtId="0" fontId="1" fillId="12" borderId="0" xfId="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43" fontId="0" fillId="12" borderId="0" xfId="0" applyNumberFormat="1" applyFill="1" applyBorder="1" applyAlignment="1">
      <alignment vertical="center"/>
    </xf>
    <xf numFmtId="43" fontId="1" fillId="12" borderId="0" xfId="0" applyNumberFormat="1" applyFont="1" applyFill="1" applyBorder="1" applyAlignment="1">
      <alignment vertical="center"/>
    </xf>
    <xf numFmtId="4" fontId="1" fillId="12" borderId="0" xfId="0" applyNumberFormat="1" applyFont="1" applyFill="1" applyBorder="1" applyAlignment="1">
      <alignment vertical="center"/>
    </xf>
    <xf numFmtId="0" fontId="0" fillId="13" borderId="0" xfId="0" applyFill="1" applyAlignment="1">
      <alignment vertical="center"/>
    </xf>
    <xf numFmtId="0" fontId="0" fillId="0" borderId="0" xfId="0" applyFill="1" applyAlignment="1">
      <alignment vertical="center"/>
    </xf>
    <xf numFmtId="43" fontId="1" fillId="0" borderId="0" xfId="0" applyNumberFormat="1" applyFont="1" applyFill="1" applyBorder="1"/>
    <xf numFmtId="43" fontId="4" fillId="0" borderId="0" xfId="0" applyNumberFormat="1" applyFont="1" applyFill="1" applyBorder="1"/>
    <xf numFmtId="43" fontId="0" fillId="0" borderId="0" xfId="0" applyNumberFormat="1" applyFill="1" applyBorder="1"/>
    <xf numFmtId="43" fontId="1" fillId="0" borderId="0" xfId="0" applyNumberFormat="1" applyFont="1" applyFill="1" applyBorder="1" applyAlignment="1">
      <alignment horizontal="center"/>
    </xf>
    <xf numFmtId="167" fontId="1" fillId="0" borderId="0" xfId="0" applyNumberFormat="1" applyFont="1" applyFill="1" applyBorder="1" applyAlignment="1">
      <alignment horizontal="center"/>
    </xf>
    <xf numFmtId="0" fontId="21" fillId="0" borderId="0" xfId="0" applyFont="1" applyFill="1" applyBorder="1"/>
    <xf numFmtId="0" fontId="21" fillId="0" borderId="0" xfId="0" applyFont="1" applyFill="1" applyBorder="1" applyAlignment="1">
      <alignment horizontal="center" vertical="center"/>
    </xf>
    <xf numFmtId="43" fontId="20" fillId="0" borderId="0" xfId="0" applyNumberFormat="1" applyFont="1" applyFill="1" applyBorder="1"/>
    <xf numFmtId="43" fontId="21" fillId="0" borderId="0" xfId="0" applyNumberFormat="1" applyFont="1" applyFill="1" applyBorder="1"/>
    <xf numFmtId="43" fontId="1" fillId="2" borderId="26" xfId="0" applyNumberFormat="1" applyFont="1" applyFill="1" applyBorder="1"/>
    <xf numFmtId="0" fontId="1" fillId="2" borderId="45" xfId="0" applyFont="1" applyFill="1" applyBorder="1" applyAlignment="1">
      <alignment horizontal="center" vertical="center"/>
    </xf>
    <xf numFmtId="167" fontId="7" fillId="2" borderId="45" xfId="0" applyNumberFormat="1" applyFont="1" applyFill="1" applyBorder="1" applyAlignment="1">
      <alignment horizontal="right" vertical="center"/>
    </xf>
    <xf numFmtId="167" fontId="7" fillId="2" borderId="45" xfId="0" applyNumberFormat="1" applyFont="1" applyFill="1" applyBorder="1" applyAlignment="1" applyProtection="1">
      <alignment horizontal="right" vertical="center"/>
    </xf>
    <xf numFmtId="0" fontId="1" fillId="2" borderId="46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167" fontId="7" fillId="2" borderId="35" xfId="0" applyNumberFormat="1" applyFont="1" applyFill="1" applyBorder="1" applyAlignment="1">
      <alignment horizontal="right" vertical="center"/>
    </xf>
    <xf numFmtId="43" fontId="1" fillId="2" borderId="27" xfId="0" applyNumberFormat="1" applyFont="1" applyFill="1" applyBorder="1"/>
    <xf numFmtId="43" fontId="1" fillId="2" borderId="30" xfId="0" applyNumberFormat="1" applyFont="1" applyFill="1" applyBorder="1"/>
    <xf numFmtId="167" fontId="8" fillId="0" borderId="30" xfId="0" applyNumberFormat="1" applyFont="1" applyBorder="1" applyProtection="1">
      <protection locked="0"/>
    </xf>
    <xf numFmtId="167" fontId="8" fillId="2" borderId="30" xfId="0" applyNumberFormat="1" applyFont="1" applyFill="1" applyBorder="1"/>
    <xf numFmtId="167" fontId="8" fillId="2" borderId="27" xfId="0" applyNumberFormat="1" applyFont="1" applyFill="1" applyBorder="1"/>
    <xf numFmtId="0" fontId="0" fillId="2" borderId="46" xfId="0" applyFont="1" applyFill="1" applyBorder="1" applyAlignment="1">
      <alignment horizontal="center" vertical="center"/>
    </xf>
    <xf numFmtId="167" fontId="23" fillId="2" borderId="35" xfId="0" applyNumberFormat="1" applyFont="1" applyFill="1" applyBorder="1" applyAlignment="1">
      <alignment horizontal="right" vertical="center"/>
    </xf>
    <xf numFmtId="43" fontId="0" fillId="2" borderId="26" xfId="0" applyNumberFormat="1" applyFont="1" applyFill="1" applyBorder="1"/>
    <xf numFmtId="43" fontId="0" fillId="2" borderId="11" xfId="0" applyNumberFormat="1" applyFont="1" applyFill="1" applyBorder="1"/>
    <xf numFmtId="0" fontId="0" fillId="2" borderId="45" xfId="0" applyFont="1" applyFill="1" applyBorder="1" applyAlignment="1">
      <alignment horizontal="center" vertical="center"/>
    </xf>
    <xf numFmtId="167" fontId="23" fillId="2" borderId="45" xfId="0" applyNumberFormat="1" applyFont="1" applyFill="1" applyBorder="1" applyAlignment="1">
      <alignment horizontal="right" vertical="center"/>
    </xf>
    <xf numFmtId="167" fontId="23" fillId="2" borderId="45" xfId="0" applyNumberFormat="1" applyFont="1" applyFill="1" applyBorder="1" applyAlignment="1" applyProtection="1">
      <alignment horizontal="right" vertical="center"/>
    </xf>
    <xf numFmtId="0" fontId="0" fillId="2" borderId="11" xfId="0" applyFont="1" applyFill="1" applyBorder="1" applyAlignment="1">
      <alignment horizontal="center" vertical="center"/>
    </xf>
    <xf numFmtId="167" fontId="23" fillId="2" borderId="11" xfId="0" applyNumberFormat="1" applyFont="1" applyFill="1" applyBorder="1" applyAlignment="1">
      <alignment horizontal="right" vertical="center"/>
    </xf>
    <xf numFmtId="167" fontId="23" fillId="2" borderId="11" xfId="0" applyNumberFormat="1" applyFont="1" applyFill="1" applyBorder="1" applyAlignment="1" applyProtection="1">
      <alignment horizontal="right" vertical="center"/>
    </xf>
    <xf numFmtId="0" fontId="1" fillId="2" borderId="47" xfId="0" applyFont="1" applyFill="1" applyBorder="1" applyAlignment="1">
      <alignment horizontal="center" vertical="center"/>
    </xf>
    <xf numFmtId="167" fontId="7" fillId="2" borderId="47" xfId="0" applyNumberFormat="1" applyFont="1" applyFill="1" applyBorder="1" applyAlignment="1">
      <alignment horizontal="right" vertical="center"/>
    </xf>
    <xf numFmtId="0" fontId="0" fillId="2" borderId="36" xfId="0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0" fillId="12" borderId="0" xfId="0" applyFill="1" applyBorder="1" applyAlignment="1">
      <alignment horizontal="center" vertical="center"/>
    </xf>
    <xf numFmtId="0" fontId="1" fillId="12" borderId="0" xfId="0" applyFont="1" applyFill="1" applyAlignment="1">
      <alignment horizontal="right"/>
    </xf>
    <xf numFmtId="0" fontId="0" fillId="12" borderId="0" xfId="0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43" fontId="10" fillId="0" borderId="0" xfId="0" applyNumberFormat="1" applyFont="1" applyBorder="1"/>
    <xf numFmtId="0" fontId="10" fillId="0" borderId="0" xfId="0" applyFont="1" applyFill="1" applyBorder="1" applyAlignment="1">
      <alignment horizontal="center" vertical="center"/>
    </xf>
    <xf numFmtId="43" fontId="0" fillId="0" borderId="15" xfId="0" applyNumberFormat="1" applyBorder="1"/>
    <xf numFmtId="0" fontId="1" fillId="7" borderId="15" xfId="0" applyFont="1" applyFill="1" applyBorder="1"/>
    <xf numFmtId="43" fontId="3" fillId="0" borderId="15" xfId="0" applyNumberFormat="1" applyFont="1" applyBorder="1" applyAlignment="1">
      <alignment vertical="center"/>
    </xf>
    <xf numFmtId="43" fontId="4" fillId="0" borderId="15" xfId="0" applyNumberFormat="1" applyFont="1" applyBorder="1" applyAlignment="1">
      <alignment vertical="center"/>
    </xf>
    <xf numFmtId="0" fontId="1" fillId="2" borderId="50" xfId="0" applyFont="1" applyFill="1" applyBorder="1" applyAlignment="1">
      <alignment horizontal="center" vertical="center"/>
    </xf>
    <xf numFmtId="43" fontId="0" fillId="0" borderId="50" xfId="0" applyNumberFormat="1" applyBorder="1" applyAlignment="1">
      <alignment vertical="center"/>
    </xf>
    <xf numFmtId="43" fontId="12" fillId="0" borderId="15" xfId="0" applyNumberFormat="1" applyFont="1" applyBorder="1" applyAlignment="1">
      <alignment vertical="center"/>
    </xf>
    <xf numFmtId="0" fontId="1" fillId="12" borderId="0" xfId="0" applyFont="1" applyFill="1" applyBorder="1" applyAlignment="1">
      <alignment horizontal="right"/>
    </xf>
    <xf numFmtId="0" fontId="6" fillId="12" borderId="0" xfId="0" applyFont="1" applyFill="1" applyAlignment="1"/>
    <xf numFmtId="0" fontId="1" fillId="12" borderId="0" xfId="0" applyFont="1" applyFill="1" applyAlignment="1">
      <alignment horizontal="center" vertical="center"/>
    </xf>
    <xf numFmtId="0" fontId="0" fillId="13" borderId="37" xfId="0" applyFill="1" applyBorder="1" applyAlignment="1">
      <alignment vertical="center"/>
    </xf>
    <xf numFmtId="0" fontId="0" fillId="13" borderId="43" xfId="0" applyFill="1" applyBorder="1" applyAlignment="1">
      <alignment vertical="center"/>
    </xf>
    <xf numFmtId="0" fontId="0" fillId="13" borderId="38" xfId="0" applyFill="1" applyBorder="1" applyAlignment="1">
      <alignment vertical="center"/>
    </xf>
    <xf numFmtId="0" fontId="0" fillId="13" borderId="39" xfId="0" applyFill="1" applyBorder="1" applyAlignment="1">
      <alignment vertical="center"/>
    </xf>
    <xf numFmtId="0" fontId="0" fillId="13" borderId="0" xfId="0" applyFill="1" applyBorder="1" applyAlignment="1">
      <alignment vertical="center"/>
    </xf>
    <xf numFmtId="0" fontId="0" fillId="13" borderId="40" xfId="0" applyFill="1" applyBorder="1" applyAlignment="1">
      <alignment vertical="center"/>
    </xf>
    <xf numFmtId="0" fontId="0" fillId="13" borderId="41" xfId="0" applyFill="1" applyBorder="1" applyAlignment="1">
      <alignment vertical="center"/>
    </xf>
    <xf numFmtId="0" fontId="0" fillId="13" borderId="44" xfId="0" applyFill="1" applyBorder="1" applyAlignment="1">
      <alignment vertical="center"/>
    </xf>
    <xf numFmtId="0" fontId="0" fillId="13" borderId="42" xfId="0" applyFill="1" applyBorder="1" applyAlignment="1">
      <alignment vertical="center"/>
    </xf>
    <xf numFmtId="43" fontId="0" fillId="13" borderId="39" xfId="0" applyNumberFormat="1" applyFill="1" applyBorder="1" applyAlignment="1">
      <alignment vertical="center"/>
    </xf>
    <xf numFmtId="0" fontId="1" fillId="2" borderId="27" xfId="0" applyFont="1" applyFill="1" applyBorder="1" applyAlignment="1">
      <alignment horizontal="center" vertical="center"/>
    </xf>
    <xf numFmtId="0" fontId="1" fillId="12" borderId="0" xfId="0" applyFont="1" applyFill="1" applyAlignment="1">
      <alignment vertical="center"/>
    </xf>
    <xf numFmtId="167" fontId="1" fillId="0" borderId="0" xfId="0" applyNumberFormat="1" applyFont="1" applyFill="1" applyBorder="1" applyAlignment="1">
      <alignment horizontal="center" vertical="center"/>
    </xf>
    <xf numFmtId="43" fontId="1" fillId="7" borderId="27" xfId="0" applyNumberFormat="1" applyFont="1" applyFill="1" applyBorder="1" applyAlignment="1">
      <alignment vertical="center"/>
    </xf>
    <xf numFmtId="43" fontId="4" fillId="0" borderId="27" xfId="0" applyNumberFormat="1" applyFont="1" applyBorder="1" applyAlignment="1">
      <alignment vertical="center"/>
    </xf>
    <xf numFmtId="43" fontId="12" fillId="0" borderId="27" xfId="0" applyNumberFormat="1" applyFont="1" applyBorder="1" applyAlignment="1">
      <alignment vertical="center"/>
    </xf>
    <xf numFmtId="0" fontId="1" fillId="7" borderId="27" xfId="0" applyFont="1" applyFill="1" applyBorder="1" applyAlignment="1">
      <alignment horizontal="center" vertical="center"/>
    </xf>
    <xf numFmtId="43" fontId="4" fillId="13" borderId="26" xfId="0" applyNumberFormat="1" applyFont="1" applyFill="1" applyBorder="1" applyAlignment="1">
      <alignment vertical="center"/>
    </xf>
    <xf numFmtId="43" fontId="12" fillId="13" borderId="26" xfId="0" applyNumberFormat="1" applyFont="1" applyFill="1" applyBorder="1" applyAlignment="1">
      <alignment vertical="center"/>
    </xf>
    <xf numFmtId="0" fontId="1" fillId="2" borderId="27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vertical="center"/>
    </xf>
    <xf numFmtId="43" fontId="1" fillId="2" borderId="14" xfId="0" applyNumberFormat="1" applyFont="1" applyFill="1" applyBorder="1" applyAlignment="1">
      <alignment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vertical="center"/>
    </xf>
    <xf numFmtId="0" fontId="0" fillId="2" borderId="25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43" fontId="21" fillId="0" borderId="11" xfId="0" applyNumberFormat="1" applyFont="1" applyBorder="1" applyAlignment="1">
      <alignment vertical="center"/>
    </xf>
    <xf numFmtId="43" fontId="21" fillId="0" borderId="26" xfId="0" applyNumberFormat="1" applyFont="1" applyBorder="1" applyAlignment="1">
      <alignment vertical="center"/>
    </xf>
    <xf numFmtId="0" fontId="26" fillId="2" borderId="15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43" fontId="1" fillId="2" borderId="27" xfId="0" applyNumberFormat="1" applyFont="1" applyFill="1" applyBorder="1" applyAlignment="1">
      <alignment vertical="center"/>
    </xf>
    <xf numFmtId="169" fontId="0" fillId="2" borderId="27" xfId="0" applyNumberFormat="1" applyFill="1" applyBorder="1" applyAlignment="1">
      <alignment vertical="center"/>
    </xf>
    <xf numFmtId="43" fontId="1" fillId="2" borderId="27" xfId="0" applyNumberFormat="1" applyFont="1" applyFill="1" applyBorder="1" applyAlignment="1">
      <alignment horizontal="center" vertical="center"/>
    </xf>
    <xf numFmtId="167" fontId="1" fillId="2" borderId="27" xfId="0" applyNumberFormat="1" applyFont="1" applyFill="1" applyBorder="1" applyAlignment="1">
      <alignment vertical="center"/>
    </xf>
    <xf numFmtId="43" fontId="5" fillId="2" borderId="11" xfId="0" applyNumberFormat="1" applyFont="1" applyFill="1" applyBorder="1" applyAlignment="1">
      <alignment vertical="center"/>
    </xf>
    <xf numFmtId="43" fontId="2" fillId="2" borderId="11" xfId="0" applyNumberFormat="1" applyFont="1" applyFill="1" applyBorder="1" applyAlignment="1">
      <alignment vertical="center"/>
    </xf>
    <xf numFmtId="43" fontId="1" fillId="2" borderId="11" xfId="0" applyNumberFormat="1" applyFont="1" applyFill="1" applyBorder="1" applyAlignment="1">
      <alignment horizontal="center" vertical="center"/>
    </xf>
    <xf numFmtId="167" fontId="1" fillId="2" borderId="11" xfId="0" applyNumberFormat="1" applyFont="1" applyFill="1" applyBorder="1" applyAlignment="1">
      <alignment vertical="center"/>
    </xf>
    <xf numFmtId="4" fontId="1" fillId="2" borderId="11" xfId="0" applyNumberFormat="1" applyFont="1" applyFill="1" applyBorder="1" applyAlignment="1">
      <alignment horizontal="center" vertical="center"/>
    </xf>
    <xf numFmtId="0" fontId="1" fillId="2" borderId="50" xfId="0" applyFont="1" applyFill="1" applyBorder="1" applyAlignment="1">
      <alignment horizontal="center"/>
    </xf>
    <xf numFmtId="43" fontId="1" fillId="2" borderId="50" xfId="0" applyNumberFormat="1" applyFont="1" applyFill="1" applyBorder="1"/>
    <xf numFmtId="0" fontId="5" fillId="2" borderId="33" xfId="0" applyFont="1" applyFill="1" applyBorder="1" applyAlignment="1">
      <alignment horizontal="center" vertical="center"/>
    </xf>
    <xf numFmtId="0" fontId="5" fillId="2" borderId="34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43" fontId="1" fillId="2" borderId="16" xfId="0" applyNumberFormat="1" applyFont="1" applyFill="1" applyBorder="1"/>
    <xf numFmtId="43" fontId="1" fillId="2" borderId="14" xfId="0" applyNumberFormat="1" applyFont="1" applyFill="1" applyBorder="1" applyAlignment="1">
      <alignment horizontal="center" vertical="center"/>
    </xf>
    <xf numFmtId="43" fontId="5" fillId="2" borderId="50" xfId="0" applyNumberFormat="1" applyFont="1" applyFill="1" applyBorder="1" applyAlignment="1">
      <alignment vertical="center"/>
    </xf>
    <xf numFmtId="43" fontId="2" fillId="2" borderId="50" xfId="0" applyNumberFormat="1" applyFont="1" applyFill="1" applyBorder="1" applyAlignment="1">
      <alignment vertical="center"/>
    </xf>
    <xf numFmtId="0" fontId="10" fillId="15" borderId="53" xfId="0" applyFont="1" applyFill="1" applyBorder="1" applyAlignment="1">
      <alignment horizontal="center" vertical="center"/>
    </xf>
    <xf numFmtId="0" fontId="10" fillId="15" borderId="54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10" fillId="15" borderId="4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" fillId="2" borderId="27" xfId="0" applyFont="1" applyFill="1" applyBorder="1" applyAlignment="1">
      <alignment horizontal="center" vertical="center"/>
    </xf>
    <xf numFmtId="167" fontId="28" fillId="0" borderId="16" xfId="0" applyNumberFormat="1" applyFont="1" applyBorder="1"/>
    <xf numFmtId="167" fontId="29" fillId="0" borderId="27" xfId="0" applyNumberFormat="1" applyFont="1" applyBorder="1"/>
    <xf numFmtId="0" fontId="0" fillId="0" borderId="0" xfId="0" applyFill="1"/>
    <xf numFmtId="0" fontId="0" fillId="13" borderId="1" xfId="0" applyFill="1" applyBorder="1" applyAlignment="1" applyProtection="1">
      <alignment horizontal="center" vertical="center"/>
      <protection locked="0"/>
    </xf>
    <xf numFmtId="43" fontId="0" fillId="13" borderId="1" xfId="0" applyNumberForma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12" borderId="0" xfId="0" applyFill="1" applyAlignment="1" applyProtection="1">
      <alignment vertical="center"/>
    </xf>
    <xf numFmtId="0" fontId="0" fillId="12" borderId="0" xfId="0" applyFill="1" applyBorder="1" applyAlignment="1" applyProtection="1">
      <alignment vertical="center"/>
    </xf>
    <xf numFmtId="0" fontId="14" fillId="12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/>
    </xf>
    <xf numFmtId="0" fontId="0" fillId="12" borderId="0" xfId="0" applyFill="1" applyBorder="1" applyAlignment="1" applyProtection="1">
      <alignment horizontal="center" vertical="center"/>
    </xf>
    <xf numFmtId="43" fontId="0" fillId="12" borderId="0" xfId="0" applyNumberFormat="1" applyFill="1" applyBorder="1" applyAlignment="1" applyProtection="1">
      <alignment horizontal="center" vertical="center"/>
    </xf>
    <xf numFmtId="0" fontId="14" fillId="12" borderId="0" xfId="0" applyFont="1" applyFill="1" applyBorder="1" applyAlignment="1" applyProtection="1">
      <alignment vertical="center"/>
    </xf>
    <xf numFmtId="0" fontId="0" fillId="13" borderId="0" xfId="0" applyFill="1" applyAlignment="1" applyProtection="1">
      <alignment vertical="center"/>
    </xf>
    <xf numFmtId="43" fontId="0" fillId="12" borderId="0" xfId="0" applyNumberFormat="1" applyFill="1" applyBorder="1" applyAlignment="1" applyProtection="1">
      <alignment vertical="center"/>
    </xf>
    <xf numFmtId="4" fontId="0" fillId="13" borderId="0" xfId="0" applyNumberFormat="1" applyFill="1" applyAlignment="1" applyProtection="1">
      <alignment vertical="center"/>
    </xf>
    <xf numFmtId="4" fontId="0" fillId="0" borderId="0" xfId="0" applyNumberFormat="1" applyFill="1" applyBorder="1" applyAlignment="1" applyProtection="1">
      <alignment vertical="center"/>
    </xf>
    <xf numFmtId="4" fontId="3" fillId="13" borderId="0" xfId="0" applyNumberFormat="1" applyFont="1" applyFill="1" applyAlignment="1" applyProtection="1">
      <alignment vertical="center"/>
    </xf>
    <xf numFmtId="4" fontId="4" fillId="13" borderId="0" xfId="0" applyNumberFormat="1" applyFont="1" applyFill="1" applyAlignment="1" applyProtection="1">
      <alignment vertical="center"/>
    </xf>
    <xf numFmtId="4" fontId="1" fillId="12" borderId="0" xfId="0" applyNumberFormat="1" applyFont="1" applyFill="1" applyBorder="1" applyAlignment="1" applyProtection="1">
      <alignment vertical="center"/>
    </xf>
    <xf numFmtId="0" fontId="0" fillId="0" borderId="0" xfId="0" applyFill="1" applyAlignment="1" applyProtection="1">
      <alignment vertical="center"/>
    </xf>
    <xf numFmtId="0" fontId="0" fillId="0" borderId="55" xfId="0" applyBorder="1" applyAlignment="1" applyProtection="1">
      <alignment vertical="center"/>
    </xf>
    <xf numFmtId="0" fontId="0" fillId="13" borderId="55" xfId="0" applyFill="1" applyBorder="1" applyAlignment="1" applyProtection="1">
      <alignment vertical="center"/>
    </xf>
    <xf numFmtId="0" fontId="1" fillId="2" borderId="26" xfId="0" applyFont="1" applyFill="1" applyBorder="1" applyAlignment="1">
      <alignment horizontal="center" vertical="center"/>
    </xf>
    <xf numFmtId="0" fontId="5" fillId="13" borderId="0" xfId="0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0" fontId="1" fillId="0" borderId="0" xfId="0" applyFont="1" applyAlignment="1" applyProtection="1">
      <alignment vertical="center"/>
    </xf>
    <xf numFmtId="0" fontId="1" fillId="13" borderId="0" xfId="0" applyFont="1" applyFill="1" applyAlignment="1" applyProtection="1">
      <alignment vertical="center"/>
    </xf>
    <xf numFmtId="0" fontId="30" fillId="13" borderId="55" xfId="0" applyFont="1" applyFill="1" applyBorder="1" applyAlignment="1" applyProtection="1">
      <alignment vertical="center"/>
    </xf>
    <xf numFmtId="4" fontId="30" fillId="13" borderId="55" xfId="0" applyNumberFormat="1" applyFont="1" applyFill="1" applyBorder="1" applyAlignment="1" applyProtection="1">
      <alignment vertical="center"/>
    </xf>
    <xf numFmtId="0" fontId="13" fillId="0" borderId="0" xfId="0" applyFont="1" applyAlignment="1" applyProtection="1"/>
    <xf numFmtId="167" fontId="7" fillId="16" borderId="11" xfId="0" applyNumberFormat="1" applyFont="1" applyFill="1" applyBorder="1" applyAlignment="1">
      <alignment horizontal="right" vertical="center"/>
    </xf>
    <xf numFmtId="0" fontId="1" fillId="2" borderId="27" xfId="0" applyFont="1" applyFill="1" applyBorder="1" applyAlignment="1">
      <alignment horizontal="center" vertical="center"/>
    </xf>
    <xf numFmtId="171" fontId="21" fillId="7" borderId="56" xfId="0" applyNumberFormat="1" applyFont="1" applyFill="1" applyBorder="1" applyAlignment="1">
      <alignment horizontal="center" vertical="center"/>
    </xf>
    <xf numFmtId="0" fontId="10" fillId="0" borderId="36" xfId="0" applyFont="1" applyBorder="1"/>
    <xf numFmtId="0" fontId="10" fillId="0" borderId="57" xfId="0" applyFont="1" applyBorder="1"/>
    <xf numFmtId="0" fontId="10" fillId="0" borderId="30" xfId="0" applyFont="1" applyBorder="1"/>
    <xf numFmtId="0" fontId="10" fillId="0" borderId="0" xfId="0" applyFont="1" applyFill="1" applyBorder="1"/>
    <xf numFmtId="0" fontId="10" fillId="0" borderId="0" xfId="0" applyFont="1" applyFill="1"/>
    <xf numFmtId="171" fontId="10" fillId="0" borderId="0" xfId="0" applyNumberFormat="1" applyFont="1" applyFill="1" applyBorder="1"/>
    <xf numFmtId="171" fontId="10" fillId="0" borderId="36" xfId="0" applyNumberFormat="1" applyFont="1" applyFill="1" applyBorder="1"/>
    <xf numFmtId="171" fontId="10" fillId="0" borderId="57" xfId="0" applyNumberFormat="1" applyFont="1" applyFill="1" applyBorder="1"/>
    <xf numFmtId="171" fontId="10" fillId="0" borderId="30" xfId="0" applyNumberFormat="1" applyFont="1" applyFill="1" applyBorder="1"/>
    <xf numFmtId="0" fontId="1" fillId="12" borderId="0" xfId="0" applyFont="1" applyFill="1" applyAlignment="1">
      <alignment horizontal="right"/>
    </xf>
    <xf numFmtId="0" fontId="0" fillId="3" borderId="1" xfId="0" applyFill="1" applyBorder="1" applyAlignment="1">
      <alignment horizontal="center" vertical="center"/>
    </xf>
    <xf numFmtId="0" fontId="35" fillId="11" borderId="0" xfId="0" applyFont="1" applyFill="1"/>
    <xf numFmtId="0" fontId="35" fillId="11" borderId="0" xfId="0" applyFont="1" applyFill="1" applyAlignment="1">
      <alignment horizontal="center"/>
    </xf>
    <xf numFmtId="43" fontId="21" fillId="0" borderId="26" xfId="0" applyNumberFormat="1" applyFont="1" applyFill="1" applyBorder="1" applyAlignment="1">
      <alignment vertical="center"/>
    </xf>
    <xf numFmtId="0" fontId="35" fillId="9" borderId="0" xfId="0" applyFont="1" applyFill="1"/>
    <xf numFmtId="0" fontId="35" fillId="9" borderId="0" xfId="0" applyFont="1" applyFill="1" applyAlignment="1">
      <alignment horizontal="right"/>
    </xf>
    <xf numFmtId="0" fontId="35" fillId="0" borderId="0" xfId="0" applyFont="1"/>
    <xf numFmtId="167" fontId="2" fillId="2" borderId="20" xfId="0" applyNumberFormat="1" applyFont="1" applyFill="1" applyBorder="1" applyAlignment="1">
      <alignment horizontal="center" vertical="center"/>
    </xf>
    <xf numFmtId="167" fontId="5" fillId="2" borderId="15" xfId="0" applyNumberFormat="1" applyFont="1" applyFill="1" applyBorder="1" applyAlignment="1">
      <alignment horizontal="center" vertical="center"/>
    </xf>
    <xf numFmtId="43" fontId="0" fillId="0" borderId="26" xfId="0" applyNumberFormat="1" applyFill="1" applyBorder="1"/>
    <xf numFmtId="173" fontId="1" fillId="13" borderId="27" xfId="3" applyNumberFormat="1" applyFont="1" applyFill="1" applyBorder="1" applyAlignment="1">
      <alignment horizontal="center" vertical="center"/>
    </xf>
    <xf numFmtId="173" fontId="1" fillId="13" borderId="27" xfId="3" applyNumberFormat="1" applyFont="1" applyFill="1" applyBorder="1" applyAlignment="1">
      <alignment horizontal="center" vertical="center" wrapText="1"/>
    </xf>
    <xf numFmtId="164" fontId="1" fillId="0" borderId="27" xfId="0" applyNumberFormat="1" applyFont="1" applyFill="1" applyBorder="1" applyAlignment="1">
      <alignment horizontal="center" vertical="center"/>
    </xf>
    <xf numFmtId="0" fontId="0" fillId="13" borderId="4" xfId="0" applyFill="1" applyBorder="1" applyAlignment="1" applyProtection="1">
      <alignment horizontal="center" vertical="center"/>
    </xf>
    <xf numFmtId="0" fontId="0" fillId="13" borderId="0" xfId="0" applyFill="1" applyProtection="1"/>
    <xf numFmtId="0" fontId="0" fillId="0" borderId="5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/>
    </xf>
    <xf numFmtId="0" fontId="0" fillId="3" borderId="8" xfId="0" applyFill="1" applyBorder="1" applyAlignment="1" applyProtection="1">
      <alignment horizontal="center" vertical="center" wrapText="1"/>
    </xf>
    <xf numFmtId="0" fontId="0" fillId="17" borderId="4" xfId="0" applyFill="1" applyBorder="1" applyAlignment="1" applyProtection="1">
      <alignment horizontal="center" vertical="center"/>
    </xf>
    <xf numFmtId="0" fontId="0" fillId="17" borderId="5" xfId="0" applyFill="1" applyBorder="1" applyAlignment="1" applyProtection="1">
      <alignment horizontal="center" vertical="center"/>
    </xf>
    <xf numFmtId="0" fontId="0" fillId="17" borderId="6" xfId="0" applyFill="1" applyBorder="1" applyAlignment="1" applyProtection="1">
      <alignment horizontal="center" vertical="center"/>
    </xf>
    <xf numFmtId="0" fontId="0" fillId="17" borderId="7" xfId="0" applyFill="1" applyBorder="1" applyAlignment="1" applyProtection="1">
      <alignment horizontal="center" vertical="center"/>
    </xf>
    <xf numFmtId="0" fontId="0" fillId="17" borderId="8" xfId="0" applyFill="1" applyBorder="1" applyAlignment="1" applyProtection="1">
      <alignment horizontal="center" vertical="center" wrapText="1"/>
    </xf>
    <xf numFmtId="0" fontId="37" fillId="18" borderId="0" xfId="0" applyFont="1" applyFill="1" applyBorder="1" applyAlignment="1">
      <alignment horizontal="center"/>
    </xf>
    <xf numFmtId="170" fontId="37" fillId="18" borderId="0" xfId="0" applyNumberFormat="1" applyFont="1" applyFill="1" applyBorder="1" applyAlignment="1">
      <alignment horizontal="center" vertical="top"/>
    </xf>
    <xf numFmtId="0" fontId="37" fillId="18" borderId="59" xfId="0" applyFont="1" applyFill="1" applyBorder="1" applyAlignment="1">
      <alignment horizontal="center"/>
    </xf>
    <xf numFmtId="0" fontId="37" fillId="19" borderId="0" xfId="0" applyFont="1" applyFill="1" applyBorder="1" applyAlignment="1">
      <alignment horizontal="center"/>
    </xf>
    <xf numFmtId="170" fontId="37" fillId="19" borderId="0" xfId="0" applyNumberFormat="1" applyFont="1" applyFill="1" applyBorder="1" applyAlignment="1">
      <alignment horizontal="center" vertical="top"/>
    </xf>
    <xf numFmtId="0" fontId="37" fillId="16" borderId="0" xfId="0" applyFont="1" applyFill="1" applyBorder="1" applyAlignment="1">
      <alignment horizontal="center"/>
    </xf>
    <xf numFmtId="0" fontId="37" fillId="19" borderId="59" xfId="0" applyFont="1" applyFill="1" applyBorder="1" applyAlignment="1">
      <alignment horizontal="center"/>
    </xf>
    <xf numFmtId="170" fontId="37" fillId="19" borderId="59" xfId="0" applyNumberFormat="1" applyFont="1" applyFill="1" applyBorder="1" applyAlignment="1">
      <alignment horizontal="center" vertical="top"/>
    </xf>
    <xf numFmtId="0" fontId="37" fillId="16" borderId="59" xfId="0" applyFont="1" applyFill="1" applyBorder="1" applyAlignment="1">
      <alignment horizontal="center"/>
    </xf>
    <xf numFmtId="167" fontId="37" fillId="19" borderId="59" xfId="0" applyNumberFormat="1" applyFont="1" applyFill="1" applyBorder="1" applyAlignment="1">
      <alignment horizontal="center" vertical="top"/>
    </xf>
    <xf numFmtId="167" fontId="37" fillId="18" borderId="59" xfId="0" applyNumberFormat="1" applyFont="1" applyFill="1" applyBorder="1" applyAlignment="1">
      <alignment horizontal="center" vertical="top"/>
    </xf>
    <xf numFmtId="167" fontId="37" fillId="16" borderId="59" xfId="0" applyNumberFormat="1" applyFont="1" applyFill="1" applyBorder="1" applyAlignment="1">
      <alignment horizontal="center" vertical="top"/>
    </xf>
    <xf numFmtId="0" fontId="37" fillId="18" borderId="60" xfId="0" applyFont="1" applyFill="1" applyBorder="1" applyAlignment="1">
      <alignment horizontal="center"/>
    </xf>
    <xf numFmtId="170" fontId="37" fillId="18" borderId="60" xfId="0" applyNumberFormat="1" applyFont="1" applyFill="1" applyBorder="1" applyAlignment="1">
      <alignment horizontal="center" vertical="top"/>
    </xf>
    <xf numFmtId="0" fontId="10" fillId="15" borderId="0" xfId="0" applyFont="1" applyFill="1" applyBorder="1" applyAlignment="1">
      <alignment horizontal="right" vertical="center"/>
    </xf>
    <xf numFmtId="43" fontId="10" fillId="15" borderId="0" xfId="0" applyNumberFormat="1" applyFont="1" applyFill="1" applyBorder="1" applyAlignment="1">
      <alignment horizontal="left" vertical="center"/>
    </xf>
    <xf numFmtId="0" fontId="10" fillId="15" borderId="0" xfId="0" applyFont="1" applyFill="1" applyBorder="1" applyAlignment="1">
      <alignment horizontal="center" vertical="center"/>
    </xf>
    <xf numFmtId="0" fontId="10" fillId="15" borderId="61" xfId="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/>
    </xf>
    <xf numFmtId="0" fontId="10" fillId="15" borderId="62" xfId="0" applyFont="1" applyFill="1" applyBorder="1" applyAlignment="1">
      <alignment horizontal="center" vertical="center"/>
    </xf>
    <xf numFmtId="167" fontId="10" fillId="15" borderId="0" xfId="0" applyNumberFormat="1" applyFont="1" applyFill="1" applyBorder="1" applyAlignment="1">
      <alignment horizontal="center" vertical="center"/>
    </xf>
    <xf numFmtId="167" fontId="10" fillId="15" borderId="61" xfId="0" applyNumberFormat="1" applyFont="1" applyFill="1" applyBorder="1" applyAlignment="1">
      <alignment horizontal="center" vertical="center"/>
    </xf>
    <xf numFmtId="167" fontId="0" fillId="12" borderId="0" xfId="0" applyNumberFormat="1" applyFill="1" applyBorder="1" applyAlignment="1">
      <alignment horizontal="center"/>
    </xf>
    <xf numFmtId="2" fontId="10" fillId="0" borderId="0" xfId="0" applyNumberFormat="1" applyFont="1" applyAlignment="1">
      <alignment vertical="center"/>
    </xf>
    <xf numFmtId="2" fontId="37" fillId="16" borderId="0" xfId="0" applyNumberFormat="1" applyFont="1" applyFill="1" applyBorder="1" applyAlignment="1">
      <alignment horizontal="center" vertical="top"/>
    </xf>
    <xf numFmtId="2" fontId="37" fillId="16" borderId="59" xfId="0" applyNumberFormat="1" applyFont="1" applyFill="1" applyBorder="1" applyAlignment="1">
      <alignment horizontal="center" vertical="top"/>
    </xf>
    <xf numFmtId="0" fontId="0" fillId="10" borderId="27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</xf>
    <xf numFmtId="166" fontId="0" fillId="0" borderId="0" xfId="0" applyNumberForma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left" vertical="center"/>
    </xf>
    <xf numFmtId="4" fontId="0" fillId="0" borderId="0" xfId="0" applyNumberFormat="1" applyFill="1" applyAlignment="1" applyProtection="1">
      <alignment horizontal="right" vertical="center"/>
    </xf>
    <xf numFmtId="0" fontId="0" fillId="0" borderId="0" xfId="0" applyNumberFormat="1" applyFill="1" applyAlignment="1" applyProtection="1">
      <alignment horizontal="center" vertical="center"/>
    </xf>
    <xf numFmtId="43" fontId="0" fillId="3" borderId="1" xfId="0" applyNumberFormat="1" applyFont="1" applyFill="1" applyBorder="1" applyProtection="1"/>
    <xf numFmtId="171" fontId="0" fillId="3" borderId="1" xfId="0" applyNumberFormat="1" applyFont="1" applyFill="1" applyBorder="1" applyAlignment="1" applyProtection="1">
      <alignment horizontal="center"/>
    </xf>
    <xf numFmtId="0" fontId="0" fillId="3" borderId="1" xfId="0" applyFont="1" applyFill="1" applyBorder="1" applyAlignment="1" applyProtection="1">
      <alignment vertical="center"/>
    </xf>
    <xf numFmtId="0" fontId="0" fillId="3" borderId="1" xfId="0" applyFont="1" applyFill="1" applyBorder="1" applyAlignment="1" applyProtection="1">
      <alignment horizontal="center"/>
    </xf>
    <xf numFmtId="43" fontId="0" fillId="0" borderId="0" xfId="0" applyNumberFormat="1" applyFont="1" applyFill="1" applyBorder="1" applyProtection="1"/>
    <xf numFmtId="1" fontId="0" fillId="0" borderId="0" xfId="0" applyNumberFormat="1" applyFill="1" applyAlignment="1" applyProtection="1">
      <alignment horizontal="center" vertical="center"/>
    </xf>
    <xf numFmtId="0" fontId="0" fillId="3" borderId="1" xfId="0" applyFont="1" applyFill="1" applyBorder="1" applyProtection="1"/>
    <xf numFmtId="0" fontId="0" fillId="3" borderId="1" xfId="0" applyFont="1" applyFill="1" applyBorder="1" applyAlignment="1" applyProtection="1">
      <alignment horizontal="center" vertical="center"/>
    </xf>
    <xf numFmtId="0" fontId="0" fillId="0" borderId="0" xfId="0" applyFont="1" applyFill="1" applyBorder="1" applyProtection="1"/>
    <xf numFmtId="0" fontId="0" fillId="0" borderId="0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1" fontId="0" fillId="0" borderId="0" xfId="0" applyNumberFormat="1" applyFill="1" applyAlignment="1" applyProtection="1">
      <alignment horizontal="right" vertical="center"/>
    </xf>
    <xf numFmtId="0" fontId="0" fillId="3" borderId="1" xfId="0" applyFill="1" applyBorder="1" applyAlignment="1" applyProtection="1">
      <alignment horizontal="center"/>
    </xf>
    <xf numFmtId="4" fontId="0" fillId="0" borderId="0" xfId="0" applyNumberFormat="1" applyFill="1" applyAlignment="1" applyProtection="1">
      <alignment horizontal="center" vertical="center"/>
    </xf>
    <xf numFmtId="166" fontId="0" fillId="0" borderId="0" xfId="0" applyNumberForma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left" vertical="center"/>
    </xf>
    <xf numFmtId="4" fontId="0" fillId="0" borderId="0" xfId="0" applyNumberFormat="1" applyFill="1" applyBorder="1" applyAlignment="1" applyProtection="1">
      <alignment horizontal="right" vertical="center"/>
    </xf>
    <xf numFmtId="0" fontId="0" fillId="0" borderId="0" xfId="0" applyNumberForma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38" fillId="0" borderId="0" xfId="0" applyFont="1" applyFill="1" applyBorder="1" applyAlignment="1" applyProtection="1">
      <alignment vertical="center"/>
    </xf>
    <xf numFmtId="43" fontId="38" fillId="0" borderId="0" xfId="0" applyNumberFormat="1" applyFont="1" applyFill="1" applyBorder="1" applyAlignment="1" applyProtection="1">
      <alignment vertical="center"/>
    </xf>
    <xf numFmtId="43" fontId="10" fillId="0" borderId="0" xfId="0" applyNumberFormat="1" applyFont="1" applyFill="1" applyBorder="1" applyAlignment="1" applyProtection="1">
      <alignment vertical="center"/>
    </xf>
    <xf numFmtId="0" fontId="10" fillId="0" borderId="0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>
      <alignment vertical="center"/>
    </xf>
    <xf numFmtId="4" fontId="10" fillId="0" borderId="0" xfId="0" applyNumberFormat="1" applyFont="1" applyFill="1" applyBorder="1" applyAlignment="1">
      <alignment vertical="center"/>
    </xf>
    <xf numFmtId="4" fontId="10" fillId="0" borderId="0" xfId="0" applyNumberFormat="1" applyFont="1" applyFill="1" applyBorder="1" applyAlignment="1">
      <alignment horizontal="center" vertical="center"/>
    </xf>
    <xf numFmtId="43" fontId="10" fillId="0" borderId="0" xfId="0" applyNumberFormat="1" applyFont="1" applyFill="1" applyBorder="1" applyAlignment="1">
      <alignment vertical="center"/>
    </xf>
    <xf numFmtId="0" fontId="38" fillId="0" borderId="0" xfId="0" applyFont="1" applyFill="1" applyBorder="1" applyAlignment="1">
      <alignment vertical="center"/>
    </xf>
    <xf numFmtId="0" fontId="38" fillId="0" borderId="0" xfId="0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/>
    </xf>
    <xf numFmtId="43" fontId="10" fillId="0" borderId="0" xfId="0" applyNumberFormat="1" applyFont="1" applyFill="1" applyBorder="1"/>
    <xf numFmtId="43" fontId="38" fillId="0" borderId="0" xfId="0" applyNumberFormat="1" applyFont="1" applyFill="1" applyBorder="1"/>
    <xf numFmtId="43" fontId="38" fillId="0" borderId="0" xfId="0" applyNumberFormat="1" applyFont="1" applyFill="1" applyBorder="1" applyAlignment="1">
      <alignment vertical="center"/>
    </xf>
    <xf numFmtId="9" fontId="10" fillId="0" borderId="0" xfId="1" applyFont="1" applyFill="1" applyBorder="1" applyAlignment="1">
      <alignment vertical="center"/>
    </xf>
    <xf numFmtId="4" fontId="10" fillId="0" borderId="0" xfId="0" applyNumberFormat="1" applyFont="1" applyFill="1" applyBorder="1"/>
    <xf numFmtId="43" fontId="38" fillId="0" borderId="0" xfId="0" applyNumberFormat="1" applyFont="1" applyFill="1" applyBorder="1" applyAlignment="1">
      <alignment horizontal="center" vertical="center"/>
    </xf>
    <xf numFmtId="168" fontId="10" fillId="0" borderId="0" xfId="0" applyNumberFormat="1" applyFont="1" applyFill="1" applyBorder="1"/>
    <xf numFmtId="167" fontId="38" fillId="0" borderId="0" xfId="0" applyNumberFormat="1" applyFont="1" applyFill="1" applyBorder="1" applyAlignment="1">
      <alignment horizontal="center"/>
    </xf>
    <xf numFmtId="43" fontId="38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171" fontId="10" fillId="0" borderId="0" xfId="0" applyNumberFormat="1" applyFont="1" applyFill="1" applyBorder="1" applyAlignment="1">
      <alignment horizontal="center" vertical="center"/>
    </xf>
    <xf numFmtId="167" fontId="10" fillId="0" borderId="0" xfId="3" applyNumberFormat="1" applyFont="1" applyFill="1" applyBorder="1"/>
    <xf numFmtId="173" fontId="10" fillId="0" borderId="0" xfId="0" applyNumberFormat="1" applyFont="1" applyFill="1" applyBorder="1" applyAlignment="1">
      <alignment horizontal="center"/>
    </xf>
    <xf numFmtId="173" fontId="10" fillId="0" borderId="0" xfId="0" applyNumberFormat="1" applyFont="1" applyFill="1" applyBorder="1"/>
    <xf numFmtId="172" fontId="10" fillId="0" borderId="0" xfId="0" applyNumberFormat="1" applyFont="1" applyFill="1" applyBorder="1" applyAlignment="1">
      <alignment horizontal="center" vertical="center"/>
    </xf>
    <xf numFmtId="9" fontId="10" fillId="0" borderId="0" xfId="1" applyFont="1" applyFill="1" applyBorder="1" applyAlignment="1"/>
    <xf numFmtId="0" fontId="10" fillId="0" borderId="0" xfId="0" applyFont="1" applyFill="1" applyBorder="1" applyAlignment="1"/>
    <xf numFmtId="0" fontId="21" fillId="0" borderId="0" xfId="0" applyFont="1" applyAlignment="1">
      <alignment vertical="center"/>
    </xf>
    <xf numFmtId="0" fontId="21" fillId="0" borderId="0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" fillId="2" borderId="2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43" fontId="0" fillId="10" borderId="27" xfId="0" applyNumberFormat="1" applyFill="1" applyBorder="1" applyAlignment="1" applyProtection="1">
      <alignment horizontal="center" vertical="center"/>
      <protection locked="0"/>
    </xf>
    <xf numFmtId="0" fontId="0" fillId="10" borderId="27" xfId="0" applyFill="1" applyBorder="1" applyAlignment="1" applyProtection="1">
      <alignment horizontal="center" vertical="center"/>
      <protection locked="0"/>
    </xf>
    <xf numFmtId="0" fontId="14" fillId="0" borderId="0" xfId="0" applyFont="1" applyAlignment="1">
      <alignment horizontal="left"/>
    </xf>
    <xf numFmtId="0" fontId="10" fillId="0" borderId="0" xfId="0" applyFont="1" applyFill="1" applyBorder="1" applyAlignment="1">
      <alignment horizontal="center"/>
    </xf>
    <xf numFmtId="0" fontId="1" fillId="2" borderId="49" xfId="0" applyFont="1" applyFill="1" applyBorder="1" applyAlignment="1">
      <alignment horizontal="center" vertical="center"/>
    </xf>
    <xf numFmtId="0" fontId="31" fillId="2" borderId="48" xfId="0" applyFont="1" applyFill="1" applyBorder="1" applyAlignment="1">
      <alignment horizontal="center" vertical="center"/>
    </xf>
    <xf numFmtId="0" fontId="32" fillId="2" borderId="48" xfId="0" applyFont="1" applyFill="1" applyBorder="1" applyAlignment="1">
      <alignment horizontal="center" vertical="center"/>
    </xf>
    <xf numFmtId="0" fontId="31" fillId="2" borderId="11" xfId="0" applyFont="1" applyFill="1" applyBorder="1" applyAlignment="1">
      <alignment horizontal="center" vertical="center"/>
    </xf>
    <xf numFmtId="0" fontId="32" fillId="2" borderId="11" xfId="0" applyFont="1" applyFill="1" applyBorder="1" applyAlignment="1">
      <alignment horizontal="center" vertical="center"/>
    </xf>
    <xf numFmtId="0" fontId="33" fillId="2" borderId="11" xfId="0" applyFont="1" applyFill="1" applyBorder="1" applyAlignment="1">
      <alignment horizontal="center" vertical="center"/>
    </xf>
    <xf numFmtId="0" fontId="0" fillId="10" borderId="28" xfId="0" applyFill="1" applyBorder="1" applyAlignment="1" applyProtection="1">
      <alignment horizontal="center" vertical="center"/>
      <protection locked="0"/>
    </xf>
    <xf numFmtId="0" fontId="0" fillId="10" borderId="29" xfId="0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7" fontId="27" fillId="15" borderId="39" xfId="0" applyNumberFormat="1" applyFont="1" applyFill="1" applyBorder="1" applyAlignment="1">
      <alignment horizontal="center" vertical="center"/>
    </xf>
    <xf numFmtId="167" fontId="27" fillId="15" borderId="40" xfId="0" applyNumberFormat="1" applyFont="1" applyFill="1" applyBorder="1" applyAlignment="1">
      <alignment horizontal="center" vertical="center"/>
    </xf>
    <xf numFmtId="0" fontId="10" fillId="15" borderId="37" xfId="0" applyFont="1" applyFill="1" applyBorder="1" applyAlignment="1">
      <alignment horizontal="center" vertical="center"/>
    </xf>
    <xf numFmtId="0" fontId="10" fillId="15" borderId="38" xfId="0" applyFont="1" applyFill="1" applyBorder="1" applyAlignment="1">
      <alignment horizontal="center" vertical="center"/>
    </xf>
    <xf numFmtId="0" fontId="10" fillId="15" borderId="0" xfId="0" applyFont="1" applyFill="1" applyBorder="1" applyAlignment="1">
      <alignment horizontal="center" vertical="center"/>
    </xf>
    <xf numFmtId="0" fontId="14" fillId="12" borderId="0" xfId="0" applyFont="1" applyFill="1" applyAlignment="1">
      <alignment horizontal="left"/>
    </xf>
    <xf numFmtId="0" fontId="0" fillId="13" borderId="11" xfId="0" applyFill="1" applyBorder="1" applyAlignment="1" applyProtection="1">
      <alignment horizontal="center" vertical="center"/>
      <protection locked="0"/>
    </xf>
    <xf numFmtId="0" fontId="1" fillId="12" borderId="0" xfId="0" applyFont="1" applyFill="1" applyAlignment="1">
      <alignment horizontal="right"/>
    </xf>
    <xf numFmtId="0" fontId="1" fillId="12" borderId="23" xfId="0" applyFont="1" applyFill="1" applyBorder="1" applyAlignment="1">
      <alignment horizontal="right"/>
    </xf>
    <xf numFmtId="0" fontId="0" fillId="12" borderId="0" xfId="0" applyFill="1" applyBorder="1" applyAlignment="1">
      <alignment horizontal="center" vertical="center"/>
    </xf>
    <xf numFmtId="0" fontId="10" fillId="15" borderId="51" xfId="0" applyFont="1" applyFill="1" applyBorder="1" applyAlignment="1">
      <alignment horizontal="center" vertical="center"/>
    </xf>
    <xf numFmtId="0" fontId="10" fillId="15" borderId="52" xfId="0" applyFont="1" applyFill="1" applyBorder="1" applyAlignment="1">
      <alignment horizontal="center" vertical="center"/>
    </xf>
    <xf numFmtId="167" fontId="27" fillId="15" borderId="53" xfId="0" applyNumberFormat="1" applyFont="1" applyFill="1" applyBorder="1" applyAlignment="1">
      <alignment horizontal="center" vertical="center"/>
    </xf>
    <xf numFmtId="167" fontId="27" fillId="15" borderId="54" xfId="0" applyNumberFormat="1" applyFont="1" applyFill="1" applyBorder="1" applyAlignment="1">
      <alignment horizontal="center" vertical="center"/>
    </xf>
    <xf numFmtId="0" fontId="10" fillId="15" borderId="43" xfId="0" applyFont="1" applyFill="1" applyBorder="1" applyAlignment="1">
      <alignment horizontal="center" vertical="center"/>
    </xf>
    <xf numFmtId="0" fontId="14" fillId="12" borderId="0" xfId="0" applyFont="1" applyFill="1" applyBorder="1" applyAlignment="1">
      <alignment horizontal="left"/>
    </xf>
    <xf numFmtId="43" fontId="0" fillId="13" borderId="31" xfId="0" applyNumberFormat="1" applyFill="1" applyBorder="1" applyAlignment="1" applyProtection="1">
      <alignment horizontal="center" vertical="center"/>
      <protection locked="0"/>
    </xf>
    <xf numFmtId="43" fontId="0" fillId="13" borderId="32" xfId="0" applyNumberFormat="1" applyFill="1" applyBorder="1" applyAlignment="1" applyProtection="1">
      <alignment horizontal="center" vertical="center"/>
      <protection locked="0"/>
    </xf>
    <xf numFmtId="0" fontId="38" fillId="0" borderId="0" xfId="0" applyFont="1" applyFill="1" applyBorder="1" applyAlignment="1">
      <alignment horizontal="center" vertical="center" wrapText="1"/>
    </xf>
    <xf numFmtId="0" fontId="1" fillId="2" borderId="36" xfId="0" applyFont="1" applyFill="1" applyBorder="1" applyAlignment="1">
      <alignment horizontal="center" vertical="center" wrapText="1"/>
    </xf>
    <xf numFmtId="0" fontId="1" fillId="2" borderId="30" xfId="0" applyFont="1" applyFill="1" applyBorder="1" applyAlignment="1">
      <alignment horizontal="center" vertical="center" wrapText="1"/>
    </xf>
    <xf numFmtId="43" fontId="38" fillId="0" borderId="0" xfId="0" applyNumberFormat="1" applyFont="1" applyFill="1" applyBorder="1" applyAlignment="1">
      <alignment horizontal="center"/>
    </xf>
    <xf numFmtId="0" fontId="38" fillId="0" borderId="0" xfId="0" applyFont="1" applyFill="1" applyBorder="1" applyAlignment="1">
      <alignment horizontal="center" vertical="center"/>
    </xf>
    <xf numFmtId="43" fontId="1" fillId="0" borderId="0" xfId="0" applyNumberFormat="1" applyFont="1" applyFill="1" applyBorder="1" applyAlignment="1">
      <alignment horizontal="center"/>
    </xf>
    <xf numFmtId="43" fontId="0" fillId="13" borderId="27" xfId="0" applyNumberFormat="1" applyFill="1" applyBorder="1" applyAlignment="1" applyProtection="1">
      <alignment horizontal="center" vertical="center"/>
      <protection locked="0"/>
    </xf>
    <xf numFmtId="0" fontId="24" fillId="12" borderId="0" xfId="0" applyFont="1" applyFill="1" applyAlignment="1">
      <alignment horizontal="left"/>
    </xf>
    <xf numFmtId="0" fontId="34" fillId="12" borderId="0" xfId="0" applyFont="1" applyFill="1" applyAlignment="1">
      <alignment horizontal="left"/>
    </xf>
    <xf numFmtId="0" fontId="36" fillId="0" borderId="58" xfId="0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" vertical="center"/>
    </xf>
    <xf numFmtId="0" fontId="25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top"/>
    </xf>
    <xf numFmtId="0" fontId="34" fillId="12" borderId="0" xfId="0" applyFont="1" applyFill="1" applyAlignment="1" applyProtection="1">
      <alignment horizontal="left"/>
    </xf>
    <xf numFmtId="0" fontId="10" fillId="0" borderId="0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 wrapText="1"/>
    </xf>
    <xf numFmtId="0" fontId="38" fillId="0" borderId="0" xfId="0" applyFont="1" applyFill="1" applyBorder="1" applyAlignment="1" applyProtection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43" fontId="19" fillId="0" borderId="0" xfId="2" applyNumberFormat="1" applyFill="1" applyBorder="1" applyAlignment="1">
      <alignment horizontal="left"/>
    </xf>
    <xf numFmtId="43" fontId="21" fillId="0" borderId="0" xfId="0" applyNumberFormat="1" applyFont="1" applyFill="1" applyBorder="1" applyAlignment="1">
      <alignment horizontal="left"/>
    </xf>
    <xf numFmtId="43" fontId="21" fillId="0" borderId="0" xfId="0" applyNumberFormat="1" applyFont="1" applyFill="1" applyBorder="1" applyAlignment="1">
      <alignment horizontal="center"/>
    </xf>
    <xf numFmtId="43" fontId="19" fillId="0" borderId="0" xfId="2" applyNumberFormat="1" applyFill="1" applyBorder="1" applyAlignment="1">
      <alignment horizontal="left" vertical="center"/>
    </xf>
    <xf numFmtId="43" fontId="19" fillId="0" borderId="0" xfId="2" applyNumberFormat="1" applyFill="1" applyBorder="1" applyAlignment="1"/>
    <xf numFmtId="43" fontId="22" fillId="0" borderId="0" xfId="2" applyNumberFormat="1" applyFont="1" applyFill="1" applyBorder="1" applyAlignment="1"/>
  </cellXfs>
  <cellStyles count="4">
    <cellStyle name="Hiperligação" xfId="2" builtinId="8"/>
    <cellStyle name="Moeda" xfId="3" builtinId="4"/>
    <cellStyle name="Normal" xfId="0" builtinId="0"/>
    <cellStyle name="Percentagem" xfId="1" builtinId="5"/>
  </cellStyles>
  <dxfs count="779">
    <dxf>
      <font>
        <color rgb="FFC00000"/>
      </font>
    </dxf>
    <dxf>
      <font>
        <color rgb="FFC00000"/>
      </font>
    </dxf>
    <dxf>
      <font>
        <color rgb="FFC00000"/>
      </font>
      <fill>
        <patternFill patternType="solid">
          <bgColor theme="5" tint="0.79998168889431442"/>
        </patternFill>
      </fill>
    </dxf>
    <dxf>
      <font>
        <color theme="3" tint="-0.499984740745262"/>
      </font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theme="8" tint="-0.24994659260841701"/>
      </font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theme="5" tint="0.59996337778862885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font>
        <color theme="0" tint="-0.24994659260841701"/>
      </font>
    </dxf>
    <dxf>
      <font>
        <color theme="0" tint="-0.14996795556505021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font>
        <color theme="0" tint="-0.24994659260841701"/>
      </font>
    </dxf>
    <dxf>
      <font>
        <color theme="0" tint="-0.14996795556505021"/>
      </font>
    </dxf>
    <dxf>
      <font>
        <color rgb="FFC00000"/>
      </font>
    </dxf>
    <dxf>
      <font>
        <color auto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</dxf>
    <dxf>
      <font>
        <color theme="0" tint="-0.14996795556505021"/>
      </font>
    </dxf>
    <dxf>
      <font>
        <color theme="0" tint="-0.24994659260841701"/>
      </font>
    </dxf>
    <dxf>
      <font>
        <color rgb="FFC00000"/>
      </font>
      <fill>
        <patternFill>
          <bgColor theme="5" tint="0.79998168889431442"/>
        </patternFill>
      </fill>
    </dxf>
    <dxf>
      <font>
        <color rgb="FF002060"/>
      </font>
      <fill>
        <patternFill>
          <bgColor theme="0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medium">
          <color rgb="FF007E39"/>
        </bottom>
      </border>
    </dxf>
    <dxf>
      <fill>
        <patternFill patternType="solid">
          <fgColor indexed="64"/>
          <bgColor rgb="FFB5F9B8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color rgb="FFC00000"/>
      </font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medium">
          <color theme="1" tint="0.499984740745262"/>
        </bottom>
      </border>
    </dxf>
    <dxf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color rgb="FFC00000"/>
      </font>
    </dxf>
    <dxf>
      <font>
        <b val="0"/>
        <i val="0"/>
        <color rgb="FFC00000"/>
      </font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medium">
          <color theme="1" tint="0.499984740745262"/>
        </bottom>
      </border>
    </dxf>
    <dxf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color rgb="FFC00000"/>
      </font>
    </dxf>
    <dxf>
      <font>
        <b val="0"/>
        <i val="0"/>
        <color rgb="FFC00000"/>
      </font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medium">
          <color theme="9" tint="-0.249977111117893"/>
        </bottom>
      </border>
    </dxf>
    <dxf>
      <fill>
        <patternFill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color rgb="FFC00000"/>
      </font>
    </dxf>
    <dxf>
      <font>
        <b val="0"/>
        <i val="0"/>
        <color rgb="FFC00000"/>
      </font>
    </dxf>
    <dxf>
      <font>
        <color rgb="FFC00000"/>
      </font>
    </dxf>
    <dxf>
      <font>
        <color rgb="FFC00000"/>
      </font>
    </dxf>
    <dxf>
      <font>
        <b val="0"/>
        <i val="0"/>
        <color rgb="FFC00000"/>
      </font>
    </dxf>
    <dxf>
      <font>
        <b/>
        <i val="0"/>
        <color rgb="FFC00000"/>
      </font>
    </dxf>
    <dxf>
      <font>
        <color rgb="FFC00000"/>
      </font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9" tint="-0.249977111117893"/>
        </bottom>
      </border>
    </dxf>
    <dxf>
      <fill>
        <patternFill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color rgb="FFC00000"/>
      </font>
    </dxf>
    <dxf>
      <font>
        <b val="0"/>
        <i val="0"/>
        <color rgb="FFC00000"/>
      </font>
    </dxf>
    <dxf>
      <font>
        <b val="0"/>
        <i val="0"/>
        <color rgb="FFC00000"/>
      </font>
    </dxf>
    <dxf>
      <font>
        <color rgb="FFC00000"/>
      </font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medium">
          <color rgb="FFC00000"/>
        </bottom>
      </border>
    </dxf>
    <dxf>
      <fill>
        <patternFill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color rgb="FFC00000"/>
      </font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medium">
          <color rgb="FF0070C0"/>
        </bottom>
      </border>
    </dxf>
    <dxf>
      <fill>
        <patternFill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color rgb="FFC00000"/>
      </font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font>
        <b/>
        <color theme="1"/>
      </font>
      <border>
        <bottom style="thin">
          <color theme="1"/>
        </bottom>
      </border>
    </dxf>
    <dxf>
      <font>
        <color theme="1"/>
      </font>
      <border>
        <top style="thin">
          <color theme="1"/>
        </top>
        <bottom style="thin">
          <color theme="1"/>
        </bottom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3" defaultTableStyle="TableStyleLight1" defaultPivotStyle="PivotStyleLight16">
    <tableStyle name="Estilo de Tabela 1" pivot="0" count="1" xr9:uid="{00000000-0011-0000-FFFF-FFFF00000000}">
      <tableStyleElement type="headerRow" dxfId="778"/>
    </tableStyle>
    <tableStyle name="FINANÇAS" pivot="0" count="1" xr9:uid="{00000000-0011-0000-FFFF-FFFF01000000}">
      <tableStyleElement type="wholeTable" dxfId="777"/>
    </tableStyle>
    <tableStyle name="TableStyleLight1 2" pivot="0" count="7" xr9:uid="{00000000-0011-0000-FFFF-FFFF02000000}">
      <tableStyleElement type="wholeTable" dxfId="776"/>
      <tableStyleElement type="headerRow" dxfId="775"/>
      <tableStyleElement type="totalRow" dxfId="774"/>
      <tableStyleElement type="firstColumn" dxfId="773"/>
      <tableStyleElement type="lastColumn" dxfId="772"/>
      <tableStyleElement type="firstRowStripe" dxfId="771"/>
      <tableStyleElement type="firstColumnStripe" dxfId="770"/>
    </tableStyle>
  </tableStyles>
  <colors>
    <mruColors>
      <color rgb="FF04FC04"/>
      <color rgb="FF8CFE8C"/>
      <color rgb="FFD7DFED"/>
      <color rgb="FF00A249"/>
      <color rgb="FF182438"/>
      <color rgb="FF0F3551"/>
      <color rgb="FF233551"/>
      <color rgb="FF820000"/>
      <color rgb="FFFF2929"/>
      <color rgb="FFFF05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effectLst>
                <a:innerShdw blurRad="406400">
                  <a:schemeClr val="tx2">
                    <a:lumMod val="7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26B1-4589-9B94-89D94C07934E}"/>
              </c:ext>
            </c:extLst>
          </c:dPt>
          <c:dPt>
            <c:idx val="1"/>
            <c:bubble3D val="0"/>
            <c:spPr>
              <a:effectLst>
                <a:innerShdw blurRad="469900">
                  <a:srgbClr val="C00000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26B1-4589-9B94-89D94C0793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'01'!$CE$20:$CF$20</c:f>
              <c:numCache>
                <c:formatCode>_(* #,##0.00_);_(* \(#,##0.00\);_(* "-"??_);_(@_)</c:formatCode>
                <c:ptCount val="2"/>
                <c:pt idx="0">
                  <c:v>2887.12</c:v>
                </c:pt>
                <c:pt idx="1">
                  <c:v>5513.99</c:v>
                </c:pt>
              </c:numCache>
            </c:numRef>
          </c:cat>
          <c:val>
            <c:numRef>
              <c:f>'01'!$CE$20:$CF$20</c:f>
              <c:numCache>
                <c:formatCode>_(* #,##0.00_);_(* \(#,##0.00\);_(* "-"??_);_(@_)</c:formatCode>
                <c:ptCount val="2"/>
                <c:pt idx="0">
                  <c:v>2887.12</c:v>
                </c:pt>
                <c:pt idx="1">
                  <c:v>5513.99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B1-4589-9B94-89D94C0793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t"/>
      <c:layout>
        <c:manualLayout>
          <c:xMode val="edge"/>
          <c:yMode val="edge"/>
          <c:x val="9.2923421337038736E-2"/>
          <c:y val="5.9115331171838814E-2"/>
          <c:w val="0.7994472749729814"/>
          <c:h val="0.11531665894704339"/>
        </c:manualLayout>
      </c:layout>
      <c:overlay val="0"/>
      <c:txPr>
        <a:bodyPr/>
        <a:lstStyle/>
        <a:p>
          <a:pPr>
            <a:defRPr sz="1400"/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>
      <a:solidFill>
        <a:schemeClr val="bg1">
          <a:lumMod val="75000"/>
          <a:alpha val="98000"/>
        </a:schemeClr>
      </a:solidFill>
    </a:ln>
    <a:effectLst/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>
                <a:solidFill>
                  <a:schemeClr val="accent4">
                    <a:lumMod val="50000"/>
                  </a:schemeClr>
                </a:solidFill>
              </a:rPr>
              <a:t>Faturas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'07'!$AF$39</c:f>
              <c:strCache>
                <c:ptCount val="1"/>
                <c:pt idx="0">
                  <c:v>Faturas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50800" dir="5400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9E3-44F0-AA36-EBB9749B0682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'07'!$AE$40:$AE$51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'07'!$AF$40:$AF$51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29-4561-BA10-D35923168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42936704"/>
        <c:axId val="142942592"/>
      </c:barChart>
      <c:catAx>
        <c:axId val="1429367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2942592"/>
        <c:crosses val="autoZero"/>
        <c:auto val="1"/>
        <c:lblAlgn val="ctr"/>
        <c:lblOffset val="100"/>
        <c:noMultiLvlLbl val="0"/>
      </c:catAx>
      <c:valAx>
        <c:axId val="14294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293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  <a:effectLst>
              <a:softEdge rad="0"/>
            </a:effectLst>
          </c:spPr>
          <c:dPt>
            <c:idx val="0"/>
            <c:bubble3D val="0"/>
            <c:spPr>
              <a:solidFill>
                <a:srgbClr val="002060"/>
              </a:solidFill>
              <a:ln w="152400">
                <a:solidFill>
                  <a:srgbClr val="002060"/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2-26B1-4589-9B94-89D94C07934E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25000">
                    <a:srgbClr val="C00000"/>
                  </a:gs>
                  <a:gs pos="58000">
                    <a:srgbClr val="7E0000"/>
                  </a:gs>
                  <a:gs pos="93000">
                    <a:srgbClr val="AC0400"/>
                  </a:gs>
                </a:gsLst>
                <a:path path="circle">
                  <a:fillToRect l="50000" t="130000" r="50000" b="-30000"/>
                </a:path>
                <a:tileRect/>
              </a:gradFill>
              <a:ln w="0">
                <a:solidFill>
                  <a:schemeClr val="bg1">
                    <a:lumMod val="50000"/>
                  </a:schemeClr>
                </a:solidFill>
              </a:ln>
              <a:effectLst>
                <a:outerShdw blurRad="50800" dist="38100" algn="l" rotWithShape="0">
                  <a:prstClr val="black">
                    <a:alpha val="40000"/>
                  </a:prstClr>
                </a:outerShdw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1-26B1-4589-9B94-89D94C07934E}"/>
              </c:ext>
            </c:extLst>
          </c:dPt>
          <c:val>
            <c:numRef>
              <c:f>'07'!$AE$31:$AF$31</c:f>
              <c:numCache>
                <c:formatCode>"R$"\ #\ ##0.00</c:formatCode>
                <c:ptCount val="2"/>
                <c:pt idx="0" formatCode="_(* #,##0.00_);_(* \(#,##0.00\);_(* &quot;-&quot;??_);_(@_)">
                  <c:v>1300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B1-4589-9B94-89D94C079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'11'!$AG$15</c:f>
              <c:numCache>
                <c:formatCode>0%</c:formatCode>
                <c:ptCount val="1"/>
                <c:pt idx="0">
                  <c:v>1.0047435897435897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A4-41A1-9B5A-0E342DE8DAD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27"/>
        <c:axId val="142838400"/>
        <c:axId val="142840192"/>
      </c:barChart>
      <c:catAx>
        <c:axId val="1428384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42840192"/>
        <c:crosses val="autoZero"/>
        <c:auto val="1"/>
        <c:lblAlgn val="ctr"/>
        <c:lblOffset val="100"/>
        <c:noMultiLvlLbl val="0"/>
      </c:catAx>
      <c:valAx>
        <c:axId val="142840192"/>
        <c:scaling>
          <c:orientation val="minMax"/>
          <c:max val="1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2838400"/>
        <c:crosses val="autoZero"/>
        <c:crossBetween val="between"/>
      </c:valAx>
      <c:spPr>
        <a:solidFill>
          <a:srgbClr val="D7DFED"/>
        </a:solidFill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E0000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'11'!$AG$16</c:f>
              <c:numCache>
                <c:formatCode>0%</c:formatCode>
                <c:ptCount val="1"/>
                <c:pt idx="0">
                  <c:v>0.38634848484848489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A4-41A1-9B5A-0E342DE8DAD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27"/>
        <c:axId val="142862592"/>
        <c:axId val="145227776"/>
      </c:barChart>
      <c:catAx>
        <c:axId val="1428625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45227776"/>
        <c:crosses val="autoZero"/>
        <c:auto val="1"/>
        <c:lblAlgn val="ctr"/>
        <c:lblOffset val="100"/>
        <c:noMultiLvlLbl val="0"/>
      </c:catAx>
      <c:valAx>
        <c:axId val="145227776"/>
        <c:scaling>
          <c:orientation val="minMax"/>
          <c:max val="1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2862592"/>
        <c:crosses val="autoZero"/>
        <c:crossBetween val="between"/>
      </c:valAx>
      <c:spPr>
        <a:solidFill>
          <a:srgbClr val="D7DFED"/>
        </a:solidFill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j-ea"/>
                <a:cs typeface="+mj-cs"/>
              </a:defRPr>
            </a:pPr>
            <a:r>
              <a:rPr lang="pt-BR">
                <a:solidFill>
                  <a:schemeClr val="accent1">
                    <a:lumMod val="50000"/>
                  </a:schemeClr>
                </a:solidFill>
                <a:latin typeface="+mn-lt"/>
              </a:rPr>
              <a:t>Receita X Previsão</a:t>
            </a:r>
          </a:p>
        </c:rich>
      </c:tx>
      <c:layout>
        <c:manualLayout>
          <c:xMode val="edge"/>
          <c:yMode val="edge"/>
          <c:x val="2.7769865050054601E-2"/>
          <c:y val="3.206412151039685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750855921770841"/>
          <c:y val="0.24221834909328388"/>
          <c:w val="0.85417285671149512"/>
          <c:h val="0.60708953716576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'12'!$AH$11</c:f>
              <c:strCache>
                <c:ptCount val="1"/>
                <c:pt idx="0">
                  <c:v>Receita</c:v>
                </c:pt>
              </c:strCache>
            </c:strRef>
          </c:tx>
          <c:spPr>
            <a:solidFill>
              <a:srgbClr val="002060">
                <a:alpha val="86000"/>
              </a:srgbClr>
            </a:solidFill>
            <a:ln>
              <a:noFill/>
            </a:ln>
            <a:effectLst>
              <a:innerShdw blurRad="139700">
                <a:schemeClr val="tx2">
                  <a:lumMod val="75000"/>
                </a:schemeClr>
              </a:innerShdw>
            </a:effectLst>
            <a:scene3d>
              <a:camera prst="orthographicFront"/>
              <a:lightRig rig="threePt" dir="t"/>
            </a:scene3d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'12'!$AG$12:$AG$23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'12'!$AH$12:$AH$23</c:f>
              <c:numCache>
                <c:formatCode>_(* #,##0.00_);_(* \(#,##0.00\);_(* "-"??_);_(@_)</c:formatCode>
                <c:ptCount val="12"/>
                <c:pt idx="0">
                  <c:v>6455.05</c:v>
                </c:pt>
                <c:pt idx="1">
                  <c:v>3087.7799999999997</c:v>
                </c:pt>
                <c:pt idx="2">
                  <c:v>4239.32</c:v>
                </c:pt>
                <c:pt idx="3">
                  <c:v>2750.06</c:v>
                </c:pt>
                <c:pt idx="4">
                  <c:v>5080</c:v>
                </c:pt>
                <c:pt idx="5">
                  <c:v>6471.98</c:v>
                </c:pt>
                <c:pt idx="6">
                  <c:v>4105.5599999999995</c:v>
                </c:pt>
                <c:pt idx="7">
                  <c:v>3968</c:v>
                </c:pt>
                <c:pt idx="8">
                  <c:v>2100</c:v>
                </c:pt>
                <c:pt idx="9">
                  <c:v>2106.25</c:v>
                </c:pt>
                <c:pt idx="10">
                  <c:v>1400</c:v>
                </c:pt>
                <c:pt idx="11">
                  <c:v>3403.03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03-4B69-802E-D5C6D53F4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144791424"/>
        <c:axId val="144792960"/>
      </c:barChart>
      <c:lineChart>
        <c:grouping val="standard"/>
        <c:varyColors val="0"/>
        <c:ser>
          <c:idx val="1"/>
          <c:order val="1"/>
          <c:tx>
            <c:strRef>
              <c:f>'12'!$AI$11</c:f>
              <c:strCache>
                <c:ptCount val="1"/>
                <c:pt idx="0">
                  <c:v>Previsão</c:v>
                </c:pt>
              </c:strCache>
            </c:strRef>
          </c:tx>
          <c:spPr>
            <a:ln w="19050" cap="flat" cmpd="sng" algn="ctr">
              <a:solidFill>
                <a:schemeClr val="accent6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'12'!$AG$12:$AG$23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'12'!$AI$12:$AI$23</c:f>
              <c:numCache>
                <c:formatCode>_(* #,##0.00_);_(* \(#,##0.00\);_(* "-"??_);_(@_)</c:formatCode>
                <c:ptCount val="12"/>
                <c:pt idx="0">
                  <c:v>4360</c:v>
                </c:pt>
                <c:pt idx="1">
                  <c:v>4360</c:v>
                </c:pt>
                <c:pt idx="2">
                  <c:v>4360</c:v>
                </c:pt>
                <c:pt idx="3">
                  <c:v>4360</c:v>
                </c:pt>
                <c:pt idx="4">
                  <c:v>4360</c:v>
                </c:pt>
                <c:pt idx="5">
                  <c:v>4360</c:v>
                </c:pt>
                <c:pt idx="6">
                  <c:v>4760</c:v>
                </c:pt>
                <c:pt idx="7">
                  <c:v>4360</c:v>
                </c:pt>
                <c:pt idx="8">
                  <c:v>4360</c:v>
                </c:pt>
                <c:pt idx="9">
                  <c:v>4360</c:v>
                </c:pt>
                <c:pt idx="10">
                  <c:v>4360</c:v>
                </c:pt>
                <c:pt idx="11">
                  <c:v>6060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03-4B69-802E-D5C6D53F4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791424"/>
        <c:axId val="144792960"/>
      </c:lineChart>
      <c:catAx>
        <c:axId val="14479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4792960"/>
        <c:crosses val="autoZero"/>
        <c:auto val="1"/>
        <c:lblAlgn val="ctr"/>
        <c:lblOffset val="100"/>
        <c:noMultiLvlLbl val="0"/>
      </c:catAx>
      <c:valAx>
        <c:axId val="14479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479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8971286553782551"/>
          <c:y val="7.187707238580629E-2"/>
          <c:w val="0.30022010080598333"/>
          <c:h val="9.01809729314854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PT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j-ea"/>
                <a:cs typeface="+mj-cs"/>
              </a:defRPr>
            </a:pPr>
            <a:r>
              <a:rPr lang="pt-BR">
                <a:solidFill>
                  <a:srgbClr val="C00000"/>
                </a:solidFill>
                <a:latin typeface="+mn-lt"/>
              </a:rPr>
              <a:t>Despesa X Previsão</a:t>
            </a:r>
          </a:p>
        </c:rich>
      </c:tx>
      <c:layout>
        <c:manualLayout>
          <c:xMode val="edge"/>
          <c:yMode val="edge"/>
          <c:x val="3.6808213132650466E-2"/>
          <c:y val="3.206412151039685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611032912921282"/>
          <c:y val="0.24221834909328388"/>
          <c:w val="0.87029085081179014"/>
          <c:h val="0.596401496662301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'12'!$AH$27</c:f>
              <c:strCache>
                <c:ptCount val="1"/>
                <c:pt idx="0">
                  <c:v>Despesa</c:v>
                </c:pt>
              </c:strCache>
            </c:strRef>
          </c:tx>
          <c:spPr>
            <a:solidFill>
              <a:srgbClr val="AC0400">
                <a:alpha val="83000"/>
              </a:srgbClr>
            </a:solidFill>
            <a:ln>
              <a:noFill/>
            </a:ln>
            <a:effectLst>
              <a:innerShdw blurRad="114300">
                <a:srgbClr val="FF0000">
                  <a:alpha val="96000"/>
                </a:srgbClr>
              </a:innerShdw>
            </a:effectLst>
            <a:scene3d>
              <a:camera prst="orthographicFront"/>
              <a:lightRig rig="threePt" dir="t"/>
            </a:scene3d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'12'!$AG$28:$AG$39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'12'!$AH$28:$AH$39</c:f>
              <c:numCache>
                <c:formatCode>_(* #,##0.00_);_(* \(#,##0.00\);_(* "-"??_);_(@_)</c:formatCode>
                <c:ptCount val="12"/>
                <c:pt idx="0">
                  <c:v>5534.9</c:v>
                </c:pt>
                <c:pt idx="1">
                  <c:v>4953.37</c:v>
                </c:pt>
                <c:pt idx="2">
                  <c:v>6980.1</c:v>
                </c:pt>
                <c:pt idx="3">
                  <c:v>6356.79</c:v>
                </c:pt>
                <c:pt idx="4">
                  <c:v>5970.8799999999992</c:v>
                </c:pt>
                <c:pt idx="5">
                  <c:v>8226.6200000000008</c:v>
                </c:pt>
                <c:pt idx="6">
                  <c:v>4831.0599999999995</c:v>
                </c:pt>
                <c:pt idx="7">
                  <c:v>4078.87</c:v>
                </c:pt>
                <c:pt idx="8">
                  <c:v>5597.86</c:v>
                </c:pt>
                <c:pt idx="9">
                  <c:v>4958.32</c:v>
                </c:pt>
                <c:pt idx="10">
                  <c:v>6119.7100000000009</c:v>
                </c:pt>
                <c:pt idx="11">
                  <c:v>5317.98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03-4B69-802E-D5C6D53F4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3"/>
        <c:axId val="145045376"/>
        <c:axId val="145046912"/>
      </c:barChart>
      <c:lineChart>
        <c:grouping val="standard"/>
        <c:varyColors val="0"/>
        <c:ser>
          <c:idx val="1"/>
          <c:order val="1"/>
          <c:tx>
            <c:strRef>
              <c:f>'12'!$AI$27</c:f>
              <c:strCache>
                <c:ptCount val="1"/>
                <c:pt idx="0">
                  <c:v>Previsão</c:v>
                </c:pt>
              </c:strCache>
            </c:strRef>
          </c:tx>
          <c:spPr>
            <a:ln w="19050" cap="flat" cmpd="sng" algn="ctr">
              <a:solidFill>
                <a:schemeClr val="accent6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'12'!$AG$28:$AG$39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'12'!$AI$28:$AI$39</c:f>
              <c:numCache>
                <c:formatCode>_(* #,##0.00_);_(* \(#,##0.00\);_(* "-"??_);_(@_)</c:formatCode>
                <c:ptCount val="12"/>
                <c:pt idx="0">
                  <c:v>1675</c:v>
                </c:pt>
                <c:pt idx="1">
                  <c:v>1675</c:v>
                </c:pt>
                <c:pt idx="2">
                  <c:v>1725</c:v>
                </c:pt>
                <c:pt idx="3">
                  <c:v>1725</c:v>
                </c:pt>
                <c:pt idx="4">
                  <c:v>1925</c:v>
                </c:pt>
                <c:pt idx="5">
                  <c:v>1725</c:v>
                </c:pt>
                <c:pt idx="6">
                  <c:v>1725</c:v>
                </c:pt>
                <c:pt idx="7">
                  <c:v>4675</c:v>
                </c:pt>
                <c:pt idx="8">
                  <c:v>3875</c:v>
                </c:pt>
                <c:pt idx="9">
                  <c:v>1675</c:v>
                </c:pt>
                <c:pt idx="10">
                  <c:v>2115</c:v>
                </c:pt>
                <c:pt idx="11">
                  <c:v>2355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03-4B69-802E-D5C6D53F4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045376"/>
        <c:axId val="145046912"/>
      </c:lineChart>
      <c:catAx>
        <c:axId val="14504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5046912"/>
        <c:crosses val="autoZero"/>
        <c:auto val="1"/>
        <c:lblAlgn val="ctr"/>
        <c:lblOffset val="100"/>
        <c:noMultiLvlLbl val="0"/>
      </c:catAx>
      <c:valAx>
        <c:axId val="14504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504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6582862982835112"/>
          <c:y val="6.1189031882340664E-2"/>
          <c:w val="0.31023046013053679"/>
          <c:h val="9.01809729314854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j-ea"/>
                <a:cs typeface="+mj-cs"/>
              </a:defRPr>
            </a:pPr>
            <a:r>
              <a:rPr lang="pt-BR">
                <a:solidFill>
                  <a:schemeClr val="accent3">
                    <a:lumMod val="50000"/>
                  </a:schemeClr>
                </a:solidFill>
                <a:latin typeface="+mn-lt"/>
              </a:rPr>
              <a:t>Lucro</a:t>
            </a:r>
            <a:r>
              <a:rPr lang="pt-BR" baseline="0">
                <a:solidFill>
                  <a:schemeClr val="accent3">
                    <a:lumMod val="50000"/>
                  </a:schemeClr>
                </a:solidFill>
                <a:latin typeface="+mn-lt"/>
              </a:rPr>
              <a:t>/Prejuizo</a:t>
            </a:r>
            <a:r>
              <a:rPr lang="pt-BR">
                <a:solidFill>
                  <a:schemeClr val="accent3">
                    <a:lumMod val="50000"/>
                  </a:schemeClr>
                </a:solidFill>
                <a:latin typeface="+mn-lt"/>
              </a:rPr>
              <a:t> X Previsão</a:t>
            </a:r>
          </a:p>
        </c:rich>
      </c:tx>
      <c:layout>
        <c:manualLayout>
          <c:xMode val="edge"/>
          <c:yMode val="edge"/>
          <c:x val="0.39225316049467618"/>
          <c:y val="6.104986876640419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1151967357792068E-2"/>
          <c:y val="0.37995283198295859"/>
          <c:w val="0.92603871677612348"/>
          <c:h val="0.5137669747803264"/>
        </c:manualLayout>
      </c:layout>
      <c:lineChart>
        <c:grouping val="standard"/>
        <c:varyColors val="0"/>
        <c:ser>
          <c:idx val="0"/>
          <c:order val="0"/>
          <c:tx>
            <c:strRef>
              <c:f>'12'!$AH$43</c:f>
              <c:strCache>
                <c:ptCount val="1"/>
                <c:pt idx="0">
                  <c:v>Lucro / Prejuizo</c:v>
                </c:pt>
              </c:strCache>
            </c:strRef>
          </c:tx>
          <c:spPr>
            <a:effectLst>
              <a:outerShdw blurRad="50800" dist="50800" dir="5400000" algn="ctr" rotWithShape="0">
                <a:srgbClr val="000000">
                  <a:alpha val="50000"/>
                </a:srgbClr>
              </a:outerShdw>
            </a:effectLst>
          </c:spPr>
          <c:marker>
            <c:symbol val="none"/>
          </c:marker>
          <c:cat>
            <c:strRef>
              <c:f>'12'!$AG$44:$AG$55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'12'!$AH$44:$AH$55</c:f>
              <c:numCache>
                <c:formatCode>_(* #,##0.00_);_(* \(#,##0.00\);_(* "-"??_);_(@_)</c:formatCode>
                <c:ptCount val="12"/>
                <c:pt idx="0">
                  <c:v>920.15000000000055</c:v>
                </c:pt>
                <c:pt idx="1">
                  <c:v>-1865.5900000000001</c:v>
                </c:pt>
                <c:pt idx="2">
                  <c:v>-2740.7800000000007</c:v>
                </c:pt>
                <c:pt idx="3">
                  <c:v>-3606.73</c:v>
                </c:pt>
                <c:pt idx="4">
                  <c:v>-890.8799999999992</c:v>
                </c:pt>
                <c:pt idx="5">
                  <c:v>-1754.6400000000012</c:v>
                </c:pt>
                <c:pt idx="6">
                  <c:v>-725.5</c:v>
                </c:pt>
                <c:pt idx="7">
                  <c:v>-110.86999999999989</c:v>
                </c:pt>
                <c:pt idx="8">
                  <c:v>-3497.8599999999997</c:v>
                </c:pt>
                <c:pt idx="9">
                  <c:v>-2852.0699999999997</c:v>
                </c:pt>
                <c:pt idx="10">
                  <c:v>-4719.7100000000009</c:v>
                </c:pt>
                <c:pt idx="11">
                  <c:v>-1914.9499999999994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403-4B69-802E-D5C6D53F47DA}"/>
            </c:ext>
          </c:extLst>
        </c:ser>
        <c:ser>
          <c:idx val="1"/>
          <c:order val="1"/>
          <c:tx>
            <c:strRef>
              <c:f>'12'!$AI$43</c:f>
              <c:strCache>
                <c:ptCount val="1"/>
                <c:pt idx="0">
                  <c:v>Previsão</c:v>
                </c:pt>
              </c:strCache>
            </c:strRef>
          </c:tx>
          <c:spPr>
            <a:ln w="25400" cap="flat" cmpd="sng" algn="ctr">
              <a:solidFill>
                <a:schemeClr val="accent6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'12'!$AG$44:$AG$55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'12'!$AI$44:$AI$55</c:f>
              <c:numCache>
                <c:formatCode>_(* #,##0.00_);_(* \(#,##0.00\);_(* "-"??_);_(@_)</c:formatCode>
                <c:ptCount val="12"/>
                <c:pt idx="0">
                  <c:v>2685</c:v>
                </c:pt>
                <c:pt idx="1">
                  <c:v>2685</c:v>
                </c:pt>
                <c:pt idx="2">
                  <c:v>2635</c:v>
                </c:pt>
                <c:pt idx="3">
                  <c:v>2635</c:v>
                </c:pt>
                <c:pt idx="4">
                  <c:v>2435</c:v>
                </c:pt>
                <c:pt idx="5">
                  <c:v>2635</c:v>
                </c:pt>
                <c:pt idx="6">
                  <c:v>3035</c:v>
                </c:pt>
                <c:pt idx="7">
                  <c:v>-315</c:v>
                </c:pt>
                <c:pt idx="8">
                  <c:v>485</c:v>
                </c:pt>
                <c:pt idx="9">
                  <c:v>2685</c:v>
                </c:pt>
                <c:pt idx="10">
                  <c:v>2245</c:v>
                </c:pt>
                <c:pt idx="11">
                  <c:v>3705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403-4B69-802E-D5C6D53F4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930304"/>
        <c:axId val="144931840"/>
      </c:lineChart>
      <c:catAx>
        <c:axId val="144930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4931840"/>
        <c:crosses val="autoZero"/>
        <c:auto val="1"/>
        <c:lblAlgn val="ctr"/>
        <c:lblOffset val="100"/>
        <c:noMultiLvlLbl val="0"/>
      </c:catAx>
      <c:valAx>
        <c:axId val="14493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 ;[Red]\-#,##0.0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493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8971286553782551"/>
          <c:y val="7.187707238580629E-2"/>
          <c:w val="0.30022010080598333"/>
          <c:h val="9.01809729314854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j-ea"/>
                <a:cs typeface="+mj-cs"/>
              </a:defRPr>
            </a:pPr>
            <a:r>
              <a:rPr lang="pt-BR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</a:rPr>
              <a:t>Saldo Durante</a:t>
            </a:r>
            <a:r>
              <a:rPr lang="pt-BR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</a:rPr>
              <a:t> o</a:t>
            </a:r>
            <a:r>
              <a:rPr lang="pt-BR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</a:rPr>
              <a:t> Mês</a:t>
            </a:r>
          </a:p>
        </c:rich>
      </c:tx>
      <c:layout>
        <c:manualLayout>
          <c:xMode val="edge"/>
          <c:yMode val="edge"/>
          <c:x val="0.4045121536720917"/>
          <c:y val="3.590898162469174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9383735494117411E-2"/>
          <c:y val="0.16359125778592021"/>
          <c:w val="0.90342492775823735"/>
          <c:h val="0.68834886722963207"/>
        </c:manualLayout>
      </c:layout>
      <c:lineChart>
        <c:grouping val="standard"/>
        <c:varyColors val="0"/>
        <c:ser>
          <c:idx val="0"/>
          <c:order val="0"/>
          <c:spPr>
            <a:effectLst>
              <a:outerShdw blurRad="50800" dist="50800" dir="5400000" algn="ctr" rotWithShape="0">
                <a:schemeClr val="bg1">
                  <a:lumMod val="50000"/>
                  <a:alpha val="84000"/>
                </a:schemeClr>
              </a:outerShdw>
            </a:effectLst>
          </c:spPr>
          <c:marker>
            <c:symbol val="none"/>
          </c:marker>
          <c:val>
            <c:numRef>
              <c:f>'13'!$AO$15:$AO$45</c:f>
              <c:numCache>
                <c:formatCode>_(* #,##0.00_);_(* \(#,##0.00\);_(* "-"??_);_(@_)</c:formatCode>
                <c:ptCount val="31"/>
                <c:pt idx="0">
                  <c:v>7888.6999999999935</c:v>
                </c:pt>
                <c:pt idx="1">
                  <c:v>7658.6999999999935</c:v>
                </c:pt>
                <c:pt idx="2">
                  <c:v>7612.1999999999935</c:v>
                </c:pt>
                <c:pt idx="3">
                  <c:v>7612.1999999999935</c:v>
                </c:pt>
                <c:pt idx="4">
                  <c:v>6978.0799999999936</c:v>
                </c:pt>
                <c:pt idx="5">
                  <c:v>6977.1799999999939</c:v>
                </c:pt>
                <c:pt idx="6">
                  <c:v>6977.1799999999939</c:v>
                </c:pt>
                <c:pt idx="7">
                  <c:v>6682.1799999999939</c:v>
                </c:pt>
                <c:pt idx="8">
                  <c:v>6578.1799999999939</c:v>
                </c:pt>
                <c:pt idx="9">
                  <c:v>6634.1799999999939</c:v>
                </c:pt>
                <c:pt idx="10">
                  <c:v>6634.1799999999939</c:v>
                </c:pt>
                <c:pt idx="11">
                  <c:v>6194.1799999999939</c:v>
                </c:pt>
                <c:pt idx="12">
                  <c:v>6190.1799999999939</c:v>
                </c:pt>
                <c:pt idx="13">
                  <c:v>6190.1799999999939</c:v>
                </c:pt>
                <c:pt idx="14">
                  <c:v>6184.1799999999939</c:v>
                </c:pt>
                <c:pt idx="15">
                  <c:v>6183.1799999999939</c:v>
                </c:pt>
                <c:pt idx="16">
                  <c:v>5607.6999999999935</c:v>
                </c:pt>
                <c:pt idx="17">
                  <c:v>5607.6999999999935</c:v>
                </c:pt>
                <c:pt idx="18">
                  <c:v>5607.6999999999935</c:v>
                </c:pt>
                <c:pt idx="19">
                  <c:v>5607.6999999999935</c:v>
                </c:pt>
                <c:pt idx="20">
                  <c:v>5607.6999999999935</c:v>
                </c:pt>
                <c:pt idx="21">
                  <c:v>5607.6999999999935</c:v>
                </c:pt>
                <c:pt idx="22">
                  <c:v>5607.6999999999935</c:v>
                </c:pt>
                <c:pt idx="23">
                  <c:v>5787.6999999999935</c:v>
                </c:pt>
                <c:pt idx="24">
                  <c:v>5787.6999999999935</c:v>
                </c:pt>
                <c:pt idx="25">
                  <c:v>6267.6999999999935</c:v>
                </c:pt>
                <c:pt idx="26">
                  <c:v>6053.6999999999935</c:v>
                </c:pt>
                <c:pt idx="27">
                  <c:v>5538.6999999999935</c:v>
                </c:pt>
                <c:pt idx="28">
                  <c:v>5538.6999999999935</c:v>
                </c:pt>
                <c:pt idx="29">
                  <c:v>5538.6999999999935</c:v>
                </c:pt>
                <c:pt idx="30">
                  <c:v>5538.6999999999935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918-4E8E-9815-D915AEBA3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172928"/>
        <c:axId val="144174464"/>
      </c:lineChart>
      <c:catAx>
        <c:axId val="14417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4174464"/>
        <c:crosses val="autoZero"/>
        <c:auto val="1"/>
        <c:lblAlgn val="ctr"/>
        <c:lblOffset val="100"/>
        <c:noMultiLvlLbl val="0"/>
      </c:catAx>
      <c:valAx>
        <c:axId val="14417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 ;[Red]\-#,##0.0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4417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RECEITAS / DESPESAS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953607150457544E-2"/>
          <c:y val="0.21821319469780903"/>
          <c:w val="0.92767694796650857"/>
          <c:h val="0.648974885808532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'14'!$AN$24</c:f>
              <c:strCache>
                <c:ptCount val="1"/>
                <c:pt idx="0">
                  <c:v>Receita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chemeClr val="tx1">
                  <a:lumMod val="50000"/>
                  <a:lumOff val="50000"/>
                  <a:alpha val="50000"/>
                </a:schemeClr>
              </a:solidFill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24C-4B8A-9DF6-AE43976B9DFB}"/>
              </c:ext>
            </c:extLst>
          </c:dPt>
          <c:cat>
            <c:strRef>
              <c:f>'14'!$AM$25:$AM$36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'14'!$AN$25:$AN$36</c:f>
              <c:numCache>
                <c:formatCode>#,##0.00</c:formatCode>
                <c:ptCount val="12"/>
                <c:pt idx="0">
                  <c:v>6455.05</c:v>
                </c:pt>
                <c:pt idx="1">
                  <c:v>3087.7799999999997</c:v>
                </c:pt>
                <c:pt idx="2">
                  <c:v>4239.32</c:v>
                </c:pt>
                <c:pt idx="3">
                  <c:v>2750.06</c:v>
                </c:pt>
                <c:pt idx="4">
                  <c:v>5080</c:v>
                </c:pt>
                <c:pt idx="5">
                  <c:v>6471.98</c:v>
                </c:pt>
                <c:pt idx="6">
                  <c:v>4105.5599999999995</c:v>
                </c:pt>
                <c:pt idx="7">
                  <c:v>3968</c:v>
                </c:pt>
                <c:pt idx="8">
                  <c:v>2100</c:v>
                </c:pt>
                <c:pt idx="9">
                  <c:v>2106.25</c:v>
                </c:pt>
                <c:pt idx="10">
                  <c:v>1400</c:v>
                </c:pt>
                <c:pt idx="11">
                  <c:v>3403.03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4C-4B8A-9DF6-AE43976B9DFB}"/>
            </c:ext>
          </c:extLst>
        </c:ser>
        <c:ser>
          <c:idx val="1"/>
          <c:order val="1"/>
          <c:tx>
            <c:strRef>
              <c:f>'14'!$AO$24</c:f>
              <c:strCache>
                <c:ptCount val="1"/>
                <c:pt idx="0">
                  <c:v>Despesa</c:v>
                </c:pt>
              </c:strCache>
            </c:strRef>
          </c:tx>
          <c:spPr>
            <a:solidFill>
              <a:srgbClr val="FF2929"/>
            </a:solidFill>
            <a:ln>
              <a:solidFill>
                <a:schemeClr val="tx1">
                  <a:lumMod val="50000"/>
                  <a:lumOff val="50000"/>
                  <a:alpha val="50000"/>
                </a:schemeClr>
              </a:solidFill>
            </a:ln>
            <a:effectLst>
              <a:innerShdw blurRad="304800">
                <a:srgbClr val="C00000"/>
              </a:innerShdw>
            </a:effectLst>
          </c:spPr>
          <c:invertIfNegative val="0"/>
          <c:cat>
            <c:strRef>
              <c:f>'14'!$AM$25:$AM$36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'14'!$AO$25:$AO$36</c:f>
              <c:numCache>
                <c:formatCode>#,##0.00</c:formatCode>
                <c:ptCount val="12"/>
                <c:pt idx="0">
                  <c:v>5534.9</c:v>
                </c:pt>
                <c:pt idx="1">
                  <c:v>4953.37</c:v>
                </c:pt>
                <c:pt idx="2">
                  <c:v>6980.1</c:v>
                </c:pt>
                <c:pt idx="3">
                  <c:v>6356.79</c:v>
                </c:pt>
                <c:pt idx="4">
                  <c:v>5970.8799999999992</c:v>
                </c:pt>
                <c:pt idx="5">
                  <c:v>8226.6200000000008</c:v>
                </c:pt>
                <c:pt idx="6">
                  <c:v>4831.0599999999995</c:v>
                </c:pt>
                <c:pt idx="7">
                  <c:v>4078.87</c:v>
                </c:pt>
                <c:pt idx="8">
                  <c:v>5597.86</c:v>
                </c:pt>
                <c:pt idx="9">
                  <c:v>4958.32</c:v>
                </c:pt>
                <c:pt idx="10">
                  <c:v>6175.9500000000007</c:v>
                </c:pt>
                <c:pt idx="11">
                  <c:v>5346.65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4C-4B8A-9DF6-AE43976B9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1"/>
        <c:overlap val="-10"/>
        <c:axId val="146633472"/>
        <c:axId val="146635008"/>
      </c:barChart>
      <c:lineChart>
        <c:grouping val="standard"/>
        <c:varyColors val="0"/>
        <c:ser>
          <c:idx val="2"/>
          <c:order val="2"/>
          <c:tx>
            <c:strRef>
              <c:f>'14'!$AP$24</c:f>
              <c:strCache>
                <c:ptCount val="1"/>
                <c:pt idx="0">
                  <c:v>Disponibilidade</c:v>
                </c:pt>
              </c:strCache>
            </c:strRef>
          </c:tx>
          <c:spPr>
            <a:ln>
              <a:round/>
            </a:ln>
          </c:spPr>
          <c:marker>
            <c:symbol val="none"/>
          </c:marker>
          <c:dLbls>
            <c:spPr>
              <a:noFill/>
            </c:spPr>
            <c:txPr>
              <a:bodyPr/>
              <a:lstStyle/>
              <a:p>
                <a:pPr>
                  <a:defRPr sz="1100" b="1"/>
                </a:pPr>
                <a:endParaRPr lang="pt-P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'14'!$AM$25:$AM$36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'14'!$AP$25:$AP$36</c:f>
              <c:numCache>
                <c:formatCode>#,##0.00</c:formatCode>
                <c:ptCount val="12"/>
                <c:pt idx="0">
                  <c:v>2756.4899999999971</c:v>
                </c:pt>
                <c:pt idx="1">
                  <c:v>890.89999999999691</c:v>
                </c:pt>
                <c:pt idx="2">
                  <c:v>-1849.8800000000037</c:v>
                </c:pt>
                <c:pt idx="3">
                  <c:v>-5456.6100000000042</c:v>
                </c:pt>
                <c:pt idx="4">
                  <c:v>-6347.4900000000034</c:v>
                </c:pt>
                <c:pt idx="5">
                  <c:v>-8102.1300000000047</c:v>
                </c:pt>
                <c:pt idx="6">
                  <c:v>-8827.6300000000047</c:v>
                </c:pt>
                <c:pt idx="7">
                  <c:v>-8938.5000000000036</c:v>
                </c:pt>
                <c:pt idx="8">
                  <c:v>-12436.360000000004</c:v>
                </c:pt>
                <c:pt idx="9">
                  <c:v>-15288.430000000004</c:v>
                </c:pt>
                <c:pt idx="10">
                  <c:v>-20064.380000000005</c:v>
                </c:pt>
                <c:pt idx="11">
                  <c:v>-22008.000000000007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842-44C1-A158-B84090ABB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633472"/>
        <c:axId val="146635008"/>
      </c:lineChart>
      <c:catAx>
        <c:axId val="146633472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0"/>
        <c:majorTickMark val="none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crossAx val="146635008"/>
        <c:crosses val="autoZero"/>
        <c:auto val="1"/>
        <c:lblAlgn val="ctr"/>
        <c:lblOffset val="100"/>
        <c:noMultiLvlLbl val="0"/>
      </c:catAx>
      <c:valAx>
        <c:axId val="1466350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#,##0.00_ ;[Red]\-#,##0.00\ " sourceLinked="0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crossAx val="14663347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4304469721961355"/>
          <c:y val="4.2279855297640861E-2"/>
          <c:w val="0.33488032029491371"/>
          <c:h val="6.9927725547082528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Scroll" dx="16" fmlaLink="$L$10" max="32" min="1" page="10"/>
</file>

<file path=xl/ctrlProps/ctrlProp16.xml><?xml version="1.0" encoding="utf-8"?>
<formControlPr xmlns="http://schemas.microsoft.com/office/spreadsheetml/2009/9/main" objectType="Scroll" dx="16" fmlaLink="$C$10" max="31" min="1" page="10"/>
</file>

<file path=xl/ctrlProps/ctrlProp17.xml><?xml version="1.0" encoding="utf-8"?>
<formControlPr xmlns="http://schemas.microsoft.com/office/spreadsheetml/2009/9/main" objectType="Scroll" dx="16" fmlaLink="$H$10" max="31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5" Type="http://schemas.openxmlformats.org/officeDocument/2006/relationships/hyperlink" Target="#'07'!A1"/><Relationship Id="rId10" Type="http://schemas.openxmlformats.org/officeDocument/2006/relationships/image" Target="../media/image1.png"/><Relationship Id="rId4" Type="http://schemas.openxmlformats.org/officeDocument/2006/relationships/hyperlink" Target="#'01'!A1"/><Relationship Id="rId9" Type="http://schemas.openxmlformats.org/officeDocument/2006/relationships/hyperlink" Target="#PREV_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5" Type="http://schemas.openxmlformats.org/officeDocument/2006/relationships/hyperlink" Target="#'07'!A1"/><Relationship Id="rId10" Type="http://schemas.openxmlformats.org/officeDocument/2006/relationships/image" Target="../media/image1.png"/><Relationship Id="rId4" Type="http://schemas.openxmlformats.org/officeDocument/2006/relationships/hyperlink" Target="#'01'!A1"/><Relationship Id="rId9" Type="http://schemas.openxmlformats.org/officeDocument/2006/relationships/hyperlink" Target="#PREV_D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image" Target="../media/image1.png"/><Relationship Id="rId5" Type="http://schemas.openxmlformats.org/officeDocument/2006/relationships/hyperlink" Target="#'07'!A1"/><Relationship Id="rId10" Type="http://schemas.openxmlformats.org/officeDocument/2006/relationships/hyperlink" Target="#'CAD3'!A1"/><Relationship Id="rId4" Type="http://schemas.openxmlformats.org/officeDocument/2006/relationships/hyperlink" Target="#'01'!A1"/><Relationship Id="rId9" Type="http://schemas.openxmlformats.org/officeDocument/2006/relationships/hyperlink" Target="#'CAD2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image" Target="../media/image1.png"/><Relationship Id="rId5" Type="http://schemas.openxmlformats.org/officeDocument/2006/relationships/hyperlink" Target="#'07'!A1"/><Relationship Id="rId10" Type="http://schemas.openxmlformats.org/officeDocument/2006/relationships/hyperlink" Target="#'CAD2'!A1"/><Relationship Id="rId4" Type="http://schemas.openxmlformats.org/officeDocument/2006/relationships/hyperlink" Target="#'01'!A1"/><Relationship Id="rId9" Type="http://schemas.openxmlformats.org/officeDocument/2006/relationships/hyperlink" Target="#'CAD3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image" Target="../media/image1.png"/><Relationship Id="rId5" Type="http://schemas.openxmlformats.org/officeDocument/2006/relationships/hyperlink" Target="#'07'!A1"/><Relationship Id="rId10" Type="http://schemas.openxmlformats.org/officeDocument/2006/relationships/hyperlink" Target="#'CAD3'!A1"/><Relationship Id="rId4" Type="http://schemas.openxmlformats.org/officeDocument/2006/relationships/hyperlink" Target="#'01'!A1"/><Relationship Id="rId9" Type="http://schemas.openxmlformats.org/officeDocument/2006/relationships/hyperlink" Target="#'CAD2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CAR!A1"/><Relationship Id="rId18" Type="http://schemas.openxmlformats.org/officeDocument/2006/relationships/image" Target="../media/image2.png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DES!A1"/><Relationship Id="rId17" Type="http://schemas.openxmlformats.org/officeDocument/2006/relationships/hyperlink" Target="https://www.youtube.com/playlist?list=PLQlqTaZKH-aErERAsO0FWaPU6kpSrA2gk" TargetMode="External"/><Relationship Id="rId2" Type="http://schemas.openxmlformats.org/officeDocument/2006/relationships/hyperlink" Target="#PREV_R!A1"/><Relationship Id="rId16" Type="http://schemas.openxmlformats.org/officeDocument/2006/relationships/hyperlink" Target="https://go.hotmart.com/Y36783215H?dp=1" TargetMode="External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TRANS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'EMP CON'!A1"/><Relationship Id="rId4" Type="http://schemas.openxmlformats.org/officeDocument/2006/relationships/hyperlink" Target="#'01'!A1"/><Relationship Id="rId9" Type="http://schemas.openxmlformats.org/officeDocument/2006/relationships/hyperlink" Target="#'EMP ADQ'!A1"/><Relationship Id="rId14" Type="http://schemas.openxmlformats.org/officeDocument/2006/relationships/hyperlink" Target="#'PG CAR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DES!A1"/><Relationship Id="rId18" Type="http://schemas.openxmlformats.org/officeDocument/2006/relationships/image" Target="../media/image2.png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CAR!A1"/><Relationship Id="rId17" Type="http://schemas.openxmlformats.org/officeDocument/2006/relationships/hyperlink" Target="https://www.youtube.com/playlist?list=PLQlqTaZKH-aErERAsO0FWaPU6kpSrA2gk" TargetMode="External"/><Relationship Id="rId2" Type="http://schemas.openxmlformats.org/officeDocument/2006/relationships/hyperlink" Target="#PREV_R!A1"/><Relationship Id="rId16" Type="http://schemas.openxmlformats.org/officeDocument/2006/relationships/hyperlink" Target="https://go.hotmart.com/Y36783215H?dp=1" TargetMode="External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TRANS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'EMP CON'!A1"/><Relationship Id="rId4" Type="http://schemas.openxmlformats.org/officeDocument/2006/relationships/hyperlink" Target="#'01'!A1"/><Relationship Id="rId9" Type="http://schemas.openxmlformats.org/officeDocument/2006/relationships/hyperlink" Target="#'EMP ADQ'!A1"/><Relationship Id="rId14" Type="http://schemas.openxmlformats.org/officeDocument/2006/relationships/hyperlink" Target="#'PG CAR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PG CAR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DES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TRANS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'EMP CON'!A1"/><Relationship Id="rId4" Type="http://schemas.openxmlformats.org/officeDocument/2006/relationships/hyperlink" Target="#'01'!A1"/><Relationship Id="rId9" Type="http://schemas.openxmlformats.org/officeDocument/2006/relationships/hyperlink" Target="#'EMP ADQ'!A1"/><Relationship Id="rId14" Type="http://schemas.openxmlformats.org/officeDocument/2006/relationships/hyperlink" Target="#CAR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CAR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DES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TRANS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'EMP CON'!A1"/><Relationship Id="rId4" Type="http://schemas.openxmlformats.org/officeDocument/2006/relationships/hyperlink" Target="#'01'!A1"/><Relationship Id="rId9" Type="http://schemas.openxmlformats.org/officeDocument/2006/relationships/hyperlink" Target="#'EMP ADQ'!A1"/><Relationship Id="rId14" Type="http://schemas.openxmlformats.org/officeDocument/2006/relationships/hyperlink" Target="#'PG CAR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PG CAR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CAR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DES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TRANS!A1"/><Relationship Id="rId4" Type="http://schemas.openxmlformats.org/officeDocument/2006/relationships/hyperlink" Target="#'01'!A1"/><Relationship Id="rId9" Type="http://schemas.openxmlformats.org/officeDocument/2006/relationships/hyperlink" Target="#'EMP CON'!A1"/><Relationship Id="rId14" Type="http://schemas.openxmlformats.org/officeDocument/2006/relationships/hyperlink" Target="#'EMP ADQ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EMP CON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CAR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DES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TRANS!A1"/><Relationship Id="rId4" Type="http://schemas.openxmlformats.org/officeDocument/2006/relationships/hyperlink" Target="#'01'!A1"/><Relationship Id="rId9" Type="http://schemas.openxmlformats.org/officeDocument/2006/relationships/hyperlink" Target="#'EMP ADQ'!A1"/><Relationship Id="rId14" Type="http://schemas.openxmlformats.org/officeDocument/2006/relationships/hyperlink" Target="#'PG CAR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TRANS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CAR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DES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'EMP CON'!A1"/><Relationship Id="rId4" Type="http://schemas.openxmlformats.org/officeDocument/2006/relationships/hyperlink" Target="#'01'!A1"/><Relationship Id="rId9" Type="http://schemas.openxmlformats.org/officeDocument/2006/relationships/hyperlink" Target="#'EMP ADQ'!A1"/><Relationship Id="rId14" Type="http://schemas.openxmlformats.org/officeDocument/2006/relationships/hyperlink" Target="#'PG CAR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02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'03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06'!A1"/><Relationship Id="rId5" Type="http://schemas.openxmlformats.org/officeDocument/2006/relationships/hyperlink" Target="#'07'!A1"/><Relationship Id="rId15" Type="http://schemas.openxmlformats.org/officeDocument/2006/relationships/chart" Target="../charts/chart1.xml"/><Relationship Id="rId10" Type="http://schemas.openxmlformats.org/officeDocument/2006/relationships/hyperlink" Target="#'05'!A1"/><Relationship Id="rId4" Type="http://schemas.openxmlformats.org/officeDocument/2006/relationships/hyperlink" Target="#'01'!A1"/><Relationship Id="rId9" Type="http://schemas.openxmlformats.org/officeDocument/2006/relationships/hyperlink" Target="#'04'!A1"/><Relationship Id="rId14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02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'03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06'!A1"/><Relationship Id="rId5" Type="http://schemas.openxmlformats.org/officeDocument/2006/relationships/hyperlink" Target="#'07'!A1"/><Relationship Id="rId10" Type="http://schemas.openxmlformats.org/officeDocument/2006/relationships/hyperlink" Target="#'05'!A1"/><Relationship Id="rId4" Type="http://schemas.openxmlformats.org/officeDocument/2006/relationships/hyperlink" Target="#'01'!A1"/><Relationship Id="rId9" Type="http://schemas.openxmlformats.org/officeDocument/2006/relationships/hyperlink" Target="#'04'!A1"/><Relationship Id="rId14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03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'02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06'!A1"/><Relationship Id="rId5" Type="http://schemas.openxmlformats.org/officeDocument/2006/relationships/hyperlink" Target="#'07'!A1"/><Relationship Id="rId10" Type="http://schemas.openxmlformats.org/officeDocument/2006/relationships/hyperlink" Target="#'05'!A1"/><Relationship Id="rId4" Type="http://schemas.openxmlformats.org/officeDocument/2006/relationships/hyperlink" Target="#'01'!A1"/><Relationship Id="rId9" Type="http://schemas.openxmlformats.org/officeDocument/2006/relationships/hyperlink" Target="#'04'!A1"/><Relationship Id="rId14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04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'03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02'!A1"/><Relationship Id="rId5" Type="http://schemas.openxmlformats.org/officeDocument/2006/relationships/hyperlink" Target="#'07'!A1"/><Relationship Id="rId10" Type="http://schemas.openxmlformats.org/officeDocument/2006/relationships/hyperlink" Target="#'06'!A1"/><Relationship Id="rId4" Type="http://schemas.openxmlformats.org/officeDocument/2006/relationships/hyperlink" Target="#'01'!A1"/><Relationship Id="rId9" Type="http://schemas.openxmlformats.org/officeDocument/2006/relationships/hyperlink" Target="#'05'!A1"/><Relationship Id="rId14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05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'04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03'!A1"/><Relationship Id="rId5" Type="http://schemas.openxmlformats.org/officeDocument/2006/relationships/hyperlink" Target="#'07'!A1"/><Relationship Id="rId10" Type="http://schemas.openxmlformats.org/officeDocument/2006/relationships/hyperlink" Target="#'02'!A1"/><Relationship Id="rId4" Type="http://schemas.openxmlformats.org/officeDocument/2006/relationships/hyperlink" Target="#'01'!A1"/><Relationship Id="rId9" Type="http://schemas.openxmlformats.org/officeDocument/2006/relationships/hyperlink" Target="#'06'!A1"/><Relationship Id="rId14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06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'05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04'!A1"/><Relationship Id="rId5" Type="http://schemas.openxmlformats.org/officeDocument/2006/relationships/hyperlink" Target="#'07'!A1"/><Relationship Id="rId10" Type="http://schemas.openxmlformats.org/officeDocument/2006/relationships/hyperlink" Target="#'03'!A1"/><Relationship Id="rId4" Type="http://schemas.openxmlformats.org/officeDocument/2006/relationships/hyperlink" Target="#'01'!A1"/><Relationship Id="rId9" Type="http://schemas.openxmlformats.org/officeDocument/2006/relationships/hyperlink" Target="#'02'!A1"/><Relationship Id="rId14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image" Target="../media/image1.png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chart" Target="../charts/chart3.xml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chart" Target="../charts/chart2.xml"/><Relationship Id="rId5" Type="http://schemas.openxmlformats.org/officeDocument/2006/relationships/hyperlink" Target="#'07'!A1"/><Relationship Id="rId10" Type="http://schemas.openxmlformats.org/officeDocument/2006/relationships/hyperlink" Target="#'08'!A1"/><Relationship Id="rId4" Type="http://schemas.openxmlformats.org/officeDocument/2006/relationships/hyperlink" Target="#'01'!A1"/><Relationship Id="rId9" Type="http://schemas.openxmlformats.org/officeDocument/2006/relationships/hyperlink" Target="#'10'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image" Target="../media/image1.png"/><Relationship Id="rId5" Type="http://schemas.openxmlformats.org/officeDocument/2006/relationships/hyperlink" Target="#'07'!A1"/><Relationship Id="rId10" Type="http://schemas.openxmlformats.org/officeDocument/2006/relationships/hyperlink" Target="#'10'!A1"/><Relationship Id="rId4" Type="http://schemas.openxmlformats.org/officeDocument/2006/relationships/hyperlink" Target="#'01'!A1"/><Relationship Id="rId9" Type="http://schemas.openxmlformats.org/officeDocument/2006/relationships/hyperlink" Target="#'08'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5" Type="http://schemas.openxmlformats.org/officeDocument/2006/relationships/hyperlink" Target="#'07'!A1"/><Relationship Id="rId10" Type="http://schemas.openxmlformats.org/officeDocument/2006/relationships/image" Target="../media/image1.png"/><Relationship Id="rId4" Type="http://schemas.openxmlformats.org/officeDocument/2006/relationships/hyperlink" Target="#'01'!A1"/><Relationship Id="rId9" Type="http://schemas.openxmlformats.org/officeDocument/2006/relationships/hyperlink" Target="#'09.1'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5" Type="http://schemas.openxmlformats.org/officeDocument/2006/relationships/hyperlink" Target="#'07'!A1"/><Relationship Id="rId10" Type="http://schemas.openxmlformats.org/officeDocument/2006/relationships/image" Target="../media/image1.png"/><Relationship Id="rId4" Type="http://schemas.openxmlformats.org/officeDocument/2006/relationships/hyperlink" Target="#'01'!A1"/><Relationship Id="rId9" Type="http://schemas.openxmlformats.org/officeDocument/2006/relationships/hyperlink" Target="#'09.1'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5" Type="http://schemas.openxmlformats.org/officeDocument/2006/relationships/hyperlink" Target="#'07'!A1"/><Relationship Id="rId10" Type="http://schemas.openxmlformats.org/officeDocument/2006/relationships/image" Target="../media/image1.png"/><Relationship Id="rId4" Type="http://schemas.openxmlformats.org/officeDocument/2006/relationships/hyperlink" Target="#'01'!A1"/><Relationship Id="rId9" Type="http://schemas.openxmlformats.org/officeDocument/2006/relationships/hyperlink" Target="#'08'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11'!A1"/><Relationship Id="rId13" Type="http://schemas.openxmlformats.org/officeDocument/2006/relationships/hyperlink" Target="#'13'!A1"/><Relationship Id="rId3" Type="http://schemas.openxmlformats.org/officeDocument/2006/relationships/hyperlink" Target="#CAD!A1"/><Relationship Id="rId7" Type="http://schemas.openxmlformats.org/officeDocument/2006/relationships/hyperlink" Target="#'07'!A1"/><Relationship Id="rId12" Type="http://schemas.openxmlformats.org/officeDocument/2006/relationships/hyperlink" Target="#'14'!A1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hyperlink" Target="#'01'!A1"/><Relationship Id="rId11" Type="http://schemas.openxmlformats.org/officeDocument/2006/relationships/hyperlink" Target="#'12'!A1"/><Relationship Id="rId5" Type="http://schemas.openxmlformats.org/officeDocument/2006/relationships/hyperlink" Target="#REC!A1"/><Relationship Id="rId10" Type="http://schemas.openxmlformats.org/officeDocument/2006/relationships/hyperlink" Target="#cont!A1"/><Relationship Id="rId4" Type="http://schemas.openxmlformats.org/officeDocument/2006/relationships/hyperlink" Target="#PREV_R!A1"/><Relationship Id="rId9" Type="http://schemas.openxmlformats.org/officeDocument/2006/relationships/hyperlink" Target="#'09'!A1"/><Relationship Id="rId14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chart" Target="../charts/chart7.xml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chart" Target="../charts/chart6.xml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12'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'13'!A1"/><Relationship Id="rId4" Type="http://schemas.openxmlformats.org/officeDocument/2006/relationships/hyperlink" Target="#'01'!A1"/><Relationship Id="rId9" Type="http://schemas.openxmlformats.org/officeDocument/2006/relationships/hyperlink" Target="#'14'!A1"/><Relationship Id="rId14" Type="http://schemas.openxmlformats.org/officeDocument/2006/relationships/chart" Target="../charts/chart8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image" Target="../media/image1.png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chart" Target="../charts/chart9.xml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13'!A1"/><Relationship Id="rId5" Type="http://schemas.openxmlformats.org/officeDocument/2006/relationships/hyperlink" Target="#'07'!A1"/><Relationship Id="rId10" Type="http://schemas.openxmlformats.org/officeDocument/2006/relationships/hyperlink" Target="#'14'!A1"/><Relationship Id="rId4" Type="http://schemas.openxmlformats.org/officeDocument/2006/relationships/hyperlink" Target="#'01'!A1"/><Relationship Id="rId9" Type="http://schemas.openxmlformats.org/officeDocument/2006/relationships/hyperlink" Target="#'12'!A1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image" Target="../media/image1.png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chart" Target="../charts/chart10.xml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14'!A1"/><Relationship Id="rId5" Type="http://schemas.openxmlformats.org/officeDocument/2006/relationships/hyperlink" Target="#'07'!A1"/><Relationship Id="rId10" Type="http://schemas.openxmlformats.org/officeDocument/2006/relationships/hyperlink" Target="#'13'!A1"/><Relationship Id="rId4" Type="http://schemas.openxmlformats.org/officeDocument/2006/relationships/hyperlink" Target="#'01'!A1"/><Relationship Id="rId9" Type="http://schemas.openxmlformats.org/officeDocument/2006/relationships/hyperlink" Target="#'12'!A1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PREV_R!A1"/><Relationship Id="rId13" Type="http://schemas.openxmlformats.org/officeDocument/2006/relationships/hyperlink" Target="#'09'!A1"/><Relationship Id="rId3" Type="http://schemas.openxmlformats.org/officeDocument/2006/relationships/hyperlink" Target="mailto:acsinvestimentos@gmail.com" TargetMode="External"/><Relationship Id="rId7" Type="http://schemas.openxmlformats.org/officeDocument/2006/relationships/hyperlink" Target="#CAD!A1"/><Relationship Id="rId12" Type="http://schemas.openxmlformats.org/officeDocument/2006/relationships/hyperlink" Target="#'11'!A1"/><Relationship Id="rId17" Type="http://schemas.openxmlformats.org/officeDocument/2006/relationships/hyperlink" Target="https://www.youtube.com/playlist?list=PLQlqTaZKH-aErERAsO0FWaPU6kpSrA2gk" TargetMode="External"/><Relationship Id="rId2" Type="http://schemas.openxmlformats.org/officeDocument/2006/relationships/image" Target="../media/image3.png"/><Relationship Id="rId16" Type="http://schemas.openxmlformats.org/officeDocument/2006/relationships/hyperlink" Target="https://go.hotmart.com/Y36783215H?dp=1" TargetMode="External"/><Relationship Id="rId1" Type="http://schemas.openxmlformats.org/officeDocument/2006/relationships/hyperlink" Target="https://www.facebook.com/ACS-Investimetos-100935784932348/?modal=admin_todo_tour" TargetMode="External"/><Relationship Id="rId6" Type="http://schemas.openxmlformats.org/officeDocument/2006/relationships/image" Target="../media/image2.png"/><Relationship Id="rId11" Type="http://schemas.openxmlformats.org/officeDocument/2006/relationships/hyperlink" Target="#'07'!A1"/><Relationship Id="rId5" Type="http://schemas.openxmlformats.org/officeDocument/2006/relationships/hyperlink" Target="https://www.youtube.com/channel/UCMfShhi2iz5nkR9E2bX09GQ?view_as=subscriber" TargetMode="External"/><Relationship Id="rId15" Type="http://schemas.openxmlformats.org/officeDocument/2006/relationships/image" Target="../media/image5.png"/><Relationship Id="rId10" Type="http://schemas.openxmlformats.org/officeDocument/2006/relationships/hyperlink" Target="#'01'!A1"/><Relationship Id="rId4" Type="http://schemas.openxmlformats.org/officeDocument/2006/relationships/image" Target="../media/image4.png"/><Relationship Id="rId9" Type="http://schemas.openxmlformats.org/officeDocument/2006/relationships/hyperlink" Target="#REC!A1"/><Relationship Id="rId14" Type="http://schemas.openxmlformats.org/officeDocument/2006/relationships/hyperlink" Target="#con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142875</xdr:colOff>
      <xdr:row>5</xdr:row>
      <xdr:rowOff>19051</xdr:rowOff>
    </xdr:from>
    <xdr:to>
      <xdr:col>12</xdr:col>
      <xdr:colOff>575619</xdr:colOff>
      <xdr:row>6</xdr:row>
      <xdr:rowOff>38101</xdr:rowOff>
    </xdr:to>
    <xdr:sp macro="[0]!FILTRAR_RECEITA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8791575" y="971551"/>
          <a:ext cx="1204269" cy="20955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Atualizar</a:t>
          </a:r>
        </a:p>
      </xdr:txBody>
    </xdr:sp>
    <xdr:clientData/>
  </xdr:twoCellAnchor>
  <xdr:twoCellAnchor>
    <xdr:from>
      <xdr:col>0</xdr:col>
      <xdr:colOff>779248</xdr:colOff>
      <xdr:row>0</xdr:row>
      <xdr:rowOff>0</xdr:rowOff>
    </xdr:from>
    <xdr:to>
      <xdr:col>2</xdr:col>
      <xdr:colOff>1088167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779248" y="0"/>
          <a:ext cx="121379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2</xdr:col>
      <xdr:colOff>1104643</xdr:colOff>
      <xdr:row>0</xdr:row>
      <xdr:rowOff>0</xdr:rowOff>
    </xdr:from>
    <xdr:to>
      <xdr:col>3</xdr:col>
      <xdr:colOff>737287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752475</xdr:colOff>
      <xdr:row>0</xdr:row>
      <xdr:rowOff>0</xdr:rowOff>
    </xdr:from>
    <xdr:to>
      <xdr:col>5</xdr:col>
      <xdr:colOff>413694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427080</xdr:colOff>
      <xdr:row>0</xdr:row>
      <xdr:rowOff>0</xdr:rowOff>
    </xdr:from>
    <xdr:to>
      <xdr:col>7</xdr:col>
      <xdr:colOff>88299</xdr:colOff>
      <xdr:row>2</xdr:row>
      <xdr:rowOff>9525</xdr:rowOff>
    </xdr:to>
    <xdr:sp macro="" textlink="">
      <xdr:nvSpPr>
        <xdr:cNvPr id="56" name="Retângulo 5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7</xdr:col>
      <xdr:colOff>104775</xdr:colOff>
      <xdr:row>0</xdr:row>
      <xdr:rowOff>0</xdr:rowOff>
    </xdr:from>
    <xdr:to>
      <xdr:col>8</xdr:col>
      <xdr:colOff>537519</xdr:colOff>
      <xdr:row>2</xdr:row>
      <xdr:rowOff>9525</xdr:rowOff>
    </xdr:to>
    <xdr:sp macro="" textlink="">
      <xdr:nvSpPr>
        <xdr:cNvPr id="57" name="Retângulo 5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552450</xdr:colOff>
      <xdr:row>0</xdr:row>
      <xdr:rowOff>0</xdr:rowOff>
    </xdr:from>
    <xdr:to>
      <xdr:col>10</xdr:col>
      <xdr:colOff>213669</xdr:colOff>
      <xdr:row>2</xdr:row>
      <xdr:rowOff>9525</xdr:rowOff>
    </xdr:to>
    <xdr:sp macro="" textlink="">
      <xdr:nvSpPr>
        <xdr:cNvPr id="58" name="Retângulo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10</xdr:col>
      <xdr:colOff>227055</xdr:colOff>
      <xdr:row>0</xdr:row>
      <xdr:rowOff>0</xdr:rowOff>
    </xdr:from>
    <xdr:to>
      <xdr:col>11</xdr:col>
      <xdr:colOff>659799</xdr:colOff>
      <xdr:row>2</xdr:row>
      <xdr:rowOff>9525</xdr:rowOff>
    </xdr:to>
    <xdr:sp macro="" textlink="">
      <xdr:nvSpPr>
        <xdr:cNvPr id="59" name="Retângulo 5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11</xdr:col>
      <xdr:colOff>676275</xdr:colOff>
      <xdr:row>0</xdr:row>
      <xdr:rowOff>0</xdr:rowOff>
    </xdr:from>
    <xdr:to>
      <xdr:col>13</xdr:col>
      <xdr:colOff>337494</xdr:colOff>
      <xdr:row>2</xdr:row>
      <xdr:rowOff>9525</xdr:rowOff>
    </xdr:to>
    <xdr:sp macro="" textlink="">
      <xdr:nvSpPr>
        <xdr:cNvPr id="60" name="Retângulo 5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13</xdr:col>
      <xdr:colOff>361950</xdr:colOff>
      <xdr:row>0</xdr:row>
      <xdr:rowOff>0</xdr:rowOff>
    </xdr:from>
    <xdr:to>
      <xdr:col>15</xdr:col>
      <xdr:colOff>23169</xdr:colOff>
      <xdr:row>2</xdr:row>
      <xdr:rowOff>9525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1055370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10</xdr:col>
      <xdr:colOff>226798</xdr:colOff>
      <xdr:row>2</xdr:row>
      <xdr:rowOff>28575</xdr:rowOff>
    </xdr:from>
    <xdr:to>
      <xdr:col>11</xdr:col>
      <xdr:colOff>659542</xdr:colOff>
      <xdr:row>4</xdr:row>
      <xdr:rowOff>0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674473</xdr:colOff>
      <xdr:row>2</xdr:row>
      <xdr:rowOff>28575</xdr:rowOff>
    </xdr:from>
    <xdr:to>
      <xdr:col>13</xdr:col>
      <xdr:colOff>335692</xdr:colOff>
      <xdr:row>4</xdr:row>
      <xdr:rowOff>0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13</xdr:col>
      <xdr:colOff>360148</xdr:colOff>
      <xdr:row>2</xdr:row>
      <xdr:rowOff>28575</xdr:rowOff>
    </xdr:from>
    <xdr:to>
      <xdr:col>15</xdr:col>
      <xdr:colOff>21367</xdr:colOff>
      <xdr:row>4</xdr:row>
      <xdr:rowOff>0</xdr:rowOff>
    </xdr:to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10551898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</xdr:col>
      <xdr:colOff>7723</xdr:colOff>
      <xdr:row>2</xdr:row>
      <xdr:rowOff>28575</xdr:rowOff>
    </xdr:from>
    <xdr:to>
      <xdr:col>2</xdr:col>
      <xdr:colOff>1097692</xdr:colOff>
      <xdr:row>4</xdr:row>
      <xdr:rowOff>0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788773" y="409575"/>
          <a:ext cx="121379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750673</xdr:colOff>
      <xdr:row>2</xdr:row>
      <xdr:rowOff>28575</xdr:rowOff>
    </xdr:from>
    <xdr:to>
      <xdr:col>5</xdr:col>
      <xdr:colOff>411892</xdr:colOff>
      <xdr:row>4</xdr:row>
      <xdr:rowOff>0</xdr:rowOff>
    </xdr:to>
    <xdr:sp macro="" textlink="">
      <xdr:nvSpPr>
        <xdr:cNvPr id="66" name="Retângulo 6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5</xdr:col>
      <xdr:colOff>426823</xdr:colOff>
      <xdr:row>2</xdr:row>
      <xdr:rowOff>28575</xdr:rowOff>
    </xdr:from>
    <xdr:to>
      <xdr:col>7</xdr:col>
      <xdr:colOff>88042</xdr:colOff>
      <xdr:row>4</xdr:row>
      <xdr:rowOff>0</xdr:rowOff>
    </xdr:to>
    <xdr:sp macro="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</xdr:col>
      <xdr:colOff>1103098</xdr:colOff>
      <xdr:row>2</xdr:row>
      <xdr:rowOff>28575</xdr:rowOff>
    </xdr:from>
    <xdr:to>
      <xdr:col>3</xdr:col>
      <xdr:colOff>735742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Receitas</a:t>
          </a:r>
        </a:p>
      </xdr:txBody>
    </xdr:sp>
    <xdr:clientData/>
  </xdr:twoCellAnchor>
  <xdr:twoCellAnchor>
    <xdr:from>
      <xdr:col>7</xdr:col>
      <xdr:colOff>102973</xdr:colOff>
      <xdr:row>2</xdr:row>
      <xdr:rowOff>28575</xdr:rowOff>
    </xdr:from>
    <xdr:to>
      <xdr:col>8</xdr:col>
      <xdr:colOff>535717</xdr:colOff>
      <xdr:row>4</xdr:row>
      <xdr:rowOff>0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771269</xdr:colOff>
      <xdr:row>4</xdr:row>
      <xdr:rowOff>0</xdr:rowOff>
    </xdr:to>
    <xdr:sp macro="" textlink="">
      <xdr:nvSpPr>
        <xdr:cNvPr id="70" name="Retângulo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771269</xdr:colOff>
      <xdr:row>8</xdr:row>
      <xdr:rowOff>0</xdr:rowOff>
    </xdr:to>
    <xdr:sp macro="" textlink="">
      <xdr:nvSpPr>
        <xdr:cNvPr id="71" name="Retângulo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0" y="1619250"/>
          <a:ext cx="771269" cy="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0</xdr:col>
      <xdr:colOff>771525</xdr:colOff>
      <xdr:row>8</xdr:row>
      <xdr:rowOff>0</xdr:rowOff>
    </xdr:to>
    <xdr:sp macro="" textlink="">
      <xdr:nvSpPr>
        <xdr:cNvPr id="72" name="Retângulo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0" y="771525"/>
          <a:ext cx="771525" cy="8477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550648</xdr:colOff>
      <xdr:row>2</xdr:row>
      <xdr:rowOff>28575</xdr:rowOff>
    </xdr:from>
    <xdr:to>
      <xdr:col>10</xdr:col>
      <xdr:colOff>211867</xdr:colOff>
      <xdr:row>4</xdr:row>
      <xdr:rowOff>0</xdr:rowOff>
    </xdr:to>
    <xdr:sp macro="" textlink="">
      <xdr:nvSpPr>
        <xdr:cNvPr id="73" name="Retângulo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28575</xdr:colOff>
      <xdr:row>0</xdr:row>
      <xdr:rowOff>0</xdr:rowOff>
    </xdr:from>
    <xdr:to>
      <xdr:col>22</xdr:col>
      <xdr:colOff>371474</xdr:colOff>
      <xdr:row>2</xdr:row>
      <xdr:rowOff>9525</xdr:rowOff>
    </xdr:to>
    <xdr:sp macro="" textlink="">
      <xdr:nvSpPr>
        <xdr:cNvPr id="74" name="Retângulo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>
          <a:off x="11763375" y="0"/>
          <a:ext cx="449579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15</xdr:col>
      <xdr:colOff>26773</xdr:colOff>
      <xdr:row>2</xdr:row>
      <xdr:rowOff>28575</xdr:rowOff>
    </xdr:from>
    <xdr:to>
      <xdr:col>22</xdr:col>
      <xdr:colOff>369672</xdr:colOff>
      <xdr:row>4</xdr:row>
      <xdr:rowOff>0</xdr:rowOff>
    </xdr:to>
    <xdr:sp macro="" textlink="">
      <xdr:nvSpPr>
        <xdr:cNvPr id="75" name="Retângulo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11761573" y="409575"/>
          <a:ext cx="449579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13</xdr:col>
      <xdr:colOff>723900</xdr:colOff>
      <xdr:row>0</xdr:row>
      <xdr:rowOff>0</xdr:rowOff>
    </xdr:from>
    <xdr:to>
      <xdr:col>14</xdr:col>
      <xdr:colOff>351776</xdr:colOff>
      <xdr:row>2</xdr:row>
      <xdr:rowOff>9525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7723</xdr:colOff>
      <xdr:row>0</xdr:row>
      <xdr:rowOff>0</xdr:rowOff>
    </xdr:from>
    <xdr:to>
      <xdr:col>2</xdr:col>
      <xdr:colOff>1088167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2</xdr:col>
      <xdr:colOff>1104643</xdr:colOff>
      <xdr:row>0</xdr:row>
      <xdr:rowOff>0</xdr:rowOff>
    </xdr:from>
    <xdr:to>
      <xdr:col>3</xdr:col>
      <xdr:colOff>737287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752475</xdr:colOff>
      <xdr:row>0</xdr:row>
      <xdr:rowOff>0</xdr:rowOff>
    </xdr:from>
    <xdr:to>
      <xdr:col>5</xdr:col>
      <xdr:colOff>413694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427080</xdr:colOff>
      <xdr:row>0</xdr:row>
      <xdr:rowOff>0</xdr:rowOff>
    </xdr:from>
    <xdr:to>
      <xdr:col>7</xdr:col>
      <xdr:colOff>88299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7</xdr:col>
      <xdr:colOff>104775</xdr:colOff>
      <xdr:row>0</xdr:row>
      <xdr:rowOff>0</xdr:rowOff>
    </xdr:from>
    <xdr:to>
      <xdr:col>8</xdr:col>
      <xdr:colOff>537519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552450</xdr:colOff>
      <xdr:row>0</xdr:row>
      <xdr:rowOff>0</xdr:rowOff>
    </xdr:from>
    <xdr:to>
      <xdr:col>10</xdr:col>
      <xdr:colOff>213669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10</xdr:col>
      <xdr:colOff>227055</xdr:colOff>
      <xdr:row>0</xdr:row>
      <xdr:rowOff>0</xdr:rowOff>
    </xdr:from>
    <xdr:to>
      <xdr:col>11</xdr:col>
      <xdr:colOff>659799</xdr:colOff>
      <xdr:row>2</xdr:row>
      <xdr:rowOff>9525</xdr:rowOff>
    </xdr:to>
    <xdr:sp macro="" textlink="">
      <xdr:nvSpPr>
        <xdr:cNvPr id="33" name="Retângulo 3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11</xdr:col>
      <xdr:colOff>676275</xdr:colOff>
      <xdr:row>0</xdr:row>
      <xdr:rowOff>0</xdr:rowOff>
    </xdr:from>
    <xdr:to>
      <xdr:col>13</xdr:col>
      <xdr:colOff>337494</xdr:colOff>
      <xdr:row>2</xdr:row>
      <xdr:rowOff>9525</xdr:rowOff>
    </xdr:to>
    <xdr:sp macro="" textlink="">
      <xdr:nvSpPr>
        <xdr:cNvPr id="34" name="Retângulo 3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13</xdr:col>
      <xdr:colOff>352425</xdr:colOff>
      <xdr:row>0</xdr:row>
      <xdr:rowOff>0</xdr:rowOff>
    </xdr:from>
    <xdr:to>
      <xdr:col>15</xdr:col>
      <xdr:colOff>13644</xdr:colOff>
      <xdr:row>2</xdr:row>
      <xdr:rowOff>9525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10</xdr:col>
      <xdr:colOff>226798</xdr:colOff>
      <xdr:row>2</xdr:row>
      <xdr:rowOff>28575</xdr:rowOff>
    </xdr:from>
    <xdr:to>
      <xdr:col>11</xdr:col>
      <xdr:colOff>659542</xdr:colOff>
      <xdr:row>4</xdr:row>
      <xdr:rowOff>0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674473</xdr:colOff>
      <xdr:row>2</xdr:row>
      <xdr:rowOff>28575</xdr:rowOff>
    </xdr:from>
    <xdr:to>
      <xdr:col>13</xdr:col>
      <xdr:colOff>335692</xdr:colOff>
      <xdr:row>4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13</xdr:col>
      <xdr:colOff>350623</xdr:colOff>
      <xdr:row>2</xdr:row>
      <xdr:rowOff>28575</xdr:rowOff>
    </xdr:from>
    <xdr:to>
      <xdr:col>15</xdr:col>
      <xdr:colOff>11842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</xdr:col>
      <xdr:colOff>7723</xdr:colOff>
      <xdr:row>2</xdr:row>
      <xdr:rowOff>28575</xdr:rowOff>
    </xdr:from>
    <xdr:to>
      <xdr:col>2</xdr:col>
      <xdr:colOff>1088167</xdr:colOff>
      <xdr:row>4</xdr:row>
      <xdr:rowOff>0</xdr:rowOff>
    </xdr:to>
    <xdr:sp macro="" textlink="">
      <xdr:nvSpPr>
        <xdr:cNvPr id="39" name="Retângu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1103098</xdr:colOff>
      <xdr:row>2</xdr:row>
      <xdr:rowOff>28575</xdr:rowOff>
    </xdr:from>
    <xdr:to>
      <xdr:col>3</xdr:col>
      <xdr:colOff>735742</xdr:colOff>
      <xdr:row>4</xdr:row>
      <xdr:rowOff>0</xdr:rowOff>
    </xdr:to>
    <xdr:sp macro="" textlink="">
      <xdr:nvSpPr>
        <xdr:cNvPr id="40" name="Retângulo 3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Receitas</a:t>
          </a:r>
        </a:p>
      </xdr:txBody>
    </xdr:sp>
    <xdr:clientData/>
  </xdr:twoCellAnchor>
  <xdr:twoCellAnchor>
    <xdr:from>
      <xdr:col>5</xdr:col>
      <xdr:colOff>426823</xdr:colOff>
      <xdr:row>2</xdr:row>
      <xdr:rowOff>28575</xdr:rowOff>
    </xdr:from>
    <xdr:to>
      <xdr:col>7</xdr:col>
      <xdr:colOff>88042</xdr:colOff>
      <xdr:row>4</xdr:row>
      <xdr:rowOff>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102973</xdr:colOff>
      <xdr:row>2</xdr:row>
      <xdr:rowOff>28575</xdr:rowOff>
    </xdr:from>
    <xdr:to>
      <xdr:col>8</xdr:col>
      <xdr:colOff>535717</xdr:colOff>
      <xdr:row>4</xdr:row>
      <xdr:rowOff>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771269</xdr:colOff>
      <xdr:row>4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750673</xdr:colOff>
      <xdr:row>2</xdr:row>
      <xdr:rowOff>28575</xdr:rowOff>
    </xdr:from>
    <xdr:to>
      <xdr:col>5</xdr:col>
      <xdr:colOff>411892</xdr:colOff>
      <xdr:row>4</xdr:row>
      <xdr:rowOff>0</xdr:rowOff>
    </xdr:to>
    <xdr:sp macro="" textlink="">
      <xdr:nvSpPr>
        <xdr:cNvPr id="44" name="Retângulo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Despesas</a:t>
          </a:r>
        </a:p>
      </xdr:txBody>
    </xdr:sp>
    <xdr:clientData/>
  </xdr:twoCellAnchor>
  <xdr:twoCellAnchor>
    <xdr:from>
      <xdr:col>8</xdr:col>
      <xdr:colOff>550648</xdr:colOff>
      <xdr:row>2</xdr:row>
      <xdr:rowOff>28575</xdr:rowOff>
    </xdr:from>
    <xdr:to>
      <xdr:col>10</xdr:col>
      <xdr:colOff>211867</xdr:colOff>
      <xdr:row>4</xdr:row>
      <xdr:rowOff>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19051</xdr:colOff>
      <xdr:row>0</xdr:row>
      <xdr:rowOff>0</xdr:rowOff>
    </xdr:from>
    <xdr:to>
      <xdr:col>23</xdr:col>
      <xdr:colOff>154202</xdr:colOff>
      <xdr:row>2</xdr:row>
      <xdr:rowOff>9525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11753851" y="0"/>
          <a:ext cx="5269126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15</xdr:col>
      <xdr:colOff>17249</xdr:colOff>
      <xdr:row>2</xdr:row>
      <xdr:rowOff>28575</xdr:rowOff>
    </xdr:from>
    <xdr:to>
      <xdr:col>23</xdr:col>
      <xdr:colOff>152400</xdr:colOff>
      <xdr:row>4</xdr:row>
      <xdr:rowOff>0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11752049" y="409575"/>
          <a:ext cx="5269126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142875</xdr:colOff>
      <xdr:row>5</xdr:row>
      <xdr:rowOff>19050</xdr:rowOff>
    </xdr:from>
    <xdr:to>
      <xdr:col>12</xdr:col>
      <xdr:colOff>575619</xdr:colOff>
      <xdr:row>6</xdr:row>
      <xdr:rowOff>38100</xdr:rowOff>
    </xdr:to>
    <xdr:sp macro="[0]!FILTRO_DES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8791575" y="971550"/>
          <a:ext cx="1204269" cy="20955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Atualizar</a:t>
          </a:r>
        </a:p>
      </xdr:txBody>
    </xdr:sp>
    <xdr:clientData/>
  </xdr:twoCellAnchor>
  <xdr:twoCellAnchor editAs="oneCell">
    <xdr:from>
      <xdr:col>13</xdr:col>
      <xdr:colOff>723900</xdr:colOff>
      <xdr:row>0</xdr:row>
      <xdr:rowOff>0</xdr:rowOff>
    </xdr:from>
    <xdr:to>
      <xdr:col>14</xdr:col>
      <xdr:colOff>351776</xdr:colOff>
      <xdr:row>2</xdr:row>
      <xdr:rowOff>9525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64873</xdr:colOff>
      <xdr:row>0</xdr:row>
      <xdr:rowOff>0</xdr:rowOff>
    </xdr:from>
    <xdr:to>
      <xdr:col>3</xdr:col>
      <xdr:colOff>602392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779248" y="0"/>
          <a:ext cx="1213794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618868</xdr:colOff>
      <xdr:row>0</xdr:row>
      <xdr:rowOff>0</xdr:rowOff>
    </xdr:from>
    <xdr:to>
      <xdr:col>4</xdr:col>
      <xdr:colOff>41962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57150</xdr:colOff>
      <xdr:row>0</xdr:row>
      <xdr:rowOff>0</xdr:rowOff>
    </xdr:from>
    <xdr:to>
      <xdr:col>5</xdr:col>
      <xdr:colOff>880419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893805</xdr:colOff>
      <xdr:row>0</xdr:row>
      <xdr:rowOff>0</xdr:rowOff>
    </xdr:from>
    <xdr:to>
      <xdr:col>6</xdr:col>
      <xdr:colOff>316899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6</xdr:col>
      <xdr:colOff>333375</xdr:colOff>
      <xdr:row>0</xdr:row>
      <xdr:rowOff>0</xdr:rowOff>
    </xdr:from>
    <xdr:to>
      <xdr:col>8</xdr:col>
      <xdr:colOff>794694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809625</xdr:colOff>
      <xdr:row>0</xdr:row>
      <xdr:rowOff>0</xdr:rowOff>
    </xdr:from>
    <xdr:to>
      <xdr:col>9</xdr:col>
      <xdr:colOff>232719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9</xdr:col>
      <xdr:colOff>246105</xdr:colOff>
      <xdr:row>0</xdr:row>
      <xdr:rowOff>0</xdr:rowOff>
    </xdr:from>
    <xdr:to>
      <xdr:col>10</xdr:col>
      <xdr:colOff>1069374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10</xdr:col>
      <xdr:colOff>1085850</xdr:colOff>
      <xdr:row>0</xdr:row>
      <xdr:rowOff>0</xdr:rowOff>
    </xdr:from>
    <xdr:to>
      <xdr:col>11</xdr:col>
      <xdr:colOff>508944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Contato</a:t>
          </a:r>
        </a:p>
      </xdr:txBody>
    </xdr:sp>
    <xdr:clientData/>
  </xdr:twoCellAnchor>
  <xdr:twoCellAnchor>
    <xdr:from>
      <xdr:col>11</xdr:col>
      <xdr:colOff>533400</xdr:colOff>
      <xdr:row>0</xdr:row>
      <xdr:rowOff>0</xdr:rowOff>
    </xdr:from>
    <xdr:to>
      <xdr:col>13</xdr:col>
      <xdr:colOff>518469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9</xdr:col>
      <xdr:colOff>245848</xdr:colOff>
      <xdr:row>2</xdr:row>
      <xdr:rowOff>28575</xdr:rowOff>
    </xdr:from>
    <xdr:to>
      <xdr:col>10</xdr:col>
      <xdr:colOff>1069117</xdr:colOff>
      <xdr:row>4</xdr:row>
      <xdr:rowOff>0</xdr:rowOff>
    </xdr:to>
    <xdr:sp macro="" textlink="">
      <xdr:nvSpPr>
        <xdr:cNvPr id="57" name="Retângulo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10</xdr:col>
      <xdr:colOff>1084048</xdr:colOff>
      <xdr:row>2</xdr:row>
      <xdr:rowOff>28575</xdr:rowOff>
    </xdr:from>
    <xdr:to>
      <xdr:col>11</xdr:col>
      <xdr:colOff>507142</xdr:colOff>
      <xdr:row>4</xdr:row>
      <xdr:rowOff>0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531598</xdr:colOff>
      <xdr:row>2</xdr:row>
      <xdr:rowOff>28575</xdr:rowOff>
    </xdr:from>
    <xdr:to>
      <xdr:col>13</xdr:col>
      <xdr:colOff>516667</xdr:colOff>
      <xdr:row>4</xdr:row>
      <xdr:rowOff>0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617323</xdr:colOff>
      <xdr:row>2</xdr:row>
      <xdr:rowOff>28575</xdr:rowOff>
    </xdr:from>
    <xdr:to>
      <xdr:col>4</xdr:col>
      <xdr:colOff>40417</xdr:colOff>
      <xdr:row>4</xdr:row>
      <xdr:rowOff>0</xdr:rowOff>
    </xdr:to>
    <xdr:sp macro="" textlink="">
      <xdr:nvSpPr>
        <xdr:cNvPr id="60" name="Retângulo 5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</a:t>
          </a:r>
        </a:p>
      </xdr:txBody>
    </xdr:sp>
    <xdr:clientData/>
  </xdr:twoCellAnchor>
  <xdr:twoCellAnchor>
    <xdr:from>
      <xdr:col>4</xdr:col>
      <xdr:colOff>55348</xdr:colOff>
      <xdr:row>2</xdr:row>
      <xdr:rowOff>28575</xdr:rowOff>
    </xdr:from>
    <xdr:to>
      <xdr:col>5</xdr:col>
      <xdr:colOff>878617</xdr:colOff>
      <xdr:row>4</xdr:row>
      <xdr:rowOff>0</xdr:rowOff>
    </xdr:to>
    <xdr:sp macro="" textlink="">
      <xdr:nvSpPr>
        <xdr:cNvPr id="61" name="Retângulo 6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Empréstimos</a:t>
          </a:r>
        </a:p>
      </xdr:txBody>
    </xdr:sp>
    <xdr:clientData/>
  </xdr:twoCellAnchor>
  <xdr:twoCellAnchor>
    <xdr:from>
      <xdr:col>5</xdr:col>
      <xdr:colOff>893548</xdr:colOff>
      <xdr:row>2</xdr:row>
      <xdr:rowOff>28575</xdr:rowOff>
    </xdr:from>
    <xdr:to>
      <xdr:col>6</xdr:col>
      <xdr:colOff>316642</xdr:colOff>
      <xdr:row>4</xdr:row>
      <xdr:rowOff>0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</xdr:col>
      <xdr:colOff>64873</xdr:colOff>
      <xdr:row>2</xdr:row>
      <xdr:rowOff>28575</xdr:rowOff>
    </xdr:from>
    <xdr:to>
      <xdr:col>3</xdr:col>
      <xdr:colOff>602392</xdr:colOff>
      <xdr:row>4</xdr:row>
      <xdr:rowOff>0</xdr:rowOff>
    </xdr:to>
    <xdr:sp macro="" textlink="">
      <xdr:nvSpPr>
        <xdr:cNvPr id="63" name="Retângulo 6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779248" y="409575"/>
          <a:ext cx="1213794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Categorias</a:t>
          </a:r>
        </a:p>
      </xdr:txBody>
    </xdr:sp>
    <xdr:clientData/>
  </xdr:twoCellAnchor>
  <xdr:twoCellAnchor>
    <xdr:from>
      <xdr:col>6</xdr:col>
      <xdr:colOff>331573</xdr:colOff>
      <xdr:row>2</xdr:row>
      <xdr:rowOff>28575</xdr:rowOff>
    </xdr:from>
    <xdr:to>
      <xdr:col>8</xdr:col>
      <xdr:colOff>792892</xdr:colOff>
      <xdr:row>4</xdr:row>
      <xdr:rowOff>0</xdr:rowOff>
    </xdr:to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8</xdr:row>
      <xdr:rowOff>114300</xdr:rowOff>
    </xdr:from>
    <xdr:to>
      <xdr:col>1</xdr:col>
      <xdr:colOff>56894</xdr:colOff>
      <xdr:row>203</xdr:row>
      <xdr:rowOff>95249</xdr:rowOff>
    </xdr:to>
    <xdr:sp macro="" textlink="">
      <xdr:nvSpPr>
        <xdr:cNvPr id="66" name="Retângulo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0" y="17335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95251</xdr:rowOff>
    </xdr:to>
    <xdr:sp macro="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807823</xdr:colOff>
      <xdr:row>2</xdr:row>
      <xdr:rowOff>28575</xdr:rowOff>
    </xdr:from>
    <xdr:to>
      <xdr:col>9</xdr:col>
      <xdr:colOff>230917</xdr:colOff>
      <xdr:row>4</xdr:row>
      <xdr:rowOff>0</xdr:rowOff>
    </xdr:to>
    <xdr:sp macro="" textlink="">
      <xdr:nvSpPr>
        <xdr:cNvPr id="68" name="Retângul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523876</xdr:colOff>
      <xdr:row>0</xdr:row>
      <xdr:rowOff>0</xdr:rowOff>
    </xdr:from>
    <xdr:to>
      <xdr:col>21</xdr:col>
      <xdr:colOff>342900</xdr:colOff>
      <xdr:row>2</xdr:row>
      <xdr:rowOff>9525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11753851" y="0"/>
          <a:ext cx="46958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13</xdr:col>
      <xdr:colOff>522074</xdr:colOff>
      <xdr:row>2</xdr:row>
      <xdr:rowOff>28575</xdr:rowOff>
    </xdr:from>
    <xdr:to>
      <xdr:col>21</xdr:col>
      <xdr:colOff>341098</xdr:colOff>
      <xdr:row>4</xdr:row>
      <xdr:rowOff>0</xdr:rowOff>
    </xdr:to>
    <xdr:sp macro="" textlink="">
      <xdr:nvSpPr>
        <xdr:cNvPr id="70" name="Retângulo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11752049" y="409575"/>
          <a:ext cx="46958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12</xdr:col>
      <xdr:colOff>285750</xdr:colOff>
      <xdr:row>0</xdr:row>
      <xdr:rowOff>0</xdr:rowOff>
    </xdr:from>
    <xdr:to>
      <xdr:col>13</xdr:col>
      <xdr:colOff>75551</xdr:colOff>
      <xdr:row>2</xdr:row>
      <xdr:rowOff>9525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602392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618868</xdr:colOff>
      <xdr:row>0</xdr:row>
      <xdr:rowOff>0</xdr:rowOff>
    </xdr:from>
    <xdr:to>
      <xdr:col>4</xdr:col>
      <xdr:colOff>41962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57150</xdr:colOff>
      <xdr:row>0</xdr:row>
      <xdr:rowOff>0</xdr:rowOff>
    </xdr:from>
    <xdr:to>
      <xdr:col>5</xdr:col>
      <xdr:colOff>280344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293730</xdr:colOff>
      <xdr:row>0</xdr:row>
      <xdr:rowOff>0</xdr:rowOff>
    </xdr:from>
    <xdr:to>
      <xdr:col>7</xdr:col>
      <xdr:colOff>755049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7</xdr:col>
      <xdr:colOff>771525</xdr:colOff>
      <xdr:row>0</xdr:row>
      <xdr:rowOff>0</xdr:rowOff>
    </xdr:from>
    <xdr:to>
      <xdr:col>8</xdr:col>
      <xdr:colOff>194619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209550</xdr:colOff>
      <xdr:row>0</xdr:row>
      <xdr:rowOff>0</xdr:rowOff>
    </xdr:from>
    <xdr:to>
      <xdr:col>10</xdr:col>
      <xdr:colOff>70794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10</xdr:col>
      <xdr:colOff>84180</xdr:colOff>
      <xdr:row>0</xdr:row>
      <xdr:rowOff>0</xdr:rowOff>
    </xdr:from>
    <xdr:to>
      <xdr:col>12</xdr:col>
      <xdr:colOff>69249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12</xdr:col>
      <xdr:colOff>85725</xdr:colOff>
      <xdr:row>0</xdr:row>
      <xdr:rowOff>0</xdr:rowOff>
    </xdr:from>
    <xdr:to>
      <xdr:col>14</xdr:col>
      <xdr:colOff>70794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14</xdr:col>
      <xdr:colOff>85725</xdr:colOff>
      <xdr:row>0</xdr:row>
      <xdr:rowOff>0</xdr:rowOff>
    </xdr:from>
    <xdr:to>
      <xdr:col>16</xdr:col>
      <xdr:colOff>70794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10</xdr:col>
      <xdr:colOff>83923</xdr:colOff>
      <xdr:row>2</xdr:row>
      <xdr:rowOff>28575</xdr:rowOff>
    </xdr:from>
    <xdr:to>
      <xdr:col>12</xdr:col>
      <xdr:colOff>68992</xdr:colOff>
      <xdr:row>4</xdr:row>
      <xdr:rowOff>0</xdr:rowOff>
    </xdr:to>
    <xdr:sp macro="" textlink="">
      <xdr:nvSpPr>
        <xdr:cNvPr id="57" name="Retângulo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12</xdr:col>
      <xdr:colOff>83923</xdr:colOff>
      <xdr:row>2</xdr:row>
      <xdr:rowOff>28575</xdr:rowOff>
    </xdr:from>
    <xdr:to>
      <xdr:col>14</xdr:col>
      <xdr:colOff>68992</xdr:colOff>
      <xdr:row>4</xdr:row>
      <xdr:rowOff>0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14</xdr:col>
      <xdr:colOff>83923</xdr:colOff>
      <xdr:row>2</xdr:row>
      <xdr:rowOff>28575</xdr:rowOff>
    </xdr:from>
    <xdr:to>
      <xdr:col>16</xdr:col>
      <xdr:colOff>68992</xdr:colOff>
      <xdr:row>4</xdr:row>
      <xdr:rowOff>0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3</xdr:col>
      <xdr:colOff>602392</xdr:colOff>
      <xdr:row>4</xdr:row>
      <xdr:rowOff>0</xdr:rowOff>
    </xdr:to>
    <xdr:sp macro="" textlink="">
      <xdr:nvSpPr>
        <xdr:cNvPr id="60" name="Retângulo 5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Categorias</a:t>
          </a:r>
        </a:p>
      </xdr:txBody>
    </xdr:sp>
    <xdr:clientData/>
  </xdr:twoCellAnchor>
  <xdr:twoCellAnchor>
    <xdr:from>
      <xdr:col>4</xdr:col>
      <xdr:colOff>55348</xdr:colOff>
      <xdr:row>2</xdr:row>
      <xdr:rowOff>28575</xdr:rowOff>
    </xdr:from>
    <xdr:to>
      <xdr:col>5</xdr:col>
      <xdr:colOff>278542</xdr:colOff>
      <xdr:row>4</xdr:row>
      <xdr:rowOff>0</xdr:rowOff>
    </xdr:to>
    <xdr:sp macro="" textlink="">
      <xdr:nvSpPr>
        <xdr:cNvPr id="61" name="Retângulo 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Empréstimos</a:t>
          </a:r>
        </a:p>
      </xdr:txBody>
    </xdr:sp>
    <xdr:clientData/>
  </xdr:twoCellAnchor>
  <xdr:twoCellAnchor>
    <xdr:from>
      <xdr:col>5</xdr:col>
      <xdr:colOff>293473</xdr:colOff>
      <xdr:row>2</xdr:row>
      <xdr:rowOff>28575</xdr:rowOff>
    </xdr:from>
    <xdr:to>
      <xdr:col>7</xdr:col>
      <xdr:colOff>754792</xdr:colOff>
      <xdr:row>4</xdr:row>
      <xdr:rowOff>0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769723</xdr:colOff>
      <xdr:row>2</xdr:row>
      <xdr:rowOff>28575</xdr:rowOff>
    </xdr:from>
    <xdr:to>
      <xdr:col>8</xdr:col>
      <xdr:colOff>192817</xdr:colOff>
      <xdr:row>4</xdr:row>
      <xdr:rowOff>0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617323</xdr:colOff>
      <xdr:row>2</xdr:row>
      <xdr:rowOff>28575</xdr:rowOff>
    </xdr:from>
    <xdr:to>
      <xdr:col>4</xdr:col>
      <xdr:colOff>40417</xdr:colOff>
      <xdr:row>4</xdr:row>
      <xdr:rowOff>0</xdr:rowOff>
    </xdr:to>
    <xdr:sp macro="" textlink="">
      <xdr:nvSpPr>
        <xdr:cNvPr id="64" name="Retângulo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Contas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8</xdr:row>
      <xdr:rowOff>114300</xdr:rowOff>
    </xdr:from>
    <xdr:to>
      <xdr:col>1</xdr:col>
      <xdr:colOff>56894</xdr:colOff>
      <xdr:row>203</xdr:row>
      <xdr:rowOff>95249</xdr:rowOff>
    </xdr:to>
    <xdr:sp macro="" textlink="">
      <xdr:nvSpPr>
        <xdr:cNvPr id="66" name="Retângulo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>
        <a:xfrm>
          <a:off x="0" y="17335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95251</xdr:rowOff>
    </xdr:to>
    <xdr:sp macro="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207748</xdr:colOff>
      <xdr:row>2</xdr:row>
      <xdr:rowOff>28575</xdr:rowOff>
    </xdr:from>
    <xdr:to>
      <xdr:col>10</xdr:col>
      <xdr:colOff>68992</xdr:colOff>
      <xdr:row>4</xdr:row>
      <xdr:rowOff>0</xdr:rowOff>
    </xdr:to>
    <xdr:sp macro="" textlink="">
      <xdr:nvSpPr>
        <xdr:cNvPr id="68" name="Retângulo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76201</xdr:colOff>
      <xdr:row>0</xdr:row>
      <xdr:rowOff>0</xdr:rowOff>
    </xdr:from>
    <xdr:to>
      <xdr:col>22</xdr:col>
      <xdr:colOff>352425</xdr:colOff>
      <xdr:row>2</xdr:row>
      <xdr:rowOff>9525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11753851" y="0"/>
          <a:ext cx="39338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16</xdr:col>
      <xdr:colOff>74399</xdr:colOff>
      <xdr:row>2</xdr:row>
      <xdr:rowOff>28575</xdr:rowOff>
    </xdr:from>
    <xdr:to>
      <xdr:col>22</xdr:col>
      <xdr:colOff>350623</xdr:colOff>
      <xdr:row>4</xdr:row>
      <xdr:rowOff>0</xdr:rowOff>
    </xdr:to>
    <xdr:sp macro="" textlink="">
      <xdr:nvSpPr>
        <xdr:cNvPr id="70" name="Retângulo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>
        <a:xfrm>
          <a:off x="11752049" y="409575"/>
          <a:ext cx="39338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14</xdr:col>
      <xdr:colOff>447675</xdr:colOff>
      <xdr:row>0</xdr:row>
      <xdr:rowOff>0</xdr:rowOff>
    </xdr:from>
    <xdr:to>
      <xdr:col>15</xdr:col>
      <xdr:colOff>237476</xdr:colOff>
      <xdr:row>2</xdr:row>
      <xdr:rowOff>9525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6125" y="0"/>
          <a:ext cx="399401" cy="3905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602392</xdr:colOff>
      <xdr:row>2</xdr:row>
      <xdr:rowOff>9525</xdr:rowOff>
    </xdr:to>
    <xdr:sp macro="" textlink="">
      <xdr:nvSpPr>
        <xdr:cNvPr id="71" name="Retângulo 7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618868</xdr:colOff>
      <xdr:row>0</xdr:row>
      <xdr:rowOff>0</xdr:rowOff>
    </xdr:from>
    <xdr:to>
      <xdr:col>4</xdr:col>
      <xdr:colOff>41962</xdr:colOff>
      <xdr:row>2</xdr:row>
      <xdr:rowOff>9525</xdr:rowOff>
    </xdr:to>
    <xdr:sp macro="" textlink="">
      <xdr:nvSpPr>
        <xdr:cNvPr id="72" name="Retângulo 7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57150</xdr:colOff>
      <xdr:row>0</xdr:row>
      <xdr:rowOff>0</xdr:rowOff>
    </xdr:from>
    <xdr:to>
      <xdr:col>5</xdr:col>
      <xdr:colOff>280344</xdr:colOff>
      <xdr:row>2</xdr:row>
      <xdr:rowOff>9525</xdr:rowOff>
    </xdr:to>
    <xdr:sp macro="" textlink="">
      <xdr:nvSpPr>
        <xdr:cNvPr id="73" name="Retângulo 7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293730</xdr:colOff>
      <xdr:row>0</xdr:row>
      <xdr:rowOff>0</xdr:rowOff>
    </xdr:from>
    <xdr:to>
      <xdr:col>7</xdr:col>
      <xdr:colOff>755049</xdr:colOff>
      <xdr:row>2</xdr:row>
      <xdr:rowOff>9525</xdr:rowOff>
    </xdr:to>
    <xdr:sp macro="" textlink="">
      <xdr:nvSpPr>
        <xdr:cNvPr id="74" name="Retângulo 7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7</xdr:col>
      <xdr:colOff>771525</xdr:colOff>
      <xdr:row>0</xdr:row>
      <xdr:rowOff>0</xdr:rowOff>
    </xdr:from>
    <xdr:to>
      <xdr:col>8</xdr:col>
      <xdr:colOff>194619</xdr:colOff>
      <xdr:row>2</xdr:row>
      <xdr:rowOff>9525</xdr:rowOff>
    </xdr:to>
    <xdr:sp macro="" textlink="">
      <xdr:nvSpPr>
        <xdr:cNvPr id="75" name="Retângulo 7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209550</xdr:colOff>
      <xdr:row>0</xdr:row>
      <xdr:rowOff>0</xdr:rowOff>
    </xdr:from>
    <xdr:to>
      <xdr:col>9</xdr:col>
      <xdr:colOff>432744</xdr:colOff>
      <xdr:row>2</xdr:row>
      <xdr:rowOff>9525</xdr:rowOff>
    </xdr:to>
    <xdr:sp macro="" textlink="">
      <xdr:nvSpPr>
        <xdr:cNvPr id="76" name="Retângulo 7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9</xdr:col>
      <xdr:colOff>446130</xdr:colOff>
      <xdr:row>0</xdr:row>
      <xdr:rowOff>0</xdr:rowOff>
    </xdr:from>
    <xdr:to>
      <xdr:col>11</xdr:col>
      <xdr:colOff>431199</xdr:colOff>
      <xdr:row>2</xdr:row>
      <xdr:rowOff>9525</xdr:rowOff>
    </xdr:to>
    <xdr:sp macro="" textlink="">
      <xdr:nvSpPr>
        <xdr:cNvPr id="77" name="Retângulo 7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11</xdr:col>
      <xdr:colOff>447675</xdr:colOff>
      <xdr:row>0</xdr:row>
      <xdr:rowOff>0</xdr:rowOff>
    </xdr:from>
    <xdr:to>
      <xdr:col>13</xdr:col>
      <xdr:colOff>432744</xdr:colOff>
      <xdr:row>2</xdr:row>
      <xdr:rowOff>9525</xdr:rowOff>
    </xdr:to>
    <xdr:sp macro="" textlink="">
      <xdr:nvSpPr>
        <xdr:cNvPr id="78" name="Retângulo 7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13</xdr:col>
      <xdr:colOff>447675</xdr:colOff>
      <xdr:row>0</xdr:row>
      <xdr:rowOff>0</xdr:rowOff>
    </xdr:from>
    <xdr:to>
      <xdr:col>15</xdr:col>
      <xdr:colOff>432744</xdr:colOff>
      <xdr:row>2</xdr:row>
      <xdr:rowOff>9525</xdr:rowOff>
    </xdr:to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9</xdr:col>
      <xdr:colOff>445873</xdr:colOff>
      <xdr:row>2</xdr:row>
      <xdr:rowOff>28575</xdr:rowOff>
    </xdr:from>
    <xdr:to>
      <xdr:col>11</xdr:col>
      <xdr:colOff>430942</xdr:colOff>
      <xdr:row>4</xdr:row>
      <xdr:rowOff>0</xdr:rowOff>
    </xdr:to>
    <xdr:sp macro="" textlink="">
      <xdr:nvSpPr>
        <xdr:cNvPr id="80" name="Retângulo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445873</xdr:colOff>
      <xdr:row>2</xdr:row>
      <xdr:rowOff>28575</xdr:rowOff>
    </xdr:from>
    <xdr:to>
      <xdr:col>13</xdr:col>
      <xdr:colOff>430942</xdr:colOff>
      <xdr:row>4</xdr:row>
      <xdr:rowOff>0</xdr:rowOff>
    </xdr:to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13</xdr:col>
      <xdr:colOff>445873</xdr:colOff>
      <xdr:row>2</xdr:row>
      <xdr:rowOff>28575</xdr:rowOff>
    </xdr:from>
    <xdr:to>
      <xdr:col>15</xdr:col>
      <xdr:colOff>430942</xdr:colOff>
      <xdr:row>4</xdr:row>
      <xdr:rowOff>0</xdr:rowOff>
    </xdr:to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3</xdr:col>
      <xdr:colOff>602392</xdr:colOff>
      <xdr:row>4</xdr:row>
      <xdr:rowOff>0</xdr:rowOff>
    </xdr:to>
    <xdr:sp macro="" textlink="">
      <xdr:nvSpPr>
        <xdr:cNvPr id="83" name="Retângulo 8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Categorias</a:t>
          </a:r>
        </a:p>
      </xdr:txBody>
    </xdr:sp>
    <xdr:clientData/>
  </xdr:twoCellAnchor>
  <xdr:twoCellAnchor>
    <xdr:from>
      <xdr:col>3</xdr:col>
      <xdr:colOff>617323</xdr:colOff>
      <xdr:row>2</xdr:row>
      <xdr:rowOff>28575</xdr:rowOff>
    </xdr:from>
    <xdr:to>
      <xdr:col>4</xdr:col>
      <xdr:colOff>40417</xdr:colOff>
      <xdr:row>4</xdr:row>
      <xdr:rowOff>0</xdr:rowOff>
    </xdr:to>
    <xdr:sp macro="" textlink="">
      <xdr:nvSpPr>
        <xdr:cNvPr id="84" name="Retângulo 8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Contas</a:t>
          </a:r>
        </a:p>
      </xdr:txBody>
    </xdr:sp>
    <xdr:clientData/>
  </xdr:twoCellAnchor>
  <xdr:twoCellAnchor>
    <xdr:from>
      <xdr:col>5</xdr:col>
      <xdr:colOff>293473</xdr:colOff>
      <xdr:row>2</xdr:row>
      <xdr:rowOff>28575</xdr:rowOff>
    </xdr:from>
    <xdr:to>
      <xdr:col>7</xdr:col>
      <xdr:colOff>754792</xdr:colOff>
      <xdr:row>4</xdr:row>
      <xdr:rowOff>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769723</xdr:colOff>
      <xdr:row>2</xdr:row>
      <xdr:rowOff>28575</xdr:rowOff>
    </xdr:from>
    <xdr:to>
      <xdr:col>8</xdr:col>
      <xdr:colOff>192817</xdr:colOff>
      <xdr:row>4</xdr:row>
      <xdr:rowOff>0</xdr:rowOff>
    </xdr:to>
    <xdr:sp macro="" textlink="">
      <xdr:nvSpPr>
        <xdr:cNvPr id="86" name="Retângulo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87" name="Retângul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55348</xdr:colOff>
      <xdr:row>2</xdr:row>
      <xdr:rowOff>28575</xdr:rowOff>
    </xdr:from>
    <xdr:to>
      <xdr:col>5</xdr:col>
      <xdr:colOff>278542</xdr:colOff>
      <xdr:row>4</xdr:row>
      <xdr:rowOff>0</xdr:rowOff>
    </xdr:to>
    <xdr:sp macro="" textlink="">
      <xdr:nvSpPr>
        <xdr:cNvPr id="88" name="Retângulo 8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Empréstimos</a:t>
          </a:r>
        </a:p>
      </xdr:txBody>
    </xdr:sp>
    <xdr:clientData/>
  </xdr:twoCellAnchor>
  <xdr:twoCellAnchor>
    <xdr:from>
      <xdr:col>0</xdr:col>
      <xdr:colOff>0</xdr:colOff>
      <xdr:row>8</xdr:row>
      <xdr:rowOff>114300</xdr:rowOff>
    </xdr:from>
    <xdr:to>
      <xdr:col>1</xdr:col>
      <xdr:colOff>56894</xdr:colOff>
      <xdr:row>203</xdr:row>
      <xdr:rowOff>95249</xdr:rowOff>
    </xdr:to>
    <xdr:sp macro="" textlink="">
      <xdr:nvSpPr>
        <xdr:cNvPr id="89" name="Retângul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/>
      </xdr:nvSpPr>
      <xdr:spPr>
        <a:xfrm>
          <a:off x="0" y="17335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95251</xdr:rowOff>
    </xdr:to>
    <xdr:sp macro="" textlink="">
      <xdr:nvSpPr>
        <xdr:cNvPr id="90" name="Retângul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207748</xdr:colOff>
      <xdr:row>2</xdr:row>
      <xdr:rowOff>28575</xdr:rowOff>
    </xdr:from>
    <xdr:to>
      <xdr:col>9</xdr:col>
      <xdr:colOff>430942</xdr:colOff>
      <xdr:row>4</xdr:row>
      <xdr:rowOff>0</xdr:rowOff>
    </xdr:to>
    <xdr:sp macro="" textlink="">
      <xdr:nvSpPr>
        <xdr:cNvPr id="91" name="Retângul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438151</xdr:colOff>
      <xdr:row>0</xdr:row>
      <xdr:rowOff>0</xdr:rowOff>
    </xdr:from>
    <xdr:to>
      <xdr:col>22</xdr:col>
      <xdr:colOff>106577</xdr:colOff>
      <xdr:row>2</xdr:row>
      <xdr:rowOff>9525</xdr:rowOff>
    </xdr:to>
    <xdr:sp macro="" textlink="">
      <xdr:nvSpPr>
        <xdr:cNvPr id="92" name="Retângul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/>
      </xdr:nvSpPr>
      <xdr:spPr>
        <a:xfrm>
          <a:off x="11753851" y="0"/>
          <a:ext cx="3935626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15</xdr:col>
      <xdr:colOff>436349</xdr:colOff>
      <xdr:row>2</xdr:row>
      <xdr:rowOff>28575</xdr:rowOff>
    </xdr:from>
    <xdr:to>
      <xdr:col>22</xdr:col>
      <xdr:colOff>104775</xdr:colOff>
      <xdr:row>4</xdr:row>
      <xdr:rowOff>0</xdr:rowOff>
    </xdr:to>
    <xdr:sp macro="" textlink="">
      <xdr:nvSpPr>
        <xdr:cNvPr id="93" name="Retângul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/>
      </xdr:nvSpPr>
      <xdr:spPr>
        <a:xfrm>
          <a:off x="11752049" y="409575"/>
          <a:ext cx="3935626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14</xdr:col>
      <xdr:colOff>209550</xdr:colOff>
      <xdr:row>0</xdr:row>
      <xdr:rowOff>0</xdr:rowOff>
    </xdr:from>
    <xdr:to>
      <xdr:col>14</xdr:col>
      <xdr:colOff>608951</xdr:colOff>
      <xdr:row>2</xdr:row>
      <xdr:rowOff>9525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36298</xdr:colOff>
      <xdr:row>0</xdr:row>
      <xdr:rowOff>0</xdr:rowOff>
    </xdr:from>
    <xdr:to>
      <xdr:col>3</xdr:col>
      <xdr:colOff>335692</xdr:colOff>
      <xdr:row>2</xdr:row>
      <xdr:rowOff>9525</xdr:rowOff>
    </xdr:to>
    <xdr:sp macro="" textlink="">
      <xdr:nvSpPr>
        <xdr:cNvPr id="25" name="Retângul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352168</xdr:colOff>
      <xdr:row>0</xdr:row>
      <xdr:rowOff>0</xdr:rowOff>
    </xdr:from>
    <xdr:to>
      <xdr:col>3</xdr:col>
      <xdr:colOff>1556437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1571625</xdr:colOff>
      <xdr:row>0</xdr:row>
      <xdr:rowOff>0</xdr:rowOff>
    </xdr:from>
    <xdr:to>
      <xdr:col>4</xdr:col>
      <xdr:colOff>994719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4</xdr:col>
      <xdr:colOff>1008105</xdr:colOff>
      <xdr:row>0</xdr:row>
      <xdr:rowOff>0</xdr:rowOff>
    </xdr:from>
    <xdr:to>
      <xdr:col>4</xdr:col>
      <xdr:colOff>2212374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4</xdr:col>
      <xdr:colOff>2228850</xdr:colOff>
      <xdr:row>0</xdr:row>
      <xdr:rowOff>0</xdr:rowOff>
    </xdr:from>
    <xdr:to>
      <xdr:col>4</xdr:col>
      <xdr:colOff>3433119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4</xdr:col>
      <xdr:colOff>3448050</xdr:colOff>
      <xdr:row>0</xdr:row>
      <xdr:rowOff>0</xdr:rowOff>
    </xdr:from>
    <xdr:to>
      <xdr:col>5</xdr:col>
      <xdr:colOff>718494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5</xdr:col>
      <xdr:colOff>731880</xdr:colOff>
      <xdr:row>0</xdr:row>
      <xdr:rowOff>0</xdr:rowOff>
    </xdr:from>
    <xdr:to>
      <xdr:col>6</xdr:col>
      <xdr:colOff>1021749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6</xdr:col>
      <xdr:colOff>1038225</xdr:colOff>
      <xdr:row>0</xdr:row>
      <xdr:rowOff>0</xdr:rowOff>
    </xdr:from>
    <xdr:to>
      <xdr:col>7</xdr:col>
      <xdr:colOff>461319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7</xdr:col>
      <xdr:colOff>476250</xdr:colOff>
      <xdr:row>0</xdr:row>
      <xdr:rowOff>0</xdr:rowOff>
    </xdr:from>
    <xdr:to>
      <xdr:col>8</xdr:col>
      <xdr:colOff>623244</xdr:colOff>
      <xdr:row>2</xdr:row>
      <xdr:rowOff>9525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5</xdr:col>
      <xdr:colOff>731623</xdr:colOff>
      <xdr:row>2</xdr:row>
      <xdr:rowOff>28575</xdr:rowOff>
    </xdr:from>
    <xdr:to>
      <xdr:col>6</xdr:col>
      <xdr:colOff>1021492</xdr:colOff>
      <xdr:row>4</xdr:row>
      <xdr:rowOff>0</xdr:rowOff>
    </xdr:to>
    <xdr:sp macro="" textlink="">
      <xdr:nvSpPr>
        <xdr:cNvPr id="34" name="Retângulo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Adquirido</a:t>
          </a:r>
        </a:p>
      </xdr:txBody>
    </xdr:sp>
    <xdr:clientData/>
  </xdr:twoCellAnchor>
  <xdr:twoCellAnchor>
    <xdr:from>
      <xdr:col>6</xdr:col>
      <xdr:colOff>1036423</xdr:colOff>
      <xdr:row>2</xdr:row>
      <xdr:rowOff>28575</xdr:rowOff>
    </xdr:from>
    <xdr:to>
      <xdr:col>7</xdr:col>
      <xdr:colOff>459517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Concedido</a:t>
          </a:r>
        </a:p>
      </xdr:txBody>
    </xdr:sp>
    <xdr:clientData/>
  </xdr:twoCellAnchor>
  <xdr:twoCellAnchor>
    <xdr:from>
      <xdr:col>7</xdr:col>
      <xdr:colOff>474448</xdr:colOff>
      <xdr:row>2</xdr:row>
      <xdr:rowOff>28575</xdr:rowOff>
    </xdr:from>
    <xdr:to>
      <xdr:col>8</xdr:col>
      <xdr:colOff>621442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Transferências</a:t>
          </a:r>
        </a:p>
      </xdr:txBody>
    </xdr:sp>
    <xdr:clientData/>
  </xdr:twoCellAnchor>
  <xdr:twoCellAnchor>
    <xdr:from>
      <xdr:col>1</xdr:col>
      <xdr:colOff>36298</xdr:colOff>
      <xdr:row>2</xdr:row>
      <xdr:rowOff>28575</xdr:rowOff>
    </xdr:from>
    <xdr:to>
      <xdr:col>3</xdr:col>
      <xdr:colOff>335692</xdr:colOff>
      <xdr:row>4</xdr:row>
      <xdr:rowOff>0</xdr:rowOff>
    </xdr:to>
    <xdr:sp macro="" textlink="">
      <xdr:nvSpPr>
        <xdr:cNvPr id="37" name="Retângulo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350623</xdr:colOff>
      <xdr:row>2</xdr:row>
      <xdr:rowOff>28575</xdr:rowOff>
    </xdr:from>
    <xdr:to>
      <xdr:col>3</xdr:col>
      <xdr:colOff>1554892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1007848</xdr:colOff>
      <xdr:row>2</xdr:row>
      <xdr:rowOff>28575</xdr:rowOff>
    </xdr:from>
    <xdr:to>
      <xdr:col>4</xdr:col>
      <xdr:colOff>2212117</xdr:colOff>
      <xdr:row>4</xdr:row>
      <xdr:rowOff>0</xdr:rowOff>
    </xdr:to>
    <xdr:sp macro="" textlink="">
      <xdr:nvSpPr>
        <xdr:cNvPr id="39" name="Retângulo 3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4</xdr:col>
      <xdr:colOff>2227048</xdr:colOff>
      <xdr:row>2</xdr:row>
      <xdr:rowOff>28575</xdr:rowOff>
    </xdr:from>
    <xdr:to>
      <xdr:col>4</xdr:col>
      <xdr:colOff>3431317</xdr:colOff>
      <xdr:row>4</xdr:row>
      <xdr:rowOff>0</xdr:rowOff>
    </xdr:to>
    <xdr:sp macro="" textlink="">
      <xdr:nvSpPr>
        <xdr:cNvPr id="40" name="Retângulo 3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Cartões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18794</xdr:colOff>
      <xdr:row>4</xdr:row>
      <xdr:rowOff>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1569823</xdr:colOff>
      <xdr:row>2</xdr:row>
      <xdr:rowOff>28575</xdr:rowOff>
    </xdr:from>
    <xdr:to>
      <xdr:col>4</xdr:col>
      <xdr:colOff>992917</xdr:colOff>
      <xdr:row>4</xdr:row>
      <xdr:rowOff>0</xdr:rowOff>
    </xdr:to>
    <xdr:sp macro="" textlink="">
      <xdr:nvSpPr>
        <xdr:cNvPr id="42" name="Retângulo 4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Receitas</a:t>
          </a:r>
        </a:p>
      </xdr:txBody>
    </xdr:sp>
    <xdr:clientData/>
  </xdr:twoCellAnchor>
  <xdr:twoCellAnchor>
    <xdr:from>
      <xdr:col>0</xdr:col>
      <xdr:colOff>0</xdr:colOff>
      <xdr:row>8</xdr:row>
      <xdr:rowOff>152400</xdr:rowOff>
    </xdr:from>
    <xdr:to>
      <xdr:col>1</xdr:col>
      <xdr:colOff>18794</xdr:colOff>
      <xdr:row>595</xdr:row>
      <xdr:rowOff>133349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0" y="17335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19050</xdr:colOff>
      <xdr:row>8</xdr:row>
      <xdr:rowOff>133351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3446248</xdr:colOff>
      <xdr:row>2</xdr:row>
      <xdr:rowOff>28575</xdr:rowOff>
    </xdr:from>
    <xdr:to>
      <xdr:col>5</xdr:col>
      <xdr:colOff>716692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Pag. de Cartão</a:t>
          </a:r>
        </a:p>
      </xdr:txBody>
    </xdr:sp>
    <xdr:clientData/>
  </xdr:twoCellAnchor>
  <xdr:twoCellAnchor>
    <xdr:from>
      <xdr:col>8</xdr:col>
      <xdr:colOff>628651</xdr:colOff>
      <xdr:row>0</xdr:row>
      <xdr:rowOff>0</xdr:rowOff>
    </xdr:from>
    <xdr:to>
      <xdr:col>40</xdr:col>
      <xdr:colOff>504825</xdr:colOff>
      <xdr:row>2</xdr:row>
      <xdr:rowOff>9525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>
        <a:xfrm>
          <a:off x="11753851" y="0"/>
          <a:ext cx="91535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8</xdr:col>
      <xdr:colOff>626849</xdr:colOff>
      <xdr:row>2</xdr:row>
      <xdr:rowOff>28575</xdr:rowOff>
    </xdr:from>
    <xdr:to>
      <xdr:col>40</xdr:col>
      <xdr:colOff>503023</xdr:colOff>
      <xdr:row>4</xdr:row>
      <xdr:rowOff>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11752049" y="409575"/>
          <a:ext cx="91535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2667000</xdr:colOff>
          <xdr:row>4</xdr:row>
          <xdr:rowOff>171450</xdr:rowOff>
        </xdr:from>
        <xdr:to>
          <xdr:col>5</xdr:col>
          <xdr:colOff>466725</xdr:colOff>
          <xdr:row>5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 Última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4</xdr:row>
          <xdr:rowOff>171450</xdr:rowOff>
        </xdr:from>
        <xdr:to>
          <xdr:col>6</xdr:col>
          <xdr:colOff>1476375</xdr:colOff>
          <xdr:row>5</xdr:row>
          <xdr:rowOff>180975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Lançamentos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847725</xdr:colOff>
      <xdr:row>0</xdr:row>
      <xdr:rowOff>0</xdr:rowOff>
    </xdr:from>
    <xdr:to>
      <xdr:col>8</xdr:col>
      <xdr:colOff>189851</xdr:colOff>
      <xdr:row>2</xdr:row>
      <xdr:rowOff>9525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  <xdr:twoCellAnchor>
    <xdr:from>
      <xdr:col>2</xdr:col>
      <xdr:colOff>466725</xdr:colOff>
      <xdr:row>152</xdr:row>
      <xdr:rowOff>104775</xdr:rowOff>
    </xdr:from>
    <xdr:to>
      <xdr:col>5</xdr:col>
      <xdr:colOff>514351</xdr:colOff>
      <xdr:row>160</xdr:row>
      <xdr:rowOff>66675</xdr:rowOff>
    </xdr:to>
    <xdr:sp macro="" textlink="">
      <xdr:nvSpPr>
        <xdr:cNvPr id="49" name="Pergaminho horizontal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1400175" y="29117925"/>
          <a:ext cx="6486526" cy="1485900"/>
        </a:xfrm>
        <a:prstGeom prst="horizontalScroll">
          <a:avLst/>
        </a:prstGeom>
        <a:solidFill>
          <a:schemeClr val="tx2"/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aseline="0">
              <a:latin typeface="+mj-lt"/>
            </a:rPr>
            <a:t>Na versão completa da planilha de gerenciamento financeiro os campos de lançamentos são ilimitados</a:t>
          </a:r>
          <a:r>
            <a:rPr lang="pt-BR" sz="1200" baseline="0">
              <a:latin typeface="+mj-lt"/>
            </a:rPr>
            <a:t>.</a:t>
          </a:r>
          <a:endParaRPr lang="pt-BR" sz="1200">
            <a:latin typeface="+mj-lt"/>
          </a:endParaRPr>
        </a:p>
      </xdr:txBody>
    </xdr:sp>
    <xdr:clientData/>
  </xdr:twoCellAnchor>
  <xdr:twoCellAnchor>
    <xdr:from>
      <xdr:col>5</xdr:col>
      <xdr:colOff>904875</xdr:colOff>
      <xdr:row>153</xdr:row>
      <xdr:rowOff>28575</xdr:rowOff>
    </xdr:from>
    <xdr:to>
      <xdr:col>8</xdr:col>
      <xdr:colOff>571500</xdr:colOff>
      <xdr:row>159</xdr:row>
      <xdr:rowOff>114300</xdr:rowOff>
    </xdr:to>
    <xdr:sp macro="" textlink="">
      <xdr:nvSpPr>
        <xdr:cNvPr id="50" name="Pergaminho vertical 4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>
          <a:off x="8277225" y="29232225"/>
          <a:ext cx="3419475" cy="1228725"/>
        </a:xfrm>
        <a:prstGeom prst="verticalScroll">
          <a:avLst/>
        </a:prstGeom>
        <a:solidFill>
          <a:schemeClr val="tx2"/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VERSÃO</a:t>
          </a:r>
          <a:r>
            <a:rPr lang="pt-BR" sz="1600" b="1" baseline="0">
              <a:solidFill>
                <a:srgbClr val="FFFF00"/>
              </a:solidFill>
            </a:rPr>
            <a:t> COMPLETA AGORA</a:t>
          </a:r>
        </a:p>
        <a:p>
          <a:pPr algn="ctr"/>
          <a:endParaRPr lang="pt-BR" sz="1600" b="1" baseline="0">
            <a:solidFill>
              <a:srgbClr val="FFFF00"/>
            </a:solidFill>
          </a:endParaRPr>
        </a:p>
        <a:p>
          <a:pPr algn="ctr"/>
          <a:r>
            <a:rPr lang="pt-BR" sz="2400" b="1" i="1" baseline="0">
              <a:solidFill>
                <a:srgbClr val="FFFF00"/>
              </a:solidFill>
            </a:rPr>
            <a:t>CLIQUE AQUI !!!</a:t>
          </a:r>
          <a:endParaRPr lang="pt-BR" sz="2400" b="1" i="1">
            <a:solidFill>
              <a:srgbClr val="FFFF00"/>
            </a:solidFill>
          </a:endParaRPr>
        </a:p>
      </xdr:txBody>
    </xdr:sp>
    <xdr:clientData/>
  </xdr:twoCellAnchor>
  <xdr:twoCellAnchor editAs="oneCell">
    <xdr:from>
      <xdr:col>4</xdr:col>
      <xdr:colOff>2219325</xdr:colOff>
      <xdr:row>159</xdr:row>
      <xdr:rowOff>161924</xdr:rowOff>
    </xdr:from>
    <xdr:to>
      <xdr:col>4</xdr:col>
      <xdr:colOff>3257550</xdr:colOff>
      <xdr:row>163</xdr:row>
      <xdr:rowOff>129053</xdr:rowOff>
    </xdr:to>
    <xdr:pic>
      <xdr:nvPicPr>
        <xdr:cNvPr id="51" name="Imagem 5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0508574"/>
          <a:ext cx="1038225" cy="729129"/>
        </a:xfrm>
        <a:prstGeom prst="rect">
          <a:avLst/>
        </a:prstGeom>
      </xdr:spPr>
    </xdr:pic>
    <xdr:clientData/>
  </xdr:twoCellAnchor>
  <xdr:twoCellAnchor>
    <xdr:from>
      <xdr:col>3</xdr:col>
      <xdr:colOff>485776</xdr:colOff>
      <xdr:row>159</xdr:row>
      <xdr:rowOff>152400</xdr:rowOff>
    </xdr:from>
    <xdr:to>
      <xdr:col>4</xdr:col>
      <xdr:colOff>2124075</xdr:colOff>
      <xdr:row>163</xdr:row>
      <xdr:rowOff>171450</xdr:rowOff>
    </xdr:to>
    <xdr:sp macro="" textlink="">
      <xdr:nvSpPr>
        <xdr:cNvPr id="52" name="Seta para a direita 5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>
          <a:off x="2143126" y="30499050"/>
          <a:ext cx="3419474" cy="781050"/>
        </a:xfrm>
        <a:prstGeom prst="rightArrow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Assista aos vídeos de demonstração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36298</xdr:colOff>
      <xdr:row>0</xdr:row>
      <xdr:rowOff>0</xdr:rowOff>
    </xdr:from>
    <xdr:to>
      <xdr:col>3</xdr:col>
      <xdr:colOff>335692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352168</xdr:colOff>
      <xdr:row>0</xdr:row>
      <xdr:rowOff>0</xdr:rowOff>
    </xdr:from>
    <xdr:to>
      <xdr:col>3</xdr:col>
      <xdr:colOff>1556437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1571625</xdr:colOff>
      <xdr:row>0</xdr:row>
      <xdr:rowOff>0</xdr:rowOff>
    </xdr:from>
    <xdr:to>
      <xdr:col>4</xdr:col>
      <xdr:colOff>994719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4</xdr:col>
      <xdr:colOff>1008105</xdr:colOff>
      <xdr:row>0</xdr:row>
      <xdr:rowOff>0</xdr:rowOff>
    </xdr:from>
    <xdr:to>
      <xdr:col>4</xdr:col>
      <xdr:colOff>2212374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4</xdr:col>
      <xdr:colOff>2228850</xdr:colOff>
      <xdr:row>0</xdr:row>
      <xdr:rowOff>0</xdr:rowOff>
    </xdr:from>
    <xdr:to>
      <xdr:col>4</xdr:col>
      <xdr:colOff>3433119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4</xdr:col>
      <xdr:colOff>3448050</xdr:colOff>
      <xdr:row>0</xdr:row>
      <xdr:rowOff>0</xdr:rowOff>
    </xdr:from>
    <xdr:to>
      <xdr:col>5</xdr:col>
      <xdr:colOff>718494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5</xdr:col>
      <xdr:colOff>731880</xdr:colOff>
      <xdr:row>0</xdr:row>
      <xdr:rowOff>0</xdr:rowOff>
    </xdr:from>
    <xdr:to>
      <xdr:col>6</xdr:col>
      <xdr:colOff>1021749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6</xdr:col>
      <xdr:colOff>1038225</xdr:colOff>
      <xdr:row>0</xdr:row>
      <xdr:rowOff>0</xdr:rowOff>
    </xdr:from>
    <xdr:to>
      <xdr:col>7</xdr:col>
      <xdr:colOff>461319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7</xdr:col>
      <xdr:colOff>476250</xdr:colOff>
      <xdr:row>0</xdr:row>
      <xdr:rowOff>0</xdr:rowOff>
    </xdr:from>
    <xdr:to>
      <xdr:col>8</xdr:col>
      <xdr:colOff>623244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5</xdr:col>
      <xdr:colOff>731623</xdr:colOff>
      <xdr:row>2</xdr:row>
      <xdr:rowOff>28575</xdr:rowOff>
    </xdr:from>
    <xdr:to>
      <xdr:col>6</xdr:col>
      <xdr:colOff>1021492</xdr:colOff>
      <xdr:row>4</xdr:row>
      <xdr:rowOff>0</xdr:rowOff>
    </xdr:to>
    <xdr:sp macro="" textlink="">
      <xdr:nvSpPr>
        <xdr:cNvPr id="57" name="Retângulo 5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Adquirido</a:t>
          </a:r>
        </a:p>
      </xdr:txBody>
    </xdr:sp>
    <xdr:clientData/>
  </xdr:twoCellAnchor>
  <xdr:twoCellAnchor>
    <xdr:from>
      <xdr:col>6</xdr:col>
      <xdr:colOff>1036423</xdr:colOff>
      <xdr:row>2</xdr:row>
      <xdr:rowOff>28575</xdr:rowOff>
    </xdr:from>
    <xdr:to>
      <xdr:col>7</xdr:col>
      <xdr:colOff>459517</xdr:colOff>
      <xdr:row>4</xdr:row>
      <xdr:rowOff>0</xdr:rowOff>
    </xdr:to>
    <xdr:sp macro="" textlink="">
      <xdr:nvSpPr>
        <xdr:cNvPr id="58" name="Retângulo 5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Concedido</a:t>
          </a:r>
        </a:p>
      </xdr:txBody>
    </xdr:sp>
    <xdr:clientData/>
  </xdr:twoCellAnchor>
  <xdr:twoCellAnchor>
    <xdr:from>
      <xdr:col>7</xdr:col>
      <xdr:colOff>474448</xdr:colOff>
      <xdr:row>2</xdr:row>
      <xdr:rowOff>28575</xdr:rowOff>
    </xdr:from>
    <xdr:to>
      <xdr:col>8</xdr:col>
      <xdr:colOff>621442</xdr:colOff>
      <xdr:row>4</xdr:row>
      <xdr:rowOff>0</xdr:rowOff>
    </xdr:to>
    <xdr:sp macro="" textlink="">
      <xdr:nvSpPr>
        <xdr:cNvPr id="59" name="Retângulo 5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Transferências</a:t>
          </a:r>
        </a:p>
      </xdr:txBody>
    </xdr:sp>
    <xdr:clientData/>
  </xdr:twoCellAnchor>
  <xdr:twoCellAnchor>
    <xdr:from>
      <xdr:col>1</xdr:col>
      <xdr:colOff>36298</xdr:colOff>
      <xdr:row>2</xdr:row>
      <xdr:rowOff>28575</xdr:rowOff>
    </xdr:from>
    <xdr:to>
      <xdr:col>3</xdr:col>
      <xdr:colOff>335692</xdr:colOff>
      <xdr:row>4</xdr:row>
      <xdr:rowOff>0</xdr:rowOff>
    </xdr:to>
    <xdr:sp macro="" textlink="">
      <xdr:nvSpPr>
        <xdr:cNvPr id="60" name="Retângulo 5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350623</xdr:colOff>
      <xdr:row>2</xdr:row>
      <xdr:rowOff>28575</xdr:rowOff>
    </xdr:from>
    <xdr:to>
      <xdr:col>3</xdr:col>
      <xdr:colOff>1554892</xdr:colOff>
      <xdr:row>4</xdr:row>
      <xdr:rowOff>0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2227048</xdr:colOff>
      <xdr:row>2</xdr:row>
      <xdr:rowOff>28575</xdr:rowOff>
    </xdr:from>
    <xdr:to>
      <xdr:col>4</xdr:col>
      <xdr:colOff>3431317</xdr:colOff>
      <xdr:row>4</xdr:row>
      <xdr:rowOff>0</xdr:rowOff>
    </xdr:to>
    <xdr:sp macro="" textlink="">
      <xdr:nvSpPr>
        <xdr:cNvPr id="62" name="Retângulo 6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Cartões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18794</xdr:colOff>
      <xdr:row>4</xdr:row>
      <xdr:rowOff>0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1569823</xdr:colOff>
      <xdr:row>2</xdr:row>
      <xdr:rowOff>28575</xdr:rowOff>
    </xdr:from>
    <xdr:to>
      <xdr:col>4</xdr:col>
      <xdr:colOff>992917</xdr:colOff>
      <xdr:row>4</xdr:row>
      <xdr:rowOff>0</xdr:rowOff>
    </xdr:to>
    <xdr:sp macro="" textlink="">
      <xdr:nvSpPr>
        <xdr:cNvPr id="64" name="Retângulo 6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Receitas</a:t>
          </a:r>
        </a:p>
      </xdr:txBody>
    </xdr:sp>
    <xdr:clientData/>
  </xdr:twoCellAnchor>
  <xdr:twoCellAnchor>
    <xdr:from>
      <xdr:col>0</xdr:col>
      <xdr:colOff>0</xdr:colOff>
      <xdr:row>8</xdr:row>
      <xdr:rowOff>152398</xdr:rowOff>
    </xdr:from>
    <xdr:to>
      <xdr:col>1</xdr:col>
      <xdr:colOff>18794</xdr:colOff>
      <xdr:row>875</xdr:row>
      <xdr:rowOff>57149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/>
      </xdr:nvSpPr>
      <xdr:spPr>
        <a:xfrm>
          <a:off x="0" y="1733548"/>
          <a:ext cx="771269" cy="16506825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1007848</xdr:colOff>
      <xdr:row>2</xdr:row>
      <xdr:rowOff>28575</xdr:rowOff>
    </xdr:from>
    <xdr:to>
      <xdr:col>4</xdr:col>
      <xdr:colOff>2212117</xdr:colOff>
      <xdr:row>4</xdr:row>
      <xdr:rowOff>0</xdr:rowOff>
    </xdr:to>
    <xdr:sp macro="" textlink="">
      <xdr:nvSpPr>
        <xdr:cNvPr id="66" name="Retângulo 6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Despesas</a:t>
          </a:r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19050</xdr:colOff>
      <xdr:row>8</xdr:row>
      <xdr:rowOff>133351</xdr:rowOff>
    </xdr:to>
    <xdr:sp macro="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3446248</xdr:colOff>
      <xdr:row>2</xdr:row>
      <xdr:rowOff>28575</xdr:rowOff>
    </xdr:from>
    <xdr:to>
      <xdr:col>5</xdr:col>
      <xdr:colOff>716692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Pag. de Cartão</a:t>
          </a:r>
        </a:p>
      </xdr:txBody>
    </xdr:sp>
    <xdr:clientData/>
  </xdr:twoCellAnchor>
  <xdr:twoCellAnchor>
    <xdr:from>
      <xdr:col>8</xdr:col>
      <xdr:colOff>628650</xdr:colOff>
      <xdr:row>0</xdr:row>
      <xdr:rowOff>0</xdr:rowOff>
    </xdr:from>
    <xdr:to>
      <xdr:col>39</xdr:col>
      <xdr:colOff>571500</xdr:colOff>
      <xdr:row>2</xdr:row>
      <xdr:rowOff>9525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/>
      </xdr:nvSpPr>
      <xdr:spPr>
        <a:xfrm>
          <a:off x="11753850" y="0"/>
          <a:ext cx="861060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8</xdr:col>
      <xdr:colOff>626848</xdr:colOff>
      <xdr:row>2</xdr:row>
      <xdr:rowOff>28575</xdr:rowOff>
    </xdr:from>
    <xdr:to>
      <xdr:col>39</xdr:col>
      <xdr:colOff>569698</xdr:colOff>
      <xdr:row>4</xdr:row>
      <xdr:rowOff>0</xdr:rowOff>
    </xdr:to>
    <xdr:sp macro="" textlink="">
      <xdr:nvSpPr>
        <xdr:cNvPr id="70" name="Retângulo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/>
      </xdr:nvSpPr>
      <xdr:spPr>
        <a:xfrm>
          <a:off x="11752048" y="409575"/>
          <a:ext cx="8610600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2667000</xdr:colOff>
          <xdr:row>4</xdr:row>
          <xdr:rowOff>171450</xdr:rowOff>
        </xdr:from>
        <xdr:to>
          <xdr:col>5</xdr:col>
          <xdr:colOff>466725</xdr:colOff>
          <xdr:row>5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 Última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4</xdr:row>
          <xdr:rowOff>171450</xdr:rowOff>
        </xdr:from>
        <xdr:to>
          <xdr:col>6</xdr:col>
          <xdr:colOff>1476375</xdr:colOff>
          <xdr:row>5</xdr:row>
          <xdr:rowOff>180975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Lançamentos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847725</xdr:colOff>
      <xdr:row>0</xdr:row>
      <xdr:rowOff>0</xdr:rowOff>
    </xdr:from>
    <xdr:to>
      <xdr:col>8</xdr:col>
      <xdr:colOff>189851</xdr:colOff>
      <xdr:row>2</xdr:row>
      <xdr:rowOff>9525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  <xdr:twoCellAnchor>
    <xdr:from>
      <xdr:col>2</xdr:col>
      <xdr:colOff>371475</xdr:colOff>
      <xdr:row>1275</xdr:row>
      <xdr:rowOff>38100</xdr:rowOff>
    </xdr:from>
    <xdr:to>
      <xdr:col>5</xdr:col>
      <xdr:colOff>419101</xdr:colOff>
      <xdr:row>1283</xdr:row>
      <xdr:rowOff>0</xdr:rowOff>
    </xdr:to>
    <xdr:sp macro="" textlink="">
      <xdr:nvSpPr>
        <xdr:cNvPr id="28" name="Pergaminho horizontal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304925" y="242982750"/>
          <a:ext cx="6486526" cy="1485900"/>
        </a:xfrm>
        <a:prstGeom prst="horizontalScroll">
          <a:avLst/>
        </a:prstGeom>
        <a:solidFill>
          <a:schemeClr val="tx2"/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aseline="0">
              <a:latin typeface="+mj-lt"/>
            </a:rPr>
            <a:t>Na versão completa da planilha de gerenciamento financeiro os campos de lançamentos são ilimitados</a:t>
          </a:r>
          <a:r>
            <a:rPr lang="pt-BR" sz="1200" baseline="0">
              <a:latin typeface="+mj-lt"/>
            </a:rPr>
            <a:t>.</a:t>
          </a:r>
          <a:endParaRPr lang="pt-BR" sz="1200">
            <a:latin typeface="+mj-lt"/>
          </a:endParaRPr>
        </a:p>
      </xdr:txBody>
    </xdr:sp>
    <xdr:clientData/>
  </xdr:twoCellAnchor>
  <xdr:twoCellAnchor>
    <xdr:from>
      <xdr:col>5</xdr:col>
      <xdr:colOff>809625</xdr:colOff>
      <xdr:row>1275</xdr:row>
      <xdr:rowOff>152400</xdr:rowOff>
    </xdr:from>
    <xdr:to>
      <xdr:col>8</xdr:col>
      <xdr:colOff>476250</xdr:colOff>
      <xdr:row>1282</xdr:row>
      <xdr:rowOff>47625</xdr:rowOff>
    </xdr:to>
    <xdr:sp macro="" textlink="">
      <xdr:nvSpPr>
        <xdr:cNvPr id="29" name="Pergaminho vertical 2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8181975" y="243097050"/>
          <a:ext cx="3419475" cy="1228725"/>
        </a:xfrm>
        <a:prstGeom prst="verticalScroll">
          <a:avLst/>
        </a:prstGeom>
        <a:solidFill>
          <a:schemeClr val="tx2"/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VERSÃO</a:t>
          </a:r>
          <a:r>
            <a:rPr lang="pt-BR" sz="1600" b="1" baseline="0">
              <a:solidFill>
                <a:srgbClr val="FFFF00"/>
              </a:solidFill>
            </a:rPr>
            <a:t> COMPLETA AGORA</a:t>
          </a:r>
        </a:p>
        <a:p>
          <a:pPr algn="ctr"/>
          <a:endParaRPr lang="pt-BR" sz="1600" b="1" baseline="0">
            <a:solidFill>
              <a:srgbClr val="FFFF00"/>
            </a:solidFill>
          </a:endParaRPr>
        </a:p>
        <a:p>
          <a:pPr algn="ctr"/>
          <a:r>
            <a:rPr lang="pt-BR" sz="2400" b="1" i="1" baseline="0">
              <a:solidFill>
                <a:srgbClr val="FFFF00"/>
              </a:solidFill>
            </a:rPr>
            <a:t>CLIQUE AQUI !!!</a:t>
          </a:r>
          <a:endParaRPr lang="pt-BR" sz="2400" b="1" i="1">
            <a:solidFill>
              <a:srgbClr val="FFFF00"/>
            </a:solidFill>
          </a:endParaRPr>
        </a:p>
      </xdr:txBody>
    </xdr:sp>
    <xdr:clientData/>
  </xdr:twoCellAnchor>
  <xdr:twoCellAnchor editAs="oneCell">
    <xdr:from>
      <xdr:col>4</xdr:col>
      <xdr:colOff>2124075</xdr:colOff>
      <xdr:row>1282</xdr:row>
      <xdr:rowOff>95249</xdr:rowOff>
    </xdr:from>
    <xdr:to>
      <xdr:col>4</xdr:col>
      <xdr:colOff>3162300</xdr:colOff>
      <xdr:row>1286</xdr:row>
      <xdr:rowOff>62378</xdr:rowOff>
    </xdr:to>
    <xdr:pic>
      <xdr:nvPicPr>
        <xdr:cNvPr id="30" name="Imagem 2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244373399"/>
          <a:ext cx="1038225" cy="729129"/>
        </a:xfrm>
        <a:prstGeom prst="rect">
          <a:avLst/>
        </a:prstGeom>
      </xdr:spPr>
    </xdr:pic>
    <xdr:clientData/>
  </xdr:twoCellAnchor>
  <xdr:twoCellAnchor>
    <xdr:from>
      <xdr:col>3</xdr:col>
      <xdr:colOff>390526</xdr:colOff>
      <xdr:row>1282</xdr:row>
      <xdr:rowOff>85725</xdr:rowOff>
    </xdr:from>
    <xdr:to>
      <xdr:col>4</xdr:col>
      <xdr:colOff>2028825</xdr:colOff>
      <xdr:row>1286</xdr:row>
      <xdr:rowOff>104775</xdr:rowOff>
    </xdr:to>
    <xdr:sp macro="" textlink="">
      <xdr:nvSpPr>
        <xdr:cNvPr id="31" name="Seta para a direita 3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2047876" y="244363875"/>
          <a:ext cx="3419474" cy="781050"/>
        </a:xfrm>
        <a:prstGeom prst="rightArrow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Assista aos vídeos de demonstração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36298</xdr:colOff>
      <xdr:row>0</xdr:row>
      <xdr:rowOff>0</xdr:rowOff>
    </xdr:from>
    <xdr:to>
      <xdr:col>3</xdr:col>
      <xdr:colOff>335692</xdr:colOff>
      <xdr:row>2</xdr:row>
      <xdr:rowOff>9525</xdr:rowOff>
    </xdr:to>
    <xdr:sp macro="" textlink="">
      <xdr:nvSpPr>
        <xdr:cNvPr id="25" name="Retângul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352168</xdr:colOff>
      <xdr:row>0</xdr:row>
      <xdr:rowOff>0</xdr:rowOff>
    </xdr:from>
    <xdr:to>
      <xdr:col>3</xdr:col>
      <xdr:colOff>1556437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1571625</xdr:colOff>
      <xdr:row>0</xdr:row>
      <xdr:rowOff>0</xdr:rowOff>
    </xdr:from>
    <xdr:to>
      <xdr:col>5</xdr:col>
      <xdr:colOff>204144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217530</xdr:colOff>
      <xdr:row>0</xdr:row>
      <xdr:rowOff>0</xdr:rowOff>
    </xdr:from>
    <xdr:to>
      <xdr:col>6</xdr:col>
      <xdr:colOff>631224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6</xdr:col>
      <xdr:colOff>647700</xdr:colOff>
      <xdr:row>0</xdr:row>
      <xdr:rowOff>0</xdr:rowOff>
    </xdr:from>
    <xdr:to>
      <xdr:col>6</xdr:col>
      <xdr:colOff>1851969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6</xdr:col>
      <xdr:colOff>1866900</xdr:colOff>
      <xdr:row>0</xdr:row>
      <xdr:rowOff>0</xdr:rowOff>
    </xdr:from>
    <xdr:to>
      <xdr:col>7</xdr:col>
      <xdr:colOff>651819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7</xdr:col>
      <xdr:colOff>665205</xdr:colOff>
      <xdr:row>0</xdr:row>
      <xdr:rowOff>0</xdr:rowOff>
    </xdr:from>
    <xdr:to>
      <xdr:col>8</xdr:col>
      <xdr:colOff>955074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8</xdr:col>
      <xdr:colOff>971550</xdr:colOff>
      <xdr:row>0</xdr:row>
      <xdr:rowOff>0</xdr:rowOff>
    </xdr:from>
    <xdr:to>
      <xdr:col>9</xdr:col>
      <xdr:colOff>461319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9</xdr:col>
      <xdr:colOff>476250</xdr:colOff>
      <xdr:row>0</xdr:row>
      <xdr:rowOff>0</xdr:rowOff>
    </xdr:from>
    <xdr:to>
      <xdr:col>10</xdr:col>
      <xdr:colOff>623244</xdr:colOff>
      <xdr:row>2</xdr:row>
      <xdr:rowOff>9525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7</xdr:col>
      <xdr:colOff>664948</xdr:colOff>
      <xdr:row>2</xdr:row>
      <xdr:rowOff>28575</xdr:rowOff>
    </xdr:from>
    <xdr:to>
      <xdr:col>8</xdr:col>
      <xdr:colOff>954817</xdr:colOff>
      <xdr:row>4</xdr:row>
      <xdr:rowOff>0</xdr:rowOff>
    </xdr:to>
    <xdr:sp macro="" textlink="">
      <xdr:nvSpPr>
        <xdr:cNvPr id="34" name="Retângulo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Adquirido</a:t>
          </a:r>
        </a:p>
      </xdr:txBody>
    </xdr:sp>
    <xdr:clientData/>
  </xdr:twoCellAnchor>
  <xdr:twoCellAnchor>
    <xdr:from>
      <xdr:col>8</xdr:col>
      <xdr:colOff>969748</xdr:colOff>
      <xdr:row>2</xdr:row>
      <xdr:rowOff>28575</xdr:rowOff>
    </xdr:from>
    <xdr:to>
      <xdr:col>9</xdr:col>
      <xdr:colOff>459517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Concedido</a:t>
          </a:r>
        </a:p>
      </xdr:txBody>
    </xdr:sp>
    <xdr:clientData/>
  </xdr:twoCellAnchor>
  <xdr:twoCellAnchor>
    <xdr:from>
      <xdr:col>9</xdr:col>
      <xdr:colOff>474448</xdr:colOff>
      <xdr:row>2</xdr:row>
      <xdr:rowOff>28575</xdr:rowOff>
    </xdr:from>
    <xdr:to>
      <xdr:col>10</xdr:col>
      <xdr:colOff>621442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Transferências</a:t>
          </a:r>
        </a:p>
      </xdr:txBody>
    </xdr:sp>
    <xdr:clientData/>
  </xdr:twoCellAnchor>
  <xdr:twoCellAnchor>
    <xdr:from>
      <xdr:col>1</xdr:col>
      <xdr:colOff>36298</xdr:colOff>
      <xdr:row>2</xdr:row>
      <xdr:rowOff>28575</xdr:rowOff>
    </xdr:from>
    <xdr:to>
      <xdr:col>3</xdr:col>
      <xdr:colOff>335692</xdr:colOff>
      <xdr:row>4</xdr:row>
      <xdr:rowOff>0</xdr:rowOff>
    </xdr:to>
    <xdr:sp macro="" textlink="">
      <xdr:nvSpPr>
        <xdr:cNvPr id="37" name="Retângulo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350623</xdr:colOff>
      <xdr:row>2</xdr:row>
      <xdr:rowOff>28575</xdr:rowOff>
    </xdr:from>
    <xdr:to>
      <xdr:col>3</xdr:col>
      <xdr:colOff>1554892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217273</xdr:colOff>
      <xdr:row>2</xdr:row>
      <xdr:rowOff>28575</xdr:rowOff>
    </xdr:from>
    <xdr:to>
      <xdr:col>6</xdr:col>
      <xdr:colOff>630967</xdr:colOff>
      <xdr:row>4</xdr:row>
      <xdr:rowOff>0</xdr:rowOff>
    </xdr:to>
    <xdr:sp macro="" textlink="">
      <xdr:nvSpPr>
        <xdr:cNvPr id="39" name="Retângulo 3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18794</xdr:colOff>
      <xdr:row>4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1569823</xdr:colOff>
      <xdr:row>2</xdr:row>
      <xdr:rowOff>28575</xdr:rowOff>
    </xdr:from>
    <xdr:to>
      <xdr:col>5</xdr:col>
      <xdr:colOff>202342</xdr:colOff>
      <xdr:row>4</xdr:row>
      <xdr:rowOff>0</xdr:rowOff>
    </xdr:to>
    <xdr:sp macro="" textlink="">
      <xdr:nvSpPr>
        <xdr:cNvPr id="41" name="Retângulo 4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Receitas</a:t>
          </a:r>
        </a:p>
      </xdr:txBody>
    </xdr:sp>
    <xdr:clientData/>
  </xdr:twoCellAnchor>
  <xdr:twoCellAnchor>
    <xdr:from>
      <xdr:col>0</xdr:col>
      <xdr:colOff>0</xdr:colOff>
      <xdr:row>8</xdr:row>
      <xdr:rowOff>152400</xdr:rowOff>
    </xdr:from>
    <xdr:to>
      <xdr:col>1</xdr:col>
      <xdr:colOff>18794</xdr:colOff>
      <xdr:row>605</xdr:row>
      <xdr:rowOff>133349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>
        <a:xfrm>
          <a:off x="0" y="17335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19050</xdr:colOff>
      <xdr:row>8</xdr:row>
      <xdr:rowOff>133351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6</xdr:col>
      <xdr:colOff>1865098</xdr:colOff>
      <xdr:row>2</xdr:row>
      <xdr:rowOff>28575</xdr:rowOff>
    </xdr:from>
    <xdr:to>
      <xdr:col>7</xdr:col>
      <xdr:colOff>650017</xdr:colOff>
      <xdr:row>4</xdr:row>
      <xdr:rowOff>0</xdr:rowOff>
    </xdr:to>
    <xdr:sp macro="" textlink="">
      <xdr:nvSpPr>
        <xdr:cNvPr id="44" name="Retângulo 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Pag. de Cartão</a:t>
          </a:r>
        </a:p>
      </xdr:txBody>
    </xdr:sp>
    <xdr:clientData/>
  </xdr:twoCellAnchor>
  <xdr:twoCellAnchor>
    <xdr:from>
      <xdr:col>10</xdr:col>
      <xdr:colOff>628650</xdr:colOff>
      <xdr:row>0</xdr:row>
      <xdr:rowOff>0</xdr:rowOff>
    </xdr:from>
    <xdr:to>
      <xdr:col>39</xdr:col>
      <xdr:colOff>361950</xdr:colOff>
      <xdr:row>2</xdr:row>
      <xdr:rowOff>9525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>
        <a:xfrm>
          <a:off x="11753850" y="0"/>
          <a:ext cx="901065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10</xdr:col>
      <xdr:colOff>626848</xdr:colOff>
      <xdr:row>2</xdr:row>
      <xdr:rowOff>28575</xdr:rowOff>
    </xdr:from>
    <xdr:to>
      <xdr:col>39</xdr:col>
      <xdr:colOff>360148</xdr:colOff>
      <xdr:row>4</xdr:row>
      <xdr:rowOff>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>
        <a:xfrm>
          <a:off x="11752048" y="409575"/>
          <a:ext cx="9010650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6</xdr:col>
      <xdr:colOff>645898</xdr:colOff>
      <xdr:row>2</xdr:row>
      <xdr:rowOff>28575</xdr:rowOff>
    </xdr:from>
    <xdr:to>
      <xdr:col>6</xdr:col>
      <xdr:colOff>1850167</xdr:colOff>
      <xdr:row>4</xdr:row>
      <xdr:rowOff>0</xdr:rowOff>
    </xdr:to>
    <xdr:sp macro="" textlink="">
      <xdr:nvSpPr>
        <xdr:cNvPr id="47" name="Retângulo 4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Cartões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1085850</xdr:colOff>
          <xdr:row>4</xdr:row>
          <xdr:rowOff>171450</xdr:rowOff>
        </xdr:from>
        <xdr:to>
          <xdr:col>7</xdr:col>
          <xdr:colOff>400050</xdr:colOff>
          <xdr:row>5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 Última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4</xdr:row>
          <xdr:rowOff>171450</xdr:rowOff>
        </xdr:from>
        <xdr:to>
          <xdr:col>8</xdr:col>
          <xdr:colOff>1409700</xdr:colOff>
          <xdr:row>5</xdr:row>
          <xdr:rowOff>180975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Lançamentos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847725</xdr:colOff>
      <xdr:row>0</xdr:row>
      <xdr:rowOff>0</xdr:rowOff>
    </xdr:from>
    <xdr:to>
      <xdr:col>10</xdr:col>
      <xdr:colOff>189851</xdr:colOff>
      <xdr:row>2</xdr:row>
      <xdr:rowOff>9525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36298</xdr:colOff>
      <xdr:row>0</xdr:row>
      <xdr:rowOff>0</xdr:rowOff>
    </xdr:from>
    <xdr:to>
      <xdr:col>3</xdr:col>
      <xdr:colOff>335692</xdr:colOff>
      <xdr:row>2</xdr:row>
      <xdr:rowOff>9525</xdr:rowOff>
    </xdr:to>
    <xdr:sp macro="" textlink="">
      <xdr:nvSpPr>
        <xdr:cNvPr id="25" name="Retângul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352168</xdr:colOff>
      <xdr:row>0</xdr:row>
      <xdr:rowOff>0</xdr:rowOff>
    </xdr:from>
    <xdr:to>
      <xdr:col>3</xdr:col>
      <xdr:colOff>1556437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1571625</xdr:colOff>
      <xdr:row>0</xdr:row>
      <xdr:rowOff>0</xdr:rowOff>
    </xdr:from>
    <xdr:to>
      <xdr:col>5</xdr:col>
      <xdr:colOff>80319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93705</xdr:colOff>
      <xdr:row>0</xdr:row>
      <xdr:rowOff>0</xdr:rowOff>
    </xdr:from>
    <xdr:to>
      <xdr:col>6</xdr:col>
      <xdr:colOff>383574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6</xdr:col>
      <xdr:colOff>400050</xdr:colOff>
      <xdr:row>0</xdr:row>
      <xdr:rowOff>0</xdr:rowOff>
    </xdr:from>
    <xdr:to>
      <xdr:col>6</xdr:col>
      <xdr:colOff>1604319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6</xdr:col>
      <xdr:colOff>1619250</xdr:colOff>
      <xdr:row>0</xdr:row>
      <xdr:rowOff>0</xdr:rowOff>
    </xdr:from>
    <xdr:to>
      <xdr:col>7</xdr:col>
      <xdr:colOff>718494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7</xdr:col>
      <xdr:colOff>731880</xdr:colOff>
      <xdr:row>0</xdr:row>
      <xdr:rowOff>0</xdr:rowOff>
    </xdr:from>
    <xdr:to>
      <xdr:col>8</xdr:col>
      <xdr:colOff>1021749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8</xdr:col>
      <xdr:colOff>1038225</xdr:colOff>
      <xdr:row>0</xdr:row>
      <xdr:rowOff>0</xdr:rowOff>
    </xdr:from>
    <xdr:to>
      <xdr:col>9</xdr:col>
      <xdr:colOff>461319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9</xdr:col>
      <xdr:colOff>476250</xdr:colOff>
      <xdr:row>0</xdr:row>
      <xdr:rowOff>0</xdr:rowOff>
    </xdr:from>
    <xdr:to>
      <xdr:col>10</xdr:col>
      <xdr:colOff>623244</xdr:colOff>
      <xdr:row>2</xdr:row>
      <xdr:rowOff>9525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7</xdr:col>
      <xdr:colOff>731623</xdr:colOff>
      <xdr:row>2</xdr:row>
      <xdr:rowOff>28575</xdr:rowOff>
    </xdr:from>
    <xdr:to>
      <xdr:col>8</xdr:col>
      <xdr:colOff>1021492</xdr:colOff>
      <xdr:row>4</xdr:row>
      <xdr:rowOff>0</xdr:rowOff>
    </xdr:to>
    <xdr:sp macro="" textlink="">
      <xdr:nvSpPr>
        <xdr:cNvPr id="34" name="Retângulo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Adquirido</a:t>
          </a:r>
        </a:p>
      </xdr:txBody>
    </xdr:sp>
    <xdr:clientData/>
  </xdr:twoCellAnchor>
  <xdr:twoCellAnchor>
    <xdr:from>
      <xdr:col>8</xdr:col>
      <xdr:colOff>1036423</xdr:colOff>
      <xdr:row>2</xdr:row>
      <xdr:rowOff>28575</xdr:rowOff>
    </xdr:from>
    <xdr:to>
      <xdr:col>9</xdr:col>
      <xdr:colOff>459517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Concedido</a:t>
          </a:r>
        </a:p>
      </xdr:txBody>
    </xdr:sp>
    <xdr:clientData/>
  </xdr:twoCellAnchor>
  <xdr:twoCellAnchor>
    <xdr:from>
      <xdr:col>9</xdr:col>
      <xdr:colOff>474448</xdr:colOff>
      <xdr:row>2</xdr:row>
      <xdr:rowOff>28575</xdr:rowOff>
    </xdr:from>
    <xdr:to>
      <xdr:col>10</xdr:col>
      <xdr:colOff>621442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Transferências</a:t>
          </a:r>
        </a:p>
      </xdr:txBody>
    </xdr:sp>
    <xdr:clientData/>
  </xdr:twoCellAnchor>
  <xdr:twoCellAnchor>
    <xdr:from>
      <xdr:col>1</xdr:col>
      <xdr:colOff>36298</xdr:colOff>
      <xdr:row>2</xdr:row>
      <xdr:rowOff>28575</xdr:rowOff>
    </xdr:from>
    <xdr:to>
      <xdr:col>3</xdr:col>
      <xdr:colOff>335692</xdr:colOff>
      <xdr:row>4</xdr:row>
      <xdr:rowOff>0</xdr:rowOff>
    </xdr:to>
    <xdr:sp macro="" textlink="">
      <xdr:nvSpPr>
        <xdr:cNvPr id="37" name="Retângulo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350623</xdr:colOff>
      <xdr:row>2</xdr:row>
      <xdr:rowOff>28575</xdr:rowOff>
    </xdr:from>
    <xdr:to>
      <xdr:col>3</xdr:col>
      <xdr:colOff>1554892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93448</xdr:colOff>
      <xdr:row>2</xdr:row>
      <xdr:rowOff>28575</xdr:rowOff>
    </xdr:from>
    <xdr:to>
      <xdr:col>6</xdr:col>
      <xdr:colOff>383317</xdr:colOff>
      <xdr:row>4</xdr:row>
      <xdr:rowOff>0</xdr:rowOff>
    </xdr:to>
    <xdr:sp macro="" textlink="">
      <xdr:nvSpPr>
        <xdr:cNvPr id="39" name="Retângulo 3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6</xdr:col>
      <xdr:colOff>398248</xdr:colOff>
      <xdr:row>2</xdr:row>
      <xdr:rowOff>28575</xdr:rowOff>
    </xdr:from>
    <xdr:to>
      <xdr:col>6</xdr:col>
      <xdr:colOff>1602517</xdr:colOff>
      <xdr:row>4</xdr:row>
      <xdr:rowOff>0</xdr:rowOff>
    </xdr:to>
    <xdr:sp macro="" textlink="">
      <xdr:nvSpPr>
        <xdr:cNvPr id="40" name="Retângulo 3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Cartões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18794</xdr:colOff>
      <xdr:row>4</xdr:row>
      <xdr:rowOff>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1569823</xdr:colOff>
      <xdr:row>2</xdr:row>
      <xdr:rowOff>28575</xdr:rowOff>
    </xdr:from>
    <xdr:to>
      <xdr:col>5</xdr:col>
      <xdr:colOff>78517</xdr:colOff>
      <xdr:row>4</xdr:row>
      <xdr:rowOff>0</xdr:rowOff>
    </xdr:to>
    <xdr:sp macro="" textlink="">
      <xdr:nvSpPr>
        <xdr:cNvPr id="42" name="Retângulo 4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Receitas</a:t>
          </a:r>
        </a:p>
      </xdr:txBody>
    </xdr:sp>
    <xdr:clientData/>
  </xdr:twoCellAnchor>
  <xdr:twoCellAnchor>
    <xdr:from>
      <xdr:col>0</xdr:col>
      <xdr:colOff>0</xdr:colOff>
      <xdr:row>8</xdr:row>
      <xdr:rowOff>152400</xdr:rowOff>
    </xdr:from>
    <xdr:to>
      <xdr:col>1</xdr:col>
      <xdr:colOff>18794</xdr:colOff>
      <xdr:row>203</xdr:row>
      <xdr:rowOff>133349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/>
      </xdr:nvSpPr>
      <xdr:spPr>
        <a:xfrm>
          <a:off x="0" y="17335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19050</xdr:colOff>
      <xdr:row>8</xdr:row>
      <xdr:rowOff>133351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6</xdr:col>
      <xdr:colOff>1617448</xdr:colOff>
      <xdr:row>2</xdr:row>
      <xdr:rowOff>28575</xdr:rowOff>
    </xdr:from>
    <xdr:to>
      <xdr:col>7</xdr:col>
      <xdr:colOff>716692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Pag. de Cartão</a:t>
          </a:r>
        </a:p>
      </xdr:txBody>
    </xdr:sp>
    <xdr:clientData/>
  </xdr:twoCellAnchor>
  <xdr:twoCellAnchor>
    <xdr:from>
      <xdr:col>10</xdr:col>
      <xdr:colOff>628650</xdr:colOff>
      <xdr:row>0</xdr:row>
      <xdr:rowOff>0</xdr:rowOff>
    </xdr:from>
    <xdr:to>
      <xdr:col>41</xdr:col>
      <xdr:colOff>314325</xdr:colOff>
      <xdr:row>2</xdr:row>
      <xdr:rowOff>9525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/>
      </xdr:nvSpPr>
      <xdr:spPr>
        <a:xfrm>
          <a:off x="11753850" y="0"/>
          <a:ext cx="6524625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10</xdr:col>
      <xdr:colOff>626848</xdr:colOff>
      <xdr:row>2</xdr:row>
      <xdr:rowOff>28575</xdr:rowOff>
    </xdr:from>
    <xdr:to>
      <xdr:col>41</xdr:col>
      <xdr:colOff>312523</xdr:colOff>
      <xdr:row>4</xdr:row>
      <xdr:rowOff>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/>
      </xdr:nvSpPr>
      <xdr:spPr>
        <a:xfrm>
          <a:off x="11752048" y="409575"/>
          <a:ext cx="6524625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838200</xdr:colOff>
          <xdr:row>4</xdr:row>
          <xdr:rowOff>171450</xdr:rowOff>
        </xdr:from>
        <xdr:to>
          <xdr:col>7</xdr:col>
          <xdr:colOff>466725</xdr:colOff>
          <xdr:row>5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 Última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657225</xdr:colOff>
          <xdr:row>4</xdr:row>
          <xdr:rowOff>171450</xdr:rowOff>
        </xdr:from>
        <xdr:to>
          <xdr:col>8</xdr:col>
          <xdr:colOff>1476375</xdr:colOff>
          <xdr:row>5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Lançamentos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847725</xdr:colOff>
      <xdr:row>0</xdr:row>
      <xdr:rowOff>0</xdr:rowOff>
    </xdr:from>
    <xdr:to>
      <xdr:col>10</xdr:col>
      <xdr:colOff>189851</xdr:colOff>
      <xdr:row>2</xdr:row>
      <xdr:rowOff>9525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36298</xdr:colOff>
      <xdr:row>0</xdr:row>
      <xdr:rowOff>0</xdr:rowOff>
    </xdr:from>
    <xdr:to>
      <xdr:col>3</xdr:col>
      <xdr:colOff>335692</xdr:colOff>
      <xdr:row>2</xdr:row>
      <xdr:rowOff>9525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352168</xdr:colOff>
      <xdr:row>0</xdr:row>
      <xdr:rowOff>0</xdr:rowOff>
    </xdr:from>
    <xdr:to>
      <xdr:col>3</xdr:col>
      <xdr:colOff>1556437</xdr:colOff>
      <xdr:row>2</xdr:row>
      <xdr:rowOff>9525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1571625</xdr:colOff>
      <xdr:row>0</xdr:row>
      <xdr:rowOff>0</xdr:rowOff>
    </xdr:from>
    <xdr:to>
      <xdr:col>4</xdr:col>
      <xdr:colOff>994719</xdr:colOff>
      <xdr:row>2</xdr:row>
      <xdr:rowOff>9525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4</xdr:col>
      <xdr:colOff>1008105</xdr:colOff>
      <xdr:row>0</xdr:row>
      <xdr:rowOff>0</xdr:rowOff>
    </xdr:from>
    <xdr:to>
      <xdr:col>5</xdr:col>
      <xdr:colOff>431199</xdr:colOff>
      <xdr:row>2</xdr:row>
      <xdr:rowOff>9525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5</xdr:col>
      <xdr:colOff>447675</xdr:colOff>
      <xdr:row>0</xdr:row>
      <xdr:rowOff>0</xdr:rowOff>
    </xdr:from>
    <xdr:to>
      <xdr:col>5</xdr:col>
      <xdr:colOff>1651944</xdr:colOff>
      <xdr:row>2</xdr:row>
      <xdr:rowOff>9525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5</xdr:col>
      <xdr:colOff>1666875</xdr:colOff>
      <xdr:row>0</xdr:row>
      <xdr:rowOff>0</xdr:rowOff>
    </xdr:from>
    <xdr:to>
      <xdr:col>6</xdr:col>
      <xdr:colOff>718494</xdr:colOff>
      <xdr:row>2</xdr:row>
      <xdr:rowOff>9525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6</xdr:col>
      <xdr:colOff>731880</xdr:colOff>
      <xdr:row>0</xdr:row>
      <xdr:rowOff>0</xdr:rowOff>
    </xdr:from>
    <xdr:to>
      <xdr:col>7</xdr:col>
      <xdr:colOff>1021749</xdr:colOff>
      <xdr:row>2</xdr:row>
      <xdr:rowOff>9525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7</xdr:col>
      <xdr:colOff>1038225</xdr:colOff>
      <xdr:row>0</xdr:row>
      <xdr:rowOff>0</xdr:rowOff>
    </xdr:from>
    <xdr:to>
      <xdr:col>8</xdr:col>
      <xdr:colOff>461319</xdr:colOff>
      <xdr:row>2</xdr:row>
      <xdr:rowOff>9525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8</xdr:col>
      <xdr:colOff>476250</xdr:colOff>
      <xdr:row>0</xdr:row>
      <xdr:rowOff>0</xdr:rowOff>
    </xdr:from>
    <xdr:to>
      <xdr:col>9</xdr:col>
      <xdr:colOff>623244</xdr:colOff>
      <xdr:row>2</xdr:row>
      <xdr:rowOff>9525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7</xdr:col>
      <xdr:colOff>1036423</xdr:colOff>
      <xdr:row>2</xdr:row>
      <xdr:rowOff>28575</xdr:rowOff>
    </xdr:from>
    <xdr:to>
      <xdr:col>8</xdr:col>
      <xdr:colOff>459517</xdr:colOff>
      <xdr:row>4</xdr:row>
      <xdr:rowOff>0</xdr:rowOff>
    </xdr:to>
    <xdr:sp macro="" textlink="">
      <xdr:nvSpPr>
        <xdr:cNvPr id="11" name="Retângulo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Concedido</a:t>
          </a:r>
        </a:p>
      </xdr:txBody>
    </xdr:sp>
    <xdr:clientData/>
  </xdr:twoCellAnchor>
  <xdr:twoCellAnchor>
    <xdr:from>
      <xdr:col>8</xdr:col>
      <xdr:colOff>474448</xdr:colOff>
      <xdr:row>2</xdr:row>
      <xdr:rowOff>28575</xdr:rowOff>
    </xdr:from>
    <xdr:to>
      <xdr:col>9</xdr:col>
      <xdr:colOff>621442</xdr:colOff>
      <xdr:row>4</xdr:row>
      <xdr:rowOff>0</xdr:rowOff>
    </xdr:to>
    <xdr:sp macro="" textlink="">
      <xdr:nvSpPr>
        <xdr:cNvPr id="12" name="Retângulo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Transferências</a:t>
          </a:r>
        </a:p>
      </xdr:txBody>
    </xdr:sp>
    <xdr:clientData/>
  </xdr:twoCellAnchor>
  <xdr:twoCellAnchor>
    <xdr:from>
      <xdr:col>1</xdr:col>
      <xdr:colOff>36298</xdr:colOff>
      <xdr:row>2</xdr:row>
      <xdr:rowOff>28575</xdr:rowOff>
    </xdr:from>
    <xdr:to>
      <xdr:col>3</xdr:col>
      <xdr:colOff>335692</xdr:colOff>
      <xdr:row>4</xdr:row>
      <xdr:rowOff>0</xdr:rowOff>
    </xdr:to>
    <xdr:sp macro="" textlink="">
      <xdr:nvSpPr>
        <xdr:cNvPr id="13" name="Retângulo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350623</xdr:colOff>
      <xdr:row>2</xdr:row>
      <xdr:rowOff>28575</xdr:rowOff>
    </xdr:from>
    <xdr:to>
      <xdr:col>3</xdr:col>
      <xdr:colOff>1554892</xdr:colOff>
      <xdr:row>4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1007848</xdr:colOff>
      <xdr:row>2</xdr:row>
      <xdr:rowOff>28575</xdr:rowOff>
    </xdr:from>
    <xdr:to>
      <xdr:col>5</xdr:col>
      <xdr:colOff>430942</xdr:colOff>
      <xdr:row>4</xdr:row>
      <xdr:rowOff>0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5</xdr:col>
      <xdr:colOff>445873</xdr:colOff>
      <xdr:row>2</xdr:row>
      <xdr:rowOff>28575</xdr:rowOff>
    </xdr:from>
    <xdr:to>
      <xdr:col>5</xdr:col>
      <xdr:colOff>1650142</xdr:colOff>
      <xdr:row>4</xdr:row>
      <xdr:rowOff>0</xdr:rowOff>
    </xdr:to>
    <xdr:sp macro="" textlink="">
      <xdr:nvSpPr>
        <xdr:cNvPr id="16" name="Retângul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Cartões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18794</xdr:colOff>
      <xdr:row>4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1569823</xdr:colOff>
      <xdr:row>2</xdr:row>
      <xdr:rowOff>28575</xdr:rowOff>
    </xdr:from>
    <xdr:to>
      <xdr:col>4</xdr:col>
      <xdr:colOff>992917</xdr:colOff>
      <xdr:row>4</xdr:row>
      <xdr:rowOff>0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Receitas</a:t>
          </a:r>
        </a:p>
      </xdr:txBody>
    </xdr:sp>
    <xdr:clientData/>
  </xdr:twoCellAnchor>
  <xdr:twoCellAnchor>
    <xdr:from>
      <xdr:col>0</xdr:col>
      <xdr:colOff>0</xdr:colOff>
      <xdr:row>8</xdr:row>
      <xdr:rowOff>152400</xdr:rowOff>
    </xdr:from>
    <xdr:to>
      <xdr:col>1</xdr:col>
      <xdr:colOff>18794</xdr:colOff>
      <xdr:row>203</xdr:row>
      <xdr:rowOff>133349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0" y="17335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19050</xdr:colOff>
      <xdr:row>8</xdr:row>
      <xdr:rowOff>133351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5</xdr:col>
      <xdr:colOff>1665073</xdr:colOff>
      <xdr:row>2</xdr:row>
      <xdr:rowOff>28575</xdr:rowOff>
    </xdr:from>
    <xdr:to>
      <xdr:col>6</xdr:col>
      <xdr:colOff>716692</xdr:colOff>
      <xdr:row>4</xdr:row>
      <xdr:rowOff>0</xdr:rowOff>
    </xdr:to>
    <xdr:sp macro="" textlink="">
      <xdr:nvSpPr>
        <xdr:cNvPr id="21" name="Retângul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Pag. de Cartão</a:t>
          </a:r>
        </a:p>
      </xdr:txBody>
    </xdr:sp>
    <xdr:clientData/>
  </xdr:twoCellAnchor>
  <xdr:twoCellAnchor>
    <xdr:from>
      <xdr:col>9</xdr:col>
      <xdr:colOff>628650</xdr:colOff>
      <xdr:row>0</xdr:row>
      <xdr:rowOff>0</xdr:rowOff>
    </xdr:from>
    <xdr:to>
      <xdr:col>36</xdr:col>
      <xdr:colOff>266700</xdr:colOff>
      <xdr:row>2</xdr:row>
      <xdr:rowOff>9525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11753850" y="0"/>
          <a:ext cx="647700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9</xdr:col>
      <xdr:colOff>626848</xdr:colOff>
      <xdr:row>2</xdr:row>
      <xdr:rowOff>28575</xdr:rowOff>
    </xdr:from>
    <xdr:to>
      <xdr:col>36</xdr:col>
      <xdr:colOff>264898</xdr:colOff>
      <xdr:row>4</xdr:row>
      <xdr:rowOff>0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>
        <a:xfrm>
          <a:off x="11752048" y="409575"/>
          <a:ext cx="6477000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6</xdr:col>
      <xdr:colOff>731623</xdr:colOff>
      <xdr:row>2</xdr:row>
      <xdr:rowOff>28575</xdr:rowOff>
    </xdr:from>
    <xdr:to>
      <xdr:col>7</xdr:col>
      <xdr:colOff>1021492</xdr:colOff>
      <xdr:row>4</xdr:row>
      <xdr:rowOff>0</xdr:rowOff>
    </xdr:to>
    <xdr:sp macro="" textlink="">
      <xdr:nvSpPr>
        <xdr:cNvPr id="24" name="Retângulo 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Emp. Adquirido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4</xdr:row>
          <xdr:rowOff>171450</xdr:rowOff>
        </xdr:from>
        <xdr:to>
          <xdr:col>6</xdr:col>
          <xdr:colOff>466725</xdr:colOff>
          <xdr:row>5</xdr:row>
          <xdr:rowOff>180975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 Última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657225</xdr:colOff>
          <xdr:row>4</xdr:row>
          <xdr:rowOff>171450</xdr:rowOff>
        </xdr:from>
        <xdr:to>
          <xdr:col>7</xdr:col>
          <xdr:colOff>1476375</xdr:colOff>
          <xdr:row>5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Lançamentos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847725</xdr:colOff>
      <xdr:row>0</xdr:row>
      <xdr:rowOff>0</xdr:rowOff>
    </xdr:from>
    <xdr:to>
      <xdr:col>9</xdr:col>
      <xdr:colOff>189851</xdr:colOff>
      <xdr:row>2</xdr:row>
      <xdr:rowOff>9525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36298</xdr:colOff>
      <xdr:row>0</xdr:row>
      <xdr:rowOff>0</xdr:rowOff>
    </xdr:from>
    <xdr:to>
      <xdr:col>3</xdr:col>
      <xdr:colOff>335692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352168</xdr:colOff>
      <xdr:row>0</xdr:row>
      <xdr:rowOff>0</xdr:rowOff>
    </xdr:from>
    <xdr:to>
      <xdr:col>3</xdr:col>
      <xdr:colOff>1556437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1571625</xdr:colOff>
      <xdr:row>0</xdr:row>
      <xdr:rowOff>0</xdr:rowOff>
    </xdr:from>
    <xdr:to>
      <xdr:col>4</xdr:col>
      <xdr:colOff>994719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4</xdr:col>
      <xdr:colOff>1008105</xdr:colOff>
      <xdr:row>0</xdr:row>
      <xdr:rowOff>0</xdr:rowOff>
    </xdr:from>
    <xdr:to>
      <xdr:col>5</xdr:col>
      <xdr:colOff>431199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5</xdr:col>
      <xdr:colOff>447675</xdr:colOff>
      <xdr:row>0</xdr:row>
      <xdr:rowOff>0</xdr:rowOff>
    </xdr:from>
    <xdr:to>
      <xdr:col>5</xdr:col>
      <xdr:colOff>1651944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5</xdr:col>
      <xdr:colOff>1666875</xdr:colOff>
      <xdr:row>0</xdr:row>
      <xdr:rowOff>0</xdr:rowOff>
    </xdr:from>
    <xdr:to>
      <xdr:col>6</xdr:col>
      <xdr:colOff>718494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6</xdr:col>
      <xdr:colOff>731880</xdr:colOff>
      <xdr:row>0</xdr:row>
      <xdr:rowOff>0</xdr:rowOff>
    </xdr:from>
    <xdr:to>
      <xdr:col>7</xdr:col>
      <xdr:colOff>1021749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7</xdr:col>
      <xdr:colOff>1038225</xdr:colOff>
      <xdr:row>0</xdr:row>
      <xdr:rowOff>0</xdr:rowOff>
    </xdr:from>
    <xdr:to>
      <xdr:col>8</xdr:col>
      <xdr:colOff>461319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8</xdr:col>
      <xdr:colOff>476250</xdr:colOff>
      <xdr:row>0</xdr:row>
      <xdr:rowOff>0</xdr:rowOff>
    </xdr:from>
    <xdr:to>
      <xdr:col>9</xdr:col>
      <xdr:colOff>623244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6</xdr:col>
      <xdr:colOff>731623</xdr:colOff>
      <xdr:row>2</xdr:row>
      <xdr:rowOff>28575</xdr:rowOff>
    </xdr:from>
    <xdr:to>
      <xdr:col>7</xdr:col>
      <xdr:colOff>1021492</xdr:colOff>
      <xdr:row>4</xdr:row>
      <xdr:rowOff>0</xdr:rowOff>
    </xdr:to>
    <xdr:sp macro="" textlink="">
      <xdr:nvSpPr>
        <xdr:cNvPr id="57" name="Retângulo 5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Adquirido</a:t>
          </a:r>
        </a:p>
      </xdr:txBody>
    </xdr:sp>
    <xdr:clientData/>
  </xdr:twoCellAnchor>
  <xdr:twoCellAnchor>
    <xdr:from>
      <xdr:col>8</xdr:col>
      <xdr:colOff>474448</xdr:colOff>
      <xdr:row>2</xdr:row>
      <xdr:rowOff>28575</xdr:rowOff>
    </xdr:from>
    <xdr:to>
      <xdr:col>9</xdr:col>
      <xdr:colOff>621442</xdr:colOff>
      <xdr:row>4</xdr:row>
      <xdr:rowOff>0</xdr:rowOff>
    </xdr:to>
    <xdr:sp macro="" textlink="">
      <xdr:nvSpPr>
        <xdr:cNvPr id="58" name="Retângulo 5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Transferências</a:t>
          </a:r>
        </a:p>
      </xdr:txBody>
    </xdr:sp>
    <xdr:clientData/>
  </xdr:twoCellAnchor>
  <xdr:twoCellAnchor>
    <xdr:from>
      <xdr:col>1</xdr:col>
      <xdr:colOff>36298</xdr:colOff>
      <xdr:row>2</xdr:row>
      <xdr:rowOff>28575</xdr:rowOff>
    </xdr:from>
    <xdr:to>
      <xdr:col>3</xdr:col>
      <xdr:colOff>335692</xdr:colOff>
      <xdr:row>4</xdr:row>
      <xdr:rowOff>0</xdr:rowOff>
    </xdr:to>
    <xdr:sp macro="" textlink="">
      <xdr:nvSpPr>
        <xdr:cNvPr id="59" name="Retângulo 5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350623</xdr:colOff>
      <xdr:row>2</xdr:row>
      <xdr:rowOff>28575</xdr:rowOff>
    </xdr:from>
    <xdr:to>
      <xdr:col>3</xdr:col>
      <xdr:colOff>1554892</xdr:colOff>
      <xdr:row>4</xdr:row>
      <xdr:rowOff>0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1007848</xdr:colOff>
      <xdr:row>2</xdr:row>
      <xdr:rowOff>28575</xdr:rowOff>
    </xdr:from>
    <xdr:to>
      <xdr:col>5</xdr:col>
      <xdr:colOff>430942</xdr:colOff>
      <xdr:row>4</xdr:row>
      <xdr:rowOff>0</xdr:rowOff>
    </xdr:to>
    <xdr:sp macro="" textlink="">
      <xdr:nvSpPr>
        <xdr:cNvPr id="61" name="Retângulo 6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5</xdr:col>
      <xdr:colOff>445873</xdr:colOff>
      <xdr:row>2</xdr:row>
      <xdr:rowOff>28575</xdr:rowOff>
    </xdr:from>
    <xdr:to>
      <xdr:col>5</xdr:col>
      <xdr:colOff>1650142</xdr:colOff>
      <xdr:row>4</xdr:row>
      <xdr:rowOff>0</xdr:rowOff>
    </xdr:to>
    <xdr:sp macro="" textlink="">
      <xdr:nvSpPr>
        <xdr:cNvPr id="62" name="Retângulo 6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Cartões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18794</xdr:colOff>
      <xdr:row>4</xdr:row>
      <xdr:rowOff>0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1569823</xdr:colOff>
      <xdr:row>2</xdr:row>
      <xdr:rowOff>28575</xdr:rowOff>
    </xdr:from>
    <xdr:to>
      <xdr:col>4</xdr:col>
      <xdr:colOff>992917</xdr:colOff>
      <xdr:row>4</xdr:row>
      <xdr:rowOff>0</xdr:rowOff>
    </xdr:to>
    <xdr:sp macro="" textlink="">
      <xdr:nvSpPr>
        <xdr:cNvPr id="64" name="Retângulo 6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Receitas</a:t>
          </a:r>
        </a:p>
      </xdr:txBody>
    </xdr:sp>
    <xdr:clientData/>
  </xdr:twoCellAnchor>
  <xdr:twoCellAnchor>
    <xdr:from>
      <xdr:col>0</xdr:col>
      <xdr:colOff>0</xdr:colOff>
      <xdr:row>8</xdr:row>
      <xdr:rowOff>152400</xdr:rowOff>
    </xdr:from>
    <xdr:to>
      <xdr:col>1</xdr:col>
      <xdr:colOff>18794</xdr:colOff>
      <xdr:row>203</xdr:row>
      <xdr:rowOff>133349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SpPr/>
      </xdr:nvSpPr>
      <xdr:spPr>
        <a:xfrm>
          <a:off x="0" y="17335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19050</xdr:colOff>
      <xdr:row>8</xdr:row>
      <xdr:rowOff>133351</xdr:rowOff>
    </xdr:to>
    <xdr:sp macro="" textlink="">
      <xdr:nvSpPr>
        <xdr:cNvPr id="66" name="Retângulo 65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1036423</xdr:colOff>
      <xdr:row>2</xdr:row>
      <xdr:rowOff>28575</xdr:rowOff>
    </xdr:from>
    <xdr:to>
      <xdr:col>8</xdr:col>
      <xdr:colOff>459517</xdr:colOff>
      <xdr:row>4</xdr:row>
      <xdr:rowOff>0</xdr:rowOff>
    </xdr:to>
    <xdr:sp macro="" textlink="">
      <xdr:nvSpPr>
        <xdr:cNvPr id="67" name="Retângulo 6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Emp. Concedido</a:t>
          </a:r>
        </a:p>
      </xdr:txBody>
    </xdr:sp>
    <xdr:clientData/>
  </xdr:twoCellAnchor>
  <xdr:twoCellAnchor>
    <xdr:from>
      <xdr:col>5</xdr:col>
      <xdr:colOff>1665073</xdr:colOff>
      <xdr:row>2</xdr:row>
      <xdr:rowOff>28575</xdr:rowOff>
    </xdr:from>
    <xdr:to>
      <xdr:col>6</xdr:col>
      <xdr:colOff>716692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Pag. de Cartão</a:t>
          </a:r>
        </a:p>
      </xdr:txBody>
    </xdr:sp>
    <xdr:clientData/>
  </xdr:twoCellAnchor>
  <xdr:twoCellAnchor>
    <xdr:from>
      <xdr:col>9</xdr:col>
      <xdr:colOff>628650</xdr:colOff>
      <xdr:row>0</xdr:row>
      <xdr:rowOff>0</xdr:rowOff>
    </xdr:from>
    <xdr:to>
      <xdr:col>39</xdr:col>
      <xdr:colOff>590550</xdr:colOff>
      <xdr:row>2</xdr:row>
      <xdr:rowOff>9525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SpPr/>
      </xdr:nvSpPr>
      <xdr:spPr>
        <a:xfrm>
          <a:off x="11753850" y="0"/>
          <a:ext cx="862965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9</xdr:col>
      <xdr:colOff>626848</xdr:colOff>
      <xdr:row>2</xdr:row>
      <xdr:rowOff>28575</xdr:rowOff>
    </xdr:from>
    <xdr:to>
      <xdr:col>39</xdr:col>
      <xdr:colOff>588748</xdr:colOff>
      <xdr:row>4</xdr:row>
      <xdr:rowOff>0</xdr:rowOff>
    </xdr:to>
    <xdr:sp macro="" textlink="">
      <xdr:nvSpPr>
        <xdr:cNvPr id="70" name="Retângulo 69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SpPr/>
      </xdr:nvSpPr>
      <xdr:spPr>
        <a:xfrm>
          <a:off x="11752048" y="409575"/>
          <a:ext cx="8629650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4</xdr:row>
          <xdr:rowOff>171450</xdr:rowOff>
        </xdr:from>
        <xdr:to>
          <xdr:col>6</xdr:col>
          <xdr:colOff>466725</xdr:colOff>
          <xdr:row>5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 Última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657225</xdr:colOff>
          <xdr:row>4</xdr:row>
          <xdr:rowOff>171450</xdr:rowOff>
        </xdr:from>
        <xdr:to>
          <xdr:col>7</xdr:col>
          <xdr:colOff>1476375</xdr:colOff>
          <xdr:row>5</xdr:row>
          <xdr:rowOff>180975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Lançamentos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847725</xdr:colOff>
      <xdr:row>0</xdr:row>
      <xdr:rowOff>0</xdr:rowOff>
    </xdr:from>
    <xdr:to>
      <xdr:col>9</xdr:col>
      <xdr:colOff>189851</xdr:colOff>
      <xdr:row>2</xdr:row>
      <xdr:rowOff>9525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36298</xdr:colOff>
      <xdr:row>0</xdr:row>
      <xdr:rowOff>0</xdr:rowOff>
    </xdr:from>
    <xdr:to>
      <xdr:col>3</xdr:col>
      <xdr:colOff>335692</xdr:colOff>
      <xdr:row>2</xdr:row>
      <xdr:rowOff>9525</xdr:rowOff>
    </xdr:to>
    <xdr:sp macro="" textlink="">
      <xdr:nvSpPr>
        <xdr:cNvPr id="25" name="Retângul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352168</xdr:colOff>
      <xdr:row>0</xdr:row>
      <xdr:rowOff>0</xdr:rowOff>
    </xdr:from>
    <xdr:to>
      <xdr:col>3</xdr:col>
      <xdr:colOff>1556437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1571625</xdr:colOff>
      <xdr:row>0</xdr:row>
      <xdr:rowOff>0</xdr:rowOff>
    </xdr:from>
    <xdr:to>
      <xdr:col>4</xdr:col>
      <xdr:colOff>994719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4</xdr:col>
      <xdr:colOff>1008105</xdr:colOff>
      <xdr:row>0</xdr:row>
      <xdr:rowOff>0</xdr:rowOff>
    </xdr:from>
    <xdr:to>
      <xdr:col>4</xdr:col>
      <xdr:colOff>2212374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4</xdr:col>
      <xdr:colOff>2228850</xdr:colOff>
      <xdr:row>0</xdr:row>
      <xdr:rowOff>0</xdr:rowOff>
    </xdr:from>
    <xdr:to>
      <xdr:col>4</xdr:col>
      <xdr:colOff>3433119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4</xdr:col>
      <xdr:colOff>3448050</xdr:colOff>
      <xdr:row>0</xdr:row>
      <xdr:rowOff>0</xdr:rowOff>
    </xdr:from>
    <xdr:to>
      <xdr:col>5</xdr:col>
      <xdr:colOff>718494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5</xdr:col>
      <xdr:colOff>731880</xdr:colOff>
      <xdr:row>0</xdr:row>
      <xdr:rowOff>0</xdr:rowOff>
    </xdr:from>
    <xdr:to>
      <xdr:col>6</xdr:col>
      <xdr:colOff>1021749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6</xdr:col>
      <xdr:colOff>1038225</xdr:colOff>
      <xdr:row>0</xdr:row>
      <xdr:rowOff>0</xdr:rowOff>
    </xdr:from>
    <xdr:to>
      <xdr:col>7</xdr:col>
      <xdr:colOff>461319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7</xdr:col>
      <xdr:colOff>476250</xdr:colOff>
      <xdr:row>0</xdr:row>
      <xdr:rowOff>0</xdr:rowOff>
    </xdr:from>
    <xdr:to>
      <xdr:col>8</xdr:col>
      <xdr:colOff>623244</xdr:colOff>
      <xdr:row>2</xdr:row>
      <xdr:rowOff>9525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5</xdr:col>
      <xdr:colOff>731623</xdr:colOff>
      <xdr:row>2</xdr:row>
      <xdr:rowOff>28575</xdr:rowOff>
    </xdr:from>
    <xdr:to>
      <xdr:col>6</xdr:col>
      <xdr:colOff>1021492</xdr:colOff>
      <xdr:row>4</xdr:row>
      <xdr:rowOff>0</xdr:rowOff>
    </xdr:to>
    <xdr:sp macro="" textlink="">
      <xdr:nvSpPr>
        <xdr:cNvPr id="34" name="Retângulo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Adquirido</a:t>
          </a:r>
        </a:p>
      </xdr:txBody>
    </xdr:sp>
    <xdr:clientData/>
  </xdr:twoCellAnchor>
  <xdr:twoCellAnchor>
    <xdr:from>
      <xdr:col>6</xdr:col>
      <xdr:colOff>1036423</xdr:colOff>
      <xdr:row>2</xdr:row>
      <xdr:rowOff>28575</xdr:rowOff>
    </xdr:from>
    <xdr:to>
      <xdr:col>7</xdr:col>
      <xdr:colOff>459517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Concedido</a:t>
          </a:r>
        </a:p>
      </xdr:txBody>
    </xdr:sp>
    <xdr:clientData/>
  </xdr:twoCellAnchor>
  <xdr:twoCellAnchor>
    <xdr:from>
      <xdr:col>1</xdr:col>
      <xdr:colOff>36298</xdr:colOff>
      <xdr:row>2</xdr:row>
      <xdr:rowOff>28575</xdr:rowOff>
    </xdr:from>
    <xdr:to>
      <xdr:col>3</xdr:col>
      <xdr:colOff>335692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350623</xdr:colOff>
      <xdr:row>2</xdr:row>
      <xdr:rowOff>28575</xdr:rowOff>
    </xdr:from>
    <xdr:to>
      <xdr:col>3</xdr:col>
      <xdr:colOff>1554892</xdr:colOff>
      <xdr:row>4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1007848</xdr:colOff>
      <xdr:row>2</xdr:row>
      <xdr:rowOff>28575</xdr:rowOff>
    </xdr:from>
    <xdr:to>
      <xdr:col>4</xdr:col>
      <xdr:colOff>2212117</xdr:colOff>
      <xdr:row>4</xdr:row>
      <xdr:rowOff>0</xdr:rowOff>
    </xdr:to>
    <xdr:sp macro="" textlink="">
      <xdr:nvSpPr>
        <xdr:cNvPr id="38" name="Retângulo 3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4</xdr:col>
      <xdr:colOff>2227048</xdr:colOff>
      <xdr:row>2</xdr:row>
      <xdr:rowOff>28575</xdr:rowOff>
    </xdr:from>
    <xdr:to>
      <xdr:col>4</xdr:col>
      <xdr:colOff>3431317</xdr:colOff>
      <xdr:row>4</xdr:row>
      <xdr:rowOff>0</xdr:rowOff>
    </xdr:to>
    <xdr:sp macro="" textlink="">
      <xdr:nvSpPr>
        <xdr:cNvPr id="39" name="Retângulo 3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Cartões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18794</xdr:colOff>
      <xdr:row>4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1569823</xdr:colOff>
      <xdr:row>2</xdr:row>
      <xdr:rowOff>28575</xdr:rowOff>
    </xdr:from>
    <xdr:to>
      <xdr:col>4</xdr:col>
      <xdr:colOff>992917</xdr:colOff>
      <xdr:row>4</xdr:row>
      <xdr:rowOff>0</xdr:rowOff>
    </xdr:to>
    <xdr:sp macro="" textlink="">
      <xdr:nvSpPr>
        <xdr:cNvPr id="41" name="Retângulo 4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Receitas</a:t>
          </a:r>
        </a:p>
      </xdr:txBody>
    </xdr:sp>
    <xdr:clientData/>
  </xdr:twoCellAnchor>
  <xdr:twoCellAnchor>
    <xdr:from>
      <xdr:col>0</xdr:col>
      <xdr:colOff>0</xdr:colOff>
      <xdr:row>8</xdr:row>
      <xdr:rowOff>152400</xdr:rowOff>
    </xdr:from>
    <xdr:to>
      <xdr:col>1</xdr:col>
      <xdr:colOff>18794</xdr:colOff>
      <xdr:row>203</xdr:row>
      <xdr:rowOff>133349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SpPr/>
      </xdr:nvSpPr>
      <xdr:spPr>
        <a:xfrm>
          <a:off x="0" y="17335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19050</xdr:colOff>
      <xdr:row>8</xdr:row>
      <xdr:rowOff>133351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474448</xdr:colOff>
      <xdr:row>2</xdr:row>
      <xdr:rowOff>28575</xdr:rowOff>
    </xdr:from>
    <xdr:to>
      <xdr:col>8</xdr:col>
      <xdr:colOff>621442</xdr:colOff>
      <xdr:row>4</xdr:row>
      <xdr:rowOff>0</xdr:rowOff>
    </xdr:to>
    <xdr:sp macro="" textlink="">
      <xdr:nvSpPr>
        <xdr:cNvPr id="44" name="Retângulo 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Transferências</a:t>
          </a:r>
        </a:p>
      </xdr:txBody>
    </xdr:sp>
    <xdr:clientData/>
  </xdr:twoCellAnchor>
  <xdr:twoCellAnchor>
    <xdr:from>
      <xdr:col>4</xdr:col>
      <xdr:colOff>3446248</xdr:colOff>
      <xdr:row>2</xdr:row>
      <xdr:rowOff>28575</xdr:rowOff>
    </xdr:from>
    <xdr:to>
      <xdr:col>5</xdr:col>
      <xdr:colOff>716692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Pag. de Cartão</a:t>
          </a:r>
        </a:p>
      </xdr:txBody>
    </xdr:sp>
    <xdr:clientData/>
  </xdr:twoCellAnchor>
  <xdr:twoCellAnchor>
    <xdr:from>
      <xdr:col>8</xdr:col>
      <xdr:colOff>628650</xdr:colOff>
      <xdr:row>0</xdr:row>
      <xdr:rowOff>0</xdr:rowOff>
    </xdr:from>
    <xdr:to>
      <xdr:col>35</xdr:col>
      <xdr:colOff>342899</xdr:colOff>
      <xdr:row>2</xdr:row>
      <xdr:rowOff>9525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SpPr/>
      </xdr:nvSpPr>
      <xdr:spPr>
        <a:xfrm>
          <a:off x="11753850" y="0"/>
          <a:ext cx="838199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8</xdr:col>
      <xdr:colOff>626848</xdr:colOff>
      <xdr:row>2</xdr:row>
      <xdr:rowOff>28575</xdr:rowOff>
    </xdr:from>
    <xdr:to>
      <xdr:col>35</xdr:col>
      <xdr:colOff>341097</xdr:colOff>
      <xdr:row>4</xdr:row>
      <xdr:rowOff>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SpPr/>
      </xdr:nvSpPr>
      <xdr:spPr>
        <a:xfrm>
          <a:off x="11752048" y="409575"/>
          <a:ext cx="838199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2667000</xdr:colOff>
          <xdr:row>4</xdr:row>
          <xdr:rowOff>171450</xdr:rowOff>
        </xdr:from>
        <xdr:to>
          <xdr:col>5</xdr:col>
          <xdr:colOff>466725</xdr:colOff>
          <xdr:row>5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 Última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4</xdr:row>
          <xdr:rowOff>171450</xdr:rowOff>
        </xdr:from>
        <xdr:to>
          <xdr:col>6</xdr:col>
          <xdr:colOff>1476375</xdr:colOff>
          <xdr:row>5</xdr:row>
          <xdr:rowOff>180975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Lançamentos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847725</xdr:colOff>
      <xdr:row>0</xdr:row>
      <xdr:rowOff>0</xdr:rowOff>
    </xdr:from>
    <xdr:to>
      <xdr:col>8</xdr:col>
      <xdr:colOff>189851</xdr:colOff>
      <xdr:row>2</xdr:row>
      <xdr:rowOff>9525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6</xdr:col>
      <xdr:colOff>278542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6</xdr:col>
      <xdr:colOff>295018</xdr:colOff>
      <xdr:row>0</xdr:row>
      <xdr:rowOff>0</xdr:rowOff>
    </xdr:from>
    <xdr:to>
      <xdr:col>8</xdr:col>
      <xdr:colOff>146737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8</xdr:col>
      <xdr:colOff>161925</xdr:colOff>
      <xdr:row>0</xdr:row>
      <xdr:rowOff>0</xdr:rowOff>
    </xdr:from>
    <xdr:to>
      <xdr:col>9</xdr:col>
      <xdr:colOff>385119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9</xdr:col>
      <xdr:colOff>398505</xdr:colOff>
      <xdr:row>0</xdr:row>
      <xdr:rowOff>0</xdr:rowOff>
    </xdr:from>
    <xdr:to>
      <xdr:col>11</xdr:col>
      <xdr:colOff>212124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11</xdr:col>
      <xdr:colOff>228600</xdr:colOff>
      <xdr:row>0</xdr:row>
      <xdr:rowOff>0</xdr:rowOff>
    </xdr:from>
    <xdr:to>
      <xdr:col>16</xdr:col>
      <xdr:colOff>347019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16</xdr:col>
      <xdr:colOff>361950</xdr:colOff>
      <xdr:row>0</xdr:row>
      <xdr:rowOff>0</xdr:rowOff>
    </xdr:from>
    <xdr:to>
      <xdr:col>17</xdr:col>
      <xdr:colOff>585144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17</xdr:col>
      <xdr:colOff>598530</xdr:colOff>
      <xdr:row>0</xdr:row>
      <xdr:rowOff>0</xdr:rowOff>
    </xdr:from>
    <xdr:to>
      <xdr:col>18</xdr:col>
      <xdr:colOff>821724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18</xdr:col>
      <xdr:colOff>838200</xdr:colOff>
      <xdr:row>0</xdr:row>
      <xdr:rowOff>0</xdr:rowOff>
    </xdr:from>
    <xdr:to>
      <xdr:col>20</xdr:col>
      <xdr:colOff>451794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20</xdr:col>
      <xdr:colOff>466725</xdr:colOff>
      <xdr:row>0</xdr:row>
      <xdr:rowOff>0</xdr:rowOff>
    </xdr:from>
    <xdr:to>
      <xdr:col>22</xdr:col>
      <xdr:colOff>451794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17</xdr:col>
      <xdr:colOff>598273</xdr:colOff>
      <xdr:row>2</xdr:row>
      <xdr:rowOff>28575</xdr:rowOff>
    </xdr:from>
    <xdr:to>
      <xdr:col>18</xdr:col>
      <xdr:colOff>821467</xdr:colOff>
      <xdr:row>4</xdr:row>
      <xdr:rowOff>0</xdr:rowOff>
    </xdr:to>
    <xdr:sp macro="" textlink="">
      <xdr:nvSpPr>
        <xdr:cNvPr id="57" name="Retângulo 5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 Anual</a:t>
          </a:r>
        </a:p>
      </xdr:txBody>
    </xdr:sp>
    <xdr:clientData/>
  </xdr:twoCellAnchor>
  <xdr:twoCellAnchor>
    <xdr:from>
      <xdr:col>18</xdr:col>
      <xdr:colOff>836398</xdr:colOff>
      <xdr:row>2</xdr:row>
      <xdr:rowOff>28575</xdr:rowOff>
    </xdr:from>
    <xdr:to>
      <xdr:col>20</xdr:col>
      <xdr:colOff>449992</xdr:colOff>
      <xdr:row>4</xdr:row>
      <xdr:rowOff>0</xdr:rowOff>
    </xdr:to>
    <xdr:sp macro="" textlink="">
      <xdr:nvSpPr>
        <xdr:cNvPr id="58" name="Retângulo 5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Receitas</a:t>
          </a:r>
        </a:p>
      </xdr:txBody>
    </xdr:sp>
    <xdr:clientData/>
  </xdr:twoCellAnchor>
  <xdr:twoCellAnchor>
    <xdr:from>
      <xdr:col>20</xdr:col>
      <xdr:colOff>464923</xdr:colOff>
      <xdr:row>2</xdr:row>
      <xdr:rowOff>28575</xdr:rowOff>
    </xdr:from>
    <xdr:to>
      <xdr:col>22</xdr:col>
      <xdr:colOff>449992</xdr:colOff>
      <xdr:row>4</xdr:row>
      <xdr:rowOff>0</xdr:rowOff>
    </xdr:to>
    <xdr:sp macro="" textlink="">
      <xdr:nvSpPr>
        <xdr:cNvPr id="59" name="Retângulo 5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Despesas</a:t>
          </a: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6</xdr:col>
      <xdr:colOff>278542</xdr:colOff>
      <xdr:row>4</xdr:row>
      <xdr:rowOff>0</xdr:rowOff>
    </xdr:to>
    <xdr:sp macro="" textlink="">
      <xdr:nvSpPr>
        <xdr:cNvPr id="60" name="Retângulo 5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293473</xdr:colOff>
      <xdr:row>2</xdr:row>
      <xdr:rowOff>28575</xdr:rowOff>
    </xdr:from>
    <xdr:to>
      <xdr:col>8</xdr:col>
      <xdr:colOff>145192</xdr:colOff>
      <xdr:row>4</xdr:row>
      <xdr:rowOff>0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160123</xdr:colOff>
      <xdr:row>2</xdr:row>
      <xdr:rowOff>28575</xdr:rowOff>
    </xdr:from>
    <xdr:to>
      <xdr:col>9</xdr:col>
      <xdr:colOff>383317</xdr:colOff>
      <xdr:row>4</xdr:row>
      <xdr:rowOff>0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19050</xdr:rowOff>
    </xdr:from>
    <xdr:to>
      <xdr:col>1</xdr:col>
      <xdr:colOff>56894</xdr:colOff>
      <xdr:row>204</xdr:row>
      <xdr:rowOff>190499</xdr:rowOff>
    </xdr:to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SpPr/>
      </xdr:nvSpPr>
      <xdr:spPr>
        <a:xfrm>
          <a:off x="0" y="1800225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10</xdr:row>
      <xdr:rowOff>1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SpPr/>
      </xdr:nvSpPr>
      <xdr:spPr>
        <a:xfrm>
          <a:off x="0" y="771525"/>
          <a:ext cx="771525" cy="100965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16</xdr:col>
      <xdr:colOff>360148</xdr:colOff>
      <xdr:row>2</xdr:row>
      <xdr:rowOff>28575</xdr:rowOff>
    </xdr:from>
    <xdr:to>
      <xdr:col>17</xdr:col>
      <xdr:colOff>583342</xdr:colOff>
      <xdr:row>4</xdr:row>
      <xdr:rowOff>0</xdr:rowOff>
    </xdr:to>
    <xdr:sp macro="" textlink="">
      <xdr:nvSpPr>
        <xdr:cNvPr id="66" name="Retângulo 6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 Mensal</a:t>
          </a:r>
        </a:p>
      </xdr:txBody>
    </xdr:sp>
    <xdr:clientData/>
  </xdr:twoCellAnchor>
  <xdr:twoCellAnchor>
    <xdr:from>
      <xdr:col>22</xdr:col>
      <xdr:colOff>457201</xdr:colOff>
      <xdr:row>0</xdr:row>
      <xdr:rowOff>0</xdr:rowOff>
    </xdr:from>
    <xdr:to>
      <xdr:col>34</xdr:col>
      <xdr:colOff>514350</xdr:colOff>
      <xdr:row>2</xdr:row>
      <xdr:rowOff>9525</xdr:rowOff>
    </xdr:to>
    <xdr:sp macro="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SpPr/>
      </xdr:nvSpPr>
      <xdr:spPr>
        <a:xfrm>
          <a:off x="11753851" y="0"/>
          <a:ext cx="70580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22</xdr:col>
      <xdr:colOff>455399</xdr:colOff>
      <xdr:row>2</xdr:row>
      <xdr:rowOff>28575</xdr:rowOff>
    </xdr:from>
    <xdr:to>
      <xdr:col>34</xdr:col>
      <xdr:colOff>512548</xdr:colOff>
      <xdr:row>4</xdr:row>
      <xdr:rowOff>0</xdr:rowOff>
    </xdr:to>
    <xdr:sp macro="" textlink="">
      <xdr:nvSpPr>
        <xdr:cNvPr id="68" name="Retângulo 67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SpPr/>
      </xdr:nvSpPr>
      <xdr:spPr>
        <a:xfrm>
          <a:off x="11752049" y="409575"/>
          <a:ext cx="70580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226798</xdr:colOff>
      <xdr:row>2</xdr:row>
      <xdr:rowOff>28575</xdr:rowOff>
    </xdr:from>
    <xdr:to>
      <xdr:col>16</xdr:col>
      <xdr:colOff>345217</xdr:colOff>
      <xdr:row>4</xdr:row>
      <xdr:rowOff>0</xdr:rowOff>
    </xdr:to>
    <xdr:sp macro="" textlink="">
      <xdr:nvSpPr>
        <xdr:cNvPr id="69" name="Retângulo 6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Fluxo Anual</a:t>
          </a:r>
        </a:p>
      </xdr:txBody>
    </xdr:sp>
    <xdr:clientData/>
  </xdr:twoCellAnchor>
  <xdr:twoCellAnchor>
    <xdr:from>
      <xdr:col>9</xdr:col>
      <xdr:colOff>398248</xdr:colOff>
      <xdr:row>2</xdr:row>
      <xdr:rowOff>28575</xdr:rowOff>
    </xdr:from>
    <xdr:to>
      <xdr:col>11</xdr:col>
      <xdr:colOff>211867</xdr:colOff>
      <xdr:row>4</xdr:row>
      <xdr:rowOff>0</xdr:rowOff>
    </xdr:to>
    <xdr:sp macro="" textlink="">
      <xdr:nvSpPr>
        <xdr:cNvPr id="70" name="Retângulo 6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Fluxo</a:t>
          </a:r>
          <a:r>
            <a:rPr lang="pt-BR" sz="1100" baseline="0">
              <a:solidFill>
                <a:sysClr val="windowText" lastClr="000000"/>
              </a:solidFill>
            </a:rPr>
            <a:t> Mensal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21</xdr:col>
      <xdr:colOff>228600</xdr:colOff>
      <xdr:row>0</xdr:row>
      <xdr:rowOff>0</xdr:rowOff>
    </xdr:from>
    <xdr:to>
      <xdr:col>22</xdr:col>
      <xdr:colOff>18401</xdr:colOff>
      <xdr:row>2</xdr:row>
      <xdr:rowOff>9525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  <xdr:twoCellAnchor>
    <xdr:from>
      <xdr:col>19</xdr:col>
      <xdr:colOff>247650</xdr:colOff>
      <xdr:row>8</xdr:row>
      <xdr:rowOff>180974</xdr:rowOff>
    </xdr:from>
    <xdr:to>
      <xdr:col>23</xdr:col>
      <xdr:colOff>400050</xdr:colOff>
      <xdr:row>26</xdr:row>
      <xdr:rowOff>9525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2</xdr:col>
      <xdr:colOff>992917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2</xdr:col>
      <xdr:colOff>1009393</xdr:colOff>
      <xdr:row>0</xdr:row>
      <xdr:rowOff>0</xdr:rowOff>
    </xdr:from>
    <xdr:to>
      <xdr:col>3</xdr:col>
      <xdr:colOff>337237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352425</xdr:colOff>
      <xdr:row>0</xdr:row>
      <xdr:rowOff>0</xdr:rowOff>
    </xdr:from>
    <xdr:to>
      <xdr:col>5</xdr:col>
      <xdr:colOff>13644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27030</xdr:colOff>
      <xdr:row>0</xdr:row>
      <xdr:rowOff>0</xdr:rowOff>
    </xdr:from>
    <xdr:to>
      <xdr:col>6</xdr:col>
      <xdr:colOff>459774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6</xdr:col>
      <xdr:colOff>476250</xdr:colOff>
      <xdr:row>0</xdr:row>
      <xdr:rowOff>0</xdr:rowOff>
    </xdr:from>
    <xdr:to>
      <xdr:col>8</xdr:col>
      <xdr:colOff>137469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152400</xdr:colOff>
      <xdr:row>0</xdr:row>
      <xdr:rowOff>0</xdr:rowOff>
    </xdr:from>
    <xdr:to>
      <xdr:col>9</xdr:col>
      <xdr:colOff>585144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9</xdr:col>
      <xdr:colOff>598530</xdr:colOff>
      <xdr:row>0</xdr:row>
      <xdr:rowOff>0</xdr:rowOff>
    </xdr:from>
    <xdr:to>
      <xdr:col>11</xdr:col>
      <xdr:colOff>259749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11</xdr:col>
      <xdr:colOff>276225</xdr:colOff>
      <xdr:row>0</xdr:row>
      <xdr:rowOff>0</xdr:rowOff>
    </xdr:from>
    <xdr:to>
      <xdr:col>12</xdr:col>
      <xdr:colOff>708969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12</xdr:col>
      <xdr:colOff>723900</xdr:colOff>
      <xdr:row>0</xdr:row>
      <xdr:rowOff>0</xdr:rowOff>
    </xdr:from>
    <xdr:to>
      <xdr:col>14</xdr:col>
      <xdr:colOff>385119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9</xdr:col>
      <xdr:colOff>598273</xdr:colOff>
      <xdr:row>2</xdr:row>
      <xdr:rowOff>28575</xdr:rowOff>
    </xdr:from>
    <xdr:to>
      <xdr:col>11</xdr:col>
      <xdr:colOff>259492</xdr:colOff>
      <xdr:row>4</xdr:row>
      <xdr:rowOff>0</xdr:rowOff>
    </xdr:to>
    <xdr:sp macro="" textlink="">
      <xdr:nvSpPr>
        <xdr:cNvPr id="57" name="Retângulo 5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D00-000039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 Anual</a:t>
          </a:r>
        </a:p>
      </xdr:txBody>
    </xdr:sp>
    <xdr:clientData/>
  </xdr:twoCellAnchor>
  <xdr:twoCellAnchor>
    <xdr:from>
      <xdr:col>11</xdr:col>
      <xdr:colOff>274423</xdr:colOff>
      <xdr:row>2</xdr:row>
      <xdr:rowOff>28575</xdr:rowOff>
    </xdr:from>
    <xdr:to>
      <xdr:col>12</xdr:col>
      <xdr:colOff>707167</xdr:colOff>
      <xdr:row>4</xdr:row>
      <xdr:rowOff>0</xdr:rowOff>
    </xdr:to>
    <xdr:sp macro="" textlink="">
      <xdr:nvSpPr>
        <xdr:cNvPr id="58" name="Retângulo 5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Receitas</a:t>
          </a:r>
        </a:p>
      </xdr:txBody>
    </xdr:sp>
    <xdr:clientData/>
  </xdr:twoCellAnchor>
  <xdr:twoCellAnchor>
    <xdr:from>
      <xdr:col>12</xdr:col>
      <xdr:colOff>722098</xdr:colOff>
      <xdr:row>2</xdr:row>
      <xdr:rowOff>28575</xdr:rowOff>
    </xdr:from>
    <xdr:to>
      <xdr:col>14</xdr:col>
      <xdr:colOff>383317</xdr:colOff>
      <xdr:row>4</xdr:row>
      <xdr:rowOff>0</xdr:rowOff>
    </xdr:to>
    <xdr:sp macro="" textlink="">
      <xdr:nvSpPr>
        <xdr:cNvPr id="59" name="Retângulo 5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Despesas</a:t>
          </a: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2</xdr:col>
      <xdr:colOff>992917</xdr:colOff>
      <xdr:row>4</xdr:row>
      <xdr:rowOff>0</xdr:rowOff>
    </xdr:to>
    <xdr:sp macro="" textlink="">
      <xdr:nvSpPr>
        <xdr:cNvPr id="60" name="Retângulo 5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1007848</xdr:colOff>
      <xdr:row>2</xdr:row>
      <xdr:rowOff>28575</xdr:rowOff>
    </xdr:from>
    <xdr:to>
      <xdr:col>3</xdr:col>
      <xdr:colOff>335692</xdr:colOff>
      <xdr:row>4</xdr:row>
      <xdr:rowOff>0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26773</xdr:colOff>
      <xdr:row>2</xdr:row>
      <xdr:rowOff>28575</xdr:rowOff>
    </xdr:from>
    <xdr:to>
      <xdr:col>6</xdr:col>
      <xdr:colOff>459517</xdr:colOff>
      <xdr:row>4</xdr:row>
      <xdr:rowOff>0</xdr:rowOff>
    </xdr:to>
    <xdr:sp macro="" textlink="">
      <xdr:nvSpPr>
        <xdr:cNvPr id="62" name="Retângulo 6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Fluxo</a:t>
          </a:r>
          <a:r>
            <a:rPr lang="pt-BR" sz="1100" baseline="0"/>
            <a:t> Mensal</a:t>
          </a:r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350623</xdr:colOff>
      <xdr:row>2</xdr:row>
      <xdr:rowOff>28575</xdr:rowOff>
    </xdr:from>
    <xdr:to>
      <xdr:col>5</xdr:col>
      <xdr:colOff>11842</xdr:colOff>
      <xdr:row>4</xdr:row>
      <xdr:rowOff>0</xdr:rowOff>
    </xdr:to>
    <xdr:sp macro="" textlink="">
      <xdr:nvSpPr>
        <xdr:cNvPr id="64" name="Retângulo 6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40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76200</xdr:rowOff>
    </xdr:from>
    <xdr:to>
      <xdr:col>1</xdr:col>
      <xdr:colOff>56894</xdr:colOff>
      <xdr:row>205</xdr:row>
      <xdr:rowOff>19049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SpPr/>
      </xdr:nvSpPr>
      <xdr:spPr>
        <a:xfrm>
          <a:off x="0" y="1895475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10</xdr:row>
      <xdr:rowOff>57151</xdr:rowOff>
    </xdr:to>
    <xdr:sp macro="" textlink="">
      <xdr:nvSpPr>
        <xdr:cNvPr id="66" name="Retângulo 65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SpPr/>
      </xdr:nvSpPr>
      <xdr:spPr>
        <a:xfrm>
          <a:off x="0" y="771525"/>
          <a:ext cx="771525" cy="11334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150598</xdr:colOff>
      <xdr:row>2</xdr:row>
      <xdr:rowOff>28575</xdr:rowOff>
    </xdr:from>
    <xdr:to>
      <xdr:col>9</xdr:col>
      <xdr:colOff>583342</xdr:colOff>
      <xdr:row>4</xdr:row>
      <xdr:rowOff>0</xdr:rowOff>
    </xdr:to>
    <xdr:sp macro="" textlink="">
      <xdr:nvSpPr>
        <xdr:cNvPr id="67" name="Retângulo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 Mensal</a:t>
          </a:r>
        </a:p>
      </xdr:txBody>
    </xdr:sp>
    <xdr:clientData/>
  </xdr:twoCellAnchor>
  <xdr:twoCellAnchor>
    <xdr:from>
      <xdr:col>14</xdr:col>
      <xdr:colOff>390525</xdr:colOff>
      <xdr:row>0</xdr:row>
      <xdr:rowOff>0</xdr:rowOff>
    </xdr:from>
    <xdr:to>
      <xdr:col>51</xdr:col>
      <xdr:colOff>57150</xdr:colOff>
      <xdr:row>2</xdr:row>
      <xdr:rowOff>9525</xdr:rowOff>
    </xdr:to>
    <xdr:sp macro="" textlink="">
      <xdr:nvSpPr>
        <xdr:cNvPr id="68" name="Retângulo 67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SpPr/>
      </xdr:nvSpPr>
      <xdr:spPr>
        <a:xfrm>
          <a:off x="11753850" y="0"/>
          <a:ext cx="836295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14</xdr:col>
      <xdr:colOff>388722</xdr:colOff>
      <xdr:row>2</xdr:row>
      <xdr:rowOff>28575</xdr:rowOff>
    </xdr:from>
    <xdr:to>
      <xdr:col>51</xdr:col>
      <xdr:colOff>64764</xdr:colOff>
      <xdr:row>4</xdr:row>
      <xdr:rowOff>0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SpPr/>
      </xdr:nvSpPr>
      <xdr:spPr>
        <a:xfrm>
          <a:off x="11752047" y="409575"/>
          <a:ext cx="8372367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6</xdr:col>
      <xdr:colOff>474448</xdr:colOff>
      <xdr:row>2</xdr:row>
      <xdr:rowOff>28575</xdr:rowOff>
    </xdr:from>
    <xdr:to>
      <xdr:col>8</xdr:col>
      <xdr:colOff>135667</xdr:colOff>
      <xdr:row>4</xdr:row>
      <xdr:rowOff>0</xdr:rowOff>
    </xdr:to>
    <xdr:sp macro="" textlink="">
      <xdr:nvSpPr>
        <xdr:cNvPr id="70" name="Retângulo 6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D00-000046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Fluxo Anual</a:t>
          </a:r>
        </a:p>
      </xdr:txBody>
    </xdr:sp>
    <xdr:clientData/>
  </xdr:twoCellAnchor>
  <xdr:twoCellAnchor editAs="oneCell">
    <xdr:from>
      <xdr:col>13</xdr:col>
      <xdr:colOff>323850</xdr:colOff>
      <xdr:row>0</xdr:row>
      <xdr:rowOff>0</xdr:rowOff>
    </xdr:from>
    <xdr:to>
      <xdr:col>13</xdr:col>
      <xdr:colOff>723251</xdr:colOff>
      <xdr:row>2</xdr:row>
      <xdr:rowOff>9525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611917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628393</xdr:colOff>
      <xdr:row>0</xdr:row>
      <xdr:rowOff>0</xdr:rowOff>
    </xdr:from>
    <xdr:to>
      <xdr:col>4</xdr:col>
      <xdr:colOff>194362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209550</xdr:colOff>
      <xdr:row>0</xdr:row>
      <xdr:rowOff>0</xdr:rowOff>
    </xdr:from>
    <xdr:to>
      <xdr:col>5</xdr:col>
      <xdr:colOff>432744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446130</xdr:colOff>
      <xdr:row>0</xdr:row>
      <xdr:rowOff>0</xdr:rowOff>
    </xdr:from>
    <xdr:to>
      <xdr:col>6</xdr:col>
      <xdr:colOff>669324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6</xdr:col>
      <xdr:colOff>685800</xdr:colOff>
      <xdr:row>0</xdr:row>
      <xdr:rowOff>0</xdr:rowOff>
    </xdr:from>
    <xdr:to>
      <xdr:col>8</xdr:col>
      <xdr:colOff>299394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314325</xdr:colOff>
      <xdr:row>0</xdr:row>
      <xdr:rowOff>0</xdr:rowOff>
    </xdr:from>
    <xdr:to>
      <xdr:col>9</xdr:col>
      <xdr:colOff>1137594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9</xdr:col>
      <xdr:colOff>1150980</xdr:colOff>
      <xdr:row>0</xdr:row>
      <xdr:rowOff>0</xdr:rowOff>
    </xdr:from>
    <xdr:to>
      <xdr:col>10</xdr:col>
      <xdr:colOff>716949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10</xdr:col>
      <xdr:colOff>733425</xdr:colOff>
      <xdr:row>0</xdr:row>
      <xdr:rowOff>0</xdr:rowOff>
    </xdr:from>
    <xdr:to>
      <xdr:col>11</xdr:col>
      <xdr:colOff>956619</xdr:colOff>
      <xdr:row>2</xdr:row>
      <xdr:rowOff>9525</xdr:rowOff>
    </xdr:to>
    <xdr:sp macro="" textlink="">
      <xdr:nvSpPr>
        <xdr:cNvPr id="33" name="Retângulo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11</xdr:col>
      <xdr:colOff>971550</xdr:colOff>
      <xdr:row>0</xdr:row>
      <xdr:rowOff>0</xdr:rowOff>
    </xdr:from>
    <xdr:to>
      <xdr:col>13</xdr:col>
      <xdr:colOff>213669</xdr:colOff>
      <xdr:row>2</xdr:row>
      <xdr:rowOff>9525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9</xdr:col>
      <xdr:colOff>1150723</xdr:colOff>
      <xdr:row>2</xdr:row>
      <xdr:rowOff>28575</xdr:rowOff>
    </xdr:from>
    <xdr:to>
      <xdr:col>10</xdr:col>
      <xdr:colOff>716692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 Anual</a:t>
          </a:r>
        </a:p>
      </xdr:txBody>
    </xdr:sp>
    <xdr:clientData/>
  </xdr:twoCellAnchor>
  <xdr:twoCellAnchor>
    <xdr:from>
      <xdr:col>10</xdr:col>
      <xdr:colOff>731623</xdr:colOff>
      <xdr:row>2</xdr:row>
      <xdr:rowOff>28575</xdr:rowOff>
    </xdr:from>
    <xdr:to>
      <xdr:col>11</xdr:col>
      <xdr:colOff>954817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Receitas</a:t>
          </a:r>
        </a:p>
      </xdr:txBody>
    </xdr:sp>
    <xdr:clientData/>
  </xdr:twoCellAnchor>
  <xdr:twoCellAnchor>
    <xdr:from>
      <xdr:col>11</xdr:col>
      <xdr:colOff>969748</xdr:colOff>
      <xdr:row>2</xdr:row>
      <xdr:rowOff>28575</xdr:rowOff>
    </xdr:from>
    <xdr:to>
      <xdr:col>13</xdr:col>
      <xdr:colOff>211867</xdr:colOff>
      <xdr:row>4</xdr:row>
      <xdr:rowOff>0</xdr:rowOff>
    </xdr:to>
    <xdr:sp macro="" textlink="">
      <xdr:nvSpPr>
        <xdr:cNvPr id="37" name="Retângulo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Despesas</a:t>
          </a: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3</xdr:col>
      <xdr:colOff>611917</xdr:colOff>
      <xdr:row>4</xdr:row>
      <xdr:rowOff>0</xdr:rowOff>
    </xdr:to>
    <xdr:sp macro="" textlink="">
      <xdr:nvSpPr>
        <xdr:cNvPr id="38" name="Retângulo 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626848</xdr:colOff>
      <xdr:row>2</xdr:row>
      <xdr:rowOff>28575</xdr:rowOff>
    </xdr:from>
    <xdr:to>
      <xdr:col>4</xdr:col>
      <xdr:colOff>192817</xdr:colOff>
      <xdr:row>4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445873</xdr:colOff>
      <xdr:row>2</xdr:row>
      <xdr:rowOff>28575</xdr:rowOff>
    </xdr:from>
    <xdr:to>
      <xdr:col>6</xdr:col>
      <xdr:colOff>669067</xdr:colOff>
      <xdr:row>4</xdr:row>
      <xdr:rowOff>0</xdr:rowOff>
    </xdr:to>
    <xdr:sp macro="" textlink="">
      <xdr:nvSpPr>
        <xdr:cNvPr id="40" name="Retângulo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Fluxo</a:t>
          </a:r>
          <a:r>
            <a:rPr lang="pt-BR" sz="1100" baseline="0"/>
            <a:t> Mensal</a:t>
          </a:r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207748</xdr:colOff>
      <xdr:row>2</xdr:row>
      <xdr:rowOff>28575</xdr:rowOff>
    </xdr:from>
    <xdr:to>
      <xdr:col>5</xdr:col>
      <xdr:colOff>430942</xdr:colOff>
      <xdr:row>4</xdr:row>
      <xdr:rowOff>0</xdr:rowOff>
    </xdr:to>
    <xdr:sp macro="" textlink="">
      <xdr:nvSpPr>
        <xdr:cNvPr id="42" name="Retângulo 4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8</xdr:row>
      <xdr:rowOff>209550</xdr:rowOff>
    </xdr:from>
    <xdr:to>
      <xdr:col>1</xdr:col>
      <xdr:colOff>56894</xdr:colOff>
      <xdr:row>204</xdr:row>
      <xdr:rowOff>95249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E00-00002B000000}"/>
            </a:ext>
          </a:extLst>
        </xdr:cNvPr>
        <xdr:cNvSpPr/>
      </xdr:nvSpPr>
      <xdr:spPr>
        <a:xfrm>
          <a:off x="0" y="19240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190501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SpPr/>
      </xdr:nvSpPr>
      <xdr:spPr>
        <a:xfrm>
          <a:off x="0" y="771525"/>
          <a:ext cx="771525" cy="11334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13</xdr:col>
      <xdr:colOff>219076</xdr:colOff>
      <xdr:row>0</xdr:row>
      <xdr:rowOff>0</xdr:rowOff>
    </xdr:from>
    <xdr:to>
      <xdr:col>23</xdr:col>
      <xdr:colOff>400050</xdr:colOff>
      <xdr:row>2</xdr:row>
      <xdr:rowOff>9525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SpPr/>
      </xdr:nvSpPr>
      <xdr:spPr>
        <a:xfrm>
          <a:off x="11753851" y="0"/>
          <a:ext cx="631507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13</xdr:col>
      <xdr:colOff>217274</xdr:colOff>
      <xdr:row>2</xdr:row>
      <xdr:rowOff>28575</xdr:rowOff>
    </xdr:from>
    <xdr:to>
      <xdr:col>23</xdr:col>
      <xdr:colOff>398248</xdr:colOff>
      <xdr:row>4</xdr:row>
      <xdr:rowOff>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SpPr/>
      </xdr:nvSpPr>
      <xdr:spPr>
        <a:xfrm>
          <a:off x="11752049" y="409575"/>
          <a:ext cx="631507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6</xdr:col>
      <xdr:colOff>683998</xdr:colOff>
      <xdr:row>2</xdr:row>
      <xdr:rowOff>28575</xdr:rowOff>
    </xdr:from>
    <xdr:to>
      <xdr:col>8</xdr:col>
      <xdr:colOff>297592</xdr:colOff>
      <xdr:row>4</xdr:row>
      <xdr:rowOff>0</xdr:rowOff>
    </xdr:to>
    <xdr:sp macro="" textlink="">
      <xdr:nvSpPr>
        <xdr:cNvPr id="47" name="Retângulo 4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Fluxo Anual</a:t>
          </a:r>
        </a:p>
      </xdr:txBody>
    </xdr:sp>
    <xdr:clientData/>
  </xdr:twoCellAnchor>
  <xdr:twoCellAnchor>
    <xdr:from>
      <xdr:col>8</xdr:col>
      <xdr:colOff>312523</xdr:colOff>
      <xdr:row>2</xdr:row>
      <xdr:rowOff>28575</xdr:rowOff>
    </xdr:from>
    <xdr:to>
      <xdr:col>9</xdr:col>
      <xdr:colOff>1135792</xdr:colOff>
      <xdr:row>4</xdr:row>
      <xdr:rowOff>0</xdr:rowOff>
    </xdr:to>
    <xdr:sp macro="" textlink="">
      <xdr:nvSpPr>
        <xdr:cNvPr id="71" name="Retângulo 7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E00-000047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Resultado Mensal</a:t>
          </a:r>
        </a:p>
      </xdr:txBody>
    </xdr:sp>
    <xdr:clientData/>
  </xdr:twoCellAnchor>
  <xdr:twoCellAnchor editAs="oneCell">
    <xdr:from>
      <xdr:col>12</xdr:col>
      <xdr:colOff>361950</xdr:colOff>
      <xdr:row>0</xdr:row>
      <xdr:rowOff>0</xdr:rowOff>
    </xdr:from>
    <xdr:to>
      <xdr:col>12</xdr:col>
      <xdr:colOff>761351</xdr:colOff>
      <xdr:row>2</xdr:row>
      <xdr:rowOff>9525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145192</xdr:colOff>
      <xdr:row>2</xdr:row>
      <xdr:rowOff>9525</xdr:rowOff>
    </xdr:to>
    <xdr:sp macro="" textlink="">
      <xdr:nvSpPr>
        <xdr:cNvPr id="25" name="Retângul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161668</xdr:colOff>
      <xdr:row>0</xdr:row>
      <xdr:rowOff>0</xdr:rowOff>
    </xdr:from>
    <xdr:to>
      <xdr:col>4</xdr:col>
      <xdr:colOff>489637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504825</xdr:colOff>
      <xdr:row>0</xdr:row>
      <xdr:rowOff>0</xdr:rowOff>
    </xdr:from>
    <xdr:to>
      <xdr:col>5</xdr:col>
      <xdr:colOff>832794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846180</xdr:colOff>
      <xdr:row>0</xdr:row>
      <xdr:rowOff>0</xdr:rowOff>
    </xdr:from>
    <xdr:to>
      <xdr:col>8</xdr:col>
      <xdr:colOff>78774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8</xdr:col>
      <xdr:colOff>95250</xdr:colOff>
      <xdr:row>0</xdr:row>
      <xdr:rowOff>0</xdr:rowOff>
    </xdr:from>
    <xdr:to>
      <xdr:col>9</xdr:col>
      <xdr:colOff>423219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9</xdr:col>
      <xdr:colOff>438150</xdr:colOff>
      <xdr:row>0</xdr:row>
      <xdr:rowOff>0</xdr:rowOff>
    </xdr:from>
    <xdr:to>
      <xdr:col>10</xdr:col>
      <xdr:colOff>766119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10</xdr:col>
      <xdr:colOff>779505</xdr:colOff>
      <xdr:row>0</xdr:row>
      <xdr:rowOff>0</xdr:rowOff>
    </xdr:from>
    <xdr:to>
      <xdr:col>13</xdr:col>
      <xdr:colOff>12099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13</xdr:col>
      <xdr:colOff>28575</xdr:colOff>
      <xdr:row>0</xdr:row>
      <xdr:rowOff>0</xdr:rowOff>
    </xdr:from>
    <xdr:to>
      <xdr:col>14</xdr:col>
      <xdr:colOff>356544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14</xdr:col>
      <xdr:colOff>371475</xdr:colOff>
      <xdr:row>0</xdr:row>
      <xdr:rowOff>0</xdr:rowOff>
    </xdr:from>
    <xdr:to>
      <xdr:col>15</xdr:col>
      <xdr:colOff>699444</xdr:colOff>
      <xdr:row>2</xdr:row>
      <xdr:rowOff>9525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13</xdr:col>
      <xdr:colOff>26773</xdr:colOff>
      <xdr:row>2</xdr:row>
      <xdr:rowOff>28575</xdr:rowOff>
    </xdr:from>
    <xdr:to>
      <xdr:col>14</xdr:col>
      <xdr:colOff>354742</xdr:colOff>
      <xdr:row>4</xdr:row>
      <xdr:rowOff>0</xdr:rowOff>
    </xdr:to>
    <xdr:sp macro="" textlink="">
      <xdr:nvSpPr>
        <xdr:cNvPr id="34" name="Retângulo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Receitas</a:t>
          </a:r>
        </a:p>
      </xdr:txBody>
    </xdr:sp>
    <xdr:clientData/>
  </xdr:twoCellAnchor>
  <xdr:twoCellAnchor>
    <xdr:from>
      <xdr:col>14</xdr:col>
      <xdr:colOff>369673</xdr:colOff>
      <xdr:row>2</xdr:row>
      <xdr:rowOff>28575</xdr:rowOff>
    </xdr:from>
    <xdr:to>
      <xdr:col>15</xdr:col>
      <xdr:colOff>697642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Despesas</a:t>
          </a: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3</xdr:col>
      <xdr:colOff>145192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160123</xdr:colOff>
      <xdr:row>2</xdr:row>
      <xdr:rowOff>28575</xdr:rowOff>
    </xdr:from>
    <xdr:to>
      <xdr:col>4</xdr:col>
      <xdr:colOff>488092</xdr:colOff>
      <xdr:row>4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845923</xdr:colOff>
      <xdr:row>2</xdr:row>
      <xdr:rowOff>28575</xdr:rowOff>
    </xdr:from>
    <xdr:to>
      <xdr:col>8</xdr:col>
      <xdr:colOff>78517</xdr:colOff>
      <xdr:row>4</xdr:row>
      <xdr:rowOff>0</xdr:rowOff>
    </xdr:to>
    <xdr:sp macro="" textlink="">
      <xdr:nvSpPr>
        <xdr:cNvPr id="38" name="Retângulo 3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Fluxo</a:t>
          </a:r>
          <a:r>
            <a:rPr lang="pt-BR" sz="1100" baseline="0"/>
            <a:t> Mensal</a:t>
          </a:r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503023</xdr:colOff>
      <xdr:row>2</xdr:row>
      <xdr:rowOff>28575</xdr:rowOff>
    </xdr:from>
    <xdr:to>
      <xdr:col>5</xdr:col>
      <xdr:colOff>830992</xdr:colOff>
      <xdr:row>4</xdr:row>
      <xdr:rowOff>0</xdr:rowOff>
    </xdr:to>
    <xdr:sp macro="" textlink="">
      <xdr:nvSpPr>
        <xdr:cNvPr id="40" name="Retângulo 3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9</xdr:row>
      <xdr:rowOff>114300</xdr:rowOff>
    </xdr:from>
    <xdr:to>
      <xdr:col>1</xdr:col>
      <xdr:colOff>56894</xdr:colOff>
      <xdr:row>204</xdr:row>
      <xdr:rowOff>95249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SpPr/>
      </xdr:nvSpPr>
      <xdr:spPr>
        <a:xfrm>
          <a:off x="0" y="19240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9</xdr:row>
      <xdr:rowOff>95251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SpPr/>
      </xdr:nvSpPr>
      <xdr:spPr>
        <a:xfrm>
          <a:off x="0" y="771525"/>
          <a:ext cx="771525" cy="11334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15</xdr:col>
      <xdr:colOff>704851</xdr:colOff>
      <xdr:row>0</xdr:row>
      <xdr:rowOff>0</xdr:rowOff>
    </xdr:from>
    <xdr:to>
      <xdr:col>26</xdr:col>
      <xdr:colOff>161925</xdr:colOff>
      <xdr:row>2</xdr:row>
      <xdr:rowOff>9525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SpPr/>
      </xdr:nvSpPr>
      <xdr:spPr>
        <a:xfrm>
          <a:off x="11753851" y="0"/>
          <a:ext cx="58769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15</xdr:col>
      <xdr:colOff>703049</xdr:colOff>
      <xdr:row>2</xdr:row>
      <xdr:rowOff>28575</xdr:rowOff>
    </xdr:from>
    <xdr:to>
      <xdr:col>26</xdr:col>
      <xdr:colOff>160123</xdr:colOff>
      <xdr:row>4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SpPr/>
      </xdr:nvSpPr>
      <xdr:spPr>
        <a:xfrm>
          <a:off x="11752049" y="409575"/>
          <a:ext cx="58769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93448</xdr:colOff>
      <xdr:row>2</xdr:row>
      <xdr:rowOff>28575</xdr:rowOff>
    </xdr:from>
    <xdr:to>
      <xdr:col>9</xdr:col>
      <xdr:colOff>421417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Fluxo Anual</a:t>
          </a:r>
        </a:p>
      </xdr:txBody>
    </xdr:sp>
    <xdr:clientData/>
  </xdr:twoCellAnchor>
  <xdr:twoCellAnchor>
    <xdr:from>
      <xdr:col>9</xdr:col>
      <xdr:colOff>436348</xdr:colOff>
      <xdr:row>2</xdr:row>
      <xdr:rowOff>28575</xdr:rowOff>
    </xdr:from>
    <xdr:to>
      <xdr:col>10</xdr:col>
      <xdr:colOff>764317</xdr:colOff>
      <xdr:row>4</xdr:row>
      <xdr:rowOff>0</xdr:rowOff>
    </xdr:to>
    <xdr:sp macro="" textlink="">
      <xdr:nvSpPr>
        <xdr:cNvPr id="46" name="Retângulo 4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 Mensal</a:t>
          </a:r>
        </a:p>
      </xdr:txBody>
    </xdr:sp>
    <xdr:clientData/>
  </xdr:twoCellAnchor>
  <xdr:twoCellAnchor>
    <xdr:from>
      <xdr:col>10</xdr:col>
      <xdr:colOff>779248</xdr:colOff>
      <xdr:row>2</xdr:row>
      <xdr:rowOff>28575</xdr:rowOff>
    </xdr:from>
    <xdr:to>
      <xdr:col>13</xdr:col>
      <xdr:colOff>11842</xdr:colOff>
      <xdr:row>4</xdr:row>
      <xdr:rowOff>0</xdr:rowOff>
    </xdr:to>
    <xdr:sp macro="" textlink="">
      <xdr:nvSpPr>
        <xdr:cNvPr id="47" name="Retângulo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Resultado Anual</a:t>
          </a:r>
        </a:p>
      </xdr:txBody>
    </xdr:sp>
    <xdr:clientData/>
  </xdr:twoCellAnchor>
  <xdr:twoCellAnchor editAs="oneCell">
    <xdr:from>
      <xdr:col>14</xdr:col>
      <xdr:colOff>742950</xdr:colOff>
      <xdr:row>0</xdr:row>
      <xdr:rowOff>0</xdr:rowOff>
    </xdr:from>
    <xdr:to>
      <xdr:col>15</xdr:col>
      <xdr:colOff>266051</xdr:colOff>
      <xdr:row>2</xdr:row>
      <xdr:rowOff>9525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2</xdr:col>
      <xdr:colOff>992917</xdr:colOff>
      <xdr:row>2</xdr:row>
      <xdr:rowOff>9525</xdr:rowOff>
    </xdr:to>
    <xdr:sp macro="" textlink="">
      <xdr:nvSpPr>
        <xdr:cNvPr id="25" name="Retângul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2</xdr:col>
      <xdr:colOff>1009393</xdr:colOff>
      <xdr:row>0</xdr:row>
      <xdr:rowOff>0</xdr:rowOff>
    </xdr:from>
    <xdr:to>
      <xdr:col>4</xdr:col>
      <xdr:colOff>13387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28575</xdr:colOff>
      <xdr:row>0</xdr:row>
      <xdr:rowOff>0</xdr:rowOff>
    </xdr:from>
    <xdr:to>
      <xdr:col>5</xdr:col>
      <xdr:colOff>461319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474705</xdr:colOff>
      <xdr:row>0</xdr:row>
      <xdr:rowOff>0</xdr:rowOff>
    </xdr:from>
    <xdr:to>
      <xdr:col>7</xdr:col>
      <xdr:colOff>135924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7</xdr:col>
      <xdr:colOff>152400</xdr:colOff>
      <xdr:row>0</xdr:row>
      <xdr:rowOff>0</xdr:rowOff>
    </xdr:from>
    <xdr:to>
      <xdr:col>8</xdr:col>
      <xdr:colOff>585144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600075</xdr:colOff>
      <xdr:row>0</xdr:row>
      <xdr:rowOff>0</xdr:rowOff>
    </xdr:from>
    <xdr:to>
      <xdr:col>10</xdr:col>
      <xdr:colOff>261294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10</xdr:col>
      <xdr:colOff>274680</xdr:colOff>
      <xdr:row>0</xdr:row>
      <xdr:rowOff>0</xdr:rowOff>
    </xdr:from>
    <xdr:to>
      <xdr:col>11</xdr:col>
      <xdr:colOff>707424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11</xdr:col>
      <xdr:colOff>723900</xdr:colOff>
      <xdr:row>0</xdr:row>
      <xdr:rowOff>0</xdr:rowOff>
    </xdr:from>
    <xdr:to>
      <xdr:col>13</xdr:col>
      <xdr:colOff>385119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13</xdr:col>
      <xdr:colOff>400050</xdr:colOff>
      <xdr:row>0</xdr:row>
      <xdr:rowOff>0</xdr:rowOff>
    </xdr:from>
    <xdr:to>
      <xdr:col>15</xdr:col>
      <xdr:colOff>61269</xdr:colOff>
      <xdr:row>2</xdr:row>
      <xdr:rowOff>9525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13</xdr:col>
      <xdr:colOff>398248</xdr:colOff>
      <xdr:row>2</xdr:row>
      <xdr:rowOff>28575</xdr:rowOff>
    </xdr:from>
    <xdr:to>
      <xdr:col>15</xdr:col>
      <xdr:colOff>59467</xdr:colOff>
      <xdr:row>4</xdr:row>
      <xdr:rowOff>0</xdr:rowOff>
    </xdr:to>
    <xdr:sp macro="" textlink="">
      <xdr:nvSpPr>
        <xdr:cNvPr id="34" name="Retângulo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Despesas</a:t>
          </a: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2</xdr:col>
      <xdr:colOff>992917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23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1007848</xdr:colOff>
      <xdr:row>2</xdr:row>
      <xdr:rowOff>28575</xdr:rowOff>
    </xdr:from>
    <xdr:to>
      <xdr:col>4</xdr:col>
      <xdr:colOff>11842</xdr:colOff>
      <xdr:row>4</xdr:row>
      <xdr:rowOff>0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1000-000024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474448</xdr:colOff>
      <xdr:row>2</xdr:row>
      <xdr:rowOff>28575</xdr:rowOff>
    </xdr:from>
    <xdr:to>
      <xdr:col>7</xdr:col>
      <xdr:colOff>135667</xdr:colOff>
      <xdr:row>4</xdr:row>
      <xdr:rowOff>0</xdr:rowOff>
    </xdr:to>
    <xdr:sp macro="" textlink="">
      <xdr:nvSpPr>
        <xdr:cNvPr id="37" name="Retângulo 3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Fluxo</a:t>
          </a:r>
          <a:r>
            <a:rPr lang="pt-BR" sz="1100" baseline="0"/>
            <a:t> Mensal</a:t>
          </a:r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1000-000026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26773</xdr:colOff>
      <xdr:row>2</xdr:row>
      <xdr:rowOff>28575</xdr:rowOff>
    </xdr:from>
    <xdr:to>
      <xdr:col>5</xdr:col>
      <xdr:colOff>459517</xdr:colOff>
      <xdr:row>4</xdr:row>
      <xdr:rowOff>0</xdr:rowOff>
    </xdr:to>
    <xdr:sp macro="" textlink="">
      <xdr:nvSpPr>
        <xdr:cNvPr id="39" name="Retângulo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27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9</xdr:row>
      <xdr:rowOff>114300</xdr:rowOff>
    </xdr:from>
    <xdr:to>
      <xdr:col>1</xdr:col>
      <xdr:colOff>56894</xdr:colOff>
      <xdr:row>204</xdr:row>
      <xdr:rowOff>95249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1000-000028000000}"/>
            </a:ext>
          </a:extLst>
        </xdr:cNvPr>
        <xdr:cNvSpPr/>
      </xdr:nvSpPr>
      <xdr:spPr>
        <a:xfrm>
          <a:off x="0" y="19240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9</xdr:row>
      <xdr:rowOff>95251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SpPr/>
      </xdr:nvSpPr>
      <xdr:spPr>
        <a:xfrm>
          <a:off x="0" y="771525"/>
          <a:ext cx="771525" cy="11334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15</xdr:col>
      <xdr:colOff>66676</xdr:colOff>
      <xdr:row>0</xdr:row>
      <xdr:rowOff>0</xdr:rowOff>
    </xdr:from>
    <xdr:to>
      <xdr:col>27</xdr:col>
      <xdr:colOff>219075</xdr:colOff>
      <xdr:row>2</xdr:row>
      <xdr:rowOff>9525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SpPr/>
      </xdr:nvSpPr>
      <xdr:spPr>
        <a:xfrm>
          <a:off x="11753851" y="0"/>
          <a:ext cx="81629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15</xdr:col>
      <xdr:colOff>64874</xdr:colOff>
      <xdr:row>2</xdr:row>
      <xdr:rowOff>28575</xdr:rowOff>
    </xdr:from>
    <xdr:to>
      <xdr:col>27</xdr:col>
      <xdr:colOff>217273</xdr:colOff>
      <xdr:row>4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SpPr/>
      </xdr:nvSpPr>
      <xdr:spPr>
        <a:xfrm>
          <a:off x="11752049" y="409575"/>
          <a:ext cx="81629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150598</xdr:colOff>
      <xdr:row>2</xdr:row>
      <xdr:rowOff>28575</xdr:rowOff>
    </xdr:from>
    <xdr:to>
      <xdr:col>8</xdr:col>
      <xdr:colOff>583342</xdr:colOff>
      <xdr:row>4</xdr:row>
      <xdr:rowOff>0</xdr:rowOff>
    </xdr:to>
    <xdr:sp macro="" textlink="">
      <xdr:nvSpPr>
        <xdr:cNvPr id="44" name="Retângulo 4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Fluxo Anual</a:t>
          </a:r>
        </a:p>
      </xdr:txBody>
    </xdr:sp>
    <xdr:clientData/>
  </xdr:twoCellAnchor>
  <xdr:twoCellAnchor>
    <xdr:from>
      <xdr:col>8</xdr:col>
      <xdr:colOff>598273</xdr:colOff>
      <xdr:row>2</xdr:row>
      <xdr:rowOff>28575</xdr:rowOff>
    </xdr:from>
    <xdr:to>
      <xdr:col>10</xdr:col>
      <xdr:colOff>259492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 Mensal</a:t>
          </a:r>
        </a:p>
      </xdr:txBody>
    </xdr:sp>
    <xdr:clientData/>
  </xdr:twoCellAnchor>
  <xdr:twoCellAnchor>
    <xdr:from>
      <xdr:col>10</xdr:col>
      <xdr:colOff>274423</xdr:colOff>
      <xdr:row>2</xdr:row>
      <xdr:rowOff>28575</xdr:rowOff>
    </xdr:from>
    <xdr:to>
      <xdr:col>11</xdr:col>
      <xdr:colOff>707167</xdr:colOff>
      <xdr:row>4</xdr:row>
      <xdr:rowOff>0</xdr:rowOff>
    </xdr:to>
    <xdr:sp macro="" textlink="">
      <xdr:nvSpPr>
        <xdr:cNvPr id="46" name="Retângulo 4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2E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 Anual</a:t>
          </a:r>
        </a:p>
      </xdr:txBody>
    </xdr:sp>
    <xdr:clientData/>
  </xdr:twoCellAnchor>
  <xdr:twoCellAnchor>
    <xdr:from>
      <xdr:col>11</xdr:col>
      <xdr:colOff>722098</xdr:colOff>
      <xdr:row>2</xdr:row>
      <xdr:rowOff>28575</xdr:rowOff>
    </xdr:from>
    <xdr:to>
      <xdr:col>13</xdr:col>
      <xdr:colOff>383317</xdr:colOff>
      <xdr:row>4</xdr:row>
      <xdr:rowOff>0</xdr:rowOff>
    </xdr:to>
    <xdr:sp macro="" textlink="">
      <xdr:nvSpPr>
        <xdr:cNvPr id="47" name="Retângulo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2F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Contas Receitas</a:t>
          </a:r>
        </a:p>
      </xdr:txBody>
    </xdr:sp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399401</xdr:colOff>
      <xdr:row>2</xdr:row>
      <xdr:rowOff>9525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2</xdr:col>
      <xdr:colOff>992917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2</xdr:col>
      <xdr:colOff>1009393</xdr:colOff>
      <xdr:row>0</xdr:row>
      <xdr:rowOff>0</xdr:rowOff>
    </xdr:from>
    <xdr:to>
      <xdr:col>4</xdr:col>
      <xdr:colOff>13387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28575</xdr:colOff>
      <xdr:row>0</xdr:row>
      <xdr:rowOff>0</xdr:rowOff>
    </xdr:from>
    <xdr:to>
      <xdr:col>5</xdr:col>
      <xdr:colOff>461319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474705</xdr:colOff>
      <xdr:row>0</xdr:row>
      <xdr:rowOff>0</xdr:rowOff>
    </xdr:from>
    <xdr:to>
      <xdr:col>7</xdr:col>
      <xdr:colOff>135924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7</xdr:col>
      <xdr:colOff>152400</xdr:colOff>
      <xdr:row>0</xdr:row>
      <xdr:rowOff>0</xdr:rowOff>
    </xdr:from>
    <xdr:to>
      <xdr:col>8</xdr:col>
      <xdr:colOff>585144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1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600075</xdr:colOff>
      <xdr:row>0</xdr:row>
      <xdr:rowOff>0</xdr:rowOff>
    </xdr:from>
    <xdr:to>
      <xdr:col>10</xdr:col>
      <xdr:colOff>261294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1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10</xdr:col>
      <xdr:colOff>274680</xdr:colOff>
      <xdr:row>0</xdr:row>
      <xdr:rowOff>0</xdr:rowOff>
    </xdr:from>
    <xdr:to>
      <xdr:col>11</xdr:col>
      <xdr:colOff>707424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1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11</xdr:col>
      <xdr:colOff>723900</xdr:colOff>
      <xdr:row>0</xdr:row>
      <xdr:rowOff>0</xdr:rowOff>
    </xdr:from>
    <xdr:to>
      <xdr:col>13</xdr:col>
      <xdr:colOff>385119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1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13</xdr:col>
      <xdr:colOff>400050</xdr:colOff>
      <xdr:row>0</xdr:row>
      <xdr:rowOff>0</xdr:rowOff>
    </xdr:from>
    <xdr:to>
      <xdr:col>15</xdr:col>
      <xdr:colOff>61269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1100-000038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2</xdr:col>
      <xdr:colOff>992917</xdr:colOff>
      <xdr:row>4</xdr:row>
      <xdr:rowOff>0</xdr:rowOff>
    </xdr:to>
    <xdr:sp macro="" textlink="">
      <xdr:nvSpPr>
        <xdr:cNvPr id="57" name="Retângulo 5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39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1007848</xdr:colOff>
      <xdr:row>2</xdr:row>
      <xdr:rowOff>28575</xdr:rowOff>
    </xdr:from>
    <xdr:to>
      <xdr:col>4</xdr:col>
      <xdr:colOff>11842</xdr:colOff>
      <xdr:row>4</xdr:row>
      <xdr:rowOff>0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00000000-0008-0000-1100-00003A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474448</xdr:colOff>
      <xdr:row>2</xdr:row>
      <xdr:rowOff>28575</xdr:rowOff>
    </xdr:from>
    <xdr:to>
      <xdr:col>7</xdr:col>
      <xdr:colOff>135667</xdr:colOff>
      <xdr:row>4</xdr:row>
      <xdr:rowOff>0</xdr:rowOff>
    </xdr:to>
    <xdr:sp macro="" textlink="">
      <xdr:nvSpPr>
        <xdr:cNvPr id="59" name="Retângulo 5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3B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Fluxo</a:t>
          </a:r>
          <a:r>
            <a:rPr lang="pt-BR" sz="1100" baseline="0"/>
            <a:t> Mensal</a:t>
          </a:r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00000000-0008-0000-1100-00003C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26773</xdr:colOff>
      <xdr:row>2</xdr:row>
      <xdr:rowOff>28575</xdr:rowOff>
    </xdr:from>
    <xdr:to>
      <xdr:col>5</xdr:col>
      <xdr:colOff>459517</xdr:colOff>
      <xdr:row>4</xdr:row>
      <xdr:rowOff>0</xdr:rowOff>
    </xdr:to>
    <xdr:sp macro="" textlink="">
      <xdr:nvSpPr>
        <xdr:cNvPr id="61" name="Retângulo 6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3D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9</xdr:row>
      <xdr:rowOff>114300</xdr:rowOff>
    </xdr:from>
    <xdr:to>
      <xdr:col>1</xdr:col>
      <xdr:colOff>56894</xdr:colOff>
      <xdr:row>204</xdr:row>
      <xdr:rowOff>95249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1100-00003E000000}"/>
            </a:ext>
          </a:extLst>
        </xdr:cNvPr>
        <xdr:cNvSpPr/>
      </xdr:nvSpPr>
      <xdr:spPr>
        <a:xfrm>
          <a:off x="0" y="19240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9</xdr:row>
      <xdr:rowOff>95251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1100-00003F000000}"/>
            </a:ext>
          </a:extLst>
        </xdr:cNvPr>
        <xdr:cNvSpPr/>
      </xdr:nvSpPr>
      <xdr:spPr>
        <a:xfrm>
          <a:off x="0" y="771525"/>
          <a:ext cx="771525" cy="11334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15</xdr:col>
      <xdr:colOff>66675</xdr:colOff>
      <xdr:row>0</xdr:row>
      <xdr:rowOff>0</xdr:rowOff>
    </xdr:from>
    <xdr:to>
      <xdr:col>65</xdr:col>
      <xdr:colOff>219074</xdr:colOff>
      <xdr:row>2</xdr:row>
      <xdr:rowOff>9525</xdr:rowOff>
    </xdr:to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00000000-0008-0000-1100-000040000000}"/>
            </a:ext>
          </a:extLst>
        </xdr:cNvPr>
        <xdr:cNvSpPr/>
      </xdr:nvSpPr>
      <xdr:spPr>
        <a:xfrm>
          <a:off x="11753850" y="0"/>
          <a:ext cx="1142999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15</xdr:col>
      <xdr:colOff>64874</xdr:colOff>
      <xdr:row>2</xdr:row>
      <xdr:rowOff>28575</xdr:rowOff>
    </xdr:from>
    <xdr:to>
      <xdr:col>65</xdr:col>
      <xdr:colOff>222560</xdr:colOff>
      <xdr:row>4</xdr:row>
      <xdr:rowOff>0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1100-000041000000}"/>
            </a:ext>
          </a:extLst>
        </xdr:cNvPr>
        <xdr:cNvSpPr/>
      </xdr:nvSpPr>
      <xdr:spPr>
        <a:xfrm>
          <a:off x="11752049" y="409575"/>
          <a:ext cx="11435286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150598</xdr:colOff>
      <xdr:row>2</xdr:row>
      <xdr:rowOff>28575</xdr:rowOff>
    </xdr:from>
    <xdr:to>
      <xdr:col>8</xdr:col>
      <xdr:colOff>583342</xdr:colOff>
      <xdr:row>4</xdr:row>
      <xdr:rowOff>0</xdr:rowOff>
    </xdr:to>
    <xdr:sp macro="" textlink="">
      <xdr:nvSpPr>
        <xdr:cNvPr id="66" name="Retângulo 6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100-000042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Fluxo Anual</a:t>
          </a:r>
        </a:p>
      </xdr:txBody>
    </xdr:sp>
    <xdr:clientData/>
  </xdr:twoCellAnchor>
  <xdr:twoCellAnchor>
    <xdr:from>
      <xdr:col>8</xdr:col>
      <xdr:colOff>598273</xdr:colOff>
      <xdr:row>2</xdr:row>
      <xdr:rowOff>28575</xdr:rowOff>
    </xdr:from>
    <xdr:to>
      <xdr:col>10</xdr:col>
      <xdr:colOff>259492</xdr:colOff>
      <xdr:row>4</xdr:row>
      <xdr:rowOff>0</xdr:rowOff>
    </xdr:to>
    <xdr:sp macro="" textlink="">
      <xdr:nvSpPr>
        <xdr:cNvPr id="67" name="Retângulo 6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100-000043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 Mensal</a:t>
          </a:r>
        </a:p>
      </xdr:txBody>
    </xdr:sp>
    <xdr:clientData/>
  </xdr:twoCellAnchor>
  <xdr:twoCellAnchor>
    <xdr:from>
      <xdr:col>10</xdr:col>
      <xdr:colOff>274423</xdr:colOff>
      <xdr:row>2</xdr:row>
      <xdr:rowOff>28575</xdr:rowOff>
    </xdr:from>
    <xdr:to>
      <xdr:col>11</xdr:col>
      <xdr:colOff>707167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100-000044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 Anual</a:t>
          </a:r>
        </a:p>
      </xdr:txBody>
    </xdr:sp>
    <xdr:clientData/>
  </xdr:twoCellAnchor>
  <xdr:twoCellAnchor>
    <xdr:from>
      <xdr:col>11</xdr:col>
      <xdr:colOff>722098</xdr:colOff>
      <xdr:row>2</xdr:row>
      <xdr:rowOff>28575</xdr:rowOff>
    </xdr:from>
    <xdr:to>
      <xdr:col>13</xdr:col>
      <xdr:colOff>383317</xdr:colOff>
      <xdr:row>4</xdr:row>
      <xdr:rowOff>0</xdr:rowOff>
    </xdr:to>
    <xdr:sp macro="" textlink="">
      <xdr:nvSpPr>
        <xdr:cNvPr id="69" name="Retângulo 6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100-000045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solidFill>
                <a:schemeClr val="bg1"/>
              </a:solidFill>
            </a:rPr>
            <a:t>Contas Receitas</a:t>
          </a:r>
        </a:p>
      </xdr:txBody>
    </xdr:sp>
    <xdr:clientData/>
  </xdr:twoCellAnchor>
  <xdr:twoCellAnchor>
    <xdr:from>
      <xdr:col>13</xdr:col>
      <xdr:colOff>398248</xdr:colOff>
      <xdr:row>2</xdr:row>
      <xdr:rowOff>28575</xdr:rowOff>
    </xdr:from>
    <xdr:to>
      <xdr:col>15</xdr:col>
      <xdr:colOff>59467</xdr:colOff>
      <xdr:row>4</xdr:row>
      <xdr:rowOff>0</xdr:rowOff>
    </xdr:to>
    <xdr:sp macro="" textlink="">
      <xdr:nvSpPr>
        <xdr:cNvPr id="70" name="Retângulo 6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100-000046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Contas Despesas</a:t>
          </a:r>
        </a:p>
      </xdr:txBody>
    </xdr:sp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399401</xdr:colOff>
      <xdr:row>2</xdr:row>
      <xdr:rowOff>9525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173767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190243</xdr:colOff>
      <xdr:row>0</xdr:row>
      <xdr:rowOff>0</xdr:rowOff>
    </xdr:from>
    <xdr:to>
      <xdr:col>5</xdr:col>
      <xdr:colOff>289612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5</xdr:col>
      <xdr:colOff>304800</xdr:colOff>
      <xdr:row>0</xdr:row>
      <xdr:rowOff>0</xdr:rowOff>
    </xdr:from>
    <xdr:to>
      <xdr:col>6</xdr:col>
      <xdr:colOff>689919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6</xdr:col>
      <xdr:colOff>703305</xdr:colOff>
      <xdr:row>0</xdr:row>
      <xdr:rowOff>0</xdr:rowOff>
    </xdr:from>
    <xdr:to>
      <xdr:col>8</xdr:col>
      <xdr:colOff>802674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11</xdr:col>
      <xdr:colOff>99369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2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11</xdr:col>
      <xdr:colOff>114300</xdr:colOff>
      <xdr:row>0</xdr:row>
      <xdr:rowOff>0</xdr:rowOff>
    </xdr:from>
    <xdr:to>
      <xdr:col>12</xdr:col>
      <xdr:colOff>499419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2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12</xdr:col>
      <xdr:colOff>512805</xdr:colOff>
      <xdr:row>0</xdr:row>
      <xdr:rowOff>0</xdr:rowOff>
    </xdr:from>
    <xdr:to>
      <xdr:col>14</xdr:col>
      <xdr:colOff>612174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14</xdr:col>
      <xdr:colOff>628650</xdr:colOff>
      <xdr:row>0</xdr:row>
      <xdr:rowOff>0</xdr:rowOff>
    </xdr:from>
    <xdr:to>
      <xdr:col>16</xdr:col>
      <xdr:colOff>194619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2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16</xdr:col>
      <xdr:colOff>209550</xdr:colOff>
      <xdr:row>0</xdr:row>
      <xdr:rowOff>0</xdr:rowOff>
    </xdr:from>
    <xdr:to>
      <xdr:col>25</xdr:col>
      <xdr:colOff>66675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1200-000038000000}"/>
            </a:ext>
          </a:extLst>
        </xdr:cNvPr>
        <xdr:cNvSpPr/>
      </xdr:nvSpPr>
      <xdr:spPr>
        <a:xfrm>
          <a:off x="10544175" y="0"/>
          <a:ext cx="702945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3</xdr:col>
      <xdr:colOff>173767</xdr:colOff>
      <xdr:row>4</xdr:row>
      <xdr:rowOff>0</xdr:rowOff>
    </xdr:to>
    <xdr:sp macro="" textlink="">
      <xdr:nvSpPr>
        <xdr:cNvPr id="57" name="Retângulo 5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188698</xdr:colOff>
      <xdr:row>2</xdr:row>
      <xdr:rowOff>28575</xdr:rowOff>
    </xdr:from>
    <xdr:to>
      <xdr:col>5</xdr:col>
      <xdr:colOff>288067</xdr:colOff>
      <xdr:row>4</xdr:row>
      <xdr:rowOff>0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00000000-0008-0000-1200-00003A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703048</xdr:colOff>
      <xdr:row>2</xdr:row>
      <xdr:rowOff>28575</xdr:rowOff>
    </xdr:from>
    <xdr:to>
      <xdr:col>8</xdr:col>
      <xdr:colOff>802417</xdr:colOff>
      <xdr:row>4</xdr:row>
      <xdr:rowOff>0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00000000-0008-0000-1200-00003B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5</xdr:col>
      <xdr:colOff>302998</xdr:colOff>
      <xdr:row>2</xdr:row>
      <xdr:rowOff>28575</xdr:rowOff>
    </xdr:from>
    <xdr:to>
      <xdr:col>6</xdr:col>
      <xdr:colOff>688117</xdr:colOff>
      <xdr:row>4</xdr:row>
      <xdr:rowOff>0</xdr:rowOff>
    </xdr:to>
    <xdr:sp macro="" textlink="">
      <xdr:nvSpPr>
        <xdr:cNvPr id="61" name="Retângulo 6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3D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95250</xdr:rowOff>
    </xdr:from>
    <xdr:to>
      <xdr:col>1</xdr:col>
      <xdr:colOff>56894</xdr:colOff>
      <xdr:row>208</xdr:row>
      <xdr:rowOff>47624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1200-00003E000000}"/>
            </a:ext>
          </a:extLst>
        </xdr:cNvPr>
        <xdr:cNvSpPr/>
      </xdr:nvSpPr>
      <xdr:spPr>
        <a:xfrm>
          <a:off x="0" y="1762125"/>
          <a:ext cx="771269" cy="3709987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10</xdr:row>
      <xdr:rowOff>95251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SpPr/>
      </xdr:nvSpPr>
      <xdr:spPr>
        <a:xfrm>
          <a:off x="0" y="771525"/>
          <a:ext cx="771525" cy="99060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12</xdr:col>
      <xdr:colOff>512548</xdr:colOff>
      <xdr:row>2</xdr:row>
      <xdr:rowOff>28575</xdr:rowOff>
    </xdr:from>
    <xdr:to>
      <xdr:col>14</xdr:col>
      <xdr:colOff>611917</xdr:colOff>
      <xdr:row>4</xdr:row>
      <xdr:rowOff>0</xdr:rowOff>
    </xdr:to>
    <xdr:sp macro="" textlink="">
      <xdr:nvSpPr>
        <xdr:cNvPr id="66" name="Retângulo 6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Comparativos</a:t>
          </a:r>
        </a:p>
      </xdr:txBody>
    </xdr:sp>
    <xdr:clientData/>
  </xdr:twoCellAnchor>
  <xdr:twoCellAnchor>
    <xdr:from>
      <xdr:col>14</xdr:col>
      <xdr:colOff>626848</xdr:colOff>
      <xdr:row>2</xdr:row>
      <xdr:rowOff>28575</xdr:rowOff>
    </xdr:from>
    <xdr:to>
      <xdr:col>16</xdr:col>
      <xdr:colOff>192817</xdr:colOff>
      <xdr:row>4</xdr:row>
      <xdr:rowOff>0</xdr:rowOff>
    </xdr:to>
    <xdr:sp macro="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1200-000043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u="none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817348</xdr:colOff>
      <xdr:row>2</xdr:row>
      <xdr:rowOff>28575</xdr:rowOff>
    </xdr:from>
    <xdr:to>
      <xdr:col>11</xdr:col>
      <xdr:colOff>97567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200-000044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tx1"/>
              </a:solidFill>
              <a:latin typeface="+mn-lt"/>
              <a:ea typeface="+mn-ea"/>
              <a:cs typeface="+mn-cs"/>
            </a:rPr>
            <a:t>Cartão</a:t>
          </a:r>
          <a:r>
            <a:rPr lang="pt-BR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de Crédito</a:t>
          </a:r>
          <a:endParaRPr lang="pt-BR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207748</xdr:colOff>
      <xdr:row>2</xdr:row>
      <xdr:rowOff>28575</xdr:rowOff>
    </xdr:from>
    <xdr:to>
      <xdr:col>25</xdr:col>
      <xdr:colOff>64873</xdr:colOff>
      <xdr:row>4</xdr:row>
      <xdr:rowOff>0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SpPr/>
      </xdr:nvSpPr>
      <xdr:spPr>
        <a:xfrm>
          <a:off x="10542373" y="409575"/>
          <a:ext cx="7029450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 u="none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112498</xdr:colOff>
      <xdr:row>2</xdr:row>
      <xdr:rowOff>28575</xdr:rowOff>
    </xdr:from>
    <xdr:to>
      <xdr:col>12</xdr:col>
      <xdr:colOff>497617</xdr:colOff>
      <xdr:row>4</xdr:row>
      <xdr:rowOff>0</xdr:rowOff>
    </xdr:to>
    <xdr:sp macro="" textlink="">
      <xdr:nvSpPr>
        <xdr:cNvPr id="70" name="Retângulo 6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200-000046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Empréstimos</a:t>
          </a:r>
        </a:p>
      </xdr:txBody>
    </xdr:sp>
    <xdr:clientData/>
  </xdr:twoCellAnchor>
  <xdr:twoCellAnchor>
    <xdr:from>
      <xdr:col>2</xdr:col>
      <xdr:colOff>0</xdr:colOff>
      <xdr:row>24</xdr:row>
      <xdr:rowOff>23812</xdr:rowOff>
    </xdr:from>
    <xdr:to>
      <xdr:col>12</xdr:col>
      <xdr:colOff>800100</xdr:colOff>
      <xdr:row>35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133350</xdr:colOff>
      <xdr:row>24</xdr:row>
      <xdr:rowOff>133349</xdr:rowOff>
    </xdr:from>
    <xdr:to>
      <xdr:col>18</xdr:col>
      <xdr:colOff>561976</xdr:colOff>
      <xdr:row>34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142875</xdr:colOff>
      <xdr:row>25</xdr:row>
      <xdr:rowOff>142875</xdr:rowOff>
    </xdr:from>
    <xdr:to>
      <xdr:col>15</xdr:col>
      <xdr:colOff>800100</xdr:colOff>
      <xdr:row>26</xdr:row>
      <xdr:rowOff>161925</xdr:rowOff>
    </xdr:to>
    <xdr:sp macro="" textlink="$AK$47">
      <xdr:nvSpPr>
        <xdr:cNvPr id="5" name="Retângulo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8839200" y="3638550"/>
          <a:ext cx="1476375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B15BA31-AD95-4C14-8E37-FE8241AD2DCD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R$ 1 300,00</a:t>
          </a:fld>
          <a:endParaRPr lang="pt-BR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14</xdr:col>
      <xdr:colOff>152006</xdr:colOff>
      <xdr:row>24</xdr:row>
      <xdr:rowOff>142875</xdr:rowOff>
    </xdr:from>
    <xdr:to>
      <xdr:col>15</xdr:col>
      <xdr:colOff>781050</xdr:colOff>
      <xdr:row>25</xdr:row>
      <xdr:rowOff>161925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/>
      </xdr:nvSpPr>
      <xdr:spPr>
        <a:xfrm>
          <a:off x="8848331" y="3457575"/>
          <a:ext cx="1448194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t> Limite Total 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0</xdr:rowOff>
    </xdr:from>
    <xdr:to>
      <xdr:col>17</xdr:col>
      <xdr:colOff>694676</xdr:colOff>
      <xdr:row>2</xdr:row>
      <xdr:rowOff>9525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29</xdr:row>
      <xdr:rowOff>19050</xdr:rowOff>
    </xdr:from>
    <xdr:to>
      <xdr:col>15</xdr:col>
      <xdr:colOff>809625</xdr:colOff>
      <xdr:row>30</xdr:row>
      <xdr:rowOff>28575</xdr:rowOff>
    </xdr:to>
    <xdr:sp macro="" textlink="$AK$50">
      <xdr:nvSpPr>
        <xdr:cNvPr id="30" name="Retângulo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SpPr/>
      </xdr:nvSpPr>
      <xdr:spPr>
        <a:xfrm>
          <a:off x="8848725" y="4238625"/>
          <a:ext cx="1476375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1D434F2-2E70-4AE8-A310-89870A3B66F6}" type="TxLink">
            <a:rPr lang="en-US" sz="1400" b="1" i="0" u="none" strike="noStrike">
              <a:solidFill>
                <a:srgbClr val="002060"/>
              </a:solidFill>
              <a:latin typeface="Calibri"/>
              <a:cs typeface="Calibri"/>
            </a:rPr>
            <a:pPr algn="ctr"/>
            <a:t>R$ 1 300,00</a:t>
          </a:fld>
          <a:endParaRPr lang="pt-BR" sz="1400" b="1">
            <a:solidFill>
              <a:srgbClr val="002060"/>
            </a:solidFill>
          </a:endParaRPr>
        </a:p>
      </xdr:txBody>
    </xdr:sp>
    <xdr:clientData/>
  </xdr:twoCellAnchor>
  <xdr:twoCellAnchor>
    <xdr:from>
      <xdr:col>14</xdr:col>
      <xdr:colOff>28181</xdr:colOff>
      <xdr:row>28</xdr:row>
      <xdr:rowOff>19051</xdr:rowOff>
    </xdr:from>
    <xdr:to>
      <xdr:col>16</xdr:col>
      <xdr:colOff>104775</xdr:colOff>
      <xdr:row>29</xdr:row>
      <xdr:rowOff>9526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SpPr/>
      </xdr:nvSpPr>
      <xdr:spPr>
        <a:xfrm>
          <a:off x="8724506" y="4057651"/>
          <a:ext cx="17148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rgbClr val="002060"/>
              </a:solidFill>
              <a:latin typeface="Calibri"/>
              <a:cs typeface="Calibri"/>
            </a:rPr>
            <a:t> Limite Disponível </a:t>
          </a:r>
        </a:p>
      </xdr:txBody>
    </xdr:sp>
    <xdr:clientData/>
  </xdr:twoCellAnchor>
  <xdr:twoCellAnchor>
    <xdr:from>
      <xdr:col>14</xdr:col>
      <xdr:colOff>171450</xdr:colOff>
      <xdr:row>32</xdr:row>
      <xdr:rowOff>95250</xdr:rowOff>
    </xdr:from>
    <xdr:to>
      <xdr:col>16</xdr:col>
      <xdr:colOff>9525</xdr:colOff>
      <xdr:row>33</xdr:row>
      <xdr:rowOff>104775</xdr:rowOff>
    </xdr:to>
    <xdr:sp macro="" textlink="$AK$52">
      <xdr:nvSpPr>
        <xdr:cNvPr id="32" name="Retângulo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SpPr/>
      </xdr:nvSpPr>
      <xdr:spPr>
        <a:xfrm>
          <a:off x="8867775" y="4838700"/>
          <a:ext cx="1476375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C377B3F-2D4B-4AC2-9E16-3FB0C1E11928}" type="TxLink">
            <a:rPr lang="en-US" sz="1400" b="1" i="0" u="none" strike="noStrike">
              <a:solidFill>
                <a:srgbClr val="C00000"/>
              </a:solidFill>
              <a:latin typeface="Calibri"/>
            </a:rPr>
            <a:pPr algn="ctr"/>
            <a:t>R$ 0,00</a:t>
          </a:fld>
          <a:endParaRPr lang="en-US" sz="1400" b="1">
            <a:solidFill>
              <a:srgbClr val="C00000"/>
            </a:solidFill>
          </a:endParaRPr>
        </a:p>
      </xdr:txBody>
    </xdr:sp>
    <xdr:clientData/>
  </xdr:twoCellAnchor>
  <xdr:twoCellAnchor>
    <xdr:from>
      <xdr:col>13</xdr:col>
      <xdr:colOff>285356</xdr:colOff>
      <xdr:row>31</xdr:row>
      <xdr:rowOff>57150</xdr:rowOff>
    </xdr:from>
    <xdr:to>
      <xdr:col>16</xdr:col>
      <xdr:colOff>152400</xdr:colOff>
      <xdr:row>32</xdr:row>
      <xdr:rowOff>114300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SpPr/>
      </xdr:nvSpPr>
      <xdr:spPr>
        <a:xfrm>
          <a:off x="8695931" y="4657725"/>
          <a:ext cx="1791094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rgbClr val="C00000"/>
              </a:solidFill>
              <a:latin typeface="Calibri"/>
              <a:cs typeface="Calibri"/>
            </a:rPr>
            <a:t> Faturas Pendentes </a:t>
          </a:r>
        </a:p>
      </xdr:txBody>
    </xdr:sp>
    <xdr:clientData/>
  </xdr:twoCellAnchor>
  <xdr:twoCellAnchor>
    <xdr:from>
      <xdr:col>17</xdr:col>
      <xdr:colOff>247650</xdr:colOff>
      <xdr:row>27</xdr:row>
      <xdr:rowOff>171450</xdr:rowOff>
    </xdr:from>
    <xdr:to>
      <xdr:col>18</xdr:col>
      <xdr:colOff>171450</xdr:colOff>
      <xdr:row>29</xdr:row>
      <xdr:rowOff>104775</xdr:rowOff>
    </xdr:to>
    <xdr:sp macro="" textlink="$AF$33">
      <xdr:nvSpPr>
        <xdr:cNvPr id="3" name="Retângulo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868025" y="4029075"/>
          <a:ext cx="74295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5FE2EDF-1D21-405A-9B0B-7EE36CD2BB53}" type="TxLink">
            <a:rPr lang="en-US" sz="1600" b="1" i="0" u="none" strike="noStrike">
              <a:solidFill>
                <a:schemeClr val="tx2">
                  <a:lumMod val="75000"/>
                </a:schemeClr>
              </a:solidFill>
              <a:latin typeface="Calibri"/>
              <a:cs typeface="Calibri"/>
            </a:rPr>
            <a:pPr algn="ctr"/>
            <a:t>100%</a:t>
          </a:fld>
          <a:endParaRPr lang="pt-BR" sz="1600" b="1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17</xdr:col>
      <xdr:colOff>247650</xdr:colOff>
      <xdr:row>29</xdr:row>
      <xdr:rowOff>85725</xdr:rowOff>
    </xdr:from>
    <xdr:to>
      <xdr:col>18</xdr:col>
      <xdr:colOff>171450</xdr:colOff>
      <xdr:row>30</xdr:row>
      <xdr:rowOff>142875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SpPr/>
      </xdr:nvSpPr>
      <xdr:spPr>
        <a:xfrm>
          <a:off x="10868025" y="4305300"/>
          <a:ext cx="742950" cy="2476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rgbClr val="00A249"/>
              </a:solidFill>
              <a:latin typeface="Calibri"/>
              <a:cs typeface="Calibri"/>
            </a:rPr>
            <a:t>Limite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2</xdr:col>
      <xdr:colOff>992917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2</xdr:col>
      <xdr:colOff>1009393</xdr:colOff>
      <xdr:row>0</xdr:row>
      <xdr:rowOff>0</xdr:rowOff>
    </xdr:from>
    <xdr:to>
      <xdr:col>4</xdr:col>
      <xdr:colOff>61012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32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76200</xdr:colOff>
      <xdr:row>0</xdr:row>
      <xdr:rowOff>0</xdr:rowOff>
    </xdr:from>
    <xdr:to>
      <xdr:col>5</xdr:col>
      <xdr:colOff>299394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312780</xdr:colOff>
      <xdr:row>0</xdr:row>
      <xdr:rowOff>0</xdr:rowOff>
    </xdr:from>
    <xdr:to>
      <xdr:col>6</xdr:col>
      <xdr:colOff>535974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300-000034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6</xdr:col>
      <xdr:colOff>552450</xdr:colOff>
      <xdr:row>0</xdr:row>
      <xdr:rowOff>0</xdr:rowOff>
    </xdr:from>
    <xdr:to>
      <xdr:col>7</xdr:col>
      <xdr:colOff>1147119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300-000035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7</xdr:col>
      <xdr:colOff>1162050</xdr:colOff>
      <xdr:row>0</xdr:row>
      <xdr:rowOff>0</xdr:rowOff>
    </xdr:from>
    <xdr:to>
      <xdr:col>9</xdr:col>
      <xdr:colOff>213669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9</xdr:col>
      <xdr:colOff>227055</xdr:colOff>
      <xdr:row>0</xdr:row>
      <xdr:rowOff>0</xdr:rowOff>
    </xdr:from>
    <xdr:to>
      <xdr:col>10</xdr:col>
      <xdr:colOff>450249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37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10</xdr:col>
      <xdr:colOff>466725</xdr:colOff>
      <xdr:row>0</xdr:row>
      <xdr:rowOff>0</xdr:rowOff>
    </xdr:from>
    <xdr:to>
      <xdr:col>12</xdr:col>
      <xdr:colOff>80319</xdr:colOff>
      <xdr:row>2</xdr:row>
      <xdr:rowOff>9525</xdr:rowOff>
    </xdr:to>
    <xdr:sp macro="" textlink="">
      <xdr:nvSpPr>
        <xdr:cNvPr id="56" name="Retângulo 5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300-000038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12</xdr:col>
      <xdr:colOff>95250</xdr:colOff>
      <xdr:row>0</xdr:row>
      <xdr:rowOff>0</xdr:rowOff>
    </xdr:from>
    <xdr:to>
      <xdr:col>13</xdr:col>
      <xdr:colOff>480369</xdr:colOff>
      <xdr:row>2</xdr:row>
      <xdr:rowOff>9525</xdr:rowOff>
    </xdr:to>
    <xdr:sp macro="" textlink="">
      <xdr:nvSpPr>
        <xdr:cNvPr id="57" name="Retângulo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2</xdr:col>
      <xdr:colOff>992917</xdr:colOff>
      <xdr:row>4</xdr:row>
      <xdr:rowOff>0</xdr:rowOff>
    </xdr:to>
    <xdr:sp macro="" textlink="">
      <xdr:nvSpPr>
        <xdr:cNvPr id="58" name="Retângulo 5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3A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1007848</xdr:colOff>
      <xdr:row>2</xdr:row>
      <xdr:rowOff>28575</xdr:rowOff>
    </xdr:from>
    <xdr:to>
      <xdr:col>4</xdr:col>
      <xdr:colOff>59467</xdr:colOff>
      <xdr:row>4</xdr:row>
      <xdr:rowOff>0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00000000-0008-0000-1300-00003B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312523</xdr:colOff>
      <xdr:row>2</xdr:row>
      <xdr:rowOff>28575</xdr:rowOff>
    </xdr:from>
    <xdr:to>
      <xdr:col>6</xdr:col>
      <xdr:colOff>535717</xdr:colOff>
      <xdr:row>4</xdr:row>
      <xdr:rowOff>0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1300-00003D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74398</xdr:colOff>
      <xdr:row>2</xdr:row>
      <xdr:rowOff>28575</xdr:rowOff>
    </xdr:from>
    <xdr:to>
      <xdr:col>5</xdr:col>
      <xdr:colOff>297592</xdr:colOff>
      <xdr:row>4</xdr:row>
      <xdr:rowOff>0</xdr:rowOff>
    </xdr:to>
    <xdr:sp macro="" textlink="">
      <xdr:nvSpPr>
        <xdr:cNvPr id="62" name="Retângulo 6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3E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1</xdr:col>
      <xdr:colOff>56894</xdr:colOff>
      <xdr:row>203</xdr:row>
      <xdr:rowOff>142874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SpPr/>
      </xdr:nvSpPr>
      <xdr:spPr>
        <a:xfrm>
          <a:off x="0" y="1714500"/>
          <a:ext cx="771269" cy="3711892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9</xdr:row>
      <xdr:rowOff>1</xdr:rowOff>
    </xdr:to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00000000-0008-0000-1300-000040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13</xdr:col>
      <xdr:colOff>485775</xdr:colOff>
      <xdr:row>0</xdr:row>
      <xdr:rowOff>0</xdr:rowOff>
    </xdr:from>
    <xdr:to>
      <xdr:col>28</xdr:col>
      <xdr:colOff>428624</xdr:colOff>
      <xdr:row>2</xdr:row>
      <xdr:rowOff>9525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1300-000041000000}"/>
            </a:ext>
          </a:extLst>
        </xdr:cNvPr>
        <xdr:cNvSpPr/>
      </xdr:nvSpPr>
      <xdr:spPr>
        <a:xfrm>
          <a:off x="11753850" y="0"/>
          <a:ext cx="27146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13</xdr:col>
      <xdr:colOff>483973</xdr:colOff>
      <xdr:row>2</xdr:row>
      <xdr:rowOff>28575</xdr:rowOff>
    </xdr:from>
    <xdr:to>
      <xdr:col>28</xdr:col>
      <xdr:colOff>426822</xdr:colOff>
      <xdr:row>4</xdr:row>
      <xdr:rowOff>0</xdr:rowOff>
    </xdr:to>
    <xdr:sp macro="" textlink="">
      <xdr:nvSpPr>
        <xdr:cNvPr id="66" name="Retângulo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SpPr/>
      </xdr:nvSpPr>
      <xdr:spPr>
        <a:xfrm>
          <a:off x="11752048" y="409575"/>
          <a:ext cx="27146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1160248</xdr:colOff>
      <xdr:row>2</xdr:row>
      <xdr:rowOff>28575</xdr:rowOff>
    </xdr:from>
    <xdr:to>
      <xdr:col>9</xdr:col>
      <xdr:colOff>211867</xdr:colOff>
      <xdr:row>4</xdr:row>
      <xdr:rowOff>0</xdr:rowOff>
    </xdr:to>
    <xdr:sp macro="" textlink="">
      <xdr:nvSpPr>
        <xdr:cNvPr id="67" name="Retângulo 6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300-000043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Empréstimos</a:t>
          </a:r>
        </a:p>
      </xdr:txBody>
    </xdr:sp>
    <xdr:clientData/>
  </xdr:twoCellAnchor>
  <xdr:twoCellAnchor>
    <xdr:from>
      <xdr:col>9</xdr:col>
      <xdr:colOff>226798</xdr:colOff>
      <xdr:row>2</xdr:row>
      <xdr:rowOff>28575</xdr:rowOff>
    </xdr:from>
    <xdr:to>
      <xdr:col>10</xdr:col>
      <xdr:colOff>449992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300-000044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Comparativos</a:t>
          </a:r>
        </a:p>
      </xdr:txBody>
    </xdr:sp>
    <xdr:clientData/>
  </xdr:twoCellAnchor>
  <xdr:twoCellAnchor>
    <xdr:from>
      <xdr:col>10</xdr:col>
      <xdr:colOff>464923</xdr:colOff>
      <xdr:row>2</xdr:row>
      <xdr:rowOff>28575</xdr:rowOff>
    </xdr:from>
    <xdr:to>
      <xdr:col>12</xdr:col>
      <xdr:colOff>78517</xdr:colOff>
      <xdr:row>4</xdr:row>
      <xdr:rowOff>0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u="none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550648</xdr:colOff>
      <xdr:row>2</xdr:row>
      <xdr:rowOff>28575</xdr:rowOff>
    </xdr:from>
    <xdr:to>
      <xdr:col>7</xdr:col>
      <xdr:colOff>1145317</xdr:colOff>
      <xdr:row>4</xdr:row>
      <xdr:rowOff>0</xdr:rowOff>
    </xdr:to>
    <xdr:sp macro="" textlink="">
      <xdr:nvSpPr>
        <xdr:cNvPr id="70" name="Retângulo 6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300-000046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Cartão</a:t>
          </a:r>
          <a:r>
            <a:rPr lang="pt-BR" sz="1100" baseline="0">
              <a:solidFill>
                <a:schemeClr val="bg1"/>
              </a:solidFill>
              <a:latin typeface="+mn-lt"/>
              <a:ea typeface="+mn-ea"/>
              <a:cs typeface="+mn-cs"/>
            </a:rPr>
            <a:t> de Crédito</a:t>
          </a:r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93448</xdr:colOff>
      <xdr:row>2</xdr:row>
      <xdr:rowOff>28575</xdr:rowOff>
    </xdr:from>
    <xdr:to>
      <xdr:col>13</xdr:col>
      <xdr:colOff>478567</xdr:colOff>
      <xdr:row>4</xdr:row>
      <xdr:rowOff>0</xdr:rowOff>
    </xdr:to>
    <xdr:sp macro="" textlink="">
      <xdr:nvSpPr>
        <xdr:cNvPr id="71" name="Retângulo 70">
          <a:extLst>
            <a:ext uri="{FF2B5EF4-FFF2-40B4-BE49-F238E27FC236}">
              <a16:creationId xmlns:a16="http://schemas.microsoft.com/office/drawing/2014/main" id="{00000000-0008-0000-1300-000047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 u="none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12</xdr:col>
      <xdr:colOff>466725</xdr:colOff>
      <xdr:row>0</xdr:row>
      <xdr:rowOff>0</xdr:rowOff>
    </xdr:from>
    <xdr:to>
      <xdr:col>13</xdr:col>
      <xdr:colOff>46976</xdr:colOff>
      <xdr:row>2</xdr:row>
      <xdr:rowOff>9525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9</xdr:row>
          <xdr:rowOff>9525</xdr:rowOff>
        </xdr:from>
        <xdr:to>
          <xdr:col>11</xdr:col>
          <xdr:colOff>333375</xdr:colOff>
          <xdr:row>28</xdr:row>
          <xdr:rowOff>180975</xdr:rowOff>
        </xdr:to>
        <xdr:sp macro="" textlink="">
          <xdr:nvSpPr>
            <xdr:cNvPr id="21506" name="Scroll Bar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1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74398</xdr:colOff>
      <xdr:row>0</xdr:row>
      <xdr:rowOff>0</xdr:rowOff>
    </xdr:from>
    <xdr:to>
      <xdr:col>3</xdr:col>
      <xdr:colOff>602392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2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618868</xdr:colOff>
      <xdr:row>0</xdr:row>
      <xdr:rowOff>0</xdr:rowOff>
    </xdr:from>
    <xdr:to>
      <xdr:col>4</xdr:col>
      <xdr:colOff>41962</xdr:colOff>
      <xdr:row>2</xdr:row>
      <xdr:rowOff>9525</xdr:rowOff>
    </xdr:to>
    <xdr:sp macro="" textlink="">
      <xdr:nvSpPr>
        <xdr:cNvPr id="33" name="Retângulo 3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57150</xdr:colOff>
      <xdr:row>0</xdr:row>
      <xdr:rowOff>0</xdr:rowOff>
    </xdr:from>
    <xdr:to>
      <xdr:col>5</xdr:col>
      <xdr:colOff>280344</xdr:colOff>
      <xdr:row>2</xdr:row>
      <xdr:rowOff>9525</xdr:rowOff>
    </xdr:to>
    <xdr:sp macro="" textlink="">
      <xdr:nvSpPr>
        <xdr:cNvPr id="34" name="Retângulo 3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293730</xdr:colOff>
      <xdr:row>0</xdr:row>
      <xdr:rowOff>0</xdr:rowOff>
    </xdr:from>
    <xdr:to>
      <xdr:col>7</xdr:col>
      <xdr:colOff>812199</xdr:colOff>
      <xdr:row>2</xdr:row>
      <xdr:rowOff>9525</xdr:rowOff>
    </xdr:to>
    <xdr:sp macro="" textlink="">
      <xdr:nvSpPr>
        <xdr:cNvPr id="35" name="Retângulo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400-00002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7</xdr:col>
      <xdr:colOff>828675</xdr:colOff>
      <xdr:row>0</xdr:row>
      <xdr:rowOff>0</xdr:rowOff>
    </xdr:from>
    <xdr:to>
      <xdr:col>8</xdr:col>
      <xdr:colOff>251769</xdr:colOff>
      <xdr:row>2</xdr:row>
      <xdr:rowOff>9525</xdr:rowOff>
    </xdr:to>
    <xdr:sp macro="" textlink="">
      <xdr:nvSpPr>
        <xdr:cNvPr id="36" name="Retângulo 3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400-00002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266700</xdr:colOff>
      <xdr:row>0</xdr:row>
      <xdr:rowOff>0</xdr:rowOff>
    </xdr:from>
    <xdr:to>
      <xdr:col>9</xdr:col>
      <xdr:colOff>489894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400-000037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9</xdr:col>
      <xdr:colOff>503280</xdr:colOff>
      <xdr:row>0</xdr:row>
      <xdr:rowOff>0</xdr:rowOff>
    </xdr:from>
    <xdr:to>
      <xdr:col>12</xdr:col>
      <xdr:colOff>97824</xdr:colOff>
      <xdr:row>2</xdr:row>
      <xdr:rowOff>9525</xdr:rowOff>
    </xdr:to>
    <xdr:sp macro="" textlink="">
      <xdr:nvSpPr>
        <xdr:cNvPr id="56" name="Retângulo 5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400-000038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12</xdr:col>
      <xdr:colOff>114300</xdr:colOff>
      <xdr:row>0</xdr:row>
      <xdr:rowOff>0</xdr:rowOff>
    </xdr:from>
    <xdr:to>
      <xdr:col>13</xdr:col>
      <xdr:colOff>337494</xdr:colOff>
      <xdr:row>2</xdr:row>
      <xdr:rowOff>9525</xdr:rowOff>
    </xdr:to>
    <xdr:sp macro="" textlink="">
      <xdr:nvSpPr>
        <xdr:cNvPr id="57" name="Retângulo 5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3</xdr:col>
      <xdr:colOff>602392</xdr:colOff>
      <xdr:row>4</xdr:row>
      <xdr:rowOff>0</xdr:rowOff>
    </xdr:to>
    <xdr:sp macro="" textlink="">
      <xdr:nvSpPr>
        <xdr:cNvPr id="58" name="Retângulo 5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3A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617323</xdr:colOff>
      <xdr:row>2</xdr:row>
      <xdr:rowOff>28575</xdr:rowOff>
    </xdr:from>
    <xdr:to>
      <xdr:col>4</xdr:col>
      <xdr:colOff>40417</xdr:colOff>
      <xdr:row>4</xdr:row>
      <xdr:rowOff>0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00000000-0008-0000-1400-00003B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293473</xdr:colOff>
      <xdr:row>2</xdr:row>
      <xdr:rowOff>28575</xdr:rowOff>
    </xdr:from>
    <xdr:to>
      <xdr:col>7</xdr:col>
      <xdr:colOff>811942</xdr:colOff>
      <xdr:row>4</xdr:row>
      <xdr:rowOff>0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00000000-0008-0000-1400-00003C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1400-00003D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55348</xdr:colOff>
      <xdr:row>2</xdr:row>
      <xdr:rowOff>28575</xdr:rowOff>
    </xdr:from>
    <xdr:to>
      <xdr:col>5</xdr:col>
      <xdr:colOff>278542</xdr:colOff>
      <xdr:row>4</xdr:row>
      <xdr:rowOff>0</xdr:rowOff>
    </xdr:to>
    <xdr:sp macro="" textlink="">
      <xdr:nvSpPr>
        <xdr:cNvPr id="62" name="Retângulo 6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400-00003E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8</xdr:row>
      <xdr:rowOff>180975</xdr:rowOff>
    </xdr:from>
    <xdr:to>
      <xdr:col>1</xdr:col>
      <xdr:colOff>56894</xdr:colOff>
      <xdr:row>203</xdr:row>
      <xdr:rowOff>152399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1400-00003F000000}"/>
            </a:ext>
          </a:extLst>
        </xdr:cNvPr>
        <xdr:cNvSpPr/>
      </xdr:nvSpPr>
      <xdr:spPr>
        <a:xfrm>
          <a:off x="0" y="1762125"/>
          <a:ext cx="771269" cy="3711892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180976</xdr:rowOff>
    </xdr:to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00000000-0008-0000-1400-000040000000}"/>
            </a:ext>
          </a:extLst>
        </xdr:cNvPr>
        <xdr:cNvSpPr/>
      </xdr:nvSpPr>
      <xdr:spPr>
        <a:xfrm>
          <a:off x="0" y="771525"/>
          <a:ext cx="771525" cy="99060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264898</xdr:colOff>
      <xdr:row>2</xdr:row>
      <xdr:rowOff>28575</xdr:rowOff>
    </xdr:from>
    <xdr:to>
      <xdr:col>9</xdr:col>
      <xdr:colOff>488092</xdr:colOff>
      <xdr:row>4</xdr:row>
      <xdr:rowOff>0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1400-000041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112498</xdr:colOff>
      <xdr:row>2</xdr:row>
      <xdr:rowOff>28575</xdr:rowOff>
    </xdr:from>
    <xdr:to>
      <xdr:col>13</xdr:col>
      <xdr:colOff>335692</xdr:colOff>
      <xdr:row>4</xdr:row>
      <xdr:rowOff>0</xdr:rowOff>
    </xdr:to>
    <xdr:sp macro="" textlink="">
      <xdr:nvSpPr>
        <xdr:cNvPr id="66" name="Retângulo 6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400-000042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solidFill>
                <a:schemeClr val="bg1"/>
              </a:solidFill>
            </a:rPr>
            <a:t>Empéstimos</a:t>
          </a:r>
        </a:p>
      </xdr:txBody>
    </xdr:sp>
    <xdr:clientData/>
  </xdr:twoCellAnchor>
  <xdr:twoCellAnchor>
    <xdr:from>
      <xdr:col>7</xdr:col>
      <xdr:colOff>826873</xdr:colOff>
      <xdr:row>2</xdr:row>
      <xdr:rowOff>28575</xdr:rowOff>
    </xdr:from>
    <xdr:to>
      <xdr:col>8</xdr:col>
      <xdr:colOff>249967</xdr:colOff>
      <xdr:row>4</xdr:row>
      <xdr:rowOff>0</xdr:rowOff>
    </xdr:to>
    <xdr:sp macro="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1400-000043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503023</xdr:colOff>
      <xdr:row>2</xdr:row>
      <xdr:rowOff>28575</xdr:rowOff>
    </xdr:from>
    <xdr:to>
      <xdr:col>12</xdr:col>
      <xdr:colOff>97567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400-000044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Bancos / Cartões</a:t>
          </a:r>
        </a:p>
      </xdr:txBody>
    </xdr:sp>
    <xdr:clientData/>
  </xdr:twoCellAnchor>
  <xdr:twoCellAnchor>
    <xdr:from>
      <xdr:col>13</xdr:col>
      <xdr:colOff>352425</xdr:colOff>
      <xdr:row>0</xdr:row>
      <xdr:rowOff>0</xdr:rowOff>
    </xdr:from>
    <xdr:to>
      <xdr:col>14</xdr:col>
      <xdr:colOff>575619</xdr:colOff>
      <xdr:row>2</xdr:row>
      <xdr:rowOff>9525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1400-000045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14</xdr:col>
      <xdr:colOff>590550</xdr:colOff>
      <xdr:row>0</xdr:row>
      <xdr:rowOff>0</xdr:rowOff>
    </xdr:from>
    <xdr:to>
      <xdr:col>17</xdr:col>
      <xdr:colOff>204144</xdr:colOff>
      <xdr:row>2</xdr:row>
      <xdr:rowOff>9525</xdr:rowOff>
    </xdr:to>
    <xdr:sp macro="" textlink="">
      <xdr:nvSpPr>
        <xdr:cNvPr id="70" name="Retângulo 69">
          <a:extLst>
            <a:ext uri="{FF2B5EF4-FFF2-40B4-BE49-F238E27FC236}">
              <a16:creationId xmlns:a16="http://schemas.microsoft.com/office/drawing/2014/main" id="{00000000-0008-0000-1400-000046000000}"/>
            </a:ext>
          </a:extLst>
        </xdr:cNvPr>
        <xdr:cNvSpPr/>
      </xdr:nvSpPr>
      <xdr:spPr>
        <a:xfrm>
          <a:off x="11763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14</xdr:col>
      <xdr:colOff>588748</xdr:colOff>
      <xdr:row>2</xdr:row>
      <xdr:rowOff>28575</xdr:rowOff>
    </xdr:from>
    <xdr:to>
      <xdr:col>17</xdr:col>
      <xdr:colOff>202342</xdr:colOff>
      <xdr:row>4</xdr:row>
      <xdr:rowOff>0</xdr:rowOff>
    </xdr:to>
    <xdr:sp macro="" textlink="">
      <xdr:nvSpPr>
        <xdr:cNvPr id="71" name="Retângulo 70">
          <a:extLst>
            <a:ext uri="{FF2B5EF4-FFF2-40B4-BE49-F238E27FC236}">
              <a16:creationId xmlns:a16="http://schemas.microsoft.com/office/drawing/2014/main" id="{00000000-0008-0000-1400-000047000000}"/>
            </a:ext>
          </a:extLst>
        </xdr:cNvPr>
        <xdr:cNvSpPr/>
      </xdr:nvSpPr>
      <xdr:spPr>
        <a:xfrm>
          <a:off x="11761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350623</xdr:colOff>
      <xdr:row>2</xdr:row>
      <xdr:rowOff>28575</xdr:rowOff>
    </xdr:from>
    <xdr:to>
      <xdr:col>14</xdr:col>
      <xdr:colOff>573817</xdr:colOff>
      <xdr:row>4</xdr:row>
      <xdr:rowOff>0</xdr:rowOff>
    </xdr:to>
    <xdr:sp macro="" textlink="">
      <xdr:nvSpPr>
        <xdr:cNvPr id="72" name="Retângulo 71">
          <a:extLst>
            <a:ext uri="{FF2B5EF4-FFF2-40B4-BE49-F238E27FC236}">
              <a16:creationId xmlns:a16="http://schemas.microsoft.com/office/drawing/2014/main" id="{00000000-0008-0000-1400-000048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13</xdr:col>
      <xdr:colOff>723900</xdr:colOff>
      <xdr:row>0</xdr:row>
      <xdr:rowOff>0</xdr:rowOff>
    </xdr:from>
    <xdr:to>
      <xdr:col>14</xdr:col>
      <xdr:colOff>142226</xdr:colOff>
      <xdr:row>2</xdr:row>
      <xdr:rowOff>9525</xdr:rowOff>
    </xdr:to>
    <xdr:pic>
      <xdr:nvPicPr>
        <xdr:cNvPr id="73" name="Imagem 72">
          <a:extLst>
            <a:ext uri="{FF2B5EF4-FFF2-40B4-BE49-F238E27FC236}">
              <a16:creationId xmlns:a16="http://schemas.microsoft.com/office/drawing/2014/main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9525</xdr:rowOff>
        </xdr:from>
        <xdr:to>
          <xdr:col>2</xdr:col>
          <xdr:colOff>333375</xdr:colOff>
          <xdr:row>28</xdr:row>
          <xdr:rowOff>180975</xdr:rowOff>
        </xdr:to>
        <xdr:sp macro="" textlink="">
          <xdr:nvSpPr>
            <xdr:cNvPr id="22529" name="Scroll Bar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9525</xdr:rowOff>
        </xdr:from>
        <xdr:to>
          <xdr:col>7</xdr:col>
          <xdr:colOff>333375</xdr:colOff>
          <xdr:row>28</xdr:row>
          <xdr:rowOff>180975</xdr:rowOff>
        </xdr:to>
        <xdr:sp macro="" textlink="">
          <xdr:nvSpPr>
            <xdr:cNvPr id="22530" name="Scroll Bar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74398</xdr:colOff>
      <xdr:row>0</xdr:row>
      <xdr:rowOff>0</xdr:rowOff>
    </xdr:from>
    <xdr:to>
      <xdr:col>4</xdr:col>
      <xdr:colOff>240442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C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4</xdr:col>
      <xdr:colOff>256918</xdr:colOff>
      <xdr:row>0</xdr:row>
      <xdr:rowOff>0</xdr:rowOff>
    </xdr:from>
    <xdr:to>
      <xdr:col>4</xdr:col>
      <xdr:colOff>1461187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D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1476375</xdr:colOff>
      <xdr:row>0</xdr:row>
      <xdr:rowOff>0</xdr:rowOff>
    </xdr:from>
    <xdr:to>
      <xdr:col>5</xdr:col>
      <xdr:colOff>899469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500-00001E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912855</xdr:colOff>
      <xdr:row>0</xdr:row>
      <xdr:rowOff>0</xdr:rowOff>
    </xdr:from>
    <xdr:to>
      <xdr:col>9</xdr:col>
      <xdr:colOff>31149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9</xdr:col>
      <xdr:colOff>47625</xdr:colOff>
      <xdr:row>0</xdr:row>
      <xdr:rowOff>0</xdr:rowOff>
    </xdr:from>
    <xdr:to>
      <xdr:col>9</xdr:col>
      <xdr:colOff>1251894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20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9</xdr:col>
      <xdr:colOff>1266825</xdr:colOff>
      <xdr:row>0</xdr:row>
      <xdr:rowOff>0</xdr:rowOff>
    </xdr:from>
    <xdr:to>
      <xdr:col>10</xdr:col>
      <xdr:colOff>689919</xdr:colOff>
      <xdr:row>2</xdr:row>
      <xdr:rowOff>9525</xdr:rowOff>
    </xdr:to>
    <xdr:sp macro="" textlink="">
      <xdr:nvSpPr>
        <xdr:cNvPr id="33" name="Retângulo 3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10</xdr:col>
      <xdr:colOff>703305</xdr:colOff>
      <xdr:row>0</xdr:row>
      <xdr:rowOff>0</xdr:rowOff>
    </xdr:from>
    <xdr:to>
      <xdr:col>12</xdr:col>
      <xdr:colOff>212124</xdr:colOff>
      <xdr:row>2</xdr:row>
      <xdr:rowOff>9525</xdr:rowOff>
    </xdr:to>
    <xdr:sp macro="" textlink="">
      <xdr:nvSpPr>
        <xdr:cNvPr id="34" name="Retângulo 3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12</xdr:col>
      <xdr:colOff>228600</xdr:colOff>
      <xdr:row>0</xdr:row>
      <xdr:rowOff>0</xdr:rowOff>
    </xdr:from>
    <xdr:to>
      <xdr:col>14</xdr:col>
      <xdr:colOff>4119</xdr:colOff>
      <xdr:row>2</xdr:row>
      <xdr:rowOff>9525</xdr:rowOff>
    </xdr:to>
    <xdr:sp macro="" textlink="">
      <xdr:nvSpPr>
        <xdr:cNvPr id="35" name="Retângulo 3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4</xdr:col>
      <xdr:colOff>240442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24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255373</xdr:colOff>
      <xdr:row>2</xdr:row>
      <xdr:rowOff>28575</xdr:rowOff>
    </xdr:from>
    <xdr:to>
      <xdr:col>4</xdr:col>
      <xdr:colOff>1459642</xdr:colOff>
      <xdr:row>4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912598</xdr:colOff>
      <xdr:row>2</xdr:row>
      <xdr:rowOff>28575</xdr:rowOff>
    </xdr:from>
    <xdr:to>
      <xdr:col>9</xdr:col>
      <xdr:colOff>30892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1500-000026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1474573</xdr:colOff>
      <xdr:row>2</xdr:row>
      <xdr:rowOff>28575</xdr:rowOff>
    </xdr:from>
    <xdr:to>
      <xdr:col>5</xdr:col>
      <xdr:colOff>897667</xdr:colOff>
      <xdr:row>4</xdr:row>
      <xdr:rowOff>0</xdr:rowOff>
    </xdr:to>
    <xdr:sp macro="" textlink="">
      <xdr:nvSpPr>
        <xdr:cNvPr id="40" name="Retângulo 3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500-000028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8</xdr:row>
      <xdr:rowOff>180975</xdr:rowOff>
    </xdr:from>
    <xdr:to>
      <xdr:col>1</xdr:col>
      <xdr:colOff>56894</xdr:colOff>
      <xdr:row>203</xdr:row>
      <xdr:rowOff>152399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1500-000029000000}"/>
            </a:ext>
          </a:extLst>
        </xdr:cNvPr>
        <xdr:cNvSpPr/>
      </xdr:nvSpPr>
      <xdr:spPr>
        <a:xfrm>
          <a:off x="0" y="1762125"/>
          <a:ext cx="771269" cy="3711892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180976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1500-00002A000000}"/>
            </a:ext>
          </a:extLst>
        </xdr:cNvPr>
        <xdr:cNvSpPr/>
      </xdr:nvSpPr>
      <xdr:spPr>
        <a:xfrm>
          <a:off x="0" y="771525"/>
          <a:ext cx="771525" cy="99060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9</xdr:col>
      <xdr:colOff>1265023</xdr:colOff>
      <xdr:row>2</xdr:row>
      <xdr:rowOff>28575</xdr:rowOff>
    </xdr:from>
    <xdr:to>
      <xdr:col>10</xdr:col>
      <xdr:colOff>688117</xdr:colOff>
      <xdr:row>4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1500-00002B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45823</xdr:colOff>
      <xdr:row>2</xdr:row>
      <xdr:rowOff>28575</xdr:rowOff>
    </xdr:from>
    <xdr:to>
      <xdr:col>9</xdr:col>
      <xdr:colOff>1250092</xdr:colOff>
      <xdr:row>4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1500-00002C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703048</xdr:colOff>
      <xdr:row>2</xdr:row>
      <xdr:rowOff>28575</xdr:rowOff>
    </xdr:from>
    <xdr:to>
      <xdr:col>12</xdr:col>
      <xdr:colOff>211867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500-00002D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Bancos / Cartões</a:t>
          </a:r>
          <a:endParaRPr lang="pt-BR">
            <a:effectLst/>
          </a:endParaRPr>
        </a:p>
      </xdr:txBody>
    </xdr:sp>
    <xdr:clientData/>
  </xdr:twoCellAnchor>
  <xdr:twoCellAnchor>
    <xdr:from>
      <xdr:col>14</xdr:col>
      <xdr:colOff>39902</xdr:colOff>
      <xdr:row>0</xdr:row>
      <xdr:rowOff>0</xdr:rowOff>
    </xdr:from>
    <xdr:to>
      <xdr:col>15</xdr:col>
      <xdr:colOff>529796</xdr:colOff>
      <xdr:row>2</xdr:row>
      <xdr:rowOff>9525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1500-00002E000000}"/>
            </a:ext>
          </a:extLst>
        </xdr:cNvPr>
        <xdr:cNvSpPr/>
      </xdr:nvSpPr>
      <xdr:spPr>
        <a:xfrm>
          <a:off x="105650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15</xdr:col>
      <xdr:colOff>544727</xdr:colOff>
      <xdr:row>0</xdr:row>
      <xdr:rowOff>0</xdr:rowOff>
    </xdr:from>
    <xdr:to>
      <xdr:col>26</xdr:col>
      <xdr:colOff>320246</xdr:colOff>
      <xdr:row>2</xdr:row>
      <xdr:rowOff>9525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1500-00002F000000}"/>
            </a:ext>
          </a:extLst>
        </xdr:cNvPr>
        <xdr:cNvSpPr/>
      </xdr:nvSpPr>
      <xdr:spPr>
        <a:xfrm>
          <a:off x="117842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15</xdr:col>
      <xdr:colOff>542925</xdr:colOff>
      <xdr:row>2</xdr:row>
      <xdr:rowOff>28575</xdr:rowOff>
    </xdr:from>
    <xdr:to>
      <xdr:col>26</xdr:col>
      <xdr:colOff>318444</xdr:colOff>
      <xdr:row>4</xdr:row>
      <xdr:rowOff>0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1500-000030000000}"/>
            </a:ext>
          </a:extLst>
        </xdr:cNvPr>
        <xdr:cNvSpPr/>
      </xdr:nvSpPr>
      <xdr:spPr>
        <a:xfrm>
          <a:off x="11782425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38100</xdr:colOff>
      <xdr:row>2</xdr:row>
      <xdr:rowOff>28575</xdr:rowOff>
    </xdr:from>
    <xdr:to>
      <xdr:col>15</xdr:col>
      <xdr:colOff>527994</xdr:colOff>
      <xdr:row>4</xdr:row>
      <xdr:rowOff>0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1500-000031000000}"/>
            </a:ext>
          </a:extLst>
        </xdr:cNvPr>
        <xdr:cNvSpPr/>
      </xdr:nvSpPr>
      <xdr:spPr>
        <a:xfrm>
          <a:off x="10563225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226798</xdr:colOff>
      <xdr:row>2</xdr:row>
      <xdr:rowOff>28575</xdr:rowOff>
    </xdr:from>
    <xdr:to>
      <xdr:col>14</xdr:col>
      <xdr:colOff>2317</xdr:colOff>
      <xdr:row>4</xdr:row>
      <xdr:rowOff>0</xdr:rowOff>
    </xdr:to>
    <xdr:sp macro="" textlink="">
      <xdr:nvSpPr>
        <xdr:cNvPr id="50" name="Retângulo 4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500-000032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solidFill>
                <a:sysClr val="windowText" lastClr="000000"/>
              </a:solidFill>
            </a:rPr>
            <a:t>Empréstimos</a:t>
          </a:r>
        </a:p>
      </xdr:txBody>
    </xdr:sp>
    <xdr:clientData/>
  </xdr:twoCellAnchor>
  <xdr:twoCellAnchor editAs="oneCell">
    <xdr:from>
      <xdr:col>14</xdr:col>
      <xdr:colOff>390525</xdr:colOff>
      <xdr:row>0</xdr:row>
      <xdr:rowOff>0</xdr:rowOff>
    </xdr:from>
    <xdr:to>
      <xdr:col>15</xdr:col>
      <xdr:colOff>75551</xdr:colOff>
      <xdr:row>2</xdr:row>
      <xdr:rowOff>9525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2</xdr:col>
      <xdr:colOff>992917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A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2</xdr:col>
      <xdr:colOff>1009393</xdr:colOff>
      <xdr:row>0</xdr:row>
      <xdr:rowOff>0</xdr:rowOff>
    </xdr:from>
    <xdr:to>
      <xdr:col>4</xdr:col>
      <xdr:colOff>61012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1B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76200</xdr:colOff>
      <xdr:row>0</xdr:row>
      <xdr:rowOff>0</xdr:rowOff>
    </xdr:from>
    <xdr:to>
      <xdr:col>5</xdr:col>
      <xdr:colOff>299394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1C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312780</xdr:colOff>
      <xdr:row>0</xdr:row>
      <xdr:rowOff>0</xdr:rowOff>
    </xdr:from>
    <xdr:to>
      <xdr:col>6</xdr:col>
      <xdr:colOff>535974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600-00001D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6</xdr:col>
      <xdr:colOff>552450</xdr:colOff>
      <xdr:row>0</xdr:row>
      <xdr:rowOff>0</xdr:rowOff>
    </xdr:from>
    <xdr:to>
      <xdr:col>7</xdr:col>
      <xdr:colOff>1147119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600-00001E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7</xdr:col>
      <xdr:colOff>1162050</xdr:colOff>
      <xdr:row>0</xdr:row>
      <xdr:rowOff>0</xdr:rowOff>
    </xdr:from>
    <xdr:to>
      <xdr:col>9</xdr:col>
      <xdr:colOff>213669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600-00001F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9</xdr:col>
      <xdr:colOff>227055</xdr:colOff>
      <xdr:row>0</xdr:row>
      <xdr:rowOff>0</xdr:rowOff>
    </xdr:from>
    <xdr:to>
      <xdr:col>10</xdr:col>
      <xdr:colOff>450249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600-000020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10</xdr:col>
      <xdr:colOff>466725</xdr:colOff>
      <xdr:row>0</xdr:row>
      <xdr:rowOff>0</xdr:rowOff>
    </xdr:from>
    <xdr:to>
      <xdr:col>12</xdr:col>
      <xdr:colOff>80319</xdr:colOff>
      <xdr:row>2</xdr:row>
      <xdr:rowOff>9525</xdr:rowOff>
    </xdr:to>
    <xdr:sp macro="" textlink="">
      <xdr:nvSpPr>
        <xdr:cNvPr id="33" name="Retângulo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600-000021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12</xdr:col>
      <xdr:colOff>95250</xdr:colOff>
      <xdr:row>0</xdr:row>
      <xdr:rowOff>0</xdr:rowOff>
    </xdr:from>
    <xdr:to>
      <xdr:col>13</xdr:col>
      <xdr:colOff>480369</xdr:colOff>
      <xdr:row>2</xdr:row>
      <xdr:rowOff>9525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1600-000022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2</xdr:col>
      <xdr:colOff>992917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23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1007848</xdr:colOff>
      <xdr:row>2</xdr:row>
      <xdr:rowOff>28575</xdr:rowOff>
    </xdr:from>
    <xdr:to>
      <xdr:col>4</xdr:col>
      <xdr:colOff>59467</xdr:colOff>
      <xdr:row>4</xdr:row>
      <xdr:rowOff>0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1600-000024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312523</xdr:colOff>
      <xdr:row>2</xdr:row>
      <xdr:rowOff>28575</xdr:rowOff>
    </xdr:from>
    <xdr:to>
      <xdr:col>6</xdr:col>
      <xdr:colOff>535717</xdr:colOff>
      <xdr:row>4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1600-000025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1600-000026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74398</xdr:colOff>
      <xdr:row>2</xdr:row>
      <xdr:rowOff>28575</xdr:rowOff>
    </xdr:from>
    <xdr:to>
      <xdr:col>5</xdr:col>
      <xdr:colOff>297592</xdr:colOff>
      <xdr:row>4</xdr:row>
      <xdr:rowOff>0</xdr:rowOff>
    </xdr:to>
    <xdr:sp macro="" textlink="">
      <xdr:nvSpPr>
        <xdr:cNvPr id="39" name="Retângulo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27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9</xdr:row>
      <xdr:rowOff>47625</xdr:rowOff>
    </xdr:from>
    <xdr:to>
      <xdr:col>1</xdr:col>
      <xdr:colOff>56894</xdr:colOff>
      <xdr:row>203</xdr:row>
      <xdr:rowOff>190499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1600-000028000000}"/>
            </a:ext>
          </a:extLst>
        </xdr:cNvPr>
        <xdr:cNvSpPr/>
      </xdr:nvSpPr>
      <xdr:spPr>
        <a:xfrm>
          <a:off x="0" y="1762125"/>
          <a:ext cx="771269" cy="3711892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9</xdr:row>
      <xdr:rowOff>47626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1600-000029000000}"/>
            </a:ext>
          </a:extLst>
        </xdr:cNvPr>
        <xdr:cNvSpPr/>
      </xdr:nvSpPr>
      <xdr:spPr>
        <a:xfrm>
          <a:off x="0" y="771525"/>
          <a:ext cx="771525" cy="99060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13</xdr:col>
      <xdr:colOff>485775</xdr:colOff>
      <xdr:row>0</xdr:row>
      <xdr:rowOff>0</xdr:rowOff>
    </xdr:from>
    <xdr:to>
      <xdr:col>17</xdr:col>
      <xdr:colOff>552450</xdr:colOff>
      <xdr:row>2</xdr:row>
      <xdr:rowOff>9525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1600-00002A000000}"/>
            </a:ext>
          </a:extLst>
        </xdr:cNvPr>
        <xdr:cNvSpPr/>
      </xdr:nvSpPr>
      <xdr:spPr>
        <a:xfrm>
          <a:off x="11753850" y="0"/>
          <a:ext cx="2505075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13</xdr:col>
      <xdr:colOff>483973</xdr:colOff>
      <xdr:row>2</xdr:row>
      <xdr:rowOff>28575</xdr:rowOff>
    </xdr:from>
    <xdr:to>
      <xdr:col>17</xdr:col>
      <xdr:colOff>552450</xdr:colOff>
      <xdr:row>4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1600-00002B000000}"/>
            </a:ext>
          </a:extLst>
        </xdr:cNvPr>
        <xdr:cNvSpPr/>
      </xdr:nvSpPr>
      <xdr:spPr>
        <a:xfrm>
          <a:off x="11752048" y="409575"/>
          <a:ext cx="2506877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1160248</xdr:colOff>
      <xdr:row>2</xdr:row>
      <xdr:rowOff>28575</xdr:rowOff>
    </xdr:from>
    <xdr:to>
      <xdr:col>9</xdr:col>
      <xdr:colOff>211867</xdr:colOff>
      <xdr:row>4</xdr:row>
      <xdr:rowOff>0</xdr:rowOff>
    </xdr:to>
    <xdr:sp macro="" textlink="">
      <xdr:nvSpPr>
        <xdr:cNvPr id="44" name="Retângulo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600-00002C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Empréstimos</a:t>
          </a:r>
        </a:p>
      </xdr:txBody>
    </xdr:sp>
    <xdr:clientData/>
  </xdr:twoCellAnchor>
  <xdr:twoCellAnchor>
    <xdr:from>
      <xdr:col>9</xdr:col>
      <xdr:colOff>226798</xdr:colOff>
      <xdr:row>2</xdr:row>
      <xdr:rowOff>28575</xdr:rowOff>
    </xdr:from>
    <xdr:to>
      <xdr:col>10</xdr:col>
      <xdr:colOff>449992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600-00002D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Comparativos</a:t>
          </a:r>
        </a:p>
      </xdr:txBody>
    </xdr:sp>
    <xdr:clientData/>
  </xdr:twoCellAnchor>
  <xdr:twoCellAnchor>
    <xdr:from>
      <xdr:col>6</xdr:col>
      <xdr:colOff>550648</xdr:colOff>
      <xdr:row>2</xdr:row>
      <xdr:rowOff>28575</xdr:rowOff>
    </xdr:from>
    <xdr:to>
      <xdr:col>7</xdr:col>
      <xdr:colOff>1145317</xdr:colOff>
      <xdr:row>4</xdr:row>
      <xdr:rowOff>0</xdr:rowOff>
    </xdr:to>
    <xdr:sp macro="" textlink="">
      <xdr:nvSpPr>
        <xdr:cNvPr id="46" name="Retângulo 4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600-00002E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Cartão de Crédito</a:t>
          </a:r>
        </a:p>
      </xdr:txBody>
    </xdr:sp>
    <xdr:clientData/>
  </xdr:twoCellAnchor>
  <xdr:twoCellAnchor>
    <xdr:from>
      <xdr:col>12</xdr:col>
      <xdr:colOff>93448</xdr:colOff>
      <xdr:row>2</xdr:row>
      <xdr:rowOff>28575</xdr:rowOff>
    </xdr:from>
    <xdr:to>
      <xdr:col>13</xdr:col>
      <xdr:colOff>478567</xdr:colOff>
      <xdr:row>4</xdr:row>
      <xdr:rowOff>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1600-00002F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 u="none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464923</xdr:colOff>
      <xdr:row>2</xdr:row>
      <xdr:rowOff>28575</xdr:rowOff>
    </xdr:from>
    <xdr:to>
      <xdr:col>12</xdr:col>
      <xdr:colOff>78517</xdr:colOff>
      <xdr:row>4</xdr:row>
      <xdr:rowOff>0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1600-000030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u="none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12</xdr:col>
      <xdr:colOff>466725</xdr:colOff>
      <xdr:row>0</xdr:row>
      <xdr:rowOff>0</xdr:rowOff>
    </xdr:from>
    <xdr:to>
      <xdr:col>13</xdr:col>
      <xdr:colOff>46976</xdr:colOff>
      <xdr:row>2</xdr:row>
      <xdr:rowOff>9525</xdr:rowOff>
    </xdr:to>
    <xdr:pic>
      <xdr:nvPicPr>
        <xdr:cNvPr id="73" name="Imagem 72">
          <a:extLst>
            <a:ext uri="{FF2B5EF4-FFF2-40B4-BE49-F238E27FC236}">
              <a16:creationId xmlns:a16="http://schemas.microsoft.com/office/drawing/2014/main" id="{00000000-0008-0000-1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142876</xdr:colOff>
      <xdr:row>11</xdr:row>
      <xdr:rowOff>285750</xdr:rowOff>
    </xdr:from>
    <xdr:to>
      <xdr:col>9</xdr:col>
      <xdr:colOff>771525</xdr:colOff>
      <xdr:row>20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590550</xdr:colOff>
      <xdr:row>19</xdr:row>
      <xdr:rowOff>251460</xdr:rowOff>
    </xdr:from>
    <xdr:to>
      <xdr:col>9</xdr:col>
      <xdr:colOff>632460</xdr:colOff>
      <xdr:row>20</xdr:row>
      <xdr:rowOff>184785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7458075" y="4880610"/>
          <a:ext cx="908685" cy="24765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411521</xdr:colOff>
      <xdr:row>19</xdr:row>
      <xdr:rowOff>278378</xdr:rowOff>
    </xdr:from>
    <xdr:to>
      <xdr:col>9</xdr:col>
      <xdr:colOff>792521</xdr:colOff>
      <xdr:row>22</xdr:row>
      <xdr:rowOff>141218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7279046" y="4907528"/>
          <a:ext cx="1247775" cy="843915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133350</xdr:colOff>
      <xdr:row>11</xdr:row>
      <xdr:rowOff>285751</xdr:rowOff>
    </xdr:from>
    <xdr:to>
      <xdr:col>12</xdr:col>
      <xdr:colOff>761999</xdr:colOff>
      <xdr:row>20</xdr:row>
      <xdr:rowOff>76201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581024</xdr:colOff>
      <xdr:row>19</xdr:row>
      <xdr:rowOff>251461</xdr:rowOff>
    </xdr:from>
    <xdr:to>
      <xdr:col>12</xdr:col>
      <xdr:colOff>622932</xdr:colOff>
      <xdr:row>20</xdr:row>
      <xdr:rowOff>184786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10077449" y="4880611"/>
          <a:ext cx="908683" cy="247650"/>
        </a:xfrm>
        <a:prstGeom prst="rect">
          <a:avLst/>
        </a:prstGeom>
        <a:solidFill>
          <a:srgbClr val="7E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407172</xdr:colOff>
      <xdr:row>19</xdr:row>
      <xdr:rowOff>288730</xdr:rowOff>
    </xdr:from>
    <xdr:to>
      <xdr:col>12</xdr:col>
      <xdr:colOff>788172</xdr:colOff>
      <xdr:row>22</xdr:row>
      <xdr:rowOff>151570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/>
      </xdr:nvSpPr>
      <xdr:spPr>
        <a:xfrm>
          <a:off x="9903597" y="4917880"/>
          <a:ext cx="1247775" cy="843915"/>
        </a:xfrm>
        <a:prstGeom prst="ellipse">
          <a:avLst/>
        </a:prstGeom>
        <a:solidFill>
          <a:srgbClr val="7E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74398</xdr:colOff>
      <xdr:row>0</xdr:row>
      <xdr:rowOff>0</xdr:rowOff>
    </xdr:from>
    <xdr:to>
      <xdr:col>3</xdr:col>
      <xdr:colOff>745267</xdr:colOff>
      <xdr:row>2</xdr:row>
      <xdr:rowOff>9525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761743</xdr:colOff>
      <xdr:row>0</xdr:row>
      <xdr:rowOff>0</xdr:rowOff>
    </xdr:from>
    <xdr:to>
      <xdr:col>4</xdr:col>
      <xdr:colOff>413437</xdr:colOff>
      <xdr:row>2</xdr:row>
      <xdr:rowOff>9525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4</xdr:col>
      <xdr:colOff>428625</xdr:colOff>
      <xdr:row>0</xdr:row>
      <xdr:rowOff>0</xdr:rowOff>
    </xdr:from>
    <xdr:to>
      <xdr:col>5</xdr:col>
      <xdr:colOff>80319</xdr:colOff>
      <xdr:row>2</xdr:row>
      <xdr:rowOff>9525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5</xdr:col>
      <xdr:colOff>93705</xdr:colOff>
      <xdr:row>0</xdr:row>
      <xdr:rowOff>0</xdr:rowOff>
    </xdr:from>
    <xdr:to>
      <xdr:col>5</xdr:col>
      <xdr:colOff>1297974</xdr:colOff>
      <xdr:row>2</xdr:row>
      <xdr:rowOff>9525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5</xdr:col>
      <xdr:colOff>1314450</xdr:colOff>
      <xdr:row>0</xdr:row>
      <xdr:rowOff>0</xdr:rowOff>
    </xdr:from>
    <xdr:to>
      <xdr:col>8</xdr:col>
      <xdr:colOff>4119</xdr:colOff>
      <xdr:row>2</xdr:row>
      <xdr:rowOff>9525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19050</xdr:colOff>
      <xdr:row>0</xdr:row>
      <xdr:rowOff>0</xdr:rowOff>
    </xdr:from>
    <xdr:to>
      <xdr:col>9</xdr:col>
      <xdr:colOff>356544</xdr:colOff>
      <xdr:row>2</xdr:row>
      <xdr:rowOff>9525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9</xdr:col>
      <xdr:colOff>369930</xdr:colOff>
      <xdr:row>0</xdr:row>
      <xdr:rowOff>0</xdr:rowOff>
    </xdr:from>
    <xdr:to>
      <xdr:col>10</xdr:col>
      <xdr:colOff>526449</xdr:colOff>
      <xdr:row>2</xdr:row>
      <xdr:rowOff>9525</xdr:rowOff>
    </xdr:to>
    <xdr:sp macro="" textlink="">
      <xdr:nvSpPr>
        <xdr:cNvPr id="14" name="Retângulo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10</xdr:col>
      <xdr:colOff>542925</xdr:colOff>
      <xdr:row>0</xdr:row>
      <xdr:rowOff>0</xdr:rowOff>
    </xdr:from>
    <xdr:to>
      <xdr:col>12</xdr:col>
      <xdr:colOff>166044</xdr:colOff>
      <xdr:row>2</xdr:row>
      <xdr:rowOff>9525</xdr:rowOff>
    </xdr:to>
    <xdr:sp macro="" textlink="">
      <xdr:nvSpPr>
        <xdr:cNvPr id="15" name="Retângulo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12</xdr:col>
      <xdr:colOff>180975</xdr:colOff>
      <xdr:row>0</xdr:row>
      <xdr:rowOff>0</xdr:rowOff>
    </xdr:from>
    <xdr:to>
      <xdr:col>13</xdr:col>
      <xdr:colOff>337494</xdr:colOff>
      <xdr:row>2</xdr:row>
      <xdr:rowOff>9525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SpPr/>
      </xdr:nvSpPr>
      <xdr:spPr>
        <a:xfrm>
          <a:off x="10544175" y="0"/>
          <a:ext cx="119474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3</xdr:col>
      <xdr:colOff>745267</xdr:colOff>
      <xdr:row>4</xdr:row>
      <xdr:rowOff>0</xdr:rowOff>
    </xdr:to>
    <xdr:sp macro="" textlink="">
      <xdr:nvSpPr>
        <xdr:cNvPr id="17" name="Retângul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760198</xdr:colOff>
      <xdr:row>2</xdr:row>
      <xdr:rowOff>28575</xdr:rowOff>
    </xdr:from>
    <xdr:to>
      <xdr:col>4</xdr:col>
      <xdr:colOff>411892</xdr:colOff>
      <xdr:row>4</xdr:row>
      <xdr:rowOff>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93448</xdr:colOff>
      <xdr:row>2</xdr:row>
      <xdr:rowOff>28575</xdr:rowOff>
    </xdr:from>
    <xdr:to>
      <xdr:col>5</xdr:col>
      <xdr:colOff>1297717</xdr:colOff>
      <xdr:row>4</xdr:row>
      <xdr:rowOff>0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1700-000014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426823</xdr:colOff>
      <xdr:row>2</xdr:row>
      <xdr:rowOff>28575</xdr:rowOff>
    </xdr:from>
    <xdr:to>
      <xdr:col>5</xdr:col>
      <xdr:colOff>78517</xdr:colOff>
      <xdr:row>4</xdr:row>
      <xdr:rowOff>0</xdr:rowOff>
    </xdr:to>
    <xdr:sp macro="" textlink="">
      <xdr:nvSpPr>
        <xdr:cNvPr id="21" name="Retângulo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9</xdr:row>
      <xdr:rowOff>66675</xdr:rowOff>
    </xdr:from>
    <xdr:to>
      <xdr:col>1</xdr:col>
      <xdr:colOff>56894</xdr:colOff>
      <xdr:row>190</xdr:row>
      <xdr:rowOff>161924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SpPr/>
      </xdr:nvSpPr>
      <xdr:spPr>
        <a:xfrm>
          <a:off x="0" y="1781175"/>
          <a:ext cx="771269" cy="3612832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9</xdr:row>
      <xdr:rowOff>66676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1700-000017000000}"/>
            </a:ext>
          </a:extLst>
        </xdr:cNvPr>
        <xdr:cNvSpPr/>
      </xdr:nvSpPr>
      <xdr:spPr>
        <a:xfrm>
          <a:off x="0" y="771525"/>
          <a:ext cx="771525" cy="100965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13</xdr:col>
      <xdr:colOff>342901</xdr:colOff>
      <xdr:row>0</xdr:row>
      <xdr:rowOff>0</xdr:rowOff>
    </xdr:from>
    <xdr:to>
      <xdr:col>25</xdr:col>
      <xdr:colOff>495300</xdr:colOff>
      <xdr:row>2</xdr:row>
      <xdr:rowOff>9525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1700-000018000000}"/>
            </a:ext>
          </a:extLst>
        </xdr:cNvPr>
        <xdr:cNvSpPr/>
      </xdr:nvSpPr>
      <xdr:spPr>
        <a:xfrm>
          <a:off x="11744326" y="0"/>
          <a:ext cx="86201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13</xdr:col>
      <xdr:colOff>341099</xdr:colOff>
      <xdr:row>2</xdr:row>
      <xdr:rowOff>28575</xdr:rowOff>
    </xdr:from>
    <xdr:to>
      <xdr:col>25</xdr:col>
      <xdr:colOff>493498</xdr:colOff>
      <xdr:row>4</xdr:row>
      <xdr:rowOff>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11742524" y="409575"/>
          <a:ext cx="86201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9</xdr:col>
      <xdr:colOff>369673</xdr:colOff>
      <xdr:row>2</xdr:row>
      <xdr:rowOff>28575</xdr:rowOff>
    </xdr:from>
    <xdr:to>
      <xdr:col>10</xdr:col>
      <xdr:colOff>526192</xdr:colOff>
      <xdr:row>4</xdr:row>
      <xdr:rowOff>0</xdr:rowOff>
    </xdr:to>
    <xdr:sp macro="" textlink="">
      <xdr:nvSpPr>
        <xdr:cNvPr id="26" name="Retângulo 2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700-00001A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Meta Anual</a:t>
          </a:r>
        </a:p>
      </xdr:txBody>
    </xdr:sp>
    <xdr:clientData/>
  </xdr:twoCellAnchor>
  <xdr:twoCellAnchor>
    <xdr:from>
      <xdr:col>5</xdr:col>
      <xdr:colOff>1312648</xdr:colOff>
      <xdr:row>2</xdr:row>
      <xdr:rowOff>28575</xdr:rowOff>
    </xdr:from>
    <xdr:to>
      <xdr:col>8</xdr:col>
      <xdr:colOff>2317</xdr:colOff>
      <xdr:row>4</xdr:row>
      <xdr:rowOff>0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1700-00001B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179173</xdr:colOff>
      <xdr:row>2</xdr:row>
      <xdr:rowOff>28575</xdr:rowOff>
    </xdr:from>
    <xdr:to>
      <xdr:col>13</xdr:col>
      <xdr:colOff>335692</xdr:colOff>
      <xdr:row>4</xdr:row>
      <xdr:rowOff>0</xdr:rowOff>
    </xdr:to>
    <xdr:sp macro="" textlink="">
      <xdr:nvSpPr>
        <xdr:cNvPr id="28" name="Retângulo 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700-00001C000000}"/>
            </a:ext>
          </a:extLst>
        </xdr:cNvPr>
        <xdr:cNvSpPr/>
      </xdr:nvSpPr>
      <xdr:spPr>
        <a:xfrm>
          <a:off x="10542373" y="409575"/>
          <a:ext cx="119474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u="none">
              <a:solidFill>
                <a:schemeClr val="bg1"/>
              </a:solidFill>
              <a:latin typeface="+mn-lt"/>
              <a:ea typeface="+mn-ea"/>
              <a:cs typeface="+mn-cs"/>
            </a:rPr>
            <a:t>Evoluções</a:t>
          </a:r>
        </a:p>
      </xdr:txBody>
    </xdr:sp>
    <xdr:clientData/>
  </xdr:twoCellAnchor>
  <xdr:twoCellAnchor>
    <xdr:from>
      <xdr:col>10</xdr:col>
      <xdr:colOff>541123</xdr:colOff>
      <xdr:row>2</xdr:row>
      <xdr:rowOff>28575</xdr:rowOff>
    </xdr:from>
    <xdr:to>
      <xdr:col>12</xdr:col>
      <xdr:colOff>164242</xdr:colOff>
      <xdr:row>4</xdr:row>
      <xdr:rowOff>0</xdr:rowOff>
    </xdr:to>
    <xdr:sp macro="" textlink="">
      <xdr:nvSpPr>
        <xdr:cNvPr id="29" name="Retângulo 2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700-00001D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Resultado</a:t>
          </a:r>
          <a:r>
            <a:rPr lang="pt-BR" sz="1100" baseline="0">
              <a:solidFill>
                <a:schemeClr val="bg1"/>
              </a:solidFill>
              <a:latin typeface="+mn-lt"/>
              <a:ea typeface="+mn-ea"/>
              <a:cs typeface="+mn-cs"/>
            </a:rPr>
            <a:t> Mensal</a:t>
          </a:r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17248</xdr:colOff>
      <xdr:row>2</xdr:row>
      <xdr:rowOff>28575</xdr:rowOff>
    </xdr:from>
    <xdr:to>
      <xdr:col>9</xdr:col>
      <xdr:colOff>354742</xdr:colOff>
      <xdr:row>4</xdr:row>
      <xdr:rowOff>0</xdr:rowOff>
    </xdr:to>
    <xdr:sp macro="" textlink="">
      <xdr:nvSpPr>
        <xdr:cNvPr id="30" name="Retângulo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700-00001E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u="none">
              <a:solidFill>
                <a:schemeClr val="tx1"/>
              </a:solidFill>
              <a:latin typeface="+mn-lt"/>
              <a:ea typeface="+mn-ea"/>
              <a:cs typeface="+mn-cs"/>
            </a:rPr>
            <a:t>Meta Mensal</a:t>
          </a:r>
        </a:p>
      </xdr:txBody>
    </xdr:sp>
    <xdr:clientData/>
  </xdr:twoCellAnchor>
  <xdr:twoCellAnchor editAs="oneCell">
    <xdr:from>
      <xdr:col>12</xdr:col>
      <xdr:colOff>552450</xdr:colOff>
      <xdr:row>0</xdr:row>
      <xdr:rowOff>0</xdr:rowOff>
    </xdr:from>
    <xdr:to>
      <xdr:col>12</xdr:col>
      <xdr:colOff>951851</xdr:colOff>
      <xdr:row>2</xdr:row>
      <xdr:rowOff>9525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  <xdr:twoCellAnchor>
    <xdr:from>
      <xdr:col>8</xdr:col>
      <xdr:colOff>219075</xdr:colOff>
      <xdr:row>19</xdr:row>
      <xdr:rowOff>19050</xdr:rowOff>
    </xdr:from>
    <xdr:to>
      <xdr:col>9</xdr:col>
      <xdr:colOff>447675</xdr:colOff>
      <xdr:row>20</xdr:row>
      <xdr:rowOff>257175</xdr:rowOff>
    </xdr:to>
    <xdr:sp macro="" textlink="$AG$13">
      <xdr:nvSpPr>
        <xdr:cNvPr id="32" name="Retângulo 31">
          <a:extLst>
            <a:ext uri="{FF2B5EF4-FFF2-40B4-BE49-F238E27FC236}">
              <a16:creationId xmlns:a16="http://schemas.microsoft.com/office/drawing/2014/main" id="{00000000-0008-0000-1700-000020000000}"/>
            </a:ext>
          </a:extLst>
        </xdr:cNvPr>
        <xdr:cNvSpPr/>
      </xdr:nvSpPr>
      <xdr:spPr>
        <a:xfrm>
          <a:off x="7086600" y="4648200"/>
          <a:ext cx="1095375" cy="552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A4F7E5B-CF5D-4271-8CB8-C146B7549F88}" type="TxLink">
            <a:rPr lang="en-US" sz="2800" b="0" i="0" u="none" strike="noStrike">
              <a:solidFill>
                <a:srgbClr val="D7DFED"/>
              </a:solidFill>
              <a:latin typeface="+mn-lt"/>
              <a:cs typeface="Calibri"/>
            </a:rPr>
            <a:pPr algn="ctr"/>
            <a:t> </a:t>
          </a:fld>
          <a:endParaRPr lang="pt-BR" sz="2800">
            <a:solidFill>
              <a:srgbClr val="D7DFED"/>
            </a:solidFill>
            <a:latin typeface="+mn-lt"/>
          </a:endParaRPr>
        </a:p>
      </xdr:txBody>
    </xdr:sp>
    <xdr:clientData/>
  </xdr:twoCellAnchor>
  <xdr:twoCellAnchor>
    <xdr:from>
      <xdr:col>11</xdr:col>
      <xdr:colOff>228600</xdr:colOff>
      <xdr:row>19</xdr:row>
      <xdr:rowOff>28575</xdr:rowOff>
    </xdr:from>
    <xdr:to>
      <xdr:col>12</xdr:col>
      <xdr:colOff>457200</xdr:colOff>
      <xdr:row>20</xdr:row>
      <xdr:rowOff>266700</xdr:rowOff>
    </xdr:to>
    <xdr:sp macro="" textlink="$AG$14">
      <xdr:nvSpPr>
        <xdr:cNvPr id="33" name="Retângulo 32">
          <a:extLst>
            <a:ext uri="{FF2B5EF4-FFF2-40B4-BE49-F238E27FC236}">
              <a16:creationId xmlns:a16="http://schemas.microsoft.com/office/drawing/2014/main" id="{00000000-0008-0000-1700-000021000000}"/>
            </a:ext>
          </a:extLst>
        </xdr:cNvPr>
        <xdr:cNvSpPr/>
      </xdr:nvSpPr>
      <xdr:spPr>
        <a:xfrm>
          <a:off x="9725025" y="4657725"/>
          <a:ext cx="1095375" cy="552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2A67996-DED8-49AE-9E86-E7D16DC53F26}" type="TxLink">
            <a:rPr lang="en-US" sz="2800" b="0" i="0" u="none" strike="noStrike">
              <a:solidFill>
                <a:srgbClr val="D7DFED"/>
              </a:solidFill>
              <a:latin typeface="+mn-lt"/>
              <a:cs typeface="Calibri"/>
            </a:rPr>
            <a:pPr algn="ctr"/>
            <a:t> </a:t>
          </a:fld>
          <a:endParaRPr lang="pt-BR" sz="2800">
            <a:solidFill>
              <a:srgbClr val="D7DFED"/>
            </a:solidFill>
            <a:latin typeface="+mn-lt"/>
          </a:endParaRPr>
        </a:p>
      </xdr:txBody>
    </xdr:sp>
    <xdr:clientData/>
  </xdr:twoCellAnchor>
  <xdr:twoCellAnchor>
    <xdr:from>
      <xdr:col>8</xdr:col>
      <xdr:colOff>666750</xdr:colOff>
      <xdr:row>20</xdr:row>
      <xdr:rowOff>133350</xdr:rowOff>
    </xdr:from>
    <xdr:to>
      <xdr:col>9</xdr:col>
      <xdr:colOff>571500</xdr:colOff>
      <xdr:row>21</xdr:row>
      <xdr:rowOff>276225</xdr:rowOff>
    </xdr:to>
    <xdr:sp macro="" textlink="$AG$15">
      <xdr:nvSpPr>
        <xdr:cNvPr id="34" name="Retângulo 33">
          <a:extLst>
            <a:ext uri="{FF2B5EF4-FFF2-40B4-BE49-F238E27FC236}">
              <a16:creationId xmlns:a16="http://schemas.microsoft.com/office/drawing/2014/main" id="{00000000-0008-0000-1700-000022000000}"/>
            </a:ext>
          </a:extLst>
        </xdr:cNvPr>
        <xdr:cNvSpPr/>
      </xdr:nvSpPr>
      <xdr:spPr>
        <a:xfrm>
          <a:off x="7534275" y="5076825"/>
          <a:ext cx="771525" cy="4762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96208F0-2B22-4F29-81C1-CC01539625FB}" type="TxLink">
            <a:rPr lang="en-US" sz="1800" b="1" i="0" u="none" strike="noStrike">
              <a:solidFill>
                <a:schemeClr val="bg1"/>
              </a:solidFill>
              <a:latin typeface="+mn-lt"/>
              <a:cs typeface="Calibri"/>
            </a:rPr>
            <a:pPr algn="ctr"/>
            <a:t>100%</a:t>
          </a:fld>
          <a:endParaRPr lang="pt-BR" sz="18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654822</xdr:colOff>
      <xdr:row>20</xdr:row>
      <xdr:rowOff>145855</xdr:rowOff>
    </xdr:from>
    <xdr:to>
      <xdr:col>12</xdr:col>
      <xdr:colOff>559572</xdr:colOff>
      <xdr:row>21</xdr:row>
      <xdr:rowOff>288730</xdr:rowOff>
    </xdr:to>
    <xdr:sp macro="" textlink="$AG$16">
      <xdr:nvSpPr>
        <xdr:cNvPr id="35" name="Retângulo 34">
          <a:extLst>
            <a:ext uri="{FF2B5EF4-FFF2-40B4-BE49-F238E27FC236}">
              <a16:creationId xmlns:a16="http://schemas.microsoft.com/office/drawing/2014/main" id="{00000000-0008-0000-1700-000023000000}"/>
            </a:ext>
          </a:extLst>
        </xdr:cNvPr>
        <xdr:cNvSpPr/>
      </xdr:nvSpPr>
      <xdr:spPr>
        <a:xfrm>
          <a:off x="10151247" y="5089330"/>
          <a:ext cx="771525" cy="4762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2506575-DF9F-438D-AA92-50DEA2D8794D}" type="TxLink">
            <a:rPr lang="en-US" sz="1800" b="1" i="0" u="none" strike="noStrike">
              <a:solidFill>
                <a:schemeClr val="bg1"/>
              </a:solidFill>
              <a:latin typeface="+mn-lt"/>
              <a:cs typeface="Calibri"/>
            </a:rPr>
            <a:pPr algn="ctr"/>
            <a:t>39%</a:t>
          </a:fld>
          <a:endParaRPr lang="pt-BR" sz="1800" b="1">
            <a:solidFill>
              <a:schemeClr val="bg1"/>
            </a:solidFill>
            <a:latin typeface="+mn-lt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383317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399793</xdr:colOff>
      <xdr:row>0</xdr:row>
      <xdr:rowOff>0</xdr:rowOff>
    </xdr:from>
    <xdr:to>
      <xdr:col>5</xdr:col>
      <xdr:colOff>384862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1F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5</xdr:col>
      <xdr:colOff>400050</xdr:colOff>
      <xdr:row>0</xdr:row>
      <xdr:rowOff>0</xdr:rowOff>
    </xdr:from>
    <xdr:to>
      <xdr:col>7</xdr:col>
      <xdr:colOff>385119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30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7</xdr:col>
      <xdr:colOff>398505</xdr:colOff>
      <xdr:row>0</xdr:row>
      <xdr:rowOff>0</xdr:rowOff>
    </xdr:from>
    <xdr:to>
      <xdr:col>9</xdr:col>
      <xdr:colOff>383574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31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9</xdr:col>
      <xdr:colOff>400050</xdr:colOff>
      <xdr:row>0</xdr:row>
      <xdr:rowOff>0</xdr:rowOff>
    </xdr:from>
    <xdr:to>
      <xdr:col>11</xdr:col>
      <xdr:colOff>385119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32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11</xdr:col>
      <xdr:colOff>400050</xdr:colOff>
      <xdr:row>0</xdr:row>
      <xdr:rowOff>0</xdr:rowOff>
    </xdr:from>
    <xdr:to>
      <xdr:col>13</xdr:col>
      <xdr:colOff>385119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33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13</xdr:col>
      <xdr:colOff>398505</xdr:colOff>
      <xdr:row>0</xdr:row>
      <xdr:rowOff>0</xdr:rowOff>
    </xdr:from>
    <xdr:to>
      <xdr:col>13</xdr:col>
      <xdr:colOff>1602774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34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13</xdr:col>
      <xdr:colOff>1619250</xdr:colOff>
      <xdr:row>0</xdr:row>
      <xdr:rowOff>0</xdr:rowOff>
    </xdr:from>
    <xdr:to>
      <xdr:col>14</xdr:col>
      <xdr:colOff>499419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800-000035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14</xdr:col>
      <xdr:colOff>514350</xdr:colOff>
      <xdr:row>0</xdr:row>
      <xdr:rowOff>0</xdr:rowOff>
    </xdr:from>
    <xdr:to>
      <xdr:col>16</xdr:col>
      <xdr:colOff>70794</xdr:colOff>
      <xdr:row>2</xdr:row>
      <xdr:rowOff>9525</xdr:rowOff>
    </xdr:to>
    <xdr:sp macro="" textlink="">
      <xdr:nvSpPr>
        <xdr:cNvPr id="54" name="Retângulo 53">
          <a:extLst>
            <a:ext uri="{FF2B5EF4-FFF2-40B4-BE49-F238E27FC236}">
              <a16:creationId xmlns:a16="http://schemas.microsoft.com/office/drawing/2014/main" id="{00000000-0008-0000-1800-000036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3</xdr:col>
      <xdr:colOff>383317</xdr:colOff>
      <xdr:row>4</xdr:row>
      <xdr:rowOff>0</xdr:rowOff>
    </xdr:to>
    <xdr:sp macro="" textlink="">
      <xdr:nvSpPr>
        <xdr:cNvPr id="55" name="Retângulo 5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37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398248</xdr:colOff>
      <xdr:row>2</xdr:row>
      <xdr:rowOff>28575</xdr:rowOff>
    </xdr:from>
    <xdr:to>
      <xdr:col>5</xdr:col>
      <xdr:colOff>383317</xdr:colOff>
      <xdr:row>4</xdr:row>
      <xdr:rowOff>0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1800-000038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398248</xdr:colOff>
      <xdr:row>2</xdr:row>
      <xdr:rowOff>28575</xdr:rowOff>
    </xdr:from>
    <xdr:to>
      <xdr:col>9</xdr:col>
      <xdr:colOff>383317</xdr:colOff>
      <xdr:row>4</xdr:row>
      <xdr:rowOff>0</xdr:rowOff>
    </xdr:to>
    <xdr:sp macro="" textlink="">
      <xdr:nvSpPr>
        <xdr:cNvPr id="57" name="Retângulo 56">
          <a:extLst>
            <a:ext uri="{FF2B5EF4-FFF2-40B4-BE49-F238E27FC236}">
              <a16:creationId xmlns:a16="http://schemas.microsoft.com/office/drawing/2014/main" id="{00000000-0008-0000-1800-000039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00000000-0008-0000-1800-00003A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5</xdr:col>
      <xdr:colOff>398248</xdr:colOff>
      <xdr:row>2</xdr:row>
      <xdr:rowOff>28575</xdr:rowOff>
    </xdr:from>
    <xdr:to>
      <xdr:col>7</xdr:col>
      <xdr:colOff>383317</xdr:colOff>
      <xdr:row>4</xdr:row>
      <xdr:rowOff>0</xdr:rowOff>
    </xdr:to>
    <xdr:sp macro="" textlink="">
      <xdr:nvSpPr>
        <xdr:cNvPr id="59" name="Retângulo 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3B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9</xdr:row>
      <xdr:rowOff>47625</xdr:rowOff>
    </xdr:from>
    <xdr:to>
      <xdr:col>1</xdr:col>
      <xdr:colOff>56894</xdr:colOff>
      <xdr:row>203</xdr:row>
      <xdr:rowOff>95249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00000000-0008-0000-1800-00003C000000}"/>
            </a:ext>
          </a:extLst>
        </xdr:cNvPr>
        <xdr:cNvSpPr/>
      </xdr:nvSpPr>
      <xdr:spPr>
        <a:xfrm>
          <a:off x="0" y="1781175"/>
          <a:ext cx="771269" cy="3709987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9</xdr:row>
      <xdr:rowOff>47626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1800-00003D000000}"/>
            </a:ext>
          </a:extLst>
        </xdr:cNvPr>
        <xdr:cNvSpPr/>
      </xdr:nvSpPr>
      <xdr:spPr>
        <a:xfrm>
          <a:off x="0" y="771525"/>
          <a:ext cx="771525" cy="100965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16</xdr:col>
      <xdr:colOff>76200</xdr:colOff>
      <xdr:row>0</xdr:row>
      <xdr:rowOff>0</xdr:rowOff>
    </xdr:from>
    <xdr:to>
      <xdr:col>27</xdr:col>
      <xdr:colOff>504825</xdr:colOff>
      <xdr:row>2</xdr:row>
      <xdr:rowOff>9525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1800-00003E000000}"/>
            </a:ext>
          </a:extLst>
        </xdr:cNvPr>
        <xdr:cNvSpPr/>
      </xdr:nvSpPr>
      <xdr:spPr>
        <a:xfrm>
          <a:off x="11753850" y="0"/>
          <a:ext cx="786765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16</xdr:col>
      <xdr:colOff>74398</xdr:colOff>
      <xdr:row>2</xdr:row>
      <xdr:rowOff>28575</xdr:rowOff>
    </xdr:from>
    <xdr:to>
      <xdr:col>27</xdr:col>
      <xdr:colOff>503023</xdr:colOff>
      <xdr:row>4</xdr:row>
      <xdr:rowOff>0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1800-00003F000000}"/>
            </a:ext>
          </a:extLst>
        </xdr:cNvPr>
        <xdr:cNvSpPr/>
      </xdr:nvSpPr>
      <xdr:spPr>
        <a:xfrm>
          <a:off x="11752048" y="409575"/>
          <a:ext cx="7867650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9</xdr:col>
      <xdr:colOff>398248</xdr:colOff>
      <xdr:row>2</xdr:row>
      <xdr:rowOff>28575</xdr:rowOff>
    </xdr:from>
    <xdr:to>
      <xdr:col>11</xdr:col>
      <xdr:colOff>383317</xdr:colOff>
      <xdr:row>4</xdr:row>
      <xdr:rowOff>0</xdr:rowOff>
    </xdr:to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00000000-0008-0000-1800-000040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512548</xdr:colOff>
      <xdr:row>2</xdr:row>
      <xdr:rowOff>28575</xdr:rowOff>
    </xdr:from>
    <xdr:to>
      <xdr:col>16</xdr:col>
      <xdr:colOff>68992</xdr:colOff>
      <xdr:row>4</xdr:row>
      <xdr:rowOff>0</xdr:rowOff>
    </xdr:to>
    <xdr:sp macro="" textlink="">
      <xdr:nvSpPr>
        <xdr:cNvPr id="65" name="Retângulo 6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800-000041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u="none">
              <a:solidFill>
                <a:schemeClr val="bg1"/>
              </a:solidFill>
              <a:latin typeface="+mn-lt"/>
              <a:ea typeface="+mn-ea"/>
              <a:cs typeface="+mn-cs"/>
            </a:rPr>
            <a:t>Evoluções</a:t>
          </a:r>
        </a:p>
      </xdr:txBody>
    </xdr:sp>
    <xdr:clientData/>
  </xdr:twoCellAnchor>
  <xdr:twoCellAnchor>
    <xdr:from>
      <xdr:col>13</xdr:col>
      <xdr:colOff>1617448</xdr:colOff>
      <xdr:row>2</xdr:row>
      <xdr:rowOff>28575</xdr:rowOff>
    </xdr:from>
    <xdr:to>
      <xdr:col>14</xdr:col>
      <xdr:colOff>497617</xdr:colOff>
      <xdr:row>4</xdr:row>
      <xdr:rowOff>0</xdr:rowOff>
    </xdr:to>
    <xdr:sp macro="" textlink="">
      <xdr:nvSpPr>
        <xdr:cNvPr id="66" name="Retângulo 6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800-000042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Resultado</a:t>
          </a:r>
          <a:r>
            <a:rPr lang="pt-BR" sz="1100" baseline="0">
              <a:solidFill>
                <a:schemeClr val="bg1"/>
              </a:solidFill>
              <a:latin typeface="+mn-lt"/>
              <a:ea typeface="+mn-ea"/>
              <a:cs typeface="+mn-cs"/>
            </a:rPr>
            <a:t> Mensal</a:t>
          </a:r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398248</xdr:colOff>
      <xdr:row>2</xdr:row>
      <xdr:rowOff>28575</xdr:rowOff>
    </xdr:from>
    <xdr:to>
      <xdr:col>13</xdr:col>
      <xdr:colOff>383317</xdr:colOff>
      <xdr:row>4</xdr:row>
      <xdr:rowOff>0</xdr:rowOff>
    </xdr:to>
    <xdr:sp macro="" textlink="">
      <xdr:nvSpPr>
        <xdr:cNvPr id="67" name="Retângulo 6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43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Meta Mensal</a:t>
          </a:r>
        </a:p>
      </xdr:txBody>
    </xdr:sp>
    <xdr:clientData/>
  </xdr:twoCellAnchor>
  <xdr:twoCellAnchor>
    <xdr:from>
      <xdr:col>13</xdr:col>
      <xdr:colOff>398248</xdr:colOff>
      <xdr:row>2</xdr:row>
      <xdr:rowOff>28575</xdr:rowOff>
    </xdr:from>
    <xdr:to>
      <xdr:col>13</xdr:col>
      <xdr:colOff>1602517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800-000044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u="none">
              <a:solidFill>
                <a:schemeClr val="tx1"/>
              </a:solidFill>
              <a:latin typeface="+mn-lt"/>
              <a:ea typeface="+mn-ea"/>
              <a:cs typeface="+mn-cs"/>
            </a:rPr>
            <a:t>Meta Anual</a:t>
          </a:r>
        </a:p>
      </xdr:txBody>
    </xdr:sp>
    <xdr:clientData/>
  </xdr:twoCellAnchor>
  <xdr:twoCellAnchor>
    <xdr:from>
      <xdr:col>2</xdr:col>
      <xdr:colOff>209549</xdr:colOff>
      <xdr:row>9</xdr:row>
      <xdr:rowOff>23812</xdr:rowOff>
    </xdr:from>
    <xdr:to>
      <xdr:col>11</xdr:col>
      <xdr:colOff>104774</xdr:colOff>
      <xdr:row>20</xdr:row>
      <xdr:rowOff>9524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00000000-0008-0000-18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238125</xdr:colOff>
      <xdr:row>9</xdr:row>
      <xdr:rowOff>28575</xdr:rowOff>
    </xdr:from>
    <xdr:to>
      <xdr:col>16</xdr:col>
      <xdr:colOff>428625</xdr:colOff>
      <xdr:row>20</xdr:row>
      <xdr:rowOff>14287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00000000-0008-0000-18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190500</xdr:colOff>
      <xdr:row>20</xdr:row>
      <xdr:rowOff>133351</xdr:rowOff>
    </xdr:from>
    <xdr:to>
      <xdr:col>16</xdr:col>
      <xdr:colOff>419100</xdr:colOff>
      <xdr:row>29</xdr:row>
      <xdr:rowOff>114301</xdr:rowOff>
    </xdr:to>
    <xdr:graphicFrame macro="">
      <xdr:nvGraphicFramePr>
        <xdr:cNvPr id="81" name="Gráfico 80">
          <a:extLst>
            <a:ext uri="{FF2B5EF4-FFF2-40B4-BE49-F238E27FC236}">
              <a16:creationId xmlns:a16="http://schemas.microsoft.com/office/drawing/2014/main" id="{00000000-0008-0000-18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14</xdr:col>
      <xdr:colOff>885825</xdr:colOff>
      <xdr:row>0</xdr:row>
      <xdr:rowOff>0</xdr:rowOff>
    </xdr:from>
    <xdr:to>
      <xdr:col>15</xdr:col>
      <xdr:colOff>247001</xdr:colOff>
      <xdr:row>2</xdr:row>
      <xdr:rowOff>9525</xdr:rowOff>
    </xdr:to>
    <xdr:pic>
      <xdr:nvPicPr>
        <xdr:cNvPr id="82" name="Imagem 81">
          <a:extLst>
            <a:ext uri="{FF2B5EF4-FFF2-40B4-BE49-F238E27FC236}">
              <a16:creationId xmlns:a16="http://schemas.microsoft.com/office/drawing/2014/main" id="{00000000-0008-0000-1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240442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B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256918</xdr:colOff>
      <xdr:row>0</xdr:row>
      <xdr:rowOff>0</xdr:rowOff>
    </xdr:from>
    <xdr:to>
      <xdr:col>3</xdr:col>
      <xdr:colOff>1461187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900-00001C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3</xdr:col>
      <xdr:colOff>1476375</xdr:colOff>
      <xdr:row>0</xdr:row>
      <xdr:rowOff>0</xdr:rowOff>
    </xdr:from>
    <xdr:to>
      <xdr:col>6</xdr:col>
      <xdr:colOff>394644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1D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6</xdr:col>
      <xdr:colOff>408030</xdr:colOff>
      <xdr:row>0</xdr:row>
      <xdr:rowOff>0</xdr:rowOff>
    </xdr:from>
    <xdr:to>
      <xdr:col>6</xdr:col>
      <xdr:colOff>1612299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900-00001E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6</xdr:col>
      <xdr:colOff>1628775</xdr:colOff>
      <xdr:row>0</xdr:row>
      <xdr:rowOff>0</xdr:rowOff>
    </xdr:from>
    <xdr:to>
      <xdr:col>9</xdr:col>
      <xdr:colOff>280344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900-00001F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9</xdr:col>
      <xdr:colOff>295275</xdr:colOff>
      <xdr:row>0</xdr:row>
      <xdr:rowOff>0</xdr:rowOff>
    </xdr:from>
    <xdr:to>
      <xdr:col>11</xdr:col>
      <xdr:colOff>108894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900-000020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11</xdr:col>
      <xdr:colOff>122280</xdr:colOff>
      <xdr:row>0</xdr:row>
      <xdr:rowOff>0</xdr:rowOff>
    </xdr:from>
    <xdr:to>
      <xdr:col>14</xdr:col>
      <xdr:colOff>2574</xdr:colOff>
      <xdr:row>2</xdr:row>
      <xdr:rowOff>9525</xdr:rowOff>
    </xdr:to>
    <xdr:sp macro="" textlink="">
      <xdr:nvSpPr>
        <xdr:cNvPr id="33" name="Retângulo 3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900-000021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14</xdr:col>
      <xdr:colOff>19050</xdr:colOff>
      <xdr:row>0</xdr:row>
      <xdr:rowOff>0</xdr:rowOff>
    </xdr:from>
    <xdr:to>
      <xdr:col>15</xdr:col>
      <xdr:colOff>1080444</xdr:colOff>
      <xdr:row>2</xdr:row>
      <xdr:rowOff>9525</xdr:rowOff>
    </xdr:to>
    <xdr:sp macro="" textlink="">
      <xdr:nvSpPr>
        <xdr:cNvPr id="34" name="Retângulo 3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900-000022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15</xdr:col>
      <xdr:colOff>1095375</xdr:colOff>
      <xdr:row>0</xdr:row>
      <xdr:rowOff>0</xdr:rowOff>
    </xdr:from>
    <xdr:to>
      <xdr:col>16</xdr:col>
      <xdr:colOff>356544</xdr:colOff>
      <xdr:row>2</xdr:row>
      <xdr:rowOff>9525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1900-000023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3</xdr:col>
      <xdr:colOff>240442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24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255373</xdr:colOff>
      <xdr:row>2</xdr:row>
      <xdr:rowOff>28575</xdr:rowOff>
    </xdr:from>
    <xdr:to>
      <xdr:col>3</xdr:col>
      <xdr:colOff>1459642</xdr:colOff>
      <xdr:row>4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1900-000025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407773</xdr:colOff>
      <xdr:row>2</xdr:row>
      <xdr:rowOff>28575</xdr:rowOff>
    </xdr:from>
    <xdr:to>
      <xdr:col>6</xdr:col>
      <xdr:colOff>1612042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1900-000026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1900-000027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1474573</xdr:colOff>
      <xdr:row>2</xdr:row>
      <xdr:rowOff>28575</xdr:rowOff>
    </xdr:from>
    <xdr:to>
      <xdr:col>6</xdr:col>
      <xdr:colOff>392842</xdr:colOff>
      <xdr:row>4</xdr:row>
      <xdr:rowOff>0</xdr:rowOff>
    </xdr:to>
    <xdr:sp macro="" textlink="">
      <xdr:nvSpPr>
        <xdr:cNvPr id="40" name="Retângulo 3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28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104775</xdr:rowOff>
    </xdr:from>
    <xdr:to>
      <xdr:col>1</xdr:col>
      <xdr:colOff>56894</xdr:colOff>
      <xdr:row>199</xdr:row>
      <xdr:rowOff>9524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1900-000029000000}"/>
            </a:ext>
          </a:extLst>
        </xdr:cNvPr>
        <xdr:cNvSpPr/>
      </xdr:nvSpPr>
      <xdr:spPr>
        <a:xfrm>
          <a:off x="0" y="2009775"/>
          <a:ext cx="771269" cy="3631882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10</xdr:row>
      <xdr:rowOff>104776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1900-00002A000000}"/>
            </a:ext>
          </a:extLst>
        </xdr:cNvPr>
        <xdr:cNvSpPr/>
      </xdr:nvSpPr>
      <xdr:spPr>
        <a:xfrm>
          <a:off x="0" y="771525"/>
          <a:ext cx="771525" cy="123825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16</xdr:col>
      <xdr:colOff>361951</xdr:colOff>
      <xdr:row>0</xdr:row>
      <xdr:rowOff>0</xdr:rowOff>
    </xdr:from>
    <xdr:to>
      <xdr:col>31</xdr:col>
      <xdr:colOff>447675</xdr:colOff>
      <xdr:row>2</xdr:row>
      <xdr:rowOff>9525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1900-00002B000000}"/>
            </a:ext>
          </a:extLst>
        </xdr:cNvPr>
        <xdr:cNvSpPr/>
      </xdr:nvSpPr>
      <xdr:spPr>
        <a:xfrm>
          <a:off x="11753851" y="0"/>
          <a:ext cx="962977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16</xdr:col>
      <xdr:colOff>360149</xdr:colOff>
      <xdr:row>2</xdr:row>
      <xdr:rowOff>28575</xdr:rowOff>
    </xdr:from>
    <xdr:to>
      <xdr:col>31</xdr:col>
      <xdr:colOff>445873</xdr:colOff>
      <xdr:row>4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1900-00002C000000}"/>
            </a:ext>
          </a:extLst>
        </xdr:cNvPr>
        <xdr:cNvSpPr/>
      </xdr:nvSpPr>
      <xdr:spPr>
        <a:xfrm>
          <a:off x="11752049" y="409575"/>
          <a:ext cx="962977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122023</xdr:colOff>
      <xdr:row>2</xdr:row>
      <xdr:rowOff>28575</xdr:rowOff>
    </xdr:from>
    <xdr:to>
      <xdr:col>14</xdr:col>
      <xdr:colOff>2317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900-00002D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Meta Anual</a:t>
          </a:r>
        </a:p>
      </xdr:txBody>
    </xdr:sp>
    <xdr:clientData/>
  </xdr:twoCellAnchor>
  <xdr:twoCellAnchor>
    <xdr:from>
      <xdr:col>6</xdr:col>
      <xdr:colOff>1626973</xdr:colOff>
      <xdr:row>2</xdr:row>
      <xdr:rowOff>28575</xdr:rowOff>
    </xdr:from>
    <xdr:to>
      <xdr:col>9</xdr:col>
      <xdr:colOff>278542</xdr:colOff>
      <xdr:row>4</xdr:row>
      <xdr:rowOff>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1900-00002E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1093573</xdr:colOff>
      <xdr:row>2</xdr:row>
      <xdr:rowOff>28575</xdr:rowOff>
    </xdr:from>
    <xdr:to>
      <xdr:col>16</xdr:col>
      <xdr:colOff>354742</xdr:colOff>
      <xdr:row>4</xdr:row>
      <xdr:rowOff>0</xdr:rowOff>
    </xdr:to>
    <xdr:sp macro="" textlink="">
      <xdr:nvSpPr>
        <xdr:cNvPr id="47" name="Retângulo 4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900-00002F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u="none">
              <a:solidFill>
                <a:schemeClr val="bg1"/>
              </a:solidFill>
              <a:latin typeface="+mn-lt"/>
              <a:ea typeface="+mn-ea"/>
              <a:cs typeface="+mn-cs"/>
            </a:rPr>
            <a:t>Evoluções</a:t>
          </a:r>
        </a:p>
      </xdr:txBody>
    </xdr:sp>
    <xdr:clientData/>
  </xdr:twoCellAnchor>
  <xdr:twoCellAnchor>
    <xdr:from>
      <xdr:col>9</xdr:col>
      <xdr:colOff>293473</xdr:colOff>
      <xdr:row>2</xdr:row>
      <xdr:rowOff>28575</xdr:rowOff>
    </xdr:from>
    <xdr:to>
      <xdr:col>11</xdr:col>
      <xdr:colOff>107092</xdr:colOff>
      <xdr:row>4</xdr:row>
      <xdr:rowOff>0</xdr:rowOff>
    </xdr:to>
    <xdr:sp macro="" textlink="">
      <xdr:nvSpPr>
        <xdr:cNvPr id="48" name="Retângulo 4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900-000030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Meta Mensal</a:t>
          </a:r>
        </a:p>
      </xdr:txBody>
    </xdr:sp>
    <xdr:clientData/>
  </xdr:twoCellAnchor>
  <xdr:twoCellAnchor>
    <xdr:from>
      <xdr:col>14</xdr:col>
      <xdr:colOff>17248</xdr:colOff>
      <xdr:row>2</xdr:row>
      <xdr:rowOff>28575</xdr:rowOff>
    </xdr:from>
    <xdr:to>
      <xdr:col>15</xdr:col>
      <xdr:colOff>1078642</xdr:colOff>
      <xdr:row>4</xdr:row>
      <xdr:rowOff>0</xdr:rowOff>
    </xdr:to>
    <xdr:sp macro="" textlink="">
      <xdr:nvSpPr>
        <xdr:cNvPr id="49" name="Retângulo 4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900-000031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u="none">
              <a:solidFill>
                <a:schemeClr val="tx1"/>
              </a:solidFill>
              <a:latin typeface="+mn-lt"/>
              <a:ea typeface="+mn-ea"/>
              <a:cs typeface="+mn-cs"/>
            </a:rPr>
            <a:t>Resultado</a:t>
          </a:r>
          <a:r>
            <a:rPr lang="pt-BR" sz="1100" u="none" baseline="0">
              <a:solidFill>
                <a:schemeClr val="tx1"/>
              </a:solidFill>
              <a:latin typeface="+mn-lt"/>
              <a:ea typeface="+mn-ea"/>
              <a:cs typeface="+mn-cs"/>
            </a:rPr>
            <a:t> Mensal</a:t>
          </a:r>
          <a:endParaRPr lang="pt-BR" sz="1100" u="none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77561</xdr:colOff>
      <xdr:row>10</xdr:row>
      <xdr:rowOff>193220</xdr:rowOff>
    </xdr:from>
    <xdr:to>
      <xdr:col>13</xdr:col>
      <xdr:colOff>183697</xdr:colOff>
      <xdr:row>28</xdr:row>
      <xdr:rowOff>204106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00000000-0008-0000-19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1466850</xdr:colOff>
      <xdr:row>0</xdr:row>
      <xdr:rowOff>0</xdr:rowOff>
    </xdr:from>
    <xdr:to>
      <xdr:col>15</xdr:col>
      <xdr:colOff>1866251</xdr:colOff>
      <xdr:row>2</xdr:row>
      <xdr:rowOff>9525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9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6</xdr:col>
      <xdr:colOff>154717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B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6</xdr:col>
      <xdr:colOff>171193</xdr:colOff>
      <xdr:row>0</xdr:row>
      <xdr:rowOff>0</xdr:rowOff>
    </xdr:from>
    <xdr:to>
      <xdr:col>8</xdr:col>
      <xdr:colOff>22912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A00-00001D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8</xdr:col>
      <xdr:colOff>38100</xdr:colOff>
      <xdr:row>0</xdr:row>
      <xdr:rowOff>0</xdr:rowOff>
    </xdr:from>
    <xdr:to>
      <xdr:col>9</xdr:col>
      <xdr:colOff>261294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1E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9</xdr:col>
      <xdr:colOff>274680</xdr:colOff>
      <xdr:row>0</xdr:row>
      <xdr:rowOff>0</xdr:rowOff>
    </xdr:from>
    <xdr:to>
      <xdr:col>10</xdr:col>
      <xdr:colOff>497874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A00-00001F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10</xdr:col>
      <xdr:colOff>514350</xdr:colOff>
      <xdr:row>0</xdr:row>
      <xdr:rowOff>0</xdr:rowOff>
    </xdr:from>
    <xdr:to>
      <xdr:col>15</xdr:col>
      <xdr:colOff>270819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A00-000020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15</xdr:col>
      <xdr:colOff>285750</xdr:colOff>
      <xdr:row>0</xdr:row>
      <xdr:rowOff>0</xdr:rowOff>
    </xdr:from>
    <xdr:to>
      <xdr:col>17</xdr:col>
      <xdr:colOff>137469</xdr:colOff>
      <xdr:row>2</xdr:row>
      <xdr:rowOff>9525</xdr:rowOff>
    </xdr:to>
    <xdr:sp macro="" textlink="">
      <xdr:nvSpPr>
        <xdr:cNvPr id="33" name="Retângulo 3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A00-000021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17</xdr:col>
      <xdr:colOff>150855</xdr:colOff>
      <xdr:row>0</xdr:row>
      <xdr:rowOff>0</xdr:rowOff>
    </xdr:from>
    <xdr:to>
      <xdr:col>17</xdr:col>
      <xdr:colOff>1355124</xdr:colOff>
      <xdr:row>2</xdr:row>
      <xdr:rowOff>9525</xdr:rowOff>
    </xdr:to>
    <xdr:sp macro="" textlink="">
      <xdr:nvSpPr>
        <xdr:cNvPr id="34" name="Retângulo 3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A00-000022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17</xdr:col>
      <xdr:colOff>1371600</xdr:colOff>
      <xdr:row>0</xdr:row>
      <xdr:rowOff>0</xdr:rowOff>
    </xdr:from>
    <xdr:to>
      <xdr:col>18</xdr:col>
      <xdr:colOff>499419</xdr:colOff>
      <xdr:row>2</xdr:row>
      <xdr:rowOff>9525</xdr:rowOff>
    </xdr:to>
    <xdr:sp macro="" textlink="">
      <xdr:nvSpPr>
        <xdr:cNvPr id="35" name="Retângulo 3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A00-000023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/>
  </xdr:twoCellAnchor>
  <xdr:twoCellAnchor>
    <xdr:from>
      <xdr:col>18</xdr:col>
      <xdr:colOff>514350</xdr:colOff>
      <xdr:row>0</xdr:row>
      <xdr:rowOff>0</xdr:rowOff>
    </xdr:from>
    <xdr:to>
      <xdr:col>20</xdr:col>
      <xdr:colOff>70794</xdr:colOff>
      <xdr:row>2</xdr:row>
      <xdr:rowOff>9525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1A00-000024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6</xdr:col>
      <xdr:colOff>154717</xdr:colOff>
      <xdr:row>4</xdr:row>
      <xdr:rowOff>0</xdr:rowOff>
    </xdr:to>
    <xdr:sp macro="" textlink="">
      <xdr:nvSpPr>
        <xdr:cNvPr id="37" name="Retângulo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25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169648</xdr:colOff>
      <xdr:row>2</xdr:row>
      <xdr:rowOff>28575</xdr:rowOff>
    </xdr:from>
    <xdr:to>
      <xdr:col>8</xdr:col>
      <xdr:colOff>21367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1A00-000026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274423</xdr:colOff>
      <xdr:row>2</xdr:row>
      <xdr:rowOff>28575</xdr:rowOff>
    </xdr:from>
    <xdr:to>
      <xdr:col>10</xdr:col>
      <xdr:colOff>497617</xdr:colOff>
      <xdr:row>4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1A00-000027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1A00-000028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36298</xdr:colOff>
      <xdr:row>2</xdr:row>
      <xdr:rowOff>28575</xdr:rowOff>
    </xdr:from>
    <xdr:to>
      <xdr:col>9</xdr:col>
      <xdr:colOff>259492</xdr:colOff>
      <xdr:row>4</xdr:row>
      <xdr:rowOff>0</xdr:rowOff>
    </xdr:to>
    <xdr:sp macro="" textlink="">
      <xdr:nvSpPr>
        <xdr:cNvPr id="41" name="Retângulo 4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29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8</xdr:row>
      <xdr:rowOff>152400</xdr:rowOff>
    </xdr:from>
    <xdr:to>
      <xdr:col>1</xdr:col>
      <xdr:colOff>56894</xdr:colOff>
      <xdr:row>203</xdr:row>
      <xdr:rowOff>190499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1A00-00002A000000}"/>
            </a:ext>
          </a:extLst>
        </xdr:cNvPr>
        <xdr:cNvSpPr/>
      </xdr:nvSpPr>
      <xdr:spPr>
        <a:xfrm>
          <a:off x="0" y="1676400"/>
          <a:ext cx="771269" cy="3709987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152401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1A00-00002B000000}"/>
            </a:ext>
          </a:extLst>
        </xdr:cNvPr>
        <xdr:cNvSpPr/>
      </xdr:nvSpPr>
      <xdr:spPr>
        <a:xfrm>
          <a:off x="0" y="771525"/>
          <a:ext cx="771525" cy="9048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20</xdr:col>
      <xdr:colOff>76201</xdr:colOff>
      <xdr:row>0</xdr:row>
      <xdr:rowOff>0</xdr:rowOff>
    </xdr:from>
    <xdr:to>
      <xdr:col>34</xdr:col>
      <xdr:colOff>219075</xdr:colOff>
      <xdr:row>2</xdr:row>
      <xdr:rowOff>9525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1A00-00002C000000}"/>
            </a:ext>
          </a:extLst>
        </xdr:cNvPr>
        <xdr:cNvSpPr/>
      </xdr:nvSpPr>
      <xdr:spPr>
        <a:xfrm>
          <a:off x="11753851" y="0"/>
          <a:ext cx="86201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20</xdr:col>
      <xdr:colOff>74399</xdr:colOff>
      <xdr:row>2</xdr:row>
      <xdr:rowOff>28575</xdr:rowOff>
    </xdr:from>
    <xdr:to>
      <xdr:col>34</xdr:col>
      <xdr:colOff>217273</xdr:colOff>
      <xdr:row>4</xdr:row>
      <xdr:rowOff>0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1A00-00002D000000}"/>
            </a:ext>
          </a:extLst>
        </xdr:cNvPr>
        <xdr:cNvSpPr/>
      </xdr:nvSpPr>
      <xdr:spPr>
        <a:xfrm>
          <a:off x="11752049" y="409575"/>
          <a:ext cx="86201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17</xdr:col>
      <xdr:colOff>150598</xdr:colOff>
      <xdr:row>2</xdr:row>
      <xdr:rowOff>28575</xdr:rowOff>
    </xdr:from>
    <xdr:to>
      <xdr:col>17</xdr:col>
      <xdr:colOff>1354867</xdr:colOff>
      <xdr:row>4</xdr:row>
      <xdr:rowOff>0</xdr:rowOff>
    </xdr:to>
    <xdr:sp macro="" textlink="">
      <xdr:nvSpPr>
        <xdr:cNvPr id="46" name="Retângulo 4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A00-00002E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Meta Anual</a:t>
          </a:r>
        </a:p>
      </xdr:txBody>
    </xdr:sp>
    <xdr:clientData/>
  </xdr:twoCellAnchor>
  <xdr:twoCellAnchor>
    <xdr:from>
      <xdr:col>10</xdr:col>
      <xdr:colOff>512548</xdr:colOff>
      <xdr:row>2</xdr:row>
      <xdr:rowOff>28575</xdr:rowOff>
    </xdr:from>
    <xdr:to>
      <xdr:col>15</xdr:col>
      <xdr:colOff>269017</xdr:colOff>
      <xdr:row>4</xdr:row>
      <xdr:rowOff>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1A00-00002F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1369798</xdr:colOff>
      <xdr:row>2</xdr:row>
      <xdr:rowOff>28575</xdr:rowOff>
    </xdr:from>
    <xdr:to>
      <xdr:col>18</xdr:col>
      <xdr:colOff>497617</xdr:colOff>
      <xdr:row>4</xdr:row>
      <xdr:rowOff>0</xdr:rowOff>
    </xdr:to>
    <xdr:sp macro="" textlink="">
      <xdr:nvSpPr>
        <xdr:cNvPr id="48" name="Retângulo 4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A00-000030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Resultado</a:t>
          </a:r>
          <a:r>
            <a:rPr lang="pt-BR" sz="1100" baseline="0">
              <a:solidFill>
                <a:schemeClr val="bg1"/>
              </a:solidFill>
              <a:latin typeface="+mn-lt"/>
              <a:ea typeface="+mn-ea"/>
              <a:cs typeface="+mn-cs"/>
            </a:rPr>
            <a:t> Mensal</a:t>
          </a:r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283948</xdr:colOff>
      <xdr:row>2</xdr:row>
      <xdr:rowOff>28575</xdr:rowOff>
    </xdr:from>
    <xdr:to>
      <xdr:col>17</xdr:col>
      <xdr:colOff>135667</xdr:colOff>
      <xdr:row>4</xdr:row>
      <xdr:rowOff>0</xdr:rowOff>
    </xdr:to>
    <xdr:sp macro="" textlink="">
      <xdr:nvSpPr>
        <xdr:cNvPr id="49" name="Retângulo 4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A00-000031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Meta Mensal</a:t>
          </a:r>
        </a:p>
      </xdr:txBody>
    </xdr:sp>
    <xdr:clientData/>
  </xdr:twoCellAnchor>
  <xdr:twoCellAnchor>
    <xdr:from>
      <xdr:col>18</xdr:col>
      <xdr:colOff>512548</xdr:colOff>
      <xdr:row>2</xdr:row>
      <xdr:rowOff>28575</xdr:rowOff>
    </xdr:from>
    <xdr:to>
      <xdr:col>20</xdr:col>
      <xdr:colOff>68992</xdr:colOff>
      <xdr:row>4</xdr:row>
      <xdr:rowOff>0</xdr:rowOff>
    </xdr:to>
    <xdr:sp macro="" textlink="">
      <xdr:nvSpPr>
        <xdr:cNvPr id="50" name="Retângulo 4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A00-000032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u="none">
              <a:solidFill>
                <a:schemeClr val="tx1"/>
              </a:solidFill>
              <a:latin typeface="+mn-lt"/>
              <a:ea typeface="+mn-ea"/>
              <a:cs typeface="+mn-cs"/>
            </a:rPr>
            <a:t>Evoluções</a:t>
          </a:r>
        </a:p>
      </xdr:txBody>
    </xdr:sp>
    <xdr:clientData/>
  </xdr:twoCellAnchor>
  <xdr:twoCellAnchor>
    <xdr:from>
      <xdr:col>2</xdr:col>
      <xdr:colOff>28574</xdr:colOff>
      <xdr:row>9</xdr:row>
      <xdr:rowOff>152400</xdr:rowOff>
    </xdr:from>
    <xdr:to>
      <xdr:col>20</xdr:col>
      <xdr:colOff>276224</xdr:colOff>
      <xdr:row>26</xdr:row>
      <xdr:rowOff>28575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00000000-0008-0000-1A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18</xdr:col>
      <xdr:colOff>885825</xdr:colOff>
      <xdr:row>0</xdr:row>
      <xdr:rowOff>0</xdr:rowOff>
    </xdr:from>
    <xdr:to>
      <xdr:col>19</xdr:col>
      <xdr:colOff>247001</xdr:colOff>
      <xdr:row>2</xdr:row>
      <xdr:rowOff>9525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315239</xdr:colOff>
      <xdr:row>9</xdr:row>
      <xdr:rowOff>123824</xdr:rowOff>
    </xdr:from>
    <xdr:to>
      <xdr:col>3</xdr:col>
      <xdr:colOff>687253</xdr:colOff>
      <xdr:row>11</xdr:row>
      <xdr:rowOff>115567</xdr:rowOff>
    </xdr:to>
    <xdr:pic>
      <xdr:nvPicPr>
        <xdr:cNvPr id="30" name="Imagem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5889" y="2657474"/>
          <a:ext cx="372014" cy="372743"/>
        </a:xfrm>
        <a:prstGeom prst="rect">
          <a:avLst/>
        </a:prstGeom>
      </xdr:spPr>
    </xdr:pic>
    <xdr:clientData/>
  </xdr:twoCellAnchor>
  <xdr:twoCellAnchor editAs="oneCell">
    <xdr:from>
      <xdr:col>3</xdr:col>
      <xdr:colOff>266000</xdr:colOff>
      <xdr:row>5</xdr:row>
      <xdr:rowOff>123825</xdr:rowOff>
    </xdr:from>
    <xdr:to>
      <xdr:col>4</xdr:col>
      <xdr:colOff>31217</xdr:colOff>
      <xdr:row>7</xdr:row>
      <xdr:rowOff>75521</xdr:rowOff>
    </xdr:to>
    <xdr:pic>
      <xdr:nvPicPr>
        <xdr:cNvPr id="33" name="Imagem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6650" y="1895475"/>
          <a:ext cx="460542" cy="332696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285750</xdr:colOff>
      <xdr:row>13</xdr:row>
      <xdr:rowOff>161011</xdr:rowOff>
    </xdr:from>
    <xdr:to>
      <xdr:col>3</xdr:col>
      <xdr:colOff>683341</xdr:colOff>
      <xdr:row>15</xdr:row>
      <xdr:rowOff>59233</xdr:rowOff>
    </xdr:to>
    <xdr:pic>
      <xdr:nvPicPr>
        <xdr:cNvPr id="34" name="Imagem 3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3456661"/>
          <a:ext cx="397591" cy="279222"/>
        </a:xfrm>
        <a:prstGeom prst="rect">
          <a:avLst/>
        </a:prstGeom>
      </xdr:spPr>
    </xdr:pic>
    <xdr:clientData/>
  </xdr:twoCellAnchor>
  <xdr:twoCellAnchor>
    <xdr:from>
      <xdr:col>1</xdr:col>
      <xdr:colOff>74398</xdr:colOff>
      <xdr:row>0</xdr:row>
      <xdr:rowOff>0</xdr:rowOff>
    </xdr:from>
    <xdr:to>
      <xdr:col>3</xdr:col>
      <xdr:colOff>602392</xdr:colOff>
      <xdr:row>2</xdr:row>
      <xdr:rowOff>9525</xdr:rowOff>
    </xdr:to>
    <xdr:sp macro="" textlink="">
      <xdr:nvSpPr>
        <xdr:cNvPr id="35" name="Retângulo 3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B00-000023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618868</xdr:colOff>
      <xdr:row>0</xdr:row>
      <xdr:rowOff>0</xdr:rowOff>
    </xdr:from>
    <xdr:to>
      <xdr:col>5</xdr:col>
      <xdr:colOff>146737</xdr:colOff>
      <xdr:row>2</xdr:row>
      <xdr:rowOff>9525</xdr:rowOff>
    </xdr:to>
    <xdr:sp macro="" textlink="">
      <xdr:nvSpPr>
        <xdr:cNvPr id="36" name="Retângulo 3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B00-000024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5</xdr:col>
      <xdr:colOff>161925</xdr:colOff>
      <xdr:row>0</xdr:row>
      <xdr:rowOff>0</xdr:rowOff>
    </xdr:from>
    <xdr:to>
      <xdr:col>7</xdr:col>
      <xdr:colOff>242244</xdr:colOff>
      <xdr:row>2</xdr:row>
      <xdr:rowOff>9525</xdr:rowOff>
    </xdr:to>
    <xdr:sp macro="" textlink="">
      <xdr:nvSpPr>
        <xdr:cNvPr id="37" name="Retângulo 3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25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7</xdr:col>
      <xdr:colOff>255630</xdr:colOff>
      <xdr:row>0</xdr:row>
      <xdr:rowOff>0</xdr:rowOff>
    </xdr:from>
    <xdr:to>
      <xdr:col>7</xdr:col>
      <xdr:colOff>1459899</xdr:colOff>
      <xdr:row>2</xdr:row>
      <xdr:rowOff>9525</xdr:rowOff>
    </xdr:to>
    <xdr:sp macro="" textlink="">
      <xdr:nvSpPr>
        <xdr:cNvPr id="38" name="Retângulo 3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B00-000026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7</xdr:col>
      <xdr:colOff>1476375</xdr:colOff>
      <xdr:row>0</xdr:row>
      <xdr:rowOff>0</xdr:rowOff>
    </xdr:from>
    <xdr:to>
      <xdr:col>8</xdr:col>
      <xdr:colOff>899469</xdr:colOff>
      <xdr:row>2</xdr:row>
      <xdr:rowOff>9525</xdr:rowOff>
    </xdr:to>
    <xdr:sp macro="" textlink="">
      <xdr:nvSpPr>
        <xdr:cNvPr id="39" name="Retângulo 3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B00-000027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914400</xdr:colOff>
      <xdr:row>0</xdr:row>
      <xdr:rowOff>0</xdr:rowOff>
    </xdr:from>
    <xdr:to>
      <xdr:col>10</xdr:col>
      <xdr:colOff>527994</xdr:colOff>
      <xdr:row>2</xdr:row>
      <xdr:rowOff>9525</xdr:rowOff>
    </xdr:to>
    <xdr:sp macro="" textlink="">
      <xdr:nvSpPr>
        <xdr:cNvPr id="40" name="Retângulo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B00-000028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10</xdr:col>
      <xdr:colOff>541380</xdr:colOff>
      <xdr:row>0</xdr:row>
      <xdr:rowOff>0</xdr:rowOff>
    </xdr:from>
    <xdr:to>
      <xdr:col>12</xdr:col>
      <xdr:colOff>526449</xdr:colOff>
      <xdr:row>2</xdr:row>
      <xdr:rowOff>9525</xdr:rowOff>
    </xdr:to>
    <xdr:sp macro="" textlink="">
      <xdr:nvSpPr>
        <xdr:cNvPr id="41" name="Retângulo 4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B00-000029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3</xdr:col>
      <xdr:colOff>602392</xdr:colOff>
      <xdr:row>4</xdr:row>
      <xdr:rowOff>0</xdr:rowOff>
    </xdr:to>
    <xdr:sp macro="" textlink="">
      <xdr:nvSpPr>
        <xdr:cNvPr id="43" name="Retângulo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B00-00002B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617323</xdr:colOff>
      <xdr:row>2</xdr:row>
      <xdr:rowOff>28575</xdr:rowOff>
    </xdr:from>
    <xdr:to>
      <xdr:col>5</xdr:col>
      <xdr:colOff>145192</xdr:colOff>
      <xdr:row>4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1B00-00002C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255373</xdr:colOff>
      <xdr:row>2</xdr:row>
      <xdr:rowOff>28575</xdr:rowOff>
    </xdr:from>
    <xdr:to>
      <xdr:col>7</xdr:col>
      <xdr:colOff>1459642</xdr:colOff>
      <xdr:row>4</xdr:row>
      <xdr:rowOff>0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1B00-00002D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1B00-00002E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5</xdr:col>
      <xdr:colOff>160123</xdr:colOff>
      <xdr:row>2</xdr:row>
      <xdr:rowOff>28575</xdr:rowOff>
    </xdr:from>
    <xdr:to>
      <xdr:col>7</xdr:col>
      <xdr:colOff>240442</xdr:colOff>
      <xdr:row>4</xdr:row>
      <xdr:rowOff>0</xdr:rowOff>
    </xdr:to>
    <xdr:sp macro="" textlink="">
      <xdr:nvSpPr>
        <xdr:cNvPr id="47" name="Retângulo 4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2F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56894</xdr:colOff>
      <xdr:row>199</xdr:row>
      <xdr:rowOff>133349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1B00-000030000000}"/>
            </a:ext>
          </a:extLst>
        </xdr:cNvPr>
        <xdr:cNvSpPr/>
      </xdr:nvSpPr>
      <xdr:spPr>
        <a:xfrm>
          <a:off x="0" y="1762125"/>
          <a:ext cx="771269" cy="3709987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5</xdr:row>
      <xdr:rowOff>0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1B00-000031000000}"/>
            </a:ext>
          </a:extLst>
        </xdr:cNvPr>
        <xdr:cNvSpPr/>
      </xdr:nvSpPr>
      <xdr:spPr>
        <a:xfrm>
          <a:off x="0" y="771525"/>
          <a:ext cx="771525" cy="99060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912598</xdr:colOff>
      <xdr:row>2</xdr:row>
      <xdr:rowOff>28575</xdr:rowOff>
    </xdr:from>
    <xdr:to>
      <xdr:col>10</xdr:col>
      <xdr:colOff>526192</xdr:colOff>
      <xdr:row>4</xdr:row>
      <xdr:rowOff>0</xdr:rowOff>
    </xdr:to>
    <xdr:sp macro="" textlink="">
      <xdr:nvSpPr>
        <xdr:cNvPr id="51" name="Retângulo 50">
          <a:extLst>
            <a:ext uri="{FF2B5EF4-FFF2-40B4-BE49-F238E27FC236}">
              <a16:creationId xmlns:a16="http://schemas.microsoft.com/office/drawing/2014/main" id="{00000000-0008-0000-1B00-000033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542925</xdr:colOff>
      <xdr:row>0</xdr:row>
      <xdr:rowOff>0</xdr:rowOff>
    </xdr:from>
    <xdr:to>
      <xdr:col>14</xdr:col>
      <xdr:colOff>527994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B00-000034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Contato</a:t>
          </a:r>
        </a:p>
      </xdr:txBody>
    </xdr:sp>
    <xdr:clientData/>
  </xdr:twoCellAnchor>
  <xdr:twoCellAnchor>
    <xdr:from>
      <xdr:col>7</xdr:col>
      <xdr:colOff>1474573</xdr:colOff>
      <xdr:row>2</xdr:row>
      <xdr:rowOff>28575</xdr:rowOff>
    </xdr:from>
    <xdr:to>
      <xdr:col>8</xdr:col>
      <xdr:colOff>897667</xdr:colOff>
      <xdr:row>4</xdr:row>
      <xdr:rowOff>0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00000000-0008-0000-1B00-000035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541123</xdr:colOff>
      <xdr:row>2</xdr:row>
      <xdr:rowOff>28575</xdr:rowOff>
    </xdr:from>
    <xdr:to>
      <xdr:col>12</xdr:col>
      <xdr:colOff>526192</xdr:colOff>
      <xdr:row>4</xdr:row>
      <xdr:rowOff>0</xdr:rowOff>
    </xdr:to>
    <xdr:sp macro="" textlink="">
      <xdr:nvSpPr>
        <xdr:cNvPr id="55" name="Retângulo 54">
          <a:extLst>
            <a:ext uri="{FF2B5EF4-FFF2-40B4-BE49-F238E27FC236}">
              <a16:creationId xmlns:a16="http://schemas.microsoft.com/office/drawing/2014/main" id="{00000000-0008-0000-1B00-000037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10</xdr:col>
      <xdr:colOff>388145</xdr:colOff>
      <xdr:row>6</xdr:row>
      <xdr:rowOff>0</xdr:rowOff>
    </xdr:from>
    <xdr:to>
      <xdr:col>17</xdr:col>
      <xdr:colOff>111668</xdr:colOff>
      <xdr:row>18</xdr:row>
      <xdr:rowOff>6106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0995" y="1962150"/>
          <a:ext cx="3990723" cy="2292106"/>
        </a:xfrm>
        <a:prstGeom prst="rect">
          <a:avLst/>
        </a:prstGeom>
      </xdr:spPr>
    </xdr:pic>
    <xdr:clientData/>
  </xdr:twoCellAnchor>
  <xdr:twoCellAnchor>
    <xdr:from>
      <xdr:col>14</xdr:col>
      <xdr:colOff>552450</xdr:colOff>
      <xdr:row>0</xdr:row>
      <xdr:rowOff>0</xdr:rowOff>
    </xdr:from>
    <xdr:to>
      <xdr:col>16</xdr:col>
      <xdr:colOff>537519</xdr:colOff>
      <xdr:row>2</xdr:row>
      <xdr:rowOff>9525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00000000-0008-0000-1B00-00003B000000}"/>
            </a:ext>
          </a:extLst>
        </xdr:cNvPr>
        <xdr:cNvSpPr/>
      </xdr:nvSpPr>
      <xdr:spPr>
        <a:xfrm>
          <a:off x="1055370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16</xdr:col>
      <xdr:colOff>550905</xdr:colOff>
      <xdr:row>0</xdr:row>
      <xdr:rowOff>0</xdr:rowOff>
    </xdr:from>
    <xdr:to>
      <xdr:col>27</xdr:col>
      <xdr:colOff>535974</xdr:colOff>
      <xdr:row>2</xdr:row>
      <xdr:rowOff>9525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00000000-0008-0000-1B00-00003C000000}"/>
            </a:ext>
          </a:extLst>
        </xdr:cNvPr>
        <xdr:cNvSpPr/>
      </xdr:nvSpPr>
      <xdr:spPr>
        <a:xfrm>
          <a:off x="1177135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14</xdr:col>
      <xdr:colOff>550648</xdr:colOff>
      <xdr:row>2</xdr:row>
      <xdr:rowOff>28575</xdr:rowOff>
    </xdr:from>
    <xdr:to>
      <xdr:col>16</xdr:col>
      <xdr:colOff>535717</xdr:colOff>
      <xdr:row>4</xdr:row>
      <xdr:rowOff>0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1B00-00003D000000}"/>
            </a:ext>
          </a:extLst>
        </xdr:cNvPr>
        <xdr:cNvSpPr/>
      </xdr:nvSpPr>
      <xdr:spPr>
        <a:xfrm>
          <a:off x="10551898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550648</xdr:colOff>
      <xdr:row>2</xdr:row>
      <xdr:rowOff>28575</xdr:rowOff>
    </xdr:from>
    <xdr:to>
      <xdr:col>27</xdr:col>
      <xdr:colOff>535717</xdr:colOff>
      <xdr:row>4</xdr:row>
      <xdr:rowOff>0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1B00-00003E000000}"/>
            </a:ext>
          </a:extLst>
        </xdr:cNvPr>
        <xdr:cNvSpPr/>
      </xdr:nvSpPr>
      <xdr:spPr>
        <a:xfrm>
          <a:off x="11771098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541123</xdr:colOff>
      <xdr:row>2</xdr:row>
      <xdr:rowOff>28575</xdr:rowOff>
    </xdr:from>
    <xdr:to>
      <xdr:col>14</xdr:col>
      <xdr:colOff>526192</xdr:colOff>
      <xdr:row>4</xdr:row>
      <xdr:rowOff>0</xdr:rowOff>
    </xdr:to>
    <xdr:sp macro="" textlink="">
      <xdr:nvSpPr>
        <xdr:cNvPr id="56" name="Retângulo 5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B00-000038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solidFill>
                <a:sysClr val="windowText" lastClr="000000"/>
              </a:solidFill>
            </a:rPr>
            <a:t>Contato</a:t>
          </a:r>
        </a:p>
      </xdr:txBody>
    </xdr:sp>
    <xdr:clientData/>
  </xdr:twoCellAnchor>
  <xdr:twoCellAnchor>
    <xdr:from>
      <xdr:col>2</xdr:col>
      <xdr:colOff>342900</xdr:colOff>
      <xdr:row>16</xdr:row>
      <xdr:rowOff>152400</xdr:rowOff>
    </xdr:from>
    <xdr:to>
      <xdr:col>10</xdr:col>
      <xdr:colOff>276226</xdr:colOff>
      <xdr:row>24</xdr:row>
      <xdr:rowOff>114300</xdr:rowOff>
    </xdr:to>
    <xdr:sp macro="" textlink="">
      <xdr:nvSpPr>
        <xdr:cNvPr id="31" name="Pergaminho horizontal 30">
          <a:extLst>
            <a:ext uri="{FF2B5EF4-FFF2-40B4-BE49-F238E27FC236}">
              <a16:creationId xmlns:a16="http://schemas.microsoft.com/office/drawing/2014/main" id="{00000000-0008-0000-1B00-00001F000000}"/>
            </a:ext>
          </a:extLst>
        </xdr:cNvPr>
        <xdr:cNvSpPr/>
      </xdr:nvSpPr>
      <xdr:spPr>
        <a:xfrm>
          <a:off x="1352550" y="4019550"/>
          <a:ext cx="6486526" cy="1485900"/>
        </a:xfrm>
        <a:prstGeom prst="horizontalScroll">
          <a:avLst/>
        </a:prstGeom>
        <a:solidFill>
          <a:schemeClr val="tx2"/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aseline="0">
              <a:latin typeface="+mj-lt"/>
            </a:rPr>
            <a:t>Na versão completa da planilha de gerenciamento financeiro os campos de lançamentos são ilimitados</a:t>
          </a:r>
          <a:r>
            <a:rPr lang="pt-BR" sz="1200" baseline="0">
              <a:latin typeface="+mj-lt"/>
            </a:rPr>
            <a:t>.</a:t>
          </a:r>
          <a:endParaRPr lang="pt-BR" sz="1200">
            <a:latin typeface="+mj-lt"/>
          </a:endParaRPr>
        </a:p>
      </xdr:txBody>
    </xdr:sp>
    <xdr:clientData/>
  </xdr:twoCellAnchor>
  <xdr:twoCellAnchor>
    <xdr:from>
      <xdr:col>11</xdr:col>
      <xdr:colOff>57150</xdr:colOff>
      <xdr:row>17</xdr:row>
      <xdr:rowOff>76200</xdr:rowOff>
    </xdr:from>
    <xdr:to>
      <xdr:col>16</xdr:col>
      <xdr:colOff>428625</xdr:colOff>
      <xdr:row>23</xdr:row>
      <xdr:rowOff>161925</xdr:rowOff>
    </xdr:to>
    <xdr:sp macro="" textlink="">
      <xdr:nvSpPr>
        <xdr:cNvPr id="32" name="Pergaminho vertical 3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B00-000020000000}"/>
            </a:ext>
          </a:extLst>
        </xdr:cNvPr>
        <xdr:cNvSpPr/>
      </xdr:nvSpPr>
      <xdr:spPr>
        <a:xfrm>
          <a:off x="8229600" y="4133850"/>
          <a:ext cx="3419475" cy="1228725"/>
        </a:xfrm>
        <a:prstGeom prst="verticalScroll">
          <a:avLst/>
        </a:prstGeom>
        <a:solidFill>
          <a:schemeClr val="tx2"/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VERSÃO</a:t>
          </a:r>
          <a:r>
            <a:rPr lang="pt-BR" sz="1600" b="1" baseline="0">
              <a:solidFill>
                <a:srgbClr val="FFFF00"/>
              </a:solidFill>
            </a:rPr>
            <a:t> COMPLETA AGORA</a:t>
          </a:r>
        </a:p>
        <a:p>
          <a:pPr algn="ctr"/>
          <a:endParaRPr lang="pt-BR" sz="1600" b="1" baseline="0">
            <a:solidFill>
              <a:srgbClr val="FFFF00"/>
            </a:solidFill>
          </a:endParaRPr>
        </a:p>
        <a:p>
          <a:pPr algn="ctr"/>
          <a:r>
            <a:rPr lang="pt-BR" sz="2400" b="1" i="1" baseline="0">
              <a:solidFill>
                <a:srgbClr val="FFFF00"/>
              </a:solidFill>
            </a:rPr>
            <a:t>CLIQUE AQUI !!!</a:t>
          </a:r>
          <a:endParaRPr lang="pt-BR" sz="2400" b="1" i="1">
            <a:solidFill>
              <a:srgbClr val="FFFF00"/>
            </a:solidFill>
          </a:endParaRPr>
        </a:p>
      </xdr:txBody>
    </xdr:sp>
    <xdr:clientData/>
  </xdr:twoCellAnchor>
  <xdr:twoCellAnchor editAs="oneCell">
    <xdr:from>
      <xdr:col>7</xdr:col>
      <xdr:colOff>1419225</xdr:colOff>
      <xdr:row>24</xdr:row>
      <xdr:rowOff>19049</xdr:rowOff>
    </xdr:from>
    <xdr:to>
      <xdr:col>8</xdr:col>
      <xdr:colOff>676275</xdr:colOff>
      <xdr:row>27</xdr:row>
      <xdr:rowOff>176678</xdr:rowOff>
    </xdr:to>
    <xdr:pic>
      <xdr:nvPicPr>
        <xdr:cNvPr id="42" name="Imagem 4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0225" y="5410199"/>
          <a:ext cx="1038225" cy="729129"/>
        </a:xfrm>
        <a:prstGeom prst="rect">
          <a:avLst/>
        </a:prstGeom>
      </xdr:spPr>
    </xdr:pic>
    <xdr:clientData/>
  </xdr:twoCellAnchor>
  <xdr:twoCellAnchor>
    <xdr:from>
      <xdr:col>4</xdr:col>
      <xdr:colOff>9526</xdr:colOff>
      <xdr:row>24</xdr:row>
      <xdr:rowOff>9525</xdr:rowOff>
    </xdr:from>
    <xdr:to>
      <xdr:col>7</xdr:col>
      <xdr:colOff>1323975</xdr:colOff>
      <xdr:row>28</xdr:row>
      <xdr:rowOff>28575</xdr:rowOff>
    </xdr:to>
    <xdr:sp macro="" textlink="">
      <xdr:nvSpPr>
        <xdr:cNvPr id="50" name="Seta para a direita 4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B00-000032000000}"/>
            </a:ext>
          </a:extLst>
        </xdr:cNvPr>
        <xdr:cNvSpPr/>
      </xdr:nvSpPr>
      <xdr:spPr>
        <a:xfrm>
          <a:off x="2095501" y="5400675"/>
          <a:ext cx="3419474" cy="781050"/>
        </a:xfrm>
        <a:prstGeom prst="rightArrow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Assista aos vídeos de demonstração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C8:S546" totalsRowShown="0" headerRowDxfId="205" dataDxfId="203" headerRowBorderDxfId="204">
  <autoFilter ref="C8:S546" xr:uid="{00000000-0009-0000-0100-000001000000}"/>
  <sortState xmlns:xlrd2="http://schemas.microsoft.com/office/spreadsheetml/2017/richdata2" ref="C9:S546">
    <sortCondition ref="C9"/>
  </sortState>
  <tableColumns count="17">
    <tableColumn id="1" xr3:uid="{00000000-0010-0000-0000-000001000000}" name="Data" dataDxfId="202"/>
    <tableColumn id="2" xr3:uid="{00000000-0010-0000-0000-000002000000}" name="Categoria" dataDxfId="201"/>
    <tableColumn id="3" xr3:uid="{00000000-0010-0000-0000-000003000000}" name="Descrição" dataDxfId="200"/>
    <tableColumn id="4" xr3:uid="{00000000-0010-0000-0000-000004000000}" name="Valor" dataDxfId="199"/>
    <tableColumn id="5" xr3:uid="{00000000-0010-0000-0000-000005000000}" name="Banco" dataDxfId="198"/>
    <tableColumn id="6" xr3:uid="{00000000-0010-0000-0000-000006000000}" name="Status" dataDxfId="197"/>
    <tableColumn id="24" xr3:uid="{00000000-0010-0000-0000-000018000000}" name="Vencimento" dataDxfId="196">
      <calculatedColumnFormula>IF(H9="","",(IF(H9="Efetivado","",IF(C9="","",IF(C9=TODAY(),"Vence Hoje",IF(C9&lt;TODAY(),"Atrasado",C9-TODAY()&amp;" Dias para Vencer"))))))</calculatedColumnFormula>
    </tableColumn>
    <tableColumn id="26" xr3:uid="{00000000-0010-0000-0000-00001A000000}" name="DIA" dataDxfId="195">
      <calculatedColumnFormula>DAY(C9)</calculatedColumnFormula>
    </tableColumn>
    <tableColumn id="27" xr3:uid="{00000000-0010-0000-0000-00001B000000}" name="MÊS" dataDxfId="194">
      <calculatedColumnFormula>MONTH(C9)</calculatedColumnFormula>
    </tableColumn>
    <tableColumn id="25" xr3:uid="{00000000-0010-0000-0000-000019000000}" name="ANO" dataDxfId="193">
      <calculatedColumnFormula>YEAR(C9)</calculatedColumnFormula>
    </tableColumn>
    <tableColumn id="29" xr3:uid="{00000000-0010-0000-0000-00001D000000}" name="BANC" dataDxfId="192">
      <calculatedColumnFormula>VLOOKUP(Tabela1[[#This Row],[Banco]],$U$9:$V$28,2,0)</calculatedColumnFormula>
    </tableColumn>
    <tableColumn id="8" xr3:uid="{00000000-0010-0000-0000-000008000000}" name="STA" dataDxfId="191">
      <calculatedColumnFormula>VLOOKUP(H9,$Z$9:$AA$10,2,0)</calculatedColumnFormula>
    </tableColumn>
    <tableColumn id="12" xr3:uid="{00000000-0010-0000-0000-00000C000000}" name="05.1" dataDxfId="190">
      <calculatedColumnFormula>IF(N9&gt;'05'!$Y$17,0,1)</calculatedColumnFormula>
    </tableColumn>
    <tableColumn id="11" xr3:uid="{00000000-0010-0000-0000-00000B000000}" name="13.1" dataDxfId="189">
      <calculatedColumnFormula>IF(Tabela1[[#This Row],[DIA]]&gt;0,IF('13'!$CD$36=77,1,""),"")</calculatedColumnFormula>
    </tableColumn>
    <tableColumn id="10" xr3:uid="{00000000-0010-0000-0000-00000A000000}" name="13.2" dataDxfId="188">
      <calculatedColumnFormula>IF(N9&gt;'13'!$CD$30,0,1)</calculatedColumnFormula>
    </tableColumn>
    <tableColumn id="9" xr3:uid="{00000000-0010-0000-0000-000009000000}" name="01.1" dataDxfId="187">
      <calculatedColumnFormula>IF(Tabela1[[#This Row],[DIA]]&gt;0,IF('01'!$BX$33=77,1,""),"")</calculatedColumnFormula>
    </tableColumn>
    <tableColumn id="13" xr3:uid="{00000000-0010-0000-0000-00000D000000}" name="01.2" dataDxfId="186">
      <calculatedColumnFormula>IF(N9&gt;'01'!$BX$27,0,1)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14" displayName="Tabela14" ref="C8:S1458" totalsRowShown="0" headerRowDxfId="184" dataDxfId="182" headerRowBorderDxfId="183">
  <autoFilter ref="C8:S1458" xr:uid="{00000000-0009-0000-0100-000003000000}"/>
  <sortState xmlns:xlrd2="http://schemas.microsoft.com/office/spreadsheetml/2017/richdata2" ref="C9:S1458">
    <sortCondition ref="C9"/>
  </sortState>
  <tableColumns count="17">
    <tableColumn id="1" xr3:uid="{00000000-0010-0000-0100-000001000000}" name="Data" dataDxfId="181"/>
    <tableColumn id="2" xr3:uid="{00000000-0010-0000-0100-000002000000}" name="Categoria" dataDxfId="180"/>
    <tableColumn id="3" xr3:uid="{00000000-0010-0000-0100-000003000000}" name="Descrição" dataDxfId="179"/>
    <tableColumn id="4" xr3:uid="{00000000-0010-0000-0100-000004000000}" name="Valor" dataDxfId="178"/>
    <tableColumn id="5" xr3:uid="{00000000-0010-0000-0100-000005000000}" name="Banco" dataDxfId="177"/>
    <tableColumn id="6" xr3:uid="{00000000-0010-0000-0100-000006000000}" name="Status" dataDxfId="176"/>
    <tableColumn id="16" xr3:uid="{00000000-0010-0000-0100-000010000000}" name="Vencimento" dataDxfId="175">
      <calculatedColumnFormula>IF(H9="","",(IF(H9="Efetivado","",IF(C9="","",IF(C9=TODAY(),"Vence Hoje",IF(C9&lt;TODAY(),"Atrasado",C9-TODAY()&amp;" Dias para Vencer"))))))</calculatedColumnFormula>
    </tableColumn>
    <tableColumn id="21" xr3:uid="{00000000-0010-0000-0100-000015000000}" name="DIA" dataDxfId="174"/>
    <tableColumn id="20" xr3:uid="{00000000-0010-0000-0100-000014000000}" name="MÊS" dataDxfId="173"/>
    <tableColumn id="19" xr3:uid="{00000000-0010-0000-0100-000013000000}" name="ANO" dataDxfId="172"/>
    <tableColumn id="11" xr3:uid="{00000000-0010-0000-0100-00000B000000}" name="STA" dataDxfId="171">
      <calculatedColumnFormula>VLOOKUP(H9,$Z$9:$AA$10,2,0)</calculatedColumnFormula>
    </tableColumn>
    <tableColumn id="9" xr3:uid="{00000000-0010-0000-0100-000009000000}" name="BANC" dataDxfId="170">
      <calculatedColumnFormula>VLOOKUP(Tabela14[[#This Row],[Banco]],$U$9:$V$28,2,0)</calculatedColumnFormula>
    </tableColumn>
    <tableColumn id="12" xr3:uid="{00000000-0010-0000-0100-00000C000000}" name="06.1" dataDxfId="169">
      <calculatedColumnFormula>IF(M9&gt;'06'!$AZ$15,0,1)</calculatedColumnFormula>
    </tableColumn>
    <tableColumn id="14" xr3:uid="{00000000-0010-0000-0100-00000E000000}" name="13.1" dataDxfId="168">
      <calculatedColumnFormula>IF(Tabela14[[#This Row],[DIA]]&gt;0,IF('13'!$CD$36=77,1,""),"")</calculatedColumnFormula>
    </tableColumn>
    <tableColumn id="10" xr3:uid="{00000000-0010-0000-0100-00000A000000}" name="13.2" dataDxfId="167">
      <calculatedColumnFormula>IF(M9&gt;'13'!$CD$30,0,1)</calculatedColumnFormula>
    </tableColumn>
    <tableColumn id="7" xr3:uid="{00000000-0010-0000-0100-000007000000}" name="01.1" dataDxfId="166">
      <calculatedColumnFormula>IF(Tabela14[[#This Row],[DIA]]&gt;0,IF('01'!$BX$33=77,1,""),"")</calculatedColumnFormula>
    </tableColumn>
    <tableColumn id="13" xr3:uid="{00000000-0010-0000-0100-00000D000000}" name="01.2" dataDxfId="165">
      <calculatedColumnFormula>IF(M9&gt;'01'!$BX$27,0,1)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145" displayName="Tabela145" ref="C8:Q556" totalsRowShown="0" headerRowDxfId="160" dataDxfId="158" headerRowBorderDxfId="159">
  <autoFilter ref="C8:Q556" xr:uid="{00000000-0009-0000-0100-000004000000}"/>
  <sortState xmlns:xlrd2="http://schemas.microsoft.com/office/spreadsheetml/2017/richdata2" ref="C9:Q556">
    <sortCondition ref="C9"/>
  </sortState>
  <tableColumns count="15">
    <tableColumn id="1" xr3:uid="{00000000-0010-0000-0200-000001000000}" name="Data" dataDxfId="157"/>
    <tableColumn id="2" xr3:uid="{00000000-0010-0000-0200-000002000000}" name="Categoria" dataDxfId="156"/>
    <tableColumn id="16" xr3:uid="{00000000-0010-0000-0200-000010000000}" name="Mês de Referência" dataDxfId="155"/>
    <tableColumn id="14" xr3:uid="{00000000-0010-0000-0200-00000E000000}" name="Ano de Referência" dataDxfId="154"/>
    <tableColumn id="3" xr3:uid="{00000000-0010-0000-0200-000003000000}" name="Descrição" dataDxfId="153"/>
    <tableColumn id="4" xr3:uid="{00000000-0010-0000-0200-000004000000}" name="Valor" dataDxfId="152"/>
    <tableColumn id="5" xr3:uid="{00000000-0010-0000-0200-000005000000}" name="Cartão de Crédito" dataDxfId="151"/>
    <tableColumn id="6" xr3:uid="{00000000-0010-0000-0200-000006000000}" name="Status" dataDxfId="150"/>
    <tableColumn id="13" xr3:uid="{00000000-0010-0000-0200-00000D000000}" name="Vencimento" dataDxfId="149">
      <calculatedColumnFormula>IF(J9="","",(IF(J9="Efetivado","",IF(C9="","",IF(C9=TODAY(),"Vence Hoje",IF(C9&lt;TODAY(),"Atrasado",C9-TODAY()&amp;" Dias para Vencer"))))))</calculatedColumnFormula>
    </tableColumn>
    <tableColumn id="19" xr3:uid="{00000000-0010-0000-0200-000013000000}" name="DIA" dataDxfId="148"/>
    <tableColumn id="18" xr3:uid="{00000000-0010-0000-0200-000012000000}" name="MÊS" dataDxfId="147"/>
    <tableColumn id="17" xr3:uid="{00000000-0010-0000-0200-000011000000}" name="ANO" dataDxfId="146"/>
    <tableColumn id="20" xr3:uid="{00000000-0010-0000-0200-000014000000}" name="Mês ref" dataDxfId="145"/>
    <tableColumn id="11" xr3:uid="{00000000-0010-0000-0200-00000B000000}" name="STA" dataDxfId="144">
      <calculatedColumnFormula>VLOOKUP(J9,$W$9:$X$10,2,0)</calculatedColumnFormula>
    </tableColumn>
    <tableColumn id="12" xr3:uid="{00000000-0010-0000-0200-00000C000000}" name="06.1" dataDxfId="143">
      <calculatedColumnFormula>IF(P9&gt;'06'!$AZ$15,0,1)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1456" displayName="Tabela1456" ref="C8:U154" totalsRowShown="0" headerRowDxfId="135" dataDxfId="133" headerRowBorderDxfId="134">
  <autoFilter ref="C8:U154" xr:uid="{00000000-0009-0000-0100-000005000000}"/>
  <sortState xmlns:xlrd2="http://schemas.microsoft.com/office/spreadsheetml/2017/richdata2" ref="C9:U154">
    <sortCondition ref="C9"/>
  </sortState>
  <tableColumns count="19">
    <tableColumn id="1" xr3:uid="{00000000-0010-0000-0300-000001000000}" name="Data" dataDxfId="132"/>
    <tableColumn id="2" xr3:uid="{00000000-0010-0000-0300-000002000000}" name="Cartão de Crédito" dataDxfId="131"/>
    <tableColumn id="13" xr3:uid="{00000000-0010-0000-0300-00000D000000}" name="Mês de Referência" dataDxfId="130"/>
    <tableColumn id="5" xr3:uid="{00000000-0010-0000-0300-000005000000}" name="Ano de Referência" dataDxfId="129"/>
    <tableColumn id="17" xr3:uid="{00000000-0010-0000-0300-000011000000}" name="Descrição" dataDxfId="128"/>
    <tableColumn id="3" xr3:uid="{00000000-0010-0000-0300-000003000000}" name="Valor" dataDxfId="127"/>
    <tableColumn id="4" xr3:uid="{00000000-0010-0000-0300-000004000000}" name="Banco" dataDxfId="126"/>
    <tableColumn id="6" xr3:uid="{00000000-0010-0000-0300-000006000000}" name="Status" dataDxfId="125"/>
    <tableColumn id="18" xr3:uid="{00000000-0010-0000-0300-000012000000}" name="Vencimento" dataDxfId="124">
      <calculatedColumnFormula>IF(J9="","",(IF(J9="Efetivado","",IF(C9="","",IF(C9=TODAY(),"Vence Hoje",IF(C9&lt;TODAY(),"Atrasado",C9-TODAY()&amp;" Dias para Vencer"))))))</calculatedColumnFormula>
    </tableColumn>
    <tableColumn id="23" xr3:uid="{00000000-0010-0000-0300-000017000000}" name="DIA" dataDxfId="123"/>
    <tableColumn id="22" xr3:uid="{00000000-0010-0000-0300-000016000000}" name="MÊS" dataDxfId="122"/>
    <tableColumn id="21" xr3:uid="{00000000-0010-0000-0300-000015000000}" name="ANO" dataDxfId="121"/>
    <tableColumn id="20" xr3:uid="{00000000-0010-0000-0300-000014000000}" name="Mês ref" dataDxfId="120">
      <calculatedColumnFormula>VLOOKUP(E9,$AB$12:$AC$23,2,0)</calculatedColumnFormula>
    </tableColumn>
    <tableColumn id="19" xr3:uid="{00000000-0010-0000-0300-000013000000}" name="BANC" dataDxfId="119"/>
    <tableColumn id="7" xr3:uid="{00000000-0010-0000-0300-000007000000}" name="STA" dataDxfId="118">
      <calculatedColumnFormula>VLOOKUP(J9,$AB$9:$AC$10,2,0)</calculatedColumnFormula>
    </tableColumn>
    <tableColumn id="9" xr3:uid="{00000000-0010-0000-0300-000009000000}" name="13.1" dataDxfId="117">
      <calculatedColumnFormula>IF(Tabela1456[[#This Row],[DIA]]&gt;0,IF('13'!$CD$36=77,1,""),"")</calculatedColumnFormula>
    </tableColumn>
    <tableColumn id="8" xr3:uid="{00000000-0010-0000-0300-000008000000}" name="13.2" dataDxfId="116">
      <calculatedColumnFormula>IF(Q9&gt;'13'!$CD$30,0,1)</calculatedColumnFormula>
    </tableColumn>
    <tableColumn id="24" xr3:uid="{00000000-0010-0000-0300-000018000000}" name="01.1" dataDxfId="115">
      <calculatedColumnFormula>IF(Tabela1456[[#This Row],[DIA]]&gt;0,IF('01'!$BX$33=77,1,""),"")</calculatedColumnFormula>
    </tableColumn>
    <tableColumn id="12" xr3:uid="{00000000-0010-0000-0300-00000C000000}" name="01.2" dataDxfId="114">
      <calculatedColumnFormula>IF(Q9&gt;'01'!$BX$27,0,1)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ela145673" displayName="Tabela145673" ref="C8:S154" totalsRowShown="0" headerRowDxfId="111" dataDxfId="109" headerRowBorderDxfId="110">
  <autoFilter ref="C8:S154" xr:uid="{00000000-0009-0000-0100-000002000000}"/>
  <sortState xmlns:xlrd2="http://schemas.microsoft.com/office/spreadsheetml/2017/richdata2" ref="C9:S154">
    <sortCondition ref="C9"/>
  </sortState>
  <tableColumns count="17">
    <tableColumn id="1" xr3:uid="{00000000-0010-0000-0400-000001000000}" name="Data" dataDxfId="108"/>
    <tableColumn id="2" xr3:uid="{00000000-0010-0000-0400-000002000000}" name="Situação" dataDxfId="107"/>
    <tableColumn id="5" xr3:uid="{00000000-0010-0000-0400-000005000000}" name="Credor" dataDxfId="106"/>
    <tableColumn id="15" xr3:uid="{00000000-0010-0000-0400-00000F000000}" name="Descrição" dataDxfId="105"/>
    <tableColumn id="3" xr3:uid="{00000000-0010-0000-0400-000003000000}" name="Valor" dataDxfId="104"/>
    <tableColumn id="4" xr3:uid="{00000000-0010-0000-0400-000004000000}" name="Banco" dataDxfId="103"/>
    <tableColumn id="6" xr3:uid="{00000000-0010-0000-0400-000006000000}" name="Status" dataDxfId="102"/>
    <tableColumn id="16" xr3:uid="{00000000-0010-0000-0400-000010000000}" name="Vencimento" dataDxfId="101">
      <calculatedColumnFormula>IF(I9="","",(IF(I9="Efetivado","",IF(C9="","",IF(C9=TODAY(),"Vence Hoje",IF(C9&lt;TODAY(),"Atrasado",C9-TODAY()&amp;" Dias para Vencer"))))))</calculatedColumnFormula>
    </tableColumn>
    <tableColumn id="21" xr3:uid="{00000000-0010-0000-0400-000015000000}" name="DIA" dataDxfId="100"/>
    <tableColumn id="20" xr3:uid="{00000000-0010-0000-0400-000014000000}" name="MÊS" dataDxfId="99"/>
    <tableColumn id="19" xr3:uid="{00000000-0010-0000-0400-000013000000}" name="ANO" dataDxfId="98"/>
    <tableColumn id="7" xr3:uid="{00000000-0010-0000-0400-000007000000}" name="STA" dataDxfId="97">
      <calculatedColumnFormula>VLOOKUP(I9,$Y$9:$Z$10,2,0)</calculatedColumnFormula>
    </tableColumn>
    <tableColumn id="18" xr3:uid="{00000000-0010-0000-0400-000012000000}" name="BANC" dataDxfId="96"/>
    <tableColumn id="9" xr3:uid="{00000000-0010-0000-0400-000009000000}" name="13.1" dataDxfId="95">
      <calculatedColumnFormula>IF(Tabela145673[[#This Row],[DIA]]&gt;0,IF('13'!$CD$36=77,1,""),"")</calculatedColumnFormula>
    </tableColumn>
    <tableColumn id="8" xr3:uid="{00000000-0010-0000-0400-000008000000}" name="13.2" dataDxfId="94">
      <calculatedColumnFormula>IF(N9&gt;'13'!$CD$30,0,1)</calculatedColumnFormula>
    </tableColumn>
    <tableColumn id="17" xr3:uid="{00000000-0010-0000-0400-000011000000}" name="01.1" dataDxfId="93">
      <calculatedColumnFormula>IF(Tabela145673[[#This Row],[DIA]]&gt;0,IF('01'!$BX$33=77,1,""),"")</calculatedColumnFormula>
    </tableColumn>
    <tableColumn id="12" xr3:uid="{00000000-0010-0000-0400-00000C000000}" name="01.2" dataDxfId="92">
      <calculatedColumnFormula>IF(N9&gt;'01'!$BX$27,0,1)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abela1456738" displayName="Tabela1456738" ref="C8:S155" totalsRowShown="0" headerRowDxfId="89" dataDxfId="87" headerRowBorderDxfId="88">
  <autoFilter ref="C8:S155" xr:uid="{00000000-0009-0000-0100-000007000000}"/>
  <sortState xmlns:xlrd2="http://schemas.microsoft.com/office/spreadsheetml/2017/richdata2" ref="C9:S155">
    <sortCondition ref="C9"/>
  </sortState>
  <tableColumns count="17">
    <tableColumn id="1" xr3:uid="{00000000-0010-0000-0500-000001000000}" name="Data" dataDxfId="86"/>
    <tableColumn id="2" xr3:uid="{00000000-0010-0000-0500-000002000000}" name="Situação" dataDxfId="85"/>
    <tableColumn id="5" xr3:uid="{00000000-0010-0000-0500-000005000000}" name="Devedor" dataDxfId="84"/>
    <tableColumn id="15" xr3:uid="{00000000-0010-0000-0500-00000F000000}" name="Descrição" dataDxfId="83"/>
    <tableColumn id="3" xr3:uid="{00000000-0010-0000-0500-000003000000}" name="Valor" dataDxfId="82"/>
    <tableColumn id="4" xr3:uid="{00000000-0010-0000-0500-000004000000}" name="Banco" dataDxfId="81"/>
    <tableColumn id="6" xr3:uid="{00000000-0010-0000-0500-000006000000}" name="Status" dataDxfId="80"/>
    <tableColumn id="16" xr3:uid="{00000000-0010-0000-0500-000010000000}" name="Vencimento" dataDxfId="79">
      <calculatedColumnFormula>IF(I9="","",(IF(I9="Efetivado","",IF(C9="","",IF(C9=TODAY(),"Vence Hoje",IF(C9&lt;TODAY(),"Atrasado",C9-TODAY()&amp;" Dias para Vencer"))))))</calculatedColumnFormula>
    </tableColumn>
    <tableColumn id="21" xr3:uid="{00000000-0010-0000-0500-000015000000}" name="DIA" dataDxfId="78"/>
    <tableColumn id="20" xr3:uid="{00000000-0010-0000-0500-000014000000}" name="MÊS" dataDxfId="77"/>
    <tableColumn id="19" xr3:uid="{00000000-0010-0000-0500-000013000000}" name="ANO" dataDxfId="76"/>
    <tableColumn id="18" xr3:uid="{00000000-0010-0000-0500-000012000000}" name="BANC" dataDxfId="75"/>
    <tableColumn id="7" xr3:uid="{00000000-0010-0000-0500-000007000000}" name="STA" dataDxfId="74">
      <calculatedColumnFormula>VLOOKUP(I9,$Y$9:$Z$10,2,0)</calculatedColumnFormula>
    </tableColumn>
    <tableColumn id="9" xr3:uid="{00000000-0010-0000-0500-000009000000}" name="13.1" dataDxfId="73">
      <calculatedColumnFormula>IF(Tabela1456738[[#This Row],[DIA]]&gt;0,IF('13'!$CD$36=77,1,""),"")</calculatedColumnFormula>
    </tableColumn>
    <tableColumn id="8" xr3:uid="{00000000-0010-0000-0500-000008000000}" name="13.2" dataDxfId="72">
      <calculatedColumnFormula>IF(O9&gt;'13'!$CD$30,0,1)</calculatedColumnFormula>
    </tableColumn>
    <tableColumn id="17" xr3:uid="{00000000-0010-0000-0500-000011000000}" name="01.1" dataDxfId="71">
      <calculatedColumnFormula>IF(Tabela1456738[[#This Row],[DIA]]&gt;0,IF('01'!$BX$33=77,1,""),"")</calculatedColumnFormula>
    </tableColumn>
    <tableColumn id="12" xr3:uid="{00000000-0010-0000-0500-00000C000000}" name="01.2" dataDxfId="70">
      <calculatedColumnFormula>IF(O9&gt;'01'!$BX$27,0,1)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abela14567" displayName="Tabela14567" ref="C8:P154" totalsRowShown="0" headerRowDxfId="68" dataDxfId="66" headerRowBorderDxfId="67">
  <autoFilter ref="C8:P154" xr:uid="{00000000-0009-0000-0100-000006000000}"/>
  <sortState xmlns:xlrd2="http://schemas.microsoft.com/office/spreadsheetml/2017/richdata2" ref="C9:P154">
    <sortCondition ref="C9"/>
  </sortState>
  <tableColumns count="14">
    <tableColumn id="1" xr3:uid="{00000000-0010-0000-0600-000001000000}" name="Data" dataDxfId="65"/>
    <tableColumn id="2" xr3:uid="{00000000-0010-0000-0600-000002000000}" name="Banco de Origem" dataDxfId="64"/>
    <tableColumn id="13" xr3:uid="{00000000-0010-0000-0600-00000D000000}" name="Descrição" dataDxfId="63"/>
    <tableColumn id="3" xr3:uid="{00000000-0010-0000-0600-000003000000}" name="Valor" dataDxfId="62"/>
    <tableColumn id="4" xr3:uid="{00000000-0010-0000-0600-000004000000}" name="Banco Destino" dataDxfId="61"/>
    <tableColumn id="6" xr3:uid="{00000000-0010-0000-0600-000006000000}" name="Status" dataDxfId="60"/>
    <tableColumn id="16" xr3:uid="{00000000-0010-0000-0600-000010000000}" name="Vencimento" dataDxfId="59">
      <calculatedColumnFormula>IF(H9="","",(IF(H9="Efetivado","",IF(C9="","",IF(C9=TODAY(),"Vence Hoje",IF(C9&lt;TODAY(),"Atrasado",C9-TODAY()&amp;" Dias para Vencer"))))))</calculatedColumnFormula>
    </tableColumn>
    <tableColumn id="22" xr3:uid="{00000000-0010-0000-0600-000016000000}" name="DIA" dataDxfId="58"/>
    <tableColumn id="21" xr3:uid="{00000000-0010-0000-0600-000015000000}" name="MÊS" dataDxfId="57"/>
    <tableColumn id="20" xr3:uid="{00000000-0010-0000-0600-000014000000}" name="ANO" dataDxfId="56"/>
    <tableColumn id="5" xr3:uid="{00000000-0010-0000-0600-000005000000}" name="STA" dataDxfId="55">
      <calculatedColumnFormula>VLOOKUP(H9,$V$9:$W$10,2,0)</calculatedColumnFormula>
    </tableColumn>
    <tableColumn id="17" xr3:uid="{00000000-0010-0000-0600-000011000000}" name="BANCO Destino2" dataDxfId="54"/>
    <tableColumn id="7" xr3:uid="{00000000-0010-0000-0600-000007000000}" name="13.2" dataDxfId="53">
      <calculatedColumnFormula>IF(M9&gt;'13'!$CD$30,0,1)</calculatedColumnFormula>
    </tableColumn>
    <tableColumn id="12" xr3:uid="{00000000-0010-0000-0600-00000C000000}" name="01.2" dataDxfId="52">
      <calculatedColumnFormula>IF(M9&gt;'01'!$BX$27,0,1)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1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mailto:acsinvestimentosltda@gmail.com" TargetMode="External"/><Relationship Id="rId2" Type="http://schemas.openxmlformats.org/officeDocument/2006/relationships/hyperlink" Target="https://www.youtube.com/channel/UCMfShhi2iz5nkR9E2bX09GQ?view_as=subscriber" TargetMode="External"/><Relationship Id="rId1" Type="http://schemas.openxmlformats.org/officeDocument/2006/relationships/hyperlink" Target="https://www.facebook.com/ACS-Investimetos-100935784932348/?modal=admin_todo_tour" TargetMode="External"/><Relationship Id="rId5" Type="http://schemas.openxmlformats.org/officeDocument/2006/relationships/drawing" Target="../drawings/drawing28.xml"/><Relationship Id="rId4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 filterMode="1">
    <tabColor rgb="FFFFFF00"/>
  </sheetPr>
  <dimension ref="A1:X3320"/>
  <sheetViews>
    <sheetView showGridLines="0" showRowColHeaders="0" zoomScaleNormal="100" workbookViewId="0">
      <selection activeCell="O6" sqref="O6"/>
    </sheetView>
  </sheetViews>
  <sheetFormatPr defaultRowHeight="15" x14ac:dyDescent="0.25"/>
  <cols>
    <col min="1" max="1" width="11.7109375" style="308" customWidth="1"/>
    <col min="2" max="2" width="1.85546875" style="43" customWidth="1"/>
    <col min="3" max="3" width="23.5703125" customWidth="1"/>
    <col min="4" max="16" width="11.5703125" customWidth="1"/>
    <col min="17" max="17" width="3.5703125" customWidth="1"/>
    <col min="21" max="21" width="4.28515625" customWidth="1"/>
    <col min="22" max="22" width="15.42578125" customWidth="1"/>
  </cols>
  <sheetData>
    <row r="1" spans="1:24" x14ac:dyDescent="0.25">
      <c r="A1" s="303"/>
    </row>
    <row r="2" spans="1:24" x14ac:dyDescent="0.25">
      <c r="A2" s="303"/>
    </row>
    <row r="3" spans="1:24" x14ac:dyDescent="0.25">
      <c r="A3" s="303"/>
    </row>
    <row r="4" spans="1:24" x14ac:dyDescent="0.25">
      <c r="A4" s="303"/>
      <c r="P4" s="6"/>
    </row>
    <row r="5" spans="1:24" x14ac:dyDescent="0.25">
      <c r="A5" s="303"/>
      <c r="O5" s="43" t="s">
        <v>59</v>
      </c>
      <c r="P5" s="6"/>
    </row>
    <row r="6" spans="1:24" x14ac:dyDescent="0.25">
      <c r="A6" s="303"/>
      <c r="G6" s="7"/>
      <c r="N6" s="19" t="s">
        <v>151</v>
      </c>
      <c r="O6" s="49">
        <v>2019</v>
      </c>
      <c r="P6" s="6"/>
    </row>
    <row r="7" spans="1:24" x14ac:dyDescent="0.25">
      <c r="A7" s="303"/>
    </row>
    <row r="8" spans="1:24" ht="22.5" customHeight="1" x14ac:dyDescent="0.25">
      <c r="A8" s="304" t="s">
        <v>59</v>
      </c>
      <c r="C8" s="159">
        <f>O6</f>
        <v>2019</v>
      </c>
      <c r="D8" s="10" t="s">
        <v>34</v>
      </c>
      <c r="E8" s="10" t="s">
        <v>35</v>
      </c>
      <c r="F8" s="10" t="s">
        <v>36</v>
      </c>
      <c r="G8" s="10" t="s">
        <v>37</v>
      </c>
      <c r="H8" s="10" t="s">
        <v>38</v>
      </c>
      <c r="I8" s="10" t="s">
        <v>39</v>
      </c>
      <c r="J8" s="10" t="s">
        <v>40</v>
      </c>
      <c r="K8" s="10" t="s">
        <v>41</v>
      </c>
      <c r="L8" s="10" t="s">
        <v>42</v>
      </c>
      <c r="M8" s="10" t="s">
        <v>43</v>
      </c>
      <c r="N8" s="10" t="s">
        <v>44</v>
      </c>
      <c r="O8" s="10" t="s">
        <v>45</v>
      </c>
      <c r="P8" s="10" t="s">
        <v>18</v>
      </c>
    </row>
    <row r="9" spans="1:24" ht="15" hidden="1" customHeight="1" thickBot="1" x14ac:dyDescent="0.3">
      <c r="A9" s="306">
        <v>2018</v>
      </c>
      <c r="C9" s="158" t="s">
        <v>207</v>
      </c>
      <c r="D9" s="160">
        <f t="shared" ref="D9:O9" si="0">SUM(D10:D59)</f>
        <v>4200</v>
      </c>
      <c r="E9" s="160">
        <f t="shared" si="0"/>
        <v>3900</v>
      </c>
      <c r="F9" s="160">
        <f t="shared" si="0"/>
        <v>4200</v>
      </c>
      <c r="G9" s="160">
        <f t="shared" si="0"/>
        <v>3900</v>
      </c>
      <c r="H9" s="160">
        <f t="shared" si="0"/>
        <v>3900</v>
      </c>
      <c r="I9" s="160">
        <f t="shared" si="0"/>
        <v>3900</v>
      </c>
      <c r="J9" s="160">
        <f t="shared" si="0"/>
        <v>4100</v>
      </c>
      <c r="K9" s="160">
        <f t="shared" si="0"/>
        <v>4100</v>
      </c>
      <c r="L9" s="160">
        <f t="shared" si="0"/>
        <v>4100</v>
      </c>
      <c r="M9" s="160">
        <f t="shared" si="0"/>
        <v>4100</v>
      </c>
      <c r="N9" s="160">
        <f t="shared" si="0"/>
        <v>4100</v>
      </c>
      <c r="O9" s="160">
        <f t="shared" si="0"/>
        <v>7100</v>
      </c>
      <c r="P9" s="160">
        <f>SUM(D9:O9)</f>
        <v>51600</v>
      </c>
      <c r="X9" s="5">
        <v>2018</v>
      </c>
    </row>
    <row r="10" spans="1:24" hidden="1" x14ac:dyDescent="0.25">
      <c r="A10" s="306">
        <f>IF(B10=1,A9,"")</f>
        <v>2018</v>
      </c>
      <c r="B10" s="43">
        <f>IF(C10&lt;&gt;0,1,"")</f>
        <v>1</v>
      </c>
      <c r="C10" s="154" t="str">
        <f>CAD!$D$7</f>
        <v>SALÁRIOS</v>
      </c>
      <c r="D10" s="42">
        <v>3000</v>
      </c>
      <c r="E10" s="42">
        <v>3000</v>
      </c>
      <c r="F10" s="42">
        <v>3000</v>
      </c>
      <c r="G10" s="42">
        <v>3000</v>
      </c>
      <c r="H10" s="42">
        <v>3000</v>
      </c>
      <c r="I10" s="42">
        <v>3000</v>
      </c>
      <c r="J10" s="42">
        <v>3000</v>
      </c>
      <c r="K10" s="42">
        <v>3000</v>
      </c>
      <c r="L10" s="42">
        <v>3000</v>
      </c>
      <c r="M10" s="42">
        <v>3000</v>
      </c>
      <c r="N10" s="42">
        <v>3000</v>
      </c>
      <c r="O10" s="42">
        <v>6000</v>
      </c>
      <c r="P10" s="115">
        <f>SUM(D10:O10)</f>
        <v>39000</v>
      </c>
      <c r="X10" s="302">
        <v>2019</v>
      </c>
    </row>
    <row r="11" spans="1:24" hidden="1" x14ac:dyDescent="0.25">
      <c r="A11" s="306">
        <f>IF(B11=1,A9,"")</f>
        <v>2018</v>
      </c>
      <c r="B11" s="43">
        <f t="shared" ref="B11:B59" si="1">IF(C11&lt;&gt;0,1,"")</f>
        <v>1</v>
      </c>
      <c r="C11" s="154" t="str">
        <f>CAD!$D$8</f>
        <v>RELATÓRIOS</v>
      </c>
      <c r="D11" s="42">
        <v>700</v>
      </c>
      <c r="E11" s="42">
        <v>700</v>
      </c>
      <c r="F11" s="42">
        <v>700</v>
      </c>
      <c r="G11" s="42">
        <v>700</v>
      </c>
      <c r="H11" s="42">
        <v>700</v>
      </c>
      <c r="I11" s="42">
        <v>700</v>
      </c>
      <c r="J11" s="42">
        <v>700</v>
      </c>
      <c r="K11" s="42">
        <v>700</v>
      </c>
      <c r="L11" s="42">
        <v>700</v>
      </c>
      <c r="M11" s="42">
        <v>700</v>
      </c>
      <c r="N11" s="42">
        <v>700</v>
      </c>
      <c r="O11" s="42">
        <v>700</v>
      </c>
      <c r="P11" s="50">
        <f t="shared" ref="P11:P59" si="2">SUM(D11:O11)</f>
        <v>8400</v>
      </c>
      <c r="X11" s="302">
        <v>2020</v>
      </c>
    </row>
    <row r="12" spans="1:24" hidden="1" x14ac:dyDescent="0.25">
      <c r="A12" s="307">
        <f>IF(B12=1,A9,"1")</f>
        <v>2018</v>
      </c>
      <c r="B12" s="43">
        <f t="shared" si="1"/>
        <v>1</v>
      </c>
      <c r="C12" s="117" t="str">
        <f>CAD!$D$9</f>
        <v>HORAS EXTRAS</v>
      </c>
      <c r="D12" s="41">
        <v>200</v>
      </c>
      <c r="E12" s="41">
        <v>200</v>
      </c>
      <c r="F12" s="41">
        <v>200</v>
      </c>
      <c r="G12" s="41">
        <v>200</v>
      </c>
      <c r="H12" s="41">
        <v>200</v>
      </c>
      <c r="I12" s="41">
        <v>200</v>
      </c>
      <c r="J12" s="41">
        <v>200</v>
      </c>
      <c r="K12" s="41">
        <v>200</v>
      </c>
      <c r="L12" s="41">
        <v>200</v>
      </c>
      <c r="M12" s="41">
        <v>200</v>
      </c>
      <c r="N12" s="41">
        <v>200</v>
      </c>
      <c r="O12" s="41">
        <v>200</v>
      </c>
      <c r="P12" s="50">
        <f t="shared" si="2"/>
        <v>2400</v>
      </c>
      <c r="X12" s="302">
        <v>2021</v>
      </c>
    </row>
    <row r="13" spans="1:24" hidden="1" x14ac:dyDescent="0.25">
      <c r="A13" s="306">
        <f>IF(B13=1,A9,"")</f>
        <v>2018</v>
      </c>
      <c r="B13" s="43">
        <f t="shared" si="1"/>
        <v>1</v>
      </c>
      <c r="C13" s="117" t="str">
        <f>CAD!$D$10</f>
        <v>OUTROS</v>
      </c>
      <c r="D13" s="41">
        <v>300</v>
      </c>
      <c r="E13" s="41"/>
      <c r="F13" s="41">
        <v>300</v>
      </c>
      <c r="G13" s="41"/>
      <c r="H13" s="41"/>
      <c r="I13" s="41"/>
      <c r="J13" s="41">
        <v>200</v>
      </c>
      <c r="K13" s="41">
        <v>200</v>
      </c>
      <c r="L13" s="41">
        <v>200</v>
      </c>
      <c r="M13" s="41">
        <v>200</v>
      </c>
      <c r="N13" s="41">
        <v>200</v>
      </c>
      <c r="O13" s="41">
        <v>200</v>
      </c>
      <c r="P13" s="50">
        <f t="shared" si="2"/>
        <v>1800</v>
      </c>
      <c r="X13" s="302">
        <v>2022</v>
      </c>
    </row>
    <row r="14" spans="1:24" hidden="1" x14ac:dyDescent="0.25">
      <c r="A14" s="306">
        <f>IF(B14=1,A9,"")</f>
        <v>2018</v>
      </c>
      <c r="B14" s="43">
        <f t="shared" si="1"/>
        <v>1</v>
      </c>
      <c r="C14" s="117" t="str">
        <f>CAD!$D$11</f>
        <v>ALUGUÉIS</v>
      </c>
      <c r="D14" s="41">
        <v>0</v>
      </c>
      <c r="E14" s="41">
        <v>0</v>
      </c>
      <c r="F14" s="41">
        <v>0</v>
      </c>
      <c r="G14" s="41">
        <v>0</v>
      </c>
      <c r="H14" s="41">
        <v>0</v>
      </c>
      <c r="I14" s="41">
        <v>0</v>
      </c>
      <c r="J14" s="41">
        <v>0</v>
      </c>
      <c r="K14" s="41">
        <v>0</v>
      </c>
      <c r="L14" s="41">
        <v>0</v>
      </c>
      <c r="M14" s="41">
        <v>0</v>
      </c>
      <c r="N14" s="41">
        <v>0</v>
      </c>
      <c r="O14" s="41">
        <v>0</v>
      </c>
      <c r="P14" s="50">
        <f t="shared" si="2"/>
        <v>0</v>
      </c>
      <c r="X14" s="302">
        <v>2023</v>
      </c>
    </row>
    <row r="15" spans="1:24" hidden="1" x14ac:dyDescent="0.25">
      <c r="A15" s="306">
        <f>IF(B15=1,A9,"")</f>
        <v>2018</v>
      </c>
      <c r="B15" s="43">
        <f t="shared" si="1"/>
        <v>1</v>
      </c>
      <c r="C15" s="117" t="str">
        <f>CAD!$D$12</f>
        <v>VENDA DE IMÓVEIS</v>
      </c>
      <c r="D15" s="41">
        <v>0</v>
      </c>
      <c r="E15" s="41">
        <v>0</v>
      </c>
      <c r="F15" s="41">
        <v>0</v>
      </c>
      <c r="G15" s="41">
        <v>0</v>
      </c>
      <c r="H15" s="41">
        <v>0</v>
      </c>
      <c r="I15" s="41">
        <v>0</v>
      </c>
      <c r="J15" s="41">
        <v>0</v>
      </c>
      <c r="K15" s="41">
        <v>0</v>
      </c>
      <c r="L15" s="41">
        <v>0</v>
      </c>
      <c r="M15" s="41">
        <v>0</v>
      </c>
      <c r="N15" s="41">
        <v>0</v>
      </c>
      <c r="O15" s="41">
        <v>0</v>
      </c>
      <c r="P15" s="50">
        <f t="shared" si="2"/>
        <v>0</v>
      </c>
      <c r="X15" s="302">
        <v>2024</v>
      </c>
    </row>
    <row r="16" spans="1:24" hidden="1" x14ac:dyDescent="0.25">
      <c r="A16" s="306">
        <f>IF(B16=1,A9,"")</f>
        <v>2018</v>
      </c>
      <c r="B16" s="43">
        <f t="shared" si="1"/>
        <v>1</v>
      </c>
      <c r="C16" s="117" t="str">
        <f>CAD!$D$13</f>
        <v>13º SALÁRIO</v>
      </c>
      <c r="D16" s="41">
        <v>0</v>
      </c>
      <c r="E16" s="41">
        <v>0</v>
      </c>
      <c r="F16" s="41">
        <v>0</v>
      </c>
      <c r="G16" s="41">
        <v>0</v>
      </c>
      <c r="H16" s="41">
        <v>0</v>
      </c>
      <c r="I16" s="41">
        <v>0</v>
      </c>
      <c r="J16" s="41">
        <v>0</v>
      </c>
      <c r="K16" s="41">
        <v>0</v>
      </c>
      <c r="L16" s="41">
        <v>0</v>
      </c>
      <c r="M16" s="41">
        <v>0</v>
      </c>
      <c r="N16" s="41">
        <v>0</v>
      </c>
      <c r="O16" s="41">
        <v>0</v>
      </c>
      <c r="P16" s="50">
        <f t="shared" si="2"/>
        <v>0</v>
      </c>
      <c r="X16" s="302">
        <v>2025</v>
      </c>
    </row>
    <row r="17" spans="1:24" hidden="1" x14ac:dyDescent="0.25">
      <c r="A17" s="306">
        <f>IF(B17=1,A9,"")</f>
        <v>2018</v>
      </c>
      <c r="B17" s="43">
        <f t="shared" si="1"/>
        <v>1</v>
      </c>
      <c r="C17" s="117" t="str">
        <f>CAD!$D$14</f>
        <v>FÉRIAS</v>
      </c>
      <c r="D17" s="41">
        <v>0</v>
      </c>
      <c r="E17" s="41">
        <v>0</v>
      </c>
      <c r="F17" s="41">
        <v>0</v>
      </c>
      <c r="G17" s="41">
        <v>0</v>
      </c>
      <c r="H17" s="41">
        <v>0</v>
      </c>
      <c r="I17" s="41">
        <v>0</v>
      </c>
      <c r="J17" s="41">
        <v>0</v>
      </c>
      <c r="K17" s="41">
        <v>0</v>
      </c>
      <c r="L17" s="41">
        <v>0</v>
      </c>
      <c r="M17" s="41">
        <v>0</v>
      </c>
      <c r="N17" s="41">
        <v>0</v>
      </c>
      <c r="O17" s="41">
        <v>0</v>
      </c>
      <c r="P17" s="50">
        <f t="shared" si="2"/>
        <v>0</v>
      </c>
      <c r="X17" s="302">
        <v>2026</v>
      </c>
    </row>
    <row r="18" spans="1:24" hidden="1" x14ac:dyDescent="0.25">
      <c r="A18" s="306">
        <f>IF(B18=1,A9,"")</f>
        <v>2018</v>
      </c>
      <c r="B18" s="43">
        <f t="shared" si="1"/>
        <v>1</v>
      </c>
      <c r="C18" s="117" t="str">
        <f>CAD!$D$15</f>
        <v>RENDIMENTOS</v>
      </c>
      <c r="D18" s="41">
        <v>0</v>
      </c>
      <c r="E18" s="41">
        <v>0</v>
      </c>
      <c r="F18" s="41">
        <v>0</v>
      </c>
      <c r="G18" s="41">
        <v>0</v>
      </c>
      <c r="H18" s="41">
        <v>0</v>
      </c>
      <c r="I18" s="41">
        <v>0</v>
      </c>
      <c r="J18" s="41">
        <v>0</v>
      </c>
      <c r="K18" s="41">
        <v>0</v>
      </c>
      <c r="L18" s="41">
        <v>0</v>
      </c>
      <c r="M18" s="41">
        <v>0</v>
      </c>
      <c r="N18" s="41">
        <v>0</v>
      </c>
      <c r="O18" s="41">
        <v>0</v>
      </c>
      <c r="P18" s="50">
        <f t="shared" si="2"/>
        <v>0</v>
      </c>
      <c r="X18" s="302">
        <v>2027</v>
      </c>
    </row>
    <row r="19" spans="1:24" hidden="1" x14ac:dyDescent="0.25">
      <c r="A19" s="306" t="str">
        <f>IF(B19=1,A9,"")</f>
        <v/>
      </c>
      <c r="B19" s="43" t="str">
        <f t="shared" si="1"/>
        <v/>
      </c>
      <c r="C19" s="117">
        <f>CAD!$D$16</f>
        <v>0</v>
      </c>
      <c r="D19" s="41">
        <v>0</v>
      </c>
      <c r="E19" s="41">
        <v>0</v>
      </c>
      <c r="F19" s="41">
        <v>0</v>
      </c>
      <c r="G19" s="41">
        <v>0</v>
      </c>
      <c r="H19" s="41">
        <v>0</v>
      </c>
      <c r="I19" s="41">
        <v>0</v>
      </c>
      <c r="J19" s="41">
        <v>0</v>
      </c>
      <c r="K19" s="41">
        <v>0</v>
      </c>
      <c r="L19" s="41">
        <v>0</v>
      </c>
      <c r="M19" s="41">
        <v>0</v>
      </c>
      <c r="N19" s="41">
        <v>0</v>
      </c>
      <c r="O19" s="41">
        <v>0</v>
      </c>
      <c r="P19" s="50">
        <f t="shared" si="2"/>
        <v>0</v>
      </c>
      <c r="X19" s="302">
        <v>2028</v>
      </c>
    </row>
    <row r="20" spans="1:24" hidden="1" x14ac:dyDescent="0.25">
      <c r="A20" s="306" t="str">
        <f>IF(B20=1,A9,"")</f>
        <v/>
      </c>
      <c r="B20" s="43" t="str">
        <f t="shared" si="1"/>
        <v/>
      </c>
      <c r="C20" s="117">
        <f>CAD!$D$17</f>
        <v>0</v>
      </c>
      <c r="D20" s="41">
        <v>0</v>
      </c>
      <c r="E20" s="41">
        <v>0</v>
      </c>
      <c r="F20" s="41">
        <v>0</v>
      </c>
      <c r="G20" s="41">
        <v>0</v>
      </c>
      <c r="H20" s="41">
        <v>0</v>
      </c>
      <c r="I20" s="41">
        <v>0</v>
      </c>
      <c r="J20" s="41">
        <v>0</v>
      </c>
      <c r="K20" s="41">
        <v>0</v>
      </c>
      <c r="L20" s="41">
        <v>0</v>
      </c>
      <c r="M20" s="41">
        <v>0</v>
      </c>
      <c r="N20" s="41">
        <v>0</v>
      </c>
      <c r="O20" s="41">
        <v>0</v>
      </c>
      <c r="P20" s="50">
        <f t="shared" si="2"/>
        <v>0</v>
      </c>
      <c r="X20" s="302">
        <v>2029</v>
      </c>
    </row>
    <row r="21" spans="1:24" hidden="1" x14ac:dyDescent="0.25">
      <c r="A21" s="306" t="str">
        <f>IF(B21=1,A9,"")</f>
        <v/>
      </c>
      <c r="B21" s="43" t="str">
        <f t="shared" si="1"/>
        <v/>
      </c>
      <c r="C21" s="117">
        <f>CAD!$D$18</f>
        <v>0</v>
      </c>
      <c r="D21" s="41">
        <v>0</v>
      </c>
      <c r="E21" s="41">
        <v>0</v>
      </c>
      <c r="F21" s="41">
        <v>0</v>
      </c>
      <c r="G21" s="41">
        <v>0</v>
      </c>
      <c r="H21" s="41">
        <v>0</v>
      </c>
      <c r="I21" s="41">
        <v>0</v>
      </c>
      <c r="J21" s="41">
        <v>0</v>
      </c>
      <c r="K21" s="41">
        <v>0</v>
      </c>
      <c r="L21" s="41">
        <v>0</v>
      </c>
      <c r="M21" s="41">
        <v>0</v>
      </c>
      <c r="N21" s="41">
        <v>0</v>
      </c>
      <c r="O21" s="41">
        <v>0</v>
      </c>
      <c r="P21" s="50">
        <f t="shared" si="2"/>
        <v>0</v>
      </c>
      <c r="X21" s="302">
        <v>2030</v>
      </c>
    </row>
    <row r="22" spans="1:24" hidden="1" x14ac:dyDescent="0.25">
      <c r="A22" s="306" t="str">
        <f>IF(B22=1,A9,"")</f>
        <v/>
      </c>
      <c r="B22" s="43" t="str">
        <f t="shared" si="1"/>
        <v/>
      </c>
      <c r="C22" s="117">
        <f>CAD!$D$19</f>
        <v>0</v>
      </c>
      <c r="D22" s="41">
        <v>0</v>
      </c>
      <c r="E22" s="41">
        <v>0</v>
      </c>
      <c r="F22" s="41">
        <v>0</v>
      </c>
      <c r="G22" s="41">
        <v>0</v>
      </c>
      <c r="H22" s="41">
        <v>0</v>
      </c>
      <c r="I22" s="41">
        <v>0</v>
      </c>
      <c r="J22" s="41">
        <v>0</v>
      </c>
      <c r="K22" s="41">
        <v>0</v>
      </c>
      <c r="L22" s="41">
        <v>0</v>
      </c>
      <c r="M22" s="41">
        <v>0</v>
      </c>
      <c r="N22" s="41">
        <v>0</v>
      </c>
      <c r="O22" s="41">
        <v>0</v>
      </c>
      <c r="P22" s="50">
        <f t="shared" si="2"/>
        <v>0</v>
      </c>
      <c r="X22" s="302">
        <v>2031</v>
      </c>
    </row>
    <row r="23" spans="1:24" hidden="1" x14ac:dyDescent="0.25">
      <c r="A23" s="306" t="str">
        <f>IF(B23=1,A9,"")</f>
        <v/>
      </c>
      <c r="B23" s="43" t="str">
        <f t="shared" si="1"/>
        <v/>
      </c>
      <c r="C23" s="117">
        <f>CAD!$D$20</f>
        <v>0</v>
      </c>
      <c r="D23" s="41">
        <v>0</v>
      </c>
      <c r="E23" s="41">
        <v>0</v>
      </c>
      <c r="F23" s="41">
        <v>0</v>
      </c>
      <c r="G23" s="41">
        <v>0</v>
      </c>
      <c r="H23" s="41">
        <v>0</v>
      </c>
      <c r="I23" s="41">
        <v>0</v>
      </c>
      <c r="J23" s="41">
        <v>0</v>
      </c>
      <c r="K23" s="41">
        <v>0</v>
      </c>
      <c r="L23" s="41">
        <v>0</v>
      </c>
      <c r="M23" s="41">
        <v>0</v>
      </c>
      <c r="N23" s="41">
        <v>0</v>
      </c>
      <c r="O23" s="41">
        <v>0</v>
      </c>
      <c r="P23" s="50">
        <f t="shared" si="2"/>
        <v>0</v>
      </c>
      <c r="X23" s="302">
        <v>2032</v>
      </c>
    </row>
    <row r="24" spans="1:24" hidden="1" x14ac:dyDescent="0.25">
      <c r="A24" s="306" t="str">
        <f>IF(B24=1,A9,"")</f>
        <v/>
      </c>
      <c r="B24" s="43" t="str">
        <f t="shared" si="1"/>
        <v/>
      </c>
      <c r="C24" s="117">
        <f>CAD!$D$21</f>
        <v>0</v>
      </c>
      <c r="D24" s="41">
        <v>0</v>
      </c>
      <c r="E24" s="41">
        <v>0</v>
      </c>
      <c r="F24" s="41">
        <v>0</v>
      </c>
      <c r="G24" s="41">
        <v>0</v>
      </c>
      <c r="H24" s="41">
        <v>0</v>
      </c>
      <c r="I24" s="41">
        <v>0</v>
      </c>
      <c r="J24" s="41">
        <v>0</v>
      </c>
      <c r="K24" s="41">
        <v>0</v>
      </c>
      <c r="L24" s="41">
        <v>0</v>
      </c>
      <c r="M24" s="41">
        <v>0</v>
      </c>
      <c r="N24" s="41">
        <v>0</v>
      </c>
      <c r="O24" s="41">
        <v>0</v>
      </c>
      <c r="P24" s="50">
        <f t="shared" si="2"/>
        <v>0</v>
      </c>
      <c r="X24" s="302">
        <v>2033</v>
      </c>
    </row>
    <row r="25" spans="1:24" hidden="1" x14ac:dyDescent="0.25">
      <c r="A25" s="306" t="str">
        <f>IF(B25=1,A9,"")</f>
        <v/>
      </c>
      <c r="B25" s="43" t="str">
        <f t="shared" si="1"/>
        <v/>
      </c>
      <c r="C25" s="117">
        <f>CAD!$D$22</f>
        <v>0</v>
      </c>
      <c r="D25" s="41">
        <v>0</v>
      </c>
      <c r="E25" s="41">
        <v>0</v>
      </c>
      <c r="F25" s="41">
        <v>0</v>
      </c>
      <c r="G25" s="41">
        <v>0</v>
      </c>
      <c r="H25" s="41">
        <v>0</v>
      </c>
      <c r="I25" s="41">
        <v>0</v>
      </c>
      <c r="J25" s="41">
        <v>0</v>
      </c>
      <c r="K25" s="41">
        <v>0</v>
      </c>
      <c r="L25" s="41">
        <v>0</v>
      </c>
      <c r="M25" s="41">
        <v>0</v>
      </c>
      <c r="N25" s="41">
        <v>0</v>
      </c>
      <c r="O25" s="41">
        <v>0</v>
      </c>
      <c r="P25" s="50">
        <f t="shared" si="2"/>
        <v>0</v>
      </c>
      <c r="X25" s="302">
        <v>2034</v>
      </c>
    </row>
    <row r="26" spans="1:24" hidden="1" x14ac:dyDescent="0.25">
      <c r="A26" s="306" t="str">
        <f>IF(B26=1,A9,"")</f>
        <v/>
      </c>
      <c r="B26" s="43" t="str">
        <f t="shared" si="1"/>
        <v/>
      </c>
      <c r="C26" s="117">
        <f>CAD!$D$23</f>
        <v>0</v>
      </c>
      <c r="D26" s="41">
        <v>0</v>
      </c>
      <c r="E26" s="41">
        <v>0</v>
      </c>
      <c r="F26" s="41">
        <v>0</v>
      </c>
      <c r="G26" s="41">
        <v>0</v>
      </c>
      <c r="H26" s="41">
        <v>0</v>
      </c>
      <c r="I26" s="41">
        <v>0</v>
      </c>
      <c r="J26" s="41">
        <v>0</v>
      </c>
      <c r="K26" s="41">
        <v>0</v>
      </c>
      <c r="L26" s="41">
        <v>0</v>
      </c>
      <c r="M26" s="41">
        <v>0</v>
      </c>
      <c r="N26" s="41">
        <v>0</v>
      </c>
      <c r="O26" s="41">
        <v>0</v>
      </c>
      <c r="P26" s="50">
        <f t="shared" si="2"/>
        <v>0</v>
      </c>
      <c r="X26" s="302">
        <v>2035</v>
      </c>
    </row>
    <row r="27" spans="1:24" hidden="1" x14ac:dyDescent="0.25">
      <c r="A27" s="306" t="str">
        <f>IF(B27=1,A9,"")</f>
        <v/>
      </c>
      <c r="B27" s="43" t="str">
        <f t="shared" si="1"/>
        <v/>
      </c>
      <c r="C27" s="117">
        <f>CAD!$D$24</f>
        <v>0</v>
      </c>
      <c r="D27" s="41">
        <v>0</v>
      </c>
      <c r="E27" s="41">
        <v>0</v>
      </c>
      <c r="F27" s="41">
        <v>0</v>
      </c>
      <c r="G27" s="41">
        <v>0</v>
      </c>
      <c r="H27" s="41">
        <v>0</v>
      </c>
      <c r="I27" s="41">
        <v>0</v>
      </c>
      <c r="J27" s="41">
        <v>0</v>
      </c>
      <c r="K27" s="41">
        <v>0</v>
      </c>
      <c r="L27" s="41">
        <v>0</v>
      </c>
      <c r="M27" s="41">
        <v>0</v>
      </c>
      <c r="N27" s="41">
        <v>0</v>
      </c>
      <c r="O27" s="41">
        <v>0</v>
      </c>
      <c r="P27" s="50">
        <f t="shared" si="2"/>
        <v>0</v>
      </c>
      <c r="X27" s="302">
        <v>2036</v>
      </c>
    </row>
    <row r="28" spans="1:24" hidden="1" x14ac:dyDescent="0.25">
      <c r="A28" s="306" t="str">
        <f>IF(B28=1,A9,"")</f>
        <v/>
      </c>
      <c r="B28" s="43" t="str">
        <f t="shared" si="1"/>
        <v/>
      </c>
      <c r="C28" s="117">
        <f>CAD!$D$25</f>
        <v>0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50">
        <f t="shared" si="2"/>
        <v>0</v>
      </c>
      <c r="X28" s="302">
        <v>2037</v>
      </c>
    </row>
    <row r="29" spans="1:24" hidden="1" x14ac:dyDescent="0.25">
      <c r="A29" s="306" t="str">
        <f>IF(B29=1,A9,"")</f>
        <v/>
      </c>
      <c r="B29" s="43" t="str">
        <f t="shared" si="1"/>
        <v/>
      </c>
      <c r="C29" s="117">
        <f>CAD!$D$26</f>
        <v>0</v>
      </c>
      <c r="D29" s="41">
        <v>0</v>
      </c>
      <c r="E29" s="41">
        <v>0</v>
      </c>
      <c r="F29" s="41">
        <v>0</v>
      </c>
      <c r="G29" s="41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41">
        <v>0</v>
      </c>
      <c r="N29" s="41">
        <v>0</v>
      </c>
      <c r="O29" s="41">
        <v>0</v>
      </c>
      <c r="P29" s="50">
        <f t="shared" si="2"/>
        <v>0</v>
      </c>
      <c r="X29" s="302">
        <v>2038</v>
      </c>
    </row>
    <row r="30" spans="1:24" hidden="1" x14ac:dyDescent="0.25">
      <c r="A30" s="306" t="str">
        <f>IF(B30=1,A9,"")</f>
        <v/>
      </c>
      <c r="B30" s="43" t="str">
        <f t="shared" si="1"/>
        <v/>
      </c>
      <c r="C30" s="117">
        <f>CAD!$D$27</f>
        <v>0</v>
      </c>
      <c r="D30" s="41">
        <v>0</v>
      </c>
      <c r="E30" s="41">
        <v>0</v>
      </c>
      <c r="F30" s="41">
        <v>0</v>
      </c>
      <c r="G30" s="41">
        <v>0</v>
      </c>
      <c r="H30" s="41">
        <v>0</v>
      </c>
      <c r="I30" s="41">
        <v>0</v>
      </c>
      <c r="J30" s="41">
        <v>0</v>
      </c>
      <c r="K30" s="41">
        <v>0</v>
      </c>
      <c r="L30" s="41">
        <v>0</v>
      </c>
      <c r="M30" s="41">
        <v>0</v>
      </c>
      <c r="N30" s="41">
        <v>0</v>
      </c>
      <c r="O30" s="41">
        <v>0</v>
      </c>
      <c r="P30" s="50">
        <f t="shared" si="2"/>
        <v>0</v>
      </c>
      <c r="X30" s="302">
        <v>2039</v>
      </c>
    </row>
    <row r="31" spans="1:24" hidden="1" x14ac:dyDescent="0.25">
      <c r="A31" s="306" t="str">
        <f>IF(B31=1,A9,"")</f>
        <v/>
      </c>
      <c r="B31" s="43" t="str">
        <f t="shared" si="1"/>
        <v/>
      </c>
      <c r="C31" s="117">
        <f>CAD!$D$28</f>
        <v>0</v>
      </c>
      <c r="D31" s="41">
        <v>0</v>
      </c>
      <c r="E31" s="41">
        <v>0</v>
      </c>
      <c r="F31" s="41">
        <v>0</v>
      </c>
      <c r="G31" s="41">
        <v>0</v>
      </c>
      <c r="H31" s="41">
        <v>0</v>
      </c>
      <c r="I31" s="41">
        <v>0</v>
      </c>
      <c r="J31" s="41">
        <v>0</v>
      </c>
      <c r="K31" s="41">
        <v>0</v>
      </c>
      <c r="L31" s="41">
        <v>0</v>
      </c>
      <c r="M31" s="41">
        <v>0</v>
      </c>
      <c r="N31" s="41">
        <v>0</v>
      </c>
      <c r="O31" s="41">
        <v>0</v>
      </c>
      <c r="P31" s="50">
        <f t="shared" si="2"/>
        <v>0</v>
      </c>
      <c r="X31" s="302">
        <v>2040</v>
      </c>
    </row>
    <row r="32" spans="1:24" hidden="1" x14ac:dyDescent="0.25">
      <c r="A32" s="306" t="str">
        <f>IF(B32=1,A9,"")</f>
        <v/>
      </c>
      <c r="B32" s="43" t="str">
        <f t="shared" si="1"/>
        <v/>
      </c>
      <c r="C32" s="117">
        <f>CAD!$D$29</f>
        <v>0</v>
      </c>
      <c r="D32" s="41">
        <v>0</v>
      </c>
      <c r="E32" s="41">
        <v>0</v>
      </c>
      <c r="F32" s="41">
        <v>0</v>
      </c>
      <c r="G32" s="41">
        <v>0</v>
      </c>
      <c r="H32" s="41">
        <v>0</v>
      </c>
      <c r="I32" s="41">
        <v>0</v>
      </c>
      <c r="J32" s="41">
        <v>0</v>
      </c>
      <c r="K32" s="41">
        <v>0</v>
      </c>
      <c r="L32" s="41">
        <v>0</v>
      </c>
      <c r="M32" s="41">
        <v>0</v>
      </c>
      <c r="N32" s="41">
        <v>0</v>
      </c>
      <c r="O32" s="41">
        <v>0</v>
      </c>
      <c r="P32" s="50">
        <f t="shared" si="2"/>
        <v>0</v>
      </c>
      <c r="X32" s="302">
        <v>2041</v>
      </c>
    </row>
    <row r="33" spans="1:24" hidden="1" x14ac:dyDescent="0.25">
      <c r="A33" s="306" t="str">
        <f>IF(B33=1,A9,"")</f>
        <v/>
      </c>
      <c r="B33" s="43" t="str">
        <f t="shared" si="1"/>
        <v/>
      </c>
      <c r="C33" s="117">
        <f>CAD!$D$30</f>
        <v>0</v>
      </c>
      <c r="D33" s="41">
        <v>0</v>
      </c>
      <c r="E33" s="41">
        <v>0</v>
      </c>
      <c r="F33" s="41">
        <v>0</v>
      </c>
      <c r="G33" s="41">
        <v>0</v>
      </c>
      <c r="H33" s="41">
        <v>0</v>
      </c>
      <c r="I33" s="41">
        <v>0</v>
      </c>
      <c r="J33" s="41">
        <v>0</v>
      </c>
      <c r="K33" s="41">
        <v>0</v>
      </c>
      <c r="L33" s="41">
        <v>0</v>
      </c>
      <c r="M33" s="41">
        <v>0</v>
      </c>
      <c r="N33" s="41">
        <v>0</v>
      </c>
      <c r="O33" s="41">
        <v>0</v>
      </c>
      <c r="P33" s="50">
        <f t="shared" si="2"/>
        <v>0</v>
      </c>
      <c r="X33" s="302">
        <v>2042</v>
      </c>
    </row>
    <row r="34" spans="1:24" hidden="1" x14ac:dyDescent="0.25">
      <c r="A34" s="306" t="str">
        <f>IF(B34=1,A9,"")</f>
        <v/>
      </c>
      <c r="B34" s="43" t="str">
        <f t="shared" si="1"/>
        <v/>
      </c>
      <c r="C34" s="117">
        <f>CAD!$D$31</f>
        <v>0</v>
      </c>
      <c r="D34" s="41">
        <v>0</v>
      </c>
      <c r="E34" s="41">
        <v>0</v>
      </c>
      <c r="F34" s="41">
        <v>0</v>
      </c>
      <c r="G34" s="41">
        <v>0</v>
      </c>
      <c r="H34" s="41">
        <v>0</v>
      </c>
      <c r="I34" s="41">
        <v>0</v>
      </c>
      <c r="J34" s="41">
        <v>0</v>
      </c>
      <c r="K34" s="41">
        <v>0</v>
      </c>
      <c r="L34" s="41">
        <v>0</v>
      </c>
      <c r="M34" s="41">
        <v>0</v>
      </c>
      <c r="N34" s="41">
        <v>0</v>
      </c>
      <c r="O34" s="41">
        <v>0</v>
      </c>
      <c r="P34" s="50">
        <f t="shared" si="2"/>
        <v>0</v>
      </c>
      <c r="X34" s="302">
        <v>2043</v>
      </c>
    </row>
    <row r="35" spans="1:24" hidden="1" x14ac:dyDescent="0.25">
      <c r="A35" s="306" t="str">
        <f>IF(B35=1,A9,"")</f>
        <v/>
      </c>
      <c r="B35" s="43" t="str">
        <f t="shared" si="1"/>
        <v/>
      </c>
      <c r="C35" s="117">
        <f>CAD!$F$7</f>
        <v>0</v>
      </c>
      <c r="D35" s="41">
        <v>0</v>
      </c>
      <c r="E35" s="41">
        <v>0</v>
      </c>
      <c r="F35" s="41">
        <v>0</v>
      </c>
      <c r="G35" s="41">
        <v>0</v>
      </c>
      <c r="H35" s="41">
        <v>0</v>
      </c>
      <c r="I35" s="41">
        <v>0</v>
      </c>
      <c r="J35" s="41">
        <v>0</v>
      </c>
      <c r="K35" s="41">
        <v>0</v>
      </c>
      <c r="L35" s="41">
        <v>0</v>
      </c>
      <c r="M35" s="41">
        <v>0</v>
      </c>
      <c r="N35" s="41">
        <v>0</v>
      </c>
      <c r="O35" s="41">
        <v>0</v>
      </c>
      <c r="P35" s="50">
        <f t="shared" si="2"/>
        <v>0</v>
      </c>
      <c r="X35" s="302">
        <v>2044</v>
      </c>
    </row>
    <row r="36" spans="1:24" hidden="1" x14ac:dyDescent="0.25">
      <c r="A36" s="306" t="str">
        <f>IF(B36=1,A9,"")</f>
        <v/>
      </c>
      <c r="B36" s="43" t="str">
        <f t="shared" si="1"/>
        <v/>
      </c>
      <c r="C36" s="117">
        <f>CAD!$F$8</f>
        <v>0</v>
      </c>
      <c r="D36" s="41">
        <v>0</v>
      </c>
      <c r="E36" s="41">
        <v>0</v>
      </c>
      <c r="F36" s="41">
        <v>0</v>
      </c>
      <c r="G36" s="41">
        <v>0</v>
      </c>
      <c r="H36" s="41">
        <v>0</v>
      </c>
      <c r="I36" s="41">
        <v>0</v>
      </c>
      <c r="J36" s="41">
        <v>0</v>
      </c>
      <c r="K36" s="41">
        <v>0</v>
      </c>
      <c r="L36" s="41">
        <v>0</v>
      </c>
      <c r="M36" s="41">
        <v>0</v>
      </c>
      <c r="N36" s="41">
        <v>0</v>
      </c>
      <c r="O36" s="41">
        <v>0</v>
      </c>
      <c r="P36" s="50">
        <f t="shared" si="2"/>
        <v>0</v>
      </c>
      <c r="X36" s="302">
        <v>2045</v>
      </c>
    </row>
    <row r="37" spans="1:24" hidden="1" x14ac:dyDescent="0.25">
      <c r="A37" s="306" t="str">
        <f>IF(B37=1,A9,"")</f>
        <v/>
      </c>
      <c r="B37" s="43" t="str">
        <f t="shared" si="1"/>
        <v/>
      </c>
      <c r="C37" s="117">
        <f>CAD!$F$9</f>
        <v>0</v>
      </c>
      <c r="D37" s="41">
        <v>0</v>
      </c>
      <c r="E37" s="41">
        <v>0</v>
      </c>
      <c r="F37" s="41">
        <v>0</v>
      </c>
      <c r="G37" s="41">
        <v>0</v>
      </c>
      <c r="H37" s="41">
        <v>0</v>
      </c>
      <c r="I37" s="41">
        <v>0</v>
      </c>
      <c r="J37" s="41">
        <v>0</v>
      </c>
      <c r="K37" s="41">
        <v>0</v>
      </c>
      <c r="L37" s="41">
        <v>0</v>
      </c>
      <c r="M37" s="41">
        <v>0</v>
      </c>
      <c r="N37" s="41">
        <v>0</v>
      </c>
      <c r="O37" s="41">
        <v>0</v>
      </c>
      <c r="P37" s="50">
        <f t="shared" si="2"/>
        <v>0</v>
      </c>
      <c r="X37" s="302">
        <v>2046</v>
      </c>
    </row>
    <row r="38" spans="1:24" hidden="1" x14ac:dyDescent="0.25">
      <c r="A38" s="306" t="str">
        <f>IF(B38=1,A9,"")</f>
        <v/>
      </c>
      <c r="B38" s="43" t="str">
        <f t="shared" si="1"/>
        <v/>
      </c>
      <c r="C38" s="117">
        <f>CAD!$F$10</f>
        <v>0</v>
      </c>
      <c r="D38" s="41">
        <v>0</v>
      </c>
      <c r="E38" s="41">
        <v>0</v>
      </c>
      <c r="F38" s="41">
        <v>0</v>
      </c>
      <c r="G38" s="41">
        <v>0</v>
      </c>
      <c r="H38" s="41">
        <v>0</v>
      </c>
      <c r="I38" s="41">
        <v>0</v>
      </c>
      <c r="J38" s="41">
        <v>0</v>
      </c>
      <c r="K38" s="41">
        <v>0</v>
      </c>
      <c r="L38" s="41">
        <v>0</v>
      </c>
      <c r="M38" s="41">
        <v>0</v>
      </c>
      <c r="N38" s="41">
        <v>0</v>
      </c>
      <c r="O38" s="41">
        <v>0</v>
      </c>
      <c r="P38" s="50">
        <f t="shared" si="2"/>
        <v>0</v>
      </c>
      <c r="X38" s="302">
        <v>2047</v>
      </c>
    </row>
    <row r="39" spans="1:24" hidden="1" x14ac:dyDescent="0.25">
      <c r="A39" s="306" t="str">
        <f>IF(B39=1,A9,"")</f>
        <v/>
      </c>
      <c r="B39" s="43" t="str">
        <f t="shared" si="1"/>
        <v/>
      </c>
      <c r="C39" s="117">
        <f>CAD!$F$11</f>
        <v>0</v>
      </c>
      <c r="D39" s="41">
        <v>0</v>
      </c>
      <c r="E39" s="41">
        <v>0</v>
      </c>
      <c r="F39" s="41">
        <v>0</v>
      </c>
      <c r="G39" s="41">
        <v>0</v>
      </c>
      <c r="H39" s="41">
        <v>0</v>
      </c>
      <c r="I39" s="41">
        <v>0</v>
      </c>
      <c r="J39" s="41">
        <v>0</v>
      </c>
      <c r="K39" s="41">
        <v>0</v>
      </c>
      <c r="L39" s="41">
        <v>0</v>
      </c>
      <c r="M39" s="41">
        <v>0</v>
      </c>
      <c r="N39" s="41">
        <v>0</v>
      </c>
      <c r="O39" s="41">
        <v>0</v>
      </c>
      <c r="P39" s="50">
        <f t="shared" si="2"/>
        <v>0</v>
      </c>
      <c r="X39" s="302">
        <v>2048</v>
      </c>
    </row>
    <row r="40" spans="1:24" hidden="1" x14ac:dyDescent="0.25">
      <c r="A40" s="306" t="str">
        <f>IF(B40=1,A9,"")</f>
        <v/>
      </c>
      <c r="B40" s="43" t="str">
        <f t="shared" si="1"/>
        <v/>
      </c>
      <c r="C40" s="117">
        <f>CAD!$F$12</f>
        <v>0</v>
      </c>
      <c r="D40" s="41">
        <v>0</v>
      </c>
      <c r="E40" s="41">
        <v>0</v>
      </c>
      <c r="F40" s="41">
        <v>0</v>
      </c>
      <c r="G40" s="41">
        <v>0</v>
      </c>
      <c r="H40" s="41">
        <v>0</v>
      </c>
      <c r="I40" s="41">
        <v>0</v>
      </c>
      <c r="J40" s="41">
        <v>0</v>
      </c>
      <c r="K40" s="41">
        <v>0</v>
      </c>
      <c r="L40" s="41">
        <v>0</v>
      </c>
      <c r="M40" s="41">
        <v>0</v>
      </c>
      <c r="N40" s="41">
        <v>0</v>
      </c>
      <c r="O40" s="41">
        <v>0</v>
      </c>
      <c r="P40" s="50">
        <f t="shared" si="2"/>
        <v>0</v>
      </c>
      <c r="X40" s="302">
        <v>2049</v>
      </c>
    </row>
    <row r="41" spans="1:24" hidden="1" x14ac:dyDescent="0.25">
      <c r="A41" s="306" t="str">
        <f>IF(B41=1,A9,"")</f>
        <v/>
      </c>
      <c r="B41" s="43" t="str">
        <f t="shared" si="1"/>
        <v/>
      </c>
      <c r="C41" s="117">
        <f>CAD!$F$13</f>
        <v>0</v>
      </c>
      <c r="D41" s="41">
        <v>0</v>
      </c>
      <c r="E41" s="41">
        <v>0</v>
      </c>
      <c r="F41" s="41">
        <v>0</v>
      </c>
      <c r="G41" s="41">
        <v>0</v>
      </c>
      <c r="H41" s="41">
        <v>0</v>
      </c>
      <c r="I41" s="41">
        <v>0</v>
      </c>
      <c r="J41" s="41">
        <v>0</v>
      </c>
      <c r="K41" s="41">
        <v>0</v>
      </c>
      <c r="L41" s="41">
        <v>0</v>
      </c>
      <c r="M41" s="41">
        <v>0</v>
      </c>
      <c r="N41" s="41">
        <v>0</v>
      </c>
      <c r="O41" s="41">
        <v>0</v>
      </c>
      <c r="P41" s="50">
        <f t="shared" si="2"/>
        <v>0</v>
      </c>
      <c r="X41" s="302">
        <v>2050</v>
      </c>
    </row>
    <row r="42" spans="1:24" hidden="1" x14ac:dyDescent="0.25">
      <c r="A42" s="306" t="str">
        <f>IF(B42=1,A9,"")</f>
        <v/>
      </c>
      <c r="B42" s="43" t="str">
        <f t="shared" si="1"/>
        <v/>
      </c>
      <c r="C42" s="117">
        <f>CAD!$F$14</f>
        <v>0</v>
      </c>
      <c r="D42" s="41">
        <v>0</v>
      </c>
      <c r="E42" s="41">
        <v>0</v>
      </c>
      <c r="F42" s="41">
        <v>0</v>
      </c>
      <c r="G42" s="41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41">
        <v>0</v>
      </c>
      <c r="N42" s="41">
        <v>0</v>
      </c>
      <c r="O42" s="41">
        <v>0</v>
      </c>
      <c r="P42" s="50">
        <f t="shared" si="2"/>
        <v>0</v>
      </c>
      <c r="X42" s="302">
        <v>2051</v>
      </c>
    </row>
    <row r="43" spans="1:24" hidden="1" x14ac:dyDescent="0.25">
      <c r="A43" s="306" t="str">
        <f>IF(B43=1,A9,"")</f>
        <v/>
      </c>
      <c r="B43" s="43" t="str">
        <f t="shared" si="1"/>
        <v/>
      </c>
      <c r="C43" s="117">
        <f>CAD!$F$15</f>
        <v>0</v>
      </c>
      <c r="D43" s="41">
        <v>0</v>
      </c>
      <c r="E43" s="41">
        <v>0</v>
      </c>
      <c r="F43" s="41">
        <v>0</v>
      </c>
      <c r="G43" s="41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41">
        <v>0</v>
      </c>
      <c r="N43" s="41">
        <v>0</v>
      </c>
      <c r="O43" s="41">
        <v>0</v>
      </c>
      <c r="P43" s="50">
        <f t="shared" si="2"/>
        <v>0</v>
      </c>
      <c r="X43" s="302">
        <v>2052</v>
      </c>
    </row>
    <row r="44" spans="1:24" hidden="1" x14ac:dyDescent="0.25">
      <c r="A44" s="306" t="str">
        <f>IF(B44=1,A9,"")</f>
        <v/>
      </c>
      <c r="B44" s="43" t="str">
        <f t="shared" si="1"/>
        <v/>
      </c>
      <c r="C44" s="117">
        <f>CAD!$F$16</f>
        <v>0</v>
      </c>
      <c r="D44" s="41">
        <v>0</v>
      </c>
      <c r="E44" s="41">
        <v>0</v>
      </c>
      <c r="F44" s="41">
        <v>0</v>
      </c>
      <c r="G44" s="41">
        <v>0</v>
      </c>
      <c r="H44" s="41">
        <v>0</v>
      </c>
      <c r="I44" s="41">
        <v>0</v>
      </c>
      <c r="J44" s="41">
        <v>0</v>
      </c>
      <c r="K44" s="41">
        <v>0</v>
      </c>
      <c r="L44" s="41">
        <v>0</v>
      </c>
      <c r="M44" s="41">
        <v>0</v>
      </c>
      <c r="N44" s="41">
        <v>0</v>
      </c>
      <c r="O44" s="41">
        <v>0</v>
      </c>
      <c r="P44" s="50">
        <f t="shared" si="2"/>
        <v>0</v>
      </c>
      <c r="X44" s="302">
        <v>2053</v>
      </c>
    </row>
    <row r="45" spans="1:24" hidden="1" x14ac:dyDescent="0.25">
      <c r="A45" s="306" t="str">
        <f>IF(B45=1,A9,"")</f>
        <v/>
      </c>
      <c r="B45" s="43" t="str">
        <f t="shared" si="1"/>
        <v/>
      </c>
      <c r="C45" s="117">
        <f>CAD!$F$17</f>
        <v>0</v>
      </c>
      <c r="D45" s="41">
        <v>0</v>
      </c>
      <c r="E45" s="41">
        <v>0</v>
      </c>
      <c r="F45" s="41">
        <v>0</v>
      </c>
      <c r="G45" s="41">
        <v>0</v>
      </c>
      <c r="H45" s="41">
        <v>0</v>
      </c>
      <c r="I45" s="41">
        <v>0</v>
      </c>
      <c r="J45" s="41">
        <v>0</v>
      </c>
      <c r="K45" s="41">
        <v>0</v>
      </c>
      <c r="L45" s="41">
        <v>0</v>
      </c>
      <c r="M45" s="41">
        <v>0</v>
      </c>
      <c r="N45" s="41">
        <v>0</v>
      </c>
      <c r="O45" s="41">
        <v>0</v>
      </c>
      <c r="P45" s="50">
        <f t="shared" si="2"/>
        <v>0</v>
      </c>
      <c r="X45" s="302">
        <v>2054</v>
      </c>
    </row>
    <row r="46" spans="1:24" hidden="1" x14ac:dyDescent="0.25">
      <c r="A46" s="306" t="str">
        <f>IF(B46=1,A9,"")</f>
        <v/>
      </c>
      <c r="B46" s="43" t="str">
        <f t="shared" si="1"/>
        <v/>
      </c>
      <c r="C46" s="117">
        <f>CAD!$F$18</f>
        <v>0</v>
      </c>
      <c r="D46" s="41">
        <v>0</v>
      </c>
      <c r="E46" s="41">
        <v>0</v>
      </c>
      <c r="F46" s="41">
        <v>0</v>
      </c>
      <c r="G46" s="41">
        <v>0</v>
      </c>
      <c r="H46" s="41">
        <v>0</v>
      </c>
      <c r="I46" s="41">
        <v>0</v>
      </c>
      <c r="J46" s="41">
        <v>0</v>
      </c>
      <c r="K46" s="41">
        <v>0</v>
      </c>
      <c r="L46" s="41">
        <v>0</v>
      </c>
      <c r="M46" s="41">
        <v>0</v>
      </c>
      <c r="N46" s="41">
        <v>0</v>
      </c>
      <c r="O46" s="41">
        <v>0</v>
      </c>
      <c r="P46" s="50">
        <f t="shared" si="2"/>
        <v>0</v>
      </c>
      <c r="X46" s="302">
        <v>2055</v>
      </c>
    </row>
    <row r="47" spans="1:24" hidden="1" x14ac:dyDescent="0.25">
      <c r="A47" s="306" t="str">
        <f>IF(B47=1,A9,"")</f>
        <v/>
      </c>
      <c r="B47" s="43" t="str">
        <f t="shared" si="1"/>
        <v/>
      </c>
      <c r="C47" s="117">
        <f>CAD!$F$19</f>
        <v>0</v>
      </c>
      <c r="D47" s="41">
        <v>0</v>
      </c>
      <c r="E47" s="41">
        <v>0</v>
      </c>
      <c r="F47" s="41">
        <v>0</v>
      </c>
      <c r="G47" s="41">
        <v>0</v>
      </c>
      <c r="H47" s="41">
        <v>0</v>
      </c>
      <c r="I47" s="41">
        <v>0</v>
      </c>
      <c r="J47" s="41">
        <v>0</v>
      </c>
      <c r="K47" s="41">
        <v>0</v>
      </c>
      <c r="L47" s="41">
        <v>0</v>
      </c>
      <c r="M47" s="41">
        <v>0</v>
      </c>
      <c r="N47" s="41">
        <v>0</v>
      </c>
      <c r="O47" s="41">
        <v>0</v>
      </c>
      <c r="P47" s="50">
        <f t="shared" si="2"/>
        <v>0</v>
      </c>
      <c r="X47" s="302">
        <v>2056</v>
      </c>
    </row>
    <row r="48" spans="1:24" hidden="1" x14ac:dyDescent="0.25">
      <c r="A48" s="306" t="str">
        <f>IF(B48=1,A9,"")</f>
        <v/>
      </c>
      <c r="B48" s="43" t="str">
        <f t="shared" si="1"/>
        <v/>
      </c>
      <c r="C48" s="117">
        <f>CAD!$F$20</f>
        <v>0</v>
      </c>
      <c r="D48" s="41">
        <v>0</v>
      </c>
      <c r="E48" s="41">
        <v>0</v>
      </c>
      <c r="F48" s="41">
        <v>0</v>
      </c>
      <c r="G48" s="41">
        <v>0</v>
      </c>
      <c r="H48" s="41">
        <v>0</v>
      </c>
      <c r="I48" s="41">
        <v>0</v>
      </c>
      <c r="J48" s="41">
        <v>0</v>
      </c>
      <c r="K48" s="41">
        <v>0</v>
      </c>
      <c r="L48" s="41">
        <v>0</v>
      </c>
      <c r="M48" s="41">
        <v>0</v>
      </c>
      <c r="N48" s="41">
        <v>0</v>
      </c>
      <c r="O48" s="41">
        <v>0</v>
      </c>
      <c r="P48" s="50">
        <f t="shared" si="2"/>
        <v>0</v>
      </c>
      <c r="X48" s="302">
        <v>2057</v>
      </c>
    </row>
    <row r="49" spans="1:24" hidden="1" x14ac:dyDescent="0.25">
      <c r="A49" s="306" t="str">
        <f>IF(B49=1,A9,"")</f>
        <v/>
      </c>
      <c r="B49" s="43" t="str">
        <f t="shared" si="1"/>
        <v/>
      </c>
      <c r="C49" s="117">
        <f>CAD!$F$21</f>
        <v>0</v>
      </c>
      <c r="D49" s="41">
        <v>0</v>
      </c>
      <c r="E49" s="41">
        <v>0</v>
      </c>
      <c r="F49" s="41">
        <v>0</v>
      </c>
      <c r="G49" s="41">
        <v>0</v>
      </c>
      <c r="H49" s="41">
        <v>0</v>
      </c>
      <c r="I49" s="41">
        <v>0</v>
      </c>
      <c r="J49" s="41">
        <v>0</v>
      </c>
      <c r="K49" s="41">
        <v>0</v>
      </c>
      <c r="L49" s="41">
        <v>0</v>
      </c>
      <c r="M49" s="41">
        <v>0</v>
      </c>
      <c r="N49" s="41">
        <v>0</v>
      </c>
      <c r="O49" s="41">
        <v>0</v>
      </c>
      <c r="P49" s="50">
        <f t="shared" si="2"/>
        <v>0</v>
      </c>
      <c r="X49" s="302">
        <v>2058</v>
      </c>
    </row>
    <row r="50" spans="1:24" hidden="1" x14ac:dyDescent="0.25">
      <c r="A50" s="306" t="str">
        <f>IF(B50=1,A9,"")</f>
        <v/>
      </c>
      <c r="B50" s="43" t="str">
        <f t="shared" si="1"/>
        <v/>
      </c>
      <c r="C50" s="117">
        <f>CAD!$F$22</f>
        <v>0</v>
      </c>
      <c r="D50" s="41">
        <v>0</v>
      </c>
      <c r="E50" s="41">
        <v>0</v>
      </c>
      <c r="F50" s="41">
        <v>0</v>
      </c>
      <c r="G50" s="41">
        <v>0</v>
      </c>
      <c r="H50" s="41">
        <v>0</v>
      </c>
      <c r="I50" s="41">
        <v>0</v>
      </c>
      <c r="J50" s="41">
        <v>0</v>
      </c>
      <c r="K50" s="41">
        <v>0</v>
      </c>
      <c r="L50" s="41">
        <v>0</v>
      </c>
      <c r="M50" s="41">
        <v>0</v>
      </c>
      <c r="N50" s="41">
        <v>0</v>
      </c>
      <c r="O50" s="41">
        <v>0</v>
      </c>
      <c r="P50" s="50">
        <f t="shared" si="2"/>
        <v>0</v>
      </c>
      <c r="X50" s="302">
        <v>2059</v>
      </c>
    </row>
    <row r="51" spans="1:24" hidden="1" x14ac:dyDescent="0.25">
      <c r="A51" s="306" t="str">
        <f>IF(B51=1,A9,"")</f>
        <v/>
      </c>
      <c r="B51" s="43" t="str">
        <f t="shared" si="1"/>
        <v/>
      </c>
      <c r="C51" s="117">
        <f>CAD!$F$23</f>
        <v>0</v>
      </c>
      <c r="D51" s="41">
        <v>0</v>
      </c>
      <c r="E51" s="41">
        <v>0</v>
      </c>
      <c r="F51" s="41">
        <v>0</v>
      </c>
      <c r="G51" s="41">
        <v>0</v>
      </c>
      <c r="H51" s="41">
        <v>0</v>
      </c>
      <c r="I51" s="41">
        <v>0</v>
      </c>
      <c r="J51" s="41">
        <v>0</v>
      </c>
      <c r="K51" s="41">
        <v>0</v>
      </c>
      <c r="L51" s="41">
        <v>0</v>
      </c>
      <c r="M51" s="41">
        <v>0</v>
      </c>
      <c r="N51" s="41">
        <v>0</v>
      </c>
      <c r="O51" s="41">
        <v>0</v>
      </c>
      <c r="P51" s="50">
        <f t="shared" si="2"/>
        <v>0</v>
      </c>
      <c r="X51" s="302">
        <v>2060</v>
      </c>
    </row>
    <row r="52" spans="1:24" hidden="1" x14ac:dyDescent="0.25">
      <c r="A52" s="306" t="str">
        <f>IF(B52=1,A9,"")</f>
        <v/>
      </c>
      <c r="B52" s="43" t="str">
        <f t="shared" si="1"/>
        <v/>
      </c>
      <c r="C52" s="117">
        <f>CAD!$F$24</f>
        <v>0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50">
        <f t="shared" si="2"/>
        <v>0</v>
      </c>
      <c r="X52" s="302">
        <v>2061</v>
      </c>
    </row>
    <row r="53" spans="1:24" hidden="1" x14ac:dyDescent="0.25">
      <c r="A53" s="306" t="str">
        <f>IF(B53=1,A9,"")</f>
        <v/>
      </c>
      <c r="B53" s="43" t="str">
        <f t="shared" si="1"/>
        <v/>
      </c>
      <c r="C53" s="117">
        <f>CAD!$F$25</f>
        <v>0</v>
      </c>
      <c r="D53" s="41">
        <v>0</v>
      </c>
      <c r="E53" s="41">
        <v>0</v>
      </c>
      <c r="F53" s="41">
        <v>0</v>
      </c>
      <c r="G53" s="41">
        <v>0</v>
      </c>
      <c r="H53" s="41">
        <v>0</v>
      </c>
      <c r="I53" s="41">
        <v>0</v>
      </c>
      <c r="J53" s="41">
        <v>0</v>
      </c>
      <c r="K53" s="41">
        <v>0</v>
      </c>
      <c r="L53" s="41">
        <v>0</v>
      </c>
      <c r="M53" s="41">
        <v>0</v>
      </c>
      <c r="N53" s="41">
        <v>0</v>
      </c>
      <c r="O53" s="41">
        <v>0</v>
      </c>
      <c r="P53" s="50">
        <f t="shared" si="2"/>
        <v>0</v>
      </c>
      <c r="X53" s="302">
        <v>2062</v>
      </c>
    </row>
    <row r="54" spans="1:24" hidden="1" x14ac:dyDescent="0.25">
      <c r="A54" s="306" t="str">
        <f>IF(B54=1,A9,"")</f>
        <v/>
      </c>
      <c r="B54" s="43" t="str">
        <f t="shared" si="1"/>
        <v/>
      </c>
      <c r="C54" s="117">
        <f>CAD!$F$26</f>
        <v>0</v>
      </c>
      <c r="D54" s="41">
        <v>0</v>
      </c>
      <c r="E54" s="41">
        <v>0</v>
      </c>
      <c r="F54" s="41">
        <v>0</v>
      </c>
      <c r="G54" s="41">
        <v>0</v>
      </c>
      <c r="H54" s="41">
        <v>0</v>
      </c>
      <c r="I54" s="41">
        <v>0</v>
      </c>
      <c r="J54" s="41">
        <v>0</v>
      </c>
      <c r="K54" s="41">
        <v>0</v>
      </c>
      <c r="L54" s="41">
        <v>0</v>
      </c>
      <c r="M54" s="41">
        <v>0</v>
      </c>
      <c r="N54" s="41">
        <v>0</v>
      </c>
      <c r="O54" s="41">
        <v>0</v>
      </c>
      <c r="P54" s="50">
        <f t="shared" si="2"/>
        <v>0</v>
      </c>
      <c r="X54" s="302">
        <v>2063</v>
      </c>
    </row>
    <row r="55" spans="1:24" hidden="1" x14ac:dyDescent="0.25">
      <c r="A55" s="306" t="str">
        <f>IF(B55=1,A9,"")</f>
        <v/>
      </c>
      <c r="B55" s="43" t="str">
        <f t="shared" si="1"/>
        <v/>
      </c>
      <c r="C55" s="117">
        <f>CAD!$F$27</f>
        <v>0</v>
      </c>
      <c r="D55" s="41">
        <v>0</v>
      </c>
      <c r="E55" s="41">
        <v>0</v>
      </c>
      <c r="F55" s="41">
        <v>0</v>
      </c>
      <c r="G55" s="41">
        <v>0</v>
      </c>
      <c r="H55" s="41">
        <v>0</v>
      </c>
      <c r="I55" s="41">
        <v>0</v>
      </c>
      <c r="J55" s="41">
        <v>0</v>
      </c>
      <c r="K55" s="41">
        <v>0</v>
      </c>
      <c r="L55" s="41">
        <v>0</v>
      </c>
      <c r="M55" s="41">
        <v>0</v>
      </c>
      <c r="N55" s="41">
        <v>0</v>
      </c>
      <c r="O55" s="41">
        <v>0</v>
      </c>
      <c r="P55" s="50">
        <f t="shared" si="2"/>
        <v>0</v>
      </c>
      <c r="X55" s="302">
        <v>2064</v>
      </c>
    </row>
    <row r="56" spans="1:24" hidden="1" x14ac:dyDescent="0.25">
      <c r="A56" s="306" t="str">
        <f>IF(B56=1,A9,"")</f>
        <v/>
      </c>
      <c r="B56" s="43" t="str">
        <f t="shared" si="1"/>
        <v/>
      </c>
      <c r="C56" s="117">
        <f>CAD!$F$28</f>
        <v>0</v>
      </c>
      <c r="D56" s="41">
        <v>0</v>
      </c>
      <c r="E56" s="41">
        <v>0</v>
      </c>
      <c r="F56" s="41">
        <v>0</v>
      </c>
      <c r="G56" s="41">
        <v>0</v>
      </c>
      <c r="H56" s="41">
        <v>0</v>
      </c>
      <c r="I56" s="41">
        <v>0</v>
      </c>
      <c r="J56" s="41">
        <v>0</v>
      </c>
      <c r="K56" s="41">
        <v>0</v>
      </c>
      <c r="L56" s="41">
        <v>0</v>
      </c>
      <c r="M56" s="41">
        <v>0</v>
      </c>
      <c r="N56" s="41">
        <v>0</v>
      </c>
      <c r="O56" s="41">
        <v>0</v>
      </c>
      <c r="P56" s="50">
        <f t="shared" si="2"/>
        <v>0</v>
      </c>
      <c r="X56" s="302">
        <v>2065</v>
      </c>
    </row>
    <row r="57" spans="1:24" hidden="1" x14ac:dyDescent="0.25">
      <c r="A57" s="306" t="str">
        <f>IF(B57=1,A9,"")</f>
        <v/>
      </c>
      <c r="B57" s="43" t="str">
        <f t="shared" si="1"/>
        <v/>
      </c>
      <c r="C57" s="117">
        <f>CAD!$F$29</f>
        <v>0</v>
      </c>
      <c r="D57" s="41">
        <v>0</v>
      </c>
      <c r="E57" s="41">
        <v>0</v>
      </c>
      <c r="F57" s="41">
        <v>0</v>
      </c>
      <c r="G57" s="41">
        <v>0</v>
      </c>
      <c r="H57" s="41">
        <v>0</v>
      </c>
      <c r="I57" s="41">
        <v>0</v>
      </c>
      <c r="J57" s="41">
        <v>0</v>
      </c>
      <c r="K57" s="41">
        <v>0</v>
      </c>
      <c r="L57" s="41">
        <v>0</v>
      </c>
      <c r="M57" s="41">
        <v>0</v>
      </c>
      <c r="N57" s="41">
        <v>0</v>
      </c>
      <c r="O57" s="41">
        <v>0</v>
      </c>
      <c r="P57" s="50">
        <f t="shared" si="2"/>
        <v>0</v>
      </c>
      <c r="X57" s="302">
        <v>2066</v>
      </c>
    </row>
    <row r="58" spans="1:24" hidden="1" x14ac:dyDescent="0.25">
      <c r="A58" s="306" t="str">
        <f>IF(B58=1,A9,"")</f>
        <v/>
      </c>
      <c r="B58" s="43" t="str">
        <f t="shared" si="1"/>
        <v/>
      </c>
      <c r="C58" s="117">
        <f>CAD!$F$30</f>
        <v>0</v>
      </c>
      <c r="D58" s="41">
        <v>0</v>
      </c>
      <c r="E58" s="41">
        <v>0</v>
      </c>
      <c r="F58" s="41">
        <v>0</v>
      </c>
      <c r="G58" s="41">
        <v>0</v>
      </c>
      <c r="H58" s="41">
        <v>0</v>
      </c>
      <c r="I58" s="41">
        <v>0</v>
      </c>
      <c r="J58" s="41">
        <v>0</v>
      </c>
      <c r="K58" s="41">
        <v>0</v>
      </c>
      <c r="L58" s="41">
        <v>0</v>
      </c>
      <c r="M58" s="41">
        <v>0</v>
      </c>
      <c r="N58" s="41">
        <v>0</v>
      </c>
      <c r="O58" s="41">
        <v>0</v>
      </c>
      <c r="P58" s="50">
        <f t="shared" si="2"/>
        <v>0</v>
      </c>
      <c r="X58" s="302">
        <v>2067</v>
      </c>
    </row>
    <row r="59" spans="1:24" hidden="1" x14ac:dyDescent="0.25">
      <c r="A59" s="306" t="str">
        <f>IF(B59=1,A9,"")</f>
        <v/>
      </c>
      <c r="B59" s="43" t="str">
        <f t="shared" si="1"/>
        <v/>
      </c>
      <c r="C59" s="117">
        <f>CAD!$F$31</f>
        <v>0</v>
      </c>
      <c r="D59" s="41">
        <v>0</v>
      </c>
      <c r="E59" s="41">
        <v>0</v>
      </c>
      <c r="F59" s="41">
        <v>0</v>
      </c>
      <c r="G59" s="41">
        <v>0</v>
      </c>
      <c r="H59" s="41">
        <v>0</v>
      </c>
      <c r="I59" s="41">
        <v>0</v>
      </c>
      <c r="J59" s="41">
        <v>0</v>
      </c>
      <c r="K59" s="41">
        <v>0</v>
      </c>
      <c r="L59" s="41">
        <v>0</v>
      </c>
      <c r="M59" s="41">
        <v>0</v>
      </c>
      <c r="N59" s="41">
        <v>0</v>
      </c>
      <c r="O59" s="41">
        <v>0</v>
      </c>
      <c r="P59" s="50">
        <f t="shared" si="2"/>
        <v>0</v>
      </c>
      <c r="T59" s="9"/>
      <c r="X59" s="302">
        <v>2068</v>
      </c>
    </row>
    <row r="60" spans="1:24" hidden="1" x14ac:dyDescent="0.25">
      <c r="A60" s="306">
        <f>A9</f>
        <v>2018</v>
      </c>
      <c r="P60" s="47"/>
    </row>
    <row r="61" spans="1:24" ht="15.75" hidden="1" thickBot="1" x14ac:dyDescent="0.3">
      <c r="A61" s="306">
        <f>A9</f>
        <v>2018</v>
      </c>
      <c r="C61" s="155" t="s">
        <v>208</v>
      </c>
      <c r="D61" s="156">
        <f>PREV_D!D11</f>
        <v>3420</v>
      </c>
      <c r="E61" s="156">
        <f>PREV_D!E11</f>
        <v>3420</v>
      </c>
      <c r="F61" s="156">
        <f>PREV_D!F11</f>
        <v>4620</v>
      </c>
      <c r="G61" s="156">
        <f>PREV_D!G11</f>
        <v>4620</v>
      </c>
      <c r="H61" s="156">
        <f>PREV_D!H11</f>
        <v>4620</v>
      </c>
      <c r="I61" s="156">
        <f>PREV_D!I11</f>
        <v>4620</v>
      </c>
      <c r="J61" s="156">
        <f>PREV_D!J11</f>
        <v>4620</v>
      </c>
      <c r="K61" s="156">
        <f>PREV_D!K11</f>
        <v>3420</v>
      </c>
      <c r="L61" s="156">
        <f>PREV_D!L11</f>
        <v>3420</v>
      </c>
      <c r="M61" s="156">
        <f>PREV_D!M11</f>
        <v>3420</v>
      </c>
      <c r="N61" s="156">
        <f>PREV_D!N11</f>
        <v>3420</v>
      </c>
      <c r="O61" s="156">
        <f>PREV_D!O11</f>
        <v>3420</v>
      </c>
      <c r="P61" s="157">
        <f>SUM(D61:O61)</f>
        <v>47040</v>
      </c>
    </row>
    <row r="62" spans="1:24" hidden="1" x14ac:dyDescent="0.25">
      <c r="A62" s="306">
        <f>A9</f>
        <v>2018</v>
      </c>
      <c r="P62" s="47"/>
    </row>
    <row r="63" spans="1:24" hidden="1" x14ac:dyDescent="0.25">
      <c r="A63" s="306">
        <f>A9</f>
        <v>2018</v>
      </c>
      <c r="C63" s="74" t="s">
        <v>209</v>
      </c>
      <c r="D63" s="289">
        <f>D9-D61</f>
        <v>780</v>
      </c>
      <c r="E63" s="38">
        <f t="shared" ref="E63:P63" si="3">E9-E61</f>
        <v>480</v>
      </c>
      <c r="F63" s="38">
        <f t="shared" si="3"/>
        <v>-420</v>
      </c>
      <c r="G63" s="38">
        <f t="shared" si="3"/>
        <v>-720</v>
      </c>
      <c r="H63" s="38">
        <f t="shared" si="3"/>
        <v>-720</v>
      </c>
      <c r="I63" s="38">
        <f t="shared" si="3"/>
        <v>-720</v>
      </c>
      <c r="J63" s="38">
        <f t="shared" si="3"/>
        <v>-520</v>
      </c>
      <c r="K63" s="38">
        <f t="shared" si="3"/>
        <v>680</v>
      </c>
      <c r="L63" s="38">
        <f t="shared" si="3"/>
        <v>680</v>
      </c>
      <c r="M63" s="38">
        <f t="shared" si="3"/>
        <v>680</v>
      </c>
      <c r="N63" s="38">
        <f t="shared" si="3"/>
        <v>680</v>
      </c>
      <c r="O63" s="38">
        <f t="shared" si="3"/>
        <v>3680</v>
      </c>
      <c r="P63" s="48">
        <f t="shared" si="3"/>
        <v>4560</v>
      </c>
    </row>
    <row r="64" spans="1:24" hidden="1" x14ac:dyDescent="0.25">
      <c r="A64" s="306"/>
    </row>
    <row r="65" spans="1:16" hidden="1" x14ac:dyDescent="0.25">
      <c r="A65" s="306"/>
    </row>
    <row r="66" spans="1:16" ht="15" customHeight="1" thickBot="1" x14ac:dyDescent="0.3">
      <c r="A66" s="306">
        <f>A9+1</f>
        <v>2019</v>
      </c>
      <c r="C66" s="158" t="s">
        <v>207</v>
      </c>
      <c r="D66" s="160">
        <f t="shared" ref="D66:P66" si="4">SUM(D67:D116)</f>
        <v>4360</v>
      </c>
      <c r="E66" s="160">
        <f t="shared" si="4"/>
        <v>4360</v>
      </c>
      <c r="F66" s="160">
        <f t="shared" si="4"/>
        <v>4360</v>
      </c>
      <c r="G66" s="160">
        <f t="shared" si="4"/>
        <v>4360</v>
      </c>
      <c r="H66" s="160">
        <f t="shared" si="4"/>
        <v>4360</v>
      </c>
      <c r="I66" s="160">
        <f t="shared" si="4"/>
        <v>4360</v>
      </c>
      <c r="J66" s="160">
        <f t="shared" si="4"/>
        <v>4760</v>
      </c>
      <c r="K66" s="160">
        <f t="shared" si="4"/>
        <v>4360</v>
      </c>
      <c r="L66" s="160">
        <f t="shared" si="4"/>
        <v>4360</v>
      </c>
      <c r="M66" s="160">
        <f t="shared" si="4"/>
        <v>4360</v>
      </c>
      <c r="N66" s="160">
        <f t="shared" si="4"/>
        <v>4360</v>
      </c>
      <c r="O66" s="160">
        <f t="shared" si="4"/>
        <v>6060</v>
      </c>
      <c r="P66" s="160">
        <f t="shared" si="4"/>
        <v>54420</v>
      </c>
    </row>
    <row r="67" spans="1:16" x14ac:dyDescent="0.25">
      <c r="A67" s="306">
        <f>IF(B67=1,A66,"")</f>
        <v>2019</v>
      </c>
      <c r="B67" s="43">
        <f>IF(C67&lt;&gt;0,1,"")</f>
        <v>1</v>
      </c>
      <c r="C67" s="154" t="str">
        <f>CAD!$D$7</f>
        <v>SALÁRIOS</v>
      </c>
      <c r="D67" s="42">
        <v>2000</v>
      </c>
      <c r="E67" s="42">
        <v>2000</v>
      </c>
      <c r="F67" s="42">
        <v>2000</v>
      </c>
      <c r="G67" s="42">
        <v>2000</v>
      </c>
      <c r="H67" s="42">
        <v>2000</v>
      </c>
      <c r="I67" s="42">
        <v>2000</v>
      </c>
      <c r="J67" s="42">
        <v>2000</v>
      </c>
      <c r="K67" s="42">
        <v>2000</v>
      </c>
      <c r="L67" s="42">
        <v>2000</v>
      </c>
      <c r="M67" s="42">
        <v>2000</v>
      </c>
      <c r="N67" s="42">
        <v>2000</v>
      </c>
      <c r="O67" s="42">
        <v>2500</v>
      </c>
      <c r="P67" s="115">
        <f>SUM(D67:O67)</f>
        <v>24500</v>
      </c>
    </row>
    <row r="68" spans="1:16" x14ac:dyDescent="0.25">
      <c r="A68" s="306">
        <f>IF(B68=1,A66,"")</f>
        <v>2019</v>
      </c>
      <c r="B68" s="43">
        <f t="shared" ref="B68:B116" si="5">IF(C68&lt;&gt;0,1,"")</f>
        <v>1</v>
      </c>
      <c r="C68" s="154" t="str">
        <f>CAD!$D$8</f>
        <v>RELATÓRIOS</v>
      </c>
      <c r="D68" s="42">
        <v>500</v>
      </c>
      <c r="E68" s="42">
        <v>500</v>
      </c>
      <c r="F68" s="42">
        <v>500</v>
      </c>
      <c r="G68" s="42">
        <v>500</v>
      </c>
      <c r="H68" s="42">
        <v>500</v>
      </c>
      <c r="I68" s="42">
        <v>500</v>
      </c>
      <c r="J68" s="42">
        <v>500</v>
      </c>
      <c r="K68" s="42">
        <v>500</v>
      </c>
      <c r="L68" s="42">
        <v>500</v>
      </c>
      <c r="M68" s="42">
        <v>500</v>
      </c>
      <c r="N68" s="42">
        <v>500</v>
      </c>
      <c r="O68" s="42">
        <v>500</v>
      </c>
      <c r="P68" s="50">
        <f t="shared" ref="P68:P116" si="6">SUM(D68:O68)</f>
        <v>6000</v>
      </c>
    </row>
    <row r="69" spans="1:16" x14ac:dyDescent="0.25">
      <c r="A69" s="306">
        <f>IF(B69=1,A66,"")</f>
        <v>2019</v>
      </c>
      <c r="B69" s="43">
        <f t="shared" si="5"/>
        <v>1</v>
      </c>
      <c r="C69" s="117" t="str">
        <f>CAD!$D$9</f>
        <v>HORAS EXTRAS</v>
      </c>
      <c r="D69" s="41">
        <v>300</v>
      </c>
      <c r="E69" s="41">
        <v>300</v>
      </c>
      <c r="F69" s="41">
        <v>300</v>
      </c>
      <c r="G69" s="41">
        <v>300</v>
      </c>
      <c r="H69" s="41">
        <v>300</v>
      </c>
      <c r="I69" s="41">
        <v>300</v>
      </c>
      <c r="J69" s="41">
        <v>300</v>
      </c>
      <c r="K69" s="41">
        <v>300</v>
      </c>
      <c r="L69" s="41">
        <v>300</v>
      </c>
      <c r="M69" s="41">
        <v>300</v>
      </c>
      <c r="N69" s="41">
        <v>300</v>
      </c>
      <c r="O69" s="41">
        <v>300</v>
      </c>
      <c r="P69" s="50">
        <f t="shared" si="6"/>
        <v>3600</v>
      </c>
    </row>
    <row r="70" spans="1:16" x14ac:dyDescent="0.25">
      <c r="A70" s="306">
        <f>IF(B70=1,A66,"")</f>
        <v>2019</v>
      </c>
      <c r="B70" s="43">
        <f t="shared" si="5"/>
        <v>1</v>
      </c>
      <c r="C70" s="117" t="str">
        <f>CAD!$D$10</f>
        <v>OUTROS</v>
      </c>
      <c r="D70" s="41">
        <v>200</v>
      </c>
      <c r="E70" s="41">
        <v>200</v>
      </c>
      <c r="F70" s="41">
        <v>200</v>
      </c>
      <c r="G70" s="41">
        <v>200</v>
      </c>
      <c r="H70" s="41">
        <v>200</v>
      </c>
      <c r="I70" s="41">
        <v>200</v>
      </c>
      <c r="J70" s="41">
        <v>200</v>
      </c>
      <c r="K70" s="41">
        <v>200</v>
      </c>
      <c r="L70" s="41">
        <v>200</v>
      </c>
      <c r="M70" s="41">
        <v>200</v>
      </c>
      <c r="N70" s="41">
        <v>200</v>
      </c>
      <c r="O70" s="41">
        <v>200</v>
      </c>
      <c r="P70" s="50">
        <f t="shared" si="6"/>
        <v>2400</v>
      </c>
    </row>
    <row r="71" spans="1:16" x14ac:dyDescent="0.25">
      <c r="A71" s="306">
        <f>IF(B71=1,A66,"")</f>
        <v>2019</v>
      </c>
      <c r="B71" s="43">
        <f t="shared" si="5"/>
        <v>1</v>
      </c>
      <c r="C71" s="117" t="str">
        <f>CAD!$D$11</f>
        <v>ALUGUÉIS</v>
      </c>
      <c r="D71" s="41">
        <v>260</v>
      </c>
      <c r="E71" s="41">
        <v>260</v>
      </c>
      <c r="F71" s="41">
        <v>260</v>
      </c>
      <c r="G71" s="41">
        <v>260</v>
      </c>
      <c r="H71" s="41">
        <v>260</v>
      </c>
      <c r="I71" s="41">
        <v>260</v>
      </c>
      <c r="J71" s="41">
        <v>260</v>
      </c>
      <c r="K71" s="41">
        <v>260</v>
      </c>
      <c r="L71" s="41">
        <v>260</v>
      </c>
      <c r="M71" s="41">
        <v>260</v>
      </c>
      <c r="N71" s="41">
        <v>260</v>
      </c>
      <c r="O71" s="41">
        <v>260</v>
      </c>
      <c r="P71" s="50">
        <f t="shared" si="6"/>
        <v>3120</v>
      </c>
    </row>
    <row r="72" spans="1:16" x14ac:dyDescent="0.25">
      <c r="A72" s="306">
        <f>IF(B72=1,A66,"")</f>
        <v>2019</v>
      </c>
      <c r="B72" s="43">
        <f t="shared" si="5"/>
        <v>1</v>
      </c>
      <c r="C72" s="117" t="str">
        <f>CAD!$D$12</f>
        <v>VENDA DE IMÓVEIS</v>
      </c>
      <c r="D72" s="41">
        <v>1000</v>
      </c>
      <c r="E72" s="41">
        <v>1000</v>
      </c>
      <c r="F72" s="41">
        <v>1000</v>
      </c>
      <c r="G72" s="41">
        <v>1000</v>
      </c>
      <c r="H72" s="41">
        <v>1000</v>
      </c>
      <c r="I72" s="41">
        <v>1000</v>
      </c>
      <c r="J72" s="41">
        <v>1000</v>
      </c>
      <c r="K72" s="41">
        <v>1000</v>
      </c>
      <c r="L72" s="41">
        <v>1000</v>
      </c>
      <c r="M72" s="41">
        <v>1000</v>
      </c>
      <c r="N72" s="41">
        <v>1000</v>
      </c>
      <c r="O72" s="41">
        <v>1000</v>
      </c>
      <c r="P72" s="50">
        <f t="shared" si="6"/>
        <v>12000</v>
      </c>
    </row>
    <row r="73" spans="1:16" x14ac:dyDescent="0.25">
      <c r="A73" s="306">
        <f>IF(B73=1,A66,"")</f>
        <v>2019</v>
      </c>
      <c r="B73" s="43">
        <f t="shared" si="5"/>
        <v>1</v>
      </c>
      <c r="C73" s="117" t="str">
        <f>CAD!$D$13</f>
        <v>13º SALÁRIO</v>
      </c>
      <c r="D73" s="41">
        <v>0</v>
      </c>
      <c r="E73" s="41">
        <v>0</v>
      </c>
      <c r="F73" s="41">
        <v>0</v>
      </c>
      <c r="G73" s="41">
        <v>0</v>
      </c>
      <c r="H73" s="41">
        <v>0</v>
      </c>
      <c r="I73" s="41">
        <v>0</v>
      </c>
      <c r="J73" s="41">
        <v>0</v>
      </c>
      <c r="K73" s="41">
        <v>0</v>
      </c>
      <c r="L73" s="41">
        <v>0</v>
      </c>
      <c r="M73" s="41">
        <v>0</v>
      </c>
      <c r="N73" s="41">
        <v>0</v>
      </c>
      <c r="O73" s="41">
        <v>1200</v>
      </c>
      <c r="P73" s="50">
        <f t="shared" si="6"/>
        <v>1200</v>
      </c>
    </row>
    <row r="74" spans="1:16" x14ac:dyDescent="0.25">
      <c r="A74" s="306">
        <f>IF(B74=1,A66,"")</f>
        <v>2019</v>
      </c>
      <c r="B74" s="43">
        <f t="shared" si="5"/>
        <v>1</v>
      </c>
      <c r="C74" s="117" t="str">
        <f>CAD!$D$14</f>
        <v>FÉRIAS</v>
      </c>
      <c r="D74" s="41">
        <v>0</v>
      </c>
      <c r="E74" s="41">
        <v>0</v>
      </c>
      <c r="F74" s="41">
        <v>0</v>
      </c>
      <c r="G74" s="41">
        <v>0</v>
      </c>
      <c r="H74" s="41">
        <v>0</v>
      </c>
      <c r="I74" s="41">
        <v>0</v>
      </c>
      <c r="J74" s="41">
        <v>400</v>
      </c>
      <c r="K74" s="41">
        <v>0</v>
      </c>
      <c r="L74" s="41">
        <v>0</v>
      </c>
      <c r="M74" s="41">
        <v>0</v>
      </c>
      <c r="N74" s="41">
        <v>0</v>
      </c>
      <c r="O74" s="41">
        <v>0</v>
      </c>
      <c r="P74" s="50">
        <f t="shared" si="6"/>
        <v>400</v>
      </c>
    </row>
    <row r="75" spans="1:16" x14ac:dyDescent="0.25">
      <c r="A75" s="306">
        <f>IF(B75=1,A66,"")</f>
        <v>2019</v>
      </c>
      <c r="B75" s="43">
        <f t="shared" si="5"/>
        <v>1</v>
      </c>
      <c r="C75" s="117" t="str">
        <f>CAD!$D$15</f>
        <v>RENDIMENTOS</v>
      </c>
      <c r="D75" s="41">
        <v>100</v>
      </c>
      <c r="E75" s="41">
        <v>100</v>
      </c>
      <c r="F75" s="41">
        <v>100</v>
      </c>
      <c r="G75" s="41">
        <v>100</v>
      </c>
      <c r="H75" s="41">
        <v>100</v>
      </c>
      <c r="I75" s="41">
        <v>100</v>
      </c>
      <c r="J75" s="41">
        <v>100</v>
      </c>
      <c r="K75" s="41">
        <v>100</v>
      </c>
      <c r="L75" s="41">
        <v>100</v>
      </c>
      <c r="M75" s="41">
        <v>100</v>
      </c>
      <c r="N75" s="41">
        <v>100</v>
      </c>
      <c r="O75" s="41">
        <v>100</v>
      </c>
      <c r="P75" s="50">
        <f t="shared" si="6"/>
        <v>1200</v>
      </c>
    </row>
    <row r="76" spans="1:16" hidden="1" x14ac:dyDescent="0.25">
      <c r="A76" s="306" t="str">
        <f>IF(B76=1,A66,"")</f>
        <v/>
      </c>
      <c r="B76" s="43" t="str">
        <f t="shared" si="5"/>
        <v/>
      </c>
      <c r="C76" s="117">
        <f>CAD!$D$16</f>
        <v>0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50">
        <f t="shared" si="6"/>
        <v>0</v>
      </c>
    </row>
    <row r="77" spans="1:16" hidden="1" x14ac:dyDescent="0.25">
      <c r="A77" s="306" t="str">
        <f>IF(B77=1,A66,"")</f>
        <v/>
      </c>
      <c r="B77" s="43" t="str">
        <f t="shared" si="5"/>
        <v/>
      </c>
      <c r="C77" s="117">
        <f>CAD!$D$17</f>
        <v>0</v>
      </c>
      <c r="D77" s="41">
        <v>0</v>
      </c>
      <c r="E77" s="41">
        <v>0</v>
      </c>
      <c r="F77" s="41">
        <v>0</v>
      </c>
      <c r="G77" s="41">
        <v>0</v>
      </c>
      <c r="H77" s="41">
        <v>0</v>
      </c>
      <c r="I77" s="41">
        <v>0</v>
      </c>
      <c r="J77" s="41">
        <v>0</v>
      </c>
      <c r="K77" s="41">
        <v>0</v>
      </c>
      <c r="L77" s="41">
        <v>0</v>
      </c>
      <c r="M77" s="41">
        <v>0</v>
      </c>
      <c r="N77" s="41">
        <v>0</v>
      </c>
      <c r="O77" s="41">
        <v>0</v>
      </c>
      <c r="P77" s="50">
        <f t="shared" si="6"/>
        <v>0</v>
      </c>
    </row>
    <row r="78" spans="1:16" hidden="1" x14ac:dyDescent="0.25">
      <c r="A78" s="306" t="str">
        <f>IF(B78=1,A66,"")</f>
        <v/>
      </c>
      <c r="B78" s="43" t="str">
        <f t="shared" si="5"/>
        <v/>
      </c>
      <c r="C78" s="117">
        <f>CAD!$D$18</f>
        <v>0</v>
      </c>
      <c r="D78" s="41">
        <v>0</v>
      </c>
      <c r="E78" s="41">
        <v>0</v>
      </c>
      <c r="F78" s="41">
        <v>0</v>
      </c>
      <c r="G78" s="41">
        <v>0</v>
      </c>
      <c r="H78" s="41">
        <v>0</v>
      </c>
      <c r="I78" s="41">
        <v>0</v>
      </c>
      <c r="J78" s="41">
        <v>0</v>
      </c>
      <c r="K78" s="41">
        <v>0</v>
      </c>
      <c r="L78" s="41">
        <v>0</v>
      </c>
      <c r="M78" s="41">
        <v>0</v>
      </c>
      <c r="N78" s="41">
        <v>0</v>
      </c>
      <c r="O78" s="41">
        <v>0</v>
      </c>
      <c r="P78" s="50">
        <f t="shared" si="6"/>
        <v>0</v>
      </c>
    </row>
    <row r="79" spans="1:16" hidden="1" x14ac:dyDescent="0.25">
      <c r="A79" s="306" t="str">
        <f>IF(B79=1,A66,"")</f>
        <v/>
      </c>
      <c r="B79" s="43" t="str">
        <f t="shared" si="5"/>
        <v/>
      </c>
      <c r="C79" s="117">
        <f>CAD!$D$19</f>
        <v>0</v>
      </c>
      <c r="D79" s="41">
        <v>0</v>
      </c>
      <c r="E79" s="41">
        <v>0</v>
      </c>
      <c r="F79" s="41">
        <v>0</v>
      </c>
      <c r="G79" s="41">
        <v>0</v>
      </c>
      <c r="H79" s="41">
        <v>0</v>
      </c>
      <c r="I79" s="41">
        <v>0</v>
      </c>
      <c r="J79" s="41">
        <v>0</v>
      </c>
      <c r="K79" s="41">
        <v>0</v>
      </c>
      <c r="L79" s="41">
        <v>0</v>
      </c>
      <c r="M79" s="41">
        <v>0</v>
      </c>
      <c r="N79" s="41">
        <v>0</v>
      </c>
      <c r="O79" s="41">
        <v>0</v>
      </c>
      <c r="P79" s="50">
        <f t="shared" si="6"/>
        <v>0</v>
      </c>
    </row>
    <row r="80" spans="1:16" hidden="1" x14ac:dyDescent="0.25">
      <c r="A80" s="306" t="str">
        <f>IF(B80=1,A66,"")</f>
        <v/>
      </c>
      <c r="B80" s="43" t="str">
        <f t="shared" si="5"/>
        <v/>
      </c>
      <c r="C80" s="117">
        <f>CAD!$D$20</f>
        <v>0</v>
      </c>
      <c r="D80" s="41">
        <v>0</v>
      </c>
      <c r="E80" s="41">
        <v>0</v>
      </c>
      <c r="F80" s="41">
        <v>0</v>
      </c>
      <c r="G80" s="41">
        <v>0</v>
      </c>
      <c r="H80" s="41">
        <v>0</v>
      </c>
      <c r="I80" s="41">
        <v>0</v>
      </c>
      <c r="J80" s="41">
        <v>0</v>
      </c>
      <c r="K80" s="41">
        <v>0</v>
      </c>
      <c r="L80" s="41">
        <v>0</v>
      </c>
      <c r="M80" s="41">
        <v>0</v>
      </c>
      <c r="N80" s="41">
        <v>0</v>
      </c>
      <c r="O80" s="41">
        <v>0</v>
      </c>
      <c r="P80" s="50">
        <f t="shared" si="6"/>
        <v>0</v>
      </c>
    </row>
    <row r="81" spans="1:16" hidden="1" x14ac:dyDescent="0.25">
      <c r="A81" s="306" t="str">
        <f>IF(B81=1,A66,"")</f>
        <v/>
      </c>
      <c r="B81" s="43" t="str">
        <f t="shared" si="5"/>
        <v/>
      </c>
      <c r="C81" s="117">
        <f>CAD!$D$21</f>
        <v>0</v>
      </c>
      <c r="D81" s="41">
        <v>0</v>
      </c>
      <c r="E81" s="41">
        <v>0</v>
      </c>
      <c r="F81" s="41">
        <v>0</v>
      </c>
      <c r="G81" s="41">
        <v>0</v>
      </c>
      <c r="H81" s="41">
        <v>0</v>
      </c>
      <c r="I81" s="41">
        <v>0</v>
      </c>
      <c r="J81" s="41">
        <v>0</v>
      </c>
      <c r="K81" s="41">
        <v>0</v>
      </c>
      <c r="L81" s="41">
        <v>0</v>
      </c>
      <c r="M81" s="41">
        <v>0</v>
      </c>
      <c r="N81" s="41">
        <v>0</v>
      </c>
      <c r="O81" s="41">
        <v>0</v>
      </c>
      <c r="P81" s="50">
        <f t="shared" si="6"/>
        <v>0</v>
      </c>
    </row>
    <row r="82" spans="1:16" hidden="1" x14ac:dyDescent="0.25">
      <c r="A82" s="306" t="str">
        <f>IF(B82=1,A66,"")</f>
        <v/>
      </c>
      <c r="B82" s="43" t="str">
        <f t="shared" si="5"/>
        <v/>
      </c>
      <c r="C82" s="117">
        <f>CAD!$D$22</f>
        <v>0</v>
      </c>
      <c r="D82" s="41">
        <v>0</v>
      </c>
      <c r="E82" s="41">
        <v>0</v>
      </c>
      <c r="F82" s="41">
        <v>0</v>
      </c>
      <c r="G82" s="41">
        <v>0</v>
      </c>
      <c r="H82" s="41">
        <v>0</v>
      </c>
      <c r="I82" s="41">
        <v>0</v>
      </c>
      <c r="J82" s="41">
        <v>0</v>
      </c>
      <c r="K82" s="41">
        <v>0</v>
      </c>
      <c r="L82" s="41">
        <v>0</v>
      </c>
      <c r="M82" s="41">
        <v>0</v>
      </c>
      <c r="N82" s="41">
        <v>0</v>
      </c>
      <c r="O82" s="41">
        <v>0</v>
      </c>
      <c r="P82" s="50">
        <f t="shared" si="6"/>
        <v>0</v>
      </c>
    </row>
    <row r="83" spans="1:16" hidden="1" x14ac:dyDescent="0.25">
      <c r="A83" s="306" t="str">
        <f>IF(B83=1,A66,"")</f>
        <v/>
      </c>
      <c r="B83" s="43" t="str">
        <f t="shared" si="5"/>
        <v/>
      </c>
      <c r="C83" s="117">
        <f>CAD!$D$23</f>
        <v>0</v>
      </c>
      <c r="D83" s="41">
        <v>0</v>
      </c>
      <c r="E83" s="41">
        <v>0</v>
      </c>
      <c r="F83" s="41">
        <v>0</v>
      </c>
      <c r="G83" s="41">
        <v>0</v>
      </c>
      <c r="H83" s="41">
        <v>0</v>
      </c>
      <c r="I83" s="41">
        <v>0</v>
      </c>
      <c r="J83" s="41">
        <v>0</v>
      </c>
      <c r="K83" s="41">
        <v>0</v>
      </c>
      <c r="L83" s="41">
        <v>0</v>
      </c>
      <c r="M83" s="41">
        <v>0</v>
      </c>
      <c r="N83" s="41">
        <v>0</v>
      </c>
      <c r="O83" s="41">
        <v>0</v>
      </c>
      <c r="P83" s="50">
        <f t="shared" si="6"/>
        <v>0</v>
      </c>
    </row>
    <row r="84" spans="1:16" hidden="1" x14ac:dyDescent="0.25">
      <c r="A84" s="306" t="str">
        <f>IF(B84=1,A66,"")</f>
        <v/>
      </c>
      <c r="B84" s="43" t="str">
        <f t="shared" si="5"/>
        <v/>
      </c>
      <c r="C84" s="117">
        <f>CAD!$D$24</f>
        <v>0</v>
      </c>
      <c r="D84" s="41">
        <v>0</v>
      </c>
      <c r="E84" s="41">
        <v>0</v>
      </c>
      <c r="F84" s="41">
        <v>0</v>
      </c>
      <c r="G84" s="41">
        <v>0</v>
      </c>
      <c r="H84" s="41">
        <v>0</v>
      </c>
      <c r="I84" s="41">
        <v>0</v>
      </c>
      <c r="J84" s="41">
        <v>0</v>
      </c>
      <c r="K84" s="41">
        <v>0</v>
      </c>
      <c r="L84" s="41">
        <v>0</v>
      </c>
      <c r="M84" s="41">
        <v>0</v>
      </c>
      <c r="N84" s="41">
        <v>0</v>
      </c>
      <c r="O84" s="41">
        <v>0</v>
      </c>
      <c r="P84" s="50">
        <f t="shared" si="6"/>
        <v>0</v>
      </c>
    </row>
    <row r="85" spans="1:16" hidden="1" x14ac:dyDescent="0.25">
      <c r="A85" s="306" t="str">
        <f>IF(B85=1,A66,"")</f>
        <v/>
      </c>
      <c r="B85" s="43" t="str">
        <f t="shared" si="5"/>
        <v/>
      </c>
      <c r="C85" s="117">
        <f>CAD!$D$25</f>
        <v>0</v>
      </c>
      <c r="D85" s="41">
        <v>0</v>
      </c>
      <c r="E85" s="41">
        <v>0</v>
      </c>
      <c r="F85" s="41">
        <v>0</v>
      </c>
      <c r="G85" s="41">
        <v>0</v>
      </c>
      <c r="H85" s="41">
        <v>0</v>
      </c>
      <c r="I85" s="41">
        <v>0</v>
      </c>
      <c r="J85" s="41">
        <v>0</v>
      </c>
      <c r="K85" s="41">
        <v>0</v>
      </c>
      <c r="L85" s="41">
        <v>0</v>
      </c>
      <c r="M85" s="41">
        <v>0</v>
      </c>
      <c r="N85" s="41">
        <v>0</v>
      </c>
      <c r="O85" s="41">
        <v>0</v>
      </c>
      <c r="P85" s="50">
        <f t="shared" si="6"/>
        <v>0</v>
      </c>
    </row>
    <row r="86" spans="1:16" hidden="1" x14ac:dyDescent="0.25">
      <c r="A86" s="306" t="str">
        <f>IF(B86=1,A66,"")</f>
        <v/>
      </c>
      <c r="B86" s="43" t="str">
        <f t="shared" si="5"/>
        <v/>
      </c>
      <c r="C86" s="117">
        <f>CAD!$D$26</f>
        <v>0</v>
      </c>
      <c r="D86" s="41">
        <v>0</v>
      </c>
      <c r="E86" s="41">
        <v>0</v>
      </c>
      <c r="F86" s="41">
        <v>0</v>
      </c>
      <c r="G86" s="41">
        <v>0</v>
      </c>
      <c r="H86" s="41">
        <v>0</v>
      </c>
      <c r="I86" s="41">
        <v>0</v>
      </c>
      <c r="J86" s="41">
        <v>0</v>
      </c>
      <c r="K86" s="41">
        <v>0</v>
      </c>
      <c r="L86" s="41">
        <v>0</v>
      </c>
      <c r="M86" s="41">
        <v>0</v>
      </c>
      <c r="N86" s="41">
        <v>0</v>
      </c>
      <c r="O86" s="41">
        <v>0</v>
      </c>
      <c r="P86" s="50">
        <f t="shared" si="6"/>
        <v>0</v>
      </c>
    </row>
    <row r="87" spans="1:16" hidden="1" x14ac:dyDescent="0.25">
      <c r="A87" s="306" t="str">
        <f>IF(B87=1,A66,"")</f>
        <v/>
      </c>
      <c r="B87" s="43" t="str">
        <f t="shared" si="5"/>
        <v/>
      </c>
      <c r="C87" s="117">
        <f>CAD!$D$27</f>
        <v>0</v>
      </c>
      <c r="D87" s="41">
        <v>0</v>
      </c>
      <c r="E87" s="41">
        <v>0</v>
      </c>
      <c r="F87" s="41">
        <v>0</v>
      </c>
      <c r="G87" s="41">
        <v>0</v>
      </c>
      <c r="H87" s="41">
        <v>0</v>
      </c>
      <c r="I87" s="41">
        <v>0</v>
      </c>
      <c r="J87" s="41">
        <v>0</v>
      </c>
      <c r="K87" s="41">
        <v>0</v>
      </c>
      <c r="L87" s="41">
        <v>0</v>
      </c>
      <c r="M87" s="41">
        <v>0</v>
      </c>
      <c r="N87" s="41">
        <v>0</v>
      </c>
      <c r="O87" s="41">
        <v>0</v>
      </c>
      <c r="P87" s="50">
        <f t="shared" si="6"/>
        <v>0</v>
      </c>
    </row>
    <row r="88" spans="1:16" hidden="1" x14ac:dyDescent="0.25">
      <c r="A88" s="306" t="str">
        <f>IF(B88=1,A66,"")</f>
        <v/>
      </c>
      <c r="B88" s="43" t="str">
        <f t="shared" si="5"/>
        <v/>
      </c>
      <c r="C88" s="117">
        <f>CAD!$D$28</f>
        <v>0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50">
        <f t="shared" si="6"/>
        <v>0</v>
      </c>
    </row>
    <row r="89" spans="1:16" hidden="1" x14ac:dyDescent="0.25">
      <c r="A89" s="306" t="str">
        <f>IF(B89=1,A66,"")</f>
        <v/>
      </c>
      <c r="B89" s="43" t="str">
        <f t="shared" si="5"/>
        <v/>
      </c>
      <c r="C89" s="117">
        <f>CAD!$D$29</f>
        <v>0</v>
      </c>
      <c r="D89" s="41">
        <v>0</v>
      </c>
      <c r="E89" s="41">
        <v>0</v>
      </c>
      <c r="F89" s="41">
        <v>0</v>
      </c>
      <c r="G89" s="41">
        <v>0</v>
      </c>
      <c r="H89" s="41">
        <v>0</v>
      </c>
      <c r="I89" s="41">
        <v>0</v>
      </c>
      <c r="J89" s="41">
        <v>0</v>
      </c>
      <c r="K89" s="41">
        <v>0</v>
      </c>
      <c r="L89" s="41">
        <v>0</v>
      </c>
      <c r="M89" s="41">
        <v>0</v>
      </c>
      <c r="N89" s="41">
        <v>0</v>
      </c>
      <c r="O89" s="41">
        <v>0</v>
      </c>
      <c r="P89" s="50">
        <f t="shared" si="6"/>
        <v>0</v>
      </c>
    </row>
    <row r="90" spans="1:16" hidden="1" x14ac:dyDescent="0.25">
      <c r="A90" s="306" t="str">
        <f>IF(B90=1,A66,"")</f>
        <v/>
      </c>
      <c r="B90" s="43" t="str">
        <f t="shared" si="5"/>
        <v/>
      </c>
      <c r="C90" s="117">
        <f>CAD!$D$30</f>
        <v>0</v>
      </c>
      <c r="D90" s="41">
        <v>0</v>
      </c>
      <c r="E90" s="41">
        <v>0</v>
      </c>
      <c r="F90" s="41">
        <v>0</v>
      </c>
      <c r="G90" s="41">
        <v>0</v>
      </c>
      <c r="H90" s="41">
        <v>0</v>
      </c>
      <c r="I90" s="41">
        <v>0</v>
      </c>
      <c r="J90" s="41">
        <v>0</v>
      </c>
      <c r="K90" s="41">
        <v>0</v>
      </c>
      <c r="L90" s="41">
        <v>0</v>
      </c>
      <c r="M90" s="41">
        <v>0</v>
      </c>
      <c r="N90" s="41">
        <v>0</v>
      </c>
      <c r="O90" s="41">
        <v>0</v>
      </c>
      <c r="P90" s="50">
        <f t="shared" si="6"/>
        <v>0</v>
      </c>
    </row>
    <row r="91" spans="1:16" hidden="1" x14ac:dyDescent="0.25">
      <c r="A91" s="306" t="str">
        <f>IF(B91=1,A66,"")</f>
        <v/>
      </c>
      <c r="B91" s="43" t="str">
        <f t="shared" si="5"/>
        <v/>
      </c>
      <c r="C91" s="117">
        <f>CAD!$D$31</f>
        <v>0</v>
      </c>
      <c r="D91" s="41">
        <v>0</v>
      </c>
      <c r="E91" s="41">
        <v>0</v>
      </c>
      <c r="F91" s="41">
        <v>0</v>
      </c>
      <c r="G91" s="41">
        <v>0</v>
      </c>
      <c r="H91" s="41">
        <v>0</v>
      </c>
      <c r="I91" s="41">
        <v>0</v>
      </c>
      <c r="J91" s="41">
        <v>0</v>
      </c>
      <c r="K91" s="41">
        <v>0</v>
      </c>
      <c r="L91" s="41">
        <v>0</v>
      </c>
      <c r="M91" s="41">
        <v>0</v>
      </c>
      <c r="N91" s="41">
        <v>0</v>
      </c>
      <c r="O91" s="41">
        <v>0</v>
      </c>
      <c r="P91" s="50">
        <f t="shared" si="6"/>
        <v>0</v>
      </c>
    </row>
    <row r="92" spans="1:16" hidden="1" x14ac:dyDescent="0.25">
      <c r="A92" s="306" t="str">
        <f>IF(B92=1,A66,"")</f>
        <v/>
      </c>
      <c r="B92" s="43" t="str">
        <f t="shared" si="5"/>
        <v/>
      </c>
      <c r="C92" s="117">
        <f>CAD!$F$7</f>
        <v>0</v>
      </c>
      <c r="D92" s="41">
        <v>0</v>
      </c>
      <c r="E92" s="41">
        <v>0</v>
      </c>
      <c r="F92" s="41">
        <v>0</v>
      </c>
      <c r="G92" s="41">
        <v>0</v>
      </c>
      <c r="H92" s="41">
        <v>0</v>
      </c>
      <c r="I92" s="41">
        <v>0</v>
      </c>
      <c r="J92" s="41">
        <v>0</v>
      </c>
      <c r="K92" s="41">
        <v>0</v>
      </c>
      <c r="L92" s="41">
        <v>0</v>
      </c>
      <c r="M92" s="41">
        <v>0</v>
      </c>
      <c r="N92" s="41">
        <v>0</v>
      </c>
      <c r="O92" s="41">
        <v>0</v>
      </c>
      <c r="P92" s="50">
        <f t="shared" si="6"/>
        <v>0</v>
      </c>
    </row>
    <row r="93" spans="1:16" hidden="1" x14ac:dyDescent="0.25">
      <c r="A93" s="306" t="str">
        <f>IF(B93=1,A66,"")</f>
        <v/>
      </c>
      <c r="B93" s="43" t="str">
        <f t="shared" si="5"/>
        <v/>
      </c>
      <c r="C93" s="117">
        <f>CAD!$F$8</f>
        <v>0</v>
      </c>
      <c r="D93" s="41">
        <v>0</v>
      </c>
      <c r="E93" s="41">
        <v>0</v>
      </c>
      <c r="F93" s="41">
        <v>0</v>
      </c>
      <c r="G93" s="41">
        <v>0</v>
      </c>
      <c r="H93" s="41">
        <v>0</v>
      </c>
      <c r="I93" s="41">
        <v>0</v>
      </c>
      <c r="J93" s="41">
        <v>0</v>
      </c>
      <c r="K93" s="41">
        <v>0</v>
      </c>
      <c r="L93" s="41">
        <v>0</v>
      </c>
      <c r="M93" s="41">
        <v>0</v>
      </c>
      <c r="N93" s="41">
        <v>0</v>
      </c>
      <c r="O93" s="41">
        <v>0</v>
      </c>
      <c r="P93" s="50">
        <f t="shared" si="6"/>
        <v>0</v>
      </c>
    </row>
    <row r="94" spans="1:16" hidden="1" x14ac:dyDescent="0.25">
      <c r="A94" s="306" t="str">
        <f>IF(B94=1,A66,"")</f>
        <v/>
      </c>
      <c r="B94" s="43" t="str">
        <f t="shared" si="5"/>
        <v/>
      </c>
      <c r="C94" s="117">
        <f>CAD!$F$9</f>
        <v>0</v>
      </c>
      <c r="D94" s="41">
        <v>0</v>
      </c>
      <c r="E94" s="41">
        <v>0</v>
      </c>
      <c r="F94" s="41">
        <v>0</v>
      </c>
      <c r="G94" s="41">
        <v>0</v>
      </c>
      <c r="H94" s="41">
        <v>0</v>
      </c>
      <c r="I94" s="41">
        <v>0</v>
      </c>
      <c r="J94" s="41">
        <v>0</v>
      </c>
      <c r="K94" s="41">
        <v>0</v>
      </c>
      <c r="L94" s="41">
        <v>0</v>
      </c>
      <c r="M94" s="41">
        <v>0</v>
      </c>
      <c r="N94" s="41">
        <v>0</v>
      </c>
      <c r="O94" s="41">
        <v>0</v>
      </c>
      <c r="P94" s="50">
        <f t="shared" si="6"/>
        <v>0</v>
      </c>
    </row>
    <row r="95" spans="1:16" hidden="1" x14ac:dyDescent="0.25">
      <c r="A95" s="306" t="str">
        <f>IF(B95=1,A66,"")</f>
        <v/>
      </c>
      <c r="B95" s="43" t="str">
        <f t="shared" si="5"/>
        <v/>
      </c>
      <c r="C95" s="117">
        <f>CAD!$F$10</f>
        <v>0</v>
      </c>
      <c r="D95" s="41">
        <v>0</v>
      </c>
      <c r="E95" s="41">
        <v>0</v>
      </c>
      <c r="F95" s="41">
        <v>0</v>
      </c>
      <c r="G95" s="41">
        <v>0</v>
      </c>
      <c r="H95" s="41">
        <v>0</v>
      </c>
      <c r="I95" s="41">
        <v>0</v>
      </c>
      <c r="J95" s="41">
        <v>0</v>
      </c>
      <c r="K95" s="41">
        <v>0</v>
      </c>
      <c r="L95" s="41">
        <v>0</v>
      </c>
      <c r="M95" s="41">
        <v>0</v>
      </c>
      <c r="N95" s="41">
        <v>0</v>
      </c>
      <c r="O95" s="41">
        <v>0</v>
      </c>
      <c r="P95" s="50">
        <f t="shared" si="6"/>
        <v>0</v>
      </c>
    </row>
    <row r="96" spans="1:16" hidden="1" x14ac:dyDescent="0.25">
      <c r="A96" s="306" t="str">
        <f>IF(B96=1,A66,"")</f>
        <v/>
      </c>
      <c r="B96" s="43" t="str">
        <f t="shared" si="5"/>
        <v/>
      </c>
      <c r="C96" s="117">
        <f>CAD!$F$11</f>
        <v>0</v>
      </c>
      <c r="D96" s="41">
        <v>0</v>
      </c>
      <c r="E96" s="41">
        <v>0</v>
      </c>
      <c r="F96" s="41">
        <v>0</v>
      </c>
      <c r="G96" s="41">
        <v>0</v>
      </c>
      <c r="H96" s="41">
        <v>0</v>
      </c>
      <c r="I96" s="41">
        <v>0</v>
      </c>
      <c r="J96" s="41">
        <v>0</v>
      </c>
      <c r="K96" s="41">
        <v>0</v>
      </c>
      <c r="L96" s="41">
        <v>0</v>
      </c>
      <c r="M96" s="41">
        <v>0</v>
      </c>
      <c r="N96" s="41">
        <v>0</v>
      </c>
      <c r="O96" s="41">
        <v>0</v>
      </c>
      <c r="P96" s="50">
        <f t="shared" si="6"/>
        <v>0</v>
      </c>
    </row>
    <row r="97" spans="1:16" hidden="1" x14ac:dyDescent="0.25">
      <c r="A97" s="306" t="str">
        <f>IF(B97=1,A66,"")</f>
        <v/>
      </c>
      <c r="B97" s="43" t="str">
        <f t="shared" si="5"/>
        <v/>
      </c>
      <c r="C97" s="117">
        <f>CAD!$F$12</f>
        <v>0</v>
      </c>
      <c r="D97" s="41">
        <v>0</v>
      </c>
      <c r="E97" s="41">
        <v>0</v>
      </c>
      <c r="F97" s="41">
        <v>0</v>
      </c>
      <c r="G97" s="41">
        <v>0</v>
      </c>
      <c r="H97" s="41">
        <v>0</v>
      </c>
      <c r="I97" s="41">
        <v>0</v>
      </c>
      <c r="J97" s="41">
        <v>0</v>
      </c>
      <c r="K97" s="41">
        <v>0</v>
      </c>
      <c r="L97" s="41">
        <v>0</v>
      </c>
      <c r="M97" s="41">
        <v>0</v>
      </c>
      <c r="N97" s="41">
        <v>0</v>
      </c>
      <c r="O97" s="41">
        <v>0</v>
      </c>
      <c r="P97" s="50">
        <f t="shared" si="6"/>
        <v>0</v>
      </c>
    </row>
    <row r="98" spans="1:16" hidden="1" x14ac:dyDescent="0.25">
      <c r="A98" s="306" t="str">
        <f>IF(B98=1,A66,"")</f>
        <v/>
      </c>
      <c r="B98" s="43" t="str">
        <f t="shared" si="5"/>
        <v/>
      </c>
      <c r="C98" s="117">
        <f>CAD!$F$13</f>
        <v>0</v>
      </c>
      <c r="D98" s="41">
        <v>0</v>
      </c>
      <c r="E98" s="41">
        <v>0</v>
      </c>
      <c r="F98" s="41">
        <v>0</v>
      </c>
      <c r="G98" s="41">
        <v>0</v>
      </c>
      <c r="H98" s="41">
        <v>0</v>
      </c>
      <c r="I98" s="41">
        <v>0</v>
      </c>
      <c r="J98" s="41">
        <v>0</v>
      </c>
      <c r="K98" s="41">
        <v>0</v>
      </c>
      <c r="L98" s="41">
        <v>0</v>
      </c>
      <c r="M98" s="41">
        <v>0</v>
      </c>
      <c r="N98" s="41">
        <v>0</v>
      </c>
      <c r="O98" s="41">
        <v>0</v>
      </c>
      <c r="P98" s="50">
        <f t="shared" si="6"/>
        <v>0</v>
      </c>
    </row>
    <row r="99" spans="1:16" hidden="1" x14ac:dyDescent="0.25">
      <c r="A99" s="306" t="str">
        <f>IF(B99=1,A66,"")</f>
        <v/>
      </c>
      <c r="B99" s="43" t="str">
        <f t="shared" si="5"/>
        <v/>
      </c>
      <c r="C99" s="117">
        <f>CAD!$F$14</f>
        <v>0</v>
      </c>
      <c r="D99" s="41">
        <v>0</v>
      </c>
      <c r="E99" s="41">
        <v>0</v>
      </c>
      <c r="F99" s="41">
        <v>0</v>
      </c>
      <c r="G99" s="41">
        <v>0</v>
      </c>
      <c r="H99" s="41">
        <v>0</v>
      </c>
      <c r="I99" s="41">
        <v>0</v>
      </c>
      <c r="J99" s="41">
        <v>0</v>
      </c>
      <c r="K99" s="41">
        <v>0</v>
      </c>
      <c r="L99" s="41">
        <v>0</v>
      </c>
      <c r="M99" s="41">
        <v>0</v>
      </c>
      <c r="N99" s="41">
        <v>0</v>
      </c>
      <c r="O99" s="41">
        <v>0</v>
      </c>
      <c r="P99" s="50">
        <f t="shared" si="6"/>
        <v>0</v>
      </c>
    </row>
    <row r="100" spans="1:16" hidden="1" x14ac:dyDescent="0.25">
      <c r="A100" s="306" t="str">
        <f>IF(B100=1,A66,"")</f>
        <v/>
      </c>
      <c r="B100" s="43" t="str">
        <f t="shared" si="5"/>
        <v/>
      </c>
      <c r="C100" s="117">
        <f>CAD!$F$15</f>
        <v>0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50">
        <f t="shared" si="6"/>
        <v>0</v>
      </c>
    </row>
    <row r="101" spans="1:16" hidden="1" x14ac:dyDescent="0.25">
      <c r="A101" s="306" t="str">
        <f>IF(B101=1,A66,"")</f>
        <v/>
      </c>
      <c r="B101" s="43" t="str">
        <f t="shared" si="5"/>
        <v/>
      </c>
      <c r="C101" s="117">
        <f>CAD!$F$16</f>
        <v>0</v>
      </c>
      <c r="D101" s="41">
        <v>0</v>
      </c>
      <c r="E101" s="41">
        <v>0</v>
      </c>
      <c r="F101" s="41">
        <v>0</v>
      </c>
      <c r="G101" s="41">
        <v>0</v>
      </c>
      <c r="H101" s="41">
        <v>0</v>
      </c>
      <c r="I101" s="41">
        <v>0</v>
      </c>
      <c r="J101" s="41">
        <v>0</v>
      </c>
      <c r="K101" s="41">
        <v>0</v>
      </c>
      <c r="L101" s="41">
        <v>0</v>
      </c>
      <c r="M101" s="41">
        <v>0</v>
      </c>
      <c r="N101" s="41">
        <v>0</v>
      </c>
      <c r="O101" s="41">
        <v>0</v>
      </c>
      <c r="P101" s="50">
        <f t="shared" si="6"/>
        <v>0</v>
      </c>
    </row>
    <row r="102" spans="1:16" hidden="1" x14ac:dyDescent="0.25">
      <c r="A102" s="306" t="str">
        <f>IF(B102=1,A66,"")</f>
        <v/>
      </c>
      <c r="B102" s="43" t="str">
        <f t="shared" si="5"/>
        <v/>
      </c>
      <c r="C102" s="117">
        <f>CAD!$F$17</f>
        <v>0</v>
      </c>
      <c r="D102" s="41">
        <v>0</v>
      </c>
      <c r="E102" s="41">
        <v>0</v>
      </c>
      <c r="F102" s="41">
        <v>0</v>
      </c>
      <c r="G102" s="41">
        <v>0</v>
      </c>
      <c r="H102" s="41">
        <v>0</v>
      </c>
      <c r="I102" s="41">
        <v>0</v>
      </c>
      <c r="J102" s="41">
        <v>0</v>
      </c>
      <c r="K102" s="41">
        <v>0</v>
      </c>
      <c r="L102" s="41">
        <v>0</v>
      </c>
      <c r="M102" s="41">
        <v>0</v>
      </c>
      <c r="N102" s="41">
        <v>0</v>
      </c>
      <c r="O102" s="41">
        <v>0</v>
      </c>
      <c r="P102" s="50">
        <f t="shared" si="6"/>
        <v>0</v>
      </c>
    </row>
    <row r="103" spans="1:16" hidden="1" x14ac:dyDescent="0.25">
      <c r="A103" s="306" t="str">
        <f>IF(B103=1,A66,"")</f>
        <v/>
      </c>
      <c r="B103" s="43" t="str">
        <f t="shared" si="5"/>
        <v/>
      </c>
      <c r="C103" s="117">
        <f>CAD!$F$18</f>
        <v>0</v>
      </c>
      <c r="D103" s="41">
        <v>0</v>
      </c>
      <c r="E103" s="41">
        <v>0</v>
      </c>
      <c r="F103" s="41">
        <v>0</v>
      </c>
      <c r="G103" s="41">
        <v>0</v>
      </c>
      <c r="H103" s="41">
        <v>0</v>
      </c>
      <c r="I103" s="41">
        <v>0</v>
      </c>
      <c r="J103" s="41">
        <v>0</v>
      </c>
      <c r="K103" s="41">
        <v>0</v>
      </c>
      <c r="L103" s="41">
        <v>0</v>
      </c>
      <c r="M103" s="41">
        <v>0</v>
      </c>
      <c r="N103" s="41">
        <v>0</v>
      </c>
      <c r="O103" s="41">
        <v>0</v>
      </c>
      <c r="P103" s="50">
        <f t="shared" si="6"/>
        <v>0</v>
      </c>
    </row>
    <row r="104" spans="1:16" hidden="1" x14ac:dyDescent="0.25">
      <c r="A104" s="306" t="str">
        <f>IF(B104=1,A66,"")</f>
        <v/>
      </c>
      <c r="B104" s="43" t="str">
        <f t="shared" si="5"/>
        <v/>
      </c>
      <c r="C104" s="117">
        <f>CAD!$F$19</f>
        <v>0</v>
      </c>
      <c r="D104" s="41">
        <v>0</v>
      </c>
      <c r="E104" s="41">
        <v>0</v>
      </c>
      <c r="F104" s="41">
        <v>0</v>
      </c>
      <c r="G104" s="41">
        <v>0</v>
      </c>
      <c r="H104" s="41">
        <v>0</v>
      </c>
      <c r="I104" s="41">
        <v>0</v>
      </c>
      <c r="J104" s="41">
        <v>0</v>
      </c>
      <c r="K104" s="41">
        <v>0</v>
      </c>
      <c r="L104" s="41">
        <v>0</v>
      </c>
      <c r="M104" s="41">
        <v>0</v>
      </c>
      <c r="N104" s="41">
        <v>0</v>
      </c>
      <c r="O104" s="41">
        <v>0</v>
      </c>
      <c r="P104" s="50">
        <f t="shared" si="6"/>
        <v>0</v>
      </c>
    </row>
    <row r="105" spans="1:16" hidden="1" x14ac:dyDescent="0.25">
      <c r="A105" s="306" t="str">
        <f>IF(B105=1,A66,"")</f>
        <v/>
      </c>
      <c r="B105" s="43" t="str">
        <f t="shared" si="5"/>
        <v/>
      </c>
      <c r="C105" s="117">
        <f>CAD!$F$20</f>
        <v>0</v>
      </c>
      <c r="D105" s="41">
        <v>0</v>
      </c>
      <c r="E105" s="41">
        <v>0</v>
      </c>
      <c r="F105" s="41">
        <v>0</v>
      </c>
      <c r="G105" s="41">
        <v>0</v>
      </c>
      <c r="H105" s="41">
        <v>0</v>
      </c>
      <c r="I105" s="41">
        <v>0</v>
      </c>
      <c r="J105" s="41">
        <v>0</v>
      </c>
      <c r="K105" s="41">
        <v>0</v>
      </c>
      <c r="L105" s="41">
        <v>0</v>
      </c>
      <c r="M105" s="41">
        <v>0</v>
      </c>
      <c r="N105" s="41">
        <v>0</v>
      </c>
      <c r="O105" s="41">
        <v>0</v>
      </c>
      <c r="P105" s="50">
        <f t="shared" si="6"/>
        <v>0</v>
      </c>
    </row>
    <row r="106" spans="1:16" hidden="1" x14ac:dyDescent="0.25">
      <c r="A106" s="306" t="str">
        <f>IF(B106=1,A66,"")</f>
        <v/>
      </c>
      <c r="B106" s="43" t="str">
        <f t="shared" si="5"/>
        <v/>
      </c>
      <c r="C106" s="117">
        <f>CAD!$F$21</f>
        <v>0</v>
      </c>
      <c r="D106" s="41">
        <v>0</v>
      </c>
      <c r="E106" s="41">
        <v>0</v>
      </c>
      <c r="F106" s="41">
        <v>0</v>
      </c>
      <c r="G106" s="41">
        <v>0</v>
      </c>
      <c r="H106" s="41">
        <v>0</v>
      </c>
      <c r="I106" s="41">
        <v>0</v>
      </c>
      <c r="J106" s="41">
        <v>0</v>
      </c>
      <c r="K106" s="41">
        <v>0</v>
      </c>
      <c r="L106" s="41">
        <v>0</v>
      </c>
      <c r="M106" s="41">
        <v>0</v>
      </c>
      <c r="N106" s="41">
        <v>0</v>
      </c>
      <c r="O106" s="41">
        <v>0</v>
      </c>
      <c r="P106" s="50">
        <f t="shared" si="6"/>
        <v>0</v>
      </c>
    </row>
    <row r="107" spans="1:16" hidden="1" x14ac:dyDescent="0.25">
      <c r="A107" s="306" t="str">
        <f>IF(B107=1,A66,"")</f>
        <v/>
      </c>
      <c r="B107" s="43" t="str">
        <f t="shared" si="5"/>
        <v/>
      </c>
      <c r="C107" s="117">
        <f>CAD!$F$22</f>
        <v>0</v>
      </c>
      <c r="D107" s="41">
        <v>0</v>
      </c>
      <c r="E107" s="41">
        <v>0</v>
      </c>
      <c r="F107" s="41">
        <v>0</v>
      </c>
      <c r="G107" s="41">
        <v>0</v>
      </c>
      <c r="H107" s="41">
        <v>0</v>
      </c>
      <c r="I107" s="41">
        <v>0</v>
      </c>
      <c r="J107" s="41">
        <v>0</v>
      </c>
      <c r="K107" s="41">
        <v>0</v>
      </c>
      <c r="L107" s="41">
        <v>0</v>
      </c>
      <c r="M107" s="41">
        <v>0</v>
      </c>
      <c r="N107" s="41">
        <v>0</v>
      </c>
      <c r="O107" s="41">
        <v>0</v>
      </c>
      <c r="P107" s="50">
        <f t="shared" si="6"/>
        <v>0</v>
      </c>
    </row>
    <row r="108" spans="1:16" hidden="1" x14ac:dyDescent="0.25">
      <c r="A108" s="306" t="str">
        <f>IF(B108=1,A66,"")</f>
        <v/>
      </c>
      <c r="B108" s="43" t="str">
        <f t="shared" si="5"/>
        <v/>
      </c>
      <c r="C108" s="117">
        <f>CAD!$F$23</f>
        <v>0</v>
      </c>
      <c r="D108" s="41">
        <v>0</v>
      </c>
      <c r="E108" s="41">
        <v>0</v>
      </c>
      <c r="F108" s="41">
        <v>0</v>
      </c>
      <c r="G108" s="41">
        <v>0</v>
      </c>
      <c r="H108" s="41">
        <v>0</v>
      </c>
      <c r="I108" s="41">
        <v>0</v>
      </c>
      <c r="J108" s="41">
        <v>0</v>
      </c>
      <c r="K108" s="41">
        <v>0</v>
      </c>
      <c r="L108" s="41">
        <v>0</v>
      </c>
      <c r="M108" s="41">
        <v>0</v>
      </c>
      <c r="N108" s="41">
        <v>0</v>
      </c>
      <c r="O108" s="41">
        <v>0</v>
      </c>
      <c r="P108" s="50">
        <f t="shared" si="6"/>
        <v>0</v>
      </c>
    </row>
    <row r="109" spans="1:16" hidden="1" x14ac:dyDescent="0.25">
      <c r="A109" s="306" t="str">
        <f>IF(B109=1,A66,"")</f>
        <v/>
      </c>
      <c r="B109" s="43" t="str">
        <f t="shared" si="5"/>
        <v/>
      </c>
      <c r="C109" s="117">
        <f>CAD!$F$24</f>
        <v>0</v>
      </c>
      <c r="D109" s="41">
        <v>0</v>
      </c>
      <c r="E109" s="41">
        <v>0</v>
      </c>
      <c r="F109" s="41">
        <v>0</v>
      </c>
      <c r="G109" s="41">
        <v>0</v>
      </c>
      <c r="H109" s="41">
        <v>0</v>
      </c>
      <c r="I109" s="41">
        <v>0</v>
      </c>
      <c r="J109" s="41">
        <v>0</v>
      </c>
      <c r="K109" s="41">
        <v>0</v>
      </c>
      <c r="L109" s="41">
        <v>0</v>
      </c>
      <c r="M109" s="41">
        <v>0</v>
      </c>
      <c r="N109" s="41">
        <v>0</v>
      </c>
      <c r="O109" s="41">
        <v>0</v>
      </c>
      <c r="P109" s="50">
        <f t="shared" si="6"/>
        <v>0</v>
      </c>
    </row>
    <row r="110" spans="1:16" hidden="1" x14ac:dyDescent="0.25">
      <c r="A110" s="306" t="str">
        <f>IF(B110=1,A66,"")</f>
        <v/>
      </c>
      <c r="B110" s="43" t="str">
        <f t="shared" si="5"/>
        <v/>
      </c>
      <c r="C110" s="117">
        <f>CAD!$F$25</f>
        <v>0</v>
      </c>
      <c r="D110" s="41">
        <v>0</v>
      </c>
      <c r="E110" s="41">
        <v>0</v>
      </c>
      <c r="F110" s="41">
        <v>0</v>
      </c>
      <c r="G110" s="41">
        <v>0</v>
      </c>
      <c r="H110" s="41">
        <v>0</v>
      </c>
      <c r="I110" s="41">
        <v>0</v>
      </c>
      <c r="J110" s="41">
        <v>0</v>
      </c>
      <c r="K110" s="41">
        <v>0</v>
      </c>
      <c r="L110" s="41">
        <v>0</v>
      </c>
      <c r="M110" s="41">
        <v>0</v>
      </c>
      <c r="N110" s="41">
        <v>0</v>
      </c>
      <c r="O110" s="41">
        <v>0</v>
      </c>
      <c r="P110" s="50">
        <f t="shared" si="6"/>
        <v>0</v>
      </c>
    </row>
    <row r="111" spans="1:16" hidden="1" x14ac:dyDescent="0.25">
      <c r="A111" s="306" t="str">
        <f>IF(B111=1,A66,"")</f>
        <v/>
      </c>
      <c r="B111" s="43" t="str">
        <f t="shared" si="5"/>
        <v/>
      </c>
      <c r="C111" s="117">
        <f>CAD!$F$26</f>
        <v>0</v>
      </c>
      <c r="D111" s="41">
        <v>0</v>
      </c>
      <c r="E111" s="41">
        <v>0</v>
      </c>
      <c r="F111" s="41">
        <v>0</v>
      </c>
      <c r="G111" s="41">
        <v>0</v>
      </c>
      <c r="H111" s="41">
        <v>0</v>
      </c>
      <c r="I111" s="41">
        <v>0</v>
      </c>
      <c r="J111" s="41">
        <v>0</v>
      </c>
      <c r="K111" s="41">
        <v>0</v>
      </c>
      <c r="L111" s="41">
        <v>0</v>
      </c>
      <c r="M111" s="41">
        <v>0</v>
      </c>
      <c r="N111" s="41">
        <v>0</v>
      </c>
      <c r="O111" s="41">
        <v>0</v>
      </c>
      <c r="P111" s="50">
        <f t="shared" si="6"/>
        <v>0</v>
      </c>
    </row>
    <row r="112" spans="1:16" hidden="1" x14ac:dyDescent="0.25">
      <c r="A112" s="306" t="str">
        <f>IF(B112=1,A66,"")</f>
        <v/>
      </c>
      <c r="B112" s="43" t="str">
        <f t="shared" si="5"/>
        <v/>
      </c>
      <c r="C112" s="117">
        <f>CAD!$F$27</f>
        <v>0</v>
      </c>
      <c r="D112" s="41">
        <v>0</v>
      </c>
      <c r="E112" s="41">
        <v>0</v>
      </c>
      <c r="F112" s="41">
        <v>0</v>
      </c>
      <c r="G112" s="41">
        <v>0</v>
      </c>
      <c r="H112" s="41">
        <v>0</v>
      </c>
      <c r="I112" s="41">
        <v>0</v>
      </c>
      <c r="J112" s="41">
        <v>0</v>
      </c>
      <c r="K112" s="41">
        <v>0</v>
      </c>
      <c r="L112" s="41">
        <v>0</v>
      </c>
      <c r="M112" s="41">
        <v>0</v>
      </c>
      <c r="N112" s="41">
        <v>0</v>
      </c>
      <c r="O112" s="41">
        <v>0</v>
      </c>
      <c r="P112" s="50">
        <f t="shared" si="6"/>
        <v>0</v>
      </c>
    </row>
    <row r="113" spans="1:20" hidden="1" x14ac:dyDescent="0.25">
      <c r="A113" s="306" t="str">
        <f>IF(B113=1,A66,"")</f>
        <v/>
      </c>
      <c r="B113" s="43" t="str">
        <f t="shared" si="5"/>
        <v/>
      </c>
      <c r="C113" s="117">
        <f>CAD!$F$28</f>
        <v>0</v>
      </c>
      <c r="D113" s="41">
        <v>0</v>
      </c>
      <c r="E113" s="41">
        <v>0</v>
      </c>
      <c r="F113" s="41">
        <v>0</v>
      </c>
      <c r="G113" s="41">
        <v>0</v>
      </c>
      <c r="H113" s="41">
        <v>0</v>
      </c>
      <c r="I113" s="41">
        <v>0</v>
      </c>
      <c r="J113" s="41">
        <v>0</v>
      </c>
      <c r="K113" s="41">
        <v>0</v>
      </c>
      <c r="L113" s="41">
        <v>0</v>
      </c>
      <c r="M113" s="41">
        <v>0</v>
      </c>
      <c r="N113" s="41">
        <v>0</v>
      </c>
      <c r="O113" s="41">
        <v>0</v>
      </c>
      <c r="P113" s="50">
        <f t="shared" si="6"/>
        <v>0</v>
      </c>
    </row>
    <row r="114" spans="1:20" hidden="1" x14ac:dyDescent="0.25">
      <c r="A114" s="306" t="str">
        <f>IF(B114=1,A66,"")</f>
        <v/>
      </c>
      <c r="B114" s="43" t="str">
        <f t="shared" si="5"/>
        <v/>
      </c>
      <c r="C114" s="117">
        <f>CAD!$F$29</f>
        <v>0</v>
      </c>
      <c r="D114" s="41">
        <v>0</v>
      </c>
      <c r="E114" s="41">
        <v>0</v>
      </c>
      <c r="F114" s="41">
        <v>0</v>
      </c>
      <c r="G114" s="41">
        <v>0</v>
      </c>
      <c r="H114" s="41">
        <v>0</v>
      </c>
      <c r="I114" s="41">
        <v>0</v>
      </c>
      <c r="J114" s="41">
        <v>0</v>
      </c>
      <c r="K114" s="41">
        <v>0</v>
      </c>
      <c r="L114" s="41">
        <v>0</v>
      </c>
      <c r="M114" s="41">
        <v>0</v>
      </c>
      <c r="N114" s="41">
        <v>0</v>
      </c>
      <c r="O114" s="41">
        <v>0</v>
      </c>
      <c r="P114" s="50">
        <f t="shared" si="6"/>
        <v>0</v>
      </c>
    </row>
    <row r="115" spans="1:20" hidden="1" x14ac:dyDescent="0.25">
      <c r="A115" s="306" t="str">
        <f>IF(B115=1,A66,"")</f>
        <v/>
      </c>
      <c r="B115" s="43" t="str">
        <f t="shared" si="5"/>
        <v/>
      </c>
      <c r="C115" s="117">
        <f>CAD!$F$30</f>
        <v>0</v>
      </c>
      <c r="D115" s="41">
        <v>0</v>
      </c>
      <c r="E115" s="41">
        <v>0</v>
      </c>
      <c r="F115" s="41">
        <v>0</v>
      </c>
      <c r="G115" s="41">
        <v>0</v>
      </c>
      <c r="H115" s="41">
        <v>0</v>
      </c>
      <c r="I115" s="41">
        <v>0</v>
      </c>
      <c r="J115" s="41">
        <v>0</v>
      </c>
      <c r="K115" s="41">
        <v>0</v>
      </c>
      <c r="L115" s="41">
        <v>0</v>
      </c>
      <c r="M115" s="41">
        <v>0</v>
      </c>
      <c r="N115" s="41">
        <v>0</v>
      </c>
      <c r="O115" s="41">
        <v>0</v>
      </c>
      <c r="P115" s="50">
        <f t="shared" si="6"/>
        <v>0</v>
      </c>
    </row>
    <row r="116" spans="1:20" hidden="1" x14ac:dyDescent="0.25">
      <c r="A116" s="306" t="str">
        <f>IF(B116=1,A66,"")</f>
        <v/>
      </c>
      <c r="B116" s="43" t="str">
        <f t="shared" si="5"/>
        <v/>
      </c>
      <c r="C116" s="117">
        <f>CAD!$F$31</f>
        <v>0</v>
      </c>
      <c r="D116" s="41">
        <v>0</v>
      </c>
      <c r="E116" s="41">
        <v>0</v>
      </c>
      <c r="F116" s="41">
        <v>0</v>
      </c>
      <c r="G116" s="41">
        <v>0</v>
      </c>
      <c r="H116" s="41">
        <v>0</v>
      </c>
      <c r="I116" s="41">
        <v>0</v>
      </c>
      <c r="J116" s="41">
        <v>0</v>
      </c>
      <c r="K116" s="41">
        <v>0</v>
      </c>
      <c r="L116" s="41">
        <v>0</v>
      </c>
      <c r="M116" s="41">
        <v>0</v>
      </c>
      <c r="N116" s="41">
        <v>0</v>
      </c>
      <c r="O116" s="41">
        <v>0</v>
      </c>
      <c r="P116" s="50">
        <f t="shared" si="6"/>
        <v>0</v>
      </c>
      <c r="T116" s="9"/>
    </row>
    <row r="117" spans="1:20" x14ac:dyDescent="0.25">
      <c r="A117" s="306">
        <f>A66</f>
        <v>2019</v>
      </c>
      <c r="P117" s="47"/>
    </row>
    <row r="118" spans="1:20" ht="15.75" thickBot="1" x14ac:dyDescent="0.3">
      <c r="A118" s="306">
        <f>A66</f>
        <v>2019</v>
      </c>
      <c r="C118" s="155" t="s">
        <v>208</v>
      </c>
      <c r="D118" s="156">
        <f>PREV_D!D67</f>
        <v>1675</v>
      </c>
      <c r="E118" s="156">
        <f>PREV_D!E67</f>
        <v>1675</v>
      </c>
      <c r="F118" s="156">
        <f>PREV_D!F67</f>
        <v>1725</v>
      </c>
      <c r="G118" s="156">
        <f>PREV_D!G67</f>
        <v>1725</v>
      </c>
      <c r="H118" s="156">
        <f>PREV_D!H67</f>
        <v>1925</v>
      </c>
      <c r="I118" s="156">
        <f>PREV_D!I67</f>
        <v>1725</v>
      </c>
      <c r="J118" s="156">
        <f>PREV_D!J67</f>
        <v>1725</v>
      </c>
      <c r="K118" s="156">
        <f>PREV_D!K67</f>
        <v>4675</v>
      </c>
      <c r="L118" s="156">
        <f>PREV_D!L67</f>
        <v>3875</v>
      </c>
      <c r="M118" s="156">
        <f>PREV_D!M67</f>
        <v>1675</v>
      </c>
      <c r="N118" s="156">
        <f>PREV_D!N67</f>
        <v>2115</v>
      </c>
      <c r="O118" s="156">
        <f>PREV_D!O67</f>
        <v>2355</v>
      </c>
      <c r="P118" s="157">
        <f>SUM(D118:O118)</f>
        <v>26870</v>
      </c>
    </row>
    <row r="119" spans="1:20" x14ac:dyDescent="0.25">
      <c r="A119" s="306">
        <f>A66</f>
        <v>2019</v>
      </c>
      <c r="P119" s="47"/>
    </row>
    <row r="120" spans="1:20" x14ac:dyDescent="0.25">
      <c r="A120" s="306">
        <f>A66</f>
        <v>2019</v>
      </c>
      <c r="C120" s="39" t="s">
        <v>209</v>
      </c>
      <c r="D120" s="38">
        <f>D66-D118</f>
        <v>2685</v>
      </c>
      <c r="E120" s="38">
        <f t="shared" ref="E120:P120" si="7">E66-E118</f>
        <v>2685</v>
      </c>
      <c r="F120" s="38">
        <f t="shared" si="7"/>
        <v>2635</v>
      </c>
      <c r="G120" s="38">
        <f t="shared" si="7"/>
        <v>2635</v>
      </c>
      <c r="H120" s="38">
        <f t="shared" si="7"/>
        <v>2435</v>
      </c>
      <c r="I120" s="38">
        <f t="shared" si="7"/>
        <v>2635</v>
      </c>
      <c r="J120" s="38">
        <f t="shared" si="7"/>
        <v>3035</v>
      </c>
      <c r="K120" s="38">
        <f t="shared" si="7"/>
        <v>-315</v>
      </c>
      <c r="L120" s="38">
        <f t="shared" si="7"/>
        <v>485</v>
      </c>
      <c r="M120" s="38">
        <f t="shared" si="7"/>
        <v>2685</v>
      </c>
      <c r="N120" s="38">
        <f t="shared" si="7"/>
        <v>2245</v>
      </c>
      <c r="O120" s="38">
        <f t="shared" si="7"/>
        <v>3705</v>
      </c>
      <c r="P120" s="48">
        <f t="shared" si="7"/>
        <v>27550</v>
      </c>
    </row>
    <row r="121" spans="1:20" hidden="1" x14ac:dyDescent="0.25">
      <c r="A121" s="306"/>
    </row>
    <row r="122" spans="1:20" hidden="1" x14ac:dyDescent="0.25">
      <c r="A122" s="306"/>
    </row>
    <row r="123" spans="1:20" ht="15" hidden="1" customHeight="1" thickBot="1" x14ac:dyDescent="0.3">
      <c r="A123" s="303">
        <f>A66+1</f>
        <v>2020</v>
      </c>
      <c r="C123" s="158" t="s">
        <v>207</v>
      </c>
      <c r="D123" s="160">
        <f t="shared" ref="D123:P123" si="8">SUM(D124:D173)</f>
        <v>0</v>
      </c>
      <c r="E123" s="160">
        <f t="shared" si="8"/>
        <v>0</v>
      </c>
      <c r="F123" s="160">
        <f t="shared" si="8"/>
        <v>0</v>
      </c>
      <c r="G123" s="160">
        <f t="shared" si="8"/>
        <v>0</v>
      </c>
      <c r="H123" s="160">
        <f t="shared" si="8"/>
        <v>0</v>
      </c>
      <c r="I123" s="160">
        <f t="shared" si="8"/>
        <v>0</v>
      </c>
      <c r="J123" s="160">
        <f t="shared" si="8"/>
        <v>0</v>
      </c>
      <c r="K123" s="160">
        <f t="shared" si="8"/>
        <v>0</v>
      </c>
      <c r="L123" s="160">
        <f t="shared" si="8"/>
        <v>0</v>
      </c>
      <c r="M123" s="160">
        <f t="shared" si="8"/>
        <v>0</v>
      </c>
      <c r="N123" s="160">
        <f t="shared" si="8"/>
        <v>0</v>
      </c>
      <c r="O123" s="160">
        <f t="shared" si="8"/>
        <v>0</v>
      </c>
      <c r="P123" s="160">
        <f t="shared" si="8"/>
        <v>0</v>
      </c>
    </row>
    <row r="124" spans="1:20" hidden="1" x14ac:dyDescent="0.25">
      <c r="A124" s="303">
        <f>IF(B124=1,A123,"")</f>
        <v>2020</v>
      </c>
      <c r="B124" s="43">
        <f>IF(C124&lt;&gt;0,1,"")</f>
        <v>1</v>
      </c>
      <c r="C124" s="154" t="str">
        <f>CAD!$D$7</f>
        <v>SALÁRIOS</v>
      </c>
      <c r="D124" s="42">
        <v>0</v>
      </c>
      <c r="E124" s="42">
        <v>0</v>
      </c>
      <c r="F124" s="42">
        <v>0</v>
      </c>
      <c r="G124" s="42">
        <v>0</v>
      </c>
      <c r="H124" s="42">
        <v>0</v>
      </c>
      <c r="I124" s="42">
        <v>0</v>
      </c>
      <c r="J124" s="42">
        <v>0</v>
      </c>
      <c r="K124" s="42">
        <v>0</v>
      </c>
      <c r="L124" s="42">
        <v>0</v>
      </c>
      <c r="M124" s="42">
        <v>0</v>
      </c>
      <c r="N124" s="42">
        <v>0</v>
      </c>
      <c r="O124" s="42">
        <v>0</v>
      </c>
      <c r="P124" s="115">
        <f>SUM(D124:O124)</f>
        <v>0</v>
      </c>
    </row>
    <row r="125" spans="1:20" hidden="1" x14ac:dyDescent="0.25">
      <c r="A125" s="303">
        <f>IF(B125=1,A123,"")</f>
        <v>2020</v>
      </c>
      <c r="B125" s="43">
        <f t="shared" ref="B125:B173" si="9">IF(C125&lt;&gt;0,1,"")</f>
        <v>1</v>
      </c>
      <c r="C125" s="154" t="str">
        <f>CAD!$D$8</f>
        <v>RELATÓRIOS</v>
      </c>
      <c r="D125" s="42">
        <v>0</v>
      </c>
      <c r="E125" s="42">
        <v>0</v>
      </c>
      <c r="F125" s="42">
        <v>0</v>
      </c>
      <c r="G125" s="42">
        <v>0</v>
      </c>
      <c r="H125" s="42">
        <v>0</v>
      </c>
      <c r="I125" s="42">
        <v>0</v>
      </c>
      <c r="J125" s="42">
        <v>0</v>
      </c>
      <c r="K125" s="42">
        <v>0</v>
      </c>
      <c r="L125" s="42">
        <v>0</v>
      </c>
      <c r="M125" s="42">
        <v>0</v>
      </c>
      <c r="N125" s="42">
        <v>0</v>
      </c>
      <c r="O125" s="42">
        <v>0</v>
      </c>
      <c r="P125" s="50">
        <f t="shared" ref="P125:P173" si="10">SUM(D125:O125)</f>
        <v>0</v>
      </c>
    </row>
    <row r="126" spans="1:20" hidden="1" x14ac:dyDescent="0.25">
      <c r="A126" s="303">
        <f>IF(B126=1,A123,"")</f>
        <v>2020</v>
      </c>
      <c r="B126" s="43">
        <f t="shared" si="9"/>
        <v>1</v>
      </c>
      <c r="C126" s="117" t="str">
        <f>CAD!$D$9</f>
        <v>HORAS EXTRAS</v>
      </c>
      <c r="D126" s="42">
        <v>0</v>
      </c>
      <c r="E126" s="42">
        <v>0</v>
      </c>
      <c r="F126" s="42">
        <v>0</v>
      </c>
      <c r="G126" s="42">
        <v>0</v>
      </c>
      <c r="H126" s="42">
        <v>0</v>
      </c>
      <c r="I126" s="42">
        <v>0</v>
      </c>
      <c r="J126" s="42">
        <v>0</v>
      </c>
      <c r="K126" s="42">
        <v>0</v>
      </c>
      <c r="L126" s="42">
        <v>0</v>
      </c>
      <c r="M126" s="42">
        <v>0</v>
      </c>
      <c r="N126" s="42">
        <v>0</v>
      </c>
      <c r="O126" s="42">
        <v>0</v>
      </c>
      <c r="P126" s="50">
        <f t="shared" si="10"/>
        <v>0</v>
      </c>
    </row>
    <row r="127" spans="1:20" hidden="1" x14ac:dyDescent="0.25">
      <c r="A127" s="303">
        <f>IF(B127=1,A123,"")</f>
        <v>2020</v>
      </c>
      <c r="B127" s="43">
        <f t="shared" si="9"/>
        <v>1</v>
      </c>
      <c r="C127" s="117" t="str">
        <f>CAD!$D$10</f>
        <v>OUTROS</v>
      </c>
      <c r="D127" s="42">
        <v>0</v>
      </c>
      <c r="E127" s="42">
        <v>0</v>
      </c>
      <c r="F127" s="42">
        <v>0</v>
      </c>
      <c r="G127" s="42">
        <v>0</v>
      </c>
      <c r="H127" s="42">
        <v>0</v>
      </c>
      <c r="I127" s="42">
        <v>0</v>
      </c>
      <c r="J127" s="42">
        <v>0</v>
      </c>
      <c r="K127" s="42">
        <v>0</v>
      </c>
      <c r="L127" s="42">
        <v>0</v>
      </c>
      <c r="M127" s="42">
        <v>0</v>
      </c>
      <c r="N127" s="42">
        <v>0</v>
      </c>
      <c r="O127" s="42">
        <v>0</v>
      </c>
      <c r="P127" s="50">
        <f t="shared" si="10"/>
        <v>0</v>
      </c>
    </row>
    <row r="128" spans="1:20" hidden="1" x14ac:dyDescent="0.25">
      <c r="A128" s="303">
        <f>IF(B128=1,A123,"")</f>
        <v>2020</v>
      </c>
      <c r="B128" s="43">
        <f t="shared" si="9"/>
        <v>1</v>
      </c>
      <c r="C128" s="117" t="str">
        <f>CAD!$D$11</f>
        <v>ALUGUÉIS</v>
      </c>
      <c r="D128" s="42">
        <v>0</v>
      </c>
      <c r="E128" s="42">
        <v>0</v>
      </c>
      <c r="F128" s="42">
        <v>0</v>
      </c>
      <c r="G128" s="42">
        <v>0</v>
      </c>
      <c r="H128" s="42">
        <v>0</v>
      </c>
      <c r="I128" s="42">
        <v>0</v>
      </c>
      <c r="J128" s="42">
        <v>0</v>
      </c>
      <c r="K128" s="42">
        <v>0</v>
      </c>
      <c r="L128" s="42">
        <v>0</v>
      </c>
      <c r="M128" s="42">
        <v>0</v>
      </c>
      <c r="N128" s="42">
        <v>0</v>
      </c>
      <c r="O128" s="42">
        <v>0</v>
      </c>
      <c r="P128" s="50">
        <f t="shared" si="10"/>
        <v>0</v>
      </c>
    </row>
    <row r="129" spans="1:16" hidden="1" x14ac:dyDescent="0.25">
      <c r="A129" s="303">
        <f>IF(B129=1,A123,"")</f>
        <v>2020</v>
      </c>
      <c r="B129" s="43">
        <f t="shared" si="9"/>
        <v>1</v>
      </c>
      <c r="C129" s="117" t="str">
        <f>CAD!$D$12</f>
        <v>VENDA DE IMÓVEIS</v>
      </c>
      <c r="D129" s="42">
        <v>0</v>
      </c>
      <c r="E129" s="42">
        <v>0</v>
      </c>
      <c r="F129" s="42">
        <v>0</v>
      </c>
      <c r="G129" s="42">
        <v>0</v>
      </c>
      <c r="H129" s="42">
        <v>0</v>
      </c>
      <c r="I129" s="42">
        <v>0</v>
      </c>
      <c r="J129" s="42">
        <v>0</v>
      </c>
      <c r="K129" s="42">
        <v>0</v>
      </c>
      <c r="L129" s="42">
        <v>0</v>
      </c>
      <c r="M129" s="42">
        <v>0</v>
      </c>
      <c r="N129" s="42">
        <v>0</v>
      </c>
      <c r="O129" s="42">
        <v>0</v>
      </c>
      <c r="P129" s="50">
        <f t="shared" si="10"/>
        <v>0</v>
      </c>
    </row>
    <row r="130" spans="1:16" hidden="1" x14ac:dyDescent="0.25">
      <c r="A130" s="306">
        <f>IF(B130=1,A123,"")</f>
        <v>2020</v>
      </c>
      <c r="B130" s="43">
        <f t="shared" si="9"/>
        <v>1</v>
      </c>
      <c r="C130" s="117" t="str">
        <f>CAD!$D$13</f>
        <v>13º SALÁRIO</v>
      </c>
      <c r="D130" s="41">
        <v>0</v>
      </c>
      <c r="E130" s="41">
        <v>0</v>
      </c>
      <c r="F130" s="41">
        <v>0</v>
      </c>
      <c r="G130" s="41">
        <v>0</v>
      </c>
      <c r="H130" s="41">
        <v>0</v>
      </c>
      <c r="I130" s="41">
        <v>0</v>
      </c>
      <c r="J130" s="41">
        <v>0</v>
      </c>
      <c r="K130" s="41">
        <v>0</v>
      </c>
      <c r="L130" s="41">
        <v>0</v>
      </c>
      <c r="M130" s="41">
        <v>0</v>
      </c>
      <c r="N130" s="41">
        <v>0</v>
      </c>
      <c r="O130" s="41">
        <v>0</v>
      </c>
      <c r="P130" s="50">
        <f t="shared" si="10"/>
        <v>0</v>
      </c>
    </row>
    <row r="131" spans="1:16" hidden="1" x14ac:dyDescent="0.25">
      <c r="A131" s="306">
        <f>IF(B131=1,A123,"")</f>
        <v>2020</v>
      </c>
      <c r="B131" s="43">
        <f t="shared" si="9"/>
        <v>1</v>
      </c>
      <c r="C131" s="117" t="str">
        <f>CAD!$D$14</f>
        <v>FÉRIAS</v>
      </c>
      <c r="D131" s="41">
        <v>0</v>
      </c>
      <c r="E131" s="41">
        <v>0</v>
      </c>
      <c r="F131" s="41">
        <v>0</v>
      </c>
      <c r="G131" s="41">
        <v>0</v>
      </c>
      <c r="H131" s="41">
        <v>0</v>
      </c>
      <c r="I131" s="41">
        <v>0</v>
      </c>
      <c r="J131" s="41">
        <v>0</v>
      </c>
      <c r="K131" s="41">
        <v>0</v>
      </c>
      <c r="L131" s="41">
        <v>0</v>
      </c>
      <c r="M131" s="41">
        <v>0</v>
      </c>
      <c r="N131" s="41">
        <v>0</v>
      </c>
      <c r="O131" s="41">
        <v>0</v>
      </c>
      <c r="P131" s="50">
        <f t="shared" si="10"/>
        <v>0</v>
      </c>
    </row>
    <row r="132" spans="1:16" hidden="1" x14ac:dyDescent="0.25">
      <c r="A132" s="306">
        <f>IF(B132=1,A123,"")</f>
        <v>2020</v>
      </c>
      <c r="B132" s="43">
        <f t="shared" si="9"/>
        <v>1</v>
      </c>
      <c r="C132" s="117" t="str">
        <f>CAD!$D$15</f>
        <v>RENDIMENTOS</v>
      </c>
      <c r="D132" s="41">
        <v>0</v>
      </c>
      <c r="E132" s="41">
        <v>0</v>
      </c>
      <c r="F132" s="41">
        <v>0</v>
      </c>
      <c r="G132" s="41">
        <v>0</v>
      </c>
      <c r="H132" s="41">
        <v>0</v>
      </c>
      <c r="I132" s="41">
        <v>0</v>
      </c>
      <c r="J132" s="41">
        <v>0</v>
      </c>
      <c r="K132" s="41">
        <v>0</v>
      </c>
      <c r="L132" s="41">
        <v>0</v>
      </c>
      <c r="M132" s="41">
        <v>0</v>
      </c>
      <c r="N132" s="41">
        <v>0</v>
      </c>
      <c r="O132" s="41">
        <v>0</v>
      </c>
      <c r="P132" s="50">
        <f t="shared" si="10"/>
        <v>0</v>
      </c>
    </row>
    <row r="133" spans="1:16" hidden="1" x14ac:dyDescent="0.25">
      <c r="A133" s="306" t="str">
        <f>IF(B133=1,A123,"")</f>
        <v/>
      </c>
      <c r="B133" s="43" t="str">
        <f t="shared" si="9"/>
        <v/>
      </c>
      <c r="C133" s="117">
        <f>CAD!$D$16</f>
        <v>0</v>
      </c>
      <c r="D133" s="41">
        <v>0</v>
      </c>
      <c r="E133" s="41">
        <v>0</v>
      </c>
      <c r="F133" s="41">
        <v>0</v>
      </c>
      <c r="G133" s="41">
        <v>0</v>
      </c>
      <c r="H133" s="41">
        <v>0</v>
      </c>
      <c r="I133" s="41">
        <v>0</v>
      </c>
      <c r="J133" s="41">
        <v>0</v>
      </c>
      <c r="K133" s="41">
        <v>0</v>
      </c>
      <c r="L133" s="41">
        <v>0</v>
      </c>
      <c r="M133" s="41">
        <v>0</v>
      </c>
      <c r="N133" s="41">
        <v>0</v>
      </c>
      <c r="O133" s="41">
        <v>0</v>
      </c>
      <c r="P133" s="50">
        <f t="shared" si="10"/>
        <v>0</v>
      </c>
    </row>
    <row r="134" spans="1:16" hidden="1" x14ac:dyDescent="0.25">
      <c r="A134" s="306" t="str">
        <f>IF(B134=1,A123,"")</f>
        <v/>
      </c>
      <c r="B134" s="43" t="str">
        <f t="shared" si="9"/>
        <v/>
      </c>
      <c r="C134" s="117">
        <f>CAD!$D$17</f>
        <v>0</v>
      </c>
      <c r="D134" s="41">
        <v>0</v>
      </c>
      <c r="E134" s="41">
        <v>0</v>
      </c>
      <c r="F134" s="41">
        <v>0</v>
      </c>
      <c r="G134" s="41">
        <v>0</v>
      </c>
      <c r="H134" s="41">
        <v>0</v>
      </c>
      <c r="I134" s="41">
        <v>0</v>
      </c>
      <c r="J134" s="41">
        <v>0</v>
      </c>
      <c r="K134" s="41">
        <v>0</v>
      </c>
      <c r="L134" s="41">
        <v>0</v>
      </c>
      <c r="M134" s="41">
        <v>0</v>
      </c>
      <c r="N134" s="41">
        <v>0</v>
      </c>
      <c r="O134" s="41">
        <v>0</v>
      </c>
      <c r="P134" s="50">
        <f t="shared" si="10"/>
        <v>0</v>
      </c>
    </row>
    <row r="135" spans="1:16" hidden="1" x14ac:dyDescent="0.25">
      <c r="A135" s="306" t="str">
        <f>IF(B135=1,A123,"")</f>
        <v/>
      </c>
      <c r="B135" s="43" t="str">
        <f t="shared" si="9"/>
        <v/>
      </c>
      <c r="C135" s="117">
        <f>CAD!$D$18</f>
        <v>0</v>
      </c>
      <c r="D135" s="41">
        <v>0</v>
      </c>
      <c r="E135" s="41">
        <v>0</v>
      </c>
      <c r="F135" s="41">
        <v>0</v>
      </c>
      <c r="G135" s="41">
        <v>0</v>
      </c>
      <c r="H135" s="41">
        <v>0</v>
      </c>
      <c r="I135" s="41">
        <v>0</v>
      </c>
      <c r="J135" s="41">
        <v>0</v>
      </c>
      <c r="K135" s="41">
        <v>0</v>
      </c>
      <c r="L135" s="41">
        <v>0</v>
      </c>
      <c r="M135" s="41">
        <v>0</v>
      </c>
      <c r="N135" s="41">
        <v>0</v>
      </c>
      <c r="O135" s="41">
        <v>0</v>
      </c>
      <c r="P135" s="50">
        <f t="shared" si="10"/>
        <v>0</v>
      </c>
    </row>
    <row r="136" spans="1:16" hidden="1" x14ac:dyDescent="0.25">
      <c r="A136" s="306" t="str">
        <f>IF(B136=1,A123,"")</f>
        <v/>
      </c>
      <c r="B136" s="43" t="str">
        <f t="shared" si="9"/>
        <v/>
      </c>
      <c r="C136" s="117">
        <f>CAD!$D$19</f>
        <v>0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50">
        <f t="shared" si="10"/>
        <v>0</v>
      </c>
    </row>
    <row r="137" spans="1:16" hidden="1" x14ac:dyDescent="0.25">
      <c r="A137" s="306" t="str">
        <f>IF(B137=1,A123,"")</f>
        <v/>
      </c>
      <c r="B137" s="43" t="str">
        <f t="shared" si="9"/>
        <v/>
      </c>
      <c r="C137" s="117">
        <f>CAD!$D$20</f>
        <v>0</v>
      </c>
      <c r="D137" s="41">
        <v>0</v>
      </c>
      <c r="E137" s="41">
        <v>0</v>
      </c>
      <c r="F137" s="41">
        <v>0</v>
      </c>
      <c r="G137" s="41">
        <v>0</v>
      </c>
      <c r="H137" s="41">
        <v>0</v>
      </c>
      <c r="I137" s="41">
        <v>0</v>
      </c>
      <c r="J137" s="41">
        <v>0</v>
      </c>
      <c r="K137" s="41">
        <v>0</v>
      </c>
      <c r="L137" s="41">
        <v>0</v>
      </c>
      <c r="M137" s="41">
        <v>0</v>
      </c>
      <c r="N137" s="41">
        <v>0</v>
      </c>
      <c r="O137" s="41">
        <v>0</v>
      </c>
      <c r="P137" s="50">
        <f t="shared" si="10"/>
        <v>0</v>
      </c>
    </row>
    <row r="138" spans="1:16" hidden="1" x14ac:dyDescent="0.25">
      <c r="A138" s="306" t="str">
        <f>IF(B138=1,A123,"")</f>
        <v/>
      </c>
      <c r="B138" s="43" t="str">
        <f t="shared" si="9"/>
        <v/>
      </c>
      <c r="C138" s="117">
        <f>CAD!$D$21</f>
        <v>0</v>
      </c>
      <c r="D138" s="41">
        <v>0</v>
      </c>
      <c r="E138" s="41">
        <v>0</v>
      </c>
      <c r="F138" s="41">
        <v>0</v>
      </c>
      <c r="G138" s="41">
        <v>0</v>
      </c>
      <c r="H138" s="41">
        <v>0</v>
      </c>
      <c r="I138" s="41">
        <v>0</v>
      </c>
      <c r="J138" s="41">
        <v>0</v>
      </c>
      <c r="K138" s="41">
        <v>0</v>
      </c>
      <c r="L138" s="41">
        <v>0</v>
      </c>
      <c r="M138" s="41">
        <v>0</v>
      </c>
      <c r="N138" s="41">
        <v>0</v>
      </c>
      <c r="O138" s="41">
        <v>0</v>
      </c>
      <c r="P138" s="50">
        <f t="shared" si="10"/>
        <v>0</v>
      </c>
    </row>
    <row r="139" spans="1:16" hidden="1" x14ac:dyDescent="0.25">
      <c r="A139" s="306" t="str">
        <f>IF(B139=1,A123,"")</f>
        <v/>
      </c>
      <c r="B139" s="43" t="str">
        <f t="shared" si="9"/>
        <v/>
      </c>
      <c r="C139" s="117">
        <f>CAD!$D$22</f>
        <v>0</v>
      </c>
      <c r="D139" s="41">
        <v>0</v>
      </c>
      <c r="E139" s="41">
        <v>0</v>
      </c>
      <c r="F139" s="41">
        <v>0</v>
      </c>
      <c r="G139" s="41">
        <v>0</v>
      </c>
      <c r="H139" s="41">
        <v>0</v>
      </c>
      <c r="I139" s="41">
        <v>0</v>
      </c>
      <c r="J139" s="41">
        <v>0</v>
      </c>
      <c r="K139" s="41">
        <v>0</v>
      </c>
      <c r="L139" s="41">
        <v>0</v>
      </c>
      <c r="M139" s="41">
        <v>0</v>
      </c>
      <c r="N139" s="41">
        <v>0</v>
      </c>
      <c r="O139" s="41">
        <v>0</v>
      </c>
      <c r="P139" s="50">
        <f t="shared" si="10"/>
        <v>0</v>
      </c>
    </row>
    <row r="140" spans="1:16" hidden="1" x14ac:dyDescent="0.25">
      <c r="A140" s="306" t="str">
        <f>IF(B140=1,A123,"")</f>
        <v/>
      </c>
      <c r="B140" s="43" t="str">
        <f t="shared" si="9"/>
        <v/>
      </c>
      <c r="C140" s="117">
        <f>CAD!$D$23</f>
        <v>0</v>
      </c>
      <c r="D140" s="41">
        <v>0</v>
      </c>
      <c r="E140" s="41">
        <v>0</v>
      </c>
      <c r="F140" s="41">
        <v>0</v>
      </c>
      <c r="G140" s="41">
        <v>0</v>
      </c>
      <c r="H140" s="41">
        <v>0</v>
      </c>
      <c r="I140" s="41">
        <v>0</v>
      </c>
      <c r="J140" s="41">
        <v>0</v>
      </c>
      <c r="K140" s="41">
        <v>0</v>
      </c>
      <c r="L140" s="41">
        <v>0</v>
      </c>
      <c r="M140" s="41">
        <v>0</v>
      </c>
      <c r="N140" s="41">
        <v>0</v>
      </c>
      <c r="O140" s="41">
        <v>0</v>
      </c>
      <c r="P140" s="50">
        <f t="shared" si="10"/>
        <v>0</v>
      </c>
    </row>
    <row r="141" spans="1:16" hidden="1" x14ac:dyDescent="0.25">
      <c r="A141" s="306" t="str">
        <f>IF(B141=1,A123,"")</f>
        <v/>
      </c>
      <c r="B141" s="43" t="str">
        <f t="shared" si="9"/>
        <v/>
      </c>
      <c r="C141" s="117">
        <f>CAD!$D$24</f>
        <v>0</v>
      </c>
      <c r="D141" s="41">
        <v>0</v>
      </c>
      <c r="E141" s="41">
        <v>0</v>
      </c>
      <c r="F141" s="41">
        <v>0</v>
      </c>
      <c r="G141" s="41">
        <v>0</v>
      </c>
      <c r="H141" s="41">
        <v>0</v>
      </c>
      <c r="I141" s="41">
        <v>0</v>
      </c>
      <c r="J141" s="41">
        <v>0</v>
      </c>
      <c r="K141" s="41">
        <v>0</v>
      </c>
      <c r="L141" s="41">
        <v>0</v>
      </c>
      <c r="M141" s="41">
        <v>0</v>
      </c>
      <c r="N141" s="41">
        <v>0</v>
      </c>
      <c r="O141" s="41">
        <v>0</v>
      </c>
      <c r="P141" s="50">
        <f t="shared" si="10"/>
        <v>0</v>
      </c>
    </row>
    <row r="142" spans="1:16" hidden="1" x14ac:dyDescent="0.25">
      <c r="A142" s="306" t="str">
        <f>IF(B142=1,A123,"")</f>
        <v/>
      </c>
      <c r="B142" s="43" t="str">
        <f t="shared" si="9"/>
        <v/>
      </c>
      <c r="C142" s="117">
        <f>CAD!$D$25</f>
        <v>0</v>
      </c>
      <c r="D142" s="41">
        <v>0</v>
      </c>
      <c r="E142" s="41">
        <v>0</v>
      </c>
      <c r="F142" s="41">
        <v>0</v>
      </c>
      <c r="G142" s="41">
        <v>0</v>
      </c>
      <c r="H142" s="41">
        <v>0</v>
      </c>
      <c r="I142" s="41">
        <v>0</v>
      </c>
      <c r="J142" s="41">
        <v>0</v>
      </c>
      <c r="K142" s="41">
        <v>0</v>
      </c>
      <c r="L142" s="41">
        <v>0</v>
      </c>
      <c r="M142" s="41">
        <v>0</v>
      </c>
      <c r="N142" s="41">
        <v>0</v>
      </c>
      <c r="O142" s="41">
        <v>0</v>
      </c>
      <c r="P142" s="50">
        <f t="shared" si="10"/>
        <v>0</v>
      </c>
    </row>
    <row r="143" spans="1:16" hidden="1" x14ac:dyDescent="0.25">
      <c r="A143" s="306" t="str">
        <f>IF(B143=1,A123,"")</f>
        <v/>
      </c>
      <c r="B143" s="43" t="str">
        <f t="shared" si="9"/>
        <v/>
      </c>
      <c r="C143" s="117">
        <f>CAD!$D$26</f>
        <v>0</v>
      </c>
      <c r="D143" s="41">
        <v>0</v>
      </c>
      <c r="E143" s="41">
        <v>0</v>
      </c>
      <c r="F143" s="41">
        <v>0</v>
      </c>
      <c r="G143" s="41">
        <v>0</v>
      </c>
      <c r="H143" s="41">
        <v>0</v>
      </c>
      <c r="I143" s="41">
        <v>0</v>
      </c>
      <c r="J143" s="41">
        <v>0</v>
      </c>
      <c r="K143" s="41">
        <v>0</v>
      </c>
      <c r="L143" s="41">
        <v>0</v>
      </c>
      <c r="M143" s="41">
        <v>0</v>
      </c>
      <c r="N143" s="41">
        <v>0</v>
      </c>
      <c r="O143" s="41">
        <v>0</v>
      </c>
      <c r="P143" s="50">
        <f t="shared" si="10"/>
        <v>0</v>
      </c>
    </row>
    <row r="144" spans="1:16" hidden="1" x14ac:dyDescent="0.25">
      <c r="A144" s="306" t="str">
        <f>IF(B144=1,A123,"")</f>
        <v/>
      </c>
      <c r="B144" s="43" t="str">
        <f t="shared" si="9"/>
        <v/>
      </c>
      <c r="C144" s="117">
        <f>CAD!$D$27</f>
        <v>0</v>
      </c>
      <c r="D144" s="41">
        <v>0</v>
      </c>
      <c r="E144" s="41">
        <v>0</v>
      </c>
      <c r="F144" s="41">
        <v>0</v>
      </c>
      <c r="G144" s="41">
        <v>0</v>
      </c>
      <c r="H144" s="41">
        <v>0</v>
      </c>
      <c r="I144" s="41">
        <v>0</v>
      </c>
      <c r="J144" s="41">
        <v>0</v>
      </c>
      <c r="K144" s="41">
        <v>0</v>
      </c>
      <c r="L144" s="41">
        <v>0</v>
      </c>
      <c r="M144" s="41">
        <v>0</v>
      </c>
      <c r="N144" s="41">
        <v>0</v>
      </c>
      <c r="O144" s="41">
        <v>0</v>
      </c>
      <c r="P144" s="50">
        <f t="shared" si="10"/>
        <v>0</v>
      </c>
    </row>
    <row r="145" spans="1:16" hidden="1" x14ac:dyDescent="0.25">
      <c r="A145" s="306" t="str">
        <f>IF(B145=1,A123,"")</f>
        <v/>
      </c>
      <c r="B145" s="43" t="str">
        <f t="shared" si="9"/>
        <v/>
      </c>
      <c r="C145" s="117">
        <f>CAD!$D$28</f>
        <v>0</v>
      </c>
      <c r="D145" s="41">
        <v>0</v>
      </c>
      <c r="E145" s="41">
        <v>0</v>
      </c>
      <c r="F145" s="41">
        <v>0</v>
      </c>
      <c r="G145" s="41">
        <v>0</v>
      </c>
      <c r="H145" s="41">
        <v>0</v>
      </c>
      <c r="I145" s="41">
        <v>0</v>
      </c>
      <c r="J145" s="41">
        <v>0</v>
      </c>
      <c r="K145" s="41">
        <v>0</v>
      </c>
      <c r="L145" s="41">
        <v>0</v>
      </c>
      <c r="M145" s="41">
        <v>0</v>
      </c>
      <c r="N145" s="41">
        <v>0</v>
      </c>
      <c r="O145" s="41">
        <v>0</v>
      </c>
      <c r="P145" s="50">
        <f t="shared" si="10"/>
        <v>0</v>
      </c>
    </row>
    <row r="146" spans="1:16" hidden="1" x14ac:dyDescent="0.25">
      <c r="A146" s="306" t="str">
        <f>IF(B146=1,A123,"")</f>
        <v/>
      </c>
      <c r="B146" s="43" t="str">
        <f t="shared" si="9"/>
        <v/>
      </c>
      <c r="C146" s="117">
        <f>CAD!$D$29</f>
        <v>0</v>
      </c>
      <c r="D146" s="41">
        <v>0</v>
      </c>
      <c r="E146" s="41">
        <v>0</v>
      </c>
      <c r="F146" s="41">
        <v>0</v>
      </c>
      <c r="G146" s="41">
        <v>0</v>
      </c>
      <c r="H146" s="41">
        <v>0</v>
      </c>
      <c r="I146" s="41">
        <v>0</v>
      </c>
      <c r="J146" s="41">
        <v>0</v>
      </c>
      <c r="K146" s="41">
        <v>0</v>
      </c>
      <c r="L146" s="41">
        <v>0</v>
      </c>
      <c r="M146" s="41">
        <v>0</v>
      </c>
      <c r="N146" s="41">
        <v>0</v>
      </c>
      <c r="O146" s="41">
        <v>0</v>
      </c>
      <c r="P146" s="50">
        <f t="shared" si="10"/>
        <v>0</v>
      </c>
    </row>
    <row r="147" spans="1:16" hidden="1" x14ac:dyDescent="0.25">
      <c r="A147" s="306" t="str">
        <f>IF(B147=1,A123,"")</f>
        <v/>
      </c>
      <c r="B147" s="43" t="str">
        <f t="shared" si="9"/>
        <v/>
      </c>
      <c r="C147" s="117">
        <f>CAD!$D$30</f>
        <v>0</v>
      </c>
      <c r="D147" s="41">
        <v>0</v>
      </c>
      <c r="E147" s="41">
        <v>0</v>
      </c>
      <c r="F147" s="41">
        <v>0</v>
      </c>
      <c r="G147" s="41">
        <v>0</v>
      </c>
      <c r="H147" s="41">
        <v>0</v>
      </c>
      <c r="I147" s="41">
        <v>0</v>
      </c>
      <c r="J147" s="41">
        <v>0</v>
      </c>
      <c r="K147" s="41">
        <v>0</v>
      </c>
      <c r="L147" s="41">
        <v>0</v>
      </c>
      <c r="M147" s="41">
        <v>0</v>
      </c>
      <c r="N147" s="41">
        <v>0</v>
      </c>
      <c r="O147" s="41">
        <v>0</v>
      </c>
      <c r="P147" s="50">
        <f t="shared" si="10"/>
        <v>0</v>
      </c>
    </row>
    <row r="148" spans="1:16" hidden="1" x14ac:dyDescent="0.25">
      <c r="A148" s="303" t="str">
        <f>IF(B148=1,A123,"")</f>
        <v/>
      </c>
      <c r="B148" s="43" t="str">
        <f t="shared" si="9"/>
        <v/>
      </c>
      <c r="C148" s="117">
        <f>CAD!$D$31</f>
        <v>0</v>
      </c>
      <c r="D148" s="41">
        <v>0</v>
      </c>
      <c r="E148" s="41">
        <v>0</v>
      </c>
      <c r="F148" s="41">
        <v>0</v>
      </c>
      <c r="G148" s="41">
        <v>0</v>
      </c>
      <c r="H148" s="41">
        <v>0</v>
      </c>
      <c r="I148" s="41">
        <v>0</v>
      </c>
      <c r="J148" s="41">
        <v>0</v>
      </c>
      <c r="K148" s="41">
        <v>0</v>
      </c>
      <c r="L148" s="41">
        <v>0</v>
      </c>
      <c r="M148" s="41">
        <v>0</v>
      </c>
      <c r="N148" s="41">
        <v>0</v>
      </c>
      <c r="O148" s="41">
        <v>0</v>
      </c>
      <c r="P148" s="50">
        <f t="shared" si="10"/>
        <v>0</v>
      </c>
    </row>
    <row r="149" spans="1:16" hidden="1" x14ac:dyDescent="0.25">
      <c r="A149" s="306" t="str">
        <f>IF(B149=1,A123,"")</f>
        <v/>
      </c>
      <c r="B149" s="43" t="str">
        <f t="shared" si="9"/>
        <v/>
      </c>
      <c r="C149" s="117">
        <f>CAD!$F$7</f>
        <v>0</v>
      </c>
      <c r="D149" s="41">
        <v>0</v>
      </c>
      <c r="E149" s="41">
        <v>0</v>
      </c>
      <c r="F149" s="41">
        <v>0</v>
      </c>
      <c r="G149" s="41">
        <v>0</v>
      </c>
      <c r="H149" s="41">
        <v>0</v>
      </c>
      <c r="I149" s="41">
        <v>0</v>
      </c>
      <c r="J149" s="41">
        <v>0</v>
      </c>
      <c r="K149" s="41">
        <v>0</v>
      </c>
      <c r="L149" s="41">
        <v>0</v>
      </c>
      <c r="M149" s="41">
        <v>0</v>
      </c>
      <c r="N149" s="41">
        <v>0</v>
      </c>
      <c r="O149" s="41">
        <v>0</v>
      </c>
      <c r="P149" s="50">
        <f t="shared" si="10"/>
        <v>0</v>
      </c>
    </row>
    <row r="150" spans="1:16" hidden="1" x14ac:dyDescent="0.25">
      <c r="A150" s="306" t="str">
        <f>IF(B150=1,A123,"")</f>
        <v/>
      </c>
      <c r="B150" s="43" t="str">
        <f t="shared" si="9"/>
        <v/>
      </c>
      <c r="C150" s="117">
        <f>CAD!$F$8</f>
        <v>0</v>
      </c>
      <c r="D150" s="41">
        <v>0</v>
      </c>
      <c r="E150" s="41">
        <v>0</v>
      </c>
      <c r="F150" s="41">
        <v>0</v>
      </c>
      <c r="G150" s="41">
        <v>0</v>
      </c>
      <c r="H150" s="41">
        <v>0</v>
      </c>
      <c r="I150" s="41">
        <v>0</v>
      </c>
      <c r="J150" s="41">
        <v>0</v>
      </c>
      <c r="K150" s="41">
        <v>0</v>
      </c>
      <c r="L150" s="41">
        <v>0</v>
      </c>
      <c r="M150" s="41">
        <v>0</v>
      </c>
      <c r="N150" s="41">
        <v>0</v>
      </c>
      <c r="O150" s="41">
        <v>0</v>
      </c>
      <c r="P150" s="50">
        <f t="shared" si="10"/>
        <v>0</v>
      </c>
    </row>
    <row r="151" spans="1:16" hidden="1" x14ac:dyDescent="0.25">
      <c r="A151" s="306" t="str">
        <f>IF(B151=1,A123,"")</f>
        <v/>
      </c>
      <c r="B151" s="43" t="str">
        <f t="shared" si="9"/>
        <v/>
      </c>
      <c r="C151" s="117">
        <f>CAD!$F$9</f>
        <v>0</v>
      </c>
      <c r="D151" s="41">
        <v>0</v>
      </c>
      <c r="E151" s="41">
        <v>0</v>
      </c>
      <c r="F151" s="41">
        <v>0</v>
      </c>
      <c r="G151" s="41">
        <v>0</v>
      </c>
      <c r="H151" s="41">
        <v>0</v>
      </c>
      <c r="I151" s="41">
        <v>0</v>
      </c>
      <c r="J151" s="41">
        <v>0</v>
      </c>
      <c r="K151" s="41">
        <v>0</v>
      </c>
      <c r="L151" s="41">
        <v>0</v>
      </c>
      <c r="M151" s="41">
        <v>0</v>
      </c>
      <c r="N151" s="41">
        <v>0</v>
      </c>
      <c r="O151" s="41">
        <v>0</v>
      </c>
      <c r="P151" s="50">
        <f t="shared" si="10"/>
        <v>0</v>
      </c>
    </row>
    <row r="152" spans="1:16" hidden="1" x14ac:dyDescent="0.25">
      <c r="A152" s="306" t="str">
        <f>IF(B152=1,A123,"")</f>
        <v/>
      </c>
      <c r="B152" s="43" t="str">
        <f t="shared" si="9"/>
        <v/>
      </c>
      <c r="C152" s="117">
        <f>CAD!$F$10</f>
        <v>0</v>
      </c>
      <c r="D152" s="41">
        <v>0</v>
      </c>
      <c r="E152" s="41">
        <v>0</v>
      </c>
      <c r="F152" s="41">
        <v>0</v>
      </c>
      <c r="G152" s="41">
        <v>0</v>
      </c>
      <c r="H152" s="41">
        <v>0</v>
      </c>
      <c r="I152" s="41">
        <v>0</v>
      </c>
      <c r="J152" s="41">
        <v>0</v>
      </c>
      <c r="K152" s="41">
        <v>0</v>
      </c>
      <c r="L152" s="41">
        <v>0</v>
      </c>
      <c r="M152" s="41">
        <v>0</v>
      </c>
      <c r="N152" s="41">
        <v>0</v>
      </c>
      <c r="O152" s="41">
        <v>0</v>
      </c>
      <c r="P152" s="50">
        <f t="shared" si="10"/>
        <v>0</v>
      </c>
    </row>
    <row r="153" spans="1:16" hidden="1" x14ac:dyDescent="0.25">
      <c r="A153" s="306" t="str">
        <f>IF(B153=1,A123,"")</f>
        <v/>
      </c>
      <c r="B153" s="43" t="str">
        <f t="shared" si="9"/>
        <v/>
      </c>
      <c r="C153" s="117">
        <f>CAD!$F$11</f>
        <v>0</v>
      </c>
      <c r="D153" s="41">
        <v>0</v>
      </c>
      <c r="E153" s="41">
        <v>0</v>
      </c>
      <c r="F153" s="41">
        <v>0</v>
      </c>
      <c r="G153" s="41">
        <v>0</v>
      </c>
      <c r="H153" s="41">
        <v>0</v>
      </c>
      <c r="I153" s="41">
        <v>0</v>
      </c>
      <c r="J153" s="41">
        <v>0</v>
      </c>
      <c r="K153" s="41">
        <v>0</v>
      </c>
      <c r="L153" s="41">
        <v>0</v>
      </c>
      <c r="M153" s="41">
        <v>0</v>
      </c>
      <c r="N153" s="41">
        <v>0</v>
      </c>
      <c r="O153" s="41">
        <v>0</v>
      </c>
      <c r="P153" s="50">
        <f t="shared" si="10"/>
        <v>0</v>
      </c>
    </row>
    <row r="154" spans="1:16" hidden="1" x14ac:dyDescent="0.25">
      <c r="A154" s="306" t="str">
        <f>IF(B154=1,A123,"")</f>
        <v/>
      </c>
      <c r="B154" s="43" t="str">
        <f t="shared" si="9"/>
        <v/>
      </c>
      <c r="C154" s="117">
        <f>CAD!$F$12</f>
        <v>0</v>
      </c>
      <c r="D154" s="41">
        <v>0</v>
      </c>
      <c r="E154" s="41">
        <v>0</v>
      </c>
      <c r="F154" s="41">
        <v>0</v>
      </c>
      <c r="G154" s="41">
        <v>0</v>
      </c>
      <c r="H154" s="41">
        <v>0</v>
      </c>
      <c r="I154" s="41">
        <v>0</v>
      </c>
      <c r="J154" s="41">
        <v>0</v>
      </c>
      <c r="K154" s="41">
        <v>0</v>
      </c>
      <c r="L154" s="41">
        <v>0</v>
      </c>
      <c r="M154" s="41">
        <v>0</v>
      </c>
      <c r="N154" s="41">
        <v>0</v>
      </c>
      <c r="O154" s="41">
        <v>0</v>
      </c>
      <c r="P154" s="50">
        <f t="shared" si="10"/>
        <v>0</v>
      </c>
    </row>
    <row r="155" spans="1:16" hidden="1" x14ac:dyDescent="0.25">
      <c r="A155" s="306" t="str">
        <f>IF(B155=1,A123,"")</f>
        <v/>
      </c>
      <c r="B155" s="43" t="str">
        <f t="shared" si="9"/>
        <v/>
      </c>
      <c r="C155" s="117">
        <f>CAD!$F$13</f>
        <v>0</v>
      </c>
      <c r="D155" s="41">
        <v>0</v>
      </c>
      <c r="E155" s="41">
        <v>0</v>
      </c>
      <c r="F155" s="41">
        <v>0</v>
      </c>
      <c r="G155" s="41">
        <v>0</v>
      </c>
      <c r="H155" s="41">
        <v>0</v>
      </c>
      <c r="I155" s="41">
        <v>0</v>
      </c>
      <c r="J155" s="41">
        <v>0</v>
      </c>
      <c r="K155" s="41">
        <v>0</v>
      </c>
      <c r="L155" s="41">
        <v>0</v>
      </c>
      <c r="M155" s="41">
        <v>0</v>
      </c>
      <c r="N155" s="41">
        <v>0</v>
      </c>
      <c r="O155" s="41">
        <v>0</v>
      </c>
      <c r="P155" s="50">
        <f t="shared" si="10"/>
        <v>0</v>
      </c>
    </row>
    <row r="156" spans="1:16" hidden="1" x14ac:dyDescent="0.25">
      <c r="A156" s="306" t="str">
        <f>IF(B156=1,A123,"")</f>
        <v/>
      </c>
      <c r="B156" s="43" t="str">
        <f t="shared" si="9"/>
        <v/>
      </c>
      <c r="C156" s="117">
        <f>CAD!$F$14</f>
        <v>0</v>
      </c>
      <c r="D156" s="41">
        <v>0</v>
      </c>
      <c r="E156" s="41">
        <v>0</v>
      </c>
      <c r="F156" s="41">
        <v>0</v>
      </c>
      <c r="G156" s="41">
        <v>0</v>
      </c>
      <c r="H156" s="41">
        <v>0</v>
      </c>
      <c r="I156" s="41">
        <v>0</v>
      </c>
      <c r="J156" s="41">
        <v>0</v>
      </c>
      <c r="K156" s="41">
        <v>0</v>
      </c>
      <c r="L156" s="41">
        <v>0</v>
      </c>
      <c r="M156" s="41">
        <v>0</v>
      </c>
      <c r="N156" s="41">
        <v>0</v>
      </c>
      <c r="O156" s="41">
        <v>0</v>
      </c>
      <c r="P156" s="50">
        <f t="shared" si="10"/>
        <v>0</v>
      </c>
    </row>
    <row r="157" spans="1:16" hidden="1" x14ac:dyDescent="0.25">
      <c r="A157" s="306" t="str">
        <f>IF(B157=1,A123,"")</f>
        <v/>
      </c>
      <c r="B157" s="43" t="str">
        <f t="shared" si="9"/>
        <v/>
      </c>
      <c r="C157" s="117">
        <f>CAD!$F$15</f>
        <v>0</v>
      </c>
      <c r="D157" s="41">
        <v>0</v>
      </c>
      <c r="E157" s="41">
        <v>0</v>
      </c>
      <c r="F157" s="41">
        <v>0</v>
      </c>
      <c r="G157" s="41">
        <v>0</v>
      </c>
      <c r="H157" s="41">
        <v>0</v>
      </c>
      <c r="I157" s="41">
        <v>0</v>
      </c>
      <c r="J157" s="41">
        <v>0</v>
      </c>
      <c r="K157" s="41">
        <v>0</v>
      </c>
      <c r="L157" s="41">
        <v>0</v>
      </c>
      <c r="M157" s="41">
        <v>0</v>
      </c>
      <c r="N157" s="41">
        <v>0</v>
      </c>
      <c r="O157" s="41">
        <v>0</v>
      </c>
      <c r="P157" s="50">
        <f t="shared" si="10"/>
        <v>0</v>
      </c>
    </row>
    <row r="158" spans="1:16" hidden="1" x14ac:dyDescent="0.25">
      <c r="A158" s="306" t="str">
        <f>IF(B158=1,A123,"")</f>
        <v/>
      </c>
      <c r="B158" s="43" t="str">
        <f t="shared" si="9"/>
        <v/>
      </c>
      <c r="C158" s="117">
        <f>CAD!$F$16</f>
        <v>0</v>
      </c>
      <c r="D158" s="41">
        <v>0</v>
      </c>
      <c r="E158" s="41">
        <v>0</v>
      </c>
      <c r="F158" s="41">
        <v>0</v>
      </c>
      <c r="G158" s="41">
        <v>0</v>
      </c>
      <c r="H158" s="41">
        <v>0</v>
      </c>
      <c r="I158" s="41">
        <v>0</v>
      </c>
      <c r="J158" s="41">
        <v>0</v>
      </c>
      <c r="K158" s="41">
        <v>0</v>
      </c>
      <c r="L158" s="41">
        <v>0</v>
      </c>
      <c r="M158" s="41">
        <v>0</v>
      </c>
      <c r="N158" s="41">
        <v>0</v>
      </c>
      <c r="O158" s="41">
        <v>0</v>
      </c>
      <c r="P158" s="50">
        <f t="shared" si="10"/>
        <v>0</v>
      </c>
    </row>
    <row r="159" spans="1:16" hidden="1" x14ac:dyDescent="0.25">
      <c r="A159" s="306" t="str">
        <f>IF(B159=1,A123,"")</f>
        <v/>
      </c>
      <c r="B159" s="43" t="str">
        <f t="shared" si="9"/>
        <v/>
      </c>
      <c r="C159" s="117">
        <f>CAD!$F$17</f>
        <v>0</v>
      </c>
      <c r="D159" s="41">
        <v>0</v>
      </c>
      <c r="E159" s="41">
        <v>0</v>
      </c>
      <c r="F159" s="41">
        <v>0</v>
      </c>
      <c r="G159" s="41">
        <v>0</v>
      </c>
      <c r="H159" s="41">
        <v>0</v>
      </c>
      <c r="I159" s="41">
        <v>0</v>
      </c>
      <c r="J159" s="41">
        <v>0</v>
      </c>
      <c r="K159" s="41">
        <v>0</v>
      </c>
      <c r="L159" s="41">
        <v>0</v>
      </c>
      <c r="M159" s="41">
        <v>0</v>
      </c>
      <c r="N159" s="41">
        <v>0</v>
      </c>
      <c r="O159" s="41">
        <v>0</v>
      </c>
      <c r="P159" s="50">
        <f t="shared" si="10"/>
        <v>0</v>
      </c>
    </row>
    <row r="160" spans="1:16" hidden="1" x14ac:dyDescent="0.25">
      <c r="A160" s="306" t="str">
        <f>IF(B160=1,A123,"")</f>
        <v/>
      </c>
      <c r="B160" s="43" t="str">
        <f t="shared" si="9"/>
        <v/>
      </c>
      <c r="C160" s="117">
        <f>CAD!$F$18</f>
        <v>0</v>
      </c>
      <c r="D160" s="41">
        <v>0</v>
      </c>
      <c r="E160" s="41">
        <v>0</v>
      </c>
      <c r="F160" s="41">
        <v>0</v>
      </c>
      <c r="G160" s="41">
        <v>0</v>
      </c>
      <c r="H160" s="41">
        <v>0</v>
      </c>
      <c r="I160" s="41">
        <v>0</v>
      </c>
      <c r="J160" s="41">
        <v>0</v>
      </c>
      <c r="K160" s="41">
        <v>0</v>
      </c>
      <c r="L160" s="41">
        <v>0</v>
      </c>
      <c r="M160" s="41">
        <v>0</v>
      </c>
      <c r="N160" s="41">
        <v>0</v>
      </c>
      <c r="O160" s="41">
        <v>0</v>
      </c>
      <c r="P160" s="50">
        <f t="shared" si="10"/>
        <v>0</v>
      </c>
    </row>
    <row r="161" spans="1:20" hidden="1" x14ac:dyDescent="0.25">
      <c r="A161" s="306" t="str">
        <f>IF(B161=1,A123,"")</f>
        <v/>
      </c>
      <c r="B161" s="43" t="str">
        <f t="shared" si="9"/>
        <v/>
      </c>
      <c r="C161" s="117">
        <f>CAD!$F$19</f>
        <v>0</v>
      </c>
      <c r="D161" s="41">
        <v>0</v>
      </c>
      <c r="E161" s="41">
        <v>0</v>
      </c>
      <c r="F161" s="41">
        <v>0</v>
      </c>
      <c r="G161" s="41">
        <v>0</v>
      </c>
      <c r="H161" s="41">
        <v>0</v>
      </c>
      <c r="I161" s="41">
        <v>0</v>
      </c>
      <c r="J161" s="41">
        <v>0</v>
      </c>
      <c r="K161" s="41">
        <v>0</v>
      </c>
      <c r="L161" s="41">
        <v>0</v>
      </c>
      <c r="M161" s="41">
        <v>0</v>
      </c>
      <c r="N161" s="41">
        <v>0</v>
      </c>
      <c r="O161" s="41">
        <v>0</v>
      </c>
      <c r="P161" s="50">
        <f t="shared" si="10"/>
        <v>0</v>
      </c>
    </row>
    <row r="162" spans="1:20" hidden="1" x14ac:dyDescent="0.25">
      <c r="A162" s="306" t="str">
        <f>IF(B162=1,A123,"")</f>
        <v/>
      </c>
      <c r="B162" s="43" t="str">
        <f t="shared" si="9"/>
        <v/>
      </c>
      <c r="C162" s="117">
        <f>CAD!$F$20</f>
        <v>0</v>
      </c>
      <c r="D162" s="41">
        <v>0</v>
      </c>
      <c r="E162" s="41">
        <v>0</v>
      </c>
      <c r="F162" s="41">
        <v>0</v>
      </c>
      <c r="G162" s="41">
        <v>0</v>
      </c>
      <c r="H162" s="41">
        <v>0</v>
      </c>
      <c r="I162" s="41">
        <v>0</v>
      </c>
      <c r="J162" s="41">
        <v>0</v>
      </c>
      <c r="K162" s="41">
        <v>0</v>
      </c>
      <c r="L162" s="41">
        <v>0</v>
      </c>
      <c r="M162" s="41">
        <v>0</v>
      </c>
      <c r="N162" s="41">
        <v>0</v>
      </c>
      <c r="O162" s="41">
        <v>0</v>
      </c>
      <c r="P162" s="50">
        <f t="shared" si="10"/>
        <v>0</v>
      </c>
    </row>
    <row r="163" spans="1:20" hidden="1" x14ac:dyDescent="0.25">
      <c r="A163" s="306" t="str">
        <f>IF(B163=1,A123,"")</f>
        <v/>
      </c>
      <c r="B163" s="43" t="str">
        <f t="shared" si="9"/>
        <v/>
      </c>
      <c r="C163" s="117">
        <f>CAD!$F$21</f>
        <v>0</v>
      </c>
      <c r="D163" s="41">
        <v>0</v>
      </c>
      <c r="E163" s="41">
        <v>0</v>
      </c>
      <c r="F163" s="41">
        <v>0</v>
      </c>
      <c r="G163" s="41">
        <v>0</v>
      </c>
      <c r="H163" s="41">
        <v>0</v>
      </c>
      <c r="I163" s="41">
        <v>0</v>
      </c>
      <c r="J163" s="41">
        <v>0</v>
      </c>
      <c r="K163" s="41">
        <v>0</v>
      </c>
      <c r="L163" s="41">
        <v>0</v>
      </c>
      <c r="M163" s="41">
        <v>0</v>
      </c>
      <c r="N163" s="41">
        <v>0</v>
      </c>
      <c r="O163" s="41">
        <v>0</v>
      </c>
      <c r="P163" s="50">
        <f t="shared" si="10"/>
        <v>0</v>
      </c>
    </row>
    <row r="164" spans="1:20" hidden="1" x14ac:dyDescent="0.25">
      <c r="A164" s="306" t="str">
        <f>IF(B164=1,A123,"")</f>
        <v/>
      </c>
      <c r="B164" s="43" t="str">
        <f t="shared" si="9"/>
        <v/>
      </c>
      <c r="C164" s="117">
        <f>CAD!$F$22</f>
        <v>0</v>
      </c>
      <c r="D164" s="41">
        <v>0</v>
      </c>
      <c r="E164" s="41">
        <v>0</v>
      </c>
      <c r="F164" s="41">
        <v>0</v>
      </c>
      <c r="G164" s="41">
        <v>0</v>
      </c>
      <c r="H164" s="41">
        <v>0</v>
      </c>
      <c r="I164" s="41">
        <v>0</v>
      </c>
      <c r="J164" s="41">
        <v>0</v>
      </c>
      <c r="K164" s="41">
        <v>0</v>
      </c>
      <c r="L164" s="41">
        <v>0</v>
      </c>
      <c r="M164" s="41">
        <v>0</v>
      </c>
      <c r="N164" s="41">
        <v>0</v>
      </c>
      <c r="O164" s="41">
        <v>0</v>
      </c>
      <c r="P164" s="50">
        <f t="shared" si="10"/>
        <v>0</v>
      </c>
    </row>
    <row r="165" spans="1:20" hidden="1" x14ac:dyDescent="0.25">
      <c r="A165" s="306" t="str">
        <f>IF(B165=1,A123,"")</f>
        <v/>
      </c>
      <c r="B165" s="43" t="str">
        <f t="shared" si="9"/>
        <v/>
      </c>
      <c r="C165" s="117">
        <f>CAD!$F$23</f>
        <v>0</v>
      </c>
      <c r="D165" s="41">
        <v>0</v>
      </c>
      <c r="E165" s="41">
        <v>0</v>
      </c>
      <c r="F165" s="41">
        <v>0</v>
      </c>
      <c r="G165" s="41">
        <v>0</v>
      </c>
      <c r="H165" s="41">
        <v>0</v>
      </c>
      <c r="I165" s="41">
        <v>0</v>
      </c>
      <c r="J165" s="41">
        <v>0</v>
      </c>
      <c r="K165" s="41">
        <v>0</v>
      </c>
      <c r="L165" s="41">
        <v>0</v>
      </c>
      <c r="M165" s="41">
        <v>0</v>
      </c>
      <c r="N165" s="41">
        <v>0</v>
      </c>
      <c r="O165" s="41">
        <v>0</v>
      </c>
      <c r="P165" s="50">
        <f t="shared" si="10"/>
        <v>0</v>
      </c>
    </row>
    <row r="166" spans="1:20" hidden="1" x14ac:dyDescent="0.25">
      <c r="A166" s="306" t="str">
        <f>IF(B166=1,A123,"")</f>
        <v/>
      </c>
      <c r="B166" s="43" t="str">
        <f t="shared" si="9"/>
        <v/>
      </c>
      <c r="C166" s="117">
        <f>CAD!$F$24</f>
        <v>0</v>
      </c>
      <c r="D166" s="41">
        <v>0</v>
      </c>
      <c r="E166" s="41">
        <v>0</v>
      </c>
      <c r="F166" s="41">
        <v>0</v>
      </c>
      <c r="G166" s="41">
        <v>0</v>
      </c>
      <c r="H166" s="41">
        <v>0</v>
      </c>
      <c r="I166" s="41">
        <v>0</v>
      </c>
      <c r="J166" s="41">
        <v>0</v>
      </c>
      <c r="K166" s="41">
        <v>0</v>
      </c>
      <c r="L166" s="41">
        <v>0</v>
      </c>
      <c r="M166" s="41">
        <v>0</v>
      </c>
      <c r="N166" s="41">
        <v>0</v>
      </c>
      <c r="O166" s="41">
        <v>0</v>
      </c>
      <c r="P166" s="50">
        <f t="shared" si="10"/>
        <v>0</v>
      </c>
    </row>
    <row r="167" spans="1:20" hidden="1" x14ac:dyDescent="0.25">
      <c r="A167" s="306" t="str">
        <f>IF(B167=1,A123,"")</f>
        <v/>
      </c>
      <c r="B167" s="43" t="str">
        <f t="shared" si="9"/>
        <v/>
      </c>
      <c r="C167" s="117">
        <f>CAD!$F$25</f>
        <v>0</v>
      </c>
      <c r="D167" s="41">
        <v>0</v>
      </c>
      <c r="E167" s="41">
        <v>0</v>
      </c>
      <c r="F167" s="41">
        <v>0</v>
      </c>
      <c r="G167" s="41">
        <v>0</v>
      </c>
      <c r="H167" s="41">
        <v>0</v>
      </c>
      <c r="I167" s="41">
        <v>0</v>
      </c>
      <c r="J167" s="41">
        <v>0</v>
      </c>
      <c r="K167" s="41">
        <v>0</v>
      </c>
      <c r="L167" s="41">
        <v>0</v>
      </c>
      <c r="M167" s="41">
        <v>0</v>
      </c>
      <c r="N167" s="41">
        <v>0</v>
      </c>
      <c r="O167" s="41">
        <v>0</v>
      </c>
      <c r="P167" s="50">
        <f t="shared" si="10"/>
        <v>0</v>
      </c>
    </row>
    <row r="168" spans="1:20" hidden="1" x14ac:dyDescent="0.25">
      <c r="A168" s="306" t="str">
        <f>IF(B168=1,A123,"")</f>
        <v/>
      </c>
      <c r="B168" s="43" t="str">
        <f t="shared" si="9"/>
        <v/>
      </c>
      <c r="C168" s="117">
        <f>CAD!$F$26</f>
        <v>0</v>
      </c>
      <c r="D168" s="41">
        <v>0</v>
      </c>
      <c r="E168" s="41">
        <v>0</v>
      </c>
      <c r="F168" s="41">
        <v>0</v>
      </c>
      <c r="G168" s="41">
        <v>0</v>
      </c>
      <c r="H168" s="41">
        <v>0</v>
      </c>
      <c r="I168" s="41">
        <v>0</v>
      </c>
      <c r="J168" s="41">
        <v>0</v>
      </c>
      <c r="K168" s="41">
        <v>0</v>
      </c>
      <c r="L168" s="41">
        <v>0</v>
      </c>
      <c r="M168" s="41">
        <v>0</v>
      </c>
      <c r="N168" s="41">
        <v>0</v>
      </c>
      <c r="O168" s="41">
        <v>0</v>
      </c>
      <c r="P168" s="50">
        <f t="shared" si="10"/>
        <v>0</v>
      </c>
    </row>
    <row r="169" spans="1:20" hidden="1" x14ac:dyDescent="0.25">
      <c r="A169" s="306" t="str">
        <f>IF(B169=1,A123,"")</f>
        <v/>
      </c>
      <c r="B169" s="43" t="str">
        <f t="shared" si="9"/>
        <v/>
      </c>
      <c r="C169" s="117">
        <f>CAD!$F$27</f>
        <v>0</v>
      </c>
      <c r="D169" s="41">
        <v>0</v>
      </c>
      <c r="E169" s="41">
        <v>0</v>
      </c>
      <c r="F169" s="41">
        <v>0</v>
      </c>
      <c r="G169" s="41">
        <v>0</v>
      </c>
      <c r="H169" s="41">
        <v>0</v>
      </c>
      <c r="I169" s="41">
        <v>0</v>
      </c>
      <c r="J169" s="41">
        <v>0</v>
      </c>
      <c r="K169" s="41">
        <v>0</v>
      </c>
      <c r="L169" s="41">
        <v>0</v>
      </c>
      <c r="M169" s="41">
        <v>0</v>
      </c>
      <c r="N169" s="41">
        <v>0</v>
      </c>
      <c r="O169" s="41">
        <v>0</v>
      </c>
      <c r="P169" s="50">
        <f t="shared" si="10"/>
        <v>0</v>
      </c>
    </row>
    <row r="170" spans="1:20" hidden="1" x14ac:dyDescent="0.25">
      <c r="A170" s="306" t="str">
        <f>IF(B170=1,A123,"")</f>
        <v/>
      </c>
      <c r="B170" s="43" t="str">
        <f t="shared" si="9"/>
        <v/>
      </c>
      <c r="C170" s="117">
        <f>CAD!$F$28</f>
        <v>0</v>
      </c>
      <c r="D170" s="41">
        <v>0</v>
      </c>
      <c r="E170" s="41">
        <v>0</v>
      </c>
      <c r="F170" s="41">
        <v>0</v>
      </c>
      <c r="G170" s="41">
        <v>0</v>
      </c>
      <c r="H170" s="41">
        <v>0</v>
      </c>
      <c r="I170" s="41">
        <v>0</v>
      </c>
      <c r="J170" s="41">
        <v>0</v>
      </c>
      <c r="K170" s="41">
        <v>0</v>
      </c>
      <c r="L170" s="41">
        <v>0</v>
      </c>
      <c r="M170" s="41">
        <v>0</v>
      </c>
      <c r="N170" s="41">
        <v>0</v>
      </c>
      <c r="O170" s="41">
        <v>0</v>
      </c>
      <c r="P170" s="50">
        <f t="shared" si="10"/>
        <v>0</v>
      </c>
    </row>
    <row r="171" spans="1:20" hidden="1" x14ac:dyDescent="0.25">
      <c r="A171" s="306" t="str">
        <f>IF(B171=1,A123,"")</f>
        <v/>
      </c>
      <c r="B171" s="43" t="str">
        <f t="shared" si="9"/>
        <v/>
      </c>
      <c r="C171" s="117">
        <f>CAD!$F$29</f>
        <v>0</v>
      </c>
      <c r="D171" s="41">
        <v>0</v>
      </c>
      <c r="E171" s="41">
        <v>0</v>
      </c>
      <c r="F171" s="41">
        <v>0</v>
      </c>
      <c r="G171" s="41">
        <v>0</v>
      </c>
      <c r="H171" s="41">
        <v>0</v>
      </c>
      <c r="I171" s="41">
        <v>0</v>
      </c>
      <c r="J171" s="41">
        <v>0</v>
      </c>
      <c r="K171" s="41">
        <v>0</v>
      </c>
      <c r="L171" s="41">
        <v>0</v>
      </c>
      <c r="M171" s="41">
        <v>0</v>
      </c>
      <c r="N171" s="41">
        <v>0</v>
      </c>
      <c r="O171" s="41">
        <v>0</v>
      </c>
      <c r="P171" s="50">
        <f t="shared" si="10"/>
        <v>0</v>
      </c>
    </row>
    <row r="172" spans="1:20" hidden="1" x14ac:dyDescent="0.25">
      <c r="A172" s="306" t="str">
        <f>IF(B172=1,A123,"")</f>
        <v/>
      </c>
      <c r="B172" s="43" t="str">
        <f t="shared" si="9"/>
        <v/>
      </c>
      <c r="C172" s="117">
        <f>CAD!$F$30</f>
        <v>0</v>
      </c>
      <c r="D172" s="41">
        <v>0</v>
      </c>
      <c r="E172" s="41">
        <v>0</v>
      </c>
      <c r="F172" s="41">
        <v>0</v>
      </c>
      <c r="G172" s="41">
        <v>0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0</v>
      </c>
      <c r="O172" s="41">
        <v>0</v>
      </c>
      <c r="P172" s="50">
        <f t="shared" si="10"/>
        <v>0</v>
      </c>
    </row>
    <row r="173" spans="1:20" hidden="1" x14ac:dyDescent="0.25">
      <c r="A173" s="303" t="str">
        <f>IF(B173=1,A123,"")</f>
        <v/>
      </c>
      <c r="B173" s="43" t="str">
        <f t="shared" si="9"/>
        <v/>
      </c>
      <c r="C173" s="117">
        <f>CAD!$F$31</f>
        <v>0</v>
      </c>
      <c r="D173" s="41">
        <v>0</v>
      </c>
      <c r="E173" s="41">
        <v>0</v>
      </c>
      <c r="F173" s="41">
        <v>0</v>
      </c>
      <c r="G173" s="41">
        <v>0</v>
      </c>
      <c r="H173" s="41">
        <v>0</v>
      </c>
      <c r="I173" s="41">
        <v>0</v>
      </c>
      <c r="J173" s="41">
        <v>0</v>
      </c>
      <c r="K173" s="41">
        <v>0</v>
      </c>
      <c r="L173" s="41">
        <v>0</v>
      </c>
      <c r="M173" s="41">
        <v>0</v>
      </c>
      <c r="N173" s="41">
        <v>0</v>
      </c>
      <c r="O173" s="41">
        <v>0</v>
      </c>
      <c r="P173" s="50">
        <f t="shared" si="10"/>
        <v>0</v>
      </c>
      <c r="T173" s="9"/>
    </row>
    <row r="174" spans="1:20" hidden="1" x14ac:dyDescent="0.25">
      <c r="A174" s="303">
        <f>A123</f>
        <v>2020</v>
      </c>
      <c r="P174" s="47"/>
    </row>
    <row r="175" spans="1:20" ht="15.75" hidden="1" thickBot="1" x14ac:dyDescent="0.3">
      <c r="A175" s="303">
        <f>A123</f>
        <v>2020</v>
      </c>
      <c r="C175" s="155" t="s">
        <v>208</v>
      </c>
      <c r="D175" s="156">
        <f>PREV_D!D123</f>
        <v>0</v>
      </c>
      <c r="E175" s="156">
        <f>PREV_D!E123</f>
        <v>0</v>
      </c>
      <c r="F175" s="156">
        <f>PREV_D!F123</f>
        <v>0</v>
      </c>
      <c r="G175" s="156">
        <f>PREV_D!G123</f>
        <v>0</v>
      </c>
      <c r="H175" s="156">
        <f>PREV_D!H123</f>
        <v>0</v>
      </c>
      <c r="I175" s="156">
        <f>PREV_D!I123</f>
        <v>0</v>
      </c>
      <c r="J175" s="156">
        <f>PREV_D!J123</f>
        <v>0</v>
      </c>
      <c r="K175" s="156">
        <f>PREV_D!K123</f>
        <v>0</v>
      </c>
      <c r="L175" s="156">
        <f>PREV_D!L123</f>
        <v>0</v>
      </c>
      <c r="M175" s="156">
        <f>PREV_D!M123</f>
        <v>0</v>
      </c>
      <c r="N175" s="156">
        <f>PREV_D!N123</f>
        <v>0</v>
      </c>
      <c r="O175" s="156">
        <f>PREV_D!O123</f>
        <v>0</v>
      </c>
      <c r="P175" s="157">
        <f>SUM(D175:O175)</f>
        <v>0</v>
      </c>
    </row>
    <row r="176" spans="1:20" hidden="1" x14ac:dyDescent="0.25">
      <c r="A176" s="303">
        <f>A123</f>
        <v>2020</v>
      </c>
      <c r="P176" s="47"/>
    </row>
    <row r="177" spans="1:16" hidden="1" x14ac:dyDescent="0.25">
      <c r="A177" s="303">
        <f>A123</f>
        <v>2020</v>
      </c>
      <c r="C177" s="74" t="s">
        <v>209</v>
      </c>
      <c r="D177" s="38">
        <f>D123-D175</f>
        <v>0</v>
      </c>
      <c r="E177" s="38">
        <f t="shared" ref="E177:P177" si="11">E123-E175</f>
        <v>0</v>
      </c>
      <c r="F177" s="38">
        <f t="shared" si="11"/>
        <v>0</v>
      </c>
      <c r="G177" s="38">
        <f t="shared" si="11"/>
        <v>0</v>
      </c>
      <c r="H177" s="38">
        <f t="shared" si="11"/>
        <v>0</v>
      </c>
      <c r="I177" s="38">
        <f t="shared" si="11"/>
        <v>0</v>
      </c>
      <c r="J177" s="38">
        <f t="shared" si="11"/>
        <v>0</v>
      </c>
      <c r="K177" s="38">
        <f t="shared" si="11"/>
        <v>0</v>
      </c>
      <c r="L177" s="38">
        <f t="shared" si="11"/>
        <v>0</v>
      </c>
      <c r="M177" s="38">
        <f t="shared" si="11"/>
        <v>0</v>
      </c>
      <c r="N177" s="38">
        <f t="shared" si="11"/>
        <v>0</v>
      </c>
      <c r="O177" s="38">
        <f t="shared" si="11"/>
        <v>0</v>
      </c>
      <c r="P177" s="48">
        <f t="shared" si="11"/>
        <v>0</v>
      </c>
    </row>
    <row r="178" spans="1:16" hidden="1" x14ac:dyDescent="0.25">
      <c r="A178" s="306"/>
    </row>
    <row r="179" spans="1:16" hidden="1" x14ac:dyDescent="0.25">
      <c r="A179" s="306"/>
    </row>
    <row r="180" spans="1:16" ht="15" hidden="1" customHeight="1" thickBot="1" x14ac:dyDescent="0.3">
      <c r="A180" s="306">
        <f>A123+1</f>
        <v>2021</v>
      </c>
      <c r="C180" s="158" t="s">
        <v>207</v>
      </c>
      <c r="D180" s="160">
        <f t="shared" ref="D180:P180" si="12">SUM(D181:D230)</f>
        <v>0</v>
      </c>
      <c r="E180" s="160">
        <f t="shared" si="12"/>
        <v>0</v>
      </c>
      <c r="F180" s="160">
        <f t="shared" si="12"/>
        <v>0</v>
      </c>
      <c r="G180" s="160">
        <f t="shared" si="12"/>
        <v>0</v>
      </c>
      <c r="H180" s="160">
        <f t="shared" si="12"/>
        <v>0</v>
      </c>
      <c r="I180" s="160">
        <f t="shared" si="12"/>
        <v>0</v>
      </c>
      <c r="J180" s="160">
        <f t="shared" si="12"/>
        <v>0</v>
      </c>
      <c r="K180" s="160">
        <f t="shared" si="12"/>
        <v>0</v>
      </c>
      <c r="L180" s="160">
        <f t="shared" si="12"/>
        <v>0</v>
      </c>
      <c r="M180" s="160">
        <f t="shared" si="12"/>
        <v>0</v>
      </c>
      <c r="N180" s="160">
        <f t="shared" si="12"/>
        <v>0</v>
      </c>
      <c r="O180" s="160">
        <f t="shared" si="12"/>
        <v>0</v>
      </c>
      <c r="P180" s="160">
        <f t="shared" si="12"/>
        <v>0</v>
      </c>
    </row>
    <row r="181" spans="1:16" hidden="1" x14ac:dyDescent="0.25">
      <c r="A181" s="306">
        <f>IF(B181=1,A180,"")</f>
        <v>2021</v>
      </c>
      <c r="B181" s="43">
        <f>IF(C181&lt;&gt;0,1,"")</f>
        <v>1</v>
      </c>
      <c r="C181" s="154" t="str">
        <f>CAD!$D$7</f>
        <v>SALÁRIOS</v>
      </c>
      <c r="D181" s="42">
        <v>0</v>
      </c>
      <c r="E181" s="42">
        <v>0</v>
      </c>
      <c r="F181" s="42">
        <v>0</v>
      </c>
      <c r="G181" s="42">
        <v>0</v>
      </c>
      <c r="H181" s="42">
        <v>0</v>
      </c>
      <c r="I181" s="42">
        <v>0</v>
      </c>
      <c r="J181" s="42">
        <v>0</v>
      </c>
      <c r="K181" s="42">
        <v>0</v>
      </c>
      <c r="L181" s="42">
        <v>0</v>
      </c>
      <c r="M181" s="42">
        <v>0</v>
      </c>
      <c r="N181" s="42">
        <v>0</v>
      </c>
      <c r="O181" s="42">
        <v>0</v>
      </c>
      <c r="P181" s="115">
        <f>SUM(D181:O181)</f>
        <v>0</v>
      </c>
    </row>
    <row r="182" spans="1:16" hidden="1" x14ac:dyDescent="0.25">
      <c r="A182" s="306">
        <f>IF(B182=1,A180,"")</f>
        <v>2021</v>
      </c>
      <c r="B182" s="43">
        <f t="shared" ref="B182:B230" si="13">IF(C182&lt;&gt;0,1,"")</f>
        <v>1</v>
      </c>
      <c r="C182" s="154" t="str">
        <f>CAD!$D$8</f>
        <v>RELATÓRIOS</v>
      </c>
      <c r="D182" s="42">
        <v>0</v>
      </c>
      <c r="E182" s="42">
        <v>0</v>
      </c>
      <c r="F182" s="42">
        <v>0</v>
      </c>
      <c r="G182" s="42">
        <v>0</v>
      </c>
      <c r="H182" s="42">
        <v>0</v>
      </c>
      <c r="I182" s="42">
        <v>0</v>
      </c>
      <c r="J182" s="42">
        <v>0</v>
      </c>
      <c r="K182" s="42">
        <v>0</v>
      </c>
      <c r="L182" s="42">
        <v>0</v>
      </c>
      <c r="M182" s="42">
        <v>0</v>
      </c>
      <c r="N182" s="42">
        <v>0</v>
      </c>
      <c r="O182" s="42">
        <v>0</v>
      </c>
      <c r="P182" s="50">
        <f t="shared" ref="P182:P230" si="14">SUM(D182:O182)</f>
        <v>0</v>
      </c>
    </row>
    <row r="183" spans="1:16" hidden="1" x14ac:dyDescent="0.25">
      <c r="A183" s="306">
        <f>IF(B183=1,A180,"")</f>
        <v>2021</v>
      </c>
      <c r="B183" s="43">
        <f t="shared" si="13"/>
        <v>1</v>
      </c>
      <c r="C183" s="117" t="str">
        <f>CAD!$D$9</f>
        <v>HORAS EXTRAS</v>
      </c>
      <c r="D183" s="41">
        <v>0</v>
      </c>
      <c r="E183" s="41">
        <v>0</v>
      </c>
      <c r="F183" s="41">
        <v>0</v>
      </c>
      <c r="G183" s="41">
        <v>0</v>
      </c>
      <c r="H183" s="41">
        <v>0</v>
      </c>
      <c r="I183" s="41">
        <v>0</v>
      </c>
      <c r="J183" s="41">
        <v>0</v>
      </c>
      <c r="K183" s="41">
        <v>0</v>
      </c>
      <c r="L183" s="41">
        <v>0</v>
      </c>
      <c r="M183" s="41">
        <v>0</v>
      </c>
      <c r="N183" s="41">
        <v>0</v>
      </c>
      <c r="O183" s="41">
        <v>0</v>
      </c>
      <c r="P183" s="50">
        <f t="shared" si="14"/>
        <v>0</v>
      </c>
    </row>
    <row r="184" spans="1:16" hidden="1" x14ac:dyDescent="0.25">
      <c r="A184" s="306">
        <f>IF(B184=1,A180,"")</f>
        <v>2021</v>
      </c>
      <c r="B184" s="43">
        <f t="shared" si="13"/>
        <v>1</v>
      </c>
      <c r="C184" s="117" t="str">
        <f>CAD!$D$10</f>
        <v>OUTROS</v>
      </c>
      <c r="D184" s="41">
        <v>0</v>
      </c>
      <c r="E184" s="41">
        <v>0</v>
      </c>
      <c r="F184" s="41">
        <v>0</v>
      </c>
      <c r="G184" s="41">
        <v>0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50">
        <f t="shared" si="14"/>
        <v>0</v>
      </c>
    </row>
    <row r="185" spans="1:16" hidden="1" x14ac:dyDescent="0.25">
      <c r="A185" s="306">
        <f>IF(B185=1,A180,"")</f>
        <v>2021</v>
      </c>
      <c r="B185" s="43">
        <f t="shared" si="13"/>
        <v>1</v>
      </c>
      <c r="C185" s="117" t="str">
        <f>CAD!$D$11</f>
        <v>ALUGUÉIS</v>
      </c>
      <c r="D185" s="41">
        <v>0</v>
      </c>
      <c r="E185" s="41">
        <v>0</v>
      </c>
      <c r="F185" s="41">
        <v>0</v>
      </c>
      <c r="G185" s="41">
        <v>0</v>
      </c>
      <c r="H185" s="41">
        <v>0</v>
      </c>
      <c r="I185" s="41">
        <v>0</v>
      </c>
      <c r="J185" s="41">
        <v>0</v>
      </c>
      <c r="K185" s="41">
        <v>0</v>
      </c>
      <c r="L185" s="41">
        <v>0</v>
      </c>
      <c r="M185" s="41">
        <v>0</v>
      </c>
      <c r="N185" s="41">
        <v>0</v>
      </c>
      <c r="O185" s="41">
        <v>0</v>
      </c>
      <c r="P185" s="50">
        <f t="shared" si="14"/>
        <v>0</v>
      </c>
    </row>
    <row r="186" spans="1:16" hidden="1" x14ac:dyDescent="0.25">
      <c r="A186" s="306">
        <f>IF(B186=1,A180,"")</f>
        <v>2021</v>
      </c>
      <c r="B186" s="43">
        <f t="shared" si="13"/>
        <v>1</v>
      </c>
      <c r="C186" s="117" t="str">
        <f>CAD!$D$12</f>
        <v>VENDA DE IMÓVEIS</v>
      </c>
      <c r="D186" s="41">
        <v>0</v>
      </c>
      <c r="E186" s="41">
        <v>0</v>
      </c>
      <c r="F186" s="41">
        <v>0</v>
      </c>
      <c r="G186" s="41">
        <v>0</v>
      </c>
      <c r="H186" s="41">
        <v>0</v>
      </c>
      <c r="I186" s="41">
        <v>0</v>
      </c>
      <c r="J186" s="41">
        <v>0</v>
      </c>
      <c r="K186" s="41">
        <v>0</v>
      </c>
      <c r="L186" s="41">
        <v>0</v>
      </c>
      <c r="M186" s="41">
        <v>0</v>
      </c>
      <c r="N186" s="41">
        <v>0</v>
      </c>
      <c r="O186" s="41">
        <v>0</v>
      </c>
      <c r="P186" s="50">
        <f t="shared" si="14"/>
        <v>0</v>
      </c>
    </row>
    <row r="187" spans="1:16" hidden="1" x14ac:dyDescent="0.25">
      <c r="A187" s="306">
        <f>IF(B187=1,A180,"")</f>
        <v>2021</v>
      </c>
      <c r="B187" s="43">
        <f t="shared" si="13"/>
        <v>1</v>
      </c>
      <c r="C187" s="117" t="str">
        <f>CAD!$D$13</f>
        <v>13º SALÁRIO</v>
      </c>
      <c r="D187" s="41">
        <v>0</v>
      </c>
      <c r="E187" s="41">
        <v>0</v>
      </c>
      <c r="F187" s="41">
        <v>0</v>
      </c>
      <c r="G187" s="41">
        <v>0</v>
      </c>
      <c r="H187" s="41">
        <v>0</v>
      </c>
      <c r="I187" s="41">
        <v>0</v>
      </c>
      <c r="J187" s="41">
        <v>0</v>
      </c>
      <c r="K187" s="41">
        <v>0</v>
      </c>
      <c r="L187" s="41">
        <v>0</v>
      </c>
      <c r="M187" s="41">
        <v>0</v>
      </c>
      <c r="N187" s="41">
        <v>0</v>
      </c>
      <c r="O187" s="41">
        <v>0</v>
      </c>
      <c r="P187" s="50">
        <f t="shared" si="14"/>
        <v>0</v>
      </c>
    </row>
    <row r="188" spans="1:16" hidden="1" x14ac:dyDescent="0.25">
      <c r="A188" s="306">
        <f>IF(B188=1,A180,"")</f>
        <v>2021</v>
      </c>
      <c r="B188" s="43">
        <f t="shared" si="13"/>
        <v>1</v>
      </c>
      <c r="C188" s="117" t="str">
        <f>CAD!$D$14</f>
        <v>FÉRIAS</v>
      </c>
      <c r="D188" s="41">
        <v>0</v>
      </c>
      <c r="E188" s="41">
        <v>0</v>
      </c>
      <c r="F188" s="41">
        <v>0</v>
      </c>
      <c r="G188" s="41">
        <v>0</v>
      </c>
      <c r="H188" s="41">
        <v>0</v>
      </c>
      <c r="I188" s="41">
        <v>0</v>
      </c>
      <c r="J188" s="41">
        <v>0</v>
      </c>
      <c r="K188" s="41">
        <v>0</v>
      </c>
      <c r="L188" s="41">
        <v>0</v>
      </c>
      <c r="M188" s="41">
        <v>0</v>
      </c>
      <c r="N188" s="41">
        <v>0</v>
      </c>
      <c r="O188" s="41">
        <v>0</v>
      </c>
      <c r="P188" s="50">
        <f t="shared" si="14"/>
        <v>0</v>
      </c>
    </row>
    <row r="189" spans="1:16" hidden="1" x14ac:dyDescent="0.25">
      <c r="A189" s="306">
        <f>IF(B189=1,A180,"")</f>
        <v>2021</v>
      </c>
      <c r="B189" s="43">
        <f t="shared" si="13"/>
        <v>1</v>
      </c>
      <c r="C189" s="117" t="str">
        <f>CAD!$D$15</f>
        <v>RENDIMENTOS</v>
      </c>
      <c r="D189" s="41">
        <v>0</v>
      </c>
      <c r="E189" s="41">
        <v>0</v>
      </c>
      <c r="F189" s="41">
        <v>0</v>
      </c>
      <c r="G189" s="41">
        <v>0</v>
      </c>
      <c r="H189" s="41">
        <v>0</v>
      </c>
      <c r="I189" s="41">
        <v>0</v>
      </c>
      <c r="J189" s="41">
        <v>0</v>
      </c>
      <c r="K189" s="41">
        <v>0</v>
      </c>
      <c r="L189" s="41">
        <v>0</v>
      </c>
      <c r="M189" s="41">
        <v>0</v>
      </c>
      <c r="N189" s="41">
        <v>0</v>
      </c>
      <c r="O189" s="41">
        <v>0</v>
      </c>
      <c r="P189" s="50">
        <f t="shared" si="14"/>
        <v>0</v>
      </c>
    </row>
    <row r="190" spans="1:16" hidden="1" x14ac:dyDescent="0.25">
      <c r="A190" s="306" t="str">
        <f>IF(B190=1,A180,"")</f>
        <v/>
      </c>
      <c r="B190" s="43" t="str">
        <f t="shared" si="13"/>
        <v/>
      </c>
      <c r="C190" s="117">
        <f>CAD!$D$16</f>
        <v>0</v>
      </c>
      <c r="D190" s="41">
        <v>0</v>
      </c>
      <c r="E190" s="41">
        <v>0</v>
      </c>
      <c r="F190" s="41">
        <v>0</v>
      </c>
      <c r="G190" s="41">
        <v>0</v>
      </c>
      <c r="H190" s="41">
        <v>0</v>
      </c>
      <c r="I190" s="41">
        <v>0</v>
      </c>
      <c r="J190" s="41">
        <v>0</v>
      </c>
      <c r="K190" s="41">
        <v>0</v>
      </c>
      <c r="L190" s="41">
        <v>0</v>
      </c>
      <c r="M190" s="41">
        <v>0</v>
      </c>
      <c r="N190" s="41">
        <v>0</v>
      </c>
      <c r="O190" s="41">
        <v>0</v>
      </c>
      <c r="P190" s="50">
        <f t="shared" si="14"/>
        <v>0</v>
      </c>
    </row>
    <row r="191" spans="1:16" hidden="1" x14ac:dyDescent="0.25">
      <c r="A191" s="306" t="str">
        <f>IF(B191=1,A180,"")</f>
        <v/>
      </c>
      <c r="B191" s="43" t="str">
        <f t="shared" si="13"/>
        <v/>
      </c>
      <c r="C191" s="117">
        <f>CAD!$D$17</f>
        <v>0</v>
      </c>
      <c r="D191" s="41">
        <v>0</v>
      </c>
      <c r="E191" s="41">
        <v>0</v>
      </c>
      <c r="F191" s="41">
        <v>0</v>
      </c>
      <c r="G191" s="41">
        <v>0</v>
      </c>
      <c r="H191" s="41">
        <v>0</v>
      </c>
      <c r="I191" s="41">
        <v>0</v>
      </c>
      <c r="J191" s="41">
        <v>0</v>
      </c>
      <c r="K191" s="41">
        <v>0</v>
      </c>
      <c r="L191" s="41">
        <v>0</v>
      </c>
      <c r="M191" s="41">
        <v>0</v>
      </c>
      <c r="N191" s="41">
        <v>0</v>
      </c>
      <c r="O191" s="41">
        <v>0</v>
      </c>
      <c r="P191" s="50">
        <f t="shared" si="14"/>
        <v>0</v>
      </c>
    </row>
    <row r="192" spans="1:16" hidden="1" x14ac:dyDescent="0.25">
      <c r="A192" s="306" t="str">
        <f>IF(B192=1,A180,"")</f>
        <v/>
      </c>
      <c r="B192" s="43" t="str">
        <f t="shared" si="13"/>
        <v/>
      </c>
      <c r="C192" s="117">
        <f>CAD!$D$18</f>
        <v>0</v>
      </c>
      <c r="D192" s="41">
        <v>0</v>
      </c>
      <c r="E192" s="41">
        <v>0</v>
      </c>
      <c r="F192" s="41">
        <v>0</v>
      </c>
      <c r="G192" s="41">
        <v>0</v>
      </c>
      <c r="H192" s="41">
        <v>0</v>
      </c>
      <c r="I192" s="41">
        <v>0</v>
      </c>
      <c r="J192" s="41">
        <v>0</v>
      </c>
      <c r="K192" s="41">
        <v>0</v>
      </c>
      <c r="L192" s="41">
        <v>0</v>
      </c>
      <c r="M192" s="41">
        <v>0</v>
      </c>
      <c r="N192" s="41">
        <v>0</v>
      </c>
      <c r="O192" s="41">
        <v>0</v>
      </c>
      <c r="P192" s="50">
        <f t="shared" si="14"/>
        <v>0</v>
      </c>
    </row>
    <row r="193" spans="1:16" hidden="1" x14ac:dyDescent="0.25">
      <c r="A193" s="306" t="str">
        <f>IF(B193=1,A180,"")</f>
        <v/>
      </c>
      <c r="B193" s="43" t="str">
        <f t="shared" si="13"/>
        <v/>
      </c>
      <c r="C193" s="117">
        <f>CAD!$D$19</f>
        <v>0</v>
      </c>
      <c r="D193" s="41">
        <v>0</v>
      </c>
      <c r="E193" s="41">
        <v>0</v>
      </c>
      <c r="F193" s="41">
        <v>0</v>
      </c>
      <c r="G193" s="41">
        <v>0</v>
      </c>
      <c r="H193" s="41">
        <v>0</v>
      </c>
      <c r="I193" s="41">
        <v>0</v>
      </c>
      <c r="J193" s="41">
        <v>0</v>
      </c>
      <c r="K193" s="41">
        <v>0</v>
      </c>
      <c r="L193" s="41">
        <v>0</v>
      </c>
      <c r="M193" s="41">
        <v>0</v>
      </c>
      <c r="N193" s="41">
        <v>0</v>
      </c>
      <c r="O193" s="41">
        <v>0</v>
      </c>
      <c r="P193" s="50">
        <f t="shared" si="14"/>
        <v>0</v>
      </c>
    </row>
    <row r="194" spans="1:16" hidden="1" x14ac:dyDescent="0.25">
      <c r="A194" s="306" t="str">
        <f>IF(B194=1,A180,"")</f>
        <v/>
      </c>
      <c r="B194" s="43" t="str">
        <f t="shared" si="13"/>
        <v/>
      </c>
      <c r="C194" s="117">
        <f>CAD!$D$20</f>
        <v>0</v>
      </c>
      <c r="D194" s="41">
        <v>0</v>
      </c>
      <c r="E194" s="41">
        <v>0</v>
      </c>
      <c r="F194" s="41">
        <v>0</v>
      </c>
      <c r="G194" s="41">
        <v>0</v>
      </c>
      <c r="H194" s="41">
        <v>0</v>
      </c>
      <c r="I194" s="41">
        <v>0</v>
      </c>
      <c r="J194" s="41">
        <v>0</v>
      </c>
      <c r="K194" s="41">
        <v>0</v>
      </c>
      <c r="L194" s="41">
        <v>0</v>
      </c>
      <c r="M194" s="41">
        <v>0</v>
      </c>
      <c r="N194" s="41">
        <v>0</v>
      </c>
      <c r="O194" s="41">
        <v>0</v>
      </c>
      <c r="P194" s="50">
        <f t="shared" si="14"/>
        <v>0</v>
      </c>
    </row>
    <row r="195" spans="1:16" hidden="1" x14ac:dyDescent="0.25">
      <c r="A195" s="306" t="str">
        <f>IF(B195=1,A180,"")</f>
        <v/>
      </c>
      <c r="B195" s="43" t="str">
        <f t="shared" si="13"/>
        <v/>
      </c>
      <c r="C195" s="117">
        <f>CAD!$D$21</f>
        <v>0</v>
      </c>
      <c r="D195" s="41">
        <v>0</v>
      </c>
      <c r="E195" s="41">
        <v>0</v>
      </c>
      <c r="F195" s="41">
        <v>0</v>
      </c>
      <c r="G195" s="41">
        <v>0</v>
      </c>
      <c r="H195" s="41">
        <v>0</v>
      </c>
      <c r="I195" s="41">
        <v>0</v>
      </c>
      <c r="J195" s="41">
        <v>0</v>
      </c>
      <c r="K195" s="41">
        <v>0</v>
      </c>
      <c r="L195" s="41">
        <v>0</v>
      </c>
      <c r="M195" s="41">
        <v>0</v>
      </c>
      <c r="N195" s="41">
        <v>0</v>
      </c>
      <c r="O195" s="41">
        <v>0</v>
      </c>
      <c r="P195" s="50">
        <f t="shared" si="14"/>
        <v>0</v>
      </c>
    </row>
    <row r="196" spans="1:16" hidden="1" x14ac:dyDescent="0.25">
      <c r="A196" s="306" t="str">
        <f>IF(B196=1,A180,"")</f>
        <v/>
      </c>
      <c r="B196" s="43" t="str">
        <f t="shared" si="13"/>
        <v/>
      </c>
      <c r="C196" s="117">
        <f>CAD!$D$22</f>
        <v>0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50">
        <f t="shared" si="14"/>
        <v>0</v>
      </c>
    </row>
    <row r="197" spans="1:16" hidden="1" x14ac:dyDescent="0.25">
      <c r="A197" s="306" t="str">
        <f>IF(B197=1,A180,"")</f>
        <v/>
      </c>
      <c r="B197" s="43" t="str">
        <f t="shared" si="13"/>
        <v/>
      </c>
      <c r="C197" s="117">
        <f>CAD!$D$23</f>
        <v>0</v>
      </c>
      <c r="D197" s="41">
        <v>0</v>
      </c>
      <c r="E197" s="41">
        <v>0</v>
      </c>
      <c r="F197" s="41">
        <v>0</v>
      </c>
      <c r="G197" s="41">
        <v>0</v>
      </c>
      <c r="H197" s="41">
        <v>0</v>
      </c>
      <c r="I197" s="41">
        <v>0</v>
      </c>
      <c r="J197" s="41">
        <v>0</v>
      </c>
      <c r="K197" s="41">
        <v>0</v>
      </c>
      <c r="L197" s="41">
        <v>0</v>
      </c>
      <c r="M197" s="41">
        <v>0</v>
      </c>
      <c r="N197" s="41">
        <v>0</v>
      </c>
      <c r="O197" s="41">
        <v>0</v>
      </c>
      <c r="P197" s="50">
        <f t="shared" si="14"/>
        <v>0</v>
      </c>
    </row>
    <row r="198" spans="1:16" hidden="1" x14ac:dyDescent="0.25">
      <c r="A198" s="306" t="str">
        <f>IF(B198=1,A180,"")</f>
        <v/>
      </c>
      <c r="B198" s="43" t="str">
        <f t="shared" si="13"/>
        <v/>
      </c>
      <c r="C198" s="117">
        <f>CAD!$D$24</f>
        <v>0</v>
      </c>
      <c r="D198" s="41">
        <v>0</v>
      </c>
      <c r="E198" s="41">
        <v>0</v>
      </c>
      <c r="F198" s="41">
        <v>0</v>
      </c>
      <c r="G198" s="41">
        <v>0</v>
      </c>
      <c r="H198" s="41">
        <v>0</v>
      </c>
      <c r="I198" s="41">
        <v>0</v>
      </c>
      <c r="J198" s="41">
        <v>0</v>
      </c>
      <c r="K198" s="41">
        <v>0</v>
      </c>
      <c r="L198" s="41">
        <v>0</v>
      </c>
      <c r="M198" s="41">
        <v>0</v>
      </c>
      <c r="N198" s="41">
        <v>0</v>
      </c>
      <c r="O198" s="41">
        <v>0</v>
      </c>
      <c r="P198" s="50">
        <f t="shared" si="14"/>
        <v>0</v>
      </c>
    </row>
    <row r="199" spans="1:16" hidden="1" x14ac:dyDescent="0.25">
      <c r="A199" s="306" t="str">
        <f>IF(B199=1,A180,"")</f>
        <v/>
      </c>
      <c r="B199" s="43" t="str">
        <f t="shared" si="13"/>
        <v/>
      </c>
      <c r="C199" s="117">
        <f>CAD!$D$25</f>
        <v>0</v>
      </c>
      <c r="D199" s="41">
        <v>0</v>
      </c>
      <c r="E199" s="41">
        <v>0</v>
      </c>
      <c r="F199" s="41">
        <v>0</v>
      </c>
      <c r="G199" s="41">
        <v>0</v>
      </c>
      <c r="H199" s="41">
        <v>0</v>
      </c>
      <c r="I199" s="41">
        <v>0</v>
      </c>
      <c r="J199" s="41">
        <v>0</v>
      </c>
      <c r="K199" s="41">
        <v>0</v>
      </c>
      <c r="L199" s="41">
        <v>0</v>
      </c>
      <c r="M199" s="41">
        <v>0</v>
      </c>
      <c r="N199" s="41">
        <v>0</v>
      </c>
      <c r="O199" s="41">
        <v>0</v>
      </c>
      <c r="P199" s="50">
        <f t="shared" si="14"/>
        <v>0</v>
      </c>
    </row>
    <row r="200" spans="1:16" hidden="1" x14ac:dyDescent="0.25">
      <c r="A200" s="306" t="str">
        <f>IF(B200=1,A180,"")</f>
        <v/>
      </c>
      <c r="B200" s="43" t="str">
        <f t="shared" si="13"/>
        <v/>
      </c>
      <c r="C200" s="117">
        <f>CAD!$D$26</f>
        <v>0</v>
      </c>
      <c r="D200" s="41">
        <v>0</v>
      </c>
      <c r="E200" s="41">
        <v>0</v>
      </c>
      <c r="F200" s="41">
        <v>0</v>
      </c>
      <c r="G200" s="41">
        <v>0</v>
      </c>
      <c r="H200" s="41">
        <v>0</v>
      </c>
      <c r="I200" s="41">
        <v>0</v>
      </c>
      <c r="J200" s="41">
        <v>0</v>
      </c>
      <c r="K200" s="41">
        <v>0</v>
      </c>
      <c r="L200" s="41">
        <v>0</v>
      </c>
      <c r="M200" s="41">
        <v>0</v>
      </c>
      <c r="N200" s="41">
        <v>0</v>
      </c>
      <c r="O200" s="41">
        <v>0</v>
      </c>
      <c r="P200" s="50">
        <f t="shared" si="14"/>
        <v>0</v>
      </c>
    </row>
    <row r="201" spans="1:16" hidden="1" x14ac:dyDescent="0.25">
      <c r="A201" s="306" t="str">
        <f>IF(B201=1,A180,"")</f>
        <v/>
      </c>
      <c r="B201" s="43" t="str">
        <f t="shared" si="13"/>
        <v/>
      </c>
      <c r="C201" s="117">
        <f>CAD!$D$27</f>
        <v>0</v>
      </c>
      <c r="D201" s="41">
        <v>0</v>
      </c>
      <c r="E201" s="41">
        <v>0</v>
      </c>
      <c r="F201" s="41">
        <v>0</v>
      </c>
      <c r="G201" s="41">
        <v>0</v>
      </c>
      <c r="H201" s="41">
        <v>0</v>
      </c>
      <c r="I201" s="41">
        <v>0</v>
      </c>
      <c r="J201" s="41">
        <v>0</v>
      </c>
      <c r="K201" s="41">
        <v>0</v>
      </c>
      <c r="L201" s="41">
        <v>0</v>
      </c>
      <c r="M201" s="41">
        <v>0</v>
      </c>
      <c r="N201" s="41">
        <v>0</v>
      </c>
      <c r="O201" s="41">
        <v>0</v>
      </c>
      <c r="P201" s="50">
        <f t="shared" si="14"/>
        <v>0</v>
      </c>
    </row>
    <row r="202" spans="1:16" hidden="1" x14ac:dyDescent="0.25">
      <c r="A202" s="306" t="str">
        <f>IF(B202=1,A180,"")</f>
        <v/>
      </c>
      <c r="B202" s="43" t="str">
        <f t="shared" si="13"/>
        <v/>
      </c>
      <c r="C202" s="117">
        <f>CAD!$D$28</f>
        <v>0</v>
      </c>
      <c r="D202" s="41">
        <v>0</v>
      </c>
      <c r="E202" s="41">
        <v>0</v>
      </c>
      <c r="F202" s="41">
        <v>0</v>
      </c>
      <c r="G202" s="41">
        <v>0</v>
      </c>
      <c r="H202" s="41">
        <v>0</v>
      </c>
      <c r="I202" s="41">
        <v>0</v>
      </c>
      <c r="J202" s="41">
        <v>0</v>
      </c>
      <c r="K202" s="41">
        <v>0</v>
      </c>
      <c r="L202" s="41">
        <v>0</v>
      </c>
      <c r="M202" s="41">
        <v>0</v>
      </c>
      <c r="N202" s="41">
        <v>0</v>
      </c>
      <c r="O202" s="41">
        <v>0</v>
      </c>
      <c r="P202" s="50">
        <f t="shared" si="14"/>
        <v>0</v>
      </c>
    </row>
    <row r="203" spans="1:16" hidden="1" x14ac:dyDescent="0.25">
      <c r="A203" s="306" t="str">
        <f>IF(B203=1,A180,"")</f>
        <v/>
      </c>
      <c r="B203" s="43" t="str">
        <f t="shared" si="13"/>
        <v/>
      </c>
      <c r="C203" s="117">
        <f>CAD!$D$29</f>
        <v>0</v>
      </c>
      <c r="D203" s="41">
        <v>0</v>
      </c>
      <c r="E203" s="41">
        <v>0</v>
      </c>
      <c r="F203" s="41">
        <v>0</v>
      </c>
      <c r="G203" s="41">
        <v>0</v>
      </c>
      <c r="H203" s="41">
        <v>0</v>
      </c>
      <c r="I203" s="41">
        <v>0</v>
      </c>
      <c r="J203" s="41">
        <v>0</v>
      </c>
      <c r="K203" s="41">
        <v>0</v>
      </c>
      <c r="L203" s="41">
        <v>0</v>
      </c>
      <c r="M203" s="41">
        <v>0</v>
      </c>
      <c r="N203" s="41">
        <v>0</v>
      </c>
      <c r="O203" s="41">
        <v>0</v>
      </c>
      <c r="P203" s="50">
        <f t="shared" si="14"/>
        <v>0</v>
      </c>
    </row>
    <row r="204" spans="1:16" hidden="1" x14ac:dyDescent="0.25">
      <c r="A204" s="306" t="str">
        <f>IF(B204=1,A180,"")</f>
        <v/>
      </c>
      <c r="B204" s="43" t="str">
        <f t="shared" si="13"/>
        <v/>
      </c>
      <c r="C204" s="117">
        <f>CAD!$D$30</f>
        <v>0</v>
      </c>
      <c r="D204" s="41">
        <v>0</v>
      </c>
      <c r="E204" s="41">
        <v>0</v>
      </c>
      <c r="F204" s="41">
        <v>0</v>
      </c>
      <c r="G204" s="41">
        <v>0</v>
      </c>
      <c r="H204" s="41">
        <v>0</v>
      </c>
      <c r="I204" s="41">
        <v>0</v>
      </c>
      <c r="J204" s="41">
        <v>0</v>
      </c>
      <c r="K204" s="41">
        <v>0</v>
      </c>
      <c r="L204" s="41">
        <v>0</v>
      </c>
      <c r="M204" s="41">
        <v>0</v>
      </c>
      <c r="N204" s="41">
        <v>0</v>
      </c>
      <c r="O204" s="41">
        <v>0</v>
      </c>
      <c r="P204" s="50">
        <f t="shared" si="14"/>
        <v>0</v>
      </c>
    </row>
    <row r="205" spans="1:16" hidden="1" x14ac:dyDescent="0.25">
      <c r="A205" s="306" t="str">
        <f>IF(B205=1,A180,"")</f>
        <v/>
      </c>
      <c r="B205" s="43" t="str">
        <f t="shared" si="13"/>
        <v/>
      </c>
      <c r="C205" s="117">
        <f>CAD!$D$31</f>
        <v>0</v>
      </c>
      <c r="D205" s="41">
        <v>0</v>
      </c>
      <c r="E205" s="41">
        <v>0</v>
      </c>
      <c r="F205" s="41">
        <v>0</v>
      </c>
      <c r="G205" s="41">
        <v>0</v>
      </c>
      <c r="H205" s="41">
        <v>0</v>
      </c>
      <c r="I205" s="41">
        <v>0</v>
      </c>
      <c r="J205" s="41">
        <v>0</v>
      </c>
      <c r="K205" s="41">
        <v>0</v>
      </c>
      <c r="L205" s="41">
        <v>0</v>
      </c>
      <c r="M205" s="41">
        <v>0</v>
      </c>
      <c r="N205" s="41">
        <v>0</v>
      </c>
      <c r="O205" s="41">
        <v>0</v>
      </c>
      <c r="P205" s="50">
        <f t="shared" si="14"/>
        <v>0</v>
      </c>
    </row>
    <row r="206" spans="1:16" hidden="1" x14ac:dyDescent="0.25">
      <c r="A206" s="306" t="str">
        <f>IF(B206=1,A180,"")</f>
        <v/>
      </c>
      <c r="B206" s="43" t="str">
        <f t="shared" si="13"/>
        <v/>
      </c>
      <c r="C206" s="117">
        <f>CAD!$F$7</f>
        <v>0</v>
      </c>
      <c r="D206" s="41">
        <v>0</v>
      </c>
      <c r="E206" s="41">
        <v>0</v>
      </c>
      <c r="F206" s="41">
        <v>0</v>
      </c>
      <c r="G206" s="41">
        <v>0</v>
      </c>
      <c r="H206" s="41">
        <v>0</v>
      </c>
      <c r="I206" s="41">
        <v>0</v>
      </c>
      <c r="J206" s="41">
        <v>0</v>
      </c>
      <c r="K206" s="41">
        <v>0</v>
      </c>
      <c r="L206" s="41">
        <v>0</v>
      </c>
      <c r="M206" s="41">
        <v>0</v>
      </c>
      <c r="N206" s="41">
        <v>0</v>
      </c>
      <c r="O206" s="41">
        <v>0</v>
      </c>
      <c r="P206" s="50">
        <f t="shared" si="14"/>
        <v>0</v>
      </c>
    </row>
    <row r="207" spans="1:16" hidden="1" x14ac:dyDescent="0.25">
      <c r="A207" s="306" t="str">
        <f>IF(B207=1,A180,"")</f>
        <v/>
      </c>
      <c r="B207" s="43" t="str">
        <f t="shared" si="13"/>
        <v/>
      </c>
      <c r="C207" s="117">
        <f>CAD!$F$8</f>
        <v>0</v>
      </c>
      <c r="D207" s="41">
        <v>0</v>
      </c>
      <c r="E207" s="41">
        <v>0</v>
      </c>
      <c r="F207" s="41">
        <v>0</v>
      </c>
      <c r="G207" s="41">
        <v>0</v>
      </c>
      <c r="H207" s="41">
        <v>0</v>
      </c>
      <c r="I207" s="41">
        <v>0</v>
      </c>
      <c r="J207" s="41">
        <v>0</v>
      </c>
      <c r="K207" s="41">
        <v>0</v>
      </c>
      <c r="L207" s="41">
        <v>0</v>
      </c>
      <c r="M207" s="41">
        <v>0</v>
      </c>
      <c r="N207" s="41">
        <v>0</v>
      </c>
      <c r="O207" s="41">
        <v>0</v>
      </c>
      <c r="P207" s="50">
        <f t="shared" si="14"/>
        <v>0</v>
      </c>
    </row>
    <row r="208" spans="1:16" hidden="1" x14ac:dyDescent="0.25">
      <c r="A208" s="306" t="str">
        <f>IF(B208=1,A180,"")</f>
        <v/>
      </c>
      <c r="B208" s="43" t="str">
        <f t="shared" si="13"/>
        <v/>
      </c>
      <c r="C208" s="117">
        <f>CAD!$F$9</f>
        <v>0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50">
        <f t="shared" si="14"/>
        <v>0</v>
      </c>
    </row>
    <row r="209" spans="1:16" hidden="1" x14ac:dyDescent="0.25">
      <c r="A209" s="306" t="str">
        <f>IF(B209=1,A180,"")</f>
        <v/>
      </c>
      <c r="B209" s="43" t="str">
        <f t="shared" si="13"/>
        <v/>
      </c>
      <c r="C209" s="117">
        <f>CAD!$F$10</f>
        <v>0</v>
      </c>
      <c r="D209" s="41">
        <v>0</v>
      </c>
      <c r="E209" s="41">
        <v>0</v>
      </c>
      <c r="F209" s="41">
        <v>0</v>
      </c>
      <c r="G209" s="41">
        <v>0</v>
      </c>
      <c r="H209" s="41">
        <v>0</v>
      </c>
      <c r="I209" s="41">
        <v>0</v>
      </c>
      <c r="J209" s="41">
        <v>0</v>
      </c>
      <c r="K209" s="41">
        <v>0</v>
      </c>
      <c r="L209" s="41">
        <v>0</v>
      </c>
      <c r="M209" s="41">
        <v>0</v>
      </c>
      <c r="N209" s="41">
        <v>0</v>
      </c>
      <c r="O209" s="41">
        <v>0</v>
      </c>
      <c r="P209" s="50">
        <f t="shared" si="14"/>
        <v>0</v>
      </c>
    </row>
    <row r="210" spans="1:16" hidden="1" x14ac:dyDescent="0.25">
      <c r="A210" s="306" t="str">
        <f>IF(B210=1,A180,"")</f>
        <v/>
      </c>
      <c r="B210" s="43" t="str">
        <f t="shared" si="13"/>
        <v/>
      </c>
      <c r="C210" s="117">
        <f>CAD!$F$11</f>
        <v>0</v>
      </c>
      <c r="D210" s="41">
        <v>0</v>
      </c>
      <c r="E210" s="41">
        <v>0</v>
      </c>
      <c r="F210" s="41">
        <v>0</v>
      </c>
      <c r="G210" s="41">
        <v>0</v>
      </c>
      <c r="H210" s="41">
        <v>0</v>
      </c>
      <c r="I210" s="41">
        <v>0</v>
      </c>
      <c r="J210" s="41">
        <v>0</v>
      </c>
      <c r="K210" s="41">
        <v>0</v>
      </c>
      <c r="L210" s="41">
        <v>0</v>
      </c>
      <c r="M210" s="41">
        <v>0</v>
      </c>
      <c r="N210" s="41">
        <v>0</v>
      </c>
      <c r="O210" s="41">
        <v>0</v>
      </c>
      <c r="P210" s="50">
        <f t="shared" si="14"/>
        <v>0</v>
      </c>
    </row>
    <row r="211" spans="1:16" hidden="1" x14ac:dyDescent="0.25">
      <c r="A211" s="306" t="str">
        <f>IF(B211=1,A180,"")</f>
        <v/>
      </c>
      <c r="B211" s="43" t="str">
        <f t="shared" si="13"/>
        <v/>
      </c>
      <c r="C211" s="117">
        <f>CAD!$F$12</f>
        <v>0</v>
      </c>
      <c r="D211" s="41">
        <v>0</v>
      </c>
      <c r="E211" s="41">
        <v>0</v>
      </c>
      <c r="F211" s="41">
        <v>0</v>
      </c>
      <c r="G211" s="41">
        <v>0</v>
      </c>
      <c r="H211" s="41">
        <v>0</v>
      </c>
      <c r="I211" s="41">
        <v>0</v>
      </c>
      <c r="J211" s="41">
        <v>0</v>
      </c>
      <c r="K211" s="41">
        <v>0</v>
      </c>
      <c r="L211" s="41">
        <v>0</v>
      </c>
      <c r="M211" s="41">
        <v>0</v>
      </c>
      <c r="N211" s="41">
        <v>0</v>
      </c>
      <c r="O211" s="41">
        <v>0</v>
      </c>
      <c r="P211" s="50">
        <f t="shared" si="14"/>
        <v>0</v>
      </c>
    </row>
    <row r="212" spans="1:16" hidden="1" x14ac:dyDescent="0.25">
      <c r="A212" s="306" t="str">
        <f>IF(B212=1,A180,"")</f>
        <v/>
      </c>
      <c r="B212" s="43" t="str">
        <f t="shared" si="13"/>
        <v/>
      </c>
      <c r="C212" s="117">
        <f>CAD!$F$13</f>
        <v>0</v>
      </c>
      <c r="D212" s="41">
        <v>0</v>
      </c>
      <c r="E212" s="41">
        <v>0</v>
      </c>
      <c r="F212" s="41">
        <v>0</v>
      </c>
      <c r="G212" s="41">
        <v>0</v>
      </c>
      <c r="H212" s="41">
        <v>0</v>
      </c>
      <c r="I212" s="41">
        <v>0</v>
      </c>
      <c r="J212" s="41">
        <v>0</v>
      </c>
      <c r="K212" s="41">
        <v>0</v>
      </c>
      <c r="L212" s="41">
        <v>0</v>
      </c>
      <c r="M212" s="41">
        <v>0</v>
      </c>
      <c r="N212" s="41">
        <v>0</v>
      </c>
      <c r="O212" s="41">
        <v>0</v>
      </c>
      <c r="P212" s="50">
        <f t="shared" si="14"/>
        <v>0</v>
      </c>
    </row>
    <row r="213" spans="1:16" hidden="1" x14ac:dyDescent="0.25">
      <c r="A213" s="306" t="str">
        <f>IF(B213=1,A180,"")</f>
        <v/>
      </c>
      <c r="B213" s="43" t="str">
        <f t="shared" si="13"/>
        <v/>
      </c>
      <c r="C213" s="117">
        <f>CAD!$F$14</f>
        <v>0</v>
      </c>
      <c r="D213" s="41">
        <v>0</v>
      </c>
      <c r="E213" s="41">
        <v>0</v>
      </c>
      <c r="F213" s="41">
        <v>0</v>
      </c>
      <c r="G213" s="41">
        <v>0</v>
      </c>
      <c r="H213" s="41">
        <v>0</v>
      </c>
      <c r="I213" s="41">
        <v>0</v>
      </c>
      <c r="J213" s="41">
        <v>0</v>
      </c>
      <c r="K213" s="41">
        <v>0</v>
      </c>
      <c r="L213" s="41">
        <v>0</v>
      </c>
      <c r="M213" s="41">
        <v>0</v>
      </c>
      <c r="N213" s="41">
        <v>0</v>
      </c>
      <c r="O213" s="41">
        <v>0</v>
      </c>
      <c r="P213" s="50">
        <f t="shared" si="14"/>
        <v>0</v>
      </c>
    </row>
    <row r="214" spans="1:16" hidden="1" x14ac:dyDescent="0.25">
      <c r="A214" s="306" t="str">
        <f>IF(B214=1,A180,"")</f>
        <v/>
      </c>
      <c r="B214" s="43" t="str">
        <f t="shared" si="13"/>
        <v/>
      </c>
      <c r="C214" s="117">
        <f>CAD!$F$15</f>
        <v>0</v>
      </c>
      <c r="D214" s="41">
        <v>0</v>
      </c>
      <c r="E214" s="41">
        <v>0</v>
      </c>
      <c r="F214" s="41">
        <v>0</v>
      </c>
      <c r="G214" s="41">
        <v>0</v>
      </c>
      <c r="H214" s="41">
        <v>0</v>
      </c>
      <c r="I214" s="41">
        <v>0</v>
      </c>
      <c r="J214" s="41">
        <v>0</v>
      </c>
      <c r="K214" s="41">
        <v>0</v>
      </c>
      <c r="L214" s="41">
        <v>0</v>
      </c>
      <c r="M214" s="41">
        <v>0</v>
      </c>
      <c r="N214" s="41">
        <v>0</v>
      </c>
      <c r="O214" s="41">
        <v>0</v>
      </c>
      <c r="P214" s="50">
        <f t="shared" si="14"/>
        <v>0</v>
      </c>
    </row>
    <row r="215" spans="1:16" hidden="1" x14ac:dyDescent="0.25">
      <c r="A215" s="306" t="str">
        <f>IF(B215=1,A180,"")</f>
        <v/>
      </c>
      <c r="B215" s="43" t="str">
        <f t="shared" si="13"/>
        <v/>
      </c>
      <c r="C215" s="117">
        <f>CAD!$F$16</f>
        <v>0</v>
      </c>
      <c r="D215" s="41">
        <v>0</v>
      </c>
      <c r="E215" s="41">
        <v>0</v>
      </c>
      <c r="F215" s="41">
        <v>0</v>
      </c>
      <c r="G215" s="41">
        <v>0</v>
      </c>
      <c r="H215" s="41">
        <v>0</v>
      </c>
      <c r="I215" s="41">
        <v>0</v>
      </c>
      <c r="J215" s="41">
        <v>0</v>
      </c>
      <c r="K215" s="41">
        <v>0</v>
      </c>
      <c r="L215" s="41">
        <v>0</v>
      </c>
      <c r="M215" s="41">
        <v>0</v>
      </c>
      <c r="N215" s="41">
        <v>0</v>
      </c>
      <c r="O215" s="41">
        <v>0</v>
      </c>
      <c r="P215" s="50">
        <f t="shared" si="14"/>
        <v>0</v>
      </c>
    </row>
    <row r="216" spans="1:16" hidden="1" x14ac:dyDescent="0.25">
      <c r="A216" s="306" t="str">
        <f>IF(B216=1,A180,"")</f>
        <v/>
      </c>
      <c r="B216" s="43" t="str">
        <f t="shared" si="13"/>
        <v/>
      </c>
      <c r="C216" s="117">
        <f>CAD!$F$17</f>
        <v>0</v>
      </c>
      <c r="D216" s="41">
        <v>0</v>
      </c>
      <c r="E216" s="41">
        <v>0</v>
      </c>
      <c r="F216" s="41">
        <v>0</v>
      </c>
      <c r="G216" s="41">
        <v>0</v>
      </c>
      <c r="H216" s="41">
        <v>0</v>
      </c>
      <c r="I216" s="41">
        <v>0</v>
      </c>
      <c r="J216" s="41">
        <v>0</v>
      </c>
      <c r="K216" s="41">
        <v>0</v>
      </c>
      <c r="L216" s="41">
        <v>0</v>
      </c>
      <c r="M216" s="41">
        <v>0</v>
      </c>
      <c r="N216" s="41">
        <v>0</v>
      </c>
      <c r="O216" s="41">
        <v>0</v>
      </c>
      <c r="P216" s="50">
        <f t="shared" si="14"/>
        <v>0</v>
      </c>
    </row>
    <row r="217" spans="1:16" hidden="1" x14ac:dyDescent="0.25">
      <c r="A217" s="306" t="str">
        <f>IF(B217=1,A180,"")</f>
        <v/>
      </c>
      <c r="B217" s="43" t="str">
        <f t="shared" si="13"/>
        <v/>
      </c>
      <c r="C217" s="117">
        <f>CAD!$F$18</f>
        <v>0</v>
      </c>
      <c r="D217" s="41">
        <v>0</v>
      </c>
      <c r="E217" s="41">
        <v>0</v>
      </c>
      <c r="F217" s="41">
        <v>0</v>
      </c>
      <c r="G217" s="41">
        <v>0</v>
      </c>
      <c r="H217" s="41">
        <v>0</v>
      </c>
      <c r="I217" s="41">
        <v>0</v>
      </c>
      <c r="J217" s="41">
        <v>0</v>
      </c>
      <c r="K217" s="41">
        <v>0</v>
      </c>
      <c r="L217" s="41">
        <v>0</v>
      </c>
      <c r="M217" s="41">
        <v>0</v>
      </c>
      <c r="N217" s="41">
        <v>0</v>
      </c>
      <c r="O217" s="41">
        <v>0</v>
      </c>
      <c r="P217" s="50">
        <f t="shared" si="14"/>
        <v>0</v>
      </c>
    </row>
    <row r="218" spans="1:16" hidden="1" x14ac:dyDescent="0.25">
      <c r="A218" s="306" t="str">
        <f>IF(B218=1,A180,"")</f>
        <v/>
      </c>
      <c r="B218" s="43" t="str">
        <f t="shared" si="13"/>
        <v/>
      </c>
      <c r="C218" s="117">
        <f>CAD!$F$19</f>
        <v>0</v>
      </c>
      <c r="D218" s="41">
        <v>0</v>
      </c>
      <c r="E218" s="41">
        <v>0</v>
      </c>
      <c r="F218" s="41">
        <v>0</v>
      </c>
      <c r="G218" s="41">
        <v>0</v>
      </c>
      <c r="H218" s="41">
        <v>0</v>
      </c>
      <c r="I218" s="41">
        <v>0</v>
      </c>
      <c r="J218" s="41">
        <v>0</v>
      </c>
      <c r="K218" s="41">
        <v>0</v>
      </c>
      <c r="L218" s="41">
        <v>0</v>
      </c>
      <c r="M218" s="41">
        <v>0</v>
      </c>
      <c r="N218" s="41">
        <v>0</v>
      </c>
      <c r="O218" s="41">
        <v>0</v>
      </c>
      <c r="P218" s="50">
        <f t="shared" si="14"/>
        <v>0</v>
      </c>
    </row>
    <row r="219" spans="1:16" hidden="1" x14ac:dyDescent="0.25">
      <c r="A219" s="306" t="str">
        <f>IF(B219=1,A180,"")</f>
        <v/>
      </c>
      <c r="B219" s="43" t="str">
        <f t="shared" si="13"/>
        <v/>
      </c>
      <c r="C219" s="117">
        <f>CAD!$F$20</f>
        <v>0</v>
      </c>
      <c r="D219" s="41">
        <v>0</v>
      </c>
      <c r="E219" s="41">
        <v>0</v>
      </c>
      <c r="F219" s="41">
        <v>0</v>
      </c>
      <c r="G219" s="41">
        <v>0</v>
      </c>
      <c r="H219" s="41">
        <v>0</v>
      </c>
      <c r="I219" s="41">
        <v>0</v>
      </c>
      <c r="J219" s="41">
        <v>0</v>
      </c>
      <c r="K219" s="41">
        <v>0</v>
      </c>
      <c r="L219" s="41">
        <v>0</v>
      </c>
      <c r="M219" s="41">
        <v>0</v>
      </c>
      <c r="N219" s="41">
        <v>0</v>
      </c>
      <c r="O219" s="41">
        <v>0</v>
      </c>
      <c r="P219" s="50">
        <f t="shared" si="14"/>
        <v>0</v>
      </c>
    </row>
    <row r="220" spans="1:16" hidden="1" x14ac:dyDescent="0.25">
      <c r="A220" s="306" t="str">
        <f>IF(B220=1,A180,"")</f>
        <v/>
      </c>
      <c r="B220" s="43" t="str">
        <f t="shared" si="13"/>
        <v/>
      </c>
      <c r="C220" s="117">
        <f>CAD!$F$21</f>
        <v>0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50">
        <f t="shared" si="14"/>
        <v>0</v>
      </c>
    </row>
    <row r="221" spans="1:16" hidden="1" x14ac:dyDescent="0.25">
      <c r="A221" s="306" t="str">
        <f>IF(B221=1,A180,"")</f>
        <v/>
      </c>
      <c r="B221" s="43" t="str">
        <f t="shared" si="13"/>
        <v/>
      </c>
      <c r="C221" s="117">
        <f>CAD!$F$22</f>
        <v>0</v>
      </c>
      <c r="D221" s="41">
        <v>0</v>
      </c>
      <c r="E221" s="41">
        <v>0</v>
      </c>
      <c r="F221" s="41">
        <v>0</v>
      </c>
      <c r="G221" s="41">
        <v>0</v>
      </c>
      <c r="H221" s="41">
        <v>0</v>
      </c>
      <c r="I221" s="41">
        <v>0</v>
      </c>
      <c r="J221" s="41">
        <v>0</v>
      </c>
      <c r="K221" s="41">
        <v>0</v>
      </c>
      <c r="L221" s="41">
        <v>0</v>
      </c>
      <c r="M221" s="41">
        <v>0</v>
      </c>
      <c r="N221" s="41">
        <v>0</v>
      </c>
      <c r="O221" s="41">
        <v>0</v>
      </c>
      <c r="P221" s="50">
        <f t="shared" si="14"/>
        <v>0</v>
      </c>
    </row>
    <row r="222" spans="1:16" hidden="1" x14ac:dyDescent="0.25">
      <c r="A222" s="306" t="str">
        <f>IF(B222=1,A180,"")</f>
        <v/>
      </c>
      <c r="B222" s="43" t="str">
        <f t="shared" si="13"/>
        <v/>
      </c>
      <c r="C222" s="117">
        <f>CAD!$F$23</f>
        <v>0</v>
      </c>
      <c r="D222" s="41">
        <v>0</v>
      </c>
      <c r="E222" s="41">
        <v>0</v>
      </c>
      <c r="F222" s="41">
        <v>0</v>
      </c>
      <c r="G222" s="41">
        <v>0</v>
      </c>
      <c r="H222" s="41">
        <v>0</v>
      </c>
      <c r="I222" s="41">
        <v>0</v>
      </c>
      <c r="J222" s="41">
        <v>0</v>
      </c>
      <c r="K222" s="41">
        <v>0</v>
      </c>
      <c r="L222" s="41">
        <v>0</v>
      </c>
      <c r="M222" s="41">
        <v>0</v>
      </c>
      <c r="N222" s="41">
        <v>0</v>
      </c>
      <c r="O222" s="41">
        <v>0</v>
      </c>
      <c r="P222" s="50">
        <f t="shared" si="14"/>
        <v>0</v>
      </c>
    </row>
    <row r="223" spans="1:16" hidden="1" x14ac:dyDescent="0.25">
      <c r="A223" s="306" t="str">
        <f>IF(B223=1,A180,"")</f>
        <v/>
      </c>
      <c r="B223" s="43" t="str">
        <f t="shared" si="13"/>
        <v/>
      </c>
      <c r="C223" s="117">
        <f>CAD!$F$24</f>
        <v>0</v>
      </c>
      <c r="D223" s="41">
        <v>0</v>
      </c>
      <c r="E223" s="41">
        <v>0</v>
      </c>
      <c r="F223" s="41">
        <v>0</v>
      </c>
      <c r="G223" s="41">
        <v>0</v>
      </c>
      <c r="H223" s="41">
        <v>0</v>
      </c>
      <c r="I223" s="41">
        <v>0</v>
      </c>
      <c r="J223" s="41">
        <v>0</v>
      </c>
      <c r="K223" s="41">
        <v>0</v>
      </c>
      <c r="L223" s="41">
        <v>0</v>
      </c>
      <c r="M223" s="41">
        <v>0</v>
      </c>
      <c r="N223" s="41">
        <v>0</v>
      </c>
      <c r="O223" s="41">
        <v>0</v>
      </c>
      <c r="P223" s="50">
        <f t="shared" si="14"/>
        <v>0</v>
      </c>
    </row>
    <row r="224" spans="1:16" hidden="1" x14ac:dyDescent="0.25">
      <c r="A224" s="306" t="str">
        <f>IF(B224=1,A180,"")</f>
        <v/>
      </c>
      <c r="B224" s="43" t="str">
        <f t="shared" si="13"/>
        <v/>
      </c>
      <c r="C224" s="117">
        <f>CAD!$F$25</f>
        <v>0</v>
      </c>
      <c r="D224" s="41">
        <v>0</v>
      </c>
      <c r="E224" s="41">
        <v>0</v>
      </c>
      <c r="F224" s="41">
        <v>0</v>
      </c>
      <c r="G224" s="41">
        <v>0</v>
      </c>
      <c r="H224" s="41">
        <v>0</v>
      </c>
      <c r="I224" s="41">
        <v>0</v>
      </c>
      <c r="J224" s="41">
        <v>0</v>
      </c>
      <c r="K224" s="41">
        <v>0</v>
      </c>
      <c r="L224" s="41">
        <v>0</v>
      </c>
      <c r="M224" s="41">
        <v>0</v>
      </c>
      <c r="N224" s="41">
        <v>0</v>
      </c>
      <c r="O224" s="41">
        <v>0</v>
      </c>
      <c r="P224" s="50">
        <f t="shared" si="14"/>
        <v>0</v>
      </c>
    </row>
    <row r="225" spans="1:20" hidden="1" x14ac:dyDescent="0.25">
      <c r="A225" s="306" t="str">
        <f>IF(B225=1,A180,"")</f>
        <v/>
      </c>
      <c r="B225" s="43" t="str">
        <f t="shared" si="13"/>
        <v/>
      </c>
      <c r="C225" s="117">
        <f>CAD!$F$26</f>
        <v>0</v>
      </c>
      <c r="D225" s="41">
        <v>0</v>
      </c>
      <c r="E225" s="41">
        <v>0</v>
      </c>
      <c r="F225" s="41">
        <v>0</v>
      </c>
      <c r="G225" s="41">
        <v>0</v>
      </c>
      <c r="H225" s="41">
        <v>0</v>
      </c>
      <c r="I225" s="41">
        <v>0</v>
      </c>
      <c r="J225" s="41">
        <v>0</v>
      </c>
      <c r="K225" s="41">
        <v>0</v>
      </c>
      <c r="L225" s="41">
        <v>0</v>
      </c>
      <c r="M225" s="41">
        <v>0</v>
      </c>
      <c r="N225" s="41">
        <v>0</v>
      </c>
      <c r="O225" s="41">
        <v>0</v>
      </c>
      <c r="P225" s="50">
        <f t="shared" si="14"/>
        <v>0</v>
      </c>
    </row>
    <row r="226" spans="1:20" hidden="1" x14ac:dyDescent="0.25">
      <c r="A226" s="306" t="str">
        <f>IF(B226=1,A180,"")</f>
        <v/>
      </c>
      <c r="B226" s="43" t="str">
        <f t="shared" si="13"/>
        <v/>
      </c>
      <c r="C226" s="117">
        <f>CAD!$F$27</f>
        <v>0</v>
      </c>
      <c r="D226" s="41">
        <v>0</v>
      </c>
      <c r="E226" s="41">
        <v>0</v>
      </c>
      <c r="F226" s="41">
        <v>0</v>
      </c>
      <c r="G226" s="41">
        <v>0</v>
      </c>
      <c r="H226" s="41">
        <v>0</v>
      </c>
      <c r="I226" s="41">
        <v>0</v>
      </c>
      <c r="J226" s="41">
        <v>0</v>
      </c>
      <c r="K226" s="41">
        <v>0</v>
      </c>
      <c r="L226" s="41">
        <v>0</v>
      </c>
      <c r="M226" s="41">
        <v>0</v>
      </c>
      <c r="N226" s="41">
        <v>0</v>
      </c>
      <c r="O226" s="41">
        <v>0</v>
      </c>
      <c r="P226" s="50">
        <f t="shared" si="14"/>
        <v>0</v>
      </c>
    </row>
    <row r="227" spans="1:20" hidden="1" x14ac:dyDescent="0.25">
      <c r="A227" s="306" t="str">
        <f>IF(B227=1,A180,"")</f>
        <v/>
      </c>
      <c r="B227" s="43" t="str">
        <f t="shared" si="13"/>
        <v/>
      </c>
      <c r="C227" s="117">
        <f>CAD!$F$28</f>
        <v>0</v>
      </c>
      <c r="D227" s="41">
        <v>0</v>
      </c>
      <c r="E227" s="41">
        <v>0</v>
      </c>
      <c r="F227" s="41">
        <v>0</v>
      </c>
      <c r="G227" s="41">
        <v>0</v>
      </c>
      <c r="H227" s="41">
        <v>0</v>
      </c>
      <c r="I227" s="41">
        <v>0</v>
      </c>
      <c r="J227" s="41">
        <v>0</v>
      </c>
      <c r="K227" s="41">
        <v>0</v>
      </c>
      <c r="L227" s="41">
        <v>0</v>
      </c>
      <c r="M227" s="41">
        <v>0</v>
      </c>
      <c r="N227" s="41">
        <v>0</v>
      </c>
      <c r="O227" s="41">
        <v>0</v>
      </c>
      <c r="P227" s="50">
        <f t="shared" si="14"/>
        <v>0</v>
      </c>
    </row>
    <row r="228" spans="1:20" hidden="1" x14ac:dyDescent="0.25">
      <c r="A228" s="306" t="str">
        <f>IF(B228=1,A180,"")</f>
        <v/>
      </c>
      <c r="B228" s="43" t="str">
        <f t="shared" si="13"/>
        <v/>
      </c>
      <c r="C228" s="117">
        <f>CAD!$F$29</f>
        <v>0</v>
      </c>
      <c r="D228" s="41">
        <v>0</v>
      </c>
      <c r="E228" s="41">
        <v>0</v>
      </c>
      <c r="F228" s="41">
        <v>0</v>
      </c>
      <c r="G228" s="41">
        <v>0</v>
      </c>
      <c r="H228" s="41">
        <v>0</v>
      </c>
      <c r="I228" s="41">
        <v>0</v>
      </c>
      <c r="J228" s="41">
        <v>0</v>
      </c>
      <c r="K228" s="41">
        <v>0</v>
      </c>
      <c r="L228" s="41">
        <v>0</v>
      </c>
      <c r="M228" s="41">
        <v>0</v>
      </c>
      <c r="N228" s="41">
        <v>0</v>
      </c>
      <c r="O228" s="41">
        <v>0</v>
      </c>
      <c r="P228" s="50">
        <f t="shared" si="14"/>
        <v>0</v>
      </c>
    </row>
    <row r="229" spans="1:20" hidden="1" x14ac:dyDescent="0.25">
      <c r="A229" s="306" t="str">
        <f>IF(B229=1,A180,"")</f>
        <v/>
      </c>
      <c r="B229" s="43" t="str">
        <f t="shared" si="13"/>
        <v/>
      </c>
      <c r="C229" s="117">
        <f>CAD!$F$30</f>
        <v>0</v>
      </c>
      <c r="D229" s="41">
        <v>0</v>
      </c>
      <c r="E229" s="41">
        <v>0</v>
      </c>
      <c r="F229" s="41">
        <v>0</v>
      </c>
      <c r="G229" s="41">
        <v>0</v>
      </c>
      <c r="H229" s="41">
        <v>0</v>
      </c>
      <c r="I229" s="41">
        <v>0</v>
      </c>
      <c r="J229" s="41">
        <v>0</v>
      </c>
      <c r="K229" s="41">
        <v>0</v>
      </c>
      <c r="L229" s="41">
        <v>0</v>
      </c>
      <c r="M229" s="41">
        <v>0</v>
      </c>
      <c r="N229" s="41">
        <v>0</v>
      </c>
      <c r="O229" s="41">
        <v>0</v>
      </c>
      <c r="P229" s="50">
        <f t="shared" si="14"/>
        <v>0</v>
      </c>
    </row>
    <row r="230" spans="1:20" hidden="1" x14ac:dyDescent="0.25">
      <c r="A230" s="306" t="str">
        <f>IF(B230=1,A180,"")</f>
        <v/>
      </c>
      <c r="B230" s="43" t="str">
        <f t="shared" si="13"/>
        <v/>
      </c>
      <c r="C230" s="117">
        <f>CAD!$F$31</f>
        <v>0</v>
      </c>
      <c r="D230" s="41">
        <v>0</v>
      </c>
      <c r="E230" s="41">
        <v>0</v>
      </c>
      <c r="F230" s="41">
        <v>0</v>
      </c>
      <c r="G230" s="41">
        <v>0</v>
      </c>
      <c r="H230" s="41">
        <v>0</v>
      </c>
      <c r="I230" s="41">
        <v>0</v>
      </c>
      <c r="J230" s="41">
        <v>0</v>
      </c>
      <c r="K230" s="41">
        <v>0</v>
      </c>
      <c r="L230" s="41">
        <v>0</v>
      </c>
      <c r="M230" s="41">
        <v>0</v>
      </c>
      <c r="N230" s="41">
        <v>0</v>
      </c>
      <c r="O230" s="41">
        <v>0</v>
      </c>
      <c r="P230" s="50">
        <f t="shared" si="14"/>
        <v>0</v>
      </c>
      <c r="T230" s="9"/>
    </row>
    <row r="231" spans="1:20" hidden="1" x14ac:dyDescent="0.25">
      <c r="A231" s="306">
        <f>A180</f>
        <v>2021</v>
      </c>
      <c r="P231" s="47"/>
    </row>
    <row r="232" spans="1:20" ht="15.75" hidden="1" thickBot="1" x14ac:dyDescent="0.3">
      <c r="A232" s="306">
        <f>A180</f>
        <v>2021</v>
      </c>
      <c r="C232" s="155" t="s">
        <v>208</v>
      </c>
      <c r="D232" s="156">
        <f>PREV_D!D179</f>
        <v>0</v>
      </c>
      <c r="E232" s="156">
        <f>PREV_D!E179</f>
        <v>0</v>
      </c>
      <c r="F232" s="156">
        <f>PREV_D!F179</f>
        <v>0</v>
      </c>
      <c r="G232" s="156">
        <f>PREV_D!G179</f>
        <v>0</v>
      </c>
      <c r="H232" s="156">
        <f>PREV_D!H179</f>
        <v>0</v>
      </c>
      <c r="I232" s="156">
        <f>PREV_D!I179</f>
        <v>0</v>
      </c>
      <c r="J232" s="156">
        <f>PREV_D!J179</f>
        <v>0</v>
      </c>
      <c r="K232" s="156">
        <f>PREV_D!K179</f>
        <v>0</v>
      </c>
      <c r="L232" s="156">
        <f>PREV_D!L179</f>
        <v>0</v>
      </c>
      <c r="M232" s="156">
        <f>PREV_D!M179</f>
        <v>0</v>
      </c>
      <c r="N232" s="156">
        <f>PREV_D!N179</f>
        <v>0</v>
      </c>
      <c r="O232" s="156">
        <f>PREV_D!O179</f>
        <v>0</v>
      </c>
      <c r="P232" s="157">
        <f>SUM(D232:O232)</f>
        <v>0</v>
      </c>
    </row>
    <row r="233" spans="1:20" hidden="1" x14ac:dyDescent="0.25">
      <c r="A233" s="306">
        <f>A180</f>
        <v>2021</v>
      </c>
      <c r="P233" s="47"/>
    </row>
    <row r="234" spans="1:20" hidden="1" x14ac:dyDescent="0.25">
      <c r="A234" s="306">
        <f>A180</f>
        <v>2021</v>
      </c>
      <c r="C234" s="74" t="s">
        <v>209</v>
      </c>
      <c r="D234" s="38">
        <f>D180-D232</f>
        <v>0</v>
      </c>
      <c r="E234" s="38">
        <f t="shared" ref="E234:P234" si="15">E180-E232</f>
        <v>0</v>
      </c>
      <c r="F234" s="38">
        <f t="shared" si="15"/>
        <v>0</v>
      </c>
      <c r="G234" s="38">
        <f t="shared" si="15"/>
        <v>0</v>
      </c>
      <c r="H234" s="38">
        <f t="shared" si="15"/>
        <v>0</v>
      </c>
      <c r="I234" s="38">
        <f t="shared" si="15"/>
        <v>0</v>
      </c>
      <c r="J234" s="38">
        <f t="shared" si="15"/>
        <v>0</v>
      </c>
      <c r="K234" s="38">
        <f t="shared" si="15"/>
        <v>0</v>
      </c>
      <c r="L234" s="38">
        <f t="shared" si="15"/>
        <v>0</v>
      </c>
      <c r="M234" s="38">
        <f t="shared" si="15"/>
        <v>0</v>
      </c>
      <c r="N234" s="38">
        <f t="shared" si="15"/>
        <v>0</v>
      </c>
      <c r="O234" s="38">
        <f t="shared" si="15"/>
        <v>0</v>
      </c>
      <c r="P234" s="48">
        <f t="shared" si="15"/>
        <v>0</v>
      </c>
    </row>
    <row r="235" spans="1:20" hidden="1" x14ac:dyDescent="0.25">
      <c r="A235" s="306"/>
    </row>
    <row r="236" spans="1:20" hidden="1" x14ac:dyDescent="0.25">
      <c r="A236" s="306"/>
    </row>
    <row r="237" spans="1:20" ht="15" hidden="1" customHeight="1" thickBot="1" x14ac:dyDescent="0.3">
      <c r="A237" s="306">
        <f>A180+1</f>
        <v>2022</v>
      </c>
      <c r="C237" s="158" t="s">
        <v>207</v>
      </c>
      <c r="D237" s="160">
        <f t="shared" ref="D237:P237" si="16">SUM(D238:D287)</f>
        <v>0</v>
      </c>
      <c r="E237" s="160">
        <f t="shared" si="16"/>
        <v>0</v>
      </c>
      <c r="F237" s="160">
        <f t="shared" si="16"/>
        <v>0</v>
      </c>
      <c r="G237" s="160">
        <f t="shared" si="16"/>
        <v>0</v>
      </c>
      <c r="H237" s="160">
        <f t="shared" si="16"/>
        <v>0</v>
      </c>
      <c r="I237" s="160">
        <f t="shared" si="16"/>
        <v>0</v>
      </c>
      <c r="J237" s="160">
        <f t="shared" si="16"/>
        <v>0</v>
      </c>
      <c r="K237" s="160">
        <f t="shared" si="16"/>
        <v>0</v>
      </c>
      <c r="L237" s="160">
        <f t="shared" si="16"/>
        <v>0</v>
      </c>
      <c r="M237" s="160">
        <f t="shared" si="16"/>
        <v>0</v>
      </c>
      <c r="N237" s="160">
        <f t="shared" si="16"/>
        <v>0</v>
      </c>
      <c r="O237" s="160">
        <f t="shared" si="16"/>
        <v>0</v>
      </c>
      <c r="P237" s="160">
        <f t="shared" si="16"/>
        <v>0</v>
      </c>
    </row>
    <row r="238" spans="1:20" hidden="1" x14ac:dyDescent="0.25">
      <c r="A238" s="306">
        <f>IF(B238=1,A237,"")</f>
        <v>2022</v>
      </c>
      <c r="B238" s="43">
        <f>IF(C238&lt;&gt;0,1,"")</f>
        <v>1</v>
      </c>
      <c r="C238" s="154" t="str">
        <f>CAD!$D$7</f>
        <v>SALÁRIOS</v>
      </c>
      <c r="D238" s="42">
        <v>0</v>
      </c>
      <c r="E238" s="42">
        <v>0</v>
      </c>
      <c r="F238" s="42">
        <v>0</v>
      </c>
      <c r="G238" s="42">
        <v>0</v>
      </c>
      <c r="H238" s="42">
        <v>0</v>
      </c>
      <c r="I238" s="42">
        <v>0</v>
      </c>
      <c r="J238" s="42">
        <v>0</v>
      </c>
      <c r="K238" s="42">
        <v>0</v>
      </c>
      <c r="L238" s="42">
        <v>0</v>
      </c>
      <c r="M238" s="42">
        <v>0</v>
      </c>
      <c r="N238" s="42">
        <v>0</v>
      </c>
      <c r="O238" s="42">
        <v>0</v>
      </c>
      <c r="P238" s="115">
        <f>SUM(D238:O238)</f>
        <v>0</v>
      </c>
    </row>
    <row r="239" spans="1:20" hidden="1" x14ac:dyDescent="0.25">
      <c r="A239" s="306">
        <f>IF(B239=1,A237,"")</f>
        <v>2022</v>
      </c>
      <c r="B239" s="43">
        <f t="shared" ref="B239:B287" si="17">IF(C239&lt;&gt;0,1,"")</f>
        <v>1</v>
      </c>
      <c r="C239" s="154" t="str">
        <f>CAD!$D$8</f>
        <v>RELATÓRIOS</v>
      </c>
      <c r="D239" s="42">
        <v>0</v>
      </c>
      <c r="E239" s="42">
        <v>0</v>
      </c>
      <c r="F239" s="42">
        <v>0</v>
      </c>
      <c r="G239" s="42">
        <v>0</v>
      </c>
      <c r="H239" s="42">
        <v>0</v>
      </c>
      <c r="I239" s="42">
        <v>0</v>
      </c>
      <c r="J239" s="42">
        <v>0</v>
      </c>
      <c r="K239" s="42">
        <v>0</v>
      </c>
      <c r="L239" s="42">
        <v>0</v>
      </c>
      <c r="M239" s="42">
        <v>0</v>
      </c>
      <c r="N239" s="42">
        <v>0</v>
      </c>
      <c r="O239" s="42">
        <v>0</v>
      </c>
      <c r="P239" s="50">
        <f t="shared" ref="P239:P287" si="18">SUM(D239:O239)</f>
        <v>0</v>
      </c>
    </row>
    <row r="240" spans="1:20" hidden="1" x14ac:dyDescent="0.25">
      <c r="A240" s="306">
        <f>IF(B240=1,A237,"")</f>
        <v>2022</v>
      </c>
      <c r="B240" s="43">
        <f t="shared" si="17"/>
        <v>1</v>
      </c>
      <c r="C240" s="117" t="str">
        <f>CAD!$D$9</f>
        <v>HORAS EXTRAS</v>
      </c>
      <c r="D240" s="41">
        <v>0</v>
      </c>
      <c r="E240" s="41">
        <v>0</v>
      </c>
      <c r="F240" s="41">
        <v>0</v>
      </c>
      <c r="G240" s="41">
        <v>0</v>
      </c>
      <c r="H240" s="41">
        <v>0</v>
      </c>
      <c r="I240" s="41">
        <v>0</v>
      </c>
      <c r="J240" s="41">
        <v>0</v>
      </c>
      <c r="K240" s="41">
        <v>0</v>
      </c>
      <c r="L240" s="41">
        <v>0</v>
      </c>
      <c r="M240" s="41">
        <v>0</v>
      </c>
      <c r="N240" s="41">
        <v>0</v>
      </c>
      <c r="O240" s="41">
        <v>0</v>
      </c>
      <c r="P240" s="50">
        <f t="shared" si="18"/>
        <v>0</v>
      </c>
    </row>
    <row r="241" spans="1:16" hidden="1" x14ac:dyDescent="0.25">
      <c r="A241" s="306">
        <f>IF(B241=1,A237,"")</f>
        <v>2022</v>
      </c>
      <c r="B241" s="43">
        <f t="shared" si="17"/>
        <v>1</v>
      </c>
      <c r="C241" s="117" t="str">
        <f>CAD!$D$10</f>
        <v>OUTROS</v>
      </c>
      <c r="D241" s="41">
        <v>0</v>
      </c>
      <c r="E241" s="41">
        <v>0</v>
      </c>
      <c r="F241" s="41">
        <v>0</v>
      </c>
      <c r="G241" s="41">
        <v>0</v>
      </c>
      <c r="H241" s="41">
        <v>0</v>
      </c>
      <c r="I241" s="41">
        <v>0</v>
      </c>
      <c r="J241" s="41">
        <v>0</v>
      </c>
      <c r="K241" s="41">
        <v>0</v>
      </c>
      <c r="L241" s="41">
        <v>0</v>
      </c>
      <c r="M241" s="41">
        <v>0</v>
      </c>
      <c r="N241" s="41">
        <v>0</v>
      </c>
      <c r="O241" s="41">
        <v>0</v>
      </c>
      <c r="P241" s="50">
        <f t="shared" si="18"/>
        <v>0</v>
      </c>
    </row>
    <row r="242" spans="1:16" hidden="1" x14ac:dyDescent="0.25">
      <c r="A242" s="306">
        <f>IF(B242=1,A237,"")</f>
        <v>2022</v>
      </c>
      <c r="B242" s="43">
        <f t="shared" si="17"/>
        <v>1</v>
      </c>
      <c r="C242" s="117" t="str">
        <f>CAD!$D$11</f>
        <v>ALUGUÉIS</v>
      </c>
      <c r="D242" s="41">
        <v>0</v>
      </c>
      <c r="E242" s="41">
        <v>0</v>
      </c>
      <c r="F242" s="41">
        <v>0</v>
      </c>
      <c r="G242" s="41">
        <v>0</v>
      </c>
      <c r="H242" s="41">
        <v>0</v>
      </c>
      <c r="I242" s="41">
        <v>0</v>
      </c>
      <c r="J242" s="41">
        <v>0</v>
      </c>
      <c r="K242" s="41">
        <v>0</v>
      </c>
      <c r="L242" s="41">
        <v>0</v>
      </c>
      <c r="M242" s="41">
        <v>0</v>
      </c>
      <c r="N242" s="41">
        <v>0</v>
      </c>
      <c r="O242" s="41">
        <v>0</v>
      </c>
      <c r="P242" s="50">
        <f t="shared" si="18"/>
        <v>0</v>
      </c>
    </row>
    <row r="243" spans="1:16" hidden="1" x14ac:dyDescent="0.25">
      <c r="A243" s="306">
        <f>IF(B243=1,A237,"")</f>
        <v>2022</v>
      </c>
      <c r="B243" s="43">
        <f t="shared" si="17"/>
        <v>1</v>
      </c>
      <c r="C243" s="117" t="str">
        <f>CAD!$D$12</f>
        <v>VENDA DE IMÓVEIS</v>
      </c>
      <c r="D243" s="41">
        <v>0</v>
      </c>
      <c r="E243" s="41">
        <v>0</v>
      </c>
      <c r="F243" s="41">
        <v>0</v>
      </c>
      <c r="G243" s="41">
        <v>0</v>
      </c>
      <c r="H243" s="41">
        <v>0</v>
      </c>
      <c r="I243" s="41">
        <v>0</v>
      </c>
      <c r="J243" s="41">
        <v>0</v>
      </c>
      <c r="K243" s="41">
        <v>0</v>
      </c>
      <c r="L243" s="41">
        <v>0</v>
      </c>
      <c r="M243" s="41">
        <v>0</v>
      </c>
      <c r="N243" s="41">
        <v>0</v>
      </c>
      <c r="O243" s="41">
        <v>0</v>
      </c>
      <c r="P243" s="50">
        <f t="shared" si="18"/>
        <v>0</v>
      </c>
    </row>
    <row r="244" spans="1:16" hidden="1" x14ac:dyDescent="0.25">
      <c r="A244" s="306">
        <f>IF(B244=1,A237,"")</f>
        <v>2022</v>
      </c>
      <c r="B244" s="43">
        <f t="shared" si="17"/>
        <v>1</v>
      </c>
      <c r="C244" s="117" t="str">
        <f>CAD!$D$13</f>
        <v>13º SALÁRIO</v>
      </c>
      <c r="D244" s="41">
        <v>0</v>
      </c>
      <c r="E244" s="41">
        <v>0</v>
      </c>
      <c r="F244" s="41">
        <v>0</v>
      </c>
      <c r="G244" s="41">
        <v>0</v>
      </c>
      <c r="H244" s="41">
        <v>0</v>
      </c>
      <c r="I244" s="41">
        <v>0</v>
      </c>
      <c r="J244" s="41">
        <v>0</v>
      </c>
      <c r="K244" s="41">
        <v>0</v>
      </c>
      <c r="L244" s="41">
        <v>0</v>
      </c>
      <c r="M244" s="41">
        <v>0</v>
      </c>
      <c r="N244" s="41">
        <v>0</v>
      </c>
      <c r="O244" s="41">
        <v>0</v>
      </c>
      <c r="P244" s="50">
        <f t="shared" si="18"/>
        <v>0</v>
      </c>
    </row>
    <row r="245" spans="1:16" hidden="1" x14ac:dyDescent="0.25">
      <c r="A245" s="306">
        <f>IF(B245=1,A237,"")</f>
        <v>2022</v>
      </c>
      <c r="B245" s="43">
        <f t="shared" si="17"/>
        <v>1</v>
      </c>
      <c r="C245" s="117" t="str">
        <f>CAD!$D$14</f>
        <v>FÉRIAS</v>
      </c>
      <c r="D245" s="41">
        <v>0</v>
      </c>
      <c r="E245" s="41">
        <v>0</v>
      </c>
      <c r="F245" s="41">
        <v>0</v>
      </c>
      <c r="G245" s="41">
        <v>0</v>
      </c>
      <c r="H245" s="41">
        <v>0</v>
      </c>
      <c r="I245" s="41">
        <v>0</v>
      </c>
      <c r="J245" s="41">
        <v>0</v>
      </c>
      <c r="K245" s="41">
        <v>0</v>
      </c>
      <c r="L245" s="41">
        <v>0</v>
      </c>
      <c r="M245" s="41">
        <v>0</v>
      </c>
      <c r="N245" s="41">
        <v>0</v>
      </c>
      <c r="O245" s="41">
        <v>0</v>
      </c>
      <c r="P245" s="50">
        <f t="shared" si="18"/>
        <v>0</v>
      </c>
    </row>
    <row r="246" spans="1:16" hidden="1" x14ac:dyDescent="0.25">
      <c r="A246" s="306">
        <f>IF(B246=1,A237,"")</f>
        <v>2022</v>
      </c>
      <c r="B246" s="43">
        <f t="shared" si="17"/>
        <v>1</v>
      </c>
      <c r="C246" s="117" t="str">
        <f>CAD!$D$15</f>
        <v>RENDIMENTOS</v>
      </c>
      <c r="D246" s="41">
        <v>0</v>
      </c>
      <c r="E246" s="41">
        <v>0</v>
      </c>
      <c r="F246" s="41">
        <v>0</v>
      </c>
      <c r="G246" s="41">
        <v>0</v>
      </c>
      <c r="H246" s="41">
        <v>0</v>
      </c>
      <c r="I246" s="41">
        <v>0</v>
      </c>
      <c r="J246" s="41">
        <v>0</v>
      </c>
      <c r="K246" s="41">
        <v>0</v>
      </c>
      <c r="L246" s="41">
        <v>0</v>
      </c>
      <c r="M246" s="41">
        <v>0</v>
      </c>
      <c r="N246" s="41">
        <v>0</v>
      </c>
      <c r="O246" s="41">
        <v>0</v>
      </c>
      <c r="P246" s="50">
        <f t="shared" si="18"/>
        <v>0</v>
      </c>
    </row>
    <row r="247" spans="1:16" hidden="1" x14ac:dyDescent="0.25">
      <c r="A247" s="306" t="str">
        <f>IF(B247=1,A237,"")</f>
        <v/>
      </c>
      <c r="B247" s="43" t="str">
        <f t="shared" si="17"/>
        <v/>
      </c>
      <c r="C247" s="117">
        <f>CAD!$D$16</f>
        <v>0</v>
      </c>
      <c r="D247" s="41">
        <v>0</v>
      </c>
      <c r="E247" s="41">
        <v>0</v>
      </c>
      <c r="F247" s="41">
        <v>0</v>
      </c>
      <c r="G247" s="41">
        <v>0</v>
      </c>
      <c r="H247" s="41">
        <v>0</v>
      </c>
      <c r="I247" s="41">
        <v>0</v>
      </c>
      <c r="J247" s="41">
        <v>0</v>
      </c>
      <c r="K247" s="41">
        <v>0</v>
      </c>
      <c r="L247" s="41">
        <v>0</v>
      </c>
      <c r="M247" s="41">
        <v>0</v>
      </c>
      <c r="N247" s="41">
        <v>0</v>
      </c>
      <c r="O247" s="41">
        <v>0</v>
      </c>
      <c r="P247" s="50">
        <f t="shared" si="18"/>
        <v>0</v>
      </c>
    </row>
    <row r="248" spans="1:16" hidden="1" x14ac:dyDescent="0.25">
      <c r="A248" s="306" t="str">
        <f>IF(B248=1,A237,"")</f>
        <v/>
      </c>
      <c r="B248" s="43" t="str">
        <f t="shared" si="17"/>
        <v/>
      </c>
      <c r="C248" s="117">
        <f>CAD!$D$17</f>
        <v>0</v>
      </c>
      <c r="D248" s="41">
        <v>0</v>
      </c>
      <c r="E248" s="41">
        <v>0</v>
      </c>
      <c r="F248" s="41">
        <v>0</v>
      </c>
      <c r="G248" s="41">
        <v>0</v>
      </c>
      <c r="H248" s="41">
        <v>0</v>
      </c>
      <c r="I248" s="41">
        <v>0</v>
      </c>
      <c r="J248" s="41">
        <v>0</v>
      </c>
      <c r="K248" s="41">
        <v>0</v>
      </c>
      <c r="L248" s="41">
        <v>0</v>
      </c>
      <c r="M248" s="41">
        <v>0</v>
      </c>
      <c r="N248" s="41">
        <v>0</v>
      </c>
      <c r="O248" s="41">
        <v>0</v>
      </c>
      <c r="P248" s="50">
        <f t="shared" si="18"/>
        <v>0</v>
      </c>
    </row>
    <row r="249" spans="1:16" hidden="1" x14ac:dyDescent="0.25">
      <c r="A249" s="306" t="str">
        <f>IF(B249=1,A237,"")</f>
        <v/>
      </c>
      <c r="B249" s="43" t="str">
        <f t="shared" si="17"/>
        <v/>
      </c>
      <c r="C249" s="117">
        <f>CAD!$D$18</f>
        <v>0</v>
      </c>
      <c r="D249" s="41">
        <v>0</v>
      </c>
      <c r="E249" s="41">
        <v>0</v>
      </c>
      <c r="F249" s="41">
        <v>0</v>
      </c>
      <c r="G249" s="41">
        <v>0</v>
      </c>
      <c r="H249" s="41">
        <v>0</v>
      </c>
      <c r="I249" s="41">
        <v>0</v>
      </c>
      <c r="J249" s="41">
        <v>0</v>
      </c>
      <c r="K249" s="41">
        <v>0</v>
      </c>
      <c r="L249" s="41">
        <v>0</v>
      </c>
      <c r="M249" s="41">
        <v>0</v>
      </c>
      <c r="N249" s="41">
        <v>0</v>
      </c>
      <c r="O249" s="41">
        <v>0</v>
      </c>
      <c r="P249" s="50">
        <f t="shared" si="18"/>
        <v>0</v>
      </c>
    </row>
    <row r="250" spans="1:16" hidden="1" x14ac:dyDescent="0.25">
      <c r="A250" s="306" t="str">
        <f>IF(B250=1,A237,"")</f>
        <v/>
      </c>
      <c r="B250" s="43" t="str">
        <f t="shared" si="17"/>
        <v/>
      </c>
      <c r="C250" s="117">
        <f>CAD!$D$19</f>
        <v>0</v>
      </c>
      <c r="D250" s="41">
        <v>0</v>
      </c>
      <c r="E250" s="41">
        <v>0</v>
      </c>
      <c r="F250" s="41">
        <v>0</v>
      </c>
      <c r="G250" s="41">
        <v>0</v>
      </c>
      <c r="H250" s="41">
        <v>0</v>
      </c>
      <c r="I250" s="41">
        <v>0</v>
      </c>
      <c r="J250" s="41">
        <v>0</v>
      </c>
      <c r="K250" s="41">
        <v>0</v>
      </c>
      <c r="L250" s="41">
        <v>0</v>
      </c>
      <c r="M250" s="41">
        <v>0</v>
      </c>
      <c r="N250" s="41">
        <v>0</v>
      </c>
      <c r="O250" s="41">
        <v>0</v>
      </c>
      <c r="P250" s="50">
        <f t="shared" si="18"/>
        <v>0</v>
      </c>
    </row>
    <row r="251" spans="1:16" hidden="1" x14ac:dyDescent="0.25">
      <c r="A251" s="306" t="str">
        <f>IF(B251=1,A237,"")</f>
        <v/>
      </c>
      <c r="B251" s="43" t="str">
        <f t="shared" si="17"/>
        <v/>
      </c>
      <c r="C251" s="117">
        <f>CAD!$D$20</f>
        <v>0</v>
      </c>
      <c r="D251" s="41">
        <v>0</v>
      </c>
      <c r="E251" s="41">
        <v>0</v>
      </c>
      <c r="F251" s="41">
        <v>0</v>
      </c>
      <c r="G251" s="41">
        <v>0</v>
      </c>
      <c r="H251" s="41">
        <v>0</v>
      </c>
      <c r="I251" s="41">
        <v>0</v>
      </c>
      <c r="J251" s="41">
        <v>0</v>
      </c>
      <c r="K251" s="41">
        <v>0</v>
      </c>
      <c r="L251" s="41">
        <v>0</v>
      </c>
      <c r="M251" s="41">
        <v>0</v>
      </c>
      <c r="N251" s="41">
        <v>0</v>
      </c>
      <c r="O251" s="41">
        <v>0</v>
      </c>
      <c r="P251" s="50">
        <f t="shared" si="18"/>
        <v>0</v>
      </c>
    </row>
    <row r="252" spans="1:16" hidden="1" x14ac:dyDescent="0.25">
      <c r="A252" s="306" t="str">
        <f>IF(B252=1,A237,"")</f>
        <v/>
      </c>
      <c r="B252" s="43" t="str">
        <f t="shared" si="17"/>
        <v/>
      </c>
      <c r="C252" s="117">
        <f>CAD!$D$21</f>
        <v>0</v>
      </c>
      <c r="D252" s="41">
        <v>0</v>
      </c>
      <c r="E252" s="41">
        <v>0</v>
      </c>
      <c r="F252" s="41">
        <v>0</v>
      </c>
      <c r="G252" s="41">
        <v>0</v>
      </c>
      <c r="H252" s="41">
        <v>0</v>
      </c>
      <c r="I252" s="41">
        <v>0</v>
      </c>
      <c r="J252" s="41">
        <v>0</v>
      </c>
      <c r="K252" s="41">
        <v>0</v>
      </c>
      <c r="L252" s="41">
        <v>0</v>
      </c>
      <c r="M252" s="41">
        <v>0</v>
      </c>
      <c r="N252" s="41">
        <v>0</v>
      </c>
      <c r="O252" s="41">
        <v>0</v>
      </c>
      <c r="P252" s="50">
        <f t="shared" si="18"/>
        <v>0</v>
      </c>
    </row>
    <row r="253" spans="1:16" hidden="1" x14ac:dyDescent="0.25">
      <c r="A253" s="306" t="str">
        <f>IF(B253=1,A237,"")</f>
        <v/>
      </c>
      <c r="B253" s="43" t="str">
        <f t="shared" si="17"/>
        <v/>
      </c>
      <c r="C253" s="117">
        <f>CAD!$D$22</f>
        <v>0</v>
      </c>
      <c r="D253" s="41">
        <v>0</v>
      </c>
      <c r="E253" s="41">
        <v>0</v>
      </c>
      <c r="F253" s="41">
        <v>0</v>
      </c>
      <c r="G253" s="41">
        <v>0</v>
      </c>
      <c r="H253" s="41">
        <v>0</v>
      </c>
      <c r="I253" s="41">
        <v>0</v>
      </c>
      <c r="J253" s="41">
        <v>0</v>
      </c>
      <c r="K253" s="41">
        <v>0</v>
      </c>
      <c r="L253" s="41">
        <v>0</v>
      </c>
      <c r="M253" s="41">
        <v>0</v>
      </c>
      <c r="N253" s="41">
        <v>0</v>
      </c>
      <c r="O253" s="41">
        <v>0</v>
      </c>
      <c r="P253" s="50">
        <f t="shared" si="18"/>
        <v>0</v>
      </c>
    </row>
    <row r="254" spans="1:16" hidden="1" x14ac:dyDescent="0.25">
      <c r="A254" s="306" t="str">
        <f>IF(B254=1,A237,"")</f>
        <v/>
      </c>
      <c r="B254" s="43" t="str">
        <f t="shared" si="17"/>
        <v/>
      </c>
      <c r="C254" s="117">
        <f>CAD!$D$23</f>
        <v>0</v>
      </c>
      <c r="D254" s="41">
        <v>0</v>
      </c>
      <c r="E254" s="41">
        <v>0</v>
      </c>
      <c r="F254" s="41">
        <v>0</v>
      </c>
      <c r="G254" s="41">
        <v>0</v>
      </c>
      <c r="H254" s="41">
        <v>0</v>
      </c>
      <c r="I254" s="41">
        <v>0</v>
      </c>
      <c r="J254" s="41">
        <v>0</v>
      </c>
      <c r="K254" s="41">
        <v>0</v>
      </c>
      <c r="L254" s="41">
        <v>0</v>
      </c>
      <c r="M254" s="41">
        <v>0</v>
      </c>
      <c r="N254" s="41">
        <v>0</v>
      </c>
      <c r="O254" s="41">
        <v>0</v>
      </c>
      <c r="P254" s="50">
        <f t="shared" si="18"/>
        <v>0</v>
      </c>
    </row>
    <row r="255" spans="1:16" hidden="1" x14ac:dyDescent="0.25">
      <c r="A255" s="306" t="str">
        <f>IF(B255=1,A237,"")</f>
        <v/>
      </c>
      <c r="B255" s="43" t="str">
        <f t="shared" si="17"/>
        <v/>
      </c>
      <c r="C255" s="117">
        <f>CAD!$D$24</f>
        <v>0</v>
      </c>
      <c r="D255" s="41">
        <v>0</v>
      </c>
      <c r="E255" s="41">
        <v>0</v>
      </c>
      <c r="F255" s="41">
        <v>0</v>
      </c>
      <c r="G255" s="41">
        <v>0</v>
      </c>
      <c r="H255" s="41">
        <v>0</v>
      </c>
      <c r="I255" s="41">
        <v>0</v>
      </c>
      <c r="J255" s="41">
        <v>0</v>
      </c>
      <c r="K255" s="41">
        <v>0</v>
      </c>
      <c r="L255" s="41">
        <v>0</v>
      </c>
      <c r="M255" s="41">
        <v>0</v>
      </c>
      <c r="N255" s="41">
        <v>0</v>
      </c>
      <c r="O255" s="41">
        <v>0</v>
      </c>
      <c r="P255" s="50">
        <f t="shared" si="18"/>
        <v>0</v>
      </c>
    </row>
    <row r="256" spans="1:16" hidden="1" x14ac:dyDescent="0.25">
      <c r="A256" s="306" t="str">
        <f>IF(B256=1,A237,"")</f>
        <v/>
      </c>
      <c r="B256" s="43" t="str">
        <f t="shared" si="17"/>
        <v/>
      </c>
      <c r="C256" s="117">
        <f>CAD!$D$25</f>
        <v>0</v>
      </c>
      <c r="D256" s="41">
        <v>0</v>
      </c>
      <c r="E256" s="41">
        <v>0</v>
      </c>
      <c r="F256" s="41">
        <v>0</v>
      </c>
      <c r="G256" s="41">
        <v>0</v>
      </c>
      <c r="H256" s="41">
        <v>0</v>
      </c>
      <c r="I256" s="41">
        <v>0</v>
      </c>
      <c r="J256" s="41">
        <v>0</v>
      </c>
      <c r="K256" s="41">
        <v>0</v>
      </c>
      <c r="L256" s="41">
        <v>0</v>
      </c>
      <c r="M256" s="41">
        <v>0</v>
      </c>
      <c r="N256" s="41">
        <v>0</v>
      </c>
      <c r="O256" s="41">
        <v>0</v>
      </c>
      <c r="P256" s="50">
        <f t="shared" si="18"/>
        <v>0</v>
      </c>
    </row>
    <row r="257" spans="1:16" hidden="1" x14ac:dyDescent="0.25">
      <c r="A257" s="306" t="str">
        <f>IF(B257=1,A237,"")</f>
        <v/>
      </c>
      <c r="B257" s="43" t="str">
        <f t="shared" si="17"/>
        <v/>
      </c>
      <c r="C257" s="117">
        <f>CAD!$D$26</f>
        <v>0</v>
      </c>
      <c r="D257" s="41">
        <v>0</v>
      </c>
      <c r="E257" s="41">
        <v>0</v>
      </c>
      <c r="F257" s="41">
        <v>0</v>
      </c>
      <c r="G257" s="41">
        <v>0</v>
      </c>
      <c r="H257" s="41">
        <v>0</v>
      </c>
      <c r="I257" s="41">
        <v>0</v>
      </c>
      <c r="J257" s="41">
        <v>0</v>
      </c>
      <c r="K257" s="41">
        <v>0</v>
      </c>
      <c r="L257" s="41">
        <v>0</v>
      </c>
      <c r="M257" s="41">
        <v>0</v>
      </c>
      <c r="N257" s="41">
        <v>0</v>
      </c>
      <c r="O257" s="41">
        <v>0</v>
      </c>
      <c r="P257" s="50">
        <f t="shared" si="18"/>
        <v>0</v>
      </c>
    </row>
    <row r="258" spans="1:16" hidden="1" x14ac:dyDescent="0.25">
      <c r="A258" s="306" t="str">
        <f>IF(B258=1,A237,"")</f>
        <v/>
      </c>
      <c r="B258" s="43" t="str">
        <f t="shared" si="17"/>
        <v/>
      </c>
      <c r="C258" s="117">
        <f>CAD!$D$27</f>
        <v>0</v>
      </c>
      <c r="D258" s="41">
        <v>0</v>
      </c>
      <c r="E258" s="41">
        <v>0</v>
      </c>
      <c r="F258" s="41">
        <v>0</v>
      </c>
      <c r="G258" s="41">
        <v>0</v>
      </c>
      <c r="H258" s="41">
        <v>0</v>
      </c>
      <c r="I258" s="41">
        <v>0</v>
      </c>
      <c r="J258" s="41">
        <v>0</v>
      </c>
      <c r="K258" s="41">
        <v>0</v>
      </c>
      <c r="L258" s="41">
        <v>0</v>
      </c>
      <c r="M258" s="41">
        <v>0</v>
      </c>
      <c r="N258" s="41">
        <v>0</v>
      </c>
      <c r="O258" s="41">
        <v>0</v>
      </c>
      <c r="P258" s="50">
        <f t="shared" si="18"/>
        <v>0</v>
      </c>
    </row>
    <row r="259" spans="1:16" hidden="1" x14ac:dyDescent="0.25">
      <c r="A259" s="306" t="str">
        <f>IF(B259=1,A237,"")</f>
        <v/>
      </c>
      <c r="B259" s="43" t="str">
        <f t="shared" si="17"/>
        <v/>
      </c>
      <c r="C259" s="117">
        <f>CAD!$D$28</f>
        <v>0</v>
      </c>
      <c r="D259" s="41">
        <v>0</v>
      </c>
      <c r="E259" s="41">
        <v>0</v>
      </c>
      <c r="F259" s="41">
        <v>0</v>
      </c>
      <c r="G259" s="41">
        <v>0</v>
      </c>
      <c r="H259" s="41">
        <v>0</v>
      </c>
      <c r="I259" s="41">
        <v>0</v>
      </c>
      <c r="J259" s="41">
        <v>0</v>
      </c>
      <c r="K259" s="41">
        <v>0</v>
      </c>
      <c r="L259" s="41">
        <v>0</v>
      </c>
      <c r="M259" s="41">
        <v>0</v>
      </c>
      <c r="N259" s="41">
        <v>0</v>
      </c>
      <c r="O259" s="41">
        <v>0</v>
      </c>
      <c r="P259" s="50">
        <f t="shared" si="18"/>
        <v>0</v>
      </c>
    </row>
    <row r="260" spans="1:16" hidden="1" x14ac:dyDescent="0.25">
      <c r="A260" s="306" t="str">
        <f>IF(B260=1,A237,"")</f>
        <v/>
      </c>
      <c r="B260" s="43" t="str">
        <f t="shared" si="17"/>
        <v/>
      </c>
      <c r="C260" s="117">
        <f>CAD!$D$29</f>
        <v>0</v>
      </c>
      <c r="D260" s="41">
        <v>0</v>
      </c>
      <c r="E260" s="41">
        <v>0</v>
      </c>
      <c r="F260" s="41">
        <v>0</v>
      </c>
      <c r="G260" s="41">
        <v>0</v>
      </c>
      <c r="H260" s="41">
        <v>0</v>
      </c>
      <c r="I260" s="41">
        <v>0</v>
      </c>
      <c r="J260" s="41">
        <v>0</v>
      </c>
      <c r="K260" s="41">
        <v>0</v>
      </c>
      <c r="L260" s="41">
        <v>0</v>
      </c>
      <c r="M260" s="41">
        <v>0</v>
      </c>
      <c r="N260" s="41">
        <v>0</v>
      </c>
      <c r="O260" s="41">
        <v>0</v>
      </c>
      <c r="P260" s="50">
        <f t="shared" si="18"/>
        <v>0</v>
      </c>
    </row>
    <row r="261" spans="1:16" hidden="1" x14ac:dyDescent="0.25">
      <c r="A261" s="306" t="str">
        <f>IF(B261=1,A237,"")</f>
        <v/>
      </c>
      <c r="B261" s="43" t="str">
        <f t="shared" si="17"/>
        <v/>
      </c>
      <c r="C261" s="117">
        <f>CAD!$D$30</f>
        <v>0</v>
      </c>
      <c r="D261" s="41">
        <v>0</v>
      </c>
      <c r="E261" s="41">
        <v>0</v>
      </c>
      <c r="F261" s="41">
        <v>0</v>
      </c>
      <c r="G261" s="41">
        <v>0</v>
      </c>
      <c r="H261" s="41">
        <v>0</v>
      </c>
      <c r="I261" s="41">
        <v>0</v>
      </c>
      <c r="J261" s="41">
        <v>0</v>
      </c>
      <c r="K261" s="41">
        <v>0</v>
      </c>
      <c r="L261" s="41">
        <v>0</v>
      </c>
      <c r="M261" s="41">
        <v>0</v>
      </c>
      <c r="N261" s="41">
        <v>0</v>
      </c>
      <c r="O261" s="41">
        <v>0</v>
      </c>
      <c r="P261" s="50">
        <f t="shared" si="18"/>
        <v>0</v>
      </c>
    </row>
    <row r="262" spans="1:16" hidden="1" x14ac:dyDescent="0.25">
      <c r="A262" s="306" t="str">
        <f>IF(B262=1,A237,"")</f>
        <v/>
      </c>
      <c r="B262" s="43" t="str">
        <f t="shared" si="17"/>
        <v/>
      </c>
      <c r="C262" s="117">
        <f>CAD!$D$31</f>
        <v>0</v>
      </c>
      <c r="D262" s="41">
        <v>0</v>
      </c>
      <c r="E262" s="41">
        <v>0</v>
      </c>
      <c r="F262" s="41">
        <v>0</v>
      </c>
      <c r="G262" s="41">
        <v>0</v>
      </c>
      <c r="H262" s="41">
        <v>0</v>
      </c>
      <c r="I262" s="41">
        <v>0</v>
      </c>
      <c r="J262" s="41">
        <v>0</v>
      </c>
      <c r="K262" s="41">
        <v>0</v>
      </c>
      <c r="L262" s="41">
        <v>0</v>
      </c>
      <c r="M262" s="41">
        <v>0</v>
      </c>
      <c r="N262" s="41">
        <v>0</v>
      </c>
      <c r="O262" s="41">
        <v>0</v>
      </c>
      <c r="P262" s="50">
        <f t="shared" si="18"/>
        <v>0</v>
      </c>
    </row>
    <row r="263" spans="1:16" hidden="1" x14ac:dyDescent="0.25">
      <c r="A263" s="306" t="str">
        <f>IF(B263=1,A237,"")</f>
        <v/>
      </c>
      <c r="B263" s="43" t="str">
        <f t="shared" si="17"/>
        <v/>
      </c>
      <c r="C263" s="117">
        <f>CAD!$F$7</f>
        <v>0</v>
      </c>
      <c r="D263" s="41">
        <v>0</v>
      </c>
      <c r="E263" s="41">
        <v>0</v>
      </c>
      <c r="F263" s="41">
        <v>0</v>
      </c>
      <c r="G263" s="41">
        <v>0</v>
      </c>
      <c r="H263" s="41">
        <v>0</v>
      </c>
      <c r="I263" s="41">
        <v>0</v>
      </c>
      <c r="J263" s="41">
        <v>0</v>
      </c>
      <c r="K263" s="41">
        <v>0</v>
      </c>
      <c r="L263" s="41">
        <v>0</v>
      </c>
      <c r="M263" s="41">
        <v>0</v>
      </c>
      <c r="N263" s="41">
        <v>0</v>
      </c>
      <c r="O263" s="41">
        <v>0</v>
      </c>
      <c r="P263" s="50">
        <f t="shared" si="18"/>
        <v>0</v>
      </c>
    </row>
    <row r="264" spans="1:16" hidden="1" x14ac:dyDescent="0.25">
      <c r="A264" s="306" t="str">
        <f>IF(B264=1,A237,"")</f>
        <v/>
      </c>
      <c r="B264" s="43" t="str">
        <f t="shared" si="17"/>
        <v/>
      </c>
      <c r="C264" s="117">
        <f>CAD!$F$8</f>
        <v>0</v>
      </c>
      <c r="D264" s="41">
        <v>0</v>
      </c>
      <c r="E264" s="41">
        <v>0</v>
      </c>
      <c r="F264" s="41">
        <v>0</v>
      </c>
      <c r="G264" s="41">
        <v>0</v>
      </c>
      <c r="H264" s="41">
        <v>0</v>
      </c>
      <c r="I264" s="41">
        <v>0</v>
      </c>
      <c r="J264" s="41">
        <v>0</v>
      </c>
      <c r="K264" s="41">
        <v>0</v>
      </c>
      <c r="L264" s="41">
        <v>0</v>
      </c>
      <c r="M264" s="41">
        <v>0</v>
      </c>
      <c r="N264" s="41">
        <v>0</v>
      </c>
      <c r="O264" s="41">
        <v>0</v>
      </c>
      <c r="P264" s="50">
        <f t="shared" si="18"/>
        <v>0</v>
      </c>
    </row>
    <row r="265" spans="1:16" hidden="1" x14ac:dyDescent="0.25">
      <c r="A265" s="306" t="str">
        <f>IF(B265=1,A237,"")</f>
        <v/>
      </c>
      <c r="B265" s="43" t="str">
        <f t="shared" si="17"/>
        <v/>
      </c>
      <c r="C265" s="117">
        <f>CAD!$F$9</f>
        <v>0</v>
      </c>
      <c r="D265" s="41">
        <v>0</v>
      </c>
      <c r="E265" s="41">
        <v>0</v>
      </c>
      <c r="F265" s="41">
        <v>0</v>
      </c>
      <c r="G265" s="41">
        <v>0</v>
      </c>
      <c r="H265" s="41">
        <v>0</v>
      </c>
      <c r="I265" s="41">
        <v>0</v>
      </c>
      <c r="J265" s="41">
        <v>0</v>
      </c>
      <c r="K265" s="41">
        <v>0</v>
      </c>
      <c r="L265" s="41">
        <v>0</v>
      </c>
      <c r="M265" s="41">
        <v>0</v>
      </c>
      <c r="N265" s="41">
        <v>0</v>
      </c>
      <c r="O265" s="41">
        <v>0</v>
      </c>
      <c r="P265" s="50">
        <f t="shared" si="18"/>
        <v>0</v>
      </c>
    </row>
    <row r="266" spans="1:16" hidden="1" x14ac:dyDescent="0.25">
      <c r="A266" s="306" t="str">
        <f>IF(B266=1,A237,"")</f>
        <v/>
      </c>
      <c r="B266" s="43" t="str">
        <f t="shared" si="17"/>
        <v/>
      </c>
      <c r="C266" s="117">
        <f>CAD!$F$10</f>
        <v>0</v>
      </c>
      <c r="D266" s="41">
        <v>0</v>
      </c>
      <c r="E266" s="41">
        <v>0</v>
      </c>
      <c r="F266" s="41">
        <v>0</v>
      </c>
      <c r="G266" s="41">
        <v>0</v>
      </c>
      <c r="H266" s="41">
        <v>0</v>
      </c>
      <c r="I266" s="41">
        <v>0</v>
      </c>
      <c r="J266" s="41">
        <v>0</v>
      </c>
      <c r="K266" s="41">
        <v>0</v>
      </c>
      <c r="L266" s="41">
        <v>0</v>
      </c>
      <c r="M266" s="41">
        <v>0</v>
      </c>
      <c r="N266" s="41">
        <v>0</v>
      </c>
      <c r="O266" s="41">
        <v>0</v>
      </c>
      <c r="P266" s="50">
        <f t="shared" si="18"/>
        <v>0</v>
      </c>
    </row>
    <row r="267" spans="1:16" hidden="1" x14ac:dyDescent="0.25">
      <c r="A267" s="306" t="str">
        <f>IF(B267=1,A237,"")</f>
        <v/>
      </c>
      <c r="B267" s="43" t="str">
        <f t="shared" si="17"/>
        <v/>
      </c>
      <c r="C267" s="117">
        <f>CAD!$F$11</f>
        <v>0</v>
      </c>
      <c r="D267" s="41">
        <v>0</v>
      </c>
      <c r="E267" s="41">
        <v>0</v>
      </c>
      <c r="F267" s="41">
        <v>0</v>
      </c>
      <c r="G267" s="41">
        <v>0</v>
      </c>
      <c r="H267" s="41">
        <v>0</v>
      </c>
      <c r="I267" s="41">
        <v>0</v>
      </c>
      <c r="J267" s="41">
        <v>0</v>
      </c>
      <c r="K267" s="41">
        <v>0</v>
      </c>
      <c r="L267" s="41">
        <v>0</v>
      </c>
      <c r="M267" s="41">
        <v>0</v>
      </c>
      <c r="N267" s="41">
        <v>0</v>
      </c>
      <c r="O267" s="41">
        <v>0</v>
      </c>
      <c r="P267" s="50">
        <f t="shared" si="18"/>
        <v>0</v>
      </c>
    </row>
    <row r="268" spans="1:16" hidden="1" x14ac:dyDescent="0.25">
      <c r="A268" s="306" t="str">
        <f>IF(B268=1,A237,"")</f>
        <v/>
      </c>
      <c r="B268" s="43" t="str">
        <f t="shared" si="17"/>
        <v/>
      </c>
      <c r="C268" s="117">
        <f>CAD!$F$12</f>
        <v>0</v>
      </c>
      <c r="D268" s="41">
        <v>0</v>
      </c>
      <c r="E268" s="41">
        <v>0</v>
      </c>
      <c r="F268" s="41">
        <v>0</v>
      </c>
      <c r="G268" s="41">
        <v>0</v>
      </c>
      <c r="H268" s="41">
        <v>0</v>
      </c>
      <c r="I268" s="41">
        <v>0</v>
      </c>
      <c r="J268" s="41">
        <v>0</v>
      </c>
      <c r="K268" s="41">
        <v>0</v>
      </c>
      <c r="L268" s="41">
        <v>0</v>
      </c>
      <c r="M268" s="41">
        <v>0</v>
      </c>
      <c r="N268" s="41">
        <v>0</v>
      </c>
      <c r="O268" s="41">
        <v>0</v>
      </c>
      <c r="P268" s="50">
        <f t="shared" si="18"/>
        <v>0</v>
      </c>
    </row>
    <row r="269" spans="1:16" hidden="1" x14ac:dyDescent="0.25">
      <c r="A269" s="306" t="str">
        <f>IF(B269=1,A237,"")</f>
        <v/>
      </c>
      <c r="B269" s="43" t="str">
        <f t="shared" si="17"/>
        <v/>
      </c>
      <c r="C269" s="117">
        <f>CAD!$F$13</f>
        <v>0</v>
      </c>
      <c r="D269" s="41">
        <v>0</v>
      </c>
      <c r="E269" s="41">
        <v>0</v>
      </c>
      <c r="F269" s="41">
        <v>0</v>
      </c>
      <c r="G269" s="41">
        <v>0</v>
      </c>
      <c r="H269" s="41">
        <v>0</v>
      </c>
      <c r="I269" s="41">
        <v>0</v>
      </c>
      <c r="J269" s="41">
        <v>0</v>
      </c>
      <c r="K269" s="41">
        <v>0</v>
      </c>
      <c r="L269" s="41">
        <v>0</v>
      </c>
      <c r="M269" s="41">
        <v>0</v>
      </c>
      <c r="N269" s="41">
        <v>0</v>
      </c>
      <c r="O269" s="41">
        <v>0</v>
      </c>
      <c r="P269" s="50">
        <f t="shared" si="18"/>
        <v>0</v>
      </c>
    </row>
    <row r="270" spans="1:16" hidden="1" x14ac:dyDescent="0.25">
      <c r="A270" s="306" t="str">
        <f>IF(B270=1,A237,"")</f>
        <v/>
      </c>
      <c r="B270" s="43" t="str">
        <f t="shared" si="17"/>
        <v/>
      </c>
      <c r="C270" s="117">
        <f>CAD!$F$14</f>
        <v>0</v>
      </c>
      <c r="D270" s="41">
        <v>0</v>
      </c>
      <c r="E270" s="41">
        <v>0</v>
      </c>
      <c r="F270" s="41">
        <v>0</v>
      </c>
      <c r="G270" s="41">
        <v>0</v>
      </c>
      <c r="H270" s="41">
        <v>0</v>
      </c>
      <c r="I270" s="41">
        <v>0</v>
      </c>
      <c r="J270" s="41">
        <v>0</v>
      </c>
      <c r="K270" s="41">
        <v>0</v>
      </c>
      <c r="L270" s="41">
        <v>0</v>
      </c>
      <c r="M270" s="41">
        <v>0</v>
      </c>
      <c r="N270" s="41">
        <v>0</v>
      </c>
      <c r="O270" s="41">
        <v>0</v>
      </c>
      <c r="P270" s="50">
        <f t="shared" si="18"/>
        <v>0</v>
      </c>
    </row>
    <row r="271" spans="1:16" hidden="1" x14ac:dyDescent="0.25">
      <c r="A271" s="306" t="str">
        <f>IF(B271=1,A237,"")</f>
        <v/>
      </c>
      <c r="B271" s="43" t="str">
        <f t="shared" si="17"/>
        <v/>
      </c>
      <c r="C271" s="117">
        <f>CAD!$F$15</f>
        <v>0</v>
      </c>
      <c r="D271" s="41">
        <v>0</v>
      </c>
      <c r="E271" s="41">
        <v>0</v>
      </c>
      <c r="F271" s="41">
        <v>0</v>
      </c>
      <c r="G271" s="41">
        <v>0</v>
      </c>
      <c r="H271" s="41">
        <v>0</v>
      </c>
      <c r="I271" s="41">
        <v>0</v>
      </c>
      <c r="J271" s="41">
        <v>0</v>
      </c>
      <c r="K271" s="41">
        <v>0</v>
      </c>
      <c r="L271" s="41">
        <v>0</v>
      </c>
      <c r="M271" s="41">
        <v>0</v>
      </c>
      <c r="N271" s="41">
        <v>0</v>
      </c>
      <c r="O271" s="41">
        <v>0</v>
      </c>
      <c r="P271" s="50">
        <f t="shared" si="18"/>
        <v>0</v>
      </c>
    </row>
    <row r="272" spans="1:16" hidden="1" x14ac:dyDescent="0.25">
      <c r="A272" s="306" t="str">
        <f>IF(B272=1,A237,"")</f>
        <v/>
      </c>
      <c r="B272" s="43" t="str">
        <f t="shared" si="17"/>
        <v/>
      </c>
      <c r="C272" s="117">
        <f>CAD!$F$16</f>
        <v>0</v>
      </c>
      <c r="D272" s="41">
        <v>0</v>
      </c>
      <c r="E272" s="41">
        <v>0</v>
      </c>
      <c r="F272" s="41">
        <v>0</v>
      </c>
      <c r="G272" s="41">
        <v>0</v>
      </c>
      <c r="H272" s="41">
        <v>0</v>
      </c>
      <c r="I272" s="41">
        <v>0</v>
      </c>
      <c r="J272" s="41">
        <v>0</v>
      </c>
      <c r="K272" s="41">
        <v>0</v>
      </c>
      <c r="L272" s="41">
        <v>0</v>
      </c>
      <c r="M272" s="41">
        <v>0</v>
      </c>
      <c r="N272" s="41">
        <v>0</v>
      </c>
      <c r="O272" s="41">
        <v>0</v>
      </c>
      <c r="P272" s="50">
        <f t="shared" si="18"/>
        <v>0</v>
      </c>
    </row>
    <row r="273" spans="1:20" hidden="1" x14ac:dyDescent="0.25">
      <c r="A273" s="306" t="str">
        <f>IF(B273=1,A237,"")</f>
        <v/>
      </c>
      <c r="B273" s="43" t="str">
        <f t="shared" si="17"/>
        <v/>
      </c>
      <c r="C273" s="117">
        <f>CAD!$F$17</f>
        <v>0</v>
      </c>
      <c r="D273" s="41">
        <v>0</v>
      </c>
      <c r="E273" s="41">
        <v>0</v>
      </c>
      <c r="F273" s="41">
        <v>0</v>
      </c>
      <c r="G273" s="41">
        <v>0</v>
      </c>
      <c r="H273" s="41">
        <v>0</v>
      </c>
      <c r="I273" s="41">
        <v>0</v>
      </c>
      <c r="J273" s="41">
        <v>0</v>
      </c>
      <c r="K273" s="41">
        <v>0</v>
      </c>
      <c r="L273" s="41">
        <v>0</v>
      </c>
      <c r="M273" s="41">
        <v>0</v>
      </c>
      <c r="N273" s="41">
        <v>0</v>
      </c>
      <c r="O273" s="41">
        <v>0</v>
      </c>
      <c r="P273" s="50">
        <f t="shared" si="18"/>
        <v>0</v>
      </c>
    </row>
    <row r="274" spans="1:20" hidden="1" x14ac:dyDescent="0.25">
      <c r="A274" s="306" t="str">
        <f>IF(B274=1,A237,"")</f>
        <v/>
      </c>
      <c r="B274" s="43" t="str">
        <f t="shared" si="17"/>
        <v/>
      </c>
      <c r="C274" s="117">
        <f>CAD!$F$18</f>
        <v>0</v>
      </c>
      <c r="D274" s="41">
        <v>0</v>
      </c>
      <c r="E274" s="41">
        <v>0</v>
      </c>
      <c r="F274" s="41">
        <v>0</v>
      </c>
      <c r="G274" s="41">
        <v>0</v>
      </c>
      <c r="H274" s="41">
        <v>0</v>
      </c>
      <c r="I274" s="41">
        <v>0</v>
      </c>
      <c r="J274" s="41">
        <v>0</v>
      </c>
      <c r="K274" s="41">
        <v>0</v>
      </c>
      <c r="L274" s="41">
        <v>0</v>
      </c>
      <c r="M274" s="41">
        <v>0</v>
      </c>
      <c r="N274" s="41">
        <v>0</v>
      </c>
      <c r="O274" s="41">
        <v>0</v>
      </c>
      <c r="P274" s="50">
        <f t="shared" si="18"/>
        <v>0</v>
      </c>
    </row>
    <row r="275" spans="1:20" hidden="1" x14ac:dyDescent="0.25">
      <c r="A275" s="306" t="str">
        <f>IF(B275=1,A237,"")</f>
        <v/>
      </c>
      <c r="B275" s="43" t="str">
        <f t="shared" si="17"/>
        <v/>
      </c>
      <c r="C275" s="117">
        <f>CAD!$F$19</f>
        <v>0</v>
      </c>
      <c r="D275" s="41">
        <v>0</v>
      </c>
      <c r="E275" s="41">
        <v>0</v>
      </c>
      <c r="F275" s="41">
        <v>0</v>
      </c>
      <c r="G275" s="41">
        <v>0</v>
      </c>
      <c r="H275" s="41">
        <v>0</v>
      </c>
      <c r="I275" s="41">
        <v>0</v>
      </c>
      <c r="J275" s="41">
        <v>0</v>
      </c>
      <c r="K275" s="41">
        <v>0</v>
      </c>
      <c r="L275" s="41">
        <v>0</v>
      </c>
      <c r="M275" s="41">
        <v>0</v>
      </c>
      <c r="N275" s="41">
        <v>0</v>
      </c>
      <c r="O275" s="41">
        <v>0</v>
      </c>
      <c r="P275" s="50">
        <f t="shared" si="18"/>
        <v>0</v>
      </c>
    </row>
    <row r="276" spans="1:20" hidden="1" x14ac:dyDescent="0.25">
      <c r="A276" s="306" t="str">
        <f>IF(B276=1,A237,"")</f>
        <v/>
      </c>
      <c r="B276" s="43" t="str">
        <f t="shared" si="17"/>
        <v/>
      </c>
      <c r="C276" s="117">
        <f>CAD!$F$20</f>
        <v>0</v>
      </c>
      <c r="D276" s="41">
        <v>0</v>
      </c>
      <c r="E276" s="41">
        <v>0</v>
      </c>
      <c r="F276" s="41">
        <v>0</v>
      </c>
      <c r="G276" s="41">
        <v>0</v>
      </c>
      <c r="H276" s="41">
        <v>0</v>
      </c>
      <c r="I276" s="41">
        <v>0</v>
      </c>
      <c r="J276" s="41">
        <v>0</v>
      </c>
      <c r="K276" s="41">
        <v>0</v>
      </c>
      <c r="L276" s="41">
        <v>0</v>
      </c>
      <c r="M276" s="41">
        <v>0</v>
      </c>
      <c r="N276" s="41">
        <v>0</v>
      </c>
      <c r="O276" s="41">
        <v>0</v>
      </c>
      <c r="P276" s="50">
        <f t="shared" si="18"/>
        <v>0</v>
      </c>
    </row>
    <row r="277" spans="1:20" hidden="1" x14ac:dyDescent="0.25">
      <c r="A277" s="306" t="str">
        <f>IF(B277=1,A237,"")</f>
        <v/>
      </c>
      <c r="B277" s="43" t="str">
        <f t="shared" si="17"/>
        <v/>
      </c>
      <c r="C277" s="117">
        <f>CAD!$F$21</f>
        <v>0</v>
      </c>
      <c r="D277" s="41">
        <v>0</v>
      </c>
      <c r="E277" s="41">
        <v>0</v>
      </c>
      <c r="F277" s="41">
        <v>0</v>
      </c>
      <c r="G277" s="41">
        <v>0</v>
      </c>
      <c r="H277" s="41">
        <v>0</v>
      </c>
      <c r="I277" s="41">
        <v>0</v>
      </c>
      <c r="J277" s="41">
        <v>0</v>
      </c>
      <c r="K277" s="41">
        <v>0</v>
      </c>
      <c r="L277" s="41">
        <v>0</v>
      </c>
      <c r="M277" s="41">
        <v>0</v>
      </c>
      <c r="N277" s="41">
        <v>0</v>
      </c>
      <c r="O277" s="41">
        <v>0</v>
      </c>
      <c r="P277" s="50">
        <f t="shared" si="18"/>
        <v>0</v>
      </c>
    </row>
    <row r="278" spans="1:20" hidden="1" x14ac:dyDescent="0.25">
      <c r="A278" s="306" t="str">
        <f>IF(B278=1,A237,"")</f>
        <v/>
      </c>
      <c r="B278" s="43" t="str">
        <f t="shared" si="17"/>
        <v/>
      </c>
      <c r="C278" s="117">
        <f>CAD!$F$22</f>
        <v>0</v>
      </c>
      <c r="D278" s="41">
        <v>0</v>
      </c>
      <c r="E278" s="41">
        <v>0</v>
      </c>
      <c r="F278" s="41">
        <v>0</v>
      </c>
      <c r="G278" s="41">
        <v>0</v>
      </c>
      <c r="H278" s="41">
        <v>0</v>
      </c>
      <c r="I278" s="41">
        <v>0</v>
      </c>
      <c r="J278" s="41">
        <v>0</v>
      </c>
      <c r="K278" s="41">
        <v>0</v>
      </c>
      <c r="L278" s="41">
        <v>0</v>
      </c>
      <c r="M278" s="41">
        <v>0</v>
      </c>
      <c r="N278" s="41">
        <v>0</v>
      </c>
      <c r="O278" s="41">
        <v>0</v>
      </c>
      <c r="P278" s="50">
        <f t="shared" si="18"/>
        <v>0</v>
      </c>
    </row>
    <row r="279" spans="1:20" hidden="1" x14ac:dyDescent="0.25">
      <c r="A279" s="306" t="str">
        <f>IF(B279=1,A237,"")</f>
        <v/>
      </c>
      <c r="B279" s="43" t="str">
        <f t="shared" si="17"/>
        <v/>
      </c>
      <c r="C279" s="117">
        <f>CAD!$F$23</f>
        <v>0</v>
      </c>
      <c r="D279" s="41">
        <v>0</v>
      </c>
      <c r="E279" s="41">
        <v>0</v>
      </c>
      <c r="F279" s="41">
        <v>0</v>
      </c>
      <c r="G279" s="41">
        <v>0</v>
      </c>
      <c r="H279" s="41">
        <v>0</v>
      </c>
      <c r="I279" s="41">
        <v>0</v>
      </c>
      <c r="J279" s="41">
        <v>0</v>
      </c>
      <c r="K279" s="41">
        <v>0</v>
      </c>
      <c r="L279" s="41">
        <v>0</v>
      </c>
      <c r="M279" s="41">
        <v>0</v>
      </c>
      <c r="N279" s="41">
        <v>0</v>
      </c>
      <c r="O279" s="41">
        <v>0</v>
      </c>
      <c r="P279" s="50">
        <f t="shared" si="18"/>
        <v>0</v>
      </c>
    </row>
    <row r="280" spans="1:20" hidden="1" x14ac:dyDescent="0.25">
      <c r="A280" s="306" t="str">
        <f>IF(B280=1,A237,"")</f>
        <v/>
      </c>
      <c r="B280" s="43" t="str">
        <f t="shared" si="17"/>
        <v/>
      </c>
      <c r="C280" s="117">
        <f>CAD!$F$24</f>
        <v>0</v>
      </c>
      <c r="D280" s="41">
        <v>0</v>
      </c>
      <c r="E280" s="41">
        <v>0</v>
      </c>
      <c r="F280" s="41">
        <v>0</v>
      </c>
      <c r="G280" s="41">
        <v>0</v>
      </c>
      <c r="H280" s="41">
        <v>0</v>
      </c>
      <c r="I280" s="41">
        <v>0</v>
      </c>
      <c r="J280" s="41">
        <v>0</v>
      </c>
      <c r="K280" s="41">
        <v>0</v>
      </c>
      <c r="L280" s="41">
        <v>0</v>
      </c>
      <c r="M280" s="41">
        <v>0</v>
      </c>
      <c r="N280" s="41">
        <v>0</v>
      </c>
      <c r="O280" s="41">
        <v>0</v>
      </c>
      <c r="P280" s="50">
        <f t="shared" si="18"/>
        <v>0</v>
      </c>
    </row>
    <row r="281" spans="1:20" hidden="1" x14ac:dyDescent="0.25">
      <c r="A281" s="306" t="str">
        <f>IF(B281=1,A237,"")</f>
        <v/>
      </c>
      <c r="B281" s="43" t="str">
        <f t="shared" si="17"/>
        <v/>
      </c>
      <c r="C281" s="117">
        <f>CAD!$F$25</f>
        <v>0</v>
      </c>
      <c r="D281" s="41">
        <v>0</v>
      </c>
      <c r="E281" s="41">
        <v>0</v>
      </c>
      <c r="F281" s="41">
        <v>0</v>
      </c>
      <c r="G281" s="41">
        <v>0</v>
      </c>
      <c r="H281" s="41">
        <v>0</v>
      </c>
      <c r="I281" s="41">
        <v>0</v>
      </c>
      <c r="J281" s="41">
        <v>0</v>
      </c>
      <c r="K281" s="41">
        <v>0</v>
      </c>
      <c r="L281" s="41">
        <v>0</v>
      </c>
      <c r="M281" s="41">
        <v>0</v>
      </c>
      <c r="N281" s="41">
        <v>0</v>
      </c>
      <c r="O281" s="41">
        <v>0</v>
      </c>
      <c r="P281" s="50">
        <f t="shared" si="18"/>
        <v>0</v>
      </c>
    </row>
    <row r="282" spans="1:20" hidden="1" x14ac:dyDescent="0.25">
      <c r="A282" s="306" t="str">
        <f>IF(B282=1,A237,"")</f>
        <v/>
      </c>
      <c r="B282" s="43" t="str">
        <f t="shared" si="17"/>
        <v/>
      </c>
      <c r="C282" s="117">
        <f>CAD!$F$26</f>
        <v>0</v>
      </c>
      <c r="D282" s="41">
        <v>0</v>
      </c>
      <c r="E282" s="41">
        <v>0</v>
      </c>
      <c r="F282" s="41">
        <v>0</v>
      </c>
      <c r="G282" s="41">
        <v>0</v>
      </c>
      <c r="H282" s="41">
        <v>0</v>
      </c>
      <c r="I282" s="41">
        <v>0</v>
      </c>
      <c r="J282" s="41">
        <v>0</v>
      </c>
      <c r="K282" s="41">
        <v>0</v>
      </c>
      <c r="L282" s="41">
        <v>0</v>
      </c>
      <c r="M282" s="41">
        <v>0</v>
      </c>
      <c r="N282" s="41">
        <v>0</v>
      </c>
      <c r="O282" s="41">
        <v>0</v>
      </c>
      <c r="P282" s="50">
        <f t="shared" si="18"/>
        <v>0</v>
      </c>
    </row>
    <row r="283" spans="1:20" hidden="1" x14ac:dyDescent="0.25">
      <c r="A283" s="306" t="str">
        <f>IF(B283=1,A237,"")</f>
        <v/>
      </c>
      <c r="B283" s="43" t="str">
        <f t="shared" si="17"/>
        <v/>
      </c>
      <c r="C283" s="117">
        <f>CAD!$F$27</f>
        <v>0</v>
      </c>
      <c r="D283" s="41">
        <v>0</v>
      </c>
      <c r="E283" s="41">
        <v>0</v>
      </c>
      <c r="F283" s="41">
        <v>0</v>
      </c>
      <c r="G283" s="41">
        <v>0</v>
      </c>
      <c r="H283" s="41">
        <v>0</v>
      </c>
      <c r="I283" s="41">
        <v>0</v>
      </c>
      <c r="J283" s="41">
        <v>0</v>
      </c>
      <c r="K283" s="41">
        <v>0</v>
      </c>
      <c r="L283" s="41">
        <v>0</v>
      </c>
      <c r="M283" s="41">
        <v>0</v>
      </c>
      <c r="N283" s="41">
        <v>0</v>
      </c>
      <c r="O283" s="41">
        <v>0</v>
      </c>
      <c r="P283" s="50">
        <f t="shared" si="18"/>
        <v>0</v>
      </c>
    </row>
    <row r="284" spans="1:20" hidden="1" x14ac:dyDescent="0.25">
      <c r="A284" s="306" t="str">
        <f>IF(B284=1,A237,"")</f>
        <v/>
      </c>
      <c r="B284" s="43" t="str">
        <f t="shared" si="17"/>
        <v/>
      </c>
      <c r="C284" s="117">
        <f>CAD!$F$28</f>
        <v>0</v>
      </c>
      <c r="D284" s="41">
        <v>0</v>
      </c>
      <c r="E284" s="41">
        <v>0</v>
      </c>
      <c r="F284" s="41">
        <v>0</v>
      </c>
      <c r="G284" s="41">
        <v>0</v>
      </c>
      <c r="H284" s="41">
        <v>0</v>
      </c>
      <c r="I284" s="41">
        <v>0</v>
      </c>
      <c r="J284" s="41">
        <v>0</v>
      </c>
      <c r="K284" s="41">
        <v>0</v>
      </c>
      <c r="L284" s="41">
        <v>0</v>
      </c>
      <c r="M284" s="41">
        <v>0</v>
      </c>
      <c r="N284" s="41">
        <v>0</v>
      </c>
      <c r="O284" s="41">
        <v>0</v>
      </c>
      <c r="P284" s="50">
        <f t="shared" si="18"/>
        <v>0</v>
      </c>
    </row>
    <row r="285" spans="1:20" hidden="1" x14ac:dyDescent="0.25">
      <c r="A285" s="306" t="str">
        <f>IF(B285=1,A237,"")</f>
        <v/>
      </c>
      <c r="B285" s="43" t="str">
        <f t="shared" si="17"/>
        <v/>
      </c>
      <c r="C285" s="117">
        <f>CAD!$F$29</f>
        <v>0</v>
      </c>
      <c r="D285" s="41">
        <v>0</v>
      </c>
      <c r="E285" s="41">
        <v>0</v>
      </c>
      <c r="F285" s="41">
        <v>0</v>
      </c>
      <c r="G285" s="41">
        <v>0</v>
      </c>
      <c r="H285" s="41">
        <v>0</v>
      </c>
      <c r="I285" s="41">
        <v>0</v>
      </c>
      <c r="J285" s="41">
        <v>0</v>
      </c>
      <c r="K285" s="41">
        <v>0</v>
      </c>
      <c r="L285" s="41">
        <v>0</v>
      </c>
      <c r="M285" s="41">
        <v>0</v>
      </c>
      <c r="N285" s="41">
        <v>0</v>
      </c>
      <c r="O285" s="41">
        <v>0</v>
      </c>
      <c r="P285" s="50">
        <f t="shared" si="18"/>
        <v>0</v>
      </c>
    </row>
    <row r="286" spans="1:20" hidden="1" x14ac:dyDescent="0.25">
      <c r="A286" s="306" t="str">
        <f>IF(B286=1,A237,"")</f>
        <v/>
      </c>
      <c r="B286" s="43" t="str">
        <f t="shared" si="17"/>
        <v/>
      </c>
      <c r="C286" s="117">
        <f>CAD!$F$30</f>
        <v>0</v>
      </c>
      <c r="D286" s="41">
        <v>0</v>
      </c>
      <c r="E286" s="41">
        <v>0</v>
      </c>
      <c r="F286" s="41">
        <v>0</v>
      </c>
      <c r="G286" s="41">
        <v>0</v>
      </c>
      <c r="H286" s="41">
        <v>0</v>
      </c>
      <c r="I286" s="41">
        <v>0</v>
      </c>
      <c r="J286" s="41">
        <v>0</v>
      </c>
      <c r="K286" s="41">
        <v>0</v>
      </c>
      <c r="L286" s="41">
        <v>0</v>
      </c>
      <c r="M286" s="41">
        <v>0</v>
      </c>
      <c r="N286" s="41">
        <v>0</v>
      </c>
      <c r="O286" s="41">
        <v>0</v>
      </c>
      <c r="P286" s="50">
        <f t="shared" si="18"/>
        <v>0</v>
      </c>
    </row>
    <row r="287" spans="1:20" hidden="1" x14ac:dyDescent="0.25">
      <c r="A287" s="306" t="str">
        <f>IF(B287=1,A237,"")</f>
        <v/>
      </c>
      <c r="B287" s="43" t="str">
        <f t="shared" si="17"/>
        <v/>
      </c>
      <c r="C287" s="117">
        <f>CAD!$F$31</f>
        <v>0</v>
      </c>
      <c r="D287" s="41">
        <v>0</v>
      </c>
      <c r="E287" s="41">
        <v>0</v>
      </c>
      <c r="F287" s="41">
        <v>0</v>
      </c>
      <c r="G287" s="41">
        <v>0</v>
      </c>
      <c r="H287" s="41">
        <v>0</v>
      </c>
      <c r="I287" s="41">
        <v>0</v>
      </c>
      <c r="J287" s="41">
        <v>0</v>
      </c>
      <c r="K287" s="41">
        <v>0</v>
      </c>
      <c r="L287" s="41">
        <v>0</v>
      </c>
      <c r="M287" s="41">
        <v>0</v>
      </c>
      <c r="N287" s="41">
        <v>0</v>
      </c>
      <c r="O287" s="41">
        <v>0</v>
      </c>
      <c r="P287" s="50">
        <f t="shared" si="18"/>
        <v>0</v>
      </c>
      <c r="T287" s="9"/>
    </row>
    <row r="288" spans="1:20" hidden="1" x14ac:dyDescent="0.25">
      <c r="A288" s="306">
        <f>A237</f>
        <v>2022</v>
      </c>
      <c r="P288" s="47"/>
    </row>
    <row r="289" spans="1:16" ht="15.75" hidden="1" thickBot="1" x14ac:dyDescent="0.3">
      <c r="A289" s="306">
        <f>A237</f>
        <v>2022</v>
      </c>
      <c r="C289" s="155" t="s">
        <v>208</v>
      </c>
      <c r="D289" s="156">
        <f>PREV_D!D235</f>
        <v>0</v>
      </c>
      <c r="E289" s="156">
        <f>PREV_D!E235</f>
        <v>0</v>
      </c>
      <c r="F289" s="156">
        <f>PREV_D!F235</f>
        <v>0</v>
      </c>
      <c r="G289" s="156">
        <f>PREV_D!G235</f>
        <v>0</v>
      </c>
      <c r="H289" s="156">
        <f>PREV_D!H235</f>
        <v>0</v>
      </c>
      <c r="I289" s="156">
        <f>PREV_D!I235</f>
        <v>0</v>
      </c>
      <c r="J289" s="156">
        <f>PREV_D!J235</f>
        <v>0</v>
      </c>
      <c r="K289" s="156">
        <f>PREV_D!K235</f>
        <v>0</v>
      </c>
      <c r="L289" s="156">
        <f>PREV_D!L235</f>
        <v>0</v>
      </c>
      <c r="M289" s="156">
        <f>PREV_D!M235</f>
        <v>0</v>
      </c>
      <c r="N289" s="156">
        <f>PREV_D!N235</f>
        <v>0</v>
      </c>
      <c r="O289" s="156">
        <f>PREV_D!O235</f>
        <v>0</v>
      </c>
      <c r="P289" s="157">
        <f>SUM(D289:O289)</f>
        <v>0</v>
      </c>
    </row>
    <row r="290" spans="1:16" hidden="1" x14ac:dyDescent="0.25">
      <c r="A290" s="306">
        <f>A237</f>
        <v>2022</v>
      </c>
      <c r="P290" s="47"/>
    </row>
    <row r="291" spans="1:16" hidden="1" x14ac:dyDescent="0.25">
      <c r="A291" s="306">
        <f>A237</f>
        <v>2022</v>
      </c>
      <c r="C291" s="74" t="s">
        <v>209</v>
      </c>
      <c r="D291" s="38">
        <f>D237-D289</f>
        <v>0</v>
      </c>
      <c r="E291" s="38">
        <f t="shared" ref="E291:P291" si="19">E237-E289</f>
        <v>0</v>
      </c>
      <c r="F291" s="38">
        <f t="shared" si="19"/>
        <v>0</v>
      </c>
      <c r="G291" s="38">
        <f t="shared" si="19"/>
        <v>0</v>
      </c>
      <c r="H291" s="38">
        <f t="shared" si="19"/>
        <v>0</v>
      </c>
      <c r="I291" s="38">
        <f t="shared" si="19"/>
        <v>0</v>
      </c>
      <c r="J291" s="38">
        <f t="shared" si="19"/>
        <v>0</v>
      </c>
      <c r="K291" s="38">
        <f t="shared" si="19"/>
        <v>0</v>
      </c>
      <c r="L291" s="38">
        <f t="shared" si="19"/>
        <v>0</v>
      </c>
      <c r="M291" s="38">
        <f t="shared" si="19"/>
        <v>0</v>
      </c>
      <c r="N291" s="38">
        <f t="shared" si="19"/>
        <v>0</v>
      </c>
      <c r="O291" s="38">
        <f t="shared" si="19"/>
        <v>0</v>
      </c>
      <c r="P291" s="48">
        <f t="shared" si="19"/>
        <v>0</v>
      </c>
    </row>
    <row r="292" spans="1:16" hidden="1" x14ac:dyDescent="0.25">
      <c r="A292" s="306"/>
    </row>
    <row r="293" spans="1:16" hidden="1" x14ac:dyDescent="0.25">
      <c r="A293" s="306"/>
    </row>
    <row r="294" spans="1:16" ht="15" hidden="1" customHeight="1" thickBot="1" x14ac:dyDescent="0.3">
      <c r="A294" s="306">
        <f>A237+1</f>
        <v>2023</v>
      </c>
      <c r="C294" s="158" t="s">
        <v>207</v>
      </c>
      <c r="D294" s="160">
        <f t="shared" ref="D294:P294" si="20">SUM(D295:D344)</f>
        <v>0</v>
      </c>
      <c r="E294" s="160">
        <f t="shared" si="20"/>
        <v>0</v>
      </c>
      <c r="F294" s="160">
        <f t="shared" si="20"/>
        <v>0</v>
      </c>
      <c r="G294" s="160">
        <f t="shared" si="20"/>
        <v>0</v>
      </c>
      <c r="H294" s="160">
        <f t="shared" si="20"/>
        <v>0</v>
      </c>
      <c r="I294" s="160">
        <f t="shared" si="20"/>
        <v>0</v>
      </c>
      <c r="J294" s="160">
        <f t="shared" si="20"/>
        <v>0</v>
      </c>
      <c r="K294" s="160">
        <f t="shared" si="20"/>
        <v>0</v>
      </c>
      <c r="L294" s="160">
        <f t="shared" si="20"/>
        <v>0</v>
      </c>
      <c r="M294" s="160">
        <f t="shared" si="20"/>
        <v>0</v>
      </c>
      <c r="N294" s="160">
        <f t="shared" si="20"/>
        <v>0</v>
      </c>
      <c r="O294" s="160">
        <f t="shared" si="20"/>
        <v>0</v>
      </c>
      <c r="P294" s="160">
        <f t="shared" si="20"/>
        <v>0</v>
      </c>
    </row>
    <row r="295" spans="1:16" hidden="1" x14ac:dyDescent="0.25">
      <c r="A295" s="306">
        <f>IF(B295=1,A294,"")</f>
        <v>2023</v>
      </c>
      <c r="B295" s="43">
        <f>IF(C295&lt;&gt;0,1,"")</f>
        <v>1</v>
      </c>
      <c r="C295" s="154" t="str">
        <f>CAD!$D$7</f>
        <v>SALÁRIOS</v>
      </c>
      <c r="D295" s="42">
        <v>0</v>
      </c>
      <c r="E295" s="42">
        <v>0</v>
      </c>
      <c r="F295" s="42">
        <v>0</v>
      </c>
      <c r="G295" s="42">
        <v>0</v>
      </c>
      <c r="H295" s="42">
        <v>0</v>
      </c>
      <c r="I295" s="42">
        <v>0</v>
      </c>
      <c r="J295" s="42">
        <v>0</v>
      </c>
      <c r="K295" s="42">
        <v>0</v>
      </c>
      <c r="L295" s="42">
        <v>0</v>
      </c>
      <c r="M295" s="42">
        <v>0</v>
      </c>
      <c r="N295" s="42">
        <v>0</v>
      </c>
      <c r="O295" s="42">
        <v>0</v>
      </c>
      <c r="P295" s="115">
        <f>SUM(D295:O295)</f>
        <v>0</v>
      </c>
    </row>
    <row r="296" spans="1:16" hidden="1" x14ac:dyDescent="0.25">
      <c r="A296" s="306">
        <f>IF(B296=1,A294,"")</f>
        <v>2023</v>
      </c>
      <c r="B296" s="43">
        <f t="shared" ref="B296:B344" si="21">IF(C296&lt;&gt;0,1,"")</f>
        <v>1</v>
      </c>
      <c r="C296" s="154" t="str">
        <f>CAD!$D$8</f>
        <v>RELATÓRIOS</v>
      </c>
      <c r="D296" s="42">
        <v>0</v>
      </c>
      <c r="E296" s="42">
        <v>0</v>
      </c>
      <c r="F296" s="42">
        <v>0</v>
      </c>
      <c r="G296" s="42">
        <v>0</v>
      </c>
      <c r="H296" s="42">
        <v>0</v>
      </c>
      <c r="I296" s="42">
        <v>0</v>
      </c>
      <c r="J296" s="42">
        <v>0</v>
      </c>
      <c r="K296" s="42">
        <v>0</v>
      </c>
      <c r="L296" s="42">
        <v>0</v>
      </c>
      <c r="M296" s="42">
        <v>0</v>
      </c>
      <c r="N296" s="42">
        <v>0</v>
      </c>
      <c r="O296" s="42">
        <v>0</v>
      </c>
      <c r="P296" s="50">
        <f t="shared" ref="P296:P344" si="22">SUM(D296:O296)</f>
        <v>0</v>
      </c>
    </row>
    <row r="297" spans="1:16" hidden="1" x14ac:dyDescent="0.25">
      <c r="A297" s="306">
        <f>IF(B297=1,A294,"")</f>
        <v>2023</v>
      </c>
      <c r="B297" s="43">
        <f t="shared" si="21"/>
        <v>1</v>
      </c>
      <c r="C297" s="117" t="str">
        <f>CAD!$D$9</f>
        <v>HORAS EXTRAS</v>
      </c>
      <c r="D297" s="41">
        <v>0</v>
      </c>
      <c r="E297" s="41">
        <v>0</v>
      </c>
      <c r="F297" s="41">
        <v>0</v>
      </c>
      <c r="G297" s="41">
        <v>0</v>
      </c>
      <c r="H297" s="41">
        <v>0</v>
      </c>
      <c r="I297" s="41">
        <v>0</v>
      </c>
      <c r="J297" s="41">
        <v>0</v>
      </c>
      <c r="K297" s="41">
        <v>0</v>
      </c>
      <c r="L297" s="41">
        <v>0</v>
      </c>
      <c r="M297" s="41">
        <v>0</v>
      </c>
      <c r="N297" s="41">
        <v>0</v>
      </c>
      <c r="O297" s="41">
        <v>0</v>
      </c>
      <c r="P297" s="50">
        <f t="shared" si="22"/>
        <v>0</v>
      </c>
    </row>
    <row r="298" spans="1:16" hidden="1" x14ac:dyDescent="0.25">
      <c r="A298" s="306">
        <f>IF(B298=1,A294,"")</f>
        <v>2023</v>
      </c>
      <c r="B298" s="43">
        <f t="shared" si="21"/>
        <v>1</v>
      </c>
      <c r="C298" s="117" t="str">
        <f>CAD!$D$10</f>
        <v>OUTROS</v>
      </c>
      <c r="D298" s="41">
        <v>0</v>
      </c>
      <c r="E298" s="41">
        <v>0</v>
      </c>
      <c r="F298" s="41">
        <v>0</v>
      </c>
      <c r="G298" s="41">
        <v>0</v>
      </c>
      <c r="H298" s="41">
        <v>0</v>
      </c>
      <c r="I298" s="41">
        <v>0</v>
      </c>
      <c r="J298" s="41">
        <v>0</v>
      </c>
      <c r="K298" s="41">
        <v>0</v>
      </c>
      <c r="L298" s="41">
        <v>0</v>
      </c>
      <c r="M298" s="41">
        <v>0</v>
      </c>
      <c r="N298" s="41">
        <v>0</v>
      </c>
      <c r="O298" s="41">
        <v>0</v>
      </c>
      <c r="P298" s="50">
        <f t="shared" si="22"/>
        <v>0</v>
      </c>
    </row>
    <row r="299" spans="1:16" hidden="1" x14ac:dyDescent="0.25">
      <c r="A299" s="306">
        <f>IF(B299=1,A294,"")</f>
        <v>2023</v>
      </c>
      <c r="B299" s="43">
        <f t="shared" si="21"/>
        <v>1</v>
      </c>
      <c r="C299" s="117" t="str">
        <f>CAD!$D$11</f>
        <v>ALUGUÉIS</v>
      </c>
      <c r="D299" s="41">
        <v>0</v>
      </c>
      <c r="E299" s="41">
        <v>0</v>
      </c>
      <c r="F299" s="41">
        <v>0</v>
      </c>
      <c r="G299" s="41">
        <v>0</v>
      </c>
      <c r="H299" s="41">
        <v>0</v>
      </c>
      <c r="I299" s="41">
        <v>0</v>
      </c>
      <c r="J299" s="41">
        <v>0</v>
      </c>
      <c r="K299" s="41">
        <v>0</v>
      </c>
      <c r="L299" s="41">
        <v>0</v>
      </c>
      <c r="M299" s="41">
        <v>0</v>
      </c>
      <c r="N299" s="41">
        <v>0</v>
      </c>
      <c r="O299" s="41">
        <v>0</v>
      </c>
      <c r="P299" s="50">
        <f t="shared" si="22"/>
        <v>0</v>
      </c>
    </row>
    <row r="300" spans="1:16" hidden="1" x14ac:dyDescent="0.25">
      <c r="A300" s="306">
        <f>IF(B300=1,A294,"")</f>
        <v>2023</v>
      </c>
      <c r="B300" s="43">
        <f t="shared" si="21"/>
        <v>1</v>
      </c>
      <c r="C300" s="117" t="str">
        <f>CAD!$D$12</f>
        <v>VENDA DE IMÓVEIS</v>
      </c>
      <c r="D300" s="41">
        <v>0</v>
      </c>
      <c r="E300" s="41">
        <v>0</v>
      </c>
      <c r="F300" s="41">
        <v>0</v>
      </c>
      <c r="G300" s="41">
        <v>0</v>
      </c>
      <c r="H300" s="41">
        <v>0</v>
      </c>
      <c r="I300" s="41">
        <v>0</v>
      </c>
      <c r="J300" s="41">
        <v>0</v>
      </c>
      <c r="K300" s="41">
        <v>0</v>
      </c>
      <c r="L300" s="41">
        <v>0</v>
      </c>
      <c r="M300" s="41">
        <v>0</v>
      </c>
      <c r="N300" s="41">
        <v>0</v>
      </c>
      <c r="O300" s="41">
        <v>0</v>
      </c>
      <c r="P300" s="50">
        <f t="shared" si="22"/>
        <v>0</v>
      </c>
    </row>
    <row r="301" spans="1:16" hidden="1" x14ac:dyDescent="0.25">
      <c r="A301" s="306">
        <f>IF(B301=1,A294,"")</f>
        <v>2023</v>
      </c>
      <c r="B301" s="43">
        <f t="shared" si="21"/>
        <v>1</v>
      </c>
      <c r="C301" s="117" t="str">
        <f>CAD!$D$13</f>
        <v>13º SALÁRIO</v>
      </c>
      <c r="D301" s="41">
        <v>0</v>
      </c>
      <c r="E301" s="41">
        <v>0</v>
      </c>
      <c r="F301" s="41">
        <v>0</v>
      </c>
      <c r="G301" s="41">
        <v>0</v>
      </c>
      <c r="H301" s="41">
        <v>0</v>
      </c>
      <c r="I301" s="41">
        <v>0</v>
      </c>
      <c r="J301" s="41">
        <v>0</v>
      </c>
      <c r="K301" s="41">
        <v>0</v>
      </c>
      <c r="L301" s="41">
        <v>0</v>
      </c>
      <c r="M301" s="41">
        <v>0</v>
      </c>
      <c r="N301" s="41">
        <v>0</v>
      </c>
      <c r="O301" s="41">
        <v>0</v>
      </c>
      <c r="P301" s="50">
        <f t="shared" si="22"/>
        <v>0</v>
      </c>
    </row>
    <row r="302" spans="1:16" hidden="1" x14ac:dyDescent="0.25">
      <c r="A302" s="306">
        <f>IF(B302=1,A294,"")</f>
        <v>2023</v>
      </c>
      <c r="B302" s="43">
        <f t="shared" si="21"/>
        <v>1</v>
      </c>
      <c r="C302" s="117" t="str">
        <f>CAD!$D$14</f>
        <v>FÉRIAS</v>
      </c>
      <c r="D302" s="41">
        <v>0</v>
      </c>
      <c r="E302" s="41">
        <v>0</v>
      </c>
      <c r="F302" s="41">
        <v>0</v>
      </c>
      <c r="G302" s="41">
        <v>0</v>
      </c>
      <c r="H302" s="41">
        <v>0</v>
      </c>
      <c r="I302" s="41">
        <v>0</v>
      </c>
      <c r="J302" s="41">
        <v>0</v>
      </c>
      <c r="K302" s="41">
        <v>0</v>
      </c>
      <c r="L302" s="41">
        <v>0</v>
      </c>
      <c r="M302" s="41">
        <v>0</v>
      </c>
      <c r="N302" s="41">
        <v>0</v>
      </c>
      <c r="O302" s="41">
        <v>0</v>
      </c>
      <c r="P302" s="50">
        <f t="shared" si="22"/>
        <v>0</v>
      </c>
    </row>
    <row r="303" spans="1:16" hidden="1" x14ac:dyDescent="0.25">
      <c r="A303" s="306">
        <f>IF(B303=1,A294,"")</f>
        <v>2023</v>
      </c>
      <c r="B303" s="43">
        <f t="shared" si="21"/>
        <v>1</v>
      </c>
      <c r="C303" s="117" t="str">
        <f>CAD!$D$15</f>
        <v>RENDIMENTOS</v>
      </c>
      <c r="D303" s="41">
        <v>0</v>
      </c>
      <c r="E303" s="41">
        <v>0</v>
      </c>
      <c r="F303" s="41">
        <v>0</v>
      </c>
      <c r="G303" s="41">
        <v>0</v>
      </c>
      <c r="H303" s="41">
        <v>0</v>
      </c>
      <c r="I303" s="41">
        <v>0</v>
      </c>
      <c r="J303" s="41">
        <v>0</v>
      </c>
      <c r="K303" s="41">
        <v>0</v>
      </c>
      <c r="L303" s="41">
        <v>0</v>
      </c>
      <c r="M303" s="41">
        <v>0</v>
      </c>
      <c r="N303" s="41">
        <v>0</v>
      </c>
      <c r="O303" s="41">
        <v>0</v>
      </c>
      <c r="P303" s="50">
        <f t="shared" si="22"/>
        <v>0</v>
      </c>
    </row>
    <row r="304" spans="1:16" hidden="1" x14ac:dyDescent="0.25">
      <c r="A304" s="306" t="str">
        <f>IF(B304=1,A294,"")</f>
        <v/>
      </c>
      <c r="B304" s="43" t="str">
        <f t="shared" si="21"/>
        <v/>
      </c>
      <c r="C304" s="117">
        <f>CAD!$D$16</f>
        <v>0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50">
        <f t="shared" si="22"/>
        <v>0</v>
      </c>
    </row>
    <row r="305" spans="1:16" hidden="1" x14ac:dyDescent="0.25">
      <c r="A305" s="306" t="str">
        <f>IF(B305=1,A294,"")</f>
        <v/>
      </c>
      <c r="B305" s="43" t="str">
        <f t="shared" si="21"/>
        <v/>
      </c>
      <c r="C305" s="117">
        <f>CAD!$D$17</f>
        <v>0</v>
      </c>
      <c r="D305" s="41">
        <v>0</v>
      </c>
      <c r="E305" s="41">
        <v>0</v>
      </c>
      <c r="F305" s="41">
        <v>0</v>
      </c>
      <c r="G305" s="41">
        <v>0</v>
      </c>
      <c r="H305" s="41">
        <v>0</v>
      </c>
      <c r="I305" s="41">
        <v>0</v>
      </c>
      <c r="J305" s="41">
        <v>0</v>
      </c>
      <c r="K305" s="41">
        <v>0</v>
      </c>
      <c r="L305" s="41">
        <v>0</v>
      </c>
      <c r="M305" s="41">
        <v>0</v>
      </c>
      <c r="N305" s="41">
        <v>0</v>
      </c>
      <c r="O305" s="41">
        <v>0</v>
      </c>
      <c r="P305" s="50">
        <f t="shared" si="22"/>
        <v>0</v>
      </c>
    </row>
    <row r="306" spans="1:16" hidden="1" x14ac:dyDescent="0.25">
      <c r="A306" s="306" t="str">
        <f>IF(B306=1,A294,"")</f>
        <v/>
      </c>
      <c r="B306" s="43" t="str">
        <f t="shared" si="21"/>
        <v/>
      </c>
      <c r="C306" s="117">
        <f>CAD!$D$18</f>
        <v>0</v>
      </c>
      <c r="D306" s="41">
        <v>0</v>
      </c>
      <c r="E306" s="41">
        <v>0</v>
      </c>
      <c r="F306" s="41">
        <v>0</v>
      </c>
      <c r="G306" s="41">
        <v>0</v>
      </c>
      <c r="H306" s="41">
        <v>0</v>
      </c>
      <c r="I306" s="41">
        <v>0</v>
      </c>
      <c r="J306" s="41">
        <v>0</v>
      </c>
      <c r="K306" s="41">
        <v>0</v>
      </c>
      <c r="L306" s="41">
        <v>0</v>
      </c>
      <c r="M306" s="41">
        <v>0</v>
      </c>
      <c r="N306" s="41">
        <v>0</v>
      </c>
      <c r="O306" s="41">
        <v>0</v>
      </c>
      <c r="P306" s="50">
        <f t="shared" si="22"/>
        <v>0</v>
      </c>
    </row>
    <row r="307" spans="1:16" hidden="1" x14ac:dyDescent="0.25">
      <c r="A307" s="306" t="str">
        <f>IF(B307=1,A294,"")</f>
        <v/>
      </c>
      <c r="B307" s="43" t="str">
        <f t="shared" si="21"/>
        <v/>
      </c>
      <c r="C307" s="117">
        <f>CAD!$D$19</f>
        <v>0</v>
      </c>
      <c r="D307" s="41">
        <v>0</v>
      </c>
      <c r="E307" s="41">
        <v>0</v>
      </c>
      <c r="F307" s="41">
        <v>0</v>
      </c>
      <c r="G307" s="41">
        <v>0</v>
      </c>
      <c r="H307" s="41">
        <v>0</v>
      </c>
      <c r="I307" s="41">
        <v>0</v>
      </c>
      <c r="J307" s="41">
        <v>0</v>
      </c>
      <c r="K307" s="41">
        <v>0</v>
      </c>
      <c r="L307" s="41">
        <v>0</v>
      </c>
      <c r="M307" s="41">
        <v>0</v>
      </c>
      <c r="N307" s="41">
        <v>0</v>
      </c>
      <c r="O307" s="41">
        <v>0</v>
      </c>
      <c r="P307" s="50">
        <f t="shared" si="22"/>
        <v>0</v>
      </c>
    </row>
    <row r="308" spans="1:16" hidden="1" x14ac:dyDescent="0.25">
      <c r="A308" s="306" t="str">
        <f>IF(B308=1,A294,"")</f>
        <v/>
      </c>
      <c r="B308" s="43" t="str">
        <f t="shared" si="21"/>
        <v/>
      </c>
      <c r="C308" s="117">
        <f>CAD!$D$20</f>
        <v>0</v>
      </c>
      <c r="D308" s="41">
        <v>0</v>
      </c>
      <c r="E308" s="41">
        <v>0</v>
      </c>
      <c r="F308" s="41">
        <v>0</v>
      </c>
      <c r="G308" s="41">
        <v>0</v>
      </c>
      <c r="H308" s="41">
        <v>0</v>
      </c>
      <c r="I308" s="41">
        <v>0</v>
      </c>
      <c r="J308" s="41">
        <v>0</v>
      </c>
      <c r="K308" s="41">
        <v>0</v>
      </c>
      <c r="L308" s="41">
        <v>0</v>
      </c>
      <c r="M308" s="41">
        <v>0</v>
      </c>
      <c r="N308" s="41">
        <v>0</v>
      </c>
      <c r="O308" s="41">
        <v>0</v>
      </c>
      <c r="P308" s="50">
        <f t="shared" si="22"/>
        <v>0</v>
      </c>
    </row>
    <row r="309" spans="1:16" hidden="1" x14ac:dyDescent="0.25">
      <c r="A309" s="306" t="str">
        <f>IF(B309=1,A294,"")</f>
        <v/>
      </c>
      <c r="B309" s="43" t="str">
        <f t="shared" si="21"/>
        <v/>
      </c>
      <c r="C309" s="117">
        <f>CAD!$D$21</f>
        <v>0</v>
      </c>
      <c r="D309" s="41">
        <v>0</v>
      </c>
      <c r="E309" s="41">
        <v>0</v>
      </c>
      <c r="F309" s="41">
        <v>0</v>
      </c>
      <c r="G309" s="41">
        <v>0</v>
      </c>
      <c r="H309" s="41">
        <v>0</v>
      </c>
      <c r="I309" s="41">
        <v>0</v>
      </c>
      <c r="J309" s="41">
        <v>0</v>
      </c>
      <c r="K309" s="41">
        <v>0</v>
      </c>
      <c r="L309" s="41">
        <v>0</v>
      </c>
      <c r="M309" s="41">
        <v>0</v>
      </c>
      <c r="N309" s="41">
        <v>0</v>
      </c>
      <c r="O309" s="41">
        <v>0</v>
      </c>
      <c r="P309" s="50">
        <f t="shared" si="22"/>
        <v>0</v>
      </c>
    </row>
    <row r="310" spans="1:16" hidden="1" x14ac:dyDescent="0.25">
      <c r="A310" s="306" t="str">
        <f>IF(B310=1,A294,"")</f>
        <v/>
      </c>
      <c r="B310" s="43" t="str">
        <f t="shared" si="21"/>
        <v/>
      </c>
      <c r="C310" s="117">
        <f>CAD!$D$22</f>
        <v>0</v>
      </c>
      <c r="D310" s="41">
        <v>0</v>
      </c>
      <c r="E310" s="41">
        <v>0</v>
      </c>
      <c r="F310" s="41">
        <v>0</v>
      </c>
      <c r="G310" s="41">
        <v>0</v>
      </c>
      <c r="H310" s="41">
        <v>0</v>
      </c>
      <c r="I310" s="41">
        <v>0</v>
      </c>
      <c r="J310" s="41">
        <v>0</v>
      </c>
      <c r="K310" s="41">
        <v>0</v>
      </c>
      <c r="L310" s="41">
        <v>0</v>
      </c>
      <c r="M310" s="41">
        <v>0</v>
      </c>
      <c r="N310" s="41">
        <v>0</v>
      </c>
      <c r="O310" s="41">
        <v>0</v>
      </c>
      <c r="P310" s="50">
        <f t="shared" si="22"/>
        <v>0</v>
      </c>
    </row>
    <row r="311" spans="1:16" hidden="1" x14ac:dyDescent="0.25">
      <c r="A311" s="306" t="str">
        <f>IF(B311=1,A294,"")</f>
        <v/>
      </c>
      <c r="B311" s="43" t="str">
        <f t="shared" si="21"/>
        <v/>
      </c>
      <c r="C311" s="117">
        <f>CAD!$D$23</f>
        <v>0</v>
      </c>
      <c r="D311" s="41">
        <v>0</v>
      </c>
      <c r="E311" s="41">
        <v>0</v>
      </c>
      <c r="F311" s="41">
        <v>0</v>
      </c>
      <c r="G311" s="41">
        <v>0</v>
      </c>
      <c r="H311" s="41">
        <v>0</v>
      </c>
      <c r="I311" s="41">
        <v>0</v>
      </c>
      <c r="J311" s="41">
        <v>0</v>
      </c>
      <c r="K311" s="41">
        <v>0</v>
      </c>
      <c r="L311" s="41">
        <v>0</v>
      </c>
      <c r="M311" s="41">
        <v>0</v>
      </c>
      <c r="N311" s="41">
        <v>0</v>
      </c>
      <c r="O311" s="41">
        <v>0</v>
      </c>
      <c r="P311" s="50">
        <f t="shared" si="22"/>
        <v>0</v>
      </c>
    </row>
    <row r="312" spans="1:16" hidden="1" x14ac:dyDescent="0.25">
      <c r="A312" s="306" t="str">
        <f>IF(B312=1,A294,"")</f>
        <v/>
      </c>
      <c r="B312" s="43" t="str">
        <f t="shared" si="21"/>
        <v/>
      </c>
      <c r="C312" s="117">
        <f>CAD!$D$24</f>
        <v>0</v>
      </c>
      <c r="D312" s="41">
        <v>0</v>
      </c>
      <c r="E312" s="41">
        <v>0</v>
      </c>
      <c r="F312" s="41">
        <v>0</v>
      </c>
      <c r="G312" s="41">
        <v>0</v>
      </c>
      <c r="H312" s="41">
        <v>0</v>
      </c>
      <c r="I312" s="41">
        <v>0</v>
      </c>
      <c r="J312" s="41">
        <v>0</v>
      </c>
      <c r="K312" s="41">
        <v>0</v>
      </c>
      <c r="L312" s="41">
        <v>0</v>
      </c>
      <c r="M312" s="41">
        <v>0</v>
      </c>
      <c r="N312" s="41">
        <v>0</v>
      </c>
      <c r="O312" s="41">
        <v>0</v>
      </c>
      <c r="P312" s="50">
        <f t="shared" si="22"/>
        <v>0</v>
      </c>
    </row>
    <row r="313" spans="1:16" hidden="1" x14ac:dyDescent="0.25">
      <c r="A313" s="306" t="str">
        <f>IF(B313=1,A294,"")</f>
        <v/>
      </c>
      <c r="B313" s="43" t="str">
        <f t="shared" si="21"/>
        <v/>
      </c>
      <c r="C313" s="117">
        <f>CAD!$D$25</f>
        <v>0</v>
      </c>
      <c r="D313" s="41">
        <v>0</v>
      </c>
      <c r="E313" s="41">
        <v>0</v>
      </c>
      <c r="F313" s="41">
        <v>0</v>
      </c>
      <c r="G313" s="41">
        <v>0</v>
      </c>
      <c r="H313" s="41">
        <v>0</v>
      </c>
      <c r="I313" s="41">
        <v>0</v>
      </c>
      <c r="J313" s="41">
        <v>0</v>
      </c>
      <c r="K313" s="41">
        <v>0</v>
      </c>
      <c r="L313" s="41">
        <v>0</v>
      </c>
      <c r="M313" s="41">
        <v>0</v>
      </c>
      <c r="N313" s="41">
        <v>0</v>
      </c>
      <c r="O313" s="41">
        <v>0</v>
      </c>
      <c r="P313" s="50">
        <f t="shared" si="22"/>
        <v>0</v>
      </c>
    </row>
    <row r="314" spans="1:16" hidden="1" x14ac:dyDescent="0.25">
      <c r="A314" s="306" t="str">
        <f>IF(B314=1,A294,"")</f>
        <v/>
      </c>
      <c r="B314" s="43" t="str">
        <f t="shared" si="21"/>
        <v/>
      </c>
      <c r="C314" s="117">
        <f>CAD!$D$26</f>
        <v>0</v>
      </c>
      <c r="D314" s="41">
        <v>0</v>
      </c>
      <c r="E314" s="41">
        <v>0</v>
      </c>
      <c r="F314" s="41">
        <v>0</v>
      </c>
      <c r="G314" s="41">
        <v>0</v>
      </c>
      <c r="H314" s="41">
        <v>0</v>
      </c>
      <c r="I314" s="41">
        <v>0</v>
      </c>
      <c r="J314" s="41">
        <v>0</v>
      </c>
      <c r="K314" s="41">
        <v>0</v>
      </c>
      <c r="L314" s="41">
        <v>0</v>
      </c>
      <c r="M314" s="41">
        <v>0</v>
      </c>
      <c r="N314" s="41">
        <v>0</v>
      </c>
      <c r="O314" s="41">
        <v>0</v>
      </c>
      <c r="P314" s="50">
        <f t="shared" si="22"/>
        <v>0</v>
      </c>
    </row>
    <row r="315" spans="1:16" hidden="1" x14ac:dyDescent="0.25">
      <c r="A315" s="306" t="str">
        <f>IF(B315=1,A294,"")</f>
        <v/>
      </c>
      <c r="B315" s="43" t="str">
        <f t="shared" si="21"/>
        <v/>
      </c>
      <c r="C315" s="117">
        <f>CAD!$D$27</f>
        <v>0</v>
      </c>
      <c r="D315" s="41">
        <v>0</v>
      </c>
      <c r="E315" s="41">
        <v>0</v>
      </c>
      <c r="F315" s="41">
        <v>0</v>
      </c>
      <c r="G315" s="41">
        <v>0</v>
      </c>
      <c r="H315" s="41">
        <v>0</v>
      </c>
      <c r="I315" s="41">
        <v>0</v>
      </c>
      <c r="J315" s="41">
        <v>0</v>
      </c>
      <c r="K315" s="41">
        <v>0</v>
      </c>
      <c r="L315" s="41">
        <v>0</v>
      </c>
      <c r="M315" s="41">
        <v>0</v>
      </c>
      <c r="N315" s="41">
        <v>0</v>
      </c>
      <c r="O315" s="41">
        <v>0</v>
      </c>
      <c r="P315" s="50">
        <f t="shared" si="22"/>
        <v>0</v>
      </c>
    </row>
    <row r="316" spans="1:16" hidden="1" x14ac:dyDescent="0.25">
      <c r="A316" s="306" t="str">
        <f>IF(B316=1,A294,"")</f>
        <v/>
      </c>
      <c r="B316" s="43" t="str">
        <f t="shared" si="21"/>
        <v/>
      </c>
      <c r="C316" s="117">
        <f>CAD!$D$28</f>
        <v>0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50">
        <f t="shared" si="22"/>
        <v>0</v>
      </c>
    </row>
    <row r="317" spans="1:16" hidden="1" x14ac:dyDescent="0.25">
      <c r="A317" s="306" t="str">
        <f>IF(B317=1,A294,"")</f>
        <v/>
      </c>
      <c r="B317" s="43" t="str">
        <f t="shared" si="21"/>
        <v/>
      </c>
      <c r="C317" s="117">
        <f>CAD!$D$29</f>
        <v>0</v>
      </c>
      <c r="D317" s="41">
        <v>0</v>
      </c>
      <c r="E317" s="41">
        <v>0</v>
      </c>
      <c r="F317" s="41">
        <v>0</v>
      </c>
      <c r="G317" s="41">
        <v>0</v>
      </c>
      <c r="H317" s="41">
        <v>0</v>
      </c>
      <c r="I317" s="41">
        <v>0</v>
      </c>
      <c r="J317" s="41">
        <v>0</v>
      </c>
      <c r="K317" s="41">
        <v>0</v>
      </c>
      <c r="L317" s="41">
        <v>0</v>
      </c>
      <c r="M317" s="41">
        <v>0</v>
      </c>
      <c r="N317" s="41">
        <v>0</v>
      </c>
      <c r="O317" s="41">
        <v>0</v>
      </c>
      <c r="P317" s="50">
        <f t="shared" si="22"/>
        <v>0</v>
      </c>
    </row>
    <row r="318" spans="1:16" hidden="1" x14ac:dyDescent="0.25">
      <c r="A318" s="306" t="str">
        <f>IF(B318=1,A294,"")</f>
        <v/>
      </c>
      <c r="B318" s="43" t="str">
        <f t="shared" si="21"/>
        <v/>
      </c>
      <c r="C318" s="117">
        <f>CAD!$D$30</f>
        <v>0</v>
      </c>
      <c r="D318" s="41">
        <v>0</v>
      </c>
      <c r="E318" s="41">
        <v>0</v>
      </c>
      <c r="F318" s="41">
        <v>0</v>
      </c>
      <c r="G318" s="41">
        <v>0</v>
      </c>
      <c r="H318" s="41">
        <v>0</v>
      </c>
      <c r="I318" s="41">
        <v>0</v>
      </c>
      <c r="J318" s="41">
        <v>0</v>
      </c>
      <c r="K318" s="41">
        <v>0</v>
      </c>
      <c r="L318" s="41">
        <v>0</v>
      </c>
      <c r="M318" s="41">
        <v>0</v>
      </c>
      <c r="N318" s="41">
        <v>0</v>
      </c>
      <c r="O318" s="41">
        <v>0</v>
      </c>
      <c r="P318" s="50">
        <f t="shared" si="22"/>
        <v>0</v>
      </c>
    </row>
    <row r="319" spans="1:16" hidden="1" x14ac:dyDescent="0.25">
      <c r="A319" s="306" t="str">
        <f>IF(B319=1,A294,"")</f>
        <v/>
      </c>
      <c r="B319" s="43" t="str">
        <f t="shared" si="21"/>
        <v/>
      </c>
      <c r="C319" s="117">
        <f>CAD!$D$31</f>
        <v>0</v>
      </c>
      <c r="D319" s="41">
        <v>0</v>
      </c>
      <c r="E319" s="41">
        <v>0</v>
      </c>
      <c r="F319" s="41">
        <v>0</v>
      </c>
      <c r="G319" s="41">
        <v>0</v>
      </c>
      <c r="H319" s="41">
        <v>0</v>
      </c>
      <c r="I319" s="41">
        <v>0</v>
      </c>
      <c r="J319" s="41">
        <v>0</v>
      </c>
      <c r="K319" s="41">
        <v>0</v>
      </c>
      <c r="L319" s="41">
        <v>0</v>
      </c>
      <c r="M319" s="41">
        <v>0</v>
      </c>
      <c r="N319" s="41">
        <v>0</v>
      </c>
      <c r="O319" s="41">
        <v>0</v>
      </c>
      <c r="P319" s="50">
        <f t="shared" si="22"/>
        <v>0</v>
      </c>
    </row>
    <row r="320" spans="1:16" hidden="1" x14ac:dyDescent="0.25">
      <c r="A320" s="306" t="str">
        <f>IF(B320=1,A294,"")</f>
        <v/>
      </c>
      <c r="B320" s="43" t="str">
        <f t="shared" si="21"/>
        <v/>
      </c>
      <c r="C320" s="117">
        <f>CAD!$F$7</f>
        <v>0</v>
      </c>
      <c r="D320" s="41">
        <v>0</v>
      </c>
      <c r="E320" s="41">
        <v>0</v>
      </c>
      <c r="F320" s="41">
        <v>0</v>
      </c>
      <c r="G320" s="41">
        <v>0</v>
      </c>
      <c r="H320" s="41">
        <v>0</v>
      </c>
      <c r="I320" s="41">
        <v>0</v>
      </c>
      <c r="J320" s="41">
        <v>0</v>
      </c>
      <c r="K320" s="41">
        <v>0</v>
      </c>
      <c r="L320" s="41">
        <v>0</v>
      </c>
      <c r="M320" s="41">
        <v>0</v>
      </c>
      <c r="N320" s="41">
        <v>0</v>
      </c>
      <c r="O320" s="41">
        <v>0</v>
      </c>
      <c r="P320" s="50">
        <f t="shared" si="22"/>
        <v>0</v>
      </c>
    </row>
    <row r="321" spans="1:16" hidden="1" x14ac:dyDescent="0.25">
      <c r="A321" s="306" t="str">
        <f>IF(B321=1,A294,"")</f>
        <v/>
      </c>
      <c r="B321" s="43" t="str">
        <f t="shared" si="21"/>
        <v/>
      </c>
      <c r="C321" s="117">
        <f>CAD!$F$8</f>
        <v>0</v>
      </c>
      <c r="D321" s="41">
        <v>0</v>
      </c>
      <c r="E321" s="41">
        <v>0</v>
      </c>
      <c r="F321" s="41">
        <v>0</v>
      </c>
      <c r="G321" s="41">
        <v>0</v>
      </c>
      <c r="H321" s="41">
        <v>0</v>
      </c>
      <c r="I321" s="41">
        <v>0</v>
      </c>
      <c r="J321" s="41">
        <v>0</v>
      </c>
      <c r="K321" s="41">
        <v>0</v>
      </c>
      <c r="L321" s="41">
        <v>0</v>
      </c>
      <c r="M321" s="41">
        <v>0</v>
      </c>
      <c r="N321" s="41">
        <v>0</v>
      </c>
      <c r="O321" s="41">
        <v>0</v>
      </c>
      <c r="P321" s="50">
        <f t="shared" si="22"/>
        <v>0</v>
      </c>
    </row>
    <row r="322" spans="1:16" hidden="1" x14ac:dyDescent="0.25">
      <c r="A322" s="306" t="str">
        <f>IF(B322=1,A294,"")</f>
        <v/>
      </c>
      <c r="B322" s="43" t="str">
        <f t="shared" si="21"/>
        <v/>
      </c>
      <c r="C322" s="117">
        <f>CAD!$F$9</f>
        <v>0</v>
      </c>
      <c r="D322" s="41">
        <v>0</v>
      </c>
      <c r="E322" s="41">
        <v>0</v>
      </c>
      <c r="F322" s="41">
        <v>0</v>
      </c>
      <c r="G322" s="41">
        <v>0</v>
      </c>
      <c r="H322" s="41">
        <v>0</v>
      </c>
      <c r="I322" s="41">
        <v>0</v>
      </c>
      <c r="J322" s="41">
        <v>0</v>
      </c>
      <c r="K322" s="41">
        <v>0</v>
      </c>
      <c r="L322" s="41">
        <v>0</v>
      </c>
      <c r="M322" s="41">
        <v>0</v>
      </c>
      <c r="N322" s="41">
        <v>0</v>
      </c>
      <c r="O322" s="41">
        <v>0</v>
      </c>
      <c r="P322" s="50">
        <f t="shared" si="22"/>
        <v>0</v>
      </c>
    </row>
    <row r="323" spans="1:16" hidden="1" x14ac:dyDescent="0.25">
      <c r="A323" s="306" t="str">
        <f>IF(B323=1,A294,"")</f>
        <v/>
      </c>
      <c r="B323" s="43" t="str">
        <f t="shared" si="21"/>
        <v/>
      </c>
      <c r="C323" s="117">
        <f>CAD!$F$10</f>
        <v>0</v>
      </c>
      <c r="D323" s="41">
        <v>0</v>
      </c>
      <c r="E323" s="41">
        <v>0</v>
      </c>
      <c r="F323" s="41">
        <v>0</v>
      </c>
      <c r="G323" s="41">
        <v>0</v>
      </c>
      <c r="H323" s="41">
        <v>0</v>
      </c>
      <c r="I323" s="41">
        <v>0</v>
      </c>
      <c r="J323" s="41">
        <v>0</v>
      </c>
      <c r="K323" s="41">
        <v>0</v>
      </c>
      <c r="L323" s="41">
        <v>0</v>
      </c>
      <c r="M323" s="41">
        <v>0</v>
      </c>
      <c r="N323" s="41">
        <v>0</v>
      </c>
      <c r="O323" s="41">
        <v>0</v>
      </c>
      <c r="P323" s="50">
        <f t="shared" si="22"/>
        <v>0</v>
      </c>
    </row>
    <row r="324" spans="1:16" hidden="1" x14ac:dyDescent="0.25">
      <c r="A324" s="306" t="str">
        <f>IF(B324=1,A294,"")</f>
        <v/>
      </c>
      <c r="B324" s="43" t="str">
        <f t="shared" si="21"/>
        <v/>
      </c>
      <c r="C324" s="117">
        <f>CAD!$F$11</f>
        <v>0</v>
      </c>
      <c r="D324" s="41">
        <v>0</v>
      </c>
      <c r="E324" s="41">
        <v>0</v>
      </c>
      <c r="F324" s="41">
        <v>0</v>
      </c>
      <c r="G324" s="41">
        <v>0</v>
      </c>
      <c r="H324" s="41">
        <v>0</v>
      </c>
      <c r="I324" s="41">
        <v>0</v>
      </c>
      <c r="J324" s="41">
        <v>0</v>
      </c>
      <c r="K324" s="41">
        <v>0</v>
      </c>
      <c r="L324" s="41">
        <v>0</v>
      </c>
      <c r="M324" s="41">
        <v>0</v>
      </c>
      <c r="N324" s="41">
        <v>0</v>
      </c>
      <c r="O324" s="41">
        <v>0</v>
      </c>
      <c r="P324" s="50">
        <f t="shared" si="22"/>
        <v>0</v>
      </c>
    </row>
    <row r="325" spans="1:16" hidden="1" x14ac:dyDescent="0.25">
      <c r="A325" s="306" t="str">
        <f>IF(B325=1,A294,"")</f>
        <v/>
      </c>
      <c r="B325" s="43" t="str">
        <f t="shared" si="21"/>
        <v/>
      </c>
      <c r="C325" s="117">
        <f>CAD!$F$12</f>
        <v>0</v>
      </c>
      <c r="D325" s="41">
        <v>0</v>
      </c>
      <c r="E325" s="41">
        <v>0</v>
      </c>
      <c r="F325" s="41">
        <v>0</v>
      </c>
      <c r="G325" s="41">
        <v>0</v>
      </c>
      <c r="H325" s="41">
        <v>0</v>
      </c>
      <c r="I325" s="41">
        <v>0</v>
      </c>
      <c r="J325" s="41">
        <v>0</v>
      </c>
      <c r="K325" s="41">
        <v>0</v>
      </c>
      <c r="L325" s="41">
        <v>0</v>
      </c>
      <c r="M325" s="41">
        <v>0</v>
      </c>
      <c r="N325" s="41">
        <v>0</v>
      </c>
      <c r="O325" s="41">
        <v>0</v>
      </c>
      <c r="P325" s="50">
        <f t="shared" si="22"/>
        <v>0</v>
      </c>
    </row>
    <row r="326" spans="1:16" hidden="1" x14ac:dyDescent="0.25">
      <c r="A326" s="306" t="str">
        <f>IF(B326=1,A294,"")</f>
        <v/>
      </c>
      <c r="B326" s="43" t="str">
        <f t="shared" si="21"/>
        <v/>
      </c>
      <c r="C326" s="117">
        <f>CAD!$F$13</f>
        <v>0</v>
      </c>
      <c r="D326" s="41">
        <v>0</v>
      </c>
      <c r="E326" s="41">
        <v>0</v>
      </c>
      <c r="F326" s="41">
        <v>0</v>
      </c>
      <c r="G326" s="41">
        <v>0</v>
      </c>
      <c r="H326" s="41">
        <v>0</v>
      </c>
      <c r="I326" s="41">
        <v>0</v>
      </c>
      <c r="J326" s="41">
        <v>0</v>
      </c>
      <c r="K326" s="41">
        <v>0</v>
      </c>
      <c r="L326" s="41">
        <v>0</v>
      </c>
      <c r="M326" s="41">
        <v>0</v>
      </c>
      <c r="N326" s="41">
        <v>0</v>
      </c>
      <c r="O326" s="41">
        <v>0</v>
      </c>
      <c r="P326" s="50">
        <f t="shared" si="22"/>
        <v>0</v>
      </c>
    </row>
    <row r="327" spans="1:16" hidden="1" x14ac:dyDescent="0.25">
      <c r="A327" s="306" t="str">
        <f>IF(B327=1,A294,"")</f>
        <v/>
      </c>
      <c r="B327" s="43" t="str">
        <f t="shared" si="21"/>
        <v/>
      </c>
      <c r="C327" s="117">
        <f>CAD!$F$14</f>
        <v>0</v>
      </c>
      <c r="D327" s="41">
        <v>0</v>
      </c>
      <c r="E327" s="41">
        <v>0</v>
      </c>
      <c r="F327" s="41">
        <v>0</v>
      </c>
      <c r="G327" s="41">
        <v>0</v>
      </c>
      <c r="H327" s="41">
        <v>0</v>
      </c>
      <c r="I327" s="41">
        <v>0</v>
      </c>
      <c r="J327" s="41">
        <v>0</v>
      </c>
      <c r="K327" s="41">
        <v>0</v>
      </c>
      <c r="L327" s="41">
        <v>0</v>
      </c>
      <c r="M327" s="41">
        <v>0</v>
      </c>
      <c r="N327" s="41">
        <v>0</v>
      </c>
      <c r="O327" s="41">
        <v>0</v>
      </c>
      <c r="P327" s="50">
        <f t="shared" si="22"/>
        <v>0</v>
      </c>
    </row>
    <row r="328" spans="1:16" hidden="1" x14ac:dyDescent="0.25">
      <c r="A328" s="306" t="str">
        <f>IF(B328=1,A294,"")</f>
        <v/>
      </c>
      <c r="B328" s="43" t="str">
        <f t="shared" si="21"/>
        <v/>
      </c>
      <c r="C328" s="117">
        <f>CAD!$F$15</f>
        <v>0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50">
        <f t="shared" si="22"/>
        <v>0</v>
      </c>
    </row>
    <row r="329" spans="1:16" hidden="1" x14ac:dyDescent="0.25">
      <c r="A329" s="306" t="str">
        <f>IF(B329=1,A294,"")</f>
        <v/>
      </c>
      <c r="B329" s="43" t="str">
        <f t="shared" si="21"/>
        <v/>
      </c>
      <c r="C329" s="117">
        <f>CAD!$F$16</f>
        <v>0</v>
      </c>
      <c r="D329" s="41">
        <v>0</v>
      </c>
      <c r="E329" s="41">
        <v>0</v>
      </c>
      <c r="F329" s="41">
        <v>0</v>
      </c>
      <c r="G329" s="41">
        <v>0</v>
      </c>
      <c r="H329" s="41">
        <v>0</v>
      </c>
      <c r="I329" s="41">
        <v>0</v>
      </c>
      <c r="J329" s="41">
        <v>0</v>
      </c>
      <c r="K329" s="41">
        <v>0</v>
      </c>
      <c r="L329" s="41">
        <v>0</v>
      </c>
      <c r="M329" s="41">
        <v>0</v>
      </c>
      <c r="N329" s="41">
        <v>0</v>
      </c>
      <c r="O329" s="41">
        <v>0</v>
      </c>
      <c r="P329" s="50">
        <f t="shared" si="22"/>
        <v>0</v>
      </c>
    </row>
    <row r="330" spans="1:16" hidden="1" x14ac:dyDescent="0.25">
      <c r="A330" s="306" t="str">
        <f>IF(B330=1,A294,"")</f>
        <v/>
      </c>
      <c r="B330" s="43" t="str">
        <f t="shared" si="21"/>
        <v/>
      </c>
      <c r="C330" s="117">
        <f>CAD!$F$17</f>
        <v>0</v>
      </c>
      <c r="D330" s="41">
        <v>0</v>
      </c>
      <c r="E330" s="41">
        <v>0</v>
      </c>
      <c r="F330" s="41">
        <v>0</v>
      </c>
      <c r="G330" s="41">
        <v>0</v>
      </c>
      <c r="H330" s="41">
        <v>0</v>
      </c>
      <c r="I330" s="41">
        <v>0</v>
      </c>
      <c r="J330" s="41">
        <v>0</v>
      </c>
      <c r="K330" s="41">
        <v>0</v>
      </c>
      <c r="L330" s="41">
        <v>0</v>
      </c>
      <c r="M330" s="41">
        <v>0</v>
      </c>
      <c r="N330" s="41">
        <v>0</v>
      </c>
      <c r="O330" s="41">
        <v>0</v>
      </c>
      <c r="P330" s="50">
        <f t="shared" si="22"/>
        <v>0</v>
      </c>
    </row>
    <row r="331" spans="1:16" hidden="1" x14ac:dyDescent="0.25">
      <c r="A331" s="306" t="str">
        <f>IF(B331=1,A294,"")</f>
        <v/>
      </c>
      <c r="B331" s="43" t="str">
        <f t="shared" si="21"/>
        <v/>
      </c>
      <c r="C331" s="117">
        <f>CAD!$F$18</f>
        <v>0</v>
      </c>
      <c r="D331" s="41">
        <v>0</v>
      </c>
      <c r="E331" s="41">
        <v>0</v>
      </c>
      <c r="F331" s="41">
        <v>0</v>
      </c>
      <c r="G331" s="41">
        <v>0</v>
      </c>
      <c r="H331" s="41">
        <v>0</v>
      </c>
      <c r="I331" s="41">
        <v>0</v>
      </c>
      <c r="J331" s="41">
        <v>0</v>
      </c>
      <c r="K331" s="41">
        <v>0</v>
      </c>
      <c r="L331" s="41">
        <v>0</v>
      </c>
      <c r="M331" s="41">
        <v>0</v>
      </c>
      <c r="N331" s="41">
        <v>0</v>
      </c>
      <c r="O331" s="41">
        <v>0</v>
      </c>
      <c r="P331" s="50">
        <f t="shared" si="22"/>
        <v>0</v>
      </c>
    </row>
    <row r="332" spans="1:16" hidden="1" x14ac:dyDescent="0.25">
      <c r="A332" s="306" t="str">
        <f>IF(B332=1,A294,"")</f>
        <v/>
      </c>
      <c r="B332" s="43" t="str">
        <f t="shared" si="21"/>
        <v/>
      </c>
      <c r="C332" s="117">
        <f>CAD!$F$19</f>
        <v>0</v>
      </c>
      <c r="D332" s="41">
        <v>0</v>
      </c>
      <c r="E332" s="41">
        <v>0</v>
      </c>
      <c r="F332" s="41">
        <v>0</v>
      </c>
      <c r="G332" s="41">
        <v>0</v>
      </c>
      <c r="H332" s="41">
        <v>0</v>
      </c>
      <c r="I332" s="41">
        <v>0</v>
      </c>
      <c r="J332" s="41">
        <v>0</v>
      </c>
      <c r="K332" s="41">
        <v>0</v>
      </c>
      <c r="L332" s="41">
        <v>0</v>
      </c>
      <c r="M332" s="41">
        <v>0</v>
      </c>
      <c r="N332" s="41">
        <v>0</v>
      </c>
      <c r="O332" s="41">
        <v>0</v>
      </c>
      <c r="P332" s="50">
        <f t="shared" si="22"/>
        <v>0</v>
      </c>
    </row>
    <row r="333" spans="1:16" hidden="1" x14ac:dyDescent="0.25">
      <c r="A333" s="306" t="str">
        <f>IF(B333=1,A294,"")</f>
        <v/>
      </c>
      <c r="B333" s="43" t="str">
        <f t="shared" si="21"/>
        <v/>
      </c>
      <c r="C333" s="117">
        <f>CAD!$F$20</f>
        <v>0</v>
      </c>
      <c r="D333" s="41">
        <v>0</v>
      </c>
      <c r="E333" s="41">
        <v>0</v>
      </c>
      <c r="F333" s="41">
        <v>0</v>
      </c>
      <c r="G333" s="41">
        <v>0</v>
      </c>
      <c r="H333" s="41">
        <v>0</v>
      </c>
      <c r="I333" s="41">
        <v>0</v>
      </c>
      <c r="J333" s="41">
        <v>0</v>
      </c>
      <c r="K333" s="41">
        <v>0</v>
      </c>
      <c r="L333" s="41">
        <v>0</v>
      </c>
      <c r="M333" s="41">
        <v>0</v>
      </c>
      <c r="N333" s="41">
        <v>0</v>
      </c>
      <c r="O333" s="41">
        <v>0</v>
      </c>
      <c r="P333" s="50">
        <f t="shared" si="22"/>
        <v>0</v>
      </c>
    </row>
    <row r="334" spans="1:16" hidden="1" x14ac:dyDescent="0.25">
      <c r="A334" s="306" t="str">
        <f>IF(B334=1,A294,"")</f>
        <v/>
      </c>
      <c r="B334" s="43" t="str">
        <f t="shared" si="21"/>
        <v/>
      </c>
      <c r="C334" s="117">
        <f>CAD!$F$21</f>
        <v>0</v>
      </c>
      <c r="D334" s="41">
        <v>0</v>
      </c>
      <c r="E334" s="41">
        <v>0</v>
      </c>
      <c r="F334" s="41">
        <v>0</v>
      </c>
      <c r="G334" s="41">
        <v>0</v>
      </c>
      <c r="H334" s="41">
        <v>0</v>
      </c>
      <c r="I334" s="41">
        <v>0</v>
      </c>
      <c r="J334" s="41">
        <v>0</v>
      </c>
      <c r="K334" s="41">
        <v>0</v>
      </c>
      <c r="L334" s="41">
        <v>0</v>
      </c>
      <c r="M334" s="41">
        <v>0</v>
      </c>
      <c r="N334" s="41">
        <v>0</v>
      </c>
      <c r="O334" s="41">
        <v>0</v>
      </c>
      <c r="P334" s="50">
        <f t="shared" si="22"/>
        <v>0</v>
      </c>
    </row>
    <row r="335" spans="1:16" hidden="1" x14ac:dyDescent="0.25">
      <c r="A335" s="306" t="str">
        <f>IF(B335=1,A294,"")</f>
        <v/>
      </c>
      <c r="B335" s="43" t="str">
        <f t="shared" si="21"/>
        <v/>
      </c>
      <c r="C335" s="117">
        <f>CAD!$F$22</f>
        <v>0</v>
      </c>
      <c r="D335" s="41">
        <v>0</v>
      </c>
      <c r="E335" s="41">
        <v>0</v>
      </c>
      <c r="F335" s="41">
        <v>0</v>
      </c>
      <c r="G335" s="41">
        <v>0</v>
      </c>
      <c r="H335" s="41">
        <v>0</v>
      </c>
      <c r="I335" s="41">
        <v>0</v>
      </c>
      <c r="J335" s="41">
        <v>0</v>
      </c>
      <c r="K335" s="41">
        <v>0</v>
      </c>
      <c r="L335" s="41">
        <v>0</v>
      </c>
      <c r="M335" s="41">
        <v>0</v>
      </c>
      <c r="N335" s="41">
        <v>0</v>
      </c>
      <c r="O335" s="41">
        <v>0</v>
      </c>
      <c r="P335" s="50">
        <f t="shared" si="22"/>
        <v>0</v>
      </c>
    </row>
    <row r="336" spans="1:16" hidden="1" x14ac:dyDescent="0.25">
      <c r="A336" s="306" t="str">
        <f>IF(B336=1,A294,"")</f>
        <v/>
      </c>
      <c r="B336" s="43" t="str">
        <f t="shared" si="21"/>
        <v/>
      </c>
      <c r="C336" s="117">
        <f>CAD!$F$23</f>
        <v>0</v>
      </c>
      <c r="D336" s="41">
        <v>0</v>
      </c>
      <c r="E336" s="41">
        <v>0</v>
      </c>
      <c r="F336" s="41">
        <v>0</v>
      </c>
      <c r="G336" s="41">
        <v>0</v>
      </c>
      <c r="H336" s="41">
        <v>0</v>
      </c>
      <c r="I336" s="41">
        <v>0</v>
      </c>
      <c r="J336" s="41">
        <v>0</v>
      </c>
      <c r="K336" s="41">
        <v>0</v>
      </c>
      <c r="L336" s="41">
        <v>0</v>
      </c>
      <c r="M336" s="41">
        <v>0</v>
      </c>
      <c r="N336" s="41">
        <v>0</v>
      </c>
      <c r="O336" s="41">
        <v>0</v>
      </c>
      <c r="P336" s="50">
        <f t="shared" si="22"/>
        <v>0</v>
      </c>
    </row>
    <row r="337" spans="1:20" hidden="1" x14ac:dyDescent="0.25">
      <c r="A337" s="306" t="str">
        <f>IF(B337=1,A294,"")</f>
        <v/>
      </c>
      <c r="B337" s="43" t="str">
        <f t="shared" si="21"/>
        <v/>
      </c>
      <c r="C337" s="117">
        <f>CAD!$F$24</f>
        <v>0</v>
      </c>
      <c r="D337" s="41">
        <v>0</v>
      </c>
      <c r="E337" s="41">
        <v>0</v>
      </c>
      <c r="F337" s="41">
        <v>0</v>
      </c>
      <c r="G337" s="41">
        <v>0</v>
      </c>
      <c r="H337" s="41">
        <v>0</v>
      </c>
      <c r="I337" s="41">
        <v>0</v>
      </c>
      <c r="J337" s="41">
        <v>0</v>
      </c>
      <c r="K337" s="41">
        <v>0</v>
      </c>
      <c r="L337" s="41">
        <v>0</v>
      </c>
      <c r="M337" s="41">
        <v>0</v>
      </c>
      <c r="N337" s="41">
        <v>0</v>
      </c>
      <c r="O337" s="41">
        <v>0</v>
      </c>
      <c r="P337" s="50">
        <f t="shared" si="22"/>
        <v>0</v>
      </c>
    </row>
    <row r="338" spans="1:20" hidden="1" x14ac:dyDescent="0.25">
      <c r="A338" s="306" t="str">
        <f>IF(B338=1,A294,"")</f>
        <v/>
      </c>
      <c r="B338" s="43" t="str">
        <f t="shared" si="21"/>
        <v/>
      </c>
      <c r="C338" s="117">
        <f>CAD!$F$25</f>
        <v>0</v>
      </c>
      <c r="D338" s="41">
        <v>0</v>
      </c>
      <c r="E338" s="41">
        <v>0</v>
      </c>
      <c r="F338" s="41">
        <v>0</v>
      </c>
      <c r="G338" s="41">
        <v>0</v>
      </c>
      <c r="H338" s="41">
        <v>0</v>
      </c>
      <c r="I338" s="41">
        <v>0</v>
      </c>
      <c r="J338" s="41">
        <v>0</v>
      </c>
      <c r="K338" s="41">
        <v>0</v>
      </c>
      <c r="L338" s="41">
        <v>0</v>
      </c>
      <c r="M338" s="41">
        <v>0</v>
      </c>
      <c r="N338" s="41">
        <v>0</v>
      </c>
      <c r="O338" s="41">
        <v>0</v>
      </c>
      <c r="P338" s="50">
        <f t="shared" si="22"/>
        <v>0</v>
      </c>
    </row>
    <row r="339" spans="1:20" hidden="1" x14ac:dyDescent="0.25">
      <c r="A339" s="306" t="str">
        <f>IF(B339=1,A294,"")</f>
        <v/>
      </c>
      <c r="B339" s="43" t="str">
        <f t="shared" si="21"/>
        <v/>
      </c>
      <c r="C339" s="117">
        <f>CAD!$F$26</f>
        <v>0</v>
      </c>
      <c r="D339" s="41">
        <v>0</v>
      </c>
      <c r="E339" s="41">
        <v>0</v>
      </c>
      <c r="F339" s="41">
        <v>0</v>
      </c>
      <c r="G339" s="41">
        <v>0</v>
      </c>
      <c r="H339" s="41">
        <v>0</v>
      </c>
      <c r="I339" s="41">
        <v>0</v>
      </c>
      <c r="J339" s="41">
        <v>0</v>
      </c>
      <c r="K339" s="41">
        <v>0</v>
      </c>
      <c r="L339" s="41">
        <v>0</v>
      </c>
      <c r="M339" s="41">
        <v>0</v>
      </c>
      <c r="N339" s="41">
        <v>0</v>
      </c>
      <c r="O339" s="41">
        <v>0</v>
      </c>
      <c r="P339" s="50">
        <f t="shared" si="22"/>
        <v>0</v>
      </c>
    </row>
    <row r="340" spans="1:20" hidden="1" x14ac:dyDescent="0.25">
      <c r="A340" s="306" t="str">
        <f>IF(B340=1,A294,"")</f>
        <v/>
      </c>
      <c r="B340" s="43" t="str">
        <f t="shared" si="21"/>
        <v/>
      </c>
      <c r="C340" s="117">
        <f>CAD!$F$27</f>
        <v>0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50">
        <f t="shared" si="22"/>
        <v>0</v>
      </c>
    </row>
    <row r="341" spans="1:20" hidden="1" x14ac:dyDescent="0.25">
      <c r="A341" s="306" t="str">
        <f>IF(B341=1,A294,"")</f>
        <v/>
      </c>
      <c r="B341" s="43" t="str">
        <f t="shared" si="21"/>
        <v/>
      </c>
      <c r="C341" s="117">
        <f>CAD!$F$28</f>
        <v>0</v>
      </c>
      <c r="D341" s="41">
        <v>0</v>
      </c>
      <c r="E341" s="41">
        <v>0</v>
      </c>
      <c r="F341" s="41">
        <v>0</v>
      </c>
      <c r="G341" s="41">
        <v>0</v>
      </c>
      <c r="H341" s="41">
        <v>0</v>
      </c>
      <c r="I341" s="41">
        <v>0</v>
      </c>
      <c r="J341" s="41">
        <v>0</v>
      </c>
      <c r="K341" s="41">
        <v>0</v>
      </c>
      <c r="L341" s="41">
        <v>0</v>
      </c>
      <c r="M341" s="41">
        <v>0</v>
      </c>
      <c r="N341" s="41">
        <v>0</v>
      </c>
      <c r="O341" s="41">
        <v>0</v>
      </c>
      <c r="P341" s="50">
        <f t="shared" si="22"/>
        <v>0</v>
      </c>
    </row>
    <row r="342" spans="1:20" hidden="1" x14ac:dyDescent="0.25">
      <c r="A342" s="306" t="str">
        <f>IF(B342=1,A294,"")</f>
        <v/>
      </c>
      <c r="B342" s="43" t="str">
        <f t="shared" si="21"/>
        <v/>
      </c>
      <c r="C342" s="117">
        <f>CAD!$F$29</f>
        <v>0</v>
      </c>
      <c r="D342" s="41">
        <v>0</v>
      </c>
      <c r="E342" s="41">
        <v>0</v>
      </c>
      <c r="F342" s="41">
        <v>0</v>
      </c>
      <c r="G342" s="41">
        <v>0</v>
      </c>
      <c r="H342" s="41">
        <v>0</v>
      </c>
      <c r="I342" s="41">
        <v>0</v>
      </c>
      <c r="J342" s="41">
        <v>0</v>
      </c>
      <c r="K342" s="41">
        <v>0</v>
      </c>
      <c r="L342" s="41">
        <v>0</v>
      </c>
      <c r="M342" s="41">
        <v>0</v>
      </c>
      <c r="N342" s="41">
        <v>0</v>
      </c>
      <c r="O342" s="41">
        <v>0</v>
      </c>
      <c r="P342" s="50">
        <f t="shared" si="22"/>
        <v>0</v>
      </c>
    </row>
    <row r="343" spans="1:20" hidden="1" x14ac:dyDescent="0.25">
      <c r="A343" s="306" t="str">
        <f>IF(B343=1,A294,"")</f>
        <v/>
      </c>
      <c r="B343" s="43" t="str">
        <f t="shared" si="21"/>
        <v/>
      </c>
      <c r="C343" s="117">
        <f>CAD!$F$30</f>
        <v>0</v>
      </c>
      <c r="D343" s="41">
        <v>0</v>
      </c>
      <c r="E343" s="41">
        <v>0</v>
      </c>
      <c r="F343" s="41">
        <v>0</v>
      </c>
      <c r="G343" s="41">
        <v>0</v>
      </c>
      <c r="H343" s="41">
        <v>0</v>
      </c>
      <c r="I343" s="41">
        <v>0</v>
      </c>
      <c r="J343" s="41">
        <v>0</v>
      </c>
      <c r="K343" s="41">
        <v>0</v>
      </c>
      <c r="L343" s="41">
        <v>0</v>
      </c>
      <c r="M343" s="41">
        <v>0</v>
      </c>
      <c r="N343" s="41">
        <v>0</v>
      </c>
      <c r="O343" s="41">
        <v>0</v>
      </c>
      <c r="P343" s="50">
        <f t="shared" si="22"/>
        <v>0</v>
      </c>
    </row>
    <row r="344" spans="1:20" hidden="1" x14ac:dyDescent="0.25">
      <c r="A344" s="306" t="str">
        <f>IF(B344=1,A294,"")</f>
        <v/>
      </c>
      <c r="B344" s="43" t="str">
        <f t="shared" si="21"/>
        <v/>
      </c>
      <c r="C344" s="117">
        <f>CAD!$F$31</f>
        <v>0</v>
      </c>
      <c r="D344" s="41">
        <v>0</v>
      </c>
      <c r="E344" s="41">
        <v>0</v>
      </c>
      <c r="F344" s="41">
        <v>0</v>
      </c>
      <c r="G344" s="41">
        <v>0</v>
      </c>
      <c r="H344" s="41">
        <v>0</v>
      </c>
      <c r="I344" s="41">
        <v>0</v>
      </c>
      <c r="J344" s="41">
        <v>0</v>
      </c>
      <c r="K344" s="41">
        <v>0</v>
      </c>
      <c r="L344" s="41">
        <v>0</v>
      </c>
      <c r="M344" s="41">
        <v>0</v>
      </c>
      <c r="N344" s="41">
        <v>0</v>
      </c>
      <c r="O344" s="41">
        <v>0</v>
      </c>
      <c r="P344" s="50">
        <f t="shared" si="22"/>
        <v>0</v>
      </c>
      <c r="T344" s="9"/>
    </row>
    <row r="345" spans="1:20" hidden="1" x14ac:dyDescent="0.25">
      <c r="A345" s="306">
        <f>A294</f>
        <v>2023</v>
      </c>
      <c r="P345" s="47"/>
    </row>
    <row r="346" spans="1:20" ht="15.75" hidden="1" thickBot="1" x14ac:dyDescent="0.3">
      <c r="A346" s="306">
        <f>A294</f>
        <v>2023</v>
      </c>
      <c r="C346" s="155" t="s">
        <v>208</v>
      </c>
      <c r="D346" s="156">
        <f>PREV_D!D291</f>
        <v>0</v>
      </c>
      <c r="E346" s="156">
        <f>PREV_D!E291</f>
        <v>0</v>
      </c>
      <c r="F346" s="156">
        <f>PREV_D!F291</f>
        <v>0</v>
      </c>
      <c r="G346" s="156">
        <f>PREV_D!G291</f>
        <v>0</v>
      </c>
      <c r="H346" s="156">
        <f>PREV_D!H291</f>
        <v>0</v>
      </c>
      <c r="I346" s="156">
        <f>PREV_D!I291</f>
        <v>0</v>
      </c>
      <c r="J346" s="156">
        <f>PREV_D!J291</f>
        <v>0</v>
      </c>
      <c r="K346" s="156">
        <f>PREV_D!K291</f>
        <v>0</v>
      </c>
      <c r="L346" s="156">
        <f>PREV_D!L291</f>
        <v>0</v>
      </c>
      <c r="M346" s="156">
        <f>PREV_D!M291</f>
        <v>0</v>
      </c>
      <c r="N346" s="156">
        <f>PREV_D!N291</f>
        <v>0</v>
      </c>
      <c r="O346" s="156">
        <f>PREV_D!O291</f>
        <v>0</v>
      </c>
      <c r="P346" s="157">
        <f>SUM(D346:O346)</f>
        <v>0</v>
      </c>
    </row>
    <row r="347" spans="1:20" hidden="1" x14ac:dyDescent="0.25">
      <c r="A347" s="306">
        <f>A294</f>
        <v>2023</v>
      </c>
      <c r="P347" s="47"/>
    </row>
    <row r="348" spans="1:20" hidden="1" x14ac:dyDescent="0.25">
      <c r="A348" s="306">
        <f>A294</f>
        <v>2023</v>
      </c>
      <c r="C348" s="74" t="s">
        <v>209</v>
      </c>
      <c r="D348" s="38">
        <f>D294-D346</f>
        <v>0</v>
      </c>
      <c r="E348" s="38">
        <f t="shared" ref="E348:P348" si="23">E294-E346</f>
        <v>0</v>
      </c>
      <c r="F348" s="38">
        <f t="shared" si="23"/>
        <v>0</v>
      </c>
      <c r="G348" s="38">
        <f t="shared" si="23"/>
        <v>0</v>
      </c>
      <c r="H348" s="38">
        <f t="shared" si="23"/>
        <v>0</v>
      </c>
      <c r="I348" s="38">
        <f t="shared" si="23"/>
        <v>0</v>
      </c>
      <c r="J348" s="38">
        <f t="shared" si="23"/>
        <v>0</v>
      </c>
      <c r="K348" s="38">
        <f t="shared" si="23"/>
        <v>0</v>
      </c>
      <c r="L348" s="38">
        <f t="shared" si="23"/>
        <v>0</v>
      </c>
      <c r="M348" s="38">
        <f t="shared" si="23"/>
        <v>0</v>
      </c>
      <c r="N348" s="38">
        <f t="shared" si="23"/>
        <v>0</v>
      </c>
      <c r="O348" s="38">
        <f t="shared" si="23"/>
        <v>0</v>
      </c>
      <c r="P348" s="48">
        <f t="shared" si="23"/>
        <v>0</v>
      </c>
    </row>
    <row r="349" spans="1:20" hidden="1" x14ac:dyDescent="0.25">
      <c r="A349" s="306"/>
    </row>
    <row r="350" spans="1:20" hidden="1" x14ac:dyDescent="0.25">
      <c r="A350" s="306"/>
    </row>
    <row r="351" spans="1:20" ht="15" hidden="1" customHeight="1" thickBot="1" x14ac:dyDescent="0.3">
      <c r="A351" s="306">
        <f>A294+1</f>
        <v>2024</v>
      </c>
      <c r="C351" s="158" t="s">
        <v>207</v>
      </c>
      <c r="D351" s="160">
        <f t="shared" ref="D351:P351" si="24">SUM(D352:D401)</f>
        <v>0</v>
      </c>
      <c r="E351" s="160">
        <f t="shared" si="24"/>
        <v>0</v>
      </c>
      <c r="F351" s="160">
        <f t="shared" si="24"/>
        <v>0</v>
      </c>
      <c r="G351" s="160">
        <f t="shared" si="24"/>
        <v>0</v>
      </c>
      <c r="H351" s="160">
        <f t="shared" si="24"/>
        <v>0</v>
      </c>
      <c r="I351" s="160">
        <f t="shared" si="24"/>
        <v>0</v>
      </c>
      <c r="J351" s="160">
        <f t="shared" si="24"/>
        <v>0</v>
      </c>
      <c r="K351" s="160">
        <f t="shared" si="24"/>
        <v>0</v>
      </c>
      <c r="L351" s="160">
        <f t="shared" si="24"/>
        <v>0</v>
      </c>
      <c r="M351" s="160">
        <f t="shared" si="24"/>
        <v>0</v>
      </c>
      <c r="N351" s="160">
        <f t="shared" si="24"/>
        <v>0</v>
      </c>
      <c r="O351" s="160">
        <f t="shared" si="24"/>
        <v>0</v>
      </c>
      <c r="P351" s="160">
        <f t="shared" si="24"/>
        <v>0</v>
      </c>
    </row>
    <row r="352" spans="1:20" hidden="1" x14ac:dyDescent="0.25">
      <c r="A352" s="306">
        <f>IF(B352=1,A351,"")</f>
        <v>2024</v>
      </c>
      <c r="B352" s="43">
        <f>IF(C352&lt;&gt;0,1,"")</f>
        <v>1</v>
      </c>
      <c r="C352" s="154" t="str">
        <f>CAD!$D$7</f>
        <v>SALÁRIOS</v>
      </c>
      <c r="D352" s="42">
        <v>0</v>
      </c>
      <c r="E352" s="42">
        <v>0</v>
      </c>
      <c r="F352" s="42">
        <v>0</v>
      </c>
      <c r="G352" s="42">
        <v>0</v>
      </c>
      <c r="H352" s="42">
        <v>0</v>
      </c>
      <c r="I352" s="42">
        <v>0</v>
      </c>
      <c r="J352" s="42">
        <v>0</v>
      </c>
      <c r="K352" s="42">
        <v>0</v>
      </c>
      <c r="L352" s="42">
        <v>0</v>
      </c>
      <c r="M352" s="42">
        <v>0</v>
      </c>
      <c r="N352" s="42">
        <v>0</v>
      </c>
      <c r="O352" s="42">
        <v>0</v>
      </c>
      <c r="P352" s="115">
        <f>SUM(D352:O352)</f>
        <v>0</v>
      </c>
    </row>
    <row r="353" spans="1:16" hidden="1" x14ac:dyDescent="0.25">
      <c r="A353" s="306">
        <f>IF(B353=1,A351,"")</f>
        <v>2024</v>
      </c>
      <c r="B353" s="43">
        <f t="shared" ref="B353:B401" si="25">IF(C353&lt;&gt;0,1,"")</f>
        <v>1</v>
      </c>
      <c r="C353" s="154" t="str">
        <f>CAD!$D$8</f>
        <v>RELATÓRIOS</v>
      </c>
      <c r="D353" s="42">
        <v>0</v>
      </c>
      <c r="E353" s="42">
        <v>0</v>
      </c>
      <c r="F353" s="42">
        <v>0</v>
      </c>
      <c r="G353" s="42">
        <v>0</v>
      </c>
      <c r="H353" s="42">
        <v>0</v>
      </c>
      <c r="I353" s="42">
        <v>0</v>
      </c>
      <c r="J353" s="42">
        <v>0</v>
      </c>
      <c r="K353" s="42">
        <v>0</v>
      </c>
      <c r="L353" s="42">
        <v>0</v>
      </c>
      <c r="M353" s="42">
        <v>0</v>
      </c>
      <c r="N353" s="42">
        <v>0</v>
      </c>
      <c r="O353" s="42">
        <v>0</v>
      </c>
      <c r="P353" s="50">
        <f t="shared" ref="P353:P401" si="26">SUM(D353:O353)</f>
        <v>0</v>
      </c>
    </row>
    <row r="354" spans="1:16" hidden="1" x14ac:dyDescent="0.25">
      <c r="A354" s="306">
        <f>IF(B354=1,A351,"")</f>
        <v>2024</v>
      </c>
      <c r="B354" s="43">
        <f t="shared" si="25"/>
        <v>1</v>
      </c>
      <c r="C354" s="117" t="str">
        <f>CAD!$D$9</f>
        <v>HORAS EXTRAS</v>
      </c>
      <c r="D354" s="41">
        <v>0</v>
      </c>
      <c r="E354" s="41">
        <v>0</v>
      </c>
      <c r="F354" s="41">
        <v>0</v>
      </c>
      <c r="G354" s="41">
        <v>0</v>
      </c>
      <c r="H354" s="41">
        <v>0</v>
      </c>
      <c r="I354" s="41">
        <v>0</v>
      </c>
      <c r="J354" s="41">
        <v>0</v>
      </c>
      <c r="K354" s="41">
        <v>0</v>
      </c>
      <c r="L354" s="41">
        <v>0</v>
      </c>
      <c r="M354" s="41">
        <v>0</v>
      </c>
      <c r="N354" s="41">
        <v>0</v>
      </c>
      <c r="O354" s="41">
        <v>0</v>
      </c>
      <c r="P354" s="50">
        <f t="shared" si="26"/>
        <v>0</v>
      </c>
    </row>
    <row r="355" spans="1:16" hidden="1" x14ac:dyDescent="0.25">
      <c r="A355" s="306">
        <f>IF(B355=1,A351,"")</f>
        <v>2024</v>
      </c>
      <c r="B355" s="43">
        <f t="shared" si="25"/>
        <v>1</v>
      </c>
      <c r="C355" s="117" t="str">
        <f>CAD!$D$10</f>
        <v>OUTROS</v>
      </c>
      <c r="D355" s="41">
        <v>0</v>
      </c>
      <c r="E355" s="41">
        <v>0</v>
      </c>
      <c r="F355" s="41">
        <v>0</v>
      </c>
      <c r="G355" s="41">
        <v>0</v>
      </c>
      <c r="H355" s="41">
        <v>0</v>
      </c>
      <c r="I355" s="41">
        <v>0</v>
      </c>
      <c r="J355" s="41">
        <v>0</v>
      </c>
      <c r="K355" s="41">
        <v>0</v>
      </c>
      <c r="L355" s="41">
        <v>0</v>
      </c>
      <c r="M355" s="41">
        <v>0</v>
      </c>
      <c r="N355" s="41">
        <v>0</v>
      </c>
      <c r="O355" s="41">
        <v>0</v>
      </c>
      <c r="P355" s="50">
        <f t="shared" si="26"/>
        <v>0</v>
      </c>
    </row>
    <row r="356" spans="1:16" hidden="1" x14ac:dyDescent="0.25">
      <c r="A356" s="306">
        <f>IF(B356=1,A351,"")</f>
        <v>2024</v>
      </c>
      <c r="B356" s="43">
        <f t="shared" si="25"/>
        <v>1</v>
      </c>
      <c r="C356" s="117" t="str">
        <f>CAD!$D$11</f>
        <v>ALUGUÉIS</v>
      </c>
      <c r="D356" s="41">
        <v>0</v>
      </c>
      <c r="E356" s="41">
        <v>0</v>
      </c>
      <c r="F356" s="41">
        <v>0</v>
      </c>
      <c r="G356" s="41">
        <v>0</v>
      </c>
      <c r="H356" s="41">
        <v>0</v>
      </c>
      <c r="I356" s="41">
        <v>0</v>
      </c>
      <c r="J356" s="41">
        <v>0</v>
      </c>
      <c r="K356" s="41">
        <v>0</v>
      </c>
      <c r="L356" s="41">
        <v>0</v>
      </c>
      <c r="M356" s="41">
        <v>0</v>
      </c>
      <c r="N356" s="41">
        <v>0</v>
      </c>
      <c r="O356" s="41">
        <v>0</v>
      </c>
      <c r="P356" s="50">
        <f t="shared" si="26"/>
        <v>0</v>
      </c>
    </row>
    <row r="357" spans="1:16" hidden="1" x14ac:dyDescent="0.25">
      <c r="A357" s="306">
        <f>IF(B357=1,A351,"")</f>
        <v>2024</v>
      </c>
      <c r="B357" s="43">
        <f t="shared" si="25"/>
        <v>1</v>
      </c>
      <c r="C357" s="117" t="str">
        <f>CAD!$D$12</f>
        <v>VENDA DE IMÓVEIS</v>
      </c>
      <c r="D357" s="41">
        <v>0</v>
      </c>
      <c r="E357" s="41">
        <v>0</v>
      </c>
      <c r="F357" s="41">
        <v>0</v>
      </c>
      <c r="G357" s="41">
        <v>0</v>
      </c>
      <c r="H357" s="41">
        <v>0</v>
      </c>
      <c r="I357" s="41">
        <v>0</v>
      </c>
      <c r="J357" s="41">
        <v>0</v>
      </c>
      <c r="K357" s="41">
        <v>0</v>
      </c>
      <c r="L357" s="41">
        <v>0</v>
      </c>
      <c r="M357" s="41">
        <v>0</v>
      </c>
      <c r="N357" s="41">
        <v>0</v>
      </c>
      <c r="O357" s="41">
        <v>0</v>
      </c>
      <c r="P357" s="50">
        <f t="shared" si="26"/>
        <v>0</v>
      </c>
    </row>
    <row r="358" spans="1:16" hidden="1" x14ac:dyDescent="0.25">
      <c r="A358" s="306">
        <f>IF(B358=1,A351,"")</f>
        <v>2024</v>
      </c>
      <c r="B358" s="43">
        <f t="shared" si="25"/>
        <v>1</v>
      </c>
      <c r="C358" s="117" t="str">
        <f>CAD!$D$13</f>
        <v>13º SALÁRIO</v>
      </c>
      <c r="D358" s="41">
        <v>0</v>
      </c>
      <c r="E358" s="41">
        <v>0</v>
      </c>
      <c r="F358" s="41">
        <v>0</v>
      </c>
      <c r="G358" s="41">
        <v>0</v>
      </c>
      <c r="H358" s="41">
        <v>0</v>
      </c>
      <c r="I358" s="41">
        <v>0</v>
      </c>
      <c r="J358" s="41">
        <v>0</v>
      </c>
      <c r="K358" s="41">
        <v>0</v>
      </c>
      <c r="L358" s="41">
        <v>0</v>
      </c>
      <c r="M358" s="41">
        <v>0</v>
      </c>
      <c r="N358" s="41">
        <v>0</v>
      </c>
      <c r="O358" s="41">
        <v>0</v>
      </c>
      <c r="P358" s="50">
        <f t="shared" si="26"/>
        <v>0</v>
      </c>
    </row>
    <row r="359" spans="1:16" hidden="1" x14ac:dyDescent="0.25">
      <c r="A359" s="306">
        <f>IF(B359=1,A351,"")</f>
        <v>2024</v>
      </c>
      <c r="B359" s="43">
        <f t="shared" si="25"/>
        <v>1</v>
      </c>
      <c r="C359" s="117" t="str">
        <f>CAD!$D$14</f>
        <v>FÉRIAS</v>
      </c>
      <c r="D359" s="41">
        <v>0</v>
      </c>
      <c r="E359" s="41">
        <v>0</v>
      </c>
      <c r="F359" s="41">
        <v>0</v>
      </c>
      <c r="G359" s="41">
        <v>0</v>
      </c>
      <c r="H359" s="41">
        <v>0</v>
      </c>
      <c r="I359" s="41">
        <v>0</v>
      </c>
      <c r="J359" s="41">
        <v>0</v>
      </c>
      <c r="K359" s="41">
        <v>0</v>
      </c>
      <c r="L359" s="41">
        <v>0</v>
      </c>
      <c r="M359" s="41">
        <v>0</v>
      </c>
      <c r="N359" s="41">
        <v>0</v>
      </c>
      <c r="O359" s="41">
        <v>0</v>
      </c>
      <c r="P359" s="50">
        <f t="shared" si="26"/>
        <v>0</v>
      </c>
    </row>
    <row r="360" spans="1:16" hidden="1" x14ac:dyDescent="0.25">
      <c r="A360" s="306">
        <f>IF(B360=1,A351,"")</f>
        <v>2024</v>
      </c>
      <c r="B360" s="43">
        <f t="shared" si="25"/>
        <v>1</v>
      </c>
      <c r="C360" s="117" t="str">
        <f>CAD!$D$15</f>
        <v>RENDIMENTOS</v>
      </c>
      <c r="D360" s="41">
        <v>0</v>
      </c>
      <c r="E360" s="41">
        <v>0</v>
      </c>
      <c r="F360" s="41">
        <v>0</v>
      </c>
      <c r="G360" s="41">
        <v>0</v>
      </c>
      <c r="H360" s="41">
        <v>0</v>
      </c>
      <c r="I360" s="41">
        <v>0</v>
      </c>
      <c r="J360" s="41">
        <v>0</v>
      </c>
      <c r="K360" s="41">
        <v>0</v>
      </c>
      <c r="L360" s="41">
        <v>0</v>
      </c>
      <c r="M360" s="41">
        <v>0</v>
      </c>
      <c r="N360" s="41">
        <v>0</v>
      </c>
      <c r="O360" s="41">
        <v>0</v>
      </c>
      <c r="P360" s="50">
        <f t="shared" si="26"/>
        <v>0</v>
      </c>
    </row>
    <row r="361" spans="1:16" hidden="1" x14ac:dyDescent="0.25">
      <c r="A361" s="306" t="str">
        <f>IF(B361=1,A351,"")</f>
        <v/>
      </c>
      <c r="B361" s="43" t="str">
        <f t="shared" si="25"/>
        <v/>
      </c>
      <c r="C361" s="117">
        <f>CAD!$D$16</f>
        <v>0</v>
      </c>
      <c r="D361" s="41">
        <v>0</v>
      </c>
      <c r="E361" s="41">
        <v>0</v>
      </c>
      <c r="F361" s="41">
        <v>0</v>
      </c>
      <c r="G361" s="41">
        <v>0</v>
      </c>
      <c r="H361" s="41">
        <v>0</v>
      </c>
      <c r="I361" s="41">
        <v>0</v>
      </c>
      <c r="J361" s="41">
        <v>0</v>
      </c>
      <c r="K361" s="41">
        <v>0</v>
      </c>
      <c r="L361" s="41">
        <v>0</v>
      </c>
      <c r="M361" s="41">
        <v>0</v>
      </c>
      <c r="N361" s="41">
        <v>0</v>
      </c>
      <c r="O361" s="41">
        <v>0</v>
      </c>
      <c r="P361" s="50">
        <f t="shared" si="26"/>
        <v>0</v>
      </c>
    </row>
    <row r="362" spans="1:16" hidden="1" x14ac:dyDescent="0.25">
      <c r="A362" s="306" t="str">
        <f>IF(B362=1,A351,"")</f>
        <v/>
      </c>
      <c r="B362" s="43" t="str">
        <f t="shared" si="25"/>
        <v/>
      </c>
      <c r="C362" s="117">
        <f>CAD!$D$17</f>
        <v>0</v>
      </c>
      <c r="D362" s="41">
        <v>0</v>
      </c>
      <c r="E362" s="41">
        <v>0</v>
      </c>
      <c r="F362" s="41">
        <v>0</v>
      </c>
      <c r="G362" s="41">
        <v>0</v>
      </c>
      <c r="H362" s="41">
        <v>0</v>
      </c>
      <c r="I362" s="41">
        <v>0</v>
      </c>
      <c r="J362" s="41">
        <v>0</v>
      </c>
      <c r="K362" s="41">
        <v>0</v>
      </c>
      <c r="L362" s="41">
        <v>0</v>
      </c>
      <c r="M362" s="41">
        <v>0</v>
      </c>
      <c r="N362" s="41">
        <v>0</v>
      </c>
      <c r="O362" s="41">
        <v>0</v>
      </c>
      <c r="P362" s="50">
        <f t="shared" si="26"/>
        <v>0</v>
      </c>
    </row>
    <row r="363" spans="1:16" hidden="1" x14ac:dyDescent="0.25">
      <c r="A363" s="306" t="str">
        <f>IF(B363=1,A351,"")</f>
        <v/>
      </c>
      <c r="B363" s="43" t="str">
        <f t="shared" si="25"/>
        <v/>
      </c>
      <c r="C363" s="117">
        <f>CAD!$D$18</f>
        <v>0</v>
      </c>
      <c r="D363" s="41">
        <v>0</v>
      </c>
      <c r="E363" s="41">
        <v>0</v>
      </c>
      <c r="F363" s="41">
        <v>0</v>
      </c>
      <c r="G363" s="41">
        <v>0</v>
      </c>
      <c r="H363" s="41">
        <v>0</v>
      </c>
      <c r="I363" s="41">
        <v>0</v>
      </c>
      <c r="J363" s="41">
        <v>0</v>
      </c>
      <c r="K363" s="41">
        <v>0</v>
      </c>
      <c r="L363" s="41">
        <v>0</v>
      </c>
      <c r="M363" s="41">
        <v>0</v>
      </c>
      <c r="N363" s="41">
        <v>0</v>
      </c>
      <c r="O363" s="41">
        <v>0</v>
      </c>
      <c r="P363" s="50">
        <f t="shared" si="26"/>
        <v>0</v>
      </c>
    </row>
    <row r="364" spans="1:16" hidden="1" x14ac:dyDescent="0.25">
      <c r="A364" s="306" t="str">
        <f>IF(B364=1,A351,"")</f>
        <v/>
      </c>
      <c r="B364" s="43" t="str">
        <f t="shared" si="25"/>
        <v/>
      </c>
      <c r="C364" s="117">
        <f>CAD!$D$19</f>
        <v>0</v>
      </c>
      <c r="D364" s="41">
        <v>0</v>
      </c>
      <c r="E364" s="41">
        <v>0</v>
      </c>
      <c r="F364" s="41">
        <v>0</v>
      </c>
      <c r="G364" s="41">
        <v>0</v>
      </c>
      <c r="H364" s="41">
        <v>0</v>
      </c>
      <c r="I364" s="41">
        <v>0</v>
      </c>
      <c r="J364" s="41">
        <v>0</v>
      </c>
      <c r="K364" s="41">
        <v>0</v>
      </c>
      <c r="L364" s="41">
        <v>0</v>
      </c>
      <c r="M364" s="41">
        <v>0</v>
      </c>
      <c r="N364" s="41">
        <v>0</v>
      </c>
      <c r="O364" s="41">
        <v>0</v>
      </c>
      <c r="P364" s="50">
        <f t="shared" si="26"/>
        <v>0</v>
      </c>
    </row>
    <row r="365" spans="1:16" hidden="1" x14ac:dyDescent="0.25">
      <c r="A365" s="306" t="str">
        <f>IF(B365=1,A351,"")</f>
        <v/>
      </c>
      <c r="B365" s="43" t="str">
        <f t="shared" si="25"/>
        <v/>
      </c>
      <c r="C365" s="117">
        <f>CAD!$D$20</f>
        <v>0</v>
      </c>
      <c r="D365" s="41">
        <v>0</v>
      </c>
      <c r="E365" s="41">
        <v>0</v>
      </c>
      <c r="F365" s="41">
        <v>0</v>
      </c>
      <c r="G365" s="41">
        <v>0</v>
      </c>
      <c r="H365" s="41">
        <v>0</v>
      </c>
      <c r="I365" s="41">
        <v>0</v>
      </c>
      <c r="J365" s="41">
        <v>0</v>
      </c>
      <c r="K365" s="41">
        <v>0</v>
      </c>
      <c r="L365" s="41">
        <v>0</v>
      </c>
      <c r="M365" s="41">
        <v>0</v>
      </c>
      <c r="N365" s="41">
        <v>0</v>
      </c>
      <c r="O365" s="41">
        <v>0</v>
      </c>
      <c r="P365" s="50">
        <f t="shared" si="26"/>
        <v>0</v>
      </c>
    </row>
    <row r="366" spans="1:16" hidden="1" x14ac:dyDescent="0.25">
      <c r="A366" s="306" t="str">
        <f>IF(B366=1,A351,"")</f>
        <v/>
      </c>
      <c r="B366" s="43" t="str">
        <f t="shared" si="25"/>
        <v/>
      </c>
      <c r="C366" s="117">
        <f>CAD!$D$21</f>
        <v>0</v>
      </c>
      <c r="D366" s="41">
        <v>0</v>
      </c>
      <c r="E366" s="41">
        <v>0</v>
      </c>
      <c r="F366" s="41">
        <v>0</v>
      </c>
      <c r="G366" s="41">
        <v>0</v>
      </c>
      <c r="H366" s="41">
        <v>0</v>
      </c>
      <c r="I366" s="41">
        <v>0</v>
      </c>
      <c r="J366" s="41">
        <v>0</v>
      </c>
      <c r="K366" s="41">
        <v>0</v>
      </c>
      <c r="L366" s="41">
        <v>0</v>
      </c>
      <c r="M366" s="41">
        <v>0</v>
      </c>
      <c r="N366" s="41">
        <v>0</v>
      </c>
      <c r="O366" s="41">
        <v>0</v>
      </c>
      <c r="P366" s="50">
        <f t="shared" si="26"/>
        <v>0</v>
      </c>
    </row>
    <row r="367" spans="1:16" hidden="1" x14ac:dyDescent="0.25">
      <c r="A367" s="306" t="str">
        <f>IF(B367=1,A351,"")</f>
        <v/>
      </c>
      <c r="B367" s="43" t="str">
        <f t="shared" si="25"/>
        <v/>
      </c>
      <c r="C367" s="117">
        <f>CAD!$D$22</f>
        <v>0</v>
      </c>
      <c r="D367" s="41">
        <v>0</v>
      </c>
      <c r="E367" s="41">
        <v>0</v>
      </c>
      <c r="F367" s="41">
        <v>0</v>
      </c>
      <c r="G367" s="41">
        <v>0</v>
      </c>
      <c r="H367" s="41">
        <v>0</v>
      </c>
      <c r="I367" s="41">
        <v>0</v>
      </c>
      <c r="J367" s="41">
        <v>0</v>
      </c>
      <c r="K367" s="41">
        <v>0</v>
      </c>
      <c r="L367" s="41">
        <v>0</v>
      </c>
      <c r="M367" s="41">
        <v>0</v>
      </c>
      <c r="N367" s="41">
        <v>0</v>
      </c>
      <c r="O367" s="41">
        <v>0</v>
      </c>
      <c r="P367" s="50">
        <f t="shared" si="26"/>
        <v>0</v>
      </c>
    </row>
    <row r="368" spans="1:16" hidden="1" x14ac:dyDescent="0.25">
      <c r="A368" s="306" t="str">
        <f>IF(B368=1,A351,"")</f>
        <v/>
      </c>
      <c r="B368" s="43" t="str">
        <f t="shared" si="25"/>
        <v/>
      </c>
      <c r="C368" s="117">
        <f>CAD!$D$23</f>
        <v>0</v>
      </c>
      <c r="D368" s="41">
        <v>0</v>
      </c>
      <c r="E368" s="41">
        <v>0</v>
      </c>
      <c r="F368" s="41">
        <v>0</v>
      </c>
      <c r="G368" s="41">
        <v>0</v>
      </c>
      <c r="H368" s="41">
        <v>0</v>
      </c>
      <c r="I368" s="41">
        <v>0</v>
      </c>
      <c r="J368" s="41">
        <v>0</v>
      </c>
      <c r="K368" s="41">
        <v>0</v>
      </c>
      <c r="L368" s="41">
        <v>0</v>
      </c>
      <c r="M368" s="41">
        <v>0</v>
      </c>
      <c r="N368" s="41">
        <v>0</v>
      </c>
      <c r="O368" s="41">
        <v>0</v>
      </c>
      <c r="P368" s="50">
        <f t="shared" si="26"/>
        <v>0</v>
      </c>
    </row>
    <row r="369" spans="1:16" hidden="1" x14ac:dyDescent="0.25">
      <c r="A369" s="306" t="str">
        <f>IF(B369=1,A351,"")</f>
        <v/>
      </c>
      <c r="B369" s="43" t="str">
        <f t="shared" si="25"/>
        <v/>
      </c>
      <c r="C369" s="117">
        <f>CAD!$D$24</f>
        <v>0</v>
      </c>
      <c r="D369" s="41">
        <v>0</v>
      </c>
      <c r="E369" s="41">
        <v>0</v>
      </c>
      <c r="F369" s="41">
        <v>0</v>
      </c>
      <c r="G369" s="41">
        <v>0</v>
      </c>
      <c r="H369" s="41">
        <v>0</v>
      </c>
      <c r="I369" s="41">
        <v>0</v>
      </c>
      <c r="J369" s="41">
        <v>0</v>
      </c>
      <c r="K369" s="41">
        <v>0</v>
      </c>
      <c r="L369" s="41">
        <v>0</v>
      </c>
      <c r="M369" s="41">
        <v>0</v>
      </c>
      <c r="N369" s="41">
        <v>0</v>
      </c>
      <c r="O369" s="41">
        <v>0</v>
      </c>
      <c r="P369" s="50">
        <f t="shared" si="26"/>
        <v>0</v>
      </c>
    </row>
    <row r="370" spans="1:16" hidden="1" x14ac:dyDescent="0.25">
      <c r="A370" s="306" t="str">
        <f>IF(B370=1,A351,"")</f>
        <v/>
      </c>
      <c r="B370" s="43" t="str">
        <f t="shared" si="25"/>
        <v/>
      </c>
      <c r="C370" s="117">
        <f>CAD!$D$25</f>
        <v>0</v>
      </c>
      <c r="D370" s="41">
        <v>0</v>
      </c>
      <c r="E370" s="41">
        <v>0</v>
      </c>
      <c r="F370" s="41">
        <v>0</v>
      </c>
      <c r="G370" s="41">
        <v>0</v>
      </c>
      <c r="H370" s="41">
        <v>0</v>
      </c>
      <c r="I370" s="41">
        <v>0</v>
      </c>
      <c r="J370" s="41">
        <v>0</v>
      </c>
      <c r="K370" s="41">
        <v>0</v>
      </c>
      <c r="L370" s="41">
        <v>0</v>
      </c>
      <c r="M370" s="41">
        <v>0</v>
      </c>
      <c r="N370" s="41">
        <v>0</v>
      </c>
      <c r="O370" s="41">
        <v>0</v>
      </c>
      <c r="P370" s="50">
        <f t="shared" si="26"/>
        <v>0</v>
      </c>
    </row>
    <row r="371" spans="1:16" hidden="1" x14ac:dyDescent="0.25">
      <c r="A371" s="306" t="str">
        <f>IF(B371=1,A351,"")</f>
        <v/>
      </c>
      <c r="B371" s="43" t="str">
        <f t="shared" si="25"/>
        <v/>
      </c>
      <c r="C371" s="117">
        <f>CAD!$D$26</f>
        <v>0</v>
      </c>
      <c r="D371" s="41">
        <v>0</v>
      </c>
      <c r="E371" s="41">
        <v>0</v>
      </c>
      <c r="F371" s="41">
        <v>0</v>
      </c>
      <c r="G371" s="41">
        <v>0</v>
      </c>
      <c r="H371" s="41">
        <v>0</v>
      </c>
      <c r="I371" s="41">
        <v>0</v>
      </c>
      <c r="J371" s="41">
        <v>0</v>
      </c>
      <c r="K371" s="41">
        <v>0</v>
      </c>
      <c r="L371" s="41">
        <v>0</v>
      </c>
      <c r="M371" s="41">
        <v>0</v>
      </c>
      <c r="N371" s="41">
        <v>0</v>
      </c>
      <c r="O371" s="41">
        <v>0</v>
      </c>
      <c r="P371" s="50">
        <f t="shared" si="26"/>
        <v>0</v>
      </c>
    </row>
    <row r="372" spans="1:16" hidden="1" x14ac:dyDescent="0.25">
      <c r="A372" s="306" t="str">
        <f>IF(B372=1,A351,"")</f>
        <v/>
      </c>
      <c r="B372" s="43" t="str">
        <f t="shared" si="25"/>
        <v/>
      </c>
      <c r="C372" s="117">
        <f>CAD!$D$27</f>
        <v>0</v>
      </c>
      <c r="D372" s="41">
        <v>0</v>
      </c>
      <c r="E372" s="41">
        <v>0</v>
      </c>
      <c r="F372" s="41">
        <v>0</v>
      </c>
      <c r="G372" s="41">
        <v>0</v>
      </c>
      <c r="H372" s="41">
        <v>0</v>
      </c>
      <c r="I372" s="41">
        <v>0</v>
      </c>
      <c r="J372" s="41">
        <v>0</v>
      </c>
      <c r="K372" s="41">
        <v>0</v>
      </c>
      <c r="L372" s="41">
        <v>0</v>
      </c>
      <c r="M372" s="41">
        <v>0</v>
      </c>
      <c r="N372" s="41">
        <v>0</v>
      </c>
      <c r="O372" s="41">
        <v>0</v>
      </c>
      <c r="P372" s="50">
        <f t="shared" si="26"/>
        <v>0</v>
      </c>
    </row>
    <row r="373" spans="1:16" hidden="1" x14ac:dyDescent="0.25">
      <c r="A373" s="306" t="str">
        <f>IF(B373=1,A351,"")</f>
        <v/>
      </c>
      <c r="B373" s="43" t="str">
        <f t="shared" si="25"/>
        <v/>
      </c>
      <c r="C373" s="117">
        <f>CAD!$D$28</f>
        <v>0</v>
      </c>
      <c r="D373" s="41">
        <v>0</v>
      </c>
      <c r="E373" s="41">
        <v>0</v>
      </c>
      <c r="F373" s="41">
        <v>0</v>
      </c>
      <c r="G373" s="41">
        <v>0</v>
      </c>
      <c r="H373" s="41">
        <v>0</v>
      </c>
      <c r="I373" s="41">
        <v>0</v>
      </c>
      <c r="J373" s="41">
        <v>0</v>
      </c>
      <c r="K373" s="41">
        <v>0</v>
      </c>
      <c r="L373" s="41">
        <v>0</v>
      </c>
      <c r="M373" s="41">
        <v>0</v>
      </c>
      <c r="N373" s="41">
        <v>0</v>
      </c>
      <c r="O373" s="41">
        <v>0</v>
      </c>
      <c r="P373" s="50">
        <f t="shared" si="26"/>
        <v>0</v>
      </c>
    </row>
    <row r="374" spans="1:16" hidden="1" x14ac:dyDescent="0.25">
      <c r="A374" s="306" t="str">
        <f>IF(B374=1,A351,"")</f>
        <v/>
      </c>
      <c r="B374" s="43" t="str">
        <f t="shared" si="25"/>
        <v/>
      </c>
      <c r="C374" s="117">
        <f>CAD!$D$29</f>
        <v>0</v>
      </c>
      <c r="D374" s="41">
        <v>0</v>
      </c>
      <c r="E374" s="41">
        <v>0</v>
      </c>
      <c r="F374" s="41">
        <v>0</v>
      </c>
      <c r="G374" s="41">
        <v>0</v>
      </c>
      <c r="H374" s="41">
        <v>0</v>
      </c>
      <c r="I374" s="41">
        <v>0</v>
      </c>
      <c r="J374" s="41">
        <v>0</v>
      </c>
      <c r="K374" s="41">
        <v>0</v>
      </c>
      <c r="L374" s="41">
        <v>0</v>
      </c>
      <c r="M374" s="41">
        <v>0</v>
      </c>
      <c r="N374" s="41">
        <v>0</v>
      </c>
      <c r="O374" s="41">
        <v>0</v>
      </c>
      <c r="P374" s="50">
        <f t="shared" si="26"/>
        <v>0</v>
      </c>
    </row>
    <row r="375" spans="1:16" hidden="1" x14ac:dyDescent="0.25">
      <c r="A375" s="306" t="str">
        <f>IF(B375=1,A351,"")</f>
        <v/>
      </c>
      <c r="B375" s="43" t="str">
        <f t="shared" si="25"/>
        <v/>
      </c>
      <c r="C375" s="117">
        <f>CAD!$D$30</f>
        <v>0</v>
      </c>
      <c r="D375" s="41">
        <v>0</v>
      </c>
      <c r="E375" s="41">
        <v>0</v>
      </c>
      <c r="F375" s="41">
        <v>0</v>
      </c>
      <c r="G375" s="41">
        <v>0</v>
      </c>
      <c r="H375" s="41">
        <v>0</v>
      </c>
      <c r="I375" s="41">
        <v>0</v>
      </c>
      <c r="J375" s="41">
        <v>0</v>
      </c>
      <c r="K375" s="41">
        <v>0</v>
      </c>
      <c r="L375" s="41">
        <v>0</v>
      </c>
      <c r="M375" s="41">
        <v>0</v>
      </c>
      <c r="N375" s="41">
        <v>0</v>
      </c>
      <c r="O375" s="41">
        <v>0</v>
      </c>
      <c r="P375" s="50">
        <f t="shared" si="26"/>
        <v>0</v>
      </c>
    </row>
    <row r="376" spans="1:16" hidden="1" x14ac:dyDescent="0.25">
      <c r="A376" s="306" t="str">
        <f>IF(B376=1,A351,"")</f>
        <v/>
      </c>
      <c r="B376" s="43" t="str">
        <f t="shared" si="25"/>
        <v/>
      </c>
      <c r="C376" s="117">
        <f>CAD!$D$31</f>
        <v>0</v>
      </c>
      <c r="D376" s="41">
        <v>0</v>
      </c>
      <c r="E376" s="41">
        <v>0</v>
      </c>
      <c r="F376" s="41">
        <v>0</v>
      </c>
      <c r="G376" s="41">
        <v>0</v>
      </c>
      <c r="H376" s="41">
        <v>0</v>
      </c>
      <c r="I376" s="41">
        <v>0</v>
      </c>
      <c r="J376" s="41">
        <v>0</v>
      </c>
      <c r="K376" s="41">
        <v>0</v>
      </c>
      <c r="L376" s="41">
        <v>0</v>
      </c>
      <c r="M376" s="41">
        <v>0</v>
      </c>
      <c r="N376" s="41">
        <v>0</v>
      </c>
      <c r="O376" s="41">
        <v>0</v>
      </c>
      <c r="P376" s="50">
        <f t="shared" si="26"/>
        <v>0</v>
      </c>
    </row>
    <row r="377" spans="1:16" hidden="1" x14ac:dyDescent="0.25">
      <c r="A377" s="306" t="str">
        <f>IF(B377=1,A351,"")</f>
        <v/>
      </c>
      <c r="B377" s="43" t="str">
        <f t="shared" si="25"/>
        <v/>
      </c>
      <c r="C377" s="117">
        <f>CAD!$F$7</f>
        <v>0</v>
      </c>
      <c r="D377" s="41">
        <v>0</v>
      </c>
      <c r="E377" s="41">
        <v>0</v>
      </c>
      <c r="F377" s="41">
        <v>0</v>
      </c>
      <c r="G377" s="41">
        <v>0</v>
      </c>
      <c r="H377" s="41">
        <v>0</v>
      </c>
      <c r="I377" s="41">
        <v>0</v>
      </c>
      <c r="J377" s="41">
        <v>0</v>
      </c>
      <c r="K377" s="41">
        <v>0</v>
      </c>
      <c r="L377" s="41">
        <v>0</v>
      </c>
      <c r="M377" s="41">
        <v>0</v>
      </c>
      <c r="N377" s="41">
        <v>0</v>
      </c>
      <c r="O377" s="41">
        <v>0</v>
      </c>
      <c r="P377" s="50">
        <f t="shared" si="26"/>
        <v>0</v>
      </c>
    </row>
    <row r="378" spans="1:16" hidden="1" x14ac:dyDescent="0.25">
      <c r="A378" s="306" t="str">
        <f>IF(B378=1,A351,"")</f>
        <v/>
      </c>
      <c r="B378" s="43" t="str">
        <f t="shared" si="25"/>
        <v/>
      </c>
      <c r="C378" s="117">
        <f>CAD!$F$8</f>
        <v>0</v>
      </c>
      <c r="D378" s="41">
        <v>0</v>
      </c>
      <c r="E378" s="41">
        <v>0</v>
      </c>
      <c r="F378" s="41">
        <v>0</v>
      </c>
      <c r="G378" s="41">
        <v>0</v>
      </c>
      <c r="H378" s="41">
        <v>0</v>
      </c>
      <c r="I378" s="41">
        <v>0</v>
      </c>
      <c r="J378" s="41">
        <v>0</v>
      </c>
      <c r="K378" s="41">
        <v>0</v>
      </c>
      <c r="L378" s="41">
        <v>0</v>
      </c>
      <c r="M378" s="41">
        <v>0</v>
      </c>
      <c r="N378" s="41">
        <v>0</v>
      </c>
      <c r="O378" s="41">
        <v>0</v>
      </c>
      <c r="P378" s="50">
        <f t="shared" si="26"/>
        <v>0</v>
      </c>
    </row>
    <row r="379" spans="1:16" hidden="1" x14ac:dyDescent="0.25">
      <c r="A379" s="306" t="str">
        <f>IF(B379=1,A351,"")</f>
        <v/>
      </c>
      <c r="B379" s="43" t="str">
        <f t="shared" si="25"/>
        <v/>
      </c>
      <c r="C379" s="117">
        <f>CAD!$F$9</f>
        <v>0</v>
      </c>
      <c r="D379" s="41">
        <v>0</v>
      </c>
      <c r="E379" s="41">
        <v>0</v>
      </c>
      <c r="F379" s="41">
        <v>0</v>
      </c>
      <c r="G379" s="41">
        <v>0</v>
      </c>
      <c r="H379" s="41">
        <v>0</v>
      </c>
      <c r="I379" s="41">
        <v>0</v>
      </c>
      <c r="J379" s="41">
        <v>0</v>
      </c>
      <c r="K379" s="41">
        <v>0</v>
      </c>
      <c r="L379" s="41">
        <v>0</v>
      </c>
      <c r="M379" s="41">
        <v>0</v>
      </c>
      <c r="N379" s="41">
        <v>0</v>
      </c>
      <c r="O379" s="41">
        <v>0</v>
      </c>
      <c r="P379" s="50">
        <f t="shared" si="26"/>
        <v>0</v>
      </c>
    </row>
    <row r="380" spans="1:16" hidden="1" x14ac:dyDescent="0.25">
      <c r="A380" s="306" t="str">
        <f>IF(B380=1,A351,"")</f>
        <v/>
      </c>
      <c r="B380" s="43" t="str">
        <f t="shared" si="25"/>
        <v/>
      </c>
      <c r="C380" s="117">
        <f>CAD!$F$10</f>
        <v>0</v>
      </c>
      <c r="D380" s="41">
        <v>0</v>
      </c>
      <c r="E380" s="41">
        <v>0</v>
      </c>
      <c r="F380" s="41">
        <v>0</v>
      </c>
      <c r="G380" s="41">
        <v>0</v>
      </c>
      <c r="H380" s="41">
        <v>0</v>
      </c>
      <c r="I380" s="41">
        <v>0</v>
      </c>
      <c r="J380" s="41">
        <v>0</v>
      </c>
      <c r="K380" s="41">
        <v>0</v>
      </c>
      <c r="L380" s="41">
        <v>0</v>
      </c>
      <c r="M380" s="41">
        <v>0</v>
      </c>
      <c r="N380" s="41">
        <v>0</v>
      </c>
      <c r="O380" s="41">
        <v>0</v>
      </c>
      <c r="P380" s="50">
        <f t="shared" si="26"/>
        <v>0</v>
      </c>
    </row>
    <row r="381" spans="1:16" hidden="1" x14ac:dyDescent="0.25">
      <c r="A381" s="306" t="str">
        <f>IF(B381=1,A351,"")</f>
        <v/>
      </c>
      <c r="B381" s="43" t="str">
        <f t="shared" si="25"/>
        <v/>
      </c>
      <c r="C381" s="117">
        <f>CAD!$F$11</f>
        <v>0</v>
      </c>
      <c r="D381" s="41">
        <v>0</v>
      </c>
      <c r="E381" s="41">
        <v>0</v>
      </c>
      <c r="F381" s="41">
        <v>0</v>
      </c>
      <c r="G381" s="41">
        <v>0</v>
      </c>
      <c r="H381" s="41">
        <v>0</v>
      </c>
      <c r="I381" s="41">
        <v>0</v>
      </c>
      <c r="J381" s="41">
        <v>0</v>
      </c>
      <c r="K381" s="41">
        <v>0</v>
      </c>
      <c r="L381" s="41">
        <v>0</v>
      </c>
      <c r="M381" s="41">
        <v>0</v>
      </c>
      <c r="N381" s="41">
        <v>0</v>
      </c>
      <c r="O381" s="41">
        <v>0</v>
      </c>
      <c r="P381" s="50">
        <f t="shared" si="26"/>
        <v>0</v>
      </c>
    </row>
    <row r="382" spans="1:16" hidden="1" x14ac:dyDescent="0.25">
      <c r="A382" s="306" t="str">
        <f>IF(B382=1,A351,"")</f>
        <v/>
      </c>
      <c r="B382" s="43" t="str">
        <f t="shared" si="25"/>
        <v/>
      </c>
      <c r="C382" s="117">
        <f>CAD!$F$12</f>
        <v>0</v>
      </c>
      <c r="D382" s="41">
        <v>0</v>
      </c>
      <c r="E382" s="41">
        <v>0</v>
      </c>
      <c r="F382" s="41">
        <v>0</v>
      </c>
      <c r="G382" s="41">
        <v>0</v>
      </c>
      <c r="H382" s="41">
        <v>0</v>
      </c>
      <c r="I382" s="41">
        <v>0</v>
      </c>
      <c r="J382" s="41">
        <v>0</v>
      </c>
      <c r="K382" s="41">
        <v>0</v>
      </c>
      <c r="L382" s="41">
        <v>0</v>
      </c>
      <c r="M382" s="41">
        <v>0</v>
      </c>
      <c r="N382" s="41">
        <v>0</v>
      </c>
      <c r="O382" s="41">
        <v>0</v>
      </c>
      <c r="P382" s="50">
        <f t="shared" si="26"/>
        <v>0</v>
      </c>
    </row>
    <row r="383" spans="1:16" hidden="1" x14ac:dyDescent="0.25">
      <c r="A383" s="306" t="str">
        <f>IF(B383=1,A351,"")</f>
        <v/>
      </c>
      <c r="B383" s="43" t="str">
        <f t="shared" si="25"/>
        <v/>
      </c>
      <c r="C383" s="117">
        <f>CAD!$F$13</f>
        <v>0</v>
      </c>
      <c r="D383" s="41">
        <v>0</v>
      </c>
      <c r="E383" s="41">
        <v>0</v>
      </c>
      <c r="F383" s="41">
        <v>0</v>
      </c>
      <c r="G383" s="41">
        <v>0</v>
      </c>
      <c r="H383" s="41">
        <v>0</v>
      </c>
      <c r="I383" s="41">
        <v>0</v>
      </c>
      <c r="J383" s="41">
        <v>0</v>
      </c>
      <c r="K383" s="41">
        <v>0</v>
      </c>
      <c r="L383" s="41">
        <v>0</v>
      </c>
      <c r="M383" s="41">
        <v>0</v>
      </c>
      <c r="N383" s="41">
        <v>0</v>
      </c>
      <c r="O383" s="41">
        <v>0</v>
      </c>
      <c r="P383" s="50">
        <f t="shared" si="26"/>
        <v>0</v>
      </c>
    </row>
    <row r="384" spans="1:16" hidden="1" x14ac:dyDescent="0.25">
      <c r="A384" s="306" t="str">
        <f>IF(B384=1,A351,"")</f>
        <v/>
      </c>
      <c r="B384" s="43" t="str">
        <f t="shared" si="25"/>
        <v/>
      </c>
      <c r="C384" s="117">
        <f>CAD!$F$14</f>
        <v>0</v>
      </c>
      <c r="D384" s="41">
        <v>0</v>
      </c>
      <c r="E384" s="41">
        <v>0</v>
      </c>
      <c r="F384" s="41">
        <v>0</v>
      </c>
      <c r="G384" s="41">
        <v>0</v>
      </c>
      <c r="H384" s="41">
        <v>0</v>
      </c>
      <c r="I384" s="41">
        <v>0</v>
      </c>
      <c r="J384" s="41">
        <v>0</v>
      </c>
      <c r="K384" s="41">
        <v>0</v>
      </c>
      <c r="L384" s="41">
        <v>0</v>
      </c>
      <c r="M384" s="41">
        <v>0</v>
      </c>
      <c r="N384" s="41">
        <v>0</v>
      </c>
      <c r="O384" s="41">
        <v>0</v>
      </c>
      <c r="P384" s="50">
        <f t="shared" si="26"/>
        <v>0</v>
      </c>
    </row>
    <row r="385" spans="1:16" hidden="1" x14ac:dyDescent="0.25">
      <c r="A385" s="306" t="str">
        <f>IF(B385=1,A351,"")</f>
        <v/>
      </c>
      <c r="B385" s="43" t="str">
        <f t="shared" si="25"/>
        <v/>
      </c>
      <c r="C385" s="117">
        <f>CAD!$F$15</f>
        <v>0</v>
      </c>
      <c r="D385" s="41">
        <v>0</v>
      </c>
      <c r="E385" s="41">
        <v>0</v>
      </c>
      <c r="F385" s="41">
        <v>0</v>
      </c>
      <c r="G385" s="41">
        <v>0</v>
      </c>
      <c r="H385" s="41">
        <v>0</v>
      </c>
      <c r="I385" s="41">
        <v>0</v>
      </c>
      <c r="J385" s="41">
        <v>0</v>
      </c>
      <c r="K385" s="41">
        <v>0</v>
      </c>
      <c r="L385" s="41">
        <v>0</v>
      </c>
      <c r="M385" s="41">
        <v>0</v>
      </c>
      <c r="N385" s="41">
        <v>0</v>
      </c>
      <c r="O385" s="41">
        <v>0</v>
      </c>
      <c r="P385" s="50">
        <f t="shared" si="26"/>
        <v>0</v>
      </c>
    </row>
    <row r="386" spans="1:16" hidden="1" x14ac:dyDescent="0.25">
      <c r="A386" s="306" t="str">
        <f>IF(B386=1,A351,"")</f>
        <v/>
      </c>
      <c r="B386" s="43" t="str">
        <f t="shared" si="25"/>
        <v/>
      </c>
      <c r="C386" s="117">
        <f>CAD!$F$16</f>
        <v>0</v>
      </c>
      <c r="D386" s="41">
        <v>0</v>
      </c>
      <c r="E386" s="41">
        <v>0</v>
      </c>
      <c r="F386" s="41">
        <v>0</v>
      </c>
      <c r="G386" s="41">
        <v>0</v>
      </c>
      <c r="H386" s="41">
        <v>0</v>
      </c>
      <c r="I386" s="41">
        <v>0</v>
      </c>
      <c r="J386" s="41">
        <v>0</v>
      </c>
      <c r="K386" s="41">
        <v>0</v>
      </c>
      <c r="L386" s="41">
        <v>0</v>
      </c>
      <c r="M386" s="41">
        <v>0</v>
      </c>
      <c r="N386" s="41">
        <v>0</v>
      </c>
      <c r="O386" s="41">
        <v>0</v>
      </c>
      <c r="P386" s="50">
        <f t="shared" si="26"/>
        <v>0</v>
      </c>
    </row>
    <row r="387" spans="1:16" hidden="1" x14ac:dyDescent="0.25">
      <c r="A387" s="306" t="str">
        <f>IF(B387=1,A351,"")</f>
        <v/>
      </c>
      <c r="B387" s="43" t="str">
        <f t="shared" si="25"/>
        <v/>
      </c>
      <c r="C387" s="117">
        <f>CAD!$F$17</f>
        <v>0</v>
      </c>
      <c r="D387" s="41">
        <v>0</v>
      </c>
      <c r="E387" s="41">
        <v>0</v>
      </c>
      <c r="F387" s="41">
        <v>0</v>
      </c>
      <c r="G387" s="41">
        <v>0</v>
      </c>
      <c r="H387" s="41">
        <v>0</v>
      </c>
      <c r="I387" s="41">
        <v>0</v>
      </c>
      <c r="J387" s="41">
        <v>0</v>
      </c>
      <c r="K387" s="41">
        <v>0</v>
      </c>
      <c r="L387" s="41">
        <v>0</v>
      </c>
      <c r="M387" s="41">
        <v>0</v>
      </c>
      <c r="N387" s="41">
        <v>0</v>
      </c>
      <c r="O387" s="41">
        <v>0</v>
      </c>
      <c r="P387" s="50">
        <f t="shared" si="26"/>
        <v>0</v>
      </c>
    </row>
    <row r="388" spans="1:16" hidden="1" x14ac:dyDescent="0.25">
      <c r="A388" s="306" t="str">
        <f>IF(B388=1,A351,"")</f>
        <v/>
      </c>
      <c r="B388" s="43" t="str">
        <f t="shared" si="25"/>
        <v/>
      </c>
      <c r="C388" s="117">
        <f>CAD!$F$18</f>
        <v>0</v>
      </c>
      <c r="D388" s="41">
        <v>0</v>
      </c>
      <c r="E388" s="41">
        <v>0</v>
      </c>
      <c r="F388" s="41">
        <v>0</v>
      </c>
      <c r="G388" s="41">
        <v>0</v>
      </c>
      <c r="H388" s="41">
        <v>0</v>
      </c>
      <c r="I388" s="41">
        <v>0</v>
      </c>
      <c r="J388" s="41">
        <v>0</v>
      </c>
      <c r="K388" s="41">
        <v>0</v>
      </c>
      <c r="L388" s="41">
        <v>0</v>
      </c>
      <c r="M388" s="41">
        <v>0</v>
      </c>
      <c r="N388" s="41">
        <v>0</v>
      </c>
      <c r="O388" s="41">
        <v>0</v>
      </c>
      <c r="P388" s="50">
        <f t="shared" si="26"/>
        <v>0</v>
      </c>
    </row>
    <row r="389" spans="1:16" hidden="1" x14ac:dyDescent="0.25">
      <c r="A389" s="306" t="str">
        <f>IF(B389=1,A351,"")</f>
        <v/>
      </c>
      <c r="B389" s="43" t="str">
        <f t="shared" si="25"/>
        <v/>
      </c>
      <c r="C389" s="117">
        <f>CAD!$F$19</f>
        <v>0</v>
      </c>
      <c r="D389" s="41">
        <v>0</v>
      </c>
      <c r="E389" s="41">
        <v>0</v>
      </c>
      <c r="F389" s="41">
        <v>0</v>
      </c>
      <c r="G389" s="41">
        <v>0</v>
      </c>
      <c r="H389" s="41">
        <v>0</v>
      </c>
      <c r="I389" s="41">
        <v>0</v>
      </c>
      <c r="J389" s="41">
        <v>0</v>
      </c>
      <c r="K389" s="41">
        <v>0</v>
      </c>
      <c r="L389" s="41">
        <v>0</v>
      </c>
      <c r="M389" s="41">
        <v>0</v>
      </c>
      <c r="N389" s="41">
        <v>0</v>
      </c>
      <c r="O389" s="41">
        <v>0</v>
      </c>
      <c r="P389" s="50">
        <f t="shared" si="26"/>
        <v>0</v>
      </c>
    </row>
    <row r="390" spans="1:16" hidden="1" x14ac:dyDescent="0.25">
      <c r="A390" s="306" t="str">
        <f>IF(B390=1,A351,"")</f>
        <v/>
      </c>
      <c r="B390" s="43" t="str">
        <f t="shared" si="25"/>
        <v/>
      </c>
      <c r="C390" s="117">
        <f>CAD!$F$20</f>
        <v>0</v>
      </c>
      <c r="D390" s="41">
        <v>0</v>
      </c>
      <c r="E390" s="41">
        <v>0</v>
      </c>
      <c r="F390" s="41">
        <v>0</v>
      </c>
      <c r="G390" s="41">
        <v>0</v>
      </c>
      <c r="H390" s="41">
        <v>0</v>
      </c>
      <c r="I390" s="41">
        <v>0</v>
      </c>
      <c r="J390" s="41">
        <v>0</v>
      </c>
      <c r="K390" s="41">
        <v>0</v>
      </c>
      <c r="L390" s="41">
        <v>0</v>
      </c>
      <c r="M390" s="41">
        <v>0</v>
      </c>
      <c r="N390" s="41">
        <v>0</v>
      </c>
      <c r="O390" s="41">
        <v>0</v>
      </c>
      <c r="P390" s="50">
        <f t="shared" si="26"/>
        <v>0</v>
      </c>
    </row>
    <row r="391" spans="1:16" hidden="1" x14ac:dyDescent="0.25">
      <c r="A391" s="306" t="str">
        <f>IF(B391=1,A351,"")</f>
        <v/>
      </c>
      <c r="B391" s="43" t="str">
        <f t="shared" si="25"/>
        <v/>
      </c>
      <c r="C391" s="117">
        <f>CAD!$F$21</f>
        <v>0</v>
      </c>
      <c r="D391" s="41">
        <v>0</v>
      </c>
      <c r="E391" s="41">
        <v>0</v>
      </c>
      <c r="F391" s="41">
        <v>0</v>
      </c>
      <c r="G391" s="41">
        <v>0</v>
      </c>
      <c r="H391" s="41">
        <v>0</v>
      </c>
      <c r="I391" s="41">
        <v>0</v>
      </c>
      <c r="J391" s="41">
        <v>0</v>
      </c>
      <c r="K391" s="41">
        <v>0</v>
      </c>
      <c r="L391" s="41">
        <v>0</v>
      </c>
      <c r="M391" s="41">
        <v>0</v>
      </c>
      <c r="N391" s="41">
        <v>0</v>
      </c>
      <c r="O391" s="41">
        <v>0</v>
      </c>
      <c r="P391" s="50">
        <f t="shared" si="26"/>
        <v>0</v>
      </c>
    </row>
    <row r="392" spans="1:16" hidden="1" x14ac:dyDescent="0.25">
      <c r="A392" s="306" t="str">
        <f>IF(B392=1,A351,"")</f>
        <v/>
      </c>
      <c r="B392" s="43" t="str">
        <f t="shared" si="25"/>
        <v/>
      </c>
      <c r="C392" s="117">
        <f>CAD!$F$22</f>
        <v>0</v>
      </c>
      <c r="D392" s="41">
        <v>0</v>
      </c>
      <c r="E392" s="41">
        <v>0</v>
      </c>
      <c r="F392" s="41">
        <v>0</v>
      </c>
      <c r="G392" s="41">
        <v>0</v>
      </c>
      <c r="H392" s="41">
        <v>0</v>
      </c>
      <c r="I392" s="41">
        <v>0</v>
      </c>
      <c r="J392" s="41">
        <v>0</v>
      </c>
      <c r="K392" s="41">
        <v>0</v>
      </c>
      <c r="L392" s="41">
        <v>0</v>
      </c>
      <c r="M392" s="41">
        <v>0</v>
      </c>
      <c r="N392" s="41">
        <v>0</v>
      </c>
      <c r="O392" s="41">
        <v>0</v>
      </c>
      <c r="P392" s="50">
        <f t="shared" si="26"/>
        <v>0</v>
      </c>
    </row>
    <row r="393" spans="1:16" hidden="1" x14ac:dyDescent="0.25">
      <c r="A393" s="306" t="str">
        <f>IF(B393=1,A351,"")</f>
        <v/>
      </c>
      <c r="B393" s="43" t="str">
        <f t="shared" si="25"/>
        <v/>
      </c>
      <c r="C393" s="117">
        <f>CAD!$F$23</f>
        <v>0</v>
      </c>
      <c r="D393" s="41">
        <v>0</v>
      </c>
      <c r="E393" s="41">
        <v>0</v>
      </c>
      <c r="F393" s="41">
        <v>0</v>
      </c>
      <c r="G393" s="41">
        <v>0</v>
      </c>
      <c r="H393" s="41">
        <v>0</v>
      </c>
      <c r="I393" s="41">
        <v>0</v>
      </c>
      <c r="J393" s="41">
        <v>0</v>
      </c>
      <c r="K393" s="41">
        <v>0</v>
      </c>
      <c r="L393" s="41">
        <v>0</v>
      </c>
      <c r="M393" s="41">
        <v>0</v>
      </c>
      <c r="N393" s="41">
        <v>0</v>
      </c>
      <c r="O393" s="41">
        <v>0</v>
      </c>
      <c r="P393" s="50">
        <f t="shared" si="26"/>
        <v>0</v>
      </c>
    </row>
    <row r="394" spans="1:16" hidden="1" x14ac:dyDescent="0.25">
      <c r="A394" s="306" t="str">
        <f>IF(B394=1,A351,"")</f>
        <v/>
      </c>
      <c r="B394" s="43" t="str">
        <f t="shared" si="25"/>
        <v/>
      </c>
      <c r="C394" s="117">
        <f>CAD!$F$24</f>
        <v>0</v>
      </c>
      <c r="D394" s="41">
        <v>0</v>
      </c>
      <c r="E394" s="41">
        <v>0</v>
      </c>
      <c r="F394" s="41">
        <v>0</v>
      </c>
      <c r="G394" s="41">
        <v>0</v>
      </c>
      <c r="H394" s="41">
        <v>0</v>
      </c>
      <c r="I394" s="41">
        <v>0</v>
      </c>
      <c r="J394" s="41">
        <v>0</v>
      </c>
      <c r="K394" s="41">
        <v>0</v>
      </c>
      <c r="L394" s="41">
        <v>0</v>
      </c>
      <c r="M394" s="41">
        <v>0</v>
      </c>
      <c r="N394" s="41">
        <v>0</v>
      </c>
      <c r="O394" s="41">
        <v>0</v>
      </c>
      <c r="P394" s="50">
        <f t="shared" si="26"/>
        <v>0</v>
      </c>
    </row>
    <row r="395" spans="1:16" hidden="1" x14ac:dyDescent="0.25">
      <c r="A395" s="306" t="str">
        <f>IF(B395=1,A351,"")</f>
        <v/>
      </c>
      <c r="B395" s="43" t="str">
        <f t="shared" si="25"/>
        <v/>
      </c>
      <c r="C395" s="117">
        <f>CAD!$F$25</f>
        <v>0</v>
      </c>
      <c r="D395" s="41">
        <v>0</v>
      </c>
      <c r="E395" s="41">
        <v>0</v>
      </c>
      <c r="F395" s="41">
        <v>0</v>
      </c>
      <c r="G395" s="41">
        <v>0</v>
      </c>
      <c r="H395" s="41">
        <v>0</v>
      </c>
      <c r="I395" s="41">
        <v>0</v>
      </c>
      <c r="J395" s="41">
        <v>0</v>
      </c>
      <c r="K395" s="41">
        <v>0</v>
      </c>
      <c r="L395" s="41">
        <v>0</v>
      </c>
      <c r="M395" s="41">
        <v>0</v>
      </c>
      <c r="N395" s="41">
        <v>0</v>
      </c>
      <c r="O395" s="41">
        <v>0</v>
      </c>
      <c r="P395" s="50">
        <f t="shared" si="26"/>
        <v>0</v>
      </c>
    </row>
    <row r="396" spans="1:16" hidden="1" x14ac:dyDescent="0.25">
      <c r="A396" s="306" t="str">
        <f>IF(B396=1,A351,"")</f>
        <v/>
      </c>
      <c r="B396" s="43" t="str">
        <f t="shared" si="25"/>
        <v/>
      </c>
      <c r="C396" s="117">
        <f>CAD!$F$26</f>
        <v>0</v>
      </c>
      <c r="D396" s="41">
        <v>0</v>
      </c>
      <c r="E396" s="41">
        <v>0</v>
      </c>
      <c r="F396" s="41">
        <v>0</v>
      </c>
      <c r="G396" s="41">
        <v>0</v>
      </c>
      <c r="H396" s="41">
        <v>0</v>
      </c>
      <c r="I396" s="41">
        <v>0</v>
      </c>
      <c r="J396" s="41">
        <v>0</v>
      </c>
      <c r="K396" s="41">
        <v>0</v>
      </c>
      <c r="L396" s="41">
        <v>0</v>
      </c>
      <c r="M396" s="41">
        <v>0</v>
      </c>
      <c r="N396" s="41">
        <v>0</v>
      </c>
      <c r="O396" s="41">
        <v>0</v>
      </c>
      <c r="P396" s="50">
        <f t="shared" si="26"/>
        <v>0</v>
      </c>
    </row>
    <row r="397" spans="1:16" hidden="1" x14ac:dyDescent="0.25">
      <c r="A397" s="306" t="str">
        <f>IF(B397=1,A351,"")</f>
        <v/>
      </c>
      <c r="B397" s="43" t="str">
        <f t="shared" si="25"/>
        <v/>
      </c>
      <c r="C397" s="117">
        <f>CAD!$F$27</f>
        <v>0</v>
      </c>
      <c r="D397" s="41">
        <v>0</v>
      </c>
      <c r="E397" s="41">
        <v>0</v>
      </c>
      <c r="F397" s="41">
        <v>0</v>
      </c>
      <c r="G397" s="41">
        <v>0</v>
      </c>
      <c r="H397" s="41">
        <v>0</v>
      </c>
      <c r="I397" s="41">
        <v>0</v>
      </c>
      <c r="J397" s="41">
        <v>0</v>
      </c>
      <c r="K397" s="41">
        <v>0</v>
      </c>
      <c r="L397" s="41">
        <v>0</v>
      </c>
      <c r="M397" s="41">
        <v>0</v>
      </c>
      <c r="N397" s="41">
        <v>0</v>
      </c>
      <c r="O397" s="41">
        <v>0</v>
      </c>
      <c r="P397" s="50">
        <f t="shared" si="26"/>
        <v>0</v>
      </c>
    </row>
    <row r="398" spans="1:16" hidden="1" x14ac:dyDescent="0.25">
      <c r="A398" s="306" t="str">
        <f>IF(B398=1,A351,"")</f>
        <v/>
      </c>
      <c r="B398" s="43" t="str">
        <f t="shared" si="25"/>
        <v/>
      </c>
      <c r="C398" s="117">
        <f>CAD!$F$28</f>
        <v>0</v>
      </c>
      <c r="D398" s="41">
        <v>0</v>
      </c>
      <c r="E398" s="41">
        <v>0</v>
      </c>
      <c r="F398" s="41">
        <v>0</v>
      </c>
      <c r="G398" s="41">
        <v>0</v>
      </c>
      <c r="H398" s="41">
        <v>0</v>
      </c>
      <c r="I398" s="41">
        <v>0</v>
      </c>
      <c r="J398" s="41">
        <v>0</v>
      </c>
      <c r="K398" s="41">
        <v>0</v>
      </c>
      <c r="L398" s="41">
        <v>0</v>
      </c>
      <c r="M398" s="41">
        <v>0</v>
      </c>
      <c r="N398" s="41">
        <v>0</v>
      </c>
      <c r="O398" s="41">
        <v>0</v>
      </c>
      <c r="P398" s="50">
        <f t="shared" si="26"/>
        <v>0</v>
      </c>
    </row>
    <row r="399" spans="1:16" hidden="1" x14ac:dyDescent="0.25">
      <c r="A399" s="306" t="str">
        <f>IF(B399=1,A351,"")</f>
        <v/>
      </c>
      <c r="B399" s="43" t="str">
        <f t="shared" si="25"/>
        <v/>
      </c>
      <c r="C399" s="117">
        <f>CAD!$F$29</f>
        <v>0</v>
      </c>
      <c r="D399" s="41">
        <v>0</v>
      </c>
      <c r="E399" s="41">
        <v>0</v>
      </c>
      <c r="F399" s="41">
        <v>0</v>
      </c>
      <c r="G399" s="41">
        <v>0</v>
      </c>
      <c r="H399" s="41">
        <v>0</v>
      </c>
      <c r="I399" s="41">
        <v>0</v>
      </c>
      <c r="J399" s="41">
        <v>0</v>
      </c>
      <c r="K399" s="41">
        <v>0</v>
      </c>
      <c r="L399" s="41">
        <v>0</v>
      </c>
      <c r="M399" s="41">
        <v>0</v>
      </c>
      <c r="N399" s="41">
        <v>0</v>
      </c>
      <c r="O399" s="41">
        <v>0</v>
      </c>
      <c r="P399" s="50">
        <f t="shared" si="26"/>
        <v>0</v>
      </c>
    </row>
    <row r="400" spans="1:16" hidden="1" x14ac:dyDescent="0.25">
      <c r="A400" s="306" t="str">
        <f>IF(B400=1,A351,"")</f>
        <v/>
      </c>
      <c r="B400" s="43" t="str">
        <f t="shared" si="25"/>
        <v/>
      </c>
      <c r="C400" s="117">
        <f>CAD!$F$30</f>
        <v>0</v>
      </c>
      <c r="D400" s="41">
        <v>0</v>
      </c>
      <c r="E400" s="41">
        <v>0</v>
      </c>
      <c r="F400" s="41">
        <v>0</v>
      </c>
      <c r="G400" s="41">
        <v>0</v>
      </c>
      <c r="H400" s="41">
        <v>0</v>
      </c>
      <c r="I400" s="41">
        <v>0</v>
      </c>
      <c r="J400" s="41">
        <v>0</v>
      </c>
      <c r="K400" s="41">
        <v>0</v>
      </c>
      <c r="L400" s="41">
        <v>0</v>
      </c>
      <c r="M400" s="41">
        <v>0</v>
      </c>
      <c r="N400" s="41">
        <v>0</v>
      </c>
      <c r="O400" s="41">
        <v>0</v>
      </c>
      <c r="P400" s="50">
        <f t="shared" si="26"/>
        <v>0</v>
      </c>
    </row>
    <row r="401" spans="1:20" hidden="1" x14ac:dyDescent="0.25">
      <c r="A401" s="306" t="str">
        <f>IF(B401=1,A351,"")</f>
        <v/>
      </c>
      <c r="B401" s="43" t="str">
        <f t="shared" si="25"/>
        <v/>
      </c>
      <c r="C401" s="117">
        <f>CAD!$F$31</f>
        <v>0</v>
      </c>
      <c r="D401" s="41">
        <v>0</v>
      </c>
      <c r="E401" s="41">
        <v>0</v>
      </c>
      <c r="F401" s="41">
        <v>0</v>
      </c>
      <c r="G401" s="41">
        <v>0</v>
      </c>
      <c r="H401" s="41">
        <v>0</v>
      </c>
      <c r="I401" s="41">
        <v>0</v>
      </c>
      <c r="J401" s="41">
        <v>0</v>
      </c>
      <c r="K401" s="41">
        <v>0</v>
      </c>
      <c r="L401" s="41">
        <v>0</v>
      </c>
      <c r="M401" s="41">
        <v>0</v>
      </c>
      <c r="N401" s="41">
        <v>0</v>
      </c>
      <c r="O401" s="41">
        <v>0</v>
      </c>
      <c r="P401" s="50">
        <f t="shared" si="26"/>
        <v>0</v>
      </c>
      <c r="T401" s="9"/>
    </row>
    <row r="402" spans="1:20" hidden="1" x14ac:dyDescent="0.25">
      <c r="A402" s="306">
        <f>A351</f>
        <v>2024</v>
      </c>
      <c r="P402" s="47"/>
    </row>
    <row r="403" spans="1:20" ht="15.75" hidden="1" thickBot="1" x14ac:dyDescent="0.3">
      <c r="A403" s="306">
        <f>A351</f>
        <v>2024</v>
      </c>
      <c r="C403" s="155" t="s">
        <v>208</v>
      </c>
      <c r="D403" s="156">
        <f>PREV_D!D347</f>
        <v>0</v>
      </c>
      <c r="E403" s="156">
        <f>PREV_D!E347</f>
        <v>0</v>
      </c>
      <c r="F403" s="156">
        <f>PREV_D!F347</f>
        <v>0</v>
      </c>
      <c r="G403" s="156">
        <f>PREV_D!G347</f>
        <v>0</v>
      </c>
      <c r="H403" s="156">
        <f>PREV_D!H347</f>
        <v>0</v>
      </c>
      <c r="I403" s="156">
        <f>PREV_D!I347</f>
        <v>0</v>
      </c>
      <c r="J403" s="156">
        <f>PREV_D!J347</f>
        <v>0</v>
      </c>
      <c r="K403" s="156">
        <f>PREV_D!K347</f>
        <v>0</v>
      </c>
      <c r="L403" s="156">
        <f>PREV_D!L347</f>
        <v>0</v>
      </c>
      <c r="M403" s="156">
        <f>PREV_D!M347</f>
        <v>0</v>
      </c>
      <c r="N403" s="156">
        <f>PREV_D!N347</f>
        <v>0</v>
      </c>
      <c r="O403" s="156">
        <f>PREV_D!O347</f>
        <v>0</v>
      </c>
      <c r="P403" s="157">
        <f>SUM(D403:O403)</f>
        <v>0</v>
      </c>
    </row>
    <row r="404" spans="1:20" hidden="1" x14ac:dyDescent="0.25">
      <c r="A404" s="306">
        <f>A351</f>
        <v>2024</v>
      </c>
      <c r="P404" s="47"/>
    </row>
    <row r="405" spans="1:20" hidden="1" x14ac:dyDescent="0.25">
      <c r="A405" s="306">
        <f>A351</f>
        <v>2024</v>
      </c>
      <c r="C405" s="74" t="s">
        <v>209</v>
      </c>
      <c r="D405" s="38">
        <f>D351-D403</f>
        <v>0</v>
      </c>
      <c r="E405" s="38">
        <f t="shared" ref="E405:P405" si="27">E351-E403</f>
        <v>0</v>
      </c>
      <c r="F405" s="38">
        <f t="shared" si="27"/>
        <v>0</v>
      </c>
      <c r="G405" s="38">
        <f t="shared" si="27"/>
        <v>0</v>
      </c>
      <c r="H405" s="38">
        <f t="shared" si="27"/>
        <v>0</v>
      </c>
      <c r="I405" s="38">
        <f t="shared" si="27"/>
        <v>0</v>
      </c>
      <c r="J405" s="38">
        <f t="shared" si="27"/>
        <v>0</v>
      </c>
      <c r="K405" s="38">
        <f t="shared" si="27"/>
        <v>0</v>
      </c>
      <c r="L405" s="38">
        <f t="shared" si="27"/>
        <v>0</v>
      </c>
      <c r="M405" s="38">
        <f t="shared" si="27"/>
        <v>0</v>
      </c>
      <c r="N405" s="38">
        <f t="shared" si="27"/>
        <v>0</v>
      </c>
      <c r="O405" s="38">
        <f t="shared" si="27"/>
        <v>0</v>
      </c>
      <c r="P405" s="48">
        <f t="shared" si="27"/>
        <v>0</v>
      </c>
    </row>
    <row r="406" spans="1:20" hidden="1" x14ac:dyDescent="0.25">
      <c r="A406" s="306"/>
    </row>
    <row r="407" spans="1:20" hidden="1" x14ac:dyDescent="0.25">
      <c r="A407" s="306"/>
    </row>
    <row r="408" spans="1:20" ht="15" hidden="1" customHeight="1" thickBot="1" x14ac:dyDescent="0.3">
      <c r="A408" s="306">
        <f>A351+1</f>
        <v>2025</v>
      </c>
      <c r="C408" s="158" t="s">
        <v>207</v>
      </c>
      <c r="D408" s="160">
        <f t="shared" ref="D408:P408" si="28">SUM(D409:D458)</f>
        <v>0</v>
      </c>
      <c r="E408" s="160">
        <f t="shared" si="28"/>
        <v>0</v>
      </c>
      <c r="F408" s="160">
        <f t="shared" si="28"/>
        <v>0</v>
      </c>
      <c r="G408" s="160">
        <f t="shared" si="28"/>
        <v>0</v>
      </c>
      <c r="H408" s="160">
        <f t="shared" si="28"/>
        <v>0</v>
      </c>
      <c r="I408" s="160">
        <f t="shared" si="28"/>
        <v>0</v>
      </c>
      <c r="J408" s="160">
        <f t="shared" si="28"/>
        <v>0</v>
      </c>
      <c r="K408" s="160">
        <f t="shared" si="28"/>
        <v>0</v>
      </c>
      <c r="L408" s="160">
        <f t="shared" si="28"/>
        <v>0</v>
      </c>
      <c r="M408" s="160">
        <f t="shared" si="28"/>
        <v>0</v>
      </c>
      <c r="N408" s="160">
        <f t="shared" si="28"/>
        <v>0</v>
      </c>
      <c r="O408" s="160">
        <f t="shared" si="28"/>
        <v>0</v>
      </c>
      <c r="P408" s="160">
        <f t="shared" si="28"/>
        <v>0</v>
      </c>
    </row>
    <row r="409" spans="1:20" hidden="1" x14ac:dyDescent="0.25">
      <c r="A409" s="306">
        <f>IF(B409=1,A408,"")</f>
        <v>2025</v>
      </c>
      <c r="B409" s="43">
        <f>IF(C409&lt;&gt;0,1,"")</f>
        <v>1</v>
      </c>
      <c r="C409" s="154" t="str">
        <f>CAD!$D$7</f>
        <v>SALÁRIOS</v>
      </c>
      <c r="D409" s="42">
        <v>0</v>
      </c>
      <c r="E409" s="42">
        <v>0</v>
      </c>
      <c r="F409" s="42">
        <v>0</v>
      </c>
      <c r="G409" s="42">
        <v>0</v>
      </c>
      <c r="H409" s="42">
        <v>0</v>
      </c>
      <c r="I409" s="42">
        <v>0</v>
      </c>
      <c r="J409" s="42">
        <v>0</v>
      </c>
      <c r="K409" s="42">
        <v>0</v>
      </c>
      <c r="L409" s="42">
        <v>0</v>
      </c>
      <c r="M409" s="42">
        <v>0</v>
      </c>
      <c r="N409" s="42">
        <v>0</v>
      </c>
      <c r="O409" s="42">
        <v>0</v>
      </c>
      <c r="P409" s="115">
        <f>SUM(D409:O409)</f>
        <v>0</v>
      </c>
    </row>
    <row r="410" spans="1:20" hidden="1" x14ac:dyDescent="0.25">
      <c r="A410" s="306">
        <f>IF(B410=1,A408,"")</f>
        <v>2025</v>
      </c>
      <c r="B410" s="43">
        <f t="shared" ref="B410:B458" si="29">IF(C410&lt;&gt;0,1,"")</f>
        <v>1</v>
      </c>
      <c r="C410" s="154" t="str">
        <f>CAD!$D$8</f>
        <v>RELATÓRIOS</v>
      </c>
      <c r="D410" s="42">
        <v>0</v>
      </c>
      <c r="E410" s="42">
        <v>0</v>
      </c>
      <c r="F410" s="42">
        <v>0</v>
      </c>
      <c r="G410" s="42">
        <v>0</v>
      </c>
      <c r="H410" s="42">
        <v>0</v>
      </c>
      <c r="I410" s="42">
        <v>0</v>
      </c>
      <c r="J410" s="42">
        <v>0</v>
      </c>
      <c r="K410" s="42">
        <v>0</v>
      </c>
      <c r="L410" s="42">
        <v>0</v>
      </c>
      <c r="M410" s="42">
        <v>0</v>
      </c>
      <c r="N410" s="42">
        <v>0</v>
      </c>
      <c r="O410" s="42">
        <v>0</v>
      </c>
      <c r="P410" s="50">
        <f t="shared" ref="P410:P458" si="30">SUM(D410:O410)</f>
        <v>0</v>
      </c>
    </row>
    <row r="411" spans="1:20" hidden="1" x14ac:dyDescent="0.25">
      <c r="A411" s="306">
        <f>IF(B411=1,A408,"")</f>
        <v>2025</v>
      </c>
      <c r="B411" s="43">
        <f t="shared" si="29"/>
        <v>1</v>
      </c>
      <c r="C411" s="117" t="str">
        <f>CAD!$D$9</f>
        <v>HORAS EXTRAS</v>
      </c>
      <c r="D411" s="41">
        <v>0</v>
      </c>
      <c r="E411" s="41">
        <v>0</v>
      </c>
      <c r="F411" s="41">
        <v>0</v>
      </c>
      <c r="G411" s="41">
        <v>0</v>
      </c>
      <c r="H411" s="41">
        <v>0</v>
      </c>
      <c r="I411" s="41">
        <v>0</v>
      </c>
      <c r="J411" s="41">
        <v>0</v>
      </c>
      <c r="K411" s="41">
        <v>0</v>
      </c>
      <c r="L411" s="41">
        <v>0</v>
      </c>
      <c r="M411" s="41">
        <v>0</v>
      </c>
      <c r="N411" s="41">
        <v>0</v>
      </c>
      <c r="O411" s="41">
        <v>0</v>
      </c>
      <c r="P411" s="50">
        <f t="shared" si="30"/>
        <v>0</v>
      </c>
    </row>
    <row r="412" spans="1:20" hidden="1" x14ac:dyDescent="0.25">
      <c r="A412" s="306">
        <f>IF(B412=1,A408,"")</f>
        <v>2025</v>
      </c>
      <c r="B412" s="43">
        <f t="shared" si="29"/>
        <v>1</v>
      </c>
      <c r="C412" s="117" t="str">
        <f>CAD!$D$10</f>
        <v>OUTROS</v>
      </c>
      <c r="D412" s="41">
        <v>0</v>
      </c>
      <c r="E412" s="41">
        <v>0</v>
      </c>
      <c r="F412" s="41">
        <v>0</v>
      </c>
      <c r="G412" s="41">
        <v>0</v>
      </c>
      <c r="H412" s="41">
        <v>0</v>
      </c>
      <c r="I412" s="41">
        <v>0</v>
      </c>
      <c r="J412" s="41">
        <v>0</v>
      </c>
      <c r="K412" s="41">
        <v>0</v>
      </c>
      <c r="L412" s="41">
        <v>0</v>
      </c>
      <c r="M412" s="41">
        <v>0</v>
      </c>
      <c r="N412" s="41">
        <v>0</v>
      </c>
      <c r="O412" s="41">
        <v>0</v>
      </c>
      <c r="P412" s="50">
        <f t="shared" si="30"/>
        <v>0</v>
      </c>
    </row>
    <row r="413" spans="1:20" hidden="1" x14ac:dyDescent="0.25">
      <c r="A413" s="306">
        <f>IF(B413=1,A408,"")</f>
        <v>2025</v>
      </c>
      <c r="B413" s="43">
        <f t="shared" si="29"/>
        <v>1</v>
      </c>
      <c r="C413" s="117" t="str">
        <f>CAD!$D$11</f>
        <v>ALUGUÉIS</v>
      </c>
      <c r="D413" s="41">
        <v>0</v>
      </c>
      <c r="E413" s="41">
        <v>0</v>
      </c>
      <c r="F413" s="41">
        <v>0</v>
      </c>
      <c r="G413" s="41">
        <v>0</v>
      </c>
      <c r="H413" s="41">
        <v>0</v>
      </c>
      <c r="I413" s="41">
        <v>0</v>
      </c>
      <c r="J413" s="41">
        <v>0</v>
      </c>
      <c r="K413" s="41">
        <v>0</v>
      </c>
      <c r="L413" s="41">
        <v>0</v>
      </c>
      <c r="M413" s="41">
        <v>0</v>
      </c>
      <c r="N413" s="41">
        <v>0</v>
      </c>
      <c r="O413" s="41">
        <v>0</v>
      </c>
      <c r="P413" s="50">
        <f t="shared" si="30"/>
        <v>0</v>
      </c>
    </row>
    <row r="414" spans="1:20" hidden="1" x14ac:dyDescent="0.25">
      <c r="A414" s="306">
        <f>IF(B414=1,A408,"")</f>
        <v>2025</v>
      </c>
      <c r="B414" s="43">
        <f t="shared" si="29"/>
        <v>1</v>
      </c>
      <c r="C414" s="117" t="str">
        <f>CAD!$D$12</f>
        <v>VENDA DE IMÓVEIS</v>
      </c>
      <c r="D414" s="41">
        <v>0</v>
      </c>
      <c r="E414" s="41">
        <v>0</v>
      </c>
      <c r="F414" s="41">
        <v>0</v>
      </c>
      <c r="G414" s="41">
        <v>0</v>
      </c>
      <c r="H414" s="41">
        <v>0</v>
      </c>
      <c r="I414" s="41">
        <v>0</v>
      </c>
      <c r="J414" s="41">
        <v>0</v>
      </c>
      <c r="K414" s="41">
        <v>0</v>
      </c>
      <c r="L414" s="41">
        <v>0</v>
      </c>
      <c r="M414" s="41">
        <v>0</v>
      </c>
      <c r="N414" s="41">
        <v>0</v>
      </c>
      <c r="O414" s="41">
        <v>0</v>
      </c>
      <c r="P414" s="50">
        <f t="shared" si="30"/>
        <v>0</v>
      </c>
    </row>
    <row r="415" spans="1:20" hidden="1" x14ac:dyDescent="0.25">
      <c r="A415" s="306">
        <f>IF(B415=1,A408,"")</f>
        <v>2025</v>
      </c>
      <c r="B415" s="43">
        <f t="shared" si="29"/>
        <v>1</v>
      </c>
      <c r="C415" s="117" t="str">
        <f>CAD!$D$13</f>
        <v>13º SALÁRIO</v>
      </c>
      <c r="D415" s="41">
        <v>0</v>
      </c>
      <c r="E415" s="41">
        <v>0</v>
      </c>
      <c r="F415" s="41">
        <v>0</v>
      </c>
      <c r="G415" s="41">
        <v>0</v>
      </c>
      <c r="H415" s="41">
        <v>0</v>
      </c>
      <c r="I415" s="41">
        <v>0</v>
      </c>
      <c r="J415" s="41">
        <v>0</v>
      </c>
      <c r="K415" s="41">
        <v>0</v>
      </c>
      <c r="L415" s="41">
        <v>0</v>
      </c>
      <c r="M415" s="41">
        <v>0</v>
      </c>
      <c r="N415" s="41">
        <v>0</v>
      </c>
      <c r="O415" s="41">
        <v>0</v>
      </c>
      <c r="P415" s="50">
        <f t="shared" si="30"/>
        <v>0</v>
      </c>
    </row>
    <row r="416" spans="1:20" hidden="1" x14ac:dyDescent="0.25">
      <c r="A416" s="306">
        <f>IF(B416=1,A408,"")</f>
        <v>2025</v>
      </c>
      <c r="B416" s="43">
        <f t="shared" si="29"/>
        <v>1</v>
      </c>
      <c r="C416" s="117" t="str">
        <f>CAD!$D$14</f>
        <v>FÉRIAS</v>
      </c>
      <c r="D416" s="41">
        <v>0</v>
      </c>
      <c r="E416" s="41">
        <v>0</v>
      </c>
      <c r="F416" s="41">
        <v>0</v>
      </c>
      <c r="G416" s="41">
        <v>0</v>
      </c>
      <c r="H416" s="41">
        <v>0</v>
      </c>
      <c r="I416" s="41">
        <v>0</v>
      </c>
      <c r="J416" s="41">
        <v>0</v>
      </c>
      <c r="K416" s="41">
        <v>0</v>
      </c>
      <c r="L416" s="41">
        <v>0</v>
      </c>
      <c r="M416" s="41">
        <v>0</v>
      </c>
      <c r="N416" s="41">
        <v>0</v>
      </c>
      <c r="O416" s="41">
        <v>0</v>
      </c>
      <c r="P416" s="50">
        <f t="shared" si="30"/>
        <v>0</v>
      </c>
    </row>
    <row r="417" spans="1:16" hidden="1" x14ac:dyDescent="0.25">
      <c r="A417" s="306">
        <f>IF(B417=1,A408,"")</f>
        <v>2025</v>
      </c>
      <c r="B417" s="43">
        <f t="shared" si="29"/>
        <v>1</v>
      </c>
      <c r="C417" s="117" t="str">
        <f>CAD!$D$15</f>
        <v>RENDIMENTOS</v>
      </c>
      <c r="D417" s="41">
        <v>0</v>
      </c>
      <c r="E417" s="41">
        <v>0</v>
      </c>
      <c r="F417" s="41">
        <v>0</v>
      </c>
      <c r="G417" s="41">
        <v>0</v>
      </c>
      <c r="H417" s="41">
        <v>0</v>
      </c>
      <c r="I417" s="41">
        <v>0</v>
      </c>
      <c r="J417" s="41">
        <v>0</v>
      </c>
      <c r="K417" s="41">
        <v>0</v>
      </c>
      <c r="L417" s="41">
        <v>0</v>
      </c>
      <c r="M417" s="41">
        <v>0</v>
      </c>
      <c r="N417" s="41">
        <v>0</v>
      </c>
      <c r="O417" s="41">
        <v>0</v>
      </c>
      <c r="P417" s="50">
        <f t="shared" si="30"/>
        <v>0</v>
      </c>
    </row>
    <row r="418" spans="1:16" hidden="1" x14ac:dyDescent="0.25">
      <c r="A418" s="306" t="str">
        <f>IF(B418=1,A408,"")</f>
        <v/>
      </c>
      <c r="B418" s="43" t="str">
        <f t="shared" si="29"/>
        <v/>
      </c>
      <c r="C418" s="117">
        <f>CAD!$D$16</f>
        <v>0</v>
      </c>
      <c r="D418" s="41">
        <v>0</v>
      </c>
      <c r="E418" s="41">
        <v>0</v>
      </c>
      <c r="F418" s="41">
        <v>0</v>
      </c>
      <c r="G418" s="41">
        <v>0</v>
      </c>
      <c r="H418" s="41">
        <v>0</v>
      </c>
      <c r="I418" s="41">
        <v>0</v>
      </c>
      <c r="J418" s="41">
        <v>0</v>
      </c>
      <c r="K418" s="41">
        <v>0</v>
      </c>
      <c r="L418" s="41">
        <v>0</v>
      </c>
      <c r="M418" s="41">
        <v>0</v>
      </c>
      <c r="N418" s="41">
        <v>0</v>
      </c>
      <c r="O418" s="41">
        <v>0</v>
      </c>
      <c r="P418" s="50">
        <f t="shared" si="30"/>
        <v>0</v>
      </c>
    </row>
    <row r="419" spans="1:16" hidden="1" x14ac:dyDescent="0.25">
      <c r="A419" s="306" t="str">
        <f>IF(B419=1,A408,"")</f>
        <v/>
      </c>
      <c r="B419" s="43" t="str">
        <f t="shared" si="29"/>
        <v/>
      </c>
      <c r="C419" s="117">
        <f>CAD!$D$17</f>
        <v>0</v>
      </c>
      <c r="D419" s="41">
        <v>0</v>
      </c>
      <c r="E419" s="41">
        <v>0</v>
      </c>
      <c r="F419" s="41">
        <v>0</v>
      </c>
      <c r="G419" s="41">
        <v>0</v>
      </c>
      <c r="H419" s="41">
        <v>0</v>
      </c>
      <c r="I419" s="41">
        <v>0</v>
      </c>
      <c r="J419" s="41">
        <v>0</v>
      </c>
      <c r="K419" s="41">
        <v>0</v>
      </c>
      <c r="L419" s="41">
        <v>0</v>
      </c>
      <c r="M419" s="41">
        <v>0</v>
      </c>
      <c r="N419" s="41">
        <v>0</v>
      </c>
      <c r="O419" s="41">
        <v>0</v>
      </c>
      <c r="P419" s="50">
        <f t="shared" si="30"/>
        <v>0</v>
      </c>
    </row>
    <row r="420" spans="1:16" hidden="1" x14ac:dyDescent="0.25">
      <c r="A420" s="306" t="str">
        <f>IF(B420=1,A408,"")</f>
        <v/>
      </c>
      <c r="B420" s="43" t="str">
        <f t="shared" si="29"/>
        <v/>
      </c>
      <c r="C420" s="117">
        <f>CAD!$D$18</f>
        <v>0</v>
      </c>
      <c r="D420" s="41">
        <v>0</v>
      </c>
      <c r="E420" s="41">
        <v>0</v>
      </c>
      <c r="F420" s="41">
        <v>0</v>
      </c>
      <c r="G420" s="41">
        <v>0</v>
      </c>
      <c r="H420" s="41">
        <v>0</v>
      </c>
      <c r="I420" s="41">
        <v>0</v>
      </c>
      <c r="J420" s="41">
        <v>0</v>
      </c>
      <c r="K420" s="41">
        <v>0</v>
      </c>
      <c r="L420" s="41">
        <v>0</v>
      </c>
      <c r="M420" s="41">
        <v>0</v>
      </c>
      <c r="N420" s="41">
        <v>0</v>
      </c>
      <c r="O420" s="41">
        <v>0</v>
      </c>
      <c r="P420" s="50">
        <f t="shared" si="30"/>
        <v>0</v>
      </c>
    </row>
    <row r="421" spans="1:16" hidden="1" x14ac:dyDescent="0.25">
      <c r="A421" s="306" t="str">
        <f>IF(B421=1,A408,"")</f>
        <v/>
      </c>
      <c r="B421" s="43" t="str">
        <f t="shared" si="29"/>
        <v/>
      </c>
      <c r="C421" s="117">
        <f>CAD!$D$19</f>
        <v>0</v>
      </c>
      <c r="D421" s="41">
        <v>0</v>
      </c>
      <c r="E421" s="41">
        <v>0</v>
      </c>
      <c r="F421" s="41">
        <v>0</v>
      </c>
      <c r="G421" s="41">
        <v>0</v>
      </c>
      <c r="H421" s="41">
        <v>0</v>
      </c>
      <c r="I421" s="41">
        <v>0</v>
      </c>
      <c r="J421" s="41">
        <v>0</v>
      </c>
      <c r="K421" s="41">
        <v>0</v>
      </c>
      <c r="L421" s="41">
        <v>0</v>
      </c>
      <c r="M421" s="41">
        <v>0</v>
      </c>
      <c r="N421" s="41">
        <v>0</v>
      </c>
      <c r="O421" s="41">
        <v>0</v>
      </c>
      <c r="P421" s="50">
        <f t="shared" si="30"/>
        <v>0</v>
      </c>
    </row>
    <row r="422" spans="1:16" hidden="1" x14ac:dyDescent="0.25">
      <c r="A422" s="306" t="str">
        <f>IF(B422=1,A408,"")</f>
        <v/>
      </c>
      <c r="B422" s="43" t="str">
        <f t="shared" si="29"/>
        <v/>
      </c>
      <c r="C422" s="117">
        <f>CAD!$D$20</f>
        <v>0</v>
      </c>
      <c r="D422" s="41">
        <v>0</v>
      </c>
      <c r="E422" s="41">
        <v>0</v>
      </c>
      <c r="F422" s="41">
        <v>0</v>
      </c>
      <c r="G422" s="41">
        <v>0</v>
      </c>
      <c r="H422" s="41">
        <v>0</v>
      </c>
      <c r="I422" s="41">
        <v>0</v>
      </c>
      <c r="J422" s="41">
        <v>0</v>
      </c>
      <c r="K422" s="41">
        <v>0</v>
      </c>
      <c r="L422" s="41">
        <v>0</v>
      </c>
      <c r="M422" s="41">
        <v>0</v>
      </c>
      <c r="N422" s="41">
        <v>0</v>
      </c>
      <c r="O422" s="41">
        <v>0</v>
      </c>
      <c r="P422" s="50">
        <f t="shared" si="30"/>
        <v>0</v>
      </c>
    </row>
    <row r="423" spans="1:16" hidden="1" x14ac:dyDescent="0.25">
      <c r="A423" s="306" t="str">
        <f>IF(B423=1,A408,"")</f>
        <v/>
      </c>
      <c r="B423" s="43" t="str">
        <f t="shared" si="29"/>
        <v/>
      </c>
      <c r="C423" s="117">
        <f>CAD!$D$21</f>
        <v>0</v>
      </c>
      <c r="D423" s="41">
        <v>0</v>
      </c>
      <c r="E423" s="41">
        <v>0</v>
      </c>
      <c r="F423" s="41">
        <v>0</v>
      </c>
      <c r="G423" s="41">
        <v>0</v>
      </c>
      <c r="H423" s="41">
        <v>0</v>
      </c>
      <c r="I423" s="41">
        <v>0</v>
      </c>
      <c r="J423" s="41">
        <v>0</v>
      </c>
      <c r="K423" s="41">
        <v>0</v>
      </c>
      <c r="L423" s="41">
        <v>0</v>
      </c>
      <c r="M423" s="41">
        <v>0</v>
      </c>
      <c r="N423" s="41">
        <v>0</v>
      </c>
      <c r="O423" s="41">
        <v>0</v>
      </c>
      <c r="P423" s="50">
        <f t="shared" si="30"/>
        <v>0</v>
      </c>
    </row>
    <row r="424" spans="1:16" hidden="1" x14ac:dyDescent="0.25">
      <c r="A424" s="306" t="str">
        <f>IF(B424=1,A408,"")</f>
        <v/>
      </c>
      <c r="B424" s="43" t="str">
        <f t="shared" si="29"/>
        <v/>
      </c>
      <c r="C424" s="117">
        <f>CAD!$D$22</f>
        <v>0</v>
      </c>
      <c r="D424" s="41">
        <v>0</v>
      </c>
      <c r="E424" s="41">
        <v>0</v>
      </c>
      <c r="F424" s="41">
        <v>0</v>
      </c>
      <c r="G424" s="41">
        <v>0</v>
      </c>
      <c r="H424" s="41">
        <v>0</v>
      </c>
      <c r="I424" s="41">
        <v>0</v>
      </c>
      <c r="J424" s="41">
        <v>0</v>
      </c>
      <c r="K424" s="41">
        <v>0</v>
      </c>
      <c r="L424" s="41">
        <v>0</v>
      </c>
      <c r="M424" s="41">
        <v>0</v>
      </c>
      <c r="N424" s="41">
        <v>0</v>
      </c>
      <c r="O424" s="41">
        <v>0</v>
      </c>
      <c r="P424" s="50">
        <f t="shared" si="30"/>
        <v>0</v>
      </c>
    </row>
    <row r="425" spans="1:16" hidden="1" x14ac:dyDescent="0.25">
      <c r="A425" s="306" t="str">
        <f>IF(B425=1,A408,"")</f>
        <v/>
      </c>
      <c r="B425" s="43" t="str">
        <f t="shared" si="29"/>
        <v/>
      </c>
      <c r="C425" s="117">
        <f>CAD!$D$23</f>
        <v>0</v>
      </c>
      <c r="D425" s="41">
        <v>0</v>
      </c>
      <c r="E425" s="41">
        <v>0</v>
      </c>
      <c r="F425" s="41">
        <v>0</v>
      </c>
      <c r="G425" s="41">
        <v>0</v>
      </c>
      <c r="H425" s="41">
        <v>0</v>
      </c>
      <c r="I425" s="41">
        <v>0</v>
      </c>
      <c r="J425" s="41">
        <v>0</v>
      </c>
      <c r="K425" s="41">
        <v>0</v>
      </c>
      <c r="L425" s="41">
        <v>0</v>
      </c>
      <c r="M425" s="41">
        <v>0</v>
      </c>
      <c r="N425" s="41">
        <v>0</v>
      </c>
      <c r="O425" s="41">
        <v>0</v>
      </c>
      <c r="P425" s="50">
        <f t="shared" si="30"/>
        <v>0</v>
      </c>
    </row>
    <row r="426" spans="1:16" hidden="1" x14ac:dyDescent="0.25">
      <c r="A426" s="306" t="str">
        <f>IF(B426=1,A408,"")</f>
        <v/>
      </c>
      <c r="B426" s="43" t="str">
        <f t="shared" si="29"/>
        <v/>
      </c>
      <c r="C426" s="117">
        <f>CAD!$D$24</f>
        <v>0</v>
      </c>
      <c r="D426" s="41">
        <v>0</v>
      </c>
      <c r="E426" s="41">
        <v>0</v>
      </c>
      <c r="F426" s="41">
        <v>0</v>
      </c>
      <c r="G426" s="41">
        <v>0</v>
      </c>
      <c r="H426" s="41">
        <v>0</v>
      </c>
      <c r="I426" s="41">
        <v>0</v>
      </c>
      <c r="J426" s="41">
        <v>0</v>
      </c>
      <c r="K426" s="41">
        <v>0</v>
      </c>
      <c r="L426" s="41">
        <v>0</v>
      </c>
      <c r="M426" s="41">
        <v>0</v>
      </c>
      <c r="N426" s="41">
        <v>0</v>
      </c>
      <c r="O426" s="41">
        <v>0</v>
      </c>
      <c r="P426" s="50">
        <f t="shared" si="30"/>
        <v>0</v>
      </c>
    </row>
    <row r="427" spans="1:16" hidden="1" x14ac:dyDescent="0.25">
      <c r="A427" s="306" t="str">
        <f>IF(B427=1,A408,"")</f>
        <v/>
      </c>
      <c r="B427" s="43" t="str">
        <f t="shared" si="29"/>
        <v/>
      </c>
      <c r="C427" s="117">
        <f>CAD!$D$25</f>
        <v>0</v>
      </c>
      <c r="D427" s="41">
        <v>0</v>
      </c>
      <c r="E427" s="41">
        <v>0</v>
      </c>
      <c r="F427" s="41">
        <v>0</v>
      </c>
      <c r="G427" s="41">
        <v>0</v>
      </c>
      <c r="H427" s="41">
        <v>0</v>
      </c>
      <c r="I427" s="41">
        <v>0</v>
      </c>
      <c r="J427" s="41">
        <v>0</v>
      </c>
      <c r="K427" s="41">
        <v>0</v>
      </c>
      <c r="L427" s="41">
        <v>0</v>
      </c>
      <c r="M427" s="41">
        <v>0</v>
      </c>
      <c r="N427" s="41">
        <v>0</v>
      </c>
      <c r="O427" s="41">
        <v>0</v>
      </c>
      <c r="P427" s="50">
        <f t="shared" si="30"/>
        <v>0</v>
      </c>
    </row>
    <row r="428" spans="1:16" hidden="1" x14ac:dyDescent="0.25">
      <c r="A428" s="306" t="str">
        <f>IF(B428=1,A408,"")</f>
        <v/>
      </c>
      <c r="B428" s="43" t="str">
        <f t="shared" si="29"/>
        <v/>
      </c>
      <c r="C428" s="117">
        <f>CAD!$D$26</f>
        <v>0</v>
      </c>
      <c r="D428" s="41">
        <v>0</v>
      </c>
      <c r="E428" s="41">
        <v>0</v>
      </c>
      <c r="F428" s="41">
        <v>0</v>
      </c>
      <c r="G428" s="41">
        <v>0</v>
      </c>
      <c r="H428" s="41">
        <v>0</v>
      </c>
      <c r="I428" s="41">
        <v>0</v>
      </c>
      <c r="J428" s="41">
        <v>0</v>
      </c>
      <c r="K428" s="41">
        <v>0</v>
      </c>
      <c r="L428" s="41">
        <v>0</v>
      </c>
      <c r="M428" s="41">
        <v>0</v>
      </c>
      <c r="N428" s="41">
        <v>0</v>
      </c>
      <c r="O428" s="41">
        <v>0</v>
      </c>
      <c r="P428" s="50">
        <f t="shared" si="30"/>
        <v>0</v>
      </c>
    </row>
    <row r="429" spans="1:16" hidden="1" x14ac:dyDescent="0.25">
      <c r="A429" s="306" t="str">
        <f>IF(B429=1,A408,"")</f>
        <v/>
      </c>
      <c r="B429" s="43" t="str">
        <f t="shared" si="29"/>
        <v/>
      </c>
      <c r="C429" s="117">
        <f>CAD!$D$27</f>
        <v>0</v>
      </c>
      <c r="D429" s="41">
        <v>0</v>
      </c>
      <c r="E429" s="41">
        <v>0</v>
      </c>
      <c r="F429" s="41">
        <v>0</v>
      </c>
      <c r="G429" s="41">
        <v>0</v>
      </c>
      <c r="H429" s="41">
        <v>0</v>
      </c>
      <c r="I429" s="41">
        <v>0</v>
      </c>
      <c r="J429" s="41">
        <v>0</v>
      </c>
      <c r="K429" s="41">
        <v>0</v>
      </c>
      <c r="L429" s="41">
        <v>0</v>
      </c>
      <c r="M429" s="41">
        <v>0</v>
      </c>
      <c r="N429" s="41">
        <v>0</v>
      </c>
      <c r="O429" s="41">
        <v>0</v>
      </c>
      <c r="P429" s="50">
        <f t="shared" si="30"/>
        <v>0</v>
      </c>
    </row>
    <row r="430" spans="1:16" hidden="1" x14ac:dyDescent="0.25">
      <c r="A430" s="306" t="str">
        <f>IF(B430=1,A408,"")</f>
        <v/>
      </c>
      <c r="B430" s="43" t="str">
        <f t="shared" si="29"/>
        <v/>
      </c>
      <c r="C430" s="117">
        <f>CAD!$D$28</f>
        <v>0</v>
      </c>
      <c r="D430" s="41">
        <v>0</v>
      </c>
      <c r="E430" s="41">
        <v>0</v>
      </c>
      <c r="F430" s="41">
        <v>0</v>
      </c>
      <c r="G430" s="41">
        <v>0</v>
      </c>
      <c r="H430" s="41">
        <v>0</v>
      </c>
      <c r="I430" s="41">
        <v>0</v>
      </c>
      <c r="J430" s="41">
        <v>0</v>
      </c>
      <c r="K430" s="41">
        <v>0</v>
      </c>
      <c r="L430" s="41">
        <v>0</v>
      </c>
      <c r="M430" s="41">
        <v>0</v>
      </c>
      <c r="N430" s="41">
        <v>0</v>
      </c>
      <c r="O430" s="41">
        <v>0</v>
      </c>
      <c r="P430" s="50">
        <f t="shared" si="30"/>
        <v>0</v>
      </c>
    </row>
    <row r="431" spans="1:16" hidden="1" x14ac:dyDescent="0.25">
      <c r="A431" s="306" t="str">
        <f>IF(B431=1,A408,"")</f>
        <v/>
      </c>
      <c r="B431" s="43" t="str">
        <f t="shared" si="29"/>
        <v/>
      </c>
      <c r="C431" s="117">
        <f>CAD!$D$29</f>
        <v>0</v>
      </c>
      <c r="D431" s="41">
        <v>0</v>
      </c>
      <c r="E431" s="41">
        <v>0</v>
      </c>
      <c r="F431" s="41">
        <v>0</v>
      </c>
      <c r="G431" s="41">
        <v>0</v>
      </c>
      <c r="H431" s="41">
        <v>0</v>
      </c>
      <c r="I431" s="41">
        <v>0</v>
      </c>
      <c r="J431" s="41">
        <v>0</v>
      </c>
      <c r="K431" s="41">
        <v>0</v>
      </c>
      <c r="L431" s="41">
        <v>0</v>
      </c>
      <c r="M431" s="41">
        <v>0</v>
      </c>
      <c r="N431" s="41">
        <v>0</v>
      </c>
      <c r="O431" s="41">
        <v>0</v>
      </c>
      <c r="P431" s="50">
        <f t="shared" si="30"/>
        <v>0</v>
      </c>
    </row>
    <row r="432" spans="1:16" hidden="1" x14ac:dyDescent="0.25">
      <c r="A432" s="306" t="str">
        <f>IF(B432=1,A408,"")</f>
        <v/>
      </c>
      <c r="B432" s="43" t="str">
        <f t="shared" si="29"/>
        <v/>
      </c>
      <c r="C432" s="117">
        <f>CAD!$D$30</f>
        <v>0</v>
      </c>
      <c r="D432" s="41">
        <v>0</v>
      </c>
      <c r="E432" s="41">
        <v>0</v>
      </c>
      <c r="F432" s="41">
        <v>0</v>
      </c>
      <c r="G432" s="41">
        <v>0</v>
      </c>
      <c r="H432" s="41">
        <v>0</v>
      </c>
      <c r="I432" s="41">
        <v>0</v>
      </c>
      <c r="J432" s="41">
        <v>0</v>
      </c>
      <c r="K432" s="41">
        <v>0</v>
      </c>
      <c r="L432" s="41">
        <v>0</v>
      </c>
      <c r="M432" s="41">
        <v>0</v>
      </c>
      <c r="N432" s="41">
        <v>0</v>
      </c>
      <c r="O432" s="41">
        <v>0</v>
      </c>
      <c r="P432" s="50">
        <f t="shared" si="30"/>
        <v>0</v>
      </c>
    </row>
    <row r="433" spans="1:16" hidden="1" x14ac:dyDescent="0.25">
      <c r="A433" s="306" t="str">
        <f>IF(B433=1,A408,"")</f>
        <v/>
      </c>
      <c r="B433" s="43" t="str">
        <f t="shared" si="29"/>
        <v/>
      </c>
      <c r="C433" s="117">
        <f>CAD!$D$31</f>
        <v>0</v>
      </c>
      <c r="D433" s="41">
        <v>0</v>
      </c>
      <c r="E433" s="41">
        <v>0</v>
      </c>
      <c r="F433" s="41">
        <v>0</v>
      </c>
      <c r="G433" s="41">
        <v>0</v>
      </c>
      <c r="H433" s="41">
        <v>0</v>
      </c>
      <c r="I433" s="41">
        <v>0</v>
      </c>
      <c r="J433" s="41">
        <v>0</v>
      </c>
      <c r="K433" s="41">
        <v>0</v>
      </c>
      <c r="L433" s="41">
        <v>0</v>
      </c>
      <c r="M433" s="41">
        <v>0</v>
      </c>
      <c r="N433" s="41">
        <v>0</v>
      </c>
      <c r="O433" s="41">
        <v>0</v>
      </c>
      <c r="P433" s="50">
        <f t="shared" si="30"/>
        <v>0</v>
      </c>
    </row>
    <row r="434" spans="1:16" hidden="1" x14ac:dyDescent="0.25">
      <c r="A434" s="306" t="str">
        <f>IF(B434=1,A408,"")</f>
        <v/>
      </c>
      <c r="B434" s="43" t="str">
        <f t="shared" si="29"/>
        <v/>
      </c>
      <c r="C434" s="117">
        <f>CAD!$F$7</f>
        <v>0</v>
      </c>
      <c r="D434" s="41">
        <v>0</v>
      </c>
      <c r="E434" s="41">
        <v>0</v>
      </c>
      <c r="F434" s="41">
        <v>0</v>
      </c>
      <c r="G434" s="41">
        <v>0</v>
      </c>
      <c r="H434" s="41">
        <v>0</v>
      </c>
      <c r="I434" s="41">
        <v>0</v>
      </c>
      <c r="J434" s="41">
        <v>0</v>
      </c>
      <c r="K434" s="41">
        <v>0</v>
      </c>
      <c r="L434" s="41">
        <v>0</v>
      </c>
      <c r="M434" s="41">
        <v>0</v>
      </c>
      <c r="N434" s="41">
        <v>0</v>
      </c>
      <c r="O434" s="41">
        <v>0</v>
      </c>
      <c r="P434" s="50">
        <f t="shared" si="30"/>
        <v>0</v>
      </c>
    </row>
    <row r="435" spans="1:16" hidden="1" x14ac:dyDescent="0.25">
      <c r="A435" s="306" t="str">
        <f>IF(B435=1,A408,"")</f>
        <v/>
      </c>
      <c r="B435" s="43" t="str">
        <f t="shared" si="29"/>
        <v/>
      </c>
      <c r="C435" s="117">
        <f>CAD!$F$8</f>
        <v>0</v>
      </c>
      <c r="D435" s="41">
        <v>0</v>
      </c>
      <c r="E435" s="41">
        <v>0</v>
      </c>
      <c r="F435" s="41">
        <v>0</v>
      </c>
      <c r="G435" s="41">
        <v>0</v>
      </c>
      <c r="H435" s="41">
        <v>0</v>
      </c>
      <c r="I435" s="41">
        <v>0</v>
      </c>
      <c r="J435" s="41">
        <v>0</v>
      </c>
      <c r="K435" s="41">
        <v>0</v>
      </c>
      <c r="L435" s="41">
        <v>0</v>
      </c>
      <c r="M435" s="41">
        <v>0</v>
      </c>
      <c r="N435" s="41">
        <v>0</v>
      </c>
      <c r="O435" s="41">
        <v>0</v>
      </c>
      <c r="P435" s="50">
        <f t="shared" si="30"/>
        <v>0</v>
      </c>
    </row>
    <row r="436" spans="1:16" hidden="1" x14ac:dyDescent="0.25">
      <c r="A436" s="306" t="str">
        <f>IF(B436=1,A408,"")</f>
        <v/>
      </c>
      <c r="B436" s="43" t="str">
        <f t="shared" si="29"/>
        <v/>
      </c>
      <c r="C436" s="117">
        <f>CAD!$F$9</f>
        <v>0</v>
      </c>
      <c r="D436" s="41">
        <v>0</v>
      </c>
      <c r="E436" s="41">
        <v>0</v>
      </c>
      <c r="F436" s="41">
        <v>0</v>
      </c>
      <c r="G436" s="41">
        <v>0</v>
      </c>
      <c r="H436" s="41">
        <v>0</v>
      </c>
      <c r="I436" s="41">
        <v>0</v>
      </c>
      <c r="J436" s="41">
        <v>0</v>
      </c>
      <c r="K436" s="41">
        <v>0</v>
      </c>
      <c r="L436" s="41">
        <v>0</v>
      </c>
      <c r="M436" s="41">
        <v>0</v>
      </c>
      <c r="N436" s="41">
        <v>0</v>
      </c>
      <c r="O436" s="41">
        <v>0</v>
      </c>
      <c r="P436" s="50">
        <f t="shared" si="30"/>
        <v>0</v>
      </c>
    </row>
    <row r="437" spans="1:16" hidden="1" x14ac:dyDescent="0.25">
      <c r="A437" s="306" t="str">
        <f>IF(B437=1,A408,"")</f>
        <v/>
      </c>
      <c r="B437" s="43" t="str">
        <f t="shared" si="29"/>
        <v/>
      </c>
      <c r="C437" s="117">
        <f>CAD!$F$10</f>
        <v>0</v>
      </c>
      <c r="D437" s="41">
        <v>0</v>
      </c>
      <c r="E437" s="41">
        <v>0</v>
      </c>
      <c r="F437" s="41">
        <v>0</v>
      </c>
      <c r="G437" s="41">
        <v>0</v>
      </c>
      <c r="H437" s="41">
        <v>0</v>
      </c>
      <c r="I437" s="41">
        <v>0</v>
      </c>
      <c r="J437" s="41">
        <v>0</v>
      </c>
      <c r="K437" s="41">
        <v>0</v>
      </c>
      <c r="L437" s="41">
        <v>0</v>
      </c>
      <c r="M437" s="41">
        <v>0</v>
      </c>
      <c r="N437" s="41">
        <v>0</v>
      </c>
      <c r="O437" s="41">
        <v>0</v>
      </c>
      <c r="P437" s="50">
        <f t="shared" si="30"/>
        <v>0</v>
      </c>
    </row>
    <row r="438" spans="1:16" hidden="1" x14ac:dyDescent="0.25">
      <c r="A438" s="306" t="str">
        <f>IF(B438=1,A408,"")</f>
        <v/>
      </c>
      <c r="B438" s="43" t="str">
        <f t="shared" si="29"/>
        <v/>
      </c>
      <c r="C438" s="117">
        <f>CAD!$F$11</f>
        <v>0</v>
      </c>
      <c r="D438" s="41">
        <v>0</v>
      </c>
      <c r="E438" s="41">
        <v>0</v>
      </c>
      <c r="F438" s="41">
        <v>0</v>
      </c>
      <c r="G438" s="41">
        <v>0</v>
      </c>
      <c r="H438" s="41">
        <v>0</v>
      </c>
      <c r="I438" s="41">
        <v>0</v>
      </c>
      <c r="J438" s="41">
        <v>0</v>
      </c>
      <c r="K438" s="41">
        <v>0</v>
      </c>
      <c r="L438" s="41">
        <v>0</v>
      </c>
      <c r="M438" s="41">
        <v>0</v>
      </c>
      <c r="N438" s="41">
        <v>0</v>
      </c>
      <c r="O438" s="41">
        <v>0</v>
      </c>
      <c r="P438" s="50">
        <f t="shared" si="30"/>
        <v>0</v>
      </c>
    </row>
    <row r="439" spans="1:16" hidden="1" x14ac:dyDescent="0.25">
      <c r="A439" s="306" t="str">
        <f>IF(B439=1,A408,"")</f>
        <v/>
      </c>
      <c r="B439" s="43" t="str">
        <f t="shared" si="29"/>
        <v/>
      </c>
      <c r="C439" s="117">
        <f>CAD!$F$12</f>
        <v>0</v>
      </c>
      <c r="D439" s="41">
        <v>0</v>
      </c>
      <c r="E439" s="41">
        <v>0</v>
      </c>
      <c r="F439" s="41">
        <v>0</v>
      </c>
      <c r="G439" s="41">
        <v>0</v>
      </c>
      <c r="H439" s="41">
        <v>0</v>
      </c>
      <c r="I439" s="41">
        <v>0</v>
      </c>
      <c r="J439" s="41">
        <v>0</v>
      </c>
      <c r="K439" s="41">
        <v>0</v>
      </c>
      <c r="L439" s="41">
        <v>0</v>
      </c>
      <c r="M439" s="41">
        <v>0</v>
      </c>
      <c r="N439" s="41">
        <v>0</v>
      </c>
      <c r="O439" s="41">
        <v>0</v>
      </c>
      <c r="P439" s="50">
        <f t="shared" si="30"/>
        <v>0</v>
      </c>
    </row>
    <row r="440" spans="1:16" hidden="1" x14ac:dyDescent="0.25">
      <c r="A440" s="306" t="str">
        <f>IF(B440=1,A408,"")</f>
        <v/>
      </c>
      <c r="B440" s="43" t="str">
        <f t="shared" si="29"/>
        <v/>
      </c>
      <c r="C440" s="117">
        <f>CAD!$F$13</f>
        <v>0</v>
      </c>
      <c r="D440" s="41">
        <v>0</v>
      </c>
      <c r="E440" s="41">
        <v>0</v>
      </c>
      <c r="F440" s="41">
        <v>0</v>
      </c>
      <c r="G440" s="41">
        <v>0</v>
      </c>
      <c r="H440" s="41">
        <v>0</v>
      </c>
      <c r="I440" s="41">
        <v>0</v>
      </c>
      <c r="J440" s="41">
        <v>0</v>
      </c>
      <c r="K440" s="41">
        <v>0</v>
      </c>
      <c r="L440" s="41">
        <v>0</v>
      </c>
      <c r="M440" s="41">
        <v>0</v>
      </c>
      <c r="N440" s="41">
        <v>0</v>
      </c>
      <c r="O440" s="41">
        <v>0</v>
      </c>
      <c r="P440" s="50">
        <f t="shared" si="30"/>
        <v>0</v>
      </c>
    </row>
    <row r="441" spans="1:16" hidden="1" x14ac:dyDescent="0.25">
      <c r="A441" s="306" t="str">
        <f>IF(B441=1,A408,"")</f>
        <v/>
      </c>
      <c r="B441" s="43" t="str">
        <f t="shared" si="29"/>
        <v/>
      </c>
      <c r="C441" s="117">
        <f>CAD!$F$14</f>
        <v>0</v>
      </c>
      <c r="D441" s="41">
        <v>0</v>
      </c>
      <c r="E441" s="41">
        <v>0</v>
      </c>
      <c r="F441" s="41">
        <v>0</v>
      </c>
      <c r="G441" s="41">
        <v>0</v>
      </c>
      <c r="H441" s="41">
        <v>0</v>
      </c>
      <c r="I441" s="41">
        <v>0</v>
      </c>
      <c r="J441" s="41">
        <v>0</v>
      </c>
      <c r="K441" s="41">
        <v>0</v>
      </c>
      <c r="L441" s="41">
        <v>0</v>
      </c>
      <c r="M441" s="41">
        <v>0</v>
      </c>
      <c r="N441" s="41">
        <v>0</v>
      </c>
      <c r="O441" s="41">
        <v>0</v>
      </c>
      <c r="P441" s="50">
        <f t="shared" si="30"/>
        <v>0</v>
      </c>
    </row>
    <row r="442" spans="1:16" hidden="1" x14ac:dyDescent="0.25">
      <c r="A442" s="306" t="str">
        <f>IF(B442=1,A408,"")</f>
        <v/>
      </c>
      <c r="B442" s="43" t="str">
        <f t="shared" si="29"/>
        <v/>
      </c>
      <c r="C442" s="117">
        <f>CAD!$F$15</f>
        <v>0</v>
      </c>
      <c r="D442" s="41">
        <v>0</v>
      </c>
      <c r="E442" s="41">
        <v>0</v>
      </c>
      <c r="F442" s="41">
        <v>0</v>
      </c>
      <c r="G442" s="41">
        <v>0</v>
      </c>
      <c r="H442" s="41">
        <v>0</v>
      </c>
      <c r="I442" s="41">
        <v>0</v>
      </c>
      <c r="J442" s="41">
        <v>0</v>
      </c>
      <c r="K442" s="41">
        <v>0</v>
      </c>
      <c r="L442" s="41">
        <v>0</v>
      </c>
      <c r="M442" s="41">
        <v>0</v>
      </c>
      <c r="N442" s="41">
        <v>0</v>
      </c>
      <c r="O442" s="41">
        <v>0</v>
      </c>
      <c r="P442" s="50">
        <f t="shared" si="30"/>
        <v>0</v>
      </c>
    </row>
    <row r="443" spans="1:16" hidden="1" x14ac:dyDescent="0.25">
      <c r="A443" s="306" t="str">
        <f>IF(B443=1,A408,"")</f>
        <v/>
      </c>
      <c r="B443" s="43" t="str">
        <f t="shared" si="29"/>
        <v/>
      </c>
      <c r="C443" s="117">
        <f>CAD!$F$16</f>
        <v>0</v>
      </c>
      <c r="D443" s="41">
        <v>0</v>
      </c>
      <c r="E443" s="41">
        <v>0</v>
      </c>
      <c r="F443" s="41">
        <v>0</v>
      </c>
      <c r="G443" s="41">
        <v>0</v>
      </c>
      <c r="H443" s="41">
        <v>0</v>
      </c>
      <c r="I443" s="41">
        <v>0</v>
      </c>
      <c r="J443" s="41">
        <v>0</v>
      </c>
      <c r="K443" s="41">
        <v>0</v>
      </c>
      <c r="L443" s="41">
        <v>0</v>
      </c>
      <c r="M443" s="41">
        <v>0</v>
      </c>
      <c r="N443" s="41">
        <v>0</v>
      </c>
      <c r="O443" s="41">
        <v>0</v>
      </c>
      <c r="P443" s="50">
        <f t="shared" si="30"/>
        <v>0</v>
      </c>
    </row>
    <row r="444" spans="1:16" hidden="1" x14ac:dyDescent="0.25">
      <c r="A444" s="306" t="str">
        <f>IF(B444=1,A408,"")</f>
        <v/>
      </c>
      <c r="B444" s="43" t="str">
        <f t="shared" si="29"/>
        <v/>
      </c>
      <c r="C444" s="117">
        <f>CAD!$F$17</f>
        <v>0</v>
      </c>
      <c r="D444" s="41">
        <v>0</v>
      </c>
      <c r="E444" s="41">
        <v>0</v>
      </c>
      <c r="F444" s="41">
        <v>0</v>
      </c>
      <c r="G444" s="41">
        <v>0</v>
      </c>
      <c r="H444" s="41">
        <v>0</v>
      </c>
      <c r="I444" s="41">
        <v>0</v>
      </c>
      <c r="J444" s="41">
        <v>0</v>
      </c>
      <c r="K444" s="41">
        <v>0</v>
      </c>
      <c r="L444" s="41">
        <v>0</v>
      </c>
      <c r="M444" s="41">
        <v>0</v>
      </c>
      <c r="N444" s="41">
        <v>0</v>
      </c>
      <c r="O444" s="41">
        <v>0</v>
      </c>
      <c r="P444" s="50">
        <f t="shared" si="30"/>
        <v>0</v>
      </c>
    </row>
    <row r="445" spans="1:16" hidden="1" x14ac:dyDescent="0.25">
      <c r="A445" s="306" t="str">
        <f>IF(B445=1,A408,"")</f>
        <v/>
      </c>
      <c r="B445" s="43" t="str">
        <f t="shared" si="29"/>
        <v/>
      </c>
      <c r="C445" s="117">
        <f>CAD!$F$18</f>
        <v>0</v>
      </c>
      <c r="D445" s="41">
        <v>0</v>
      </c>
      <c r="E445" s="41">
        <v>0</v>
      </c>
      <c r="F445" s="41">
        <v>0</v>
      </c>
      <c r="G445" s="41">
        <v>0</v>
      </c>
      <c r="H445" s="41">
        <v>0</v>
      </c>
      <c r="I445" s="41">
        <v>0</v>
      </c>
      <c r="J445" s="41">
        <v>0</v>
      </c>
      <c r="K445" s="41">
        <v>0</v>
      </c>
      <c r="L445" s="41">
        <v>0</v>
      </c>
      <c r="M445" s="41">
        <v>0</v>
      </c>
      <c r="N445" s="41">
        <v>0</v>
      </c>
      <c r="O445" s="41">
        <v>0</v>
      </c>
      <c r="P445" s="50">
        <f t="shared" si="30"/>
        <v>0</v>
      </c>
    </row>
    <row r="446" spans="1:16" hidden="1" x14ac:dyDescent="0.25">
      <c r="A446" s="306" t="str">
        <f>IF(B446=1,A408,"")</f>
        <v/>
      </c>
      <c r="B446" s="43" t="str">
        <f t="shared" si="29"/>
        <v/>
      </c>
      <c r="C446" s="117">
        <f>CAD!$F$19</f>
        <v>0</v>
      </c>
      <c r="D446" s="41">
        <v>0</v>
      </c>
      <c r="E446" s="41">
        <v>0</v>
      </c>
      <c r="F446" s="41">
        <v>0</v>
      </c>
      <c r="G446" s="41">
        <v>0</v>
      </c>
      <c r="H446" s="41">
        <v>0</v>
      </c>
      <c r="I446" s="41">
        <v>0</v>
      </c>
      <c r="J446" s="41">
        <v>0</v>
      </c>
      <c r="K446" s="41">
        <v>0</v>
      </c>
      <c r="L446" s="41">
        <v>0</v>
      </c>
      <c r="M446" s="41">
        <v>0</v>
      </c>
      <c r="N446" s="41">
        <v>0</v>
      </c>
      <c r="O446" s="41">
        <v>0</v>
      </c>
      <c r="P446" s="50">
        <f t="shared" si="30"/>
        <v>0</v>
      </c>
    </row>
    <row r="447" spans="1:16" hidden="1" x14ac:dyDescent="0.25">
      <c r="A447" s="306" t="str">
        <f>IF(B447=1,A408,"")</f>
        <v/>
      </c>
      <c r="B447" s="43" t="str">
        <f t="shared" si="29"/>
        <v/>
      </c>
      <c r="C447" s="117">
        <f>CAD!$F$20</f>
        <v>0</v>
      </c>
      <c r="D447" s="41">
        <v>0</v>
      </c>
      <c r="E447" s="41">
        <v>0</v>
      </c>
      <c r="F447" s="41">
        <v>0</v>
      </c>
      <c r="G447" s="41">
        <v>0</v>
      </c>
      <c r="H447" s="41">
        <v>0</v>
      </c>
      <c r="I447" s="41">
        <v>0</v>
      </c>
      <c r="J447" s="41">
        <v>0</v>
      </c>
      <c r="K447" s="41">
        <v>0</v>
      </c>
      <c r="L447" s="41">
        <v>0</v>
      </c>
      <c r="M447" s="41">
        <v>0</v>
      </c>
      <c r="N447" s="41">
        <v>0</v>
      </c>
      <c r="O447" s="41">
        <v>0</v>
      </c>
      <c r="P447" s="50">
        <f t="shared" si="30"/>
        <v>0</v>
      </c>
    </row>
    <row r="448" spans="1:16" hidden="1" x14ac:dyDescent="0.25">
      <c r="A448" s="306" t="str">
        <f>IF(B448=1,A408,"")</f>
        <v/>
      </c>
      <c r="B448" s="43" t="str">
        <f t="shared" si="29"/>
        <v/>
      </c>
      <c r="C448" s="117">
        <f>CAD!$F$21</f>
        <v>0</v>
      </c>
      <c r="D448" s="41">
        <v>0</v>
      </c>
      <c r="E448" s="41">
        <v>0</v>
      </c>
      <c r="F448" s="41">
        <v>0</v>
      </c>
      <c r="G448" s="41">
        <v>0</v>
      </c>
      <c r="H448" s="41">
        <v>0</v>
      </c>
      <c r="I448" s="41">
        <v>0</v>
      </c>
      <c r="J448" s="41">
        <v>0</v>
      </c>
      <c r="K448" s="41">
        <v>0</v>
      </c>
      <c r="L448" s="41">
        <v>0</v>
      </c>
      <c r="M448" s="41">
        <v>0</v>
      </c>
      <c r="N448" s="41">
        <v>0</v>
      </c>
      <c r="O448" s="41">
        <v>0</v>
      </c>
      <c r="P448" s="50">
        <f t="shared" si="30"/>
        <v>0</v>
      </c>
    </row>
    <row r="449" spans="1:20" hidden="1" x14ac:dyDescent="0.25">
      <c r="A449" s="306" t="str">
        <f>IF(B449=1,A408,"")</f>
        <v/>
      </c>
      <c r="B449" s="43" t="str">
        <f t="shared" si="29"/>
        <v/>
      </c>
      <c r="C449" s="117">
        <f>CAD!$F$22</f>
        <v>0</v>
      </c>
      <c r="D449" s="41">
        <v>0</v>
      </c>
      <c r="E449" s="41">
        <v>0</v>
      </c>
      <c r="F449" s="41">
        <v>0</v>
      </c>
      <c r="G449" s="41">
        <v>0</v>
      </c>
      <c r="H449" s="41">
        <v>0</v>
      </c>
      <c r="I449" s="41">
        <v>0</v>
      </c>
      <c r="J449" s="41">
        <v>0</v>
      </c>
      <c r="K449" s="41">
        <v>0</v>
      </c>
      <c r="L449" s="41">
        <v>0</v>
      </c>
      <c r="M449" s="41">
        <v>0</v>
      </c>
      <c r="N449" s="41">
        <v>0</v>
      </c>
      <c r="O449" s="41">
        <v>0</v>
      </c>
      <c r="P449" s="50">
        <f t="shared" si="30"/>
        <v>0</v>
      </c>
    </row>
    <row r="450" spans="1:20" hidden="1" x14ac:dyDescent="0.25">
      <c r="A450" s="306" t="str">
        <f>IF(B450=1,A408,"")</f>
        <v/>
      </c>
      <c r="B450" s="43" t="str">
        <f t="shared" si="29"/>
        <v/>
      </c>
      <c r="C450" s="117">
        <f>CAD!$F$23</f>
        <v>0</v>
      </c>
      <c r="D450" s="41">
        <v>0</v>
      </c>
      <c r="E450" s="41">
        <v>0</v>
      </c>
      <c r="F450" s="41">
        <v>0</v>
      </c>
      <c r="G450" s="41">
        <v>0</v>
      </c>
      <c r="H450" s="41">
        <v>0</v>
      </c>
      <c r="I450" s="41">
        <v>0</v>
      </c>
      <c r="J450" s="41">
        <v>0</v>
      </c>
      <c r="K450" s="41">
        <v>0</v>
      </c>
      <c r="L450" s="41">
        <v>0</v>
      </c>
      <c r="M450" s="41">
        <v>0</v>
      </c>
      <c r="N450" s="41">
        <v>0</v>
      </c>
      <c r="O450" s="41">
        <v>0</v>
      </c>
      <c r="P450" s="50">
        <f t="shared" si="30"/>
        <v>0</v>
      </c>
    </row>
    <row r="451" spans="1:20" hidden="1" x14ac:dyDescent="0.25">
      <c r="A451" s="306" t="str">
        <f>IF(B451=1,A408,"")</f>
        <v/>
      </c>
      <c r="B451" s="43" t="str">
        <f t="shared" si="29"/>
        <v/>
      </c>
      <c r="C451" s="117">
        <f>CAD!$F$24</f>
        <v>0</v>
      </c>
      <c r="D451" s="41">
        <v>0</v>
      </c>
      <c r="E451" s="41">
        <v>0</v>
      </c>
      <c r="F451" s="41">
        <v>0</v>
      </c>
      <c r="G451" s="41">
        <v>0</v>
      </c>
      <c r="H451" s="41">
        <v>0</v>
      </c>
      <c r="I451" s="41">
        <v>0</v>
      </c>
      <c r="J451" s="41">
        <v>0</v>
      </c>
      <c r="K451" s="41">
        <v>0</v>
      </c>
      <c r="L451" s="41">
        <v>0</v>
      </c>
      <c r="M451" s="41">
        <v>0</v>
      </c>
      <c r="N451" s="41">
        <v>0</v>
      </c>
      <c r="O451" s="41">
        <v>0</v>
      </c>
      <c r="P451" s="50">
        <f t="shared" si="30"/>
        <v>0</v>
      </c>
    </row>
    <row r="452" spans="1:20" hidden="1" x14ac:dyDescent="0.25">
      <c r="A452" s="306" t="str">
        <f>IF(B452=1,A408,"")</f>
        <v/>
      </c>
      <c r="B452" s="43" t="str">
        <f t="shared" si="29"/>
        <v/>
      </c>
      <c r="C452" s="117">
        <f>CAD!$F$25</f>
        <v>0</v>
      </c>
      <c r="D452" s="41">
        <v>0</v>
      </c>
      <c r="E452" s="41">
        <v>0</v>
      </c>
      <c r="F452" s="41">
        <v>0</v>
      </c>
      <c r="G452" s="41">
        <v>0</v>
      </c>
      <c r="H452" s="41">
        <v>0</v>
      </c>
      <c r="I452" s="41">
        <v>0</v>
      </c>
      <c r="J452" s="41">
        <v>0</v>
      </c>
      <c r="K452" s="41">
        <v>0</v>
      </c>
      <c r="L452" s="41">
        <v>0</v>
      </c>
      <c r="M452" s="41">
        <v>0</v>
      </c>
      <c r="N452" s="41">
        <v>0</v>
      </c>
      <c r="O452" s="41">
        <v>0</v>
      </c>
      <c r="P452" s="50">
        <f t="shared" si="30"/>
        <v>0</v>
      </c>
    </row>
    <row r="453" spans="1:20" hidden="1" x14ac:dyDescent="0.25">
      <c r="A453" s="306" t="str">
        <f>IF(B453=1,A408,"")</f>
        <v/>
      </c>
      <c r="B453" s="43" t="str">
        <f t="shared" si="29"/>
        <v/>
      </c>
      <c r="C453" s="117">
        <f>CAD!$F$26</f>
        <v>0</v>
      </c>
      <c r="D453" s="41">
        <v>0</v>
      </c>
      <c r="E453" s="41">
        <v>0</v>
      </c>
      <c r="F453" s="41">
        <v>0</v>
      </c>
      <c r="G453" s="41">
        <v>0</v>
      </c>
      <c r="H453" s="41">
        <v>0</v>
      </c>
      <c r="I453" s="41">
        <v>0</v>
      </c>
      <c r="J453" s="41">
        <v>0</v>
      </c>
      <c r="K453" s="41">
        <v>0</v>
      </c>
      <c r="L453" s="41">
        <v>0</v>
      </c>
      <c r="M453" s="41">
        <v>0</v>
      </c>
      <c r="N453" s="41">
        <v>0</v>
      </c>
      <c r="O453" s="41">
        <v>0</v>
      </c>
      <c r="P453" s="50">
        <f t="shared" si="30"/>
        <v>0</v>
      </c>
    </row>
    <row r="454" spans="1:20" hidden="1" x14ac:dyDescent="0.25">
      <c r="A454" s="306" t="str">
        <f>IF(B454=1,A408,"")</f>
        <v/>
      </c>
      <c r="B454" s="43" t="str">
        <f t="shared" si="29"/>
        <v/>
      </c>
      <c r="C454" s="117">
        <f>CAD!$F$27</f>
        <v>0</v>
      </c>
      <c r="D454" s="41">
        <v>0</v>
      </c>
      <c r="E454" s="41">
        <v>0</v>
      </c>
      <c r="F454" s="41">
        <v>0</v>
      </c>
      <c r="G454" s="41">
        <v>0</v>
      </c>
      <c r="H454" s="41">
        <v>0</v>
      </c>
      <c r="I454" s="41">
        <v>0</v>
      </c>
      <c r="J454" s="41">
        <v>0</v>
      </c>
      <c r="K454" s="41">
        <v>0</v>
      </c>
      <c r="L454" s="41">
        <v>0</v>
      </c>
      <c r="M454" s="41">
        <v>0</v>
      </c>
      <c r="N454" s="41">
        <v>0</v>
      </c>
      <c r="O454" s="41">
        <v>0</v>
      </c>
      <c r="P454" s="50">
        <f t="shared" si="30"/>
        <v>0</v>
      </c>
    </row>
    <row r="455" spans="1:20" hidden="1" x14ac:dyDescent="0.25">
      <c r="A455" s="306" t="str">
        <f>IF(B455=1,A408,"")</f>
        <v/>
      </c>
      <c r="B455" s="43" t="str">
        <f t="shared" si="29"/>
        <v/>
      </c>
      <c r="C455" s="117">
        <f>CAD!$F$28</f>
        <v>0</v>
      </c>
      <c r="D455" s="41">
        <v>0</v>
      </c>
      <c r="E455" s="41">
        <v>0</v>
      </c>
      <c r="F455" s="41">
        <v>0</v>
      </c>
      <c r="G455" s="41">
        <v>0</v>
      </c>
      <c r="H455" s="41">
        <v>0</v>
      </c>
      <c r="I455" s="41">
        <v>0</v>
      </c>
      <c r="J455" s="41">
        <v>0</v>
      </c>
      <c r="K455" s="41">
        <v>0</v>
      </c>
      <c r="L455" s="41">
        <v>0</v>
      </c>
      <c r="M455" s="41">
        <v>0</v>
      </c>
      <c r="N455" s="41">
        <v>0</v>
      </c>
      <c r="O455" s="41">
        <v>0</v>
      </c>
      <c r="P455" s="50">
        <f t="shared" si="30"/>
        <v>0</v>
      </c>
    </row>
    <row r="456" spans="1:20" hidden="1" x14ac:dyDescent="0.25">
      <c r="A456" s="306" t="str">
        <f>IF(B456=1,A408,"")</f>
        <v/>
      </c>
      <c r="B456" s="43" t="str">
        <f t="shared" si="29"/>
        <v/>
      </c>
      <c r="C456" s="117">
        <f>CAD!$F$29</f>
        <v>0</v>
      </c>
      <c r="D456" s="41">
        <v>0</v>
      </c>
      <c r="E456" s="41">
        <v>0</v>
      </c>
      <c r="F456" s="41">
        <v>0</v>
      </c>
      <c r="G456" s="41">
        <v>0</v>
      </c>
      <c r="H456" s="41">
        <v>0</v>
      </c>
      <c r="I456" s="41">
        <v>0</v>
      </c>
      <c r="J456" s="41">
        <v>0</v>
      </c>
      <c r="K456" s="41">
        <v>0</v>
      </c>
      <c r="L456" s="41">
        <v>0</v>
      </c>
      <c r="M456" s="41">
        <v>0</v>
      </c>
      <c r="N456" s="41">
        <v>0</v>
      </c>
      <c r="O456" s="41">
        <v>0</v>
      </c>
      <c r="P456" s="50">
        <f t="shared" si="30"/>
        <v>0</v>
      </c>
    </row>
    <row r="457" spans="1:20" hidden="1" x14ac:dyDescent="0.25">
      <c r="A457" s="306" t="str">
        <f>IF(B457=1,A408,"")</f>
        <v/>
      </c>
      <c r="B457" s="43" t="str">
        <f t="shared" si="29"/>
        <v/>
      </c>
      <c r="C457" s="117">
        <f>CAD!$F$30</f>
        <v>0</v>
      </c>
      <c r="D457" s="41">
        <v>0</v>
      </c>
      <c r="E457" s="41">
        <v>0</v>
      </c>
      <c r="F457" s="41">
        <v>0</v>
      </c>
      <c r="G457" s="41">
        <v>0</v>
      </c>
      <c r="H457" s="41">
        <v>0</v>
      </c>
      <c r="I457" s="41">
        <v>0</v>
      </c>
      <c r="J457" s="41">
        <v>0</v>
      </c>
      <c r="K457" s="41">
        <v>0</v>
      </c>
      <c r="L457" s="41">
        <v>0</v>
      </c>
      <c r="M457" s="41">
        <v>0</v>
      </c>
      <c r="N457" s="41">
        <v>0</v>
      </c>
      <c r="O457" s="41">
        <v>0</v>
      </c>
      <c r="P457" s="50">
        <f t="shared" si="30"/>
        <v>0</v>
      </c>
    </row>
    <row r="458" spans="1:20" hidden="1" x14ac:dyDescent="0.25">
      <c r="A458" s="306" t="str">
        <f>IF(B458=1,A408,"")</f>
        <v/>
      </c>
      <c r="B458" s="43" t="str">
        <f t="shared" si="29"/>
        <v/>
      </c>
      <c r="C458" s="117">
        <f>CAD!$F$31</f>
        <v>0</v>
      </c>
      <c r="D458" s="41">
        <v>0</v>
      </c>
      <c r="E458" s="41">
        <v>0</v>
      </c>
      <c r="F458" s="41">
        <v>0</v>
      </c>
      <c r="G458" s="41">
        <v>0</v>
      </c>
      <c r="H458" s="41">
        <v>0</v>
      </c>
      <c r="I458" s="41">
        <v>0</v>
      </c>
      <c r="J458" s="41">
        <v>0</v>
      </c>
      <c r="K458" s="41">
        <v>0</v>
      </c>
      <c r="L458" s="41">
        <v>0</v>
      </c>
      <c r="M458" s="41">
        <v>0</v>
      </c>
      <c r="N458" s="41">
        <v>0</v>
      </c>
      <c r="O458" s="41">
        <v>0</v>
      </c>
      <c r="P458" s="50">
        <f t="shared" si="30"/>
        <v>0</v>
      </c>
      <c r="T458" s="9"/>
    </row>
    <row r="459" spans="1:20" hidden="1" x14ac:dyDescent="0.25">
      <c r="A459" s="306">
        <f>A408</f>
        <v>2025</v>
      </c>
      <c r="P459" s="47"/>
    </row>
    <row r="460" spans="1:20" ht="15.75" hidden="1" thickBot="1" x14ac:dyDescent="0.3">
      <c r="A460" s="306">
        <f>A408</f>
        <v>2025</v>
      </c>
      <c r="C460" s="155" t="s">
        <v>208</v>
      </c>
      <c r="D460" s="156">
        <f>PREV_D!D403</f>
        <v>0</v>
      </c>
      <c r="E460" s="156">
        <f>PREV_D!E403</f>
        <v>0</v>
      </c>
      <c r="F460" s="156">
        <f>PREV_D!F403</f>
        <v>0</v>
      </c>
      <c r="G460" s="156">
        <f>PREV_D!G403</f>
        <v>0</v>
      </c>
      <c r="H460" s="156">
        <f>PREV_D!H403</f>
        <v>0</v>
      </c>
      <c r="I460" s="156">
        <f>PREV_D!I403</f>
        <v>0</v>
      </c>
      <c r="J460" s="156">
        <f>PREV_D!J403</f>
        <v>0</v>
      </c>
      <c r="K460" s="156">
        <f>PREV_D!K403</f>
        <v>0</v>
      </c>
      <c r="L460" s="156">
        <f>PREV_D!L403</f>
        <v>0</v>
      </c>
      <c r="M460" s="156">
        <f>PREV_D!M403</f>
        <v>0</v>
      </c>
      <c r="N460" s="156">
        <f>PREV_D!N403</f>
        <v>0</v>
      </c>
      <c r="O460" s="156">
        <f>PREV_D!O403</f>
        <v>0</v>
      </c>
      <c r="P460" s="157">
        <f>SUM(D460:O460)</f>
        <v>0</v>
      </c>
    </row>
    <row r="461" spans="1:20" hidden="1" x14ac:dyDescent="0.25">
      <c r="A461" s="306">
        <f>A408</f>
        <v>2025</v>
      </c>
      <c r="P461" s="47"/>
    </row>
    <row r="462" spans="1:20" hidden="1" x14ac:dyDescent="0.25">
      <c r="A462" s="306">
        <f>A408</f>
        <v>2025</v>
      </c>
      <c r="C462" s="74" t="s">
        <v>209</v>
      </c>
      <c r="D462" s="38">
        <f>D408-D460</f>
        <v>0</v>
      </c>
      <c r="E462" s="38">
        <f t="shared" ref="E462:P462" si="31">E408-E460</f>
        <v>0</v>
      </c>
      <c r="F462" s="38">
        <f t="shared" si="31"/>
        <v>0</v>
      </c>
      <c r="G462" s="38">
        <f t="shared" si="31"/>
        <v>0</v>
      </c>
      <c r="H462" s="38">
        <f t="shared" si="31"/>
        <v>0</v>
      </c>
      <c r="I462" s="38">
        <f t="shared" si="31"/>
        <v>0</v>
      </c>
      <c r="J462" s="38">
        <f t="shared" si="31"/>
        <v>0</v>
      </c>
      <c r="K462" s="38">
        <f t="shared" si="31"/>
        <v>0</v>
      </c>
      <c r="L462" s="38">
        <f t="shared" si="31"/>
        <v>0</v>
      </c>
      <c r="M462" s="38">
        <f t="shared" si="31"/>
        <v>0</v>
      </c>
      <c r="N462" s="38">
        <f t="shared" si="31"/>
        <v>0</v>
      </c>
      <c r="O462" s="38">
        <f t="shared" si="31"/>
        <v>0</v>
      </c>
      <c r="P462" s="48">
        <f t="shared" si="31"/>
        <v>0</v>
      </c>
    </row>
    <row r="463" spans="1:20" hidden="1" x14ac:dyDescent="0.25">
      <c r="A463" s="306"/>
    </row>
    <row r="464" spans="1:20" hidden="1" x14ac:dyDescent="0.25">
      <c r="A464" s="306"/>
    </row>
    <row r="465" spans="1:16" ht="15" hidden="1" customHeight="1" thickBot="1" x14ac:dyDescent="0.3">
      <c r="A465" s="306">
        <f>A408+1</f>
        <v>2026</v>
      </c>
      <c r="C465" s="158" t="s">
        <v>207</v>
      </c>
      <c r="D465" s="160">
        <f t="shared" ref="D465:P465" si="32">SUM(D466:D515)</f>
        <v>0</v>
      </c>
      <c r="E465" s="160">
        <f t="shared" si="32"/>
        <v>0</v>
      </c>
      <c r="F465" s="160">
        <f t="shared" si="32"/>
        <v>0</v>
      </c>
      <c r="G465" s="160">
        <f t="shared" si="32"/>
        <v>0</v>
      </c>
      <c r="H465" s="160">
        <f t="shared" si="32"/>
        <v>0</v>
      </c>
      <c r="I465" s="160">
        <f t="shared" si="32"/>
        <v>0</v>
      </c>
      <c r="J465" s="160">
        <f t="shared" si="32"/>
        <v>0</v>
      </c>
      <c r="K465" s="160">
        <f t="shared" si="32"/>
        <v>0</v>
      </c>
      <c r="L465" s="160">
        <f t="shared" si="32"/>
        <v>0</v>
      </c>
      <c r="M465" s="160">
        <f t="shared" si="32"/>
        <v>0</v>
      </c>
      <c r="N465" s="160">
        <f t="shared" si="32"/>
        <v>0</v>
      </c>
      <c r="O465" s="160">
        <f t="shared" si="32"/>
        <v>0</v>
      </c>
      <c r="P465" s="160">
        <f t="shared" si="32"/>
        <v>0</v>
      </c>
    </row>
    <row r="466" spans="1:16" hidden="1" x14ac:dyDescent="0.25">
      <c r="A466" s="306">
        <f>IF(B466=1,A465,"")</f>
        <v>2026</v>
      </c>
      <c r="B466" s="43">
        <f>IF(C466&lt;&gt;0,1,"")</f>
        <v>1</v>
      </c>
      <c r="C466" s="154" t="str">
        <f>CAD!$D$7</f>
        <v>SALÁRIOS</v>
      </c>
      <c r="D466" s="42">
        <v>0</v>
      </c>
      <c r="E466" s="42">
        <v>0</v>
      </c>
      <c r="F466" s="42">
        <v>0</v>
      </c>
      <c r="G466" s="42">
        <v>0</v>
      </c>
      <c r="H466" s="42">
        <v>0</v>
      </c>
      <c r="I466" s="42">
        <v>0</v>
      </c>
      <c r="J466" s="42">
        <v>0</v>
      </c>
      <c r="K466" s="42">
        <v>0</v>
      </c>
      <c r="L466" s="42">
        <v>0</v>
      </c>
      <c r="M466" s="42">
        <v>0</v>
      </c>
      <c r="N466" s="42">
        <v>0</v>
      </c>
      <c r="O466" s="42">
        <v>0</v>
      </c>
      <c r="P466" s="115">
        <f>SUM(D466:O466)</f>
        <v>0</v>
      </c>
    </row>
    <row r="467" spans="1:16" hidden="1" x14ac:dyDescent="0.25">
      <c r="A467" s="306">
        <f>IF(B467=1,A465,"")</f>
        <v>2026</v>
      </c>
      <c r="B467" s="43">
        <f t="shared" ref="B467:B515" si="33">IF(C467&lt;&gt;0,1,"")</f>
        <v>1</v>
      </c>
      <c r="C467" s="154" t="str">
        <f>CAD!$D$8</f>
        <v>RELATÓRIOS</v>
      </c>
      <c r="D467" s="42">
        <v>0</v>
      </c>
      <c r="E467" s="42">
        <v>0</v>
      </c>
      <c r="F467" s="42">
        <v>0</v>
      </c>
      <c r="G467" s="42">
        <v>0</v>
      </c>
      <c r="H467" s="42">
        <v>0</v>
      </c>
      <c r="I467" s="42">
        <v>0</v>
      </c>
      <c r="J467" s="42">
        <v>0</v>
      </c>
      <c r="K467" s="42">
        <v>0</v>
      </c>
      <c r="L467" s="42">
        <v>0</v>
      </c>
      <c r="M467" s="42">
        <v>0</v>
      </c>
      <c r="N467" s="42">
        <v>0</v>
      </c>
      <c r="O467" s="42">
        <v>0</v>
      </c>
      <c r="P467" s="50">
        <f t="shared" ref="P467:P515" si="34">SUM(D467:O467)</f>
        <v>0</v>
      </c>
    </row>
    <row r="468" spans="1:16" hidden="1" x14ac:dyDescent="0.25">
      <c r="A468" s="306">
        <f>IF(B468=1,A465,"")</f>
        <v>2026</v>
      </c>
      <c r="B468" s="43">
        <f t="shared" si="33"/>
        <v>1</v>
      </c>
      <c r="C468" s="117" t="str">
        <f>CAD!$D$9</f>
        <v>HORAS EXTRAS</v>
      </c>
      <c r="D468" s="41">
        <v>0</v>
      </c>
      <c r="E468" s="41">
        <v>0</v>
      </c>
      <c r="F468" s="41">
        <v>0</v>
      </c>
      <c r="G468" s="41">
        <v>0</v>
      </c>
      <c r="H468" s="41">
        <v>0</v>
      </c>
      <c r="I468" s="41">
        <v>0</v>
      </c>
      <c r="J468" s="41">
        <v>0</v>
      </c>
      <c r="K468" s="41">
        <v>0</v>
      </c>
      <c r="L468" s="41">
        <v>0</v>
      </c>
      <c r="M468" s="41">
        <v>0</v>
      </c>
      <c r="N468" s="41">
        <v>0</v>
      </c>
      <c r="O468" s="41">
        <v>0</v>
      </c>
      <c r="P468" s="50">
        <f t="shared" si="34"/>
        <v>0</v>
      </c>
    </row>
    <row r="469" spans="1:16" hidden="1" x14ac:dyDescent="0.25">
      <c r="A469" s="306">
        <f>IF(B469=1,A465,"")</f>
        <v>2026</v>
      </c>
      <c r="B469" s="43">
        <f t="shared" si="33"/>
        <v>1</v>
      </c>
      <c r="C469" s="117" t="str">
        <f>CAD!$D$10</f>
        <v>OUTROS</v>
      </c>
      <c r="D469" s="41">
        <v>0</v>
      </c>
      <c r="E469" s="41">
        <v>0</v>
      </c>
      <c r="F469" s="41">
        <v>0</v>
      </c>
      <c r="G469" s="41">
        <v>0</v>
      </c>
      <c r="H469" s="41">
        <v>0</v>
      </c>
      <c r="I469" s="41">
        <v>0</v>
      </c>
      <c r="J469" s="41">
        <v>0</v>
      </c>
      <c r="K469" s="41">
        <v>0</v>
      </c>
      <c r="L469" s="41">
        <v>0</v>
      </c>
      <c r="M469" s="41">
        <v>0</v>
      </c>
      <c r="N469" s="41">
        <v>0</v>
      </c>
      <c r="O469" s="41">
        <v>0</v>
      </c>
      <c r="P469" s="50">
        <f t="shared" si="34"/>
        <v>0</v>
      </c>
    </row>
    <row r="470" spans="1:16" hidden="1" x14ac:dyDescent="0.25">
      <c r="A470" s="306">
        <f>IF(B470=1,A465,"")</f>
        <v>2026</v>
      </c>
      <c r="B470" s="43">
        <f t="shared" si="33"/>
        <v>1</v>
      </c>
      <c r="C470" s="117" t="str">
        <f>CAD!$D$11</f>
        <v>ALUGUÉIS</v>
      </c>
      <c r="D470" s="41">
        <v>0</v>
      </c>
      <c r="E470" s="41">
        <v>0</v>
      </c>
      <c r="F470" s="41">
        <v>0</v>
      </c>
      <c r="G470" s="41">
        <v>0</v>
      </c>
      <c r="H470" s="41">
        <v>0</v>
      </c>
      <c r="I470" s="41">
        <v>0</v>
      </c>
      <c r="J470" s="41">
        <v>0</v>
      </c>
      <c r="K470" s="41">
        <v>0</v>
      </c>
      <c r="L470" s="41">
        <v>0</v>
      </c>
      <c r="M470" s="41">
        <v>0</v>
      </c>
      <c r="N470" s="41">
        <v>0</v>
      </c>
      <c r="O470" s="41">
        <v>0</v>
      </c>
      <c r="P470" s="50">
        <f t="shared" si="34"/>
        <v>0</v>
      </c>
    </row>
    <row r="471" spans="1:16" hidden="1" x14ac:dyDescent="0.25">
      <c r="A471" s="306">
        <f>IF(B471=1,A465,"")</f>
        <v>2026</v>
      </c>
      <c r="B471" s="43">
        <f t="shared" si="33"/>
        <v>1</v>
      </c>
      <c r="C471" s="117" t="str">
        <f>CAD!$D$12</f>
        <v>VENDA DE IMÓVEIS</v>
      </c>
      <c r="D471" s="41">
        <v>0</v>
      </c>
      <c r="E471" s="41">
        <v>0</v>
      </c>
      <c r="F471" s="41">
        <v>0</v>
      </c>
      <c r="G471" s="41">
        <v>0</v>
      </c>
      <c r="H471" s="41">
        <v>0</v>
      </c>
      <c r="I471" s="41">
        <v>0</v>
      </c>
      <c r="J471" s="41">
        <v>0</v>
      </c>
      <c r="K471" s="41">
        <v>0</v>
      </c>
      <c r="L471" s="41">
        <v>0</v>
      </c>
      <c r="M471" s="41">
        <v>0</v>
      </c>
      <c r="N471" s="41">
        <v>0</v>
      </c>
      <c r="O471" s="41">
        <v>0</v>
      </c>
      <c r="P471" s="50">
        <f t="shared" si="34"/>
        <v>0</v>
      </c>
    </row>
    <row r="472" spans="1:16" hidden="1" x14ac:dyDescent="0.25">
      <c r="A472" s="306">
        <f>IF(B472=1,A465,"")</f>
        <v>2026</v>
      </c>
      <c r="B472" s="43">
        <f t="shared" si="33"/>
        <v>1</v>
      </c>
      <c r="C472" s="117" t="str">
        <f>CAD!$D$13</f>
        <v>13º SALÁRIO</v>
      </c>
      <c r="D472" s="41">
        <v>0</v>
      </c>
      <c r="E472" s="41">
        <v>0</v>
      </c>
      <c r="F472" s="41">
        <v>0</v>
      </c>
      <c r="G472" s="41">
        <v>0</v>
      </c>
      <c r="H472" s="41">
        <v>0</v>
      </c>
      <c r="I472" s="41">
        <v>0</v>
      </c>
      <c r="J472" s="41">
        <v>0</v>
      </c>
      <c r="K472" s="41">
        <v>0</v>
      </c>
      <c r="L472" s="41">
        <v>0</v>
      </c>
      <c r="M472" s="41">
        <v>0</v>
      </c>
      <c r="N472" s="41">
        <v>0</v>
      </c>
      <c r="O472" s="41">
        <v>0</v>
      </c>
      <c r="P472" s="50">
        <f t="shared" si="34"/>
        <v>0</v>
      </c>
    </row>
    <row r="473" spans="1:16" hidden="1" x14ac:dyDescent="0.25">
      <c r="A473" s="306">
        <f>IF(B473=1,A465,"")</f>
        <v>2026</v>
      </c>
      <c r="B473" s="43">
        <f t="shared" si="33"/>
        <v>1</v>
      </c>
      <c r="C473" s="117" t="str">
        <f>CAD!$D$14</f>
        <v>FÉRIAS</v>
      </c>
      <c r="D473" s="41">
        <v>0</v>
      </c>
      <c r="E473" s="41">
        <v>0</v>
      </c>
      <c r="F473" s="41">
        <v>0</v>
      </c>
      <c r="G473" s="41">
        <v>0</v>
      </c>
      <c r="H473" s="41">
        <v>0</v>
      </c>
      <c r="I473" s="41">
        <v>0</v>
      </c>
      <c r="J473" s="41">
        <v>0</v>
      </c>
      <c r="K473" s="41">
        <v>0</v>
      </c>
      <c r="L473" s="41">
        <v>0</v>
      </c>
      <c r="M473" s="41">
        <v>0</v>
      </c>
      <c r="N473" s="41">
        <v>0</v>
      </c>
      <c r="O473" s="41">
        <v>0</v>
      </c>
      <c r="P473" s="50">
        <f t="shared" si="34"/>
        <v>0</v>
      </c>
    </row>
    <row r="474" spans="1:16" hidden="1" x14ac:dyDescent="0.25">
      <c r="A474" s="306">
        <f>IF(B474=1,A465,"")</f>
        <v>2026</v>
      </c>
      <c r="B474" s="43">
        <f t="shared" si="33"/>
        <v>1</v>
      </c>
      <c r="C474" s="117" t="str">
        <f>CAD!$D$15</f>
        <v>RENDIMENTOS</v>
      </c>
      <c r="D474" s="41">
        <v>0</v>
      </c>
      <c r="E474" s="41">
        <v>0</v>
      </c>
      <c r="F474" s="41">
        <v>0</v>
      </c>
      <c r="G474" s="41">
        <v>0</v>
      </c>
      <c r="H474" s="41">
        <v>0</v>
      </c>
      <c r="I474" s="41">
        <v>0</v>
      </c>
      <c r="J474" s="41">
        <v>0</v>
      </c>
      <c r="K474" s="41">
        <v>0</v>
      </c>
      <c r="L474" s="41">
        <v>0</v>
      </c>
      <c r="M474" s="41">
        <v>0</v>
      </c>
      <c r="N474" s="41">
        <v>0</v>
      </c>
      <c r="O474" s="41">
        <v>0</v>
      </c>
      <c r="P474" s="50">
        <f t="shared" si="34"/>
        <v>0</v>
      </c>
    </row>
    <row r="475" spans="1:16" hidden="1" x14ac:dyDescent="0.25">
      <c r="A475" s="306" t="str">
        <f>IF(B475=1,A465,"")</f>
        <v/>
      </c>
      <c r="B475" s="43" t="str">
        <f t="shared" si="33"/>
        <v/>
      </c>
      <c r="C475" s="117">
        <f>CAD!$D$16</f>
        <v>0</v>
      </c>
      <c r="D475" s="41">
        <v>0</v>
      </c>
      <c r="E475" s="41">
        <v>0</v>
      </c>
      <c r="F475" s="41">
        <v>0</v>
      </c>
      <c r="G475" s="41">
        <v>0</v>
      </c>
      <c r="H475" s="41">
        <v>0</v>
      </c>
      <c r="I475" s="41">
        <v>0</v>
      </c>
      <c r="J475" s="41">
        <v>0</v>
      </c>
      <c r="K475" s="41">
        <v>0</v>
      </c>
      <c r="L475" s="41">
        <v>0</v>
      </c>
      <c r="M475" s="41">
        <v>0</v>
      </c>
      <c r="N475" s="41">
        <v>0</v>
      </c>
      <c r="O475" s="41">
        <v>0</v>
      </c>
      <c r="P475" s="50">
        <f t="shared" si="34"/>
        <v>0</v>
      </c>
    </row>
    <row r="476" spans="1:16" hidden="1" x14ac:dyDescent="0.25">
      <c r="A476" s="306" t="str">
        <f>IF(B476=1,A465,"")</f>
        <v/>
      </c>
      <c r="B476" s="43" t="str">
        <f t="shared" si="33"/>
        <v/>
      </c>
      <c r="C476" s="117">
        <f>CAD!$D$17</f>
        <v>0</v>
      </c>
      <c r="D476" s="41">
        <v>0</v>
      </c>
      <c r="E476" s="41">
        <v>0</v>
      </c>
      <c r="F476" s="41">
        <v>0</v>
      </c>
      <c r="G476" s="41">
        <v>0</v>
      </c>
      <c r="H476" s="41">
        <v>0</v>
      </c>
      <c r="I476" s="41">
        <v>0</v>
      </c>
      <c r="J476" s="41">
        <v>0</v>
      </c>
      <c r="K476" s="41">
        <v>0</v>
      </c>
      <c r="L476" s="41">
        <v>0</v>
      </c>
      <c r="M476" s="41">
        <v>0</v>
      </c>
      <c r="N476" s="41">
        <v>0</v>
      </c>
      <c r="O476" s="41">
        <v>0</v>
      </c>
      <c r="P476" s="50">
        <f t="shared" si="34"/>
        <v>0</v>
      </c>
    </row>
    <row r="477" spans="1:16" hidden="1" x14ac:dyDescent="0.25">
      <c r="A477" s="306" t="str">
        <f>IF(B477=1,A465,"")</f>
        <v/>
      </c>
      <c r="B477" s="43" t="str">
        <f t="shared" si="33"/>
        <v/>
      </c>
      <c r="C477" s="117">
        <f>CAD!$D$18</f>
        <v>0</v>
      </c>
      <c r="D477" s="41">
        <v>0</v>
      </c>
      <c r="E477" s="41">
        <v>0</v>
      </c>
      <c r="F477" s="41">
        <v>0</v>
      </c>
      <c r="G477" s="41">
        <v>0</v>
      </c>
      <c r="H477" s="41">
        <v>0</v>
      </c>
      <c r="I477" s="41">
        <v>0</v>
      </c>
      <c r="J477" s="41">
        <v>0</v>
      </c>
      <c r="K477" s="41">
        <v>0</v>
      </c>
      <c r="L477" s="41">
        <v>0</v>
      </c>
      <c r="M477" s="41">
        <v>0</v>
      </c>
      <c r="N477" s="41">
        <v>0</v>
      </c>
      <c r="O477" s="41">
        <v>0</v>
      </c>
      <c r="P477" s="50">
        <f t="shared" si="34"/>
        <v>0</v>
      </c>
    </row>
    <row r="478" spans="1:16" hidden="1" x14ac:dyDescent="0.25">
      <c r="A478" s="306" t="str">
        <f>IF(B478=1,A465,"")</f>
        <v/>
      </c>
      <c r="B478" s="43" t="str">
        <f t="shared" si="33"/>
        <v/>
      </c>
      <c r="C478" s="117">
        <f>CAD!$D$19</f>
        <v>0</v>
      </c>
      <c r="D478" s="41">
        <v>0</v>
      </c>
      <c r="E478" s="41">
        <v>0</v>
      </c>
      <c r="F478" s="41">
        <v>0</v>
      </c>
      <c r="G478" s="41">
        <v>0</v>
      </c>
      <c r="H478" s="41">
        <v>0</v>
      </c>
      <c r="I478" s="41">
        <v>0</v>
      </c>
      <c r="J478" s="41">
        <v>0</v>
      </c>
      <c r="K478" s="41">
        <v>0</v>
      </c>
      <c r="L478" s="41">
        <v>0</v>
      </c>
      <c r="M478" s="41">
        <v>0</v>
      </c>
      <c r="N478" s="41">
        <v>0</v>
      </c>
      <c r="O478" s="41">
        <v>0</v>
      </c>
      <c r="P478" s="50">
        <f t="shared" si="34"/>
        <v>0</v>
      </c>
    </row>
    <row r="479" spans="1:16" hidden="1" x14ac:dyDescent="0.25">
      <c r="A479" s="306" t="str">
        <f>IF(B479=1,A465,"")</f>
        <v/>
      </c>
      <c r="B479" s="43" t="str">
        <f t="shared" si="33"/>
        <v/>
      </c>
      <c r="C479" s="117">
        <f>CAD!$D$20</f>
        <v>0</v>
      </c>
      <c r="D479" s="41">
        <v>0</v>
      </c>
      <c r="E479" s="41">
        <v>0</v>
      </c>
      <c r="F479" s="41">
        <v>0</v>
      </c>
      <c r="G479" s="41">
        <v>0</v>
      </c>
      <c r="H479" s="41">
        <v>0</v>
      </c>
      <c r="I479" s="41">
        <v>0</v>
      </c>
      <c r="J479" s="41">
        <v>0</v>
      </c>
      <c r="K479" s="41">
        <v>0</v>
      </c>
      <c r="L479" s="41">
        <v>0</v>
      </c>
      <c r="M479" s="41">
        <v>0</v>
      </c>
      <c r="N479" s="41">
        <v>0</v>
      </c>
      <c r="O479" s="41">
        <v>0</v>
      </c>
      <c r="P479" s="50">
        <f t="shared" si="34"/>
        <v>0</v>
      </c>
    </row>
    <row r="480" spans="1:16" hidden="1" x14ac:dyDescent="0.25">
      <c r="A480" s="306" t="str">
        <f>IF(B480=1,A465,"")</f>
        <v/>
      </c>
      <c r="B480" s="43" t="str">
        <f t="shared" si="33"/>
        <v/>
      </c>
      <c r="C480" s="117">
        <f>CAD!$D$21</f>
        <v>0</v>
      </c>
      <c r="D480" s="41">
        <v>0</v>
      </c>
      <c r="E480" s="41">
        <v>0</v>
      </c>
      <c r="F480" s="41">
        <v>0</v>
      </c>
      <c r="G480" s="41">
        <v>0</v>
      </c>
      <c r="H480" s="41">
        <v>0</v>
      </c>
      <c r="I480" s="41">
        <v>0</v>
      </c>
      <c r="J480" s="41">
        <v>0</v>
      </c>
      <c r="K480" s="41">
        <v>0</v>
      </c>
      <c r="L480" s="41">
        <v>0</v>
      </c>
      <c r="M480" s="41">
        <v>0</v>
      </c>
      <c r="N480" s="41">
        <v>0</v>
      </c>
      <c r="O480" s="41">
        <v>0</v>
      </c>
      <c r="P480" s="50">
        <f t="shared" si="34"/>
        <v>0</v>
      </c>
    </row>
    <row r="481" spans="1:16" hidden="1" x14ac:dyDescent="0.25">
      <c r="A481" s="306" t="str">
        <f>IF(B481=1,A465,"")</f>
        <v/>
      </c>
      <c r="B481" s="43" t="str">
        <f t="shared" si="33"/>
        <v/>
      </c>
      <c r="C481" s="117">
        <f>CAD!$D$22</f>
        <v>0</v>
      </c>
      <c r="D481" s="41">
        <v>0</v>
      </c>
      <c r="E481" s="41">
        <v>0</v>
      </c>
      <c r="F481" s="41">
        <v>0</v>
      </c>
      <c r="G481" s="41">
        <v>0</v>
      </c>
      <c r="H481" s="41">
        <v>0</v>
      </c>
      <c r="I481" s="41">
        <v>0</v>
      </c>
      <c r="J481" s="41">
        <v>0</v>
      </c>
      <c r="K481" s="41">
        <v>0</v>
      </c>
      <c r="L481" s="41">
        <v>0</v>
      </c>
      <c r="M481" s="41">
        <v>0</v>
      </c>
      <c r="N481" s="41">
        <v>0</v>
      </c>
      <c r="O481" s="41">
        <v>0</v>
      </c>
      <c r="P481" s="50">
        <f t="shared" si="34"/>
        <v>0</v>
      </c>
    </row>
    <row r="482" spans="1:16" hidden="1" x14ac:dyDescent="0.25">
      <c r="A482" s="306" t="str">
        <f>IF(B482=1,A465,"")</f>
        <v/>
      </c>
      <c r="B482" s="43" t="str">
        <f t="shared" si="33"/>
        <v/>
      </c>
      <c r="C482" s="117">
        <f>CAD!$D$23</f>
        <v>0</v>
      </c>
      <c r="D482" s="41">
        <v>0</v>
      </c>
      <c r="E482" s="41">
        <v>0</v>
      </c>
      <c r="F482" s="41">
        <v>0</v>
      </c>
      <c r="G482" s="41">
        <v>0</v>
      </c>
      <c r="H482" s="41">
        <v>0</v>
      </c>
      <c r="I482" s="41">
        <v>0</v>
      </c>
      <c r="J482" s="41">
        <v>0</v>
      </c>
      <c r="K482" s="41">
        <v>0</v>
      </c>
      <c r="L482" s="41">
        <v>0</v>
      </c>
      <c r="M482" s="41">
        <v>0</v>
      </c>
      <c r="N482" s="41">
        <v>0</v>
      </c>
      <c r="O482" s="41">
        <v>0</v>
      </c>
      <c r="P482" s="50">
        <f t="shared" si="34"/>
        <v>0</v>
      </c>
    </row>
    <row r="483" spans="1:16" hidden="1" x14ac:dyDescent="0.25">
      <c r="A483" s="306" t="str">
        <f>IF(B483=1,A465,"")</f>
        <v/>
      </c>
      <c r="B483" s="43" t="str">
        <f t="shared" si="33"/>
        <v/>
      </c>
      <c r="C483" s="117">
        <f>CAD!$D$24</f>
        <v>0</v>
      </c>
      <c r="D483" s="41">
        <v>0</v>
      </c>
      <c r="E483" s="41">
        <v>0</v>
      </c>
      <c r="F483" s="41">
        <v>0</v>
      </c>
      <c r="G483" s="41">
        <v>0</v>
      </c>
      <c r="H483" s="41">
        <v>0</v>
      </c>
      <c r="I483" s="41">
        <v>0</v>
      </c>
      <c r="J483" s="41">
        <v>0</v>
      </c>
      <c r="K483" s="41">
        <v>0</v>
      </c>
      <c r="L483" s="41">
        <v>0</v>
      </c>
      <c r="M483" s="41">
        <v>0</v>
      </c>
      <c r="N483" s="41">
        <v>0</v>
      </c>
      <c r="O483" s="41">
        <v>0</v>
      </c>
      <c r="P483" s="50">
        <f t="shared" si="34"/>
        <v>0</v>
      </c>
    </row>
    <row r="484" spans="1:16" hidden="1" x14ac:dyDescent="0.25">
      <c r="A484" s="306" t="str">
        <f>IF(B484=1,A465,"")</f>
        <v/>
      </c>
      <c r="B484" s="43" t="str">
        <f t="shared" si="33"/>
        <v/>
      </c>
      <c r="C484" s="117">
        <f>CAD!$D$25</f>
        <v>0</v>
      </c>
      <c r="D484" s="41">
        <v>0</v>
      </c>
      <c r="E484" s="41">
        <v>0</v>
      </c>
      <c r="F484" s="41">
        <v>0</v>
      </c>
      <c r="G484" s="41">
        <v>0</v>
      </c>
      <c r="H484" s="41">
        <v>0</v>
      </c>
      <c r="I484" s="41">
        <v>0</v>
      </c>
      <c r="J484" s="41">
        <v>0</v>
      </c>
      <c r="K484" s="41">
        <v>0</v>
      </c>
      <c r="L484" s="41">
        <v>0</v>
      </c>
      <c r="M484" s="41">
        <v>0</v>
      </c>
      <c r="N484" s="41">
        <v>0</v>
      </c>
      <c r="O484" s="41">
        <v>0</v>
      </c>
      <c r="P484" s="50">
        <f t="shared" si="34"/>
        <v>0</v>
      </c>
    </row>
    <row r="485" spans="1:16" hidden="1" x14ac:dyDescent="0.25">
      <c r="A485" s="306" t="str">
        <f>IF(B485=1,A465,"")</f>
        <v/>
      </c>
      <c r="B485" s="43" t="str">
        <f t="shared" si="33"/>
        <v/>
      </c>
      <c r="C485" s="117">
        <f>CAD!$D$26</f>
        <v>0</v>
      </c>
      <c r="D485" s="41">
        <v>0</v>
      </c>
      <c r="E485" s="41">
        <v>0</v>
      </c>
      <c r="F485" s="41">
        <v>0</v>
      </c>
      <c r="G485" s="41">
        <v>0</v>
      </c>
      <c r="H485" s="41">
        <v>0</v>
      </c>
      <c r="I485" s="41">
        <v>0</v>
      </c>
      <c r="J485" s="41">
        <v>0</v>
      </c>
      <c r="K485" s="41">
        <v>0</v>
      </c>
      <c r="L485" s="41">
        <v>0</v>
      </c>
      <c r="M485" s="41">
        <v>0</v>
      </c>
      <c r="N485" s="41">
        <v>0</v>
      </c>
      <c r="O485" s="41">
        <v>0</v>
      </c>
      <c r="P485" s="50">
        <f t="shared" si="34"/>
        <v>0</v>
      </c>
    </row>
    <row r="486" spans="1:16" hidden="1" x14ac:dyDescent="0.25">
      <c r="A486" s="306" t="str">
        <f>IF(B486=1,A465,"")</f>
        <v/>
      </c>
      <c r="B486" s="43" t="str">
        <f t="shared" si="33"/>
        <v/>
      </c>
      <c r="C486" s="117">
        <f>CAD!$D$27</f>
        <v>0</v>
      </c>
      <c r="D486" s="41">
        <v>0</v>
      </c>
      <c r="E486" s="41">
        <v>0</v>
      </c>
      <c r="F486" s="41">
        <v>0</v>
      </c>
      <c r="G486" s="41">
        <v>0</v>
      </c>
      <c r="H486" s="41">
        <v>0</v>
      </c>
      <c r="I486" s="41">
        <v>0</v>
      </c>
      <c r="J486" s="41">
        <v>0</v>
      </c>
      <c r="K486" s="41">
        <v>0</v>
      </c>
      <c r="L486" s="41">
        <v>0</v>
      </c>
      <c r="M486" s="41">
        <v>0</v>
      </c>
      <c r="N486" s="41">
        <v>0</v>
      </c>
      <c r="O486" s="41">
        <v>0</v>
      </c>
      <c r="P486" s="50">
        <f t="shared" si="34"/>
        <v>0</v>
      </c>
    </row>
    <row r="487" spans="1:16" hidden="1" x14ac:dyDescent="0.25">
      <c r="A487" s="306" t="str">
        <f>IF(B487=1,A465,"")</f>
        <v/>
      </c>
      <c r="B487" s="43" t="str">
        <f t="shared" si="33"/>
        <v/>
      </c>
      <c r="C487" s="117">
        <f>CAD!$D$28</f>
        <v>0</v>
      </c>
      <c r="D487" s="41">
        <v>0</v>
      </c>
      <c r="E487" s="41">
        <v>0</v>
      </c>
      <c r="F487" s="41">
        <v>0</v>
      </c>
      <c r="G487" s="41">
        <v>0</v>
      </c>
      <c r="H487" s="41">
        <v>0</v>
      </c>
      <c r="I487" s="41">
        <v>0</v>
      </c>
      <c r="J487" s="41">
        <v>0</v>
      </c>
      <c r="K487" s="41">
        <v>0</v>
      </c>
      <c r="L487" s="41">
        <v>0</v>
      </c>
      <c r="M487" s="41">
        <v>0</v>
      </c>
      <c r="N487" s="41">
        <v>0</v>
      </c>
      <c r="O487" s="41">
        <v>0</v>
      </c>
      <c r="P487" s="50">
        <f t="shared" si="34"/>
        <v>0</v>
      </c>
    </row>
    <row r="488" spans="1:16" hidden="1" x14ac:dyDescent="0.25">
      <c r="A488" s="306" t="str">
        <f>IF(B488=1,A465,"")</f>
        <v/>
      </c>
      <c r="B488" s="43" t="str">
        <f t="shared" si="33"/>
        <v/>
      </c>
      <c r="C488" s="117">
        <f>CAD!$D$29</f>
        <v>0</v>
      </c>
      <c r="D488" s="41">
        <v>0</v>
      </c>
      <c r="E488" s="41">
        <v>0</v>
      </c>
      <c r="F488" s="41">
        <v>0</v>
      </c>
      <c r="G488" s="41">
        <v>0</v>
      </c>
      <c r="H488" s="41">
        <v>0</v>
      </c>
      <c r="I488" s="41">
        <v>0</v>
      </c>
      <c r="J488" s="41">
        <v>0</v>
      </c>
      <c r="K488" s="41">
        <v>0</v>
      </c>
      <c r="L488" s="41">
        <v>0</v>
      </c>
      <c r="M488" s="41">
        <v>0</v>
      </c>
      <c r="N488" s="41">
        <v>0</v>
      </c>
      <c r="O488" s="41">
        <v>0</v>
      </c>
      <c r="P488" s="50">
        <f t="shared" si="34"/>
        <v>0</v>
      </c>
    </row>
    <row r="489" spans="1:16" hidden="1" x14ac:dyDescent="0.25">
      <c r="A489" s="306" t="str">
        <f>IF(B489=1,A465,"")</f>
        <v/>
      </c>
      <c r="B489" s="43" t="str">
        <f t="shared" si="33"/>
        <v/>
      </c>
      <c r="C489" s="117">
        <f>CAD!$D$30</f>
        <v>0</v>
      </c>
      <c r="D489" s="41">
        <v>0</v>
      </c>
      <c r="E489" s="41">
        <v>0</v>
      </c>
      <c r="F489" s="41">
        <v>0</v>
      </c>
      <c r="G489" s="41">
        <v>0</v>
      </c>
      <c r="H489" s="41">
        <v>0</v>
      </c>
      <c r="I489" s="41">
        <v>0</v>
      </c>
      <c r="J489" s="41">
        <v>0</v>
      </c>
      <c r="K489" s="41">
        <v>0</v>
      </c>
      <c r="L489" s="41">
        <v>0</v>
      </c>
      <c r="M489" s="41">
        <v>0</v>
      </c>
      <c r="N489" s="41">
        <v>0</v>
      </c>
      <c r="O489" s="41">
        <v>0</v>
      </c>
      <c r="P489" s="50">
        <f t="shared" si="34"/>
        <v>0</v>
      </c>
    </row>
    <row r="490" spans="1:16" hidden="1" x14ac:dyDescent="0.25">
      <c r="A490" s="306" t="str">
        <f>IF(B490=1,A465,"")</f>
        <v/>
      </c>
      <c r="B490" s="43" t="str">
        <f t="shared" si="33"/>
        <v/>
      </c>
      <c r="C490" s="117">
        <f>CAD!$D$31</f>
        <v>0</v>
      </c>
      <c r="D490" s="41">
        <v>0</v>
      </c>
      <c r="E490" s="41">
        <v>0</v>
      </c>
      <c r="F490" s="41">
        <v>0</v>
      </c>
      <c r="G490" s="41">
        <v>0</v>
      </c>
      <c r="H490" s="41">
        <v>0</v>
      </c>
      <c r="I490" s="41">
        <v>0</v>
      </c>
      <c r="J490" s="41">
        <v>0</v>
      </c>
      <c r="K490" s="41">
        <v>0</v>
      </c>
      <c r="L490" s="41">
        <v>0</v>
      </c>
      <c r="M490" s="41">
        <v>0</v>
      </c>
      <c r="N490" s="41">
        <v>0</v>
      </c>
      <c r="O490" s="41">
        <v>0</v>
      </c>
      <c r="P490" s="50">
        <f t="shared" si="34"/>
        <v>0</v>
      </c>
    </row>
    <row r="491" spans="1:16" hidden="1" x14ac:dyDescent="0.25">
      <c r="A491" s="306" t="str">
        <f>IF(B491=1,A465,"")</f>
        <v/>
      </c>
      <c r="B491" s="43" t="str">
        <f t="shared" si="33"/>
        <v/>
      </c>
      <c r="C491" s="117">
        <f>CAD!$F$7</f>
        <v>0</v>
      </c>
      <c r="D491" s="41">
        <v>0</v>
      </c>
      <c r="E491" s="41">
        <v>0</v>
      </c>
      <c r="F491" s="41">
        <v>0</v>
      </c>
      <c r="G491" s="41">
        <v>0</v>
      </c>
      <c r="H491" s="41">
        <v>0</v>
      </c>
      <c r="I491" s="41">
        <v>0</v>
      </c>
      <c r="J491" s="41">
        <v>0</v>
      </c>
      <c r="K491" s="41">
        <v>0</v>
      </c>
      <c r="L491" s="41">
        <v>0</v>
      </c>
      <c r="M491" s="41">
        <v>0</v>
      </c>
      <c r="N491" s="41">
        <v>0</v>
      </c>
      <c r="O491" s="41">
        <v>0</v>
      </c>
      <c r="P491" s="50">
        <f t="shared" si="34"/>
        <v>0</v>
      </c>
    </row>
    <row r="492" spans="1:16" hidden="1" x14ac:dyDescent="0.25">
      <c r="A492" s="306" t="str">
        <f>IF(B492=1,A465,"")</f>
        <v/>
      </c>
      <c r="B492" s="43" t="str">
        <f t="shared" si="33"/>
        <v/>
      </c>
      <c r="C492" s="117">
        <f>CAD!$F$8</f>
        <v>0</v>
      </c>
      <c r="D492" s="41">
        <v>0</v>
      </c>
      <c r="E492" s="41">
        <v>0</v>
      </c>
      <c r="F492" s="41">
        <v>0</v>
      </c>
      <c r="G492" s="41">
        <v>0</v>
      </c>
      <c r="H492" s="41">
        <v>0</v>
      </c>
      <c r="I492" s="41">
        <v>0</v>
      </c>
      <c r="J492" s="41">
        <v>0</v>
      </c>
      <c r="K492" s="41">
        <v>0</v>
      </c>
      <c r="L492" s="41">
        <v>0</v>
      </c>
      <c r="M492" s="41">
        <v>0</v>
      </c>
      <c r="N492" s="41">
        <v>0</v>
      </c>
      <c r="O492" s="41">
        <v>0</v>
      </c>
      <c r="P492" s="50">
        <f t="shared" si="34"/>
        <v>0</v>
      </c>
    </row>
    <row r="493" spans="1:16" hidden="1" x14ac:dyDescent="0.25">
      <c r="A493" s="306" t="str">
        <f>IF(B493=1,A465,"")</f>
        <v/>
      </c>
      <c r="B493" s="43" t="str">
        <f t="shared" si="33"/>
        <v/>
      </c>
      <c r="C493" s="117">
        <f>CAD!$F$9</f>
        <v>0</v>
      </c>
      <c r="D493" s="41">
        <v>0</v>
      </c>
      <c r="E493" s="41">
        <v>0</v>
      </c>
      <c r="F493" s="41">
        <v>0</v>
      </c>
      <c r="G493" s="41">
        <v>0</v>
      </c>
      <c r="H493" s="41">
        <v>0</v>
      </c>
      <c r="I493" s="41">
        <v>0</v>
      </c>
      <c r="J493" s="41">
        <v>0</v>
      </c>
      <c r="K493" s="41">
        <v>0</v>
      </c>
      <c r="L493" s="41">
        <v>0</v>
      </c>
      <c r="M493" s="41">
        <v>0</v>
      </c>
      <c r="N493" s="41">
        <v>0</v>
      </c>
      <c r="O493" s="41">
        <v>0</v>
      </c>
      <c r="P493" s="50">
        <f t="shared" si="34"/>
        <v>0</v>
      </c>
    </row>
    <row r="494" spans="1:16" hidden="1" x14ac:dyDescent="0.25">
      <c r="A494" s="306" t="str">
        <f>IF(B494=1,A465,"")</f>
        <v/>
      </c>
      <c r="B494" s="43" t="str">
        <f t="shared" si="33"/>
        <v/>
      </c>
      <c r="C494" s="117">
        <f>CAD!$F$10</f>
        <v>0</v>
      </c>
      <c r="D494" s="41">
        <v>0</v>
      </c>
      <c r="E494" s="41">
        <v>0</v>
      </c>
      <c r="F494" s="41">
        <v>0</v>
      </c>
      <c r="G494" s="41">
        <v>0</v>
      </c>
      <c r="H494" s="41">
        <v>0</v>
      </c>
      <c r="I494" s="41">
        <v>0</v>
      </c>
      <c r="J494" s="41">
        <v>0</v>
      </c>
      <c r="K494" s="41">
        <v>0</v>
      </c>
      <c r="L494" s="41">
        <v>0</v>
      </c>
      <c r="M494" s="41">
        <v>0</v>
      </c>
      <c r="N494" s="41">
        <v>0</v>
      </c>
      <c r="O494" s="41">
        <v>0</v>
      </c>
      <c r="P494" s="50">
        <f t="shared" si="34"/>
        <v>0</v>
      </c>
    </row>
    <row r="495" spans="1:16" hidden="1" x14ac:dyDescent="0.25">
      <c r="A495" s="306" t="str">
        <f>IF(B495=1,A465,"")</f>
        <v/>
      </c>
      <c r="B495" s="43" t="str">
        <f t="shared" si="33"/>
        <v/>
      </c>
      <c r="C495" s="117">
        <f>CAD!$F$11</f>
        <v>0</v>
      </c>
      <c r="D495" s="41">
        <v>0</v>
      </c>
      <c r="E495" s="41">
        <v>0</v>
      </c>
      <c r="F495" s="41">
        <v>0</v>
      </c>
      <c r="G495" s="41">
        <v>0</v>
      </c>
      <c r="H495" s="41">
        <v>0</v>
      </c>
      <c r="I495" s="41">
        <v>0</v>
      </c>
      <c r="J495" s="41">
        <v>0</v>
      </c>
      <c r="K495" s="41">
        <v>0</v>
      </c>
      <c r="L495" s="41">
        <v>0</v>
      </c>
      <c r="M495" s="41">
        <v>0</v>
      </c>
      <c r="N495" s="41">
        <v>0</v>
      </c>
      <c r="O495" s="41">
        <v>0</v>
      </c>
      <c r="P495" s="50">
        <f t="shared" si="34"/>
        <v>0</v>
      </c>
    </row>
    <row r="496" spans="1:16" hidden="1" x14ac:dyDescent="0.25">
      <c r="A496" s="306" t="str">
        <f>IF(B496=1,A465,"")</f>
        <v/>
      </c>
      <c r="B496" s="43" t="str">
        <f t="shared" si="33"/>
        <v/>
      </c>
      <c r="C496" s="117">
        <f>CAD!$F$12</f>
        <v>0</v>
      </c>
      <c r="D496" s="41">
        <v>0</v>
      </c>
      <c r="E496" s="41">
        <v>0</v>
      </c>
      <c r="F496" s="41">
        <v>0</v>
      </c>
      <c r="G496" s="41">
        <v>0</v>
      </c>
      <c r="H496" s="41">
        <v>0</v>
      </c>
      <c r="I496" s="41">
        <v>0</v>
      </c>
      <c r="J496" s="41">
        <v>0</v>
      </c>
      <c r="K496" s="41">
        <v>0</v>
      </c>
      <c r="L496" s="41">
        <v>0</v>
      </c>
      <c r="M496" s="41">
        <v>0</v>
      </c>
      <c r="N496" s="41">
        <v>0</v>
      </c>
      <c r="O496" s="41">
        <v>0</v>
      </c>
      <c r="P496" s="50">
        <f t="shared" si="34"/>
        <v>0</v>
      </c>
    </row>
    <row r="497" spans="1:16" hidden="1" x14ac:dyDescent="0.25">
      <c r="A497" s="306" t="str">
        <f>IF(B497=1,A465,"")</f>
        <v/>
      </c>
      <c r="B497" s="43" t="str">
        <f t="shared" si="33"/>
        <v/>
      </c>
      <c r="C497" s="117">
        <f>CAD!$F$13</f>
        <v>0</v>
      </c>
      <c r="D497" s="41">
        <v>0</v>
      </c>
      <c r="E497" s="41">
        <v>0</v>
      </c>
      <c r="F497" s="41">
        <v>0</v>
      </c>
      <c r="G497" s="41">
        <v>0</v>
      </c>
      <c r="H497" s="41">
        <v>0</v>
      </c>
      <c r="I497" s="41">
        <v>0</v>
      </c>
      <c r="J497" s="41">
        <v>0</v>
      </c>
      <c r="K497" s="41">
        <v>0</v>
      </c>
      <c r="L497" s="41">
        <v>0</v>
      </c>
      <c r="M497" s="41">
        <v>0</v>
      </c>
      <c r="N497" s="41">
        <v>0</v>
      </c>
      <c r="O497" s="41">
        <v>0</v>
      </c>
      <c r="P497" s="50">
        <f t="shared" si="34"/>
        <v>0</v>
      </c>
    </row>
    <row r="498" spans="1:16" hidden="1" x14ac:dyDescent="0.25">
      <c r="A498" s="306" t="str">
        <f>IF(B498=1,A465,"")</f>
        <v/>
      </c>
      <c r="B498" s="43" t="str">
        <f t="shared" si="33"/>
        <v/>
      </c>
      <c r="C498" s="117">
        <f>CAD!$F$14</f>
        <v>0</v>
      </c>
      <c r="D498" s="41">
        <v>0</v>
      </c>
      <c r="E498" s="41">
        <v>0</v>
      </c>
      <c r="F498" s="41">
        <v>0</v>
      </c>
      <c r="G498" s="41">
        <v>0</v>
      </c>
      <c r="H498" s="41">
        <v>0</v>
      </c>
      <c r="I498" s="41">
        <v>0</v>
      </c>
      <c r="J498" s="41">
        <v>0</v>
      </c>
      <c r="K498" s="41">
        <v>0</v>
      </c>
      <c r="L498" s="41">
        <v>0</v>
      </c>
      <c r="M498" s="41">
        <v>0</v>
      </c>
      <c r="N498" s="41">
        <v>0</v>
      </c>
      <c r="O498" s="41">
        <v>0</v>
      </c>
      <c r="P498" s="50">
        <f t="shared" si="34"/>
        <v>0</v>
      </c>
    </row>
    <row r="499" spans="1:16" hidden="1" x14ac:dyDescent="0.25">
      <c r="A499" s="306" t="str">
        <f>IF(B499=1,A465,"")</f>
        <v/>
      </c>
      <c r="B499" s="43" t="str">
        <f t="shared" si="33"/>
        <v/>
      </c>
      <c r="C499" s="117">
        <f>CAD!$F$15</f>
        <v>0</v>
      </c>
      <c r="D499" s="41">
        <v>0</v>
      </c>
      <c r="E499" s="41">
        <v>0</v>
      </c>
      <c r="F499" s="41">
        <v>0</v>
      </c>
      <c r="G499" s="41">
        <v>0</v>
      </c>
      <c r="H499" s="41">
        <v>0</v>
      </c>
      <c r="I499" s="41">
        <v>0</v>
      </c>
      <c r="J499" s="41">
        <v>0</v>
      </c>
      <c r="K499" s="41">
        <v>0</v>
      </c>
      <c r="L499" s="41">
        <v>0</v>
      </c>
      <c r="M499" s="41">
        <v>0</v>
      </c>
      <c r="N499" s="41">
        <v>0</v>
      </c>
      <c r="O499" s="41">
        <v>0</v>
      </c>
      <c r="P499" s="50">
        <f t="shared" si="34"/>
        <v>0</v>
      </c>
    </row>
    <row r="500" spans="1:16" hidden="1" x14ac:dyDescent="0.25">
      <c r="A500" s="306" t="str">
        <f>IF(B500=1,A465,"")</f>
        <v/>
      </c>
      <c r="B500" s="43" t="str">
        <f t="shared" si="33"/>
        <v/>
      </c>
      <c r="C500" s="117">
        <f>CAD!$F$16</f>
        <v>0</v>
      </c>
      <c r="D500" s="41">
        <v>0</v>
      </c>
      <c r="E500" s="41">
        <v>0</v>
      </c>
      <c r="F500" s="41">
        <v>0</v>
      </c>
      <c r="G500" s="41">
        <v>0</v>
      </c>
      <c r="H500" s="41">
        <v>0</v>
      </c>
      <c r="I500" s="41">
        <v>0</v>
      </c>
      <c r="J500" s="41">
        <v>0</v>
      </c>
      <c r="K500" s="41">
        <v>0</v>
      </c>
      <c r="L500" s="41">
        <v>0</v>
      </c>
      <c r="M500" s="41">
        <v>0</v>
      </c>
      <c r="N500" s="41">
        <v>0</v>
      </c>
      <c r="O500" s="41">
        <v>0</v>
      </c>
      <c r="P500" s="50">
        <f t="shared" si="34"/>
        <v>0</v>
      </c>
    </row>
    <row r="501" spans="1:16" hidden="1" x14ac:dyDescent="0.25">
      <c r="A501" s="306" t="str">
        <f>IF(B501=1,A465,"")</f>
        <v/>
      </c>
      <c r="B501" s="43" t="str">
        <f t="shared" si="33"/>
        <v/>
      </c>
      <c r="C501" s="117">
        <f>CAD!$F$17</f>
        <v>0</v>
      </c>
      <c r="D501" s="41">
        <v>0</v>
      </c>
      <c r="E501" s="41">
        <v>0</v>
      </c>
      <c r="F501" s="41">
        <v>0</v>
      </c>
      <c r="G501" s="41">
        <v>0</v>
      </c>
      <c r="H501" s="41">
        <v>0</v>
      </c>
      <c r="I501" s="41">
        <v>0</v>
      </c>
      <c r="J501" s="41">
        <v>0</v>
      </c>
      <c r="K501" s="41">
        <v>0</v>
      </c>
      <c r="L501" s="41">
        <v>0</v>
      </c>
      <c r="M501" s="41">
        <v>0</v>
      </c>
      <c r="N501" s="41">
        <v>0</v>
      </c>
      <c r="O501" s="41">
        <v>0</v>
      </c>
      <c r="P501" s="50">
        <f t="shared" si="34"/>
        <v>0</v>
      </c>
    </row>
    <row r="502" spans="1:16" hidden="1" x14ac:dyDescent="0.25">
      <c r="A502" s="306" t="str">
        <f>IF(B502=1,A465,"")</f>
        <v/>
      </c>
      <c r="B502" s="43" t="str">
        <f t="shared" si="33"/>
        <v/>
      </c>
      <c r="C502" s="117">
        <f>CAD!$F$18</f>
        <v>0</v>
      </c>
      <c r="D502" s="41">
        <v>0</v>
      </c>
      <c r="E502" s="41">
        <v>0</v>
      </c>
      <c r="F502" s="41">
        <v>0</v>
      </c>
      <c r="G502" s="41">
        <v>0</v>
      </c>
      <c r="H502" s="41">
        <v>0</v>
      </c>
      <c r="I502" s="41">
        <v>0</v>
      </c>
      <c r="J502" s="41">
        <v>0</v>
      </c>
      <c r="K502" s="41">
        <v>0</v>
      </c>
      <c r="L502" s="41">
        <v>0</v>
      </c>
      <c r="M502" s="41">
        <v>0</v>
      </c>
      <c r="N502" s="41">
        <v>0</v>
      </c>
      <c r="O502" s="41">
        <v>0</v>
      </c>
      <c r="P502" s="50">
        <f t="shared" si="34"/>
        <v>0</v>
      </c>
    </row>
    <row r="503" spans="1:16" hidden="1" x14ac:dyDescent="0.25">
      <c r="A503" s="306" t="str">
        <f>IF(B503=1,A465,"")</f>
        <v/>
      </c>
      <c r="B503" s="43" t="str">
        <f t="shared" si="33"/>
        <v/>
      </c>
      <c r="C503" s="117">
        <f>CAD!$F$19</f>
        <v>0</v>
      </c>
      <c r="D503" s="41">
        <v>0</v>
      </c>
      <c r="E503" s="41">
        <v>0</v>
      </c>
      <c r="F503" s="41">
        <v>0</v>
      </c>
      <c r="G503" s="41">
        <v>0</v>
      </c>
      <c r="H503" s="41">
        <v>0</v>
      </c>
      <c r="I503" s="41">
        <v>0</v>
      </c>
      <c r="J503" s="41">
        <v>0</v>
      </c>
      <c r="K503" s="41">
        <v>0</v>
      </c>
      <c r="L503" s="41">
        <v>0</v>
      </c>
      <c r="M503" s="41">
        <v>0</v>
      </c>
      <c r="N503" s="41">
        <v>0</v>
      </c>
      <c r="O503" s="41">
        <v>0</v>
      </c>
      <c r="P503" s="50">
        <f t="shared" si="34"/>
        <v>0</v>
      </c>
    </row>
    <row r="504" spans="1:16" hidden="1" x14ac:dyDescent="0.25">
      <c r="A504" s="306" t="str">
        <f>IF(B504=1,A465,"")</f>
        <v/>
      </c>
      <c r="B504" s="43" t="str">
        <f t="shared" si="33"/>
        <v/>
      </c>
      <c r="C504" s="117">
        <f>CAD!$F$20</f>
        <v>0</v>
      </c>
      <c r="D504" s="41">
        <v>0</v>
      </c>
      <c r="E504" s="41">
        <v>0</v>
      </c>
      <c r="F504" s="41">
        <v>0</v>
      </c>
      <c r="G504" s="41">
        <v>0</v>
      </c>
      <c r="H504" s="41">
        <v>0</v>
      </c>
      <c r="I504" s="41">
        <v>0</v>
      </c>
      <c r="J504" s="41">
        <v>0</v>
      </c>
      <c r="K504" s="41">
        <v>0</v>
      </c>
      <c r="L504" s="41">
        <v>0</v>
      </c>
      <c r="M504" s="41">
        <v>0</v>
      </c>
      <c r="N504" s="41">
        <v>0</v>
      </c>
      <c r="O504" s="41">
        <v>0</v>
      </c>
      <c r="P504" s="50">
        <f t="shared" si="34"/>
        <v>0</v>
      </c>
    </row>
    <row r="505" spans="1:16" hidden="1" x14ac:dyDescent="0.25">
      <c r="A505" s="306" t="str">
        <f>IF(B505=1,A465,"")</f>
        <v/>
      </c>
      <c r="B505" s="43" t="str">
        <f t="shared" si="33"/>
        <v/>
      </c>
      <c r="C505" s="117">
        <f>CAD!$F$21</f>
        <v>0</v>
      </c>
      <c r="D505" s="41">
        <v>0</v>
      </c>
      <c r="E505" s="41">
        <v>0</v>
      </c>
      <c r="F505" s="41">
        <v>0</v>
      </c>
      <c r="G505" s="41">
        <v>0</v>
      </c>
      <c r="H505" s="41">
        <v>0</v>
      </c>
      <c r="I505" s="41">
        <v>0</v>
      </c>
      <c r="J505" s="41">
        <v>0</v>
      </c>
      <c r="K505" s="41">
        <v>0</v>
      </c>
      <c r="L505" s="41">
        <v>0</v>
      </c>
      <c r="M505" s="41">
        <v>0</v>
      </c>
      <c r="N505" s="41">
        <v>0</v>
      </c>
      <c r="O505" s="41">
        <v>0</v>
      </c>
      <c r="P505" s="50">
        <f t="shared" si="34"/>
        <v>0</v>
      </c>
    </row>
    <row r="506" spans="1:16" hidden="1" x14ac:dyDescent="0.25">
      <c r="A506" s="306" t="str">
        <f>IF(B506=1,A465,"")</f>
        <v/>
      </c>
      <c r="B506" s="43" t="str">
        <f t="shared" si="33"/>
        <v/>
      </c>
      <c r="C506" s="117">
        <f>CAD!$F$22</f>
        <v>0</v>
      </c>
      <c r="D506" s="41">
        <v>0</v>
      </c>
      <c r="E506" s="41">
        <v>0</v>
      </c>
      <c r="F506" s="41">
        <v>0</v>
      </c>
      <c r="G506" s="41">
        <v>0</v>
      </c>
      <c r="H506" s="41">
        <v>0</v>
      </c>
      <c r="I506" s="41">
        <v>0</v>
      </c>
      <c r="J506" s="41">
        <v>0</v>
      </c>
      <c r="K506" s="41">
        <v>0</v>
      </c>
      <c r="L506" s="41">
        <v>0</v>
      </c>
      <c r="M506" s="41">
        <v>0</v>
      </c>
      <c r="N506" s="41">
        <v>0</v>
      </c>
      <c r="O506" s="41">
        <v>0</v>
      </c>
      <c r="P506" s="50">
        <f t="shared" si="34"/>
        <v>0</v>
      </c>
    </row>
    <row r="507" spans="1:16" hidden="1" x14ac:dyDescent="0.25">
      <c r="A507" s="306" t="str">
        <f>IF(B507=1,A465,"")</f>
        <v/>
      </c>
      <c r="B507" s="43" t="str">
        <f t="shared" si="33"/>
        <v/>
      </c>
      <c r="C507" s="117">
        <f>CAD!$F$23</f>
        <v>0</v>
      </c>
      <c r="D507" s="41">
        <v>0</v>
      </c>
      <c r="E507" s="41">
        <v>0</v>
      </c>
      <c r="F507" s="41">
        <v>0</v>
      </c>
      <c r="G507" s="41">
        <v>0</v>
      </c>
      <c r="H507" s="41">
        <v>0</v>
      </c>
      <c r="I507" s="41">
        <v>0</v>
      </c>
      <c r="J507" s="41">
        <v>0</v>
      </c>
      <c r="K507" s="41">
        <v>0</v>
      </c>
      <c r="L507" s="41">
        <v>0</v>
      </c>
      <c r="M507" s="41">
        <v>0</v>
      </c>
      <c r="N507" s="41">
        <v>0</v>
      </c>
      <c r="O507" s="41">
        <v>0</v>
      </c>
      <c r="P507" s="50">
        <f t="shared" si="34"/>
        <v>0</v>
      </c>
    </row>
    <row r="508" spans="1:16" hidden="1" x14ac:dyDescent="0.25">
      <c r="A508" s="306" t="str">
        <f>IF(B508=1,A465,"")</f>
        <v/>
      </c>
      <c r="B508" s="43" t="str">
        <f t="shared" si="33"/>
        <v/>
      </c>
      <c r="C508" s="117">
        <f>CAD!$F$24</f>
        <v>0</v>
      </c>
      <c r="D508" s="41">
        <v>0</v>
      </c>
      <c r="E508" s="41">
        <v>0</v>
      </c>
      <c r="F508" s="41">
        <v>0</v>
      </c>
      <c r="G508" s="41">
        <v>0</v>
      </c>
      <c r="H508" s="41">
        <v>0</v>
      </c>
      <c r="I508" s="41">
        <v>0</v>
      </c>
      <c r="J508" s="41">
        <v>0</v>
      </c>
      <c r="K508" s="41">
        <v>0</v>
      </c>
      <c r="L508" s="41">
        <v>0</v>
      </c>
      <c r="M508" s="41">
        <v>0</v>
      </c>
      <c r="N508" s="41">
        <v>0</v>
      </c>
      <c r="O508" s="41">
        <v>0</v>
      </c>
      <c r="P508" s="50">
        <f t="shared" si="34"/>
        <v>0</v>
      </c>
    </row>
    <row r="509" spans="1:16" hidden="1" x14ac:dyDescent="0.25">
      <c r="A509" s="306" t="str">
        <f>IF(B509=1,A465,"")</f>
        <v/>
      </c>
      <c r="B509" s="43" t="str">
        <f t="shared" si="33"/>
        <v/>
      </c>
      <c r="C509" s="117">
        <f>CAD!$F$25</f>
        <v>0</v>
      </c>
      <c r="D509" s="41">
        <v>0</v>
      </c>
      <c r="E509" s="41">
        <v>0</v>
      </c>
      <c r="F509" s="41">
        <v>0</v>
      </c>
      <c r="G509" s="41">
        <v>0</v>
      </c>
      <c r="H509" s="41">
        <v>0</v>
      </c>
      <c r="I509" s="41">
        <v>0</v>
      </c>
      <c r="J509" s="41">
        <v>0</v>
      </c>
      <c r="K509" s="41">
        <v>0</v>
      </c>
      <c r="L509" s="41">
        <v>0</v>
      </c>
      <c r="M509" s="41">
        <v>0</v>
      </c>
      <c r="N509" s="41">
        <v>0</v>
      </c>
      <c r="O509" s="41">
        <v>0</v>
      </c>
      <c r="P509" s="50">
        <f t="shared" si="34"/>
        <v>0</v>
      </c>
    </row>
    <row r="510" spans="1:16" hidden="1" x14ac:dyDescent="0.25">
      <c r="A510" s="306" t="str">
        <f>IF(B510=1,A465,"")</f>
        <v/>
      </c>
      <c r="B510" s="43" t="str">
        <f t="shared" si="33"/>
        <v/>
      </c>
      <c r="C510" s="117">
        <f>CAD!$F$26</f>
        <v>0</v>
      </c>
      <c r="D510" s="41">
        <v>0</v>
      </c>
      <c r="E510" s="41">
        <v>0</v>
      </c>
      <c r="F510" s="41">
        <v>0</v>
      </c>
      <c r="G510" s="41">
        <v>0</v>
      </c>
      <c r="H510" s="41">
        <v>0</v>
      </c>
      <c r="I510" s="41">
        <v>0</v>
      </c>
      <c r="J510" s="41">
        <v>0</v>
      </c>
      <c r="K510" s="41">
        <v>0</v>
      </c>
      <c r="L510" s="41">
        <v>0</v>
      </c>
      <c r="M510" s="41">
        <v>0</v>
      </c>
      <c r="N510" s="41">
        <v>0</v>
      </c>
      <c r="O510" s="41">
        <v>0</v>
      </c>
      <c r="P510" s="50">
        <f t="shared" si="34"/>
        <v>0</v>
      </c>
    </row>
    <row r="511" spans="1:16" hidden="1" x14ac:dyDescent="0.25">
      <c r="A511" s="306" t="str">
        <f>IF(B511=1,A465,"")</f>
        <v/>
      </c>
      <c r="B511" s="43" t="str">
        <f t="shared" si="33"/>
        <v/>
      </c>
      <c r="C511" s="117">
        <f>CAD!$F$27</f>
        <v>0</v>
      </c>
      <c r="D511" s="41">
        <v>0</v>
      </c>
      <c r="E511" s="41">
        <v>0</v>
      </c>
      <c r="F511" s="41">
        <v>0</v>
      </c>
      <c r="G511" s="41">
        <v>0</v>
      </c>
      <c r="H511" s="41">
        <v>0</v>
      </c>
      <c r="I511" s="41">
        <v>0</v>
      </c>
      <c r="J511" s="41">
        <v>0</v>
      </c>
      <c r="K511" s="41">
        <v>0</v>
      </c>
      <c r="L511" s="41">
        <v>0</v>
      </c>
      <c r="M511" s="41">
        <v>0</v>
      </c>
      <c r="N511" s="41">
        <v>0</v>
      </c>
      <c r="O511" s="41">
        <v>0</v>
      </c>
      <c r="P511" s="50">
        <f t="shared" si="34"/>
        <v>0</v>
      </c>
    </row>
    <row r="512" spans="1:16" hidden="1" x14ac:dyDescent="0.25">
      <c r="A512" s="306" t="str">
        <f>IF(B512=1,A465,"")</f>
        <v/>
      </c>
      <c r="B512" s="43" t="str">
        <f t="shared" si="33"/>
        <v/>
      </c>
      <c r="C512" s="117">
        <f>CAD!$F$28</f>
        <v>0</v>
      </c>
      <c r="D512" s="41">
        <v>0</v>
      </c>
      <c r="E512" s="41">
        <v>0</v>
      </c>
      <c r="F512" s="41">
        <v>0</v>
      </c>
      <c r="G512" s="41">
        <v>0</v>
      </c>
      <c r="H512" s="41">
        <v>0</v>
      </c>
      <c r="I512" s="41">
        <v>0</v>
      </c>
      <c r="J512" s="41">
        <v>0</v>
      </c>
      <c r="K512" s="41">
        <v>0</v>
      </c>
      <c r="L512" s="41">
        <v>0</v>
      </c>
      <c r="M512" s="41">
        <v>0</v>
      </c>
      <c r="N512" s="41">
        <v>0</v>
      </c>
      <c r="O512" s="41">
        <v>0</v>
      </c>
      <c r="P512" s="50">
        <f t="shared" si="34"/>
        <v>0</v>
      </c>
    </row>
    <row r="513" spans="1:20" hidden="1" x14ac:dyDescent="0.25">
      <c r="A513" s="306" t="str">
        <f>IF(B513=1,A465,"")</f>
        <v/>
      </c>
      <c r="B513" s="43" t="str">
        <f t="shared" si="33"/>
        <v/>
      </c>
      <c r="C513" s="117">
        <f>CAD!$F$29</f>
        <v>0</v>
      </c>
      <c r="D513" s="41">
        <v>0</v>
      </c>
      <c r="E513" s="41">
        <v>0</v>
      </c>
      <c r="F513" s="41">
        <v>0</v>
      </c>
      <c r="G513" s="41">
        <v>0</v>
      </c>
      <c r="H513" s="41">
        <v>0</v>
      </c>
      <c r="I513" s="41">
        <v>0</v>
      </c>
      <c r="J513" s="41">
        <v>0</v>
      </c>
      <c r="K513" s="41">
        <v>0</v>
      </c>
      <c r="L513" s="41">
        <v>0</v>
      </c>
      <c r="M513" s="41">
        <v>0</v>
      </c>
      <c r="N513" s="41">
        <v>0</v>
      </c>
      <c r="O513" s="41">
        <v>0</v>
      </c>
      <c r="P513" s="50">
        <f t="shared" si="34"/>
        <v>0</v>
      </c>
    </row>
    <row r="514" spans="1:20" hidden="1" x14ac:dyDescent="0.25">
      <c r="A514" s="306" t="str">
        <f>IF(B514=1,A465,"")</f>
        <v/>
      </c>
      <c r="B514" s="43" t="str">
        <f t="shared" si="33"/>
        <v/>
      </c>
      <c r="C514" s="117">
        <f>CAD!$F$30</f>
        <v>0</v>
      </c>
      <c r="D514" s="41">
        <v>0</v>
      </c>
      <c r="E514" s="41">
        <v>0</v>
      </c>
      <c r="F514" s="41">
        <v>0</v>
      </c>
      <c r="G514" s="41">
        <v>0</v>
      </c>
      <c r="H514" s="41">
        <v>0</v>
      </c>
      <c r="I514" s="41">
        <v>0</v>
      </c>
      <c r="J514" s="41">
        <v>0</v>
      </c>
      <c r="K514" s="41">
        <v>0</v>
      </c>
      <c r="L514" s="41">
        <v>0</v>
      </c>
      <c r="M514" s="41">
        <v>0</v>
      </c>
      <c r="N514" s="41">
        <v>0</v>
      </c>
      <c r="O514" s="41">
        <v>0</v>
      </c>
      <c r="P514" s="50">
        <f t="shared" si="34"/>
        <v>0</v>
      </c>
    </row>
    <row r="515" spans="1:20" hidden="1" x14ac:dyDescent="0.25">
      <c r="A515" s="306" t="str">
        <f>IF(B515=1,A465,"")</f>
        <v/>
      </c>
      <c r="B515" s="43" t="str">
        <f t="shared" si="33"/>
        <v/>
      </c>
      <c r="C515" s="117">
        <f>CAD!$F$31</f>
        <v>0</v>
      </c>
      <c r="D515" s="41">
        <v>0</v>
      </c>
      <c r="E515" s="41">
        <v>0</v>
      </c>
      <c r="F515" s="41">
        <v>0</v>
      </c>
      <c r="G515" s="41">
        <v>0</v>
      </c>
      <c r="H515" s="41">
        <v>0</v>
      </c>
      <c r="I515" s="41">
        <v>0</v>
      </c>
      <c r="J515" s="41">
        <v>0</v>
      </c>
      <c r="K515" s="41">
        <v>0</v>
      </c>
      <c r="L515" s="41">
        <v>0</v>
      </c>
      <c r="M515" s="41">
        <v>0</v>
      </c>
      <c r="N515" s="41">
        <v>0</v>
      </c>
      <c r="O515" s="41">
        <v>0</v>
      </c>
      <c r="P515" s="50">
        <f t="shared" si="34"/>
        <v>0</v>
      </c>
      <c r="T515" s="9"/>
    </row>
    <row r="516" spans="1:20" hidden="1" x14ac:dyDescent="0.25">
      <c r="A516" s="306">
        <f>A465</f>
        <v>2026</v>
      </c>
      <c r="P516" s="47"/>
    </row>
    <row r="517" spans="1:20" ht="15.75" hidden="1" thickBot="1" x14ac:dyDescent="0.3">
      <c r="A517" s="306">
        <f>A465</f>
        <v>2026</v>
      </c>
      <c r="C517" s="155" t="s">
        <v>208</v>
      </c>
      <c r="D517" s="156">
        <f>PREV_D!D459</f>
        <v>0</v>
      </c>
      <c r="E517" s="156">
        <f>PREV_D!E459</f>
        <v>0</v>
      </c>
      <c r="F517" s="156">
        <f>PREV_D!F459</f>
        <v>0</v>
      </c>
      <c r="G517" s="156">
        <f>PREV_D!G459</f>
        <v>0</v>
      </c>
      <c r="H517" s="156">
        <f>PREV_D!H459</f>
        <v>0</v>
      </c>
      <c r="I517" s="156">
        <f>PREV_D!I459</f>
        <v>0</v>
      </c>
      <c r="J517" s="156">
        <f>PREV_D!J459</f>
        <v>0</v>
      </c>
      <c r="K517" s="156">
        <f>PREV_D!K459</f>
        <v>0</v>
      </c>
      <c r="L517" s="156">
        <f>PREV_D!L459</f>
        <v>0</v>
      </c>
      <c r="M517" s="156">
        <f>PREV_D!M459</f>
        <v>0</v>
      </c>
      <c r="N517" s="156">
        <f>PREV_D!N459</f>
        <v>0</v>
      </c>
      <c r="O517" s="156">
        <f>PREV_D!O459</f>
        <v>0</v>
      </c>
      <c r="P517" s="157">
        <f>SUM(D517:O517)</f>
        <v>0</v>
      </c>
    </row>
    <row r="518" spans="1:20" hidden="1" x14ac:dyDescent="0.25">
      <c r="A518" s="306">
        <f>A465</f>
        <v>2026</v>
      </c>
      <c r="P518" s="47"/>
    </row>
    <row r="519" spans="1:20" hidden="1" x14ac:dyDescent="0.25">
      <c r="A519" s="306">
        <f>A465</f>
        <v>2026</v>
      </c>
      <c r="C519" s="74" t="s">
        <v>209</v>
      </c>
      <c r="D519" s="38">
        <f>D465-D517</f>
        <v>0</v>
      </c>
      <c r="E519" s="38">
        <f t="shared" ref="E519:P519" si="35">E465-E517</f>
        <v>0</v>
      </c>
      <c r="F519" s="38">
        <f t="shared" si="35"/>
        <v>0</v>
      </c>
      <c r="G519" s="38">
        <f t="shared" si="35"/>
        <v>0</v>
      </c>
      <c r="H519" s="38">
        <f t="shared" si="35"/>
        <v>0</v>
      </c>
      <c r="I519" s="38">
        <f t="shared" si="35"/>
        <v>0</v>
      </c>
      <c r="J519" s="38">
        <f t="shared" si="35"/>
        <v>0</v>
      </c>
      <c r="K519" s="38">
        <f t="shared" si="35"/>
        <v>0</v>
      </c>
      <c r="L519" s="38">
        <f t="shared" si="35"/>
        <v>0</v>
      </c>
      <c r="M519" s="38">
        <f t="shared" si="35"/>
        <v>0</v>
      </c>
      <c r="N519" s="38">
        <f t="shared" si="35"/>
        <v>0</v>
      </c>
      <c r="O519" s="38">
        <f t="shared" si="35"/>
        <v>0</v>
      </c>
      <c r="P519" s="48">
        <f t="shared" si="35"/>
        <v>0</v>
      </c>
    </row>
    <row r="520" spans="1:20" hidden="1" x14ac:dyDescent="0.25">
      <c r="A520" s="306"/>
    </row>
    <row r="521" spans="1:20" hidden="1" x14ac:dyDescent="0.25">
      <c r="A521" s="306"/>
    </row>
    <row r="522" spans="1:20" ht="15" hidden="1" customHeight="1" thickBot="1" x14ac:dyDescent="0.3">
      <c r="A522" s="306">
        <f>A465+1</f>
        <v>2027</v>
      </c>
      <c r="C522" s="158" t="s">
        <v>207</v>
      </c>
      <c r="D522" s="160">
        <f t="shared" ref="D522:P522" si="36">SUM(D523:D572)</f>
        <v>0</v>
      </c>
      <c r="E522" s="160">
        <f t="shared" si="36"/>
        <v>0</v>
      </c>
      <c r="F522" s="160">
        <f t="shared" si="36"/>
        <v>0</v>
      </c>
      <c r="G522" s="160">
        <f t="shared" si="36"/>
        <v>0</v>
      </c>
      <c r="H522" s="160">
        <f t="shared" si="36"/>
        <v>0</v>
      </c>
      <c r="I522" s="160">
        <f t="shared" si="36"/>
        <v>0</v>
      </c>
      <c r="J522" s="160">
        <f t="shared" si="36"/>
        <v>0</v>
      </c>
      <c r="K522" s="160">
        <f t="shared" si="36"/>
        <v>0</v>
      </c>
      <c r="L522" s="160">
        <f t="shared" si="36"/>
        <v>0</v>
      </c>
      <c r="M522" s="160">
        <f t="shared" si="36"/>
        <v>0</v>
      </c>
      <c r="N522" s="160">
        <f t="shared" si="36"/>
        <v>0</v>
      </c>
      <c r="O522" s="160">
        <f t="shared" si="36"/>
        <v>0</v>
      </c>
      <c r="P522" s="160">
        <f t="shared" si="36"/>
        <v>0</v>
      </c>
    </row>
    <row r="523" spans="1:20" hidden="1" x14ac:dyDescent="0.25">
      <c r="A523" s="306">
        <f>IF(B523=1,A522,"")</f>
        <v>2027</v>
      </c>
      <c r="B523" s="43">
        <f>IF(C523&lt;&gt;0,1,"")</f>
        <v>1</v>
      </c>
      <c r="C523" s="154" t="str">
        <f>CAD!$D$7</f>
        <v>SALÁRIOS</v>
      </c>
      <c r="D523" s="42">
        <v>0</v>
      </c>
      <c r="E523" s="42">
        <v>0</v>
      </c>
      <c r="F523" s="42">
        <v>0</v>
      </c>
      <c r="G523" s="42">
        <v>0</v>
      </c>
      <c r="H523" s="42">
        <v>0</v>
      </c>
      <c r="I523" s="42">
        <v>0</v>
      </c>
      <c r="J523" s="42">
        <v>0</v>
      </c>
      <c r="K523" s="42">
        <v>0</v>
      </c>
      <c r="L523" s="42">
        <v>0</v>
      </c>
      <c r="M523" s="42">
        <v>0</v>
      </c>
      <c r="N523" s="42">
        <v>0</v>
      </c>
      <c r="O523" s="42">
        <v>0</v>
      </c>
      <c r="P523" s="115">
        <f>SUM(D523:O523)</f>
        <v>0</v>
      </c>
    </row>
    <row r="524" spans="1:20" hidden="1" x14ac:dyDescent="0.25">
      <c r="A524" s="306">
        <f>IF(B524=1,A522,"")</f>
        <v>2027</v>
      </c>
      <c r="B524" s="43">
        <f t="shared" ref="B524:B572" si="37">IF(C524&lt;&gt;0,1,"")</f>
        <v>1</v>
      </c>
      <c r="C524" s="154" t="str">
        <f>CAD!$D$8</f>
        <v>RELATÓRIOS</v>
      </c>
      <c r="D524" s="42">
        <v>0</v>
      </c>
      <c r="E524" s="42">
        <v>0</v>
      </c>
      <c r="F524" s="42">
        <v>0</v>
      </c>
      <c r="G524" s="42">
        <v>0</v>
      </c>
      <c r="H524" s="42">
        <v>0</v>
      </c>
      <c r="I524" s="42">
        <v>0</v>
      </c>
      <c r="J524" s="42">
        <v>0</v>
      </c>
      <c r="K524" s="42">
        <v>0</v>
      </c>
      <c r="L524" s="42">
        <v>0</v>
      </c>
      <c r="M524" s="42">
        <v>0</v>
      </c>
      <c r="N524" s="42">
        <v>0</v>
      </c>
      <c r="O524" s="42">
        <v>0</v>
      </c>
      <c r="P524" s="50">
        <f t="shared" ref="P524:P572" si="38">SUM(D524:O524)</f>
        <v>0</v>
      </c>
    </row>
    <row r="525" spans="1:20" hidden="1" x14ac:dyDescent="0.25">
      <c r="A525" s="306">
        <f>IF(B525=1,A522,"")</f>
        <v>2027</v>
      </c>
      <c r="B525" s="43">
        <f t="shared" si="37"/>
        <v>1</v>
      </c>
      <c r="C525" s="117" t="str">
        <f>CAD!$D$9</f>
        <v>HORAS EXTRAS</v>
      </c>
      <c r="D525" s="41">
        <v>0</v>
      </c>
      <c r="E525" s="41">
        <v>0</v>
      </c>
      <c r="F525" s="41">
        <v>0</v>
      </c>
      <c r="G525" s="41">
        <v>0</v>
      </c>
      <c r="H525" s="41">
        <v>0</v>
      </c>
      <c r="I525" s="41">
        <v>0</v>
      </c>
      <c r="J525" s="41">
        <v>0</v>
      </c>
      <c r="K525" s="41">
        <v>0</v>
      </c>
      <c r="L525" s="41">
        <v>0</v>
      </c>
      <c r="M525" s="41">
        <v>0</v>
      </c>
      <c r="N525" s="41">
        <v>0</v>
      </c>
      <c r="O525" s="41">
        <v>0</v>
      </c>
      <c r="P525" s="50">
        <f t="shared" si="38"/>
        <v>0</v>
      </c>
    </row>
    <row r="526" spans="1:20" hidden="1" x14ac:dyDescent="0.25">
      <c r="A526" s="306">
        <f>IF(B526=1,A522,"")</f>
        <v>2027</v>
      </c>
      <c r="B526" s="43">
        <f t="shared" si="37"/>
        <v>1</v>
      </c>
      <c r="C526" s="117" t="str">
        <f>CAD!$D$10</f>
        <v>OUTROS</v>
      </c>
      <c r="D526" s="41">
        <v>0</v>
      </c>
      <c r="E526" s="41">
        <v>0</v>
      </c>
      <c r="F526" s="41">
        <v>0</v>
      </c>
      <c r="G526" s="41">
        <v>0</v>
      </c>
      <c r="H526" s="41">
        <v>0</v>
      </c>
      <c r="I526" s="41">
        <v>0</v>
      </c>
      <c r="J526" s="41">
        <v>0</v>
      </c>
      <c r="K526" s="41">
        <v>0</v>
      </c>
      <c r="L526" s="41">
        <v>0</v>
      </c>
      <c r="M526" s="41">
        <v>0</v>
      </c>
      <c r="N526" s="41">
        <v>0</v>
      </c>
      <c r="O526" s="41">
        <v>0</v>
      </c>
      <c r="P526" s="50">
        <f t="shared" si="38"/>
        <v>0</v>
      </c>
    </row>
    <row r="527" spans="1:20" hidden="1" x14ac:dyDescent="0.25">
      <c r="A527" s="306">
        <f>IF(B527=1,A522,"")</f>
        <v>2027</v>
      </c>
      <c r="B527" s="43">
        <f t="shared" si="37"/>
        <v>1</v>
      </c>
      <c r="C527" s="117" t="str">
        <f>CAD!$D$11</f>
        <v>ALUGUÉIS</v>
      </c>
      <c r="D527" s="41">
        <v>0</v>
      </c>
      <c r="E527" s="41">
        <v>0</v>
      </c>
      <c r="F527" s="41">
        <v>0</v>
      </c>
      <c r="G527" s="41">
        <v>0</v>
      </c>
      <c r="H527" s="41">
        <v>0</v>
      </c>
      <c r="I527" s="41">
        <v>0</v>
      </c>
      <c r="J527" s="41">
        <v>0</v>
      </c>
      <c r="K527" s="41">
        <v>0</v>
      </c>
      <c r="L527" s="41">
        <v>0</v>
      </c>
      <c r="M527" s="41">
        <v>0</v>
      </c>
      <c r="N527" s="41">
        <v>0</v>
      </c>
      <c r="O527" s="41">
        <v>0</v>
      </c>
      <c r="P527" s="50">
        <f t="shared" si="38"/>
        <v>0</v>
      </c>
    </row>
    <row r="528" spans="1:20" hidden="1" x14ac:dyDescent="0.25">
      <c r="A528" s="306">
        <f>IF(B528=1,A522,"")</f>
        <v>2027</v>
      </c>
      <c r="B528" s="43">
        <f t="shared" si="37"/>
        <v>1</v>
      </c>
      <c r="C528" s="117" t="str">
        <f>CAD!$D$12</f>
        <v>VENDA DE IMÓVEIS</v>
      </c>
      <c r="D528" s="41">
        <v>0</v>
      </c>
      <c r="E528" s="41">
        <v>0</v>
      </c>
      <c r="F528" s="41">
        <v>0</v>
      </c>
      <c r="G528" s="41">
        <v>0</v>
      </c>
      <c r="H528" s="41">
        <v>0</v>
      </c>
      <c r="I528" s="41">
        <v>0</v>
      </c>
      <c r="J528" s="41">
        <v>0</v>
      </c>
      <c r="K528" s="41">
        <v>0</v>
      </c>
      <c r="L528" s="41">
        <v>0</v>
      </c>
      <c r="M528" s="41">
        <v>0</v>
      </c>
      <c r="N528" s="41">
        <v>0</v>
      </c>
      <c r="O528" s="41">
        <v>0</v>
      </c>
      <c r="P528" s="50">
        <f t="shared" si="38"/>
        <v>0</v>
      </c>
    </row>
    <row r="529" spans="1:16" hidden="1" x14ac:dyDescent="0.25">
      <c r="A529" s="306">
        <f>IF(B529=1,A522,"")</f>
        <v>2027</v>
      </c>
      <c r="B529" s="43">
        <f t="shared" si="37"/>
        <v>1</v>
      </c>
      <c r="C529" s="117" t="str">
        <f>CAD!$D$13</f>
        <v>13º SALÁRIO</v>
      </c>
      <c r="D529" s="41">
        <v>0</v>
      </c>
      <c r="E529" s="41">
        <v>0</v>
      </c>
      <c r="F529" s="41">
        <v>0</v>
      </c>
      <c r="G529" s="41">
        <v>0</v>
      </c>
      <c r="H529" s="41">
        <v>0</v>
      </c>
      <c r="I529" s="41">
        <v>0</v>
      </c>
      <c r="J529" s="41">
        <v>0</v>
      </c>
      <c r="K529" s="41">
        <v>0</v>
      </c>
      <c r="L529" s="41">
        <v>0</v>
      </c>
      <c r="M529" s="41">
        <v>0</v>
      </c>
      <c r="N529" s="41">
        <v>0</v>
      </c>
      <c r="O529" s="41">
        <v>0</v>
      </c>
      <c r="P529" s="50">
        <f t="shared" si="38"/>
        <v>0</v>
      </c>
    </row>
    <row r="530" spans="1:16" hidden="1" x14ac:dyDescent="0.25">
      <c r="A530" s="306">
        <f>IF(B530=1,A522,"")</f>
        <v>2027</v>
      </c>
      <c r="B530" s="43">
        <f t="shared" si="37"/>
        <v>1</v>
      </c>
      <c r="C530" s="117" t="str">
        <f>CAD!$D$14</f>
        <v>FÉRIAS</v>
      </c>
      <c r="D530" s="41">
        <v>0</v>
      </c>
      <c r="E530" s="41">
        <v>0</v>
      </c>
      <c r="F530" s="41">
        <v>0</v>
      </c>
      <c r="G530" s="41">
        <v>0</v>
      </c>
      <c r="H530" s="41">
        <v>0</v>
      </c>
      <c r="I530" s="41">
        <v>0</v>
      </c>
      <c r="J530" s="41">
        <v>0</v>
      </c>
      <c r="K530" s="41">
        <v>0</v>
      </c>
      <c r="L530" s="41">
        <v>0</v>
      </c>
      <c r="M530" s="41">
        <v>0</v>
      </c>
      <c r="N530" s="41">
        <v>0</v>
      </c>
      <c r="O530" s="41">
        <v>0</v>
      </c>
      <c r="P530" s="50">
        <f t="shared" si="38"/>
        <v>0</v>
      </c>
    </row>
    <row r="531" spans="1:16" hidden="1" x14ac:dyDescent="0.25">
      <c r="A531" s="306">
        <f>IF(B531=1,A522,"")</f>
        <v>2027</v>
      </c>
      <c r="B531" s="43">
        <f t="shared" si="37"/>
        <v>1</v>
      </c>
      <c r="C531" s="117" t="str">
        <f>CAD!$D$15</f>
        <v>RENDIMENTOS</v>
      </c>
      <c r="D531" s="41">
        <v>0</v>
      </c>
      <c r="E531" s="41">
        <v>0</v>
      </c>
      <c r="F531" s="41">
        <v>0</v>
      </c>
      <c r="G531" s="41">
        <v>0</v>
      </c>
      <c r="H531" s="41">
        <v>0</v>
      </c>
      <c r="I531" s="41">
        <v>0</v>
      </c>
      <c r="J531" s="41">
        <v>0</v>
      </c>
      <c r="K531" s="41">
        <v>0</v>
      </c>
      <c r="L531" s="41">
        <v>0</v>
      </c>
      <c r="M531" s="41">
        <v>0</v>
      </c>
      <c r="N531" s="41">
        <v>0</v>
      </c>
      <c r="O531" s="41">
        <v>0</v>
      </c>
      <c r="P531" s="50">
        <f t="shared" si="38"/>
        <v>0</v>
      </c>
    </row>
    <row r="532" spans="1:16" hidden="1" x14ac:dyDescent="0.25">
      <c r="A532" s="306" t="str">
        <f>IF(B532=1,A522,"")</f>
        <v/>
      </c>
      <c r="B532" s="43" t="str">
        <f t="shared" si="37"/>
        <v/>
      </c>
      <c r="C532" s="117">
        <f>CAD!$D$16</f>
        <v>0</v>
      </c>
      <c r="D532" s="41">
        <v>0</v>
      </c>
      <c r="E532" s="41">
        <v>0</v>
      </c>
      <c r="F532" s="41">
        <v>0</v>
      </c>
      <c r="G532" s="41">
        <v>0</v>
      </c>
      <c r="H532" s="41">
        <v>0</v>
      </c>
      <c r="I532" s="41">
        <v>0</v>
      </c>
      <c r="J532" s="41">
        <v>0</v>
      </c>
      <c r="K532" s="41">
        <v>0</v>
      </c>
      <c r="L532" s="41">
        <v>0</v>
      </c>
      <c r="M532" s="41">
        <v>0</v>
      </c>
      <c r="N532" s="41">
        <v>0</v>
      </c>
      <c r="O532" s="41">
        <v>0</v>
      </c>
      <c r="P532" s="50">
        <f t="shared" si="38"/>
        <v>0</v>
      </c>
    </row>
    <row r="533" spans="1:16" hidden="1" x14ac:dyDescent="0.25">
      <c r="A533" s="306" t="str">
        <f>IF(B533=1,A522,"")</f>
        <v/>
      </c>
      <c r="B533" s="43" t="str">
        <f t="shared" si="37"/>
        <v/>
      </c>
      <c r="C533" s="117">
        <f>CAD!$D$17</f>
        <v>0</v>
      </c>
      <c r="D533" s="41">
        <v>0</v>
      </c>
      <c r="E533" s="41">
        <v>0</v>
      </c>
      <c r="F533" s="41">
        <v>0</v>
      </c>
      <c r="G533" s="41">
        <v>0</v>
      </c>
      <c r="H533" s="41">
        <v>0</v>
      </c>
      <c r="I533" s="41">
        <v>0</v>
      </c>
      <c r="J533" s="41">
        <v>0</v>
      </c>
      <c r="K533" s="41">
        <v>0</v>
      </c>
      <c r="L533" s="41">
        <v>0</v>
      </c>
      <c r="M533" s="41">
        <v>0</v>
      </c>
      <c r="N533" s="41">
        <v>0</v>
      </c>
      <c r="O533" s="41">
        <v>0</v>
      </c>
      <c r="P533" s="50">
        <f t="shared" si="38"/>
        <v>0</v>
      </c>
    </row>
    <row r="534" spans="1:16" hidden="1" x14ac:dyDescent="0.25">
      <c r="A534" s="306" t="str">
        <f>IF(B534=1,A522,"")</f>
        <v/>
      </c>
      <c r="B534" s="43" t="str">
        <f t="shared" si="37"/>
        <v/>
      </c>
      <c r="C534" s="117">
        <f>CAD!$D$18</f>
        <v>0</v>
      </c>
      <c r="D534" s="41">
        <v>0</v>
      </c>
      <c r="E534" s="41">
        <v>0</v>
      </c>
      <c r="F534" s="41">
        <v>0</v>
      </c>
      <c r="G534" s="41">
        <v>0</v>
      </c>
      <c r="H534" s="41">
        <v>0</v>
      </c>
      <c r="I534" s="41">
        <v>0</v>
      </c>
      <c r="J534" s="41">
        <v>0</v>
      </c>
      <c r="K534" s="41">
        <v>0</v>
      </c>
      <c r="L534" s="41">
        <v>0</v>
      </c>
      <c r="M534" s="41">
        <v>0</v>
      </c>
      <c r="N534" s="41">
        <v>0</v>
      </c>
      <c r="O534" s="41">
        <v>0</v>
      </c>
      <c r="P534" s="50">
        <f t="shared" si="38"/>
        <v>0</v>
      </c>
    </row>
    <row r="535" spans="1:16" hidden="1" x14ac:dyDescent="0.25">
      <c r="A535" s="306" t="str">
        <f>IF(B535=1,A522,"")</f>
        <v/>
      </c>
      <c r="B535" s="43" t="str">
        <f t="shared" si="37"/>
        <v/>
      </c>
      <c r="C535" s="117">
        <f>CAD!$D$19</f>
        <v>0</v>
      </c>
      <c r="D535" s="41">
        <v>0</v>
      </c>
      <c r="E535" s="41">
        <v>0</v>
      </c>
      <c r="F535" s="41">
        <v>0</v>
      </c>
      <c r="G535" s="41">
        <v>0</v>
      </c>
      <c r="H535" s="41">
        <v>0</v>
      </c>
      <c r="I535" s="41">
        <v>0</v>
      </c>
      <c r="J535" s="41">
        <v>0</v>
      </c>
      <c r="K535" s="41">
        <v>0</v>
      </c>
      <c r="L535" s="41">
        <v>0</v>
      </c>
      <c r="M535" s="41">
        <v>0</v>
      </c>
      <c r="N535" s="41">
        <v>0</v>
      </c>
      <c r="O535" s="41">
        <v>0</v>
      </c>
      <c r="P535" s="50">
        <f t="shared" si="38"/>
        <v>0</v>
      </c>
    </row>
    <row r="536" spans="1:16" hidden="1" x14ac:dyDescent="0.25">
      <c r="A536" s="306" t="str">
        <f>IF(B536=1,A522,"")</f>
        <v/>
      </c>
      <c r="B536" s="43" t="str">
        <f t="shared" si="37"/>
        <v/>
      </c>
      <c r="C536" s="117">
        <f>CAD!$D$20</f>
        <v>0</v>
      </c>
      <c r="D536" s="41">
        <v>0</v>
      </c>
      <c r="E536" s="41">
        <v>0</v>
      </c>
      <c r="F536" s="41">
        <v>0</v>
      </c>
      <c r="G536" s="41">
        <v>0</v>
      </c>
      <c r="H536" s="41">
        <v>0</v>
      </c>
      <c r="I536" s="41">
        <v>0</v>
      </c>
      <c r="J536" s="41">
        <v>0</v>
      </c>
      <c r="K536" s="41">
        <v>0</v>
      </c>
      <c r="L536" s="41">
        <v>0</v>
      </c>
      <c r="M536" s="41">
        <v>0</v>
      </c>
      <c r="N536" s="41">
        <v>0</v>
      </c>
      <c r="O536" s="41">
        <v>0</v>
      </c>
      <c r="P536" s="50">
        <f t="shared" si="38"/>
        <v>0</v>
      </c>
    </row>
    <row r="537" spans="1:16" hidden="1" x14ac:dyDescent="0.25">
      <c r="A537" s="306" t="str">
        <f>IF(B537=1,A522,"")</f>
        <v/>
      </c>
      <c r="B537" s="43" t="str">
        <f t="shared" si="37"/>
        <v/>
      </c>
      <c r="C537" s="117">
        <f>CAD!$D$21</f>
        <v>0</v>
      </c>
      <c r="D537" s="41">
        <v>0</v>
      </c>
      <c r="E537" s="41">
        <v>0</v>
      </c>
      <c r="F537" s="41">
        <v>0</v>
      </c>
      <c r="G537" s="41">
        <v>0</v>
      </c>
      <c r="H537" s="41">
        <v>0</v>
      </c>
      <c r="I537" s="41">
        <v>0</v>
      </c>
      <c r="J537" s="41">
        <v>0</v>
      </c>
      <c r="K537" s="41">
        <v>0</v>
      </c>
      <c r="L537" s="41">
        <v>0</v>
      </c>
      <c r="M537" s="41">
        <v>0</v>
      </c>
      <c r="N537" s="41">
        <v>0</v>
      </c>
      <c r="O537" s="41">
        <v>0</v>
      </c>
      <c r="P537" s="50">
        <f t="shared" si="38"/>
        <v>0</v>
      </c>
    </row>
    <row r="538" spans="1:16" hidden="1" x14ac:dyDescent="0.25">
      <c r="A538" s="306" t="str">
        <f>IF(B538=1,A522,"")</f>
        <v/>
      </c>
      <c r="B538" s="43" t="str">
        <f t="shared" si="37"/>
        <v/>
      </c>
      <c r="C538" s="117">
        <f>CAD!$D$22</f>
        <v>0</v>
      </c>
      <c r="D538" s="41">
        <v>0</v>
      </c>
      <c r="E538" s="41">
        <v>0</v>
      </c>
      <c r="F538" s="41">
        <v>0</v>
      </c>
      <c r="G538" s="41">
        <v>0</v>
      </c>
      <c r="H538" s="41">
        <v>0</v>
      </c>
      <c r="I538" s="41">
        <v>0</v>
      </c>
      <c r="J538" s="41">
        <v>0</v>
      </c>
      <c r="K538" s="41">
        <v>0</v>
      </c>
      <c r="L538" s="41">
        <v>0</v>
      </c>
      <c r="M538" s="41">
        <v>0</v>
      </c>
      <c r="N538" s="41">
        <v>0</v>
      </c>
      <c r="O538" s="41">
        <v>0</v>
      </c>
      <c r="P538" s="50">
        <f t="shared" si="38"/>
        <v>0</v>
      </c>
    </row>
    <row r="539" spans="1:16" hidden="1" x14ac:dyDescent="0.25">
      <c r="A539" s="306" t="str">
        <f>IF(B539=1,A522,"")</f>
        <v/>
      </c>
      <c r="B539" s="43" t="str">
        <f t="shared" si="37"/>
        <v/>
      </c>
      <c r="C539" s="117">
        <f>CAD!$D$23</f>
        <v>0</v>
      </c>
      <c r="D539" s="41">
        <v>0</v>
      </c>
      <c r="E539" s="41">
        <v>0</v>
      </c>
      <c r="F539" s="41">
        <v>0</v>
      </c>
      <c r="G539" s="41">
        <v>0</v>
      </c>
      <c r="H539" s="41">
        <v>0</v>
      </c>
      <c r="I539" s="41">
        <v>0</v>
      </c>
      <c r="J539" s="41">
        <v>0</v>
      </c>
      <c r="K539" s="41">
        <v>0</v>
      </c>
      <c r="L539" s="41">
        <v>0</v>
      </c>
      <c r="M539" s="41">
        <v>0</v>
      </c>
      <c r="N539" s="41">
        <v>0</v>
      </c>
      <c r="O539" s="41">
        <v>0</v>
      </c>
      <c r="P539" s="50">
        <f t="shared" si="38"/>
        <v>0</v>
      </c>
    </row>
    <row r="540" spans="1:16" hidden="1" x14ac:dyDescent="0.25">
      <c r="A540" s="306" t="str">
        <f>IF(B540=1,A522,"")</f>
        <v/>
      </c>
      <c r="B540" s="43" t="str">
        <f t="shared" si="37"/>
        <v/>
      </c>
      <c r="C540" s="117">
        <f>CAD!$D$24</f>
        <v>0</v>
      </c>
      <c r="D540" s="41">
        <v>0</v>
      </c>
      <c r="E540" s="41">
        <v>0</v>
      </c>
      <c r="F540" s="41">
        <v>0</v>
      </c>
      <c r="G540" s="41">
        <v>0</v>
      </c>
      <c r="H540" s="41">
        <v>0</v>
      </c>
      <c r="I540" s="41">
        <v>0</v>
      </c>
      <c r="J540" s="41">
        <v>0</v>
      </c>
      <c r="K540" s="41">
        <v>0</v>
      </c>
      <c r="L540" s="41">
        <v>0</v>
      </c>
      <c r="M540" s="41">
        <v>0</v>
      </c>
      <c r="N540" s="41">
        <v>0</v>
      </c>
      <c r="O540" s="41">
        <v>0</v>
      </c>
      <c r="P540" s="50">
        <f t="shared" si="38"/>
        <v>0</v>
      </c>
    </row>
    <row r="541" spans="1:16" hidden="1" x14ac:dyDescent="0.25">
      <c r="A541" s="306" t="str">
        <f>IF(B541=1,A522,"")</f>
        <v/>
      </c>
      <c r="B541" s="43" t="str">
        <f t="shared" si="37"/>
        <v/>
      </c>
      <c r="C541" s="117">
        <f>CAD!$D$25</f>
        <v>0</v>
      </c>
      <c r="D541" s="41">
        <v>0</v>
      </c>
      <c r="E541" s="41">
        <v>0</v>
      </c>
      <c r="F541" s="41">
        <v>0</v>
      </c>
      <c r="G541" s="41">
        <v>0</v>
      </c>
      <c r="H541" s="41">
        <v>0</v>
      </c>
      <c r="I541" s="41">
        <v>0</v>
      </c>
      <c r="J541" s="41">
        <v>0</v>
      </c>
      <c r="K541" s="41">
        <v>0</v>
      </c>
      <c r="L541" s="41">
        <v>0</v>
      </c>
      <c r="M541" s="41">
        <v>0</v>
      </c>
      <c r="N541" s="41">
        <v>0</v>
      </c>
      <c r="O541" s="41">
        <v>0</v>
      </c>
      <c r="P541" s="50">
        <f t="shared" si="38"/>
        <v>0</v>
      </c>
    </row>
    <row r="542" spans="1:16" hidden="1" x14ac:dyDescent="0.25">
      <c r="A542" s="306" t="str">
        <f>IF(B542=1,A522,"")</f>
        <v/>
      </c>
      <c r="B542" s="43" t="str">
        <f t="shared" si="37"/>
        <v/>
      </c>
      <c r="C542" s="117">
        <f>CAD!$D$26</f>
        <v>0</v>
      </c>
      <c r="D542" s="41">
        <v>0</v>
      </c>
      <c r="E542" s="41">
        <v>0</v>
      </c>
      <c r="F542" s="41">
        <v>0</v>
      </c>
      <c r="G542" s="41">
        <v>0</v>
      </c>
      <c r="H542" s="41">
        <v>0</v>
      </c>
      <c r="I542" s="41">
        <v>0</v>
      </c>
      <c r="J542" s="41">
        <v>0</v>
      </c>
      <c r="K542" s="41">
        <v>0</v>
      </c>
      <c r="L542" s="41">
        <v>0</v>
      </c>
      <c r="M542" s="41">
        <v>0</v>
      </c>
      <c r="N542" s="41">
        <v>0</v>
      </c>
      <c r="O542" s="41">
        <v>0</v>
      </c>
      <c r="P542" s="50">
        <f t="shared" si="38"/>
        <v>0</v>
      </c>
    </row>
    <row r="543" spans="1:16" hidden="1" x14ac:dyDescent="0.25">
      <c r="A543" s="306" t="str">
        <f>IF(B543=1,A522,"")</f>
        <v/>
      </c>
      <c r="B543" s="43" t="str">
        <f t="shared" si="37"/>
        <v/>
      </c>
      <c r="C543" s="117">
        <f>CAD!$D$27</f>
        <v>0</v>
      </c>
      <c r="D543" s="41">
        <v>0</v>
      </c>
      <c r="E543" s="41">
        <v>0</v>
      </c>
      <c r="F543" s="41">
        <v>0</v>
      </c>
      <c r="G543" s="41">
        <v>0</v>
      </c>
      <c r="H543" s="41">
        <v>0</v>
      </c>
      <c r="I543" s="41">
        <v>0</v>
      </c>
      <c r="J543" s="41">
        <v>0</v>
      </c>
      <c r="K543" s="41">
        <v>0</v>
      </c>
      <c r="L543" s="41">
        <v>0</v>
      </c>
      <c r="M543" s="41">
        <v>0</v>
      </c>
      <c r="N543" s="41">
        <v>0</v>
      </c>
      <c r="O543" s="41">
        <v>0</v>
      </c>
      <c r="P543" s="50">
        <f t="shared" si="38"/>
        <v>0</v>
      </c>
    </row>
    <row r="544" spans="1:16" hidden="1" x14ac:dyDescent="0.25">
      <c r="A544" s="306" t="str">
        <f>IF(B544=1,A522,"")</f>
        <v/>
      </c>
      <c r="B544" s="43" t="str">
        <f t="shared" si="37"/>
        <v/>
      </c>
      <c r="C544" s="117">
        <f>CAD!$D$28</f>
        <v>0</v>
      </c>
      <c r="D544" s="41">
        <v>0</v>
      </c>
      <c r="E544" s="41">
        <v>0</v>
      </c>
      <c r="F544" s="41">
        <v>0</v>
      </c>
      <c r="G544" s="41">
        <v>0</v>
      </c>
      <c r="H544" s="41">
        <v>0</v>
      </c>
      <c r="I544" s="41">
        <v>0</v>
      </c>
      <c r="J544" s="41">
        <v>0</v>
      </c>
      <c r="K544" s="41">
        <v>0</v>
      </c>
      <c r="L544" s="41">
        <v>0</v>
      </c>
      <c r="M544" s="41">
        <v>0</v>
      </c>
      <c r="N544" s="41">
        <v>0</v>
      </c>
      <c r="O544" s="41">
        <v>0</v>
      </c>
      <c r="P544" s="50">
        <f t="shared" si="38"/>
        <v>0</v>
      </c>
    </row>
    <row r="545" spans="1:16" hidden="1" x14ac:dyDescent="0.25">
      <c r="A545" s="306" t="str">
        <f>IF(B545=1,A522,"")</f>
        <v/>
      </c>
      <c r="B545" s="43" t="str">
        <f t="shared" si="37"/>
        <v/>
      </c>
      <c r="C545" s="117">
        <f>CAD!$D$29</f>
        <v>0</v>
      </c>
      <c r="D545" s="41">
        <v>0</v>
      </c>
      <c r="E545" s="41">
        <v>0</v>
      </c>
      <c r="F545" s="41">
        <v>0</v>
      </c>
      <c r="G545" s="41">
        <v>0</v>
      </c>
      <c r="H545" s="41">
        <v>0</v>
      </c>
      <c r="I545" s="41">
        <v>0</v>
      </c>
      <c r="J545" s="41">
        <v>0</v>
      </c>
      <c r="K545" s="41">
        <v>0</v>
      </c>
      <c r="L545" s="41">
        <v>0</v>
      </c>
      <c r="M545" s="41">
        <v>0</v>
      </c>
      <c r="N545" s="41">
        <v>0</v>
      </c>
      <c r="O545" s="41">
        <v>0</v>
      </c>
      <c r="P545" s="50">
        <f t="shared" si="38"/>
        <v>0</v>
      </c>
    </row>
    <row r="546" spans="1:16" hidden="1" x14ac:dyDescent="0.25">
      <c r="A546" s="306" t="str">
        <f>IF(B546=1,A522,"")</f>
        <v/>
      </c>
      <c r="B546" s="43" t="str">
        <f t="shared" si="37"/>
        <v/>
      </c>
      <c r="C546" s="117">
        <f>CAD!$D$30</f>
        <v>0</v>
      </c>
      <c r="D546" s="41">
        <v>0</v>
      </c>
      <c r="E546" s="41">
        <v>0</v>
      </c>
      <c r="F546" s="41">
        <v>0</v>
      </c>
      <c r="G546" s="41">
        <v>0</v>
      </c>
      <c r="H546" s="41">
        <v>0</v>
      </c>
      <c r="I546" s="41">
        <v>0</v>
      </c>
      <c r="J546" s="41">
        <v>0</v>
      </c>
      <c r="K546" s="41">
        <v>0</v>
      </c>
      <c r="L546" s="41">
        <v>0</v>
      </c>
      <c r="M546" s="41">
        <v>0</v>
      </c>
      <c r="N546" s="41">
        <v>0</v>
      </c>
      <c r="O546" s="41">
        <v>0</v>
      </c>
      <c r="P546" s="50">
        <f t="shared" si="38"/>
        <v>0</v>
      </c>
    </row>
    <row r="547" spans="1:16" hidden="1" x14ac:dyDescent="0.25">
      <c r="A547" s="306" t="str">
        <f>IF(B547=1,A522,"")</f>
        <v/>
      </c>
      <c r="B547" s="43" t="str">
        <f t="shared" si="37"/>
        <v/>
      </c>
      <c r="C547" s="117">
        <f>CAD!$D$31</f>
        <v>0</v>
      </c>
      <c r="D547" s="41">
        <v>0</v>
      </c>
      <c r="E547" s="41">
        <v>0</v>
      </c>
      <c r="F547" s="41">
        <v>0</v>
      </c>
      <c r="G547" s="41">
        <v>0</v>
      </c>
      <c r="H547" s="41">
        <v>0</v>
      </c>
      <c r="I547" s="41">
        <v>0</v>
      </c>
      <c r="J547" s="41">
        <v>0</v>
      </c>
      <c r="K547" s="41">
        <v>0</v>
      </c>
      <c r="L547" s="41">
        <v>0</v>
      </c>
      <c r="M547" s="41">
        <v>0</v>
      </c>
      <c r="N547" s="41">
        <v>0</v>
      </c>
      <c r="O547" s="41">
        <v>0</v>
      </c>
      <c r="P547" s="50">
        <f t="shared" si="38"/>
        <v>0</v>
      </c>
    </row>
    <row r="548" spans="1:16" hidden="1" x14ac:dyDescent="0.25">
      <c r="A548" s="306" t="str">
        <f>IF(B548=1,A522,"")</f>
        <v/>
      </c>
      <c r="B548" s="43" t="str">
        <f t="shared" si="37"/>
        <v/>
      </c>
      <c r="C548" s="117">
        <f>CAD!$F$7</f>
        <v>0</v>
      </c>
      <c r="D548" s="41">
        <v>0</v>
      </c>
      <c r="E548" s="41">
        <v>0</v>
      </c>
      <c r="F548" s="41">
        <v>0</v>
      </c>
      <c r="G548" s="41">
        <v>0</v>
      </c>
      <c r="H548" s="41">
        <v>0</v>
      </c>
      <c r="I548" s="41">
        <v>0</v>
      </c>
      <c r="J548" s="41">
        <v>0</v>
      </c>
      <c r="K548" s="41">
        <v>0</v>
      </c>
      <c r="L548" s="41">
        <v>0</v>
      </c>
      <c r="M548" s="41">
        <v>0</v>
      </c>
      <c r="N548" s="41">
        <v>0</v>
      </c>
      <c r="O548" s="41">
        <v>0</v>
      </c>
      <c r="P548" s="50">
        <f t="shared" si="38"/>
        <v>0</v>
      </c>
    </row>
    <row r="549" spans="1:16" hidden="1" x14ac:dyDescent="0.25">
      <c r="A549" s="306" t="str">
        <f>IF(B549=1,A522,"")</f>
        <v/>
      </c>
      <c r="B549" s="43" t="str">
        <f t="shared" si="37"/>
        <v/>
      </c>
      <c r="C549" s="117">
        <f>CAD!$F$8</f>
        <v>0</v>
      </c>
      <c r="D549" s="41">
        <v>0</v>
      </c>
      <c r="E549" s="41">
        <v>0</v>
      </c>
      <c r="F549" s="41">
        <v>0</v>
      </c>
      <c r="G549" s="41">
        <v>0</v>
      </c>
      <c r="H549" s="41">
        <v>0</v>
      </c>
      <c r="I549" s="41">
        <v>0</v>
      </c>
      <c r="J549" s="41">
        <v>0</v>
      </c>
      <c r="K549" s="41">
        <v>0</v>
      </c>
      <c r="L549" s="41">
        <v>0</v>
      </c>
      <c r="M549" s="41">
        <v>0</v>
      </c>
      <c r="N549" s="41">
        <v>0</v>
      </c>
      <c r="O549" s="41">
        <v>0</v>
      </c>
      <c r="P549" s="50">
        <f t="shared" si="38"/>
        <v>0</v>
      </c>
    </row>
    <row r="550" spans="1:16" hidden="1" x14ac:dyDescent="0.25">
      <c r="A550" s="306" t="str">
        <f>IF(B550=1,A522,"")</f>
        <v/>
      </c>
      <c r="B550" s="43" t="str">
        <f t="shared" si="37"/>
        <v/>
      </c>
      <c r="C550" s="117">
        <f>CAD!$F$9</f>
        <v>0</v>
      </c>
      <c r="D550" s="41">
        <v>0</v>
      </c>
      <c r="E550" s="41">
        <v>0</v>
      </c>
      <c r="F550" s="41">
        <v>0</v>
      </c>
      <c r="G550" s="41">
        <v>0</v>
      </c>
      <c r="H550" s="41">
        <v>0</v>
      </c>
      <c r="I550" s="41">
        <v>0</v>
      </c>
      <c r="J550" s="41">
        <v>0</v>
      </c>
      <c r="K550" s="41">
        <v>0</v>
      </c>
      <c r="L550" s="41">
        <v>0</v>
      </c>
      <c r="M550" s="41">
        <v>0</v>
      </c>
      <c r="N550" s="41">
        <v>0</v>
      </c>
      <c r="O550" s="41">
        <v>0</v>
      </c>
      <c r="P550" s="50">
        <f t="shared" si="38"/>
        <v>0</v>
      </c>
    </row>
    <row r="551" spans="1:16" hidden="1" x14ac:dyDescent="0.25">
      <c r="A551" s="306" t="str">
        <f>IF(B551=1,A522,"")</f>
        <v/>
      </c>
      <c r="B551" s="43" t="str">
        <f t="shared" si="37"/>
        <v/>
      </c>
      <c r="C551" s="117">
        <f>CAD!$F$10</f>
        <v>0</v>
      </c>
      <c r="D551" s="41">
        <v>0</v>
      </c>
      <c r="E551" s="41">
        <v>0</v>
      </c>
      <c r="F551" s="41">
        <v>0</v>
      </c>
      <c r="G551" s="41">
        <v>0</v>
      </c>
      <c r="H551" s="41">
        <v>0</v>
      </c>
      <c r="I551" s="41">
        <v>0</v>
      </c>
      <c r="J551" s="41">
        <v>0</v>
      </c>
      <c r="K551" s="41">
        <v>0</v>
      </c>
      <c r="L551" s="41">
        <v>0</v>
      </c>
      <c r="M551" s="41">
        <v>0</v>
      </c>
      <c r="N551" s="41">
        <v>0</v>
      </c>
      <c r="O551" s="41">
        <v>0</v>
      </c>
      <c r="P551" s="50">
        <f t="shared" si="38"/>
        <v>0</v>
      </c>
    </row>
    <row r="552" spans="1:16" hidden="1" x14ac:dyDescent="0.25">
      <c r="A552" s="306" t="str">
        <f>IF(B552=1,A522,"")</f>
        <v/>
      </c>
      <c r="B552" s="43" t="str">
        <f t="shared" si="37"/>
        <v/>
      </c>
      <c r="C552" s="117">
        <f>CAD!$F$11</f>
        <v>0</v>
      </c>
      <c r="D552" s="41">
        <v>0</v>
      </c>
      <c r="E552" s="41">
        <v>0</v>
      </c>
      <c r="F552" s="41">
        <v>0</v>
      </c>
      <c r="G552" s="41">
        <v>0</v>
      </c>
      <c r="H552" s="41">
        <v>0</v>
      </c>
      <c r="I552" s="41">
        <v>0</v>
      </c>
      <c r="J552" s="41">
        <v>0</v>
      </c>
      <c r="K552" s="41">
        <v>0</v>
      </c>
      <c r="L552" s="41">
        <v>0</v>
      </c>
      <c r="M552" s="41">
        <v>0</v>
      </c>
      <c r="N552" s="41">
        <v>0</v>
      </c>
      <c r="O552" s="41">
        <v>0</v>
      </c>
      <c r="P552" s="50">
        <f t="shared" si="38"/>
        <v>0</v>
      </c>
    </row>
    <row r="553" spans="1:16" hidden="1" x14ac:dyDescent="0.25">
      <c r="A553" s="306" t="str">
        <f>IF(B553=1,A522,"")</f>
        <v/>
      </c>
      <c r="B553" s="43" t="str">
        <f t="shared" si="37"/>
        <v/>
      </c>
      <c r="C553" s="117">
        <f>CAD!$F$12</f>
        <v>0</v>
      </c>
      <c r="D553" s="41">
        <v>0</v>
      </c>
      <c r="E553" s="41">
        <v>0</v>
      </c>
      <c r="F553" s="41">
        <v>0</v>
      </c>
      <c r="G553" s="41">
        <v>0</v>
      </c>
      <c r="H553" s="41">
        <v>0</v>
      </c>
      <c r="I553" s="41">
        <v>0</v>
      </c>
      <c r="J553" s="41">
        <v>0</v>
      </c>
      <c r="K553" s="41">
        <v>0</v>
      </c>
      <c r="L553" s="41">
        <v>0</v>
      </c>
      <c r="M553" s="41">
        <v>0</v>
      </c>
      <c r="N553" s="41">
        <v>0</v>
      </c>
      <c r="O553" s="41">
        <v>0</v>
      </c>
      <c r="P553" s="50">
        <f t="shared" si="38"/>
        <v>0</v>
      </c>
    </row>
    <row r="554" spans="1:16" hidden="1" x14ac:dyDescent="0.25">
      <c r="A554" s="306" t="str">
        <f>IF(B554=1,A522,"")</f>
        <v/>
      </c>
      <c r="B554" s="43" t="str">
        <f t="shared" si="37"/>
        <v/>
      </c>
      <c r="C554" s="117">
        <f>CAD!$F$13</f>
        <v>0</v>
      </c>
      <c r="D554" s="41">
        <v>0</v>
      </c>
      <c r="E554" s="41">
        <v>0</v>
      </c>
      <c r="F554" s="41">
        <v>0</v>
      </c>
      <c r="G554" s="41">
        <v>0</v>
      </c>
      <c r="H554" s="41">
        <v>0</v>
      </c>
      <c r="I554" s="41">
        <v>0</v>
      </c>
      <c r="J554" s="41">
        <v>0</v>
      </c>
      <c r="K554" s="41">
        <v>0</v>
      </c>
      <c r="L554" s="41">
        <v>0</v>
      </c>
      <c r="M554" s="41">
        <v>0</v>
      </c>
      <c r="N554" s="41">
        <v>0</v>
      </c>
      <c r="O554" s="41">
        <v>0</v>
      </c>
      <c r="P554" s="50">
        <f t="shared" si="38"/>
        <v>0</v>
      </c>
    </row>
    <row r="555" spans="1:16" hidden="1" x14ac:dyDescent="0.25">
      <c r="A555" s="306" t="str">
        <f>IF(B555=1,A522,"")</f>
        <v/>
      </c>
      <c r="B555" s="43" t="str">
        <f t="shared" si="37"/>
        <v/>
      </c>
      <c r="C555" s="117">
        <f>CAD!$F$14</f>
        <v>0</v>
      </c>
      <c r="D555" s="41">
        <v>0</v>
      </c>
      <c r="E555" s="41">
        <v>0</v>
      </c>
      <c r="F555" s="41">
        <v>0</v>
      </c>
      <c r="G555" s="41">
        <v>0</v>
      </c>
      <c r="H555" s="41">
        <v>0</v>
      </c>
      <c r="I555" s="41">
        <v>0</v>
      </c>
      <c r="J555" s="41">
        <v>0</v>
      </c>
      <c r="K555" s="41">
        <v>0</v>
      </c>
      <c r="L555" s="41">
        <v>0</v>
      </c>
      <c r="M555" s="41">
        <v>0</v>
      </c>
      <c r="N555" s="41">
        <v>0</v>
      </c>
      <c r="O555" s="41">
        <v>0</v>
      </c>
      <c r="P555" s="50">
        <f t="shared" si="38"/>
        <v>0</v>
      </c>
    </row>
    <row r="556" spans="1:16" hidden="1" x14ac:dyDescent="0.25">
      <c r="A556" s="306" t="str">
        <f>IF(B556=1,A522,"")</f>
        <v/>
      </c>
      <c r="B556" s="43" t="str">
        <f t="shared" si="37"/>
        <v/>
      </c>
      <c r="C556" s="117">
        <f>CAD!$F$15</f>
        <v>0</v>
      </c>
      <c r="D556" s="41">
        <v>0</v>
      </c>
      <c r="E556" s="41">
        <v>0</v>
      </c>
      <c r="F556" s="41">
        <v>0</v>
      </c>
      <c r="G556" s="41">
        <v>0</v>
      </c>
      <c r="H556" s="41">
        <v>0</v>
      </c>
      <c r="I556" s="41">
        <v>0</v>
      </c>
      <c r="J556" s="41">
        <v>0</v>
      </c>
      <c r="K556" s="41">
        <v>0</v>
      </c>
      <c r="L556" s="41">
        <v>0</v>
      </c>
      <c r="M556" s="41">
        <v>0</v>
      </c>
      <c r="N556" s="41">
        <v>0</v>
      </c>
      <c r="O556" s="41">
        <v>0</v>
      </c>
      <c r="P556" s="50">
        <f t="shared" si="38"/>
        <v>0</v>
      </c>
    </row>
    <row r="557" spans="1:16" hidden="1" x14ac:dyDescent="0.25">
      <c r="A557" s="306" t="str">
        <f>IF(B557=1,A522,"")</f>
        <v/>
      </c>
      <c r="B557" s="43" t="str">
        <f t="shared" si="37"/>
        <v/>
      </c>
      <c r="C557" s="117">
        <f>CAD!$F$16</f>
        <v>0</v>
      </c>
      <c r="D557" s="41">
        <v>0</v>
      </c>
      <c r="E557" s="41">
        <v>0</v>
      </c>
      <c r="F557" s="41">
        <v>0</v>
      </c>
      <c r="G557" s="41">
        <v>0</v>
      </c>
      <c r="H557" s="41">
        <v>0</v>
      </c>
      <c r="I557" s="41">
        <v>0</v>
      </c>
      <c r="J557" s="41">
        <v>0</v>
      </c>
      <c r="K557" s="41">
        <v>0</v>
      </c>
      <c r="L557" s="41">
        <v>0</v>
      </c>
      <c r="M557" s="41">
        <v>0</v>
      </c>
      <c r="N557" s="41">
        <v>0</v>
      </c>
      <c r="O557" s="41">
        <v>0</v>
      </c>
      <c r="P557" s="50">
        <f t="shared" si="38"/>
        <v>0</v>
      </c>
    </row>
    <row r="558" spans="1:16" hidden="1" x14ac:dyDescent="0.25">
      <c r="A558" s="306" t="str">
        <f>IF(B558=1,A522,"")</f>
        <v/>
      </c>
      <c r="B558" s="43" t="str">
        <f t="shared" si="37"/>
        <v/>
      </c>
      <c r="C558" s="117">
        <f>CAD!$F$17</f>
        <v>0</v>
      </c>
      <c r="D558" s="41">
        <v>0</v>
      </c>
      <c r="E558" s="41">
        <v>0</v>
      </c>
      <c r="F558" s="41">
        <v>0</v>
      </c>
      <c r="G558" s="41">
        <v>0</v>
      </c>
      <c r="H558" s="41">
        <v>0</v>
      </c>
      <c r="I558" s="41">
        <v>0</v>
      </c>
      <c r="J558" s="41">
        <v>0</v>
      </c>
      <c r="K558" s="41">
        <v>0</v>
      </c>
      <c r="L558" s="41">
        <v>0</v>
      </c>
      <c r="M558" s="41">
        <v>0</v>
      </c>
      <c r="N558" s="41">
        <v>0</v>
      </c>
      <c r="O558" s="41">
        <v>0</v>
      </c>
      <c r="P558" s="50">
        <f t="shared" si="38"/>
        <v>0</v>
      </c>
    </row>
    <row r="559" spans="1:16" hidden="1" x14ac:dyDescent="0.25">
      <c r="A559" s="306" t="str">
        <f>IF(B559=1,A522,"")</f>
        <v/>
      </c>
      <c r="B559" s="43" t="str">
        <f t="shared" si="37"/>
        <v/>
      </c>
      <c r="C559" s="117">
        <f>CAD!$F$18</f>
        <v>0</v>
      </c>
      <c r="D559" s="41">
        <v>0</v>
      </c>
      <c r="E559" s="41">
        <v>0</v>
      </c>
      <c r="F559" s="41">
        <v>0</v>
      </c>
      <c r="G559" s="41">
        <v>0</v>
      </c>
      <c r="H559" s="41">
        <v>0</v>
      </c>
      <c r="I559" s="41">
        <v>0</v>
      </c>
      <c r="J559" s="41">
        <v>0</v>
      </c>
      <c r="K559" s="41">
        <v>0</v>
      </c>
      <c r="L559" s="41">
        <v>0</v>
      </c>
      <c r="M559" s="41">
        <v>0</v>
      </c>
      <c r="N559" s="41">
        <v>0</v>
      </c>
      <c r="O559" s="41">
        <v>0</v>
      </c>
      <c r="P559" s="50">
        <f t="shared" si="38"/>
        <v>0</v>
      </c>
    </row>
    <row r="560" spans="1:16" hidden="1" x14ac:dyDescent="0.25">
      <c r="A560" s="306" t="str">
        <f>IF(B560=1,A522,"")</f>
        <v/>
      </c>
      <c r="B560" s="43" t="str">
        <f t="shared" si="37"/>
        <v/>
      </c>
      <c r="C560" s="117">
        <f>CAD!$F$19</f>
        <v>0</v>
      </c>
      <c r="D560" s="41">
        <v>0</v>
      </c>
      <c r="E560" s="41">
        <v>0</v>
      </c>
      <c r="F560" s="41">
        <v>0</v>
      </c>
      <c r="G560" s="41">
        <v>0</v>
      </c>
      <c r="H560" s="41">
        <v>0</v>
      </c>
      <c r="I560" s="41">
        <v>0</v>
      </c>
      <c r="J560" s="41">
        <v>0</v>
      </c>
      <c r="K560" s="41">
        <v>0</v>
      </c>
      <c r="L560" s="41">
        <v>0</v>
      </c>
      <c r="M560" s="41">
        <v>0</v>
      </c>
      <c r="N560" s="41">
        <v>0</v>
      </c>
      <c r="O560" s="41">
        <v>0</v>
      </c>
      <c r="P560" s="50">
        <f t="shared" si="38"/>
        <v>0</v>
      </c>
    </row>
    <row r="561" spans="1:20" hidden="1" x14ac:dyDescent="0.25">
      <c r="A561" s="306" t="str">
        <f>IF(B561=1,A522,"")</f>
        <v/>
      </c>
      <c r="B561" s="43" t="str">
        <f t="shared" si="37"/>
        <v/>
      </c>
      <c r="C561" s="117">
        <f>CAD!$F$20</f>
        <v>0</v>
      </c>
      <c r="D561" s="41">
        <v>0</v>
      </c>
      <c r="E561" s="41">
        <v>0</v>
      </c>
      <c r="F561" s="41">
        <v>0</v>
      </c>
      <c r="G561" s="41">
        <v>0</v>
      </c>
      <c r="H561" s="41">
        <v>0</v>
      </c>
      <c r="I561" s="41">
        <v>0</v>
      </c>
      <c r="J561" s="41">
        <v>0</v>
      </c>
      <c r="K561" s="41">
        <v>0</v>
      </c>
      <c r="L561" s="41">
        <v>0</v>
      </c>
      <c r="M561" s="41">
        <v>0</v>
      </c>
      <c r="N561" s="41">
        <v>0</v>
      </c>
      <c r="O561" s="41">
        <v>0</v>
      </c>
      <c r="P561" s="50">
        <f t="shared" si="38"/>
        <v>0</v>
      </c>
    </row>
    <row r="562" spans="1:20" hidden="1" x14ac:dyDescent="0.25">
      <c r="A562" s="306" t="str">
        <f>IF(B562=1,A522,"")</f>
        <v/>
      </c>
      <c r="B562" s="43" t="str">
        <f t="shared" si="37"/>
        <v/>
      </c>
      <c r="C562" s="117">
        <f>CAD!$F$21</f>
        <v>0</v>
      </c>
      <c r="D562" s="41">
        <v>0</v>
      </c>
      <c r="E562" s="41">
        <v>0</v>
      </c>
      <c r="F562" s="41">
        <v>0</v>
      </c>
      <c r="G562" s="41">
        <v>0</v>
      </c>
      <c r="H562" s="41">
        <v>0</v>
      </c>
      <c r="I562" s="41">
        <v>0</v>
      </c>
      <c r="J562" s="41">
        <v>0</v>
      </c>
      <c r="K562" s="41">
        <v>0</v>
      </c>
      <c r="L562" s="41">
        <v>0</v>
      </c>
      <c r="M562" s="41">
        <v>0</v>
      </c>
      <c r="N562" s="41">
        <v>0</v>
      </c>
      <c r="O562" s="41">
        <v>0</v>
      </c>
      <c r="P562" s="50">
        <f t="shared" si="38"/>
        <v>0</v>
      </c>
    </row>
    <row r="563" spans="1:20" hidden="1" x14ac:dyDescent="0.25">
      <c r="A563" s="306" t="str">
        <f>IF(B563=1,A522,"")</f>
        <v/>
      </c>
      <c r="B563" s="43" t="str">
        <f t="shared" si="37"/>
        <v/>
      </c>
      <c r="C563" s="117">
        <f>CAD!$F$22</f>
        <v>0</v>
      </c>
      <c r="D563" s="41">
        <v>0</v>
      </c>
      <c r="E563" s="41">
        <v>0</v>
      </c>
      <c r="F563" s="41">
        <v>0</v>
      </c>
      <c r="G563" s="41">
        <v>0</v>
      </c>
      <c r="H563" s="41">
        <v>0</v>
      </c>
      <c r="I563" s="41">
        <v>0</v>
      </c>
      <c r="J563" s="41">
        <v>0</v>
      </c>
      <c r="K563" s="41">
        <v>0</v>
      </c>
      <c r="L563" s="41">
        <v>0</v>
      </c>
      <c r="M563" s="41">
        <v>0</v>
      </c>
      <c r="N563" s="41">
        <v>0</v>
      </c>
      <c r="O563" s="41">
        <v>0</v>
      </c>
      <c r="P563" s="50">
        <f t="shared" si="38"/>
        <v>0</v>
      </c>
    </row>
    <row r="564" spans="1:20" hidden="1" x14ac:dyDescent="0.25">
      <c r="A564" s="306" t="str">
        <f>IF(B564=1,A522,"")</f>
        <v/>
      </c>
      <c r="B564" s="43" t="str">
        <f t="shared" si="37"/>
        <v/>
      </c>
      <c r="C564" s="117">
        <f>CAD!$F$23</f>
        <v>0</v>
      </c>
      <c r="D564" s="41">
        <v>0</v>
      </c>
      <c r="E564" s="41">
        <v>0</v>
      </c>
      <c r="F564" s="41">
        <v>0</v>
      </c>
      <c r="G564" s="41">
        <v>0</v>
      </c>
      <c r="H564" s="41">
        <v>0</v>
      </c>
      <c r="I564" s="41">
        <v>0</v>
      </c>
      <c r="J564" s="41">
        <v>0</v>
      </c>
      <c r="K564" s="41">
        <v>0</v>
      </c>
      <c r="L564" s="41">
        <v>0</v>
      </c>
      <c r="M564" s="41">
        <v>0</v>
      </c>
      <c r="N564" s="41">
        <v>0</v>
      </c>
      <c r="O564" s="41">
        <v>0</v>
      </c>
      <c r="P564" s="50">
        <f t="shared" si="38"/>
        <v>0</v>
      </c>
    </row>
    <row r="565" spans="1:20" hidden="1" x14ac:dyDescent="0.25">
      <c r="A565" s="306" t="str">
        <f>IF(B565=1,A522,"")</f>
        <v/>
      </c>
      <c r="B565" s="43" t="str">
        <f t="shared" si="37"/>
        <v/>
      </c>
      <c r="C565" s="117">
        <f>CAD!$F$24</f>
        <v>0</v>
      </c>
      <c r="D565" s="41">
        <v>0</v>
      </c>
      <c r="E565" s="41">
        <v>0</v>
      </c>
      <c r="F565" s="41">
        <v>0</v>
      </c>
      <c r="G565" s="41">
        <v>0</v>
      </c>
      <c r="H565" s="41">
        <v>0</v>
      </c>
      <c r="I565" s="41">
        <v>0</v>
      </c>
      <c r="J565" s="41">
        <v>0</v>
      </c>
      <c r="K565" s="41">
        <v>0</v>
      </c>
      <c r="L565" s="41">
        <v>0</v>
      </c>
      <c r="M565" s="41">
        <v>0</v>
      </c>
      <c r="N565" s="41">
        <v>0</v>
      </c>
      <c r="O565" s="41">
        <v>0</v>
      </c>
      <c r="P565" s="50">
        <f t="shared" si="38"/>
        <v>0</v>
      </c>
    </row>
    <row r="566" spans="1:20" hidden="1" x14ac:dyDescent="0.25">
      <c r="A566" s="306" t="str">
        <f>IF(B566=1,A522,"")</f>
        <v/>
      </c>
      <c r="B566" s="43" t="str">
        <f t="shared" si="37"/>
        <v/>
      </c>
      <c r="C566" s="117">
        <f>CAD!$F$25</f>
        <v>0</v>
      </c>
      <c r="D566" s="41">
        <v>0</v>
      </c>
      <c r="E566" s="41">
        <v>0</v>
      </c>
      <c r="F566" s="41">
        <v>0</v>
      </c>
      <c r="G566" s="41">
        <v>0</v>
      </c>
      <c r="H566" s="41">
        <v>0</v>
      </c>
      <c r="I566" s="41">
        <v>0</v>
      </c>
      <c r="J566" s="41">
        <v>0</v>
      </c>
      <c r="K566" s="41">
        <v>0</v>
      </c>
      <c r="L566" s="41">
        <v>0</v>
      </c>
      <c r="M566" s="41">
        <v>0</v>
      </c>
      <c r="N566" s="41">
        <v>0</v>
      </c>
      <c r="O566" s="41">
        <v>0</v>
      </c>
      <c r="P566" s="50">
        <f t="shared" si="38"/>
        <v>0</v>
      </c>
    </row>
    <row r="567" spans="1:20" hidden="1" x14ac:dyDescent="0.25">
      <c r="A567" s="306" t="str">
        <f>IF(B567=1,A522,"")</f>
        <v/>
      </c>
      <c r="B567" s="43" t="str">
        <f t="shared" si="37"/>
        <v/>
      </c>
      <c r="C567" s="117">
        <f>CAD!$F$26</f>
        <v>0</v>
      </c>
      <c r="D567" s="41">
        <v>0</v>
      </c>
      <c r="E567" s="41">
        <v>0</v>
      </c>
      <c r="F567" s="41">
        <v>0</v>
      </c>
      <c r="G567" s="41">
        <v>0</v>
      </c>
      <c r="H567" s="41">
        <v>0</v>
      </c>
      <c r="I567" s="41">
        <v>0</v>
      </c>
      <c r="J567" s="41">
        <v>0</v>
      </c>
      <c r="K567" s="41">
        <v>0</v>
      </c>
      <c r="L567" s="41">
        <v>0</v>
      </c>
      <c r="M567" s="41">
        <v>0</v>
      </c>
      <c r="N567" s="41">
        <v>0</v>
      </c>
      <c r="O567" s="41">
        <v>0</v>
      </c>
      <c r="P567" s="50">
        <f t="shared" si="38"/>
        <v>0</v>
      </c>
    </row>
    <row r="568" spans="1:20" hidden="1" x14ac:dyDescent="0.25">
      <c r="A568" s="306" t="str">
        <f>IF(B568=1,A522,"")</f>
        <v/>
      </c>
      <c r="B568" s="43" t="str">
        <f t="shared" si="37"/>
        <v/>
      </c>
      <c r="C568" s="117">
        <f>CAD!$F$27</f>
        <v>0</v>
      </c>
      <c r="D568" s="41">
        <v>0</v>
      </c>
      <c r="E568" s="41">
        <v>0</v>
      </c>
      <c r="F568" s="41">
        <v>0</v>
      </c>
      <c r="G568" s="41">
        <v>0</v>
      </c>
      <c r="H568" s="41">
        <v>0</v>
      </c>
      <c r="I568" s="41">
        <v>0</v>
      </c>
      <c r="J568" s="41">
        <v>0</v>
      </c>
      <c r="K568" s="41">
        <v>0</v>
      </c>
      <c r="L568" s="41">
        <v>0</v>
      </c>
      <c r="M568" s="41">
        <v>0</v>
      </c>
      <c r="N568" s="41">
        <v>0</v>
      </c>
      <c r="O568" s="41">
        <v>0</v>
      </c>
      <c r="P568" s="50">
        <f t="shared" si="38"/>
        <v>0</v>
      </c>
    </row>
    <row r="569" spans="1:20" hidden="1" x14ac:dyDescent="0.25">
      <c r="A569" s="306" t="str">
        <f>IF(B569=1,A522,"")</f>
        <v/>
      </c>
      <c r="B569" s="43" t="str">
        <f t="shared" si="37"/>
        <v/>
      </c>
      <c r="C569" s="117">
        <f>CAD!$F$28</f>
        <v>0</v>
      </c>
      <c r="D569" s="41">
        <v>0</v>
      </c>
      <c r="E569" s="41">
        <v>0</v>
      </c>
      <c r="F569" s="41">
        <v>0</v>
      </c>
      <c r="G569" s="41">
        <v>0</v>
      </c>
      <c r="H569" s="41">
        <v>0</v>
      </c>
      <c r="I569" s="41">
        <v>0</v>
      </c>
      <c r="J569" s="41">
        <v>0</v>
      </c>
      <c r="K569" s="41">
        <v>0</v>
      </c>
      <c r="L569" s="41">
        <v>0</v>
      </c>
      <c r="M569" s="41">
        <v>0</v>
      </c>
      <c r="N569" s="41">
        <v>0</v>
      </c>
      <c r="O569" s="41">
        <v>0</v>
      </c>
      <c r="P569" s="50">
        <f t="shared" si="38"/>
        <v>0</v>
      </c>
    </row>
    <row r="570" spans="1:20" hidden="1" x14ac:dyDescent="0.25">
      <c r="A570" s="306" t="str">
        <f>IF(B570=1,A522,"")</f>
        <v/>
      </c>
      <c r="B570" s="43" t="str">
        <f t="shared" si="37"/>
        <v/>
      </c>
      <c r="C570" s="117">
        <f>CAD!$F$29</f>
        <v>0</v>
      </c>
      <c r="D570" s="41">
        <v>0</v>
      </c>
      <c r="E570" s="41">
        <v>0</v>
      </c>
      <c r="F570" s="41">
        <v>0</v>
      </c>
      <c r="G570" s="41">
        <v>0</v>
      </c>
      <c r="H570" s="41">
        <v>0</v>
      </c>
      <c r="I570" s="41">
        <v>0</v>
      </c>
      <c r="J570" s="41">
        <v>0</v>
      </c>
      <c r="K570" s="41">
        <v>0</v>
      </c>
      <c r="L570" s="41">
        <v>0</v>
      </c>
      <c r="M570" s="41">
        <v>0</v>
      </c>
      <c r="N570" s="41">
        <v>0</v>
      </c>
      <c r="O570" s="41">
        <v>0</v>
      </c>
      <c r="P570" s="50">
        <f t="shared" si="38"/>
        <v>0</v>
      </c>
    </row>
    <row r="571" spans="1:20" hidden="1" x14ac:dyDescent="0.25">
      <c r="A571" s="306" t="str">
        <f>IF(B571=1,A522,"")</f>
        <v/>
      </c>
      <c r="B571" s="43" t="str">
        <f t="shared" si="37"/>
        <v/>
      </c>
      <c r="C571" s="117">
        <f>CAD!$F$30</f>
        <v>0</v>
      </c>
      <c r="D571" s="41">
        <v>0</v>
      </c>
      <c r="E571" s="41">
        <v>0</v>
      </c>
      <c r="F571" s="41">
        <v>0</v>
      </c>
      <c r="G571" s="41">
        <v>0</v>
      </c>
      <c r="H571" s="41">
        <v>0</v>
      </c>
      <c r="I571" s="41">
        <v>0</v>
      </c>
      <c r="J571" s="41">
        <v>0</v>
      </c>
      <c r="K571" s="41">
        <v>0</v>
      </c>
      <c r="L571" s="41">
        <v>0</v>
      </c>
      <c r="M571" s="41">
        <v>0</v>
      </c>
      <c r="N571" s="41">
        <v>0</v>
      </c>
      <c r="O571" s="41">
        <v>0</v>
      </c>
      <c r="P571" s="50">
        <f t="shared" si="38"/>
        <v>0</v>
      </c>
    </row>
    <row r="572" spans="1:20" hidden="1" x14ac:dyDescent="0.25">
      <c r="A572" s="306" t="str">
        <f>IF(B572=1,A522,"")</f>
        <v/>
      </c>
      <c r="B572" s="43" t="str">
        <f t="shared" si="37"/>
        <v/>
      </c>
      <c r="C572" s="117">
        <f>CAD!$F$31</f>
        <v>0</v>
      </c>
      <c r="D572" s="41">
        <v>0</v>
      </c>
      <c r="E572" s="41">
        <v>0</v>
      </c>
      <c r="F572" s="41">
        <v>0</v>
      </c>
      <c r="G572" s="41">
        <v>0</v>
      </c>
      <c r="H572" s="41">
        <v>0</v>
      </c>
      <c r="I572" s="41">
        <v>0</v>
      </c>
      <c r="J572" s="41">
        <v>0</v>
      </c>
      <c r="K572" s="41">
        <v>0</v>
      </c>
      <c r="L572" s="41">
        <v>0</v>
      </c>
      <c r="M572" s="41">
        <v>0</v>
      </c>
      <c r="N572" s="41">
        <v>0</v>
      </c>
      <c r="O572" s="41">
        <v>0</v>
      </c>
      <c r="P572" s="50">
        <f t="shared" si="38"/>
        <v>0</v>
      </c>
      <c r="T572" s="9"/>
    </row>
    <row r="573" spans="1:20" hidden="1" x14ac:dyDescent="0.25">
      <c r="A573" s="306">
        <f>A522</f>
        <v>2027</v>
      </c>
      <c r="P573" s="47"/>
    </row>
    <row r="574" spans="1:20" ht="15.75" hidden="1" thickBot="1" x14ac:dyDescent="0.3">
      <c r="A574" s="306">
        <f>A522</f>
        <v>2027</v>
      </c>
      <c r="C574" s="155" t="s">
        <v>208</v>
      </c>
      <c r="D574" s="156">
        <f>PREV_D!D515</f>
        <v>0</v>
      </c>
      <c r="E574" s="156">
        <f>PREV_D!E515</f>
        <v>0</v>
      </c>
      <c r="F574" s="156">
        <f>PREV_D!F515</f>
        <v>0</v>
      </c>
      <c r="G574" s="156">
        <f>PREV_D!G515</f>
        <v>0</v>
      </c>
      <c r="H574" s="156">
        <f>PREV_D!H515</f>
        <v>0</v>
      </c>
      <c r="I574" s="156">
        <f>PREV_D!I515</f>
        <v>0</v>
      </c>
      <c r="J574" s="156">
        <f>PREV_D!J515</f>
        <v>0</v>
      </c>
      <c r="K574" s="156">
        <f>PREV_D!K515</f>
        <v>0</v>
      </c>
      <c r="L574" s="156">
        <f>PREV_D!L515</f>
        <v>0</v>
      </c>
      <c r="M574" s="156">
        <f>PREV_D!M515</f>
        <v>0</v>
      </c>
      <c r="N574" s="156">
        <f>PREV_D!N515</f>
        <v>0</v>
      </c>
      <c r="O574" s="156">
        <f>PREV_D!O515</f>
        <v>0</v>
      </c>
      <c r="P574" s="157">
        <f>SUM(D574:O574)</f>
        <v>0</v>
      </c>
    </row>
    <row r="575" spans="1:20" hidden="1" x14ac:dyDescent="0.25">
      <c r="A575" s="306">
        <f>A522</f>
        <v>2027</v>
      </c>
      <c r="P575" s="47"/>
    </row>
    <row r="576" spans="1:20" hidden="1" x14ac:dyDescent="0.25">
      <c r="A576" s="306">
        <f>A522</f>
        <v>2027</v>
      </c>
      <c r="C576" s="74" t="s">
        <v>209</v>
      </c>
      <c r="D576" s="38">
        <f>D522-D574</f>
        <v>0</v>
      </c>
      <c r="E576" s="38">
        <f t="shared" ref="E576:P576" si="39">E522-E574</f>
        <v>0</v>
      </c>
      <c r="F576" s="38">
        <f t="shared" si="39"/>
        <v>0</v>
      </c>
      <c r="G576" s="38">
        <f t="shared" si="39"/>
        <v>0</v>
      </c>
      <c r="H576" s="38">
        <f t="shared" si="39"/>
        <v>0</v>
      </c>
      <c r="I576" s="38">
        <f t="shared" si="39"/>
        <v>0</v>
      </c>
      <c r="J576" s="38">
        <f t="shared" si="39"/>
        <v>0</v>
      </c>
      <c r="K576" s="38">
        <f t="shared" si="39"/>
        <v>0</v>
      </c>
      <c r="L576" s="38">
        <f t="shared" si="39"/>
        <v>0</v>
      </c>
      <c r="M576" s="38">
        <f t="shared" si="39"/>
        <v>0</v>
      </c>
      <c r="N576" s="38">
        <f t="shared" si="39"/>
        <v>0</v>
      </c>
      <c r="O576" s="38">
        <f t="shared" si="39"/>
        <v>0</v>
      </c>
      <c r="P576" s="48">
        <f t="shared" si="39"/>
        <v>0</v>
      </c>
    </row>
    <row r="577" spans="1:16" hidden="1" x14ac:dyDescent="0.25">
      <c r="A577" s="306"/>
    </row>
    <row r="578" spans="1:16" hidden="1" x14ac:dyDescent="0.25">
      <c r="A578" s="306"/>
    </row>
    <row r="579" spans="1:16" ht="15" hidden="1" customHeight="1" thickBot="1" x14ac:dyDescent="0.3">
      <c r="A579" s="306">
        <f>A522+1</f>
        <v>2028</v>
      </c>
      <c r="C579" s="158" t="s">
        <v>207</v>
      </c>
      <c r="D579" s="160">
        <f t="shared" ref="D579:P579" si="40">SUM(D580:D629)</f>
        <v>0</v>
      </c>
      <c r="E579" s="160">
        <f t="shared" si="40"/>
        <v>0</v>
      </c>
      <c r="F579" s="160">
        <f t="shared" si="40"/>
        <v>0</v>
      </c>
      <c r="G579" s="160">
        <f t="shared" si="40"/>
        <v>0</v>
      </c>
      <c r="H579" s="160">
        <f t="shared" si="40"/>
        <v>0</v>
      </c>
      <c r="I579" s="160">
        <f t="shared" si="40"/>
        <v>0</v>
      </c>
      <c r="J579" s="160">
        <f t="shared" si="40"/>
        <v>0</v>
      </c>
      <c r="K579" s="160">
        <f t="shared" si="40"/>
        <v>0</v>
      </c>
      <c r="L579" s="160">
        <f t="shared" si="40"/>
        <v>0</v>
      </c>
      <c r="M579" s="160">
        <f t="shared" si="40"/>
        <v>0</v>
      </c>
      <c r="N579" s="160">
        <f t="shared" si="40"/>
        <v>0</v>
      </c>
      <c r="O579" s="160">
        <f t="shared" si="40"/>
        <v>0</v>
      </c>
      <c r="P579" s="160">
        <f t="shared" si="40"/>
        <v>0</v>
      </c>
    </row>
    <row r="580" spans="1:16" hidden="1" x14ac:dyDescent="0.25">
      <c r="A580" s="306">
        <f>IF(B580=1,A579,"")</f>
        <v>2028</v>
      </c>
      <c r="B580" s="43">
        <f>IF(C580&lt;&gt;0,1,"")</f>
        <v>1</v>
      </c>
      <c r="C580" s="154" t="str">
        <f>CAD!$D$7</f>
        <v>SALÁRIOS</v>
      </c>
      <c r="D580" s="42">
        <v>0</v>
      </c>
      <c r="E580" s="42">
        <v>0</v>
      </c>
      <c r="F580" s="42">
        <v>0</v>
      </c>
      <c r="G580" s="42">
        <v>0</v>
      </c>
      <c r="H580" s="42">
        <v>0</v>
      </c>
      <c r="I580" s="42">
        <v>0</v>
      </c>
      <c r="J580" s="42">
        <v>0</v>
      </c>
      <c r="K580" s="42">
        <v>0</v>
      </c>
      <c r="L580" s="42">
        <v>0</v>
      </c>
      <c r="M580" s="42">
        <v>0</v>
      </c>
      <c r="N580" s="42">
        <v>0</v>
      </c>
      <c r="O580" s="42">
        <v>0</v>
      </c>
      <c r="P580" s="115">
        <f>SUM(D580:O580)</f>
        <v>0</v>
      </c>
    </row>
    <row r="581" spans="1:16" hidden="1" x14ac:dyDescent="0.25">
      <c r="A581" s="306">
        <f>IF(B581=1,A579,"")</f>
        <v>2028</v>
      </c>
      <c r="B581" s="43">
        <f t="shared" ref="B581:B629" si="41">IF(C581&lt;&gt;0,1,"")</f>
        <v>1</v>
      </c>
      <c r="C581" s="154" t="str">
        <f>CAD!$D$8</f>
        <v>RELATÓRIOS</v>
      </c>
      <c r="D581" s="42">
        <v>0</v>
      </c>
      <c r="E581" s="42">
        <v>0</v>
      </c>
      <c r="F581" s="42">
        <v>0</v>
      </c>
      <c r="G581" s="42">
        <v>0</v>
      </c>
      <c r="H581" s="42">
        <v>0</v>
      </c>
      <c r="I581" s="42">
        <v>0</v>
      </c>
      <c r="J581" s="42">
        <v>0</v>
      </c>
      <c r="K581" s="42">
        <v>0</v>
      </c>
      <c r="L581" s="42">
        <v>0</v>
      </c>
      <c r="M581" s="42">
        <v>0</v>
      </c>
      <c r="N581" s="42">
        <v>0</v>
      </c>
      <c r="O581" s="42">
        <v>0</v>
      </c>
      <c r="P581" s="50">
        <f t="shared" ref="P581:P629" si="42">SUM(D581:O581)</f>
        <v>0</v>
      </c>
    </row>
    <row r="582" spans="1:16" hidden="1" x14ac:dyDescent="0.25">
      <c r="A582" s="306">
        <f>IF(B582=1,A579,"")</f>
        <v>2028</v>
      </c>
      <c r="B582" s="43">
        <f t="shared" si="41"/>
        <v>1</v>
      </c>
      <c r="C582" s="117" t="str">
        <f>CAD!$D$9</f>
        <v>HORAS EXTRAS</v>
      </c>
      <c r="D582" s="41">
        <v>0</v>
      </c>
      <c r="E582" s="41">
        <v>0</v>
      </c>
      <c r="F582" s="41">
        <v>0</v>
      </c>
      <c r="G582" s="41">
        <v>0</v>
      </c>
      <c r="H582" s="41">
        <v>0</v>
      </c>
      <c r="I582" s="41">
        <v>0</v>
      </c>
      <c r="J582" s="41">
        <v>0</v>
      </c>
      <c r="K582" s="41">
        <v>0</v>
      </c>
      <c r="L582" s="41">
        <v>0</v>
      </c>
      <c r="M582" s="41">
        <v>0</v>
      </c>
      <c r="N582" s="41">
        <v>0</v>
      </c>
      <c r="O582" s="41">
        <v>0</v>
      </c>
      <c r="P582" s="50">
        <f t="shared" si="42"/>
        <v>0</v>
      </c>
    </row>
    <row r="583" spans="1:16" hidden="1" x14ac:dyDescent="0.25">
      <c r="A583" s="306">
        <f>IF(B583=1,A579,"")</f>
        <v>2028</v>
      </c>
      <c r="B583" s="43">
        <f t="shared" si="41"/>
        <v>1</v>
      </c>
      <c r="C583" s="117" t="str">
        <f>CAD!$D$10</f>
        <v>OUTROS</v>
      </c>
      <c r="D583" s="41">
        <v>0</v>
      </c>
      <c r="E583" s="41">
        <v>0</v>
      </c>
      <c r="F583" s="41">
        <v>0</v>
      </c>
      <c r="G583" s="41">
        <v>0</v>
      </c>
      <c r="H583" s="41">
        <v>0</v>
      </c>
      <c r="I583" s="41">
        <v>0</v>
      </c>
      <c r="J583" s="41">
        <v>0</v>
      </c>
      <c r="K583" s="41">
        <v>0</v>
      </c>
      <c r="L583" s="41">
        <v>0</v>
      </c>
      <c r="M583" s="41">
        <v>0</v>
      </c>
      <c r="N583" s="41">
        <v>0</v>
      </c>
      <c r="O583" s="41">
        <v>0</v>
      </c>
      <c r="P583" s="50">
        <f t="shared" si="42"/>
        <v>0</v>
      </c>
    </row>
    <row r="584" spans="1:16" hidden="1" x14ac:dyDescent="0.25">
      <c r="A584" s="306">
        <f>IF(B584=1,A579,"")</f>
        <v>2028</v>
      </c>
      <c r="B584" s="43">
        <f t="shared" si="41"/>
        <v>1</v>
      </c>
      <c r="C584" s="117" t="str">
        <f>CAD!$D$11</f>
        <v>ALUGUÉIS</v>
      </c>
      <c r="D584" s="41">
        <v>0</v>
      </c>
      <c r="E584" s="41">
        <v>0</v>
      </c>
      <c r="F584" s="41">
        <v>0</v>
      </c>
      <c r="G584" s="41">
        <v>0</v>
      </c>
      <c r="H584" s="41">
        <v>0</v>
      </c>
      <c r="I584" s="41">
        <v>0</v>
      </c>
      <c r="J584" s="41">
        <v>0</v>
      </c>
      <c r="K584" s="41">
        <v>0</v>
      </c>
      <c r="L584" s="41">
        <v>0</v>
      </c>
      <c r="M584" s="41">
        <v>0</v>
      </c>
      <c r="N584" s="41">
        <v>0</v>
      </c>
      <c r="O584" s="41">
        <v>0</v>
      </c>
      <c r="P584" s="50">
        <f t="shared" si="42"/>
        <v>0</v>
      </c>
    </row>
    <row r="585" spans="1:16" hidden="1" x14ac:dyDescent="0.25">
      <c r="A585" s="306">
        <f>IF(B585=1,A579,"")</f>
        <v>2028</v>
      </c>
      <c r="B585" s="43">
        <f t="shared" si="41"/>
        <v>1</v>
      </c>
      <c r="C585" s="117" t="str">
        <f>CAD!$D$12</f>
        <v>VENDA DE IMÓVEIS</v>
      </c>
      <c r="D585" s="41">
        <v>0</v>
      </c>
      <c r="E585" s="41">
        <v>0</v>
      </c>
      <c r="F585" s="41">
        <v>0</v>
      </c>
      <c r="G585" s="41">
        <v>0</v>
      </c>
      <c r="H585" s="41">
        <v>0</v>
      </c>
      <c r="I585" s="41">
        <v>0</v>
      </c>
      <c r="J585" s="41">
        <v>0</v>
      </c>
      <c r="K585" s="41">
        <v>0</v>
      </c>
      <c r="L585" s="41">
        <v>0</v>
      </c>
      <c r="M585" s="41">
        <v>0</v>
      </c>
      <c r="N585" s="41">
        <v>0</v>
      </c>
      <c r="O585" s="41">
        <v>0</v>
      </c>
      <c r="P585" s="50">
        <f t="shared" si="42"/>
        <v>0</v>
      </c>
    </row>
    <row r="586" spans="1:16" hidden="1" x14ac:dyDescent="0.25">
      <c r="A586" s="306">
        <f>IF(B586=1,A579,"")</f>
        <v>2028</v>
      </c>
      <c r="B586" s="43">
        <f t="shared" si="41"/>
        <v>1</v>
      </c>
      <c r="C586" s="117" t="str">
        <f>CAD!$D$13</f>
        <v>13º SALÁRIO</v>
      </c>
      <c r="D586" s="41">
        <v>0</v>
      </c>
      <c r="E586" s="41">
        <v>0</v>
      </c>
      <c r="F586" s="41">
        <v>0</v>
      </c>
      <c r="G586" s="41">
        <v>0</v>
      </c>
      <c r="H586" s="41">
        <v>0</v>
      </c>
      <c r="I586" s="41">
        <v>0</v>
      </c>
      <c r="J586" s="41">
        <v>0</v>
      </c>
      <c r="K586" s="41">
        <v>0</v>
      </c>
      <c r="L586" s="41">
        <v>0</v>
      </c>
      <c r="M586" s="41">
        <v>0</v>
      </c>
      <c r="N586" s="41">
        <v>0</v>
      </c>
      <c r="O586" s="41">
        <v>0</v>
      </c>
      <c r="P586" s="50">
        <f t="shared" si="42"/>
        <v>0</v>
      </c>
    </row>
    <row r="587" spans="1:16" hidden="1" x14ac:dyDescent="0.25">
      <c r="A587" s="306">
        <f>IF(B587=1,A579,"")</f>
        <v>2028</v>
      </c>
      <c r="B587" s="43">
        <f t="shared" si="41"/>
        <v>1</v>
      </c>
      <c r="C587" s="117" t="str">
        <f>CAD!$D$14</f>
        <v>FÉRIAS</v>
      </c>
      <c r="D587" s="41">
        <v>0</v>
      </c>
      <c r="E587" s="41">
        <v>0</v>
      </c>
      <c r="F587" s="41">
        <v>0</v>
      </c>
      <c r="G587" s="41">
        <v>0</v>
      </c>
      <c r="H587" s="41">
        <v>0</v>
      </c>
      <c r="I587" s="41">
        <v>0</v>
      </c>
      <c r="J587" s="41">
        <v>0</v>
      </c>
      <c r="K587" s="41">
        <v>0</v>
      </c>
      <c r="L587" s="41">
        <v>0</v>
      </c>
      <c r="M587" s="41">
        <v>0</v>
      </c>
      <c r="N587" s="41">
        <v>0</v>
      </c>
      <c r="O587" s="41">
        <v>0</v>
      </c>
      <c r="P587" s="50">
        <f t="shared" si="42"/>
        <v>0</v>
      </c>
    </row>
    <row r="588" spans="1:16" hidden="1" x14ac:dyDescent="0.25">
      <c r="A588" s="306">
        <f>IF(B588=1,A579,"")</f>
        <v>2028</v>
      </c>
      <c r="B588" s="43">
        <f t="shared" si="41"/>
        <v>1</v>
      </c>
      <c r="C588" s="117" t="str">
        <f>CAD!$D$15</f>
        <v>RENDIMENTOS</v>
      </c>
      <c r="D588" s="41">
        <v>0</v>
      </c>
      <c r="E588" s="41">
        <v>0</v>
      </c>
      <c r="F588" s="41">
        <v>0</v>
      </c>
      <c r="G588" s="41">
        <v>0</v>
      </c>
      <c r="H588" s="41">
        <v>0</v>
      </c>
      <c r="I588" s="41">
        <v>0</v>
      </c>
      <c r="J588" s="41">
        <v>0</v>
      </c>
      <c r="K588" s="41">
        <v>0</v>
      </c>
      <c r="L588" s="41">
        <v>0</v>
      </c>
      <c r="M588" s="41">
        <v>0</v>
      </c>
      <c r="N588" s="41">
        <v>0</v>
      </c>
      <c r="O588" s="41">
        <v>0</v>
      </c>
      <c r="P588" s="50">
        <f t="shared" si="42"/>
        <v>0</v>
      </c>
    </row>
    <row r="589" spans="1:16" hidden="1" x14ac:dyDescent="0.25">
      <c r="A589" s="306" t="str">
        <f>IF(B589=1,A579,"")</f>
        <v/>
      </c>
      <c r="B589" s="43" t="str">
        <f t="shared" si="41"/>
        <v/>
      </c>
      <c r="C589" s="117">
        <f>CAD!$D$16</f>
        <v>0</v>
      </c>
      <c r="D589" s="41">
        <v>0</v>
      </c>
      <c r="E589" s="41">
        <v>0</v>
      </c>
      <c r="F589" s="41">
        <v>0</v>
      </c>
      <c r="G589" s="41">
        <v>0</v>
      </c>
      <c r="H589" s="41">
        <v>0</v>
      </c>
      <c r="I589" s="41">
        <v>0</v>
      </c>
      <c r="J589" s="41">
        <v>0</v>
      </c>
      <c r="K589" s="41">
        <v>0</v>
      </c>
      <c r="L589" s="41">
        <v>0</v>
      </c>
      <c r="M589" s="41">
        <v>0</v>
      </c>
      <c r="N589" s="41">
        <v>0</v>
      </c>
      <c r="O589" s="41">
        <v>0</v>
      </c>
      <c r="P589" s="50">
        <f t="shared" si="42"/>
        <v>0</v>
      </c>
    </row>
    <row r="590" spans="1:16" hidden="1" x14ac:dyDescent="0.25">
      <c r="A590" s="306" t="str">
        <f>IF(B590=1,A579,"")</f>
        <v/>
      </c>
      <c r="B590" s="43" t="str">
        <f t="shared" si="41"/>
        <v/>
      </c>
      <c r="C590" s="117">
        <f>CAD!$D$17</f>
        <v>0</v>
      </c>
      <c r="D590" s="41">
        <v>0</v>
      </c>
      <c r="E590" s="41">
        <v>0</v>
      </c>
      <c r="F590" s="41">
        <v>0</v>
      </c>
      <c r="G590" s="41">
        <v>0</v>
      </c>
      <c r="H590" s="41">
        <v>0</v>
      </c>
      <c r="I590" s="41">
        <v>0</v>
      </c>
      <c r="J590" s="41">
        <v>0</v>
      </c>
      <c r="K590" s="41">
        <v>0</v>
      </c>
      <c r="L590" s="41">
        <v>0</v>
      </c>
      <c r="M590" s="41">
        <v>0</v>
      </c>
      <c r="N590" s="41">
        <v>0</v>
      </c>
      <c r="O590" s="41">
        <v>0</v>
      </c>
      <c r="P590" s="50">
        <f t="shared" si="42"/>
        <v>0</v>
      </c>
    </row>
    <row r="591" spans="1:16" hidden="1" x14ac:dyDescent="0.25">
      <c r="A591" s="306" t="str">
        <f>IF(B591=1,A579,"")</f>
        <v/>
      </c>
      <c r="B591" s="43" t="str">
        <f t="shared" si="41"/>
        <v/>
      </c>
      <c r="C591" s="117">
        <f>CAD!$D$18</f>
        <v>0</v>
      </c>
      <c r="D591" s="41">
        <v>0</v>
      </c>
      <c r="E591" s="41">
        <v>0</v>
      </c>
      <c r="F591" s="41">
        <v>0</v>
      </c>
      <c r="G591" s="41">
        <v>0</v>
      </c>
      <c r="H591" s="41">
        <v>0</v>
      </c>
      <c r="I591" s="41">
        <v>0</v>
      </c>
      <c r="J591" s="41">
        <v>0</v>
      </c>
      <c r="K591" s="41">
        <v>0</v>
      </c>
      <c r="L591" s="41">
        <v>0</v>
      </c>
      <c r="M591" s="41">
        <v>0</v>
      </c>
      <c r="N591" s="41">
        <v>0</v>
      </c>
      <c r="O591" s="41">
        <v>0</v>
      </c>
      <c r="P591" s="50">
        <f t="shared" si="42"/>
        <v>0</v>
      </c>
    </row>
    <row r="592" spans="1:16" hidden="1" x14ac:dyDescent="0.25">
      <c r="A592" s="306" t="str">
        <f>IF(B592=1,A579,"")</f>
        <v/>
      </c>
      <c r="B592" s="43" t="str">
        <f t="shared" si="41"/>
        <v/>
      </c>
      <c r="C592" s="117">
        <f>CAD!$D$19</f>
        <v>0</v>
      </c>
      <c r="D592" s="41">
        <v>0</v>
      </c>
      <c r="E592" s="41">
        <v>0</v>
      </c>
      <c r="F592" s="41">
        <v>0</v>
      </c>
      <c r="G592" s="41">
        <v>0</v>
      </c>
      <c r="H592" s="41">
        <v>0</v>
      </c>
      <c r="I592" s="41">
        <v>0</v>
      </c>
      <c r="J592" s="41">
        <v>0</v>
      </c>
      <c r="K592" s="41">
        <v>0</v>
      </c>
      <c r="L592" s="41">
        <v>0</v>
      </c>
      <c r="M592" s="41">
        <v>0</v>
      </c>
      <c r="N592" s="41">
        <v>0</v>
      </c>
      <c r="O592" s="41">
        <v>0</v>
      </c>
      <c r="P592" s="50">
        <f t="shared" si="42"/>
        <v>0</v>
      </c>
    </row>
    <row r="593" spans="1:16" hidden="1" x14ac:dyDescent="0.25">
      <c r="A593" s="306" t="str">
        <f>IF(B593=1,A579,"")</f>
        <v/>
      </c>
      <c r="B593" s="43" t="str">
        <f t="shared" si="41"/>
        <v/>
      </c>
      <c r="C593" s="117">
        <f>CAD!$D$20</f>
        <v>0</v>
      </c>
      <c r="D593" s="41">
        <v>0</v>
      </c>
      <c r="E593" s="41">
        <v>0</v>
      </c>
      <c r="F593" s="41">
        <v>0</v>
      </c>
      <c r="G593" s="41">
        <v>0</v>
      </c>
      <c r="H593" s="41">
        <v>0</v>
      </c>
      <c r="I593" s="41">
        <v>0</v>
      </c>
      <c r="J593" s="41">
        <v>0</v>
      </c>
      <c r="K593" s="41">
        <v>0</v>
      </c>
      <c r="L593" s="41">
        <v>0</v>
      </c>
      <c r="M593" s="41">
        <v>0</v>
      </c>
      <c r="N593" s="41">
        <v>0</v>
      </c>
      <c r="O593" s="41">
        <v>0</v>
      </c>
      <c r="P593" s="50">
        <f t="shared" si="42"/>
        <v>0</v>
      </c>
    </row>
    <row r="594" spans="1:16" hidden="1" x14ac:dyDescent="0.25">
      <c r="A594" s="306" t="str">
        <f>IF(B594=1,A579,"")</f>
        <v/>
      </c>
      <c r="B594" s="43" t="str">
        <f t="shared" si="41"/>
        <v/>
      </c>
      <c r="C594" s="117">
        <f>CAD!$D$21</f>
        <v>0</v>
      </c>
      <c r="D594" s="41">
        <v>0</v>
      </c>
      <c r="E594" s="41">
        <v>0</v>
      </c>
      <c r="F594" s="41">
        <v>0</v>
      </c>
      <c r="G594" s="41">
        <v>0</v>
      </c>
      <c r="H594" s="41">
        <v>0</v>
      </c>
      <c r="I594" s="41">
        <v>0</v>
      </c>
      <c r="J594" s="41">
        <v>0</v>
      </c>
      <c r="K594" s="41">
        <v>0</v>
      </c>
      <c r="L594" s="41">
        <v>0</v>
      </c>
      <c r="M594" s="41">
        <v>0</v>
      </c>
      <c r="N594" s="41">
        <v>0</v>
      </c>
      <c r="O594" s="41">
        <v>0</v>
      </c>
      <c r="P594" s="50">
        <f t="shared" si="42"/>
        <v>0</v>
      </c>
    </row>
    <row r="595" spans="1:16" hidden="1" x14ac:dyDescent="0.25">
      <c r="A595" s="306" t="str">
        <f>IF(B595=1,A579,"")</f>
        <v/>
      </c>
      <c r="B595" s="43" t="str">
        <f t="shared" si="41"/>
        <v/>
      </c>
      <c r="C595" s="117">
        <f>CAD!$D$22</f>
        <v>0</v>
      </c>
      <c r="D595" s="41">
        <v>0</v>
      </c>
      <c r="E595" s="41">
        <v>0</v>
      </c>
      <c r="F595" s="41">
        <v>0</v>
      </c>
      <c r="G595" s="41">
        <v>0</v>
      </c>
      <c r="H595" s="41">
        <v>0</v>
      </c>
      <c r="I595" s="41">
        <v>0</v>
      </c>
      <c r="J595" s="41">
        <v>0</v>
      </c>
      <c r="K595" s="41">
        <v>0</v>
      </c>
      <c r="L595" s="41">
        <v>0</v>
      </c>
      <c r="M595" s="41">
        <v>0</v>
      </c>
      <c r="N595" s="41">
        <v>0</v>
      </c>
      <c r="O595" s="41">
        <v>0</v>
      </c>
      <c r="P595" s="50">
        <f t="shared" si="42"/>
        <v>0</v>
      </c>
    </row>
    <row r="596" spans="1:16" hidden="1" x14ac:dyDescent="0.25">
      <c r="A596" s="306" t="str">
        <f>IF(B596=1,A579,"")</f>
        <v/>
      </c>
      <c r="B596" s="43" t="str">
        <f t="shared" si="41"/>
        <v/>
      </c>
      <c r="C596" s="117">
        <f>CAD!$D$23</f>
        <v>0</v>
      </c>
      <c r="D596" s="41">
        <v>0</v>
      </c>
      <c r="E596" s="41">
        <v>0</v>
      </c>
      <c r="F596" s="41">
        <v>0</v>
      </c>
      <c r="G596" s="41">
        <v>0</v>
      </c>
      <c r="H596" s="41">
        <v>0</v>
      </c>
      <c r="I596" s="41">
        <v>0</v>
      </c>
      <c r="J596" s="41">
        <v>0</v>
      </c>
      <c r="K596" s="41">
        <v>0</v>
      </c>
      <c r="L596" s="41">
        <v>0</v>
      </c>
      <c r="M596" s="41">
        <v>0</v>
      </c>
      <c r="N596" s="41">
        <v>0</v>
      </c>
      <c r="O596" s="41">
        <v>0</v>
      </c>
      <c r="P596" s="50">
        <f t="shared" si="42"/>
        <v>0</v>
      </c>
    </row>
    <row r="597" spans="1:16" hidden="1" x14ac:dyDescent="0.25">
      <c r="A597" s="306" t="str">
        <f>IF(B597=1,A579,"")</f>
        <v/>
      </c>
      <c r="B597" s="43" t="str">
        <f t="shared" si="41"/>
        <v/>
      </c>
      <c r="C597" s="117">
        <f>CAD!$D$24</f>
        <v>0</v>
      </c>
      <c r="D597" s="41">
        <v>0</v>
      </c>
      <c r="E597" s="41">
        <v>0</v>
      </c>
      <c r="F597" s="41">
        <v>0</v>
      </c>
      <c r="G597" s="41">
        <v>0</v>
      </c>
      <c r="H597" s="41">
        <v>0</v>
      </c>
      <c r="I597" s="41">
        <v>0</v>
      </c>
      <c r="J597" s="41">
        <v>0</v>
      </c>
      <c r="K597" s="41">
        <v>0</v>
      </c>
      <c r="L597" s="41">
        <v>0</v>
      </c>
      <c r="M597" s="41">
        <v>0</v>
      </c>
      <c r="N597" s="41">
        <v>0</v>
      </c>
      <c r="O597" s="41">
        <v>0</v>
      </c>
      <c r="P597" s="50">
        <f t="shared" si="42"/>
        <v>0</v>
      </c>
    </row>
    <row r="598" spans="1:16" hidden="1" x14ac:dyDescent="0.25">
      <c r="A598" s="306" t="str">
        <f>IF(B598=1,A579,"")</f>
        <v/>
      </c>
      <c r="B598" s="43" t="str">
        <f t="shared" si="41"/>
        <v/>
      </c>
      <c r="C598" s="117">
        <f>CAD!$D$25</f>
        <v>0</v>
      </c>
      <c r="D598" s="41">
        <v>0</v>
      </c>
      <c r="E598" s="41">
        <v>0</v>
      </c>
      <c r="F598" s="41">
        <v>0</v>
      </c>
      <c r="G598" s="41">
        <v>0</v>
      </c>
      <c r="H598" s="41">
        <v>0</v>
      </c>
      <c r="I598" s="41">
        <v>0</v>
      </c>
      <c r="J598" s="41">
        <v>0</v>
      </c>
      <c r="K598" s="41">
        <v>0</v>
      </c>
      <c r="L598" s="41">
        <v>0</v>
      </c>
      <c r="M598" s="41">
        <v>0</v>
      </c>
      <c r="N598" s="41">
        <v>0</v>
      </c>
      <c r="O598" s="41">
        <v>0</v>
      </c>
      <c r="P598" s="50">
        <f t="shared" si="42"/>
        <v>0</v>
      </c>
    </row>
    <row r="599" spans="1:16" hidden="1" x14ac:dyDescent="0.25">
      <c r="A599" s="306" t="str">
        <f>IF(B599=1,A579,"")</f>
        <v/>
      </c>
      <c r="B599" s="43" t="str">
        <f t="shared" si="41"/>
        <v/>
      </c>
      <c r="C599" s="117">
        <f>CAD!$D$26</f>
        <v>0</v>
      </c>
      <c r="D599" s="41">
        <v>0</v>
      </c>
      <c r="E599" s="41">
        <v>0</v>
      </c>
      <c r="F599" s="41">
        <v>0</v>
      </c>
      <c r="G599" s="41">
        <v>0</v>
      </c>
      <c r="H599" s="41">
        <v>0</v>
      </c>
      <c r="I599" s="41">
        <v>0</v>
      </c>
      <c r="J599" s="41">
        <v>0</v>
      </c>
      <c r="K599" s="41">
        <v>0</v>
      </c>
      <c r="L599" s="41">
        <v>0</v>
      </c>
      <c r="M599" s="41">
        <v>0</v>
      </c>
      <c r="N599" s="41">
        <v>0</v>
      </c>
      <c r="O599" s="41">
        <v>0</v>
      </c>
      <c r="P599" s="50">
        <f t="shared" si="42"/>
        <v>0</v>
      </c>
    </row>
    <row r="600" spans="1:16" hidden="1" x14ac:dyDescent="0.25">
      <c r="A600" s="306" t="str">
        <f>IF(B600=1,A579,"")</f>
        <v/>
      </c>
      <c r="B600" s="43" t="str">
        <f t="shared" si="41"/>
        <v/>
      </c>
      <c r="C600" s="117">
        <f>CAD!$D$27</f>
        <v>0</v>
      </c>
      <c r="D600" s="41">
        <v>0</v>
      </c>
      <c r="E600" s="41">
        <v>0</v>
      </c>
      <c r="F600" s="41">
        <v>0</v>
      </c>
      <c r="G600" s="41">
        <v>0</v>
      </c>
      <c r="H600" s="41">
        <v>0</v>
      </c>
      <c r="I600" s="41">
        <v>0</v>
      </c>
      <c r="J600" s="41">
        <v>0</v>
      </c>
      <c r="K600" s="41">
        <v>0</v>
      </c>
      <c r="L600" s="41">
        <v>0</v>
      </c>
      <c r="M600" s="41">
        <v>0</v>
      </c>
      <c r="N600" s="41">
        <v>0</v>
      </c>
      <c r="O600" s="41">
        <v>0</v>
      </c>
      <c r="P600" s="50">
        <f t="shared" si="42"/>
        <v>0</v>
      </c>
    </row>
    <row r="601" spans="1:16" hidden="1" x14ac:dyDescent="0.25">
      <c r="A601" s="306" t="str">
        <f>IF(B601=1,A579,"")</f>
        <v/>
      </c>
      <c r="B601" s="43" t="str">
        <f t="shared" si="41"/>
        <v/>
      </c>
      <c r="C601" s="117">
        <f>CAD!$D$28</f>
        <v>0</v>
      </c>
      <c r="D601" s="41">
        <v>0</v>
      </c>
      <c r="E601" s="41">
        <v>0</v>
      </c>
      <c r="F601" s="41">
        <v>0</v>
      </c>
      <c r="G601" s="41">
        <v>0</v>
      </c>
      <c r="H601" s="41">
        <v>0</v>
      </c>
      <c r="I601" s="41">
        <v>0</v>
      </c>
      <c r="J601" s="41">
        <v>0</v>
      </c>
      <c r="K601" s="41">
        <v>0</v>
      </c>
      <c r="L601" s="41">
        <v>0</v>
      </c>
      <c r="M601" s="41">
        <v>0</v>
      </c>
      <c r="N601" s="41">
        <v>0</v>
      </c>
      <c r="O601" s="41">
        <v>0</v>
      </c>
      <c r="P601" s="50">
        <f t="shared" si="42"/>
        <v>0</v>
      </c>
    </row>
    <row r="602" spans="1:16" hidden="1" x14ac:dyDescent="0.25">
      <c r="A602" s="306" t="str">
        <f>IF(B602=1,A579,"")</f>
        <v/>
      </c>
      <c r="B602" s="43" t="str">
        <f t="shared" si="41"/>
        <v/>
      </c>
      <c r="C602" s="117">
        <f>CAD!$D$29</f>
        <v>0</v>
      </c>
      <c r="D602" s="41">
        <v>0</v>
      </c>
      <c r="E602" s="41">
        <v>0</v>
      </c>
      <c r="F602" s="41">
        <v>0</v>
      </c>
      <c r="G602" s="41">
        <v>0</v>
      </c>
      <c r="H602" s="41">
        <v>0</v>
      </c>
      <c r="I602" s="41">
        <v>0</v>
      </c>
      <c r="J602" s="41">
        <v>0</v>
      </c>
      <c r="K602" s="41">
        <v>0</v>
      </c>
      <c r="L602" s="41">
        <v>0</v>
      </c>
      <c r="M602" s="41">
        <v>0</v>
      </c>
      <c r="N602" s="41">
        <v>0</v>
      </c>
      <c r="O602" s="41">
        <v>0</v>
      </c>
      <c r="P602" s="50">
        <f t="shared" si="42"/>
        <v>0</v>
      </c>
    </row>
    <row r="603" spans="1:16" hidden="1" x14ac:dyDescent="0.25">
      <c r="A603" s="306" t="str">
        <f>IF(B603=1,A579,"")</f>
        <v/>
      </c>
      <c r="B603" s="43" t="str">
        <f t="shared" si="41"/>
        <v/>
      </c>
      <c r="C603" s="117">
        <f>CAD!$D$30</f>
        <v>0</v>
      </c>
      <c r="D603" s="41">
        <v>0</v>
      </c>
      <c r="E603" s="41">
        <v>0</v>
      </c>
      <c r="F603" s="41">
        <v>0</v>
      </c>
      <c r="G603" s="41">
        <v>0</v>
      </c>
      <c r="H603" s="41">
        <v>0</v>
      </c>
      <c r="I603" s="41">
        <v>0</v>
      </c>
      <c r="J603" s="41">
        <v>0</v>
      </c>
      <c r="K603" s="41">
        <v>0</v>
      </c>
      <c r="L603" s="41">
        <v>0</v>
      </c>
      <c r="M603" s="41">
        <v>0</v>
      </c>
      <c r="N603" s="41">
        <v>0</v>
      </c>
      <c r="O603" s="41">
        <v>0</v>
      </c>
      <c r="P603" s="50">
        <f t="shared" si="42"/>
        <v>0</v>
      </c>
    </row>
    <row r="604" spans="1:16" hidden="1" x14ac:dyDescent="0.25">
      <c r="A604" s="306" t="str">
        <f>IF(B604=1,A579,"")</f>
        <v/>
      </c>
      <c r="B604" s="43" t="str">
        <f t="shared" si="41"/>
        <v/>
      </c>
      <c r="C604" s="117">
        <f>CAD!$D$31</f>
        <v>0</v>
      </c>
      <c r="D604" s="41">
        <v>0</v>
      </c>
      <c r="E604" s="41">
        <v>0</v>
      </c>
      <c r="F604" s="41">
        <v>0</v>
      </c>
      <c r="G604" s="41">
        <v>0</v>
      </c>
      <c r="H604" s="41">
        <v>0</v>
      </c>
      <c r="I604" s="41">
        <v>0</v>
      </c>
      <c r="J604" s="41">
        <v>0</v>
      </c>
      <c r="K604" s="41">
        <v>0</v>
      </c>
      <c r="L604" s="41">
        <v>0</v>
      </c>
      <c r="M604" s="41">
        <v>0</v>
      </c>
      <c r="N604" s="41">
        <v>0</v>
      </c>
      <c r="O604" s="41">
        <v>0</v>
      </c>
      <c r="P604" s="50">
        <f t="shared" si="42"/>
        <v>0</v>
      </c>
    </row>
    <row r="605" spans="1:16" hidden="1" x14ac:dyDescent="0.25">
      <c r="A605" s="306" t="str">
        <f>IF(B605=1,A579,"")</f>
        <v/>
      </c>
      <c r="B605" s="43" t="str">
        <f t="shared" si="41"/>
        <v/>
      </c>
      <c r="C605" s="117">
        <f>CAD!$F$7</f>
        <v>0</v>
      </c>
      <c r="D605" s="41">
        <v>0</v>
      </c>
      <c r="E605" s="41">
        <v>0</v>
      </c>
      <c r="F605" s="41">
        <v>0</v>
      </c>
      <c r="G605" s="41">
        <v>0</v>
      </c>
      <c r="H605" s="41">
        <v>0</v>
      </c>
      <c r="I605" s="41">
        <v>0</v>
      </c>
      <c r="J605" s="41">
        <v>0</v>
      </c>
      <c r="K605" s="41">
        <v>0</v>
      </c>
      <c r="L605" s="41">
        <v>0</v>
      </c>
      <c r="M605" s="41">
        <v>0</v>
      </c>
      <c r="N605" s="41">
        <v>0</v>
      </c>
      <c r="O605" s="41">
        <v>0</v>
      </c>
      <c r="P605" s="50">
        <f t="shared" si="42"/>
        <v>0</v>
      </c>
    </row>
    <row r="606" spans="1:16" hidden="1" x14ac:dyDescent="0.25">
      <c r="A606" s="306" t="str">
        <f>IF(B606=1,A579,"")</f>
        <v/>
      </c>
      <c r="B606" s="43" t="str">
        <f t="shared" si="41"/>
        <v/>
      </c>
      <c r="C606" s="117">
        <f>CAD!$F$8</f>
        <v>0</v>
      </c>
      <c r="D606" s="41">
        <v>0</v>
      </c>
      <c r="E606" s="41">
        <v>0</v>
      </c>
      <c r="F606" s="41">
        <v>0</v>
      </c>
      <c r="G606" s="41">
        <v>0</v>
      </c>
      <c r="H606" s="41">
        <v>0</v>
      </c>
      <c r="I606" s="41">
        <v>0</v>
      </c>
      <c r="J606" s="41">
        <v>0</v>
      </c>
      <c r="K606" s="41">
        <v>0</v>
      </c>
      <c r="L606" s="41">
        <v>0</v>
      </c>
      <c r="M606" s="41">
        <v>0</v>
      </c>
      <c r="N606" s="41">
        <v>0</v>
      </c>
      <c r="O606" s="41">
        <v>0</v>
      </c>
      <c r="P606" s="50">
        <f t="shared" si="42"/>
        <v>0</v>
      </c>
    </row>
    <row r="607" spans="1:16" hidden="1" x14ac:dyDescent="0.25">
      <c r="A607" s="306" t="str">
        <f>IF(B607=1,A579,"")</f>
        <v/>
      </c>
      <c r="B607" s="43" t="str">
        <f t="shared" si="41"/>
        <v/>
      </c>
      <c r="C607" s="117">
        <f>CAD!$F$9</f>
        <v>0</v>
      </c>
      <c r="D607" s="41">
        <v>0</v>
      </c>
      <c r="E607" s="41">
        <v>0</v>
      </c>
      <c r="F607" s="41">
        <v>0</v>
      </c>
      <c r="G607" s="41">
        <v>0</v>
      </c>
      <c r="H607" s="41">
        <v>0</v>
      </c>
      <c r="I607" s="41">
        <v>0</v>
      </c>
      <c r="J607" s="41">
        <v>0</v>
      </c>
      <c r="K607" s="41">
        <v>0</v>
      </c>
      <c r="L607" s="41">
        <v>0</v>
      </c>
      <c r="M607" s="41">
        <v>0</v>
      </c>
      <c r="N607" s="41">
        <v>0</v>
      </c>
      <c r="O607" s="41">
        <v>0</v>
      </c>
      <c r="P607" s="50">
        <f t="shared" si="42"/>
        <v>0</v>
      </c>
    </row>
    <row r="608" spans="1:16" hidden="1" x14ac:dyDescent="0.25">
      <c r="A608" s="306" t="str">
        <f>IF(B608=1,A579,"")</f>
        <v/>
      </c>
      <c r="B608" s="43" t="str">
        <f t="shared" si="41"/>
        <v/>
      </c>
      <c r="C608" s="117">
        <f>CAD!$F$10</f>
        <v>0</v>
      </c>
      <c r="D608" s="41">
        <v>0</v>
      </c>
      <c r="E608" s="41">
        <v>0</v>
      </c>
      <c r="F608" s="41">
        <v>0</v>
      </c>
      <c r="G608" s="41">
        <v>0</v>
      </c>
      <c r="H608" s="41">
        <v>0</v>
      </c>
      <c r="I608" s="41">
        <v>0</v>
      </c>
      <c r="J608" s="41">
        <v>0</v>
      </c>
      <c r="K608" s="41">
        <v>0</v>
      </c>
      <c r="L608" s="41">
        <v>0</v>
      </c>
      <c r="M608" s="41">
        <v>0</v>
      </c>
      <c r="N608" s="41">
        <v>0</v>
      </c>
      <c r="O608" s="41">
        <v>0</v>
      </c>
      <c r="P608" s="50">
        <f t="shared" si="42"/>
        <v>0</v>
      </c>
    </row>
    <row r="609" spans="1:16" hidden="1" x14ac:dyDescent="0.25">
      <c r="A609" s="306" t="str">
        <f>IF(B609=1,A579,"")</f>
        <v/>
      </c>
      <c r="B609" s="43" t="str">
        <f t="shared" si="41"/>
        <v/>
      </c>
      <c r="C609" s="117">
        <f>CAD!$F$11</f>
        <v>0</v>
      </c>
      <c r="D609" s="41">
        <v>0</v>
      </c>
      <c r="E609" s="41">
        <v>0</v>
      </c>
      <c r="F609" s="41">
        <v>0</v>
      </c>
      <c r="G609" s="41">
        <v>0</v>
      </c>
      <c r="H609" s="41">
        <v>0</v>
      </c>
      <c r="I609" s="41">
        <v>0</v>
      </c>
      <c r="J609" s="41">
        <v>0</v>
      </c>
      <c r="K609" s="41">
        <v>0</v>
      </c>
      <c r="L609" s="41">
        <v>0</v>
      </c>
      <c r="M609" s="41">
        <v>0</v>
      </c>
      <c r="N609" s="41">
        <v>0</v>
      </c>
      <c r="O609" s="41">
        <v>0</v>
      </c>
      <c r="P609" s="50">
        <f t="shared" si="42"/>
        <v>0</v>
      </c>
    </row>
    <row r="610" spans="1:16" hidden="1" x14ac:dyDescent="0.25">
      <c r="A610" s="306" t="str">
        <f>IF(B610=1,A579,"")</f>
        <v/>
      </c>
      <c r="B610" s="43" t="str">
        <f t="shared" si="41"/>
        <v/>
      </c>
      <c r="C610" s="117">
        <f>CAD!$F$12</f>
        <v>0</v>
      </c>
      <c r="D610" s="41">
        <v>0</v>
      </c>
      <c r="E610" s="41">
        <v>0</v>
      </c>
      <c r="F610" s="41">
        <v>0</v>
      </c>
      <c r="G610" s="41">
        <v>0</v>
      </c>
      <c r="H610" s="41">
        <v>0</v>
      </c>
      <c r="I610" s="41">
        <v>0</v>
      </c>
      <c r="J610" s="41">
        <v>0</v>
      </c>
      <c r="K610" s="41">
        <v>0</v>
      </c>
      <c r="L610" s="41">
        <v>0</v>
      </c>
      <c r="M610" s="41">
        <v>0</v>
      </c>
      <c r="N610" s="41">
        <v>0</v>
      </c>
      <c r="O610" s="41">
        <v>0</v>
      </c>
      <c r="P610" s="50">
        <f t="shared" si="42"/>
        <v>0</v>
      </c>
    </row>
    <row r="611" spans="1:16" hidden="1" x14ac:dyDescent="0.25">
      <c r="A611" s="306" t="str">
        <f>IF(B611=1,A579,"")</f>
        <v/>
      </c>
      <c r="B611" s="43" t="str">
        <f t="shared" si="41"/>
        <v/>
      </c>
      <c r="C611" s="117">
        <f>CAD!$F$13</f>
        <v>0</v>
      </c>
      <c r="D611" s="41">
        <v>0</v>
      </c>
      <c r="E611" s="41">
        <v>0</v>
      </c>
      <c r="F611" s="41">
        <v>0</v>
      </c>
      <c r="G611" s="41">
        <v>0</v>
      </c>
      <c r="H611" s="41">
        <v>0</v>
      </c>
      <c r="I611" s="41">
        <v>0</v>
      </c>
      <c r="J611" s="41">
        <v>0</v>
      </c>
      <c r="K611" s="41">
        <v>0</v>
      </c>
      <c r="L611" s="41">
        <v>0</v>
      </c>
      <c r="M611" s="41">
        <v>0</v>
      </c>
      <c r="N611" s="41">
        <v>0</v>
      </c>
      <c r="O611" s="41">
        <v>0</v>
      </c>
      <c r="P611" s="50">
        <f t="shared" si="42"/>
        <v>0</v>
      </c>
    </row>
    <row r="612" spans="1:16" hidden="1" x14ac:dyDescent="0.25">
      <c r="A612" s="306" t="str">
        <f>IF(B612=1,A579,"")</f>
        <v/>
      </c>
      <c r="B612" s="43" t="str">
        <f t="shared" si="41"/>
        <v/>
      </c>
      <c r="C612" s="117">
        <f>CAD!$F$14</f>
        <v>0</v>
      </c>
      <c r="D612" s="41">
        <v>0</v>
      </c>
      <c r="E612" s="41">
        <v>0</v>
      </c>
      <c r="F612" s="41">
        <v>0</v>
      </c>
      <c r="G612" s="41">
        <v>0</v>
      </c>
      <c r="H612" s="41">
        <v>0</v>
      </c>
      <c r="I612" s="41">
        <v>0</v>
      </c>
      <c r="J612" s="41">
        <v>0</v>
      </c>
      <c r="K612" s="41">
        <v>0</v>
      </c>
      <c r="L612" s="41">
        <v>0</v>
      </c>
      <c r="M612" s="41">
        <v>0</v>
      </c>
      <c r="N612" s="41">
        <v>0</v>
      </c>
      <c r="O612" s="41">
        <v>0</v>
      </c>
      <c r="P612" s="50">
        <f t="shared" si="42"/>
        <v>0</v>
      </c>
    </row>
    <row r="613" spans="1:16" hidden="1" x14ac:dyDescent="0.25">
      <c r="A613" s="306" t="str">
        <f>IF(B613=1,A579,"")</f>
        <v/>
      </c>
      <c r="B613" s="43" t="str">
        <f t="shared" si="41"/>
        <v/>
      </c>
      <c r="C613" s="117">
        <f>CAD!$F$15</f>
        <v>0</v>
      </c>
      <c r="D613" s="41">
        <v>0</v>
      </c>
      <c r="E613" s="41">
        <v>0</v>
      </c>
      <c r="F613" s="41">
        <v>0</v>
      </c>
      <c r="G613" s="41">
        <v>0</v>
      </c>
      <c r="H613" s="41">
        <v>0</v>
      </c>
      <c r="I613" s="41">
        <v>0</v>
      </c>
      <c r="J613" s="41">
        <v>0</v>
      </c>
      <c r="K613" s="41">
        <v>0</v>
      </c>
      <c r="L613" s="41">
        <v>0</v>
      </c>
      <c r="M613" s="41">
        <v>0</v>
      </c>
      <c r="N613" s="41">
        <v>0</v>
      </c>
      <c r="O613" s="41">
        <v>0</v>
      </c>
      <c r="P613" s="50">
        <f t="shared" si="42"/>
        <v>0</v>
      </c>
    </row>
    <row r="614" spans="1:16" hidden="1" x14ac:dyDescent="0.25">
      <c r="A614" s="306" t="str">
        <f>IF(B614=1,A579,"")</f>
        <v/>
      </c>
      <c r="B614" s="43" t="str">
        <f t="shared" si="41"/>
        <v/>
      </c>
      <c r="C614" s="117">
        <f>CAD!$F$16</f>
        <v>0</v>
      </c>
      <c r="D614" s="41">
        <v>0</v>
      </c>
      <c r="E614" s="41">
        <v>0</v>
      </c>
      <c r="F614" s="41">
        <v>0</v>
      </c>
      <c r="G614" s="41">
        <v>0</v>
      </c>
      <c r="H614" s="41">
        <v>0</v>
      </c>
      <c r="I614" s="41">
        <v>0</v>
      </c>
      <c r="J614" s="41">
        <v>0</v>
      </c>
      <c r="K614" s="41">
        <v>0</v>
      </c>
      <c r="L614" s="41">
        <v>0</v>
      </c>
      <c r="M614" s="41">
        <v>0</v>
      </c>
      <c r="N614" s="41">
        <v>0</v>
      </c>
      <c r="O614" s="41">
        <v>0</v>
      </c>
      <c r="P614" s="50">
        <f t="shared" si="42"/>
        <v>0</v>
      </c>
    </row>
    <row r="615" spans="1:16" hidden="1" x14ac:dyDescent="0.25">
      <c r="A615" s="306" t="str">
        <f>IF(B615=1,A579,"")</f>
        <v/>
      </c>
      <c r="B615" s="43" t="str">
        <f t="shared" si="41"/>
        <v/>
      </c>
      <c r="C615" s="117">
        <f>CAD!$F$17</f>
        <v>0</v>
      </c>
      <c r="D615" s="41">
        <v>0</v>
      </c>
      <c r="E615" s="41">
        <v>0</v>
      </c>
      <c r="F615" s="41">
        <v>0</v>
      </c>
      <c r="G615" s="41">
        <v>0</v>
      </c>
      <c r="H615" s="41">
        <v>0</v>
      </c>
      <c r="I615" s="41">
        <v>0</v>
      </c>
      <c r="J615" s="41">
        <v>0</v>
      </c>
      <c r="K615" s="41">
        <v>0</v>
      </c>
      <c r="L615" s="41">
        <v>0</v>
      </c>
      <c r="M615" s="41">
        <v>0</v>
      </c>
      <c r="N615" s="41">
        <v>0</v>
      </c>
      <c r="O615" s="41">
        <v>0</v>
      </c>
      <c r="P615" s="50">
        <f t="shared" si="42"/>
        <v>0</v>
      </c>
    </row>
    <row r="616" spans="1:16" hidden="1" x14ac:dyDescent="0.25">
      <c r="A616" s="306" t="str">
        <f>IF(B616=1,A579,"")</f>
        <v/>
      </c>
      <c r="B616" s="43" t="str">
        <f t="shared" si="41"/>
        <v/>
      </c>
      <c r="C616" s="117">
        <f>CAD!$F$18</f>
        <v>0</v>
      </c>
      <c r="D616" s="41">
        <v>0</v>
      </c>
      <c r="E616" s="41">
        <v>0</v>
      </c>
      <c r="F616" s="41">
        <v>0</v>
      </c>
      <c r="G616" s="41">
        <v>0</v>
      </c>
      <c r="H616" s="41">
        <v>0</v>
      </c>
      <c r="I616" s="41">
        <v>0</v>
      </c>
      <c r="J616" s="41">
        <v>0</v>
      </c>
      <c r="K616" s="41">
        <v>0</v>
      </c>
      <c r="L616" s="41">
        <v>0</v>
      </c>
      <c r="M616" s="41">
        <v>0</v>
      </c>
      <c r="N616" s="41">
        <v>0</v>
      </c>
      <c r="O616" s="41">
        <v>0</v>
      </c>
      <c r="P616" s="50">
        <f t="shared" si="42"/>
        <v>0</v>
      </c>
    </row>
    <row r="617" spans="1:16" hidden="1" x14ac:dyDescent="0.25">
      <c r="A617" s="306" t="str">
        <f>IF(B617=1,A579,"")</f>
        <v/>
      </c>
      <c r="B617" s="43" t="str">
        <f t="shared" si="41"/>
        <v/>
      </c>
      <c r="C617" s="117">
        <f>CAD!$F$19</f>
        <v>0</v>
      </c>
      <c r="D617" s="41">
        <v>0</v>
      </c>
      <c r="E617" s="41">
        <v>0</v>
      </c>
      <c r="F617" s="41">
        <v>0</v>
      </c>
      <c r="G617" s="41">
        <v>0</v>
      </c>
      <c r="H617" s="41">
        <v>0</v>
      </c>
      <c r="I617" s="41">
        <v>0</v>
      </c>
      <c r="J617" s="41">
        <v>0</v>
      </c>
      <c r="K617" s="41">
        <v>0</v>
      </c>
      <c r="L617" s="41">
        <v>0</v>
      </c>
      <c r="M617" s="41">
        <v>0</v>
      </c>
      <c r="N617" s="41">
        <v>0</v>
      </c>
      <c r="O617" s="41">
        <v>0</v>
      </c>
      <c r="P617" s="50">
        <f t="shared" si="42"/>
        <v>0</v>
      </c>
    </row>
    <row r="618" spans="1:16" hidden="1" x14ac:dyDescent="0.25">
      <c r="A618" s="306" t="str">
        <f>IF(B618=1,A579,"")</f>
        <v/>
      </c>
      <c r="B618" s="43" t="str">
        <f t="shared" si="41"/>
        <v/>
      </c>
      <c r="C618" s="117">
        <f>CAD!$F$20</f>
        <v>0</v>
      </c>
      <c r="D618" s="41">
        <v>0</v>
      </c>
      <c r="E618" s="41">
        <v>0</v>
      </c>
      <c r="F618" s="41">
        <v>0</v>
      </c>
      <c r="G618" s="41">
        <v>0</v>
      </c>
      <c r="H618" s="41">
        <v>0</v>
      </c>
      <c r="I618" s="41">
        <v>0</v>
      </c>
      <c r="J618" s="41">
        <v>0</v>
      </c>
      <c r="K618" s="41">
        <v>0</v>
      </c>
      <c r="L618" s="41">
        <v>0</v>
      </c>
      <c r="M618" s="41">
        <v>0</v>
      </c>
      <c r="N618" s="41">
        <v>0</v>
      </c>
      <c r="O618" s="41">
        <v>0</v>
      </c>
      <c r="P618" s="50">
        <f t="shared" si="42"/>
        <v>0</v>
      </c>
    </row>
    <row r="619" spans="1:16" hidden="1" x14ac:dyDescent="0.25">
      <c r="A619" s="306" t="str">
        <f>IF(B619=1,A579,"")</f>
        <v/>
      </c>
      <c r="B619" s="43" t="str">
        <f t="shared" si="41"/>
        <v/>
      </c>
      <c r="C619" s="117">
        <f>CAD!$F$21</f>
        <v>0</v>
      </c>
      <c r="D619" s="41">
        <v>0</v>
      </c>
      <c r="E619" s="41">
        <v>0</v>
      </c>
      <c r="F619" s="41">
        <v>0</v>
      </c>
      <c r="G619" s="41">
        <v>0</v>
      </c>
      <c r="H619" s="41">
        <v>0</v>
      </c>
      <c r="I619" s="41">
        <v>0</v>
      </c>
      <c r="J619" s="41">
        <v>0</v>
      </c>
      <c r="K619" s="41">
        <v>0</v>
      </c>
      <c r="L619" s="41">
        <v>0</v>
      </c>
      <c r="M619" s="41">
        <v>0</v>
      </c>
      <c r="N619" s="41">
        <v>0</v>
      </c>
      <c r="O619" s="41">
        <v>0</v>
      </c>
      <c r="P619" s="50">
        <f t="shared" si="42"/>
        <v>0</v>
      </c>
    </row>
    <row r="620" spans="1:16" hidden="1" x14ac:dyDescent="0.25">
      <c r="A620" s="306" t="str">
        <f>IF(B620=1,A579,"")</f>
        <v/>
      </c>
      <c r="B620" s="43" t="str">
        <f t="shared" si="41"/>
        <v/>
      </c>
      <c r="C620" s="117">
        <f>CAD!$F$22</f>
        <v>0</v>
      </c>
      <c r="D620" s="41">
        <v>0</v>
      </c>
      <c r="E620" s="41">
        <v>0</v>
      </c>
      <c r="F620" s="41">
        <v>0</v>
      </c>
      <c r="G620" s="41">
        <v>0</v>
      </c>
      <c r="H620" s="41">
        <v>0</v>
      </c>
      <c r="I620" s="41">
        <v>0</v>
      </c>
      <c r="J620" s="41">
        <v>0</v>
      </c>
      <c r="K620" s="41">
        <v>0</v>
      </c>
      <c r="L620" s="41">
        <v>0</v>
      </c>
      <c r="M620" s="41">
        <v>0</v>
      </c>
      <c r="N620" s="41">
        <v>0</v>
      </c>
      <c r="O620" s="41">
        <v>0</v>
      </c>
      <c r="P620" s="50">
        <f t="shared" si="42"/>
        <v>0</v>
      </c>
    </row>
    <row r="621" spans="1:16" hidden="1" x14ac:dyDescent="0.25">
      <c r="A621" s="306" t="str">
        <f>IF(B621=1,A579,"")</f>
        <v/>
      </c>
      <c r="B621" s="43" t="str">
        <f t="shared" si="41"/>
        <v/>
      </c>
      <c r="C621" s="117">
        <f>CAD!$F$23</f>
        <v>0</v>
      </c>
      <c r="D621" s="41">
        <v>0</v>
      </c>
      <c r="E621" s="41">
        <v>0</v>
      </c>
      <c r="F621" s="41">
        <v>0</v>
      </c>
      <c r="G621" s="41">
        <v>0</v>
      </c>
      <c r="H621" s="41">
        <v>0</v>
      </c>
      <c r="I621" s="41">
        <v>0</v>
      </c>
      <c r="J621" s="41">
        <v>0</v>
      </c>
      <c r="K621" s="41">
        <v>0</v>
      </c>
      <c r="L621" s="41">
        <v>0</v>
      </c>
      <c r="M621" s="41">
        <v>0</v>
      </c>
      <c r="N621" s="41">
        <v>0</v>
      </c>
      <c r="O621" s="41">
        <v>0</v>
      </c>
      <c r="P621" s="50">
        <f t="shared" si="42"/>
        <v>0</v>
      </c>
    </row>
    <row r="622" spans="1:16" hidden="1" x14ac:dyDescent="0.25">
      <c r="A622" s="306" t="str">
        <f>IF(B622=1,A579,"")</f>
        <v/>
      </c>
      <c r="B622" s="43" t="str">
        <f t="shared" si="41"/>
        <v/>
      </c>
      <c r="C622" s="117">
        <f>CAD!$F$24</f>
        <v>0</v>
      </c>
      <c r="D622" s="41">
        <v>0</v>
      </c>
      <c r="E622" s="41">
        <v>0</v>
      </c>
      <c r="F622" s="41">
        <v>0</v>
      </c>
      <c r="G622" s="41">
        <v>0</v>
      </c>
      <c r="H622" s="41">
        <v>0</v>
      </c>
      <c r="I622" s="41">
        <v>0</v>
      </c>
      <c r="J622" s="41">
        <v>0</v>
      </c>
      <c r="K622" s="41">
        <v>0</v>
      </c>
      <c r="L622" s="41">
        <v>0</v>
      </c>
      <c r="M622" s="41">
        <v>0</v>
      </c>
      <c r="N622" s="41">
        <v>0</v>
      </c>
      <c r="O622" s="41">
        <v>0</v>
      </c>
      <c r="P622" s="50">
        <f t="shared" si="42"/>
        <v>0</v>
      </c>
    </row>
    <row r="623" spans="1:16" hidden="1" x14ac:dyDescent="0.25">
      <c r="A623" s="306" t="str">
        <f>IF(B623=1,A579,"")</f>
        <v/>
      </c>
      <c r="B623" s="43" t="str">
        <f t="shared" si="41"/>
        <v/>
      </c>
      <c r="C623" s="117">
        <f>CAD!$F$25</f>
        <v>0</v>
      </c>
      <c r="D623" s="41">
        <v>0</v>
      </c>
      <c r="E623" s="41">
        <v>0</v>
      </c>
      <c r="F623" s="41">
        <v>0</v>
      </c>
      <c r="G623" s="41">
        <v>0</v>
      </c>
      <c r="H623" s="41">
        <v>0</v>
      </c>
      <c r="I623" s="41">
        <v>0</v>
      </c>
      <c r="J623" s="41">
        <v>0</v>
      </c>
      <c r="K623" s="41">
        <v>0</v>
      </c>
      <c r="L623" s="41">
        <v>0</v>
      </c>
      <c r="M623" s="41">
        <v>0</v>
      </c>
      <c r="N623" s="41">
        <v>0</v>
      </c>
      <c r="O623" s="41">
        <v>0</v>
      </c>
      <c r="P623" s="50">
        <f t="shared" si="42"/>
        <v>0</v>
      </c>
    </row>
    <row r="624" spans="1:16" hidden="1" x14ac:dyDescent="0.25">
      <c r="A624" s="306" t="str">
        <f>IF(B624=1,A579,"")</f>
        <v/>
      </c>
      <c r="B624" s="43" t="str">
        <f t="shared" si="41"/>
        <v/>
      </c>
      <c r="C624" s="117">
        <f>CAD!$F$26</f>
        <v>0</v>
      </c>
      <c r="D624" s="41">
        <v>0</v>
      </c>
      <c r="E624" s="41">
        <v>0</v>
      </c>
      <c r="F624" s="41">
        <v>0</v>
      </c>
      <c r="G624" s="41">
        <v>0</v>
      </c>
      <c r="H624" s="41">
        <v>0</v>
      </c>
      <c r="I624" s="41">
        <v>0</v>
      </c>
      <c r="J624" s="41">
        <v>0</v>
      </c>
      <c r="K624" s="41">
        <v>0</v>
      </c>
      <c r="L624" s="41">
        <v>0</v>
      </c>
      <c r="M624" s="41">
        <v>0</v>
      </c>
      <c r="N624" s="41">
        <v>0</v>
      </c>
      <c r="O624" s="41">
        <v>0</v>
      </c>
      <c r="P624" s="50">
        <f t="shared" si="42"/>
        <v>0</v>
      </c>
    </row>
    <row r="625" spans="1:20" hidden="1" x14ac:dyDescent="0.25">
      <c r="A625" s="306" t="str">
        <f>IF(B625=1,A579,"")</f>
        <v/>
      </c>
      <c r="B625" s="43" t="str">
        <f t="shared" si="41"/>
        <v/>
      </c>
      <c r="C625" s="117">
        <f>CAD!$F$27</f>
        <v>0</v>
      </c>
      <c r="D625" s="41">
        <v>0</v>
      </c>
      <c r="E625" s="41">
        <v>0</v>
      </c>
      <c r="F625" s="41">
        <v>0</v>
      </c>
      <c r="G625" s="41">
        <v>0</v>
      </c>
      <c r="H625" s="41">
        <v>0</v>
      </c>
      <c r="I625" s="41">
        <v>0</v>
      </c>
      <c r="J625" s="41">
        <v>0</v>
      </c>
      <c r="K625" s="41">
        <v>0</v>
      </c>
      <c r="L625" s="41">
        <v>0</v>
      </c>
      <c r="M625" s="41">
        <v>0</v>
      </c>
      <c r="N625" s="41">
        <v>0</v>
      </c>
      <c r="O625" s="41">
        <v>0</v>
      </c>
      <c r="P625" s="50">
        <f t="shared" si="42"/>
        <v>0</v>
      </c>
    </row>
    <row r="626" spans="1:20" hidden="1" x14ac:dyDescent="0.25">
      <c r="A626" s="306" t="str">
        <f>IF(B626=1,A579,"")</f>
        <v/>
      </c>
      <c r="B626" s="43" t="str">
        <f t="shared" si="41"/>
        <v/>
      </c>
      <c r="C626" s="117">
        <f>CAD!$F$28</f>
        <v>0</v>
      </c>
      <c r="D626" s="41">
        <v>0</v>
      </c>
      <c r="E626" s="41">
        <v>0</v>
      </c>
      <c r="F626" s="41">
        <v>0</v>
      </c>
      <c r="G626" s="41">
        <v>0</v>
      </c>
      <c r="H626" s="41">
        <v>0</v>
      </c>
      <c r="I626" s="41">
        <v>0</v>
      </c>
      <c r="J626" s="41">
        <v>0</v>
      </c>
      <c r="K626" s="41">
        <v>0</v>
      </c>
      <c r="L626" s="41">
        <v>0</v>
      </c>
      <c r="M626" s="41">
        <v>0</v>
      </c>
      <c r="N626" s="41">
        <v>0</v>
      </c>
      <c r="O626" s="41">
        <v>0</v>
      </c>
      <c r="P626" s="50">
        <f t="shared" si="42"/>
        <v>0</v>
      </c>
    </row>
    <row r="627" spans="1:20" hidden="1" x14ac:dyDescent="0.25">
      <c r="A627" s="306" t="str">
        <f>IF(B627=1,A579,"")</f>
        <v/>
      </c>
      <c r="B627" s="43" t="str">
        <f t="shared" si="41"/>
        <v/>
      </c>
      <c r="C627" s="117">
        <f>CAD!$F$29</f>
        <v>0</v>
      </c>
      <c r="D627" s="41">
        <v>0</v>
      </c>
      <c r="E627" s="41">
        <v>0</v>
      </c>
      <c r="F627" s="41">
        <v>0</v>
      </c>
      <c r="G627" s="41">
        <v>0</v>
      </c>
      <c r="H627" s="41">
        <v>0</v>
      </c>
      <c r="I627" s="41">
        <v>0</v>
      </c>
      <c r="J627" s="41">
        <v>0</v>
      </c>
      <c r="K627" s="41">
        <v>0</v>
      </c>
      <c r="L627" s="41">
        <v>0</v>
      </c>
      <c r="M627" s="41">
        <v>0</v>
      </c>
      <c r="N627" s="41">
        <v>0</v>
      </c>
      <c r="O627" s="41">
        <v>0</v>
      </c>
      <c r="P627" s="50">
        <f t="shared" si="42"/>
        <v>0</v>
      </c>
    </row>
    <row r="628" spans="1:20" hidden="1" x14ac:dyDescent="0.25">
      <c r="A628" s="306" t="str">
        <f>IF(B628=1,A579,"")</f>
        <v/>
      </c>
      <c r="B628" s="43" t="str">
        <f t="shared" si="41"/>
        <v/>
      </c>
      <c r="C628" s="117">
        <f>CAD!$F$30</f>
        <v>0</v>
      </c>
      <c r="D628" s="41">
        <v>0</v>
      </c>
      <c r="E628" s="41">
        <v>0</v>
      </c>
      <c r="F628" s="41">
        <v>0</v>
      </c>
      <c r="G628" s="41">
        <v>0</v>
      </c>
      <c r="H628" s="41">
        <v>0</v>
      </c>
      <c r="I628" s="41">
        <v>0</v>
      </c>
      <c r="J628" s="41">
        <v>0</v>
      </c>
      <c r="K628" s="41">
        <v>0</v>
      </c>
      <c r="L628" s="41">
        <v>0</v>
      </c>
      <c r="M628" s="41">
        <v>0</v>
      </c>
      <c r="N628" s="41">
        <v>0</v>
      </c>
      <c r="O628" s="41">
        <v>0</v>
      </c>
      <c r="P628" s="50">
        <f t="shared" si="42"/>
        <v>0</v>
      </c>
    </row>
    <row r="629" spans="1:20" hidden="1" x14ac:dyDescent="0.25">
      <c r="A629" s="306" t="str">
        <f>IF(B629=1,A579,"")</f>
        <v/>
      </c>
      <c r="B629" s="43" t="str">
        <f t="shared" si="41"/>
        <v/>
      </c>
      <c r="C629" s="117">
        <f>CAD!$F$31</f>
        <v>0</v>
      </c>
      <c r="D629" s="41">
        <v>0</v>
      </c>
      <c r="E629" s="41">
        <v>0</v>
      </c>
      <c r="F629" s="41">
        <v>0</v>
      </c>
      <c r="G629" s="41">
        <v>0</v>
      </c>
      <c r="H629" s="41">
        <v>0</v>
      </c>
      <c r="I629" s="41">
        <v>0</v>
      </c>
      <c r="J629" s="41">
        <v>0</v>
      </c>
      <c r="K629" s="41">
        <v>0</v>
      </c>
      <c r="L629" s="41">
        <v>0</v>
      </c>
      <c r="M629" s="41">
        <v>0</v>
      </c>
      <c r="N629" s="41">
        <v>0</v>
      </c>
      <c r="O629" s="41">
        <v>0</v>
      </c>
      <c r="P629" s="50">
        <f t="shared" si="42"/>
        <v>0</v>
      </c>
      <c r="T629" s="9"/>
    </row>
    <row r="630" spans="1:20" hidden="1" x14ac:dyDescent="0.25">
      <c r="A630" s="306">
        <f>A579</f>
        <v>2028</v>
      </c>
      <c r="P630" s="47"/>
    </row>
    <row r="631" spans="1:20" ht="15.75" hidden="1" thickBot="1" x14ac:dyDescent="0.3">
      <c r="A631" s="306">
        <f>A579</f>
        <v>2028</v>
      </c>
      <c r="C631" s="155" t="s">
        <v>208</v>
      </c>
      <c r="D631" s="156">
        <f>PREV_D!D571</f>
        <v>0</v>
      </c>
      <c r="E631" s="156">
        <f>PREV_D!E571</f>
        <v>0</v>
      </c>
      <c r="F631" s="156">
        <f>PREV_D!F571</f>
        <v>0</v>
      </c>
      <c r="G631" s="156">
        <f>PREV_D!G571</f>
        <v>0</v>
      </c>
      <c r="H631" s="156">
        <f>PREV_D!H571</f>
        <v>0</v>
      </c>
      <c r="I631" s="156">
        <f>PREV_D!I571</f>
        <v>0</v>
      </c>
      <c r="J631" s="156">
        <f>PREV_D!J571</f>
        <v>0</v>
      </c>
      <c r="K631" s="156">
        <f>PREV_D!K571</f>
        <v>0</v>
      </c>
      <c r="L631" s="156">
        <f>PREV_D!L571</f>
        <v>0</v>
      </c>
      <c r="M631" s="156">
        <f>PREV_D!M571</f>
        <v>0</v>
      </c>
      <c r="N631" s="156">
        <f>PREV_D!N571</f>
        <v>0</v>
      </c>
      <c r="O631" s="156">
        <f>PREV_D!O571</f>
        <v>0</v>
      </c>
      <c r="P631" s="157">
        <f>SUM(D631:O631)</f>
        <v>0</v>
      </c>
    </row>
    <row r="632" spans="1:20" hidden="1" x14ac:dyDescent="0.25">
      <c r="A632" s="306">
        <f>A579</f>
        <v>2028</v>
      </c>
      <c r="P632" s="47"/>
    </row>
    <row r="633" spans="1:20" hidden="1" x14ac:dyDescent="0.25">
      <c r="A633" s="306">
        <f>A579</f>
        <v>2028</v>
      </c>
      <c r="C633" s="74" t="s">
        <v>209</v>
      </c>
      <c r="D633" s="38">
        <f>D579-D631</f>
        <v>0</v>
      </c>
      <c r="E633" s="38">
        <f t="shared" ref="E633:P633" si="43">E579-E631</f>
        <v>0</v>
      </c>
      <c r="F633" s="38">
        <f t="shared" si="43"/>
        <v>0</v>
      </c>
      <c r="G633" s="38">
        <f t="shared" si="43"/>
        <v>0</v>
      </c>
      <c r="H633" s="38">
        <f t="shared" si="43"/>
        <v>0</v>
      </c>
      <c r="I633" s="38">
        <f t="shared" si="43"/>
        <v>0</v>
      </c>
      <c r="J633" s="38">
        <f t="shared" si="43"/>
        <v>0</v>
      </c>
      <c r="K633" s="38">
        <f t="shared" si="43"/>
        <v>0</v>
      </c>
      <c r="L633" s="38">
        <f t="shared" si="43"/>
        <v>0</v>
      </c>
      <c r="M633" s="38">
        <f t="shared" si="43"/>
        <v>0</v>
      </c>
      <c r="N633" s="38">
        <f t="shared" si="43"/>
        <v>0</v>
      </c>
      <c r="O633" s="38">
        <f t="shared" si="43"/>
        <v>0</v>
      </c>
      <c r="P633" s="48">
        <f t="shared" si="43"/>
        <v>0</v>
      </c>
    </row>
    <row r="634" spans="1:20" hidden="1" x14ac:dyDescent="0.25">
      <c r="A634" s="306"/>
    </row>
    <row r="635" spans="1:20" hidden="1" x14ac:dyDescent="0.25">
      <c r="A635" s="306"/>
    </row>
    <row r="636" spans="1:20" ht="15" hidden="1" customHeight="1" thickBot="1" x14ac:dyDescent="0.3">
      <c r="A636" s="306">
        <f>A579+1</f>
        <v>2029</v>
      </c>
      <c r="C636" s="158" t="s">
        <v>207</v>
      </c>
      <c r="D636" s="160">
        <f t="shared" ref="D636:P636" si="44">SUM(D637:D686)</f>
        <v>0</v>
      </c>
      <c r="E636" s="160">
        <f t="shared" si="44"/>
        <v>0</v>
      </c>
      <c r="F636" s="160">
        <f t="shared" si="44"/>
        <v>0</v>
      </c>
      <c r="G636" s="160">
        <f t="shared" si="44"/>
        <v>0</v>
      </c>
      <c r="H636" s="160">
        <f t="shared" si="44"/>
        <v>0</v>
      </c>
      <c r="I636" s="160">
        <f t="shared" si="44"/>
        <v>0</v>
      </c>
      <c r="J636" s="160">
        <f t="shared" si="44"/>
        <v>0</v>
      </c>
      <c r="K636" s="160">
        <f t="shared" si="44"/>
        <v>0</v>
      </c>
      <c r="L636" s="160">
        <f t="shared" si="44"/>
        <v>0</v>
      </c>
      <c r="M636" s="160">
        <f t="shared" si="44"/>
        <v>0</v>
      </c>
      <c r="N636" s="160">
        <f t="shared" si="44"/>
        <v>0</v>
      </c>
      <c r="O636" s="160">
        <f t="shared" si="44"/>
        <v>0</v>
      </c>
      <c r="P636" s="160">
        <f t="shared" si="44"/>
        <v>0</v>
      </c>
    </row>
    <row r="637" spans="1:20" hidden="1" x14ac:dyDescent="0.25">
      <c r="A637" s="306">
        <f>IF(B637=1,A636,"")</f>
        <v>2029</v>
      </c>
      <c r="B637" s="43">
        <f>IF(C637&lt;&gt;0,1,"")</f>
        <v>1</v>
      </c>
      <c r="C637" s="154" t="str">
        <f>CAD!$D$7</f>
        <v>SALÁRIOS</v>
      </c>
      <c r="D637" s="42">
        <v>0</v>
      </c>
      <c r="E637" s="42">
        <v>0</v>
      </c>
      <c r="F637" s="42">
        <v>0</v>
      </c>
      <c r="G637" s="42">
        <v>0</v>
      </c>
      <c r="H637" s="42">
        <v>0</v>
      </c>
      <c r="I637" s="42">
        <v>0</v>
      </c>
      <c r="J637" s="42">
        <v>0</v>
      </c>
      <c r="K637" s="42">
        <v>0</v>
      </c>
      <c r="L637" s="42">
        <v>0</v>
      </c>
      <c r="M637" s="42">
        <v>0</v>
      </c>
      <c r="N637" s="42">
        <v>0</v>
      </c>
      <c r="O637" s="42">
        <v>0</v>
      </c>
      <c r="P637" s="115">
        <f>SUM(D637:O637)</f>
        <v>0</v>
      </c>
    </row>
    <row r="638" spans="1:20" hidden="1" x14ac:dyDescent="0.25">
      <c r="A638" s="306">
        <f>IF(B638=1,A636,"")</f>
        <v>2029</v>
      </c>
      <c r="B638" s="43">
        <f t="shared" ref="B638:B686" si="45">IF(C638&lt;&gt;0,1,"")</f>
        <v>1</v>
      </c>
      <c r="C638" s="154" t="str">
        <f>CAD!$D$8</f>
        <v>RELATÓRIOS</v>
      </c>
      <c r="D638" s="42">
        <v>0</v>
      </c>
      <c r="E638" s="42">
        <v>0</v>
      </c>
      <c r="F638" s="42">
        <v>0</v>
      </c>
      <c r="G638" s="42">
        <v>0</v>
      </c>
      <c r="H638" s="42">
        <v>0</v>
      </c>
      <c r="I638" s="42">
        <v>0</v>
      </c>
      <c r="J638" s="42">
        <v>0</v>
      </c>
      <c r="K638" s="42">
        <v>0</v>
      </c>
      <c r="L638" s="42">
        <v>0</v>
      </c>
      <c r="M638" s="42">
        <v>0</v>
      </c>
      <c r="N638" s="42">
        <v>0</v>
      </c>
      <c r="O638" s="42">
        <v>0</v>
      </c>
      <c r="P638" s="50">
        <f t="shared" ref="P638:P686" si="46">SUM(D638:O638)</f>
        <v>0</v>
      </c>
    </row>
    <row r="639" spans="1:20" hidden="1" x14ac:dyDescent="0.25">
      <c r="A639" s="306">
        <f>IF(B639=1,A636,"")</f>
        <v>2029</v>
      </c>
      <c r="B639" s="43">
        <f t="shared" si="45"/>
        <v>1</v>
      </c>
      <c r="C639" s="117" t="str">
        <f>CAD!$D$9</f>
        <v>HORAS EXTRAS</v>
      </c>
      <c r="D639" s="41">
        <v>0</v>
      </c>
      <c r="E639" s="41">
        <v>0</v>
      </c>
      <c r="F639" s="41">
        <v>0</v>
      </c>
      <c r="G639" s="41">
        <v>0</v>
      </c>
      <c r="H639" s="41">
        <v>0</v>
      </c>
      <c r="I639" s="41">
        <v>0</v>
      </c>
      <c r="J639" s="41">
        <v>0</v>
      </c>
      <c r="K639" s="41">
        <v>0</v>
      </c>
      <c r="L639" s="41">
        <v>0</v>
      </c>
      <c r="M639" s="41">
        <v>0</v>
      </c>
      <c r="N639" s="41">
        <v>0</v>
      </c>
      <c r="O639" s="41">
        <v>0</v>
      </c>
      <c r="P639" s="50">
        <f t="shared" si="46"/>
        <v>0</v>
      </c>
    </row>
    <row r="640" spans="1:20" hidden="1" x14ac:dyDescent="0.25">
      <c r="A640" s="306">
        <f>IF(B640=1,A636,"")</f>
        <v>2029</v>
      </c>
      <c r="B640" s="43">
        <f t="shared" si="45"/>
        <v>1</v>
      </c>
      <c r="C640" s="117" t="str">
        <f>CAD!$D$10</f>
        <v>OUTROS</v>
      </c>
      <c r="D640" s="41">
        <v>0</v>
      </c>
      <c r="E640" s="41">
        <v>0</v>
      </c>
      <c r="F640" s="41">
        <v>0</v>
      </c>
      <c r="G640" s="41">
        <v>0</v>
      </c>
      <c r="H640" s="41">
        <v>0</v>
      </c>
      <c r="I640" s="41">
        <v>0</v>
      </c>
      <c r="J640" s="41">
        <v>0</v>
      </c>
      <c r="K640" s="41">
        <v>0</v>
      </c>
      <c r="L640" s="41">
        <v>0</v>
      </c>
      <c r="M640" s="41">
        <v>0</v>
      </c>
      <c r="N640" s="41">
        <v>0</v>
      </c>
      <c r="O640" s="41">
        <v>0</v>
      </c>
      <c r="P640" s="50">
        <f t="shared" si="46"/>
        <v>0</v>
      </c>
    </row>
    <row r="641" spans="1:16" hidden="1" x14ac:dyDescent="0.25">
      <c r="A641" s="306">
        <f>IF(B641=1,A636,"")</f>
        <v>2029</v>
      </c>
      <c r="B641" s="43">
        <f t="shared" si="45"/>
        <v>1</v>
      </c>
      <c r="C641" s="117" t="str">
        <f>CAD!$D$11</f>
        <v>ALUGUÉIS</v>
      </c>
      <c r="D641" s="41">
        <v>0</v>
      </c>
      <c r="E641" s="41">
        <v>0</v>
      </c>
      <c r="F641" s="41">
        <v>0</v>
      </c>
      <c r="G641" s="41">
        <v>0</v>
      </c>
      <c r="H641" s="41">
        <v>0</v>
      </c>
      <c r="I641" s="41">
        <v>0</v>
      </c>
      <c r="J641" s="41">
        <v>0</v>
      </c>
      <c r="K641" s="41">
        <v>0</v>
      </c>
      <c r="L641" s="41">
        <v>0</v>
      </c>
      <c r="M641" s="41">
        <v>0</v>
      </c>
      <c r="N641" s="41">
        <v>0</v>
      </c>
      <c r="O641" s="41">
        <v>0</v>
      </c>
      <c r="P641" s="50">
        <f t="shared" si="46"/>
        <v>0</v>
      </c>
    </row>
    <row r="642" spans="1:16" hidden="1" x14ac:dyDescent="0.25">
      <c r="A642" s="306">
        <f>IF(B642=1,A636,"")</f>
        <v>2029</v>
      </c>
      <c r="B642" s="43">
        <f t="shared" si="45"/>
        <v>1</v>
      </c>
      <c r="C642" s="117" t="str">
        <f>CAD!$D$12</f>
        <v>VENDA DE IMÓVEIS</v>
      </c>
      <c r="D642" s="41">
        <v>0</v>
      </c>
      <c r="E642" s="41">
        <v>0</v>
      </c>
      <c r="F642" s="41">
        <v>0</v>
      </c>
      <c r="G642" s="41">
        <v>0</v>
      </c>
      <c r="H642" s="41">
        <v>0</v>
      </c>
      <c r="I642" s="41">
        <v>0</v>
      </c>
      <c r="J642" s="41">
        <v>0</v>
      </c>
      <c r="K642" s="41">
        <v>0</v>
      </c>
      <c r="L642" s="41">
        <v>0</v>
      </c>
      <c r="M642" s="41">
        <v>0</v>
      </c>
      <c r="N642" s="41">
        <v>0</v>
      </c>
      <c r="O642" s="41">
        <v>0</v>
      </c>
      <c r="P642" s="50">
        <f t="shared" si="46"/>
        <v>0</v>
      </c>
    </row>
    <row r="643" spans="1:16" hidden="1" x14ac:dyDescent="0.25">
      <c r="A643" s="306">
        <f>IF(B643=1,A636,"")</f>
        <v>2029</v>
      </c>
      <c r="B643" s="43">
        <f t="shared" si="45"/>
        <v>1</v>
      </c>
      <c r="C643" s="117" t="str">
        <f>CAD!$D$13</f>
        <v>13º SALÁRIO</v>
      </c>
      <c r="D643" s="41">
        <v>0</v>
      </c>
      <c r="E643" s="41">
        <v>0</v>
      </c>
      <c r="F643" s="41">
        <v>0</v>
      </c>
      <c r="G643" s="41">
        <v>0</v>
      </c>
      <c r="H643" s="41">
        <v>0</v>
      </c>
      <c r="I643" s="41">
        <v>0</v>
      </c>
      <c r="J643" s="41">
        <v>0</v>
      </c>
      <c r="K643" s="41">
        <v>0</v>
      </c>
      <c r="L643" s="41">
        <v>0</v>
      </c>
      <c r="M643" s="41">
        <v>0</v>
      </c>
      <c r="N643" s="41">
        <v>0</v>
      </c>
      <c r="O643" s="41">
        <v>0</v>
      </c>
      <c r="P643" s="50">
        <f t="shared" si="46"/>
        <v>0</v>
      </c>
    </row>
    <row r="644" spans="1:16" hidden="1" x14ac:dyDescent="0.25">
      <c r="A644" s="306">
        <f>IF(B644=1,A636,"")</f>
        <v>2029</v>
      </c>
      <c r="B644" s="43">
        <f t="shared" si="45"/>
        <v>1</v>
      </c>
      <c r="C644" s="117" t="str">
        <f>CAD!$D$14</f>
        <v>FÉRIAS</v>
      </c>
      <c r="D644" s="41">
        <v>0</v>
      </c>
      <c r="E644" s="41">
        <v>0</v>
      </c>
      <c r="F644" s="41">
        <v>0</v>
      </c>
      <c r="G644" s="41">
        <v>0</v>
      </c>
      <c r="H644" s="41">
        <v>0</v>
      </c>
      <c r="I644" s="41">
        <v>0</v>
      </c>
      <c r="J644" s="41">
        <v>0</v>
      </c>
      <c r="K644" s="41">
        <v>0</v>
      </c>
      <c r="L644" s="41">
        <v>0</v>
      </c>
      <c r="M644" s="41">
        <v>0</v>
      </c>
      <c r="N644" s="41">
        <v>0</v>
      </c>
      <c r="O644" s="41">
        <v>0</v>
      </c>
      <c r="P644" s="50">
        <f t="shared" si="46"/>
        <v>0</v>
      </c>
    </row>
    <row r="645" spans="1:16" hidden="1" x14ac:dyDescent="0.25">
      <c r="A645" s="306">
        <f>IF(B645=1,A636,"")</f>
        <v>2029</v>
      </c>
      <c r="B645" s="43">
        <f t="shared" si="45"/>
        <v>1</v>
      </c>
      <c r="C645" s="117" t="str">
        <f>CAD!$D$15</f>
        <v>RENDIMENTOS</v>
      </c>
      <c r="D645" s="41">
        <v>0</v>
      </c>
      <c r="E645" s="41">
        <v>0</v>
      </c>
      <c r="F645" s="41">
        <v>0</v>
      </c>
      <c r="G645" s="41">
        <v>0</v>
      </c>
      <c r="H645" s="41">
        <v>0</v>
      </c>
      <c r="I645" s="41">
        <v>0</v>
      </c>
      <c r="J645" s="41">
        <v>0</v>
      </c>
      <c r="K645" s="41">
        <v>0</v>
      </c>
      <c r="L645" s="41">
        <v>0</v>
      </c>
      <c r="M645" s="41">
        <v>0</v>
      </c>
      <c r="N645" s="41">
        <v>0</v>
      </c>
      <c r="O645" s="41">
        <v>0</v>
      </c>
      <c r="P645" s="50">
        <f t="shared" si="46"/>
        <v>0</v>
      </c>
    </row>
    <row r="646" spans="1:16" hidden="1" x14ac:dyDescent="0.25">
      <c r="A646" s="306" t="str">
        <f>IF(B646=1,A636,"")</f>
        <v/>
      </c>
      <c r="B646" s="43" t="str">
        <f t="shared" si="45"/>
        <v/>
      </c>
      <c r="C646" s="117">
        <f>CAD!$D$16</f>
        <v>0</v>
      </c>
      <c r="D646" s="41">
        <v>0</v>
      </c>
      <c r="E646" s="41">
        <v>0</v>
      </c>
      <c r="F646" s="41">
        <v>0</v>
      </c>
      <c r="G646" s="41">
        <v>0</v>
      </c>
      <c r="H646" s="41">
        <v>0</v>
      </c>
      <c r="I646" s="41">
        <v>0</v>
      </c>
      <c r="J646" s="41">
        <v>0</v>
      </c>
      <c r="K646" s="41">
        <v>0</v>
      </c>
      <c r="L646" s="41">
        <v>0</v>
      </c>
      <c r="M646" s="41">
        <v>0</v>
      </c>
      <c r="N646" s="41">
        <v>0</v>
      </c>
      <c r="O646" s="41">
        <v>0</v>
      </c>
      <c r="P646" s="50">
        <f t="shared" si="46"/>
        <v>0</v>
      </c>
    </row>
    <row r="647" spans="1:16" hidden="1" x14ac:dyDescent="0.25">
      <c r="A647" s="306" t="str">
        <f>IF(B647=1,A636,"")</f>
        <v/>
      </c>
      <c r="B647" s="43" t="str">
        <f t="shared" si="45"/>
        <v/>
      </c>
      <c r="C647" s="117">
        <f>CAD!$D$17</f>
        <v>0</v>
      </c>
      <c r="D647" s="41">
        <v>0</v>
      </c>
      <c r="E647" s="41">
        <v>0</v>
      </c>
      <c r="F647" s="41">
        <v>0</v>
      </c>
      <c r="G647" s="41">
        <v>0</v>
      </c>
      <c r="H647" s="41">
        <v>0</v>
      </c>
      <c r="I647" s="41">
        <v>0</v>
      </c>
      <c r="J647" s="41">
        <v>0</v>
      </c>
      <c r="K647" s="41">
        <v>0</v>
      </c>
      <c r="L647" s="41">
        <v>0</v>
      </c>
      <c r="M647" s="41">
        <v>0</v>
      </c>
      <c r="N647" s="41">
        <v>0</v>
      </c>
      <c r="O647" s="41">
        <v>0</v>
      </c>
      <c r="P647" s="50">
        <f t="shared" si="46"/>
        <v>0</v>
      </c>
    </row>
    <row r="648" spans="1:16" hidden="1" x14ac:dyDescent="0.25">
      <c r="A648" s="306" t="str">
        <f>IF(B648=1,A636,"")</f>
        <v/>
      </c>
      <c r="B648" s="43" t="str">
        <f t="shared" si="45"/>
        <v/>
      </c>
      <c r="C648" s="117">
        <f>CAD!$D$18</f>
        <v>0</v>
      </c>
      <c r="D648" s="41">
        <v>0</v>
      </c>
      <c r="E648" s="41">
        <v>0</v>
      </c>
      <c r="F648" s="41">
        <v>0</v>
      </c>
      <c r="G648" s="41">
        <v>0</v>
      </c>
      <c r="H648" s="41">
        <v>0</v>
      </c>
      <c r="I648" s="41">
        <v>0</v>
      </c>
      <c r="J648" s="41">
        <v>0</v>
      </c>
      <c r="K648" s="41">
        <v>0</v>
      </c>
      <c r="L648" s="41">
        <v>0</v>
      </c>
      <c r="M648" s="41">
        <v>0</v>
      </c>
      <c r="N648" s="41">
        <v>0</v>
      </c>
      <c r="O648" s="41">
        <v>0</v>
      </c>
      <c r="P648" s="50">
        <f t="shared" si="46"/>
        <v>0</v>
      </c>
    </row>
    <row r="649" spans="1:16" hidden="1" x14ac:dyDescent="0.25">
      <c r="A649" s="306" t="str">
        <f>IF(B649=1,A636,"")</f>
        <v/>
      </c>
      <c r="B649" s="43" t="str">
        <f t="shared" si="45"/>
        <v/>
      </c>
      <c r="C649" s="117">
        <f>CAD!$D$19</f>
        <v>0</v>
      </c>
      <c r="D649" s="41">
        <v>0</v>
      </c>
      <c r="E649" s="41">
        <v>0</v>
      </c>
      <c r="F649" s="41">
        <v>0</v>
      </c>
      <c r="G649" s="41">
        <v>0</v>
      </c>
      <c r="H649" s="41">
        <v>0</v>
      </c>
      <c r="I649" s="41">
        <v>0</v>
      </c>
      <c r="J649" s="41">
        <v>0</v>
      </c>
      <c r="K649" s="41">
        <v>0</v>
      </c>
      <c r="L649" s="41">
        <v>0</v>
      </c>
      <c r="M649" s="41">
        <v>0</v>
      </c>
      <c r="N649" s="41">
        <v>0</v>
      </c>
      <c r="O649" s="41">
        <v>0</v>
      </c>
      <c r="P649" s="50">
        <f t="shared" si="46"/>
        <v>0</v>
      </c>
    </row>
    <row r="650" spans="1:16" hidden="1" x14ac:dyDescent="0.25">
      <c r="A650" s="306" t="str">
        <f>IF(B650=1,A636,"")</f>
        <v/>
      </c>
      <c r="B650" s="43" t="str">
        <f t="shared" si="45"/>
        <v/>
      </c>
      <c r="C650" s="117">
        <f>CAD!$D$20</f>
        <v>0</v>
      </c>
      <c r="D650" s="41">
        <v>0</v>
      </c>
      <c r="E650" s="41">
        <v>0</v>
      </c>
      <c r="F650" s="41">
        <v>0</v>
      </c>
      <c r="G650" s="41">
        <v>0</v>
      </c>
      <c r="H650" s="41">
        <v>0</v>
      </c>
      <c r="I650" s="41">
        <v>0</v>
      </c>
      <c r="J650" s="41">
        <v>0</v>
      </c>
      <c r="K650" s="41">
        <v>0</v>
      </c>
      <c r="L650" s="41">
        <v>0</v>
      </c>
      <c r="M650" s="41">
        <v>0</v>
      </c>
      <c r="N650" s="41">
        <v>0</v>
      </c>
      <c r="O650" s="41">
        <v>0</v>
      </c>
      <c r="P650" s="50">
        <f t="shared" si="46"/>
        <v>0</v>
      </c>
    </row>
    <row r="651" spans="1:16" hidden="1" x14ac:dyDescent="0.25">
      <c r="A651" s="306" t="str">
        <f>IF(B651=1,A636,"")</f>
        <v/>
      </c>
      <c r="B651" s="43" t="str">
        <f t="shared" si="45"/>
        <v/>
      </c>
      <c r="C651" s="117">
        <f>CAD!$D$21</f>
        <v>0</v>
      </c>
      <c r="D651" s="41">
        <v>0</v>
      </c>
      <c r="E651" s="41">
        <v>0</v>
      </c>
      <c r="F651" s="41">
        <v>0</v>
      </c>
      <c r="G651" s="41">
        <v>0</v>
      </c>
      <c r="H651" s="41">
        <v>0</v>
      </c>
      <c r="I651" s="41">
        <v>0</v>
      </c>
      <c r="J651" s="41">
        <v>0</v>
      </c>
      <c r="K651" s="41">
        <v>0</v>
      </c>
      <c r="L651" s="41">
        <v>0</v>
      </c>
      <c r="M651" s="41">
        <v>0</v>
      </c>
      <c r="N651" s="41">
        <v>0</v>
      </c>
      <c r="O651" s="41">
        <v>0</v>
      </c>
      <c r="P651" s="50">
        <f t="shared" si="46"/>
        <v>0</v>
      </c>
    </row>
    <row r="652" spans="1:16" hidden="1" x14ac:dyDescent="0.25">
      <c r="A652" s="306" t="str">
        <f>IF(B652=1,A636,"")</f>
        <v/>
      </c>
      <c r="B652" s="43" t="str">
        <f t="shared" si="45"/>
        <v/>
      </c>
      <c r="C652" s="117">
        <f>CAD!$D$22</f>
        <v>0</v>
      </c>
      <c r="D652" s="41">
        <v>0</v>
      </c>
      <c r="E652" s="41">
        <v>0</v>
      </c>
      <c r="F652" s="41">
        <v>0</v>
      </c>
      <c r="G652" s="41">
        <v>0</v>
      </c>
      <c r="H652" s="41">
        <v>0</v>
      </c>
      <c r="I652" s="41">
        <v>0</v>
      </c>
      <c r="J652" s="41">
        <v>0</v>
      </c>
      <c r="K652" s="41">
        <v>0</v>
      </c>
      <c r="L652" s="41">
        <v>0</v>
      </c>
      <c r="M652" s="41">
        <v>0</v>
      </c>
      <c r="N652" s="41">
        <v>0</v>
      </c>
      <c r="O652" s="41">
        <v>0</v>
      </c>
      <c r="P652" s="50">
        <f t="shared" si="46"/>
        <v>0</v>
      </c>
    </row>
    <row r="653" spans="1:16" hidden="1" x14ac:dyDescent="0.25">
      <c r="A653" s="306" t="str">
        <f>IF(B653=1,A636,"")</f>
        <v/>
      </c>
      <c r="B653" s="43" t="str">
        <f t="shared" si="45"/>
        <v/>
      </c>
      <c r="C653" s="117">
        <f>CAD!$D$23</f>
        <v>0</v>
      </c>
      <c r="D653" s="41">
        <v>0</v>
      </c>
      <c r="E653" s="41">
        <v>0</v>
      </c>
      <c r="F653" s="41">
        <v>0</v>
      </c>
      <c r="G653" s="41">
        <v>0</v>
      </c>
      <c r="H653" s="41">
        <v>0</v>
      </c>
      <c r="I653" s="41">
        <v>0</v>
      </c>
      <c r="J653" s="41">
        <v>0</v>
      </c>
      <c r="K653" s="41">
        <v>0</v>
      </c>
      <c r="L653" s="41">
        <v>0</v>
      </c>
      <c r="M653" s="41">
        <v>0</v>
      </c>
      <c r="N653" s="41">
        <v>0</v>
      </c>
      <c r="O653" s="41">
        <v>0</v>
      </c>
      <c r="P653" s="50">
        <f t="shared" si="46"/>
        <v>0</v>
      </c>
    </row>
    <row r="654" spans="1:16" hidden="1" x14ac:dyDescent="0.25">
      <c r="A654" s="306" t="str">
        <f>IF(B654=1,A636,"")</f>
        <v/>
      </c>
      <c r="B654" s="43" t="str">
        <f t="shared" si="45"/>
        <v/>
      </c>
      <c r="C654" s="117">
        <f>CAD!$D$24</f>
        <v>0</v>
      </c>
      <c r="D654" s="41">
        <v>0</v>
      </c>
      <c r="E654" s="41">
        <v>0</v>
      </c>
      <c r="F654" s="41">
        <v>0</v>
      </c>
      <c r="G654" s="41">
        <v>0</v>
      </c>
      <c r="H654" s="41">
        <v>0</v>
      </c>
      <c r="I654" s="41">
        <v>0</v>
      </c>
      <c r="J654" s="41">
        <v>0</v>
      </c>
      <c r="K654" s="41">
        <v>0</v>
      </c>
      <c r="L654" s="41">
        <v>0</v>
      </c>
      <c r="M654" s="41">
        <v>0</v>
      </c>
      <c r="N654" s="41">
        <v>0</v>
      </c>
      <c r="O654" s="41">
        <v>0</v>
      </c>
      <c r="P654" s="50">
        <f t="shared" si="46"/>
        <v>0</v>
      </c>
    </row>
    <row r="655" spans="1:16" hidden="1" x14ac:dyDescent="0.25">
      <c r="A655" s="306" t="str">
        <f>IF(B655=1,A636,"")</f>
        <v/>
      </c>
      <c r="B655" s="43" t="str">
        <f t="shared" si="45"/>
        <v/>
      </c>
      <c r="C655" s="117">
        <f>CAD!$D$25</f>
        <v>0</v>
      </c>
      <c r="D655" s="41">
        <v>0</v>
      </c>
      <c r="E655" s="41">
        <v>0</v>
      </c>
      <c r="F655" s="41">
        <v>0</v>
      </c>
      <c r="G655" s="41">
        <v>0</v>
      </c>
      <c r="H655" s="41">
        <v>0</v>
      </c>
      <c r="I655" s="41">
        <v>0</v>
      </c>
      <c r="J655" s="41">
        <v>0</v>
      </c>
      <c r="K655" s="41">
        <v>0</v>
      </c>
      <c r="L655" s="41">
        <v>0</v>
      </c>
      <c r="M655" s="41">
        <v>0</v>
      </c>
      <c r="N655" s="41">
        <v>0</v>
      </c>
      <c r="O655" s="41">
        <v>0</v>
      </c>
      <c r="P655" s="50">
        <f t="shared" si="46"/>
        <v>0</v>
      </c>
    </row>
    <row r="656" spans="1:16" hidden="1" x14ac:dyDescent="0.25">
      <c r="A656" s="306" t="str">
        <f>IF(B656=1,A636,"")</f>
        <v/>
      </c>
      <c r="B656" s="43" t="str">
        <f t="shared" si="45"/>
        <v/>
      </c>
      <c r="C656" s="117">
        <f>CAD!$D$26</f>
        <v>0</v>
      </c>
      <c r="D656" s="41">
        <v>0</v>
      </c>
      <c r="E656" s="41">
        <v>0</v>
      </c>
      <c r="F656" s="41">
        <v>0</v>
      </c>
      <c r="G656" s="41">
        <v>0</v>
      </c>
      <c r="H656" s="41">
        <v>0</v>
      </c>
      <c r="I656" s="41">
        <v>0</v>
      </c>
      <c r="J656" s="41">
        <v>0</v>
      </c>
      <c r="K656" s="41">
        <v>0</v>
      </c>
      <c r="L656" s="41">
        <v>0</v>
      </c>
      <c r="M656" s="41">
        <v>0</v>
      </c>
      <c r="N656" s="41">
        <v>0</v>
      </c>
      <c r="O656" s="41">
        <v>0</v>
      </c>
      <c r="P656" s="50">
        <f t="shared" si="46"/>
        <v>0</v>
      </c>
    </row>
    <row r="657" spans="1:16" hidden="1" x14ac:dyDescent="0.25">
      <c r="A657" s="306" t="str">
        <f>IF(B657=1,A636,"")</f>
        <v/>
      </c>
      <c r="B657" s="43" t="str">
        <f t="shared" si="45"/>
        <v/>
      </c>
      <c r="C657" s="117">
        <f>CAD!$D$27</f>
        <v>0</v>
      </c>
      <c r="D657" s="41">
        <v>0</v>
      </c>
      <c r="E657" s="41">
        <v>0</v>
      </c>
      <c r="F657" s="41">
        <v>0</v>
      </c>
      <c r="G657" s="41">
        <v>0</v>
      </c>
      <c r="H657" s="41">
        <v>0</v>
      </c>
      <c r="I657" s="41">
        <v>0</v>
      </c>
      <c r="J657" s="41">
        <v>0</v>
      </c>
      <c r="K657" s="41">
        <v>0</v>
      </c>
      <c r="L657" s="41">
        <v>0</v>
      </c>
      <c r="M657" s="41">
        <v>0</v>
      </c>
      <c r="N657" s="41">
        <v>0</v>
      </c>
      <c r="O657" s="41">
        <v>0</v>
      </c>
      <c r="P657" s="50">
        <f t="shared" si="46"/>
        <v>0</v>
      </c>
    </row>
    <row r="658" spans="1:16" hidden="1" x14ac:dyDescent="0.25">
      <c r="A658" s="306" t="str">
        <f>IF(B658=1,A636,"")</f>
        <v/>
      </c>
      <c r="B658" s="43" t="str">
        <f t="shared" si="45"/>
        <v/>
      </c>
      <c r="C658" s="117">
        <f>CAD!$D$28</f>
        <v>0</v>
      </c>
      <c r="D658" s="41">
        <v>0</v>
      </c>
      <c r="E658" s="41">
        <v>0</v>
      </c>
      <c r="F658" s="41">
        <v>0</v>
      </c>
      <c r="G658" s="41">
        <v>0</v>
      </c>
      <c r="H658" s="41">
        <v>0</v>
      </c>
      <c r="I658" s="41">
        <v>0</v>
      </c>
      <c r="J658" s="41">
        <v>0</v>
      </c>
      <c r="K658" s="41">
        <v>0</v>
      </c>
      <c r="L658" s="41">
        <v>0</v>
      </c>
      <c r="M658" s="41">
        <v>0</v>
      </c>
      <c r="N658" s="41">
        <v>0</v>
      </c>
      <c r="O658" s="41">
        <v>0</v>
      </c>
      <c r="P658" s="50">
        <f t="shared" si="46"/>
        <v>0</v>
      </c>
    </row>
    <row r="659" spans="1:16" hidden="1" x14ac:dyDescent="0.25">
      <c r="A659" s="306" t="str">
        <f>IF(B659=1,A636,"")</f>
        <v/>
      </c>
      <c r="B659" s="43" t="str">
        <f t="shared" si="45"/>
        <v/>
      </c>
      <c r="C659" s="117">
        <f>CAD!$D$29</f>
        <v>0</v>
      </c>
      <c r="D659" s="41">
        <v>0</v>
      </c>
      <c r="E659" s="41">
        <v>0</v>
      </c>
      <c r="F659" s="41">
        <v>0</v>
      </c>
      <c r="G659" s="41">
        <v>0</v>
      </c>
      <c r="H659" s="41">
        <v>0</v>
      </c>
      <c r="I659" s="41">
        <v>0</v>
      </c>
      <c r="J659" s="41">
        <v>0</v>
      </c>
      <c r="K659" s="41">
        <v>0</v>
      </c>
      <c r="L659" s="41">
        <v>0</v>
      </c>
      <c r="M659" s="41">
        <v>0</v>
      </c>
      <c r="N659" s="41">
        <v>0</v>
      </c>
      <c r="O659" s="41">
        <v>0</v>
      </c>
      <c r="P659" s="50">
        <f t="shared" si="46"/>
        <v>0</v>
      </c>
    </row>
    <row r="660" spans="1:16" hidden="1" x14ac:dyDescent="0.25">
      <c r="A660" s="306" t="str">
        <f>IF(B660=1,A636,"")</f>
        <v/>
      </c>
      <c r="B660" s="43" t="str">
        <f t="shared" si="45"/>
        <v/>
      </c>
      <c r="C660" s="117">
        <f>CAD!$D$30</f>
        <v>0</v>
      </c>
      <c r="D660" s="41">
        <v>0</v>
      </c>
      <c r="E660" s="41">
        <v>0</v>
      </c>
      <c r="F660" s="41">
        <v>0</v>
      </c>
      <c r="G660" s="41">
        <v>0</v>
      </c>
      <c r="H660" s="41">
        <v>0</v>
      </c>
      <c r="I660" s="41">
        <v>0</v>
      </c>
      <c r="J660" s="41">
        <v>0</v>
      </c>
      <c r="K660" s="41">
        <v>0</v>
      </c>
      <c r="L660" s="41">
        <v>0</v>
      </c>
      <c r="M660" s="41">
        <v>0</v>
      </c>
      <c r="N660" s="41">
        <v>0</v>
      </c>
      <c r="O660" s="41">
        <v>0</v>
      </c>
      <c r="P660" s="50">
        <f t="shared" si="46"/>
        <v>0</v>
      </c>
    </row>
    <row r="661" spans="1:16" hidden="1" x14ac:dyDescent="0.25">
      <c r="A661" s="306" t="str">
        <f>IF(B661=1,A636,"")</f>
        <v/>
      </c>
      <c r="B661" s="43" t="str">
        <f t="shared" si="45"/>
        <v/>
      </c>
      <c r="C661" s="117">
        <f>CAD!$D$31</f>
        <v>0</v>
      </c>
      <c r="D661" s="41">
        <v>0</v>
      </c>
      <c r="E661" s="41">
        <v>0</v>
      </c>
      <c r="F661" s="41">
        <v>0</v>
      </c>
      <c r="G661" s="41">
        <v>0</v>
      </c>
      <c r="H661" s="41">
        <v>0</v>
      </c>
      <c r="I661" s="41">
        <v>0</v>
      </c>
      <c r="J661" s="41">
        <v>0</v>
      </c>
      <c r="K661" s="41">
        <v>0</v>
      </c>
      <c r="L661" s="41">
        <v>0</v>
      </c>
      <c r="M661" s="41">
        <v>0</v>
      </c>
      <c r="N661" s="41">
        <v>0</v>
      </c>
      <c r="O661" s="41">
        <v>0</v>
      </c>
      <c r="P661" s="50">
        <f t="shared" si="46"/>
        <v>0</v>
      </c>
    </row>
    <row r="662" spans="1:16" hidden="1" x14ac:dyDescent="0.25">
      <c r="A662" s="306" t="str">
        <f>IF(B662=1,A636,"")</f>
        <v/>
      </c>
      <c r="B662" s="43" t="str">
        <f t="shared" si="45"/>
        <v/>
      </c>
      <c r="C662" s="117">
        <f>CAD!$F$7</f>
        <v>0</v>
      </c>
      <c r="D662" s="41">
        <v>0</v>
      </c>
      <c r="E662" s="41">
        <v>0</v>
      </c>
      <c r="F662" s="41">
        <v>0</v>
      </c>
      <c r="G662" s="41">
        <v>0</v>
      </c>
      <c r="H662" s="41">
        <v>0</v>
      </c>
      <c r="I662" s="41">
        <v>0</v>
      </c>
      <c r="J662" s="41">
        <v>0</v>
      </c>
      <c r="K662" s="41">
        <v>0</v>
      </c>
      <c r="L662" s="41">
        <v>0</v>
      </c>
      <c r="M662" s="41">
        <v>0</v>
      </c>
      <c r="N662" s="41">
        <v>0</v>
      </c>
      <c r="O662" s="41">
        <v>0</v>
      </c>
      <c r="P662" s="50">
        <f t="shared" si="46"/>
        <v>0</v>
      </c>
    </row>
    <row r="663" spans="1:16" hidden="1" x14ac:dyDescent="0.25">
      <c r="A663" s="306" t="str">
        <f>IF(B663=1,A636,"")</f>
        <v/>
      </c>
      <c r="B663" s="43" t="str">
        <f t="shared" si="45"/>
        <v/>
      </c>
      <c r="C663" s="117">
        <f>CAD!$F$8</f>
        <v>0</v>
      </c>
      <c r="D663" s="41">
        <v>0</v>
      </c>
      <c r="E663" s="41">
        <v>0</v>
      </c>
      <c r="F663" s="41">
        <v>0</v>
      </c>
      <c r="G663" s="41">
        <v>0</v>
      </c>
      <c r="H663" s="41">
        <v>0</v>
      </c>
      <c r="I663" s="41">
        <v>0</v>
      </c>
      <c r="J663" s="41">
        <v>0</v>
      </c>
      <c r="K663" s="41">
        <v>0</v>
      </c>
      <c r="L663" s="41">
        <v>0</v>
      </c>
      <c r="M663" s="41">
        <v>0</v>
      </c>
      <c r="N663" s="41">
        <v>0</v>
      </c>
      <c r="O663" s="41">
        <v>0</v>
      </c>
      <c r="P663" s="50">
        <f t="shared" si="46"/>
        <v>0</v>
      </c>
    </row>
    <row r="664" spans="1:16" hidden="1" x14ac:dyDescent="0.25">
      <c r="A664" s="306" t="str">
        <f>IF(B664=1,A636,"")</f>
        <v/>
      </c>
      <c r="B664" s="43" t="str">
        <f t="shared" si="45"/>
        <v/>
      </c>
      <c r="C664" s="117">
        <f>CAD!$F$9</f>
        <v>0</v>
      </c>
      <c r="D664" s="41">
        <v>0</v>
      </c>
      <c r="E664" s="41">
        <v>0</v>
      </c>
      <c r="F664" s="41">
        <v>0</v>
      </c>
      <c r="G664" s="41">
        <v>0</v>
      </c>
      <c r="H664" s="41">
        <v>0</v>
      </c>
      <c r="I664" s="41">
        <v>0</v>
      </c>
      <c r="J664" s="41">
        <v>0</v>
      </c>
      <c r="K664" s="41">
        <v>0</v>
      </c>
      <c r="L664" s="41">
        <v>0</v>
      </c>
      <c r="M664" s="41">
        <v>0</v>
      </c>
      <c r="N664" s="41">
        <v>0</v>
      </c>
      <c r="O664" s="41">
        <v>0</v>
      </c>
      <c r="P664" s="50">
        <f t="shared" si="46"/>
        <v>0</v>
      </c>
    </row>
    <row r="665" spans="1:16" hidden="1" x14ac:dyDescent="0.25">
      <c r="A665" s="306" t="str">
        <f>IF(B665=1,A636,"")</f>
        <v/>
      </c>
      <c r="B665" s="43" t="str">
        <f t="shared" si="45"/>
        <v/>
      </c>
      <c r="C665" s="117">
        <f>CAD!$F$10</f>
        <v>0</v>
      </c>
      <c r="D665" s="41">
        <v>0</v>
      </c>
      <c r="E665" s="41">
        <v>0</v>
      </c>
      <c r="F665" s="41">
        <v>0</v>
      </c>
      <c r="G665" s="41">
        <v>0</v>
      </c>
      <c r="H665" s="41">
        <v>0</v>
      </c>
      <c r="I665" s="41">
        <v>0</v>
      </c>
      <c r="J665" s="41">
        <v>0</v>
      </c>
      <c r="K665" s="41">
        <v>0</v>
      </c>
      <c r="L665" s="41">
        <v>0</v>
      </c>
      <c r="M665" s="41">
        <v>0</v>
      </c>
      <c r="N665" s="41">
        <v>0</v>
      </c>
      <c r="O665" s="41">
        <v>0</v>
      </c>
      <c r="P665" s="50">
        <f t="shared" si="46"/>
        <v>0</v>
      </c>
    </row>
    <row r="666" spans="1:16" hidden="1" x14ac:dyDescent="0.25">
      <c r="A666" s="306" t="str">
        <f>IF(B666=1,A636,"")</f>
        <v/>
      </c>
      <c r="B666" s="43" t="str">
        <f t="shared" si="45"/>
        <v/>
      </c>
      <c r="C666" s="117">
        <f>CAD!$F$11</f>
        <v>0</v>
      </c>
      <c r="D666" s="41">
        <v>0</v>
      </c>
      <c r="E666" s="41">
        <v>0</v>
      </c>
      <c r="F666" s="41">
        <v>0</v>
      </c>
      <c r="G666" s="41">
        <v>0</v>
      </c>
      <c r="H666" s="41">
        <v>0</v>
      </c>
      <c r="I666" s="41">
        <v>0</v>
      </c>
      <c r="J666" s="41">
        <v>0</v>
      </c>
      <c r="K666" s="41">
        <v>0</v>
      </c>
      <c r="L666" s="41">
        <v>0</v>
      </c>
      <c r="M666" s="41">
        <v>0</v>
      </c>
      <c r="N666" s="41">
        <v>0</v>
      </c>
      <c r="O666" s="41">
        <v>0</v>
      </c>
      <c r="P666" s="50">
        <f t="shared" si="46"/>
        <v>0</v>
      </c>
    </row>
    <row r="667" spans="1:16" hidden="1" x14ac:dyDescent="0.25">
      <c r="A667" s="306" t="str">
        <f>IF(B667=1,A636,"")</f>
        <v/>
      </c>
      <c r="B667" s="43" t="str">
        <f t="shared" si="45"/>
        <v/>
      </c>
      <c r="C667" s="117">
        <f>CAD!$F$12</f>
        <v>0</v>
      </c>
      <c r="D667" s="41">
        <v>0</v>
      </c>
      <c r="E667" s="41">
        <v>0</v>
      </c>
      <c r="F667" s="41">
        <v>0</v>
      </c>
      <c r="G667" s="41">
        <v>0</v>
      </c>
      <c r="H667" s="41">
        <v>0</v>
      </c>
      <c r="I667" s="41">
        <v>0</v>
      </c>
      <c r="J667" s="41">
        <v>0</v>
      </c>
      <c r="K667" s="41">
        <v>0</v>
      </c>
      <c r="L667" s="41">
        <v>0</v>
      </c>
      <c r="M667" s="41">
        <v>0</v>
      </c>
      <c r="N667" s="41">
        <v>0</v>
      </c>
      <c r="O667" s="41">
        <v>0</v>
      </c>
      <c r="P667" s="50">
        <f t="shared" si="46"/>
        <v>0</v>
      </c>
    </row>
    <row r="668" spans="1:16" hidden="1" x14ac:dyDescent="0.25">
      <c r="A668" s="306" t="str">
        <f>IF(B668=1,A636,"")</f>
        <v/>
      </c>
      <c r="B668" s="43" t="str">
        <f t="shared" si="45"/>
        <v/>
      </c>
      <c r="C668" s="117">
        <f>CAD!$F$13</f>
        <v>0</v>
      </c>
      <c r="D668" s="41">
        <v>0</v>
      </c>
      <c r="E668" s="41">
        <v>0</v>
      </c>
      <c r="F668" s="41">
        <v>0</v>
      </c>
      <c r="G668" s="41">
        <v>0</v>
      </c>
      <c r="H668" s="41">
        <v>0</v>
      </c>
      <c r="I668" s="41">
        <v>0</v>
      </c>
      <c r="J668" s="41">
        <v>0</v>
      </c>
      <c r="K668" s="41">
        <v>0</v>
      </c>
      <c r="L668" s="41">
        <v>0</v>
      </c>
      <c r="M668" s="41">
        <v>0</v>
      </c>
      <c r="N668" s="41">
        <v>0</v>
      </c>
      <c r="O668" s="41">
        <v>0</v>
      </c>
      <c r="P668" s="50">
        <f t="shared" si="46"/>
        <v>0</v>
      </c>
    </row>
    <row r="669" spans="1:16" hidden="1" x14ac:dyDescent="0.25">
      <c r="A669" s="306" t="str">
        <f>IF(B669=1,A636,"")</f>
        <v/>
      </c>
      <c r="B669" s="43" t="str">
        <f t="shared" si="45"/>
        <v/>
      </c>
      <c r="C669" s="117">
        <f>CAD!$F$14</f>
        <v>0</v>
      </c>
      <c r="D669" s="41">
        <v>0</v>
      </c>
      <c r="E669" s="41">
        <v>0</v>
      </c>
      <c r="F669" s="41">
        <v>0</v>
      </c>
      <c r="G669" s="41">
        <v>0</v>
      </c>
      <c r="H669" s="41">
        <v>0</v>
      </c>
      <c r="I669" s="41">
        <v>0</v>
      </c>
      <c r="J669" s="41">
        <v>0</v>
      </c>
      <c r="K669" s="41">
        <v>0</v>
      </c>
      <c r="L669" s="41">
        <v>0</v>
      </c>
      <c r="M669" s="41">
        <v>0</v>
      </c>
      <c r="N669" s="41">
        <v>0</v>
      </c>
      <c r="O669" s="41">
        <v>0</v>
      </c>
      <c r="P669" s="50">
        <f t="shared" si="46"/>
        <v>0</v>
      </c>
    </row>
    <row r="670" spans="1:16" hidden="1" x14ac:dyDescent="0.25">
      <c r="A670" s="306" t="str">
        <f>IF(B670=1,A636,"")</f>
        <v/>
      </c>
      <c r="B670" s="43" t="str">
        <f t="shared" si="45"/>
        <v/>
      </c>
      <c r="C670" s="117">
        <f>CAD!$F$15</f>
        <v>0</v>
      </c>
      <c r="D670" s="41">
        <v>0</v>
      </c>
      <c r="E670" s="41">
        <v>0</v>
      </c>
      <c r="F670" s="41">
        <v>0</v>
      </c>
      <c r="G670" s="41">
        <v>0</v>
      </c>
      <c r="H670" s="41">
        <v>0</v>
      </c>
      <c r="I670" s="41">
        <v>0</v>
      </c>
      <c r="J670" s="41">
        <v>0</v>
      </c>
      <c r="K670" s="41">
        <v>0</v>
      </c>
      <c r="L670" s="41">
        <v>0</v>
      </c>
      <c r="M670" s="41">
        <v>0</v>
      </c>
      <c r="N670" s="41">
        <v>0</v>
      </c>
      <c r="O670" s="41">
        <v>0</v>
      </c>
      <c r="P670" s="50">
        <f t="shared" si="46"/>
        <v>0</v>
      </c>
    </row>
    <row r="671" spans="1:16" hidden="1" x14ac:dyDescent="0.25">
      <c r="A671" s="306" t="str">
        <f>IF(B671=1,A636,"")</f>
        <v/>
      </c>
      <c r="B671" s="43" t="str">
        <f t="shared" si="45"/>
        <v/>
      </c>
      <c r="C671" s="117">
        <f>CAD!$F$16</f>
        <v>0</v>
      </c>
      <c r="D671" s="41">
        <v>0</v>
      </c>
      <c r="E671" s="41">
        <v>0</v>
      </c>
      <c r="F671" s="41">
        <v>0</v>
      </c>
      <c r="G671" s="41">
        <v>0</v>
      </c>
      <c r="H671" s="41">
        <v>0</v>
      </c>
      <c r="I671" s="41">
        <v>0</v>
      </c>
      <c r="J671" s="41">
        <v>0</v>
      </c>
      <c r="K671" s="41">
        <v>0</v>
      </c>
      <c r="L671" s="41">
        <v>0</v>
      </c>
      <c r="M671" s="41">
        <v>0</v>
      </c>
      <c r="N671" s="41">
        <v>0</v>
      </c>
      <c r="O671" s="41">
        <v>0</v>
      </c>
      <c r="P671" s="50">
        <f t="shared" si="46"/>
        <v>0</v>
      </c>
    </row>
    <row r="672" spans="1:16" hidden="1" x14ac:dyDescent="0.25">
      <c r="A672" s="306" t="str">
        <f>IF(B672=1,A636,"")</f>
        <v/>
      </c>
      <c r="B672" s="43" t="str">
        <f t="shared" si="45"/>
        <v/>
      </c>
      <c r="C672" s="117">
        <f>CAD!$F$17</f>
        <v>0</v>
      </c>
      <c r="D672" s="41">
        <v>0</v>
      </c>
      <c r="E672" s="41">
        <v>0</v>
      </c>
      <c r="F672" s="41">
        <v>0</v>
      </c>
      <c r="G672" s="41">
        <v>0</v>
      </c>
      <c r="H672" s="41">
        <v>0</v>
      </c>
      <c r="I672" s="41">
        <v>0</v>
      </c>
      <c r="J672" s="41">
        <v>0</v>
      </c>
      <c r="K672" s="41">
        <v>0</v>
      </c>
      <c r="L672" s="41">
        <v>0</v>
      </c>
      <c r="M672" s="41">
        <v>0</v>
      </c>
      <c r="N672" s="41">
        <v>0</v>
      </c>
      <c r="O672" s="41">
        <v>0</v>
      </c>
      <c r="P672" s="50">
        <f t="shared" si="46"/>
        <v>0</v>
      </c>
    </row>
    <row r="673" spans="1:20" hidden="1" x14ac:dyDescent="0.25">
      <c r="A673" s="306" t="str">
        <f>IF(B673=1,A636,"")</f>
        <v/>
      </c>
      <c r="B673" s="43" t="str">
        <f t="shared" si="45"/>
        <v/>
      </c>
      <c r="C673" s="117">
        <f>CAD!$F$18</f>
        <v>0</v>
      </c>
      <c r="D673" s="41">
        <v>0</v>
      </c>
      <c r="E673" s="41">
        <v>0</v>
      </c>
      <c r="F673" s="41">
        <v>0</v>
      </c>
      <c r="G673" s="41">
        <v>0</v>
      </c>
      <c r="H673" s="41">
        <v>0</v>
      </c>
      <c r="I673" s="41">
        <v>0</v>
      </c>
      <c r="J673" s="41">
        <v>0</v>
      </c>
      <c r="K673" s="41">
        <v>0</v>
      </c>
      <c r="L673" s="41">
        <v>0</v>
      </c>
      <c r="M673" s="41">
        <v>0</v>
      </c>
      <c r="N673" s="41">
        <v>0</v>
      </c>
      <c r="O673" s="41">
        <v>0</v>
      </c>
      <c r="P673" s="50">
        <f t="shared" si="46"/>
        <v>0</v>
      </c>
    </row>
    <row r="674" spans="1:20" hidden="1" x14ac:dyDescent="0.25">
      <c r="A674" s="306" t="str">
        <f>IF(B674=1,A636,"")</f>
        <v/>
      </c>
      <c r="B674" s="43" t="str">
        <f t="shared" si="45"/>
        <v/>
      </c>
      <c r="C674" s="117">
        <f>CAD!$F$19</f>
        <v>0</v>
      </c>
      <c r="D674" s="41">
        <v>0</v>
      </c>
      <c r="E674" s="41">
        <v>0</v>
      </c>
      <c r="F674" s="41">
        <v>0</v>
      </c>
      <c r="G674" s="41">
        <v>0</v>
      </c>
      <c r="H674" s="41">
        <v>0</v>
      </c>
      <c r="I674" s="41">
        <v>0</v>
      </c>
      <c r="J674" s="41">
        <v>0</v>
      </c>
      <c r="K674" s="41">
        <v>0</v>
      </c>
      <c r="L674" s="41">
        <v>0</v>
      </c>
      <c r="M674" s="41">
        <v>0</v>
      </c>
      <c r="N674" s="41">
        <v>0</v>
      </c>
      <c r="O674" s="41">
        <v>0</v>
      </c>
      <c r="P674" s="50">
        <f t="shared" si="46"/>
        <v>0</v>
      </c>
    </row>
    <row r="675" spans="1:20" hidden="1" x14ac:dyDescent="0.25">
      <c r="A675" s="306" t="str">
        <f>IF(B675=1,A636,"")</f>
        <v/>
      </c>
      <c r="B675" s="43" t="str">
        <f t="shared" si="45"/>
        <v/>
      </c>
      <c r="C675" s="117">
        <f>CAD!$F$20</f>
        <v>0</v>
      </c>
      <c r="D675" s="41">
        <v>0</v>
      </c>
      <c r="E675" s="41">
        <v>0</v>
      </c>
      <c r="F675" s="41">
        <v>0</v>
      </c>
      <c r="G675" s="41">
        <v>0</v>
      </c>
      <c r="H675" s="41">
        <v>0</v>
      </c>
      <c r="I675" s="41">
        <v>0</v>
      </c>
      <c r="J675" s="41">
        <v>0</v>
      </c>
      <c r="K675" s="41">
        <v>0</v>
      </c>
      <c r="L675" s="41">
        <v>0</v>
      </c>
      <c r="M675" s="41">
        <v>0</v>
      </c>
      <c r="N675" s="41">
        <v>0</v>
      </c>
      <c r="O675" s="41">
        <v>0</v>
      </c>
      <c r="P675" s="50">
        <f t="shared" si="46"/>
        <v>0</v>
      </c>
    </row>
    <row r="676" spans="1:20" hidden="1" x14ac:dyDescent="0.25">
      <c r="A676" s="306" t="str">
        <f>IF(B676=1,A636,"")</f>
        <v/>
      </c>
      <c r="B676" s="43" t="str">
        <f t="shared" si="45"/>
        <v/>
      </c>
      <c r="C676" s="117">
        <f>CAD!$F$21</f>
        <v>0</v>
      </c>
      <c r="D676" s="41">
        <v>0</v>
      </c>
      <c r="E676" s="41">
        <v>0</v>
      </c>
      <c r="F676" s="41">
        <v>0</v>
      </c>
      <c r="G676" s="41">
        <v>0</v>
      </c>
      <c r="H676" s="41">
        <v>0</v>
      </c>
      <c r="I676" s="41">
        <v>0</v>
      </c>
      <c r="J676" s="41">
        <v>0</v>
      </c>
      <c r="K676" s="41">
        <v>0</v>
      </c>
      <c r="L676" s="41">
        <v>0</v>
      </c>
      <c r="M676" s="41">
        <v>0</v>
      </c>
      <c r="N676" s="41">
        <v>0</v>
      </c>
      <c r="O676" s="41">
        <v>0</v>
      </c>
      <c r="P676" s="50">
        <f t="shared" si="46"/>
        <v>0</v>
      </c>
    </row>
    <row r="677" spans="1:20" hidden="1" x14ac:dyDescent="0.25">
      <c r="A677" s="306" t="str">
        <f>IF(B677=1,A636,"")</f>
        <v/>
      </c>
      <c r="B677" s="43" t="str">
        <f t="shared" si="45"/>
        <v/>
      </c>
      <c r="C677" s="117">
        <f>CAD!$F$22</f>
        <v>0</v>
      </c>
      <c r="D677" s="41">
        <v>0</v>
      </c>
      <c r="E677" s="41">
        <v>0</v>
      </c>
      <c r="F677" s="41">
        <v>0</v>
      </c>
      <c r="G677" s="41">
        <v>0</v>
      </c>
      <c r="H677" s="41">
        <v>0</v>
      </c>
      <c r="I677" s="41">
        <v>0</v>
      </c>
      <c r="J677" s="41">
        <v>0</v>
      </c>
      <c r="K677" s="41">
        <v>0</v>
      </c>
      <c r="L677" s="41">
        <v>0</v>
      </c>
      <c r="M677" s="41">
        <v>0</v>
      </c>
      <c r="N677" s="41">
        <v>0</v>
      </c>
      <c r="O677" s="41">
        <v>0</v>
      </c>
      <c r="P677" s="50">
        <f t="shared" si="46"/>
        <v>0</v>
      </c>
    </row>
    <row r="678" spans="1:20" hidden="1" x14ac:dyDescent="0.25">
      <c r="A678" s="306" t="str">
        <f>IF(B678=1,A636,"")</f>
        <v/>
      </c>
      <c r="B678" s="43" t="str">
        <f t="shared" si="45"/>
        <v/>
      </c>
      <c r="C678" s="117">
        <f>CAD!$F$23</f>
        <v>0</v>
      </c>
      <c r="D678" s="41">
        <v>0</v>
      </c>
      <c r="E678" s="41">
        <v>0</v>
      </c>
      <c r="F678" s="41">
        <v>0</v>
      </c>
      <c r="G678" s="41">
        <v>0</v>
      </c>
      <c r="H678" s="41">
        <v>0</v>
      </c>
      <c r="I678" s="41">
        <v>0</v>
      </c>
      <c r="J678" s="41">
        <v>0</v>
      </c>
      <c r="K678" s="41">
        <v>0</v>
      </c>
      <c r="L678" s="41">
        <v>0</v>
      </c>
      <c r="M678" s="41">
        <v>0</v>
      </c>
      <c r="N678" s="41">
        <v>0</v>
      </c>
      <c r="O678" s="41">
        <v>0</v>
      </c>
      <c r="P678" s="50">
        <f t="shared" si="46"/>
        <v>0</v>
      </c>
    </row>
    <row r="679" spans="1:20" hidden="1" x14ac:dyDescent="0.25">
      <c r="A679" s="306" t="str">
        <f>IF(B679=1,A636,"")</f>
        <v/>
      </c>
      <c r="B679" s="43" t="str">
        <f t="shared" si="45"/>
        <v/>
      </c>
      <c r="C679" s="117">
        <f>CAD!$F$24</f>
        <v>0</v>
      </c>
      <c r="D679" s="41">
        <v>0</v>
      </c>
      <c r="E679" s="41">
        <v>0</v>
      </c>
      <c r="F679" s="41">
        <v>0</v>
      </c>
      <c r="G679" s="41">
        <v>0</v>
      </c>
      <c r="H679" s="41">
        <v>0</v>
      </c>
      <c r="I679" s="41">
        <v>0</v>
      </c>
      <c r="J679" s="41">
        <v>0</v>
      </c>
      <c r="K679" s="41">
        <v>0</v>
      </c>
      <c r="L679" s="41">
        <v>0</v>
      </c>
      <c r="M679" s="41">
        <v>0</v>
      </c>
      <c r="N679" s="41">
        <v>0</v>
      </c>
      <c r="O679" s="41">
        <v>0</v>
      </c>
      <c r="P679" s="50">
        <f t="shared" si="46"/>
        <v>0</v>
      </c>
    </row>
    <row r="680" spans="1:20" hidden="1" x14ac:dyDescent="0.25">
      <c r="A680" s="306" t="str">
        <f>IF(B680=1,A636,"")</f>
        <v/>
      </c>
      <c r="B680" s="43" t="str">
        <f t="shared" si="45"/>
        <v/>
      </c>
      <c r="C680" s="117">
        <f>CAD!$F$25</f>
        <v>0</v>
      </c>
      <c r="D680" s="41">
        <v>0</v>
      </c>
      <c r="E680" s="41">
        <v>0</v>
      </c>
      <c r="F680" s="41">
        <v>0</v>
      </c>
      <c r="G680" s="41">
        <v>0</v>
      </c>
      <c r="H680" s="41">
        <v>0</v>
      </c>
      <c r="I680" s="41">
        <v>0</v>
      </c>
      <c r="J680" s="41">
        <v>0</v>
      </c>
      <c r="K680" s="41">
        <v>0</v>
      </c>
      <c r="L680" s="41">
        <v>0</v>
      </c>
      <c r="M680" s="41">
        <v>0</v>
      </c>
      <c r="N680" s="41">
        <v>0</v>
      </c>
      <c r="O680" s="41">
        <v>0</v>
      </c>
      <c r="P680" s="50">
        <f t="shared" si="46"/>
        <v>0</v>
      </c>
    </row>
    <row r="681" spans="1:20" hidden="1" x14ac:dyDescent="0.25">
      <c r="A681" s="306" t="str">
        <f>IF(B681=1,A636,"")</f>
        <v/>
      </c>
      <c r="B681" s="43" t="str">
        <f t="shared" si="45"/>
        <v/>
      </c>
      <c r="C681" s="117">
        <f>CAD!$F$26</f>
        <v>0</v>
      </c>
      <c r="D681" s="41">
        <v>0</v>
      </c>
      <c r="E681" s="41">
        <v>0</v>
      </c>
      <c r="F681" s="41">
        <v>0</v>
      </c>
      <c r="G681" s="41">
        <v>0</v>
      </c>
      <c r="H681" s="41">
        <v>0</v>
      </c>
      <c r="I681" s="41">
        <v>0</v>
      </c>
      <c r="J681" s="41">
        <v>0</v>
      </c>
      <c r="K681" s="41">
        <v>0</v>
      </c>
      <c r="L681" s="41">
        <v>0</v>
      </c>
      <c r="M681" s="41">
        <v>0</v>
      </c>
      <c r="N681" s="41">
        <v>0</v>
      </c>
      <c r="O681" s="41">
        <v>0</v>
      </c>
      <c r="P681" s="50">
        <f t="shared" si="46"/>
        <v>0</v>
      </c>
    </row>
    <row r="682" spans="1:20" hidden="1" x14ac:dyDescent="0.25">
      <c r="A682" s="306" t="str">
        <f>IF(B682=1,A636,"")</f>
        <v/>
      </c>
      <c r="B682" s="43" t="str">
        <f t="shared" si="45"/>
        <v/>
      </c>
      <c r="C682" s="117">
        <f>CAD!$F$27</f>
        <v>0</v>
      </c>
      <c r="D682" s="41">
        <v>0</v>
      </c>
      <c r="E682" s="41">
        <v>0</v>
      </c>
      <c r="F682" s="41">
        <v>0</v>
      </c>
      <c r="G682" s="41">
        <v>0</v>
      </c>
      <c r="H682" s="41">
        <v>0</v>
      </c>
      <c r="I682" s="41">
        <v>0</v>
      </c>
      <c r="J682" s="41">
        <v>0</v>
      </c>
      <c r="K682" s="41">
        <v>0</v>
      </c>
      <c r="L682" s="41">
        <v>0</v>
      </c>
      <c r="M682" s="41">
        <v>0</v>
      </c>
      <c r="N682" s="41">
        <v>0</v>
      </c>
      <c r="O682" s="41">
        <v>0</v>
      </c>
      <c r="P682" s="50">
        <f t="shared" si="46"/>
        <v>0</v>
      </c>
    </row>
    <row r="683" spans="1:20" hidden="1" x14ac:dyDescent="0.25">
      <c r="A683" s="306" t="str">
        <f>IF(B683=1,A636,"")</f>
        <v/>
      </c>
      <c r="B683" s="43" t="str">
        <f t="shared" si="45"/>
        <v/>
      </c>
      <c r="C683" s="117">
        <f>CAD!$F$28</f>
        <v>0</v>
      </c>
      <c r="D683" s="41">
        <v>0</v>
      </c>
      <c r="E683" s="41">
        <v>0</v>
      </c>
      <c r="F683" s="41">
        <v>0</v>
      </c>
      <c r="G683" s="41">
        <v>0</v>
      </c>
      <c r="H683" s="41">
        <v>0</v>
      </c>
      <c r="I683" s="41">
        <v>0</v>
      </c>
      <c r="J683" s="41">
        <v>0</v>
      </c>
      <c r="K683" s="41">
        <v>0</v>
      </c>
      <c r="L683" s="41">
        <v>0</v>
      </c>
      <c r="M683" s="41">
        <v>0</v>
      </c>
      <c r="N683" s="41">
        <v>0</v>
      </c>
      <c r="O683" s="41">
        <v>0</v>
      </c>
      <c r="P683" s="50">
        <f t="shared" si="46"/>
        <v>0</v>
      </c>
    </row>
    <row r="684" spans="1:20" hidden="1" x14ac:dyDescent="0.25">
      <c r="A684" s="306" t="str">
        <f>IF(B684=1,A636,"")</f>
        <v/>
      </c>
      <c r="B684" s="43" t="str">
        <f t="shared" si="45"/>
        <v/>
      </c>
      <c r="C684" s="117">
        <f>CAD!$F$29</f>
        <v>0</v>
      </c>
      <c r="D684" s="41">
        <v>0</v>
      </c>
      <c r="E684" s="41">
        <v>0</v>
      </c>
      <c r="F684" s="41">
        <v>0</v>
      </c>
      <c r="G684" s="41">
        <v>0</v>
      </c>
      <c r="H684" s="41">
        <v>0</v>
      </c>
      <c r="I684" s="41">
        <v>0</v>
      </c>
      <c r="J684" s="41">
        <v>0</v>
      </c>
      <c r="K684" s="41">
        <v>0</v>
      </c>
      <c r="L684" s="41">
        <v>0</v>
      </c>
      <c r="M684" s="41">
        <v>0</v>
      </c>
      <c r="N684" s="41">
        <v>0</v>
      </c>
      <c r="O684" s="41">
        <v>0</v>
      </c>
      <c r="P684" s="50">
        <f t="shared" si="46"/>
        <v>0</v>
      </c>
    </row>
    <row r="685" spans="1:20" hidden="1" x14ac:dyDescent="0.25">
      <c r="A685" s="306" t="str">
        <f>IF(B685=1,A636,"")</f>
        <v/>
      </c>
      <c r="B685" s="43" t="str">
        <f t="shared" si="45"/>
        <v/>
      </c>
      <c r="C685" s="117">
        <f>CAD!$F$30</f>
        <v>0</v>
      </c>
      <c r="D685" s="41">
        <v>0</v>
      </c>
      <c r="E685" s="41">
        <v>0</v>
      </c>
      <c r="F685" s="41">
        <v>0</v>
      </c>
      <c r="G685" s="41">
        <v>0</v>
      </c>
      <c r="H685" s="41">
        <v>0</v>
      </c>
      <c r="I685" s="41">
        <v>0</v>
      </c>
      <c r="J685" s="41">
        <v>0</v>
      </c>
      <c r="K685" s="41">
        <v>0</v>
      </c>
      <c r="L685" s="41">
        <v>0</v>
      </c>
      <c r="M685" s="41">
        <v>0</v>
      </c>
      <c r="N685" s="41">
        <v>0</v>
      </c>
      <c r="O685" s="41">
        <v>0</v>
      </c>
      <c r="P685" s="50">
        <f t="shared" si="46"/>
        <v>0</v>
      </c>
    </row>
    <row r="686" spans="1:20" hidden="1" x14ac:dyDescent="0.25">
      <c r="A686" s="306" t="str">
        <f>IF(B686=1,A636,"")</f>
        <v/>
      </c>
      <c r="B686" s="43" t="str">
        <f t="shared" si="45"/>
        <v/>
      </c>
      <c r="C686" s="117">
        <f>CAD!$F$31</f>
        <v>0</v>
      </c>
      <c r="D686" s="41">
        <v>0</v>
      </c>
      <c r="E686" s="41">
        <v>0</v>
      </c>
      <c r="F686" s="41">
        <v>0</v>
      </c>
      <c r="G686" s="41">
        <v>0</v>
      </c>
      <c r="H686" s="41">
        <v>0</v>
      </c>
      <c r="I686" s="41">
        <v>0</v>
      </c>
      <c r="J686" s="41">
        <v>0</v>
      </c>
      <c r="K686" s="41">
        <v>0</v>
      </c>
      <c r="L686" s="41">
        <v>0</v>
      </c>
      <c r="M686" s="41">
        <v>0</v>
      </c>
      <c r="N686" s="41">
        <v>0</v>
      </c>
      <c r="O686" s="41">
        <v>0</v>
      </c>
      <c r="P686" s="50">
        <f t="shared" si="46"/>
        <v>0</v>
      </c>
      <c r="T686" s="9"/>
    </row>
    <row r="687" spans="1:20" hidden="1" x14ac:dyDescent="0.25">
      <c r="A687" s="306">
        <f>A636</f>
        <v>2029</v>
      </c>
      <c r="P687" s="47"/>
    </row>
    <row r="688" spans="1:20" ht="15.75" hidden="1" thickBot="1" x14ac:dyDescent="0.3">
      <c r="A688" s="306">
        <f>A636</f>
        <v>2029</v>
      </c>
      <c r="C688" s="155" t="s">
        <v>208</v>
      </c>
      <c r="D688" s="156">
        <f>PREV_D!D627</f>
        <v>0</v>
      </c>
      <c r="E688" s="156">
        <f>PREV_D!E627</f>
        <v>0</v>
      </c>
      <c r="F688" s="156">
        <f>PREV_D!F627</f>
        <v>0</v>
      </c>
      <c r="G688" s="156">
        <f>PREV_D!G627</f>
        <v>0</v>
      </c>
      <c r="H688" s="156">
        <f>PREV_D!H627</f>
        <v>0</v>
      </c>
      <c r="I688" s="156">
        <f>PREV_D!I627</f>
        <v>0</v>
      </c>
      <c r="J688" s="156">
        <f>PREV_D!J627</f>
        <v>0</v>
      </c>
      <c r="K688" s="156">
        <f>PREV_D!K627</f>
        <v>0</v>
      </c>
      <c r="L688" s="156">
        <f>PREV_D!L627</f>
        <v>0</v>
      </c>
      <c r="M688" s="156">
        <f>PREV_D!M627</f>
        <v>0</v>
      </c>
      <c r="N688" s="156">
        <f>PREV_D!N627</f>
        <v>0</v>
      </c>
      <c r="O688" s="156">
        <f>PREV_D!O627</f>
        <v>0</v>
      </c>
      <c r="P688" s="157">
        <f>SUM(D688:O688)</f>
        <v>0</v>
      </c>
    </row>
    <row r="689" spans="1:16" hidden="1" x14ac:dyDescent="0.25">
      <c r="A689" s="306">
        <f>A636</f>
        <v>2029</v>
      </c>
      <c r="P689" s="47"/>
    </row>
    <row r="690" spans="1:16" hidden="1" x14ac:dyDescent="0.25">
      <c r="A690" s="306">
        <f>A636</f>
        <v>2029</v>
      </c>
      <c r="C690" s="74" t="s">
        <v>209</v>
      </c>
      <c r="D690" s="38">
        <f>D636-D688</f>
        <v>0</v>
      </c>
      <c r="E690" s="38">
        <f t="shared" ref="E690:P690" si="47">E636-E688</f>
        <v>0</v>
      </c>
      <c r="F690" s="38">
        <f t="shared" si="47"/>
        <v>0</v>
      </c>
      <c r="G690" s="38">
        <f t="shared" si="47"/>
        <v>0</v>
      </c>
      <c r="H690" s="38">
        <f t="shared" si="47"/>
        <v>0</v>
      </c>
      <c r="I690" s="38">
        <f t="shared" si="47"/>
        <v>0</v>
      </c>
      <c r="J690" s="38">
        <f t="shared" si="47"/>
        <v>0</v>
      </c>
      <c r="K690" s="38">
        <f t="shared" si="47"/>
        <v>0</v>
      </c>
      <c r="L690" s="38">
        <f t="shared" si="47"/>
        <v>0</v>
      </c>
      <c r="M690" s="38">
        <f t="shared" si="47"/>
        <v>0</v>
      </c>
      <c r="N690" s="38">
        <f t="shared" si="47"/>
        <v>0</v>
      </c>
      <c r="O690" s="38">
        <f t="shared" si="47"/>
        <v>0</v>
      </c>
      <c r="P690" s="48">
        <f t="shared" si="47"/>
        <v>0</v>
      </c>
    </row>
    <row r="691" spans="1:16" hidden="1" x14ac:dyDescent="0.25">
      <c r="A691" s="306"/>
    </row>
    <row r="692" spans="1:16" hidden="1" x14ac:dyDescent="0.25">
      <c r="A692" s="306"/>
    </row>
    <row r="693" spans="1:16" ht="15" hidden="1" customHeight="1" thickBot="1" x14ac:dyDescent="0.3">
      <c r="A693" s="306">
        <f>A636+1</f>
        <v>2030</v>
      </c>
      <c r="C693" s="158" t="s">
        <v>207</v>
      </c>
      <c r="D693" s="160">
        <f t="shared" ref="D693:P693" si="48">SUM(D694:D743)</f>
        <v>0</v>
      </c>
      <c r="E693" s="160">
        <f t="shared" si="48"/>
        <v>0</v>
      </c>
      <c r="F693" s="160">
        <f t="shared" si="48"/>
        <v>0</v>
      </c>
      <c r="G693" s="160">
        <f t="shared" si="48"/>
        <v>0</v>
      </c>
      <c r="H693" s="160">
        <f t="shared" si="48"/>
        <v>0</v>
      </c>
      <c r="I693" s="160">
        <f t="shared" si="48"/>
        <v>0</v>
      </c>
      <c r="J693" s="160">
        <f t="shared" si="48"/>
        <v>0</v>
      </c>
      <c r="K693" s="160">
        <f t="shared" si="48"/>
        <v>0</v>
      </c>
      <c r="L693" s="160">
        <f t="shared" si="48"/>
        <v>0</v>
      </c>
      <c r="M693" s="160">
        <f t="shared" si="48"/>
        <v>0</v>
      </c>
      <c r="N693" s="160">
        <f t="shared" si="48"/>
        <v>0</v>
      </c>
      <c r="O693" s="160">
        <f t="shared" si="48"/>
        <v>0</v>
      </c>
      <c r="P693" s="160">
        <f t="shared" si="48"/>
        <v>0</v>
      </c>
    </row>
    <row r="694" spans="1:16" hidden="1" x14ac:dyDescent="0.25">
      <c r="A694" s="306">
        <f>IF(B694=1,A693,"")</f>
        <v>2030</v>
      </c>
      <c r="B694" s="43">
        <f>IF(C694&lt;&gt;0,1,"")</f>
        <v>1</v>
      </c>
      <c r="C694" s="154" t="str">
        <f>CAD!$D$7</f>
        <v>SALÁRIOS</v>
      </c>
      <c r="D694" s="42">
        <v>0</v>
      </c>
      <c r="E694" s="42">
        <v>0</v>
      </c>
      <c r="F694" s="42">
        <v>0</v>
      </c>
      <c r="G694" s="42">
        <v>0</v>
      </c>
      <c r="H694" s="42">
        <v>0</v>
      </c>
      <c r="I694" s="42">
        <v>0</v>
      </c>
      <c r="J694" s="42">
        <v>0</v>
      </c>
      <c r="K694" s="42">
        <v>0</v>
      </c>
      <c r="L694" s="42">
        <v>0</v>
      </c>
      <c r="M694" s="42">
        <v>0</v>
      </c>
      <c r="N694" s="42">
        <v>0</v>
      </c>
      <c r="O694" s="42">
        <v>0</v>
      </c>
      <c r="P694" s="115">
        <f>SUM(D694:O694)</f>
        <v>0</v>
      </c>
    </row>
    <row r="695" spans="1:16" hidden="1" x14ac:dyDescent="0.25">
      <c r="A695" s="306">
        <f>IF(B695=1,A693,"")</f>
        <v>2030</v>
      </c>
      <c r="B695" s="43">
        <f t="shared" ref="B695:B743" si="49">IF(C695&lt;&gt;0,1,"")</f>
        <v>1</v>
      </c>
      <c r="C695" s="154" t="str">
        <f>CAD!$D$8</f>
        <v>RELATÓRIOS</v>
      </c>
      <c r="D695" s="42">
        <v>0</v>
      </c>
      <c r="E695" s="42">
        <v>0</v>
      </c>
      <c r="F695" s="42">
        <v>0</v>
      </c>
      <c r="G695" s="42">
        <v>0</v>
      </c>
      <c r="H695" s="42">
        <v>0</v>
      </c>
      <c r="I695" s="42">
        <v>0</v>
      </c>
      <c r="J695" s="42">
        <v>0</v>
      </c>
      <c r="K695" s="42">
        <v>0</v>
      </c>
      <c r="L695" s="42">
        <v>0</v>
      </c>
      <c r="M695" s="42">
        <v>0</v>
      </c>
      <c r="N695" s="42">
        <v>0</v>
      </c>
      <c r="O695" s="42">
        <v>0</v>
      </c>
      <c r="P695" s="50">
        <f t="shared" ref="P695:P743" si="50">SUM(D695:O695)</f>
        <v>0</v>
      </c>
    </row>
    <row r="696" spans="1:16" hidden="1" x14ac:dyDescent="0.25">
      <c r="A696" s="306">
        <f>IF(B696=1,A693,"")</f>
        <v>2030</v>
      </c>
      <c r="B696" s="43">
        <f t="shared" si="49"/>
        <v>1</v>
      </c>
      <c r="C696" s="117" t="str">
        <f>CAD!$D$9</f>
        <v>HORAS EXTRAS</v>
      </c>
      <c r="D696" s="41">
        <v>0</v>
      </c>
      <c r="E696" s="41">
        <v>0</v>
      </c>
      <c r="F696" s="41">
        <v>0</v>
      </c>
      <c r="G696" s="41">
        <v>0</v>
      </c>
      <c r="H696" s="41">
        <v>0</v>
      </c>
      <c r="I696" s="41">
        <v>0</v>
      </c>
      <c r="J696" s="41">
        <v>0</v>
      </c>
      <c r="K696" s="41">
        <v>0</v>
      </c>
      <c r="L696" s="41">
        <v>0</v>
      </c>
      <c r="M696" s="41">
        <v>0</v>
      </c>
      <c r="N696" s="41">
        <v>0</v>
      </c>
      <c r="O696" s="41">
        <v>0</v>
      </c>
      <c r="P696" s="50">
        <f t="shared" si="50"/>
        <v>0</v>
      </c>
    </row>
    <row r="697" spans="1:16" hidden="1" x14ac:dyDescent="0.25">
      <c r="A697" s="306">
        <f>IF(B697=1,A693,"")</f>
        <v>2030</v>
      </c>
      <c r="B697" s="43">
        <f t="shared" si="49"/>
        <v>1</v>
      </c>
      <c r="C697" s="117" t="str">
        <f>CAD!$D$10</f>
        <v>OUTROS</v>
      </c>
      <c r="D697" s="41">
        <v>0</v>
      </c>
      <c r="E697" s="41">
        <v>0</v>
      </c>
      <c r="F697" s="41">
        <v>0</v>
      </c>
      <c r="G697" s="41">
        <v>0</v>
      </c>
      <c r="H697" s="41">
        <v>0</v>
      </c>
      <c r="I697" s="41">
        <v>0</v>
      </c>
      <c r="J697" s="41">
        <v>0</v>
      </c>
      <c r="K697" s="41">
        <v>0</v>
      </c>
      <c r="L697" s="41">
        <v>0</v>
      </c>
      <c r="M697" s="41">
        <v>0</v>
      </c>
      <c r="N697" s="41">
        <v>0</v>
      </c>
      <c r="O697" s="41">
        <v>0</v>
      </c>
      <c r="P697" s="50">
        <f t="shared" si="50"/>
        <v>0</v>
      </c>
    </row>
    <row r="698" spans="1:16" hidden="1" x14ac:dyDescent="0.25">
      <c r="A698" s="306">
        <f>IF(B698=1,A693,"")</f>
        <v>2030</v>
      </c>
      <c r="B698" s="43">
        <f t="shared" si="49"/>
        <v>1</v>
      </c>
      <c r="C698" s="117" t="str">
        <f>CAD!$D$11</f>
        <v>ALUGUÉIS</v>
      </c>
      <c r="D698" s="41">
        <v>0</v>
      </c>
      <c r="E698" s="41">
        <v>0</v>
      </c>
      <c r="F698" s="41">
        <v>0</v>
      </c>
      <c r="G698" s="41">
        <v>0</v>
      </c>
      <c r="H698" s="41">
        <v>0</v>
      </c>
      <c r="I698" s="41">
        <v>0</v>
      </c>
      <c r="J698" s="41">
        <v>0</v>
      </c>
      <c r="K698" s="41">
        <v>0</v>
      </c>
      <c r="L698" s="41">
        <v>0</v>
      </c>
      <c r="M698" s="41">
        <v>0</v>
      </c>
      <c r="N698" s="41">
        <v>0</v>
      </c>
      <c r="O698" s="41">
        <v>0</v>
      </c>
      <c r="P698" s="50">
        <f t="shared" si="50"/>
        <v>0</v>
      </c>
    </row>
    <row r="699" spans="1:16" hidden="1" x14ac:dyDescent="0.25">
      <c r="A699" s="306">
        <f>IF(B699=1,A693,"")</f>
        <v>2030</v>
      </c>
      <c r="B699" s="43">
        <f t="shared" si="49"/>
        <v>1</v>
      </c>
      <c r="C699" s="117" t="str">
        <f>CAD!$D$12</f>
        <v>VENDA DE IMÓVEIS</v>
      </c>
      <c r="D699" s="41">
        <v>0</v>
      </c>
      <c r="E699" s="41">
        <v>0</v>
      </c>
      <c r="F699" s="41">
        <v>0</v>
      </c>
      <c r="G699" s="41">
        <v>0</v>
      </c>
      <c r="H699" s="41">
        <v>0</v>
      </c>
      <c r="I699" s="41">
        <v>0</v>
      </c>
      <c r="J699" s="41">
        <v>0</v>
      </c>
      <c r="K699" s="41">
        <v>0</v>
      </c>
      <c r="L699" s="41">
        <v>0</v>
      </c>
      <c r="M699" s="41">
        <v>0</v>
      </c>
      <c r="N699" s="41">
        <v>0</v>
      </c>
      <c r="O699" s="41">
        <v>0</v>
      </c>
      <c r="P699" s="50">
        <f t="shared" si="50"/>
        <v>0</v>
      </c>
    </row>
    <row r="700" spans="1:16" hidden="1" x14ac:dyDescent="0.25">
      <c r="A700" s="306">
        <f>IF(B700=1,A693,"")</f>
        <v>2030</v>
      </c>
      <c r="B700" s="43">
        <f t="shared" si="49"/>
        <v>1</v>
      </c>
      <c r="C700" s="117" t="str">
        <f>CAD!$D$13</f>
        <v>13º SALÁRIO</v>
      </c>
      <c r="D700" s="41">
        <v>0</v>
      </c>
      <c r="E700" s="41">
        <v>0</v>
      </c>
      <c r="F700" s="41">
        <v>0</v>
      </c>
      <c r="G700" s="41">
        <v>0</v>
      </c>
      <c r="H700" s="41">
        <v>0</v>
      </c>
      <c r="I700" s="41">
        <v>0</v>
      </c>
      <c r="J700" s="41">
        <v>0</v>
      </c>
      <c r="K700" s="41">
        <v>0</v>
      </c>
      <c r="L700" s="41">
        <v>0</v>
      </c>
      <c r="M700" s="41">
        <v>0</v>
      </c>
      <c r="N700" s="41">
        <v>0</v>
      </c>
      <c r="O700" s="41">
        <v>0</v>
      </c>
      <c r="P700" s="50">
        <f t="shared" si="50"/>
        <v>0</v>
      </c>
    </row>
    <row r="701" spans="1:16" hidden="1" x14ac:dyDescent="0.25">
      <c r="A701" s="306">
        <f>IF(B701=1,A693,"")</f>
        <v>2030</v>
      </c>
      <c r="B701" s="43">
        <f t="shared" si="49"/>
        <v>1</v>
      </c>
      <c r="C701" s="117" t="str">
        <f>CAD!$D$14</f>
        <v>FÉRIAS</v>
      </c>
      <c r="D701" s="41">
        <v>0</v>
      </c>
      <c r="E701" s="41">
        <v>0</v>
      </c>
      <c r="F701" s="41">
        <v>0</v>
      </c>
      <c r="G701" s="41">
        <v>0</v>
      </c>
      <c r="H701" s="41">
        <v>0</v>
      </c>
      <c r="I701" s="41">
        <v>0</v>
      </c>
      <c r="J701" s="41">
        <v>0</v>
      </c>
      <c r="K701" s="41">
        <v>0</v>
      </c>
      <c r="L701" s="41">
        <v>0</v>
      </c>
      <c r="M701" s="41">
        <v>0</v>
      </c>
      <c r="N701" s="41">
        <v>0</v>
      </c>
      <c r="O701" s="41">
        <v>0</v>
      </c>
      <c r="P701" s="50">
        <f t="shared" si="50"/>
        <v>0</v>
      </c>
    </row>
    <row r="702" spans="1:16" hidden="1" x14ac:dyDescent="0.25">
      <c r="A702" s="306">
        <f>IF(B702=1,A693,"")</f>
        <v>2030</v>
      </c>
      <c r="B702" s="43">
        <f t="shared" si="49"/>
        <v>1</v>
      </c>
      <c r="C702" s="117" t="str">
        <f>CAD!$D$15</f>
        <v>RENDIMENTOS</v>
      </c>
      <c r="D702" s="41">
        <v>0</v>
      </c>
      <c r="E702" s="41">
        <v>0</v>
      </c>
      <c r="F702" s="41">
        <v>0</v>
      </c>
      <c r="G702" s="41">
        <v>0</v>
      </c>
      <c r="H702" s="41">
        <v>0</v>
      </c>
      <c r="I702" s="41">
        <v>0</v>
      </c>
      <c r="J702" s="41">
        <v>0</v>
      </c>
      <c r="K702" s="41">
        <v>0</v>
      </c>
      <c r="L702" s="41">
        <v>0</v>
      </c>
      <c r="M702" s="41">
        <v>0</v>
      </c>
      <c r="N702" s="41">
        <v>0</v>
      </c>
      <c r="O702" s="41">
        <v>0</v>
      </c>
      <c r="P702" s="50">
        <f t="shared" si="50"/>
        <v>0</v>
      </c>
    </row>
    <row r="703" spans="1:16" hidden="1" x14ac:dyDescent="0.25">
      <c r="A703" s="306" t="str">
        <f>IF(B703=1,A693,"")</f>
        <v/>
      </c>
      <c r="B703" s="43" t="str">
        <f t="shared" si="49"/>
        <v/>
      </c>
      <c r="C703" s="117">
        <f>CAD!$D$16</f>
        <v>0</v>
      </c>
      <c r="D703" s="41">
        <v>0</v>
      </c>
      <c r="E703" s="41">
        <v>0</v>
      </c>
      <c r="F703" s="41">
        <v>0</v>
      </c>
      <c r="G703" s="41">
        <v>0</v>
      </c>
      <c r="H703" s="41">
        <v>0</v>
      </c>
      <c r="I703" s="41">
        <v>0</v>
      </c>
      <c r="J703" s="41">
        <v>0</v>
      </c>
      <c r="K703" s="41">
        <v>0</v>
      </c>
      <c r="L703" s="41">
        <v>0</v>
      </c>
      <c r="M703" s="41">
        <v>0</v>
      </c>
      <c r="N703" s="41">
        <v>0</v>
      </c>
      <c r="O703" s="41">
        <v>0</v>
      </c>
      <c r="P703" s="50">
        <f t="shared" si="50"/>
        <v>0</v>
      </c>
    </row>
    <row r="704" spans="1:16" hidden="1" x14ac:dyDescent="0.25">
      <c r="A704" s="306" t="str">
        <f>IF(B704=1,A693,"")</f>
        <v/>
      </c>
      <c r="B704" s="43" t="str">
        <f t="shared" si="49"/>
        <v/>
      </c>
      <c r="C704" s="117">
        <f>CAD!$D$17</f>
        <v>0</v>
      </c>
      <c r="D704" s="41">
        <v>0</v>
      </c>
      <c r="E704" s="41">
        <v>0</v>
      </c>
      <c r="F704" s="41">
        <v>0</v>
      </c>
      <c r="G704" s="41">
        <v>0</v>
      </c>
      <c r="H704" s="41">
        <v>0</v>
      </c>
      <c r="I704" s="41">
        <v>0</v>
      </c>
      <c r="J704" s="41">
        <v>0</v>
      </c>
      <c r="K704" s="41">
        <v>0</v>
      </c>
      <c r="L704" s="41">
        <v>0</v>
      </c>
      <c r="M704" s="41">
        <v>0</v>
      </c>
      <c r="N704" s="41">
        <v>0</v>
      </c>
      <c r="O704" s="41">
        <v>0</v>
      </c>
      <c r="P704" s="50">
        <f t="shared" si="50"/>
        <v>0</v>
      </c>
    </row>
    <row r="705" spans="1:16" hidden="1" x14ac:dyDescent="0.25">
      <c r="A705" s="306" t="str">
        <f>IF(B705=1,A693,"")</f>
        <v/>
      </c>
      <c r="B705" s="43" t="str">
        <f t="shared" si="49"/>
        <v/>
      </c>
      <c r="C705" s="117">
        <f>CAD!$D$18</f>
        <v>0</v>
      </c>
      <c r="D705" s="41">
        <v>0</v>
      </c>
      <c r="E705" s="41">
        <v>0</v>
      </c>
      <c r="F705" s="41">
        <v>0</v>
      </c>
      <c r="G705" s="41">
        <v>0</v>
      </c>
      <c r="H705" s="41">
        <v>0</v>
      </c>
      <c r="I705" s="41">
        <v>0</v>
      </c>
      <c r="J705" s="41">
        <v>0</v>
      </c>
      <c r="K705" s="41">
        <v>0</v>
      </c>
      <c r="L705" s="41">
        <v>0</v>
      </c>
      <c r="M705" s="41">
        <v>0</v>
      </c>
      <c r="N705" s="41">
        <v>0</v>
      </c>
      <c r="O705" s="41">
        <v>0</v>
      </c>
      <c r="P705" s="50">
        <f t="shared" si="50"/>
        <v>0</v>
      </c>
    </row>
    <row r="706" spans="1:16" hidden="1" x14ac:dyDescent="0.25">
      <c r="A706" s="306" t="str">
        <f>IF(B706=1,A693,"")</f>
        <v/>
      </c>
      <c r="B706" s="43" t="str">
        <f t="shared" si="49"/>
        <v/>
      </c>
      <c r="C706" s="117">
        <f>CAD!$D$19</f>
        <v>0</v>
      </c>
      <c r="D706" s="41">
        <v>0</v>
      </c>
      <c r="E706" s="41">
        <v>0</v>
      </c>
      <c r="F706" s="41">
        <v>0</v>
      </c>
      <c r="G706" s="41">
        <v>0</v>
      </c>
      <c r="H706" s="41">
        <v>0</v>
      </c>
      <c r="I706" s="41">
        <v>0</v>
      </c>
      <c r="J706" s="41">
        <v>0</v>
      </c>
      <c r="K706" s="41">
        <v>0</v>
      </c>
      <c r="L706" s="41">
        <v>0</v>
      </c>
      <c r="M706" s="41">
        <v>0</v>
      </c>
      <c r="N706" s="41">
        <v>0</v>
      </c>
      <c r="O706" s="41">
        <v>0</v>
      </c>
      <c r="P706" s="50">
        <f t="shared" si="50"/>
        <v>0</v>
      </c>
    </row>
    <row r="707" spans="1:16" hidden="1" x14ac:dyDescent="0.25">
      <c r="A707" s="306" t="str">
        <f>IF(B707=1,A693,"")</f>
        <v/>
      </c>
      <c r="B707" s="43" t="str">
        <f t="shared" si="49"/>
        <v/>
      </c>
      <c r="C707" s="117">
        <f>CAD!$D$20</f>
        <v>0</v>
      </c>
      <c r="D707" s="41">
        <v>0</v>
      </c>
      <c r="E707" s="41">
        <v>0</v>
      </c>
      <c r="F707" s="41">
        <v>0</v>
      </c>
      <c r="G707" s="41">
        <v>0</v>
      </c>
      <c r="H707" s="41">
        <v>0</v>
      </c>
      <c r="I707" s="41">
        <v>0</v>
      </c>
      <c r="J707" s="41">
        <v>0</v>
      </c>
      <c r="K707" s="41">
        <v>0</v>
      </c>
      <c r="L707" s="41">
        <v>0</v>
      </c>
      <c r="M707" s="41">
        <v>0</v>
      </c>
      <c r="N707" s="41">
        <v>0</v>
      </c>
      <c r="O707" s="41">
        <v>0</v>
      </c>
      <c r="P707" s="50">
        <f t="shared" si="50"/>
        <v>0</v>
      </c>
    </row>
    <row r="708" spans="1:16" hidden="1" x14ac:dyDescent="0.25">
      <c r="A708" s="306" t="str">
        <f>IF(B708=1,A693,"")</f>
        <v/>
      </c>
      <c r="B708" s="43" t="str">
        <f t="shared" si="49"/>
        <v/>
      </c>
      <c r="C708" s="117">
        <f>CAD!$D$21</f>
        <v>0</v>
      </c>
      <c r="D708" s="41">
        <v>0</v>
      </c>
      <c r="E708" s="41">
        <v>0</v>
      </c>
      <c r="F708" s="41">
        <v>0</v>
      </c>
      <c r="G708" s="41">
        <v>0</v>
      </c>
      <c r="H708" s="41">
        <v>0</v>
      </c>
      <c r="I708" s="41">
        <v>0</v>
      </c>
      <c r="J708" s="41">
        <v>0</v>
      </c>
      <c r="K708" s="41">
        <v>0</v>
      </c>
      <c r="L708" s="41">
        <v>0</v>
      </c>
      <c r="M708" s="41">
        <v>0</v>
      </c>
      <c r="N708" s="41">
        <v>0</v>
      </c>
      <c r="O708" s="41">
        <v>0</v>
      </c>
      <c r="P708" s="50">
        <f t="shared" si="50"/>
        <v>0</v>
      </c>
    </row>
    <row r="709" spans="1:16" hidden="1" x14ac:dyDescent="0.25">
      <c r="A709" s="306" t="str">
        <f>IF(B709=1,A693,"")</f>
        <v/>
      </c>
      <c r="B709" s="43" t="str">
        <f t="shared" si="49"/>
        <v/>
      </c>
      <c r="C709" s="117">
        <f>CAD!$D$22</f>
        <v>0</v>
      </c>
      <c r="D709" s="41">
        <v>0</v>
      </c>
      <c r="E709" s="41">
        <v>0</v>
      </c>
      <c r="F709" s="41">
        <v>0</v>
      </c>
      <c r="G709" s="41">
        <v>0</v>
      </c>
      <c r="H709" s="41">
        <v>0</v>
      </c>
      <c r="I709" s="41">
        <v>0</v>
      </c>
      <c r="J709" s="41">
        <v>0</v>
      </c>
      <c r="K709" s="41">
        <v>0</v>
      </c>
      <c r="L709" s="41">
        <v>0</v>
      </c>
      <c r="M709" s="41">
        <v>0</v>
      </c>
      <c r="N709" s="41">
        <v>0</v>
      </c>
      <c r="O709" s="41">
        <v>0</v>
      </c>
      <c r="P709" s="50">
        <f t="shared" si="50"/>
        <v>0</v>
      </c>
    </row>
    <row r="710" spans="1:16" hidden="1" x14ac:dyDescent="0.25">
      <c r="A710" s="306" t="str">
        <f>IF(B710=1,A693,"")</f>
        <v/>
      </c>
      <c r="B710" s="43" t="str">
        <f t="shared" si="49"/>
        <v/>
      </c>
      <c r="C710" s="117">
        <f>CAD!$D$23</f>
        <v>0</v>
      </c>
      <c r="D710" s="41">
        <v>0</v>
      </c>
      <c r="E710" s="41">
        <v>0</v>
      </c>
      <c r="F710" s="41">
        <v>0</v>
      </c>
      <c r="G710" s="41">
        <v>0</v>
      </c>
      <c r="H710" s="41">
        <v>0</v>
      </c>
      <c r="I710" s="41">
        <v>0</v>
      </c>
      <c r="J710" s="41">
        <v>0</v>
      </c>
      <c r="K710" s="41">
        <v>0</v>
      </c>
      <c r="L710" s="41">
        <v>0</v>
      </c>
      <c r="M710" s="41">
        <v>0</v>
      </c>
      <c r="N710" s="41">
        <v>0</v>
      </c>
      <c r="O710" s="41">
        <v>0</v>
      </c>
      <c r="P710" s="50">
        <f t="shared" si="50"/>
        <v>0</v>
      </c>
    </row>
    <row r="711" spans="1:16" hidden="1" x14ac:dyDescent="0.25">
      <c r="A711" s="306" t="str">
        <f>IF(B711=1,A693,"")</f>
        <v/>
      </c>
      <c r="B711" s="43" t="str">
        <f t="shared" si="49"/>
        <v/>
      </c>
      <c r="C711" s="117">
        <f>CAD!$D$24</f>
        <v>0</v>
      </c>
      <c r="D711" s="41">
        <v>0</v>
      </c>
      <c r="E711" s="41">
        <v>0</v>
      </c>
      <c r="F711" s="41">
        <v>0</v>
      </c>
      <c r="G711" s="41">
        <v>0</v>
      </c>
      <c r="H711" s="41">
        <v>0</v>
      </c>
      <c r="I711" s="41">
        <v>0</v>
      </c>
      <c r="J711" s="41">
        <v>0</v>
      </c>
      <c r="K711" s="41">
        <v>0</v>
      </c>
      <c r="L711" s="41">
        <v>0</v>
      </c>
      <c r="M711" s="41">
        <v>0</v>
      </c>
      <c r="N711" s="41">
        <v>0</v>
      </c>
      <c r="O711" s="41">
        <v>0</v>
      </c>
      <c r="P711" s="50">
        <f t="shared" si="50"/>
        <v>0</v>
      </c>
    </row>
    <row r="712" spans="1:16" hidden="1" x14ac:dyDescent="0.25">
      <c r="A712" s="306" t="str">
        <f>IF(B712=1,A693,"")</f>
        <v/>
      </c>
      <c r="B712" s="43" t="str">
        <f t="shared" si="49"/>
        <v/>
      </c>
      <c r="C712" s="117">
        <f>CAD!$D$25</f>
        <v>0</v>
      </c>
      <c r="D712" s="41">
        <v>0</v>
      </c>
      <c r="E712" s="41">
        <v>0</v>
      </c>
      <c r="F712" s="41">
        <v>0</v>
      </c>
      <c r="G712" s="41">
        <v>0</v>
      </c>
      <c r="H712" s="41">
        <v>0</v>
      </c>
      <c r="I712" s="41">
        <v>0</v>
      </c>
      <c r="J712" s="41">
        <v>0</v>
      </c>
      <c r="K712" s="41">
        <v>0</v>
      </c>
      <c r="L712" s="41">
        <v>0</v>
      </c>
      <c r="M712" s="41">
        <v>0</v>
      </c>
      <c r="N712" s="41">
        <v>0</v>
      </c>
      <c r="O712" s="41">
        <v>0</v>
      </c>
      <c r="P712" s="50">
        <f t="shared" si="50"/>
        <v>0</v>
      </c>
    </row>
    <row r="713" spans="1:16" hidden="1" x14ac:dyDescent="0.25">
      <c r="A713" s="306" t="str">
        <f>IF(B713=1,A693,"")</f>
        <v/>
      </c>
      <c r="B713" s="43" t="str">
        <f t="shared" si="49"/>
        <v/>
      </c>
      <c r="C713" s="117">
        <f>CAD!$D$26</f>
        <v>0</v>
      </c>
      <c r="D713" s="41">
        <v>0</v>
      </c>
      <c r="E713" s="41">
        <v>0</v>
      </c>
      <c r="F713" s="41">
        <v>0</v>
      </c>
      <c r="G713" s="41">
        <v>0</v>
      </c>
      <c r="H713" s="41">
        <v>0</v>
      </c>
      <c r="I713" s="41">
        <v>0</v>
      </c>
      <c r="J713" s="41">
        <v>0</v>
      </c>
      <c r="K713" s="41">
        <v>0</v>
      </c>
      <c r="L713" s="41">
        <v>0</v>
      </c>
      <c r="M713" s="41">
        <v>0</v>
      </c>
      <c r="N713" s="41">
        <v>0</v>
      </c>
      <c r="O713" s="41">
        <v>0</v>
      </c>
      <c r="P713" s="50">
        <f t="shared" si="50"/>
        <v>0</v>
      </c>
    </row>
    <row r="714" spans="1:16" hidden="1" x14ac:dyDescent="0.25">
      <c r="A714" s="306" t="str">
        <f>IF(B714=1,A693,"")</f>
        <v/>
      </c>
      <c r="B714" s="43" t="str">
        <f t="shared" si="49"/>
        <v/>
      </c>
      <c r="C714" s="117">
        <f>CAD!$D$27</f>
        <v>0</v>
      </c>
      <c r="D714" s="41">
        <v>0</v>
      </c>
      <c r="E714" s="41">
        <v>0</v>
      </c>
      <c r="F714" s="41">
        <v>0</v>
      </c>
      <c r="G714" s="41">
        <v>0</v>
      </c>
      <c r="H714" s="41">
        <v>0</v>
      </c>
      <c r="I714" s="41">
        <v>0</v>
      </c>
      <c r="J714" s="41">
        <v>0</v>
      </c>
      <c r="K714" s="41">
        <v>0</v>
      </c>
      <c r="L714" s="41">
        <v>0</v>
      </c>
      <c r="M714" s="41">
        <v>0</v>
      </c>
      <c r="N714" s="41">
        <v>0</v>
      </c>
      <c r="O714" s="41">
        <v>0</v>
      </c>
      <c r="P714" s="50">
        <f t="shared" si="50"/>
        <v>0</v>
      </c>
    </row>
    <row r="715" spans="1:16" hidden="1" x14ac:dyDescent="0.25">
      <c r="A715" s="306" t="str">
        <f>IF(B715=1,A693,"")</f>
        <v/>
      </c>
      <c r="B715" s="43" t="str">
        <f t="shared" si="49"/>
        <v/>
      </c>
      <c r="C715" s="117">
        <f>CAD!$D$28</f>
        <v>0</v>
      </c>
      <c r="D715" s="41">
        <v>0</v>
      </c>
      <c r="E715" s="41">
        <v>0</v>
      </c>
      <c r="F715" s="41">
        <v>0</v>
      </c>
      <c r="G715" s="41">
        <v>0</v>
      </c>
      <c r="H715" s="41">
        <v>0</v>
      </c>
      <c r="I715" s="41">
        <v>0</v>
      </c>
      <c r="J715" s="41">
        <v>0</v>
      </c>
      <c r="K715" s="41">
        <v>0</v>
      </c>
      <c r="L715" s="41">
        <v>0</v>
      </c>
      <c r="M715" s="41">
        <v>0</v>
      </c>
      <c r="N715" s="41">
        <v>0</v>
      </c>
      <c r="O715" s="41">
        <v>0</v>
      </c>
      <c r="P715" s="50">
        <f t="shared" si="50"/>
        <v>0</v>
      </c>
    </row>
    <row r="716" spans="1:16" hidden="1" x14ac:dyDescent="0.25">
      <c r="A716" s="306" t="str">
        <f>IF(B716=1,A693,"")</f>
        <v/>
      </c>
      <c r="B716" s="43" t="str">
        <f t="shared" si="49"/>
        <v/>
      </c>
      <c r="C716" s="117">
        <f>CAD!$D$29</f>
        <v>0</v>
      </c>
      <c r="D716" s="41">
        <v>0</v>
      </c>
      <c r="E716" s="41">
        <v>0</v>
      </c>
      <c r="F716" s="41">
        <v>0</v>
      </c>
      <c r="G716" s="41">
        <v>0</v>
      </c>
      <c r="H716" s="41">
        <v>0</v>
      </c>
      <c r="I716" s="41">
        <v>0</v>
      </c>
      <c r="J716" s="41">
        <v>0</v>
      </c>
      <c r="K716" s="41">
        <v>0</v>
      </c>
      <c r="L716" s="41">
        <v>0</v>
      </c>
      <c r="M716" s="41">
        <v>0</v>
      </c>
      <c r="N716" s="41">
        <v>0</v>
      </c>
      <c r="O716" s="41">
        <v>0</v>
      </c>
      <c r="P716" s="50">
        <f t="shared" si="50"/>
        <v>0</v>
      </c>
    </row>
    <row r="717" spans="1:16" hidden="1" x14ac:dyDescent="0.25">
      <c r="A717" s="306" t="str">
        <f>IF(B717=1,A693,"")</f>
        <v/>
      </c>
      <c r="B717" s="43" t="str">
        <f t="shared" si="49"/>
        <v/>
      </c>
      <c r="C717" s="117">
        <f>CAD!$D$30</f>
        <v>0</v>
      </c>
      <c r="D717" s="41">
        <v>0</v>
      </c>
      <c r="E717" s="41">
        <v>0</v>
      </c>
      <c r="F717" s="41">
        <v>0</v>
      </c>
      <c r="G717" s="41">
        <v>0</v>
      </c>
      <c r="H717" s="41">
        <v>0</v>
      </c>
      <c r="I717" s="41">
        <v>0</v>
      </c>
      <c r="J717" s="41">
        <v>0</v>
      </c>
      <c r="K717" s="41">
        <v>0</v>
      </c>
      <c r="L717" s="41">
        <v>0</v>
      </c>
      <c r="M717" s="41">
        <v>0</v>
      </c>
      <c r="N717" s="41">
        <v>0</v>
      </c>
      <c r="O717" s="41">
        <v>0</v>
      </c>
      <c r="P717" s="50">
        <f t="shared" si="50"/>
        <v>0</v>
      </c>
    </row>
    <row r="718" spans="1:16" hidden="1" x14ac:dyDescent="0.25">
      <c r="A718" s="306" t="str">
        <f>IF(B718=1,A693,"")</f>
        <v/>
      </c>
      <c r="B718" s="43" t="str">
        <f t="shared" si="49"/>
        <v/>
      </c>
      <c r="C718" s="117">
        <f>CAD!$D$31</f>
        <v>0</v>
      </c>
      <c r="D718" s="41">
        <v>0</v>
      </c>
      <c r="E718" s="41">
        <v>0</v>
      </c>
      <c r="F718" s="41">
        <v>0</v>
      </c>
      <c r="G718" s="41">
        <v>0</v>
      </c>
      <c r="H718" s="41">
        <v>0</v>
      </c>
      <c r="I718" s="41">
        <v>0</v>
      </c>
      <c r="J718" s="41">
        <v>0</v>
      </c>
      <c r="K718" s="41">
        <v>0</v>
      </c>
      <c r="L718" s="41">
        <v>0</v>
      </c>
      <c r="M718" s="41">
        <v>0</v>
      </c>
      <c r="N718" s="41">
        <v>0</v>
      </c>
      <c r="O718" s="41">
        <v>0</v>
      </c>
      <c r="P718" s="50">
        <f t="shared" si="50"/>
        <v>0</v>
      </c>
    </row>
    <row r="719" spans="1:16" hidden="1" x14ac:dyDescent="0.25">
      <c r="A719" s="306" t="str">
        <f>IF(B719=1,A693,"")</f>
        <v/>
      </c>
      <c r="B719" s="43" t="str">
        <f t="shared" si="49"/>
        <v/>
      </c>
      <c r="C719" s="117">
        <f>CAD!$F$7</f>
        <v>0</v>
      </c>
      <c r="D719" s="41">
        <v>0</v>
      </c>
      <c r="E719" s="41">
        <v>0</v>
      </c>
      <c r="F719" s="41">
        <v>0</v>
      </c>
      <c r="G719" s="41">
        <v>0</v>
      </c>
      <c r="H719" s="41">
        <v>0</v>
      </c>
      <c r="I719" s="41">
        <v>0</v>
      </c>
      <c r="J719" s="41">
        <v>0</v>
      </c>
      <c r="K719" s="41">
        <v>0</v>
      </c>
      <c r="L719" s="41">
        <v>0</v>
      </c>
      <c r="M719" s="41">
        <v>0</v>
      </c>
      <c r="N719" s="41">
        <v>0</v>
      </c>
      <c r="O719" s="41">
        <v>0</v>
      </c>
      <c r="P719" s="50">
        <f t="shared" si="50"/>
        <v>0</v>
      </c>
    </row>
    <row r="720" spans="1:16" hidden="1" x14ac:dyDescent="0.25">
      <c r="A720" s="306" t="str">
        <f>IF(B720=1,A693,"")</f>
        <v/>
      </c>
      <c r="B720" s="43" t="str">
        <f t="shared" si="49"/>
        <v/>
      </c>
      <c r="C720" s="117">
        <f>CAD!$F$8</f>
        <v>0</v>
      </c>
      <c r="D720" s="41">
        <v>0</v>
      </c>
      <c r="E720" s="41">
        <v>0</v>
      </c>
      <c r="F720" s="41">
        <v>0</v>
      </c>
      <c r="G720" s="41">
        <v>0</v>
      </c>
      <c r="H720" s="41">
        <v>0</v>
      </c>
      <c r="I720" s="41">
        <v>0</v>
      </c>
      <c r="J720" s="41">
        <v>0</v>
      </c>
      <c r="K720" s="41">
        <v>0</v>
      </c>
      <c r="L720" s="41">
        <v>0</v>
      </c>
      <c r="M720" s="41">
        <v>0</v>
      </c>
      <c r="N720" s="41">
        <v>0</v>
      </c>
      <c r="O720" s="41">
        <v>0</v>
      </c>
      <c r="P720" s="50">
        <f t="shared" si="50"/>
        <v>0</v>
      </c>
    </row>
    <row r="721" spans="1:16" hidden="1" x14ac:dyDescent="0.25">
      <c r="A721" s="306" t="str">
        <f>IF(B721=1,A693,"")</f>
        <v/>
      </c>
      <c r="B721" s="43" t="str">
        <f t="shared" si="49"/>
        <v/>
      </c>
      <c r="C721" s="117">
        <f>CAD!$F$9</f>
        <v>0</v>
      </c>
      <c r="D721" s="41">
        <v>0</v>
      </c>
      <c r="E721" s="41">
        <v>0</v>
      </c>
      <c r="F721" s="41">
        <v>0</v>
      </c>
      <c r="G721" s="41">
        <v>0</v>
      </c>
      <c r="H721" s="41">
        <v>0</v>
      </c>
      <c r="I721" s="41">
        <v>0</v>
      </c>
      <c r="J721" s="41">
        <v>0</v>
      </c>
      <c r="K721" s="41">
        <v>0</v>
      </c>
      <c r="L721" s="41">
        <v>0</v>
      </c>
      <c r="M721" s="41">
        <v>0</v>
      </c>
      <c r="N721" s="41">
        <v>0</v>
      </c>
      <c r="O721" s="41">
        <v>0</v>
      </c>
      <c r="P721" s="50">
        <f t="shared" si="50"/>
        <v>0</v>
      </c>
    </row>
    <row r="722" spans="1:16" hidden="1" x14ac:dyDescent="0.25">
      <c r="A722" s="306" t="str">
        <f>IF(B722=1,A693,"")</f>
        <v/>
      </c>
      <c r="B722" s="43" t="str">
        <f t="shared" si="49"/>
        <v/>
      </c>
      <c r="C722" s="117">
        <f>CAD!$F$10</f>
        <v>0</v>
      </c>
      <c r="D722" s="41">
        <v>0</v>
      </c>
      <c r="E722" s="41">
        <v>0</v>
      </c>
      <c r="F722" s="41">
        <v>0</v>
      </c>
      <c r="G722" s="41">
        <v>0</v>
      </c>
      <c r="H722" s="41">
        <v>0</v>
      </c>
      <c r="I722" s="41">
        <v>0</v>
      </c>
      <c r="J722" s="41">
        <v>0</v>
      </c>
      <c r="K722" s="41">
        <v>0</v>
      </c>
      <c r="L722" s="41">
        <v>0</v>
      </c>
      <c r="M722" s="41">
        <v>0</v>
      </c>
      <c r="N722" s="41">
        <v>0</v>
      </c>
      <c r="O722" s="41">
        <v>0</v>
      </c>
      <c r="P722" s="50">
        <f t="shared" si="50"/>
        <v>0</v>
      </c>
    </row>
    <row r="723" spans="1:16" hidden="1" x14ac:dyDescent="0.25">
      <c r="A723" s="306" t="str">
        <f>IF(B723=1,A693,"")</f>
        <v/>
      </c>
      <c r="B723" s="43" t="str">
        <f t="shared" si="49"/>
        <v/>
      </c>
      <c r="C723" s="117">
        <f>CAD!$F$11</f>
        <v>0</v>
      </c>
      <c r="D723" s="41">
        <v>0</v>
      </c>
      <c r="E723" s="41">
        <v>0</v>
      </c>
      <c r="F723" s="41">
        <v>0</v>
      </c>
      <c r="G723" s="41">
        <v>0</v>
      </c>
      <c r="H723" s="41">
        <v>0</v>
      </c>
      <c r="I723" s="41">
        <v>0</v>
      </c>
      <c r="J723" s="41">
        <v>0</v>
      </c>
      <c r="K723" s="41">
        <v>0</v>
      </c>
      <c r="L723" s="41">
        <v>0</v>
      </c>
      <c r="M723" s="41">
        <v>0</v>
      </c>
      <c r="N723" s="41">
        <v>0</v>
      </c>
      <c r="O723" s="41">
        <v>0</v>
      </c>
      <c r="P723" s="50">
        <f t="shared" si="50"/>
        <v>0</v>
      </c>
    </row>
    <row r="724" spans="1:16" hidden="1" x14ac:dyDescent="0.25">
      <c r="A724" s="306" t="str">
        <f>IF(B724=1,A693,"")</f>
        <v/>
      </c>
      <c r="B724" s="43" t="str">
        <f t="shared" si="49"/>
        <v/>
      </c>
      <c r="C724" s="117">
        <f>CAD!$F$12</f>
        <v>0</v>
      </c>
      <c r="D724" s="41">
        <v>0</v>
      </c>
      <c r="E724" s="41">
        <v>0</v>
      </c>
      <c r="F724" s="41">
        <v>0</v>
      </c>
      <c r="G724" s="41">
        <v>0</v>
      </c>
      <c r="H724" s="41">
        <v>0</v>
      </c>
      <c r="I724" s="41">
        <v>0</v>
      </c>
      <c r="J724" s="41">
        <v>0</v>
      </c>
      <c r="K724" s="41">
        <v>0</v>
      </c>
      <c r="L724" s="41">
        <v>0</v>
      </c>
      <c r="M724" s="41">
        <v>0</v>
      </c>
      <c r="N724" s="41">
        <v>0</v>
      </c>
      <c r="O724" s="41">
        <v>0</v>
      </c>
      <c r="P724" s="50">
        <f t="shared" si="50"/>
        <v>0</v>
      </c>
    </row>
    <row r="725" spans="1:16" hidden="1" x14ac:dyDescent="0.25">
      <c r="A725" s="306" t="str">
        <f>IF(B725=1,A693,"")</f>
        <v/>
      </c>
      <c r="B725" s="43" t="str">
        <f t="shared" si="49"/>
        <v/>
      </c>
      <c r="C725" s="117">
        <f>CAD!$F$13</f>
        <v>0</v>
      </c>
      <c r="D725" s="41">
        <v>0</v>
      </c>
      <c r="E725" s="41">
        <v>0</v>
      </c>
      <c r="F725" s="41">
        <v>0</v>
      </c>
      <c r="G725" s="41">
        <v>0</v>
      </c>
      <c r="H725" s="41">
        <v>0</v>
      </c>
      <c r="I725" s="41">
        <v>0</v>
      </c>
      <c r="J725" s="41">
        <v>0</v>
      </c>
      <c r="K725" s="41">
        <v>0</v>
      </c>
      <c r="L725" s="41">
        <v>0</v>
      </c>
      <c r="M725" s="41">
        <v>0</v>
      </c>
      <c r="N725" s="41">
        <v>0</v>
      </c>
      <c r="O725" s="41">
        <v>0</v>
      </c>
      <c r="P725" s="50">
        <f t="shared" si="50"/>
        <v>0</v>
      </c>
    </row>
    <row r="726" spans="1:16" hidden="1" x14ac:dyDescent="0.25">
      <c r="A726" s="306" t="str">
        <f>IF(B726=1,A693,"")</f>
        <v/>
      </c>
      <c r="B726" s="43" t="str">
        <f t="shared" si="49"/>
        <v/>
      </c>
      <c r="C726" s="117">
        <f>CAD!$F$14</f>
        <v>0</v>
      </c>
      <c r="D726" s="41">
        <v>0</v>
      </c>
      <c r="E726" s="41">
        <v>0</v>
      </c>
      <c r="F726" s="41">
        <v>0</v>
      </c>
      <c r="G726" s="41">
        <v>0</v>
      </c>
      <c r="H726" s="41">
        <v>0</v>
      </c>
      <c r="I726" s="41">
        <v>0</v>
      </c>
      <c r="J726" s="41">
        <v>0</v>
      </c>
      <c r="K726" s="41">
        <v>0</v>
      </c>
      <c r="L726" s="41">
        <v>0</v>
      </c>
      <c r="M726" s="41">
        <v>0</v>
      </c>
      <c r="N726" s="41">
        <v>0</v>
      </c>
      <c r="O726" s="41">
        <v>0</v>
      </c>
      <c r="P726" s="50">
        <f t="shared" si="50"/>
        <v>0</v>
      </c>
    </row>
    <row r="727" spans="1:16" hidden="1" x14ac:dyDescent="0.25">
      <c r="A727" s="306" t="str">
        <f>IF(B727=1,A693,"")</f>
        <v/>
      </c>
      <c r="B727" s="43" t="str">
        <f t="shared" si="49"/>
        <v/>
      </c>
      <c r="C727" s="117">
        <f>CAD!$F$15</f>
        <v>0</v>
      </c>
      <c r="D727" s="41">
        <v>0</v>
      </c>
      <c r="E727" s="41">
        <v>0</v>
      </c>
      <c r="F727" s="41">
        <v>0</v>
      </c>
      <c r="G727" s="41">
        <v>0</v>
      </c>
      <c r="H727" s="41">
        <v>0</v>
      </c>
      <c r="I727" s="41">
        <v>0</v>
      </c>
      <c r="J727" s="41">
        <v>0</v>
      </c>
      <c r="K727" s="41">
        <v>0</v>
      </c>
      <c r="L727" s="41">
        <v>0</v>
      </c>
      <c r="M727" s="41">
        <v>0</v>
      </c>
      <c r="N727" s="41">
        <v>0</v>
      </c>
      <c r="O727" s="41">
        <v>0</v>
      </c>
      <c r="P727" s="50">
        <f t="shared" si="50"/>
        <v>0</v>
      </c>
    </row>
    <row r="728" spans="1:16" hidden="1" x14ac:dyDescent="0.25">
      <c r="A728" s="306" t="str">
        <f>IF(B728=1,A693,"")</f>
        <v/>
      </c>
      <c r="B728" s="43" t="str">
        <f t="shared" si="49"/>
        <v/>
      </c>
      <c r="C728" s="117">
        <f>CAD!$F$16</f>
        <v>0</v>
      </c>
      <c r="D728" s="41">
        <v>0</v>
      </c>
      <c r="E728" s="41">
        <v>0</v>
      </c>
      <c r="F728" s="41">
        <v>0</v>
      </c>
      <c r="G728" s="41">
        <v>0</v>
      </c>
      <c r="H728" s="41">
        <v>0</v>
      </c>
      <c r="I728" s="41">
        <v>0</v>
      </c>
      <c r="J728" s="41">
        <v>0</v>
      </c>
      <c r="K728" s="41">
        <v>0</v>
      </c>
      <c r="L728" s="41">
        <v>0</v>
      </c>
      <c r="M728" s="41">
        <v>0</v>
      </c>
      <c r="N728" s="41">
        <v>0</v>
      </c>
      <c r="O728" s="41">
        <v>0</v>
      </c>
      <c r="P728" s="50">
        <f t="shared" si="50"/>
        <v>0</v>
      </c>
    </row>
    <row r="729" spans="1:16" hidden="1" x14ac:dyDescent="0.25">
      <c r="A729" s="306" t="str">
        <f>IF(B729=1,A693,"")</f>
        <v/>
      </c>
      <c r="B729" s="43" t="str">
        <f t="shared" si="49"/>
        <v/>
      </c>
      <c r="C729" s="117">
        <f>CAD!$F$17</f>
        <v>0</v>
      </c>
      <c r="D729" s="41">
        <v>0</v>
      </c>
      <c r="E729" s="41">
        <v>0</v>
      </c>
      <c r="F729" s="41">
        <v>0</v>
      </c>
      <c r="G729" s="41">
        <v>0</v>
      </c>
      <c r="H729" s="41">
        <v>0</v>
      </c>
      <c r="I729" s="41">
        <v>0</v>
      </c>
      <c r="J729" s="41">
        <v>0</v>
      </c>
      <c r="K729" s="41">
        <v>0</v>
      </c>
      <c r="L729" s="41">
        <v>0</v>
      </c>
      <c r="M729" s="41">
        <v>0</v>
      </c>
      <c r="N729" s="41">
        <v>0</v>
      </c>
      <c r="O729" s="41">
        <v>0</v>
      </c>
      <c r="P729" s="50">
        <f t="shared" si="50"/>
        <v>0</v>
      </c>
    </row>
    <row r="730" spans="1:16" hidden="1" x14ac:dyDescent="0.25">
      <c r="A730" s="306" t="str">
        <f>IF(B730=1,A693,"")</f>
        <v/>
      </c>
      <c r="B730" s="43" t="str">
        <f t="shared" si="49"/>
        <v/>
      </c>
      <c r="C730" s="117">
        <f>CAD!$F$18</f>
        <v>0</v>
      </c>
      <c r="D730" s="41">
        <v>0</v>
      </c>
      <c r="E730" s="41">
        <v>0</v>
      </c>
      <c r="F730" s="41">
        <v>0</v>
      </c>
      <c r="G730" s="41">
        <v>0</v>
      </c>
      <c r="H730" s="41">
        <v>0</v>
      </c>
      <c r="I730" s="41">
        <v>0</v>
      </c>
      <c r="J730" s="41">
        <v>0</v>
      </c>
      <c r="K730" s="41">
        <v>0</v>
      </c>
      <c r="L730" s="41">
        <v>0</v>
      </c>
      <c r="M730" s="41">
        <v>0</v>
      </c>
      <c r="N730" s="41">
        <v>0</v>
      </c>
      <c r="O730" s="41">
        <v>0</v>
      </c>
      <c r="P730" s="50">
        <f t="shared" si="50"/>
        <v>0</v>
      </c>
    </row>
    <row r="731" spans="1:16" hidden="1" x14ac:dyDescent="0.25">
      <c r="A731" s="306" t="str">
        <f>IF(B731=1,A693,"")</f>
        <v/>
      </c>
      <c r="B731" s="43" t="str">
        <f t="shared" si="49"/>
        <v/>
      </c>
      <c r="C731" s="117">
        <f>CAD!$F$19</f>
        <v>0</v>
      </c>
      <c r="D731" s="41">
        <v>0</v>
      </c>
      <c r="E731" s="41">
        <v>0</v>
      </c>
      <c r="F731" s="41">
        <v>0</v>
      </c>
      <c r="G731" s="41">
        <v>0</v>
      </c>
      <c r="H731" s="41">
        <v>0</v>
      </c>
      <c r="I731" s="41">
        <v>0</v>
      </c>
      <c r="J731" s="41">
        <v>0</v>
      </c>
      <c r="K731" s="41">
        <v>0</v>
      </c>
      <c r="L731" s="41">
        <v>0</v>
      </c>
      <c r="M731" s="41">
        <v>0</v>
      </c>
      <c r="N731" s="41">
        <v>0</v>
      </c>
      <c r="O731" s="41">
        <v>0</v>
      </c>
      <c r="P731" s="50">
        <f t="shared" si="50"/>
        <v>0</v>
      </c>
    </row>
    <row r="732" spans="1:16" hidden="1" x14ac:dyDescent="0.25">
      <c r="A732" s="306" t="str">
        <f>IF(B732=1,A693,"")</f>
        <v/>
      </c>
      <c r="B732" s="43" t="str">
        <f t="shared" si="49"/>
        <v/>
      </c>
      <c r="C732" s="117">
        <f>CAD!$F$20</f>
        <v>0</v>
      </c>
      <c r="D732" s="41">
        <v>0</v>
      </c>
      <c r="E732" s="41">
        <v>0</v>
      </c>
      <c r="F732" s="41">
        <v>0</v>
      </c>
      <c r="G732" s="41">
        <v>0</v>
      </c>
      <c r="H732" s="41">
        <v>0</v>
      </c>
      <c r="I732" s="41">
        <v>0</v>
      </c>
      <c r="J732" s="41">
        <v>0</v>
      </c>
      <c r="K732" s="41">
        <v>0</v>
      </c>
      <c r="L732" s="41">
        <v>0</v>
      </c>
      <c r="M732" s="41">
        <v>0</v>
      </c>
      <c r="N732" s="41">
        <v>0</v>
      </c>
      <c r="O732" s="41">
        <v>0</v>
      </c>
      <c r="P732" s="50">
        <f t="shared" si="50"/>
        <v>0</v>
      </c>
    </row>
    <row r="733" spans="1:16" hidden="1" x14ac:dyDescent="0.25">
      <c r="A733" s="306" t="str">
        <f>IF(B733=1,A693,"")</f>
        <v/>
      </c>
      <c r="B733" s="43" t="str">
        <f t="shared" si="49"/>
        <v/>
      </c>
      <c r="C733" s="117">
        <f>CAD!$F$21</f>
        <v>0</v>
      </c>
      <c r="D733" s="41">
        <v>0</v>
      </c>
      <c r="E733" s="41">
        <v>0</v>
      </c>
      <c r="F733" s="41">
        <v>0</v>
      </c>
      <c r="G733" s="41">
        <v>0</v>
      </c>
      <c r="H733" s="41">
        <v>0</v>
      </c>
      <c r="I733" s="41">
        <v>0</v>
      </c>
      <c r="J733" s="41">
        <v>0</v>
      </c>
      <c r="K733" s="41">
        <v>0</v>
      </c>
      <c r="L733" s="41">
        <v>0</v>
      </c>
      <c r="M733" s="41">
        <v>0</v>
      </c>
      <c r="N733" s="41">
        <v>0</v>
      </c>
      <c r="O733" s="41">
        <v>0</v>
      </c>
      <c r="P733" s="50">
        <f t="shared" si="50"/>
        <v>0</v>
      </c>
    </row>
    <row r="734" spans="1:16" hidden="1" x14ac:dyDescent="0.25">
      <c r="A734" s="306" t="str">
        <f>IF(B734=1,A693,"")</f>
        <v/>
      </c>
      <c r="B734" s="43" t="str">
        <f t="shared" si="49"/>
        <v/>
      </c>
      <c r="C734" s="117">
        <f>CAD!$F$22</f>
        <v>0</v>
      </c>
      <c r="D734" s="41">
        <v>0</v>
      </c>
      <c r="E734" s="41">
        <v>0</v>
      </c>
      <c r="F734" s="41">
        <v>0</v>
      </c>
      <c r="G734" s="41">
        <v>0</v>
      </c>
      <c r="H734" s="41">
        <v>0</v>
      </c>
      <c r="I734" s="41">
        <v>0</v>
      </c>
      <c r="J734" s="41">
        <v>0</v>
      </c>
      <c r="K734" s="41">
        <v>0</v>
      </c>
      <c r="L734" s="41">
        <v>0</v>
      </c>
      <c r="M734" s="41">
        <v>0</v>
      </c>
      <c r="N734" s="41">
        <v>0</v>
      </c>
      <c r="O734" s="41">
        <v>0</v>
      </c>
      <c r="P734" s="50">
        <f t="shared" si="50"/>
        <v>0</v>
      </c>
    </row>
    <row r="735" spans="1:16" hidden="1" x14ac:dyDescent="0.25">
      <c r="A735" s="306" t="str">
        <f>IF(B735=1,A693,"")</f>
        <v/>
      </c>
      <c r="B735" s="43" t="str">
        <f t="shared" si="49"/>
        <v/>
      </c>
      <c r="C735" s="117">
        <f>CAD!$F$23</f>
        <v>0</v>
      </c>
      <c r="D735" s="41">
        <v>0</v>
      </c>
      <c r="E735" s="41">
        <v>0</v>
      </c>
      <c r="F735" s="41">
        <v>0</v>
      </c>
      <c r="G735" s="41">
        <v>0</v>
      </c>
      <c r="H735" s="41">
        <v>0</v>
      </c>
      <c r="I735" s="41">
        <v>0</v>
      </c>
      <c r="J735" s="41">
        <v>0</v>
      </c>
      <c r="K735" s="41">
        <v>0</v>
      </c>
      <c r="L735" s="41">
        <v>0</v>
      </c>
      <c r="M735" s="41">
        <v>0</v>
      </c>
      <c r="N735" s="41">
        <v>0</v>
      </c>
      <c r="O735" s="41">
        <v>0</v>
      </c>
      <c r="P735" s="50">
        <f t="shared" si="50"/>
        <v>0</v>
      </c>
    </row>
    <row r="736" spans="1:16" hidden="1" x14ac:dyDescent="0.25">
      <c r="A736" s="306" t="str">
        <f>IF(B736=1,A693,"")</f>
        <v/>
      </c>
      <c r="B736" s="43" t="str">
        <f t="shared" si="49"/>
        <v/>
      </c>
      <c r="C736" s="117">
        <f>CAD!$F$24</f>
        <v>0</v>
      </c>
      <c r="D736" s="41">
        <v>0</v>
      </c>
      <c r="E736" s="41">
        <v>0</v>
      </c>
      <c r="F736" s="41">
        <v>0</v>
      </c>
      <c r="G736" s="41">
        <v>0</v>
      </c>
      <c r="H736" s="41">
        <v>0</v>
      </c>
      <c r="I736" s="41">
        <v>0</v>
      </c>
      <c r="J736" s="41">
        <v>0</v>
      </c>
      <c r="K736" s="41">
        <v>0</v>
      </c>
      <c r="L736" s="41">
        <v>0</v>
      </c>
      <c r="M736" s="41">
        <v>0</v>
      </c>
      <c r="N736" s="41">
        <v>0</v>
      </c>
      <c r="O736" s="41">
        <v>0</v>
      </c>
      <c r="P736" s="50">
        <f t="shared" si="50"/>
        <v>0</v>
      </c>
    </row>
    <row r="737" spans="1:20" hidden="1" x14ac:dyDescent="0.25">
      <c r="A737" s="306" t="str">
        <f>IF(B737=1,A693,"")</f>
        <v/>
      </c>
      <c r="B737" s="43" t="str">
        <f t="shared" si="49"/>
        <v/>
      </c>
      <c r="C737" s="117">
        <f>CAD!$F$25</f>
        <v>0</v>
      </c>
      <c r="D737" s="41">
        <v>0</v>
      </c>
      <c r="E737" s="41">
        <v>0</v>
      </c>
      <c r="F737" s="41">
        <v>0</v>
      </c>
      <c r="G737" s="41">
        <v>0</v>
      </c>
      <c r="H737" s="41">
        <v>0</v>
      </c>
      <c r="I737" s="41">
        <v>0</v>
      </c>
      <c r="J737" s="41">
        <v>0</v>
      </c>
      <c r="K737" s="41">
        <v>0</v>
      </c>
      <c r="L737" s="41">
        <v>0</v>
      </c>
      <c r="M737" s="41">
        <v>0</v>
      </c>
      <c r="N737" s="41">
        <v>0</v>
      </c>
      <c r="O737" s="41">
        <v>0</v>
      </c>
      <c r="P737" s="50">
        <f t="shared" si="50"/>
        <v>0</v>
      </c>
    </row>
    <row r="738" spans="1:20" hidden="1" x14ac:dyDescent="0.25">
      <c r="A738" s="306" t="str">
        <f>IF(B738=1,A693,"")</f>
        <v/>
      </c>
      <c r="B738" s="43" t="str">
        <f t="shared" si="49"/>
        <v/>
      </c>
      <c r="C738" s="117">
        <f>CAD!$F$26</f>
        <v>0</v>
      </c>
      <c r="D738" s="41">
        <v>0</v>
      </c>
      <c r="E738" s="41">
        <v>0</v>
      </c>
      <c r="F738" s="41">
        <v>0</v>
      </c>
      <c r="G738" s="41">
        <v>0</v>
      </c>
      <c r="H738" s="41">
        <v>0</v>
      </c>
      <c r="I738" s="41">
        <v>0</v>
      </c>
      <c r="J738" s="41">
        <v>0</v>
      </c>
      <c r="K738" s="41">
        <v>0</v>
      </c>
      <c r="L738" s="41">
        <v>0</v>
      </c>
      <c r="M738" s="41">
        <v>0</v>
      </c>
      <c r="N738" s="41">
        <v>0</v>
      </c>
      <c r="O738" s="41">
        <v>0</v>
      </c>
      <c r="P738" s="50">
        <f t="shared" si="50"/>
        <v>0</v>
      </c>
    </row>
    <row r="739" spans="1:20" hidden="1" x14ac:dyDescent="0.25">
      <c r="A739" s="306" t="str">
        <f>IF(B739=1,A693,"")</f>
        <v/>
      </c>
      <c r="B739" s="43" t="str">
        <f t="shared" si="49"/>
        <v/>
      </c>
      <c r="C739" s="117">
        <f>CAD!$F$27</f>
        <v>0</v>
      </c>
      <c r="D739" s="41">
        <v>0</v>
      </c>
      <c r="E739" s="41">
        <v>0</v>
      </c>
      <c r="F739" s="41">
        <v>0</v>
      </c>
      <c r="G739" s="41">
        <v>0</v>
      </c>
      <c r="H739" s="41">
        <v>0</v>
      </c>
      <c r="I739" s="41">
        <v>0</v>
      </c>
      <c r="J739" s="41">
        <v>0</v>
      </c>
      <c r="K739" s="41">
        <v>0</v>
      </c>
      <c r="L739" s="41">
        <v>0</v>
      </c>
      <c r="M739" s="41">
        <v>0</v>
      </c>
      <c r="N739" s="41">
        <v>0</v>
      </c>
      <c r="O739" s="41">
        <v>0</v>
      </c>
      <c r="P739" s="50">
        <f t="shared" si="50"/>
        <v>0</v>
      </c>
    </row>
    <row r="740" spans="1:20" hidden="1" x14ac:dyDescent="0.25">
      <c r="A740" s="306" t="str">
        <f>IF(B740=1,A693,"")</f>
        <v/>
      </c>
      <c r="B740" s="43" t="str">
        <f t="shared" si="49"/>
        <v/>
      </c>
      <c r="C740" s="117">
        <f>CAD!$F$28</f>
        <v>0</v>
      </c>
      <c r="D740" s="41">
        <v>0</v>
      </c>
      <c r="E740" s="41">
        <v>0</v>
      </c>
      <c r="F740" s="41">
        <v>0</v>
      </c>
      <c r="G740" s="41">
        <v>0</v>
      </c>
      <c r="H740" s="41">
        <v>0</v>
      </c>
      <c r="I740" s="41">
        <v>0</v>
      </c>
      <c r="J740" s="41">
        <v>0</v>
      </c>
      <c r="K740" s="41">
        <v>0</v>
      </c>
      <c r="L740" s="41">
        <v>0</v>
      </c>
      <c r="M740" s="41">
        <v>0</v>
      </c>
      <c r="N740" s="41">
        <v>0</v>
      </c>
      <c r="O740" s="41">
        <v>0</v>
      </c>
      <c r="P740" s="50">
        <f t="shared" si="50"/>
        <v>0</v>
      </c>
    </row>
    <row r="741" spans="1:20" hidden="1" x14ac:dyDescent="0.25">
      <c r="A741" s="306" t="str">
        <f>IF(B741=1,A693,"")</f>
        <v/>
      </c>
      <c r="B741" s="43" t="str">
        <f t="shared" si="49"/>
        <v/>
      </c>
      <c r="C741" s="117">
        <f>CAD!$F$29</f>
        <v>0</v>
      </c>
      <c r="D741" s="41">
        <v>0</v>
      </c>
      <c r="E741" s="41">
        <v>0</v>
      </c>
      <c r="F741" s="41">
        <v>0</v>
      </c>
      <c r="G741" s="41">
        <v>0</v>
      </c>
      <c r="H741" s="41">
        <v>0</v>
      </c>
      <c r="I741" s="41">
        <v>0</v>
      </c>
      <c r="J741" s="41">
        <v>0</v>
      </c>
      <c r="K741" s="41">
        <v>0</v>
      </c>
      <c r="L741" s="41">
        <v>0</v>
      </c>
      <c r="M741" s="41">
        <v>0</v>
      </c>
      <c r="N741" s="41">
        <v>0</v>
      </c>
      <c r="O741" s="41">
        <v>0</v>
      </c>
      <c r="P741" s="50">
        <f t="shared" si="50"/>
        <v>0</v>
      </c>
    </row>
    <row r="742" spans="1:20" hidden="1" x14ac:dyDescent="0.25">
      <c r="A742" s="306" t="str">
        <f>IF(B742=1,A693,"")</f>
        <v/>
      </c>
      <c r="B742" s="43" t="str">
        <f t="shared" si="49"/>
        <v/>
      </c>
      <c r="C742" s="117">
        <f>CAD!$F$30</f>
        <v>0</v>
      </c>
      <c r="D742" s="41">
        <v>0</v>
      </c>
      <c r="E742" s="41">
        <v>0</v>
      </c>
      <c r="F742" s="41">
        <v>0</v>
      </c>
      <c r="G742" s="41">
        <v>0</v>
      </c>
      <c r="H742" s="41">
        <v>0</v>
      </c>
      <c r="I742" s="41">
        <v>0</v>
      </c>
      <c r="J742" s="41">
        <v>0</v>
      </c>
      <c r="K742" s="41">
        <v>0</v>
      </c>
      <c r="L742" s="41">
        <v>0</v>
      </c>
      <c r="M742" s="41">
        <v>0</v>
      </c>
      <c r="N742" s="41">
        <v>0</v>
      </c>
      <c r="O742" s="41">
        <v>0</v>
      </c>
      <c r="P742" s="50">
        <f t="shared" si="50"/>
        <v>0</v>
      </c>
    </row>
    <row r="743" spans="1:20" hidden="1" x14ac:dyDescent="0.25">
      <c r="A743" s="306" t="str">
        <f>IF(B743=1,A693,"")</f>
        <v/>
      </c>
      <c r="B743" s="43" t="str">
        <f t="shared" si="49"/>
        <v/>
      </c>
      <c r="C743" s="117">
        <f>CAD!$F$31</f>
        <v>0</v>
      </c>
      <c r="D743" s="41">
        <v>0</v>
      </c>
      <c r="E743" s="41">
        <v>0</v>
      </c>
      <c r="F743" s="41">
        <v>0</v>
      </c>
      <c r="G743" s="41">
        <v>0</v>
      </c>
      <c r="H743" s="41">
        <v>0</v>
      </c>
      <c r="I743" s="41">
        <v>0</v>
      </c>
      <c r="J743" s="41">
        <v>0</v>
      </c>
      <c r="K743" s="41">
        <v>0</v>
      </c>
      <c r="L743" s="41">
        <v>0</v>
      </c>
      <c r="M743" s="41">
        <v>0</v>
      </c>
      <c r="N743" s="41">
        <v>0</v>
      </c>
      <c r="O743" s="41">
        <v>0</v>
      </c>
      <c r="P743" s="50">
        <f t="shared" si="50"/>
        <v>0</v>
      </c>
      <c r="T743" s="9"/>
    </row>
    <row r="744" spans="1:20" hidden="1" x14ac:dyDescent="0.25">
      <c r="A744" s="306">
        <f>A693</f>
        <v>2030</v>
      </c>
      <c r="P744" s="47"/>
    </row>
    <row r="745" spans="1:20" ht="15.75" hidden="1" thickBot="1" x14ac:dyDescent="0.3">
      <c r="A745" s="306">
        <f>A693</f>
        <v>2030</v>
      </c>
      <c r="C745" s="155" t="s">
        <v>208</v>
      </c>
      <c r="D745" s="156">
        <f>PREV_D!D683</f>
        <v>0</v>
      </c>
      <c r="E745" s="156">
        <f>PREV_D!E683</f>
        <v>0</v>
      </c>
      <c r="F745" s="156">
        <f>PREV_D!F683</f>
        <v>0</v>
      </c>
      <c r="G745" s="156">
        <f>PREV_D!G683</f>
        <v>0</v>
      </c>
      <c r="H745" s="156">
        <f>PREV_D!H683</f>
        <v>0</v>
      </c>
      <c r="I745" s="156">
        <f>PREV_D!I683</f>
        <v>0</v>
      </c>
      <c r="J745" s="156">
        <f>PREV_D!J683</f>
        <v>0</v>
      </c>
      <c r="K745" s="156">
        <f>PREV_D!K683</f>
        <v>0</v>
      </c>
      <c r="L745" s="156">
        <f>PREV_D!L683</f>
        <v>0</v>
      </c>
      <c r="M745" s="156">
        <f>PREV_D!M683</f>
        <v>0</v>
      </c>
      <c r="N745" s="156">
        <f>PREV_D!N683</f>
        <v>0</v>
      </c>
      <c r="O745" s="156">
        <f>PREV_D!O683</f>
        <v>0</v>
      </c>
      <c r="P745" s="157">
        <f>SUM(D745:O745)</f>
        <v>0</v>
      </c>
    </row>
    <row r="746" spans="1:20" hidden="1" x14ac:dyDescent="0.25">
      <c r="A746" s="306">
        <f>A693</f>
        <v>2030</v>
      </c>
      <c r="P746" s="47"/>
    </row>
    <row r="747" spans="1:20" hidden="1" x14ac:dyDescent="0.25">
      <c r="A747" s="306">
        <f>A693</f>
        <v>2030</v>
      </c>
      <c r="C747" s="74" t="s">
        <v>209</v>
      </c>
      <c r="D747" s="38">
        <f>D693-D745</f>
        <v>0</v>
      </c>
      <c r="E747" s="38">
        <f t="shared" ref="E747:P747" si="51">E693-E745</f>
        <v>0</v>
      </c>
      <c r="F747" s="38">
        <f t="shared" si="51"/>
        <v>0</v>
      </c>
      <c r="G747" s="38">
        <f t="shared" si="51"/>
        <v>0</v>
      </c>
      <c r="H747" s="38">
        <f t="shared" si="51"/>
        <v>0</v>
      </c>
      <c r="I747" s="38">
        <f t="shared" si="51"/>
        <v>0</v>
      </c>
      <c r="J747" s="38">
        <f t="shared" si="51"/>
        <v>0</v>
      </c>
      <c r="K747" s="38">
        <f t="shared" si="51"/>
        <v>0</v>
      </c>
      <c r="L747" s="38">
        <f t="shared" si="51"/>
        <v>0</v>
      </c>
      <c r="M747" s="38">
        <f t="shared" si="51"/>
        <v>0</v>
      </c>
      <c r="N747" s="38">
        <f t="shared" si="51"/>
        <v>0</v>
      </c>
      <c r="O747" s="38">
        <f t="shared" si="51"/>
        <v>0</v>
      </c>
      <c r="P747" s="48">
        <f t="shared" si="51"/>
        <v>0</v>
      </c>
    </row>
    <row r="748" spans="1:20" hidden="1" x14ac:dyDescent="0.25">
      <c r="A748" s="306"/>
    </row>
    <row r="749" spans="1:20" hidden="1" x14ac:dyDescent="0.25">
      <c r="A749" s="306"/>
    </row>
    <row r="750" spans="1:20" ht="15" hidden="1" customHeight="1" thickBot="1" x14ac:dyDescent="0.3">
      <c r="A750" s="306">
        <f>A693+1</f>
        <v>2031</v>
      </c>
      <c r="C750" s="158" t="s">
        <v>207</v>
      </c>
      <c r="D750" s="160">
        <f t="shared" ref="D750:P750" si="52">SUM(D751:D800)</f>
        <v>0</v>
      </c>
      <c r="E750" s="160">
        <f t="shared" si="52"/>
        <v>0</v>
      </c>
      <c r="F750" s="160">
        <f t="shared" si="52"/>
        <v>0</v>
      </c>
      <c r="G750" s="160">
        <f t="shared" si="52"/>
        <v>0</v>
      </c>
      <c r="H750" s="160">
        <f t="shared" si="52"/>
        <v>0</v>
      </c>
      <c r="I750" s="160">
        <f t="shared" si="52"/>
        <v>0</v>
      </c>
      <c r="J750" s="160">
        <f t="shared" si="52"/>
        <v>0</v>
      </c>
      <c r="K750" s="160">
        <f t="shared" si="52"/>
        <v>0</v>
      </c>
      <c r="L750" s="160">
        <f t="shared" si="52"/>
        <v>0</v>
      </c>
      <c r="M750" s="160">
        <f t="shared" si="52"/>
        <v>0</v>
      </c>
      <c r="N750" s="160">
        <f t="shared" si="52"/>
        <v>0</v>
      </c>
      <c r="O750" s="160">
        <f t="shared" si="52"/>
        <v>0</v>
      </c>
      <c r="P750" s="160">
        <f t="shared" si="52"/>
        <v>0</v>
      </c>
    </row>
    <row r="751" spans="1:20" hidden="1" x14ac:dyDescent="0.25">
      <c r="A751" s="306">
        <f>IF(B751=1,A750,"")</f>
        <v>2031</v>
      </c>
      <c r="B751" s="43">
        <f>IF(C751&lt;&gt;0,1,"")</f>
        <v>1</v>
      </c>
      <c r="C751" s="154" t="str">
        <f>CAD!$D$7</f>
        <v>SALÁRIOS</v>
      </c>
      <c r="D751" s="42">
        <v>0</v>
      </c>
      <c r="E751" s="42">
        <v>0</v>
      </c>
      <c r="F751" s="42">
        <v>0</v>
      </c>
      <c r="G751" s="42">
        <v>0</v>
      </c>
      <c r="H751" s="42">
        <v>0</v>
      </c>
      <c r="I751" s="42">
        <v>0</v>
      </c>
      <c r="J751" s="42">
        <v>0</v>
      </c>
      <c r="K751" s="42">
        <v>0</v>
      </c>
      <c r="L751" s="42">
        <v>0</v>
      </c>
      <c r="M751" s="42">
        <v>0</v>
      </c>
      <c r="N751" s="42">
        <v>0</v>
      </c>
      <c r="O751" s="42">
        <v>0</v>
      </c>
      <c r="P751" s="115">
        <f>SUM(D751:O751)</f>
        <v>0</v>
      </c>
    </row>
    <row r="752" spans="1:20" hidden="1" x14ac:dyDescent="0.25">
      <c r="A752" s="306">
        <f>IF(B752=1,A750,"")</f>
        <v>2031</v>
      </c>
      <c r="B752" s="43">
        <f t="shared" ref="B752:B800" si="53">IF(C752&lt;&gt;0,1,"")</f>
        <v>1</v>
      </c>
      <c r="C752" s="154" t="str">
        <f>CAD!$D$8</f>
        <v>RELATÓRIOS</v>
      </c>
      <c r="D752" s="42">
        <v>0</v>
      </c>
      <c r="E752" s="42">
        <v>0</v>
      </c>
      <c r="F752" s="42">
        <v>0</v>
      </c>
      <c r="G752" s="42">
        <v>0</v>
      </c>
      <c r="H752" s="42">
        <v>0</v>
      </c>
      <c r="I752" s="42">
        <v>0</v>
      </c>
      <c r="J752" s="42">
        <v>0</v>
      </c>
      <c r="K752" s="42">
        <v>0</v>
      </c>
      <c r="L752" s="42">
        <v>0</v>
      </c>
      <c r="M752" s="42">
        <v>0</v>
      </c>
      <c r="N752" s="42">
        <v>0</v>
      </c>
      <c r="O752" s="42">
        <v>0</v>
      </c>
      <c r="P752" s="50">
        <f t="shared" ref="P752:P800" si="54">SUM(D752:O752)</f>
        <v>0</v>
      </c>
    </row>
    <row r="753" spans="1:16" hidden="1" x14ac:dyDescent="0.25">
      <c r="A753" s="306">
        <f>IF(B753=1,A750,"")</f>
        <v>2031</v>
      </c>
      <c r="B753" s="43">
        <f t="shared" si="53"/>
        <v>1</v>
      </c>
      <c r="C753" s="117" t="str">
        <f>CAD!$D$9</f>
        <v>HORAS EXTRAS</v>
      </c>
      <c r="D753" s="41">
        <v>0</v>
      </c>
      <c r="E753" s="41">
        <v>0</v>
      </c>
      <c r="F753" s="41">
        <v>0</v>
      </c>
      <c r="G753" s="41">
        <v>0</v>
      </c>
      <c r="H753" s="41">
        <v>0</v>
      </c>
      <c r="I753" s="41">
        <v>0</v>
      </c>
      <c r="J753" s="41">
        <v>0</v>
      </c>
      <c r="K753" s="41">
        <v>0</v>
      </c>
      <c r="L753" s="41">
        <v>0</v>
      </c>
      <c r="M753" s="41">
        <v>0</v>
      </c>
      <c r="N753" s="41">
        <v>0</v>
      </c>
      <c r="O753" s="41">
        <v>0</v>
      </c>
      <c r="P753" s="50">
        <f t="shared" si="54"/>
        <v>0</v>
      </c>
    </row>
    <row r="754" spans="1:16" hidden="1" x14ac:dyDescent="0.25">
      <c r="A754" s="306">
        <f>IF(B754=1,A750,"")</f>
        <v>2031</v>
      </c>
      <c r="B754" s="43">
        <f t="shared" si="53"/>
        <v>1</v>
      </c>
      <c r="C754" s="117" t="str">
        <f>CAD!$D$10</f>
        <v>OUTROS</v>
      </c>
      <c r="D754" s="41">
        <v>0</v>
      </c>
      <c r="E754" s="41">
        <v>0</v>
      </c>
      <c r="F754" s="41">
        <v>0</v>
      </c>
      <c r="G754" s="41">
        <v>0</v>
      </c>
      <c r="H754" s="41">
        <v>0</v>
      </c>
      <c r="I754" s="41">
        <v>0</v>
      </c>
      <c r="J754" s="41">
        <v>0</v>
      </c>
      <c r="K754" s="41">
        <v>0</v>
      </c>
      <c r="L754" s="41">
        <v>0</v>
      </c>
      <c r="M754" s="41">
        <v>0</v>
      </c>
      <c r="N754" s="41">
        <v>0</v>
      </c>
      <c r="O754" s="41">
        <v>0</v>
      </c>
      <c r="P754" s="50">
        <f t="shared" si="54"/>
        <v>0</v>
      </c>
    </row>
    <row r="755" spans="1:16" hidden="1" x14ac:dyDescent="0.25">
      <c r="A755" s="306">
        <f>IF(B755=1,A750,"")</f>
        <v>2031</v>
      </c>
      <c r="B755" s="43">
        <f t="shared" si="53"/>
        <v>1</v>
      </c>
      <c r="C755" s="117" t="str">
        <f>CAD!$D$11</f>
        <v>ALUGUÉIS</v>
      </c>
      <c r="D755" s="41">
        <v>0</v>
      </c>
      <c r="E755" s="41">
        <v>0</v>
      </c>
      <c r="F755" s="41">
        <v>0</v>
      </c>
      <c r="G755" s="41">
        <v>0</v>
      </c>
      <c r="H755" s="41">
        <v>0</v>
      </c>
      <c r="I755" s="41">
        <v>0</v>
      </c>
      <c r="J755" s="41">
        <v>0</v>
      </c>
      <c r="K755" s="41">
        <v>0</v>
      </c>
      <c r="L755" s="41">
        <v>0</v>
      </c>
      <c r="M755" s="41">
        <v>0</v>
      </c>
      <c r="N755" s="41">
        <v>0</v>
      </c>
      <c r="O755" s="41">
        <v>0</v>
      </c>
      <c r="P755" s="50">
        <f t="shared" si="54"/>
        <v>0</v>
      </c>
    </row>
    <row r="756" spans="1:16" hidden="1" x14ac:dyDescent="0.25">
      <c r="A756" s="306">
        <f>IF(B756=1,A750,"")</f>
        <v>2031</v>
      </c>
      <c r="B756" s="43">
        <f t="shared" si="53"/>
        <v>1</v>
      </c>
      <c r="C756" s="117" t="str">
        <f>CAD!$D$12</f>
        <v>VENDA DE IMÓVEIS</v>
      </c>
      <c r="D756" s="41">
        <v>0</v>
      </c>
      <c r="E756" s="41">
        <v>0</v>
      </c>
      <c r="F756" s="41">
        <v>0</v>
      </c>
      <c r="G756" s="41">
        <v>0</v>
      </c>
      <c r="H756" s="41">
        <v>0</v>
      </c>
      <c r="I756" s="41">
        <v>0</v>
      </c>
      <c r="J756" s="41">
        <v>0</v>
      </c>
      <c r="K756" s="41">
        <v>0</v>
      </c>
      <c r="L756" s="41">
        <v>0</v>
      </c>
      <c r="M756" s="41">
        <v>0</v>
      </c>
      <c r="N756" s="41">
        <v>0</v>
      </c>
      <c r="O756" s="41">
        <v>0</v>
      </c>
      <c r="P756" s="50">
        <f t="shared" si="54"/>
        <v>0</v>
      </c>
    </row>
    <row r="757" spans="1:16" hidden="1" x14ac:dyDescent="0.25">
      <c r="A757" s="306">
        <f>IF(B757=1,A750,"")</f>
        <v>2031</v>
      </c>
      <c r="B757" s="43">
        <f t="shared" si="53"/>
        <v>1</v>
      </c>
      <c r="C757" s="117" t="str">
        <f>CAD!$D$13</f>
        <v>13º SALÁRIO</v>
      </c>
      <c r="D757" s="41">
        <v>0</v>
      </c>
      <c r="E757" s="41">
        <v>0</v>
      </c>
      <c r="F757" s="41">
        <v>0</v>
      </c>
      <c r="G757" s="41">
        <v>0</v>
      </c>
      <c r="H757" s="41">
        <v>0</v>
      </c>
      <c r="I757" s="41">
        <v>0</v>
      </c>
      <c r="J757" s="41">
        <v>0</v>
      </c>
      <c r="K757" s="41">
        <v>0</v>
      </c>
      <c r="L757" s="41">
        <v>0</v>
      </c>
      <c r="M757" s="41">
        <v>0</v>
      </c>
      <c r="N757" s="41">
        <v>0</v>
      </c>
      <c r="O757" s="41">
        <v>0</v>
      </c>
      <c r="P757" s="50">
        <f t="shared" si="54"/>
        <v>0</v>
      </c>
    </row>
    <row r="758" spans="1:16" hidden="1" x14ac:dyDescent="0.25">
      <c r="A758" s="306">
        <f>IF(B758=1,A750,"")</f>
        <v>2031</v>
      </c>
      <c r="B758" s="43">
        <f t="shared" si="53"/>
        <v>1</v>
      </c>
      <c r="C758" s="117" t="str">
        <f>CAD!$D$14</f>
        <v>FÉRIAS</v>
      </c>
      <c r="D758" s="41">
        <v>0</v>
      </c>
      <c r="E758" s="41">
        <v>0</v>
      </c>
      <c r="F758" s="41">
        <v>0</v>
      </c>
      <c r="G758" s="41">
        <v>0</v>
      </c>
      <c r="H758" s="41">
        <v>0</v>
      </c>
      <c r="I758" s="41">
        <v>0</v>
      </c>
      <c r="J758" s="41">
        <v>0</v>
      </c>
      <c r="K758" s="41">
        <v>0</v>
      </c>
      <c r="L758" s="41">
        <v>0</v>
      </c>
      <c r="M758" s="41">
        <v>0</v>
      </c>
      <c r="N758" s="41">
        <v>0</v>
      </c>
      <c r="O758" s="41">
        <v>0</v>
      </c>
      <c r="P758" s="50">
        <f t="shared" si="54"/>
        <v>0</v>
      </c>
    </row>
    <row r="759" spans="1:16" hidden="1" x14ac:dyDescent="0.25">
      <c r="A759" s="306">
        <f>IF(B759=1,A750,"")</f>
        <v>2031</v>
      </c>
      <c r="B759" s="43">
        <f t="shared" si="53"/>
        <v>1</v>
      </c>
      <c r="C759" s="117" t="str">
        <f>CAD!$D$15</f>
        <v>RENDIMENTOS</v>
      </c>
      <c r="D759" s="41">
        <v>0</v>
      </c>
      <c r="E759" s="41">
        <v>0</v>
      </c>
      <c r="F759" s="41">
        <v>0</v>
      </c>
      <c r="G759" s="41">
        <v>0</v>
      </c>
      <c r="H759" s="41">
        <v>0</v>
      </c>
      <c r="I759" s="41">
        <v>0</v>
      </c>
      <c r="J759" s="41">
        <v>0</v>
      </c>
      <c r="K759" s="41">
        <v>0</v>
      </c>
      <c r="L759" s="41">
        <v>0</v>
      </c>
      <c r="M759" s="41">
        <v>0</v>
      </c>
      <c r="N759" s="41">
        <v>0</v>
      </c>
      <c r="O759" s="41">
        <v>0</v>
      </c>
      <c r="P759" s="50">
        <f t="shared" si="54"/>
        <v>0</v>
      </c>
    </row>
    <row r="760" spans="1:16" hidden="1" x14ac:dyDescent="0.25">
      <c r="A760" s="306" t="str">
        <f>IF(B760=1,A750,"")</f>
        <v/>
      </c>
      <c r="B760" s="43" t="str">
        <f t="shared" si="53"/>
        <v/>
      </c>
      <c r="C760" s="117">
        <f>CAD!$D$16</f>
        <v>0</v>
      </c>
      <c r="D760" s="41">
        <v>0</v>
      </c>
      <c r="E760" s="41">
        <v>0</v>
      </c>
      <c r="F760" s="41">
        <v>0</v>
      </c>
      <c r="G760" s="41">
        <v>0</v>
      </c>
      <c r="H760" s="41">
        <v>0</v>
      </c>
      <c r="I760" s="41">
        <v>0</v>
      </c>
      <c r="J760" s="41">
        <v>0</v>
      </c>
      <c r="K760" s="41">
        <v>0</v>
      </c>
      <c r="L760" s="41">
        <v>0</v>
      </c>
      <c r="M760" s="41">
        <v>0</v>
      </c>
      <c r="N760" s="41">
        <v>0</v>
      </c>
      <c r="O760" s="41">
        <v>0</v>
      </c>
      <c r="P760" s="50">
        <f t="shared" si="54"/>
        <v>0</v>
      </c>
    </row>
    <row r="761" spans="1:16" hidden="1" x14ac:dyDescent="0.25">
      <c r="A761" s="306" t="str">
        <f>IF(B761=1,A750,"")</f>
        <v/>
      </c>
      <c r="B761" s="43" t="str">
        <f t="shared" si="53"/>
        <v/>
      </c>
      <c r="C761" s="117">
        <f>CAD!$D$17</f>
        <v>0</v>
      </c>
      <c r="D761" s="41">
        <v>0</v>
      </c>
      <c r="E761" s="41">
        <v>0</v>
      </c>
      <c r="F761" s="41">
        <v>0</v>
      </c>
      <c r="G761" s="41">
        <v>0</v>
      </c>
      <c r="H761" s="41">
        <v>0</v>
      </c>
      <c r="I761" s="41">
        <v>0</v>
      </c>
      <c r="J761" s="41">
        <v>0</v>
      </c>
      <c r="K761" s="41">
        <v>0</v>
      </c>
      <c r="L761" s="41">
        <v>0</v>
      </c>
      <c r="M761" s="41">
        <v>0</v>
      </c>
      <c r="N761" s="41">
        <v>0</v>
      </c>
      <c r="O761" s="41">
        <v>0</v>
      </c>
      <c r="P761" s="50">
        <f t="shared" si="54"/>
        <v>0</v>
      </c>
    </row>
    <row r="762" spans="1:16" hidden="1" x14ac:dyDescent="0.25">
      <c r="A762" s="306" t="str">
        <f>IF(B762=1,A750,"")</f>
        <v/>
      </c>
      <c r="B762" s="43" t="str">
        <f t="shared" si="53"/>
        <v/>
      </c>
      <c r="C762" s="117">
        <f>CAD!$D$18</f>
        <v>0</v>
      </c>
      <c r="D762" s="41">
        <v>0</v>
      </c>
      <c r="E762" s="41">
        <v>0</v>
      </c>
      <c r="F762" s="41">
        <v>0</v>
      </c>
      <c r="G762" s="41">
        <v>0</v>
      </c>
      <c r="H762" s="41">
        <v>0</v>
      </c>
      <c r="I762" s="41">
        <v>0</v>
      </c>
      <c r="J762" s="41">
        <v>0</v>
      </c>
      <c r="K762" s="41">
        <v>0</v>
      </c>
      <c r="L762" s="41">
        <v>0</v>
      </c>
      <c r="M762" s="41">
        <v>0</v>
      </c>
      <c r="N762" s="41">
        <v>0</v>
      </c>
      <c r="O762" s="41">
        <v>0</v>
      </c>
      <c r="P762" s="50">
        <f t="shared" si="54"/>
        <v>0</v>
      </c>
    </row>
    <row r="763" spans="1:16" hidden="1" x14ac:dyDescent="0.25">
      <c r="A763" s="306" t="str">
        <f>IF(B763=1,A750,"")</f>
        <v/>
      </c>
      <c r="B763" s="43" t="str">
        <f t="shared" si="53"/>
        <v/>
      </c>
      <c r="C763" s="117">
        <f>CAD!$D$19</f>
        <v>0</v>
      </c>
      <c r="D763" s="41">
        <v>0</v>
      </c>
      <c r="E763" s="41">
        <v>0</v>
      </c>
      <c r="F763" s="41">
        <v>0</v>
      </c>
      <c r="G763" s="41">
        <v>0</v>
      </c>
      <c r="H763" s="41">
        <v>0</v>
      </c>
      <c r="I763" s="41">
        <v>0</v>
      </c>
      <c r="J763" s="41">
        <v>0</v>
      </c>
      <c r="K763" s="41">
        <v>0</v>
      </c>
      <c r="L763" s="41">
        <v>0</v>
      </c>
      <c r="M763" s="41">
        <v>0</v>
      </c>
      <c r="N763" s="41">
        <v>0</v>
      </c>
      <c r="O763" s="41">
        <v>0</v>
      </c>
      <c r="P763" s="50">
        <f t="shared" si="54"/>
        <v>0</v>
      </c>
    </row>
    <row r="764" spans="1:16" hidden="1" x14ac:dyDescent="0.25">
      <c r="A764" s="306" t="str">
        <f>IF(B764=1,A750,"")</f>
        <v/>
      </c>
      <c r="B764" s="43" t="str">
        <f t="shared" si="53"/>
        <v/>
      </c>
      <c r="C764" s="117">
        <f>CAD!$D$20</f>
        <v>0</v>
      </c>
      <c r="D764" s="41">
        <v>0</v>
      </c>
      <c r="E764" s="41">
        <v>0</v>
      </c>
      <c r="F764" s="41">
        <v>0</v>
      </c>
      <c r="G764" s="41">
        <v>0</v>
      </c>
      <c r="H764" s="41">
        <v>0</v>
      </c>
      <c r="I764" s="41">
        <v>0</v>
      </c>
      <c r="J764" s="41">
        <v>0</v>
      </c>
      <c r="K764" s="41">
        <v>0</v>
      </c>
      <c r="L764" s="41">
        <v>0</v>
      </c>
      <c r="M764" s="41">
        <v>0</v>
      </c>
      <c r="N764" s="41">
        <v>0</v>
      </c>
      <c r="O764" s="41">
        <v>0</v>
      </c>
      <c r="P764" s="50">
        <f t="shared" si="54"/>
        <v>0</v>
      </c>
    </row>
    <row r="765" spans="1:16" hidden="1" x14ac:dyDescent="0.25">
      <c r="A765" s="306" t="str">
        <f>IF(B765=1,A750,"")</f>
        <v/>
      </c>
      <c r="B765" s="43" t="str">
        <f t="shared" si="53"/>
        <v/>
      </c>
      <c r="C765" s="117">
        <f>CAD!$D$21</f>
        <v>0</v>
      </c>
      <c r="D765" s="41">
        <v>0</v>
      </c>
      <c r="E765" s="41">
        <v>0</v>
      </c>
      <c r="F765" s="41">
        <v>0</v>
      </c>
      <c r="G765" s="41">
        <v>0</v>
      </c>
      <c r="H765" s="41">
        <v>0</v>
      </c>
      <c r="I765" s="41">
        <v>0</v>
      </c>
      <c r="J765" s="41">
        <v>0</v>
      </c>
      <c r="K765" s="41">
        <v>0</v>
      </c>
      <c r="L765" s="41">
        <v>0</v>
      </c>
      <c r="M765" s="41">
        <v>0</v>
      </c>
      <c r="N765" s="41">
        <v>0</v>
      </c>
      <c r="O765" s="41">
        <v>0</v>
      </c>
      <c r="P765" s="50">
        <f t="shared" si="54"/>
        <v>0</v>
      </c>
    </row>
    <row r="766" spans="1:16" hidden="1" x14ac:dyDescent="0.25">
      <c r="A766" s="306" t="str">
        <f>IF(B766=1,A750,"")</f>
        <v/>
      </c>
      <c r="B766" s="43" t="str">
        <f t="shared" si="53"/>
        <v/>
      </c>
      <c r="C766" s="117">
        <f>CAD!$D$22</f>
        <v>0</v>
      </c>
      <c r="D766" s="41">
        <v>0</v>
      </c>
      <c r="E766" s="41">
        <v>0</v>
      </c>
      <c r="F766" s="41">
        <v>0</v>
      </c>
      <c r="G766" s="41">
        <v>0</v>
      </c>
      <c r="H766" s="41">
        <v>0</v>
      </c>
      <c r="I766" s="41">
        <v>0</v>
      </c>
      <c r="J766" s="41">
        <v>0</v>
      </c>
      <c r="K766" s="41">
        <v>0</v>
      </c>
      <c r="L766" s="41">
        <v>0</v>
      </c>
      <c r="M766" s="41">
        <v>0</v>
      </c>
      <c r="N766" s="41">
        <v>0</v>
      </c>
      <c r="O766" s="41">
        <v>0</v>
      </c>
      <c r="P766" s="50">
        <f t="shared" si="54"/>
        <v>0</v>
      </c>
    </row>
    <row r="767" spans="1:16" hidden="1" x14ac:dyDescent="0.25">
      <c r="A767" s="306" t="str">
        <f>IF(B767=1,A750,"")</f>
        <v/>
      </c>
      <c r="B767" s="43" t="str">
        <f t="shared" si="53"/>
        <v/>
      </c>
      <c r="C767" s="117">
        <f>CAD!$D$23</f>
        <v>0</v>
      </c>
      <c r="D767" s="41">
        <v>0</v>
      </c>
      <c r="E767" s="41">
        <v>0</v>
      </c>
      <c r="F767" s="41">
        <v>0</v>
      </c>
      <c r="G767" s="41">
        <v>0</v>
      </c>
      <c r="H767" s="41">
        <v>0</v>
      </c>
      <c r="I767" s="41">
        <v>0</v>
      </c>
      <c r="J767" s="41">
        <v>0</v>
      </c>
      <c r="K767" s="41">
        <v>0</v>
      </c>
      <c r="L767" s="41">
        <v>0</v>
      </c>
      <c r="M767" s="41">
        <v>0</v>
      </c>
      <c r="N767" s="41">
        <v>0</v>
      </c>
      <c r="O767" s="41">
        <v>0</v>
      </c>
      <c r="P767" s="50">
        <f t="shared" si="54"/>
        <v>0</v>
      </c>
    </row>
    <row r="768" spans="1:16" hidden="1" x14ac:dyDescent="0.25">
      <c r="A768" s="306" t="str">
        <f>IF(B768=1,A750,"")</f>
        <v/>
      </c>
      <c r="B768" s="43" t="str">
        <f t="shared" si="53"/>
        <v/>
      </c>
      <c r="C768" s="117">
        <f>CAD!$D$24</f>
        <v>0</v>
      </c>
      <c r="D768" s="41">
        <v>0</v>
      </c>
      <c r="E768" s="41">
        <v>0</v>
      </c>
      <c r="F768" s="41">
        <v>0</v>
      </c>
      <c r="G768" s="41">
        <v>0</v>
      </c>
      <c r="H768" s="41">
        <v>0</v>
      </c>
      <c r="I768" s="41">
        <v>0</v>
      </c>
      <c r="J768" s="41">
        <v>0</v>
      </c>
      <c r="K768" s="41">
        <v>0</v>
      </c>
      <c r="L768" s="41">
        <v>0</v>
      </c>
      <c r="M768" s="41">
        <v>0</v>
      </c>
      <c r="N768" s="41">
        <v>0</v>
      </c>
      <c r="O768" s="41">
        <v>0</v>
      </c>
      <c r="P768" s="50">
        <f t="shared" si="54"/>
        <v>0</v>
      </c>
    </row>
    <row r="769" spans="1:16" hidden="1" x14ac:dyDescent="0.25">
      <c r="A769" s="306" t="str">
        <f>IF(B769=1,A750,"")</f>
        <v/>
      </c>
      <c r="B769" s="43" t="str">
        <f t="shared" si="53"/>
        <v/>
      </c>
      <c r="C769" s="117">
        <f>CAD!$D$25</f>
        <v>0</v>
      </c>
      <c r="D769" s="41">
        <v>0</v>
      </c>
      <c r="E769" s="41">
        <v>0</v>
      </c>
      <c r="F769" s="41">
        <v>0</v>
      </c>
      <c r="G769" s="41">
        <v>0</v>
      </c>
      <c r="H769" s="41">
        <v>0</v>
      </c>
      <c r="I769" s="41">
        <v>0</v>
      </c>
      <c r="J769" s="41">
        <v>0</v>
      </c>
      <c r="K769" s="41">
        <v>0</v>
      </c>
      <c r="L769" s="41">
        <v>0</v>
      </c>
      <c r="M769" s="41">
        <v>0</v>
      </c>
      <c r="N769" s="41">
        <v>0</v>
      </c>
      <c r="O769" s="41">
        <v>0</v>
      </c>
      <c r="P769" s="50">
        <f t="shared" si="54"/>
        <v>0</v>
      </c>
    </row>
    <row r="770" spans="1:16" hidden="1" x14ac:dyDescent="0.25">
      <c r="A770" s="306" t="str">
        <f>IF(B770=1,A750,"")</f>
        <v/>
      </c>
      <c r="B770" s="43" t="str">
        <f t="shared" si="53"/>
        <v/>
      </c>
      <c r="C770" s="117">
        <f>CAD!$D$26</f>
        <v>0</v>
      </c>
      <c r="D770" s="41">
        <v>0</v>
      </c>
      <c r="E770" s="41">
        <v>0</v>
      </c>
      <c r="F770" s="41">
        <v>0</v>
      </c>
      <c r="G770" s="41">
        <v>0</v>
      </c>
      <c r="H770" s="41">
        <v>0</v>
      </c>
      <c r="I770" s="41">
        <v>0</v>
      </c>
      <c r="J770" s="41">
        <v>0</v>
      </c>
      <c r="K770" s="41">
        <v>0</v>
      </c>
      <c r="L770" s="41">
        <v>0</v>
      </c>
      <c r="M770" s="41">
        <v>0</v>
      </c>
      <c r="N770" s="41">
        <v>0</v>
      </c>
      <c r="O770" s="41">
        <v>0</v>
      </c>
      <c r="P770" s="50">
        <f t="shared" si="54"/>
        <v>0</v>
      </c>
    </row>
    <row r="771" spans="1:16" hidden="1" x14ac:dyDescent="0.25">
      <c r="A771" s="306" t="str">
        <f>IF(B771=1,A750,"")</f>
        <v/>
      </c>
      <c r="B771" s="43" t="str">
        <f t="shared" si="53"/>
        <v/>
      </c>
      <c r="C771" s="117">
        <f>CAD!$D$27</f>
        <v>0</v>
      </c>
      <c r="D771" s="41">
        <v>0</v>
      </c>
      <c r="E771" s="41">
        <v>0</v>
      </c>
      <c r="F771" s="41">
        <v>0</v>
      </c>
      <c r="G771" s="41">
        <v>0</v>
      </c>
      <c r="H771" s="41">
        <v>0</v>
      </c>
      <c r="I771" s="41">
        <v>0</v>
      </c>
      <c r="J771" s="41">
        <v>0</v>
      </c>
      <c r="K771" s="41">
        <v>0</v>
      </c>
      <c r="L771" s="41">
        <v>0</v>
      </c>
      <c r="M771" s="41">
        <v>0</v>
      </c>
      <c r="N771" s="41">
        <v>0</v>
      </c>
      <c r="O771" s="41">
        <v>0</v>
      </c>
      <c r="P771" s="50">
        <f t="shared" si="54"/>
        <v>0</v>
      </c>
    </row>
    <row r="772" spans="1:16" hidden="1" x14ac:dyDescent="0.25">
      <c r="A772" s="306" t="str">
        <f>IF(B772=1,A750,"")</f>
        <v/>
      </c>
      <c r="B772" s="43" t="str">
        <f t="shared" si="53"/>
        <v/>
      </c>
      <c r="C772" s="117">
        <f>CAD!$D$28</f>
        <v>0</v>
      </c>
      <c r="D772" s="41">
        <v>0</v>
      </c>
      <c r="E772" s="41">
        <v>0</v>
      </c>
      <c r="F772" s="41">
        <v>0</v>
      </c>
      <c r="G772" s="41">
        <v>0</v>
      </c>
      <c r="H772" s="41">
        <v>0</v>
      </c>
      <c r="I772" s="41">
        <v>0</v>
      </c>
      <c r="J772" s="41">
        <v>0</v>
      </c>
      <c r="K772" s="41">
        <v>0</v>
      </c>
      <c r="L772" s="41">
        <v>0</v>
      </c>
      <c r="M772" s="41">
        <v>0</v>
      </c>
      <c r="N772" s="41">
        <v>0</v>
      </c>
      <c r="O772" s="41">
        <v>0</v>
      </c>
      <c r="P772" s="50">
        <f t="shared" si="54"/>
        <v>0</v>
      </c>
    </row>
    <row r="773" spans="1:16" hidden="1" x14ac:dyDescent="0.25">
      <c r="A773" s="306" t="str">
        <f>IF(B773=1,A750,"")</f>
        <v/>
      </c>
      <c r="B773" s="43" t="str">
        <f t="shared" si="53"/>
        <v/>
      </c>
      <c r="C773" s="117">
        <f>CAD!$D$29</f>
        <v>0</v>
      </c>
      <c r="D773" s="41">
        <v>0</v>
      </c>
      <c r="E773" s="41">
        <v>0</v>
      </c>
      <c r="F773" s="41">
        <v>0</v>
      </c>
      <c r="G773" s="41">
        <v>0</v>
      </c>
      <c r="H773" s="41">
        <v>0</v>
      </c>
      <c r="I773" s="41">
        <v>0</v>
      </c>
      <c r="J773" s="41">
        <v>0</v>
      </c>
      <c r="K773" s="41">
        <v>0</v>
      </c>
      <c r="L773" s="41">
        <v>0</v>
      </c>
      <c r="M773" s="41">
        <v>0</v>
      </c>
      <c r="N773" s="41">
        <v>0</v>
      </c>
      <c r="O773" s="41">
        <v>0</v>
      </c>
      <c r="P773" s="50">
        <f t="shared" si="54"/>
        <v>0</v>
      </c>
    </row>
    <row r="774" spans="1:16" hidden="1" x14ac:dyDescent="0.25">
      <c r="A774" s="306" t="str">
        <f>IF(B774=1,A750,"")</f>
        <v/>
      </c>
      <c r="B774" s="43" t="str">
        <f t="shared" si="53"/>
        <v/>
      </c>
      <c r="C774" s="117">
        <f>CAD!$D$30</f>
        <v>0</v>
      </c>
      <c r="D774" s="41">
        <v>0</v>
      </c>
      <c r="E774" s="41">
        <v>0</v>
      </c>
      <c r="F774" s="41">
        <v>0</v>
      </c>
      <c r="G774" s="41">
        <v>0</v>
      </c>
      <c r="H774" s="41">
        <v>0</v>
      </c>
      <c r="I774" s="41">
        <v>0</v>
      </c>
      <c r="J774" s="41">
        <v>0</v>
      </c>
      <c r="K774" s="41">
        <v>0</v>
      </c>
      <c r="L774" s="41">
        <v>0</v>
      </c>
      <c r="M774" s="41">
        <v>0</v>
      </c>
      <c r="N774" s="41">
        <v>0</v>
      </c>
      <c r="O774" s="41">
        <v>0</v>
      </c>
      <c r="P774" s="50">
        <f t="shared" si="54"/>
        <v>0</v>
      </c>
    </row>
    <row r="775" spans="1:16" hidden="1" x14ac:dyDescent="0.25">
      <c r="A775" s="306" t="str">
        <f>IF(B775=1,A750,"")</f>
        <v/>
      </c>
      <c r="B775" s="43" t="str">
        <f t="shared" si="53"/>
        <v/>
      </c>
      <c r="C775" s="117">
        <f>CAD!$D$31</f>
        <v>0</v>
      </c>
      <c r="D775" s="41">
        <v>0</v>
      </c>
      <c r="E775" s="41">
        <v>0</v>
      </c>
      <c r="F775" s="41">
        <v>0</v>
      </c>
      <c r="G775" s="41">
        <v>0</v>
      </c>
      <c r="H775" s="41">
        <v>0</v>
      </c>
      <c r="I775" s="41">
        <v>0</v>
      </c>
      <c r="J775" s="41">
        <v>0</v>
      </c>
      <c r="K775" s="41">
        <v>0</v>
      </c>
      <c r="L775" s="41">
        <v>0</v>
      </c>
      <c r="M775" s="41">
        <v>0</v>
      </c>
      <c r="N775" s="41">
        <v>0</v>
      </c>
      <c r="O775" s="41">
        <v>0</v>
      </c>
      <c r="P775" s="50">
        <f t="shared" si="54"/>
        <v>0</v>
      </c>
    </row>
    <row r="776" spans="1:16" hidden="1" x14ac:dyDescent="0.25">
      <c r="A776" s="306" t="str">
        <f>IF(B776=1,A750,"")</f>
        <v/>
      </c>
      <c r="B776" s="43" t="str">
        <f t="shared" si="53"/>
        <v/>
      </c>
      <c r="C776" s="117">
        <f>CAD!$F$7</f>
        <v>0</v>
      </c>
      <c r="D776" s="41">
        <v>0</v>
      </c>
      <c r="E776" s="41">
        <v>0</v>
      </c>
      <c r="F776" s="41">
        <v>0</v>
      </c>
      <c r="G776" s="41">
        <v>0</v>
      </c>
      <c r="H776" s="41">
        <v>0</v>
      </c>
      <c r="I776" s="41">
        <v>0</v>
      </c>
      <c r="J776" s="41">
        <v>0</v>
      </c>
      <c r="K776" s="41">
        <v>0</v>
      </c>
      <c r="L776" s="41">
        <v>0</v>
      </c>
      <c r="M776" s="41">
        <v>0</v>
      </c>
      <c r="N776" s="41">
        <v>0</v>
      </c>
      <c r="O776" s="41">
        <v>0</v>
      </c>
      <c r="P776" s="50">
        <f t="shared" si="54"/>
        <v>0</v>
      </c>
    </row>
    <row r="777" spans="1:16" hidden="1" x14ac:dyDescent="0.25">
      <c r="A777" s="306" t="str">
        <f>IF(B777=1,A750,"")</f>
        <v/>
      </c>
      <c r="B777" s="43" t="str">
        <f t="shared" si="53"/>
        <v/>
      </c>
      <c r="C777" s="117">
        <f>CAD!$F$8</f>
        <v>0</v>
      </c>
      <c r="D777" s="41">
        <v>0</v>
      </c>
      <c r="E777" s="41">
        <v>0</v>
      </c>
      <c r="F777" s="41">
        <v>0</v>
      </c>
      <c r="G777" s="41">
        <v>0</v>
      </c>
      <c r="H777" s="41">
        <v>0</v>
      </c>
      <c r="I777" s="41">
        <v>0</v>
      </c>
      <c r="J777" s="41">
        <v>0</v>
      </c>
      <c r="K777" s="41">
        <v>0</v>
      </c>
      <c r="L777" s="41">
        <v>0</v>
      </c>
      <c r="M777" s="41">
        <v>0</v>
      </c>
      <c r="N777" s="41">
        <v>0</v>
      </c>
      <c r="O777" s="41">
        <v>0</v>
      </c>
      <c r="P777" s="50">
        <f t="shared" si="54"/>
        <v>0</v>
      </c>
    </row>
    <row r="778" spans="1:16" hidden="1" x14ac:dyDescent="0.25">
      <c r="A778" s="306" t="str">
        <f>IF(B778=1,A750,"")</f>
        <v/>
      </c>
      <c r="B778" s="43" t="str">
        <f t="shared" si="53"/>
        <v/>
      </c>
      <c r="C778" s="117">
        <f>CAD!$F$9</f>
        <v>0</v>
      </c>
      <c r="D778" s="41">
        <v>0</v>
      </c>
      <c r="E778" s="41">
        <v>0</v>
      </c>
      <c r="F778" s="41">
        <v>0</v>
      </c>
      <c r="G778" s="41">
        <v>0</v>
      </c>
      <c r="H778" s="41">
        <v>0</v>
      </c>
      <c r="I778" s="41">
        <v>0</v>
      </c>
      <c r="J778" s="41">
        <v>0</v>
      </c>
      <c r="K778" s="41">
        <v>0</v>
      </c>
      <c r="L778" s="41">
        <v>0</v>
      </c>
      <c r="M778" s="41">
        <v>0</v>
      </c>
      <c r="N778" s="41">
        <v>0</v>
      </c>
      <c r="O778" s="41">
        <v>0</v>
      </c>
      <c r="P778" s="50">
        <f t="shared" si="54"/>
        <v>0</v>
      </c>
    </row>
    <row r="779" spans="1:16" hidden="1" x14ac:dyDescent="0.25">
      <c r="A779" s="306" t="str">
        <f>IF(B779=1,A750,"")</f>
        <v/>
      </c>
      <c r="B779" s="43" t="str">
        <f t="shared" si="53"/>
        <v/>
      </c>
      <c r="C779" s="117">
        <f>CAD!$F$10</f>
        <v>0</v>
      </c>
      <c r="D779" s="41">
        <v>0</v>
      </c>
      <c r="E779" s="41">
        <v>0</v>
      </c>
      <c r="F779" s="41">
        <v>0</v>
      </c>
      <c r="G779" s="41">
        <v>0</v>
      </c>
      <c r="H779" s="41">
        <v>0</v>
      </c>
      <c r="I779" s="41">
        <v>0</v>
      </c>
      <c r="J779" s="41">
        <v>0</v>
      </c>
      <c r="K779" s="41">
        <v>0</v>
      </c>
      <c r="L779" s="41">
        <v>0</v>
      </c>
      <c r="M779" s="41">
        <v>0</v>
      </c>
      <c r="N779" s="41">
        <v>0</v>
      </c>
      <c r="O779" s="41">
        <v>0</v>
      </c>
      <c r="P779" s="50">
        <f t="shared" si="54"/>
        <v>0</v>
      </c>
    </row>
    <row r="780" spans="1:16" hidden="1" x14ac:dyDescent="0.25">
      <c r="A780" s="306" t="str">
        <f>IF(B780=1,A750,"")</f>
        <v/>
      </c>
      <c r="B780" s="43" t="str">
        <f t="shared" si="53"/>
        <v/>
      </c>
      <c r="C780" s="117">
        <f>CAD!$F$11</f>
        <v>0</v>
      </c>
      <c r="D780" s="41">
        <v>0</v>
      </c>
      <c r="E780" s="41">
        <v>0</v>
      </c>
      <c r="F780" s="41">
        <v>0</v>
      </c>
      <c r="G780" s="41">
        <v>0</v>
      </c>
      <c r="H780" s="41">
        <v>0</v>
      </c>
      <c r="I780" s="41">
        <v>0</v>
      </c>
      <c r="J780" s="41">
        <v>0</v>
      </c>
      <c r="K780" s="41">
        <v>0</v>
      </c>
      <c r="L780" s="41">
        <v>0</v>
      </c>
      <c r="M780" s="41">
        <v>0</v>
      </c>
      <c r="N780" s="41">
        <v>0</v>
      </c>
      <c r="O780" s="41">
        <v>0</v>
      </c>
      <c r="P780" s="50">
        <f t="shared" si="54"/>
        <v>0</v>
      </c>
    </row>
    <row r="781" spans="1:16" hidden="1" x14ac:dyDescent="0.25">
      <c r="A781" s="306" t="str">
        <f>IF(B781=1,A750,"")</f>
        <v/>
      </c>
      <c r="B781" s="43" t="str">
        <f t="shared" si="53"/>
        <v/>
      </c>
      <c r="C781" s="117">
        <f>CAD!$F$12</f>
        <v>0</v>
      </c>
      <c r="D781" s="41">
        <v>0</v>
      </c>
      <c r="E781" s="41">
        <v>0</v>
      </c>
      <c r="F781" s="41">
        <v>0</v>
      </c>
      <c r="G781" s="41">
        <v>0</v>
      </c>
      <c r="H781" s="41">
        <v>0</v>
      </c>
      <c r="I781" s="41">
        <v>0</v>
      </c>
      <c r="J781" s="41">
        <v>0</v>
      </c>
      <c r="K781" s="41">
        <v>0</v>
      </c>
      <c r="L781" s="41">
        <v>0</v>
      </c>
      <c r="M781" s="41">
        <v>0</v>
      </c>
      <c r="N781" s="41">
        <v>0</v>
      </c>
      <c r="O781" s="41">
        <v>0</v>
      </c>
      <c r="P781" s="50">
        <f t="shared" si="54"/>
        <v>0</v>
      </c>
    </row>
    <row r="782" spans="1:16" hidden="1" x14ac:dyDescent="0.25">
      <c r="A782" s="306" t="str">
        <f>IF(B782=1,A750,"")</f>
        <v/>
      </c>
      <c r="B782" s="43" t="str">
        <f t="shared" si="53"/>
        <v/>
      </c>
      <c r="C782" s="117">
        <f>CAD!$F$13</f>
        <v>0</v>
      </c>
      <c r="D782" s="41">
        <v>0</v>
      </c>
      <c r="E782" s="41">
        <v>0</v>
      </c>
      <c r="F782" s="41">
        <v>0</v>
      </c>
      <c r="G782" s="41">
        <v>0</v>
      </c>
      <c r="H782" s="41">
        <v>0</v>
      </c>
      <c r="I782" s="41">
        <v>0</v>
      </c>
      <c r="J782" s="41">
        <v>0</v>
      </c>
      <c r="K782" s="41">
        <v>0</v>
      </c>
      <c r="L782" s="41">
        <v>0</v>
      </c>
      <c r="M782" s="41">
        <v>0</v>
      </c>
      <c r="N782" s="41">
        <v>0</v>
      </c>
      <c r="O782" s="41">
        <v>0</v>
      </c>
      <c r="P782" s="50">
        <f t="shared" si="54"/>
        <v>0</v>
      </c>
    </row>
    <row r="783" spans="1:16" hidden="1" x14ac:dyDescent="0.25">
      <c r="A783" s="306" t="str">
        <f>IF(B783=1,A750,"")</f>
        <v/>
      </c>
      <c r="B783" s="43" t="str">
        <f t="shared" si="53"/>
        <v/>
      </c>
      <c r="C783" s="117">
        <f>CAD!$F$14</f>
        <v>0</v>
      </c>
      <c r="D783" s="41">
        <v>0</v>
      </c>
      <c r="E783" s="41">
        <v>0</v>
      </c>
      <c r="F783" s="41">
        <v>0</v>
      </c>
      <c r="G783" s="41">
        <v>0</v>
      </c>
      <c r="H783" s="41">
        <v>0</v>
      </c>
      <c r="I783" s="41">
        <v>0</v>
      </c>
      <c r="J783" s="41">
        <v>0</v>
      </c>
      <c r="K783" s="41">
        <v>0</v>
      </c>
      <c r="L783" s="41">
        <v>0</v>
      </c>
      <c r="M783" s="41">
        <v>0</v>
      </c>
      <c r="N783" s="41">
        <v>0</v>
      </c>
      <c r="O783" s="41">
        <v>0</v>
      </c>
      <c r="P783" s="50">
        <f t="shared" si="54"/>
        <v>0</v>
      </c>
    </row>
    <row r="784" spans="1:16" hidden="1" x14ac:dyDescent="0.25">
      <c r="A784" s="306" t="str">
        <f>IF(B784=1,A750,"")</f>
        <v/>
      </c>
      <c r="B784" s="43" t="str">
        <f t="shared" si="53"/>
        <v/>
      </c>
      <c r="C784" s="117">
        <f>CAD!$F$15</f>
        <v>0</v>
      </c>
      <c r="D784" s="41">
        <v>0</v>
      </c>
      <c r="E784" s="41">
        <v>0</v>
      </c>
      <c r="F784" s="41">
        <v>0</v>
      </c>
      <c r="G784" s="41">
        <v>0</v>
      </c>
      <c r="H784" s="41">
        <v>0</v>
      </c>
      <c r="I784" s="41">
        <v>0</v>
      </c>
      <c r="J784" s="41">
        <v>0</v>
      </c>
      <c r="K784" s="41">
        <v>0</v>
      </c>
      <c r="L784" s="41">
        <v>0</v>
      </c>
      <c r="M784" s="41">
        <v>0</v>
      </c>
      <c r="N784" s="41">
        <v>0</v>
      </c>
      <c r="O784" s="41">
        <v>0</v>
      </c>
      <c r="P784" s="50">
        <f t="shared" si="54"/>
        <v>0</v>
      </c>
    </row>
    <row r="785" spans="1:20" hidden="1" x14ac:dyDescent="0.25">
      <c r="A785" s="306" t="str">
        <f>IF(B785=1,A750,"")</f>
        <v/>
      </c>
      <c r="B785" s="43" t="str">
        <f t="shared" si="53"/>
        <v/>
      </c>
      <c r="C785" s="117">
        <f>CAD!$F$16</f>
        <v>0</v>
      </c>
      <c r="D785" s="41">
        <v>0</v>
      </c>
      <c r="E785" s="41">
        <v>0</v>
      </c>
      <c r="F785" s="41">
        <v>0</v>
      </c>
      <c r="G785" s="41">
        <v>0</v>
      </c>
      <c r="H785" s="41">
        <v>0</v>
      </c>
      <c r="I785" s="41">
        <v>0</v>
      </c>
      <c r="J785" s="41">
        <v>0</v>
      </c>
      <c r="K785" s="41">
        <v>0</v>
      </c>
      <c r="L785" s="41">
        <v>0</v>
      </c>
      <c r="M785" s="41">
        <v>0</v>
      </c>
      <c r="N785" s="41">
        <v>0</v>
      </c>
      <c r="O785" s="41">
        <v>0</v>
      </c>
      <c r="P785" s="50">
        <f t="shared" si="54"/>
        <v>0</v>
      </c>
    </row>
    <row r="786" spans="1:20" hidden="1" x14ac:dyDescent="0.25">
      <c r="A786" s="306" t="str">
        <f>IF(B786=1,A750,"")</f>
        <v/>
      </c>
      <c r="B786" s="43" t="str">
        <f t="shared" si="53"/>
        <v/>
      </c>
      <c r="C786" s="117">
        <f>CAD!$F$17</f>
        <v>0</v>
      </c>
      <c r="D786" s="41">
        <v>0</v>
      </c>
      <c r="E786" s="41">
        <v>0</v>
      </c>
      <c r="F786" s="41">
        <v>0</v>
      </c>
      <c r="G786" s="41">
        <v>0</v>
      </c>
      <c r="H786" s="41">
        <v>0</v>
      </c>
      <c r="I786" s="41">
        <v>0</v>
      </c>
      <c r="J786" s="41">
        <v>0</v>
      </c>
      <c r="K786" s="41">
        <v>0</v>
      </c>
      <c r="L786" s="41">
        <v>0</v>
      </c>
      <c r="M786" s="41">
        <v>0</v>
      </c>
      <c r="N786" s="41">
        <v>0</v>
      </c>
      <c r="O786" s="41">
        <v>0</v>
      </c>
      <c r="P786" s="50">
        <f t="shared" si="54"/>
        <v>0</v>
      </c>
    </row>
    <row r="787" spans="1:20" hidden="1" x14ac:dyDescent="0.25">
      <c r="A787" s="306" t="str">
        <f>IF(B787=1,A750,"")</f>
        <v/>
      </c>
      <c r="B787" s="43" t="str">
        <f t="shared" si="53"/>
        <v/>
      </c>
      <c r="C787" s="117">
        <f>CAD!$F$18</f>
        <v>0</v>
      </c>
      <c r="D787" s="41">
        <v>0</v>
      </c>
      <c r="E787" s="41">
        <v>0</v>
      </c>
      <c r="F787" s="41">
        <v>0</v>
      </c>
      <c r="G787" s="41">
        <v>0</v>
      </c>
      <c r="H787" s="41">
        <v>0</v>
      </c>
      <c r="I787" s="41">
        <v>0</v>
      </c>
      <c r="J787" s="41">
        <v>0</v>
      </c>
      <c r="K787" s="41">
        <v>0</v>
      </c>
      <c r="L787" s="41">
        <v>0</v>
      </c>
      <c r="M787" s="41">
        <v>0</v>
      </c>
      <c r="N787" s="41">
        <v>0</v>
      </c>
      <c r="O787" s="41">
        <v>0</v>
      </c>
      <c r="P787" s="50">
        <f t="shared" si="54"/>
        <v>0</v>
      </c>
    </row>
    <row r="788" spans="1:20" hidden="1" x14ac:dyDescent="0.25">
      <c r="A788" s="306" t="str">
        <f>IF(B788=1,A750,"")</f>
        <v/>
      </c>
      <c r="B788" s="43" t="str">
        <f t="shared" si="53"/>
        <v/>
      </c>
      <c r="C788" s="117">
        <f>CAD!$F$19</f>
        <v>0</v>
      </c>
      <c r="D788" s="41">
        <v>0</v>
      </c>
      <c r="E788" s="41">
        <v>0</v>
      </c>
      <c r="F788" s="41">
        <v>0</v>
      </c>
      <c r="G788" s="41">
        <v>0</v>
      </c>
      <c r="H788" s="41">
        <v>0</v>
      </c>
      <c r="I788" s="41">
        <v>0</v>
      </c>
      <c r="J788" s="41">
        <v>0</v>
      </c>
      <c r="K788" s="41">
        <v>0</v>
      </c>
      <c r="L788" s="41">
        <v>0</v>
      </c>
      <c r="M788" s="41">
        <v>0</v>
      </c>
      <c r="N788" s="41">
        <v>0</v>
      </c>
      <c r="O788" s="41">
        <v>0</v>
      </c>
      <c r="P788" s="50">
        <f t="shared" si="54"/>
        <v>0</v>
      </c>
    </row>
    <row r="789" spans="1:20" hidden="1" x14ac:dyDescent="0.25">
      <c r="A789" s="306" t="str">
        <f>IF(B789=1,A750,"")</f>
        <v/>
      </c>
      <c r="B789" s="43" t="str">
        <f t="shared" si="53"/>
        <v/>
      </c>
      <c r="C789" s="117">
        <f>CAD!$F$20</f>
        <v>0</v>
      </c>
      <c r="D789" s="41">
        <v>0</v>
      </c>
      <c r="E789" s="41">
        <v>0</v>
      </c>
      <c r="F789" s="41">
        <v>0</v>
      </c>
      <c r="G789" s="41">
        <v>0</v>
      </c>
      <c r="H789" s="41">
        <v>0</v>
      </c>
      <c r="I789" s="41">
        <v>0</v>
      </c>
      <c r="J789" s="41">
        <v>0</v>
      </c>
      <c r="K789" s="41">
        <v>0</v>
      </c>
      <c r="L789" s="41">
        <v>0</v>
      </c>
      <c r="M789" s="41">
        <v>0</v>
      </c>
      <c r="N789" s="41">
        <v>0</v>
      </c>
      <c r="O789" s="41">
        <v>0</v>
      </c>
      <c r="P789" s="50">
        <f t="shared" si="54"/>
        <v>0</v>
      </c>
    </row>
    <row r="790" spans="1:20" hidden="1" x14ac:dyDescent="0.25">
      <c r="A790" s="306" t="str">
        <f>IF(B790=1,A750,"")</f>
        <v/>
      </c>
      <c r="B790" s="43" t="str">
        <f t="shared" si="53"/>
        <v/>
      </c>
      <c r="C790" s="117">
        <f>CAD!$F$21</f>
        <v>0</v>
      </c>
      <c r="D790" s="41">
        <v>0</v>
      </c>
      <c r="E790" s="41">
        <v>0</v>
      </c>
      <c r="F790" s="41">
        <v>0</v>
      </c>
      <c r="G790" s="41">
        <v>0</v>
      </c>
      <c r="H790" s="41">
        <v>0</v>
      </c>
      <c r="I790" s="41">
        <v>0</v>
      </c>
      <c r="J790" s="41">
        <v>0</v>
      </c>
      <c r="K790" s="41">
        <v>0</v>
      </c>
      <c r="L790" s="41">
        <v>0</v>
      </c>
      <c r="M790" s="41">
        <v>0</v>
      </c>
      <c r="N790" s="41">
        <v>0</v>
      </c>
      <c r="O790" s="41">
        <v>0</v>
      </c>
      <c r="P790" s="50">
        <f t="shared" si="54"/>
        <v>0</v>
      </c>
    </row>
    <row r="791" spans="1:20" hidden="1" x14ac:dyDescent="0.25">
      <c r="A791" s="306" t="str">
        <f>IF(B791=1,A750,"")</f>
        <v/>
      </c>
      <c r="B791" s="43" t="str">
        <f t="shared" si="53"/>
        <v/>
      </c>
      <c r="C791" s="117">
        <f>CAD!$F$22</f>
        <v>0</v>
      </c>
      <c r="D791" s="41">
        <v>0</v>
      </c>
      <c r="E791" s="41">
        <v>0</v>
      </c>
      <c r="F791" s="41">
        <v>0</v>
      </c>
      <c r="G791" s="41">
        <v>0</v>
      </c>
      <c r="H791" s="41">
        <v>0</v>
      </c>
      <c r="I791" s="41">
        <v>0</v>
      </c>
      <c r="J791" s="41">
        <v>0</v>
      </c>
      <c r="K791" s="41">
        <v>0</v>
      </c>
      <c r="L791" s="41">
        <v>0</v>
      </c>
      <c r="M791" s="41">
        <v>0</v>
      </c>
      <c r="N791" s="41">
        <v>0</v>
      </c>
      <c r="O791" s="41">
        <v>0</v>
      </c>
      <c r="P791" s="50">
        <f t="shared" si="54"/>
        <v>0</v>
      </c>
    </row>
    <row r="792" spans="1:20" hidden="1" x14ac:dyDescent="0.25">
      <c r="A792" s="306" t="str">
        <f>IF(B792=1,A750,"")</f>
        <v/>
      </c>
      <c r="B792" s="43" t="str">
        <f t="shared" si="53"/>
        <v/>
      </c>
      <c r="C792" s="117">
        <f>CAD!$F$23</f>
        <v>0</v>
      </c>
      <c r="D792" s="41">
        <v>0</v>
      </c>
      <c r="E792" s="41">
        <v>0</v>
      </c>
      <c r="F792" s="41">
        <v>0</v>
      </c>
      <c r="G792" s="41">
        <v>0</v>
      </c>
      <c r="H792" s="41">
        <v>0</v>
      </c>
      <c r="I792" s="41">
        <v>0</v>
      </c>
      <c r="J792" s="41">
        <v>0</v>
      </c>
      <c r="K792" s="41">
        <v>0</v>
      </c>
      <c r="L792" s="41">
        <v>0</v>
      </c>
      <c r="M792" s="41">
        <v>0</v>
      </c>
      <c r="N792" s="41">
        <v>0</v>
      </c>
      <c r="O792" s="41">
        <v>0</v>
      </c>
      <c r="P792" s="50">
        <f t="shared" si="54"/>
        <v>0</v>
      </c>
    </row>
    <row r="793" spans="1:20" hidden="1" x14ac:dyDescent="0.25">
      <c r="A793" s="306" t="str">
        <f>IF(B793=1,A750,"")</f>
        <v/>
      </c>
      <c r="B793" s="43" t="str">
        <f t="shared" si="53"/>
        <v/>
      </c>
      <c r="C793" s="117">
        <f>CAD!$F$24</f>
        <v>0</v>
      </c>
      <c r="D793" s="41">
        <v>0</v>
      </c>
      <c r="E793" s="41">
        <v>0</v>
      </c>
      <c r="F793" s="41">
        <v>0</v>
      </c>
      <c r="G793" s="41">
        <v>0</v>
      </c>
      <c r="H793" s="41">
        <v>0</v>
      </c>
      <c r="I793" s="41">
        <v>0</v>
      </c>
      <c r="J793" s="41">
        <v>0</v>
      </c>
      <c r="K793" s="41">
        <v>0</v>
      </c>
      <c r="L793" s="41">
        <v>0</v>
      </c>
      <c r="M793" s="41">
        <v>0</v>
      </c>
      <c r="N793" s="41">
        <v>0</v>
      </c>
      <c r="O793" s="41">
        <v>0</v>
      </c>
      <c r="P793" s="50">
        <f t="shared" si="54"/>
        <v>0</v>
      </c>
    </row>
    <row r="794" spans="1:20" hidden="1" x14ac:dyDescent="0.25">
      <c r="A794" s="306" t="str">
        <f>IF(B794=1,A750,"")</f>
        <v/>
      </c>
      <c r="B794" s="43" t="str">
        <f t="shared" si="53"/>
        <v/>
      </c>
      <c r="C794" s="117">
        <f>CAD!$F$25</f>
        <v>0</v>
      </c>
      <c r="D794" s="41">
        <v>0</v>
      </c>
      <c r="E794" s="41">
        <v>0</v>
      </c>
      <c r="F794" s="41">
        <v>0</v>
      </c>
      <c r="G794" s="41">
        <v>0</v>
      </c>
      <c r="H794" s="41">
        <v>0</v>
      </c>
      <c r="I794" s="41">
        <v>0</v>
      </c>
      <c r="J794" s="41">
        <v>0</v>
      </c>
      <c r="K794" s="41">
        <v>0</v>
      </c>
      <c r="L794" s="41">
        <v>0</v>
      </c>
      <c r="M794" s="41">
        <v>0</v>
      </c>
      <c r="N794" s="41">
        <v>0</v>
      </c>
      <c r="O794" s="41">
        <v>0</v>
      </c>
      <c r="P794" s="50">
        <f t="shared" si="54"/>
        <v>0</v>
      </c>
    </row>
    <row r="795" spans="1:20" hidden="1" x14ac:dyDescent="0.25">
      <c r="A795" s="306" t="str">
        <f>IF(B795=1,A750,"")</f>
        <v/>
      </c>
      <c r="B795" s="43" t="str">
        <f t="shared" si="53"/>
        <v/>
      </c>
      <c r="C795" s="117">
        <f>CAD!$F$26</f>
        <v>0</v>
      </c>
      <c r="D795" s="41">
        <v>0</v>
      </c>
      <c r="E795" s="41">
        <v>0</v>
      </c>
      <c r="F795" s="41">
        <v>0</v>
      </c>
      <c r="G795" s="41">
        <v>0</v>
      </c>
      <c r="H795" s="41">
        <v>0</v>
      </c>
      <c r="I795" s="41">
        <v>0</v>
      </c>
      <c r="J795" s="41">
        <v>0</v>
      </c>
      <c r="K795" s="41">
        <v>0</v>
      </c>
      <c r="L795" s="41">
        <v>0</v>
      </c>
      <c r="M795" s="41">
        <v>0</v>
      </c>
      <c r="N795" s="41">
        <v>0</v>
      </c>
      <c r="O795" s="41">
        <v>0</v>
      </c>
      <c r="P795" s="50">
        <f t="shared" si="54"/>
        <v>0</v>
      </c>
    </row>
    <row r="796" spans="1:20" hidden="1" x14ac:dyDescent="0.25">
      <c r="A796" s="306" t="str">
        <f>IF(B796=1,A750,"")</f>
        <v/>
      </c>
      <c r="B796" s="43" t="str">
        <f t="shared" si="53"/>
        <v/>
      </c>
      <c r="C796" s="117">
        <f>CAD!$F$27</f>
        <v>0</v>
      </c>
      <c r="D796" s="41">
        <v>0</v>
      </c>
      <c r="E796" s="41">
        <v>0</v>
      </c>
      <c r="F796" s="41">
        <v>0</v>
      </c>
      <c r="G796" s="41">
        <v>0</v>
      </c>
      <c r="H796" s="41">
        <v>0</v>
      </c>
      <c r="I796" s="41">
        <v>0</v>
      </c>
      <c r="J796" s="41">
        <v>0</v>
      </c>
      <c r="K796" s="41">
        <v>0</v>
      </c>
      <c r="L796" s="41">
        <v>0</v>
      </c>
      <c r="M796" s="41">
        <v>0</v>
      </c>
      <c r="N796" s="41">
        <v>0</v>
      </c>
      <c r="O796" s="41">
        <v>0</v>
      </c>
      <c r="P796" s="50">
        <f t="shared" si="54"/>
        <v>0</v>
      </c>
    </row>
    <row r="797" spans="1:20" hidden="1" x14ac:dyDescent="0.25">
      <c r="A797" s="306" t="str">
        <f>IF(B797=1,A750,"")</f>
        <v/>
      </c>
      <c r="B797" s="43" t="str">
        <f t="shared" si="53"/>
        <v/>
      </c>
      <c r="C797" s="117">
        <f>CAD!$F$28</f>
        <v>0</v>
      </c>
      <c r="D797" s="41">
        <v>0</v>
      </c>
      <c r="E797" s="41">
        <v>0</v>
      </c>
      <c r="F797" s="41">
        <v>0</v>
      </c>
      <c r="G797" s="41">
        <v>0</v>
      </c>
      <c r="H797" s="41">
        <v>0</v>
      </c>
      <c r="I797" s="41">
        <v>0</v>
      </c>
      <c r="J797" s="41">
        <v>0</v>
      </c>
      <c r="K797" s="41">
        <v>0</v>
      </c>
      <c r="L797" s="41">
        <v>0</v>
      </c>
      <c r="M797" s="41">
        <v>0</v>
      </c>
      <c r="N797" s="41">
        <v>0</v>
      </c>
      <c r="O797" s="41">
        <v>0</v>
      </c>
      <c r="P797" s="50">
        <f t="shared" si="54"/>
        <v>0</v>
      </c>
    </row>
    <row r="798" spans="1:20" hidden="1" x14ac:dyDescent="0.25">
      <c r="A798" s="306" t="str">
        <f>IF(B798=1,A750,"")</f>
        <v/>
      </c>
      <c r="B798" s="43" t="str">
        <f t="shared" si="53"/>
        <v/>
      </c>
      <c r="C798" s="117">
        <f>CAD!$F$29</f>
        <v>0</v>
      </c>
      <c r="D798" s="41">
        <v>0</v>
      </c>
      <c r="E798" s="41">
        <v>0</v>
      </c>
      <c r="F798" s="41">
        <v>0</v>
      </c>
      <c r="G798" s="41">
        <v>0</v>
      </c>
      <c r="H798" s="41">
        <v>0</v>
      </c>
      <c r="I798" s="41">
        <v>0</v>
      </c>
      <c r="J798" s="41">
        <v>0</v>
      </c>
      <c r="K798" s="41">
        <v>0</v>
      </c>
      <c r="L798" s="41">
        <v>0</v>
      </c>
      <c r="M798" s="41">
        <v>0</v>
      </c>
      <c r="N798" s="41">
        <v>0</v>
      </c>
      <c r="O798" s="41">
        <v>0</v>
      </c>
      <c r="P798" s="50">
        <f t="shared" si="54"/>
        <v>0</v>
      </c>
    </row>
    <row r="799" spans="1:20" hidden="1" x14ac:dyDescent="0.25">
      <c r="A799" s="306" t="str">
        <f>IF(B799=1,A750,"")</f>
        <v/>
      </c>
      <c r="B799" s="43" t="str">
        <f t="shared" si="53"/>
        <v/>
      </c>
      <c r="C799" s="117">
        <f>CAD!$F$30</f>
        <v>0</v>
      </c>
      <c r="D799" s="41">
        <v>0</v>
      </c>
      <c r="E799" s="41">
        <v>0</v>
      </c>
      <c r="F799" s="41">
        <v>0</v>
      </c>
      <c r="G799" s="41">
        <v>0</v>
      </c>
      <c r="H799" s="41">
        <v>0</v>
      </c>
      <c r="I799" s="41">
        <v>0</v>
      </c>
      <c r="J799" s="41">
        <v>0</v>
      </c>
      <c r="K799" s="41">
        <v>0</v>
      </c>
      <c r="L799" s="41">
        <v>0</v>
      </c>
      <c r="M799" s="41">
        <v>0</v>
      </c>
      <c r="N799" s="41">
        <v>0</v>
      </c>
      <c r="O799" s="41">
        <v>0</v>
      </c>
      <c r="P799" s="50">
        <f t="shared" si="54"/>
        <v>0</v>
      </c>
    </row>
    <row r="800" spans="1:20" hidden="1" x14ac:dyDescent="0.25">
      <c r="A800" s="306" t="str">
        <f>IF(B800=1,A750,"")</f>
        <v/>
      </c>
      <c r="B800" s="43" t="str">
        <f t="shared" si="53"/>
        <v/>
      </c>
      <c r="C800" s="117">
        <f>CAD!$F$31</f>
        <v>0</v>
      </c>
      <c r="D800" s="41">
        <v>0</v>
      </c>
      <c r="E800" s="41">
        <v>0</v>
      </c>
      <c r="F800" s="41">
        <v>0</v>
      </c>
      <c r="G800" s="41">
        <v>0</v>
      </c>
      <c r="H800" s="41">
        <v>0</v>
      </c>
      <c r="I800" s="41">
        <v>0</v>
      </c>
      <c r="J800" s="41">
        <v>0</v>
      </c>
      <c r="K800" s="41">
        <v>0</v>
      </c>
      <c r="L800" s="41">
        <v>0</v>
      </c>
      <c r="M800" s="41">
        <v>0</v>
      </c>
      <c r="N800" s="41">
        <v>0</v>
      </c>
      <c r="O800" s="41">
        <v>0</v>
      </c>
      <c r="P800" s="50">
        <f t="shared" si="54"/>
        <v>0</v>
      </c>
      <c r="T800" s="9"/>
    </row>
    <row r="801" spans="1:16" hidden="1" x14ac:dyDescent="0.25">
      <c r="A801" s="306">
        <f>A750</f>
        <v>2031</v>
      </c>
      <c r="P801" s="47"/>
    </row>
    <row r="802" spans="1:16" ht="15.75" hidden="1" thickBot="1" x14ac:dyDescent="0.3">
      <c r="A802" s="306">
        <f>A750</f>
        <v>2031</v>
      </c>
      <c r="C802" s="155" t="s">
        <v>208</v>
      </c>
      <c r="D802" s="156">
        <f>PREV_D!D739</f>
        <v>0</v>
      </c>
      <c r="E802" s="156">
        <f>PREV_D!E739</f>
        <v>0</v>
      </c>
      <c r="F802" s="156">
        <f>PREV_D!F739</f>
        <v>0</v>
      </c>
      <c r="G802" s="156">
        <f>PREV_D!G739</f>
        <v>0</v>
      </c>
      <c r="H802" s="156">
        <f>PREV_D!H739</f>
        <v>0</v>
      </c>
      <c r="I802" s="156">
        <f>PREV_D!I739</f>
        <v>0</v>
      </c>
      <c r="J802" s="156">
        <f>PREV_D!J739</f>
        <v>0</v>
      </c>
      <c r="K802" s="156">
        <f>PREV_D!K739</f>
        <v>0</v>
      </c>
      <c r="L802" s="156">
        <f>PREV_D!L739</f>
        <v>0</v>
      </c>
      <c r="M802" s="156">
        <f>PREV_D!M739</f>
        <v>0</v>
      </c>
      <c r="N802" s="156">
        <f>PREV_D!N739</f>
        <v>0</v>
      </c>
      <c r="O802" s="156">
        <f>PREV_D!O739</f>
        <v>0</v>
      </c>
      <c r="P802" s="157">
        <f>SUM(D802:O802)</f>
        <v>0</v>
      </c>
    </row>
    <row r="803" spans="1:16" hidden="1" x14ac:dyDescent="0.25">
      <c r="A803" s="306">
        <f>A750</f>
        <v>2031</v>
      </c>
      <c r="P803" s="47"/>
    </row>
    <row r="804" spans="1:16" hidden="1" x14ac:dyDescent="0.25">
      <c r="A804" s="306">
        <f>A750</f>
        <v>2031</v>
      </c>
      <c r="C804" s="74" t="s">
        <v>209</v>
      </c>
      <c r="D804" s="38">
        <f>D750-D802</f>
        <v>0</v>
      </c>
      <c r="E804" s="38">
        <f t="shared" ref="E804:P804" si="55">E750-E802</f>
        <v>0</v>
      </c>
      <c r="F804" s="38">
        <f t="shared" si="55"/>
        <v>0</v>
      </c>
      <c r="G804" s="38">
        <f t="shared" si="55"/>
        <v>0</v>
      </c>
      <c r="H804" s="38">
        <f t="shared" si="55"/>
        <v>0</v>
      </c>
      <c r="I804" s="38">
        <f t="shared" si="55"/>
        <v>0</v>
      </c>
      <c r="J804" s="38">
        <f t="shared" si="55"/>
        <v>0</v>
      </c>
      <c r="K804" s="38">
        <f t="shared" si="55"/>
        <v>0</v>
      </c>
      <c r="L804" s="38">
        <f t="shared" si="55"/>
        <v>0</v>
      </c>
      <c r="M804" s="38">
        <f t="shared" si="55"/>
        <v>0</v>
      </c>
      <c r="N804" s="38">
        <f t="shared" si="55"/>
        <v>0</v>
      </c>
      <c r="O804" s="38">
        <f t="shared" si="55"/>
        <v>0</v>
      </c>
      <c r="P804" s="48">
        <f t="shared" si="55"/>
        <v>0</v>
      </c>
    </row>
    <row r="805" spans="1:16" hidden="1" x14ac:dyDescent="0.25">
      <c r="A805" s="306"/>
    </row>
    <row r="806" spans="1:16" hidden="1" x14ac:dyDescent="0.25">
      <c r="A806" s="306"/>
    </row>
    <row r="807" spans="1:16" ht="15" hidden="1" customHeight="1" thickBot="1" x14ac:dyDescent="0.3">
      <c r="A807" s="306">
        <f>A750+1</f>
        <v>2032</v>
      </c>
      <c r="C807" s="158" t="s">
        <v>207</v>
      </c>
      <c r="D807" s="160">
        <f t="shared" ref="D807:P807" si="56">SUM(D808:D857)</f>
        <v>0</v>
      </c>
      <c r="E807" s="160">
        <f t="shared" si="56"/>
        <v>0</v>
      </c>
      <c r="F807" s="160">
        <f t="shared" si="56"/>
        <v>0</v>
      </c>
      <c r="G807" s="160">
        <f t="shared" si="56"/>
        <v>0</v>
      </c>
      <c r="H807" s="160">
        <f t="shared" si="56"/>
        <v>0</v>
      </c>
      <c r="I807" s="160">
        <f t="shared" si="56"/>
        <v>0</v>
      </c>
      <c r="J807" s="160">
        <f t="shared" si="56"/>
        <v>0</v>
      </c>
      <c r="K807" s="160">
        <f t="shared" si="56"/>
        <v>0</v>
      </c>
      <c r="L807" s="160">
        <f t="shared" si="56"/>
        <v>0</v>
      </c>
      <c r="M807" s="160">
        <f t="shared" si="56"/>
        <v>0</v>
      </c>
      <c r="N807" s="160">
        <f t="shared" si="56"/>
        <v>0</v>
      </c>
      <c r="O807" s="160">
        <f t="shared" si="56"/>
        <v>0</v>
      </c>
      <c r="P807" s="160">
        <f t="shared" si="56"/>
        <v>0</v>
      </c>
    </row>
    <row r="808" spans="1:16" hidden="1" x14ac:dyDescent="0.25">
      <c r="A808" s="306">
        <f>IF(B808=1,A807,"")</f>
        <v>2032</v>
      </c>
      <c r="B808" s="43">
        <f>IF(C808&lt;&gt;0,1,"")</f>
        <v>1</v>
      </c>
      <c r="C808" s="154" t="str">
        <f>CAD!$D$7</f>
        <v>SALÁRIOS</v>
      </c>
      <c r="D808" s="42">
        <v>0</v>
      </c>
      <c r="E808" s="42">
        <v>0</v>
      </c>
      <c r="F808" s="42">
        <v>0</v>
      </c>
      <c r="G808" s="42">
        <v>0</v>
      </c>
      <c r="H808" s="42">
        <v>0</v>
      </c>
      <c r="I808" s="42">
        <v>0</v>
      </c>
      <c r="J808" s="42">
        <v>0</v>
      </c>
      <c r="K808" s="42">
        <v>0</v>
      </c>
      <c r="L808" s="42">
        <v>0</v>
      </c>
      <c r="M808" s="42">
        <v>0</v>
      </c>
      <c r="N808" s="42">
        <v>0</v>
      </c>
      <c r="O808" s="42">
        <v>0</v>
      </c>
      <c r="P808" s="115">
        <f>SUM(D808:O808)</f>
        <v>0</v>
      </c>
    </row>
    <row r="809" spans="1:16" hidden="1" x14ac:dyDescent="0.25">
      <c r="A809" s="306">
        <f>IF(B809=1,A807,"")</f>
        <v>2032</v>
      </c>
      <c r="B809" s="43">
        <f t="shared" ref="B809:B857" si="57">IF(C809&lt;&gt;0,1,"")</f>
        <v>1</v>
      </c>
      <c r="C809" s="154" t="str">
        <f>CAD!$D$8</f>
        <v>RELATÓRIOS</v>
      </c>
      <c r="D809" s="42">
        <v>0</v>
      </c>
      <c r="E809" s="42">
        <v>0</v>
      </c>
      <c r="F809" s="42">
        <v>0</v>
      </c>
      <c r="G809" s="42">
        <v>0</v>
      </c>
      <c r="H809" s="42">
        <v>0</v>
      </c>
      <c r="I809" s="42">
        <v>0</v>
      </c>
      <c r="J809" s="42">
        <v>0</v>
      </c>
      <c r="K809" s="42">
        <v>0</v>
      </c>
      <c r="L809" s="42">
        <v>0</v>
      </c>
      <c r="M809" s="42">
        <v>0</v>
      </c>
      <c r="N809" s="42">
        <v>0</v>
      </c>
      <c r="O809" s="42">
        <v>0</v>
      </c>
      <c r="P809" s="50">
        <f t="shared" ref="P809:P857" si="58">SUM(D809:O809)</f>
        <v>0</v>
      </c>
    </row>
    <row r="810" spans="1:16" hidden="1" x14ac:dyDescent="0.25">
      <c r="A810" s="306">
        <f>IF(B810=1,A807,"")</f>
        <v>2032</v>
      </c>
      <c r="B810" s="43">
        <f t="shared" si="57"/>
        <v>1</v>
      </c>
      <c r="C810" s="117" t="str">
        <f>CAD!$D$9</f>
        <v>HORAS EXTRAS</v>
      </c>
      <c r="D810" s="41">
        <v>0</v>
      </c>
      <c r="E810" s="41">
        <v>0</v>
      </c>
      <c r="F810" s="41">
        <v>0</v>
      </c>
      <c r="G810" s="41">
        <v>0</v>
      </c>
      <c r="H810" s="41">
        <v>0</v>
      </c>
      <c r="I810" s="41">
        <v>0</v>
      </c>
      <c r="J810" s="41">
        <v>0</v>
      </c>
      <c r="K810" s="41">
        <v>0</v>
      </c>
      <c r="L810" s="41">
        <v>0</v>
      </c>
      <c r="M810" s="41">
        <v>0</v>
      </c>
      <c r="N810" s="41">
        <v>0</v>
      </c>
      <c r="O810" s="41">
        <v>0</v>
      </c>
      <c r="P810" s="50">
        <f t="shared" si="58"/>
        <v>0</v>
      </c>
    </row>
    <row r="811" spans="1:16" hidden="1" x14ac:dyDescent="0.25">
      <c r="A811" s="306">
        <f>IF(B811=1,A807,"")</f>
        <v>2032</v>
      </c>
      <c r="B811" s="43">
        <f t="shared" si="57"/>
        <v>1</v>
      </c>
      <c r="C811" s="117" t="str">
        <f>CAD!$D$10</f>
        <v>OUTROS</v>
      </c>
      <c r="D811" s="41">
        <v>0</v>
      </c>
      <c r="E811" s="41">
        <v>0</v>
      </c>
      <c r="F811" s="41">
        <v>0</v>
      </c>
      <c r="G811" s="41">
        <v>0</v>
      </c>
      <c r="H811" s="41">
        <v>0</v>
      </c>
      <c r="I811" s="41">
        <v>0</v>
      </c>
      <c r="J811" s="41">
        <v>0</v>
      </c>
      <c r="K811" s="41">
        <v>0</v>
      </c>
      <c r="L811" s="41">
        <v>0</v>
      </c>
      <c r="M811" s="41">
        <v>0</v>
      </c>
      <c r="N811" s="41">
        <v>0</v>
      </c>
      <c r="O811" s="41">
        <v>0</v>
      </c>
      <c r="P811" s="50">
        <f t="shared" si="58"/>
        <v>0</v>
      </c>
    </row>
    <row r="812" spans="1:16" hidden="1" x14ac:dyDescent="0.25">
      <c r="A812" s="306">
        <f>IF(B812=1,A807,"")</f>
        <v>2032</v>
      </c>
      <c r="B812" s="43">
        <f t="shared" si="57"/>
        <v>1</v>
      </c>
      <c r="C812" s="117" t="str">
        <f>CAD!$D$11</f>
        <v>ALUGUÉIS</v>
      </c>
      <c r="D812" s="41">
        <v>0</v>
      </c>
      <c r="E812" s="41">
        <v>0</v>
      </c>
      <c r="F812" s="41">
        <v>0</v>
      </c>
      <c r="G812" s="41">
        <v>0</v>
      </c>
      <c r="H812" s="41">
        <v>0</v>
      </c>
      <c r="I812" s="41">
        <v>0</v>
      </c>
      <c r="J812" s="41">
        <v>0</v>
      </c>
      <c r="K812" s="41">
        <v>0</v>
      </c>
      <c r="L812" s="41">
        <v>0</v>
      </c>
      <c r="M812" s="41">
        <v>0</v>
      </c>
      <c r="N812" s="41">
        <v>0</v>
      </c>
      <c r="O812" s="41">
        <v>0</v>
      </c>
      <c r="P812" s="50">
        <f t="shared" si="58"/>
        <v>0</v>
      </c>
    </row>
    <row r="813" spans="1:16" hidden="1" x14ac:dyDescent="0.25">
      <c r="A813" s="306">
        <f>IF(B813=1,A807,"")</f>
        <v>2032</v>
      </c>
      <c r="B813" s="43">
        <f t="shared" si="57"/>
        <v>1</v>
      </c>
      <c r="C813" s="117" t="str">
        <f>CAD!$D$12</f>
        <v>VENDA DE IMÓVEIS</v>
      </c>
      <c r="D813" s="41">
        <v>0</v>
      </c>
      <c r="E813" s="41">
        <v>0</v>
      </c>
      <c r="F813" s="41">
        <v>0</v>
      </c>
      <c r="G813" s="41">
        <v>0</v>
      </c>
      <c r="H813" s="41">
        <v>0</v>
      </c>
      <c r="I813" s="41">
        <v>0</v>
      </c>
      <c r="J813" s="41">
        <v>0</v>
      </c>
      <c r="K813" s="41">
        <v>0</v>
      </c>
      <c r="L813" s="41">
        <v>0</v>
      </c>
      <c r="M813" s="41">
        <v>0</v>
      </c>
      <c r="N813" s="41">
        <v>0</v>
      </c>
      <c r="O813" s="41">
        <v>0</v>
      </c>
      <c r="P813" s="50">
        <f t="shared" si="58"/>
        <v>0</v>
      </c>
    </row>
    <row r="814" spans="1:16" hidden="1" x14ac:dyDescent="0.25">
      <c r="A814" s="306">
        <f>IF(B814=1,A807,"")</f>
        <v>2032</v>
      </c>
      <c r="B814" s="43">
        <f t="shared" si="57"/>
        <v>1</v>
      </c>
      <c r="C814" s="117" t="str">
        <f>CAD!$D$13</f>
        <v>13º SALÁRIO</v>
      </c>
      <c r="D814" s="41">
        <v>0</v>
      </c>
      <c r="E814" s="41">
        <v>0</v>
      </c>
      <c r="F814" s="41">
        <v>0</v>
      </c>
      <c r="G814" s="41">
        <v>0</v>
      </c>
      <c r="H814" s="41">
        <v>0</v>
      </c>
      <c r="I814" s="41">
        <v>0</v>
      </c>
      <c r="J814" s="41">
        <v>0</v>
      </c>
      <c r="K814" s="41">
        <v>0</v>
      </c>
      <c r="L814" s="41">
        <v>0</v>
      </c>
      <c r="M814" s="41">
        <v>0</v>
      </c>
      <c r="N814" s="41">
        <v>0</v>
      </c>
      <c r="O814" s="41">
        <v>0</v>
      </c>
      <c r="P814" s="50">
        <f t="shared" si="58"/>
        <v>0</v>
      </c>
    </row>
    <row r="815" spans="1:16" hidden="1" x14ac:dyDescent="0.25">
      <c r="A815" s="306">
        <f>IF(B815=1,A807,"")</f>
        <v>2032</v>
      </c>
      <c r="B815" s="43">
        <f t="shared" si="57"/>
        <v>1</v>
      </c>
      <c r="C815" s="117" t="str">
        <f>CAD!$D$14</f>
        <v>FÉRIAS</v>
      </c>
      <c r="D815" s="41">
        <v>0</v>
      </c>
      <c r="E815" s="41">
        <v>0</v>
      </c>
      <c r="F815" s="41">
        <v>0</v>
      </c>
      <c r="G815" s="41">
        <v>0</v>
      </c>
      <c r="H815" s="41">
        <v>0</v>
      </c>
      <c r="I815" s="41">
        <v>0</v>
      </c>
      <c r="J815" s="41">
        <v>0</v>
      </c>
      <c r="K815" s="41">
        <v>0</v>
      </c>
      <c r="L815" s="41">
        <v>0</v>
      </c>
      <c r="M815" s="41">
        <v>0</v>
      </c>
      <c r="N815" s="41">
        <v>0</v>
      </c>
      <c r="O815" s="41">
        <v>0</v>
      </c>
      <c r="P815" s="50">
        <f t="shared" si="58"/>
        <v>0</v>
      </c>
    </row>
    <row r="816" spans="1:16" hidden="1" x14ac:dyDescent="0.25">
      <c r="A816" s="306">
        <f>IF(B816=1,A807,"")</f>
        <v>2032</v>
      </c>
      <c r="B816" s="43">
        <f t="shared" si="57"/>
        <v>1</v>
      </c>
      <c r="C816" s="117" t="str">
        <f>CAD!$D$15</f>
        <v>RENDIMENTOS</v>
      </c>
      <c r="D816" s="41">
        <v>0</v>
      </c>
      <c r="E816" s="41">
        <v>0</v>
      </c>
      <c r="F816" s="41">
        <v>0</v>
      </c>
      <c r="G816" s="41">
        <v>0</v>
      </c>
      <c r="H816" s="41">
        <v>0</v>
      </c>
      <c r="I816" s="41">
        <v>0</v>
      </c>
      <c r="J816" s="41">
        <v>0</v>
      </c>
      <c r="K816" s="41">
        <v>0</v>
      </c>
      <c r="L816" s="41">
        <v>0</v>
      </c>
      <c r="M816" s="41">
        <v>0</v>
      </c>
      <c r="N816" s="41">
        <v>0</v>
      </c>
      <c r="O816" s="41">
        <v>0</v>
      </c>
      <c r="P816" s="50">
        <f t="shared" si="58"/>
        <v>0</v>
      </c>
    </row>
    <row r="817" spans="1:16" hidden="1" x14ac:dyDescent="0.25">
      <c r="A817" s="306" t="str">
        <f>IF(B817=1,A807,"")</f>
        <v/>
      </c>
      <c r="B817" s="43" t="str">
        <f t="shared" si="57"/>
        <v/>
      </c>
      <c r="C817" s="117">
        <f>CAD!$D$16</f>
        <v>0</v>
      </c>
      <c r="D817" s="41">
        <v>0</v>
      </c>
      <c r="E817" s="41">
        <v>0</v>
      </c>
      <c r="F817" s="41">
        <v>0</v>
      </c>
      <c r="G817" s="41">
        <v>0</v>
      </c>
      <c r="H817" s="41">
        <v>0</v>
      </c>
      <c r="I817" s="41">
        <v>0</v>
      </c>
      <c r="J817" s="41">
        <v>0</v>
      </c>
      <c r="K817" s="41">
        <v>0</v>
      </c>
      <c r="L817" s="41">
        <v>0</v>
      </c>
      <c r="M817" s="41">
        <v>0</v>
      </c>
      <c r="N817" s="41">
        <v>0</v>
      </c>
      <c r="O817" s="41">
        <v>0</v>
      </c>
      <c r="P817" s="50">
        <f t="shared" si="58"/>
        <v>0</v>
      </c>
    </row>
    <row r="818" spans="1:16" hidden="1" x14ac:dyDescent="0.25">
      <c r="A818" s="306" t="str">
        <f>IF(B818=1,A807,"")</f>
        <v/>
      </c>
      <c r="B818" s="43" t="str">
        <f t="shared" si="57"/>
        <v/>
      </c>
      <c r="C818" s="117">
        <f>CAD!$D$17</f>
        <v>0</v>
      </c>
      <c r="D818" s="41">
        <v>0</v>
      </c>
      <c r="E818" s="41">
        <v>0</v>
      </c>
      <c r="F818" s="41">
        <v>0</v>
      </c>
      <c r="G818" s="41">
        <v>0</v>
      </c>
      <c r="H818" s="41">
        <v>0</v>
      </c>
      <c r="I818" s="41">
        <v>0</v>
      </c>
      <c r="J818" s="41">
        <v>0</v>
      </c>
      <c r="K818" s="41">
        <v>0</v>
      </c>
      <c r="L818" s="41">
        <v>0</v>
      </c>
      <c r="M818" s="41">
        <v>0</v>
      </c>
      <c r="N818" s="41">
        <v>0</v>
      </c>
      <c r="O818" s="41">
        <v>0</v>
      </c>
      <c r="P818" s="50">
        <f t="shared" si="58"/>
        <v>0</v>
      </c>
    </row>
    <row r="819" spans="1:16" hidden="1" x14ac:dyDescent="0.25">
      <c r="A819" s="306" t="str">
        <f>IF(B819=1,A807,"")</f>
        <v/>
      </c>
      <c r="B819" s="43" t="str">
        <f t="shared" si="57"/>
        <v/>
      </c>
      <c r="C819" s="117">
        <f>CAD!$D$18</f>
        <v>0</v>
      </c>
      <c r="D819" s="41">
        <v>0</v>
      </c>
      <c r="E819" s="41">
        <v>0</v>
      </c>
      <c r="F819" s="41">
        <v>0</v>
      </c>
      <c r="G819" s="41">
        <v>0</v>
      </c>
      <c r="H819" s="41">
        <v>0</v>
      </c>
      <c r="I819" s="41">
        <v>0</v>
      </c>
      <c r="J819" s="41">
        <v>0</v>
      </c>
      <c r="K819" s="41">
        <v>0</v>
      </c>
      <c r="L819" s="41">
        <v>0</v>
      </c>
      <c r="M819" s="41">
        <v>0</v>
      </c>
      <c r="N819" s="41">
        <v>0</v>
      </c>
      <c r="O819" s="41">
        <v>0</v>
      </c>
      <c r="P819" s="50">
        <f t="shared" si="58"/>
        <v>0</v>
      </c>
    </row>
    <row r="820" spans="1:16" hidden="1" x14ac:dyDescent="0.25">
      <c r="A820" s="306" t="str">
        <f>IF(B820=1,A807,"")</f>
        <v/>
      </c>
      <c r="B820" s="43" t="str">
        <f t="shared" si="57"/>
        <v/>
      </c>
      <c r="C820" s="117">
        <f>CAD!$D$19</f>
        <v>0</v>
      </c>
      <c r="D820" s="41">
        <v>0</v>
      </c>
      <c r="E820" s="41">
        <v>0</v>
      </c>
      <c r="F820" s="41">
        <v>0</v>
      </c>
      <c r="G820" s="41">
        <v>0</v>
      </c>
      <c r="H820" s="41">
        <v>0</v>
      </c>
      <c r="I820" s="41">
        <v>0</v>
      </c>
      <c r="J820" s="41">
        <v>0</v>
      </c>
      <c r="K820" s="41">
        <v>0</v>
      </c>
      <c r="L820" s="41">
        <v>0</v>
      </c>
      <c r="M820" s="41">
        <v>0</v>
      </c>
      <c r="N820" s="41">
        <v>0</v>
      </c>
      <c r="O820" s="41">
        <v>0</v>
      </c>
      <c r="P820" s="50">
        <f t="shared" si="58"/>
        <v>0</v>
      </c>
    </row>
    <row r="821" spans="1:16" hidden="1" x14ac:dyDescent="0.25">
      <c r="A821" s="306" t="str">
        <f>IF(B821=1,A807,"")</f>
        <v/>
      </c>
      <c r="B821" s="43" t="str">
        <f t="shared" si="57"/>
        <v/>
      </c>
      <c r="C821" s="117">
        <f>CAD!$D$20</f>
        <v>0</v>
      </c>
      <c r="D821" s="41">
        <v>0</v>
      </c>
      <c r="E821" s="41">
        <v>0</v>
      </c>
      <c r="F821" s="41">
        <v>0</v>
      </c>
      <c r="G821" s="41">
        <v>0</v>
      </c>
      <c r="H821" s="41">
        <v>0</v>
      </c>
      <c r="I821" s="41">
        <v>0</v>
      </c>
      <c r="J821" s="41">
        <v>0</v>
      </c>
      <c r="K821" s="41">
        <v>0</v>
      </c>
      <c r="L821" s="41">
        <v>0</v>
      </c>
      <c r="M821" s="41">
        <v>0</v>
      </c>
      <c r="N821" s="41">
        <v>0</v>
      </c>
      <c r="O821" s="41">
        <v>0</v>
      </c>
      <c r="P821" s="50">
        <f t="shared" si="58"/>
        <v>0</v>
      </c>
    </row>
    <row r="822" spans="1:16" hidden="1" x14ac:dyDescent="0.25">
      <c r="A822" s="306" t="str">
        <f>IF(B822=1,A807,"")</f>
        <v/>
      </c>
      <c r="B822" s="43" t="str">
        <f t="shared" si="57"/>
        <v/>
      </c>
      <c r="C822" s="117">
        <f>CAD!$D$21</f>
        <v>0</v>
      </c>
      <c r="D822" s="41">
        <v>0</v>
      </c>
      <c r="E822" s="41">
        <v>0</v>
      </c>
      <c r="F822" s="41">
        <v>0</v>
      </c>
      <c r="G822" s="41">
        <v>0</v>
      </c>
      <c r="H822" s="41">
        <v>0</v>
      </c>
      <c r="I822" s="41">
        <v>0</v>
      </c>
      <c r="J822" s="41">
        <v>0</v>
      </c>
      <c r="K822" s="41">
        <v>0</v>
      </c>
      <c r="L822" s="41">
        <v>0</v>
      </c>
      <c r="M822" s="41">
        <v>0</v>
      </c>
      <c r="N822" s="41">
        <v>0</v>
      </c>
      <c r="O822" s="41">
        <v>0</v>
      </c>
      <c r="P822" s="50">
        <f t="shared" si="58"/>
        <v>0</v>
      </c>
    </row>
    <row r="823" spans="1:16" hidden="1" x14ac:dyDescent="0.25">
      <c r="A823" s="306" t="str">
        <f>IF(B823=1,A807,"")</f>
        <v/>
      </c>
      <c r="B823" s="43" t="str">
        <f t="shared" si="57"/>
        <v/>
      </c>
      <c r="C823" s="117">
        <f>CAD!$D$22</f>
        <v>0</v>
      </c>
      <c r="D823" s="41">
        <v>0</v>
      </c>
      <c r="E823" s="41">
        <v>0</v>
      </c>
      <c r="F823" s="41">
        <v>0</v>
      </c>
      <c r="G823" s="41">
        <v>0</v>
      </c>
      <c r="H823" s="41">
        <v>0</v>
      </c>
      <c r="I823" s="41">
        <v>0</v>
      </c>
      <c r="J823" s="41">
        <v>0</v>
      </c>
      <c r="K823" s="41">
        <v>0</v>
      </c>
      <c r="L823" s="41">
        <v>0</v>
      </c>
      <c r="M823" s="41">
        <v>0</v>
      </c>
      <c r="N823" s="41">
        <v>0</v>
      </c>
      <c r="O823" s="41">
        <v>0</v>
      </c>
      <c r="P823" s="50">
        <f t="shared" si="58"/>
        <v>0</v>
      </c>
    </row>
    <row r="824" spans="1:16" hidden="1" x14ac:dyDescent="0.25">
      <c r="A824" s="306" t="str">
        <f>IF(B824=1,A807,"")</f>
        <v/>
      </c>
      <c r="B824" s="43" t="str">
        <f t="shared" si="57"/>
        <v/>
      </c>
      <c r="C824" s="117">
        <f>CAD!$D$23</f>
        <v>0</v>
      </c>
      <c r="D824" s="41">
        <v>0</v>
      </c>
      <c r="E824" s="41">
        <v>0</v>
      </c>
      <c r="F824" s="41">
        <v>0</v>
      </c>
      <c r="G824" s="41">
        <v>0</v>
      </c>
      <c r="H824" s="41">
        <v>0</v>
      </c>
      <c r="I824" s="41">
        <v>0</v>
      </c>
      <c r="J824" s="41">
        <v>0</v>
      </c>
      <c r="K824" s="41">
        <v>0</v>
      </c>
      <c r="L824" s="41">
        <v>0</v>
      </c>
      <c r="M824" s="41">
        <v>0</v>
      </c>
      <c r="N824" s="41">
        <v>0</v>
      </c>
      <c r="O824" s="41">
        <v>0</v>
      </c>
      <c r="P824" s="50">
        <f t="shared" si="58"/>
        <v>0</v>
      </c>
    </row>
    <row r="825" spans="1:16" hidden="1" x14ac:dyDescent="0.25">
      <c r="A825" s="306" t="str">
        <f>IF(B825=1,A807,"")</f>
        <v/>
      </c>
      <c r="B825" s="43" t="str">
        <f t="shared" si="57"/>
        <v/>
      </c>
      <c r="C825" s="117">
        <f>CAD!$D$24</f>
        <v>0</v>
      </c>
      <c r="D825" s="41">
        <v>0</v>
      </c>
      <c r="E825" s="41">
        <v>0</v>
      </c>
      <c r="F825" s="41">
        <v>0</v>
      </c>
      <c r="G825" s="41">
        <v>0</v>
      </c>
      <c r="H825" s="41">
        <v>0</v>
      </c>
      <c r="I825" s="41">
        <v>0</v>
      </c>
      <c r="J825" s="41">
        <v>0</v>
      </c>
      <c r="K825" s="41">
        <v>0</v>
      </c>
      <c r="L825" s="41">
        <v>0</v>
      </c>
      <c r="M825" s="41">
        <v>0</v>
      </c>
      <c r="N825" s="41">
        <v>0</v>
      </c>
      <c r="O825" s="41">
        <v>0</v>
      </c>
      <c r="P825" s="50">
        <f t="shared" si="58"/>
        <v>0</v>
      </c>
    </row>
    <row r="826" spans="1:16" hidden="1" x14ac:dyDescent="0.25">
      <c r="A826" s="306" t="str">
        <f>IF(B826=1,A807,"")</f>
        <v/>
      </c>
      <c r="B826" s="43" t="str">
        <f t="shared" si="57"/>
        <v/>
      </c>
      <c r="C826" s="117">
        <f>CAD!$D$25</f>
        <v>0</v>
      </c>
      <c r="D826" s="41">
        <v>0</v>
      </c>
      <c r="E826" s="41">
        <v>0</v>
      </c>
      <c r="F826" s="41">
        <v>0</v>
      </c>
      <c r="G826" s="41">
        <v>0</v>
      </c>
      <c r="H826" s="41">
        <v>0</v>
      </c>
      <c r="I826" s="41">
        <v>0</v>
      </c>
      <c r="J826" s="41">
        <v>0</v>
      </c>
      <c r="K826" s="41">
        <v>0</v>
      </c>
      <c r="L826" s="41">
        <v>0</v>
      </c>
      <c r="M826" s="41">
        <v>0</v>
      </c>
      <c r="N826" s="41">
        <v>0</v>
      </c>
      <c r="O826" s="41">
        <v>0</v>
      </c>
      <c r="P826" s="50">
        <f t="shared" si="58"/>
        <v>0</v>
      </c>
    </row>
    <row r="827" spans="1:16" hidden="1" x14ac:dyDescent="0.25">
      <c r="A827" s="306" t="str">
        <f>IF(B827=1,A807,"")</f>
        <v/>
      </c>
      <c r="B827" s="43" t="str">
        <f t="shared" si="57"/>
        <v/>
      </c>
      <c r="C827" s="117">
        <f>CAD!$D$26</f>
        <v>0</v>
      </c>
      <c r="D827" s="41">
        <v>0</v>
      </c>
      <c r="E827" s="41">
        <v>0</v>
      </c>
      <c r="F827" s="41">
        <v>0</v>
      </c>
      <c r="G827" s="41">
        <v>0</v>
      </c>
      <c r="H827" s="41">
        <v>0</v>
      </c>
      <c r="I827" s="41">
        <v>0</v>
      </c>
      <c r="J827" s="41">
        <v>0</v>
      </c>
      <c r="K827" s="41">
        <v>0</v>
      </c>
      <c r="L827" s="41">
        <v>0</v>
      </c>
      <c r="M827" s="41">
        <v>0</v>
      </c>
      <c r="N827" s="41">
        <v>0</v>
      </c>
      <c r="O827" s="41">
        <v>0</v>
      </c>
      <c r="P827" s="50">
        <f t="shared" si="58"/>
        <v>0</v>
      </c>
    </row>
    <row r="828" spans="1:16" hidden="1" x14ac:dyDescent="0.25">
      <c r="A828" s="306" t="str">
        <f>IF(B828=1,A807,"")</f>
        <v/>
      </c>
      <c r="B828" s="43" t="str">
        <f t="shared" si="57"/>
        <v/>
      </c>
      <c r="C828" s="117">
        <f>CAD!$D$27</f>
        <v>0</v>
      </c>
      <c r="D828" s="41">
        <v>0</v>
      </c>
      <c r="E828" s="41">
        <v>0</v>
      </c>
      <c r="F828" s="41">
        <v>0</v>
      </c>
      <c r="G828" s="41">
        <v>0</v>
      </c>
      <c r="H828" s="41">
        <v>0</v>
      </c>
      <c r="I828" s="41">
        <v>0</v>
      </c>
      <c r="J828" s="41">
        <v>0</v>
      </c>
      <c r="K828" s="41">
        <v>0</v>
      </c>
      <c r="L828" s="41">
        <v>0</v>
      </c>
      <c r="M828" s="41">
        <v>0</v>
      </c>
      <c r="N828" s="41">
        <v>0</v>
      </c>
      <c r="O828" s="41">
        <v>0</v>
      </c>
      <c r="P828" s="50">
        <f t="shared" si="58"/>
        <v>0</v>
      </c>
    </row>
    <row r="829" spans="1:16" hidden="1" x14ac:dyDescent="0.25">
      <c r="A829" s="306" t="str">
        <f>IF(B829=1,A807,"")</f>
        <v/>
      </c>
      <c r="B829" s="43" t="str">
        <f t="shared" si="57"/>
        <v/>
      </c>
      <c r="C829" s="117">
        <f>CAD!$D$28</f>
        <v>0</v>
      </c>
      <c r="D829" s="41">
        <v>0</v>
      </c>
      <c r="E829" s="41">
        <v>0</v>
      </c>
      <c r="F829" s="41">
        <v>0</v>
      </c>
      <c r="G829" s="41">
        <v>0</v>
      </c>
      <c r="H829" s="41">
        <v>0</v>
      </c>
      <c r="I829" s="41">
        <v>0</v>
      </c>
      <c r="J829" s="41">
        <v>0</v>
      </c>
      <c r="K829" s="41">
        <v>0</v>
      </c>
      <c r="L829" s="41">
        <v>0</v>
      </c>
      <c r="M829" s="41">
        <v>0</v>
      </c>
      <c r="N829" s="41">
        <v>0</v>
      </c>
      <c r="O829" s="41">
        <v>0</v>
      </c>
      <c r="P829" s="50">
        <f t="shared" si="58"/>
        <v>0</v>
      </c>
    </row>
    <row r="830" spans="1:16" hidden="1" x14ac:dyDescent="0.25">
      <c r="A830" s="306" t="str">
        <f>IF(B830=1,A807,"")</f>
        <v/>
      </c>
      <c r="B830" s="43" t="str">
        <f t="shared" si="57"/>
        <v/>
      </c>
      <c r="C830" s="117">
        <f>CAD!$D$29</f>
        <v>0</v>
      </c>
      <c r="D830" s="41">
        <v>0</v>
      </c>
      <c r="E830" s="41">
        <v>0</v>
      </c>
      <c r="F830" s="41">
        <v>0</v>
      </c>
      <c r="G830" s="41">
        <v>0</v>
      </c>
      <c r="H830" s="41">
        <v>0</v>
      </c>
      <c r="I830" s="41">
        <v>0</v>
      </c>
      <c r="J830" s="41">
        <v>0</v>
      </c>
      <c r="K830" s="41">
        <v>0</v>
      </c>
      <c r="L830" s="41">
        <v>0</v>
      </c>
      <c r="M830" s="41">
        <v>0</v>
      </c>
      <c r="N830" s="41">
        <v>0</v>
      </c>
      <c r="O830" s="41">
        <v>0</v>
      </c>
      <c r="P830" s="50">
        <f t="shared" si="58"/>
        <v>0</v>
      </c>
    </row>
    <row r="831" spans="1:16" hidden="1" x14ac:dyDescent="0.25">
      <c r="A831" s="306" t="str">
        <f>IF(B831=1,A807,"")</f>
        <v/>
      </c>
      <c r="B831" s="43" t="str">
        <f t="shared" si="57"/>
        <v/>
      </c>
      <c r="C831" s="117">
        <f>CAD!$D$30</f>
        <v>0</v>
      </c>
      <c r="D831" s="41">
        <v>0</v>
      </c>
      <c r="E831" s="41">
        <v>0</v>
      </c>
      <c r="F831" s="41">
        <v>0</v>
      </c>
      <c r="G831" s="41">
        <v>0</v>
      </c>
      <c r="H831" s="41">
        <v>0</v>
      </c>
      <c r="I831" s="41">
        <v>0</v>
      </c>
      <c r="J831" s="41">
        <v>0</v>
      </c>
      <c r="K831" s="41">
        <v>0</v>
      </c>
      <c r="L831" s="41">
        <v>0</v>
      </c>
      <c r="M831" s="41">
        <v>0</v>
      </c>
      <c r="N831" s="41">
        <v>0</v>
      </c>
      <c r="O831" s="41">
        <v>0</v>
      </c>
      <c r="P831" s="50">
        <f t="shared" si="58"/>
        <v>0</v>
      </c>
    </row>
    <row r="832" spans="1:16" hidden="1" x14ac:dyDescent="0.25">
      <c r="A832" s="306" t="str">
        <f>IF(B832=1,A807,"")</f>
        <v/>
      </c>
      <c r="B832" s="43" t="str">
        <f t="shared" si="57"/>
        <v/>
      </c>
      <c r="C832" s="117">
        <f>CAD!$D$31</f>
        <v>0</v>
      </c>
      <c r="D832" s="41">
        <v>0</v>
      </c>
      <c r="E832" s="41">
        <v>0</v>
      </c>
      <c r="F832" s="41">
        <v>0</v>
      </c>
      <c r="G832" s="41">
        <v>0</v>
      </c>
      <c r="H832" s="41">
        <v>0</v>
      </c>
      <c r="I832" s="41">
        <v>0</v>
      </c>
      <c r="J832" s="41">
        <v>0</v>
      </c>
      <c r="K832" s="41">
        <v>0</v>
      </c>
      <c r="L832" s="41">
        <v>0</v>
      </c>
      <c r="M832" s="41">
        <v>0</v>
      </c>
      <c r="N832" s="41">
        <v>0</v>
      </c>
      <c r="O832" s="41">
        <v>0</v>
      </c>
      <c r="P832" s="50">
        <f t="shared" si="58"/>
        <v>0</v>
      </c>
    </row>
    <row r="833" spans="1:16" hidden="1" x14ac:dyDescent="0.25">
      <c r="A833" s="306" t="str">
        <f>IF(B833=1,A807,"")</f>
        <v/>
      </c>
      <c r="B833" s="43" t="str">
        <f t="shared" si="57"/>
        <v/>
      </c>
      <c r="C833" s="117">
        <f>CAD!$F$7</f>
        <v>0</v>
      </c>
      <c r="D833" s="41">
        <v>0</v>
      </c>
      <c r="E833" s="41">
        <v>0</v>
      </c>
      <c r="F833" s="41">
        <v>0</v>
      </c>
      <c r="G833" s="41">
        <v>0</v>
      </c>
      <c r="H833" s="41">
        <v>0</v>
      </c>
      <c r="I833" s="41">
        <v>0</v>
      </c>
      <c r="J833" s="41">
        <v>0</v>
      </c>
      <c r="K833" s="41">
        <v>0</v>
      </c>
      <c r="L833" s="41">
        <v>0</v>
      </c>
      <c r="M833" s="41">
        <v>0</v>
      </c>
      <c r="N833" s="41">
        <v>0</v>
      </c>
      <c r="O833" s="41">
        <v>0</v>
      </c>
      <c r="P833" s="50">
        <f t="shared" si="58"/>
        <v>0</v>
      </c>
    </row>
    <row r="834" spans="1:16" hidden="1" x14ac:dyDescent="0.25">
      <c r="A834" s="306" t="str">
        <f>IF(B834=1,A807,"")</f>
        <v/>
      </c>
      <c r="B834" s="43" t="str">
        <f t="shared" si="57"/>
        <v/>
      </c>
      <c r="C834" s="117">
        <f>CAD!$F$8</f>
        <v>0</v>
      </c>
      <c r="D834" s="41">
        <v>0</v>
      </c>
      <c r="E834" s="41">
        <v>0</v>
      </c>
      <c r="F834" s="41">
        <v>0</v>
      </c>
      <c r="G834" s="41">
        <v>0</v>
      </c>
      <c r="H834" s="41">
        <v>0</v>
      </c>
      <c r="I834" s="41">
        <v>0</v>
      </c>
      <c r="J834" s="41">
        <v>0</v>
      </c>
      <c r="K834" s="41">
        <v>0</v>
      </c>
      <c r="L834" s="41">
        <v>0</v>
      </c>
      <c r="M834" s="41">
        <v>0</v>
      </c>
      <c r="N834" s="41">
        <v>0</v>
      </c>
      <c r="O834" s="41">
        <v>0</v>
      </c>
      <c r="P834" s="50">
        <f t="shared" si="58"/>
        <v>0</v>
      </c>
    </row>
    <row r="835" spans="1:16" hidden="1" x14ac:dyDescent="0.25">
      <c r="A835" s="306" t="str">
        <f>IF(B835=1,A807,"")</f>
        <v/>
      </c>
      <c r="B835" s="43" t="str">
        <f t="shared" si="57"/>
        <v/>
      </c>
      <c r="C835" s="117">
        <f>CAD!$F$9</f>
        <v>0</v>
      </c>
      <c r="D835" s="41">
        <v>0</v>
      </c>
      <c r="E835" s="41">
        <v>0</v>
      </c>
      <c r="F835" s="41">
        <v>0</v>
      </c>
      <c r="G835" s="41">
        <v>0</v>
      </c>
      <c r="H835" s="41">
        <v>0</v>
      </c>
      <c r="I835" s="41">
        <v>0</v>
      </c>
      <c r="J835" s="41">
        <v>0</v>
      </c>
      <c r="K835" s="41">
        <v>0</v>
      </c>
      <c r="L835" s="41">
        <v>0</v>
      </c>
      <c r="M835" s="41">
        <v>0</v>
      </c>
      <c r="N835" s="41">
        <v>0</v>
      </c>
      <c r="O835" s="41">
        <v>0</v>
      </c>
      <c r="P835" s="50">
        <f t="shared" si="58"/>
        <v>0</v>
      </c>
    </row>
    <row r="836" spans="1:16" hidden="1" x14ac:dyDescent="0.25">
      <c r="A836" s="306" t="str">
        <f>IF(B836=1,A807,"")</f>
        <v/>
      </c>
      <c r="B836" s="43" t="str">
        <f t="shared" si="57"/>
        <v/>
      </c>
      <c r="C836" s="117">
        <f>CAD!$F$10</f>
        <v>0</v>
      </c>
      <c r="D836" s="41">
        <v>0</v>
      </c>
      <c r="E836" s="41">
        <v>0</v>
      </c>
      <c r="F836" s="41">
        <v>0</v>
      </c>
      <c r="G836" s="41">
        <v>0</v>
      </c>
      <c r="H836" s="41">
        <v>0</v>
      </c>
      <c r="I836" s="41">
        <v>0</v>
      </c>
      <c r="J836" s="41">
        <v>0</v>
      </c>
      <c r="K836" s="41">
        <v>0</v>
      </c>
      <c r="L836" s="41">
        <v>0</v>
      </c>
      <c r="M836" s="41">
        <v>0</v>
      </c>
      <c r="N836" s="41">
        <v>0</v>
      </c>
      <c r="O836" s="41">
        <v>0</v>
      </c>
      <c r="P836" s="50">
        <f t="shared" si="58"/>
        <v>0</v>
      </c>
    </row>
    <row r="837" spans="1:16" hidden="1" x14ac:dyDescent="0.25">
      <c r="A837" s="306" t="str">
        <f>IF(B837=1,A807,"")</f>
        <v/>
      </c>
      <c r="B837" s="43" t="str">
        <f t="shared" si="57"/>
        <v/>
      </c>
      <c r="C837" s="117">
        <f>CAD!$F$11</f>
        <v>0</v>
      </c>
      <c r="D837" s="41">
        <v>0</v>
      </c>
      <c r="E837" s="41">
        <v>0</v>
      </c>
      <c r="F837" s="41">
        <v>0</v>
      </c>
      <c r="G837" s="41">
        <v>0</v>
      </c>
      <c r="H837" s="41">
        <v>0</v>
      </c>
      <c r="I837" s="41">
        <v>0</v>
      </c>
      <c r="J837" s="41">
        <v>0</v>
      </c>
      <c r="K837" s="41">
        <v>0</v>
      </c>
      <c r="L837" s="41">
        <v>0</v>
      </c>
      <c r="M837" s="41">
        <v>0</v>
      </c>
      <c r="N837" s="41">
        <v>0</v>
      </c>
      <c r="O837" s="41">
        <v>0</v>
      </c>
      <c r="P837" s="50">
        <f t="shared" si="58"/>
        <v>0</v>
      </c>
    </row>
    <row r="838" spans="1:16" hidden="1" x14ac:dyDescent="0.25">
      <c r="A838" s="306" t="str">
        <f>IF(B838=1,A807,"")</f>
        <v/>
      </c>
      <c r="B838" s="43" t="str">
        <f t="shared" si="57"/>
        <v/>
      </c>
      <c r="C838" s="117">
        <f>CAD!$F$12</f>
        <v>0</v>
      </c>
      <c r="D838" s="41">
        <v>0</v>
      </c>
      <c r="E838" s="41">
        <v>0</v>
      </c>
      <c r="F838" s="41">
        <v>0</v>
      </c>
      <c r="G838" s="41">
        <v>0</v>
      </c>
      <c r="H838" s="41">
        <v>0</v>
      </c>
      <c r="I838" s="41">
        <v>0</v>
      </c>
      <c r="J838" s="41">
        <v>0</v>
      </c>
      <c r="K838" s="41">
        <v>0</v>
      </c>
      <c r="L838" s="41">
        <v>0</v>
      </c>
      <c r="M838" s="41">
        <v>0</v>
      </c>
      <c r="N838" s="41">
        <v>0</v>
      </c>
      <c r="O838" s="41">
        <v>0</v>
      </c>
      <c r="P838" s="50">
        <f t="shared" si="58"/>
        <v>0</v>
      </c>
    </row>
    <row r="839" spans="1:16" hidden="1" x14ac:dyDescent="0.25">
      <c r="A839" s="306" t="str">
        <f>IF(B839=1,A807,"")</f>
        <v/>
      </c>
      <c r="B839" s="43" t="str">
        <f t="shared" si="57"/>
        <v/>
      </c>
      <c r="C839" s="117">
        <f>CAD!$F$13</f>
        <v>0</v>
      </c>
      <c r="D839" s="41">
        <v>0</v>
      </c>
      <c r="E839" s="41">
        <v>0</v>
      </c>
      <c r="F839" s="41">
        <v>0</v>
      </c>
      <c r="G839" s="41">
        <v>0</v>
      </c>
      <c r="H839" s="41">
        <v>0</v>
      </c>
      <c r="I839" s="41">
        <v>0</v>
      </c>
      <c r="J839" s="41">
        <v>0</v>
      </c>
      <c r="K839" s="41">
        <v>0</v>
      </c>
      <c r="L839" s="41">
        <v>0</v>
      </c>
      <c r="M839" s="41">
        <v>0</v>
      </c>
      <c r="N839" s="41">
        <v>0</v>
      </c>
      <c r="O839" s="41">
        <v>0</v>
      </c>
      <c r="P839" s="50">
        <f t="shared" si="58"/>
        <v>0</v>
      </c>
    </row>
    <row r="840" spans="1:16" hidden="1" x14ac:dyDescent="0.25">
      <c r="A840" s="306" t="str">
        <f>IF(B840=1,A807,"")</f>
        <v/>
      </c>
      <c r="B840" s="43" t="str">
        <f t="shared" si="57"/>
        <v/>
      </c>
      <c r="C840" s="117">
        <f>CAD!$F$14</f>
        <v>0</v>
      </c>
      <c r="D840" s="41">
        <v>0</v>
      </c>
      <c r="E840" s="41">
        <v>0</v>
      </c>
      <c r="F840" s="41">
        <v>0</v>
      </c>
      <c r="G840" s="41">
        <v>0</v>
      </c>
      <c r="H840" s="41">
        <v>0</v>
      </c>
      <c r="I840" s="41">
        <v>0</v>
      </c>
      <c r="J840" s="41">
        <v>0</v>
      </c>
      <c r="K840" s="41">
        <v>0</v>
      </c>
      <c r="L840" s="41">
        <v>0</v>
      </c>
      <c r="M840" s="41">
        <v>0</v>
      </c>
      <c r="N840" s="41">
        <v>0</v>
      </c>
      <c r="O840" s="41">
        <v>0</v>
      </c>
      <c r="P840" s="50">
        <f t="shared" si="58"/>
        <v>0</v>
      </c>
    </row>
    <row r="841" spans="1:16" hidden="1" x14ac:dyDescent="0.25">
      <c r="A841" s="306" t="str">
        <f>IF(B841=1,A807,"")</f>
        <v/>
      </c>
      <c r="B841" s="43" t="str">
        <f t="shared" si="57"/>
        <v/>
      </c>
      <c r="C841" s="117">
        <f>CAD!$F$15</f>
        <v>0</v>
      </c>
      <c r="D841" s="41">
        <v>0</v>
      </c>
      <c r="E841" s="41">
        <v>0</v>
      </c>
      <c r="F841" s="41">
        <v>0</v>
      </c>
      <c r="G841" s="41">
        <v>0</v>
      </c>
      <c r="H841" s="41">
        <v>0</v>
      </c>
      <c r="I841" s="41">
        <v>0</v>
      </c>
      <c r="J841" s="41">
        <v>0</v>
      </c>
      <c r="K841" s="41">
        <v>0</v>
      </c>
      <c r="L841" s="41">
        <v>0</v>
      </c>
      <c r="M841" s="41">
        <v>0</v>
      </c>
      <c r="N841" s="41">
        <v>0</v>
      </c>
      <c r="O841" s="41">
        <v>0</v>
      </c>
      <c r="P841" s="50">
        <f t="shared" si="58"/>
        <v>0</v>
      </c>
    </row>
    <row r="842" spans="1:16" hidden="1" x14ac:dyDescent="0.25">
      <c r="A842" s="306" t="str">
        <f>IF(B842=1,A807,"")</f>
        <v/>
      </c>
      <c r="B842" s="43" t="str">
        <f t="shared" si="57"/>
        <v/>
      </c>
      <c r="C842" s="117">
        <f>CAD!$F$16</f>
        <v>0</v>
      </c>
      <c r="D842" s="41">
        <v>0</v>
      </c>
      <c r="E842" s="41">
        <v>0</v>
      </c>
      <c r="F842" s="41">
        <v>0</v>
      </c>
      <c r="G842" s="41">
        <v>0</v>
      </c>
      <c r="H842" s="41">
        <v>0</v>
      </c>
      <c r="I842" s="41">
        <v>0</v>
      </c>
      <c r="J842" s="41">
        <v>0</v>
      </c>
      <c r="K842" s="41">
        <v>0</v>
      </c>
      <c r="L842" s="41">
        <v>0</v>
      </c>
      <c r="M842" s="41">
        <v>0</v>
      </c>
      <c r="N842" s="41">
        <v>0</v>
      </c>
      <c r="O842" s="41">
        <v>0</v>
      </c>
      <c r="P842" s="50">
        <f t="shared" si="58"/>
        <v>0</v>
      </c>
    </row>
    <row r="843" spans="1:16" hidden="1" x14ac:dyDescent="0.25">
      <c r="A843" s="306" t="str">
        <f>IF(B843=1,A807,"")</f>
        <v/>
      </c>
      <c r="B843" s="43" t="str">
        <f t="shared" si="57"/>
        <v/>
      </c>
      <c r="C843" s="117">
        <f>CAD!$F$17</f>
        <v>0</v>
      </c>
      <c r="D843" s="41">
        <v>0</v>
      </c>
      <c r="E843" s="41">
        <v>0</v>
      </c>
      <c r="F843" s="41">
        <v>0</v>
      </c>
      <c r="G843" s="41">
        <v>0</v>
      </c>
      <c r="H843" s="41">
        <v>0</v>
      </c>
      <c r="I843" s="41">
        <v>0</v>
      </c>
      <c r="J843" s="41">
        <v>0</v>
      </c>
      <c r="K843" s="41">
        <v>0</v>
      </c>
      <c r="L843" s="41">
        <v>0</v>
      </c>
      <c r="M843" s="41">
        <v>0</v>
      </c>
      <c r="N843" s="41">
        <v>0</v>
      </c>
      <c r="O843" s="41">
        <v>0</v>
      </c>
      <c r="P843" s="50">
        <f t="shared" si="58"/>
        <v>0</v>
      </c>
    </row>
    <row r="844" spans="1:16" hidden="1" x14ac:dyDescent="0.25">
      <c r="A844" s="306" t="str">
        <f>IF(B844=1,A807,"")</f>
        <v/>
      </c>
      <c r="B844" s="43" t="str">
        <f t="shared" si="57"/>
        <v/>
      </c>
      <c r="C844" s="117">
        <f>CAD!$F$18</f>
        <v>0</v>
      </c>
      <c r="D844" s="41">
        <v>0</v>
      </c>
      <c r="E844" s="41">
        <v>0</v>
      </c>
      <c r="F844" s="41">
        <v>0</v>
      </c>
      <c r="G844" s="41">
        <v>0</v>
      </c>
      <c r="H844" s="41">
        <v>0</v>
      </c>
      <c r="I844" s="41">
        <v>0</v>
      </c>
      <c r="J844" s="41">
        <v>0</v>
      </c>
      <c r="K844" s="41">
        <v>0</v>
      </c>
      <c r="L844" s="41">
        <v>0</v>
      </c>
      <c r="M844" s="41">
        <v>0</v>
      </c>
      <c r="N844" s="41">
        <v>0</v>
      </c>
      <c r="O844" s="41">
        <v>0</v>
      </c>
      <c r="P844" s="50">
        <f t="shared" si="58"/>
        <v>0</v>
      </c>
    </row>
    <row r="845" spans="1:16" hidden="1" x14ac:dyDescent="0.25">
      <c r="A845" s="306" t="str">
        <f>IF(B845=1,A807,"")</f>
        <v/>
      </c>
      <c r="B845" s="43" t="str">
        <f t="shared" si="57"/>
        <v/>
      </c>
      <c r="C845" s="117">
        <f>CAD!$F$19</f>
        <v>0</v>
      </c>
      <c r="D845" s="41">
        <v>0</v>
      </c>
      <c r="E845" s="41">
        <v>0</v>
      </c>
      <c r="F845" s="41">
        <v>0</v>
      </c>
      <c r="G845" s="41">
        <v>0</v>
      </c>
      <c r="H845" s="41">
        <v>0</v>
      </c>
      <c r="I845" s="41">
        <v>0</v>
      </c>
      <c r="J845" s="41">
        <v>0</v>
      </c>
      <c r="K845" s="41">
        <v>0</v>
      </c>
      <c r="L845" s="41">
        <v>0</v>
      </c>
      <c r="M845" s="41">
        <v>0</v>
      </c>
      <c r="N845" s="41">
        <v>0</v>
      </c>
      <c r="O845" s="41">
        <v>0</v>
      </c>
      <c r="P845" s="50">
        <f t="shared" si="58"/>
        <v>0</v>
      </c>
    </row>
    <row r="846" spans="1:16" hidden="1" x14ac:dyDescent="0.25">
      <c r="A846" s="306" t="str">
        <f>IF(B846=1,A807,"")</f>
        <v/>
      </c>
      <c r="B846" s="43" t="str">
        <f t="shared" si="57"/>
        <v/>
      </c>
      <c r="C846" s="117">
        <f>CAD!$F$20</f>
        <v>0</v>
      </c>
      <c r="D846" s="41">
        <v>0</v>
      </c>
      <c r="E846" s="41">
        <v>0</v>
      </c>
      <c r="F846" s="41">
        <v>0</v>
      </c>
      <c r="G846" s="41">
        <v>0</v>
      </c>
      <c r="H846" s="41">
        <v>0</v>
      </c>
      <c r="I846" s="41">
        <v>0</v>
      </c>
      <c r="J846" s="41">
        <v>0</v>
      </c>
      <c r="K846" s="41">
        <v>0</v>
      </c>
      <c r="L846" s="41">
        <v>0</v>
      </c>
      <c r="M846" s="41">
        <v>0</v>
      </c>
      <c r="N846" s="41">
        <v>0</v>
      </c>
      <c r="O846" s="41">
        <v>0</v>
      </c>
      <c r="P846" s="50">
        <f t="shared" si="58"/>
        <v>0</v>
      </c>
    </row>
    <row r="847" spans="1:16" hidden="1" x14ac:dyDescent="0.25">
      <c r="A847" s="306" t="str">
        <f>IF(B847=1,A807,"")</f>
        <v/>
      </c>
      <c r="B847" s="43" t="str">
        <f t="shared" si="57"/>
        <v/>
      </c>
      <c r="C847" s="117">
        <f>CAD!$F$21</f>
        <v>0</v>
      </c>
      <c r="D847" s="41">
        <v>0</v>
      </c>
      <c r="E847" s="41">
        <v>0</v>
      </c>
      <c r="F847" s="41">
        <v>0</v>
      </c>
      <c r="G847" s="41">
        <v>0</v>
      </c>
      <c r="H847" s="41">
        <v>0</v>
      </c>
      <c r="I847" s="41">
        <v>0</v>
      </c>
      <c r="J847" s="41">
        <v>0</v>
      </c>
      <c r="K847" s="41">
        <v>0</v>
      </c>
      <c r="L847" s="41">
        <v>0</v>
      </c>
      <c r="M847" s="41">
        <v>0</v>
      </c>
      <c r="N847" s="41">
        <v>0</v>
      </c>
      <c r="O847" s="41">
        <v>0</v>
      </c>
      <c r="P847" s="50">
        <f t="shared" si="58"/>
        <v>0</v>
      </c>
    </row>
    <row r="848" spans="1:16" hidden="1" x14ac:dyDescent="0.25">
      <c r="A848" s="306" t="str">
        <f>IF(B848=1,A807,"")</f>
        <v/>
      </c>
      <c r="B848" s="43" t="str">
        <f t="shared" si="57"/>
        <v/>
      </c>
      <c r="C848" s="117">
        <f>CAD!$F$22</f>
        <v>0</v>
      </c>
      <c r="D848" s="41">
        <v>0</v>
      </c>
      <c r="E848" s="41">
        <v>0</v>
      </c>
      <c r="F848" s="41">
        <v>0</v>
      </c>
      <c r="G848" s="41">
        <v>0</v>
      </c>
      <c r="H848" s="41">
        <v>0</v>
      </c>
      <c r="I848" s="41">
        <v>0</v>
      </c>
      <c r="J848" s="41">
        <v>0</v>
      </c>
      <c r="K848" s="41">
        <v>0</v>
      </c>
      <c r="L848" s="41">
        <v>0</v>
      </c>
      <c r="M848" s="41">
        <v>0</v>
      </c>
      <c r="N848" s="41">
        <v>0</v>
      </c>
      <c r="O848" s="41">
        <v>0</v>
      </c>
      <c r="P848" s="50">
        <f t="shared" si="58"/>
        <v>0</v>
      </c>
    </row>
    <row r="849" spans="1:20" hidden="1" x14ac:dyDescent="0.25">
      <c r="A849" s="306" t="str">
        <f>IF(B849=1,A807,"")</f>
        <v/>
      </c>
      <c r="B849" s="43" t="str">
        <f t="shared" si="57"/>
        <v/>
      </c>
      <c r="C849" s="117">
        <f>CAD!$F$23</f>
        <v>0</v>
      </c>
      <c r="D849" s="41">
        <v>0</v>
      </c>
      <c r="E849" s="41">
        <v>0</v>
      </c>
      <c r="F849" s="41">
        <v>0</v>
      </c>
      <c r="G849" s="41">
        <v>0</v>
      </c>
      <c r="H849" s="41">
        <v>0</v>
      </c>
      <c r="I849" s="41">
        <v>0</v>
      </c>
      <c r="J849" s="41">
        <v>0</v>
      </c>
      <c r="K849" s="41">
        <v>0</v>
      </c>
      <c r="L849" s="41">
        <v>0</v>
      </c>
      <c r="M849" s="41">
        <v>0</v>
      </c>
      <c r="N849" s="41">
        <v>0</v>
      </c>
      <c r="O849" s="41">
        <v>0</v>
      </c>
      <c r="P849" s="50">
        <f t="shared" si="58"/>
        <v>0</v>
      </c>
    </row>
    <row r="850" spans="1:20" hidden="1" x14ac:dyDescent="0.25">
      <c r="A850" s="306" t="str">
        <f>IF(B850=1,A807,"")</f>
        <v/>
      </c>
      <c r="B850" s="43" t="str">
        <f t="shared" si="57"/>
        <v/>
      </c>
      <c r="C850" s="117">
        <f>CAD!$F$24</f>
        <v>0</v>
      </c>
      <c r="D850" s="41">
        <v>0</v>
      </c>
      <c r="E850" s="41">
        <v>0</v>
      </c>
      <c r="F850" s="41">
        <v>0</v>
      </c>
      <c r="G850" s="41">
        <v>0</v>
      </c>
      <c r="H850" s="41">
        <v>0</v>
      </c>
      <c r="I850" s="41">
        <v>0</v>
      </c>
      <c r="J850" s="41">
        <v>0</v>
      </c>
      <c r="K850" s="41">
        <v>0</v>
      </c>
      <c r="L850" s="41">
        <v>0</v>
      </c>
      <c r="M850" s="41">
        <v>0</v>
      </c>
      <c r="N850" s="41">
        <v>0</v>
      </c>
      <c r="O850" s="41">
        <v>0</v>
      </c>
      <c r="P850" s="50">
        <f t="shared" si="58"/>
        <v>0</v>
      </c>
    </row>
    <row r="851" spans="1:20" hidden="1" x14ac:dyDescent="0.25">
      <c r="A851" s="306" t="str">
        <f>IF(B851=1,A807,"")</f>
        <v/>
      </c>
      <c r="B851" s="43" t="str">
        <f t="shared" si="57"/>
        <v/>
      </c>
      <c r="C851" s="117">
        <f>CAD!$F$25</f>
        <v>0</v>
      </c>
      <c r="D851" s="41">
        <v>0</v>
      </c>
      <c r="E851" s="41">
        <v>0</v>
      </c>
      <c r="F851" s="41">
        <v>0</v>
      </c>
      <c r="G851" s="41">
        <v>0</v>
      </c>
      <c r="H851" s="41">
        <v>0</v>
      </c>
      <c r="I851" s="41">
        <v>0</v>
      </c>
      <c r="J851" s="41">
        <v>0</v>
      </c>
      <c r="K851" s="41">
        <v>0</v>
      </c>
      <c r="L851" s="41">
        <v>0</v>
      </c>
      <c r="M851" s="41">
        <v>0</v>
      </c>
      <c r="N851" s="41">
        <v>0</v>
      </c>
      <c r="O851" s="41">
        <v>0</v>
      </c>
      <c r="P851" s="50">
        <f t="shared" si="58"/>
        <v>0</v>
      </c>
    </row>
    <row r="852" spans="1:20" hidden="1" x14ac:dyDescent="0.25">
      <c r="A852" s="306" t="str">
        <f>IF(B852=1,A807,"")</f>
        <v/>
      </c>
      <c r="B852" s="43" t="str">
        <f t="shared" si="57"/>
        <v/>
      </c>
      <c r="C852" s="117">
        <f>CAD!$F$26</f>
        <v>0</v>
      </c>
      <c r="D852" s="41">
        <v>0</v>
      </c>
      <c r="E852" s="41">
        <v>0</v>
      </c>
      <c r="F852" s="41">
        <v>0</v>
      </c>
      <c r="G852" s="41">
        <v>0</v>
      </c>
      <c r="H852" s="41">
        <v>0</v>
      </c>
      <c r="I852" s="41">
        <v>0</v>
      </c>
      <c r="J852" s="41">
        <v>0</v>
      </c>
      <c r="K852" s="41">
        <v>0</v>
      </c>
      <c r="L852" s="41">
        <v>0</v>
      </c>
      <c r="M852" s="41">
        <v>0</v>
      </c>
      <c r="N852" s="41">
        <v>0</v>
      </c>
      <c r="O852" s="41">
        <v>0</v>
      </c>
      <c r="P852" s="50">
        <f t="shared" si="58"/>
        <v>0</v>
      </c>
    </row>
    <row r="853" spans="1:20" hidden="1" x14ac:dyDescent="0.25">
      <c r="A853" s="306" t="str">
        <f>IF(B853=1,A807,"")</f>
        <v/>
      </c>
      <c r="B853" s="43" t="str">
        <f t="shared" si="57"/>
        <v/>
      </c>
      <c r="C853" s="117">
        <f>CAD!$F$27</f>
        <v>0</v>
      </c>
      <c r="D853" s="41">
        <v>0</v>
      </c>
      <c r="E853" s="41">
        <v>0</v>
      </c>
      <c r="F853" s="41">
        <v>0</v>
      </c>
      <c r="G853" s="41">
        <v>0</v>
      </c>
      <c r="H853" s="41">
        <v>0</v>
      </c>
      <c r="I853" s="41">
        <v>0</v>
      </c>
      <c r="J853" s="41">
        <v>0</v>
      </c>
      <c r="K853" s="41">
        <v>0</v>
      </c>
      <c r="L853" s="41">
        <v>0</v>
      </c>
      <c r="M853" s="41">
        <v>0</v>
      </c>
      <c r="N853" s="41">
        <v>0</v>
      </c>
      <c r="O853" s="41">
        <v>0</v>
      </c>
      <c r="P853" s="50">
        <f t="shared" si="58"/>
        <v>0</v>
      </c>
    </row>
    <row r="854" spans="1:20" hidden="1" x14ac:dyDescent="0.25">
      <c r="A854" s="306" t="str">
        <f>IF(B854=1,A807,"")</f>
        <v/>
      </c>
      <c r="B854" s="43" t="str">
        <f t="shared" si="57"/>
        <v/>
      </c>
      <c r="C854" s="117">
        <f>CAD!$F$28</f>
        <v>0</v>
      </c>
      <c r="D854" s="41">
        <v>0</v>
      </c>
      <c r="E854" s="41">
        <v>0</v>
      </c>
      <c r="F854" s="41">
        <v>0</v>
      </c>
      <c r="G854" s="41">
        <v>0</v>
      </c>
      <c r="H854" s="41">
        <v>0</v>
      </c>
      <c r="I854" s="41">
        <v>0</v>
      </c>
      <c r="J854" s="41">
        <v>0</v>
      </c>
      <c r="K854" s="41">
        <v>0</v>
      </c>
      <c r="L854" s="41">
        <v>0</v>
      </c>
      <c r="M854" s="41">
        <v>0</v>
      </c>
      <c r="N854" s="41">
        <v>0</v>
      </c>
      <c r="O854" s="41">
        <v>0</v>
      </c>
      <c r="P854" s="50">
        <f t="shared" si="58"/>
        <v>0</v>
      </c>
    </row>
    <row r="855" spans="1:20" hidden="1" x14ac:dyDescent="0.25">
      <c r="A855" s="306" t="str">
        <f>IF(B855=1,A807,"")</f>
        <v/>
      </c>
      <c r="B855" s="43" t="str">
        <f t="shared" si="57"/>
        <v/>
      </c>
      <c r="C855" s="117">
        <f>CAD!$F$29</f>
        <v>0</v>
      </c>
      <c r="D855" s="41">
        <v>0</v>
      </c>
      <c r="E855" s="41">
        <v>0</v>
      </c>
      <c r="F855" s="41">
        <v>0</v>
      </c>
      <c r="G855" s="41">
        <v>0</v>
      </c>
      <c r="H855" s="41">
        <v>0</v>
      </c>
      <c r="I855" s="41">
        <v>0</v>
      </c>
      <c r="J855" s="41">
        <v>0</v>
      </c>
      <c r="K855" s="41">
        <v>0</v>
      </c>
      <c r="L855" s="41">
        <v>0</v>
      </c>
      <c r="M855" s="41">
        <v>0</v>
      </c>
      <c r="N855" s="41">
        <v>0</v>
      </c>
      <c r="O855" s="41">
        <v>0</v>
      </c>
      <c r="P855" s="50">
        <f t="shared" si="58"/>
        <v>0</v>
      </c>
    </row>
    <row r="856" spans="1:20" hidden="1" x14ac:dyDescent="0.25">
      <c r="A856" s="306" t="str">
        <f>IF(B856=1,A807,"")</f>
        <v/>
      </c>
      <c r="B856" s="43" t="str">
        <f t="shared" si="57"/>
        <v/>
      </c>
      <c r="C856" s="117">
        <f>CAD!$F$30</f>
        <v>0</v>
      </c>
      <c r="D856" s="41">
        <v>0</v>
      </c>
      <c r="E856" s="41">
        <v>0</v>
      </c>
      <c r="F856" s="41">
        <v>0</v>
      </c>
      <c r="G856" s="41">
        <v>0</v>
      </c>
      <c r="H856" s="41">
        <v>0</v>
      </c>
      <c r="I856" s="41">
        <v>0</v>
      </c>
      <c r="J856" s="41">
        <v>0</v>
      </c>
      <c r="K856" s="41">
        <v>0</v>
      </c>
      <c r="L856" s="41">
        <v>0</v>
      </c>
      <c r="M856" s="41">
        <v>0</v>
      </c>
      <c r="N856" s="41">
        <v>0</v>
      </c>
      <c r="O856" s="41">
        <v>0</v>
      </c>
      <c r="P856" s="50">
        <f t="shared" si="58"/>
        <v>0</v>
      </c>
    </row>
    <row r="857" spans="1:20" hidden="1" x14ac:dyDescent="0.25">
      <c r="A857" s="306" t="str">
        <f>IF(B857=1,A807,"")</f>
        <v/>
      </c>
      <c r="B857" s="43" t="str">
        <f t="shared" si="57"/>
        <v/>
      </c>
      <c r="C857" s="117">
        <f>CAD!$F$31</f>
        <v>0</v>
      </c>
      <c r="D857" s="41">
        <v>0</v>
      </c>
      <c r="E857" s="41">
        <v>0</v>
      </c>
      <c r="F857" s="41">
        <v>0</v>
      </c>
      <c r="G857" s="41">
        <v>0</v>
      </c>
      <c r="H857" s="41">
        <v>0</v>
      </c>
      <c r="I857" s="41">
        <v>0</v>
      </c>
      <c r="J857" s="41">
        <v>0</v>
      </c>
      <c r="K857" s="41">
        <v>0</v>
      </c>
      <c r="L857" s="41">
        <v>0</v>
      </c>
      <c r="M857" s="41">
        <v>0</v>
      </c>
      <c r="N857" s="41">
        <v>0</v>
      </c>
      <c r="O857" s="41">
        <v>0</v>
      </c>
      <c r="P857" s="50">
        <f t="shared" si="58"/>
        <v>0</v>
      </c>
      <c r="T857" s="9"/>
    </row>
    <row r="858" spans="1:20" hidden="1" x14ac:dyDescent="0.25">
      <c r="A858" s="306">
        <f>A807</f>
        <v>2032</v>
      </c>
      <c r="P858" s="47"/>
    </row>
    <row r="859" spans="1:20" ht="15.75" hidden="1" thickBot="1" x14ac:dyDescent="0.3">
      <c r="A859" s="306">
        <f>A807</f>
        <v>2032</v>
      </c>
      <c r="C859" s="155" t="s">
        <v>208</v>
      </c>
      <c r="D859" s="156">
        <f>PREV_D!D795</f>
        <v>0</v>
      </c>
      <c r="E859" s="156">
        <f>PREV_D!E795</f>
        <v>0</v>
      </c>
      <c r="F859" s="156">
        <f>PREV_D!F795</f>
        <v>0</v>
      </c>
      <c r="G859" s="156">
        <f>PREV_D!G795</f>
        <v>0</v>
      </c>
      <c r="H859" s="156">
        <f>PREV_D!H795</f>
        <v>0</v>
      </c>
      <c r="I859" s="156">
        <f>PREV_D!I795</f>
        <v>0</v>
      </c>
      <c r="J859" s="156">
        <f>PREV_D!J795</f>
        <v>0</v>
      </c>
      <c r="K859" s="156">
        <f>PREV_D!K795</f>
        <v>0</v>
      </c>
      <c r="L859" s="156">
        <f>PREV_D!L795</f>
        <v>0</v>
      </c>
      <c r="M859" s="156">
        <f>PREV_D!M795</f>
        <v>0</v>
      </c>
      <c r="N859" s="156">
        <f>PREV_D!N795</f>
        <v>0</v>
      </c>
      <c r="O859" s="156">
        <f>PREV_D!O795</f>
        <v>0</v>
      </c>
      <c r="P859" s="157">
        <f>SUM(D859:O859)</f>
        <v>0</v>
      </c>
    </row>
    <row r="860" spans="1:20" hidden="1" x14ac:dyDescent="0.25">
      <c r="A860" s="306">
        <f>A807</f>
        <v>2032</v>
      </c>
      <c r="P860" s="47"/>
    </row>
    <row r="861" spans="1:20" hidden="1" x14ac:dyDescent="0.25">
      <c r="A861" s="306">
        <f>A807</f>
        <v>2032</v>
      </c>
      <c r="C861" s="74" t="s">
        <v>209</v>
      </c>
      <c r="D861" s="38">
        <f>D807-D859</f>
        <v>0</v>
      </c>
      <c r="E861" s="38">
        <f t="shared" ref="E861:P861" si="59">E807-E859</f>
        <v>0</v>
      </c>
      <c r="F861" s="38">
        <f t="shared" si="59"/>
        <v>0</v>
      </c>
      <c r="G861" s="38">
        <f t="shared" si="59"/>
        <v>0</v>
      </c>
      <c r="H861" s="38">
        <f t="shared" si="59"/>
        <v>0</v>
      </c>
      <c r="I861" s="38">
        <f t="shared" si="59"/>
        <v>0</v>
      </c>
      <c r="J861" s="38">
        <f t="shared" si="59"/>
        <v>0</v>
      </c>
      <c r="K861" s="38">
        <f t="shared" si="59"/>
        <v>0</v>
      </c>
      <c r="L861" s="38">
        <f t="shared" si="59"/>
        <v>0</v>
      </c>
      <c r="M861" s="38">
        <f t="shared" si="59"/>
        <v>0</v>
      </c>
      <c r="N861" s="38">
        <f t="shared" si="59"/>
        <v>0</v>
      </c>
      <c r="O861" s="38">
        <f t="shared" si="59"/>
        <v>0</v>
      </c>
      <c r="P861" s="48">
        <f t="shared" si="59"/>
        <v>0</v>
      </c>
    </row>
    <row r="862" spans="1:20" hidden="1" x14ac:dyDescent="0.25">
      <c r="A862" s="306"/>
    </row>
    <row r="863" spans="1:20" hidden="1" x14ac:dyDescent="0.25">
      <c r="A863" s="306"/>
    </row>
    <row r="864" spans="1:20" ht="15" hidden="1" customHeight="1" thickBot="1" x14ac:dyDescent="0.3">
      <c r="A864" s="306">
        <f>A807+1</f>
        <v>2033</v>
      </c>
      <c r="C864" s="158" t="s">
        <v>207</v>
      </c>
      <c r="D864" s="160">
        <f t="shared" ref="D864:P864" si="60">SUM(D865:D914)</f>
        <v>0</v>
      </c>
      <c r="E864" s="160">
        <f t="shared" si="60"/>
        <v>0</v>
      </c>
      <c r="F864" s="160">
        <f t="shared" si="60"/>
        <v>0</v>
      </c>
      <c r="G864" s="160">
        <f t="shared" si="60"/>
        <v>0</v>
      </c>
      <c r="H864" s="160">
        <f t="shared" si="60"/>
        <v>0</v>
      </c>
      <c r="I864" s="160">
        <f t="shared" si="60"/>
        <v>0</v>
      </c>
      <c r="J864" s="160">
        <f t="shared" si="60"/>
        <v>0</v>
      </c>
      <c r="K864" s="160">
        <f t="shared" si="60"/>
        <v>0</v>
      </c>
      <c r="L864" s="160">
        <f t="shared" si="60"/>
        <v>0</v>
      </c>
      <c r="M864" s="160">
        <f t="shared" si="60"/>
        <v>0</v>
      </c>
      <c r="N864" s="160">
        <f t="shared" si="60"/>
        <v>0</v>
      </c>
      <c r="O864" s="160">
        <f t="shared" si="60"/>
        <v>0</v>
      </c>
      <c r="P864" s="160">
        <f t="shared" si="60"/>
        <v>0</v>
      </c>
    </row>
    <row r="865" spans="1:16" hidden="1" x14ac:dyDescent="0.25">
      <c r="A865" s="306">
        <f>IF(B865=1,A864,"")</f>
        <v>2033</v>
      </c>
      <c r="B865" s="43">
        <f>IF(C865&lt;&gt;0,1,"")</f>
        <v>1</v>
      </c>
      <c r="C865" s="154" t="str">
        <f>CAD!$D$7</f>
        <v>SALÁRIOS</v>
      </c>
      <c r="D865" s="42">
        <v>0</v>
      </c>
      <c r="E865" s="42">
        <v>0</v>
      </c>
      <c r="F865" s="42">
        <v>0</v>
      </c>
      <c r="G865" s="42">
        <v>0</v>
      </c>
      <c r="H865" s="42">
        <v>0</v>
      </c>
      <c r="I865" s="42">
        <v>0</v>
      </c>
      <c r="J865" s="42">
        <v>0</v>
      </c>
      <c r="K865" s="42">
        <v>0</v>
      </c>
      <c r="L865" s="42">
        <v>0</v>
      </c>
      <c r="M865" s="42">
        <v>0</v>
      </c>
      <c r="N865" s="42">
        <v>0</v>
      </c>
      <c r="O865" s="42">
        <v>0</v>
      </c>
      <c r="P865" s="115">
        <f>SUM(D865:O865)</f>
        <v>0</v>
      </c>
    </row>
    <row r="866" spans="1:16" hidden="1" x14ac:dyDescent="0.25">
      <c r="A866" s="306">
        <f>IF(B866=1,A864,"")</f>
        <v>2033</v>
      </c>
      <c r="B866" s="43">
        <f t="shared" ref="B866:B914" si="61">IF(C866&lt;&gt;0,1,"")</f>
        <v>1</v>
      </c>
      <c r="C866" s="154" t="str">
        <f>CAD!$D$8</f>
        <v>RELATÓRIOS</v>
      </c>
      <c r="D866" s="42">
        <v>0</v>
      </c>
      <c r="E866" s="42">
        <v>0</v>
      </c>
      <c r="F866" s="42">
        <v>0</v>
      </c>
      <c r="G866" s="42">
        <v>0</v>
      </c>
      <c r="H866" s="42">
        <v>0</v>
      </c>
      <c r="I866" s="42">
        <v>0</v>
      </c>
      <c r="J866" s="42">
        <v>0</v>
      </c>
      <c r="K866" s="42">
        <v>0</v>
      </c>
      <c r="L866" s="42">
        <v>0</v>
      </c>
      <c r="M866" s="42">
        <v>0</v>
      </c>
      <c r="N866" s="42">
        <v>0</v>
      </c>
      <c r="O866" s="42">
        <v>0</v>
      </c>
      <c r="P866" s="50">
        <f t="shared" ref="P866:P914" si="62">SUM(D866:O866)</f>
        <v>0</v>
      </c>
    </row>
    <row r="867" spans="1:16" hidden="1" x14ac:dyDescent="0.25">
      <c r="A867" s="306">
        <f>IF(B867=1,A864,"")</f>
        <v>2033</v>
      </c>
      <c r="B867" s="43">
        <f t="shared" si="61"/>
        <v>1</v>
      </c>
      <c r="C867" s="117" t="str">
        <f>CAD!$D$9</f>
        <v>HORAS EXTRAS</v>
      </c>
      <c r="D867" s="41">
        <v>0</v>
      </c>
      <c r="E867" s="41">
        <v>0</v>
      </c>
      <c r="F867" s="41">
        <v>0</v>
      </c>
      <c r="G867" s="41">
        <v>0</v>
      </c>
      <c r="H867" s="41">
        <v>0</v>
      </c>
      <c r="I867" s="41">
        <v>0</v>
      </c>
      <c r="J867" s="41">
        <v>0</v>
      </c>
      <c r="K867" s="41">
        <v>0</v>
      </c>
      <c r="L867" s="41">
        <v>0</v>
      </c>
      <c r="M867" s="41">
        <v>0</v>
      </c>
      <c r="N867" s="41">
        <v>0</v>
      </c>
      <c r="O867" s="41">
        <v>0</v>
      </c>
      <c r="P867" s="50">
        <f t="shared" si="62"/>
        <v>0</v>
      </c>
    </row>
    <row r="868" spans="1:16" hidden="1" x14ac:dyDescent="0.25">
      <c r="A868" s="306">
        <f>IF(B868=1,A864,"")</f>
        <v>2033</v>
      </c>
      <c r="B868" s="43">
        <f t="shared" si="61"/>
        <v>1</v>
      </c>
      <c r="C868" s="117" t="str">
        <f>CAD!$D$10</f>
        <v>OUTROS</v>
      </c>
      <c r="D868" s="41">
        <v>0</v>
      </c>
      <c r="E868" s="41">
        <v>0</v>
      </c>
      <c r="F868" s="41">
        <v>0</v>
      </c>
      <c r="G868" s="41">
        <v>0</v>
      </c>
      <c r="H868" s="41">
        <v>0</v>
      </c>
      <c r="I868" s="41">
        <v>0</v>
      </c>
      <c r="J868" s="41">
        <v>0</v>
      </c>
      <c r="K868" s="41">
        <v>0</v>
      </c>
      <c r="L868" s="41">
        <v>0</v>
      </c>
      <c r="M868" s="41">
        <v>0</v>
      </c>
      <c r="N868" s="41">
        <v>0</v>
      </c>
      <c r="O868" s="41">
        <v>0</v>
      </c>
      <c r="P868" s="50">
        <f t="shared" si="62"/>
        <v>0</v>
      </c>
    </row>
    <row r="869" spans="1:16" hidden="1" x14ac:dyDescent="0.25">
      <c r="A869" s="306">
        <f>IF(B869=1,A864,"")</f>
        <v>2033</v>
      </c>
      <c r="B869" s="43">
        <f t="shared" si="61"/>
        <v>1</v>
      </c>
      <c r="C869" s="117" t="str">
        <f>CAD!$D$11</f>
        <v>ALUGUÉIS</v>
      </c>
      <c r="D869" s="41">
        <v>0</v>
      </c>
      <c r="E869" s="41">
        <v>0</v>
      </c>
      <c r="F869" s="41">
        <v>0</v>
      </c>
      <c r="G869" s="41">
        <v>0</v>
      </c>
      <c r="H869" s="41">
        <v>0</v>
      </c>
      <c r="I869" s="41">
        <v>0</v>
      </c>
      <c r="J869" s="41">
        <v>0</v>
      </c>
      <c r="K869" s="41">
        <v>0</v>
      </c>
      <c r="L869" s="41">
        <v>0</v>
      </c>
      <c r="M869" s="41">
        <v>0</v>
      </c>
      <c r="N869" s="41">
        <v>0</v>
      </c>
      <c r="O869" s="41">
        <v>0</v>
      </c>
      <c r="P869" s="50">
        <f t="shared" si="62"/>
        <v>0</v>
      </c>
    </row>
    <row r="870" spans="1:16" hidden="1" x14ac:dyDescent="0.25">
      <c r="A870" s="306">
        <f>IF(B870=1,A864,"")</f>
        <v>2033</v>
      </c>
      <c r="B870" s="43">
        <f t="shared" si="61"/>
        <v>1</v>
      </c>
      <c r="C870" s="117" t="str">
        <f>CAD!$D$12</f>
        <v>VENDA DE IMÓVEIS</v>
      </c>
      <c r="D870" s="41">
        <v>0</v>
      </c>
      <c r="E870" s="41">
        <v>0</v>
      </c>
      <c r="F870" s="41">
        <v>0</v>
      </c>
      <c r="G870" s="41">
        <v>0</v>
      </c>
      <c r="H870" s="41">
        <v>0</v>
      </c>
      <c r="I870" s="41">
        <v>0</v>
      </c>
      <c r="J870" s="41">
        <v>0</v>
      </c>
      <c r="K870" s="41">
        <v>0</v>
      </c>
      <c r="L870" s="41">
        <v>0</v>
      </c>
      <c r="M870" s="41">
        <v>0</v>
      </c>
      <c r="N870" s="41">
        <v>0</v>
      </c>
      <c r="O870" s="41">
        <v>0</v>
      </c>
      <c r="P870" s="50">
        <f t="shared" si="62"/>
        <v>0</v>
      </c>
    </row>
    <row r="871" spans="1:16" hidden="1" x14ac:dyDescent="0.25">
      <c r="A871" s="306">
        <f>IF(B871=1,A864,"")</f>
        <v>2033</v>
      </c>
      <c r="B871" s="43">
        <f t="shared" si="61"/>
        <v>1</v>
      </c>
      <c r="C871" s="117" t="str">
        <f>CAD!$D$13</f>
        <v>13º SALÁRIO</v>
      </c>
      <c r="D871" s="41">
        <v>0</v>
      </c>
      <c r="E871" s="41">
        <v>0</v>
      </c>
      <c r="F871" s="41">
        <v>0</v>
      </c>
      <c r="G871" s="41">
        <v>0</v>
      </c>
      <c r="H871" s="41">
        <v>0</v>
      </c>
      <c r="I871" s="41">
        <v>0</v>
      </c>
      <c r="J871" s="41">
        <v>0</v>
      </c>
      <c r="K871" s="41">
        <v>0</v>
      </c>
      <c r="L871" s="41">
        <v>0</v>
      </c>
      <c r="M871" s="41">
        <v>0</v>
      </c>
      <c r="N871" s="41">
        <v>0</v>
      </c>
      <c r="O871" s="41">
        <v>0</v>
      </c>
      <c r="P871" s="50">
        <f t="shared" si="62"/>
        <v>0</v>
      </c>
    </row>
    <row r="872" spans="1:16" hidden="1" x14ac:dyDescent="0.25">
      <c r="A872" s="306">
        <f>IF(B872=1,A864,"")</f>
        <v>2033</v>
      </c>
      <c r="B872" s="43">
        <f t="shared" si="61"/>
        <v>1</v>
      </c>
      <c r="C872" s="117" t="str">
        <f>CAD!$D$14</f>
        <v>FÉRIAS</v>
      </c>
      <c r="D872" s="41">
        <v>0</v>
      </c>
      <c r="E872" s="41">
        <v>0</v>
      </c>
      <c r="F872" s="41">
        <v>0</v>
      </c>
      <c r="G872" s="41">
        <v>0</v>
      </c>
      <c r="H872" s="41">
        <v>0</v>
      </c>
      <c r="I872" s="41">
        <v>0</v>
      </c>
      <c r="J872" s="41">
        <v>0</v>
      </c>
      <c r="K872" s="41">
        <v>0</v>
      </c>
      <c r="L872" s="41">
        <v>0</v>
      </c>
      <c r="M872" s="41">
        <v>0</v>
      </c>
      <c r="N872" s="41">
        <v>0</v>
      </c>
      <c r="O872" s="41">
        <v>0</v>
      </c>
      <c r="P872" s="50">
        <f t="shared" si="62"/>
        <v>0</v>
      </c>
    </row>
    <row r="873" spans="1:16" hidden="1" x14ac:dyDescent="0.25">
      <c r="A873" s="306">
        <f>IF(B873=1,A864,"")</f>
        <v>2033</v>
      </c>
      <c r="B873" s="43">
        <f t="shared" si="61"/>
        <v>1</v>
      </c>
      <c r="C873" s="117" t="str">
        <f>CAD!$D$15</f>
        <v>RENDIMENTOS</v>
      </c>
      <c r="D873" s="41">
        <v>0</v>
      </c>
      <c r="E873" s="41">
        <v>0</v>
      </c>
      <c r="F873" s="41">
        <v>0</v>
      </c>
      <c r="G873" s="41">
        <v>0</v>
      </c>
      <c r="H873" s="41">
        <v>0</v>
      </c>
      <c r="I873" s="41">
        <v>0</v>
      </c>
      <c r="J873" s="41">
        <v>0</v>
      </c>
      <c r="K873" s="41">
        <v>0</v>
      </c>
      <c r="L873" s="41">
        <v>0</v>
      </c>
      <c r="M873" s="41">
        <v>0</v>
      </c>
      <c r="N873" s="41">
        <v>0</v>
      </c>
      <c r="O873" s="41">
        <v>0</v>
      </c>
      <c r="P873" s="50">
        <f t="shared" si="62"/>
        <v>0</v>
      </c>
    </row>
    <row r="874" spans="1:16" hidden="1" x14ac:dyDescent="0.25">
      <c r="A874" s="306" t="str">
        <f>IF(B874=1,A864,"")</f>
        <v/>
      </c>
      <c r="B874" s="43" t="str">
        <f t="shared" si="61"/>
        <v/>
      </c>
      <c r="C874" s="117">
        <f>CAD!$D$16</f>
        <v>0</v>
      </c>
      <c r="D874" s="41">
        <v>0</v>
      </c>
      <c r="E874" s="41">
        <v>0</v>
      </c>
      <c r="F874" s="41">
        <v>0</v>
      </c>
      <c r="G874" s="41">
        <v>0</v>
      </c>
      <c r="H874" s="41">
        <v>0</v>
      </c>
      <c r="I874" s="41">
        <v>0</v>
      </c>
      <c r="J874" s="41">
        <v>0</v>
      </c>
      <c r="K874" s="41">
        <v>0</v>
      </c>
      <c r="L874" s="41">
        <v>0</v>
      </c>
      <c r="M874" s="41">
        <v>0</v>
      </c>
      <c r="N874" s="41">
        <v>0</v>
      </c>
      <c r="O874" s="41">
        <v>0</v>
      </c>
      <c r="P874" s="50">
        <f t="shared" si="62"/>
        <v>0</v>
      </c>
    </row>
    <row r="875" spans="1:16" hidden="1" x14ac:dyDescent="0.25">
      <c r="A875" s="306" t="str">
        <f>IF(B875=1,A864,"")</f>
        <v/>
      </c>
      <c r="B875" s="43" t="str">
        <f t="shared" si="61"/>
        <v/>
      </c>
      <c r="C875" s="117">
        <f>CAD!$D$17</f>
        <v>0</v>
      </c>
      <c r="D875" s="41">
        <v>0</v>
      </c>
      <c r="E875" s="41">
        <v>0</v>
      </c>
      <c r="F875" s="41">
        <v>0</v>
      </c>
      <c r="G875" s="41">
        <v>0</v>
      </c>
      <c r="H875" s="41">
        <v>0</v>
      </c>
      <c r="I875" s="41">
        <v>0</v>
      </c>
      <c r="J875" s="41">
        <v>0</v>
      </c>
      <c r="K875" s="41">
        <v>0</v>
      </c>
      <c r="L875" s="41">
        <v>0</v>
      </c>
      <c r="M875" s="41">
        <v>0</v>
      </c>
      <c r="N875" s="41">
        <v>0</v>
      </c>
      <c r="O875" s="41">
        <v>0</v>
      </c>
      <c r="P875" s="50">
        <f t="shared" si="62"/>
        <v>0</v>
      </c>
    </row>
    <row r="876" spans="1:16" hidden="1" x14ac:dyDescent="0.25">
      <c r="A876" s="306" t="str">
        <f>IF(B876=1,A864,"")</f>
        <v/>
      </c>
      <c r="B876" s="43" t="str">
        <f t="shared" si="61"/>
        <v/>
      </c>
      <c r="C876" s="117">
        <f>CAD!$D$18</f>
        <v>0</v>
      </c>
      <c r="D876" s="41">
        <v>0</v>
      </c>
      <c r="E876" s="41">
        <v>0</v>
      </c>
      <c r="F876" s="41">
        <v>0</v>
      </c>
      <c r="G876" s="41">
        <v>0</v>
      </c>
      <c r="H876" s="41">
        <v>0</v>
      </c>
      <c r="I876" s="41">
        <v>0</v>
      </c>
      <c r="J876" s="41">
        <v>0</v>
      </c>
      <c r="K876" s="41">
        <v>0</v>
      </c>
      <c r="L876" s="41">
        <v>0</v>
      </c>
      <c r="M876" s="41">
        <v>0</v>
      </c>
      <c r="N876" s="41">
        <v>0</v>
      </c>
      <c r="O876" s="41">
        <v>0</v>
      </c>
      <c r="P876" s="50">
        <f t="shared" si="62"/>
        <v>0</v>
      </c>
    </row>
    <row r="877" spans="1:16" hidden="1" x14ac:dyDescent="0.25">
      <c r="A877" s="306" t="str">
        <f>IF(B877=1,A864,"")</f>
        <v/>
      </c>
      <c r="B877" s="43" t="str">
        <f t="shared" si="61"/>
        <v/>
      </c>
      <c r="C877" s="117">
        <f>CAD!$D$19</f>
        <v>0</v>
      </c>
      <c r="D877" s="41">
        <v>0</v>
      </c>
      <c r="E877" s="41">
        <v>0</v>
      </c>
      <c r="F877" s="41">
        <v>0</v>
      </c>
      <c r="G877" s="41">
        <v>0</v>
      </c>
      <c r="H877" s="41">
        <v>0</v>
      </c>
      <c r="I877" s="41">
        <v>0</v>
      </c>
      <c r="J877" s="41">
        <v>0</v>
      </c>
      <c r="K877" s="41">
        <v>0</v>
      </c>
      <c r="L877" s="41">
        <v>0</v>
      </c>
      <c r="M877" s="41">
        <v>0</v>
      </c>
      <c r="N877" s="41">
        <v>0</v>
      </c>
      <c r="O877" s="41">
        <v>0</v>
      </c>
      <c r="P877" s="50">
        <f t="shared" si="62"/>
        <v>0</v>
      </c>
    </row>
    <row r="878" spans="1:16" hidden="1" x14ac:dyDescent="0.25">
      <c r="A878" s="306" t="str">
        <f>IF(B878=1,A864,"")</f>
        <v/>
      </c>
      <c r="B878" s="43" t="str">
        <f t="shared" si="61"/>
        <v/>
      </c>
      <c r="C878" s="117">
        <f>CAD!$D$20</f>
        <v>0</v>
      </c>
      <c r="D878" s="41">
        <v>0</v>
      </c>
      <c r="E878" s="41">
        <v>0</v>
      </c>
      <c r="F878" s="41">
        <v>0</v>
      </c>
      <c r="G878" s="41">
        <v>0</v>
      </c>
      <c r="H878" s="41">
        <v>0</v>
      </c>
      <c r="I878" s="41">
        <v>0</v>
      </c>
      <c r="J878" s="41">
        <v>0</v>
      </c>
      <c r="K878" s="41">
        <v>0</v>
      </c>
      <c r="L878" s="41">
        <v>0</v>
      </c>
      <c r="M878" s="41">
        <v>0</v>
      </c>
      <c r="N878" s="41">
        <v>0</v>
      </c>
      <c r="O878" s="41">
        <v>0</v>
      </c>
      <c r="P878" s="50">
        <f t="shared" si="62"/>
        <v>0</v>
      </c>
    </row>
    <row r="879" spans="1:16" hidden="1" x14ac:dyDescent="0.25">
      <c r="A879" s="306" t="str">
        <f>IF(B879=1,A864,"")</f>
        <v/>
      </c>
      <c r="B879" s="43" t="str">
        <f t="shared" si="61"/>
        <v/>
      </c>
      <c r="C879" s="117">
        <f>CAD!$D$21</f>
        <v>0</v>
      </c>
      <c r="D879" s="41">
        <v>0</v>
      </c>
      <c r="E879" s="41">
        <v>0</v>
      </c>
      <c r="F879" s="41">
        <v>0</v>
      </c>
      <c r="G879" s="41">
        <v>0</v>
      </c>
      <c r="H879" s="41">
        <v>0</v>
      </c>
      <c r="I879" s="41">
        <v>0</v>
      </c>
      <c r="J879" s="41">
        <v>0</v>
      </c>
      <c r="K879" s="41">
        <v>0</v>
      </c>
      <c r="L879" s="41">
        <v>0</v>
      </c>
      <c r="M879" s="41">
        <v>0</v>
      </c>
      <c r="N879" s="41">
        <v>0</v>
      </c>
      <c r="O879" s="41">
        <v>0</v>
      </c>
      <c r="P879" s="50">
        <f t="shared" si="62"/>
        <v>0</v>
      </c>
    </row>
    <row r="880" spans="1:16" hidden="1" x14ac:dyDescent="0.25">
      <c r="A880" s="306" t="str">
        <f>IF(B880=1,A864,"")</f>
        <v/>
      </c>
      <c r="B880" s="43" t="str">
        <f t="shared" si="61"/>
        <v/>
      </c>
      <c r="C880" s="117">
        <f>CAD!$D$22</f>
        <v>0</v>
      </c>
      <c r="D880" s="41">
        <v>0</v>
      </c>
      <c r="E880" s="41">
        <v>0</v>
      </c>
      <c r="F880" s="41">
        <v>0</v>
      </c>
      <c r="G880" s="41">
        <v>0</v>
      </c>
      <c r="H880" s="41">
        <v>0</v>
      </c>
      <c r="I880" s="41">
        <v>0</v>
      </c>
      <c r="J880" s="41">
        <v>0</v>
      </c>
      <c r="K880" s="41">
        <v>0</v>
      </c>
      <c r="L880" s="41">
        <v>0</v>
      </c>
      <c r="M880" s="41">
        <v>0</v>
      </c>
      <c r="N880" s="41">
        <v>0</v>
      </c>
      <c r="O880" s="41">
        <v>0</v>
      </c>
      <c r="P880" s="50">
        <f t="shared" si="62"/>
        <v>0</v>
      </c>
    </row>
    <row r="881" spans="1:16" hidden="1" x14ac:dyDescent="0.25">
      <c r="A881" s="306" t="str">
        <f>IF(B881=1,A864,"")</f>
        <v/>
      </c>
      <c r="B881" s="43" t="str">
        <f t="shared" si="61"/>
        <v/>
      </c>
      <c r="C881" s="117">
        <f>CAD!$D$23</f>
        <v>0</v>
      </c>
      <c r="D881" s="41">
        <v>0</v>
      </c>
      <c r="E881" s="41">
        <v>0</v>
      </c>
      <c r="F881" s="41">
        <v>0</v>
      </c>
      <c r="G881" s="41">
        <v>0</v>
      </c>
      <c r="H881" s="41">
        <v>0</v>
      </c>
      <c r="I881" s="41">
        <v>0</v>
      </c>
      <c r="J881" s="41">
        <v>0</v>
      </c>
      <c r="K881" s="41">
        <v>0</v>
      </c>
      <c r="L881" s="41">
        <v>0</v>
      </c>
      <c r="M881" s="41">
        <v>0</v>
      </c>
      <c r="N881" s="41">
        <v>0</v>
      </c>
      <c r="O881" s="41">
        <v>0</v>
      </c>
      <c r="P881" s="50">
        <f t="shared" si="62"/>
        <v>0</v>
      </c>
    </row>
    <row r="882" spans="1:16" hidden="1" x14ac:dyDescent="0.25">
      <c r="A882" s="306" t="str">
        <f>IF(B882=1,A864,"")</f>
        <v/>
      </c>
      <c r="B882" s="43" t="str">
        <f t="shared" si="61"/>
        <v/>
      </c>
      <c r="C882" s="117">
        <f>CAD!$D$24</f>
        <v>0</v>
      </c>
      <c r="D882" s="41">
        <v>0</v>
      </c>
      <c r="E882" s="41">
        <v>0</v>
      </c>
      <c r="F882" s="41">
        <v>0</v>
      </c>
      <c r="G882" s="41">
        <v>0</v>
      </c>
      <c r="H882" s="41">
        <v>0</v>
      </c>
      <c r="I882" s="41">
        <v>0</v>
      </c>
      <c r="J882" s="41">
        <v>0</v>
      </c>
      <c r="K882" s="41">
        <v>0</v>
      </c>
      <c r="L882" s="41">
        <v>0</v>
      </c>
      <c r="M882" s="41">
        <v>0</v>
      </c>
      <c r="N882" s="41">
        <v>0</v>
      </c>
      <c r="O882" s="41">
        <v>0</v>
      </c>
      <c r="P882" s="50">
        <f t="shared" si="62"/>
        <v>0</v>
      </c>
    </row>
    <row r="883" spans="1:16" hidden="1" x14ac:dyDescent="0.25">
      <c r="A883" s="306" t="str">
        <f>IF(B883=1,A864,"")</f>
        <v/>
      </c>
      <c r="B883" s="43" t="str">
        <f t="shared" si="61"/>
        <v/>
      </c>
      <c r="C883" s="117">
        <f>CAD!$D$25</f>
        <v>0</v>
      </c>
      <c r="D883" s="41">
        <v>0</v>
      </c>
      <c r="E883" s="41">
        <v>0</v>
      </c>
      <c r="F883" s="41">
        <v>0</v>
      </c>
      <c r="G883" s="41">
        <v>0</v>
      </c>
      <c r="H883" s="41">
        <v>0</v>
      </c>
      <c r="I883" s="41">
        <v>0</v>
      </c>
      <c r="J883" s="41">
        <v>0</v>
      </c>
      <c r="K883" s="41">
        <v>0</v>
      </c>
      <c r="L883" s="41">
        <v>0</v>
      </c>
      <c r="M883" s="41">
        <v>0</v>
      </c>
      <c r="N883" s="41">
        <v>0</v>
      </c>
      <c r="O883" s="41">
        <v>0</v>
      </c>
      <c r="P883" s="50">
        <f t="shared" si="62"/>
        <v>0</v>
      </c>
    </row>
    <row r="884" spans="1:16" hidden="1" x14ac:dyDescent="0.25">
      <c r="A884" s="306" t="str">
        <f>IF(B884=1,A864,"")</f>
        <v/>
      </c>
      <c r="B884" s="43" t="str">
        <f t="shared" si="61"/>
        <v/>
      </c>
      <c r="C884" s="117">
        <f>CAD!$D$26</f>
        <v>0</v>
      </c>
      <c r="D884" s="41">
        <v>0</v>
      </c>
      <c r="E884" s="41">
        <v>0</v>
      </c>
      <c r="F884" s="41">
        <v>0</v>
      </c>
      <c r="G884" s="41">
        <v>0</v>
      </c>
      <c r="H884" s="41">
        <v>0</v>
      </c>
      <c r="I884" s="41">
        <v>0</v>
      </c>
      <c r="J884" s="41">
        <v>0</v>
      </c>
      <c r="K884" s="41">
        <v>0</v>
      </c>
      <c r="L884" s="41">
        <v>0</v>
      </c>
      <c r="M884" s="41">
        <v>0</v>
      </c>
      <c r="N884" s="41">
        <v>0</v>
      </c>
      <c r="O884" s="41">
        <v>0</v>
      </c>
      <c r="P884" s="50">
        <f t="shared" si="62"/>
        <v>0</v>
      </c>
    </row>
    <row r="885" spans="1:16" hidden="1" x14ac:dyDescent="0.25">
      <c r="A885" s="306" t="str">
        <f>IF(B885=1,A864,"")</f>
        <v/>
      </c>
      <c r="B885" s="43" t="str">
        <f t="shared" si="61"/>
        <v/>
      </c>
      <c r="C885" s="117">
        <f>CAD!$D$27</f>
        <v>0</v>
      </c>
      <c r="D885" s="41">
        <v>0</v>
      </c>
      <c r="E885" s="41">
        <v>0</v>
      </c>
      <c r="F885" s="41">
        <v>0</v>
      </c>
      <c r="G885" s="41">
        <v>0</v>
      </c>
      <c r="H885" s="41">
        <v>0</v>
      </c>
      <c r="I885" s="41">
        <v>0</v>
      </c>
      <c r="J885" s="41">
        <v>0</v>
      </c>
      <c r="K885" s="41">
        <v>0</v>
      </c>
      <c r="L885" s="41">
        <v>0</v>
      </c>
      <c r="M885" s="41">
        <v>0</v>
      </c>
      <c r="N885" s="41">
        <v>0</v>
      </c>
      <c r="O885" s="41">
        <v>0</v>
      </c>
      <c r="P885" s="50">
        <f t="shared" si="62"/>
        <v>0</v>
      </c>
    </row>
    <row r="886" spans="1:16" hidden="1" x14ac:dyDescent="0.25">
      <c r="A886" s="306" t="str">
        <f>IF(B886=1,A864,"")</f>
        <v/>
      </c>
      <c r="B886" s="43" t="str">
        <f t="shared" si="61"/>
        <v/>
      </c>
      <c r="C886" s="117">
        <f>CAD!$D$28</f>
        <v>0</v>
      </c>
      <c r="D886" s="41">
        <v>0</v>
      </c>
      <c r="E886" s="41">
        <v>0</v>
      </c>
      <c r="F886" s="41">
        <v>0</v>
      </c>
      <c r="G886" s="41">
        <v>0</v>
      </c>
      <c r="H886" s="41">
        <v>0</v>
      </c>
      <c r="I886" s="41">
        <v>0</v>
      </c>
      <c r="J886" s="41">
        <v>0</v>
      </c>
      <c r="K886" s="41">
        <v>0</v>
      </c>
      <c r="L886" s="41">
        <v>0</v>
      </c>
      <c r="M886" s="41">
        <v>0</v>
      </c>
      <c r="N886" s="41">
        <v>0</v>
      </c>
      <c r="O886" s="41">
        <v>0</v>
      </c>
      <c r="P886" s="50">
        <f t="shared" si="62"/>
        <v>0</v>
      </c>
    </row>
    <row r="887" spans="1:16" hidden="1" x14ac:dyDescent="0.25">
      <c r="A887" s="306" t="str">
        <f>IF(B887=1,A864,"")</f>
        <v/>
      </c>
      <c r="B887" s="43" t="str">
        <f t="shared" si="61"/>
        <v/>
      </c>
      <c r="C887" s="117">
        <f>CAD!$D$29</f>
        <v>0</v>
      </c>
      <c r="D887" s="41">
        <v>0</v>
      </c>
      <c r="E887" s="41">
        <v>0</v>
      </c>
      <c r="F887" s="41">
        <v>0</v>
      </c>
      <c r="G887" s="41">
        <v>0</v>
      </c>
      <c r="H887" s="41">
        <v>0</v>
      </c>
      <c r="I887" s="41">
        <v>0</v>
      </c>
      <c r="J887" s="41">
        <v>0</v>
      </c>
      <c r="K887" s="41">
        <v>0</v>
      </c>
      <c r="L887" s="41">
        <v>0</v>
      </c>
      <c r="M887" s="41">
        <v>0</v>
      </c>
      <c r="N887" s="41">
        <v>0</v>
      </c>
      <c r="O887" s="41">
        <v>0</v>
      </c>
      <c r="P887" s="50">
        <f t="shared" si="62"/>
        <v>0</v>
      </c>
    </row>
    <row r="888" spans="1:16" hidden="1" x14ac:dyDescent="0.25">
      <c r="A888" s="306" t="str">
        <f>IF(B888=1,A864,"")</f>
        <v/>
      </c>
      <c r="B888" s="43" t="str">
        <f t="shared" si="61"/>
        <v/>
      </c>
      <c r="C888" s="117">
        <f>CAD!$D$30</f>
        <v>0</v>
      </c>
      <c r="D888" s="41">
        <v>0</v>
      </c>
      <c r="E888" s="41">
        <v>0</v>
      </c>
      <c r="F888" s="41">
        <v>0</v>
      </c>
      <c r="G888" s="41">
        <v>0</v>
      </c>
      <c r="H888" s="41">
        <v>0</v>
      </c>
      <c r="I888" s="41">
        <v>0</v>
      </c>
      <c r="J888" s="41">
        <v>0</v>
      </c>
      <c r="K888" s="41">
        <v>0</v>
      </c>
      <c r="L888" s="41">
        <v>0</v>
      </c>
      <c r="M888" s="41">
        <v>0</v>
      </c>
      <c r="N888" s="41">
        <v>0</v>
      </c>
      <c r="O888" s="41">
        <v>0</v>
      </c>
      <c r="P888" s="50">
        <f t="shared" si="62"/>
        <v>0</v>
      </c>
    </row>
    <row r="889" spans="1:16" hidden="1" x14ac:dyDescent="0.25">
      <c r="A889" s="306" t="str">
        <f>IF(B889=1,A864,"")</f>
        <v/>
      </c>
      <c r="B889" s="43" t="str">
        <f t="shared" si="61"/>
        <v/>
      </c>
      <c r="C889" s="117">
        <f>CAD!$D$31</f>
        <v>0</v>
      </c>
      <c r="D889" s="41">
        <v>0</v>
      </c>
      <c r="E889" s="41">
        <v>0</v>
      </c>
      <c r="F889" s="41">
        <v>0</v>
      </c>
      <c r="G889" s="41">
        <v>0</v>
      </c>
      <c r="H889" s="41">
        <v>0</v>
      </c>
      <c r="I889" s="41">
        <v>0</v>
      </c>
      <c r="J889" s="41">
        <v>0</v>
      </c>
      <c r="K889" s="41">
        <v>0</v>
      </c>
      <c r="L889" s="41">
        <v>0</v>
      </c>
      <c r="M889" s="41">
        <v>0</v>
      </c>
      <c r="N889" s="41">
        <v>0</v>
      </c>
      <c r="O889" s="41">
        <v>0</v>
      </c>
      <c r="P889" s="50">
        <f t="shared" si="62"/>
        <v>0</v>
      </c>
    </row>
    <row r="890" spans="1:16" hidden="1" x14ac:dyDescent="0.25">
      <c r="A890" s="306" t="str">
        <f>IF(B890=1,A864,"")</f>
        <v/>
      </c>
      <c r="B890" s="43" t="str">
        <f t="shared" si="61"/>
        <v/>
      </c>
      <c r="C890" s="117">
        <f>CAD!$F$7</f>
        <v>0</v>
      </c>
      <c r="D890" s="41">
        <v>0</v>
      </c>
      <c r="E890" s="41">
        <v>0</v>
      </c>
      <c r="F890" s="41">
        <v>0</v>
      </c>
      <c r="G890" s="41">
        <v>0</v>
      </c>
      <c r="H890" s="41">
        <v>0</v>
      </c>
      <c r="I890" s="41">
        <v>0</v>
      </c>
      <c r="J890" s="41">
        <v>0</v>
      </c>
      <c r="K890" s="41">
        <v>0</v>
      </c>
      <c r="L890" s="41">
        <v>0</v>
      </c>
      <c r="M890" s="41">
        <v>0</v>
      </c>
      <c r="N890" s="41">
        <v>0</v>
      </c>
      <c r="O890" s="41">
        <v>0</v>
      </c>
      <c r="P890" s="50">
        <f t="shared" si="62"/>
        <v>0</v>
      </c>
    </row>
    <row r="891" spans="1:16" hidden="1" x14ac:dyDescent="0.25">
      <c r="A891" s="306" t="str">
        <f>IF(B891=1,A864,"")</f>
        <v/>
      </c>
      <c r="B891" s="43" t="str">
        <f t="shared" si="61"/>
        <v/>
      </c>
      <c r="C891" s="117">
        <f>CAD!$F$8</f>
        <v>0</v>
      </c>
      <c r="D891" s="41">
        <v>0</v>
      </c>
      <c r="E891" s="41">
        <v>0</v>
      </c>
      <c r="F891" s="41">
        <v>0</v>
      </c>
      <c r="G891" s="41">
        <v>0</v>
      </c>
      <c r="H891" s="41">
        <v>0</v>
      </c>
      <c r="I891" s="41">
        <v>0</v>
      </c>
      <c r="J891" s="41">
        <v>0</v>
      </c>
      <c r="K891" s="41">
        <v>0</v>
      </c>
      <c r="L891" s="41">
        <v>0</v>
      </c>
      <c r="M891" s="41">
        <v>0</v>
      </c>
      <c r="N891" s="41">
        <v>0</v>
      </c>
      <c r="O891" s="41">
        <v>0</v>
      </c>
      <c r="P891" s="50">
        <f t="shared" si="62"/>
        <v>0</v>
      </c>
    </row>
    <row r="892" spans="1:16" hidden="1" x14ac:dyDescent="0.25">
      <c r="A892" s="306" t="str">
        <f>IF(B892=1,A864,"")</f>
        <v/>
      </c>
      <c r="B892" s="43" t="str">
        <f t="shared" si="61"/>
        <v/>
      </c>
      <c r="C892" s="117">
        <f>CAD!$F$9</f>
        <v>0</v>
      </c>
      <c r="D892" s="41">
        <v>0</v>
      </c>
      <c r="E892" s="41">
        <v>0</v>
      </c>
      <c r="F892" s="41">
        <v>0</v>
      </c>
      <c r="G892" s="41">
        <v>0</v>
      </c>
      <c r="H892" s="41">
        <v>0</v>
      </c>
      <c r="I892" s="41">
        <v>0</v>
      </c>
      <c r="J892" s="41">
        <v>0</v>
      </c>
      <c r="K892" s="41">
        <v>0</v>
      </c>
      <c r="L892" s="41">
        <v>0</v>
      </c>
      <c r="M892" s="41">
        <v>0</v>
      </c>
      <c r="N892" s="41">
        <v>0</v>
      </c>
      <c r="O892" s="41">
        <v>0</v>
      </c>
      <c r="P892" s="50">
        <f t="shared" si="62"/>
        <v>0</v>
      </c>
    </row>
    <row r="893" spans="1:16" hidden="1" x14ac:dyDescent="0.25">
      <c r="A893" s="306" t="str">
        <f>IF(B893=1,A864,"")</f>
        <v/>
      </c>
      <c r="B893" s="43" t="str">
        <f t="shared" si="61"/>
        <v/>
      </c>
      <c r="C893" s="117">
        <f>CAD!$F$10</f>
        <v>0</v>
      </c>
      <c r="D893" s="41">
        <v>0</v>
      </c>
      <c r="E893" s="41">
        <v>0</v>
      </c>
      <c r="F893" s="41">
        <v>0</v>
      </c>
      <c r="G893" s="41">
        <v>0</v>
      </c>
      <c r="H893" s="41">
        <v>0</v>
      </c>
      <c r="I893" s="41">
        <v>0</v>
      </c>
      <c r="J893" s="41">
        <v>0</v>
      </c>
      <c r="K893" s="41">
        <v>0</v>
      </c>
      <c r="L893" s="41">
        <v>0</v>
      </c>
      <c r="M893" s="41">
        <v>0</v>
      </c>
      <c r="N893" s="41">
        <v>0</v>
      </c>
      <c r="O893" s="41">
        <v>0</v>
      </c>
      <c r="P893" s="50">
        <f t="shared" si="62"/>
        <v>0</v>
      </c>
    </row>
    <row r="894" spans="1:16" hidden="1" x14ac:dyDescent="0.25">
      <c r="A894" s="306" t="str">
        <f>IF(B894=1,A864,"")</f>
        <v/>
      </c>
      <c r="B894" s="43" t="str">
        <f t="shared" si="61"/>
        <v/>
      </c>
      <c r="C894" s="117">
        <f>CAD!$F$11</f>
        <v>0</v>
      </c>
      <c r="D894" s="41">
        <v>0</v>
      </c>
      <c r="E894" s="41">
        <v>0</v>
      </c>
      <c r="F894" s="41">
        <v>0</v>
      </c>
      <c r="G894" s="41">
        <v>0</v>
      </c>
      <c r="H894" s="41">
        <v>0</v>
      </c>
      <c r="I894" s="41">
        <v>0</v>
      </c>
      <c r="J894" s="41">
        <v>0</v>
      </c>
      <c r="K894" s="41">
        <v>0</v>
      </c>
      <c r="L894" s="41">
        <v>0</v>
      </c>
      <c r="M894" s="41">
        <v>0</v>
      </c>
      <c r="N894" s="41">
        <v>0</v>
      </c>
      <c r="O894" s="41">
        <v>0</v>
      </c>
      <c r="P894" s="50">
        <f t="shared" si="62"/>
        <v>0</v>
      </c>
    </row>
    <row r="895" spans="1:16" hidden="1" x14ac:dyDescent="0.25">
      <c r="A895" s="306" t="str">
        <f>IF(B895=1,A864,"")</f>
        <v/>
      </c>
      <c r="B895" s="43" t="str">
        <f t="shared" si="61"/>
        <v/>
      </c>
      <c r="C895" s="117">
        <f>CAD!$F$12</f>
        <v>0</v>
      </c>
      <c r="D895" s="41">
        <v>0</v>
      </c>
      <c r="E895" s="41">
        <v>0</v>
      </c>
      <c r="F895" s="41">
        <v>0</v>
      </c>
      <c r="G895" s="41">
        <v>0</v>
      </c>
      <c r="H895" s="41">
        <v>0</v>
      </c>
      <c r="I895" s="41">
        <v>0</v>
      </c>
      <c r="J895" s="41">
        <v>0</v>
      </c>
      <c r="K895" s="41">
        <v>0</v>
      </c>
      <c r="L895" s="41">
        <v>0</v>
      </c>
      <c r="M895" s="41">
        <v>0</v>
      </c>
      <c r="N895" s="41">
        <v>0</v>
      </c>
      <c r="O895" s="41">
        <v>0</v>
      </c>
      <c r="P895" s="50">
        <f t="shared" si="62"/>
        <v>0</v>
      </c>
    </row>
    <row r="896" spans="1:16" hidden="1" x14ac:dyDescent="0.25">
      <c r="A896" s="306" t="str">
        <f>IF(B896=1,A864,"")</f>
        <v/>
      </c>
      <c r="B896" s="43" t="str">
        <f t="shared" si="61"/>
        <v/>
      </c>
      <c r="C896" s="117">
        <f>CAD!$F$13</f>
        <v>0</v>
      </c>
      <c r="D896" s="41">
        <v>0</v>
      </c>
      <c r="E896" s="41">
        <v>0</v>
      </c>
      <c r="F896" s="41">
        <v>0</v>
      </c>
      <c r="G896" s="41">
        <v>0</v>
      </c>
      <c r="H896" s="41">
        <v>0</v>
      </c>
      <c r="I896" s="41">
        <v>0</v>
      </c>
      <c r="J896" s="41">
        <v>0</v>
      </c>
      <c r="K896" s="41">
        <v>0</v>
      </c>
      <c r="L896" s="41">
        <v>0</v>
      </c>
      <c r="M896" s="41">
        <v>0</v>
      </c>
      <c r="N896" s="41">
        <v>0</v>
      </c>
      <c r="O896" s="41">
        <v>0</v>
      </c>
      <c r="P896" s="50">
        <f t="shared" si="62"/>
        <v>0</v>
      </c>
    </row>
    <row r="897" spans="1:16" hidden="1" x14ac:dyDescent="0.25">
      <c r="A897" s="306" t="str">
        <f>IF(B897=1,A864,"")</f>
        <v/>
      </c>
      <c r="B897" s="43" t="str">
        <f t="shared" si="61"/>
        <v/>
      </c>
      <c r="C897" s="117">
        <f>CAD!$F$14</f>
        <v>0</v>
      </c>
      <c r="D897" s="41">
        <v>0</v>
      </c>
      <c r="E897" s="41">
        <v>0</v>
      </c>
      <c r="F897" s="41">
        <v>0</v>
      </c>
      <c r="G897" s="41">
        <v>0</v>
      </c>
      <c r="H897" s="41">
        <v>0</v>
      </c>
      <c r="I897" s="41">
        <v>0</v>
      </c>
      <c r="J897" s="41">
        <v>0</v>
      </c>
      <c r="K897" s="41">
        <v>0</v>
      </c>
      <c r="L897" s="41">
        <v>0</v>
      </c>
      <c r="M897" s="41">
        <v>0</v>
      </c>
      <c r="N897" s="41">
        <v>0</v>
      </c>
      <c r="O897" s="41">
        <v>0</v>
      </c>
      <c r="P897" s="50">
        <f t="shared" si="62"/>
        <v>0</v>
      </c>
    </row>
    <row r="898" spans="1:16" hidden="1" x14ac:dyDescent="0.25">
      <c r="A898" s="306" t="str">
        <f>IF(B898=1,A864,"")</f>
        <v/>
      </c>
      <c r="B898" s="43" t="str">
        <f t="shared" si="61"/>
        <v/>
      </c>
      <c r="C898" s="117">
        <f>CAD!$F$15</f>
        <v>0</v>
      </c>
      <c r="D898" s="41">
        <v>0</v>
      </c>
      <c r="E898" s="41">
        <v>0</v>
      </c>
      <c r="F898" s="41">
        <v>0</v>
      </c>
      <c r="G898" s="41">
        <v>0</v>
      </c>
      <c r="H898" s="41">
        <v>0</v>
      </c>
      <c r="I898" s="41">
        <v>0</v>
      </c>
      <c r="J898" s="41">
        <v>0</v>
      </c>
      <c r="K898" s="41">
        <v>0</v>
      </c>
      <c r="L898" s="41">
        <v>0</v>
      </c>
      <c r="M898" s="41">
        <v>0</v>
      </c>
      <c r="N898" s="41">
        <v>0</v>
      </c>
      <c r="O898" s="41">
        <v>0</v>
      </c>
      <c r="P898" s="50">
        <f t="shared" si="62"/>
        <v>0</v>
      </c>
    </row>
    <row r="899" spans="1:16" hidden="1" x14ac:dyDescent="0.25">
      <c r="A899" s="306" t="str">
        <f>IF(B899=1,A864,"")</f>
        <v/>
      </c>
      <c r="B899" s="43" t="str">
        <f t="shared" si="61"/>
        <v/>
      </c>
      <c r="C899" s="117">
        <f>CAD!$F$16</f>
        <v>0</v>
      </c>
      <c r="D899" s="41">
        <v>0</v>
      </c>
      <c r="E899" s="41">
        <v>0</v>
      </c>
      <c r="F899" s="41">
        <v>0</v>
      </c>
      <c r="G899" s="41">
        <v>0</v>
      </c>
      <c r="H899" s="41">
        <v>0</v>
      </c>
      <c r="I899" s="41">
        <v>0</v>
      </c>
      <c r="J899" s="41">
        <v>0</v>
      </c>
      <c r="K899" s="41">
        <v>0</v>
      </c>
      <c r="L899" s="41">
        <v>0</v>
      </c>
      <c r="M899" s="41">
        <v>0</v>
      </c>
      <c r="N899" s="41">
        <v>0</v>
      </c>
      <c r="O899" s="41">
        <v>0</v>
      </c>
      <c r="P899" s="50">
        <f t="shared" si="62"/>
        <v>0</v>
      </c>
    </row>
    <row r="900" spans="1:16" hidden="1" x14ac:dyDescent="0.25">
      <c r="A900" s="306" t="str">
        <f>IF(B900=1,A864,"")</f>
        <v/>
      </c>
      <c r="B900" s="43" t="str">
        <f t="shared" si="61"/>
        <v/>
      </c>
      <c r="C900" s="117">
        <f>CAD!$F$17</f>
        <v>0</v>
      </c>
      <c r="D900" s="41">
        <v>0</v>
      </c>
      <c r="E900" s="41">
        <v>0</v>
      </c>
      <c r="F900" s="41">
        <v>0</v>
      </c>
      <c r="G900" s="41">
        <v>0</v>
      </c>
      <c r="H900" s="41">
        <v>0</v>
      </c>
      <c r="I900" s="41">
        <v>0</v>
      </c>
      <c r="J900" s="41">
        <v>0</v>
      </c>
      <c r="K900" s="41">
        <v>0</v>
      </c>
      <c r="L900" s="41">
        <v>0</v>
      </c>
      <c r="M900" s="41">
        <v>0</v>
      </c>
      <c r="N900" s="41">
        <v>0</v>
      </c>
      <c r="O900" s="41">
        <v>0</v>
      </c>
      <c r="P900" s="50">
        <f t="shared" si="62"/>
        <v>0</v>
      </c>
    </row>
    <row r="901" spans="1:16" hidden="1" x14ac:dyDescent="0.25">
      <c r="A901" s="306" t="str">
        <f>IF(B901=1,A864,"")</f>
        <v/>
      </c>
      <c r="B901" s="43" t="str">
        <f t="shared" si="61"/>
        <v/>
      </c>
      <c r="C901" s="117">
        <f>CAD!$F$18</f>
        <v>0</v>
      </c>
      <c r="D901" s="41">
        <v>0</v>
      </c>
      <c r="E901" s="41">
        <v>0</v>
      </c>
      <c r="F901" s="41">
        <v>0</v>
      </c>
      <c r="G901" s="41">
        <v>0</v>
      </c>
      <c r="H901" s="41">
        <v>0</v>
      </c>
      <c r="I901" s="41">
        <v>0</v>
      </c>
      <c r="J901" s="41">
        <v>0</v>
      </c>
      <c r="K901" s="41">
        <v>0</v>
      </c>
      <c r="L901" s="41">
        <v>0</v>
      </c>
      <c r="M901" s="41">
        <v>0</v>
      </c>
      <c r="N901" s="41">
        <v>0</v>
      </c>
      <c r="O901" s="41">
        <v>0</v>
      </c>
      <c r="P901" s="50">
        <f t="shared" si="62"/>
        <v>0</v>
      </c>
    </row>
    <row r="902" spans="1:16" hidden="1" x14ac:dyDescent="0.25">
      <c r="A902" s="306" t="str">
        <f>IF(B902=1,A864,"")</f>
        <v/>
      </c>
      <c r="B902" s="43" t="str">
        <f t="shared" si="61"/>
        <v/>
      </c>
      <c r="C902" s="117">
        <f>CAD!$F$19</f>
        <v>0</v>
      </c>
      <c r="D902" s="41">
        <v>0</v>
      </c>
      <c r="E902" s="41">
        <v>0</v>
      </c>
      <c r="F902" s="41">
        <v>0</v>
      </c>
      <c r="G902" s="41">
        <v>0</v>
      </c>
      <c r="H902" s="41">
        <v>0</v>
      </c>
      <c r="I902" s="41">
        <v>0</v>
      </c>
      <c r="J902" s="41">
        <v>0</v>
      </c>
      <c r="K902" s="41">
        <v>0</v>
      </c>
      <c r="L902" s="41">
        <v>0</v>
      </c>
      <c r="M902" s="41">
        <v>0</v>
      </c>
      <c r="N902" s="41">
        <v>0</v>
      </c>
      <c r="O902" s="41">
        <v>0</v>
      </c>
      <c r="P902" s="50">
        <f t="shared" si="62"/>
        <v>0</v>
      </c>
    </row>
    <row r="903" spans="1:16" hidden="1" x14ac:dyDescent="0.25">
      <c r="A903" s="306" t="str">
        <f>IF(B903=1,A864,"")</f>
        <v/>
      </c>
      <c r="B903" s="43" t="str">
        <f t="shared" si="61"/>
        <v/>
      </c>
      <c r="C903" s="117">
        <f>CAD!$F$20</f>
        <v>0</v>
      </c>
      <c r="D903" s="41">
        <v>0</v>
      </c>
      <c r="E903" s="41">
        <v>0</v>
      </c>
      <c r="F903" s="41">
        <v>0</v>
      </c>
      <c r="G903" s="41">
        <v>0</v>
      </c>
      <c r="H903" s="41">
        <v>0</v>
      </c>
      <c r="I903" s="41">
        <v>0</v>
      </c>
      <c r="J903" s="41">
        <v>0</v>
      </c>
      <c r="K903" s="41">
        <v>0</v>
      </c>
      <c r="L903" s="41">
        <v>0</v>
      </c>
      <c r="M903" s="41">
        <v>0</v>
      </c>
      <c r="N903" s="41">
        <v>0</v>
      </c>
      <c r="O903" s="41">
        <v>0</v>
      </c>
      <c r="P903" s="50">
        <f t="shared" si="62"/>
        <v>0</v>
      </c>
    </row>
    <row r="904" spans="1:16" hidden="1" x14ac:dyDescent="0.25">
      <c r="A904" s="306" t="str">
        <f>IF(B904=1,A864,"")</f>
        <v/>
      </c>
      <c r="B904" s="43" t="str">
        <f t="shared" si="61"/>
        <v/>
      </c>
      <c r="C904" s="117">
        <f>CAD!$F$21</f>
        <v>0</v>
      </c>
      <c r="D904" s="41">
        <v>0</v>
      </c>
      <c r="E904" s="41">
        <v>0</v>
      </c>
      <c r="F904" s="41">
        <v>0</v>
      </c>
      <c r="G904" s="41">
        <v>0</v>
      </c>
      <c r="H904" s="41">
        <v>0</v>
      </c>
      <c r="I904" s="41">
        <v>0</v>
      </c>
      <c r="J904" s="41">
        <v>0</v>
      </c>
      <c r="K904" s="41">
        <v>0</v>
      </c>
      <c r="L904" s="41">
        <v>0</v>
      </c>
      <c r="M904" s="41">
        <v>0</v>
      </c>
      <c r="N904" s="41">
        <v>0</v>
      </c>
      <c r="O904" s="41">
        <v>0</v>
      </c>
      <c r="P904" s="50">
        <f t="shared" si="62"/>
        <v>0</v>
      </c>
    </row>
    <row r="905" spans="1:16" hidden="1" x14ac:dyDescent="0.25">
      <c r="A905" s="306" t="str">
        <f>IF(B905=1,A864,"")</f>
        <v/>
      </c>
      <c r="B905" s="43" t="str">
        <f t="shared" si="61"/>
        <v/>
      </c>
      <c r="C905" s="117">
        <f>CAD!$F$22</f>
        <v>0</v>
      </c>
      <c r="D905" s="41">
        <v>0</v>
      </c>
      <c r="E905" s="41">
        <v>0</v>
      </c>
      <c r="F905" s="41">
        <v>0</v>
      </c>
      <c r="G905" s="41">
        <v>0</v>
      </c>
      <c r="H905" s="41">
        <v>0</v>
      </c>
      <c r="I905" s="41">
        <v>0</v>
      </c>
      <c r="J905" s="41">
        <v>0</v>
      </c>
      <c r="K905" s="41">
        <v>0</v>
      </c>
      <c r="L905" s="41">
        <v>0</v>
      </c>
      <c r="M905" s="41">
        <v>0</v>
      </c>
      <c r="N905" s="41">
        <v>0</v>
      </c>
      <c r="O905" s="41">
        <v>0</v>
      </c>
      <c r="P905" s="50">
        <f t="shared" si="62"/>
        <v>0</v>
      </c>
    </row>
    <row r="906" spans="1:16" hidden="1" x14ac:dyDescent="0.25">
      <c r="A906" s="306" t="str">
        <f>IF(B906=1,A864,"")</f>
        <v/>
      </c>
      <c r="B906" s="43" t="str">
        <f t="shared" si="61"/>
        <v/>
      </c>
      <c r="C906" s="117">
        <f>CAD!$F$23</f>
        <v>0</v>
      </c>
      <c r="D906" s="41">
        <v>0</v>
      </c>
      <c r="E906" s="41">
        <v>0</v>
      </c>
      <c r="F906" s="41">
        <v>0</v>
      </c>
      <c r="G906" s="41">
        <v>0</v>
      </c>
      <c r="H906" s="41">
        <v>0</v>
      </c>
      <c r="I906" s="41">
        <v>0</v>
      </c>
      <c r="J906" s="41">
        <v>0</v>
      </c>
      <c r="K906" s="41">
        <v>0</v>
      </c>
      <c r="L906" s="41">
        <v>0</v>
      </c>
      <c r="M906" s="41">
        <v>0</v>
      </c>
      <c r="N906" s="41">
        <v>0</v>
      </c>
      <c r="O906" s="41">
        <v>0</v>
      </c>
      <c r="P906" s="50">
        <f t="shared" si="62"/>
        <v>0</v>
      </c>
    </row>
    <row r="907" spans="1:16" hidden="1" x14ac:dyDescent="0.25">
      <c r="A907" s="306" t="str">
        <f>IF(B907=1,A864,"")</f>
        <v/>
      </c>
      <c r="B907" s="43" t="str">
        <f t="shared" si="61"/>
        <v/>
      </c>
      <c r="C907" s="117">
        <f>CAD!$F$24</f>
        <v>0</v>
      </c>
      <c r="D907" s="41">
        <v>0</v>
      </c>
      <c r="E907" s="41">
        <v>0</v>
      </c>
      <c r="F907" s="41">
        <v>0</v>
      </c>
      <c r="G907" s="41">
        <v>0</v>
      </c>
      <c r="H907" s="41">
        <v>0</v>
      </c>
      <c r="I907" s="41">
        <v>0</v>
      </c>
      <c r="J907" s="41">
        <v>0</v>
      </c>
      <c r="K907" s="41">
        <v>0</v>
      </c>
      <c r="L907" s="41">
        <v>0</v>
      </c>
      <c r="M907" s="41">
        <v>0</v>
      </c>
      <c r="N907" s="41">
        <v>0</v>
      </c>
      <c r="O907" s="41">
        <v>0</v>
      </c>
      <c r="P907" s="50">
        <f t="shared" si="62"/>
        <v>0</v>
      </c>
    </row>
    <row r="908" spans="1:16" hidden="1" x14ac:dyDescent="0.25">
      <c r="A908" s="306" t="str">
        <f>IF(B908=1,A864,"")</f>
        <v/>
      </c>
      <c r="B908" s="43" t="str">
        <f t="shared" si="61"/>
        <v/>
      </c>
      <c r="C908" s="117">
        <f>CAD!$F$25</f>
        <v>0</v>
      </c>
      <c r="D908" s="41">
        <v>0</v>
      </c>
      <c r="E908" s="41">
        <v>0</v>
      </c>
      <c r="F908" s="41">
        <v>0</v>
      </c>
      <c r="G908" s="41">
        <v>0</v>
      </c>
      <c r="H908" s="41">
        <v>0</v>
      </c>
      <c r="I908" s="41">
        <v>0</v>
      </c>
      <c r="J908" s="41">
        <v>0</v>
      </c>
      <c r="K908" s="41">
        <v>0</v>
      </c>
      <c r="L908" s="41">
        <v>0</v>
      </c>
      <c r="M908" s="41">
        <v>0</v>
      </c>
      <c r="N908" s="41">
        <v>0</v>
      </c>
      <c r="O908" s="41">
        <v>0</v>
      </c>
      <c r="P908" s="50">
        <f t="shared" si="62"/>
        <v>0</v>
      </c>
    </row>
    <row r="909" spans="1:16" hidden="1" x14ac:dyDescent="0.25">
      <c r="A909" s="306" t="str">
        <f>IF(B909=1,A864,"")</f>
        <v/>
      </c>
      <c r="B909" s="43" t="str">
        <f t="shared" si="61"/>
        <v/>
      </c>
      <c r="C909" s="117">
        <f>CAD!$F$26</f>
        <v>0</v>
      </c>
      <c r="D909" s="41">
        <v>0</v>
      </c>
      <c r="E909" s="41">
        <v>0</v>
      </c>
      <c r="F909" s="41">
        <v>0</v>
      </c>
      <c r="G909" s="41">
        <v>0</v>
      </c>
      <c r="H909" s="41">
        <v>0</v>
      </c>
      <c r="I909" s="41">
        <v>0</v>
      </c>
      <c r="J909" s="41">
        <v>0</v>
      </c>
      <c r="K909" s="41">
        <v>0</v>
      </c>
      <c r="L909" s="41">
        <v>0</v>
      </c>
      <c r="M909" s="41">
        <v>0</v>
      </c>
      <c r="N909" s="41">
        <v>0</v>
      </c>
      <c r="O909" s="41">
        <v>0</v>
      </c>
      <c r="P909" s="50">
        <f t="shared" si="62"/>
        <v>0</v>
      </c>
    </row>
    <row r="910" spans="1:16" hidden="1" x14ac:dyDescent="0.25">
      <c r="A910" s="306" t="str">
        <f>IF(B910=1,A864,"")</f>
        <v/>
      </c>
      <c r="B910" s="43" t="str">
        <f t="shared" si="61"/>
        <v/>
      </c>
      <c r="C910" s="117">
        <f>CAD!$F$27</f>
        <v>0</v>
      </c>
      <c r="D910" s="41">
        <v>0</v>
      </c>
      <c r="E910" s="41">
        <v>0</v>
      </c>
      <c r="F910" s="41">
        <v>0</v>
      </c>
      <c r="G910" s="41">
        <v>0</v>
      </c>
      <c r="H910" s="41">
        <v>0</v>
      </c>
      <c r="I910" s="41">
        <v>0</v>
      </c>
      <c r="J910" s="41">
        <v>0</v>
      </c>
      <c r="K910" s="41">
        <v>0</v>
      </c>
      <c r="L910" s="41">
        <v>0</v>
      </c>
      <c r="M910" s="41">
        <v>0</v>
      </c>
      <c r="N910" s="41">
        <v>0</v>
      </c>
      <c r="O910" s="41">
        <v>0</v>
      </c>
      <c r="P910" s="50">
        <f t="shared" si="62"/>
        <v>0</v>
      </c>
    </row>
    <row r="911" spans="1:16" hidden="1" x14ac:dyDescent="0.25">
      <c r="A911" s="306" t="str">
        <f>IF(B911=1,A864,"")</f>
        <v/>
      </c>
      <c r="B911" s="43" t="str">
        <f t="shared" si="61"/>
        <v/>
      </c>
      <c r="C911" s="117">
        <f>CAD!$F$28</f>
        <v>0</v>
      </c>
      <c r="D911" s="41">
        <v>0</v>
      </c>
      <c r="E911" s="41">
        <v>0</v>
      </c>
      <c r="F911" s="41">
        <v>0</v>
      </c>
      <c r="G911" s="41">
        <v>0</v>
      </c>
      <c r="H911" s="41">
        <v>0</v>
      </c>
      <c r="I911" s="41">
        <v>0</v>
      </c>
      <c r="J911" s="41">
        <v>0</v>
      </c>
      <c r="K911" s="41">
        <v>0</v>
      </c>
      <c r="L911" s="41">
        <v>0</v>
      </c>
      <c r="M911" s="41">
        <v>0</v>
      </c>
      <c r="N911" s="41">
        <v>0</v>
      </c>
      <c r="O911" s="41">
        <v>0</v>
      </c>
      <c r="P911" s="50">
        <f t="shared" si="62"/>
        <v>0</v>
      </c>
    </row>
    <row r="912" spans="1:16" hidden="1" x14ac:dyDescent="0.25">
      <c r="A912" s="306" t="str">
        <f>IF(B912=1,A864,"")</f>
        <v/>
      </c>
      <c r="B912" s="43" t="str">
        <f t="shared" si="61"/>
        <v/>
      </c>
      <c r="C912" s="117">
        <f>CAD!$F$29</f>
        <v>0</v>
      </c>
      <c r="D912" s="41">
        <v>0</v>
      </c>
      <c r="E912" s="41">
        <v>0</v>
      </c>
      <c r="F912" s="41">
        <v>0</v>
      </c>
      <c r="G912" s="41">
        <v>0</v>
      </c>
      <c r="H912" s="41">
        <v>0</v>
      </c>
      <c r="I912" s="41">
        <v>0</v>
      </c>
      <c r="J912" s="41">
        <v>0</v>
      </c>
      <c r="K912" s="41">
        <v>0</v>
      </c>
      <c r="L912" s="41">
        <v>0</v>
      </c>
      <c r="M912" s="41">
        <v>0</v>
      </c>
      <c r="N912" s="41">
        <v>0</v>
      </c>
      <c r="O912" s="41">
        <v>0</v>
      </c>
      <c r="P912" s="50">
        <f t="shared" si="62"/>
        <v>0</v>
      </c>
    </row>
    <row r="913" spans="1:20" hidden="1" x14ac:dyDescent="0.25">
      <c r="A913" s="306" t="str">
        <f>IF(B913=1,A864,"")</f>
        <v/>
      </c>
      <c r="B913" s="43" t="str">
        <f t="shared" si="61"/>
        <v/>
      </c>
      <c r="C913" s="117">
        <f>CAD!$F$30</f>
        <v>0</v>
      </c>
      <c r="D913" s="41">
        <v>0</v>
      </c>
      <c r="E913" s="41">
        <v>0</v>
      </c>
      <c r="F913" s="41">
        <v>0</v>
      </c>
      <c r="G913" s="41">
        <v>0</v>
      </c>
      <c r="H913" s="41">
        <v>0</v>
      </c>
      <c r="I913" s="41">
        <v>0</v>
      </c>
      <c r="J913" s="41">
        <v>0</v>
      </c>
      <c r="K913" s="41">
        <v>0</v>
      </c>
      <c r="L913" s="41">
        <v>0</v>
      </c>
      <c r="M913" s="41">
        <v>0</v>
      </c>
      <c r="N913" s="41">
        <v>0</v>
      </c>
      <c r="O913" s="41">
        <v>0</v>
      </c>
      <c r="P913" s="50">
        <f t="shared" si="62"/>
        <v>0</v>
      </c>
    </row>
    <row r="914" spans="1:20" hidden="1" x14ac:dyDescent="0.25">
      <c r="A914" s="306" t="str">
        <f>IF(B914=1,A864,"")</f>
        <v/>
      </c>
      <c r="B914" s="43" t="str">
        <f t="shared" si="61"/>
        <v/>
      </c>
      <c r="C914" s="117">
        <f>CAD!$F$31</f>
        <v>0</v>
      </c>
      <c r="D914" s="41">
        <v>0</v>
      </c>
      <c r="E914" s="41">
        <v>0</v>
      </c>
      <c r="F914" s="41">
        <v>0</v>
      </c>
      <c r="G914" s="41">
        <v>0</v>
      </c>
      <c r="H914" s="41">
        <v>0</v>
      </c>
      <c r="I914" s="41">
        <v>0</v>
      </c>
      <c r="J914" s="41">
        <v>0</v>
      </c>
      <c r="K914" s="41">
        <v>0</v>
      </c>
      <c r="L914" s="41">
        <v>0</v>
      </c>
      <c r="M914" s="41">
        <v>0</v>
      </c>
      <c r="N914" s="41">
        <v>0</v>
      </c>
      <c r="O914" s="41">
        <v>0</v>
      </c>
      <c r="P914" s="50">
        <f t="shared" si="62"/>
        <v>0</v>
      </c>
      <c r="T914" s="9"/>
    </row>
    <row r="915" spans="1:20" hidden="1" x14ac:dyDescent="0.25">
      <c r="A915" s="306">
        <f>A864</f>
        <v>2033</v>
      </c>
      <c r="P915" s="47"/>
    </row>
    <row r="916" spans="1:20" ht="15.75" hidden="1" thickBot="1" x14ac:dyDescent="0.3">
      <c r="A916" s="306">
        <f>A864</f>
        <v>2033</v>
      </c>
      <c r="C916" s="155" t="s">
        <v>208</v>
      </c>
      <c r="D916" s="156">
        <f>PREV_D!D851</f>
        <v>0</v>
      </c>
      <c r="E916" s="156">
        <f>PREV_D!E851</f>
        <v>0</v>
      </c>
      <c r="F916" s="156">
        <f>PREV_D!F851</f>
        <v>0</v>
      </c>
      <c r="G916" s="156">
        <f>PREV_D!G851</f>
        <v>0</v>
      </c>
      <c r="H916" s="156">
        <f>PREV_D!H851</f>
        <v>0</v>
      </c>
      <c r="I916" s="156">
        <f>PREV_D!I851</f>
        <v>0</v>
      </c>
      <c r="J916" s="156">
        <f>PREV_D!J851</f>
        <v>0</v>
      </c>
      <c r="K916" s="156">
        <f>PREV_D!K851</f>
        <v>0</v>
      </c>
      <c r="L916" s="156">
        <f>PREV_D!L851</f>
        <v>0</v>
      </c>
      <c r="M916" s="156">
        <f>PREV_D!M851</f>
        <v>0</v>
      </c>
      <c r="N916" s="156">
        <f>PREV_D!N851</f>
        <v>0</v>
      </c>
      <c r="O916" s="156">
        <f>PREV_D!O851</f>
        <v>0</v>
      </c>
      <c r="P916" s="157">
        <f>SUM(D916:O916)</f>
        <v>0</v>
      </c>
    </row>
    <row r="917" spans="1:20" hidden="1" x14ac:dyDescent="0.25">
      <c r="A917" s="306">
        <f>A864</f>
        <v>2033</v>
      </c>
      <c r="P917" s="47"/>
    </row>
    <row r="918" spans="1:20" hidden="1" x14ac:dyDescent="0.25">
      <c r="A918" s="306">
        <f>A864</f>
        <v>2033</v>
      </c>
      <c r="C918" s="74" t="s">
        <v>209</v>
      </c>
      <c r="D918" s="38">
        <f>D864-D916</f>
        <v>0</v>
      </c>
      <c r="E918" s="38">
        <f t="shared" ref="E918:P918" si="63">E864-E916</f>
        <v>0</v>
      </c>
      <c r="F918" s="38">
        <f t="shared" si="63"/>
        <v>0</v>
      </c>
      <c r="G918" s="38">
        <f t="shared" si="63"/>
        <v>0</v>
      </c>
      <c r="H918" s="38">
        <f t="shared" si="63"/>
        <v>0</v>
      </c>
      <c r="I918" s="38">
        <f t="shared" si="63"/>
        <v>0</v>
      </c>
      <c r="J918" s="38">
        <f t="shared" si="63"/>
        <v>0</v>
      </c>
      <c r="K918" s="38">
        <f t="shared" si="63"/>
        <v>0</v>
      </c>
      <c r="L918" s="38">
        <f t="shared" si="63"/>
        <v>0</v>
      </c>
      <c r="M918" s="38">
        <f t="shared" si="63"/>
        <v>0</v>
      </c>
      <c r="N918" s="38">
        <f t="shared" si="63"/>
        <v>0</v>
      </c>
      <c r="O918" s="38">
        <f t="shared" si="63"/>
        <v>0</v>
      </c>
      <c r="P918" s="48">
        <f t="shared" si="63"/>
        <v>0</v>
      </c>
    </row>
    <row r="919" spans="1:20" hidden="1" x14ac:dyDescent="0.25">
      <c r="A919" s="306"/>
    </row>
    <row r="920" spans="1:20" hidden="1" x14ac:dyDescent="0.25">
      <c r="A920" s="306"/>
    </row>
    <row r="921" spans="1:20" ht="15" hidden="1" customHeight="1" thickBot="1" x14ac:dyDescent="0.3">
      <c r="A921" s="306">
        <f>A864+1</f>
        <v>2034</v>
      </c>
      <c r="C921" s="158" t="s">
        <v>207</v>
      </c>
      <c r="D921" s="160">
        <f t="shared" ref="D921:P921" si="64">SUM(D922:D971)</f>
        <v>0</v>
      </c>
      <c r="E921" s="160">
        <f t="shared" si="64"/>
        <v>0</v>
      </c>
      <c r="F921" s="160">
        <f t="shared" si="64"/>
        <v>0</v>
      </c>
      <c r="G921" s="160">
        <f t="shared" si="64"/>
        <v>0</v>
      </c>
      <c r="H921" s="160">
        <f t="shared" si="64"/>
        <v>0</v>
      </c>
      <c r="I921" s="160">
        <f t="shared" si="64"/>
        <v>0</v>
      </c>
      <c r="J921" s="160">
        <f t="shared" si="64"/>
        <v>0</v>
      </c>
      <c r="K921" s="160">
        <f t="shared" si="64"/>
        <v>0</v>
      </c>
      <c r="L921" s="160">
        <f t="shared" si="64"/>
        <v>0</v>
      </c>
      <c r="M921" s="160">
        <f t="shared" si="64"/>
        <v>0</v>
      </c>
      <c r="N921" s="160">
        <f t="shared" si="64"/>
        <v>0</v>
      </c>
      <c r="O921" s="160">
        <f t="shared" si="64"/>
        <v>0</v>
      </c>
      <c r="P921" s="160">
        <f t="shared" si="64"/>
        <v>0</v>
      </c>
    </row>
    <row r="922" spans="1:20" hidden="1" x14ac:dyDescent="0.25">
      <c r="A922" s="306">
        <f>IF(B922=1,A921,"")</f>
        <v>2034</v>
      </c>
      <c r="B922" s="43">
        <f>IF(C922&lt;&gt;0,1,"")</f>
        <v>1</v>
      </c>
      <c r="C922" s="154" t="str">
        <f>CAD!$D$7</f>
        <v>SALÁRIOS</v>
      </c>
      <c r="D922" s="42">
        <v>0</v>
      </c>
      <c r="E922" s="42">
        <v>0</v>
      </c>
      <c r="F922" s="42">
        <v>0</v>
      </c>
      <c r="G922" s="42">
        <v>0</v>
      </c>
      <c r="H922" s="42">
        <v>0</v>
      </c>
      <c r="I922" s="42">
        <v>0</v>
      </c>
      <c r="J922" s="42">
        <v>0</v>
      </c>
      <c r="K922" s="42">
        <v>0</v>
      </c>
      <c r="L922" s="42">
        <v>0</v>
      </c>
      <c r="M922" s="42">
        <v>0</v>
      </c>
      <c r="N922" s="42">
        <v>0</v>
      </c>
      <c r="O922" s="42">
        <v>0</v>
      </c>
      <c r="P922" s="115">
        <f>SUM(D922:O922)</f>
        <v>0</v>
      </c>
    </row>
    <row r="923" spans="1:20" hidden="1" x14ac:dyDescent="0.25">
      <c r="A923" s="306">
        <f>IF(B923=1,A921,"")</f>
        <v>2034</v>
      </c>
      <c r="B923" s="43">
        <f t="shared" ref="B923:B971" si="65">IF(C923&lt;&gt;0,1,"")</f>
        <v>1</v>
      </c>
      <c r="C923" s="154" t="str">
        <f>CAD!$D$8</f>
        <v>RELATÓRIOS</v>
      </c>
      <c r="D923" s="42">
        <v>0</v>
      </c>
      <c r="E923" s="42">
        <v>0</v>
      </c>
      <c r="F923" s="42">
        <v>0</v>
      </c>
      <c r="G923" s="42">
        <v>0</v>
      </c>
      <c r="H923" s="42">
        <v>0</v>
      </c>
      <c r="I923" s="42">
        <v>0</v>
      </c>
      <c r="J923" s="42">
        <v>0</v>
      </c>
      <c r="K923" s="42">
        <v>0</v>
      </c>
      <c r="L923" s="42">
        <v>0</v>
      </c>
      <c r="M923" s="42">
        <v>0</v>
      </c>
      <c r="N923" s="42">
        <v>0</v>
      </c>
      <c r="O923" s="42">
        <v>0</v>
      </c>
      <c r="P923" s="50">
        <f t="shared" ref="P923:P971" si="66">SUM(D923:O923)</f>
        <v>0</v>
      </c>
    </row>
    <row r="924" spans="1:20" hidden="1" x14ac:dyDescent="0.25">
      <c r="A924" s="306">
        <f>IF(B924=1,A921,"")</f>
        <v>2034</v>
      </c>
      <c r="B924" s="43">
        <f t="shared" si="65"/>
        <v>1</v>
      </c>
      <c r="C924" s="117" t="str">
        <f>CAD!$D$9</f>
        <v>HORAS EXTRAS</v>
      </c>
      <c r="D924" s="41">
        <v>0</v>
      </c>
      <c r="E924" s="41">
        <v>0</v>
      </c>
      <c r="F924" s="41">
        <v>0</v>
      </c>
      <c r="G924" s="41">
        <v>0</v>
      </c>
      <c r="H924" s="41">
        <v>0</v>
      </c>
      <c r="I924" s="41">
        <v>0</v>
      </c>
      <c r="J924" s="41">
        <v>0</v>
      </c>
      <c r="K924" s="41">
        <v>0</v>
      </c>
      <c r="L924" s="41">
        <v>0</v>
      </c>
      <c r="M924" s="41">
        <v>0</v>
      </c>
      <c r="N924" s="41">
        <v>0</v>
      </c>
      <c r="O924" s="41">
        <v>0</v>
      </c>
      <c r="P924" s="50">
        <f t="shared" si="66"/>
        <v>0</v>
      </c>
    </row>
    <row r="925" spans="1:20" hidden="1" x14ac:dyDescent="0.25">
      <c r="A925" s="306">
        <f>IF(B925=1,A921,"")</f>
        <v>2034</v>
      </c>
      <c r="B925" s="43">
        <f t="shared" si="65"/>
        <v>1</v>
      </c>
      <c r="C925" s="117" t="str">
        <f>CAD!$D$10</f>
        <v>OUTROS</v>
      </c>
      <c r="D925" s="41">
        <v>0</v>
      </c>
      <c r="E925" s="41">
        <v>0</v>
      </c>
      <c r="F925" s="41">
        <v>0</v>
      </c>
      <c r="G925" s="41">
        <v>0</v>
      </c>
      <c r="H925" s="41">
        <v>0</v>
      </c>
      <c r="I925" s="41">
        <v>0</v>
      </c>
      <c r="J925" s="41">
        <v>0</v>
      </c>
      <c r="K925" s="41">
        <v>0</v>
      </c>
      <c r="L925" s="41">
        <v>0</v>
      </c>
      <c r="M925" s="41">
        <v>0</v>
      </c>
      <c r="N925" s="41">
        <v>0</v>
      </c>
      <c r="O925" s="41">
        <v>0</v>
      </c>
      <c r="P925" s="50">
        <f t="shared" si="66"/>
        <v>0</v>
      </c>
    </row>
    <row r="926" spans="1:20" hidden="1" x14ac:dyDescent="0.25">
      <c r="A926" s="306">
        <f>IF(B926=1,A921,"")</f>
        <v>2034</v>
      </c>
      <c r="B926" s="43">
        <f t="shared" si="65"/>
        <v>1</v>
      </c>
      <c r="C926" s="117" t="str">
        <f>CAD!$D$11</f>
        <v>ALUGUÉIS</v>
      </c>
      <c r="D926" s="41">
        <v>0</v>
      </c>
      <c r="E926" s="41">
        <v>0</v>
      </c>
      <c r="F926" s="41">
        <v>0</v>
      </c>
      <c r="G926" s="41">
        <v>0</v>
      </c>
      <c r="H926" s="41">
        <v>0</v>
      </c>
      <c r="I926" s="41">
        <v>0</v>
      </c>
      <c r="J926" s="41">
        <v>0</v>
      </c>
      <c r="K926" s="41">
        <v>0</v>
      </c>
      <c r="L926" s="41">
        <v>0</v>
      </c>
      <c r="M926" s="41">
        <v>0</v>
      </c>
      <c r="N926" s="41">
        <v>0</v>
      </c>
      <c r="O926" s="41">
        <v>0</v>
      </c>
      <c r="P926" s="50">
        <f t="shared" si="66"/>
        <v>0</v>
      </c>
    </row>
    <row r="927" spans="1:20" hidden="1" x14ac:dyDescent="0.25">
      <c r="A927" s="306">
        <f>IF(B927=1,A921,"")</f>
        <v>2034</v>
      </c>
      <c r="B927" s="43">
        <f t="shared" si="65"/>
        <v>1</v>
      </c>
      <c r="C927" s="117" t="str">
        <f>CAD!$D$12</f>
        <v>VENDA DE IMÓVEIS</v>
      </c>
      <c r="D927" s="41">
        <v>0</v>
      </c>
      <c r="E927" s="41">
        <v>0</v>
      </c>
      <c r="F927" s="41">
        <v>0</v>
      </c>
      <c r="G927" s="41">
        <v>0</v>
      </c>
      <c r="H927" s="41">
        <v>0</v>
      </c>
      <c r="I927" s="41">
        <v>0</v>
      </c>
      <c r="J927" s="41">
        <v>0</v>
      </c>
      <c r="K927" s="41">
        <v>0</v>
      </c>
      <c r="L927" s="41">
        <v>0</v>
      </c>
      <c r="M927" s="41">
        <v>0</v>
      </c>
      <c r="N927" s="41">
        <v>0</v>
      </c>
      <c r="O927" s="41">
        <v>0</v>
      </c>
      <c r="P927" s="50">
        <f t="shared" si="66"/>
        <v>0</v>
      </c>
    </row>
    <row r="928" spans="1:20" hidden="1" x14ac:dyDescent="0.25">
      <c r="A928" s="306">
        <f>IF(B928=1,A921,"")</f>
        <v>2034</v>
      </c>
      <c r="B928" s="43">
        <f t="shared" si="65"/>
        <v>1</v>
      </c>
      <c r="C928" s="117" t="str">
        <f>CAD!$D$13</f>
        <v>13º SALÁRIO</v>
      </c>
      <c r="D928" s="41">
        <v>0</v>
      </c>
      <c r="E928" s="41">
        <v>0</v>
      </c>
      <c r="F928" s="41">
        <v>0</v>
      </c>
      <c r="G928" s="41">
        <v>0</v>
      </c>
      <c r="H928" s="41">
        <v>0</v>
      </c>
      <c r="I928" s="41">
        <v>0</v>
      </c>
      <c r="J928" s="41">
        <v>0</v>
      </c>
      <c r="K928" s="41">
        <v>0</v>
      </c>
      <c r="L928" s="41">
        <v>0</v>
      </c>
      <c r="M928" s="41">
        <v>0</v>
      </c>
      <c r="N928" s="41">
        <v>0</v>
      </c>
      <c r="O928" s="41">
        <v>0</v>
      </c>
      <c r="P928" s="50">
        <f t="shared" si="66"/>
        <v>0</v>
      </c>
    </row>
    <row r="929" spans="1:16" hidden="1" x14ac:dyDescent="0.25">
      <c r="A929" s="306">
        <f>IF(B929=1,A921,"")</f>
        <v>2034</v>
      </c>
      <c r="B929" s="43">
        <f t="shared" si="65"/>
        <v>1</v>
      </c>
      <c r="C929" s="117" t="str">
        <f>CAD!$D$14</f>
        <v>FÉRIAS</v>
      </c>
      <c r="D929" s="41">
        <v>0</v>
      </c>
      <c r="E929" s="41">
        <v>0</v>
      </c>
      <c r="F929" s="41">
        <v>0</v>
      </c>
      <c r="G929" s="41">
        <v>0</v>
      </c>
      <c r="H929" s="41">
        <v>0</v>
      </c>
      <c r="I929" s="41">
        <v>0</v>
      </c>
      <c r="J929" s="41">
        <v>0</v>
      </c>
      <c r="K929" s="41">
        <v>0</v>
      </c>
      <c r="L929" s="41">
        <v>0</v>
      </c>
      <c r="M929" s="41">
        <v>0</v>
      </c>
      <c r="N929" s="41">
        <v>0</v>
      </c>
      <c r="O929" s="41">
        <v>0</v>
      </c>
      <c r="P929" s="50">
        <f t="shared" si="66"/>
        <v>0</v>
      </c>
    </row>
    <row r="930" spans="1:16" hidden="1" x14ac:dyDescent="0.25">
      <c r="A930" s="306">
        <f>IF(B930=1,A921,"")</f>
        <v>2034</v>
      </c>
      <c r="B930" s="43">
        <f t="shared" si="65"/>
        <v>1</v>
      </c>
      <c r="C930" s="117" t="str">
        <f>CAD!$D$15</f>
        <v>RENDIMENTOS</v>
      </c>
      <c r="D930" s="41">
        <v>0</v>
      </c>
      <c r="E930" s="41">
        <v>0</v>
      </c>
      <c r="F930" s="41">
        <v>0</v>
      </c>
      <c r="G930" s="41">
        <v>0</v>
      </c>
      <c r="H930" s="41">
        <v>0</v>
      </c>
      <c r="I930" s="41">
        <v>0</v>
      </c>
      <c r="J930" s="41">
        <v>0</v>
      </c>
      <c r="K930" s="41">
        <v>0</v>
      </c>
      <c r="L930" s="41">
        <v>0</v>
      </c>
      <c r="M930" s="41">
        <v>0</v>
      </c>
      <c r="N930" s="41">
        <v>0</v>
      </c>
      <c r="O930" s="41">
        <v>0</v>
      </c>
      <c r="P930" s="50">
        <f t="shared" si="66"/>
        <v>0</v>
      </c>
    </row>
    <row r="931" spans="1:16" hidden="1" x14ac:dyDescent="0.25">
      <c r="A931" s="306" t="str">
        <f>IF(B931=1,A921,"")</f>
        <v/>
      </c>
      <c r="B931" s="43" t="str">
        <f t="shared" si="65"/>
        <v/>
      </c>
      <c r="C931" s="117">
        <f>CAD!$D$16</f>
        <v>0</v>
      </c>
      <c r="D931" s="41">
        <v>0</v>
      </c>
      <c r="E931" s="41">
        <v>0</v>
      </c>
      <c r="F931" s="41">
        <v>0</v>
      </c>
      <c r="G931" s="41">
        <v>0</v>
      </c>
      <c r="H931" s="41">
        <v>0</v>
      </c>
      <c r="I931" s="41">
        <v>0</v>
      </c>
      <c r="J931" s="41">
        <v>0</v>
      </c>
      <c r="K931" s="41">
        <v>0</v>
      </c>
      <c r="L931" s="41">
        <v>0</v>
      </c>
      <c r="M931" s="41">
        <v>0</v>
      </c>
      <c r="N931" s="41">
        <v>0</v>
      </c>
      <c r="O931" s="41">
        <v>0</v>
      </c>
      <c r="P931" s="50">
        <f t="shared" si="66"/>
        <v>0</v>
      </c>
    </row>
    <row r="932" spans="1:16" hidden="1" x14ac:dyDescent="0.25">
      <c r="A932" s="306" t="str">
        <f>IF(B932=1,A921,"")</f>
        <v/>
      </c>
      <c r="B932" s="43" t="str">
        <f t="shared" si="65"/>
        <v/>
      </c>
      <c r="C932" s="117">
        <f>CAD!$D$17</f>
        <v>0</v>
      </c>
      <c r="D932" s="41">
        <v>0</v>
      </c>
      <c r="E932" s="41">
        <v>0</v>
      </c>
      <c r="F932" s="41">
        <v>0</v>
      </c>
      <c r="G932" s="41">
        <v>0</v>
      </c>
      <c r="H932" s="41">
        <v>0</v>
      </c>
      <c r="I932" s="41">
        <v>0</v>
      </c>
      <c r="J932" s="41">
        <v>0</v>
      </c>
      <c r="K932" s="41">
        <v>0</v>
      </c>
      <c r="L932" s="41">
        <v>0</v>
      </c>
      <c r="M932" s="41">
        <v>0</v>
      </c>
      <c r="N932" s="41">
        <v>0</v>
      </c>
      <c r="O932" s="41">
        <v>0</v>
      </c>
      <c r="P932" s="50">
        <f t="shared" si="66"/>
        <v>0</v>
      </c>
    </row>
    <row r="933" spans="1:16" hidden="1" x14ac:dyDescent="0.25">
      <c r="A933" s="306" t="str">
        <f>IF(B933=1,A921,"")</f>
        <v/>
      </c>
      <c r="B933" s="43" t="str">
        <f t="shared" si="65"/>
        <v/>
      </c>
      <c r="C933" s="117">
        <f>CAD!$D$18</f>
        <v>0</v>
      </c>
      <c r="D933" s="41">
        <v>0</v>
      </c>
      <c r="E933" s="41">
        <v>0</v>
      </c>
      <c r="F933" s="41">
        <v>0</v>
      </c>
      <c r="G933" s="41">
        <v>0</v>
      </c>
      <c r="H933" s="41">
        <v>0</v>
      </c>
      <c r="I933" s="41">
        <v>0</v>
      </c>
      <c r="J933" s="41">
        <v>0</v>
      </c>
      <c r="K933" s="41">
        <v>0</v>
      </c>
      <c r="L933" s="41">
        <v>0</v>
      </c>
      <c r="M933" s="41">
        <v>0</v>
      </c>
      <c r="N933" s="41">
        <v>0</v>
      </c>
      <c r="O933" s="41">
        <v>0</v>
      </c>
      <c r="P933" s="50">
        <f t="shared" si="66"/>
        <v>0</v>
      </c>
    </row>
    <row r="934" spans="1:16" hidden="1" x14ac:dyDescent="0.25">
      <c r="A934" s="306" t="str">
        <f>IF(B934=1,A921,"")</f>
        <v/>
      </c>
      <c r="B934" s="43" t="str">
        <f t="shared" si="65"/>
        <v/>
      </c>
      <c r="C934" s="117">
        <f>CAD!$D$19</f>
        <v>0</v>
      </c>
      <c r="D934" s="41">
        <v>0</v>
      </c>
      <c r="E934" s="41">
        <v>0</v>
      </c>
      <c r="F934" s="41">
        <v>0</v>
      </c>
      <c r="G934" s="41">
        <v>0</v>
      </c>
      <c r="H934" s="41">
        <v>0</v>
      </c>
      <c r="I934" s="41">
        <v>0</v>
      </c>
      <c r="J934" s="41">
        <v>0</v>
      </c>
      <c r="K934" s="41">
        <v>0</v>
      </c>
      <c r="L934" s="41">
        <v>0</v>
      </c>
      <c r="M934" s="41">
        <v>0</v>
      </c>
      <c r="N934" s="41">
        <v>0</v>
      </c>
      <c r="O934" s="41">
        <v>0</v>
      </c>
      <c r="P934" s="50">
        <f t="shared" si="66"/>
        <v>0</v>
      </c>
    </row>
    <row r="935" spans="1:16" hidden="1" x14ac:dyDescent="0.25">
      <c r="A935" s="306" t="str">
        <f>IF(B935=1,A921,"")</f>
        <v/>
      </c>
      <c r="B935" s="43" t="str">
        <f t="shared" si="65"/>
        <v/>
      </c>
      <c r="C935" s="117">
        <f>CAD!$D$20</f>
        <v>0</v>
      </c>
      <c r="D935" s="41">
        <v>0</v>
      </c>
      <c r="E935" s="41">
        <v>0</v>
      </c>
      <c r="F935" s="41">
        <v>0</v>
      </c>
      <c r="G935" s="41">
        <v>0</v>
      </c>
      <c r="H935" s="41">
        <v>0</v>
      </c>
      <c r="I935" s="41">
        <v>0</v>
      </c>
      <c r="J935" s="41">
        <v>0</v>
      </c>
      <c r="K935" s="41">
        <v>0</v>
      </c>
      <c r="L935" s="41">
        <v>0</v>
      </c>
      <c r="M935" s="41">
        <v>0</v>
      </c>
      <c r="N935" s="41">
        <v>0</v>
      </c>
      <c r="O935" s="41">
        <v>0</v>
      </c>
      <c r="P935" s="50">
        <f t="shared" si="66"/>
        <v>0</v>
      </c>
    </row>
    <row r="936" spans="1:16" hidden="1" x14ac:dyDescent="0.25">
      <c r="A936" s="306" t="str">
        <f>IF(B936=1,A921,"")</f>
        <v/>
      </c>
      <c r="B936" s="43" t="str">
        <f t="shared" si="65"/>
        <v/>
      </c>
      <c r="C936" s="117">
        <f>CAD!$D$21</f>
        <v>0</v>
      </c>
      <c r="D936" s="41">
        <v>0</v>
      </c>
      <c r="E936" s="41">
        <v>0</v>
      </c>
      <c r="F936" s="41">
        <v>0</v>
      </c>
      <c r="G936" s="41">
        <v>0</v>
      </c>
      <c r="H936" s="41">
        <v>0</v>
      </c>
      <c r="I936" s="41">
        <v>0</v>
      </c>
      <c r="J936" s="41">
        <v>0</v>
      </c>
      <c r="K936" s="41">
        <v>0</v>
      </c>
      <c r="L936" s="41">
        <v>0</v>
      </c>
      <c r="M936" s="41">
        <v>0</v>
      </c>
      <c r="N936" s="41">
        <v>0</v>
      </c>
      <c r="O936" s="41">
        <v>0</v>
      </c>
      <c r="P936" s="50">
        <f t="shared" si="66"/>
        <v>0</v>
      </c>
    </row>
    <row r="937" spans="1:16" hidden="1" x14ac:dyDescent="0.25">
      <c r="A937" s="306" t="str">
        <f>IF(B937=1,A921,"")</f>
        <v/>
      </c>
      <c r="B937" s="43" t="str">
        <f t="shared" si="65"/>
        <v/>
      </c>
      <c r="C937" s="117">
        <f>CAD!$D$22</f>
        <v>0</v>
      </c>
      <c r="D937" s="41">
        <v>0</v>
      </c>
      <c r="E937" s="41">
        <v>0</v>
      </c>
      <c r="F937" s="41">
        <v>0</v>
      </c>
      <c r="G937" s="41">
        <v>0</v>
      </c>
      <c r="H937" s="41">
        <v>0</v>
      </c>
      <c r="I937" s="41">
        <v>0</v>
      </c>
      <c r="J937" s="41">
        <v>0</v>
      </c>
      <c r="K937" s="41">
        <v>0</v>
      </c>
      <c r="L937" s="41">
        <v>0</v>
      </c>
      <c r="M937" s="41">
        <v>0</v>
      </c>
      <c r="N937" s="41">
        <v>0</v>
      </c>
      <c r="O937" s="41">
        <v>0</v>
      </c>
      <c r="P937" s="50">
        <f t="shared" si="66"/>
        <v>0</v>
      </c>
    </row>
    <row r="938" spans="1:16" hidden="1" x14ac:dyDescent="0.25">
      <c r="A938" s="306" t="str">
        <f>IF(B938=1,A921,"")</f>
        <v/>
      </c>
      <c r="B938" s="43" t="str">
        <f t="shared" si="65"/>
        <v/>
      </c>
      <c r="C938" s="117">
        <f>CAD!$D$23</f>
        <v>0</v>
      </c>
      <c r="D938" s="41">
        <v>0</v>
      </c>
      <c r="E938" s="41">
        <v>0</v>
      </c>
      <c r="F938" s="41">
        <v>0</v>
      </c>
      <c r="G938" s="41">
        <v>0</v>
      </c>
      <c r="H938" s="41">
        <v>0</v>
      </c>
      <c r="I938" s="41">
        <v>0</v>
      </c>
      <c r="J938" s="41">
        <v>0</v>
      </c>
      <c r="K938" s="41">
        <v>0</v>
      </c>
      <c r="L938" s="41">
        <v>0</v>
      </c>
      <c r="M938" s="41">
        <v>0</v>
      </c>
      <c r="N938" s="41">
        <v>0</v>
      </c>
      <c r="O938" s="41">
        <v>0</v>
      </c>
      <c r="P938" s="50">
        <f t="shared" si="66"/>
        <v>0</v>
      </c>
    </row>
    <row r="939" spans="1:16" hidden="1" x14ac:dyDescent="0.25">
      <c r="A939" s="306" t="str">
        <f>IF(B939=1,A921,"")</f>
        <v/>
      </c>
      <c r="B939" s="43" t="str">
        <f t="shared" si="65"/>
        <v/>
      </c>
      <c r="C939" s="117">
        <f>CAD!$D$24</f>
        <v>0</v>
      </c>
      <c r="D939" s="41">
        <v>0</v>
      </c>
      <c r="E939" s="41">
        <v>0</v>
      </c>
      <c r="F939" s="41">
        <v>0</v>
      </c>
      <c r="G939" s="41">
        <v>0</v>
      </c>
      <c r="H939" s="41">
        <v>0</v>
      </c>
      <c r="I939" s="41">
        <v>0</v>
      </c>
      <c r="J939" s="41">
        <v>0</v>
      </c>
      <c r="K939" s="41">
        <v>0</v>
      </c>
      <c r="L939" s="41">
        <v>0</v>
      </c>
      <c r="M939" s="41">
        <v>0</v>
      </c>
      <c r="N939" s="41">
        <v>0</v>
      </c>
      <c r="O939" s="41">
        <v>0</v>
      </c>
      <c r="P939" s="50">
        <f t="shared" si="66"/>
        <v>0</v>
      </c>
    </row>
    <row r="940" spans="1:16" hidden="1" x14ac:dyDescent="0.25">
      <c r="A940" s="306" t="str">
        <f>IF(B940=1,A921,"")</f>
        <v/>
      </c>
      <c r="B940" s="43" t="str">
        <f t="shared" si="65"/>
        <v/>
      </c>
      <c r="C940" s="117">
        <f>CAD!$D$25</f>
        <v>0</v>
      </c>
      <c r="D940" s="41">
        <v>0</v>
      </c>
      <c r="E940" s="41">
        <v>0</v>
      </c>
      <c r="F940" s="41">
        <v>0</v>
      </c>
      <c r="G940" s="41">
        <v>0</v>
      </c>
      <c r="H940" s="41">
        <v>0</v>
      </c>
      <c r="I940" s="41">
        <v>0</v>
      </c>
      <c r="J940" s="41">
        <v>0</v>
      </c>
      <c r="K940" s="41">
        <v>0</v>
      </c>
      <c r="L940" s="41">
        <v>0</v>
      </c>
      <c r="M940" s="41">
        <v>0</v>
      </c>
      <c r="N940" s="41">
        <v>0</v>
      </c>
      <c r="O940" s="41">
        <v>0</v>
      </c>
      <c r="P940" s="50">
        <f t="shared" si="66"/>
        <v>0</v>
      </c>
    </row>
    <row r="941" spans="1:16" hidden="1" x14ac:dyDescent="0.25">
      <c r="A941" s="306" t="str">
        <f>IF(B941=1,A921,"")</f>
        <v/>
      </c>
      <c r="B941" s="43" t="str">
        <f t="shared" si="65"/>
        <v/>
      </c>
      <c r="C941" s="117">
        <f>CAD!$D$26</f>
        <v>0</v>
      </c>
      <c r="D941" s="41">
        <v>0</v>
      </c>
      <c r="E941" s="41">
        <v>0</v>
      </c>
      <c r="F941" s="41">
        <v>0</v>
      </c>
      <c r="G941" s="41">
        <v>0</v>
      </c>
      <c r="H941" s="41">
        <v>0</v>
      </c>
      <c r="I941" s="41">
        <v>0</v>
      </c>
      <c r="J941" s="41">
        <v>0</v>
      </c>
      <c r="K941" s="41">
        <v>0</v>
      </c>
      <c r="L941" s="41">
        <v>0</v>
      </c>
      <c r="M941" s="41">
        <v>0</v>
      </c>
      <c r="N941" s="41">
        <v>0</v>
      </c>
      <c r="O941" s="41">
        <v>0</v>
      </c>
      <c r="P941" s="50">
        <f t="shared" si="66"/>
        <v>0</v>
      </c>
    </row>
    <row r="942" spans="1:16" hidden="1" x14ac:dyDescent="0.25">
      <c r="A942" s="306" t="str">
        <f>IF(B942=1,A921,"")</f>
        <v/>
      </c>
      <c r="B942" s="43" t="str">
        <f t="shared" si="65"/>
        <v/>
      </c>
      <c r="C942" s="117">
        <f>CAD!$D$27</f>
        <v>0</v>
      </c>
      <c r="D942" s="41">
        <v>0</v>
      </c>
      <c r="E942" s="41">
        <v>0</v>
      </c>
      <c r="F942" s="41">
        <v>0</v>
      </c>
      <c r="G942" s="41">
        <v>0</v>
      </c>
      <c r="H942" s="41">
        <v>0</v>
      </c>
      <c r="I942" s="41">
        <v>0</v>
      </c>
      <c r="J942" s="41">
        <v>0</v>
      </c>
      <c r="K942" s="41">
        <v>0</v>
      </c>
      <c r="L942" s="41">
        <v>0</v>
      </c>
      <c r="M942" s="41">
        <v>0</v>
      </c>
      <c r="N942" s="41">
        <v>0</v>
      </c>
      <c r="O942" s="41">
        <v>0</v>
      </c>
      <c r="P942" s="50">
        <f t="shared" si="66"/>
        <v>0</v>
      </c>
    </row>
    <row r="943" spans="1:16" hidden="1" x14ac:dyDescent="0.25">
      <c r="A943" s="306" t="str">
        <f>IF(B943=1,A921,"")</f>
        <v/>
      </c>
      <c r="B943" s="43" t="str">
        <f t="shared" si="65"/>
        <v/>
      </c>
      <c r="C943" s="117">
        <f>CAD!$D$28</f>
        <v>0</v>
      </c>
      <c r="D943" s="41">
        <v>0</v>
      </c>
      <c r="E943" s="41">
        <v>0</v>
      </c>
      <c r="F943" s="41">
        <v>0</v>
      </c>
      <c r="G943" s="41">
        <v>0</v>
      </c>
      <c r="H943" s="41">
        <v>0</v>
      </c>
      <c r="I943" s="41">
        <v>0</v>
      </c>
      <c r="J943" s="41">
        <v>0</v>
      </c>
      <c r="K943" s="41">
        <v>0</v>
      </c>
      <c r="L943" s="41">
        <v>0</v>
      </c>
      <c r="M943" s="41">
        <v>0</v>
      </c>
      <c r="N943" s="41">
        <v>0</v>
      </c>
      <c r="O943" s="41">
        <v>0</v>
      </c>
      <c r="P943" s="50">
        <f t="shared" si="66"/>
        <v>0</v>
      </c>
    </row>
    <row r="944" spans="1:16" hidden="1" x14ac:dyDescent="0.25">
      <c r="A944" s="306" t="str">
        <f>IF(B944=1,A921,"")</f>
        <v/>
      </c>
      <c r="B944" s="43" t="str">
        <f t="shared" si="65"/>
        <v/>
      </c>
      <c r="C944" s="117">
        <f>CAD!$D$29</f>
        <v>0</v>
      </c>
      <c r="D944" s="41">
        <v>0</v>
      </c>
      <c r="E944" s="41">
        <v>0</v>
      </c>
      <c r="F944" s="41">
        <v>0</v>
      </c>
      <c r="G944" s="41">
        <v>0</v>
      </c>
      <c r="H944" s="41">
        <v>0</v>
      </c>
      <c r="I944" s="41">
        <v>0</v>
      </c>
      <c r="J944" s="41">
        <v>0</v>
      </c>
      <c r="K944" s="41">
        <v>0</v>
      </c>
      <c r="L944" s="41">
        <v>0</v>
      </c>
      <c r="M944" s="41">
        <v>0</v>
      </c>
      <c r="N944" s="41">
        <v>0</v>
      </c>
      <c r="O944" s="41">
        <v>0</v>
      </c>
      <c r="P944" s="50">
        <f t="shared" si="66"/>
        <v>0</v>
      </c>
    </row>
    <row r="945" spans="1:16" hidden="1" x14ac:dyDescent="0.25">
      <c r="A945" s="306" t="str">
        <f>IF(B945=1,A921,"")</f>
        <v/>
      </c>
      <c r="B945" s="43" t="str">
        <f t="shared" si="65"/>
        <v/>
      </c>
      <c r="C945" s="117">
        <f>CAD!$D$30</f>
        <v>0</v>
      </c>
      <c r="D945" s="41">
        <v>0</v>
      </c>
      <c r="E945" s="41">
        <v>0</v>
      </c>
      <c r="F945" s="41">
        <v>0</v>
      </c>
      <c r="G945" s="41">
        <v>0</v>
      </c>
      <c r="H945" s="41">
        <v>0</v>
      </c>
      <c r="I945" s="41">
        <v>0</v>
      </c>
      <c r="J945" s="41">
        <v>0</v>
      </c>
      <c r="K945" s="41">
        <v>0</v>
      </c>
      <c r="L945" s="41">
        <v>0</v>
      </c>
      <c r="M945" s="41">
        <v>0</v>
      </c>
      <c r="N945" s="41">
        <v>0</v>
      </c>
      <c r="O945" s="41">
        <v>0</v>
      </c>
      <c r="P945" s="50">
        <f t="shared" si="66"/>
        <v>0</v>
      </c>
    </row>
    <row r="946" spans="1:16" hidden="1" x14ac:dyDescent="0.25">
      <c r="A946" s="306" t="str">
        <f>IF(B946=1,A921,"")</f>
        <v/>
      </c>
      <c r="B946" s="43" t="str">
        <f t="shared" si="65"/>
        <v/>
      </c>
      <c r="C946" s="117">
        <f>CAD!$D$31</f>
        <v>0</v>
      </c>
      <c r="D946" s="41">
        <v>0</v>
      </c>
      <c r="E946" s="41">
        <v>0</v>
      </c>
      <c r="F946" s="41">
        <v>0</v>
      </c>
      <c r="G946" s="41">
        <v>0</v>
      </c>
      <c r="H946" s="41">
        <v>0</v>
      </c>
      <c r="I946" s="41">
        <v>0</v>
      </c>
      <c r="J946" s="41">
        <v>0</v>
      </c>
      <c r="K946" s="41">
        <v>0</v>
      </c>
      <c r="L946" s="41">
        <v>0</v>
      </c>
      <c r="M946" s="41">
        <v>0</v>
      </c>
      <c r="N946" s="41">
        <v>0</v>
      </c>
      <c r="O946" s="41">
        <v>0</v>
      </c>
      <c r="P946" s="50">
        <f t="shared" si="66"/>
        <v>0</v>
      </c>
    </row>
    <row r="947" spans="1:16" hidden="1" x14ac:dyDescent="0.25">
      <c r="A947" s="306" t="str">
        <f>IF(B947=1,A921,"")</f>
        <v/>
      </c>
      <c r="B947" s="43" t="str">
        <f t="shared" si="65"/>
        <v/>
      </c>
      <c r="C947" s="117">
        <f>CAD!$F$7</f>
        <v>0</v>
      </c>
      <c r="D947" s="41">
        <v>0</v>
      </c>
      <c r="E947" s="41">
        <v>0</v>
      </c>
      <c r="F947" s="41">
        <v>0</v>
      </c>
      <c r="G947" s="41">
        <v>0</v>
      </c>
      <c r="H947" s="41">
        <v>0</v>
      </c>
      <c r="I947" s="41">
        <v>0</v>
      </c>
      <c r="J947" s="41">
        <v>0</v>
      </c>
      <c r="K947" s="41">
        <v>0</v>
      </c>
      <c r="L947" s="41">
        <v>0</v>
      </c>
      <c r="M947" s="41">
        <v>0</v>
      </c>
      <c r="N947" s="41">
        <v>0</v>
      </c>
      <c r="O947" s="41">
        <v>0</v>
      </c>
      <c r="P947" s="50">
        <f t="shared" si="66"/>
        <v>0</v>
      </c>
    </row>
    <row r="948" spans="1:16" hidden="1" x14ac:dyDescent="0.25">
      <c r="A948" s="306" t="str">
        <f>IF(B948=1,A921,"")</f>
        <v/>
      </c>
      <c r="B948" s="43" t="str">
        <f t="shared" si="65"/>
        <v/>
      </c>
      <c r="C948" s="117">
        <f>CAD!$F$8</f>
        <v>0</v>
      </c>
      <c r="D948" s="41">
        <v>0</v>
      </c>
      <c r="E948" s="41">
        <v>0</v>
      </c>
      <c r="F948" s="41">
        <v>0</v>
      </c>
      <c r="G948" s="41">
        <v>0</v>
      </c>
      <c r="H948" s="41">
        <v>0</v>
      </c>
      <c r="I948" s="41">
        <v>0</v>
      </c>
      <c r="J948" s="41">
        <v>0</v>
      </c>
      <c r="K948" s="41">
        <v>0</v>
      </c>
      <c r="L948" s="41">
        <v>0</v>
      </c>
      <c r="M948" s="41">
        <v>0</v>
      </c>
      <c r="N948" s="41">
        <v>0</v>
      </c>
      <c r="O948" s="41">
        <v>0</v>
      </c>
      <c r="P948" s="50">
        <f t="shared" si="66"/>
        <v>0</v>
      </c>
    </row>
    <row r="949" spans="1:16" hidden="1" x14ac:dyDescent="0.25">
      <c r="A949" s="306" t="str">
        <f>IF(B949=1,A921,"")</f>
        <v/>
      </c>
      <c r="B949" s="43" t="str">
        <f t="shared" si="65"/>
        <v/>
      </c>
      <c r="C949" s="117">
        <f>CAD!$F$9</f>
        <v>0</v>
      </c>
      <c r="D949" s="41">
        <v>0</v>
      </c>
      <c r="E949" s="41">
        <v>0</v>
      </c>
      <c r="F949" s="41">
        <v>0</v>
      </c>
      <c r="G949" s="41">
        <v>0</v>
      </c>
      <c r="H949" s="41">
        <v>0</v>
      </c>
      <c r="I949" s="41">
        <v>0</v>
      </c>
      <c r="J949" s="41">
        <v>0</v>
      </c>
      <c r="K949" s="41">
        <v>0</v>
      </c>
      <c r="L949" s="41">
        <v>0</v>
      </c>
      <c r="M949" s="41">
        <v>0</v>
      </c>
      <c r="N949" s="41">
        <v>0</v>
      </c>
      <c r="O949" s="41">
        <v>0</v>
      </c>
      <c r="P949" s="50">
        <f t="shared" si="66"/>
        <v>0</v>
      </c>
    </row>
    <row r="950" spans="1:16" hidden="1" x14ac:dyDescent="0.25">
      <c r="A950" s="306" t="str">
        <f>IF(B950=1,A921,"")</f>
        <v/>
      </c>
      <c r="B950" s="43" t="str">
        <f t="shared" si="65"/>
        <v/>
      </c>
      <c r="C950" s="117">
        <f>CAD!$F$10</f>
        <v>0</v>
      </c>
      <c r="D950" s="41">
        <v>0</v>
      </c>
      <c r="E950" s="41">
        <v>0</v>
      </c>
      <c r="F950" s="41">
        <v>0</v>
      </c>
      <c r="G950" s="41">
        <v>0</v>
      </c>
      <c r="H950" s="41">
        <v>0</v>
      </c>
      <c r="I950" s="41">
        <v>0</v>
      </c>
      <c r="J950" s="41">
        <v>0</v>
      </c>
      <c r="K950" s="41">
        <v>0</v>
      </c>
      <c r="L950" s="41">
        <v>0</v>
      </c>
      <c r="M950" s="41">
        <v>0</v>
      </c>
      <c r="N950" s="41">
        <v>0</v>
      </c>
      <c r="O950" s="41">
        <v>0</v>
      </c>
      <c r="P950" s="50">
        <f t="shared" si="66"/>
        <v>0</v>
      </c>
    </row>
    <row r="951" spans="1:16" hidden="1" x14ac:dyDescent="0.25">
      <c r="A951" s="306" t="str">
        <f>IF(B951=1,A921,"")</f>
        <v/>
      </c>
      <c r="B951" s="43" t="str">
        <f t="shared" si="65"/>
        <v/>
      </c>
      <c r="C951" s="117">
        <f>CAD!$F$11</f>
        <v>0</v>
      </c>
      <c r="D951" s="41">
        <v>0</v>
      </c>
      <c r="E951" s="41">
        <v>0</v>
      </c>
      <c r="F951" s="41">
        <v>0</v>
      </c>
      <c r="G951" s="41">
        <v>0</v>
      </c>
      <c r="H951" s="41">
        <v>0</v>
      </c>
      <c r="I951" s="41">
        <v>0</v>
      </c>
      <c r="J951" s="41">
        <v>0</v>
      </c>
      <c r="K951" s="41">
        <v>0</v>
      </c>
      <c r="L951" s="41">
        <v>0</v>
      </c>
      <c r="M951" s="41">
        <v>0</v>
      </c>
      <c r="N951" s="41">
        <v>0</v>
      </c>
      <c r="O951" s="41">
        <v>0</v>
      </c>
      <c r="P951" s="50">
        <f t="shared" si="66"/>
        <v>0</v>
      </c>
    </row>
    <row r="952" spans="1:16" hidden="1" x14ac:dyDescent="0.25">
      <c r="A952" s="306" t="str">
        <f>IF(B952=1,A921,"")</f>
        <v/>
      </c>
      <c r="B952" s="43" t="str">
        <f t="shared" si="65"/>
        <v/>
      </c>
      <c r="C952" s="117">
        <f>CAD!$F$12</f>
        <v>0</v>
      </c>
      <c r="D952" s="41">
        <v>0</v>
      </c>
      <c r="E952" s="41">
        <v>0</v>
      </c>
      <c r="F952" s="41">
        <v>0</v>
      </c>
      <c r="G952" s="41">
        <v>0</v>
      </c>
      <c r="H952" s="41">
        <v>0</v>
      </c>
      <c r="I952" s="41">
        <v>0</v>
      </c>
      <c r="J952" s="41">
        <v>0</v>
      </c>
      <c r="K952" s="41">
        <v>0</v>
      </c>
      <c r="L952" s="41">
        <v>0</v>
      </c>
      <c r="M952" s="41">
        <v>0</v>
      </c>
      <c r="N952" s="41">
        <v>0</v>
      </c>
      <c r="O952" s="41">
        <v>0</v>
      </c>
      <c r="P952" s="50">
        <f t="shared" si="66"/>
        <v>0</v>
      </c>
    </row>
    <row r="953" spans="1:16" hidden="1" x14ac:dyDescent="0.25">
      <c r="A953" s="306" t="str">
        <f>IF(B953=1,A921,"")</f>
        <v/>
      </c>
      <c r="B953" s="43" t="str">
        <f t="shared" si="65"/>
        <v/>
      </c>
      <c r="C953" s="117">
        <f>CAD!$F$13</f>
        <v>0</v>
      </c>
      <c r="D953" s="41">
        <v>0</v>
      </c>
      <c r="E953" s="41">
        <v>0</v>
      </c>
      <c r="F953" s="41">
        <v>0</v>
      </c>
      <c r="G953" s="41">
        <v>0</v>
      </c>
      <c r="H953" s="41">
        <v>0</v>
      </c>
      <c r="I953" s="41">
        <v>0</v>
      </c>
      <c r="J953" s="41">
        <v>0</v>
      </c>
      <c r="K953" s="41">
        <v>0</v>
      </c>
      <c r="L953" s="41">
        <v>0</v>
      </c>
      <c r="M953" s="41">
        <v>0</v>
      </c>
      <c r="N953" s="41">
        <v>0</v>
      </c>
      <c r="O953" s="41">
        <v>0</v>
      </c>
      <c r="P953" s="50">
        <f t="shared" si="66"/>
        <v>0</v>
      </c>
    </row>
    <row r="954" spans="1:16" hidden="1" x14ac:dyDescent="0.25">
      <c r="A954" s="306" t="str">
        <f>IF(B954=1,A921,"")</f>
        <v/>
      </c>
      <c r="B954" s="43" t="str">
        <f t="shared" si="65"/>
        <v/>
      </c>
      <c r="C954" s="117">
        <f>CAD!$F$14</f>
        <v>0</v>
      </c>
      <c r="D954" s="41">
        <v>0</v>
      </c>
      <c r="E954" s="41">
        <v>0</v>
      </c>
      <c r="F954" s="41">
        <v>0</v>
      </c>
      <c r="G954" s="41">
        <v>0</v>
      </c>
      <c r="H954" s="41">
        <v>0</v>
      </c>
      <c r="I954" s="41">
        <v>0</v>
      </c>
      <c r="J954" s="41">
        <v>0</v>
      </c>
      <c r="K954" s="41">
        <v>0</v>
      </c>
      <c r="L954" s="41">
        <v>0</v>
      </c>
      <c r="M954" s="41">
        <v>0</v>
      </c>
      <c r="N954" s="41">
        <v>0</v>
      </c>
      <c r="O954" s="41">
        <v>0</v>
      </c>
      <c r="P954" s="50">
        <f t="shared" si="66"/>
        <v>0</v>
      </c>
    </row>
    <row r="955" spans="1:16" hidden="1" x14ac:dyDescent="0.25">
      <c r="A955" s="306" t="str">
        <f>IF(B955=1,A921,"")</f>
        <v/>
      </c>
      <c r="B955" s="43" t="str">
        <f t="shared" si="65"/>
        <v/>
      </c>
      <c r="C955" s="117">
        <f>CAD!$F$15</f>
        <v>0</v>
      </c>
      <c r="D955" s="41">
        <v>0</v>
      </c>
      <c r="E955" s="41">
        <v>0</v>
      </c>
      <c r="F955" s="41">
        <v>0</v>
      </c>
      <c r="G955" s="41">
        <v>0</v>
      </c>
      <c r="H955" s="41">
        <v>0</v>
      </c>
      <c r="I955" s="41">
        <v>0</v>
      </c>
      <c r="J955" s="41">
        <v>0</v>
      </c>
      <c r="K955" s="41">
        <v>0</v>
      </c>
      <c r="L955" s="41">
        <v>0</v>
      </c>
      <c r="M955" s="41">
        <v>0</v>
      </c>
      <c r="N955" s="41">
        <v>0</v>
      </c>
      <c r="O955" s="41">
        <v>0</v>
      </c>
      <c r="P955" s="50">
        <f t="shared" si="66"/>
        <v>0</v>
      </c>
    </row>
    <row r="956" spans="1:16" hidden="1" x14ac:dyDescent="0.25">
      <c r="A956" s="306" t="str">
        <f>IF(B956=1,A921,"")</f>
        <v/>
      </c>
      <c r="B956" s="43" t="str">
        <f t="shared" si="65"/>
        <v/>
      </c>
      <c r="C956" s="117">
        <f>CAD!$F$16</f>
        <v>0</v>
      </c>
      <c r="D956" s="41">
        <v>0</v>
      </c>
      <c r="E956" s="41">
        <v>0</v>
      </c>
      <c r="F956" s="41">
        <v>0</v>
      </c>
      <c r="G956" s="41">
        <v>0</v>
      </c>
      <c r="H956" s="41">
        <v>0</v>
      </c>
      <c r="I956" s="41">
        <v>0</v>
      </c>
      <c r="J956" s="41">
        <v>0</v>
      </c>
      <c r="K956" s="41">
        <v>0</v>
      </c>
      <c r="L956" s="41">
        <v>0</v>
      </c>
      <c r="M956" s="41">
        <v>0</v>
      </c>
      <c r="N956" s="41">
        <v>0</v>
      </c>
      <c r="O956" s="41">
        <v>0</v>
      </c>
      <c r="P956" s="50">
        <f t="shared" si="66"/>
        <v>0</v>
      </c>
    </row>
    <row r="957" spans="1:16" hidden="1" x14ac:dyDescent="0.25">
      <c r="A957" s="306" t="str">
        <f>IF(B957=1,A921,"")</f>
        <v/>
      </c>
      <c r="B957" s="43" t="str">
        <f t="shared" si="65"/>
        <v/>
      </c>
      <c r="C957" s="117">
        <f>CAD!$F$17</f>
        <v>0</v>
      </c>
      <c r="D957" s="41">
        <v>0</v>
      </c>
      <c r="E957" s="41">
        <v>0</v>
      </c>
      <c r="F957" s="41">
        <v>0</v>
      </c>
      <c r="G957" s="41">
        <v>0</v>
      </c>
      <c r="H957" s="41">
        <v>0</v>
      </c>
      <c r="I957" s="41">
        <v>0</v>
      </c>
      <c r="J957" s="41">
        <v>0</v>
      </c>
      <c r="K957" s="41">
        <v>0</v>
      </c>
      <c r="L957" s="41">
        <v>0</v>
      </c>
      <c r="M957" s="41">
        <v>0</v>
      </c>
      <c r="N957" s="41">
        <v>0</v>
      </c>
      <c r="O957" s="41">
        <v>0</v>
      </c>
      <c r="P957" s="50">
        <f t="shared" si="66"/>
        <v>0</v>
      </c>
    </row>
    <row r="958" spans="1:16" hidden="1" x14ac:dyDescent="0.25">
      <c r="A958" s="306" t="str">
        <f>IF(B958=1,A921,"")</f>
        <v/>
      </c>
      <c r="B958" s="43" t="str">
        <f t="shared" si="65"/>
        <v/>
      </c>
      <c r="C958" s="117">
        <f>CAD!$F$18</f>
        <v>0</v>
      </c>
      <c r="D958" s="41">
        <v>0</v>
      </c>
      <c r="E958" s="41">
        <v>0</v>
      </c>
      <c r="F958" s="41">
        <v>0</v>
      </c>
      <c r="G958" s="41">
        <v>0</v>
      </c>
      <c r="H958" s="41">
        <v>0</v>
      </c>
      <c r="I958" s="41">
        <v>0</v>
      </c>
      <c r="J958" s="41">
        <v>0</v>
      </c>
      <c r="K958" s="41">
        <v>0</v>
      </c>
      <c r="L958" s="41">
        <v>0</v>
      </c>
      <c r="M958" s="41">
        <v>0</v>
      </c>
      <c r="N958" s="41">
        <v>0</v>
      </c>
      <c r="O958" s="41">
        <v>0</v>
      </c>
      <c r="P958" s="50">
        <f t="shared" si="66"/>
        <v>0</v>
      </c>
    </row>
    <row r="959" spans="1:16" hidden="1" x14ac:dyDescent="0.25">
      <c r="A959" s="306" t="str">
        <f>IF(B959=1,A921,"")</f>
        <v/>
      </c>
      <c r="B959" s="43" t="str">
        <f t="shared" si="65"/>
        <v/>
      </c>
      <c r="C959" s="117">
        <f>CAD!$F$19</f>
        <v>0</v>
      </c>
      <c r="D959" s="41">
        <v>0</v>
      </c>
      <c r="E959" s="41">
        <v>0</v>
      </c>
      <c r="F959" s="41">
        <v>0</v>
      </c>
      <c r="G959" s="41">
        <v>0</v>
      </c>
      <c r="H959" s="41">
        <v>0</v>
      </c>
      <c r="I959" s="41">
        <v>0</v>
      </c>
      <c r="J959" s="41">
        <v>0</v>
      </c>
      <c r="K959" s="41">
        <v>0</v>
      </c>
      <c r="L959" s="41">
        <v>0</v>
      </c>
      <c r="M959" s="41">
        <v>0</v>
      </c>
      <c r="N959" s="41">
        <v>0</v>
      </c>
      <c r="O959" s="41">
        <v>0</v>
      </c>
      <c r="P959" s="50">
        <f t="shared" si="66"/>
        <v>0</v>
      </c>
    </row>
    <row r="960" spans="1:16" hidden="1" x14ac:dyDescent="0.25">
      <c r="A960" s="306" t="str">
        <f>IF(B960=1,A921,"")</f>
        <v/>
      </c>
      <c r="B960" s="43" t="str">
        <f t="shared" si="65"/>
        <v/>
      </c>
      <c r="C960" s="117">
        <f>CAD!$F$20</f>
        <v>0</v>
      </c>
      <c r="D960" s="41">
        <v>0</v>
      </c>
      <c r="E960" s="41">
        <v>0</v>
      </c>
      <c r="F960" s="41">
        <v>0</v>
      </c>
      <c r="G960" s="41">
        <v>0</v>
      </c>
      <c r="H960" s="41">
        <v>0</v>
      </c>
      <c r="I960" s="41">
        <v>0</v>
      </c>
      <c r="J960" s="41">
        <v>0</v>
      </c>
      <c r="K960" s="41">
        <v>0</v>
      </c>
      <c r="L960" s="41">
        <v>0</v>
      </c>
      <c r="M960" s="41">
        <v>0</v>
      </c>
      <c r="N960" s="41">
        <v>0</v>
      </c>
      <c r="O960" s="41">
        <v>0</v>
      </c>
      <c r="P960" s="50">
        <f t="shared" si="66"/>
        <v>0</v>
      </c>
    </row>
    <row r="961" spans="1:20" hidden="1" x14ac:dyDescent="0.25">
      <c r="A961" s="306" t="str">
        <f>IF(B961=1,A921,"")</f>
        <v/>
      </c>
      <c r="B961" s="43" t="str">
        <f t="shared" si="65"/>
        <v/>
      </c>
      <c r="C961" s="117">
        <f>CAD!$F$21</f>
        <v>0</v>
      </c>
      <c r="D961" s="41">
        <v>0</v>
      </c>
      <c r="E961" s="41">
        <v>0</v>
      </c>
      <c r="F961" s="41">
        <v>0</v>
      </c>
      <c r="G961" s="41">
        <v>0</v>
      </c>
      <c r="H961" s="41">
        <v>0</v>
      </c>
      <c r="I961" s="41">
        <v>0</v>
      </c>
      <c r="J961" s="41">
        <v>0</v>
      </c>
      <c r="K961" s="41">
        <v>0</v>
      </c>
      <c r="L961" s="41">
        <v>0</v>
      </c>
      <c r="M961" s="41">
        <v>0</v>
      </c>
      <c r="N961" s="41">
        <v>0</v>
      </c>
      <c r="O961" s="41">
        <v>0</v>
      </c>
      <c r="P961" s="50">
        <f t="shared" si="66"/>
        <v>0</v>
      </c>
    </row>
    <row r="962" spans="1:20" hidden="1" x14ac:dyDescent="0.25">
      <c r="A962" s="306" t="str">
        <f>IF(B962=1,A921,"")</f>
        <v/>
      </c>
      <c r="B962" s="43" t="str">
        <f t="shared" si="65"/>
        <v/>
      </c>
      <c r="C962" s="117">
        <f>CAD!$F$22</f>
        <v>0</v>
      </c>
      <c r="D962" s="41">
        <v>0</v>
      </c>
      <c r="E962" s="41">
        <v>0</v>
      </c>
      <c r="F962" s="41">
        <v>0</v>
      </c>
      <c r="G962" s="41">
        <v>0</v>
      </c>
      <c r="H962" s="41">
        <v>0</v>
      </c>
      <c r="I962" s="41">
        <v>0</v>
      </c>
      <c r="J962" s="41">
        <v>0</v>
      </c>
      <c r="K962" s="41">
        <v>0</v>
      </c>
      <c r="L962" s="41">
        <v>0</v>
      </c>
      <c r="M962" s="41">
        <v>0</v>
      </c>
      <c r="N962" s="41">
        <v>0</v>
      </c>
      <c r="O962" s="41">
        <v>0</v>
      </c>
      <c r="P962" s="50">
        <f t="shared" si="66"/>
        <v>0</v>
      </c>
    </row>
    <row r="963" spans="1:20" hidden="1" x14ac:dyDescent="0.25">
      <c r="A963" s="306" t="str">
        <f>IF(B963=1,A921,"")</f>
        <v/>
      </c>
      <c r="B963" s="43" t="str">
        <f t="shared" si="65"/>
        <v/>
      </c>
      <c r="C963" s="117">
        <f>CAD!$F$23</f>
        <v>0</v>
      </c>
      <c r="D963" s="41">
        <v>0</v>
      </c>
      <c r="E963" s="41">
        <v>0</v>
      </c>
      <c r="F963" s="41">
        <v>0</v>
      </c>
      <c r="G963" s="41">
        <v>0</v>
      </c>
      <c r="H963" s="41">
        <v>0</v>
      </c>
      <c r="I963" s="41">
        <v>0</v>
      </c>
      <c r="J963" s="41">
        <v>0</v>
      </c>
      <c r="K963" s="41">
        <v>0</v>
      </c>
      <c r="L963" s="41">
        <v>0</v>
      </c>
      <c r="M963" s="41">
        <v>0</v>
      </c>
      <c r="N963" s="41">
        <v>0</v>
      </c>
      <c r="O963" s="41">
        <v>0</v>
      </c>
      <c r="P963" s="50">
        <f t="shared" si="66"/>
        <v>0</v>
      </c>
    </row>
    <row r="964" spans="1:20" hidden="1" x14ac:dyDescent="0.25">
      <c r="A964" s="306" t="str">
        <f>IF(B964=1,A921,"")</f>
        <v/>
      </c>
      <c r="B964" s="43" t="str">
        <f t="shared" si="65"/>
        <v/>
      </c>
      <c r="C964" s="117">
        <f>CAD!$F$24</f>
        <v>0</v>
      </c>
      <c r="D964" s="41">
        <v>0</v>
      </c>
      <c r="E964" s="41">
        <v>0</v>
      </c>
      <c r="F964" s="41">
        <v>0</v>
      </c>
      <c r="G964" s="41">
        <v>0</v>
      </c>
      <c r="H964" s="41">
        <v>0</v>
      </c>
      <c r="I964" s="41">
        <v>0</v>
      </c>
      <c r="J964" s="41">
        <v>0</v>
      </c>
      <c r="K964" s="41">
        <v>0</v>
      </c>
      <c r="L964" s="41">
        <v>0</v>
      </c>
      <c r="M964" s="41">
        <v>0</v>
      </c>
      <c r="N964" s="41">
        <v>0</v>
      </c>
      <c r="O964" s="41">
        <v>0</v>
      </c>
      <c r="P964" s="50">
        <f t="shared" si="66"/>
        <v>0</v>
      </c>
    </row>
    <row r="965" spans="1:20" hidden="1" x14ac:dyDescent="0.25">
      <c r="A965" s="306" t="str">
        <f>IF(B965=1,A921,"")</f>
        <v/>
      </c>
      <c r="B965" s="43" t="str">
        <f t="shared" si="65"/>
        <v/>
      </c>
      <c r="C965" s="117">
        <f>CAD!$F$25</f>
        <v>0</v>
      </c>
      <c r="D965" s="41">
        <v>0</v>
      </c>
      <c r="E965" s="41">
        <v>0</v>
      </c>
      <c r="F965" s="41">
        <v>0</v>
      </c>
      <c r="G965" s="41">
        <v>0</v>
      </c>
      <c r="H965" s="41">
        <v>0</v>
      </c>
      <c r="I965" s="41">
        <v>0</v>
      </c>
      <c r="J965" s="41">
        <v>0</v>
      </c>
      <c r="K965" s="41">
        <v>0</v>
      </c>
      <c r="L965" s="41">
        <v>0</v>
      </c>
      <c r="M965" s="41">
        <v>0</v>
      </c>
      <c r="N965" s="41">
        <v>0</v>
      </c>
      <c r="O965" s="41">
        <v>0</v>
      </c>
      <c r="P965" s="50">
        <f t="shared" si="66"/>
        <v>0</v>
      </c>
    </row>
    <row r="966" spans="1:20" hidden="1" x14ac:dyDescent="0.25">
      <c r="A966" s="306" t="str">
        <f>IF(B966=1,A921,"")</f>
        <v/>
      </c>
      <c r="B966" s="43" t="str">
        <f t="shared" si="65"/>
        <v/>
      </c>
      <c r="C966" s="117">
        <f>CAD!$F$26</f>
        <v>0</v>
      </c>
      <c r="D966" s="41">
        <v>0</v>
      </c>
      <c r="E966" s="41">
        <v>0</v>
      </c>
      <c r="F966" s="41">
        <v>0</v>
      </c>
      <c r="G966" s="41">
        <v>0</v>
      </c>
      <c r="H966" s="41">
        <v>0</v>
      </c>
      <c r="I966" s="41">
        <v>0</v>
      </c>
      <c r="J966" s="41">
        <v>0</v>
      </c>
      <c r="K966" s="41">
        <v>0</v>
      </c>
      <c r="L966" s="41">
        <v>0</v>
      </c>
      <c r="M966" s="41">
        <v>0</v>
      </c>
      <c r="N966" s="41">
        <v>0</v>
      </c>
      <c r="O966" s="41">
        <v>0</v>
      </c>
      <c r="P966" s="50">
        <f t="shared" si="66"/>
        <v>0</v>
      </c>
    </row>
    <row r="967" spans="1:20" hidden="1" x14ac:dyDescent="0.25">
      <c r="A967" s="306" t="str">
        <f>IF(B967=1,A921,"")</f>
        <v/>
      </c>
      <c r="B967" s="43" t="str">
        <f t="shared" si="65"/>
        <v/>
      </c>
      <c r="C967" s="117">
        <f>CAD!$F$27</f>
        <v>0</v>
      </c>
      <c r="D967" s="41">
        <v>0</v>
      </c>
      <c r="E967" s="41">
        <v>0</v>
      </c>
      <c r="F967" s="41">
        <v>0</v>
      </c>
      <c r="G967" s="41">
        <v>0</v>
      </c>
      <c r="H967" s="41">
        <v>0</v>
      </c>
      <c r="I967" s="41">
        <v>0</v>
      </c>
      <c r="J967" s="41">
        <v>0</v>
      </c>
      <c r="K967" s="41">
        <v>0</v>
      </c>
      <c r="L967" s="41">
        <v>0</v>
      </c>
      <c r="M967" s="41">
        <v>0</v>
      </c>
      <c r="N967" s="41">
        <v>0</v>
      </c>
      <c r="O967" s="41">
        <v>0</v>
      </c>
      <c r="P967" s="50">
        <f t="shared" si="66"/>
        <v>0</v>
      </c>
    </row>
    <row r="968" spans="1:20" hidden="1" x14ac:dyDescent="0.25">
      <c r="A968" s="306" t="str">
        <f>IF(B968=1,A921,"")</f>
        <v/>
      </c>
      <c r="B968" s="43" t="str">
        <f t="shared" si="65"/>
        <v/>
      </c>
      <c r="C968" s="117">
        <f>CAD!$F$28</f>
        <v>0</v>
      </c>
      <c r="D968" s="41">
        <v>0</v>
      </c>
      <c r="E968" s="41">
        <v>0</v>
      </c>
      <c r="F968" s="41">
        <v>0</v>
      </c>
      <c r="G968" s="41">
        <v>0</v>
      </c>
      <c r="H968" s="41">
        <v>0</v>
      </c>
      <c r="I968" s="41">
        <v>0</v>
      </c>
      <c r="J968" s="41">
        <v>0</v>
      </c>
      <c r="K968" s="41">
        <v>0</v>
      </c>
      <c r="L968" s="41">
        <v>0</v>
      </c>
      <c r="M968" s="41">
        <v>0</v>
      </c>
      <c r="N968" s="41">
        <v>0</v>
      </c>
      <c r="O968" s="41">
        <v>0</v>
      </c>
      <c r="P968" s="50">
        <f t="shared" si="66"/>
        <v>0</v>
      </c>
    </row>
    <row r="969" spans="1:20" hidden="1" x14ac:dyDescent="0.25">
      <c r="A969" s="306" t="str">
        <f>IF(B969=1,A921,"")</f>
        <v/>
      </c>
      <c r="B969" s="43" t="str">
        <f t="shared" si="65"/>
        <v/>
      </c>
      <c r="C969" s="117">
        <f>CAD!$F$29</f>
        <v>0</v>
      </c>
      <c r="D969" s="41">
        <v>0</v>
      </c>
      <c r="E969" s="41">
        <v>0</v>
      </c>
      <c r="F969" s="41">
        <v>0</v>
      </c>
      <c r="G969" s="41">
        <v>0</v>
      </c>
      <c r="H969" s="41">
        <v>0</v>
      </c>
      <c r="I969" s="41">
        <v>0</v>
      </c>
      <c r="J969" s="41">
        <v>0</v>
      </c>
      <c r="K969" s="41">
        <v>0</v>
      </c>
      <c r="L969" s="41">
        <v>0</v>
      </c>
      <c r="M969" s="41">
        <v>0</v>
      </c>
      <c r="N969" s="41">
        <v>0</v>
      </c>
      <c r="O969" s="41">
        <v>0</v>
      </c>
      <c r="P969" s="50">
        <f t="shared" si="66"/>
        <v>0</v>
      </c>
    </row>
    <row r="970" spans="1:20" hidden="1" x14ac:dyDescent="0.25">
      <c r="A970" s="306" t="str">
        <f>IF(B970=1,A921,"")</f>
        <v/>
      </c>
      <c r="B970" s="43" t="str">
        <f t="shared" si="65"/>
        <v/>
      </c>
      <c r="C970" s="117">
        <f>CAD!$F$30</f>
        <v>0</v>
      </c>
      <c r="D970" s="41">
        <v>0</v>
      </c>
      <c r="E970" s="41">
        <v>0</v>
      </c>
      <c r="F970" s="41">
        <v>0</v>
      </c>
      <c r="G970" s="41">
        <v>0</v>
      </c>
      <c r="H970" s="41">
        <v>0</v>
      </c>
      <c r="I970" s="41">
        <v>0</v>
      </c>
      <c r="J970" s="41">
        <v>0</v>
      </c>
      <c r="K970" s="41">
        <v>0</v>
      </c>
      <c r="L970" s="41">
        <v>0</v>
      </c>
      <c r="M970" s="41">
        <v>0</v>
      </c>
      <c r="N970" s="41">
        <v>0</v>
      </c>
      <c r="O970" s="41">
        <v>0</v>
      </c>
      <c r="P970" s="50">
        <f t="shared" si="66"/>
        <v>0</v>
      </c>
    </row>
    <row r="971" spans="1:20" hidden="1" x14ac:dyDescent="0.25">
      <c r="A971" s="306" t="str">
        <f>IF(B971=1,A921,"")</f>
        <v/>
      </c>
      <c r="B971" s="43" t="str">
        <f t="shared" si="65"/>
        <v/>
      </c>
      <c r="C971" s="117">
        <f>CAD!$F$31</f>
        <v>0</v>
      </c>
      <c r="D971" s="41">
        <v>0</v>
      </c>
      <c r="E971" s="41">
        <v>0</v>
      </c>
      <c r="F971" s="41">
        <v>0</v>
      </c>
      <c r="G971" s="41">
        <v>0</v>
      </c>
      <c r="H971" s="41">
        <v>0</v>
      </c>
      <c r="I971" s="41">
        <v>0</v>
      </c>
      <c r="J971" s="41">
        <v>0</v>
      </c>
      <c r="K971" s="41">
        <v>0</v>
      </c>
      <c r="L971" s="41">
        <v>0</v>
      </c>
      <c r="M971" s="41">
        <v>0</v>
      </c>
      <c r="N971" s="41">
        <v>0</v>
      </c>
      <c r="O971" s="41">
        <v>0</v>
      </c>
      <c r="P971" s="50">
        <f t="shared" si="66"/>
        <v>0</v>
      </c>
      <c r="T971" s="9"/>
    </row>
    <row r="972" spans="1:20" hidden="1" x14ac:dyDescent="0.25">
      <c r="A972" s="306">
        <f>A921</f>
        <v>2034</v>
      </c>
      <c r="P972" s="47"/>
    </row>
    <row r="973" spans="1:20" ht="15.75" hidden="1" thickBot="1" x14ac:dyDescent="0.3">
      <c r="A973" s="306">
        <f>A921</f>
        <v>2034</v>
      </c>
      <c r="C973" s="155" t="s">
        <v>208</v>
      </c>
      <c r="D973" s="156">
        <f>PREV_D!D907</f>
        <v>0</v>
      </c>
      <c r="E973" s="156">
        <f>PREV_D!E907</f>
        <v>0</v>
      </c>
      <c r="F973" s="156">
        <f>PREV_D!F907</f>
        <v>0</v>
      </c>
      <c r="G973" s="156">
        <f>PREV_D!G907</f>
        <v>0</v>
      </c>
      <c r="H973" s="156">
        <f>PREV_D!H907</f>
        <v>0</v>
      </c>
      <c r="I973" s="156">
        <f>PREV_D!I907</f>
        <v>0</v>
      </c>
      <c r="J973" s="156">
        <f>PREV_D!J907</f>
        <v>0</v>
      </c>
      <c r="K973" s="156">
        <f>PREV_D!K907</f>
        <v>0</v>
      </c>
      <c r="L973" s="156">
        <f>PREV_D!L907</f>
        <v>0</v>
      </c>
      <c r="M973" s="156">
        <f>PREV_D!M907</f>
        <v>0</v>
      </c>
      <c r="N973" s="156">
        <f>PREV_D!N907</f>
        <v>0</v>
      </c>
      <c r="O973" s="156">
        <f>PREV_D!O907</f>
        <v>0</v>
      </c>
      <c r="P973" s="157">
        <f>SUM(D973:O973)</f>
        <v>0</v>
      </c>
    </row>
    <row r="974" spans="1:20" hidden="1" x14ac:dyDescent="0.25">
      <c r="A974" s="306">
        <f>A921</f>
        <v>2034</v>
      </c>
      <c r="P974" s="47"/>
    </row>
    <row r="975" spans="1:20" hidden="1" x14ac:dyDescent="0.25">
      <c r="A975" s="306">
        <f>A921</f>
        <v>2034</v>
      </c>
      <c r="C975" s="74" t="s">
        <v>209</v>
      </c>
      <c r="D975" s="38">
        <f>D921-D973</f>
        <v>0</v>
      </c>
      <c r="E975" s="38">
        <f t="shared" ref="E975:P975" si="67">E921-E973</f>
        <v>0</v>
      </c>
      <c r="F975" s="38">
        <f t="shared" si="67"/>
        <v>0</v>
      </c>
      <c r="G975" s="38">
        <f t="shared" si="67"/>
        <v>0</v>
      </c>
      <c r="H975" s="38">
        <f t="shared" si="67"/>
        <v>0</v>
      </c>
      <c r="I975" s="38">
        <f t="shared" si="67"/>
        <v>0</v>
      </c>
      <c r="J975" s="38">
        <f t="shared" si="67"/>
        <v>0</v>
      </c>
      <c r="K975" s="38">
        <f t="shared" si="67"/>
        <v>0</v>
      </c>
      <c r="L975" s="38">
        <f t="shared" si="67"/>
        <v>0</v>
      </c>
      <c r="M975" s="38">
        <f t="shared" si="67"/>
        <v>0</v>
      </c>
      <c r="N975" s="38">
        <f t="shared" si="67"/>
        <v>0</v>
      </c>
      <c r="O975" s="38">
        <f t="shared" si="67"/>
        <v>0</v>
      </c>
      <c r="P975" s="48">
        <f t="shared" si="67"/>
        <v>0</v>
      </c>
    </row>
    <row r="976" spans="1:20" hidden="1" x14ac:dyDescent="0.25">
      <c r="A976" s="306"/>
    </row>
    <row r="977" spans="1:16" hidden="1" x14ac:dyDescent="0.25">
      <c r="A977" s="306"/>
    </row>
    <row r="978" spans="1:16" ht="15" hidden="1" customHeight="1" thickBot="1" x14ac:dyDescent="0.3">
      <c r="A978" s="306">
        <f>A921+1</f>
        <v>2035</v>
      </c>
      <c r="C978" s="158" t="s">
        <v>207</v>
      </c>
      <c r="D978" s="160">
        <f t="shared" ref="D978:P978" si="68">SUM(D979:D1028)</f>
        <v>0</v>
      </c>
      <c r="E978" s="160">
        <f t="shared" si="68"/>
        <v>0</v>
      </c>
      <c r="F978" s="160">
        <f t="shared" si="68"/>
        <v>0</v>
      </c>
      <c r="G978" s="160">
        <f t="shared" si="68"/>
        <v>0</v>
      </c>
      <c r="H978" s="160">
        <f t="shared" si="68"/>
        <v>0</v>
      </c>
      <c r="I978" s="160">
        <f t="shared" si="68"/>
        <v>0</v>
      </c>
      <c r="J978" s="160">
        <f t="shared" si="68"/>
        <v>0</v>
      </c>
      <c r="K978" s="160">
        <f t="shared" si="68"/>
        <v>0</v>
      </c>
      <c r="L978" s="160">
        <f t="shared" si="68"/>
        <v>0</v>
      </c>
      <c r="M978" s="160">
        <f t="shared" si="68"/>
        <v>0</v>
      </c>
      <c r="N978" s="160">
        <f t="shared" si="68"/>
        <v>0</v>
      </c>
      <c r="O978" s="160">
        <f t="shared" si="68"/>
        <v>0</v>
      </c>
      <c r="P978" s="160">
        <f t="shared" si="68"/>
        <v>0</v>
      </c>
    </row>
    <row r="979" spans="1:16" hidden="1" x14ac:dyDescent="0.25">
      <c r="A979" s="306">
        <f>IF(B979=1,A978,"")</f>
        <v>2035</v>
      </c>
      <c r="B979" s="43">
        <f>IF(C979&lt;&gt;0,1,"")</f>
        <v>1</v>
      </c>
      <c r="C979" s="154" t="str">
        <f>CAD!$D$7</f>
        <v>SALÁRIOS</v>
      </c>
      <c r="D979" s="42">
        <v>0</v>
      </c>
      <c r="E979" s="42">
        <v>0</v>
      </c>
      <c r="F979" s="42">
        <v>0</v>
      </c>
      <c r="G979" s="42">
        <v>0</v>
      </c>
      <c r="H979" s="42">
        <v>0</v>
      </c>
      <c r="I979" s="42">
        <v>0</v>
      </c>
      <c r="J979" s="42">
        <v>0</v>
      </c>
      <c r="K979" s="42">
        <v>0</v>
      </c>
      <c r="L979" s="42">
        <v>0</v>
      </c>
      <c r="M979" s="42">
        <v>0</v>
      </c>
      <c r="N979" s="42">
        <v>0</v>
      </c>
      <c r="O979" s="42">
        <v>0</v>
      </c>
      <c r="P979" s="115">
        <f>SUM(D979:O979)</f>
        <v>0</v>
      </c>
    </row>
    <row r="980" spans="1:16" hidden="1" x14ac:dyDescent="0.25">
      <c r="A980" s="306">
        <f>IF(B980=1,A978,"")</f>
        <v>2035</v>
      </c>
      <c r="B980" s="43">
        <f t="shared" ref="B980:B1028" si="69">IF(C980&lt;&gt;0,1,"")</f>
        <v>1</v>
      </c>
      <c r="C980" s="154" t="str">
        <f>CAD!$D$8</f>
        <v>RELATÓRIOS</v>
      </c>
      <c r="D980" s="42">
        <v>0</v>
      </c>
      <c r="E980" s="42">
        <v>0</v>
      </c>
      <c r="F980" s="42">
        <v>0</v>
      </c>
      <c r="G980" s="42">
        <v>0</v>
      </c>
      <c r="H980" s="42">
        <v>0</v>
      </c>
      <c r="I980" s="42">
        <v>0</v>
      </c>
      <c r="J980" s="42">
        <v>0</v>
      </c>
      <c r="K980" s="42">
        <v>0</v>
      </c>
      <c r="L980" s="42">
        <v>0</v>
      </c>
      <c r="M980" s="42">
        <v>0</v>
      </c>
      <c r="N980" s="42">
        <v>0</v>
      </c>
      <c r="O980" s="42">
        <v>0</v>
      </c>
      <c r="P980" s="50">
        <f t="shared" ref="P980:P1028" si="70">SUM(D980:O980)</f>
        <v>0</v>
      </c>
    </row>
    <row r="981" spans="1:16" hidden="1" x14ac:dyDescent="0.25">
      <c r="A981" s="306">
        <f>IF(B981=1,A978,"")</f>
        <v>2035</v>
      </c>
      <c r="B981" s="43">
        <f t="shared" si="69"/>
        <v>1</v>
      </c>
      <c r="C981" s="117" t="str">
        <f>CAD!$D$9</f>
        <v>HORAS EXTRAS</v>
      </c>
      <c r="D981" s="41">
        <v>0</v>
      </c>
      <c r="E981" s="41">
        <v>0</v>
      </c>
      <c r="F981" s="41">
        <v>0</v>
      </c>
      <c r="G981" s="41">
        <v>0</v>
      </c>
      <c r="H981" s="41">
        <v>0</v>
      </c>
      <c r="I981" s="41">
        <v>0</v>
      </c>
      <c r="J981" s="41">
        <v>0</v>
      </c>
      <c r="K981" s="41">
        <v>0</v>
      </c>
      <c r="L981" s="41">
        <v>0</v>
      </c>
      <c r="M981" s="41">
        <v>0</v>
      </c>
      <c r="N981" s="41">
        <v>0</v>
      </c>
      <c r="O981" s="41">
        <v>0</v>
      </c>
      <c r="P981" s="50">
        <f t="shared" si="70"/>
        <v>0</v>
      </c>
    </row>
    <row r="982" spans="1:16" hidden="1" x14ac:dyDescent="0.25">
      <c r="A982" s="306">
        <f>IF(B982=1,A978,"")</f>
        <v>2035</v>
      </c>
      <c r="B982" s="43">
        <f t="shared" si="69"/>
        <v>1</v>
      </c>
      <c r="C982" s="117" t="str">
        <f>CAD!$D$10</f>
        <v>OUTROS</v>
      </c>
      <c r="D982" s="41">
        <v>0</v>
      </c>
      <c r="E982" s="41">
        <v>0</v>
      </c>
      <c r="F982" s="41">
        <v>0</v>
      </c>
      <c r="G982" s="41">
        <v>0</v>
      </c>
      <c r="H982" s="41">
        <v>0</v>
      </c>
      <c r="I982" s="41">
        <v>0</v>
      </c>
      <c r="J982" s="41">
        <v>0</v>
      </c>
      <c r="K982" s="41">
        <v>0</v>
      </c>
      <c r="L982" s="41">
        <v>0</v>
      </c>
      <c r="M982" s="41">
        <v>0</v>
      </c>
      <c r="N982" s="41">
        <v>0</v>
      </c>
      <c r="O982" s="41">
        <v>0</v>
      </c>
      <c r="P982" s="50">
        <f t="shared" si="70"/>
        <v>0</v>
      </c>
    </row>
    <row r="983" spans="1:16" hidden="1" x14ac:dyDescent="0.25">
      <c r="A983" s="306">
        <f>IF(B983=1,A978,"")</f>
        <v>2035</v>
      </c>
      <c r="B983" s="43">
        <f t="shared" si="69"/>
        <v>1</v>
      </c>
      <c r="C983" s="117" t="str">
        <f>CAD!$D$11</f>
        <v>ALUGUÉIS</v>
      </c>
      <c r="D983" s="41">
        <v>0</v>
      </c>
      <c r="E983" s="41">
        <v>0</v>
      </c>
      <c r="F983" s="41">
        <v>0</v>
      </c>
      <c r="G983" s="41">
        <v>0</v>
      </c>
      <c r="H983" s="41">
        <v>0</v>
      </c>
      <c r="I983" s="41">
        <v>0</v>
      </c>
      <c r="J983" s="41">
        <v>0</v>
      </c>
      <c r="K983" s="41">
        <v>0</v>
      </c>
      <c r="L983" s="41">
        <v>0</v>
      </c>
      <c r="M983" s="41">
        <v>0</v>
      </c>
      <c r="N983" s="41">
        <v>0</v>
      </c>
      <c r="O983" s="41">
        <v>0</v>
      </c>
      <c r="P983" s="50">
        <f t="shared" si="70"/>
        <v>0</v>
      </c>
    </row>
    <row r="984" spans="1:16" hidden="1" x14ac:dyDescent="0.25">
      <c r="A984" s="306">
        <f>IF(B984=1,A978,"")</f>
        <v>2035</v>
      </c>
      <c r="B984" s="43">
        <f t="shared" si="69"/>
        <v>1</v>
      </c>
      <c r="C984" s="117" t="str">
        <f>CAD!$D$12</f>
        <v>VENDA DE IMÓVEIS</v>
      </c>
      <c r="D984" s="41">
        <v>0</v>
      </c>
      <c r="E984" s="41">
        <v>0</v>
      </c>
      <c r="F984" s="41">
        <v>0</v>
      </c>
      <c r="G984" s="41">
        <v>0</v>
      </c>
      <c r="H984" s="41">
        <v>0</v>
      </c>
      <c r="I984" s="41">
        <v>0</v>
      </c>
      <c r="J984" s="41">
        <v>0</v>
      </c>
      <c r="K984" s="41">
        <v>0</v>
      </c>
      <c r="L984" s="41">
        <v>0</v>
      </c>
      <c r="M984" s="41">
        <v>0</v>
      </c>
      <c r="N984" s="41">
        <v>0</v>
      </c>
      <c r="O984" s="41">
        <v>0</v>
      </c>
      <c r="P984" s="50">
        <f t="shared" si="70"/>
        <v>0</v>
      </c>
    </row>
    <row r="985" spans="1:16" hidden="1" x14ac:dyDescent="0.25">
      <c r="A985" s="306">
        <f>IF(B985=1,A978,"")</f>
        <v>2035</v>
      </c>
      <c r="B985" s="43">
        <f t="shared" si="69"/>
        <v>1</v>
      </c>
      <c r="C985" s="117" t="str">
        <f>CAD!$D$13</f>
        <v>13º SALÁRIO</v>
      </c>
      <c r="D985" s="41">
        <v>0</v>
      </c>
      <c r="E985" s="41">
        <v>0</v>
      </c>
      <c r="F985" s="41">
        <v>0</v>
      </c>
      <c r="G985" s="41">
        <v>0</v>
      </c>
      <c r="H985" s="41">
        <v>0</v>
      </c>
      <c r="I985" s="41">
        <v>0</v>
      </c>
      <c r="J985" s="41">
        <v>0</v>
      </c>
      <c r="K985" s="41">
        <v>0</v>
      </c>
      <c r="L985" s="41">
        <v>0</v>
      </c>
      <c r="M985" s="41">
        <v>0</v>
      </c>
      <c r="N985" s="41">
        <v>0</v>
      </c>
      <c r="O985" s="41">
        <v>0</v>
      </c>
      <c r="P985" s="50">
        <f t="shared" si="70"/>
        <v>0</v>
      </c>
    </row>
    <row r="986" spans="1:16" hidden="1" x14ac:dyDescent="0.25">
      <c r="A986" s="306">
        <f>IF(B986=1,A978,"")</f>
        <v>2035</v>
      </c>
      <c r="B986" s="43">
        <f t="shared" si="69"/>
        <v>1</v>
      </c>
      <c r="C986" s="117" t="str">
        <f>CAD!$D$14</f>
        <v>FÉRIAS</v>
      </c>
      <c r="D986" s="41">
        <v>0</v>
      </c>
      <c r="E986" s="41">
        <v>0</v>
      </c>
      <c r="F986" s="41">
        <v>0</v>
      </c>
      <c r="G986" s="41">
        <v>0</v>
      </c>
      <c r="H986" s="41">
        <v>0</v>
      </c>
      <c r="I986" s="41">
        <v>0</v>
      </c>
      <c r="J986" s="41">
        <v>0</v>
      </c>
      <c r="K986" s="41">
        <v>0</v>
      </c>
      <c r="L986" s="41">
        <v>0</v>
      </c>
      <c r="M986" s="41">
        <v>0</v>
      </c>
      <c r="N986" s="41">
        <v>0</v>
      </c>
      <c r="O986" s="41">
        <v>0</v>
      </c>
      <c r="P986" s="50">
        <f t="shared" si="70"/>
        <v>0</v>
      </c>
    </row>
    <row r="987" spans="1:16" hidden="1" x14ac:dyDescent="0.25">
      <c r="A987" s="306">
        <f>IF(B987=1,A978,"")</f>
        <v>2035</v>
      </c>
      <c r="B987" s="43">
        <f t="shared" si="69"/>
        <v>1</v>
      </c>
      <c r="C987" s="117" t="str">
        <f>CAD!$D$15</f>
        <v>RENDIMENTOS</v>
      </c>
      <c r="D987" s="41">
        <v>0</v>
      </c>
      <c r="E987" s="41">
        <v>0</v>
      </c>
      <c r="F987" s="41">
        <v>0</v>
      </c>
      <c r="G987" s="41">
        <v>0</v>
      </c>
      <c r="H987" s="41">
        <v>0</v>
      </c>
      <c r="I987" s="41">
        <v>0</v>
      </c>
      <c r="J987" s="41">
        <v>0</v>
      </c>
      <c r="K987" s="41">
        <v>0</v>
      </c>
      <c r="L987" s="41">
        <v>0</v>
      </c>
      <c r="M987" s="41">
        <v>0</v>
      </c>
      <c r="N987" s="41">
        <v>0</v>
      </c>
      <c r="O987" s="41">
        <v>0</v>
      </c>
      <c r="P987" s="50">
        <f t="shared" si="70"/>
        <v>0</v>
      </c>
    </row>
    <row r="988" spans="1:16" hidden="1" x14ac:dyDescent="0.25">
      <c r="A988" s="306" t="str">
        <f>IF(B988=1,A978,"")</f>
        <v/>
      </c>
      <c r="B988" s="43" t="str">
        <f t="shared" si="69"/>
        <v/>
      </c>
      <c r="C988" s="117">
        <f>CAD!$D$16</f>
        <v>0</v>
      </c>
      <c r="D988" s="41">
        <v>0</v>
      </c>
      <c r="E988" s="41">
        <v>0</v>
      </c>
      <c r="F988" s="41">
        <v>0</v>
      </c>
      <c r="G988" s="41">
        <v>0</v>
      </c>
      <c r="H988" s="41">
        <v>0</v>
      </c>
      <c r="I988" s="41">
        <v>0</v>
      </c>
      <c r="J988" s="41">
        <v>0</v>
      </c>
      <c r="K988" s="41">
        <v>0</v>
      </c>
      <c r="L988" s="41">
        <v>0</v>
      </c>
      <c r="M988" s="41">
        <v>0</v>
      </c>
      <c r="N988" s="41">
        <v>0</v>
      </c>
      <c r="O988" s="41">
        <v>0</v>
      </c>
      <c r="P988" s="50">
        <f t="shared" si="70"/>
        <v>0</v>
      </c>
    </row>
    <row r="989" spans="1:16" hidden="1" x14ac:dyDescent="0.25">
      <c r="A989" s="306" t="str">
        <f>IF(B989=1,A978,"")</f>
        <v/>
      </c>
      <c r="B989" s="43" t="str">
        <f t="shared" si="69"/>
        <v/>
      </c>
      <c r="C989" s="117">
        <f>CAD!$D$17</f>
        <v>0</v>
      </c>
      <c r="D989" s="41">
        <v>0</v>
      </c>
      <c r="E989" s="41">
        <v>0</v>
      </c>
      <c r="F989" s="41">
        <v>0</v>
      </c>
      <c r="G989" s="41">
        <v>0</v>
      </c>
      <c r="H989" s="41">
        <v>0</v>
      </c>
      <c r="I989" s="41">
        <v>0</v>
      </c>
      <c r="J989" s="41">
        <v>0</v>
      </c>
      <c r="K989" s="41">
        <v>0</v>
      </c>
      <c r="L989" s="41">
        <v>0</v>
      </c>
      <c r="M989" s="41">
        <v>0</v>
      </c>
      <c r="N989" s="41">
        <v>0</v>
      </c>
      <c r="O989" s="41">
        <v>0</v>
      </c>
      <c r="P989" s="50">
        <f t="shared" si="70"/>
        <v>0</v>
      </c>
    </row>
    <row r="990" spans="1:16" hidden="1" x14ac:dyDescent="0.25">
      <c r="A990" s="306" t="str">
        <f>IF(B990=1,A978,"")</f>
        <v/>
      </c>
      <c r="B990" s="43" t="str">
        <f t="shared" si="69"/>
        <v/>
      </c>
      <c r="C990" s="117">
        <f>CAD!$D$18</f>
        <v>0</v>
      </c>
      <c r="D990" s="41">
        <v>0</v>
      </c>
      <c r="E990" s="41">
        <v>0</v>
      </c>
      <c r="F990" s="41">
        <v>0</v>
      </c>
      <c r="G990" s="41">
        <v>0</v>
      </c>
      <c r="H990" s="41">
        <v>0</v>
      </c>
      <c r="I990" s="41">
        <v>0</v>
      </c>
      <c r="J990" s="41">
        <v>0</v>
      </c>
      <c r="K990" s="41">
        <v>0</v>
      </c>
      <c r="L990" s="41">
        <v>0</v>
      </c>
      <c r="M990" s="41">
        <v>0</v>
      </c>
      <c r="N990" s="41">
        <v>0</v>
      </c>
      <c r="O990" s="41">
        <v>0</v>
      </c>
      <c r="P990" s="50">
        <f t="shared" si="70"/>
        <v>0</v>
      </c>
    </row>
    <row r="991" spans="1:16" hidden="1" x14ac:dyDescent="0.25">
      <c r="A991" s="306" t="str">
        <f>IF(B991=1,A978,"")</f>
        <v/>
      </c>
      <c r="B991" s="43" t="str">
        <f t="shared" si="69"/>
        <v/>
      </c>
      <c r="C991" s="117">
        <f>CAD!$D$19</f>
        <v>0</v>
      </c>
      <c r="D991" s="41">
        <v>0</v>
      </c>
      <c r="E991" s="41">
        <v>0</v>
      </c>
      <c r="F991" s="41">
        <v>0</v>
      </c>
      <c r="G991" s="41">
        <v>0</v>
      </c>
      <c r="H991" s="41">
        <v>0</v>
      </c>
      <c r="I991" s="41">
        <v>0</v>
      </c>
      <c r="J991" s="41">
        <v>0</v>
      </c>
      <c r="K991" s="41">
        <v>0</v>
      </c>
      <c r="L991" s="41">
        <v>0</v>
      </c>
      <c r="M991" s="41">
        <v>0</v>
      </c>
      <c r="N991" s="41">
        <v>0</v>
      </c>
      <c r="O991" s="41">
        <v>0</v>
      </c>
      <c r="P991" s="50">
        <f t="shared" si="70"/>
        <v>0</v>
      </c>
    </row>
    <row r="992" spans="1:16" hidden="1" x14ac:dyDescent="0.25">
      <c r="A992" s="306" t="str">
        <f>IF(B992=1,A978,"")</f>
        <v/>
      </c>
      <c r="B992" s="43" t="str">
        <f t="shared" si="69"/>
        <v/>
      </c>
      <c r="C992" s="117">
        <f>CAD!$D$20</f>
        <v>0</v>
      </c>
      <c r="D992" s="41">
        <v>0</v>
      </c>
      <c r="E992" s="41">
        <v>0</v>
      </c>
      <c r="F992" s="41">
        <v>0</v>
      </c>
      <c r="G992" s="41">
        <v>0</v>
      </c>
      <c r="H992" s="41">
        <v>0</v>
      </c>
      <c r="I992" s="41">
        <v>0</v>
      </c>
      <c r="J992" s="41">
        <v>0</v>
      </c>
      <c r="K992" s="41">
        <v>0</v>
      </c>
      <c r="L992" s="41">
        <v>0</v>
      </c>
      <c r="M992" s="41">
        <v>0</v>
      </c>
      <c r="N992" s="41">
        <v>0</v>
      </c>
      <c r="O992" s="41">
        <v>0</v>
      </c>
      <c r="P992" s="50">
        <f t="shared" si="70"/>
        <v>0</v>
      </c>
    </row>
    <row r="993" spans="1:16" hidden="1" x14ac:dyDescent="0.25">
      <c r="A993" s="306" t="str">
        <f>IF(B993=1,A978,"")</f>
        <v/>
      </c>
      <c r="B993" s="43" t="str">
        <f t="shared" si="69"/>
        <v/>
      </c>
      <c r="C993" s="117">
        <f>CAD!$D$21</f>
        <v>0</v>
      </c>
      <c r="D993" s="41">
        <v>0</v>
      </c>
      <c r="E993" s="41">
        <v>0</v>
      </c>
      <c r="F993" s="41">
        <v>0</v>
      </c>
      <c r="G993" s="41">
        <v>0</v>
      </c>
      <c r="H993" s="41">
        <v>0</v>
      </c>
      <c r="I993" s="41">
        <v>0</v>
      </c>
      <c r="J993" s="41">
        <v>0</v>
      </c>
      <c r="K993" s="41">
        <v>0</v>
      </c>
      <c r="L993" s="41">
        <v>0</v>
      </c>
      <c r="M993" s="41">
        <v>0</v>
      </c>
      <c r="N993" s="41">
        <v>0</v>
      </c>
      <c r="O993" s="41">
        <v>0</v>
      </c>
      <c r="P993" s="50">
        <f t="shared" si="70"/>
        <v>0</v>
      </c>
    </row>
    <row r="994" spans="1:16" hidden="1" x14ac:dyDescent="0.25">
      <c r="A994" s="306" t="str">
        <f>IF(B994=1,A978,"")</f>
        <v/>
      </c>
      <c r="B994" s="43" t="str">
        <f t="shared" si="69"/>
        <v/>
      </c>
      <c r="C994" s="117">
        <f>CAD!$D$22</f>
        <v>0</v>
      </c>
      <c r="D994" s="41">
        <v>0</v>
      </c>
      <c r="E994" s="41">
        <v>0</v>
      </c>
      <c r="F994" s="41">
        <v>0</v>
      </c>
      <c r="G994" s="41">
        <v>0</v>
      </c>
      <c r="H994" s="41">
        <v>0</v>
      </c>
      <c r="I994" s="41">
        <v>0</v>
      </c>
      <c r="J994" s="41">
        <v>0</v>
      </c>
      <c r="K994" s="41">
        <v>0</v>
      </c>
      <c r="L994" s="41">
        <v>0</v>
      </c>
      <c r="M994" s="41">
        <v>0</v>
      </c>
      <c r="N994" s="41">
        <v>0</v>
      </c>
      <c r="O994" s="41">
        <v>0</v>
      </c>
      <c r="P994" s="50">
        <f t="shared" si="70"/>
        <v>0</v>
      </c>
    </row>
    <row r="995" spans="1:16" hidden="1" x14ac:dyDescent="0.25">
      <c r="A995" s="306" t="str">
        <f>IF(B995=1,A978,"")</f>
        <v/>
      </c>
      <c r="B995" s="43" t="str">
        <f t="shared" si="69"/>
        <v/>
      </c>
      <c r="C995" s="117">
        <f>CAD!$D$23</f>
        <v>0</v>
      </c>
      <c r="D995" s="41">
        <v>0</v>
      </c>
      <c r="E995" s="41">
        <v>0</v>
      </c>
      <c r="F995" s="41">
        <v>0</v>
      </c>
      <c r="G995" s="41">
        <v>0</v>
      </c>
      <c r="H995" s="41">
        <v>0</v>
      </c>
      <c r="I995" s="41">
        <v>0</v>
      </c>
      <c r="J995" s="41">
        <v>0</v>
      </c>
      <c r="K995" s="41">
        <v>0</v>
      </c>
      <c r="L995" s="41">
        <v>0</v>
      </c>
      <c r="M995" s="41">
        <v>0</v>
      </c>
      <c r="N995" s="41">
        <v>0</v>
      </c>
      <c r="O995" s="41">
        <v>0</v>
      </c>
      <c r="P995" s="50">
        <f t="shared" si="70"/>
        <v>0</v>
      </c>
    </row>
    <row r="996" spans="1:16" hidden="1" x14ac:dyDescent="0.25">
      <c r="A996" s="306" t="str">
        <f>IF(B996=1,A978,"")</f>
        <v/>
      </c>
      <c r="B996" s="43" t="str">
        <f t="shared" si="69"/>
        <v/>
      </c>
      <c r="C996" s="117">
        <f>CAD!$D$24</f>
        <v>0</v>
      </c>
      <c r="D996" s="41">
        <v>0</v>
      </c>
      <c r="E996" s="41">
        <v>0</v>
      </c>
      <c r="F996" s="41">
        <v>0</v>
      </c>
      <c r="G996" s="41">
        <v>0</v>
      </c>
      <c r="H996" s="41">
        <v>0</v>
      </c>
      <c r="I996" s="41">
        <v>0</v>
      </c>
      <c r="J996" s="41">
        <v>0</v>
      </c>
      <c r="K996" s="41">
        <v>0</v>
      </c>
      <c r="L996" s="41">
        <v>0</v>
      </c>
      <c r="M996" s="41">
        <v>0</v>
      </c>
      <c r="N996" s="41">
        <v>0</v>
      </c>
      <c r="O996" s="41">
        <v>0</v>
      </c>
      <c r="P996" s="50">
        <f t="shared" si="70"/>
        <v>0</v>
      </c>
    </row>
    <row r="997" spans="1:16" hidden="1" x14ac:dyDescent="0.25">
      <c r="A997" s="306" t="str">
        <f>IF(B997=1,A978,"")</f>
        <v/>
      </c>
      <c r="B997" s="43" t="str">
        <f t="shared" si="69"/>
        <v/>
      </c>
      <c r="C997" s="117">
        <f>CAD!$D$25</f>
        <v>0</v>
      </c>
      <c r="D997" s="41">
        <v>0</v>
      </c>
      <c r="E997" s="41">
        <v>0</v>
      </c>
      <c r="F997" s="41">
        <v>0</v>
      </c>
      <c r="G997" s="41">
        <v>0</v>
      </c>
      <c r="H997" s="41">
        <v>0</v>
      </c>
      <c r="I997" s="41">
        <v>0</v>
      </c>
      <c r="J997" s="41">
        <v>0</v>
      </c>
      <c r="K997" s="41">
        <v>0</v>
      </c>
      <c r="L997" s="41">
        <v>0</v>
      </c>
      <c r="M997" s="41">
        <v>0</v>
      </c>
      <c r="N997" s="41">
        <v>0</v>
      </c>
      <c r="O997" s="41">
        <v>0</v>
      </c>
      <c r="P997" s="50">
        <f t="shared" si="70"/>
        <v>0</v>
      </c>
    </row>
    <row r="998" spans="1:16" hidden="1" x14ac:dyDescent="0.25">
      <c r="A998" s="306" t="str">
        <f>IF(B998=1,A978,"")</f>
        <v/>
      </c>
      <c r="B998" s="43" t="str">
        <f t="shared" si="69"/>
        <v/>
      </c>
      <c r="C998" s="117">
        <f>CAD!$D$26</f>
        <v>0</v>
      </c>
      <c r="D998" s="41">
        <v>0</v>
      </c>
      <c r="E998" s="41">
        <v>0</v>
      </c>
      <c r="F998" s="41">
        <v>0</v>
      </c>
      <c r="G998" s="41">
        <v>0</v>
      </c>
      <c r="H998" s="41">
        <v>0</v>
      </c>
      <c r="I998" s="41">
        <v>0</v>
      </c>
      <c r="J998" s="41">
        <v>0</v>
      </c>
      <c r="K998" s="41">
        <v>0</v>
      </c>
      <c r="L998" s="41">
        <v>0</v>
      </c>
      <c r="M998" s="41">
        <v>0</v>
      </c>
      <c r="N998" s="41">
        <v>0</v>
      </c>
      <c r="O998" s="41">
        <v>0</v>
      </c>
      <c r="P998" s="50">
        <f t="shared" si="70"/>
        <v>0</v>
      </c>
    </row>
    <row r="999" spans="1:16" hidden="1" x14ac:dyDescent="0.25">
      <c r="A999" s="306" t="str">
        <f>IF(B999=1,A978,"")</f>
        <v/>
      </c>
      <c r="B999" s="43" t="str">
        <f t="shared" si="69"/>
        <v/>
      </c>
      <c r="C999" s="117">
        <f>CAD!$D$27</f>
        <v>0</v>
      </c>
      <c r="D999" s="41">
        <v>0</v>
      </c>
      <c r="E999" s="41">
        <v>0</v>
      </c>
      <c r="F999" s="41">
        <v>0</v>
      </c>
      <c r="G999" s="41">
        <v>0</v>
      </c>
      <c r="H999" s="41">
        <v>0</v>
      </c>
      <c r="I999" s="41">
        <v>0</v>
      </c>
      <c r="J999" s="41">
        <v>0</v>
      </c>
      <c r="K999" s="41">
        <v>0</v>
      </c>
      <c r="L999" s="41">
        <v>0</v>
      </c>
      <c r="M999" s="41">
        <v>0</v>
      </c>
      <c r="N999" s="41">
        <v>0</v>
      </c>
      <c r="O999" s="41">
        <v>0</v>
      </c>
      <c r="P999" s="50">
        <f t="shared" si="70"/>
        <v>0</v>
      </c>
    </row>
    <row r="1000" spans="1:16" hidden="1" x14ac:dyDescent="0.25">
      <c r="A1000" s="306" t="str">
        <f>IF(B1000=1,A978,"")</f>
        <v/>
      </c>
      <c r="B1000" s="43" t="str">
        <f t="shared" si="69"/>
        <v/>
      </c>
      <c r="C1000" s="117">
        <f>CAD!$D$28</f>
        <v>0</v>
      </c>
      <c r="D1000" s="41">
        <v>0</v>
      </c>
      <c r="E1000" s="41">
        <v>0</v>
      </c>
      <c r="F1000" s="41">
        <v>0</v>
      </c>
      <c r="G1000" s="41">
        <v>0</v>
      </c>
      <c r="H1000" s="41">
        <v>0</v>
      </c>
      <c r="I1000" s="41">
        <v>0</v>
      </c>
      <c r="J1000" s="41">
        <v>0</v>
      </c>
      <c r="K1000" s="41">
        <v>0</v>
      </c>
      <c r="L1000" s="41">
        <v>0</v>
      </c>
      <c r="M1000" s="41">
        <v>0</v>
      </c>
      <c r="N1000" s="41">
        <v>0</v>
      </c>
      <c r="O1000" s="41">
        <v>0</v>
      </c>
      <c r="P1000" s="50">
        <f t="shared" si="70"/>
        <v>0</v>
      </c>
    </row>
    <row r="1001" spans="1:16" hidden="1" x14ac:dyDescent="0.25">
      <c r="A1001" s="306" t="str">
        <f>IF(B1001=1,A978,"")</f>
        <v/>
      </c>
      <c r="B1001" s="43" t="str">
        <f t="shared" si="69"/>
        <v/>
      </c>
      <c r="C1001" s="117">
        <f>CAD!$D$29</f>
        <v>0</v>
      </c>
      <c r="D1001" s="41">
        <v>0</v>
      </c>
      <c r="E1001" s="41">
        <v>0</v>
      </c>
      <c r="F1001" s="41">
        <v>0</v>
      </c>
      <c r="G1001" s="41">
        <v>0</v>
      </c>
      <c r="H1001" s="41">
        <v>0</v>
      </c>
      <c r="I1001" s="41">
        <v>0</v>
      </c>
      <c r="J1001" s="41">
        <v>0</v>
      </c>
      <c r="K1001" s="41">
        <v>0</v>
      </c>
      <c r="L1001" s="41">
        <v>0</v>
      </c>
      <c r="M1001" s="41">
        <v>0</v>
      </c>
      <c r="N1001" s="41">
        <v>0</v>
      </c>
      <c r="O1001" s="41">
        <v>0</v>
      </c>
      <c r="P1001" s="50">
        <f t="shared" si="70"/>
        <v>0</v>
      </c>
    </row>
    <row r="1002" spans="1:16" hidden="1" x14ac:dyDescent="0.25">
      <c r="A1002" s="306" t="str">
        <f>IF(B1002=1,A978,"")</f>
        <v/>
      </c>
      <c r="B1002" s="43" t="str">
        <f t="shared" si="69"/>
        <v/>
      </c>
      <c r="C1002" s="117">
        <f>CAD!$D$30</f>
        <v>0</v>
      </c>
      <c r="D1002" s="41">
        <v>0</v>
      </c>
      <c r="E1002" s="41">
        <v>0</v>
      </c>
      <c r="F1002" s="41">
        <v>0</v>
      </c>
      <c r="G1002" s="41">
        <v>0</v>
      </c>
      <c r="H1002" s="41">
        <v>0</v>
      </c>
      <c r="I1002" s="41">
        <v>0</v>
      </c>
      <c r="J1002" s="41">
        <v>0</v>
      </c>
      <c r="K1002" s="41">
        <v>0</v>
      </c>
      <c r="L1002" s="41">
        <v>0</v>
      </c>
      <c r="M1002" s="41">
        <v>0</v>
      </c>
      <c r="N1002" s="41">
        <v>0</v>
      </c>
      <c r="O1002" s="41">
        <v>0</v>
      </c>
      <c r="P1002" s="50">
        <f t="shared" si="70"/>
        <v>0</v>
      </c>
    </row>
    <row r="1003" spans="1:16" hidden="1" x14ac:dyDescent="0.25">
      <c r="A1003" s="306" t="str">
        <f>IF(B1003=1,A978,"")</f>
        <v/>
      </c>
      <c r="B1003" s="43" t="str">
        <f t="shared" si="69"/>
        <v/>
      </c>
      <c r="C1003" s="117">
        <f>CAD!$D$31</f>
        <v>0</v>
      </c>
      <c r="D1003" s="41">
        <v>0</v>
      </c>
      <c r="E1003" s="41">
        <v>0</v>
      </c>
      <c r="F1003" s="41">
        <v>0</v>
      </c>
      <c r="G1003" s="41">
        <v>0</v>
      </c>
      <c r="H1003" s="41">
        <v>0</v>
      </c>
      <c r="I1003" s="41">
        <v>0</v>
      </c>
      <c r="J1003" s="41">
        <v>0</v>
      </c>
      <c r="K1003" s="41">
        <v>0</v>
      </c>
      <c r="L1003" s="41">
        <v>0</v>
      </c>
      <c r="M1003" s="41">
        <v>0</v>
      </c>
      <c r="N1003" s="41">
        <v>0</v>
      </c>
      <c r="O1003" s="41">
        <v>0</v>
      </c>
      <c r="P1003" s="50">
        <f t="shared" si="70"/>
        <v>0</v>
      </c>
    </row>
    <row r="1004" spans="1:16" hidden="1" x14ac:dyDescent="0.25">
      <c r="A1004" s="306" t="str">
        <f>IF(B1004=1,A978,"")</f>
        <v/>
      </c>
      <c r="B1004" s="43" t="str">
        <f t="shared" si="69"/>
        <v/>
      </c>
      <c r="C1004" s="117">
        <f>CAD!$F$7</f>
        <v>0</v>
      </c>
      <c r="D1004" s="41">
        <v>0</v>
      </c>
      <c r="E1004" s="41">
        <v>0</v>
      </c>
      <c r="F1004" s="41">
        <v>0</v>
      </c>
      <c r="G1004" s="41">
        <v>0</v>
      </c>
      <c r="H1004" s="41">
        <v>0</v>
      </c>
      <c r="I1004" s="41">
        <v>0</v>
      </c>
      <c r="J1004" s="41">
        <v>0</v>
      </c>
      <c r="K1004" s="41">
        <v>0</v>
      </c>
      <c r="L1004" s="41">
        <v>0</v>
      </c>
      <c r="M1004" s="41">
        <v>0</v>
      </c>
      <c r="N1004" s="41">
        <v>0</v>
      </c>
      <c r="O1004" s="41">
        <v>0</v>
      </c>
      <c r="P1004" s="50">
        <f t="shared" si="70"/>
        <v>0</v>
      </c>
    </row>
    <row r="1005" spans="1:16" hidden="1" x14ac:dyDescent="0.25">
      <c r="A1005" s="306" t="str">
        <f>IF(B1005=1,A978,"")</f>
        <v/>
      </c>
      <c r="B1005" s="43" t="str">
        <f t="shared" si="69"/>
        <v/>
      </c>
      <c r="C1005" s="117">
        <f>CAD!$F$8</f>
        <v>0</v>
      </c>
      <c r="D1005" s="41">
        <v>0</v>
      </c>
      <c r="E1005" s="41">
        <v>0</v>
      </c>
      <c r="F1005" s="41">
        <v>0</v>
      </c>
      <c r="G1005" s="41">
        <v>0</v>
      </c>
      <c r="H1005" s="41">
        <v>0</v>
      </c>
      <c r="I1005" s="41">
        <v>0</v>
      </c>
      <c r="J1005" s="41">
        <v>0</v>
      </c>
      <c r="K1005" s="41">
        <v>0</v>
      </c>
      <c r="L1005" s="41">
        <v>0</v>
      </c>
      <c r="M1005" s="41">
        <v>0</v>
      </c>
      <c r="N1005" s="41">
        <v>0</v>
      </c>
      <c r="O1005" s="41">
        <v>0</v>
      </c>
      <c r="P1005" s="50">
        <f t="shared" si="70"/>
        <v>0</v>
      </c>
    </row>
    <row r="1006" spans="1:16" hidden="1" x14ac:dyDescent="0.25">
      <c r="A1006" s="306" t="str">
        <f>IF(B1006=1,A978,"")</f>
        <v/>
      </c>
      <c r="B1006" s="43" t="str">
        <f t="shared" si="69"/>
        <v/>
      </c>
      <c r="C1006" s="117">
        <f>CAD!$F$9</f>
        <v>0</v>
      </c>
      <c r="D1006" s="41">
        <v>0</v>
      </c>
      <c r="E1006" s="41">
        <v>0</v>
      </c>
      <c r="F1006" s="41">
        <v>0</v>
      </c>
      <c r="G1006" s="41">
        <v>0</v>
      </c>
      <c r="H1006" s="41">
        <v>0</v>
      </c>
      <c r="I1006" s="41">
        <v>0</v>
      </c>
      <c r="J1006" s="41">
        <v>0</v>
      </c>
      <c r="K1006" s="41">
        <v>0</v>
      </c>
      <c r="L1006" s="41">
        <v>0</v>
      </c>
      <c r="M1006" s="41">
        <v>0</v>
      </c>
      <c r="N1006" s="41">
        <v>0</v>
      </c>
      <c r="O1006" s="41">
        <v>0</v>
      </c>
      <c r="P1006" s="50">
        <f t="shared" si="70"/>
        <v>0</v>
      </c>
    </row>
    <row r="1007" spans="1:16" hidden="1" x14ac:dyDescent="0.25">
      <c r="A1007" s="306" t="str">
        <f>IF(B1007=1,A978,"")</f>
        <v/>
      </c>
      <c r="B1007" s="43" t="str">
        <f t="shared" si="69"/>
        <v/>
      </c>
      <c r="C1007" s="117">
        <f>CAD!$F$10</f>
        <v>0</v>
      </c>
      <c r="D1007" s="41">
        <v>0</v>
      </c>
      <c r="E1007" s="41">
        <v>0</v>
      </c>
      <c r="F1007" s="41">
        <v>0</v>
      </c>
      <c r="G1007" s="41">
        <v>0</v>
      </c>
      <c r="H1007" s="41">
        <v>0</v>
      </c>
      <c r="I1007" s="41">
        <v>0</v>
      </c>
      <c r="J1007" s="41">
        <v>0</v>
      </c>
      <c r="K1007" s="41">
        <v>0</v>
      </c>
      <c r="L1007" s="41">
        <v>0</v>
      </c>
      <c r="M1007" s="41">
        <v>0</v>
      </c>
      <c r="N1007" s="41">
        <v>0</v>
      </c>
      <c r="O1007" s="41">
        <v>0</v>
      </c>
      <c r="P1007" s="50">
        <f t="shared" si="70"/>
        <v>0</v>
      </c>
    </row>
    <row r="1008" spans="1:16" hidden="1" x14ac:dyDescent="0.25">
      <c r="A1008" s="306" t="str">
        <f>IF(B1008=1,A978,"")</f>
        <v/>
      </c>
      <c r="B1008" s="43" t="str">
        <f t="shared" si="69"/>
        <v/>
      </c>
      <c r="C1008" s="117">
        <f>CAD!$F$11</f>
        <v>0</v>
      </c>
      <c r="D1008" s="41">
        <v>0</v>
      </c>
      <c r="E1008" s="41">
        <v>0</v>
      </c>
      <c r="F1008" s="41">
        <v>0</v>
      </c>
      <c r="G1008" s="41">
        <v>0</v>
      </c>
      <c r="H1008" s="41">
        <v>0</v>
      </c>
      <c r="I1008" s="41">
        <v>0</v>
      </c>
      <c r="J1008" s="41">
        <v>0</v>
      </c>
      <c r="K1008" s="41">
        <v>0</v>
      </c>
      <c r="L1008" s="41">
        <v>0</v>
      </c>
      <c r="M1008" s="41">
        <v>0</v>
      </c>
      <c r="N1008" s="41">
        <v>0</v>
      </c>
      <c r="O1008" s="41">
        <v>0</v>
      </c>
      <c r="P1008" s="50">
        <f t="shared" si="70"/>
        <v>0</v>
      </c>
    </row>
    <row r="1009" spans="1:16" hidden="1" x14ac:dyDescent="0.25">
      <c r="A1009" s="306" t="str">
        <f>IF(B1009=1,A978,"")</f>
        <v/>
      </c>
      <c r="B1009" s="43" t="str">
        <f t="shared" si="69"/>
        <v/>
      </c>
      <c r="C1009" s="117">
        <f>CAD!$F$12</f>
        <v>0</v>
      </c>
      <c r="D1009" s="41">
        <v>0</v>
      </c>
      <c r="E1009" s="41">
        <v>0</v>
      </c>
      <c r="F1009" s="41">
        <v>0</v>
      </c>
      <c r="G1009" s="41">
        <v>0</v>
      </c>
      <c r="H1009" s="41">
        <v>0</v>
      </c>
      <c r="I1009" s="41">
        <v>0</v>
      </c>
      <c r="J1009" s="41">
        <v>0</v>
      </c>
      <c r="K1009" s="41">
        <v>0</v>
      </c>
      <c r="L1009" s="41">
        <v>0</v>
      </c>
      <c r="M1009" s="41">
        <v>0</v>
      </c>
      <c r="N1009" s="41">
        <v>0</v>
      </c>
      <c r="O1009" s="41">
        <v>0</v>
      </c>
      <c r="P1009" s="50">
        <f t="shared" si="70"/>
        <v>0</v>
      </c>
    </row>
    <row r="1010" spans="1:16" hidden="1" x14ac:dyDescent="0.25">
      <c r="A1010" s="306" t="str">
        <f>IF(B1010=1,A978,"")</f>
        <v/>
      </c>
      <c r="B1010" s="43" t="str">
        <f t="shared" si="69"/>
        <v/>
      </c>
      <c r="C1010" s="117">
        <f>CAD!$F$13</f>
        <v>0</v>
      </c>
      <c r="D1010" s="41">
        <v>0</v>
      </c>
      <c r="E1010" s="41">
        <v>0</v>
      </c>
      <c r="F1010" s="41">
        <v>0</v>
      </c>
      <c r="G1010" s="41">
        <v>0</v>
      </c>
      <c r="H1010" s="41">
        <v>0</v>
      </c>
      <c r="I1010" s="41">
        <v>0</v>
      </c>
      <c r="J1010" s="41">
        <v>0</v>
      </c>
      <c r="K1010" s="41">
        <v>0</v>
      </c>
      <c r="L1010" s="41">
        <v>0</v>
      </c>
      <c r="M1010" s="41">
        <v>0</v>
      </c>
      <c r="N1010" s="41">
        <v>0</v>
      </c>
      <c r="O1010" s="41">
        <v>0</v>
      </c>
      <c r="P1010" s="50">
        <f t="shared" si="70"/>
        <v>0</v>
      </c>
    </row>
    <row r="1011" spans="1:16" hidden="1" x14ac:dyDescent="0.25">
      <c r="A1011" s="306" t="str">
        <f>IF(B1011=1,A978,"")</f>
        <v/>
      </c>
      <c r="B1011" s="43" t="str">
        <f t="shared" si="69"/>
        <v/>
      </c>
      <c r="C1011" s="117">
        <f>CAD!$F$14</f>
        <v>0</v>
      </c>
      <c r="D1011" s="41">
        <v>0</v>
      </c>
      <c r="E1011" s="41">
        <v>0</v>
      </c>
      <c r="F1011" s="41">
        <v>0</v>
      </c>
      <c r="G1011" s="41">
        <v>0</v>
      </c>
      <c r="H1011" s="41">
        <v>0</v>
      </c>
      <c r="I1011" s="41">
        <v>0</v>
      </c>
      <c r="J1011" s="41">
        <v>0</v>
      </c>
      <c r="K1011" s="41">
        <v>0</v>
      </c>
      <c r="L1011" s="41">
        <v>0</v>
      </c>
      <c r="M1011" s="41">
        <v>0</v>
      </c>
      <c r="N1011" s="41">
        <v>0</v>
      </c>
      <c r="O1011" s="41">
        <v>0</v>
      </c>
      <c r="P1011" s="50">
        <f t="shared" si="70"/>
        <v>0</v>
      </c>
    </row>
    <row r="1012" spans="1:16" hidden="1" x14ac:dyDescent="0.25">
      <c r="A1012" s="306" t="str">
        <f>IF(B1012=1,A978,"")</f>
        <v/>
      </c>
      <c r="B1012" s="43" t="str">
        <f t="shared" si="69"/>
        <v/>
      </c>
      <c r="C1012" s="117">
        <f>CAD!$F$15</f>
        <v>0</v>
      </c>
      <c r="D1012" s="41">
        <v>0</v>
      </c>
      <c r="E1012" s="41">
        <v>0</v>
      </c>
      <c r="F1012" s="41">
        <v>0</v>
      </c>
      <c r="G1012" s="41">
        <v>0</v>
      </c>
      <c r="H1012" s="41">
        <v>0</v>
      </c>
      <c r="I1012" s="41">
        <v>0</v>
      </c>
      <c r="J1012" s="41">
        <v>0</v>
      </c>
      <c r="K1012" s="41">
        <v>0</v>
      </c>
      <c r="L1012" s="41">
        <v>0</v>
      </c>
      <c r="M1012" s="41">
        <v>0</v>
      </c>
      <c r="N1012" s="41">
        <v>0</v>
      </c>
      <c r="O1012" s="41">
        <v>0</v>
      </c>
      <c r="P1012" s="50">
        <f t="shared" si="70"/>
        <v>0</v>
      </c>
    </row>
    <row r="1013" spans="1:16" hidden="1" x14ac:dyDescent="0.25">
      <c r="A1013" s="306" t="str">
        <f>IF(B1013=1,A978,"")</f>
        <v/>
      </c>
      <c r="B1013" s="43" t="str">
        <f t="shared" si="69"/>
        <v/>
      </c>
      <c r="C1013" s="117">
        <f>CAD!$F$16</f>
        <v>0</v>
      </c>
      <c r="D1013" s="41">
        <v>0</v>
      </c>
      <c r="E1013" s="41">
        <v>0</v>
      </c>
      <c r="F1013" s="41">
        <v>0</v>
      </c>
      <c r="G1013" s="41">
        <v>0</v>
      </c>
      <c r="H1013" s="41">
        <v>0</v>
      </c>
      <c r="I1013" s="41">
        <v>0</v>
      </c>
      <c r="J1013" s="41">
        <v>0</v>
      </c>
      <c r="K1013" s="41">
        <v>0</v>
      </c>
      <c r="L1013" s="41">
        <v>0</v>
      </c>
      <c r="M1013" s="41">
        <v>0</v>
      </c>
      <c r="N1013" s="41">
        <v>0</v>
      </c>
      <c r="O1013" s="41">
        <v>0</v>
      </c>
      <c r="P1013" s="50">
        <f t="shared" si="70"/>
        <v>0</v>
      </c>
    </row>
    <row r="1014" spans="1:16" hidden="1" x14ac:dyDescent="0.25">
      <c r="A1014" s="306" t="str">
        <f>IF(B1014=1,A978,"")</f>
        <v/>
      </c>
      <c r="B1014" s="43" t="str">
        <f t="shared" si="69"/>
        <v/>
      </c>
      <c r="C1014" s="117">
        <f>CAD!$F$17</f>
        <v>0</v>
      </c>
      <c r="D1014" s="41">
        <v>0</v>
      </c>
      <c r="E1014" s="41">
        <v>0</v>
      </c>
      <c r="F1014" s="41">
        <v>0</v>
      </c>
      <c r="G1014" s="41">
        <v>0</v>
      </c>
      <c r="H1014" s="41">
        <v>0</v>
      </c>
      <c r="I1014" s="41">
        <v>0</v>
      </c>
      <c r="J1014" s="41">
        <v>0</v>
      </c>
      <c r="K1014" s="41">
        <v>0</v>
      </c>
      <c r="L1014" s="41">
        <v>0</v>
      </c>
      <c r="M1014" s="41">
        <v>0</v>
      </c>
      <c r="N1014" s="41">
        <v>0</v>
      </c>
      <c r="O1014" s="41">
        <v>0</v>
      </c>
      <c r="P1014" s="50">
        <f t="shared" si="70"/>
        <v>0</v>
      </c>
    </row>
    <row r="1015" spans="1:16" hidden="1" x14ac:dyDescent="0.25">
      <c r="A1015" s="306" t="str">
        <f>IF(B1015=1,A978,"")</f>
        <v/>
      </c>
      <c r="B1015" s="43" t="str">
        <f t="shared" si="69"/>
        <v/>
      </c>
      <c r="C1015" s="117">
        <f>CAD!$F$18</f>
        <v>0</v>
      </c>
      <c r="D1015" s="41">
        <v>0</v>
      </c>
      <c r="E1015" s="41">
        <v>0</v>
      </c>
      <c r="F1015" s="41">
        <v>0</v>
      </c>
      <c r="G1015" s="41">
        <v>0</v>
      </c>
      <c r="H1015" s="41">
        <v>0</v>
      </c>
      <c r="I1015" s="41">
        <v>0</v>
      </c>
      <c r="J1015" s="41">
        <v>0</v>
      </c>
      <c r="K1015" s="41">
        <v>0</v>
      </c>
      <c r="L1015" s="41">
        <v>0</v>
      </c>
      <c r="M1015" s="41">
        <v>0</v>
      </c>
      <c r="N1015" s="41">
        <v>0</v>
      </c>
      <c r="O1015" s="41">
        <v>0</v>
      </c>
      <c r="P1015" s="50">
        <f t="shared" si="70"/>
        <v>0</v>
      </c>
    </row>
    <row r="1016" spans="1:16" hidden="1" x14ac:dyDescent="0.25">
      <c r="A1016" s="306" t="str">
        <f>IF(B1016=1,A978,"")</f>
        <v/>
      </c>
      <c r="B1016" s="43" t="str">
        <f t="shared" si="69"/>
        <v/>
      </c>
      <c r="C1016" s="117">
        <f>CAD!$F$19</f>
        <v>0</v>
      </c>
      <c r="D1016" s="41">
        <v>0</v>
      </c>
      <c r="E1016" s="41">
        <v>0</v>
      </c>
      <c r="F1016" s="41">
        <v>0</v>
      </c>
      <c r="G1016" s="41">
        <v>0</v>
      </c>
      <c r="H1016" s="41">
        <v>0</v>
      </c>
      <c r="I1016" s="41">
        <v>0</v>
      </c>
      <c r="J1016" s="41">
        <v>0</v>
      </c>
      <c r="K1016" s="41">
        <v>0</v>
      </c>
      <c r="L1016" s="41">
        <v>0</v>
      </c>
      <c r="M1016" s="41">
        <v>0</v>
      </c>
      <c r="N1016" s="41">
        <v>0</v>
      </c>
      <c r="O1016" s="41">
        <v>0</v>
      </c>
      <c r="P1016" s="50">
        <f t="shared" si="70"/>
        <v>0</v>
      </c>
    </row>
    <row r="1017" spans="1:16" hidden="1" x14ac:dyDescent="0.25">
      <c r="A1017" s="306" t="str">
        <f>IF(B1017=1,A978,"")</f>
        <v/>
      </c>
      <c r="B1017" s="43" t="str">
        <f t="shared" si="69"/>
        <v/>
      </c>
      <c r="C1017" s="117">
        <f>CAD!$F$20</f>
        <v>0</v>
      </c>
      <c r="D1017" s="41">
        <v>0</v>
      </c>
      <c r="E1017" s="41">
        <v>0</v>
      </c>
      <c r="F1017" s="41">
        <v>0</v>
      </c>
      <c r="G1017" s="41">
        <v>0</v>
      </c>
      <c r="H1017" s="41">
        <v>0</v>
      </c>
      <c r="I1017" s="41">
        <v>0</v>
      </c>
      <c r="J1017" s="41">
        <v>0</v>
      </c>
      <c r="K1017" s="41">
        <v>0</v>
      </c>
      <c r="L1017" s="41">
        <v>0</v>
      </c>
      <c r="M1017" s="41">
        <v>0</v>
      </c>
      <c r="N1017" s="41">
        <v>0</v>
      </c>
      <c r="O1017" s="41">
        <v>0</v>
      </c>
      <c r="P1017" s="50">
        <f t="shared" si="70"/>
        <v>0</v>
      </c>
    </row>
    <row r="1018" spans="1:16" hidden="1" x14ac:dyDescent="0.25">
      <c r="A1018" s="306" t="str">
        <f>IF(B1018=1,A978,"")</f>
        <v/>
      </c>
      <c r="B1018" s="43" t="str">
        <f t="shared" si="69"/>
        <v/>
      </c>
      <c r="C1018" s="117">
        <f>CAD!$F$21</f>
        <v>0</v>
      </c>
      <c r="D1018" s="41">
        <v>0</v>
      </c>
      <c r="E1018" s="41">
        <v>0</v>
      </c>
      <c r="F1018" s="41">
        <v>0</v>
      </c>
      <c r="G1018" s="41">
        <v>0</v>
      </c>
      <c r="H1018" s="41">
        <v>0</v>
      </c>
      <c r="I1018" s="41">
        <v>0</v>
      </c>
      <c r="J1018" s="41">
        <v>0</v>
      </c>
      <c r="K1018" s="41">
        <v>0</v>
      </c>
      <c r="L1018" s="41">
        <v>0</v>
      </c>
      <c r="M1018" s="41">
        <v>0</v>
      </c>
      <c r="N1018" s="41">
        <v>0</v>
      </c>
      <c r="O1018" s="41">
        <v>0</v>
      </c>
      <c r="P1018" s="50">
        <f t="shared" si="70"/>
        <v>0</v>
      </c>
    </row>
    <row r="1019" spans="1:16" hidden="1" x14ac:dyDescent="0.25">
      <c r="A1019" s="306" t="str">
        <f>IF(B1019=1,A978,"")</f>
        <v/>
      </c>
      <c r="B1019" s="43" t="str">
        <f t="shared" si="69"/>
        <v/>
      </c>
      <c r="C1019" s="117">
        <f>CAD!$F$22</f>
        <v>0</v>
      </c>
      <c r="D1019" s="41">
        <v>0</v>
      </c>
      <c r="E1019" s="41">
        <v>0</v>
      </c>
      <c r="F1019" s="41">
        <v>0</v>
      </c>
      <c r="G1019" s="41">
        <v>0</v>
      </c>
      <c r="H1019" s="41">
        <v>0</v>
      </c>
      <c r="I1019" s="41">
        <v>0</v>
      </c>
      <c r="J1019" s="41">
        <v>0</v>
      </c>
      <c r="K1019" s="41">
        <v>0</v>
      </c>
      <c r="L1019" s="41">
        <v>0</v>
      </c>
      <c r="M1019" s="41">
        <v>0</v>
      </c>
      <c r="N1019" s="41">
        <v>0</v>
      </c>
      <c r="O1019" s="41">
        <v>0</v>
      </c>
      <c r="P1019" s="50">
        <f t="shared" si="70"/>
        <v>0</v>
      </c>
    </row>
    <row r="1020" spans="1:16" hidden="1" x14ac:dyDescent="0.25">
      <c r="A1020" s="306" t="str">
        <f>IF(B1020=1,A978,"")</f>
        <v/>
      </c>
      <c r="B1020" s="43" t="str">
        <f t="shared" si="69"/>
        <v/>
      </c>
      <c r="C1020" s="117">
        <f>CAD!$F$23</f>
        <v>0</v>
      </c>
      <c r="D1020" s="41">
        <v>0</v>
      </c>
      <c r="E1020" s="41">
        <v>0</v>
      </c>
      <c r="F1020" s="41">
        <v>0</v>
      </c>
      <c r="G1020" s="41">
        <v>0</v>
      </c>
      <c r="H1020" s="41">
        <v>0</v>
      </c>
      <c r="I1020" s="41">
        <v>0</v>
      </c>
      <c r="J1020" s="41">
        <v>0</v>
      </c>
      <c r="K1020" s="41">
        <v>0</v>
      </c>
      <c r="L1020" s="41">
        <v>0</v>
      </c>
      <c r="M1020" s="41">
        <v>0</v>
      </c>
      <c r="N1020" s="41">
        <v>0</v>
      </c>
      <c r="O1020" s="41">
        <v>0</v>
      </c>
      <c r="P1020" s="50">
        <f t="shared" si="70"/>
        <v>0</v>
      </c>
    </row>
    <row r="1021" spans="1:16" hidden="1" x14ac:dyDescent="0.25">
      <c r="A1021" s="306" t="str">
        <f>IF(B1021=1,A978,"")</f>
        <v/>
      </c>
      <c r="B1021" s="43" t="str">
        <f t="shared" si="69"/>
        <v/>
      </c>
      <c r="C1021" s="117">
        <f>CAD!$F$24</f>
        <v>0</v>
      </c>
      <c r="D1021" s="41">
        <v>0</v>
      </c>
      <c r="E1021" s="41">
        <v>0</v>
      </c>
      <c r="F1021" s="41">
        <v>0</v>
      </c>
      <c r="G1021" s="41">
        <v>0</v>
      </c>
      <c r="H1021" s="41">
        <v>0</v>
      </c>
      <c r="I1021" s="41">
        <v>0</v>
      </c>
      <c r="J1021" s="41">
        <v>0</v>
      </c>
      <c r="K1021" s="41">
        <v>0</v>
      </c>
      <c r="L1021" s="41">
        <v>0</v>
      </c>
      <c r="M1021" s="41">
        <v>0</v>
      </c>
      <c r="N1021" s="41">
        <v>0</v>
      </c>
      <c r="O1021" s="41">
        <v>0</v>
      </c>
      <c r="P1021" s="50">
        <f t="shared" si="70"/>
        <v>0</v>
      </c>
    </row>
    <row r="1022" spans="1:16" hidden="1" x14ac:dyDescent="0.25">
      <c r="A1022" s="306" t="str">
        <f>IF(B1022=1,A978,"")</f>
        <v/>
      </c>
      <c r="B1022" s="43" t="str">
        <f t="shared" si="69"/>
        <v/>
      </c>
      <c r="C1022" s="117">
        <f>CAD!$F$25</f>
        <v>0</v>
      </c>
      <c r="D1022" s="41">
        <v>0</v>
      </c>
      <c r="E1022" s="41">
        <v>0</v>
      </c>
      <c r="F1022" s="41">
        <v>0</v>
      </c>
      <c r="G1022" s="41">
        <v>0</v>
      </c>
      <c r="H1022" s="41">
        <v>0</v>
      </c>
      <c r="I1022" s="41">
        <v>0</v>
      </c>
      <c r="J1022" s="41">
        <v>0</v>
      </c>
      <c r="K1022" s="41">
        <v>0</v>
      </c>
      <c r="L1022" s="41">
        <v>0</v>
      </c>
      <c r="M1022" s="41">
        <v>0</v>
      </c>
      <c r="N1022" s="41">
        <v>0</v>
      </c>
      <c r="O1022" s="41">
        <v>0</v>
      </c>
      <c r="P1022" s="50">
        <f t="shared" si="70"/>
        <v>0</v>
      </c>
    </row>
    <row r="1023" spans="1:16" hidden="1" x14ac:dyDescent="0.25">
      <c r="A1023" s="306" t="str">
        <f>IF(B1023=1,A978,"")</f>
        <v/>
      </c>
      <c r="B1023" s="43" t="str">
        <f t="shared" si="69"/>
        <v/>
      </c>
      <c r="C1023" s="117">
        <f>CAD!$F$26</f>
        <v>0</v>
      </c>
      <c r="D1023" s="41">
        <v>0</v>
      </c>
      <c r="E1023" s="41">
        <v>0</v>
      </c>
      <c r="F1023" s="41">
        <v>0</v>
      </c>
      <c r="G1023" s="41">
        <v>0</v>
      </c>
      <c r="H1023" s="41">
        <v>0</v>
      </c>
      <c r="I1023" s="41">
        <v>0</v>
      </c>
      <c r="J1023" s="41">
        <v>0</v>
      </c>
      <c r="K1023" s="41">
        <v>0</v>
      </c>
      <c r="L1023" s="41">
        <v>0</v>
      </c>
      <c r="M1023" s="41">
        <v>0</v>
      </c>
      <c r="N1023" s="41">
        <v>0</v>
      </c>
      <c r="O1023" s="41">
        <v>0</v>
      </c>
      <c r="P1023" s="50">
        <f t="shared" si="70"/>
        <v>0</v>
      </c>
    </row>
    <row r="1024" spans="1:16" hidden="1" x14ac:dyDescent="0.25">
      <c r="A1024" s="306" t="str">
        <f>IF(B1024=1,A978,"")</f>
        <v/>
      </c>
      <c r="B1024" s="43" t="str">
        <f t="shared" si="69"/>
        <v/>
      </c>
      <c r="C1024" s="117">
        <f>CAD!$F$27</f>
        <v>0</v>
      </c>
      <c r="D1024" s="41">
        <v>0</v>
      </c>
      <c r="E1024" s="41">
        <v>0</v>
      </c>
      <c r="F1024" s="41">
        <v>0</v>
      </c>
      <c r="G1024" s="41">
        <v>0</v>
      </c>
      <c r="H1024" s="41">
        <v>0</v>
      </c>
      <c r="I1024" s="41">
        <v>0</v>
      </c>
      <c r="J1024" s="41">
        <v>0</v>
      </c>
      <c r="K1024" s="41">
        <v>0</v>
      </c>
      <c r="L1024" s="41">
        <v>0</v>
      </c>
      <c r="M1024" s="41">
        <v>0</v>
      </c>
      <c r="N1024" s="41">
        <v>0</v>
      </c>
      <c r="O1024" s="41">
        <v>0</v>
      </c>
      <c r="P1024" s="50">
        <f t="shared" si="70"/>
        <v>0</v>
      </c>
    </row>
    <row r="1025" spans="1:20" hidden="1" x14ac:dyDescent="0.25">
      <c r="A1025" s="306" t="str">
        <f>IF(B1025=1,A978,"")</f>
        <v/>
      </c>
      <c r="B1025" s="43" t="str">
        <f t="shared" si="69"/>
        <v/>
      </c>
      <c r="C1025" s="117">
        <f>CAD!$F$28</f>
        <v>0</v>
      </c>
      <c r="D1025" s="41">
        <v>0</v>
      </c>
      <c r="E1025" s="41">
        <v>0</v>
      </c>
      <c r="F1025" s="41">
        <v>0</v>
      </c>
      <c r="G1025" s="41">
        <v>0</v>
      </c>
      <c r="H1025" s="41">
        <v>0</v>
      </c>
      <c r="I1025" s="41">
        <v>0</v>
      </c>
      <c r="J1025" s="41">
        <v>0</v>
      </c>
      <c r="K1025" s="41">
        <v>0</v>
      </c>
      <c r="L1025" s="41">
        <v>0</v>
      </c>
      <c r="M1025" s="41">
        <v>0</v>
      </c>
      <c r="N1025" s="41">
        <v>0</v>
      </c>
      <c r="O1025" s="41">
        <v>0</v>
      </c>
      <c r="P1025" s="50">
        <f t="shared" si="70"/>
        <v>0</v>
      </c>
    </row>
    <row r="1026" spans="1:20" hidden="1" x14ac:dyDescent="0.25">
      <c r="A1026" s="306" t="str">
        <f>IF(B1026=1,A978,"")</f>
        <v/>
      </c>
      <c r="B1026" s="43" t="str">
        <f t="shared" si="69"/>
        <v/>
      </c>
      <c r="C1026" s="117">
        <f>CAD!$F$29</f>
        <v>0</v>
      </c>
      <c r="D1026" s="41">
        <v>0</v>
      </c>
      <c r="E1026" s="41">
        <v>0</v>
      </c>
      <c r="F1026" s="41">
        <v>0</v>
      </c>
      <c r="G1026" s="41">
        <v>0</v>
      </c>
      <c r="H1026" s="41">
        <v>0</v>
      </c>
      <c r="I1026" s="41">
        <v>0</v>
      </c>
      <c r="J1026" s="41">
        <v>0</v>
      </c>
      <c r="K1026" s="41">
        <v>0</v>
      </c>
      <c r="L1026" s="41">
        <v>0</v>
      </c>
      <c r="M1026" s="41">
        <v>0</v>
      </c>
      <c r="N1026" s="41">
        <v>0</v>
      </c>
      <c r="O1026" s="41">
        <v>0</v>
      </c>
      <c r="P1026" s="50">
        <f t="shared" si="70"/>
        <v>0</v>
      </c>
    </row>
    <row r="1027" spans="1:20" hidden="1" x14ac:dyDescent="0.25">
      <c r="A1027" s="306" t="str">
        <f>IF(B1027=1,A978,"")</f>
        <v/>
      </c>
      <c r="B1027" s="43" t="str">
        <f t="shared" si="69"/>
        <v/>
      </c>
      <c r="C1027" s="117">
        <f>CAD!$F$30</f>
        <v>0</v>
      </c>
      <c r="D1027" s="41">
        <v>0</v>
      </c>
      <c r="E1027" s="41">
        <v>0</v>
      </c>
      <c r="F1027" s="41">
        <v>0</v>
      </c>
      <c r="G1027" s="41">
        <v>0</v>
      </c>
      <c r="H1027" s="41">
        <v>0</v>
      </c>
      <c r="I1027" s="41">
        <v>0</v>
      </c>
      <c r="J1027" s="41">
        <v>0</v>
      </c>
      <c r="K1027" s="41">
        <v>0</v>
      </c>
      <c r="L1027" s="41">
        <v>0</v>
      </c>
      <c r="M1027" s="41">
        <v>0</v>
      </c>
      <c r="N1027" s="41">
        <v>0</v>
      </c>
      <c r="O1027" s="41">
        <v>0</v>
      </c>
      <c r="P1027" s="50">
        <f t="shared" si="70"/>
        <v>0</v>
      </c>
    </row>
    <row r="1028" spans="1:20" hidden="1" x14ac:dyDescent="0.25">
      <c r="A1028" s="306" t="str">
        <f>IF(B1028=1,A978,"")</f>
        <v/>
      </c>
      <c r="B1028" s="43" t="str">
        <f t="shared" si="69"/>
        <v/>
      </c>
      <c r="C1028" s="117">
        <f>CAD!$F$31</f>
        <v>0</v>
      </c>
      <c r="D1028" s="41">
        <v>0</v>
      </c>
      <c r="E1028" s="41">
        <v>0</v>
      </c>
      <c r="F1028" s="41">
        <v>0</v>
      </c>
      <c r="G1028" s="41">
        <v>0</v>
      </c>
      <c r="H1028" s="41">
        <v>0</v>
      </c>
      <c r="I1028" s="41">
        <v>0</v>
      </c>
      <c r="J1028" s="41">
        <v>0</v>
      </c>
      <c r="K1028" s="41">
        <v>0</v>
      </c>
      <c r="L1028" s="41">
        <v>0</v>
      </c>
      <c r="M1028" s="41">
        <v>0</v>
      </c>
      <c r="N1028" s="41">
        <v>0</v>
      </c>
      <c r="O1028" s="41">
        <v>0</v>
      </c>
      <c r="P1028" s="50">
        <f t="shared" si="70"/>
        <v>0</v>
      </c>
      <c r="T1028" s="9"/>
    </row>
    <row r="1029" spans="1:20" hidden="1" x14ac:dyDescent="0.25">
      <c r="A1029" s="306">
        <f>A978</f>
        <v>2035</v>
      </c>
      <c r="P1029" s="47"/>
    </row>
    <row r="1030" spans="1:20" ht="15.75" hidden="1" thickBot="1" x14ac:dyDescent="0.3">
      <c r="A1030" s="306">
        <f>A978</f>
        <v>2035</v>
      </c>
      <c r="C1030" s="155" t="s">
        <v>208</v>
      </c>
      <c r="D1030" s="156">
        <f>PREV_D!D963</f>
        <v>0</v>
      </c>
      <c r="E1030" s="156">
        <f>PREV_D!E963</f>
        <v>0</v>
      </c>
      <c r="F1030" s="156">
        <f>PREV_D!F963</f>
        <v>0</v>
      </c>
      <c r="G1030" s="156">
        <f>PREV_D!G963</f>
        <v>0</v>
      </c>
      <c r="H1030" s="156">
        <f>PREV_D!H963</f>
        <v>0</v>
      </c>
      <c r="I1030" s="156">
        <f>PREV_D!I963</f>
        <v>0</v>
      </c>
      <c r="J1030" s="156">
        <f>PREV_D!J963</f>
        <v>0</v>
      </c>
      <c r="K1030" s="156">
        <f>PREV_D!K963</f>
        <v>0</v>
      </c>
      <c r="L1030" s="156">
        <f>PREV_D!L963</f>
        <v>0</v>
      </c>
      <c r="M1030" s="156">
        <f>PREV_D!M963</f>
        <v>0</v>
      </c>
      <c r="N1030" s="156">
        <f>PREV_D!N963</f>
        <v>0</v>
      </c>
      <c r="O1030" s="156">
        <f>PREV_D!O963</f>
        <v>0</v>
      </c>
      <c r="P1030" s="157">
        <f>SUM(D1030:O1030)</f>
        <v>0</v>
      </c>
    </row>
    <row r="1031" spans="1:20" hidden="1" x14ac:dyDescent="0.25">
      <c r="A1031" s="306">
        <f>A978</f>
        <v>2035</v>
      </c>
      <c r="P1031" s="47"/>
    </row>
    <row r="1032" spans="1:20" hidden="1" x14ac:dyDescent="0.25">
      <c r="A1032" s="306">
        <f>A978</f>
        <v>2035</v>
      </c>
      <c r="C1032" s="74" t="s">
        <v>209</v>
      </c>
      <c r="D1032" s="38">
        <f>D978-D1030</f>
        <v>0</v>
      </c>
      <c r="E1032" s="38">
        <f t="shared" ref="E1032:P1032" si="71">E978-E1030</f>
        <v>0</v>
      </c>
      <c r="F1032" s="38">
        <f t="shared" si="71"/>
        <v>0</v>
      </c>
      <c r="G1032" s="38">
        <f t="shared" si="71"/>
        <v>0</v>
      </c>
      <c r="H1032" s="38">
        <f t="shared" si="71"/>
        <v>0</v>
      </c>
      <c r="I1032" s="38">
        <f t="shared" si="71"/>
        <v>0</v>
      </c>
      <c r="J1032" s="38">
        <f t="shared" si="71"/>
        <v>0</v>
      </c>
      <c r="K1032" s="38">
        <f t="shared" si="71"/>
        <v>0</v>
      </c>
      <c r="L1032" s="38">
        <f t="shared" si="71"/>
        <v>0</v>
      </c>
      <c r="M1032" s="38">
        <f t="shared" si="71"/>
        <v>0</v>
      </c>
      <c r="N1032" s="38">
        <f t="shared" si="71"/>
        <v>0</v>
      </c>
      <c r="O1032" s="38">
        <f t="shared" si="71"/>
        <v>0</v>
      </c>
      <c r="P1032" s="48">
        <f t="shared" si="71"/>
        <v>0</v>
      </c>
    </row>
    <row r="1033" spans="1:20" hidden="1" x14ac:dyDescent="0.25">
      <c r="A1033" s="306"/>
    </row>
    <row r="1034" spans="1:20" hidden="1" x14ac:dyDescent="0.25">
      <c r="A1034" s="306"/>
    </row>
    <row r="1035" spans="1:20" ht="15" hidden="1" customHeight="1" thickBot="1" x14ac:dyDescent="0.3">
      <c r="A1035" s="306">
        <f>A978+1</f>
        <v>2036</v>
      </c>
      <c r="C1035" s="158" t="s">
        <v>207</v>
      </c>
      <c r="D1035" s="160">
        <f t="shared" ref="D1035:P1035" si="72">SUM(D1036:D1085)</f>
        <v>0</v>
      </c>
      <c r="E1035" s="160">
        <f t="shared" si="72"/>
        <v>0</v>
      </c>
      <c r="F1035" s="160">
        <f t="shared" si="72"/>
        <v>0</v>
      </c>
      <c r="G1035" s="160">
        <f t="shared" si="72"/>
        <v>0</v>
      </c>
      <c r="H1035" s="160">
        <f t="shared" si="72"/>
        <v>0</v>
      </c>
      <c r="I1035" s="160">
        <f t="shared" si="72"/>
        <v>0</v>
      </c>
      <c r="J1035" s="160">
        <f t="shared" si="72"/>
        <v>0</v>
      </c>
      <c r="K1035" s="160">
        <f t="shared" si="72"/>
        <v>0</v>
      </c>
      <c r="L1035" s="160">
        <f t="shared" si="72"/>
        <v>0</v>
      </c>
      <c r="M1035" s="160">
        <f t="shared" si="72"/>
        <v>0</v>
      </c>
      <c r="N1035" s="160">
        <f t="shared" si="72"/>
        <v>0</v>
      </c>
      <c r="O1035" s="160">
        <f t="shared" si="72"/>
        <v>0</v>
      </c>
      <c r="P1035" s="160">
        <f t="shared" si="72"/>
        <v>0</v>
      </c>
    </row>
    <row r="1036" spans="1:20" hidden="1" x14ac:dyDescent="0.25">
      <c r="A1036" s="306">
        <f>IF(B1036=1,A1035,"")</f>
        <v>2036</v>
      </c>
      <c r="B1036" s="43">
        <f>IF(C1036&lt;&gt;0,1,"")</f>
        <v>1</v>
      </c>
      <c r="C1036" s="154" t="str">
        <f>CAD!$D$7</f>
        <v>SALÁRIOS</v>
      </c>
      <c r="D1036" s="42">
        <v>0</v>
      </c>
      <c r="E1036" s="42">
        <v>0</v>
      </c>
      <c r="F1036" s="42">
        <v>0</v>
      </c>
      <c r="G1036" s="42">
        <v>0</v>
      </c>
      <c r="H1036" s="42">
        <v>0</v>
      </c>
      <c r="I1036" s="42">
        <v>0</v>
      </c>
      <c r="J1036" s="42">
        <v>0</v>
      </c>
      <c r="K1036" s="42">
        <v>0</v>
      </c>
      <c r="L1036" s="42">
        <v>0</v>
      </c>
      <c r="M1036" s="42">
        <v>0</v>
      </c>
      <c r="N1036" s="42">
        <v>0</v>
      </c>
      <c r="O1036" s="42">
        <v>0</v>
      </c>
      <c r="P1036" s="115">
        <f>SUM(D1036:O1036)</f>
        <v>0</v>
      </c>
    </row>
    <row r="1037" spans="1:20" hidden="1" x14ac:dyDescent="0.25">
      <c r="A1037" s="306">
        <f>IF(B1037=1,A1035,"")</f>
        <v>2036</v>
      </c>
      <c r="B1037" s="43">
        <f t="shared" ref="B1037:B1085" si="73">IF(C1037&lt;&gt;0,1,"")</f>
        <v>1</v>
      </c>
      <c r="C1037" s="154" t="str">
        <f>CAD!$D$8</f>
        <v>RELATÓRIOS</v>
      </c>
      <c r="D1037" s="42">
        <v>0</v>
      </c>
      <c r="E1037" s="42">
        <v>0</v>
      </c>
      <c r="F1037" s="42">
        <v>0</v>
      </c>
      <c r="G1037" s="42">
        <v>0</v>
      </c>
      <c r="H1037" s="42">
        <v>0</v>
      </c>
      <c r="I1037" s="42">
        <v>0</v>
      </c>
      <c r="J1037" s="42">
        <v>0</v>
      </c>
      <c r="K1037" s="42">
        <v>0</v>
      </c>
      <c r="L1037" s="42">
        <v>0</v>
      </c>
      <c r="M1037" s="42">
        <v>0</v>
      </c>
      <c r="N1037" s="42">
        <v>0</v>
      </c>
      <c r="O1037" s="42">
        <v>0</v>
      </c>
      <c r="P1037" s="50">
        <f t="shared" ref="P1037:P1085" si="74">SUM(D1037:O1037)</f>
        <v>0</v>
      </c>
    </row>
    <row r="1038" spans="1:20" hidden="1" x14ac:dyDescent="0.25">
      <c r="A1038" s="306">
        <f>IF(B1038=1,A1035,"")</f>
        <v>2036</v>
      </c>
      <c r="B1038" s="43">
        <f t="shared" si="73"/>
        <v>1</v>
      </c>
      <c r="C1038" s="117" t="str">
        <f>CAD!$D$9</f>
        <v>HORAS EXTRAS</v>
      </c>
      <c r="D1038" s="41">
        <v>0</v>
      </c>
      <c r="E1038" s="41">
        <v>0</v>
      </c>
      <c r="F1038" s="41">
        <v>0</v>
      </c>
      <c r="G1038" s="41">
        <v>0</v>
      </c>
      <c r="H1038" s="41">
        <v>0</v>
      </c>
      <c r="I1038" s="41">
        <v>0</v>
      </c>
      <c r="J1038" s="41">
        <v>0</v>
      </c>
      <c r="K1038" s="41">
        <v>0</v>
      </c>
      <c r="L1038" s="41">
        <v>0</v>
      </c>
      <c r="M1038" s="41">
        <v>0</v>
      </c>
      <c r="N1038" s="41">
        <v>0</v>
      </c>
      <c r="O1038" s="41">
        <v>0</v>
      </c>
      <c r="P1038" s="50">
        <f t="shared" si="74"/>
        <v>0</v>
      </c>
    </row>
    <row r="1039" spans="1:20" hidden="1" x14ac:dyDescent="0.25">
      <c r="A1039" s="306">
        <f>IF(B1039=1,A1035,"")</f>
        <v>2036</v>
      </c>
      <c r="B1039" s="43">
        <f t="shared" si="73"/>
        <v>1</v>
      </c>
      <c r="C1039" s="117" t="str">
        <f>CAD!$D$10</f>
        <v>OUTROS</v>
      </c>
      <c r="D1039" s="41">
        <v>0</v>
      </c>
      <c r="E1039" s="41">
        <v>0</v>
      </c>
      <c r="F1039" s="41">
        <v>0</v>
      </c>
      <c r="G1039" s="41">
        <v>0</v>
      </c>
      <c r="H1039" s="41">
        <v>0</v>
      </c>
      <c r="I1039" s="41">
        <v>0</v>
      </c>
      <c r="J1039" s="41">
        <v>0</v>
      </c>
      <c r="K1039" s="41">
        <v>0</v>
      </c>
      <c r="L1039" s="41">
        <v>0</v>
      </c>
      <c r="M1039" s="41">
        <v>0</v>
      </c>
      <c r="N1039" s="41">
        <v>0</v>
      </c>
      <c r="O1039" s="41">
        <v>0</v>
      </c>
      <c r="P1039" s="50">
        <f t="shared" si="74"/>
        <v>0</v>
      </c>
    </row>
    <row r="1040" spans="1:20" hidden="1" x14ac:dyDescent="0.25">
      <c r="A1040" s="306">
        <f>IF(B1040=1,A1035,"")</f>
        <v>2036</v>
      </c>
      <c r="B1040" s="43">
        <f t="shared" si="73"/>
        <v>1</v>
      </c>
      <c r="C1040" s="117" t="str">
        <f>CAD!$D$11</f>
        <v>ALUGUÉIS</v>
      </c>
      <c r="D1040" s="41">
        <v>0</v>
      </c>
      <c r="E1040" s="41">
        <v>0</v>
      </c>
      <c r="F1040" s="41">
        <v>0</v>
      </c>
      <c r="G1040" s="41">
        <v>0</v>
      </c>
      <c r="H1040" s="41">
        <v>0</v>
      </c>
      <c r="I1040" s="41">
        <v>0</v>
      </c>
      <c r="J1040" s="41">
        <v>0</v>
      </c>
      <c r="K1040" s="41">
        <v>0</v>
      </c>
      <c r="L1040" s="41">
        <v>0</v>
      </c>
      <c r="M1040" s="41">
        <v>0</v>
      </c>
      <c r="N1040" s="41">
        <v>0</v>
      </c>
      <c r="O1040" s="41">
        <v>0</v>
      </c>
      <c r="P1040" s="50">
        <f t="shared" si="74"/>
        <v>0</v>
      </c>
    </row>
    <row r="1041" spans="1:16" hidden="1" x14ac:dyDescent="0.25">
      <c r="A1041" s="306">
        <f>IF(B1041=1,A1035,"")</f>
        <v>2036</v>
      </c>
      <c r="B1041" s="43">
        <f t="shared" si="73"/>
        <v>1</v>
      </c>
      <c r="C1041" s="117" t="str">
        <f>CAD!$D$12</f>
        <v>VENDA DE IMÓVEIS</v>
      </c>
      <c r="D1041" s="41">
        <v>0</v>
      </c>
      <c r="E1041" s="41">
        <v>0</v>
      </c>
      <c r="F1041" s="41">
        <v>0</v>
      </c>
      <c r="G1041" s="41">
        <v>0</v>
      </c>
      <c r="H1041" s="41">
        <v>0</v>
      </c>
      <c r="I1041" s="41">
        <v>0</v>
      </c>
      <c r="J1041" s="41">
        <v>0</v>
      </c>
      <c r="K1041" s="41">
        <v>0</v>
      </c>
      <c r="L1041" s="41">
        <v>0</v>
      </c>
      <c r="M1041" s="41">
        <v>0</v>
      </c>
      <c r="N1041" s="41">
        <v>0</v>
      </c>
      <c r="O1041" s="41">
        <v>0</v>
      </c>
      <c r="P1041" s="50">
        <f t="shared" si="74"/>
        <v>0</v>
      </c>
    </row>
    <row r="1042" spans="1:16" hidden="1" x14ac:dyDescent="0.25">
      <c r="A1042" s="306">
        <f>IF(B1042=1,A1035,"")</f>
        <v>2036</v>
      </c>
      <c r="B1042" s="43">
        <f t="shared" si="73"/>
        <v>1</v>
      </c>
      <c r="C1042" s="117" t="str">
        <f>CAD!$D$13</f>
        <v>13º SALÁRIO</v>
      </c>
      <c r="D1042" s="41">
        <v>0</v>
      </c>
      <c r="E1042" s="41">
        <v>0</v>
      </c>
      <c r="F1042" s="41">
        <v>0</v>
      </c>
      <c r="G1042" s="41">
        <v>0</v>
      </c>
      <c r="H1042" s="41">
        <v>0</v>
      </c>
      <c r="I1042" s="41">
        <v>0</v>
      </c>
      <c r="J1042" s="41">
        <v>0</v>
      </c>
      <c r="K1042" s="41">
        <v>0</v>
      </c>
      <c r="L1042" s="41">
        <v>0</v>
      </c>
      <c r="M1042" s="41">
        <v>0</v>
      </c>
      <c r="N1042" s="41">
        <v>0</v>
      </c>
      <c r="O1042" s="41">
        <v>0</v>
      </c>
      <c r="P1042" s="50">
        <f t="shared" si="74"/>
        <v>0</v>
      </c>
    </row>
    <row r="1043" spans="1:16" hidden="1" x14ac:dyDescent="0.25">
      <c r="A1043" s="306">
        <f>IF(B1043=1,A1035,"")</f>
        <v>2036</v>
      </c>
      <c r="B1043" s="43">
        <f t="shared" si="73"/>
        <v>1</v>
      </c>
      <c r="C1043" s="117" t="str">
        <f>CAD!$D$14</f>
        <v>FÉRIAS</v>
      </c>
      <c r="D1043" s="41">
        <v>0</v>
      </c>
      <c r="E1043" s="41">
        <v>0</v>
      </c>
      <c r="F1043" s="41">
        <v>0</v>
      </c>
      <c r="G1043" s="41">
        <v>0</v>
      </c>
      <c r="H1043" s="41">
        <v>0</v>
      </c>
      <c r="I1043" s="41">
        <v>0</v>
      </c>
      <c r="J1043" s="41">
        <v>0</v>
      </c>
      <c r="K1043" s="41">
        <v>0</v>
      </c>
      <c r="L1043" s="41">
        <v>0</v>
      </c>
      <c r="M1043" s="41">
        <v>0</v>
      </c>
      <c r="N1043" s="41">
        <v>0</v>
      </c>
      <c r="O1043" s="41">
        <v>0</v>
      </c>
      <c r="P1043" s="50">
        <f t="shared" si="74"/>
        <v>0</v>
      </c>
    </row>
    <row r="1044" spans="1:16" hidden="1" x14ac:dyDescent="0.25">
      <c r="A1044" s="306">
        <f>IF(B1044=1,A1035,"")</f>
        <v>2036</v>
      </c>
      <c r="B1044" s="43">
        <f t="shared" si="73"/>
        <v>1</v>
      </c>
      <c r="C1044" s="117" t="str">
        <f>CAD!$D$15</f>
        <v>RENDIMENTOS</v>
      </c>
      <c r="D1044" s="41">
        <v>0</v>
      </c>
      <c r="E1044" s="41">
        <v>0</v>
      </c>
      <c r="F1044" s="41">
        <v>0</v>
      </c>
      <c r="G1044" s="41">
        <v>0</v>
      </c>
      <c r="H1044" s="41">
        <v>0</v>
      </c>
      <c r="I1044" s="41">
        <v>0</v>
      </c>
      <c r="J1044" s="41">
        <v>0</v>
      </c>
      <c r="K1044" s="41">
        <v>0</v>
      </c>
      <c r="L1044" s="41">
        <v>0</v>
      </c>
      <c r="M1044" s="41">
        <v>0</v>
      </c>
      <c r="N1044" s="41">
        <v>0</v>
      </c>
      <c r="O1044" s="41">
        <v>0</v>
      </c>
      <c r="P1044" s="50">
        <f t="shared" si="74"/>
        <v>0</v>
      </c>
    </row>
    <row r="1045" spans="1:16" hidden="1" x14ac:dyDescent="0.25">
      <c r="A1045" s="306" t="str">
        <f>IF(B1045=1,A1035,"")</f>
        <v/>
      </c>
      <c r="B1045" s="43" t="str">
        <f t="shared" si="73"/>
        <v/>
      </c>
      <c r="C1045" s="117">
        <f>CAD!$D$16</f>
        <v>0</v>
      </c>
      <c r="D1045" s="41">
        <v>0</v>
      </c>
      <c r="E1045" s="41">
        <v>0</v>
      </c>
      <c r="F1045" s="41">
        <v>0</v>
      </c>
      <c r="G1045" s="41">
        <v>0</v>
      </c>
      <c r="H1045" s="41">
        <v>0</v>
      </c>
      <c r="I1045" s="41">
        <v>0</v>
      </c>
      <c r="J1045" s="41">
        <v>0</v>
      </c>
      <c r="K1045" s="41">
        <v>0</v>
      </c>
      <c r="L1045" s="41">
        <v>0</v>
      </c>
      <c r="M1045" s="41">
        <v>0</v>
      </c>
      <c r="N1045" s="41">
        <v>0</v>
      </c>
      <c r="O1045" s="41">
        <v>0</v>
      </c>
      <c r="P1045" s="50">
        <f t="shared" si="74"/>
        <v>0</v>
      </c>
    </row>
    <row r="1046" spans="1:16" hidden="1" x14ac:dyDescent="0.25">
      <c r="A1046" s="306" t="str">
        <f>IF(B1046=1,A1035,"")</f>
        <v/>
      </c>
      <c r="B1046" s="43" t="str">
        <f t="shared" si="73"/>
        <v/>
      </c>
      <c r="C1046" s="117">
        <f>CAD!$D$17</f>
        <v>0</v>
      </c>
      <c r="D1046" s="41">
        <v>0</v>
      </c>
      <c r="E1046" s="41">
        <v>0</v>
      </c>
      <c r="F1046" s="41">
        <v>0</v>
      </c>
      <c r="G1046" s="41">
        <v>0</v>
      </c>
      <c r="H1046" s="41">
        <v>0</v>
      </c>
      <c r="I1046" s="41">
        <v>0</v>
      </c>
      <c r="J1046" s="41">
        <v>0</v>
      </c>
      <c r="K1046" s="41">
        <v>0</v>
      </c>
      <c r="L1046" s="41">
        <v>0</v>
      </c>
      <c r="M1046" s="41">
        <v>0</v>
      </c>
      <c r="N1046" s="41">
        <v>0</v>
      </c>
      <c r="O1046" s="41">
        <v>0</v>
      </c>
      <c r="P1046" s="50">
        <f t="shared" si="74"/>
        <v>0</v>
      </c>
    </row>
    <row r="1047" spans="1:16" hidden="1" x14ac:dyDescent="0.25">
      <c r="A1047" s="306" t="str">
        <f>IF(B1047=1,A1035,"")</f>
        <v/>
      </c>
      <c r="B1047" s="43" t="str">
        <f t="shared" si="73"/>
        <v/>
      </c>
      <c r="C1047" s="117">
        <f>CAD!$D$18</f>
        <v>0</v>
      </c>
      <c r="D1047" s="41">
        <v>0</v>
      </c>
      <c r="E1047" s="41">
        <v>0</v>
      </c>
      <c r="F1047" s="41">
        <v>0</v>
      </c>
      <c r="G1047" s="41">
        <v>0</v>
      </c>
      <c r="H1047" s="41">
        <v>0</v>
      </c>
      <c r="I1047" s="41">
        <v>0</v>
      </c>
      <c r="J1047" s="41">
        <v>0</v>
      </c>
      <c r="K1047" s="41">
        <v>0</v>
      </c>
      <c r="L1047" s="41">
        <v>0</v>
      </c>
      <c r="M1047" s="41">
        <v>0</v>
      </c>
      <c r="N1047" s="41">
        <v>0</v>
      </c>
      <c r="O1047" s="41">
        <v>0</v>
      </c>
      <c r="P1047" s="50">
        <f t="shared" si="74"/>
        <v>0</v>
      </c>
    </row>
    <row r="1048" spans="1:16" hidden="1" x14ac:dyDescent="0.25">
      <c r="A1048" s="306" t="str">
        <f>IF(B1048=1,A1035,"")</f>
        <v/>
      </c>
      <c r="B1048" s="43" t="str">
        <f t="shared" si="73"/>
        <v/>
      </c>
      <c r="C1048" s="117">
        <f>CAD!$D$19</f>
        <v>0</v>
      </c>
      <c r="D1048" s="41">
        <v>0</v>
      </c>
      <c r="E1048" s="41">
        <v>0</v>
      </c>
      <c r="F1048" s="41">
        <v>0</v>
      </c>
      <c r="G1048" s="41">
        <v>0</v>
      </c>
      <c r="H1048" s="41">
        <v>0</v>
      </c>
      <c r="I1048" s="41">
        <v>0</v>
      </c>
      <c r="J1048" s="41">
        <v>0</v>
      </c>
      <c r="K1048" s="41">
        <v>0</v>
      </c>
      <c r="L1048" s="41">
        <v>0</v>
      </c>
      <c r="M1048" s="41">
        <v>0</v>
      </c>
      <c r="N1048" s="41">
        <v>0</v>
      </c>
      <c r="O1048" s="41">
        <v>0</v>
      </c>
      <c r="P1048" s="50">
        <f t="shared" si="74"/>
        <v>0</v>
      </c>
    </row>
    <row r="1049" spans="1:16" hidden="1" x14ac:dyDescent="0.25">
      <c r="A1049" s="306" t="str">
        <f>IF(B1049=1,A1035,"")</f>
        <v/>
      </c>
      <c r="B1049" s="43" t="str">
        <f t="shared" si="73"/>
        <v/>
      </c>
      <c r="C1049" s="117">
        <f>CAD!$D$20</f>
        <v>0</v>
      </c>
      <c r="D1049" s="41">
        <v>0</v>
      </c>
      <c r="E1049" s="41">
        <v>0</v>
      </c>
      <c r="F1049" s="41">
        <v>0</v>
      </c>
      <c r="G1049" s="41">
        <v>0</v>
      </c>
      <c r="H1049" s="41">
        <v>0</v>
      </c>
      <c r="I1049" s="41">
        <v>0</v>
      </c>
      <c r="J1049" s="41">
        <v>0</v>
      </c>
      <c r="K1049" s="41">
        <v>0</v>
      </c>
      <c r="L1049" s="41">
        <v>0</v>
      </c>
      <c r="M1049" s="41">
        <v>0</v>
      </c>
      <c r="N1049" s="41">
        <v>0</v>
      </c>
      <c r="O1049" s="41">
        <v>0</v>
      </c>
      <c r="P1049" s="50">
        <f t="shared" si="74"/>
        <v>0</v>
      </c>
    </row>
    <row r="1050" spans="1:16" hidden="1" x14ac:dyDescent="0.25">
      <c r="A1050" s="306" t="str">
        <f>IF(B1050=1,A1035,"")</f>
        <v/>
      </c>
      <c r="B1050" s="43" t="str">
        <f t="shared" si="73"/>
        <v/>
      </c>
      <c r="C1050" s="117">
        <f>CAD!$D$21</f>
        <v>0</v>
      </c>
      <c r="D1050" s="41">
        <v>0</v>
      </c>
      <c r="E1050" s="41">
        <v>0</v>
      </c>
      <c r="F1050" s="41">
        <v>0</v>
      </c>
      <c r="G1050" s="41">
        <v>0</v>
      </c>
      <c r="H1050" s="41">
        <v>0</v>
      </c>
      <c r="I1050" s="41">
        <v>0</v>
      </c>
      <c r="J1050" s="41">
        <v>0</v>
      </c>
      <c r="K1050" s="41">
        <v>0</v>
      </c>
      <c r="L1050" s="41">
        <v>0</v>
      </c>
      <c r="M1050" s="41">
        <v>0</v>
      </c>
      <c r="N1050" s="41">
        <v>0</v>
      </c>
      <c r="O1050" s="41">
        <v>0</v>
      </c>
      <c r="P1050" s="50">
        <f t="shared" si="74"/>
        <v>0</v>
      </c>
    </row>
    <row r="1051" spans="1:16" hidden="1" x14ac:dyDescent="0.25">
      <c r="A1051" s="306" t="str">
        <f>IF(B1051=1,A1035,"")</f>
        <v/>
      </c>
      <c r="B1051" s="43" t="str">
        <f t="shared" si="73"/>
        <v/>
      </c>
      <c r="C1051" s="117">
        <f>CAD!$D$22</f>
        <v>0</v>
      </c>
      <c r="D1051" s="41">
        <v>0</v>
      </c>
      <c r="E1051" s="41">
        <v>0</v>
      </c>
      <c r="F1051" s="41">
        <v>0</v>
      </c>
      <c r="G1051" s="41">
        <v>0</v>
      </c>
      <c r="H1051" s="41">
        <v>0</v>
      </c>
      <c r="I1051" s="41">
        <v>0</v>
      </c>
      <c r="J1051" s="41">
        <v>0</v>
      </c>
      <c r="K1051" s="41">
        <v>0</v>
      </c>
      <c r="L1051" s="41">
        <v>0</v>
      </c>
      <c r="M1051" s="41">
        <v>0</v>
      </c>
      <c r="N1051" s="41">
        <v>0</v>
      </c>
      <c r="O1051" s="41">
        <v>0</v>
      </c>
      <c r="P1051" s="50">
        <f t="shared" si="74"/>
        <v>0</v>
      </c>
    </row>
    <row r="1052" spans="1:16" hidden="1" x14ac:dyDescent="0.25">
      <c r="A1052" s="306" t="str">
        <f>IF(B1052=1,A1035,"")</f>
        <v/>
      </c>
      <c r="B1052" s="43" t="str">
        <f t="shared" si="73"/>
        <v/>
      </c>
      <c r="C1052" s="117">
        <f>CAD!$D$23</f>
        <v>0</v>
      </c>
      <c r="D1052" s="41">
        <v>0</v>
      </c>
      <c r="E1052" s="41">
        <v>0</v>
      </c>
      <c r="F1052" s="41">
        <v>0</v>
      </c>
      <c r="G1052" s="41">
        <v>0</v>
      </c>
      <c r="H1052" s="41">
        <v>0</v>
      </c>
      <c r="I1052" s="41">
        <v>0</v>
      </c>
      <c r="J1052" s="41">
        <v>0</v>
      </c>
      <c r="K1052" s="41">
        <v>0</v>
      </c>
      <c r="L1052" s="41">
        <v>0</v>
      </c>
      <c r="M1052" s="41">
        <v>0</v>
      </c>
      <c r="N1052" s="41">
        <v>0</v>
      </c>
      <c r="O1052" s="41">
        <v>0</v>
      </c>
      <c r="P1052" s="50">
        <f t="shared" si="74"/>
        <v>0</v>
      </c>
    </row>
    <row r="1053" spans="1:16" hidden="1" x14ac:dyDescent="0.25">
      <c r="A1053" s="306" t="str">
        <f>IF(B1053=1,A1035,"")</f>
        <v/>
      </c>
      <c r="B1053" s="43" t="str">
        <f t="shared" si="73"/>
        <v/>
      </c>
      <c r="C1053" s="117">
        <f>CAD!$D$24</f>
        <v>0</v>
      </c>
      <c r="D1053" s="41">
        <v>0</v>
      </c>
      <c r="E1053" s="41">
        <v>0</v>
      </c>
      <c r="F1053" s="41">
        <v>0</v>
      </c>
      <c r="G1053" s="41">
        <v>0</v>
      </c>
      <c r="H1053" s="41">
        <v>0</v>
      </c>
      <c r="I1053" s="41">
        <v>0</v>
      </c>
      <c r="J1053" s="41">
        <v>0</v>
      </c>
      <c r="K1053" s="41">
        <v>0</v>
      </c>
      <c r="L1053" s="41">
        <v>0</v>
      </c>
      <c r="M1053" s="41">
        <v>0</v>
      </c>
      <c r="N1053" s="41">
        <v>0</v>
      </c>
      <c r="O1053" s="41">
        <v>0</v>
      </c>
      <c r="P1053" s="50">
        <f t="shared" si="74"/>
        <v>0</v>
      </c>
    </row>
    <row r="1054" spans="1:16" hidden="1" x14ac:dyDescent="0.25">
      <c r="A1054" s="306" t="str">
        <f>IF(B1054=1,A1035,"")</f>
        <v/>
      </c>
      <c r="B1054" s="43" t="str">
        <f t="shared" si="73"/>
        <v/>
      </c>
      <c r="C1054" s="117">
        <f>CAD!$D$25</f>
        <v>0</v>
      </c>
      <c r="D1054" s="41">
        <v>0</v>
      </c>
      <c r="E1054" s="41">
        <v>0</v>
      </c>
      <c r="F1054" s="41">
        <v>0</v>
      </c>
      <c r="G1054" s="41">
        <v>0</v>
      </c>
      <c r="H1054" s="41">
        <v>0</v>
      </c>
      <c r="I1054" s="41">
        <v>0</v>
      </c>
      <c r="J1054" s="41">
        <v>0</v>
      </c>
      <c r="K1054" s="41">
        <v>0</v>
      </c>
      <c r="L1054" s="41">
        <v>0</v>
      </c>
      <c r="M1054" s="41">
        <v>0</v>
      </c>
      <c r="N1054" s="41">
        <v>0</v>
      </c>
      <c r="O1054" s="41">
        <v>0</v>
      </c>
      <c r="P1054" s="50">
        <f t="shared" si="74"/>
        <v>0</v>
      </c>
    </row>
    <row r="1055" spans="1:16" hidden="1" x14ac:dyDescent="0.25">
      <c r="A1055" s="306" t="str">
        <f>IF(B1055=1,A1035,"")</f>
        <v/>
      </c>
      <c r="B1055" s="43" t="str">
        <f t="shared" si="73"/>
        <v/>
      </c>
      <c r="C1055" s="117">
        <f>CAD!$D$26</f>
        <v>0</v>
      </c>
      <c r="D1055" s="41">
        <v>0</v>
      </c>
      <c r="E1055" s="41">
        <v>0</v>
      </c>
      <c r="F1055" s="41">
        <v>0</v>
      </c>
      <c r="G1055" s="41">
        <v>0</v>
      </c>
      <c r="H1055" s="41">
        <v>0</v>
      </c>
      <c r="I1055" s="41">
        <v>0</v>
      </c>
      <c r="J1055" s="41">
        <v>0</v>
      </c>
      <c r="K1055" s="41">
        <v>0</v>
      </c>
      <c r="L1055" s="41">
        <v>0</v>
      </c>
      <c r="M1055" s="41">
        <v>0</v>
      </c>
      <c r="N1055" s="41">
        <v>0</v>
      </c>
      <c r="O1055" s="41">
        <v>0</v>
      </c>
      <c r="P1055" s="50">
        <f t="shared" si="74"/>
        <v>0</v>
      </c>
    </row>
    <row r="1056" spans="1:16" hidden="1" x14ac:dyDescent="0.25">
      <c r="A1056" s="306" t="str">
        <f>IF(B1056=1,A1035,"")</f>
        <v/>
      </c>
      <c r="B1056" s="43" t="str">
        <f t="shared" si="73"/>
        <v/>
      </c>
      <c r="C1056" s="117">
        <f>CAD!$D$27</f>
        <v>0</v>
      </c>
      <c r="D1056" s="41">
        <v>0</v>
      </c>
      <c r="E1056" s="41">
        <v>0</v>
      </c>
      <c r="F1056" s="41">
        <v>0</v>
      </c>
      <c r="G1056" s="41">
        <v>0</v>
      </c>
      <c r="H1056" s="41">
        <v>0</v>
      </c>
      <c r="I1056" s="41">
        <v>0</v>
      </c>
      <c r="J1056" s="41">
        <v>0</v>
      </c>
      <c r="K1056" s="41">
        <v>0</v>
      </c>
      <c r="L1056" s="41">
        <v>0</v>
      </c>
      <c r="M1056" s="41">
        <v>0</v>
      </c>
      <c r="N1056" s="41">
        <v>0</v>
      </c>
      <c r="O1056" s="41">
        <v>0</v>
      </c>
      <c r="P1056" s="50">
        <f t="shared" si="74"/>
        <v>0</v>
      </c>
    </row>
    <row r="1057" spans="1:16" hidden="1" x14ac:dyDescent="0.25">
      <c r="A1057" s="306" t="str">
        <f>IF(B1057=1,A1035,"")</f>
        <v/>
      </c>
      <c r="B1057" s="43" t="str">
        <f t="shared" si="73"/>
        <v/>
      </c>
      <c r="C1057" s="117">
        <f>CAD!$D$28</f>
        <v>0</v>
      </c>
      <c r="D1057" s="41">
        <v>0</v>
      </c>
      <c r="E1057" s="41">
        <v>0</v>
      </c>
      <c r="F1057" s="41">
        <v>0</v>
      </c>
      <c r="G1057" s="41">
        <v>0</v>
      </c>
      <c r="H1057" s="41">
        <v>0</v>
      </c>
      <c r="I1057" s="41">
        <v>0</v>
      </c>
      <c r="J1057" s="41">
        <v>0</v>
      </c>
      <c r="K1057" s="41">
        <v>0</v>
      </c>
      <c r="L1057" s="41">
        <v>0</v>
      </c>
      <c r="M1057" s="41">
        <v>0</v>
      </c>
      <c r="N1057" s="41">
        <v>0</v>
      </c>
      <c r="O1057" s="41">
        <v>0</v>
      </c>
      <c r="P1057" s="50">
        <f t="shared" si="74"/>
        <v>0</v>
      </c>
    </row>
    <row r="1058" spans="1:16" hidden="1" x14ac:dyDescent="0.25">
      <c r="A1058" s="306" t="str">
        <f>IF(B1058=1,A1035,"")</f>
        <v/>
      </c>
      <c r="B1058" s="43" t="str">
        <f t="shared" si="73"/>
        <v/>
      </c>
      <c r="C1058" s="117">
        <f>CAD!$D$29</f>
        <v>0</v>
      </c>
      <c r="D1058" s="41">
        <v>0</v>
      </c>
      <c r="E1058" s="41">
        <v>0</v>
      </c>
      <c r="F1058" s="41">
        <v>0</v>
      </c>
      <c r="G1058" s="41">
        <v>0</v>
      </c>
      <c r="H1058" s="41">
        <v>0</v>
      </c>
      <c r="I1058" s="41">
        <v>0</v>
      </c>
      <c r="J1058" s="41">
        <v>0</v>
      </c>
      <c r="K1058" s="41">
        <v>0</v>
      </c>
      <c r="L1058" s="41">
        <v>0</v>
      </c>
      <c r="M1058" s="41">
        <v>0</v>
      </c>
      <c r="N1058" s="41">
        <v>0</v>
      </c>
      <c r="O1058" s="41">
        <v>0</v>
      </c>
      <c r="P1058" s="50">
        <f t="shared" si="74"/>
        <v>0</v>
      </c>
    </row>
    <row r="1059" spans="1:16" hidden="1" x14ac:dyDescent="0.25">
      <c r="A1059" s="306" t="str">
        <f>IF(B1059=1,A1035,"")</f>
        <v/>
      </c>
      <c r="B1059" s="43" t="str">
        <f t="shared" si="73"/>
        <v/>
      </c>
      <c r="C1059" s="117">
        <f>CAD!$D$30</f>
        <v>0</v>
      </c>
      <c r="D1059" s="41">
        <v>0</v>
      </c>
      <c r="E1059" s="41">
        <v>0</v>
      </c>
      <c r="F1059" s="41">
        <v>0</v>
      </c>
      <c r="G1059" s="41">
        <v>0</v>
      </c>
      <c r="H1059" s="41">
        <v>0</v>
      </c>
      <c r="I1059" s="41">
        <v>0</v>
      </c>
      <c r="J1059" s="41">
        <v>0</v>
      </c>
      <c r="K1059" s="41">
        <v>0</v>
      </c>
      <c r="L1059" s="41">
        <v>0</v>
      </c>
      <c r="M1059" s="41">
        <v>0</v>
      </c>
      <c r="N1059" s="41">
        <v>0</v>
      </c>
      <c r="O1059" s="41">
        <v>0</v>
      </c>
      <c r="P1059" s="50">
        <f t="shared" si="74"/>
        <v>0</v>
      </c>
    </row>
    <row r="1060" spans="1:16" hidden="1" x14ac:dyDescent="0.25">
      <c r="A1060" s="306" t="str">
        <f>IF(B1060=1,A1035,"")</f>
        <v/>
      </c>
      <c r="B1060" s="43" t="str">
        <f t="shared" si="73"/>
        <v/>
      </c>
      <c r="C1060" s="117">
        <f>CAD!$D$31</f>
        <v>0</v>
      </c>
      <c r="D1060" s="41">
        <v>0</v>
      </c>
      <c r="E1060" s="41">
        <v>0</v>
      </c>
      <c r="F1060" s="41">
        <v>0</v>
      </c>
      <c r="G1060" s="41">
        <v>0</v>
      </c>
      <c r="H1060" s="41">
        <v>0</v>
      </c>
      <c r="I1060" s="41">
        <v>0</v>
      </c>
      <c r="J1060" s="41">
        <v>0</v>
      </c>
      <c r="K1060" s="41">
        <v>0</v>
      </c>
      <c r="L1060" s="41">
        <v>0</v>
      </c>
      <c r="M1060" s="41">
        <v>0</v>
      </c>
      <c r="N1060" s="41">
        <v>0</v>
      </c>
      <c r="O1060" s="41">
        <v>0</v>
      </c>
      <c r="P1060" s="50">
        <f t="shared" si="74"/>
        <v>0</v>
      </c>
    </row>
    <row r="1061" spans="1:16" hidden="1" x14ac:dyDescent="0.25">
      <c r="A1061" s="306" t="str">
        <f>IF(B1061=1,A1035,"")</f>
        <v/>
      </c>
      <c r="B1061" s="43" t="str">
        <f t="shared" si="73"/>
        <v/>
      </c>
      <c r="C1061" s="117">
        <f>CAD!$F$7</f>
        <v>0</v>
      </c>
      <c r="D1061" s="41">
        <v>0</v>
      </c>
      <c r="E1061" s="41">
        <v>0</v>
      </c>
      <c r="F1061" s="41">
        <v>0</v>
      </c>
      <c r="G1061" s="41">
        <v>0</v>
      </c>
      <c r="H1061" s="41">
        <v>0</v>
      </c>
      <c r="I1061" s="41">
        <v>0</v>
      </c>
      <c r="J1061" s="41">
        <v>0</v>
      </c>
      <c r="K1061" s="41">
        <v>0</v>
      </c>
      <c r="L1061" s="41">
        <v>0</v>
      </c>
      <c r="M1061" s="41">
        <v>0</v>
      </c>
      <c r="N1061" s="41">
        <v>0</v>
      </c>
      <c r="O1061" s="41">
        <v>0</v>
      </c>
      <c r="P1061" s="50">
        <f t="shared" si="74"/>
        <v>0</v>
      </c>
    </row>
    <row r="1062" spans="1:16" hidden="1" x14ac:dyDescent="0.25">
      <c r="A1062" s="306" t="str">
        <f>IF(B1062=1,A1035,"")</f>
        <v/>
      </c>
      <c r="B1062" s="43" t="str">
        <f t="shared" si="73"/>
        <v/>
      </c>
      <c r="C1062" s="117">
        <f>CAD!$F$8</f>
        <v>0</v>
      </c>
      <c r="D1062" s="41">
        <v>0</v>
      </c>
      <c r="E1062" s="41">
        <v>0</v>
      </c>
      <c r="F1062" s="41">
        <v>0</v>
      </c>
      <c r="G1062" s="41">
        <v>0</v>
      </c>
      <c r="H1062" s="41">
        <v>0</v>
      </c>
      <c r="I1062" s="41">
        <v>0</v>
      </c>
      <c r="J1062" s="41">
        <v>0</v>
      </c>
      <c r="K1062" s="41">
        <v>0</v>
      </c>
      <c r="L1062" s="41">
        <v>0</v>
      </c>
      <c r="M1062" s="41">
        <v>0</v>
      </c>
      <c r="N1062" s="41">
        <v>0</v>
      </c>
      <c r="O1062" s="41">
        <v>0</v>
      </c>
      <c r="P1062" s="50">
        <f t="shared" si="74"/>
        <v>0</v>
      </c>
    </row>
    <row r="1063" spans="1:16" hidden="1" x14ac:dyDescent="0.25">
      <c r="A1063" s="306" t="str">
        <f>IF(B1063=1,A1035,"")</f>
        <v/>
      </c>
      <c r="B1063" s="43" t="str">
        <f t="shared" si="73"/>
        <v/>
      </c>
      <c r="C1063" s="117">
        <f>CAD!$F$9</f>
        <v>0</v>
      </c>
      <c r="D1063" s="41">
        <v>0</v>
      </c>
      <c r="E1063" s="41">
        <v>0</v>
      </c>
      <c r="F1063" s="41">
        <v>0</v>
      </c>
      <c r="G1063" s="41">
        <v>0</v>
      </c>
      <c r="H1063" s="41">
        <v>0</v>
      </c>
      <c r="I1063" s="41">
        <v>0</v>
      </c>
      <c r="J1063" s="41">
        <v>0</v>
      </c>
      <c r="K1063" s="41">
        <v>0</v>
      </c>
      <c r="L1063" s="41">
        <v>0</v>
      </c>
      <c r="M1063" s="41">
        <v>0</v>
      </c>
      <c r="N1063" s="41">
        <v>0</v>
      </c>
      <c r="O1063" s="41">
        <v>0</v>
      </c>
      <c r="P1063" s="50">
        <f t="shared" si="74"/>
        <v>0</v>
      </c>
    </row>
    <row r="1064" spans="1:16" hidden="1" x14ac:dyDescent="0.25">
      <c r="A1064" s="306" t="str">
        <f>IF(B1064=1,A1035,"")</f>
        <v/>
      </c>
      <c r="B1064" s="43" t="str">
        <f t="shared" si="73"/>
        <v/>
      </c>
      <c r="C1064" s="117">
        <f>CAD!$F$10</f>
        <v>0</v>
      </c>
      <c r="D1064" s="41">
        <v>0</v>
      </c>
      <c r="E1064" s="41">
        <v>0</v>
      </c>
      <c r="F1064" s="41">
        <v>0</v>
      </c>
      <c r="G1064" s="41">
        <v>0</v>
      </c>
      <c r="H1064" s="41">
        <v>0</v>
      </c>
      <c r="I1064" s="41">
        <v>0</v>
      </c>
      <c r="J1064" s="41">
        <v>0</v>
      </c>
      <c r="K1064" s="41">
        <v>0</v>
      </c>
      <c r="L1064" s="41">
        <v>0</v>
      </c>
      <c r="M1064" s="41">
        <v>0</v>
      </c>
      <c r="N1064" s="41">
        <v>0</v>
      </c>
      <c r="O1064" s="41">
        <v>0</v>
      </c>
      <c r="P1064" s="50">
        <f t="shared" si="74"/>
        <v>0</v>
      </c>
    </row>
    <row r="1065" spans="1:16" hidden="1" x14ac:dyDescent="0.25">
      <c r="A1065" s="306" t="str">
        <f>IF(B1065=1,A1035,"")</f>
        <v/>
      </c>
      <c r="B1065" s="43" t="str">
        <f t="shared" si="73"/>
        <v/>
      </c>
      <c r="C1065" s="117">
        <f>CAD!$F$11</f>
        <v>0</v>
      </c>
      <c r="D1065" s="41">
        <v>0</v>
      </c>
      <c r="E1065" s="41">
        <v>0</v>
      </c>
      <c r="F1065" s="41">
        <v>0</v>
      </c>
      <c r="G1065" s="41">
        <v>0</v>
      </c>
      <c r="H1065" s="41">
        <v>0</v>
      </c>
      <c r="I1065" s="41">
        <v>0</v>
      </c>
      <c r="J1065" s="41">
        <v>0</v>
      </c>
      <c r="K1065" s="41">
        <v>0</v>
      </c>
      <c r="L1065" s="41">
        <v>0</v>
      </c>
      <c r="M1065" s="41">
        <v>0</v>
      </c>
      <c r="N1065" s="41">
        <v>0</v>
      </c>
      <c r="O1065" s="41">
        <v>0</v>
      </c>
      <c r="P1065" s="50">
        <f t="shared" si="74"/>
        <v>0</v>
      </c>
    </row>
    <row r="1066" spans="1:16" hidden="1" x14ac:dyDescent="0.25">
      <c r="A1066" s="306" t="str">
        <f>IF(B1066=1,A1035,"")</f>
        <v/>
      </c>
      <c r="B1066" s="43" t="str">
        <f t="shared" si="73"/>
        <v/>
      </c>
      <c r="C1066" s="117">
        <f>CAD!$F$12</f>
        <v>0</v>
      </c>
      <c r="D1066" s="41">
        <v>0</v>
      </c>
      <c r="E1066" s="41">
        <v>0</v>
      </c>
      <c r="F1066" s="41">
        <v>0</v>
      </c>
      <c r="G1066" s="41">
        <v>0</v>
      </c>
      <c r="H1066" s="41">
        <v>0</v>
      </c>
      <c r="I1066" s="41">
        <v>0</v>
      </c>
      <c r="J1066" s="41">
        <v>0</v>
      </c>
      <c r="K1066" s="41">
        <v>0</v>
      </c>
      <c r="L1066" s="41">
        <v>0</v>
      </c>
      <c r="M1066" s="41">
        <v>0</v>
      </c>
      <c r="N1066" s="41">
        <v>0</v>
      </c>
      <c r="O1066" s="41">
        <v>0</v>
      </c>
      <c r="P1066" s="50">
        <f t="shared" si="74"/>
        <v>0</v>
      </c>
    </row>
    <row r="1067" spans="1:16" hidden="1" x14ac:dyDescent="0.25">
      <c r="A1067" s="306" t="str">
        <f>IF(B1067=1,A1035,"")</f>
        <v/>
      </c>
      <c r="B1067" s="43" t="str">
        <f t="shared" si="73"/>
        <v/>
      </c>
      <c r="C1067" s="117">
        <f>CAD!$F$13</f>
        <v>0</v>
      </c>
      <c r="D1067" s="41">
        <v>0</v>
      </c>
      <c r="E1067" s="41">
        <v>0</v>
      </c>
      <c r="F1067" s="41">
        <v>0</v>
      </c>
      <c r="G1067" s="41">
        <v>0</v>
      </c>
      <c r="H1067" s="41">
        <v>0</v>
      </c>
      <c r="I1067" s="41">
        <v>0</v>
      </c>
      <c r="J1067" s="41">
        <v>0</v>
      </c>
      <c r="K1067" s="41">
        <v>0</v>
      </c>
      <c r="L1067" s="41">
        <v>0</v>
      </c>
      <c r="M1067" s="41">
        <v>0</v>
      </c>
      <c r="N1067" s="41">
        <v>0</v>
      </c>
      <c r="O1067" s="41">
        <v>0</v>
      </c>
      <c r="P1067" s="50">
        <f t="shared" si="74"/>
        <v>0</v>
      </c>
    </row>
    <row r="1068" spans="1:16" hidden="1" x14ac:dyDescent="0.25">
      <c r="A1068" s="306" t="str">
        <f>IF(B1068=1,A1035,"")</f>
        <v/>
      </c>
      <c r="B1068" s="43" t="str">
        <f t="shared" si="73"/>
        <v/>
      </c>
      <c r="C1068" s="117">
        <f>CAD!$F$14</f>
        <v>0</v>
      </c>
      <c r="D1068" s="41">
        <v>0</v>
      </c>
      <c r="E1068" s="41">
        <v>0</v>
      </c>
      <c r="F1068" s="41">
        <v>0</v>
      </c>
      <c r="G1068" s="41">
        <v>0</v>
      </c>
      <c r="H1068" s="41">
        <v>0</v>
      </c>
      <c r="I1068" s="41">
        <v>0</v>
      </c>
      <c r="J1068" s="41">
        <v>0</v>
      </c>
      <c r="K1068" s="41">
        <v>0</v>
      </c>
      <c r="L1068" s="41">
        <v>0</v>
      </c>
      <c r="M1068" s="41">
        <v>0</v>
      </c>
      <c r="N1068" s="41">
        <v>0</v>
      </c>
      <c r="O1068" s="41">
        <v>0</v>
      </c>
      <c r="P1068" s="50">
        <f t="shared" si="74"/>
        <v>0</v>
      </c>
    </row>
    <row r="1069" spans="1:16" hidden="1" x14ac:dyDescent="0.25">
      <c r="A1069" s="306" t="str">
        <f>IF(B1069=1,A1035,"")</f>
        <v/>
      </c>
      <c r="B1069" s="43" t="str">
        <f t="shared" si="73"/>
        <v/>
      </c>
      <c r="C1069" s="117">
        <f>CAD!$F$15</f>
        <v>0</v>
      </c>
      <c r="D1069" s="41">
        <v>0</v>
      </c>
      <c r="E1069" s="41">
        <v>0</v>
      </c>
      <c r="F1069" s="41">
        <v>0</v>
      </c>
      <c r="G1069" s="41">
        <v>0</v>
      </c>
      <c r="H1069" s="41">
        <v>0</v>
      </c>
      <c r="I1069" s="41">
        <v>0</v>
      </c>
      <c r="J1069" s="41">
        <v>0</v>
      </c>
      <c r="K1069" s="41">
        <v>0</v>
      </c>
      <c r="L1069" s="41">
        <v>0</v>
      </c>
      <c r="M1069" s="41">
        <v>0</v>
      </c>
      <c r="N1069" s="41">
        <v>0</v>
      </c>
      <c r="O1069" s="41">
        <v>0</v>
      </c>
      <c r="P1069" s="50">
        <f t="shared" si="74"/>
        <v>0</v>
      </c>
    </row>
    <row r="1070" spans="1:16" hidden="1" x14ac:dyDescent="0.25">
      <c r="A1070" s="306" t="str">
        <f>IF(B1070=1,A1035,"")</f>
        <v/>
      </c>
      <c r="B1070" s="43" t="str">
        <f t="shared" si="73"/>
        <v/>
      </c>
      <c r="C1070" s="117">
        <f>CAD!$F$16</f>
        <v>0</v>
      </c>
      <c r="D1070" s="41">
        <v>0</v>
      </c>
      <c r="E1070" s="41">
        <v>0</v>
      </c>
      <c r="F1070" s="41">
        <v>0</v>
      </c>
      <c r="G1070" s="41">
        <v>0</v>
      </c>
      <c r="H1070" s="41">
        <v>0</v>
      </c>
      <c r="I1070" s="41">
        <v>0</v>
      </c>
      <c r="J1070" s="41">
        <v>0</v>
      </c>
      <c r="K1070" s="41">
        <v>0</v>
      </c>
      <c r="L1070" s="41">
        <v>0</v>
      </c>
      <c r="M1070" s="41">
        <v>0</v>
      </c>
      <c r="N1070" s="41">
        <v>0</v>
      </c>
      <c r="O1070" s="41">
        <v>0</v>
      </c>
      <c r="P1070" s="50">
        <f t="shared" si="74"/>
        <v>0</v>
      </c>
    </row>
    <row r="1071" spans="1:16" hidden="1" x14ac:dyDescent="0.25">
      <c r="A1071" s="306" t="str">
        <f>IF(B1071=1,A1035,"")</f>
        <v/>
      </c>
      <c r="B1071" s="43" t="str">
        <f t="shared" si="73"/>
        <v/>
      </c>
      <c r="C1071" s="117">
        <f>CAD!$F$17</f>
        <v>0</v>
      </c>
      <c r="D1071" s="41">
        <v>0</v>
      </c>
      <c r="E1071" s="41">
        <v>0</v>
      </c>
      <c r="F1071" s="41">
        <v>0</v>
      </c>
      <c r="G1071" s="41">
        <v>0</v>
      </c>
      <c r="H1071" s="41">
        <v>0</v>
      </c>
      <c r="I1071" s="41">
        <v>0</v>
      </c>
      <c r="J1071" s="41">
        <v>0</v>
      </c>
      <c r="K1071" s="41">
        <v>0</v>
      </c>
      <c r="L1071" s="41">
        <v>0</v>
      </c>
      <c r="M1071" s="41">
        <v>0</v>
      </c>
      <c r="N1071" s="41">
        <v>0</v>
      </c>
      <c r="O1071" s="41">
        <v>0</v>
      </c>
      <c r="P1071" s="50">
        <f t="shared" si="74"/>
        <v>0</v>
      </c>
    </row>
    <row r="1072" spans="1:16" hidden="1" x14ac:dyDescent="0.25">
      <c r="A1072" s="306" t="str">
        <f>IF(B1072=1,A1035,"")</f>
        <v/>
      </c>
      <c r="B1072" s="43" t="str">
        <f t="shared" si="73"/>
        <v/>
      </c>
      <c r="C1072" s="117">
        <f>CAD!$F$18</f>
        <v>0</v>
      </c>
      <c r="D1072" s="41">
        <v>0</v>
      </c>
      <c r="E1072" s="41">
        <v>0</v>
      </c>
      <c r="F1072" s="41">
        <v>0</v>
      </c>
      <c r="G1072" s="41">
        <v>0</v>
      </c>
      <c r="H1072" s="41">
        <v>0</v>
      </c>
      <c r="I1072" s="41">
        <v>0</v>
      </c>
      <c r="J1072" s="41">
        <v>0</v>
      </c>
      <c r="K1072" s="41">
        <v>0</v>
      </c>
      <c r="L1072" s="41">
        <v>0</v>
      </c>
      <c r="M1072" s="41">
        <v>0</v>
      </c>
      <c r="N1072" s="41">
        <v>0</v>
      </c>
      <c r="O1072" s="41">
        <v>0</v>
      </c>
      <c r="P1072" s="50">
        <f t="shared" si="74"/>
        <v>0</v>
      </c>
    </row>
    <row r="1073" spans="1:20" hidden="1" x14ac:dyDescent="0.25">
      <c r="A1073" s="306" t="str">
        <f>IF(B1073=1,A1035,"")</f>
        <v/>
      </c>
      <c r="B1073" s="43" t="str">
        <f t="shared" si="73"/>
        <v/>
      </c>
      <c r="C1073" s="117">
        <f>CAD!$F$19</f>
        <v>0</v>
      </c>
      <c r="D1073" s="41">
        <v>0</v>
      </c>
      <c r="E1073" s="41">
        <v>0</v>
      </c>
      <c r="F1073" s="41">
        <v>0</v>
      </c>
      <c r="G1073" s="41">
        <v>0</v>
      </c>
      <c r="H1073" s="41">
        <v>0</v>
      </c>
      <c r="I1073" s="41">
        <v>0</v>
      </c>
      <c r="J1073" s="41">
        <v>0</v>
      </c>
      <c r="K1073" s="41">
        <v>0</v>
      </c>
      <c r="L1073" s="41">
        <v>0</v>
      </c>
      <c r="M1073" s="41">
        <v>0</v>
      </c>
      <c r="N1073" s="41">
        <v>0</v>
      </c>
      <c r="O1073" s="41">
        <v>0</v>
      </c>
      <c r="P1073" s="50">
        <f t="shared" si="74"/>
        <v>0</v>
      </c>
    </row>
    <row r="1074" spans="1:20" hidden="1" x14ac:dyDescent="0.25">
      <c r="A1074" s="306" t="str">
        <f>IF(B1074=1,A1035,"")</f>
        <v/>
      </c>
      <c r="B1074" s="43" t="str">
        <f t="shared" si="73"/>
        <v/>
      </c>
      <c r="C1074" s="117">
        <f>CAD!$F$20</f>
        <v>0</v>
      </c>
      <c r="D1074" s="41">
        <v>0</v>
      </c>
      <c r="E1074" s="41">
        <v>0</v>
      </c>
      <c r="F1074" s="41">
        <v>0</v>
      </c>
      <c r="G1074" s="41">
        <v>0</v>
      </c>
      <c r="H1074" s="41">
        <v>0</v>
      </c>
      <c r="I1074" s="41">
        <v>0</v>
      </c>
      <c r="J1074" s="41">
        <v>0</v>
      </c>
      <c r="K1074" s="41">
        <v>0</v>
      </c>
      <c r="L1074" s="41">
        <v>0</v>
      </c>
      <c r="M1074" s="41">
        <v>0</v>
      </c>
      <c r="N1074" s="41">
        <v>0</v>
      </c>
      <c r="O1074" s="41">
        <v>0</v>
      </c>
      <c r="P1074" s="50">
        <f t="shared" si="74"/>
        <v>0</v>
      </c>
    </row>
    <row r="1075" spans="1:20" hidden="1" x14ac:dyDescent="0.25">
      <c r="A1075" s="306" t="str">
        <f>IF(B1075=1,A1035,"")</f>
        <v/>
      </c>
      <c r="B1075" s="43" t="str">
        <f t="shared" si="73"/>
        <v/>
      </c>
      <c r="C1075" s="117">
        <f>CAD!$F$21</f>
        <v>0</v>
      </c>
      <c r="D1075" s="41">
        <v>0</v>
      </c>
      <c r="E1075" s="41">
        <v>0</v>
      </c>
      <c r="F1075" s="41">
        <v>0</v>
      </c>
      <c r="G1075" s="41">
        <v>0</v>
      </c>
      <c r="H1075" s="41">
        <v>0</v>
      </c>
      <c r="I1075" s="41">
        <v>0</v>
      </c>
      <c r="J1075" s="41">
        <v>0</v>
      </c>
      <c r="K1075" s="41">
        <v>0</v>
      </c>
      <c r="L1075" s="41">
        <v>0</v>
      </c>
      <c r="M1075" s="41">
        <v>0</v>
      </c>
      <c r="N1075" s="41">
        <v>0</v>
      </c>
      <c r="O1075" s="41">
        <v>0</v>
      </c>
      <c r="P1075" s="50">
        <f t="shared" si="74"/>
        <v>0</v>
      </c>
    </row>
    <row r="1076" spans="1:20" hidden="1" x14ac:dyDescent="0.25">
      <c r="A1076" s="306" t="str">
        <f>IF(B1076=1,A1035,"")</f>
        <v/>
      </c>
      <c r="B1076" s="43" t="str">
        <f t="shared" si="73"/>
        <v/>
      </c>
      <c r="C1076" s="117">
        <f>CAD!$F$22</f>
        <v>0</v>
      </c>
      <c r="D1076" s="41">
        <v>0</v>
      </c>
      <c r="E1076" s="41">
        <v>0</v>
      </c>
      <c r="F1076" s="41">
        <v>0</v>
      </c>
      <c r="G1076" s="41">
        <v>0</v>
      </c>
      <c r="H1076" s="41">
        <v>0</v>
      </c>
      <c r="I1076" s="41">
        <v>0</v>
      </c>
      <c r="J1076" s="41">
        <v>0</v>
      </c>
      <c r="K1076" s="41">
        <v>0</v>
      </c>
      <c r="L1076" s="41">
        <v>0</v>
      </c>
      <c r="M1076" s="41">
        <v>0</v>
      </c>
      <c r="N1076" s="41">
        <v>0</v>
      </c>
      <c r="O1076" s="41">
        <v>0</v>
      </c>
      <c r="P1076" s="50">
        <f t="shared" si="74"/>
        <v>0</v>
      </c>
    </row>
    <row r="1077" spans="1:20" hidden="1" x14ac:dyDescent="0.25">
      <c r="A1077" s="306" t="str">
        <f>IF(B1077=1,A1035,"")</f>
        <v/>
      </c>
      <c r="B1077" s="43" t="str">
        <f t="shared" si="73"/>
        <v/>
      </c>
      <c r="C1077" s="117">
        <f>CAD!$F$23</f>
        <v>0</v>
      </c>
      <c r="D1077" s="41">
        <v>0</v>
      </c>
      <c r="E1077" s="41">
        <v>0</v>
      </c>
      <c r="F1077" s="41">
        <v>0</v>
      </c>
      <c r="G1077" s="41">
        <v>0</v>
      </c>
      <c r="H1077" s="41">
        <v>0</v>
      </c>
      <c r="I1077" s="41">
        <v>0</v>
      </c>
      <c r="J1077" s="41">
        <v>0</v>
      </c>
      <c r="K1077" s="41">
        <v>0</v>
      </c>
      <c r="L1077" s="41">
        <v>0</v>
      </c>
      <c r="M1077" s="41">
        <v>0</v>
      </c>
      <c r="N1077" s="41">
        <v>0</v>
      </c>
      <c r="O1077" s="41">
        <v>0</v>
      </c>
      <c r="P1077" s="50">
        <f t="shared" si="74"/>
        <v>0</v>
      </c>
    </row>
    <row r="1078" spans="1:20" hidden="1" x14ac:dyDescent="0.25">
      <c r="A1078" s="306" t="str">
        <f>IF(B1078=1,A1035,"")</f>
        <v/>
      </c>
      <c r="B1078" s="43" t="str">
        <f t="shared" si="73"/>
        <v/>
      </c>
      <c r="C1078" s="117">
        <f>CAD!$F$24</f>
        <v>0</v>
      </c>
      <c r="D1078" s="41">
        <v>0</v>
      </c>
      <c r="E1078" s="41">
        <v>0</v>
      </c>
      <c r="F1078" s="41">
        <v>0</v>
      </c>
      <c r="G1078" s="41">
        <v>0</v>
      </c>
      <c r="H1078" s="41">
        <v>0</v>
      </c>
      <c r="I1078" s="41">
        <v>0</v>
      </c>
      <c r="J1078" s="41">
        <v>0</v>
      </c>
      <c r="K1078" s="41">
        <v>0</v>
      </c>
      <c r="L1078" s="41">
        <v>0</v>
      </c>
      <c r="M1078" s="41">
        <v>0</v>
      </c>
      <c r="N1078" s="41">
        <v>0</v>
      </c>
      <c r="O1078" s="41">
        <v>0</v>
      </c>
      <c r="P1078" s="50">
        <f t="shared" si="74"/>
        <v>0</v>
      </c>
    </row>
    <row r="1079" spans="1:20" hidden="1" x14ac:dyDescent="0.25">
      <c r="A1079" s="306" t="str">
        <f>IF(B1079=1,A1035,"")</f>
        <v/>
      </c>
      <c r="B1079" s="43" t="str">
        <f t="shared" si="73"/>
        <v/>
      </c>
      <c r="C1079" s="117">
        <f>CAD!$F$25</f>
        <v>0</v>
      </c>
      <c r="D1079" s="41">
        <v>0</v>
      </c>
      <c r="E1079" s="41">
        <v>0</v>
      </c>
      <c r="F1079" s="41">
        <v>0</v>
      </c>
      <c r="G1079" s="41">
        <v>0</v>
      </c>
      <c r="H1079" s="41">
        <v>0</v>
      </c>
      <c r="I1079" s="41">
        <v>0</v>
      </c>
      <c r="J1079" s="41">
        <v>0</v>
      </c>
      <c r="K1079" s="41">
        <v>0</v>
      </c>
      <c r="L1079" s="41">
        <v>0</v>
      </c>
      <c r="M1079" s="41">
        <v>0</v>
      </c>
      <c r="N1079" s="41">
        <v>0</v>
      </c>
      <c r="O1079" s="41">
        <v>0</v>
      </c>
      <c r="P1079" s="50">
        <f t="shared" si="74"/>
        <v>0</v>
      </c>
    </row>
    <row r="1080" spans="1:20" hidden="1" x14ac:dyDescent="0.25">
      <c r="A1080" s="306" t="str">
        <f>IF(B1080=1,A1035,"")</f>
        <v/>
      </c>
      <c r="B1080" s="43" t="str">
        <f t="shared" si="73"/>
        <v/>
      </c>
      <c r="C1080" s="117">
        <f>CAD!$F$26</f>
        <v>0</v>
      </c>
      <c r="D1080" s="41">
        <v>0</v>
      </c>
      <c r="E1080" s="41">
        <v>0</v>
      </c>
      <c r="F1080" s="41">
        <v>0</v>
      </c>
      <c r="G1080" s="41">
        <v>0</v>
      </c>
      <c r="H1080" s="41">
        <v>0</v>
      </c>
      <c r="I1080" s="41">
        <v>0</v>
      </c>
      <c r="J1080" s="41">
        <v>0</v>
      </c>
      <c r="K1080" s="41">
        <v>0</v>
      </c>
      <c r="L1080" s="41">
        <v>0</v>
      </c>
      <c r="M1080" s="41">
        <v>0</v>
      </c>
      <c r="N1080" s="41">
        <v>0</v>
      </c>
      <c r="O1080" s="41">
        <v>0</v>
      </c>
      <c r="P1080" s="50">
        <f t="shared" si="74"/>
        <v>0</v>
      </c>
    </row>
    <row r="1081" spans="1:20" hidden="1" x14ac:dyDescent="0.25">
      <c r="A1081" s="306" t="str">
        <f>IF(B1081=1,A1035,"")</f>
        <v/>
      </c>
      <c r="B1081" s="43" t="str">
        <f t="shared" si="73"/>
        <v/>
      </c>
      <c r="C1081" s="117">
        <f>CAD!$F$27</f>
        <v>0</v>
      </c>
      <c r="D1081" s="41">
        <v>0</v>
      </c>
      <c r="E1081" s="41">
        <v>0</v>
      </c>
      <c r="F1081" s="41">
        <v>0</v>
      </c>
      <c r="G1081" s="41">
        <v>0</v>
      </c>
      <c r="H1081" s="41">
        <v>0</v>
      </c>
      <c r="I1081" s="41">
        <v>0</v>
      </c>
      <c r="J1081" s="41">
        <v>0</v>
      </c>
      <c r="K1081" s="41">
        <v>0</v>
      </c>
      <c r="L1081" s="41">
        <v>0</v>
      </c>
      <c r="M1081" s="41">
        <v>0</v>
      </c>
      <c r="N1081" s="41">
        <v>0</v>
      </c>
      <c r="O1081" s="41">
        <v>0</v>
      </c>
      <c r="P1081" s="50">
        <f t="shared" si="74"/>
        <v>0</v>
      </c>
    </row>
    <row r="1082" spans="1:20" hidden="1" x14ac:dyDescent="0.25">
      <c r="A1082" s="306" t="str">
        <f>IF(B1082=1,A1035,"")</f>
        <v/>
      </c>
      <c r="B1082" s="43" t="str">
        <f t="shared" si="73"/>
        <v/>
      </c>
      <c r="C1082" s="117">
        <f>CAD!$F$28</f>
        <v>0</v>
      </c>
      <c r="D1082" s="41">
        <v>0</v>
      </c>
      <c r="E1082" s="41">
        <v>0</v>
      </c>
      <c r="F1082" s="41">
        <v>0</v>
      </c>
      <c r="G1082" s="41">
        <v>0</v>
      </c>
      <c r="H1082" s="41">
        <v>0</v>
      </c>
      <c r="I1082" s="41">
        <v>0</v>
      </c>
      <c r="J1082" s="41">
        <v>0</v>
      </c>
      <c r="K1082" s="41">
        <v>0</v>
      </c>
      <c r="L1082" s="41">
        <v>0</v>
      </c>
      <c r="M1082" s="41">
        <v>0</v>
      </c>
      <c r="N1082" s="41">
        <v>0</v>
      </c>
      <c r="O1082" s="41">
        <v>0</v>
      </c>
      <c r="P1082" s="50">
        <f t="shared" si="74"/>
        <v>0</v>
      </c>
    </row>
    <row r="1083" spans="1:20" hidden="1" x14ac:dyDescent="0.25">
      <c r="A1083" s="306" t="str">
        <f>IF(B1083=1,A1035,"")</f>
        <v/>
      </c>
      <c r="B1083" s="43" t="str">
        <f t="shared" si="73"/>
        <v/>
      </c>
      <c r="C1083" s="117">
        <f>CAD!$F$29</f>
        <v>0</v>
      </c>
      <c r="D1083" s="41">
        <v>0</v>
      </c>
      <c r="E1083" s="41">
        <v>0</v>
      </c>
      <c r="F1083" s="41">
        <v>0</v>
      </c>
      <c r="G1083" s="41">
        <v>0</v>
      </c>
      <c r="H1083" s="41">
        <v>0</v>
      </c>
      <c r="I1083" s="41">
        <v>0</v>
      </c>
      <c r="J1083" s="41">
        <v>0</v>
      </c>
      <c r="K1083" s="41">
        <v>0</v>
      </c>
      <c r="L1083" s="41">
        <v>0</v>
      </c>
      <c r="M1083" s="41">
        <v>0</v>
      </c>
      <c r="N1083" s="41">
        <v>0</v>
      </c>
      <c r="O1083" s="41">
        <v>0</v>
      </c>
      <c r="P1083" s="50">
        <f t="shared" si="74"/>
        <v>0</v>
      </c>
    </row>
    <row r="1084" spans="1:20" hidden="1" x14ac:dyDescent="0.25">
      <c r="A1084" s="306" t="str">
        <f>IF(B1084=1,A1035,"")</f>
        <v/>
      </c>
      <c r="B1084" s="43" t="str">
        <f t="shared" si="73"/>
        <v/>
      </c>
      <c r="C1084" s="117">
        <f>CAD!$F$30</f>
        <v>0</v>
      </c>
      <c r="D1084" s="41">
        <v>0</v>
      </c>
      <c r="E1084" s="41">
        <v>0</v>
      </c>
      <c r="F1084" s="41">
        <v>0</v>
      </c>
      <c r="G1084" s="41">
        <v>0</v>
      </c>
      <c r="H1084" s="41">
        <v>0</v>
      </c>
      <c r="I1084" s="41">
        <v>0</v>
      </c>
      <c r="J1084" s="41">
        <v>0</v>
      </c>
      <c r="K1084" s="41">
        <v>0</v>
      </c>
      <c r="L1084" s="41">
        <v>0</v>
      </c>
      <c r="M1084" s="41">
        <v>0</v>
      </c>
      <c r="N1084" s="41">
        <v>0</v>
      </c>
      <c r="O1084" s="41">
        <v>0</v>
      </c>
      <c r="P1084" s="50">
        <f t="shared" si="74"/>
        <v>0</v>
      </c>
    </row>
    <row r="1085" spans="1:20" hidden="1" x14ac:dyDescent="0.25">
      <c r="A1085" s="306" t="str">
        <f>IF(B1085=1,A1035,"")</f>
        <v/>
      </c>
      <c r="B1085" s="43" t="str">
        <f t="shared" si="73"/>
        <v/>
      </c>
      <c r="C1085" s="117">
        <f>CAD!$F$31</f>
        <v>0</v>
      </c>
      <c r="D1085" s="41">
        <v>0</v>
      </c>
      <c r="E1085" s="41">
        <v>0</v>
      </c>
      <c r="F1085" s="41">
        <v>0</v>
      </c>
      <c r="G1085" s="41">
        <v>0</v>
      </c>
      <c r="H1085" s="41">
        <v>0</v>
      </c>
      <c r="I1085" s="41">
        <v>0</v>
      </c>
      <c r="J1085" s="41">
        <v>0</v>
      </c>
      <c r="K1085" s="41">
        <v>0</v>
      </c>
      <c r="L1085" s="41">
        <v>0</v>
      </c>
      <c r="M1085" s="41">
        <v>0</v>
      </c>
      <c r="N1085" s="41">
        <v>0</v>
      </c>
      <c r="O1085" s="41">
        <v>0</v>
      </c>
      <c r="P1085" s="50">
        <f t="shared" si="74"/>
        <v>0</v>
      </c>
      <c r="T1085" s="9"/>
    </row>
    <row r="1086" spans="1:20" hidden="1" x14ac:dyDescent="0.25">
      <c r="A1086" s="306">
        <f>A1035</f>
        <v>2036</v>
      </c>
      <c r="P1086" s="47"/>
    </row>
    <row r="1087" spans="1:20" ht="15.75" hidden="1" thickBot="1" x14ac:dyDescent="0.3">
      <c r="A1087" s="306">
        <f>A1035</f>
        <v>2036</v>
      </c>
      <c r="C1087" s="155" t="s">
        <v>208</v>
      </c>
      <c r="D1087" s="156">
        <f>PREV_D!D1019</f>
        <v>0</v>
      </c>
      <c r="E1087" s="156">
        <f>PREV_D!E1019</f>
        <v>0</v>
      </c>
      <c r="F1087" s="156">
        <f>PREV_D!F1019</f>
        <v>0</v>
      </c>
      <c r="G1087" s="156">
        <f>PREV_D!G1019</f>
        <v>0</v>
      </c>
      <c r="H1087" s="156">
        <f>PREV_D!H1019</f>
        <v>0</v>
      </c>
      <c r="I1087" s="156">
        <f>PREV_D!I1019</f>
        <v>0</v>
      </c>
      <c r="J1087" s="156">
        <f>PREV_D!J1019</f>
        <v>0</v>
      </c>
      <c r="K1087" s="156">
        <f>PREV_D!K1019</f>
        <v>0</v>
      </c>
      <c r="L1087" s="156">
        <f>PREV_D!L1019</f>
        <v>0</v>
      </c>
      <c r="M1087" s="156">
        <f>PREV_D!M1019</f>
        <v>0</v>
      </c>
      <c r="N1087" s="156">
        <f>PREV_D!N1019</f>
        <v>0</v>
      </c>
      <c r="O1087" s="156">
        <f>PREV_D!O1019</f>
        <v>0</v>
      </c>
      <c r="P1087" s="157">
        <f>SUM(D1087:O1087)</f>
        <v>0</v>
      </c>
    </row>
    <row r="1088" spans="1:20" hidden="1" x14ac:dyDescent="0.25">
      <c r="A1088" s="306">
        <f>A1035</f>
        <v>2036</v>
      </c>
      <c r="P1088" s="47"/>
    </row>
    <row r="1089" spans="1:16" hidden="1" x14ac:dyDescent="0.25">
      <c r="A1089" s="306">
        <f>A1035</f>
        <v>2036</v>
      </c>
      <c r="C1089" s="74" t="s">
        <v>209</v>
      </c>
      <c r="D1089" s="38">
        <f>D1035-D1087</f>
        <v>0</v>
      </c>
      <c r="E1089" s="38">
        <f t="shared" ref="E1089:P1089" si="75">E1035-E1087</f>
        <v>0</v>
      </c>
      <c r="F1089" s="38">
        <f t="shared" si="75"/>
        <v>0</v>
      </c>
      <c r="G1089" s="38">
        <f t="shared" si="75"/>
        <v>0</v>
      </c>
      <c r="H1089" s="38">
        <f t="shared" si="75"/>
        <v>0</v>
      </c>
      <c r="I1089" s="38">
        <f t="shared" si="75"/>
        <v>0</v>
      </c>
      <c r="J1089" s="38">
        <f t="shared" si="75"/>
        <v>0</v>
      </c>
      <c r="K1089" s="38">
        <f t="shared" si="75"/>
        <v>0</v>
      </c>
      <c r="L1089" s="38">
        <f t="shared" si="75"/>
        <v>0</v>
      </c>
      <c r="M1089" s="38">
        <f t="shared" si="75"/>
        <v>0</v>
      </c>
      <c r="N1089" s="38">
        <f t="shared" si="75"/>
        <v>0</v>
      </c>
      <c r="O1089" s="38">
        <f t="shared" si="75"/>
        <v>0</v>
      </c>
      <c r="P1089" s="48">
        <f t="shared" si="75"/>
        <v>0</v>
      </c>
    </row>
    <row r="1090" spans="1:16" hidden="1" x14ac:dyDescent="0.25">
      <c r="A1090" s="306"/>
    </row>
    <row r="1091" spans="1:16" hidden="1" x14ac:dyDescent="0.25">
      <c r="A1091" s="306"/>
    </row>
    <row r="1092" spans="1:16" ht="15" hidden="1" customHeight="1" thickBot="1" x14ac:dyDescent="0.3">
      <c r="A1092" s="306">
        <f>A1035+1</f>
        <v>2037</v>
      </c>
      <c r="C1092" s="158" t="s">
        <v>207</v>
      </c>
      <c r="D1092" s="160">
        <f t="shared" ref="D1092:P1092" si="76">SUM(D1093:D1142)</f>
        <v>0</v>
      </c>
      <c r="E1092" s="160">
        <f t="shared" si="76"/>
        <v>0</v>
      </c>
      <c r="F1092" s="160">
        <f t="shared" si="76"/>
        <v>0</v>
      </c>
      <c r="G1092" s="160">
        <f t="shared" si="76"/>
        <v>0</v>
      </c>
      <c r="H1092" s="160">
        <f t="shared" si="76"/>
        <v>0</v>
      </c>
      <c r="I1092" s="160">
        <f t="shared" si="76"/>
        <v>0</v>
      </c>
      <c r="J1092" s="160">
        <f t="shared" si="76"/>
        <v>0</v>
      </c>
      <c r="K1092" s="160">
        <f t="shared" si="76"/>
        <v>0</v>
      </c>
      <c r="L1092" s="160">
        <f t="shared" si="76"/>
        <v>0</v>
      </c>
      <c r="M1092" s="160">
        <f t="shared" si="76"/>
        <v>0</v>
      </c>
      <c r="N1092" s="160">
        <f t="shared" si="76"/>
        <v>0</v>
      </c>
      <c r="O1092" s="160">
        <f t="shared" si="76"/>
        <v>0</v>
      </c>
      <c r="P1092" s="160">
        <f t="shared" si="76"/>
        <v>0</v>
      </c>
    </row>
    <row r="1093" spans="1:16" hidden="1" x14ac:dyDescent="0.25">
      <c r="A1093" s="306">
        <f>IF(B1093=1,A1092,"")</f>
        <v>2037</v>
      </c>
      <c r="B1093" s="43">
        <f>IF(C1093&lt;&gt;0,1,"")</f>
        <v>1</v>
      </c>
      <c r="C1093" s="154" t="str">
        <f>CAD!$D$7</f>
        <v>SALÁRIOS</v>
      </c>
      <c r="D1093" s="42">
        <v>0</v>
      </c>
      <c r="E1093" s="42">
        <v>0</v>
      </c>
      <c r="F1093" s="42">
        <v>0</v>
      </c>
      <c r="G1093" s="42">
        <v>0</v>
      </c>
      <c r="H1093" s="42">
        <v>0</v>
      </c>
      <c r="I1093" s="42">
        <v>0</v>
      </c>
      <c r="J1093" s="42">
        <v>0</v>
      </c>
      <c r="K1093" s="42">
        <v>0</v>
      </c>
      <c r="L1093" s="42">
        <v>0</v>
      </c>
      <c r="M1093" s="42">
        <v>0</v>
      </c>
      <c r="N1093" s="42">
        <v>0</v>
      </c>
      <c r="O1093" s="42">
        <v>0</v>
      </c>
      <c r="P1093" s="115">
        <f>SUM(D1093:O1093)</f>
        <v>0</v>
      </c>
    </row>
    <row r="1094" spans="1:16" hidden="1" x14ac:dyDescent="0.25">
      <c r="A1094" s="306">
        <f>IF(B1094=1,A1092,"")</f>
        <v>2037</v>
      </c>
      <c r="B1094" s="43">
        <f t="shared" ref="B1094:B1142" si="77">IF(C1094&lt;&gt;0,1,"")</f>
        <v>1</v>
      </c>
      <c r="C1094" s="154" t="str">
        <f>CAD!$D$8</f>
        <v>RELATÓRIOS</v>
      </c>
      <c r="D1094" s="42">
        <v>0</v>
      </c>
      <c r="E1094" s="42">
        <v>0</v>
      </c>
      <c r="F1094" s="42">
        <v>0</v>
      </c>
      <c r="G1094" s="42">
        <v>0</v>
      </c>
      <c r="H1094" s="42">
        <v>0</v>
      </c>
      <c r="I1094" s="42">
        <v>0</v>
      </c>
      <c r="J1094" s="42">
        <v>0</v>
      </c>
      <c r="K1094" s="42">
        <v>0</v>
      </c>
      <c r="L1094" s="42">
        <v>0</v>
      </c>
      <c r="M1094" s="42">
        <v>0</v>
      </c>
      <c r="N1094" s="42">
        <v>0</v>
      </c>
      <c r="O1094" s="42">
        <v>0</v>
      </c>
      <c r="P1094" s="50">
        <f t="shared" ref="P1094:P1142" si="78">SUM(D1094:O1094)</f>
        <v>0</v>
      </c>
    </row>
    <row r="1095" spans="1:16" hidden="1" x14ac:dyDescent="0.25">
      <c r="A1095" s="306">
        <f>IF(B1095=1,A1092,"")</f>
        <v>2037</v>
      </c>
      <c r="B1095" s="43">
        <f t="shared" si="77"/>
        <v>1</v>
      </c>
      <c r="C1095" s="117" t="str">
        <f>CAD!$D$9</f>
        <v>HORAS EXTRAS</v>
      </c>
      <c r="D1095" s="41">
        <v>0</v>
      </c>
      <c r="E1095" s="41">
        <v>0</v>
      </c>
      <c r="F1095" s="41">
        <v>0</v>
      </c>
      <c r="G1095" s="41">
        <v>0</v>
      </c>
      <c r="H1095" s="41">
        <v>0</v>
      </c>
      <c r="I1095" s="41">
        <v>0</v>
      </c>
      <c r="J1095" s="41">
        <v>0</v>
      </c>
      <c r="K1095" s="41">
        <v>0</v>
      </c>
      <c r="L1095" s="41">
        <v>0</v>
      </c>
      <c r="M1095" s="41">
        <v>0</v>
      </c>
      <c r="N1095" s="41">
        <v>0</v>
      </c>
      <c r="O1095" s="41">
        <v>0</v>
      </c>
      <c r="P1095" s="50">
        <f t="shared" si="78"/>
        <v>0</v>
      </c>
    </row>
    <row r="1096" spans="1:16" hidden="1" x14ac:dyDescent="0.25">
      <c r="A1096" s="306">
        <f>IF(B1096=1,A1092,"")</f>
        <v>2037</v>
      </c>
      <c r="B1096" s="43">
        <f t="shared" si="77"/>
        <v>1</v>
      </c>
      <c r="C1096" s="117" t="str">
        <f>CAD!$D$10</f>
        <v>OUTROS</v>
      </c>
      <c r="D1096" s="41">
        <v>0</v>
      </c>
      <c r="E1096" s="41">
        <v>0</v>
      </c>
      <c r="F1096" s="41">
        <v>0</v>
      </c>
      <c r="G1096" s="41">
        <v>0</v>
      </c>
      <c r="H1096" s="41">
        <v>0</v>
      </c>
      <c r="I1096" s="41">
        <v>0</v>
      </c>
      <c r="J1096" s="41">
        <v>0</v>
      </c>
      <c r="K1096" s="41">
        <v>0</v>
      </c>
      <c r="L1096" s="41">
        <v>0</v>
      </c>
      <c r="M1096" s="41">
        <v>0</v>
      </c>
      <c r="N1096" s="41">
        <v>0</v>
      </c>
      <c r="O1096" s="41">
        <v>0</v>
      </c>
      <c r="P1096" s="50">
        <f t="shared" si="78"/>
        <v>0</v>
      </c>
    </row>
    <row r="1097" spans="1:16" hidden="1" x14ac:dyDescent="0.25">
      <c r="A1097" s="306">
        <f>IF(B1097=1,A1092,"")</f>
        <v>2037</v>
      </c>
      <c r="B1097" s="43">
        <f t="shared" si="77"/>
        <v>1</v>
      </c>
      <c r="C1097" s="117" t="str">
        <f>CAD!$D$11</f>
        <v>ALUGUÉIS</v>
      </c>
      <c r="D1097" s="41">
        <v>0</v>
      </c>
      <c r="E1097" s="41">
        <v>0</v>
      </c>
      <c r="F1097" s="41">
        <v>0</v>
      </c>
      <c r="G1097" s="41">
        <v>0</v>
      </c>
      <c r="H1097" s="41">
        <v>0</v>
      </c>
      <c r="I1097" s="41">
        <v>0</v>
      </c>
      <c r="J1097" s="41">
        <v>0</v>
      </c>
      <c r="K1097" s="41">
        <v>0</v>
      </c>
      <c r="L1097" s="41">
        <v>0</v>
      </c>
      <c r="M1097" s="41">
        <v>0</v>
      </c>
      <c r="N1097" s="41">
        <v>0</v>
      </c>
      <c r="O1097" s="41">
        <v>0</v>
      </c>
      <c r="P1097" s="50">
        <f t="shared" si="78"/>
        <v>0</v>
      </c>
    </row>
    <row r="1098" spans="1:16" hidden="1" x14ac:dyDescent="0.25">
      <c r="A1098" s="306">
        <f>IF(B1098=1,A1092,"")</f>
        <v>2037</v>
      </c>
      <c r="B1098" s="43">
        <f t="shared" si="77"/>
        <v>1</v>
      </c>
      <c r="C1098" s="117" t="str">
        <f>CAD!$D$12</f>
        <v>VENDA DE IMÓVEIS</v>
      </c>
      <c r="D1098" s="41">
        <v>0</v>
      </c>
      <c r="E1098" s="41">
        <v>0</v>
      </c>
      <c r="F1098" s="41">
        <v>0</v>
      </c>
      <c r="G1098" s="41">
        <v>0</v>
      </c>
      <c r="H1098" s="41">
        <v>0</v>
      </c>
      <c r="I1098" s="41">
        <v>0</v>
      </c>
      <c r="J1098" s="41">
        <v>0</v>
      </c>
      <c r="K1098" s="41">
        <v>0</v>
      </c>
      <c r="L1098" s="41">
        <v>0</v>
      </c>
      <c r="M1098" s="41">
        <v>0</v>
      </c>
      <c r="N1098" s="41">
        <v>0</v>
      </c>
      <c r="O1098" s="41">
        <v>0</v>
      </c>
      <c r="P1098" s="50">
        <f t="shared" si="78"/>
        <v>0</v>
      </c>
    </row>
    <row r="1099" spans="1:16" hidden="1" x14ac:dyDescent="0.25">
      <c r="A1099" s="306">
        <f>IF(B1099=1,A1092,"")</f>
        <v>2037</v>
      </c>
      <c r="B1099" s="43">
        <f t="shared" si="77"/>
        <v>1</v>
      </c>
      <c r="C1099" s="117" t="str">
        <f>CAD!$D$13</f>
        <v>13º SALÁRIO</v>
      </c>
      <c r="D1099" s="41">
        <v>0</v>
      </c>
      <c r="E1099" s="41">
        <v>0</v>
      </c>
      <c r="F1099" s="41">
        <v>0</v>
      </c>
      <c r="G1099" s="41">
        <v>0</v>
      </c>
      <c r="H1099" s="41">
        <v>0</v>
      </c>
      <c r="I1099" s="41">
        <v>0</v>
      </c>
      <c r="J1099" s="41">
        <v>0</v>
      </c>
      <c r="K1099" s="41">
        <v>0</v>
      </c>
      <c r="L1099" s="41">
        <v>0</v>
      </c>
      <c r="M1099" s="41">
        <v>0</v>
      </c>
      <c r="N1099" s="41">
        <v>0</v>
      </c>
      <c r="O1099" s="41">
        <v>0</v>
      </c>
      <c r="P1099" s="50">
        <f t="shared" si="78"/>
        <v>0</v>
      </c>
    </row>
    <row r="1100" spans="1:16" hidden="1" x14ac:dyDescent="0.25">
      <c r="A1100" s="306">
        <f>IF(B1100=1,A1092,"")</f>
        <v>2037</v>
      </c>
      <c r="B1100" s="43">
        <f t="shared" si="77"/>
        <v>1</v>
      </c>
      <c r="C1100" s="117" t="str">
        <f>CAD!$D$14</f>
        <v>FÉRIAS</v>
      </c>
      <c r="D1100" s="41">
        <v>0</v>
      </c>
      <c r="E1100" s="41">
        <v>0</v>
      </c>
      <c r="F1100" s="41">
        <v>0</v>
      </c>
      <c r="G1100" s="41">
        <v>0</v>
      </c>
      <c r="H1100" s="41">
        <v>0</v>
      </c>
      <c r="I1100" s="41">
        <v>0</v>
      </c>
      <c r="J1100" s="41">
        <v>0</v>
      </c>
      <c r="K1100" s="41">
        <v>0</v>
      </c>
      <c r="L1100" s="41">
        <v>0</v>
      </c>
      <c r="M1100" s="41">
        <v>0</v>
      </c>
      <c r="N1100" s="41">
        <v>0</v>
      </c>
      <c r="O1100" s="41">
        <v>0</v>
      </c>
      <c r="P1100" s="50">
        <f t="shared" si="78"/>
        <v>0</v>
      </c>
    </row>
    <row r="1101" spans="1:16" hidden="1" x14ac:dyDescent="0.25">
      <c r="A1101" s="306">
        <f>IF(B1101=1,A1092,"")</f>
        <v>2037</v>
      </c>
      <c r="B1101" s="43">
        <f t="shared" si="77"/>
        <v>1</v>
      </c>
      <c r="C1101" s="117" t="str">
        <f>CAD!$D$15</f>
        <v>RENDIMENTOS</v>
      </c>
      <c r="D1101" s="41">
        <v>0</v>
      </c>
      <c r="E1101" s="41">
        <v>0</v>
      </c>
      <c r="F1101" s="41">
        <v>0</v>
      </c>
      <c r="G1101" s="41">
        <v>0</v>
      </c>
      <c r="H1101" s="41">
        <v>0</v>
      </c>
      <c r="I1101" s="41">
        <v>0</v>
      </c>
      <c r="J1101" s="41">
        <v>0</v>
      </c>
      <c r="K1101" s="41">
        <v>0</v>
      </c>
      <c r="L1101" s="41">
        <v>0</v>
      </c>
      <c r="M1101" s="41">
        <v>0</v>
      </c>
      <c r="N1101" s="41">
        <v>0</v>
      </c>
      <c r="O1101" s="41">
        <v>0</v>
      </c>
      <c r="P1101" s="50">
        <f t="shared" si="78"/>
        <v>0</v>
      </c>
    </row>
    <row r="1102" spans="1:16" hidden="1" x14ac:dyDescent="0.25">
      <c r="A1102" s="306" t="str">
        <f>IF(B1102=1,A1092,"")</f>
        <v/>
      </c>
      <c r="B1102" s="43" t="str">
        <f t="shared" si="77"/>
        <v/>
      </c>
      <c r="C1102" s="117">
        <f>CAD!$D$16</f>
        <v>0</v>
      </c>
      <c r="D1102" s="41">
        <v>0</v>
      </c>
      <c r="E1102" s="41">
        <v>0</v>
      </c>
      <c r="F1102" s="41">
        <v>0</v>
      </c>
      <c r="G1102" s="41">
        <v>0</v>
      </c>
      <c r="H1102" s="41">
        <v>0</v>
      </c>
      <c r="I1102" s="41">
        <v>0</v>
      </c>
      <c r="J1102" s="41">
        <v>0</v>
      </c>
      <c r="K1102" s="41">
        <v>0</v>
      </c>
      <c r="L1102" s="41">
        <v>0</v>
      </c>
      <c r="M1102" s="41">
        <v>0</v>
      </c>
      <c r="N1102" s="41">
        <v>0</v>
      </c>
      <c r="O1102" s="41">
        <v>0</v>
      </c>
      <c r="P1102" s="50">
        <f t="shared" si="78"/>
        <v>0</v>
      </c>
    </row>
    <row r="1103" spans="1:16" hidden="1" x14ac:dyDescent="0.25">
      <c r="A1103" s="306" t="str">
        <f>IF(B1103=1,A1092,"")</f>
        <v/>
      </c>
      <c r="B1103" s="43" t="str">
        <f t="shared" si="77"/>
        <v/>
      </c>
      <c r="C1103" s="117">
        <f>CAD!$D$17</f>
        <v>0</v>
      </c>
      <c r="D1103" s="41">
        <v>0</v>
      </c>
      <c r="E1103" s="41">
        <v>0</v>
      </c>
      <c r="F1103" s="41">
        <v>0</v>
      </c>
      <c r="G1103" s="41">
        <v>0</v>
      </c>
      <c r="H1103" s="41">
        <v>0</v>
      </c>
      <c r="I1103" s="41">
        <v>0</v>
      </c>
      <c r="J1103" s="41">
        <v>0</v>
      </c>
      <c r="K1103" s="41">
        <v>0</v>
      </c>
      <c r="L1103" s="41">
        <v>0</v>
      </c>
      <c r="M1103" s="41">
        <v>0</v>
      </c>
      <c r="N1103" s="41">
        <v>0</v>
      </c>
      <c r="O1103" s="41">
        <v>0</v>
      </c>
      <c r="P1103" s="50">
        <f t="shared" si="78"/>
        <v>0</v>
      </c>
    </row>
    <row r="1104" spans="1:16" hidden="1" x14ac:dyDescent="0.25">
      <c r="A1104" s="306" t="str">
        <f>IF(B1104=1,A1092,"")</f>
        <v/>
      </c>
      <c r="B1104" s="43" t="str">
        <f t="shared" si="77"/>
        <v/>
      </c>
      <c r="C1104" s="117">
        <f>CAD!$D$18</f>
        <v>0</v>
      </c>
      <c r="D1104" s="41">
        <v>0</v>
      </c>
      <c r="E1104" s="41">
        <v>0</v>
      </c>
      <c r="F1104" s="41">
        <v>0</v>
      </c>
      <c r="G1104" s="41">
        <v>0</v>
      </c>
      <c r="H1104" s="41">
        <v>0</v>
      </c>
      <c r="I1104" s="41">
        <v>0</v>
      </c>
      <c r="J1104" s="41">
        <v>0</v>
      </c>
      <c r="K1104" s="41">
        <v>0</v>
      </c>
      <c r="L1104" s="41">
        <v>0</v>
      </c>
      <c r="M1104" s="41">
        <v>0</v>
      </c>
      <c r="N1104" s="41">
        <v>0</v>
      </c>
      <c r="O1104" s="41">
        <v>0</v>
      </c>
      <c r="P1104" s="50">
        <f t="shared" si="78"/>
        <v>0</v>
      </c>
    </row>
    <row r="1105" spans="1:16" hidden="1" x14ac:dyDescent="0.25">
      <c r="A1105" s="306" t="str">
        <f>IF(B1105=1,A1092,"")</f>
        <v/>
      </c>
      <c r="B1105" s="43" t="str">
        <f t="shared" si="77"/>
        <v/>
      </c>
      <c r="C1105" s="117">
        <f>CAD!$D$19</f>
        <v>0</v>
      </c>
      <c r="D1105" s="41">
        <v>0</v>
      </c>
      <c r="E1105" s="41">
        <v>0</v>
      </c>
      <c r="F1105" s="41">
        <v>0</v>
      </c>
      <c r="G1105" s="41">
        <v>0</v>
      </c>
      <c r="H1105" s="41">
        <v>0</v>
      </c>
      <c r="I1105" s="41">
        <v>0</v>
      </c>
      <c r="J1105" s="41">
        <v>0</v>
      </c>
      <c r="K1105" s="41">
        <v>0</v>
      </c>
      <c r="L1105" s="41">
        <v>0</v>
      </c>
      <c r="M1105" s="41">
        <v>0</v>
      </c>
      <c r="N1105" s="41">
        <v>0</v>
      </c>
      <c r="O1105" s="41">
        <v>0</v>
      </c>
      <c r="P1105" s="50">
        <f t="shared" si="78"/>
        <v>0</v>
      </c>
    </row>
    <row r="1106" spans="1:16" hidden="1" x14ac:dyDescent="0.25">
      <c r="A1106" s="306" t="str">
        <f>IF(B1106=1,A1092,"")</f>
        <v/>
      </c>
      <c r="B1106" s="43" t="str">
        <f t="shared" si="77"/>
        <v/>
      </c>
      <c r="C1106" s="117">
        <f>CAD!$D$20</f>
        <v>0</v>
      </c>
      <c r="D1106" s="41">
        <v>0</v>
      </c>
      <c r="E1106" s="41">
        <v>0</v>
      </c>
      <c r="F1106" s="41">
        <v>0</v>
      </c>
      <c r="G1106" s="41">
        <v>0</v>
      </c>
      <c r="H1106" s="41">
        <v>0</v>
      </c>
      <c r="I1106" s="41">
        <v>0</v>
      </c>
      <c r="J1106" s="41">
        <v>0</v>
      </c>
      <c r="K1106" s="41">
        <v>0</v>
      </c>
      <c r="L1106" s="41">
        <v>0</v>
      </c>
      <c r="M1106" s="41">
        <v>0</v>
      </c>
      <c r="N1106" s="41">
        <v>0</v>
      </c>
      <c r="O1106" s="41">
        <v>0</v>
      </c>
      <c r="P1106" s="50">
        <f t="shared" si="78"/>
        <v>0</v>
      </c>
    </row>
    <row r="1107" spans="1:16" hidden="1" x14ac:dyDescent="0.25">
      <c r="A1107" s="306" t="str">
        <f>IF(B1107=1,A1092,"")</f>
        <v/>
      </c>
      <c r="B1107" s="43" t="str">
        <f t="shared" si="77"/>
        <v/>
      </c>
      <c r="C1107" s="117">
        <f>CAD!$D$21</f>
        <v>0</v>
      </c>
      <c r="D1107" s="41">
        <v>0</v>
      </c>
      <c r="E1107" s="41">
        <v>0</v>
      </c>
      <c r="F1107" s="41">
        <v>0</v>
      </c>
      <c r="G1107" s="41">
        <v>0</v>
      </c>
      <c r="H1107" s="41">
        <v>0</v>
      </c>
      <c r="I1107" s="41">
        <v>0</v>
      </c>
      <c r="J1107" s="41">
        <v>0</v>
      </c>
      <c r="K1107" s="41">
        <v>0</v>
      </c>
      <c r="L1107" s="41">
        <v>0</v>
      </c>
      <c r="M1107" s="41">
        <v>0</v>
      </c>
      <c r="N1107" s="41">
        <v>0</v>
      </c>
      <c r="O1107" s="41">
        <v>0</v>
      </c>
      <c r="P1107" s="50">
        <f t="shared" si="78"/>
        <v>0</v>
      </c>
    </row>
    <row r="1108" spans="1:16" hidden="1" x14ac:dyDescent="0.25">
      <c r="A1108" s="306" t="str">
        <f>IF(B1108=1,A1092,"")</f>
        <v/>
      </c>
      <c r="B1108" s="43" t="str">
        <f t="shared" si="77"/>
        <v/>
      </c>
      <c r="C1108" s="117">
        <f>CAD!$D$22</f>
        <v>0</v>
      </c>
      <c r="D1108" s="41">
        <v>0</v>
      </c>
      <c r="E1108" s="41">
        <v>0</v>
      </c>
      <c r="F1108" s="41">
        <v>0</v>
      </c>
      <c r="G1108" s="41">
        <v>0</v>
      </c>
      <c r="H1108" s="41">
        <v>0</v>
      </c>
      <c r="I1108" s="41">
        <v>0</v>
      </c>
      <c r="J1108" s="41">
        <v>0</v>
      </c>
      <c r="K1108" s="41">
        <v>0</v>
      </c>
      <c r="L1108" s="41">
        <v>0</v>
      </c>
      <c r="M1108" s="41">
        <v>0</v>
      </c>
      <c r="N1108" s="41">
        <v>0</v>
      </c>
      <c r="O1108" s="41">
        <v>0</v>
      </c>
      <c r="P1108" s="50">
        <f t="shared" si="78"/>
        <v>0</v>
      </c>
    </row>
    <row r="1109" spans="1:16" hidden="1" x14ac:dyDescent="0.25">
      <c r="A1109" s="306" t="str">
        <f>IF(B1109=1,A1092,"")</f>
        <v/>
      </c>
      <c r="B1109" s="43" t="str">
        <f t="shared" si="77"/>
        <v/>
      </c>
      <c r="C1109" s="117">
        <f>CAD!$D$23</f>
        <v>0</v>
      </c>
      <c r="D1109" s="41">
        <v>0</v>
      </c>
      <c r="E1109" s="41">
        <v>0</v>
      </c>
      <c r="F1109" s="41">
        <v>0</v>
      </c>
      <c r="G1109" s="41">
        <v>0</v>
      </c>
      <c r="H1109" s="41">
        <v>0</v>
      </c>
      <c r="I1109" s="41">
        <v>0</v>
      </c>
      <c r="J1109" s="41">
        <v>0</v>
      </c>
      <c r="K1109" s="41">
        <v>0</v>
      </c>
      <c r="L1109" s="41">
        <v>0</v>
      </c>
      <c r="M1109" s="41">
        <v>0</v>
      </c>
      <c r="N1109" s="41">
        <v>0</v>
      </c>
      <c r="O1109" s="41">
        <v>0</v>
      </c>
      <c r="P1109" s="50">
        <f t="shared" si="78"/>
        <v>0</v>
      </c>
    </row>
    <row r="1110" spans="1:16" hidden="1" x14ac:dyDescent="0.25">
      <c r="A1110" s="306" t="str">
        <f>IF(B1110=1,A1092,"")</f>
        <v/>
      </c>
      <c r="B1110" s="43" t="str">
        <f t="shared" si="77"/>
        <v/>
      </c>
      <c r="C1110" s="117">
        <f>CAD!$D$24</f>
        <v>0</v>
      </c>
      <c r="D1110" s="41">
        <v>0</v>
      </c>
      <c r="E1110" s="41">
        <v>0</v>
      </c>
      <c r="F1110" s="41">
        <v>0</v>
      </c>
      <c r="G1110" s="41">
        <v>0</v>
      </c>
      <c r="H1110" s="41">
        <v>0</v>
      </c>
      <c r="I1110" s="41">
        <v>0</v>
      </c>
      <c r="J1110" s="41">
        <v>0</v>
      </c>
      <c r="K1110" s="41">
        <v>0</v>
      </c>
      <c r="L1110" s="41">
        <v>0</v>
      </c>
      <c r="M1110" s="41">
        <v>0</v>
      </c>
      <c r="N1110" s="41">
        <v>0</v>
      </c>
      <c r="O1110" s="41">
        <v>0</v>
      </c>
      <c r="P1110" s="50">
        <f t="shared" si="78"/>
        <v>0</v>
      </c>
    </row>
    <row r="1111" spans="1:16" hidden="1" x14ac:dyDescent="0.25">
      <c r="A1111" s="306" t="str">
        <f>IF(B1111=1,A1092,"")</f>
        <v/>
      </c>
      <c r="B1111" s="43" t="str">
        <f t="shared" si="77"/>
        <v/>
      </c>
      <c r="C1111" s="117">
        <f>CAD!$D$25</f>
        <v>0</v>
      </c>
      <c r="D1111" s="41">
        <v>0</v>
      </c>
      <c r="E1111" s="41">
        <v>0</v>
      </c>
      <c r="F1111" s="41">
        <v>0</v>
      </c>
      <c r="G1111" s="41">
        <v>0</v>
      </c>
      <c r="H1111" s="41">
        <v>0</v>
      </c>
      <c r="I1111" s="41">
        <v>0</v>
      </c>
      <c r="J1111" s="41">
        <v>0</v>
      </c>
      <c r="K1111" s="41">
        <v>0</v>
      </c>
      <c r="L1111" s="41">
        <v>0</v>
      </c>
      <c r="M1111" s="41">
        <v>0</v>
      </c>
      <c r="N1111" s="41">
        <v>0</v>
      </c>
      <c r="O1111" s="41">
        <v>0</v>
      </c>
      <c r="P1111" s="50">
        <f t="shared" si="78"/>
        <v>0</v>
      </c>
    </row>
    <row r="1112" spans="1:16" hidden="1" x14ac:dyDescent="0.25">
      <c r="A1112" s="306" t="str">
        <f>IF(B1112=1,A1092,"")</f>
        <v/>
      </c>
      <c r="B1112" s="43" t="str">
        <f t="shared" si="77"/>
        <v/>
      </c>
      <c r="C1112" s="117">
        <f>CAD!$D$26</f>
        <v>0</v>
      </c>
      <c r="D1112" s="41">
        <v>0</v>
      </c>
      <c r="E1112" s="41">
        <v>0</v>
      </c>
      <c r="F1112" s="41">
        <v>0</v>
      </c>
      <c r="G1112" s="41">
        <v>0</v>
      </c>
      <c r="H1112" s="41">
        <v>0</v>
      </c>
      <c r="I1112" s="41">
        <v>0</v>
      </c>
      <c r="J1112" s="41">
        <v>0</v>
      </c>
      <c r="K1112" s="41">
        <v>0</v>
      </c>
      <c r="L1112" s="41">
        <v>0</v>
      </c>
      <c r="M1112" s="41">
        <v>0</v>
      </c>
      <c r="N1112" s="41">
        <v>0</v>
      </c>
      <c r="O1112" s="41">
        <v>0</v>
      </c>
      <c r="P1112" s="50">
        <f t="shared" si="78"/>
        <v>0</v>
      </c>
    </row>
    <row r="1113" spans="1:16" hidden="1" x14ac:dyDescent="0.25">
      <c r="A1113" s="306" t="str">
        <f>IF(B1113=1,A1092,"")</f>
        <v/>
      </c>
      <c r="B1113" s="43" t="str">
        <f t="shared" si="77"/>
        <v/>
      </c>
      <c r="C1113" s="117">
        <f>CAD!$D$27</f>
        <v>0</v>
      </c>
      <c r="D1113" s="41">
        <v>0</v>
      </c>
      <c r="E1113" s="41">
        <v>0</v>
      </c>
      <c r="F1113" s="41">
        <v>0</v>
      </c>
      <c r="G1113" s="41">
        <v>0</v>
      </c>
      <c r="H1113" s="41">
        <v>0</v>
      </c>
      <c r="I1113" s="41">
        <v>0</v>
      </c>
      <c r="J1113" s="41">
        <v>0</v>
      </c>
      <c r="K1113" s="41">
        <v>0</v>
      </c>
      <c r="L1113" s="41">
        <v>0</v>
      </c>
      <c r="M1113" s="41">
        <v>0</v>
      </c>
      <c r="N1113" s="41">
        <v>0</v>
      </c>
      <c r="O1113" s="41">
        <v>0</v>
      </c>
      <c r="P1113" s="50">
        <f t="shared" si="78"/>
        <v>0</v>
      </c>
    </row>
    <row r="1114" spans="1:16" hidden="1" x14ac:dyDescent="0.25">
      <c r="A1114" s="306" t="str">
        <f>IF(B1114=1,A1092,"")</f>
        <v/>
      </c>
      <c r="B1114" s="43" t="str">
        <f t="shared" si="77"/>
        <v/>
      </c>
      <c r="C1114" s="117">
        <f>CAD!$D$28</f>
        <v>0</v>
      </c>
      <c r="D1114" s="41">
        <v>0</v>
      </c>
      <c r="E1114" s="41">
        <v>0</v>
      </c>
      <c r="F1114" s="41">
        <v>0</v>
      </c>
      <c r="G1114" s="41">
        <v>0</v>
      </c>
      <c r="H1114" s="41">
        <v>0</v>
      </c>
      <c r="I1114" s="41">
        <v>0</v>
      </c>
      <c r="J1114" s="41">
        <v>0</v>
      </c>
      <c r="K1114" s="41">
        <v>0</v>
      </c>
      <c r="L1114" s="41">
        <v>0</v>
      </c>
      <c r="M1114" s="41">
        <v>0</v>
      </c>
      <c r="N1114" s="41">
        <v>0</v>
      </c>
      <c r="O1114" s="41">
        <v>0</v>
      </c>
      <c r="P1114" s="50">
        <f t="shared" si="78"/>
        <v>0</v>
      </c>
    </row>
    <row r="1115" spans="1:16" hidden="1" x14ac:dyDescent="0.25">
      <c r="A1115" s="306" t="str">
        <f>IF(B1115=1,A1092,"")</f>
        <v/>
      </c>
      <c r="B1115" s="43" t="str">
        <f t="shared" si="77"/>
        <v/>
      </c>
      <c r="C1115" s="117">
        <f>CAD!$D$29</f>
        <v>0</v>
      </c>
      <c r="D1115" s="41">
        <v>0</v>
      </c>
      <c r="E1115" s="41">
        <v>0</v>
      </c>
      <c r="F1115" s="41">
        <v>0</v>
      </c>
      <c r="G1115" s="41">
        <v>0</v>
      </c>
      <c r="H1115" s="41">
        <v>0</v>
      </c>
      <c r="I1115" s="41">
        <v>0</v>
      </c>
      <c r="J1115" s="41">
        <v>0</v>
      </c>
      <c r="K1115" s="41">
        <v>0</v>
      </c>
      <c r="L1115" s="41">
        <v>0</v>
      </c>
      <c r="M1115" s="41">
        <v>0</v>
      </c>
      <c r="N1115" s="41">
        <v>0</v>
      </c>
      <c r="O1115" s="41">
        <v>0</v>
      </c>
      <c r="P1115" s="50">
        <f t="shared" si="78"/>
        <v>0</v>
      </c>
    </row>
    <row r="1116" spans="1:16" hidden="1" x14ac:dyDescent="0.25">
      <c r="A1116" s="306" t="str">
        <f>IF(B1116=1,A1092,"")</f>
        <v/>
      </c>
      <c r="B1116" s="43" t="str">
        <f t="shared" si="77"/>
        <v/>
      </c>
      <c r="C1116" s="117">
        <f>CAD!$D$30</f>
        <v>0</v>
      </c>
      <c r="D1116" s="41">
        <v>0</v>
      </c>
      <c r="E1116" s="41">
        <v>0</v>
      </c>
      <c r="F1116" s="41">
        <v>0</v>
      </c>
      <c r="G1116" s="41">
        <v>0</v>
      </c>
      <c r="H1116" s="41">
        <v>0</v>
      </c>
      <c r="I1116" s="41">
        <v>0</v>
      </c>
      <c r="J1116" s="41">
        <v>0</v>
      </c>
      <c r="K1116" s="41">
        <v>0</v>
      </c>
      <c r="L1116" s="41">
        <v>0</v>
      </c>
      <c r="M1116" s="41">
        <v>0</v>
      </c>
      <c r="N1116" s="41">
        <v>0</v>
      </c>
      <c r="O1116" s="41">
        <v>0</v>
      </c>
      <c r="P1116" s="50">
        <f t="shared" si="78"/>
        <v>0</v>
      </c>
    </row>
    <row r="1117" spans="1:16" hidden="1" x14ac:dyDescent="0.25">
      <c r="A1117" s="306" t="str">
        <f>IF(B1117=1,A1092,"")</f>
        <v/>
      </c>
      <c r="B1117" s="43" t="str">
        <f t="shared" si="77"/>
        <v/>
      </c>
      <c r="C1117" s="117">
        <f>CAD!$D$31</f>
        <v>0</v>
      </c>
      <c r="D1117" s="41">
        <v>0</v>
      </c>
      <c r="E1117" s="41">
        <v>0</v>
      </c>
      <c r="F1117" s="41">
        <v>0</v>
      </c>
      <c r="G1117" s="41">
        <v>0</v>
      </c>
      <c r="H1117" s="41">
        <v>0</v>
      </c>
      <c r="I1117" s="41">
        <v>0</v>
      </c>
      <c r="J1117" s="41">
        <v>0</v>
      </c>
      <c r="K1117" s="41">
        <v>0</v>
      </c>
      <c r="L1117" s="41">
        <v>0</v>
      </c>
      <c r="M1117" s="41">
        <v>0</v>
      </c>
      <c r="N1117" s="41">
        <v>0</v>
      </c>
      <c r="O1117" s="41">
        <v>0</v>
      </c>
      <c r="P1117" s="50">
        <f t="shared" si="78"/>
        <v>0</v>
      </c>
    </row>
    <row r="1118" spans="1:16" hidden="1" x14ac:dyDescent="0.25">
      <c r="A1118" s="306" t="str">
        <f>IF(B1118=1,A1092,"")</f>
        <v/>
      </c>
      <c r="B1118" s="43" t="str">
        <f t="shared" si="77"/>
        <v/>
      </c>
      <c r="C1118" s="117">
        <f>CAD!$F$7</f>
        <v>0</v>
      </c>
      <c r="D1118" s="41">
        <v>0</v>
      </c>
      <c r="E1118" s="41">
        <v>0</v>
      </c>
      <c r="F1118" s="41">
        <v>0</v>
      </c>
      <c r="G1118" s="41">
        <v>0</v>
      </c>
      <c r="H1118" s="41">
        <v>0</v>
      </c>
      <c r="I1118" s="41">
        <v>0</v>
      </c>
      <c r="J1118" s="41">
        <v>0</v>
      </c>
      <c r="K1118" s="41">
        <v>0</v>
      </c>
      <c r="L1118" s="41">
        <v>0</v>
      </c>
      <c r="M1118" s="41">
        <v>0</v>
      </c>
      <c r="N1118" s="41">
        <v>0</v>
      </c>
      <c r="O1118" s="41">
        <v>0</v>
      </c>
      <c r="P1118" s="50">
        <f t="shared" si="78"/>
        <v>0</v>
      </c>
    </row>
    <row r="1119" spans="1:16" hidden="1" x14ac:dyDescent="0.25">
      <c r="A1119" s="306" t="str">
        <f>IF(B1119=1,A1092,"")</f>
        <v/>
      </c>
      <c r="B1119" s="43" t="str">
        <f t="shared" si="77"/>
        <v/>
      </c>
      <c r="C1119" s="117">
        <f>CAD!$F$8</f>
        <v>0</v>
      </c>
      <c r="D1119" s="41">
        <v>0</v>
      </c>
      <c r="E1119" s="41">
        <v>0</v>
      </c>
      <c r="F1119" s="41">
        <v>0</v>
      </c>
      <c r="G1119" s="41">
        <v>0</v>
      </c>
      <c r="H1119" s="41">
        <v>0</v>
      </c>
      <c r="I1119" s="41">
        <v>0</v>
      </c>
      <c r="J1119" s="41">
        <v>0</v>
      </c>
      <c r="K1119" s="41">
        <v>0</v>
      </c>
      <c r="L1119" s="41">
        <v>0</v>
      </c>
      <c r="M1119" s="41">
        <v>0</v>
      </c>
      <c r="N1119" s="41">
        <v>0</v>
      </c>
      <c r="O1119" s="41">
        <v>0</v>
      </c>
      <c r="P1119" s="50">
        <f t="shared" si="78"/>
        <v>0</v>
      </c>
    </row>
    <row r="1120" spans="1:16" hidden="1" x14ac:dyDescent="0.25">
      <c r="A1120" s="306" t="str">
        <f>IF(B1120=1,A1092,"")</f>
        <v/>
      </c>
      <c r="B1120" s="43" t="str">
        <f t="shared" si="77"/>
        <v/>
      </c>
      <c r="C1120" s="117">
        <f>CAD!$F$9</f>
        <v>0</v>
      </c>
      <c r="D1120" s="41">
        <v>0</v>
      </c>
      <c r="E1120" s="41">
        <v>0</v>
      </c>
      <c r="F1120" s="41">
        <v>0</v>
      </c>
      <c r="G1120" s="41">
        <v>0</v>
      </c>
      <c r="H1120" s="41">
        <v>0</v>
      </c>
      <c r="I1120" s="41">
        <v>0</v>
      </c>
      <c r="J1120" s="41">
        <v>0</v>
      </c>
      <c r="K1120" s="41">
        <v>0</v>
      </c>
      <c r="L1120" s="41">
        <v>0</v>
      </c>
      <c r="M1120" s="41">
        <v>0</v>
      </c>
      <c r="N1120" s="41">
        <v>0</v>
      </c>
      <c r="O1120" s="41">
        <v>0</v>
      </c>
      <c r="P1120" s="50">
        <f t="shared" si="78"/>
        <v>0</v>
      </c>
    </row>
    <row r="1121" spans="1:16" hidden="1" x14ac:dyDescent="0.25">
      <c r="A1121" s="306" t="str">
        <f>IF(B1121=1,A1092,"")</f>
        <v/>
      </c>
      <c r="B1121" s="43" t="str">
        <f t="shared" si="77"/>
        <v/>
      </c>
      <c r="C1121" s="117">
        <f>CAD!$F$10</f>
        <v>0</v>
      </c>
      <c r="D1121" s="41">
        <v>0</v>
      </c>
      <c r="E1121" s="41">
        <v>0</v>
      </c>
      <c r="F1121" s="41">
        <v>0</v>
      </c>
      <c r="G1121" s="41">
        <v>0</v>
      </c>
      <c r="H1121" s="41">
        <v>0</v>
      </c>
      <c r="I1121" s="41">
        <v>0</v>
      </c>
      <c r="J1121" s="41">
        <v>0</v>
      </c>
      <c r="K1121" s="41">
        <v>0</v>
      </c>
      <c r="L1121" s="41">
        <v>0</v>
      </c>
      <c r="M1121" s="41">
        <v>0</v>
      </c>
      <c r="N1121" s="41">
        <v>0</v>
      </c>
      <c r="O1121" s="41">
        <v>0</v>
      </c>
      <c r="P1121" s="50">
        <f t="shared" si="78"/>
        <v>0</v>
      </c>
    </row>
    <row r="1122" spans="1:16" hidden="1" x14ac:dyDescent="0.25">
      <c r="A1122" s="306" t="str">
        <f>IF(B1122=1,A1092,"")</f>
        <v/>
      </c>
      <c r="B1122" s="43" t="str">
        <f t="shared" si="77"/>
        <v/>
      </c>
      <c r="C1122" s="117">
        <f>CAD!$F$11</f>
        <v>0</v>
      </c>
      <c r="D1122" s="41">
        <v>0</v>
      </c>
      <c r="E1122" s="41">
        <v>0</v>
      </c>
      <c r="F1122" s="41">
        <v>0</v>
      </c>
      <c r="G1122" s="41">
        <v>0</v>
      </c>
      <c r="H1122" s="41">
        <v>0</v>
      </c>
      <c r="I1122" s="41">
        <v>0</v>
      </c>
      <c r="J1122" s="41">
        <v>0</v>
      </c>
      <c r="K1122" s="41">
        <v>0</v>
      </c>
      <c r="L1122" s="41">
        <v>0</v>
      </c>
      <c r="M1122" s="41">
        <v>0</v>
      </c>
      <c r="N1122" s="41">
        <v>0</v>
      </c>
      <c r="O1122" s="41">
        <v>0</v>
      </c>
      <c r="P1122" s="50">
        <f t="shared" si="78"/>
        <v>0</v>
      </c>
    </row>
    <row r="1123" spans="1:16" hidden="1" x14ac:dyDescent="0.25">
      <c r="A1123" s="306" t="str">
        <f>IF(B1123=1,A1092,"")</f>
        <v/>
      </c>
      <c r="B1123" s="43" t="str">
        <f t="shared" si="77"/>
        <v/>
      </c>
      <c r="C1123" s="117">
        <f>CAD!$F$12</f>
        <v>0</v>
      </c>
      <c r="D1123" s="41">
        <v>0</v>
      </c>
      <c r="E1123" s="41">
        <v>0</v>
      </c>
      <c r="F1123" s="41">
        <v>0</v>
      </c>
      <c r="G1123" s="41">
        <v>0</v>
      </c>
      <c r="H1123" s="41">
        <v>0</v>
      </c>
      <c r="I1123" s="41">
        <v>0</v>
      </c>
      <c r="J1123" s="41">
        <v>0</v>
      </c>
      <c r="K1123" s="41">
        <v>0</v>
      </c>
      <c r="L1123" s="41">
        <v>0</v>
      </c>
      <c r="M1123" s="41">
        <v>0</v>
      </c>
      <c r="N1123" s="41">
        <v>0</v>
      </c>
      <c r="O1123" s="41">
        <v>0</v>
      </c>
      <c r="P1123" s="50">
        <f t="shared" si="78"/>
        <v>0</v>
      </c>
    </row>
    <row r="1124" spans="1:16" hidden="1" x14ac:dyDescent="0.25">
      <c r="A1124" s="306" t="str">
        <f>IF(B1124=1,A1092,"")</f>
        <v/>
      </c>
      <c r="B1124" s="43" t="str">
        <f t="shared" si="77"/>
        <v/>
      </c>
      <c r="C1124" s="117">
        <f>CAD!$F$13</f>
        <v>0</v>
      </c>
      <c r="D1124" s="41">
        <v>0</v>
      </c>
      <c r="E1124" s="41">
        <v>0</v>
      </c>
      <c r="F1124" s="41">
        <v>0</v>
      </c>
      <c r="G1124" s="41">
        <v>0</v>
      </c>
      <c r="H1124" s="41">
        <v>0</v>
      </c>
      <c r="I1124" s="41">
        <v>0</v>
      </c>
      <c r="J1124" s="41">
        <v>0</v>
      </c>
      <c r="K1124" s="41">
        <v>0</v>
      </c>
      <c r="L1124" s="41">
        <v>0</v>
      </c>
      <c r="M1124" s="41">
        <v>0</v>
      </c>
      <c r="N1124" s="41">
        <v>0</v>
      </c>
      <c r="O1124" s="41">
        <v>0</v>
      </c>
      <c r="P1124" s="50">
        <f t="shared" si="78"/>
        <v>0</v>
      </c>
    </row>
    <row r="1125" spans="1:16" hidden="1" x14ac:dyDescent="0.25">
      <c r="A1125" s="306" t="str">
        <f>IF(B1125=1,A1092,"")</f>
        <v/>
      </c>
      <c r="B1125" s="43" t="str">
        <f t="shared" si="77"/>
        <v/>
      </c>
      <c r="C1125" s="117">
        <f>CAD!$F$14</f>
        <v>0</v>
      </c>
      <c r="D1125" s="41">
        <v>0</v>
      </c>
      <c r="E1125" s="41">
        <v>0</v>
      </c>
      <c r="F1125" s="41">
        <v>0</v>
      </c>
      <c r="G1125" s="41">
        <v>0</v>
      </c>
      <c r="H1125" s="41">
        <v>0</v>
      </c>
      <c r="I1125" s="41">
        <v>0</v>
      </c>
      <c r="J1125" s="41">
        <v>0</v>
      </c>
      <c r="K1125" s="41">
        <v>0</v>
      </c>
      <c r="L1125" s="41">
        <v>0</v>
      </c>
      <c r="M1125" s="41">
        <v>0</v>
      </c>
      <c r="N1125" s="41">
        <v>0</v>
      </c>
      <c r="O1125" s="41">
        <v>0</v>
      </c>
      <c r="P1125" s="50">
        <f t="shared" si="78"/>
        <v>0</v>
      </c>
    </row>
    <row r="1126" spans="1:16" hidden="1" x14ac:dyDescent="0.25">
      <c r="A1126" s="306" t="str">
        <f>IF(B1126=1,A1092,"")</f>
        <v/>
      </c>
      <c r="B1126" s="43" t="str">
        <f t="shared" si="77"/>
        <v/>
      </c>
      <c r="C1126" s="117">
        <f>CAD!$F$15</f>
        <v>0</v>
      </c>
      <c r="D1126" s="41">
        <v>0</v>
      </c>
      <c r="E1126" s="41">
        <v>0</v>
      </c>
      <c r="F1126" s="41">
        <v>0</v>
      </c>
      <c r="G1126" s="41">
        <v>0</v>
      </c>
      <c r="H1126" s="41">
        <v>0</v>
      </c>
      <c r="I1126" s="41">
        <v>0</v>
      </c>
      <c r="J1126" s="41">
        <v>0</v>
      </c>
      <c r="K1126" s="41">
        <v>0</v>
      </c>
      <c r="L1126" s="41">
        <v>0</v>
      </c>
      <c r="M1126" s="41">
        <v>0</v>
      </c>
      <c r="N1126" s="41">
        <v>0</v>
      </c>
      <c r="O1126" s="41">
        <v>0</v>
      </c>
      <c r="P1126" s="50">
        <f t="shared" si="78"/>
        <v>0</v>
      </c>
    </row>
    <row r="1127" spans="1:16" hidden="1" x14ac:dyDescent="0.25">
      <c r="A1127" s="306" t="str">
        <f>IF(B1127=1,A1092,"")</f>
        <v/>
      </c>
      <c r="B1127" s="43" t="str">
        <f t="shared" si="77"/>
        <v/>
      </c>
      <c r="C1127" s="117">
        <f>CAD!$F$16</f>
        <v>0</v>
      </c>
      <c r="D1127" s="41">
        <v>0</v>
      </c>
      <c r="E1127" s="41">
        <v>0</v>
      </c>
      <c r="F1127" s="41">
        <v>0</v>
      </c>
      <c r="G1127" s="41">
        <v>0</v>
      </c>
      <c r="H1127" s="41">
        <v>0</v>
      </c>
      <c r="I1127" s="41">
        <v>0</v>
      </c>
      <c r="J1127" s="41">
        <v>0</v>
      </c>
      <c r="K1127" s="41">
        <v>0</v>
      </c>
      <c r="L1127" s="41">
        <v>0</v>
      </c>
      <c r="M1127" s="41">
        <v>0</v>
      </c>
      <c r="N1127" s="41">
        <v>0</v>
      </c>
      <c r="O1127" s="41">
        <v>0</v>
      </c>
      <c r="P1127" s="50">
        <f t="shared" si="78"/>
        <v>0</v>
      </c>
    </row>
    <row r="1128" spans="1:16" hidden="1" x14ac:dyDescent="0.25">
      <c r="A1128" s="306" t="str">
        <f>IF(B1128=1,A1092,"")</f>
        <v/>
      </c>
      <c r="B1128" s="43" t="str">
        <f t="shared" si="77"/>
        <v/>
      </c>
      <c r="C1128" s="117">
        <f>CAD!$F$17</f>
        <v>0</v>
      </c>
      <c r="D1128" s="41">
        <v>0</v>
      </c>
      <c r="E1128" s="41">
        <v>0</v>
      </c>
      <c r="F1128" s="41">
        <v>0</v>
      </c>
      <c r="G1128" s="41">
        <v>0</v>
      </c>
      <c r="H1128" s="41">
        <v>0</v>
      </c>
      <c r="I1128" s="41">
        <v>0</v>
      </c>
      <c r="J1128" s="41">
        <v>0</v>
      </c>
      <c r="K1128" s="41">
        <v>0</v>
      </c>
      <c r="L1128" s="41">
        <v>0</v>
      </c>
      <c r="M1128" s="41">
        <v>0</v>
      </c>
      <c r="N1128" s="41">
        <v>0</v>
      </c>
      <c r="O1128" s="41">
        <v>0</v>
      </c>
      <c r="P1128" s="50">
        <f t="shared" si="78"/>
        <v>0</v>
      </c>
    </row>
    <row r="1129" spans="1:16" hidden="1" x14ac:dyDescent="0.25">
      <c r="A1129" s="306" t="str">
        <f>IF(B1129=1,A1092,"")</f>
        <v/>
      </c>
      <c r="B1129" s="43" t="str">
        <f t="shared" si="77"/>
        <v/>
      </c>
      <c r="C1129" s="117">
        <f>CAD!$F$18</f>
        <v>0</v>
      </c>
      <c r="D1129" s="41">
        <v>0</v>
      </c>
      <c r="E1129" s="41">
        <v>0</v>
      </c>
      <c r="F1129" s="41">
        <v>0</v>
      </c>
      <c r="G1129" s="41">
        <v>0</v>
      </c>
      <c r="H1129" s="41">
        <v>0</v>
      </c>
      <c r="I1129" s="41">
        <v>0</v>
      </c>
      <c r="J1129" s="41">
        <v>0</v>
      </c>
      <c r="K1129" s="41">
        <v>0</v>
      </c>
      <c r="L1129" s="41">
        <v>0</v>
      </c>
      <c r="M1129" s="41">
        <v>0</v>
      </c>
      <c r="N1129" s="41">
        <v>0</v>
      </c>
      <c r="O1129" s="41">
        <v>0</v>
      </c>
      <c r="P1129" s="50">
        <f t="shared" si="78"/>
        <v>0</v>
      </c>
    </row>
    <row r="1130" spans="1:16" hidden="1" x14ac:dyDescent="0.25">
      <c r="A1130" s="306" t="str">
        <f>IF(B1130=1,A1092,"")</f>
        <v/>
      </c>
      <c r="B1130" s="43" t="str">
        <f t="shared" si="77"/>
        <v/>
      </c>
      <c r="C1130" s="117">
        <f>CAD!$F$19</f>
        <v>0</v>
      </c>
      <c r="D1130" s="41">
        <v>0</v>
      </c>
      <c r="E1130" s="41">
        <v>0</v>
      </c>
      <c r="F1130" s="41">
        <v>0</v>
      </c>
      <c r="G1130" s="41">
        <v>0</v>
      </c>
      <c r="H1130" s="41">
        <v>0</v>
      </c>
      <c r="I1130" s="41">
        <v>0</v>
      </c>
      <c r="J1130" s="41">
        <v>0</v>
      </c>
      <c r="K1130" s="41">
        <v>0</v>
      </c>
      <c r="L1130" s="41">
        <v>0</v>
      </c>
      <c r="M1130" s="41">
        <v>0</v>
      </c>
      <c r="N1130" s="41">
        <v>0</v>
      </c>
      <c r="O1130" s="41">
        <v>0</v>
      </c>
      <c r="P1130" s="50">
        <f t="shared" si="78"/>
        <v>0</v>
      </c>
    </row>
    <row r="1131" spans="1:16" hidden="1" x14ac:dyDescent="0.25">
      <c r="A1131" s="306" t="str">
        <f>IF(B1131=1,A1092,"")</f>
        <v/>
      </c>
      <c r="B1131" s="43" t="str">
        <f t="shared" si="77"/>
        <v/>
      </c>
      <c r="C1131" s="117">
        <f>CAD!$F$20</f>
        <v>0</v>
      </c>
      <c r="D1131" s="41">
        <v>0</v>
      </c>
      <c r="E1131" s="41">
        <v>0</v>
      </c>
      <c r="F1131" s="41">
        <v>0</v>
      </c>
      <c r="G1131" s="41">
        <v>0</v>
      </c>
      <c r="H1131" s="41">
        <v>0</v>
      </c>
      <c r="I1131" s="41">
        <v>0</v>
      </c>
      <c r="J1131" s="41">
        <v>0</v>
      </c>
      <c r="K1131" s="41">
        <v>0</v>
      </c>
      <c r="L1131" s="41">
        <v>0</v>
      </c>
      <c r="M1131" s="41">
        <v>0</v>
      </c>
      <c r="N1131" s="41">
        <v>0</v>
      </c>
      <c r="O1131" s="41">
        <v>0</v>
      </c>
      <c r="P1131" s="50">
        <f t="shared" si="78"/>
        <v>0</v>
      </c>
    </row>
    <row r="1132" spans="1:16" hidden="1" x14ac:dyDescent="0.25">
      <c r="A1132" s="306" t="str">
        <f>IF(B1132=1,A1092,"")</f>
        <v/>
      </c>
      <c r="B1132" s="43" t="str">
        <f t="shared" si="77"/>
        <v/>
      </c>
      <c r="C1132" s="117">
        <f>CAD!$F$21</f>
        <v>0</v>
      </c>
      <c r="D1132" s="41">
        <v>0</v>
      </c>
      <c r="E1132" s="41">
        <v>0</v>
      </c>
      <c r="F1132" s="41">
        <v>0</v>
      </c>
      <c r="G1132" s="41">
        <v>0</v>
      </c>
      <c r="H1132" s="41">
        <v>0</v>
      </c>
      <c r="I1132" s="41">
        <v>0</v>
      </c>
      <c r="J1132" s="41">
        <v>0</v>
      </c>
      <c r="K1132" s="41">
        <v>0</v>
      </c>
      <c r="L1132" s="41">
        <v>0</v>
      </c>
      <c r="M1132" s="41">
        <v>0</v>
      </c>
      <c r="N1132" s="41">
        <v>0</v>
      </c>
      <c r="O1132" s="41">
        <v>0</v>
      </c>
      <c r="P1132" s="50">
        <f t="shared" si="78"/>
        <v>0</v>
      </c>
    </row>
    <row r="1133" spans="1:16" hidden="1" x14ac:dyDescent="0.25">
      <c r="A1133" s="306" t="str">
        <f>IF(B1133=1,A1092,"")</f>
        <v/>
      </c>
      <c r="B1133" s="43" t="str">
        <f t="shared" si="77"/>
        <v/>
      </c>
      <c r="C1133" s="117">
        <f>CAD!$F$22</f>
        <v>0</v>
      </c>
      <c r="D1133" s="41">
        <v>0</v>
      </c>
      <c r="E1133" s="41">
        <v>0</v>
      </c>
      <c r="F1133" s="41">
        <v>0</v>
      </c>
      <c r="G1133" s="41">
        <v>0</v>
      </c>
      <c r="H1133" s="41">
        <v>0</v>
      </c>
      <c r="I1133" s="41">
        <v>0</v>
      </c>
      <c r="J1133" s="41">
        <v>0</v>
      </c>
      <c r="K1133" s="41">
        <v>0</v>
      </c>
      <c r="L1133" s="41">
        <v>0</v>
      </c>
      <c r="M1133" s="41">
        <v>0</v>
      </c>
      <c r="N1133" s="41">
        <v>0</v>
      </c>
      <c r="O1133" s="41">
        <v>0</v>
      </c>
      <c r="P1133" s="50">
        <f t="shared" si="78"/>
        <v>0</v>
      </c>
    </row>
    <row r="1134" spans="1:16" hidden="1" x14ac:dyDescent="0.25">
      <c r="A1134" s="306" t="str">
        <f>IF(B1134=1,A1092,"")</f>
        <v/>
      </c>
      <c r="B1134" s="43" t="str">
        <f t="shared" si="77"/>
        <v/>
      </c>
      <c r="C1134" s="117">
        <f>CAD!$F$23</f>
        <v>0</v>
      </c>
      <c r="D1134" s="41">
        <v>0</v>
      </c>
      <c r="E1134" s="41">
        <v>0</v>
      </c>
      <c r="F1134" s="41">
        <v>0</v>
      </c>
      <c r="G1134" s="41">
        <v>0</v>
      </c>
      <c r="H1134" s="41">
        <v>0</v>
      </c>
      <c r="I1134" s="41">
        <v>0</v>
      </c>
      <c r="J1134" s="41">
        <v>0</v>
      </c>
      <c r="K1134" s="41">
        <v>0</v>
      </c>
      <c r="L1134" s="41">
        <v>0</v>
      </c>
      <c r="M1134" s="41">
        <v>0</v>
      </c>
      <c r="N1134" s="41">
        <v>0</v>
      </c>
      <c r="O1134" s="41">
        <v>0</v>
      </c>
      <c r="P1134" s="50">
        <f t="shared" si="78"/>
        <v>0</v>
      </c>
    </row>
    <row r="1135" spans="1:16" hidden="1" x14ac:dyDescent="0.25">
      <c r="A1135" s="306" t="str">
        <f>IF(B1135=1,A1092,"")</f>
        <v/>
      </c>
      <c r="B1135" s="43" t="str">
        <f t="shared" si="77"/>
        <v/>
      </c>
      <c r="C1135" s="117">
        <f>CAD!$F$24</f>
        <v>0</v>
      </c>
      <c r="D1135" s="41">
        <v>0</v>
      </c>
      <c r="E1135" s="41">
        <v>0</v>
      </c>
      <c r="F1135" s="41">
        <v>0</v>
      </c>
      <c r="G1135" s="41">
        <v>0</v>
      </c>
      <c r="H1135" s="41">
        <v>0</v>
      </c>
      <c r="I1135" s="41">
        <v>0</v>
      </c>
      <c r="J1135" s="41">
        <v>0</v>
      </c>
      <c r="K1135" s="41">
        <v>0</v>
      </c>
      <c r="L1135" s="41">
        <v>0</v>
      </c>
      <c r="M1135" s="41">
        <v>0</v>
      </c>
      <c r="N1135" s="41">
        <v>0</v>
      </c>
      <c r="O1135" s="41">
        <v>0</v>
      </c>
      <c r="P1135" s="50">
        <f t="shared" si="78"/>
        <v>0</v>
      </c>
    </row>
    <row r="1136" spans="1:16" hidden="1" x14ac:dyDescent="0.25">
      <c r="A1136" s="306" t="str">
        <f>IF(B1136=1,A1092,"")</f>
        <v/>
      </c>
      <c r="B1136" s="43" t="str">
        <f t="shared" si="77"/>
        <v/>
      </c>
      <c r="C1136" s="117">
        <f>CAD!$F$25</f>
        <v>0</v>
      </c>
      <c r="D1136" s="41">
        <v>0</v>
      </c>
      <c r="E1136" s="41">
        <v>0</v>
      </c>
      <c r="F1136" s="41">
        <v>0</v>
      </c>
      <c r="G1136" s="41">
        <v>0</v>
      </c>
      <c r="H1136" s="41">
        <v>0</v>
      </c>
      <c r="I1136" s="41">
        <v>0</v>
      </c>
      <c r="J1136" s="41">
        <v>0</v>
      </c>
      <c r="K1136" s="41">
        <v>0</v>
      </c>
      <c r="L1136" s="41">
        <v>0</v>
      </c>
      <c r="M1136" s="41">
        <v>0</v>
      </c>
      <c r="N1136" s="41">
        <v>0</v>
      </c>
      <c r="O1136" s="41">
        <v>0</v>
      </c>
      <c r="P1136" s="50">
        <f t="shared" si="78"/>
        <v>0</v>
      </c>
    </row>
    <row r="1137" spans="1:20" hidden="1" x14ac:dyDescent="0.25">
      <c r="A1137" s="306" t="str">
        <f>IF(B1137=1,A1092,"")</f>
        <v/>
      </c>
      <c r="B1137" s="43" t="str">
        <f t="shared" si="77"/>
        <v/>
      </c>
      <c r="C1137" s="117">
        <f>CAD!$F$26</f>
        <v>0</v>
      </c>
      <c r="D1137" s="41">
        <v>0</v>
      </c>
      <c r="E1137" s="41">
        <v>0</v>
      </c>
      <c r="F1137" s="41">
        <v>0</v>
      </c>
      <c r="G1137" s="41">
        <v>0</v>
      </c>
      <c r="H1137" s="41">
        <v>0</v>
      </c>
      <c r="I1137" s="41">
        <v>0</v>
      </c>
      <c r="J1137" s="41">
        <v>0</v>
      </c>
      <c r="K1137" s="41">
        <v>0</v>
      </c>
      <c r="L1137" s="41">
        <v>0</v>
      </c>
      <c r="M1137" s="41">
        <v>0</v>
      </c>
      <c r="N1137" s="41">
        <v>0</v>
      </c>
      <c r="O1137" s="41">
        <v>0</v>
      </c>
      <c r="P1137" s="50">
        <f t="shared" si="78"/>
        <v>0</v>
      </c>
    </row>
    <row r="1138" spans="1:20" hidden="1" x14ac:dyDescent="0.25">
      <c r="A1138" s="306" t="str">
        <f>IF(B1138=1,A1092,"")</f>
        <v/>
      </c>
      <c r="B1138" s="43" t="str">
        <f t="shared" si="77"/>
        <v/>
      </c>
      <c r="C1138" s="117">
        <f>CAD!$F$27</f>
        <v>0</v>
      </c>
      <c r="D1138" s="41">
        <v>0</v>
      </c>
      <c r="E1138" s="41">
        <v>0</v>
      </c>
      <c r="F1138" s="41">
        <v>0</v>
      </c>
      <c r="G1138" s="41">
        <v>0</v>
      </c>
      <c r="H1138" s="41">
        <v>0</v>
      </c>
      <c r="I1138" s="41">
        <v>0</v>
      </c>
      <c r="J1138" s="41">
        <v>0</v>
      </c>
      <c r="K1138" s="41">
        <v>0</v>
      </c>
      <c r="L1138" s="41">
        <v>0</v>
      </c>
      <c r="M1138" s="41">
        <v>0</v>
      </c>
      <c r="N1138" s="41">
        <v>0</v>
      </c>
      <c r="O1138" s="41">
        <v>0</v>
      </c>
      <c r="P1138" s="50">
        <f t="shared" si="78"/>
        <v>0</v>
      </c>
    </row>
    <row r="1139" spans="1:20" hidden="1" x14ac:dyDescent="0.25">
      <c r="A1139" s="306" t="str">
        <f>IF(B1139=1,A1092,"")</f>
        <v/>
      </c>
      <c r="B1139" s="43" t="str">
        <f t="shared" si="77"/>
        <v/>
      </c>
      <c r="C1139" s="117">
        <f>CAD!$F$28</f>
        <v>0</v>
      </c>
      <c r="D1139" s="41">
        <v>0</v>
      </c>
      <c r="E1139" s="41">
        <v>0</v>
      </c>
      <c r="F1139" s="41">
        <v>0</v>
      </c>
      <c r="G1139" s="41">
        <v>0</v>
      </c>
      <c r="H1139" s="41">
        <v>0</v>
      </c>
      <c r="I1139" s="41">
        <v>0</v>
      </c>
      <c r="J1139" s="41">
        <v>0</v>
      </c>
      <c r="K1139" s="41">
        <v>0</v>
      </c>
      <c r="L1139" s="41">
        <v>0</v>
      </c>
      <c r="M1139" s="41">
        <v>0</v>
      </c>
      <c r="N1139" s="41">
        <v>0</v>
      </c>
      <c r="O1139" s="41">
        <v>0</v>
      </c>
      <c r="P1139" s="50">
        <f t="shared" si="78"/>
        <v>0</v>
      </c>
    </row>
    <row r="1140" spans="1:20" hidden="1" x14ac:dyDescent="0.25">
      <c r="A1140" s="306" t="str">
        <f>IF(B1140=1,A1092,"")</f>
        <v/>
      </c>
      <c r="B1140" s="43" t="str">
        <f t="shared" si="77"/>
        <v/>
      </c>
      <c r="C1140" s="117">
        <f>CAD!$F$29</f>
        <v>0</v>
      </c>
      <c r="D1140" s="41">
        <v>0</v>
      </c>
      <c r="E1140" s="41">
        <v>0</v>
      </c>
      <c r="F1140" s="41">
        <v>0</v>
      </c>
      <c r="G1140" s="41">
        <v>0</v>
      </c>
      <c r="H1140" s="41">
        <v>0</v>
      </c>
      <c r="I1140" s="41">
        <v>0</v>
      </c>
      <c r="J1140" s="41">
        <v>0</v>
      </c>
      <c r="K1140" s="41">
        <v>0</v>
      </c>
      <c r="L1140" s="41">
        <v>0</v>
      </c>
      <c r="M1140" s="41">
        <v>0</v>
      </c>
      <c r="N1140" s="41">
        <v>0</v>
      </c>
      <c r="O1140" s="41">
        <v>0</v>
      </c>
      <c r="P1140" s="50">
        <f t="shared" si="78"/>
        <v>0</v>
      </c>
    </row>
    <row r="1141" spans="1:20" hidden="1" x14ac:dyDescent="0.25">
      <c r="A1141" s="306" t="str">
        <f>IF(B1141=1,A1092,"")</f>
        <v/>
      </c>
      <c r="B1141" s="43" t="str">
        <f t="shared" si="77"/>
        <v/>
      </c>
      <c r="C1141" s="117">
        <f>CAD!$F$30</f>
        <v>0</v>
      </c>
      <c r="D1141" s="41">
        <v>0</v>
      </c>
      <c r="E1141" s="41">
        <v>0</v>
      </c>
      <c r="F1141" s="41">
        <v>0</v>
      </c>
      <c r="G1141" s="41">
        <v>0</v>
      </c>
      <c r="H1141" s="41">
        <v>0</v>
      </c>
      <c r="I1141" s="41">
        <v>0</v>
      </c>
      <c r="J1141" s="41">
        <v>0</v>
      </c>
      <c r="K1141" s="41">
        <v>0</v>
      </c>
      <c r="L1141" s="41">
        <v>0</v>
      </c>
      <c r="M1141" s="41">
        <v>0</v>
      </c>
      <c r="N1141" s="41">
        <v>0</v>
      </c>
      <c r="O1141" s="41">
        <v>0</v>
      </c>
      <c r="P1141" s="50">
        <f t="shared" si="78"/>
        <v>0</v>
      </c>
    </row>
    <row r="1142" spans="1:20" hidden="1" x14ac:dyDescent="0.25">
      <c r="A1142" s="306" t="str">
        <f>IF(B1142=1,A1092,"")</f>
        <v/>
      </c>
      <c r="B1142" s="43" t="str">
        <f t="shared" si="77"/>
        <v/>
      </c>
      <c r="C1142" s="117">
        <f>CAD!$F$31</f>
        <v>0</v>
      </c>
      <c r="D1142" s="41">
        <v>0</v>
      </c>
      <c r="E1142" s="41">
        <v>0</v>
      </c>
      <c r="F1142" s="41">
        <v>0</v>
      </c>
      <c r="G1142" s="41">
        <v>0</v>
      </c>
      <c r="H1142" s="41">
        <v>0</v>
      </c>
      <c r="I1142" s="41">
        <v>0</v>
      </c>
      <c r="J1142" s="41">
        <v>0</v>
      </c>
      <c r="K1142" s="41">
        <v>0</v>
      </c>
      <c r="L1142" s="41">
        <v>0</v>
      </c>
      <c r="M1142" s="41">
        <v>0</v>
      </c>
      <c r="N1142" s="41">
        <v>0</v>
      </c>
      <c r="O1142" s="41">
        <v>0</v>
      </c>
      <c r="P1142" s="50">
        <f t="shared" si="78"/>
        <v>0</v>
      </c>
      <c r="T1142" s="9"/>
    </row>
    <row r="1143" spans="1:20" hidden="1" x14ac:dyDescent="0.25">
      <c r="A1143" s="306">
        <f>A1092</f>
        <v>2037</v>
      </c>
      <c r="P1143" s="47"/>
    </row>
    <row r="1144" spans="1:20" ht="15.75" hidden="1" thickBot="1" x14ac:dyDescent="0.3">
      <c r="A1144" s="306">
        <f>A1092</f>
        <v>2037</v>
      </c>
      <c r="C1144" s="155" t="s">
        <v>208</v>
      </c>
      <c r="D1144" s="156">
        <f>PREV_D!D1075</f>
        <v>0</v>
      </c>
      <c r="E1144" s="156">
        <f>PREV_D!E1075</f>
        <v>0</v>
      </c>
      <c r="F1144" s="156">
        <f>PREV_D!F1075</f>
        <v>0</v>
      </c>
      <c r="G1144" s="156">
        <f>PREV_D!G1075</f>
        <v>0</v>
      </c>
      <c r="H1144" s="156">
        <f>PREV_D!H1075</f>
        <v>0</v>
      </c>
      <c r="I1144" s="156">
        <f>PREV_D!I1075</f>
        <v>0</v>
      </c>
      <c r="J1144" s="156">
        <f>PREV_D!J1075</f>
        <v>0</v>
      </c>
      <c r="K1144" s="156">
        <f>PREV_D!K1075</f>
        <v>0</v>
      </c>
      <c r="L1144" s="156">
        <f>PREV_D!L1075</f>
        <v>0</v>
      </c>
      <c r="M1144" s="156">
        <f>PREV_D!M1075</f>
        <v>0</v>
      </c>
      <c r="N1144" s="156">
        <f>PREV_D!N1075</f>
        <v>0</v>
      </c>
      <c r="O1144" s="156">
        <f>PREV_D!O1075</f>
        <v>0</v>
      </c>
      <c r="P1144" s="157">
        <f>SUM(D1144:O1144)</f>
        <v>0</v>
      </c>
    </row>
    <row r="1145" spans="1:20" hidden="1" x14ac:dyDescent="0.25">
      <c r="A1145" s="306">
        <f>A1092</f>
        <v>2037</v>
      </c>
      <c r="P1145" s="47"/>
    </row>
    <row r="1146" spans="1:20" hidden="1" x14ac:dyDescent="0.25">
      <c r="A1146" s="306">
        <f>A1092</f>
        <v>2037</v>
      </c>
      <c r="C1146" s="74" t="s">
        <v>209</v>
      </c>
      <c r="D1146" s="38">
        <f>D1092-D1144</f>
        <v>0</v>
      </c>
      <c r="E1146" s="38">
        <f t="shared" ref="E1146:P1146" si="79">E1092-E1144</f>
        <v>0</v>
      </c>
      <c r="F1146" s="38">
        <f t="shared" si="79"/>
        <v>0</v>
      </c>
      <c r="G1146" s="38">
        <f t="shared" si="79"/>
        <v>0</v>
      </c>
      <c r="H1146" s="38">
        <f t="shared" si="79"/>
        <v>0</v>
      </c>
      <c r="I1146" s="38">
        <f t="shared" si="79"/>
        <v>0</v>
      </c>
      <c r="J1146" s="38">
        <f t="shared" si="79"/>
        <v>0</v>
      </c>
      <c r="K1146" s="38">
        <f t="shared" si="79"/>
        <v>0</v>
      </c>
      <c r="L1146" s="38">
        <f t="shared" si="79"/>
        <v>0</v>
      </c>
      <c r="M1146" s="38">
        <f t="shared" si="79"/>
        <v>0</v>
      </c>
      <c r="N1146" s="38">
        <f t="shared" si="79"/>
        <v>0</v>
      </c>
      <c r="O1146" s="38">
        <f t="shared" si="79"/>
        <v>0</v>
      </c>
      <c r="P1146" s="48">
        <f t="shared" si="79"/>
        <v>0</v>
      </c>
    </row>
    <row r="1147" spans="1:20" hidden="1" x14ac:dyDescent="0.25">
      <c r="A1147" s="306"/>
    </row>
    <row r="1148" spans="1:20" hidden="1" x14ac:dyDescent="0.25">
      <c r="A1148" s="306"/>
    </row>
    <row r="1149" spans="1:20" ht="15" hidden="1" customHeight="1" thickBot="1" x14ac:dyDescent="0.3">
      <c r="A1149" s="306">
        <f>A1092+1</f>
        <v>2038</v>
      </c>
      <c r="C1149" s="158" t="s">
        <v>207</v>
      </c>
      <c r="D1149" s="160">
        <f t="shared" ref="D1149:P1149" si="80">SUM(D1150:D1199)</f>
        <v>0</v>
      </c>
      <c r="E1149" s="160">
        <f t="shared" si="80"/>
        <v>0</v>
      </c>
      <c r="F1149" s="160">
        <f t="shared" si="80"/>
        <v>0</v>
      </c>
      <c r="G1149" s="160">
        <f t="shared" si="80"/>
        <v>0</v>
      </c>
      <c r="H1149" s="160">
        <f t="shared" si="80"/>
        <v>0</v>
      </c>
      <c r="I1149" s="160">
        <f t="shared" si="80"/>
        <v>0</v>
      </c>
      <c r="J1149" s="160">
        <f t="shared" si="80"/>
        <v>0</v>
      </c>
      <c r="K1149" s="160">
        <f t="shared" si="80"/>
        <v>0</v>
      </c>
      <c r="L1149" s="160">
        <f t="shared" si="80"/>
        <v>0</v>
      </c>
      <c r="M1149" s="160">
        <f t="shared" si="80"/>
        <v>0</v>
      </c>
      <c r="N1149" s="160">
        <f t="shared" si="80"/>
        <v>0</v>
      </c>
      <c r="O1149" s="160">
        <f t="shared" si="80"/>
        <v>0</v>
      </c>
      <c r="P1149" s="160">
        <f t="shared" si="80"/>
        <v>0</v>
      </c>
    </row>
    <row r="1150" spans="1:20" hidden="1" x14ac:dyDescent="0.25">
      <c r="A1150" s="306">
        <f>IF(B1150=1,A1149,"")</f>
        <v>2038</v>
      </c>
      <c r="B1150" s="43">
        <f>IF(C1150&lt;&gt;0,1,"")</f>
        <v>1</v>
      </c>
      <c r="C1150" s="154" t="str">
        <f>CAD!$D$7</f>
        <v>SALÁRIOS</v>
      </c>
      <c r="D1150" s="42">
        <v>0</v>
      </c>
      <c r="E1150" s="42">
        <v>0</v>
      </c>
      <c r="F1150" s="42">
        <v>0</v>
      </c>
      <c r="G1150" s="42">
        <v>0</v>
      </c>
      <c r="H1150" s="42">
        <v>0</v>
      </c>
      <c r="I1150" s="42">
        <v>0</v>
      </c>
      <c r="J1150" s="42">
        <v>0</v>
      </c>
      <c r="K1150" s="42">
        <v>0</v>
      </c>
      <c r="L1150" s="42">
        <v>0</v>
      </c>
      <c r="M1150" s="42">
        <v>0</v>
      </c>
      <c r="N1150" s="42">
        <v>0</v>
      </c>
      <c r="O1150" s="42">
        <v>0</v>
      </c>
      <c r="P1150" s="115">
        <f>SUM(D1150:O1150)</f>
        <v>0</v>
      </c>
    </row>
    <row r="1151" spans="1:20" hidden="1" x14ac:dyDescent="0.25">
      <c r="A1151" s="306">
        <f>IF(B1151=1,A1149,"")</f>
        <v>2038</v>
      </c>
      <c r="B1151" s="43">
        <f t="shared" ref="B1151:B1199" si="81">IF(C1151&lt;&gt;0,1,"")</f>
        <v>1</v>
      </c>
      <c r="C1151" s="154" t="str">
        <f>CAD!$D$8</f>
        <v>RELATÓRIOS</v>
      </c>
      <c r="D1151" s="42">
        <v>0</v>
      </c>
      <c r="E1151" s="42">
        <v>0</v>
      </c>
      <c r="F1151" s="42">
        <v>0</v>
      </c>
      <c r="G1151" s="42">
        <v>0</v>
      </c>
      <c r="H1151" s="42">
        <v>0</v>
      </c>
      <c r="I1151" s="42">
        <v>0</v>
      </c>
      <c r="J1151" s="42">
        <v>0</v>
      </c>
      <c r="K1151" s="42">
        <v>0</v>
      </c>
      <c r="L1151" s="42">
        <v>0</v>
      </c>
      <c r="M1151" s="42">
        <v>0</v>
      </c>
      <c r="N1151" s="42">
        <v>0</v>
      </c>
      <c r="O1151" s="42">
        <v>0</v>
      </c>
      <c r="P1151" s="50">
        <f t="shared" ref="P1151:P1199" si="82">SUM(D1151:O1151)</f>
        <v>0</v>
      </c>
    </row>
    <row r="1152" spans="1:20" hidden="1" x14ac:dyDescent="0.25">
      <c r="A1152" s="306">
        <f>IF(B1152=1,A1149,"")</f>
        <v>2038</v>
      </c>
      <c r="B1152" s="43">
        <f t="shared" si="81"/>
        <v>1</v>
      </c>
      <c r="C1152" s="117" t="str">
        <f>CAD!$D$9</f>
        <v>HORAS EXTRAS</v>
      </c>
      <c r="D1152" s="41">
        <v>0</v>
      </c>
      <c r="E1152" s="41">
        <v>0</v>
      </c>
      <c r="F1152" s="41">
        <v>0</v>
      </c>
      <c r="G1152" s="41">
        <v>0</v>
      </c>
      <c r="H1152" s="41">
        <v>0</v>
      </c>
      <c r="I1152" s="41">
        <v>0</v>
      </c>
      <c r="J1152" s="41">
        <v>0</v>
      </c>
      <c r="K1152" s="41">
        <v>0</v>
      </c>
      <c r="L1152" s="41">
        <v>0</v>
      </c>
      <c r="M1152" s="41">
        <v>0</v>
      </c>
      <c r="N1152" s="41">
        <v>0</v>
      </c>
      <c r="O1152" s="41">
        <v>0</v>
      </c>
      <c r="P1152" s="50">
        <f t="shared" si="82"/>
        <v>0</v>
      </c>
    </row>
    <row r="1153" spans="1:16" hidden="1" x14ac:dyDescent="0.25">
      <c r="A1153" s="306">
        <f>IF(B1153=1,A1149,"")</f>
        <v>2038</v>
      </c>
      <c r="B1153" s="43">
        <f t="shared" si="81"/>
        <v>1</v>
      </c>
      <c r="C1153" s="117" t="str">
        <f>CAD!$D$10</f>
        <v>OUTROS</v>
      </c>
      <c r="D1153" s="41">
        <v>0</v>
      </c>
      <c r="E1153" s="41">
        <v>0</v>
      </c>
      <c r="F1153" s="41">
        <v>0</v>
      </c>
      <c r="G1153" s="41">
        <v>0</v>
      </c>
      <c r="H1153" s="41">
        <v>0</v>
      </c>
      <c r="I1153" s="41">
        <v>0</v>
      </c>
      <c r="J1153" s="41">
        <v>0</v>
      </c>
      <c r="K1153" s="41">
        <v>0</v>
      </c>
      <c r="L1153" s="41">
        <v>0</v>
      </c>
      <c r="M1153" s="41">
        <v>0</v>
      </c>
      <c r="N1153" s="41">
        <v>0</v>
      </c>
      <c r="O1153" s="41">
        <v>0</v>
      </c>
      <c r="P1153" s="50">
        <f t="shared" si="82"/>
        <v>0</v>
      </c>
    </row>
    <row r="1154" spans="1:16" hidden="1" x14ac:dyDescent="0.25">
      <c r="A1154" s="306">
        <f>IF(B1154=1,A1149,"")</f>
        <v>2038</v>
      </c>
      <c r="B1154" s="43">
        <f t="shared" si="81"/>
        <v>1</v>
      </c>
      <c r="C1154" s="117" t="str">
        <f>CAD!$D$11</f>
        <v>ALUGUÉIS</v>
      </c>
      <c r="D1154" s="41">
        <v>0</v>
      </c>
      <c r="E1154" s="41">
        <v>0</v>
      </c>
      <c r="F1154" s="41">
        <v>0</v>
      </c>
      <c r="G1154" s="41">
        <v>0</v>
      </c>
      <c r="H1154" s="41">
        <v>0</v>
      </c>
      <c r="I1154" s="41">
        <v>0</v>
      </c>
      <c r="J1154" s="41">
        <v>0</v>
      </c>
      <c r="K1154" s="41">
        <v>0</v>
      </c>
      <c r="L1154" s="41">
        <v>0</v>
      </c>
      <c r="M1154" s="41">
        <v>0</v>
      </c>
      <c r="N1154" s="41">
        <v>0</v>
      </c>
      <c r="O1154" s="41">
        <v>0</v>
      </c>
      <c r="P1154" s="50">
        <f t="shared" si="82"/>
        <v>0</v>
      </c>
    </row>
    <row r="1155" spans="1:16" hidden="1" x14ac:dyDescent="0.25">
      <c r="A1155" s="306">
        <f>IF(B1155=1,A1149,"")</f>
        <v>2038</v>
      </c>
      <c r="B1155" s="43">
        <f t="shared" si="81"/>
        <v>1</v>
      </c>
      <c r="C1155" s="117" t="str">
        <f>CAD!$D$12</f>
        <v>VENDA DE IMÓVEIS</v>
      </c>
      <c r="D1155" s="41">
        <v>0</v>
      </c>
      <c r="E1155" s="41">
        <v>0</v>
      </c>
      <c r="F1155" s="41">
        <v>0</v>
      </c>
      <c r="G1155" s="41">
        <v>0</v>
      </c>
      <c r="H1155" s="41">
        <v>0</v>
      </c>
      <c r="I1155" s="41">
        <v>0</v>
      </c>
      <c r="J1155" s="41">
        <v>0</v>
      </c>
      <c r="K1155" s="41">
        <v>0</v>
      </c>
      <c r="L1155" s="41">
        <v>0</v>
      </c>
      <c r="M1155" s="41">
        <v>0</v>
      </c>
      <c r="N1155" s="41">
        <v>0</v>
      </c>
      <c r="O1155" s="41">
        <v>0</v>
      </c>
      <c r="P1155" s="50">
        <f t="shared" si="82"/>
        <v>0</v>
      </c>
    </row>
    <row r="1156" spans="1:16" hidden="1" x14ac:dyDescent="0.25">
      <c r="A1156" s="306">
        <f>IF(B1156=1,A1149,"")</f>
        <v>2038</v>
      </c>
      <c r="B1156" s="43">
        <f t="shared" si="81"/>
        <v>1</v>
      </c>
      <c r="C1156" s="117" t="str">
        <f>CAD!$D$13</f>
        <v>13º SALÁRIO</v>
      </c>
      <c r="D1156" s="41">
        <v>0</v>
      </c>
      <c r="E1156" s="41">
        <v>0</v>
      </c>
      <c r="F1156" s="41">
        <v>0</v>
      </c>
      <c r="G1156" s="41">
        <v>0</v>
      </c>
      <c r="H1156" s="41">
        <v>0</v>
      </c>
      <c r="I1156" s="41">
        <v>0</v>
      </c>
      <c r="J1156" s="41">
        <v>0</v>
      </c>
      <c r="K1156" s="41">
        <v>0</v>
      </c>
      <c r="L1156" s="41">
        <v>0</v>
      </c>
      <c r="M1156" s="41">
        <v>0</v>
      </c>
      <c r="N1156" s="41">
        <v>0</v>
      </c>
      <c r="O1156" s="41">
        <v>0</v>
      </c>
      <c r="P1156" s="50">
        <f t="shared" si="82"/>
        <v>0</v>
      </c>
    </row>
    <row r="1157" spans="1:16" hidden="1" x14ac:dyDescent="0.25">
      <c r="A1157" s="306">
        <f>IF(B1157=1,A1149,"")</f>
        <v>2038</v>
      </c>
      <c r="B1157" s="43">
        <f t="shared" si="81"/>
        <v>1</v>
      </c>
      <c r="C1157" s="117" t="str">
        <f>CAD!$D$14</f>
        <v>FÉRIAS</v>
      </c>
      <c r="D1157" s="41">
        <v>0</v>
      </c>
      <c r="E1157" s="41">
        <v>0</v>
      </c>
      <c r="F1157" s="41">
        <v>0</v>
      </c>
      <c r="G1157" s="41">
        <v>0</v>
      </c>
      <c r="H1157" s="41">
        <v>0</v>
      </c>
      <c r="I1157" s="41">
        <v>0</v>
      </c>
      <c r="J1157" s="41">
        <v>0</v>
      </c>
      <c r="K1157" s="41">
        <v>0</v>
      </c>
      <c r="L1157" s="41">
        <v>0</v>
      </c>
      <c r="M1157" s="41">
        <v>0</v>
      </c>
      <c r="N1157" s="41">
        <v>0</v>
      </c>
      <c r="O1157" s="41">
        <v>0</v>
      </c>
      <c r="P1157" s="50">
        <f t="shared" si="82"/>
        <v>0</v>
      </c>
    </row>
    <row r="1158" spans="1:16" hidden="1" x14ac:dyDescent="0.25">
      <c r="A1158" s="306">
        <f>IF(B1158=1,A1149,"")</f>
        <v>2038</v>
      </c>
      <c r="B1158" s="43">
        <f t="shared" si="81"/>
        <v>1</v>
      </c>
      <c r="C1158" s="117" t="str">
        <f>CAD!$D$15</f>
        <v>RENDIMENTOS</v>
      </c>
      <c r="D1158" s="41">
        <v>0</v>
      </c>
      <c r="E1158" s="41">
        <v>0</v>
      </c>
      <c r="F1158" s="41">
        <v>0</v>
      </c>
      <c r="G1158" s="41">
        <v>0</v>
      </c>
      <c r="H1158" s="41">
        <v>0</v>
      </c>
      <c r="I1158" s="41">
        <v>0</v>
      </c>
      <c r="J1158" s="41">
        <v>0</v>
      </c>
      <c r="K1158" s="41">
        <v>0</v>
      </c>
      <c r="L1158" s="41">
        <v>0</v>
      </c>
      <c r="M1158" s="41">
        <v>0</v>
      </c>
      <c r="N1158" s="41">
        <v>0</v>
      </c>
      <c r="O1158" s="41">
        <v>0</v>
      </c>
      <c r="P1158" s="50">
        <f t="shared" si="82"/>
        <v>0</v>
      </c>
    </row>
    <row r="1159" spans="1:16" hidden="1" x14ac:dyDescent="0.25">
      <c r="A1159" s="306" t="str">
        <f>IF(B1159=1,A1149,"")</f>
        <v/>
      </c>
      <c r="B1159" s="43" t="str">
        <f t="shared" si="81"/>
        <v/>
      </c>
      <c r="C1159" s="117">
        <f>CAD!$D$16</f>
        <v>0</v>
      </c>
      <c r="D1159" s="41">
        <v>0</v>
      </c>
      <c r="E1159" s="41">
        <v>0</v>
      </c>
      <c r="F1159" s="41">
        <v>0</v>
      </c>
      <c r="G1159" s="41">
        <v>0</v>
      </c>
      <c r="H1159" s="41">
        <v>0</v>
      </c>
      <c r="I1159" s="41">
        <v>0</v>
      </c>
      <c r="J1159" s="41">
        <v>0</v>
      </c>
      <c r="K1159" s="41">
        <v>0</v>
      </c>
      <c r="L1159" s="41">
        <v>0</v>
      </c>
      <c r="M1159" s="41">
        <v>0</v>
      </c>
      <c r="N1159" s="41">
        <v>0</v>
      </c>
      <c r="O1159" s="41">
        <v>0</v>
      </c>
      <c r="P1159" s="50">
        <f t="shared" si="82"/>
        <v>0</v>
      </c>
    </row>
    <row r="1160" spans="1:16" hidden="1" x14ac:dyDescent="0.25">
      <c r="A1160" s="306" t="str">
        <f>IF(B1160=1,A1149,"")</f>
        <v/>
      </c>
      <c r="B1160" s="43" t="str">
        <f t="shared" si="81"/>
        <v/>
      </c>
      <c r="C1160" s="117">
        <f>CAD!$D$17</f>
        <v>0</v>
      </c>
      <c r="D1160" s="41">
        <v>0</v>
      </c>
      <c r="E1160" s="41">
        <v>0</v>
      </c>
      <c r="F1160" s="41">
        <v>0</v>
      </c>
      <c r="G1160" s="41">
        <v>0</v>
      </c>
      <c r="H1160" s="41">
        <v>0</v>
      </c>
      <c r="I1160" s="41">
        <v>0</v>
      </c>
      <c r="J1160" s="41">
        <v>0</v>
      </c>
      <c r="K1160" s="41">
        <v>0</v>
      </c>
      <c r="L1160" s="41">
        <v>0</v>
      </c>
      <c r="M1160" s="41">
        <v>0</v>
      </c>
      <c r="N1160" s="41">
        <v>0</v>
      </c>
      <c r="O1160" s="41">
        <v>0</v>
      </c>
      <c r="P1160" s="50">
        <f t="shared" si="82"/>
        <v>0</v>
      </c>
    </row>
    <row r="1161" spans="1:16" hidden="1" x14ac:dyDescent="0.25">
      <c r="A1161" s="306" t="str">
        <f>IF(B1161=1,A1149,"")</f>
        <v/>
      </c>
      <c r="B1161" s="43" t="str">
        <f t="shared" si="81"/>
        <v/>
      </c>
      <c r="C1161" s="117">
        <f>CAD!$D$18</f>
        <v>0</v>
      </c>
      <c r="D1161" s="41">
        <v>0</v>
      </c>
      <c r="E1161" s="41">
        <v>0</v>
      </c>
      <c r="F1161" s="41">
        <v>0</v>
      </c>
      <c r="G1161" s="41">
        <v>0</v>
      </c>
      <c r="H1161" s="41">
        <v>0</v>
      </c>
      <c r="I1161" s="41">
        <v>0</v>
      </c>
      <c r="J1161" s="41">
        <v>0</v>
      </c>
      <c r="K1161" s="41">
        <v>0</v>
      </c>
      <c r="L1161" s="41">
        <v>0</v>
      </c>
      <c r="M1161" s="41">
        <v>0</v>
      </c>
      <c r="N1161" s="41">
        <v>0</v>
      </c>
      <c r="O1161" s="41">
        <v>0</v>
      </c>
      <c r="P1161" s="50">
        <f t="shared" si="82"/>
        <v>0</v>
      </c>
    </row>
    <row r="1162" spans="1:16" hidden="1" x14ac:dyDescent="0.25">
      <c r="A1162" s="306" t="str">
        <f>IF(B1162=1,A1149,"")</f>
        <v/>
      </c>
      <c r="B1162" s="43" t="str">
        <f t="shared" si="81"/>
        <v/>
      </c>
      <c r="C1162" s="117">
        <f>CAD!$D$19</f>
        <v>0</v>
      </c>
      <c r="D1162" s="41">
        <v>0</v>
      </c>
      <c r="E1162" s="41">
        <v>0</v>
      </c>
      <c r="F1162" s="41">
        <v>0</v>
      </c>
      <c r="G1162" s="41">
        <v>0</v>
      </c>
      <c r="H1162" s="41">
        <v>0</v>
      </c>
      <c r="I1162" s="41">
        <v>0</v>
      </c>
      <c r="J1162" s="41">
        <v>0</v>
      </c>
      <c r="K1162" s="41">
        <v>0</v>
      </c>
      <c r="L1162" s="41">
        <v>0</v>
      </c>
      <c r="M1162" s="41">
        <v>0</v>
      </c>
      <c r="N1162" s="41">
        <v>0</v>
      </c>
      <c r="O1162" s="41">
        <v>0</v>
      </c>
      <c r="P1162" s="50">
        <f t="shared" si="82"/>
        <v>0</v>
      </c>
    </row>
    <row r="1163" spans="1:16" hidden="1" x14ac:dyDescent="0.25">
      <c r="A1163" s="306" t="str">
        <f>IF(B1163=1,A1149,"")</f>
        <v/>
      </c>
      <c r="B1163" s="43" t="str">
        <f t="shared" si="81"/>
        <v/>
      </c>
      <c r="C1163" s="117">
        <f>CAD!$D$20</f>
        <v>0</v>
      </c>
      <c r="D1163" s="41">
        <v>0</v>
      </c>
      <c r="E1163" s="41">
        <v>0</v>
      </c>
      <c r="F1163" s="41">
        <v>0</v>
      </c>
      <c r="G1163" s="41">
        <v>0</v>
      </c>
      <c r="H1163" s="41">
        <v>0</v>
      </c>
      <c r="I1163" s="41">
        <v>0</v>
      </c>
      <c r="J1163" s="41">
        <v>0</v>
      </c>
      <c r="K1163" s="41">
        <v>0</v>
      </c>
      <c r="L1163" s="41">
        <v>0</v>
      </c>
      <c r="M1163" s="41">
        <v>0</v>
      </c>
      <c r="N1163" s="41">
        <v>0</v>
      </c>
      <c r="O1163" s="41">
        <v>0</v>
      </c>
      <c r="P1163" s="50">
        <f t="shared" si="82"/>
        <v>0</v>
      </c>
    </row>
    <row r="1164" spans="1:16" hidden="1" x14ac:dyDescent="0.25">
      <c r="A1164" s="306" t="str">
        <f>IF(B1164=1,A1149,"")</f>
        <v/>
      </c>
      <c r="B1164" s="43" t="str">
        <f t="shared" si="81"/>
        <v/>
      </c>
      <c r="C1164" s="117">
        <f>CAD!$D$21</f>
        <v>0</v>
      </c>
      <c r="D1164" s="41">
        <v>0</v>
      </c>
      <c r="E1164" s="41">
        <v>0</v>
      </c>
      <c r="F1164" s="41">
        <v>0</v>
      </c>
      <c r="G1164" s="41">
        <v>0</v>
      </c>
      <c r="H1164" s="41">
        <v>0</v>
      </c>
      <c r="I1164" s="41">
        <v>0</v>
      </c>
      <c r="J1164" s="41">
        <v>0</v>
      </c>
      <c r="K1164" s="41">
        <v>0</v>
      </c>
      <c r="L1164" s="41">
        <v>0</v>
      </c>
      <c r="M1164" s="41">
        <v>0</v>
      </c>
      <c r="N1164" s="41">
        <v>0</v>
      </c>
      <c r="O1164" s="41">
        <v>0</v>
      </c>
      <c r="P1164" s="50">
        <f t="shared" si="82"/>
        <v>0</v>
      </c>
    </row>
    <row r="1165" spans="1:16" hidden="1" x14ac:dyDescent="0.25">
      <c r="A1165" s="306" t="str">
        <f>IF(B1165=1,A1149,"")</f>
        <v/>
      </c>
      <c r="B1165" s="43" t="str">
        <f t="shared" si="81"/>
        <v/>
      </c>
      <c r="C1165" s="117">
        <f>CAD!$D$22</f>
        <v>0</v>
      </c>
      <c r="D1165" s="41">
        <v>0</v>
      </c>
      <c r="E1165" s="41">
        <v>0</v>
      </c>
      <c r="F1165" s="41">
        <v>0</v>
      </c>
      <c r="G1165" s="41">
        <v>0</v>
      </c>
      <c r="H1165" s="41">
        <v>0</v>
      </c>
      <c r="I1165" s="41">
        <v>0</v>
      </c>
      <c r="J1165" s="41">
        <v>0</v>
      </c>
      <c r="K1165" s="41">
        <v>0</v>
      </c>
      <c r="L1165" s="41">
        <v>0</v>
      </c>
      <c r="M1165" s="41">
        <v>0</v>
      </c>
      <c r="N1165" s="41">
        <v>0</v>
      </c>
      <c r="O1165" s="41">
        <v>0</v>
      </c>
      <c r="P1165" s="50">
        <f t="shared" si="82"/>
        <v>0</v>
      </c>
    </row>
    <row r="1166" spans="1:16" hidden="1" x14ac:dyDescent="0.25">
      <c r="A1166" s="306" t="str">
        <f>IF(B1166=1,A1149,"")</f>
        <v/>
      </c>
      <c r="B1166" s="43" t="str">
        <f t="shared" si="81"/>
        <v/>
      </c>
      <c r="C1166" s="117">
        <f>CAD!$D$23</f>
        <v>0</v>
      </c>
      <c r="D1166" s="41">
        <v>0</v>
      </c>
      <c r="E1166" s="41">
        <v>0</v>
      </c>
      <c r="F1166" s="41">
        <v>0</v>
      </c>
      <c r="G1166" s="41">
        <v>0</v>
      </c>
      <c r="H1166" s="41">
        <v>0</v>
      </c>
      <c r="I1166" s="41">
        <v>0</v>
      </c>
      <c r="J1166" s="41">
        <v>0</v>
      </c>
      <c r="K1166" s="41">
        <v>0</v>
      </c>
      <c r="L1166" s="41">
        <v>0</v>
      </c>
      <c r="M1166" s="41">
        <v>0</v>
      </c>
      <c r="N1166" s="41">
        <v>0</v>
      </c>
      <c r="O1166" s="41">
        <v>0</v>
      </c>
      <c r="P1166" s="50">
        <f t="shared" si="82"/>
        <v>0</v>
      </c>
    </row>
    <row r="1167" spans="1:16" hidden="1" x14ac:dyDescent="0.25">
      <c r="A1167" s="306" t="str">
        <f>IF(B1167=1,A1149,"")</f>
        <v/>
      </c>
      <c r="B1167" s="43" t="str">
        <f t="shared" si="81"/>
        <v/>
      </c>
      <c r="C1167" s="117">
        <f>CAD!$D$24</f>
        <v>0</v>
      </c>
      <c r="D1167" s="41">
        <v>0</v>
      </c>
      <c r="E1167" s="41">
        <v>0</v>
      </c>
      <c r="F1167" s="41">
        <v>0</v>
      </c>
      <c r="G1167" s="41">
        <v>0</v>
      </c>
      <c r="H1167" s="41">
        <v>0</v>
      </c>
      <c r="I1167" s="41">
        <v>0</v>
      </c>
      <c r="J1167" s="41">
        <v>0</v>
      </c>
      <c r="K1167" s="41">
        <v>0</v>
      </c>
      <c r="L1167" s="41">
        <v>0</v>
      </c>
      <c r="M1167" s="41">
        <v>0</v>
      </c>
      <c r="N1167" s="41">
        <v>0</v>
      </c>
      <c r="O1167" s="41">
        <v>0</v>
      </c>
      <c r="P1167" s="50">
        <f t="shared" si="82"/>
        <v>0</v>
      </c>
    </row>
    <row r="1168" spans="1:16" hidden="1" x14ac:dyDescent="0.25">
      <c r="A1168" s="306" t="str">
        <f>IF(B1168=1,A1149,"")</f>
        <v/>
      </c>
      <c r="B1168" s="43" t="str">
        <f t="shared" si="81"/>
        <v/>
      </c>
      <c r="C1168" s="117">
        <f>CAD!$D$25</f>
        <v>0</v>
      </c>
      <c r="D1168" s="41">
        <v>0</v>
      </c>
      <c r="E1168" s="41">
        <v>0</v>
      </c>
      <c r="F1168" s="41">
        <v>0</v>
      </c>
      <c r="G1168" s="41">
        <v>0</v>
      </c>
      <c r="H1168" s="41">
        <v>0</v>
      </c>
      <c r="I1168" s="41">
        <v>0</v>
      </c>
      <c r="J1168" s="41">
        <v>0</v>
      </c>
      <c r="K1168" s="41">
        <v>0</v>
      </c>
      <c r="L1168" s="41">
        <v>0</v>
      </c>
      <c r="M1168" s="41">
        <v>0</v>
      </c>
      <c r="N1168" s="41">
        <v>0</v>
      </c>
      <c r="O1168" s="41">
        <v>0</v>
      </c>
      <c r="P1168" s="50">
        <f t="shared" si="82"/>
        <v>0</v>
      </c>
    </row>
    <row r="1169" spans="1:16" hidden="1" x14ac:dyDescent="0.25">
      <c r="A1169" s="306" t="str">
        <f>IF(B1169=1,A1149,"")</f>
        <v/>
      </c>
      <c r="B1169" s="43" t="str">
        <f t="shared" si="81"/>
        <v/>
      </c>
      <c r="C1169" s="117">
        <f>CAD!$D$26</f>
        <v>0</v>
      </c>
      <c r="D1169" s="41">
        <v>0</v>
      </c>
      <c r="E1169" s="41">
        <v>0</v>
      </c>
      <c r="F1169" s="41">
        <v>0</v>
      </c>
      <c r="G1169" s="41">
        <v>0</v>
      </c>
      <c r="H1169" s="41">
        <v>0</v>
      </c>
      <c r="I1169" s="41">
        <v>0</v>
      </c>
      <c r="J1169" s="41">
        <v>0</v>
      </c>
      <c r="K1169" s="41">
        <v>0</v>
      </c>
      <c r="L1169" s="41">
        <v>0</v>
      </c>
      <c r="M1169" s="41">
        <v>0</v>
      </c>
      <c r="N1169" s="41">
        <v>0</v>
      </c>
      <c r="O1169" s="41">
        <v>0</v>
      </c>
      <c r="P1169" s="50">
        <f t="shared" si="82"/>
        <v>0</v>
      </c>
    </row>
    <row r="1170" spans="1:16" hidden="1" x14ac:dyDescent="0.25">
      <c r="A1170" s="306" t="str">
        <f>IF(B1170=1,A1149,"")</f>
        <v/>
      </c>
      <c r="B1170" s="43" t="str">
        <f t="shared" si="81"/>
        <v/>
      </c>
      <c r="C1170" s="117">
        <f>CAD!$D$27</f>
        <v>0</v>
      </c>
      <c r="D1170" s="41">
        <v>0</v>
      </c>
      <c r="E1170" s="41">
        <v>0</v>
      </c>
      <c r="F1170" s="41">
        <v>0</v>
      </c>
      <c r="G1170" s="41">
        <v>0</v>
      </c>
      <c r="H1170" s="41">
        <v>0</v>
      </c>
      <c r="I1170" s="41">
        <v>0</v>
      </c>
      <c r="J1170" s="41">
        <v>0</v>
      </c>
      <c r="K1170" s="41">
        <v>0</v>
      </c>
      <c r="L1170" s="41">
        <v>0</v>
      </c>
      <c r="M1170" s="41">
        <v>0</v>
      </c>
      <c r="N1170" s="41">
        <v>0</v>
      </c>
      <c r="O1170" s="41">
        <v>0</v>
      </c>
      <c r="P1170" s="50">
        <f t="shared" si="82"/>
        <v>0</v>
      </c>
    </row>
    <row r="1171" spans="1:16" hidden="1" x14ac:dyDescent="0.25">
      <c r="A1171" s="306" t="str">
        <f>IF(B1171=1,A1149,"")</f>
        <v/>
      </c>
      <c r="B1171" s="43" t="str">
        <f t="shared" si="81"/>
        <v/>
      </c>
      <c r="C1171" s="117">
        <f>CAD!$D$28</f>
        <v>0</v>
      </c>
      <c r="D1171" s="41">
        <v>0</v>
      </c>
      <c r="E1171" s="41">
        <v>0</v>
      </c>
      <c r="F1171" s="41">
        <v>0</v>
      </c>
      <c r="G1171" s="41">
        <v>0</v>
      </c>
      <c r="H1171" s="41">
        <v>0</v>
      </c>
      <c r="I1171" s="41">
        <v>0</v>
      </c>
      <c r="J1171" s="41">
        <v>0</v>
      </c>
      <c r="K1171" s="41">
        <v>0</v>
      </c>
      <c r="L1171" s="41">
        <v>0</v>
      </c>
      <c r="M1171" s="41">
        <v>0</v>
      </c>
      <c r="N1171" s="41">
        <v>0</v>
      </c>
      <c r="O1171" s="41">
        <v>0</v>
      </c>
      <c r="P1171" s="50">
        <f t="shared" si="82"/>
        <v>0</v>
      </c>
    </row>
    <row r="1172" spans="1:16" hidden="1" x14ac:dyDescent="0.25">
      <c r="A1172" s="306" t="str">
        <f>IF(B1172=1,A1149,"")</f>
        <v/>
      </c>
      <c r="B1172" s="43" t="str">
        <f t="shared" si="81"/>
        <v/>
      </c>
      <c r="C1172" s="117">
        <f>CAD!$D$29</f>
        <v>0</v>
      </c>
      <c r="D1172" s="41">
        <v>0</v>
      </c>
      <c r="E1172" s="41">
        <v>0</v>
      </c>
      <c r="F1172" s="41">
        <v>0</v>
      </c>
      <c r="G1172" s="41">
        <v>0</v>
      </c>
      <c r="H1172" s="41">
        <v>0</v>
      </c>
      <c r="I1172" s="41">
        <v>0</v>
      </c>
      <c r="J1172" s="41">
        <v>0</v>
      </c>
      <c r="K1172" s="41">
        <v>0</v>
      </c>
      <c r="L1172" s="41">
        <v>0</v>
      </c>
      <c r="M1172" s="41">
        <v>0</v>
      </c>
      <c r="N1172" s="41">
        <v>0</v>
      </c>
      <c r="O1172" s="41">
        <v>0</v>
      </c>
      <c r="P1172" s="50">
        <f t="shared" si="82"/>
        <v>0</v>
      </c>
    </row>
    <row r="1173" spans="1:16" hidden="1" x14ac:dyDescent="0.25">
      <c r="A1173" s="306" t="str">
        <f>IF(B1173=1,A1149,"")</f>
        <v/>
      </c>
      <c r="B1173" s="43" t="str">
        <f t="shared" si="81"/>
        <v/>
      </c>
      <c r="C1173" s="117">
        <f>CAD!$D$30</f>
        <v>0</v>
      </c>
      <c r="D1173" s="41">
        <v>0</v>
      </c>
      <c r="E1173" s="41">
        <v>0</v>
      </c>
      <c r="F1173" s="41">
        <v>0</v>
      </c>
      <c r="G1173" s="41">
        <v>0</v>
      </c>
      <c r="H1173" s="41">
        <v>0</v>
      </c>
      <c r="I1173" s="41">
        <v>0</v>
      </c>
      <c r="J1173" s="41">
        <v>0</v>
      </c>
      <c r="K1173" s="41">
        <v>0</v>
      </c>
      <c r="L1173" s="41">
        <v>0</v>
      </c>
      <c r="M1173" s="41">
        <v>0</v>
      </c>
      <c r="N1173" s="41">
        <v>0</v>
      </c>
      <c r="O1173" s="41">
        <v>0</v>
      </c>
      <c r="P1173" s="50">
        <f t="shared" si="82"/>
        <v>0</v>
      </c>
    </row>
    <row r="1174" spans="1:16" hidden="1" x14ac:dyDescent="0.25">
      <c r="A1174" s="306" t="str">
        <f>IF(B1174=1,A1149,"")</f>
        <v/>
      </c>
      <c r="B1174" s="43" t="str">
        <f t="shared" si="81"/>
        <v/>
      </c>
      <c r="C1174" s="117">
        <f>CAD!$D$31</f>
        <v>0</v>
      </c>
      <c r="D1174" s="41">
        <v>0</v>
      </c>
      <c r="E1174" s="41">
        <v>0</v>
      </c>
      <c r="F1174" s="41">
        <v>0</v>
      </c>
      <c r="G1174" s="41">
        <v>0</v>
      </c>
      <c r="H1174" s="41">
        <v>0</v>
      </c>
      <c r="I1174" s="41">
        <v>0</v>
      </c>
      <c r="J1174" s="41">
        <v>0</v>
      </c>
      <c r="K1174" s="41">
        <v>0</v>
      </c>
      <c r="L1174" s="41">
        <v>0</v>
      </c>
      <c r="M1174" s="41">
        <v>0</v>
      </c>
      <c r="N1174" s="41">
        <v>0</v>
      </c>
      <c r="O1174" s="41">
        <v>0</v>
      </c>
      <c r="P1174" s="50">
        <f t="shared" si="82"/>
        <v>0</v>
      </c>
    </row>
    <row r="1175" spans="1:16" hidden="1" x14ac:dyDescent="0.25">
      <c r="A1175" s="306" t="str">
        <f>IF(B1175=1,A1149,"")</f>
        <v/>
      </c>
      <c r="B1175" s="43" t="str">
        <f t="shared" si="81"/>
        <v/>
      </c>
      <c r="C1175" s="117">
        <f>CAD!$F$7</f>
        <v>0</v>
      </c>
      <c r="D1175" s="41">
        <v>0</v>
      </c>
      <c r="E1175" s="41">
        <v>0</v>
      </c>
      <c r="F1175" s="41">
        <v>0</v>
      </c>
      <c r="G1175" s="41">
        <v>0</v>
      </c>
      <c r="H1175" s="41">
        <v>0</v>
      </c>
      <c r="I1175" s="41">
        <v>0</v>
      </c>
      <c r="J1175" s="41">
        <v>0</v>
      </c>
      <c r="K1175" s="41">
        <v>0</v>
      </c>
      <c r="L1175" s="41">
        <v>0</v>
      </c>
      <c r="M1175" s="41">
        <v>0</v>
      </c>
      <c r="N1175" s="41">
        <v>0</v>
      </c>
      <c r="O1175" s="41">
        <v>0</v>
      </c>
      <c r="P1175" s="50">
        <f t="shared" si="82"/>
        <v>0</v>
      </c>
    </row>
    <row r="1176" spans="1:16" hidden="1" x14ac:dyDescent="0.25">
      <c r="A1176" s="306" t="str">
        <f>IF(B1176=1,A1149,"")</f>
        <v/>
      </c>
      <c r="B1176" s="43" t="str">
        <f t="shared" si="81"/>
        <v/>
      </c>
      <c r="C1176" s="117">
        <f>CAD!$F$8</f>
        <v>0</v>
      </c>
      <c r="D1176" s="41">
        <v>0</v>
      </c>
      <c r="E1176" s="41">
        <v>0</v>
      </c>
      <c r="F1176" s="41">
        <v>0</v>
      </c>
      <c r="G1176" s="41">
        <v>0</v>
      </c>
      <c r="H1176" s="41">
        <v>0</v>
      </c>
      <c r="I1176" s="41">
        <v>0</v>
      </c>
      <c r="J1176" s="41">
        <v>0</v>
      </c>
      <c r="K1176" s="41">
        <v>0</v>
      </c>
      <c r="L1176" s="41">
        <v>0</v>
      </c>
      <c r="M1176" s="41">
        <v>0</v>
      </c>
      <c r="N1176" s="41">
        <v>0</v>
      </c>
      <c r="O1176" s="41">
        <v>0</v>
      </c>
      <c r="P1176" s="50">
        <f t="shared" si="82"/>
        <v>0</v>
      </c>
    </row>
    <row r="1177" spans="1:16" hidden="1" x14ac:dyDescent="0.25">
      <c r="A1177" s="306" t="str">
        <f>IF(B1177=1,A1149,"")</f>
        <v/>
      </c>
      <c r="B1177" s="43" t="str">
        <f t="shared" si="81"/>
        <v/>
      </c>
      <c r="C1177" s="117">
        <f>CAD!$F$9</f>
        <v>0</v>
      </c>
      <c r="D1177" s="41">
        <v>0</v>
      </c>
      <c r="E1177" s="41">
        <v>0</v>
      </c>
      <c r="F1177" s="41">
        <v>0</v>
      </c>
      <c r="G1177" s="41">
        <v>0</v>
      </c>
      <c r="H1177" s="41">
        <v>0</v>
      </c>
      <c r="I1177" s="41">
        <v>0</v>
      </c>
      <c r="J1177" s="41">
        <v>0</v>
      </c>
      <c r="K1177" s="41">
        <v>0</v>
      </c>
      <c r="L1177" s="41">
        <v>0</v>
      </c>
      <c r="M1177" s="41">
        <v>0</v>
      </c>
      <c r="N1177" s="41">
        <v>0</v>
      </c>
      <c r="O1177" s="41">
        <v>0</v>
      </c>
      <c r="P1177" s="50">
        <f t="shared" si="82"/>
        <v>0</v>
      </c>
    </row>
    <row r="1178" spans="1:16" hidden="1" x14ac:dyDescent="0.25">
      <c r="A1178" s="306" t="str">
        <f>IF(B1178=1,A1149,"")</f>
        <v/>
      </c>
      <c r="B1178" s="43" t="str">
        <f t="shared" si="81"/>
        <v/>
      </c>
      <c r="C1178" s="117">
        <f>CAD!$F$10</f>
        <v>0</v>
      </c>
      <c r="D1178" s="41">
        <v>0</v>
      </c>
      <c r="E1178" s="41">
        <v>0</v>
      </c>
      <c r="F1178" s="41">
        <v>0</v>
      </c>
      <c r="G1178" s="41">
        <v>0</v>
      </c>
      <c r="H1178" s="41">
        <v>0</v>
      </c>
      <c r="I1178" s="41">
        <v>0</v>
      </c>
      <c r="J1178" s="41">
        <v>0</v>
      </c>
      <c r="K1178" s="41">
        <v>0</v>
      </c>
      <c r="L1178" s="41">
        <v>0</v>
      </c>
      <c r="M1178" s="41">
        <v>0</v>
      </c>
      <c r="N1178" s="41">
        <v>0</v>
      </c>
      <c r="O1178" s="41">
        <v>0</v>
      </c>
      <c r="P1178" s="50">
        <f t="shared" si="82"/>
        <v>0</v>
      </c>
    </row>
    <row r="1179" spans="1:16" hidden="1" x14ac:dyDescent="0.25">
      <c r="A1179" s="306" t="str">
        <f>IF(B1179=1,A1149,"")</f>
        <v/>
      </c>
      <c r="B1179" s="43" t="str">
        <f t="shared" si="81"/>
        <v/>
      </c>
      <c r="C1179" s="117">
        <f>CAD!$F$11</f>
        <v>0</v>
      </c>
      <c r="D1179" s="41">
        <v>0</v>
      </c>
      <c r="E1179" s="41">
        <v>0</v>
      </c>
      <c r="F1179" s="41">
        <v>0</v>
      </c>
      <c r="G1179" s="41">
        <v>0</v>
      </c>
      <c r="H1179" s="41">
        <v>0</v>
      </c>
      <c r="I1179" s="41">
        <v>0</v>
      </c>
      <c r="J1179" s="41">
        <v>0</v>
      </c>
      <c r="K1179" s="41">
        <v>0</v>
      </c>
      <c r="L1179" s="41">
        <v>0</v>
      </c>
      <c r="M1179" s="41">
        <v>0</v>
      </c>
      <c r="N1179" s="41">
        <v>0</v>
      </c>
      <c r="O1179" s="41">
        <v>0</v>
      </c>
      <c r="P1179" s="50">
        <f t="shared" si="82"/>
        <v>0</v>
      </c>
    </row>
    <row r="1180" spans="1:16" hidden="1" x14ac:dyDescent="0.25">
      <c r="A1180" s="306" t="str">
        <f>IF(B1180=1,A1149,"")</f>
        <v/>
      </c>
      <c r="B1180" s="43" t="str">
        <f t="shared" si="81"/>
        <v/>
      </c>
      <c r="C1180" s="117">
        <f>CAD!$F$12</f>
        <v>0</v>
      </c>
      <c r="D1180" s="41">
        <v>0</v>
      </c>
      <c r="E1180" s="41">
        <v>0</v>
      </c>
      <c r="F1180" s="41">
        <v>0</v>
      </c>
      <c r="G1180" s="41">
        <v>0</v>
      </c>
      <c r="H1180" s="41">
        <v>0</v>
      </c>
      <c r="I1180" s="41">
        <v>0</v>
      </c>
      <c r="J1180" s="41">
        <v>0</v>
      </c>
      <c r="K1180" s="41">
        <v>0</v>
      </c>
      <c r="L1180" s="41">
        <v>0</v>
      </c>
      <c r="M1180" s="41">
        <v>0</v>
      </c>
      <c r="N1180" s="41">
        <v>0</v>
      </c>
      <c r="O1180" s="41">
        <v>0</v>
      </c>
      <c r="P1180" s="50">
        <f t="shared" si="82"/>
        <v>0</v>
      </c>
    </row>
    <row r="1181" spans="1:16" hidden="1" x14ac:dyDescent="0.25">
      <c r="A1181" s="306" t="str">
        <f>IF(B1181=1,A1149,"")</f>
        <v/>
      </c>
      <c r="B1181" s="43" t="str">
        <f t="shared" si="81"/>
        <v/>
      </c>
      <c r="C1181" s="117">
        <f>CAD!$F$13</f>
        <v>0</v>
      </c>
      <c r="D1181" s="41">
        <v>0</v>
      </c>
      <c r="E1181" s="41">
        <v>0</v>
      </c>
      <c r="F1181" s="41">
        <v>0</v>
      </c>
      <c r="G1181" s="41">
        <v>0</v>
      </c>
      <c r="H1181" s="41">
        <v>0</v>
      </c>
      <c r="I1181" s="41">
        <v>0</v>
      </c>
      <c r="J1181" s="41">
        <v>0</v>
      </c>
      <c r="K1181" s="41">
        <v>0</v>
      </c>
      <c r="L1181" s="41">
        <v>0</v>
      </c>
      <c r="M1181" s="41">
        <v>0</v>
      </c>
      <c r="N1181" s="41">
        <v>0</v>
      </c>
      <c r="O1181" s="41">
        <v>0</v>
      </c>
      <c r="P1181" s="50">
        <f t="shared" si="82"/>
        <v>0</v>
      </c>
    </row>
    <row r="1182" spans="1:16" hidden="1" x14ac:dyDescent="0.25">
      <c r="A1182" s="306" t="str">
        <f>IF(B1182=1,A1149,"")</f>
        <v/>
      </c>
      <c r="B1182" s="43" t="str">
        <f t="shared" si="81"/>
        <v/>
      </c>
      <c r="C1182" s="117">
        <f>CAD!$F$14</f>
        <v>0</v>
      </c>
      <c r="D1182" s="41">
        <v>0</v>
      </c>
      <c r="E1182" s="41">
        <v>0</v>
      </c>
      <c r="F1182" s="41">
        <v>0</v>
      </c>
      <c r="G1182" s="41">
        <v>0</v>
      </c>
      <c r="H1182" s="41">
        <v>0</v>
      </c>
      <c r="I1182" s="41">
        <v>0</v>
      </c>
      <c r="J1182" s="41">
        <v>0</v>
      </c>
      <c r="K1182" s="41">
        <v>0</v>
      </c>
      <c r="L1182" s="41">
        <v>0</v>
      </c>
      <c r="M1182" s="41">
        <v>0</v>
      </c>
      <c r="N1182" s="41">
        <v>0</v>
      </c>
      <c r="O1182" s="41">
        <v>0</v>
      </c>
      <c r="P1182" s="50">
        <f t="shared" si="82"/>
        <v>0</v>
      </c>
    </row>
    <row r="1183" spans="1:16" hidden="1" x14ac:dyDescent="0.25">
      <c r="A1183" s="306" t="str">
        <f>IF(B1183=1,A1149,"")</f>
        <v/>
      </c>
      <c r="B1183" s="43" t="str">
        <f t="shared" si="81"/>
        <v/>
      </c>
      <c r="C1183" s="117">
        <f>CAD!$F$15</f>
        <v>0</v>
      </c>
      <c r="D1183" s="41">
        <v>0</v>
      </c>
      <c r="E1183" s="41">
        <v>0</v>
      </c>
      <c r="F1183" s="41">
        <v>0</v>
      </c>
      <c r="G1183" s="41">
        <v>0</v>
      </c>
      <c r="H1183" s="41">
        <v>0</v>
      </c>
      <c r="I1183" s="41">
        <v>0</v>
      </c>
      <c r="J1183" s="41">
        <v>0</v>
      </c>
      <c r="K1183" s="41">
        <v>0</v>
      </c>
      <c r="L1183" s="41">
        <v>0</v>
      </c>
      <c r="M1183" s="41">
        <v>0</v>
      </c>
      <c r="N1183" s="41">
        <v>0</v>
      </c>
      <c r="O1183" s="41">
        <v>0</v>
      </c>
      <c r="P1183" s="50">
        <f t="shared" si="82"/>
        <v>0</v>
      </c>
    </row>
    <row r="1184" spans="1:16" hidden="1" x14ac:dyDescent="0.25">
      <c r="A1184" s="306" t="str">
        <f>IF(B1184=1,A1149,"")</f>
        <v/>
      </c>
      <c r="B1184" s="43" t="str">
        <f t="shared" si="81"/>
        <v/>
      </c>
      <c r="C1184" s="117">
        <f>CAD!$F$16</f>
        <v>0</v>
      </c>
      <c r="D1184" s="41">
        <v>0</v>
      </c>
      <c r="E1184" s="41">
        <v>0</v>
      </c>
      <c r="F1184" s="41">
        <v>0</v>
      </c>
      <c r="G1184" s="41">
        <v>0</v>
      </c>
      <c r="H1184" s="41">
        <v>0</v>
      </c>
      <c r="I1184" s="41">
        <v>0</v>
      </c>
      <c r="J1184" s="41">
        <v>0</v>
      </c>
      <c r="K1184" s="41">
        <v>0</v>
      </c>
      <c r="L1184" s="41">
        <v>0</v>
      </c>
      <c r="M1184" s="41">
        <v>0</v>
      </c>
      <c r="N1184" s="41">
        <v>0</v>
      </c>
      <c r="O1184" s="41">
        <v>0</v>
      </c>
      <c r="P1184" s="50">
        <f t="shared" si="82"/>
        <v>0</v>
      </c>
    </row>
    <row r="1185" spans="1:20" hidden="1" x14ac:dyDescent="0.25">
      <c r="A1185" s="306" t="str">
        <f>IF(B1185=1,A1149,"")</f>
        <v/>
      </c>
      <c r="B1185" s="43" t="str">
        <f t="shared" si="81"/>
        <v/>
      </c>
      <c r="C1185" s="117">
        <f>CAD!$F$17</f>
        <v>0</v>
      </c>
      <c r="D1185" s="41">
        <v>0</v>
      </c>
      <c r="E1185" s="41">
        <v>0</v>
      </c>
      <c r="F1185" s="41">
        <v>0</v>
      </c>
      <c r="G1185" s="41">
        <v>0</v>
      </c>
      <c r="H1185" s="41">
        <v>0</v>
      </c>
      <c r="I1185" s="41">
        <v>0</v>
      </c>
      <c r="J1185" s="41">
        <v>0</v>
      </c>
      <c r="K1185" s="41">
        <v>0</v>
      </c>
      <c r="L1185" s="41">
        <v>0</v>
      </c>
      <c r="M1185" s="41">
        <v>0</v>
      </c>
      <c r="N1185" s="41">
        <v>0</v>
      </c>
      <c r="O1185" s="41">
        <v>0</v>
      </c>
      <c r="P1185" s="50">
        <f t="shared" si="82"/>
        <v>0</v>
      </c>
    </row>
    <row r="1186" spans="1:20" hidden="1" x14ac:dyDescent="0.25">
      <c r="A1186" s="306" t="str">
        <f>IF(B1186=1,A1149,"")</f>
        <v/>
      </c>
      <c r="B1186" s="43" t="str">
        <f t="shared" si="81"/>
        <v/>
      </c>
      <c r="C1186" s="117">
        <f>CAD!$F$18</f>
        <v>0</v>
      </c>
      <c r="D1186" s="41">
        <v>0</v>
      </c>
      <c r="E1186" s="41">
        <v>0</v>
      </c>
      <c r="F1186" s="41">
        <v>0</v>
      </c>
      <c r="G1186" s="41">
        <v>0</v>
      </c>
      <c r="H1186" s="41">
        <v>0</v>
      </c>
      <c r="I1186" s="41">
        <v>0</v>
      </c>
      <c r="J1186" s="41">
        <v>0</v>
      </c>
      <c r="K1186" s="41">
        <v>0</v>
      </c>
      <c r="L1186" s="41">
        <v>0</v>
      </c>
      <c r="M1186" s="41">
        <v>0</v>
      </c>
      <c r="N1186" s="41">
        <v>0</v>
      </c>
      <c r="O1186" s="41">
        <v>0</v>
      </c>
      <c r="P1186" s="50">
        <f t="shared" si="82"/>
        <v>0</v>
      </c>
    </row>
    <row r="1187" spans="1:20" hidden="1" x14ac:dyDescent="0.25">
      <c r="A1187" s="306" t="str">
        <f>IF(B1187=1,A1149,"")</f>
        <v/>
      </c>
      <c r="B1187" s="43" t="str">
        <f t="shared" si="81"/>
        <v/>
      </c>
      <c r="C1187" s="117">
        <f>CAD!$F$19</f>
        <v>0</v>
      </c>
      <c r="D1187" s="41">
        <v>0</v>
      </c>
      <c r="E1187" s="41">
        <v>0</v>
      </c>
      <c r="F1187" s="41">
        <v>0</v>
      </c>
      <c r="G1187" s="41">
        <v>0</v>
      </c>
      <c r="H1187" s="41">
        <v>0</v>
      </c>
      <c r="I1187" s="41">
        <v>0</v>
      </c>
      <c r="J1187" s="41">
        <v>0</v>
      </c>
      <c r="K1187" s="41">
        <v>0</v>
      </c>
      <c r="L1187" s="41">
        <v>0</v>
      </c>
      <c r="M1187" s="41">
        <v>0</v>
      </c>
      <c r="N1187" s="41">
        <v>0</v>
      </c>
      <c r="O1187" s="41">
        <v>0</v>
      </c>
      <c r="P1187" s="50">
        <f t="shared" si="82"/>
        <v>0</v>
      </c>
    </row>
    <row r="1188" spans="1:20" hidden="1" x14ac:dyDescent="0.25">
      <c r="A1188" s="306" t="str">
        <f>IF(B1188=1,A1149,"")</f>
        <v/>
      </c>
      <c r="B1188" s="43" t="str">
        <f t="shared" si="81"/>
        <v/>
      </c>
      <c r="C1188" s="117">
        <f>CAD!$F$20</f>
        <v>0</v>
      </c>
      <c r="D1188" s="41">
        <v>0</v>
      </c>
      <c r="E1188" s="41">
        <v>0</v>
      </c>
      <c r="F1188" s="41">
        <v>0</v>
      </c>
      <c r="G1188" s="41">
        <v>0</v>
      </c>
      <c r="H1188" s="41">
        <v>0</v>
      </c>
      <c r="I1188" s="41">
        <v>0</v>
      </c>
      <c r="J1188" s="41">
        <v>0</v>
      </c>
      <c r="K1188" s="41">
        <v>0</v>
      </c>
      <c r="L1188" s="41">
        <v>0</v>
      </c>
      <c r="M1188" s="41">
        <v>0</v>
      </c>
      <c r="N1188" s="41">
        <v>0</v>
      </c>
      <c r="O1188" s="41">
        <v>0</v>
      </c>
      <c r="P1188" s="50">
        <f t="shared" si="82"/>
        <v>0</v>
      </c>
    </row>
    <row r="1189" spans="1:20" hidden="1" x14ac:dyDescent="0.25">
      <c r="A1189" s="306" t="str">
        <f>IF(B1189=1,A1149,"")</f>
        <v/>
      </c>
      <c r="B1189" s="43" t="str">
        <f t="shared" si="81"/>
        <v/>
      </c>
      <c r="C1189" s="117">
        <f>CAD!$F$21</f>
        <v>0</v>
      </c>
      <c r="D1189" s="41">
        <v>0</v>
      </c>
      <c r="E1189" s="41">
        <v>0</v>
      </c>
      <c r="F1189" s="41">
        <v>0</v>
      </c>
      <c r="G1189" s="41">
        <v>0</v>
      </c>
      <c r="H1189" s="41">
        <v>0</v>
      </c>
      <c r="I1189" s="41">
        <v>0</v>
      </c>
      <c r="J1189" s="41">
        <v>0</v>
      </c>
      <c r="K1189" s="41">
        <v>0</v>
      </c>
      <c r="L1189" s="41">
        <v>0</v>
      </c>
      <c r="M1189" s="41">
        <v>0</v>
      </c>
      <c r="N1189" s="41">
        <v>0</v>
      </c>
      <c r="O1189" s="41">
        <v>0</v>
      </c>
      <c r="P1189" s="50">
        <f t="shared" si="82"/>
        <v>0</v>
      </c>
    </row>
    <row r="1190" spans="1:20" hidden="1" x14ac:dyDescent="0.25">
      <c r="A1190" s="306" t="str">
        <f>IF(B1190=1,A1149,"")</f>
        <v/>
      </c>
      <c r="B1190" s="43" t="str">
        <f t="shared" si="81"/>
        <v/>
      </c>
      <c r="C1190" s="117">
        <f>CAD!$F$22</f>
        <v>0</v>
      </c>
      <c r="D1190" s="41">
        <v>0</v>
      </c>
      <c r="E1190" s="41">
        <v>0</v>
      </c>
      <c r="F1190" s="41">
        <v>0</v>
      </c>
      <c r="G1190" s="41">
        <v>0</v>
      </c>
      <c r="H1190" s="41">
        <v>0</v>
      </c>
      <c r="I1190" s="41">
        <v>0</v>
      </c>
      <c r="J1190" s="41">
        <v>0</v>
      </c>
      <c r="K1190" s="41">
        <v>0</v>
      </c>
      <c r="L1190" s="41">
        <v>0</v>
      </c>
      <c r="M1190" s="41">
        <v>0</v>
      </c>
      <c r="N1190" s="41">
        <v>0</v>
      </c>
      <c r="O1190" s="41">
        <v>0</v>
      </c>
      <c r="P1190" s="50">
        <f t="shared" si="82"/>
        <v>0</v>
      </c>
    </row>
    <row r="1191" spans="1:20" hidden="1" x14ac:dyDescent="0.25">
      <c r="A1191" s="306" t="str">
        <f>IF(B1191=1,A1149,"")</f>
        <v/>
      </c>
      <c r="B1191" s="43" t="str">
        <f t="shared" si="81"/>
        <v/>
      </c>
      <c r="C1191" s="117">
        <f>CAD!$F$23</f>
        <v>0</v>
      </c>
      <c r="D1191" s="41">
        <v>0</v>
      </c>
      <c r="E1191" s="41">
        <v>0</v>
      </c>
      <c r="F1191" s="41">
        <v>0</v>
      </c>
      <c r="G1191" s="41">
        <v>0</v>
      </c>
      <c r="H1191" s="41">
        <v>0</v>
      </c>
      <c r="I1191" s="41">
        <v>0</v>
      </c>
      <c r="J1191" s="41">
        <v>0</v>
      </c>
      <c r="K1191" s="41">
        <v>0</v>
      </c>
      <c r="L1191" s="41">
        <v>0</v>
      </c>
      <c r="M1191" s="41">
        <v>0</v>
      </c>
      <c r="N1191" s="41">
        <v>0</v>
      </c>
      <c r="O1191" s="41">
        <v>0</v>
      </c>
      <c r="P1191" s="50">
        <f t="shared" si="82"/>
        <v>0</v>
      </c>
    </row>
    <row r="1192" spans="1:20" hidden="1" x14ac:dyDescent="0.25">
      <c r="A1192" s="306" t="str">
        <f>IF(B1192=1,A1149,"")</f>
        <v/>
      </c>
      <c r="B1192" s="43" t="str">
        <f t="shared" si="81"/>
        <v/>
      </c>
      <c r="C1192" s="117">
        <f>CAD!$F$24</f>
        <v>0</v>
      </c>
      <c r="D1192" s="41">
        <v>0</v>
      </c>
      <c r="E1192" s="41">
        <v>0</v>
      </c>
      <c r="F1192" s="41">
        <v>0</v>
      </c>
      <c r="G1192" s="41">
        <v>0</v>
      </c>
      <c r="H1192" s="41">
        <v>0</v>
      </c>
      <c r="I1192" s="41">
        <v>0</v>
      </c>
      <c r="J1192" s="41">
        <v>0</v>
      </c>
      <c r="K1192" s="41">
        <v>0</v>
      </c>
      <c r="L1192" s="41">
        <v>0</v>
      </c>
      <c r="M1192" s="41">
        <v>0</v>
      </c>
      <c r="N1192" s="41">
        <v>0</v>
      </c>
      <c r="O1192" s="41">
        <v>0</v>
      </c>
      <c r="P1192" s="50">
        <f t="shared" si="82"/>
        <v>0</v>
      </c>
    </row>
    <row r="1193" spans="1:20" hidden="1" x14ac:dyDescent="0.25">
      <c r="A1193" s="306" t="str">
        <f>IF(B1193=1,A1149,"")</f>
        <v/>
      </c>
      <c r="B1193" s="43" t="str">
        <f t="shared" si="81"/>
        <v/>
      </c>
      <c r="C1193" s="117">
        <f>CAD!$F$25</f>
        <v>0</v>
      </c>
      <c r="D1193" s="41">
        <v>0</v>
      </c>
      <c r="E1193" s="41">
        <v>0</v>
      </c>
      <c r="F1193" s="41">
        <v>0</v>
      </c>
      <c r="G1193" s="41">
        <v>0</v>
      </c>
      <c r="H1193" s="41">
        <v>0</v>
      </c>
      <c r="I1193" s="41">
        <v>0</v>
      </c>
      <c r="J1193" s="41">
        <v>0</v>
      </c>
      <c r="K1193" s="41">
        <v>0</v>
      </c>
      <c r="L1193" s="41">
        <v>0</v>
      </c>
      <c r="M1193" s="41">
        <v>0</v>
      </c>
      <c r="N1193" s="41">
        <v>0</v>
      </c>
      <c r="O1193" s="41">
        <v>0</v>
      </c>
      <c r="P1193" s="50">
        <f t="shared" si="82"/>
        <v>0</v>
      </c>
    </row>
    <row r="1194" spans="1:20" hidden="1" x14ac:dyDescent="0.25">
      <c r="A1194" s="306" t="str">
        <f>IF(B1194=1,A1149,"")</f>
        <v/>
      </c>
      <c r="B1194" s="43" t="str">
        <f t="shared" si="81"/>
        <v/>
      </c>
      <c r="C1194" s="117">
        <f>CAD!$F$26</f>
        <v>0</v>
      </c>
      <c r="D1194" s="41">
        <v>0</v>
      </c>
      <c r="E1194" s="41">
        <v>0</v>
      </c>
      <c r="F1194" s="41">
        <v>0</v>
      </c>
      <c r="G1194" s="41">
        <v>0</v>
      </c>
      <c r="H1194" s="41">
        <v>0</v>
      </c>
      <c r="I1194" s="41">
        <v>0</v>
      </c>
      <c r="J1194" s="41">
        <v>0</v>
      </c>
      <c r="K1194" s="41">
        <v>0</v>
      </c>
      <c r="L1194" s="41">
        <v>0</v>
      </c>
      <c r="M1194" s="41">
        <v>0</v>
      </c>
      <c r="N1194" s="41">
        <v>0</v>
      </c>
      <c r="O1194" s="41">
        <v>0</v>
      </c>
      <c r="P1194" s="50">
        <f t="shared" si="82"/>
        <v>0</v>
      </c>
    </row>
    <row r="1195" spans="1:20" hidden="1" x14ac:dyDescent="0.25">
      <c r="A1195" s="306" t="str">
        <f>IF(B1195=1,A1149,"")</f>
        <v/>
      </c>
      <c r="B1195" s="43" t="str">
        <f t="shared" si="81"/>
        <v/>
      </c>
      <c r="C1195" s="117">
        <f>CAD!$F$27</f>
        <v>0</v>
      </c>
      <c r="D1195" s="41">
        <v>0</v>
      </c>
      <c r="E1195" s="41">
        <v>0</v>
      </c>
      <c r="F1195" s="41">
        <v>0</v>
      </c>
      <c r="G1195" s="41">
        <v>0</v>
      </c>
      <c r="H1195" s="41">
        <v>0</v>
      </c>
      <c r="I1195" s="41">
        <v>0</v>
      </c>
      <c r="J1195" s="41">
        <v>0</v>
      </c>
      <c r="K1195" s="41">
        <v>0</v>
      </c>
      <c r="L1195" s="41">
        <v>0</v>
      </c>
      <c r="M1195" s="41">
        <v>0</v>
      </c>
      <c r="N1195" s="41">
        <v>0</v>
      </c>
      <c r="O1195" s="41">
        <v>0</v>
      </c>
      <c r="P1195" s="50">
        <f t="shared" si="82"/>
        <v>0</v>
      </c>
    </row>
    <row r="1196" spans="1:20" hidden="1" x14ac:dyDescent="0.25">
      <c r="A1196" s="306" t="str">
        <f>IF(B1196=1,A1149,"")</f>
        <v/>
      </c>
      <c r="B1196" s="43" t="str">
        <f t="shared" si="81"/>
        <v/>
      </c>
      <c r="C1196" s="117">
        <f>CAD!$F$28</f>
        <v>0</v>
      </c>
      <c r="D1196" s="41">
        <v>0</v>
      </c>
      <c r="E1196" s="41">
        <v>0</v>
      </c>
      <c r="F1196" s="41">
        <v>0</v>
      </c>
      <c r="G1196" s="41">
        <v>0</v>
      </c>
      <c r="H1196" s="41">
        <v>0</v>
      </c>
      <c r="I1196" s="41">
        <v>0</v>
      </c>
      <c r="J1196" s="41">
        <v>0</v>
      </c>
      <c r="K1196" s="41">
        <v>0</v>
      </c>
      <c r="L1196" s="41">
        <v>0</v>
      </c>
      <c r="M1196" s="41">
        <v>0</v>
      </c>
      <c r="N1196" s="41">
        <v>0</v>
      </c>
      <c r="O1196" s="41">
        <v>0</v>
      </c>
      <c r="P1196" s="50">
        <f t="shared" si="82"/>
        <v>0</v>
      </c>
    </row>
    <row r="1197" spans="1:20" hidden="1" x14ac:dyDescent="0.25">
      <c r="A1197" s="306" t="str">
        <f>IF(B1197=1,A1149,"")</f>
        <v/>
      </c>
      <c r="B1197" s="43" t="str">
        <f t="shared" si="81"/>
        <v/>
      </c>
      <c r="C1197" s="117">
        <f>CAD!$F$29</f>
        <v>0</v>
      </c>
      <c r="D1197" s="41">
        <v>0</v>
      </c>
      <c r="E1197" s="41">
        <v>0</v>
      </c>
      <c r="F1197" s="41">
        <v>0</v>
      </c>
      <c r="G1197" s="41">
        <v>0</v>
      </c>
      <c r="H1197" s="41">
        <v>0</v>
      </c>
      <c r="I1197" s="41">
        <v>0</v>
      </c>
      <c r="J1197" s="41">
        <v>0</v>
      </c>
      <c r="K1197" s="41">
        <v>0</v>
      </c>
      <c r="L1197" s="41">
        <v>0</v>
      </c>
      <c r="M1197" s="41">
        <v>0</v>
      </c>
      <c r="N1197" s="41">
        <v>0</v>
      </c>
      <c r="O1197" s="41">
        <v>0</v>
      </c>
      <c r="P1197" s="50">
        <f t="shared" si="82"/>
        <v>0</v>
      </c>
    </row>
    <row r="1198" spans="1:20" hidden="1" x14ac:dyDescent="0.25">
      <c r="A1198" s="306" t="str">
        <f>IF(B1198=1,A1149,"")</f>
        <v/>
      </c>
      <c r="B1198" s="43" t="str">
        <f t="shared" si="81"/>
        <v/>
      </c>
      <c r="C1198" s="117">
        <f>CAD!$F$30</f>
        <v>0</v>
      </c>
      <c r="D1198" s="41">
        <v>0</v>
      </c>
      <c r="E1198" s="41">
        <v>0</v>
      </c>
      <c r="F1198" s="41">
        <v>0</v>
      </c>
      <c r="G1198" s="41">
        <v>0</v>
      </c>
      <c r="H1198" s="41">
        <v>0</v>
      </c>
      <c r="I1198" s="41">
        <v>0</v>
      </c>
      <c r="J1198" s="41">
        <v>0</v>
      </c>
      <c r="K1198" s="41">
        <v>0</v>
      </c>
      <c r="L1198" s="41">
        <v>0</v>
      </c>
      <c r="M1198" s="41">
        <v>0</v>
      </c>
      <c r="N1198" s="41">
        <v>0</v>
      </c>
      <c r="O1198" s="41">
        <v>0</v>
      </c>
      <c r="P1198" s="50">
        <f t="shared" si="82"/>
        <v>0</v>
      </c>
    </row>
    <row r="1199" spans="1:20" hidden="1" x14ac:dyDescent="0.25">
      <c r="A1199" s="306" t="str">
        <f>IF(B1199=1,A1149,"")</f>
        <v/>
      </c>
      <c r="B1199" s="43" t="str">
        <f t="shared" si="81"/>
        <v/>
      </c>
      <c r="C1199" s="117">
        <f>CAD!$F$31</f>
        <v>0</v>
      </c>
      <c r="D1199" s="41">
        <v>0</v>
      </c>
      <c r="E1199" s="41">
        <v>0</v>
      </c>
      <c r="F1199" s="41">
        <v>0</v>
      </c>
      <c r="G1199" s="41">
        <v>0</v>
      </c>
      <c r="H1199" s="41">
        <v>0</v>
      </c>
      <c r="I1199" s="41">
        <v>0</v>
      </c>
      <c r="J1199" s="41">
        <v>0</v>
      </c>
      <c r="K1199" s="41">
        <v>0</v>
      </c>
      <c r="L1199" s="41">
        <v>0</v>
      </c>
      <c r="M1199" s="41">
        <v>0</v>
      </c>
      <c r="N1199" s="41">
        <v>0</v>
      </c>
      <c r="O1199" s="41">
        <v>0</v>
      </c>
      <c r="P1199" s="50">
        <f t="shared" si="82"/>
        <v>0</v>
      </c>
      <c r="T1199" s="9"/>
    </row>
    <row r="1200" spans="1:20" hidden="1" x14ac:dyDescent="0.25">
      <c r="A1200" s="306">
        <f>A1149</f>
        <v>2038</v>
      </c>
      <c r="P1200" s="47"/>
    </row>
    <row r="1201" spans="1:16" ht="15.75" hidden="1" thickBot="1" x14ac:dyDescent="0.3">
      <c r="A1201" s="306">
        <f>A1149</f>
        <v>2038</v>
      </c>
      <c r="C1201" s="155" t="s">
        <v>208</v>
      </c>
      <c r="D1201" s="156">
        <f>PREV_D!D1131</f>
        <v>0</v>
      </c>
      <c r="E1201" s="156">
        <f>PREV_D!E1131</f>
        <v>0</v>
      </c>
      <c r="F1201" s="156">
        <f>PREV_D!F1131</f>
        <v>0</v>
      </c>
      <c r="G1201" s="156">
        <f>PREV_D!G1131</f>
        <v>0</v>
      </c>
      <c r="H1201" s="156">
        <f>PREV_D!H1131</f>
        <v>0</v>
      </c>
      <c r="I1201" s="156">
        <f>PREV_D!I1131</f>
        <v>0</v>
      </c>
      <c r="J1201" s="156">
        <f>PREV_D!J1131</f>
        <v>0</v>
      </c>
      <c r="K1201" s="156">
        <f>PREV_D!K1131</f>
        <v>0</v>
      </c>
      <c r="L1201" s="156">
        <f>PREV_D!L1131</f>
        <v>0</v>
      </c>
      <c r="M1201" s="156">
        <f>PREV_D!M1131</f>
        <v>0</v>
      </c>
      <c r="N1201" s="156">
        <f>PREV_D!N1131</f>
        <v>0</v>
      </c>
      <c r="O1201" s="156">
        <f>PREV_D!O1131</f>
        <v>0</v>
      </c>
      <c r="P1201" s="157">
        <f>SUM(D1201:O1201)</f>
        <v>0</v>
      </c>
    </row>
    <row r="1202" spans="1:16" hidden="1" x14ac:dyDescent="0.25">
      <c r="A1202" s="306">
        <f>A1149</f>
        <v>2038</v>
      </c>
      <c r="P1202" s="47"/>
    </row>
    <row r="1203" spans="1:16" hidden="1" x14ac:dyDescent="0.25">
      <c r="A1203" s="306">
        <f>A1149</f>
        <v>2038</v>
      </c>
      <c r="C1203" s="74" t="s">
        <v>209</v>
      </c>
      <c r="D1203" s="38">
        <f>D1149-D1201</f>
        <v>0</v>
      </c>
      <c r="E1203" s="38">
        <f t="shared" ref="E1203:P1203" si="83">E1149-E1201</f>
        <v>0</v>
      </c>
      <c r="F1203" s="38">
        <f t="shared" si="83"/>
        <v>0</v>
      </c>
      <c r="G1203" s="38">
        <f t="shared" si="83"/>
        <v>0</v>
      </c>
      <c r="H1203" s="38">
        <f t="shared" si="83"/>
        <v>0</v>
      </c>
      <c r="I1203" s="38">
        <f t="shared" si="83"/>
        <v>0</v>
      </c>
      <c r="J1203" s="38">
        <f t="shared" si="83"/>
        <v>0</v>
      </c>
      <c r="K1203" s="38">
        <f t="shared" si="83"/>
        <v>0</v>
      </c>
      <c r="L1203" s="38">
        <f t="shared" si="83"/>
        <v>0</v>
      </c>
      <c r="M1203" s="38">
        <f t="shared" si="83"/>
        <v>0</v>
      </c>
      <c r="N1203" s="38">
        <f t="shared" si="83"/>
        <v>0</v>
      </c>
      <c r="O1203" s="38">
        <f t="shared" si="83"/>
        <v>0</v>
      </c>
      <c r="P1203" s="48">
        <f t="shared" si="83"/>
        <v>0</v>
      </c>
    </row>
    <row r="1204" spans="1:16" hidden="1" x14ac:dyDescent="0.25">
      <c r="A1204" s="306"/>
    </row>
    <row r="1205" spans="1:16" hidden="1" x14ac:dyDescent="0.25">
      <c r="A1205" s="306"/>
    </row>
    <row r="1206" spans="1:16" ht="15" hidden="1" customHeight="1" thickBot="1" x14ac:dyDescent="0.3">
      <c r="A1206" s="306">
        <f>A1149+1</f>
        <v>2039</v>
      </c>
      <c r="C1206" s="166" t="s">
        <v>207</v>
      </c>
      <c r="D1206" s="167">
        <f t="shared" ref="D1206:P1206" si="84">SUM(D1207:D1256)</f>
        <v>0</v>
      </c>
      <c r="E1206" s="167">
        <f t="shared" si="84"/>
        <v>0</v>
      </c>
      <c r="F1206" s="167">
        <f t="shared" si="84"/>
        <v>0</v>
      </c>
      <c r="G1206" s="167">
        <f t="shared" si="84"/>
        <v>0</v>
      </c>
      <c r="H1206" s="167">
        <f t="shared" si="84"/>
        <v>0</v>
      </c>
      <c r="I1206" s="167">
        <f t="shared" si="84"/>
        <v>0</v>
      </c>
      <c r="J1206" s="167">
        <f t="shared" si="84"/>
        <v>0</v>
      </c>
      <c r="K1206" s="167">
        <f t="shared" si="84"/>
        <v>0</v>
      </c>
      <c r="L1206" s="167">
        <f t="shared" si="84"/>
        <v>0</v>
      </c>
      <c r="M1206" s="167">
        <f t="shared" si="84"/>
        <v>0</v>
      </c>
      <c r="N1206" s="167">
        <f t="shared" si="84"/>
        <v>0</v>
      </c>
      <c r="O1206" s="167">
        <f t="shared" si="84"/>
        <v>0</v>
      </c>
      <c r="P1206" s="167">
        <f t="shared" si="84"/>
        <v>0</v>
      </c>
    </row>
    <row r="1207" spans="1:16" hidden="1" x14ac:dyDescent="0.25">
      <c r="A1207" s="306">
        <f>IF(B1207=1,A1206,"")</f>
        <v>2039</v>
      </c>
      <c r="B1207" s="43">
        <f>IF(C1207&lt;&gt;0,1,"")</f>
        <v>1</v>
      </c>
      <c r="C1207" s="168" t="str">
        <f>CAD!$D$7</f>
        <v>SALÁRIOS</v>
      </c>
      <c r="D1207" s="42">
        <v>0</v>
      </c>
      <c r="E1207" s="42">
        <v>0</v>
      </c>
      <c r="F1207" s="42">
        <v>0</v>
      </c>
      <c r="G1207" s="42">
        <v>0</v>
      </c>
      <c r="H1207" s="42">
        <v>0</v>
      </c>
      <c r="I1207" s="42">
        <v>0</v>
      </c>
      <c r="J1207" s="42">
        <v>0</v>
      </c>
      <c r="K1207" s="42">
        <v>0</v>
      </c>
      <c r="L1207" s="42">
        <v>0</v>
      </c>
      <c r="M1207" s="42">
        <v>0</v>
      </c>
      <c r="N1207" s="42">
        <v>0</v>
      </c>
      <c r="O1207" s="42">
        <v>0</v>
      </c>
      <c r="P1207" s="115">
        <f>SUM(D1207:O1207)</f>
        <v>0</v>
      </c>
    </row>
    <row r="1208" spans="1:16" hidden="1" x14ac:dyDescent="0.25">
      <c r="A1208" s="306">
        <f>IF(B1208=1,A1206,"")</f>
        <v>2039</v>
      </c>
      <c r="B1208" s="43">
        <f t="shared" ref="B1208:B1256" si="85">IF(C1208&lt;&gt;0,1,"")</f>
        <v>1</v>
      </c>
      <c r="C1208" s="168" t="str">
        <f>CAD!$D$8</f>
        <v>RELATÓRIOS</v>
      </c>
      <c r="D1208" s="42">
        <v>0</v>
      </c>
      <c r="E1208" s="42">
        <v>0</v>
      </c>
      <c r="F1208" s="42">
        <v>0</v>
      </c>
      <c r="G1208" s="42">
        <v>0</v>
      </c>
      <c r="H1208" s="42">
        <v>0</v>
      </c>
      <c r="I1208" s="42">
        <v>0</v>
      </c>
      <c r="J1208" s="42">
        <v>0</v>
      </c>
      <c r="K1208" s="42">
        <v>0</v>
      </c>
      <c r="L1208" s="42">
        <v>0</v>
      </c>
      <c r="M1208" s="42">
        <v>0</v>
      </c>
      <c r="N1208" s="42">
        <v>0</v>
      </c>
      <c r="O1208" s="42">
        <v>0</v>
      </c>
      <c r="P1208" s="50">
        <f t="shared" ref="P1208:P1256" si="86">SUM(D1208:O1208)</f>
        <v>0</v>
      </c>
    </row>
    <row r="1209" spans="1:16" hidden="1" x14ac:dyDescent="0.25">
      <c r="A1209" s="306">
        <f>IF(B1209=1,A1206,"")</f>
        <v>2039</v>
      </c>
      <c r="B1209" s="43">
        <f t="shared" si="85"/>
        <v>1</v>
      </c>
      <c r="C1209" s="169" t="str">
        <f>CAD!$D$9</f>
        <v>HORAS EXTRAS</v>
      </c>
      <c r="D1209" s="41">
        <v>0</v>
      </c>
      <c r="E1209" s="41">
        <v>0</v>
      </c>
      <c r="F1209" s="41">
        <v>0</v>
      </c>
      <c r="G1209" s="41">
        <v>0</v>
      </c>
      <c r="H1209" s="41">
        <v>0</v>
      </c>
      <c r="I1209" s="41">
        <v>0</v>
      </c>
      <c r="J1209" s="41">
        <v>0</v>
      </c>
      <c r="K1209" s="41">
        <v>0</v>
      </c>
      <c r="L1209" s="41">
        <v>0</v>
      </c>
      <c r="M1209" s="41">
        <v>0</v>
      </c>
      <c r="N1209" s="41">
        <v>0</v>
      </c>
      <c r="O1209" s="41">
        <v>0</v>
      </c>
      <c r="P1209" s="50">
        <f t="shared" si="86"/>
        <v>0</v>
      </c>
    </row>
    <row r="1210" spans="1:16" hidden="1" x14ac:dyDescent="0.25">
      <c r="A1210" s="306">
        <f>IF(B1210=1,A1206,"")</f>
        <v>2039</v>
      </c>
      <c r="B1210" s="43">
        <f t="shared" si="85"/>
        <v>1</v>
      </c>
      <c r="C1210" s="169" t="str">
        <f>CAD!$D$10</f>
        <v>OUTROS</v>
      </c>
      <c r="D1210" s="41">
        <v>0</v>
      </c>
      <c r="E1210" s="41">
        <v>0</v>
      </c>
      <c r="F1210" s="41">
        <v>0</v>
      </c>
      <c r="G1210" s="41">
        <v>0</v>
      </c>
      <c r="H1210" s="41">
        <v>0</v>
      </c>
      <c r="I1210" s="41">
        <v>0</v>
      </c>
      <c r="J1210" s="41">
        <v>0</v>
      </c>
      <c r="K1210" s="41">
        <v>0</v>
      </c>
      <c r="L1210" s="41">
        <v>0</v>
      </c>
      <c r="M1210" s="41">
        <v>0</v>
      </c>
      <c r="N1210" s="41">
        <v>0</v>
      </c>
      <c r="O1210" s="41">
        <v>0</v>
      </c>
      <c r="P1210" s="50">
        <f t="shared" si="86"/>
        <v>0</v>
      </c>
    </row>
    <row r="1211" spans="1:16" hidden="1" x14ac:dyDescent="0.25">
      <c r="A1211" s="306">
        <f>IF(B1211=1,A1206,"")</f>
        <v>2039</v>
      </c>
      <c r="B1211" s="43">
        <f t="shared" si="85"/>
        <v>1</v>
      </c>
      <c r="C1211" s="169" t="str">
        <f>CAD!$D$11</f>
        <v>ALUGUÉIS</v>
      </c>
      <c r="D1211" s="41">
        <v>0</v>
      </c>
      <c r="E1211" s="41">
        <v>0</v>
      </c>
      <c r="F1211" s="41">
        <v>0</v>
      </c>
      <c r="G1211" s="41">
        <v>0</v>
      </c>
      <c r="H1211" s="41">
        <v>0</v>
      </c>
      <c r="I1211" s="41">
        <v>0</v>
      </c>
      <c r="J1211" s="41">
        <v>0</v>
      </c>
      <c r="K1211" s="41">
        <v>0</v>
      </c>
      <c r="L1211" s="41">
        <v>0</v>
      </c>
      <c r="M1211" s="41">
        <v>0</v>
      </c>
      <c r="N1211" s="41">
        <v>0</v>
      </c>
      <c r="O1211" s="41">
        <v>0</v>
      </c>
      <c r="P1211" s="50">
        <f t="shared" si="86"/>
        <v>0</v>
      </c>
    </row>
    <row r="1212" spans="1:16" hidden="1" x14ac:dyDescent="0.25">
      <c r="A1212" s="306">
        <f>IF(B1212=1,A1206,"")</f>
        <v>2039</v>
      </c>
      <c r="B1212" s="43">
        <f t="shared" si="85"/>
        <v>1</v>
      </c>
      <c r="C1212" s="169" t="str">
        <f>CAD!$D$12</f>
        <v>VENDA DE IMÓVEIS</v>
      </c>
      <c r="D1212" s="41">
        <v>0</v>
      </c>
      <c r="E1212" s="41">
        <v>0</v>
      </c>
      <c r="F1212" s="41">
        <v>0</v>
      </c>
      <c r="G1212" s="41">
        <v>0</v>
      </c>
      <c r="H1212" s="41">
        <v>0</v>
      </c>
      <c r="I1212" s="41">
        <v>0</v>
      </c>
      <c r="J1212" s="41">
        <v>0</v>
      </c>
      <c r="K1212" s="41">
        <v>0</v>
      </c>
      <c r="L1212" s="41">
        <v>0</v>
      </c>
      <c r="M1212" s="41">
        <v>0</v>
      </c>
      <c r="N1212" s="41">
        <v>0</v>
      </c>
      <c r="O1212" s="41">
        <v>0</v>
      </c>
      <c r="P1212" s="50">
        <f t="shared" si="86"/>
        <v>0</v>
      </c>
    </row>
    <row r="1213" spans="1:16" hidden="1" x14ac:dyDescent="0.25">
      <c r="A1213" s="306">
        <f>IF(B1213=1,A1206,"")</f>
        <v>2039</v>
      </c>
      <c r="B1213" s="43">
        <f t="shared" si="85"/>
        <v>1</v>
      </c>
      <c r="C1213" s="169" t="str">
        <f>CAD!$D$13</f>
        <v>13º SALÁRIO</v>
      </c>
      <c r="D1213" s="41">
        <v>0</v>
      </c>
      <c r="E1213" s="41">
        <v>0</v>
      </c>
      <c r="F1213" s="41">
        <v>0</v>
      </c>
      <c r="G1213" s="41">
        <v>0</v>
      </c>
      <c r="H1213" s="41">
        <v>0</v>
      </c>
      <c r="I1213" s="41">
        <v>0</v>
      </c>
      <c r="J1213" s="41">
        <v>0</v>
      </c>
      <c r="K1213" s="41">
        <v>0</v>
      </c>
      <c r="L1213" s="41">
        <v>0</v>
      </c>
      <c r="M1213" s="41">
        <v>0</v>
      </c>
      <c r="N1213" s="41">
        <v>0</v>
      </c>
      <c r="O1213" s="41">
        <v>0</v>
      </c>
      <c r="P1213" s="50">
        <f t="shared" si="86"/>
        <v>0</v>
      </c>
    </row>
    <row r="1214" spans="1:16" hidden="1" x14ac:dyDescent="0.25">
      <c r="A1214" s="306">
        <f>IF(B1214=1,A1206,"")</f>
        <v>2039</v>
      </c>
      <c r="B1214" s="43">
        <f t="shared" si="85"/>
        <v>1</v>
      </c>
      <c r="C1214" s="169" t="str">
        <f>CAD!$D$14</f>
        <v>FÉRIAS</v>
      </c>
      <c r="D1214" s="41">
        <v>0</v>
      </c>
      <c r="E1214" s="41">
        <v>0</v>
      </c>
      <c r="F1214" s="41">
        <v>0</v>
      </c>
      <c r="G1214" s="41">
        <v>0</v>
      </c>
      <c r="H1214" s="41">
        <v>0</v>
      </c>
      <c r="I1214" s="41">
        <v>0</v>
      </c>
      <c r="J1214" s="41">
        <v>0</v>
      </c>
      <c r="K1214" s="41">
        <v>0</v>
      </c>
      <c r="L1214" s="41">
        <v>0</v>
      </c>
      <c r="M1214" s="41">
        <v>0</v>
      </c>
      <c r="N1214" s="41">
        <v>0</v>
      </c>
      <c r="O1214" s="41">
        <v>0</v>
      </c>
      <c r="P1214" s="50">
        <f t="shared" si="86"/>
        <v>0</v>
      </c>
    </row>
    <row r="1215" spans="1:16" hidden="1" x14ac:dyDescent="0.25">
      <c r="A1215" s="306">
        <f>IF(B1215=1,A1206,"")</f>
        <v>2039</v>
      </c>
      <c r="B1215" s="43">
        <f t="shared" si="85"/>
        <v>1</v>
      </c>
      <c r="C1215" s="169" t="str">
        <f>CAD!$D$15</f>
        <v>RENDIMENTOS</v>
      </c>
      <c r="D1215" s="41">
        <v>0</v>
      </c>
      <c r="E1215" s="41">
        <v>0</v>
      </c>
      <c r="F1215" s="41">
        <v>0</v>
      </c>
      <c r="G1215" s="41">
        <v>0</v>
      </c>
      <c r="H1215" s="41">
        <v>0</v>
      </c>
      <c r="I1215" s="41">
        <v>0</v>
      </c>
      <c r="J1215" s="41">
        <v>0</v>
      </c>
      <c r="K1215" s="41">
        <v>0</v>
      </c>
      <c r="L1215" s="41">
        <v>0</v>
      </c>
      <c r="M1215" s="41">
        <v>0</v>
      </c>
      <c r="N1215" s="41">
        <v>0</v>
      </c>
      <c r="O1215" s="41">
        <v>0</v>
      </c>
      <c r="P1215" s="50">
        <f t="shared" si="86"/>
        <v>0</v>
      </c>
    </row>
    <row r="1216" spans="1:16" hidden="1" x14ac:dyDescent="0.25">
      <c r="A1216" s="306" t="str">
        <f>IF(B1216=1,A1206,"")</f>
        <v/>
      </c>
      <c r="B1216" s="43" t="str">
        <f t="shared" si="85"/>
        <v/>
      </c>
      <c r="C1216" s="169">
        <f>CAD!$D$16</f>
        <v>0</v>
      </c>
      <c r="D1216" s="41">
        <v>0</v>
      </c>
      <c r="E1216" s="41">
        <v>0</v>
      </c>
      <c r="F1216" s="41">
        <v>0</v>
      </c>
      <c r="G1216" s="41">
        <v>0</v>
      </c>
      <c r="H1216" s="41">
        <v>0</v>
      </c>
      <c r="I1216" s="41">
        <v>0</v>
      </c>
      <c r="J1216" s="41">
        <v>0</v>
      </c>
      <c r="K1216" s="41">
        <v>0</v>
      </c>
      <c r="L1216" s="41">
        <v>0</v>
      </c>
      <c r="M1216" s="41">
        <v>0</v>
      </c>
      <c r="N1216" s="41">
        <v>0</v>
      </c>
      <c r="O1216" s="41">
        <v>0</v>
      </c>
      <c r="P1216" s="50">
        <f t="shared" si="86"/>
        <v>0</v>
      </c>
    </row>
    <row r="1217" spans="1:16" hidden="1" x14ac:dyDescent="0.25">
      <c r="A1217" s="306" t="str">
        <f>IF(B1217=1,A1206,"")</f>
        <v/>
      </c>
      <c r="B1217" s="43" t="str">
        <f t="shared" si="85"/>
        <v/>
      </c>
      <c r="C1217" s="169">
        <f>CAD!$D$17</f>
        <v>0</v>
      </c>
      <c r="D1217" s="41">
        <v>0</v>
      </c>
      <c r="E1217" s="41">
        <v>0</v>
      </c>
      <c r="F1217" s="41">
        <v>0</v>
      </c>
      <c r="G1217" s="41">
        <v>0</v>
      </c>
      <c r="H1217" s="41">
        <v>0</v>
      </c>
      <c r="I1217" s="41">
        <v>0</v>
      </c>
      <c r="J1217" s="41">
        <v>0</v>
      </c>
      <c r="K1217" s="41">
        <v>0</v>
      </c>
      <c r="L1217" s="41">
        <v>0</v>
      </c>
      <c r="M1217" s="41">
        <v>0</v>
      </c>
      <c r="N1217" s="41">
        <v>0</v>
      </c>
      <c r="O1217" s="41">
        <v>0</v>
      </c>
      <c r="P1217" s="50">
        <f t="shared" si="86"/>
        <v>0</v>
      </c>
    </row>
    <row r="1218" spans="1:16" hidden="1" x14ac:dyDescent="0.25">
      <c r="A1218" s="306" t="str">
        <f>IF(B1218=1,A1206,"")</f>
        <v/>
      </c>
      <c r="B1218" s="43" t="str">
        <f t="shared" si="85"/>
        <v/>
      </c>
      <c r="C1218" s="169">
        <f>CAD!$D$18</f>
        <v>0</v>
      </c>
      <c r="D1218" s="41">
        <v>0</v>
      </c>
      <c r="E1218" s="41">
        <v>0</v>
      </c>
      <c r="F1218" s="41">
        <v>0</v>
      </c>
      <c r="G1218" s="41">
        <v>0</v>
      </c>
      <c r="H1218" s="41">
        <v>0</v>
      </c>
      <c r="I1218" s="41">
        <v>0</v>
      </c>
      <c r="J1218" s="41">
        <v>0</v>
      </c>
      <c r="K1218" s="41">
        <v>0</v>
      </c>
      <c r="L1218" s="41">
        <v>0</v>
      </c>
      <c r="M1218" s="41">
        <v>0</v>
      </c>
      <c r="N1218" s="41">
        <v>0</v>
      </c>
      <c r="O1218" s="41">
        <v>0</v>
      </c>
      <c r="P1218" s="50">
        <f t="shared" si="86"/>
        <v>0</v>
      </c>
    </row>
    <row r="1219" spans="1:16" hidden="1" x14ac:dyDescent="0.25">
      <c r="A1219" s="306" t="str">
        <f>IF(B1219=1,A1206,"")</f>
        <v/>
      </c>
      <c r="B1219" s="43" t="str">
        <f t="shared" si="85"/>
        <v/>
      </c>
      <c r="C1219" s="169">
        <f>CAD!$D$19</f>
        <v>0</v>
      </c>
      <c r="D1219" s="41">
        <v>0</v>
      </c>
      <c r="E1219" s="41">
        <v>0</v>
      </c>
      <c r="F1219" s="41">
        <v>0</v>
      </c>
      <c r="G1219" s="41">
        <v>0</v>
      </c>
      <c r="H1219" s="41">
        <v>0</v>
      </c>
      <c r="I1219" s="41">
        <v>0</v>
      </c>
      <c r="J1219" s="41">
        <v>0</v>
      </c>
      <c r="K1219" s="41">
        <v>0</v>
      </c>
      <c r="L1219" s="41">
        <v>0</v>
      </c>
      <c r="M1219" s="41">
        <v>0</v>
      </c>
      <c r="N1219" s="41">
        <v>0</v>
      </c>
      <c r="O1219" s="41">
        <v>0</v>
      </c>
      <c r="P1219" s="50">
        <f t="shared" si="86"/>
        <v>0</v>
      </c>
    </row>
    <row r="1220" spans="1:16" hidden="1" x14ac:dyDescent="0.25">
      <c r="A1220" s="306" t="str">
        <f>IF(B1220=1,A1206,"")</f>
        <v/>
      </c>
      <c r="B1220" s="43" t="str">
        <f t="shared" si="85"/>
        <v/>
      </c>
      <c r="C1220" s="169">
        <f>CAD!$D$20</f>
        <v>0</v>
      </c>
      <c r="D1220" s="41">
        <v>0</v>
      </c>
      <c r="E1220" s="41">
        <v>0</v>
      </c>
      <c r="F1220" s="41">
        <v>0</v>
      </c>
      <c r="G1220" s="41">
        <v>0</v>
      </c>
      <c r="H1220" s="41">
        <v>0</v>
      </c>
      <c r="I1220" s="41">
        <v>0</v>
      </c>
      <c r="J1220" s="41">
        <v>0</v>
      </c>
      <c r="K1220" s="41">
        <v>0</v>
      </c>
      <c r="L1220" s="41">
        <v>0</v>
      </c>
      <c r="M1220" s="41">
        <v>0</v>
      </c>
      <c r="N1220" s="41">
        <v>0</v>
      </c>
      <c r="O1220" s="41">
        <v>0</v>
      </c>
      <c r="P1220" s="50">
        <f t="shared" si="86"/>
        <v>0</v>
      </c>
    </row>
    <row r="1221" spans="1:16" hidden="1" x14ac:dyDescent="0.25">
      <c r="A1221" s="306" t="str">
        <f>IF(B1221=1,A1206,"")</f>
        <v/>
      </c>
      <c r="B1221" s="43" t="str">
        <f t="shared" si="85"/>
        <v/>
      </c>
      <c r="C1221" s="169">
        <f>CAD!$D$21</f>
        <v>0</v>
      </c>
      <c r="D1221" s="41">
        <v>0</v>
      </c>
      <c r="E1221" s="41">
        <v>0</v>
      </c>
      <c r="F1221" s="41">
        <v>0</v>
      </c>
      <c r="G1221" s="41">
        <v>0</v>
      </c>
      <c r="H1221" s="41">
        <v>0</v>
      </c>
      <c r="I1221" s="41">
        <v>0</v>
      </c>
      <c r="J1221" s="41">
        <v>0</v>
      </c>
      <c r="K1221" s="41">
        <v>0</v>
      </c>
      <c r="L1221" s="41">
        <v>0</v>
      </c>
      <c r="M1221" s="41">
        <v>0</v>
      </c>
      <c r="N1221" s="41">
        <v>0</v>
      </c>
      <c r="O1221" s="41">
        <v>0</v>
      </c>
      <c r="P1221" s="50">
        <f t="shared" si="86"/>
        <v>0</v>
      </c>
    </row>
    <row r="1222" spans="1:16" hidden="1" x14ac:dyDescent="0.25">
      <c r="A1222" s="306" t="str">
        <f>IF(B1222=1,A1206,"")</f>
        <v/>
      </c>
      <c r="B1222" s="43" t="str">
        <f t="shared" si="85"/>
        <v/>
      </c>
      <c r="C1222" s="169">
        <f>CAD!$D$22</f>
        <v>0</v>
      </c>
      <c r="D1222" s="41">
        <v>0</v>
      </c>
      <c r="E1222" s="41">
        <v>0</v>
      </c>
      <c r="F1222" s="41">
        <v>0</v>
      </c>
      <c r="G1222" s="41">
        <v>0</v>
      </c>
      <c r="H1222" s="41">
        <v>0</v>
      </c>
      <c r="I1222" s="41">
        <v>0</v>
      </c>
      <c r="J1222" s="41">
        <v>0</v>
      </c>
      <c r="K1222" s="41">
        <v>0</v>
      </c>
      <c r="L1222" s="41">
        <v>0</v>
      </c>
      <c r="M1222" s="41">
        <v>0</v>
      </c>
      <c r="N1222" s="41">
        <v>0</v>
      </c>
      <c r="O1222" s="41">
        <v>0</v>
      </c>
      <c r="P1222" s="50">
        <f t="shared" si="86"/>
        <v>0</v>
      </c>
    </row>
    <row r="1223" spans="1:16" hidden="1" x14ac:dyDescent="0.25">
      <c r="A1223" s="306" t="str">
        <f>IF(B1223=1,A1206,"")</f>
        <v/>
      </c>
      <c r="B1223" s="43" t="str">
        <f t="shared" si="85"/>
        <v/>
      </c>
      <c r="C1223" s="169">
        <f>CAD!$D$23</f>
        <v>0</v>
      </c>
      <c r="D1223" s="41">
        <v>0</v>
      </c>
      <c r="E1223" s="41">
        <v>0</v>
      </c>
      <c r="F1223" s="41">
        <v>0</v>
      </c>
      <c r="G1223" s="41">
        <v>0</v>
      </c>
      <c r="H1223" s="41">
        <v>0</v>
      </c>
      <c r="I1223" s="41">
        <v>0</v>
      </c>
      <c r="J1223" s="41">
        <v>0</v>
      </c>
      <c r="K1223" s="41">
        <v>0</v>
      </c>
      <c r="L1223" s="41">
        <v>0</v>
      </c>
      <c r="M1223" s="41">
        <v>0</v>
      </c>
      <c r="N1223" s="41">
        <v>0</v>
      </c>
      <c r="O1223" s="41">
        <v>0</v>
      </c>
      <c r="P1223" s="50">
        <f t="shared" si="86"/>
        <v>0</v>
      </c>
    </row>
    <row r="1224" spans="1:16" hidden="1" x14ac:dyDescent="0.25">
      <c r="A1224" s="306" t="str">
        <f>IF(B1224=1,A1206,"")</f>
        <v/>
      </c>
      <c r="B1224" s="43" t="str">
        <f t="shared" si="85"/>
        <v/>
      </c>
      <c r="C1224" s="169">
        <f>CAD!$D$24</f>
        <v>0</v>
      </c>
      <c r="D1224" s="41">
        <v>0</v>
      </c>
      <c r="E1224" s="41">
        <v>0</v>
      </c>
      <c r="F1224" s="41">
        <v>0</v>
      </c>
      <c r="G1224" s="41">
        <v>0</v>
      </c>
      <c r="H1224" s="41">
        <v>0</v>
      </c>
      <c r="I1224" s="41">
        <v>0</v>
      </c>
      <c r="J1224" s="41">
        <v>0</v>
      </c>
      <c r="K1224" s="41">
        <v>0</v>
      </c>
      <c r="L1224" s="41">
        <v>0</v>
      </c>
      <c r="M1224" s="41">
        <v>0</v>
      </c>
      <c r="N1224" s="41">
        <v>0</v>
      </c>
      <c r="O1224" s="41">
        <v>0</v>
      </c>
      <c r="P1224" s="50">
        <f t="shared" si="86"/>
        <v>0</v>
      </c>
    </row>
    <row r="1225" spans="1:16" hidden="1" x14ac:dyDescent="0.25">
      <c r="A1225" s="306" t="str">
        <f>IF(B1225=1,A1206,"")</f>
        <v/>
      </c>
      <c r="B1225" s="43" t="str">
        <f t="shared" si="85"/>
        <v/>
      </c>
      <c r="C1225" s="169">
        <f>CAD!$D$25</f>
        <v>0</v>
      </c>
      <c r="D1225" s="41">
        <v>0</v>
      </c>
      <c r="E1225" s="41">
        <v>0</v>
      </c>
      <c r="F1225" s="41">
        <v>0</v>
      </c>
      <c r="G1225" s="41">
        <v>0</v>
      </c>
      <c r="H1225" s="41">
        <v>0</v>
      </c>
      <c r="I1225" s="41">
        <v>0</v>
      </c>
      <c r="J1225" s="41">
        <v>0</v>
      </c>
      <c r="K1225" s="41">
        <v>0</v>
      </c>
      <c r="L1225" s="41">
        <v>0</v>
      </c>
      <c r="M1225" s="41">
        <v>0</v>
      </c>
      <c r="N1225" s="41">
        <v>0</v>
      </c>
      <c r="O1225" s="41">
        <v>0</v>
      </c>
      <c r="P1225" s="50">
        <f t="shared" si="86"/>
        <v>0</v>
      </c>
    </row>
    <row r="1226" spans="1:16" hidden="1" x14ac:dyDescent="0.25">
      <c r="A1226" s="306" t="str">
        <f>IF(B1226=1,A1206,"")</f>
        <v/>
      </c>
      <c r="B1226" s="43" t="str">
        <f t="shared" si="85"/>
        <v/>
      </c>
      <c r="C1226" s="169">
        <f>CAD!$D$26</f>
        <v>0</v>
      </c>
      <c r="D1226" s="41">
        <v>0</v>
      </c>
      <c r="E1226" s="41">
        <v>0</v>
      </c>
      <c r="F1226" s="41">
        <v>0</v>
      </c>
      <c r="G1226" s="41">
        <v>0</v>
      </c>
      <c r="H1226" s="41">
        <v>0</v>
      </c>
      <c r="I1226" s="41">
        <v>0</v>
      </c>
      <c r="J1226" s="41">
        <v>0</v>
      </c>
      <c r="K1226" s="41">
        <v>0</v>
      </c>
      <c r="L1226" s="41">
        <v>0</v>
      </c>
      <c r="M1226" s="41">
        <v>0</v>
      </c>
      <c r="N1226" s="41">
        <v>0</v>
      </c>
      <c r="O1226" s="41">
        <v>0</v>
      </c>
      <c r="P1226" s="50">
        <f t="shared" si="86"/>
        <v>0</v>
      </c>
    </row>
    <row r="1227" spans="1:16" hidden="1" x14ac:dyDescent="0.25">
      <c r="A1227" s="306" t="str">
        <f>IF(B1227=1,A1206,"")</f>
        <v/>
      </c>
      <c r="B1227" s="43" t="str">
        <f t="shared" si="85"/>
        <v/>
      </c>
      <c r="C1227" s="169">
        <f>CAD!$D$27</f>
        <v>0</v>
      </c>
      <c r="D1227" s="41">
        <v>0</v>
      </c>
      <c r="E1227" s="41">
        <v>0</v>
      </c>
      <c r="F1227" s="41">
        <v>0</v>
      </c>
      <c r="G1227" s="41">
        <v>0</v>
      </c>
      <c r="H1227" s="41">
        <v>0</v>
      </c>
      <c r="I1227" s="41">
        <v>0</v>
      </c>
      <c r="J1227" s="41">
        <v>0</v>
      </c>
      <c r="K1227" s="41">
        <v>0</v>
      </c>
      <c r="L1227" s="41">
        <v>0</v>
      </c>
      <c r="M1227" s="41">
        <v>0</v>
      </c>
      <c r="N1227" s="41">
        <v>0</v>
      </c>
      <c r="O1227" s="41">
        <v>0</v>
      </c>
      <c r="P1227" s="50">
        <f t="shared" si="86"/>
        <v>0</v>
      </c>
    </row>
    <row r="1228" spans="1:16" hidden="1" x14ac:dyDescent="0.25">
      <c r="A1228" s="306" t="str">
        <f>IF(B1228=1,A1206,"")</f>
        <v/>
      </c>
      <c r="B1228" s="43" t="str">
        <f t="shared" si="85"/>
        <v/>
      </c>
      <c r="C1228" s="169">
        <f>CAD!$D$28</f>
        <v>0</v>
      </c>
      <c r="D1228" s="41">
        <v>0</v>
      </c>
      <c r="E1228" s="41">
        <v>0</v>
      </c>
      <c r="F1228" s="41">
        <v>0</v>
      </c>
      <c r="G1228" s="41">
        <v>0</v>
      </c>
      <c r="H1228" s="41">
        <v>0</v>
      </c>
      <c r="I1228" s="41">
        <v>0</v>
      </c>
      <c r="J1228" s="41">
        <v>0</v>
      </c>
      <c r="K1228" s="41">
        <v>0</v>
      </c>
      <c r="L1228" s="41">
        <v>0</v>
      </c>
      <c r="M1228" s="41">
        <v>0</v>
      </c>
      <c r="N1228" s="41">
        <v>0</v>
      </c>
      <c r="O1228" s="41">
        <v>0</v>
      </c>
      <c r="P1228" s="50">
        <f t="shared" si="86"/>
        <v>0</v>
      </c>
    </row>
    <row r="1229" spans="1:16" hidden="1" x14ac:dyDescent="0.25">
      <c r="A1229" s="306" t="str">
        <f>IF(B1229=1,A1206,"")</f>
        <v/>
      </c>
      <c r="B1229" s="43" t="str">
        <f t="shared" si="85"/>
        <v/>
      </c>
      <c r="C1229" s="169">
        <f>CAD!$D$29</f>
        <v>0</v>
      </c>
      <c r="D1229" s="41">
        <v>0</v>
      </c>
      <c r="E1229" s="41">
        <v>0</v>
      </c>
      <c r="F1229" s="41">
        <v>0</v>
      </c>
      <c r="G1229" s="41">
        <v>0</v>
      </c>
      <c r="H1229" s="41">
        <v>0</v>
      </c>
      <c r="I1229" s="41">
        <v>0</v>
      </c>
      <c r="J1229" s="41">
        <v>0</v>
      </c>
      <c r="K1229" s="41">
        <v>0</v>
      </c>
      <c r="L1229" s="41">
        <v>0</v>
      </c>
      <c r="M1229" s="41">
        <v>0</v>
      </c>
      <c r="N1229" s="41">
        <v>0</v>
      </c>
      <c r="O1229" s="41">
        <v>0</v>
      </c>
      <c r="P1229" s="50">
        <f t="shared" si="86"/>
        <v>0</v>
      </c>
    </row>
    <row r="1230" spans="1:16" hidden="1" x14ac:dyDescent="0.25">
      <c r="A1230" s="306" t="str">
        <f>IF(B1230=1,A1206,"")</f>
        <v/>
      </c>
      <c r="B1230" s="43" t="str">
        <f t="shared" si="85"/>
        <v/>
      </c>
      <c r="C1230" s="169">
        <f>CAD!$D$30</f>
        <v>0</v>
      </c>
      <c r="D1230" s="41">
        <v>0</v>
      </c>
      <c r="E1230" s="41">
        <v>0</v>
      </c>
      <c r="F1230" s="41">
        <v>0</v>
      </c>
      <c r="G1230" s="41">
        <v>0</v>
      </c>
      <c r="H1230" s="41">
        <v>0</v>
      </c>
      <c r="I1230" s="41">
        <v>0</v>
      </c>
      <c r="J1230" s="41">
        <v>0</v>
      </c>
      <c r="K1230" s="41">
        <v>0</v>
      </c>
      <c r="L1230" s="41">
        <v>0</v>
      </c>
      <c r="M1230" s="41">
        <v>0</v>
      </c>
      <c r="N1230" s="41">
        <v>0</v>
      </c>
      <c r="O1230" s="41">
        <v>0</v>
      </c>
      <c r="P1230" s="50">
        <f t="shared" si="86"/>
        <v>0</v>
      </c>
    </row>
    <row r="1231" spans="1:16" hidden="1" x14ac:dyDescent="0.25">
      <c r="A1231" s="306" t="str">
        <f>IF(B1231=1,A1206,"")</f>
        <v/>
      </c>
      <c r="B1231" s="43" t="str">
        <f t="shared" si="85"/>
        <v/>
      </c>
      <c r="C1231" s="169">
        <f>CAD!$D$31</f>
        <v>0</v>
      </c>
      <c r="D1231" s="41">
        <v>0</v>
      </c>
      <c r="E1231" s="41">
        <v>0</v>
      </c>
      <c r="F1231" s="41">
        <v>0</v>
      </c>
      <c r="G1231" s="41">
        <v>0</v>
      </c>
      <c r="H1231" s="41">
        <v>0</v>
      </c>
      <c r="I1231" s="41">
        <v>0</v>
      </c>
      <c r="J1231" s="41">
        <v>0</v>
      </c>
      <c r="K1231" s="41">
        <v>0</v>
      </c>
      <c r="L1231" s="41">
        <v>0</v>
      </c>
      <c r="M1231" s="41">
        <v>0</v>
      </c>
      <c r="N1231" s="41">
        <v>0</v>
      </c>
      <c r="O1231" s="41">
        <v>0</v>
      </c>
      <c r="P1231" s="50">
        <f t="shared" si="86"/>
        <v>0</v>
      </c>
    </row>
    <row r="1232" spans="1:16" hidden="1" x14ac:dyDescent="0.25">
      <c r="A1232" s="306" t="str">
        <f>IF(B1232=1,A1206,"")</f>
        <v/>
      </c>
      <c r="B1232" s="43" t="str">
        <f t="shared" si="85"/>
        <v/>
      </c>
      <c r="C1232" s="169">
        <f>CAD!$F$7</f>
        <v>0</v>
      </c>
      <c r="D1232" s="41">
        <v>0</v>
      </c>
      <c r="E1232" s="41">
        <v>0</v>
      </c>
      <c r="F1232" s="41">
        <v>0</v>
      </c>
      <c r="G1232" s="41">
        <v>0</v>
      </c>
      <c r="H1232" s="41">
        <v>0</v>
      </c>
      <c r="I1232" s="41">
        <v>0</v>
      </c>
      <c r="J1232" s="41">
        <v>0</v>
      </c>
      <c r="K1232" s="41">
        <v>0</v>
      </c>
      <c r="L1232" s="41">
        <v>0</v>
      </c>
      <c r="M1232" s="41">
        <v>0</v>
      </c>
      <c r="N1232" s="41">
        <v>0</v>
      </c>
      <c r="O1232" s="41">
        <v>0</v>
      </c>
      <c r="P1232" s="50">
        <f t="shared" si="86"/>
        <v>0</v>
      </c>
    </row>
    <row r="1233" spans="1:16" hidden="1" x14ac:dyDescent="0.25">
      <c r="A1233" s="306" t="str">
        <f>IF(B1233=1,A1206,"")</f>
        <v/>
      </c>
      <c r="B1233" s="43" t="str">
        <f t="shared" si="85"/>
        <v/>
      </c>
      <c r="C1233" s="169">
        <f>CAD!$F$8</f>
        <v>0</v>
      </c>
      <c r="D1233" s="41">
        <v>0</v>
      </c>
      <c r="E1233" s="41">
        <v>0</v>
      </c>
      <c r="F1233" s="41">
        <v>0</v>
      </c>
      <c r="G1233" s="41">
        <v>0</v>
      </c>
      <c r="H1233" s="41">
        <v>0</v>
      </c>
      <c r="I1233" s="41">
        <v>0</v>
      </c>
      <c r="J1233" s="41">
        <v>0</v>
      </c>
      <c r="K1233" s="41">
        <v>0</v>
      </c>
      <c r="L1233" s="41">
        <v>0</v>
      </c>
      <c r="M1233" s="41">
        <v>0</v>
      </c>
      <c r="N1233" s="41">
        <v>0</v>
      </c>
      <c r="O1233" s="41">
        <v>0</v>
      </c>
      <c r="P1233" s="50">
        <f t="shared" si="86"/>
        <v>0</v>
      </c>
    </row>
    <row r="1234" spans="1:16" hidden="1" x14ac:dyDescent="0.25">
      <c r="A1234" s="306" t="str">
        <f>IF(B1234=1,A1206,"")</f>
        <v/>
      </c>
      <c r="B1234" s="43" t="str">
        <f t="shared" si="85"/>
        <v/>
      </c>
      <c r="C1234" s="169">
        <f>CAD!$F$9</f>
        <v>0</v>
      </c>
      <c r="D1234" s="41">
        <v>0</v>
      </c>
      <c r="E1234" s="41">
        <v>0</v>
      </c>
      <c r="F1234" s="41">
        <v>0</v>
      </c>
      <c r="G1234" s="41">
        <v>0</v>
      </c>
      <c r="H1234" s="41">
        <v>0</v>
      </c>
      <c r="I1234" s="41">
        <v>0</v>
      </c>
      <c r="J1234" s="41">
        <v>0</v>
      </c>
      <c r="K1234" s="41">
        <v>0</v>
      </c>
      <c r="L1234" s="41">
        <v>0</v>
      </c>
      <c r="M1234" s="41">
        <v>0</v>
      </c>
      <c r="N1234" s="41">
        <v>0</v>
      </c>
      <c r="O1234" s="41">
        <v>0</v>
      </c>
      <c r="P1234" s="50">
        <f t="shared" si="86"/>
        <v>0</v>
      </c>
    </row>
    <row r="1235" spans="1:16" hidden="1" x14ac:dyDescent="0.25">
      <c r="A1235" s="306" t="str">
        <f>IF(B1235=1,A1206,"")</f>
        <v/>
      </c>
      <c r="B1235" s="43" t="str">
        <f t="shared" si="85"/>
        <v/>
      </c>
      <c r="C1235" s="169">
        <f>CAD!$F$10</f>
        <v>0</v>
      </c>
      <c r="D1235" s="41">
        <v>0</v>
      </c>
      <c r="E1235" s="41">
        <v>0</v>
      </c>
      <c r="F1235" s="41">
        <v>0</v>
      </c>
      <c r="G1235" s="41">
        <v>0</v>
      </c>
      <c r="H1235" s="41">
        <v>0</v>
      </c>
      <c r="I1235" s="41">
        <v>0</v>
      </c>
      <c r="J1235" s="41">
        <v>0</v>
      </c>
      <c r="K1235" s="41">
        <v>0</v>
      </c>
      <c r="L1235" s="41">
        <v>0</v>
      </c>
      <c r="M1235" s="41">
        <v>0</v>
      </c>
      <c r="N1235" s="41">
        <v>0</v>
      </c>
      <c r="O1235" s="41">
        <v>0</v>
      </c>
      <c r="P1235" s="50">
        <f t="shared" si="86"/>
        <v>0</v>
      </c>
    </row>
    <row r="1236" spans="1:16" hidden="1" x14ac:dyDescent="0.25">
      <c r="A1236" s="306" t="str">
        <f>IF(B1236=1,A1206,"")</f>
        <v/>
      </c>
      <c r="B1236" s="43" t="str">
        <f t="shared" si="85"/>
        <v/>
      </c>
      <c r="C1236" s="169">
        <f>CAD!$F$11</f>
        <v>0</v>
      </c>
      <c r="D1236" s="41">
        <v>0</v>
      </c>
      <c r="E1236" s="41">
        <v>0</v>
      </c>
      <c r="F1236" s="41">
        <v>0</v>
      </c>
      <c r="G1236" s="41">
        <v>0</v>
      </c>
      <c r="H1236" s="41">
        <v>0</v>
      </c>
      <c r="I1236" s="41">
        <v>0</v>
      </c>
      <c r="J1236" s="41">
        <v>0</v>
      </c>
      <c r="K1236" s="41">
        <v>0</v>
      </c>
      <c r="L1236" s="41">
        <v>0</v>
      </c>
      <c r="M1236" s="41">
        <v>0</v>
      </c>
      <c r="N1236" s="41">
        <v>0</v>
      </c>
      <c r="O1236" s="41">
        <v>0</v>
      </c>
      <c r="P1236" s="50">
        <f t="shared" si="86"/>
        <v>0</v>
      </c>
    </row>
    <row r="1237" spans="1:16" hidden="1" x14ac:dyDescent="0.25">
      <c r="A1237" s="306" t="str">
        <f>IF(B1237=1,A1206,"")</f>
        <v/>
      </c>
      <c r="B1237" s="43" t="str">
        <f t="shared" si="85"/>
        <v/>
      </c>
      <c r="C1237" s="169">
        <f>CAD!$F$12</f>
        <v>0</v>
      </c>
      <c r="D1237" s="41">
        <v>0</v>
      </c>
      <c r="E1237" s="41">
        <v>0</v>
      </c>
      <c r="F1237" s="41">
        <v>0</v>
      </c>
      <c r="G1237" s="41">
        <v>0</v>
      </c>
      <c r="H1237" s="41">
        <v>0</v>
      </c>
      <c r="I1237" s="41">
        <v>0</v>
      </c>
      <c r="J1237" s="41">
        <v>0</v>
      </c>
      <c r="K1237" s="41">
        <v>0</v>
      </c>
      <c r="L1237" s="41">
        <v>0</v>
      </c>
      <c r="M1237" s="41">
        <v>0</v>
      </c>
      <c r="N1237" s="41">
        <v>0</v>
      </c>
      <c r="O1237" s="41">
        <v>0</v>
      </c>
      <c r="P1237" s="50">
        <f t="shared" si="86"/>
        <v>0</v>
      </c>
    </row>
    <row r="1238" spans="1:16" hidden="1" x14ac:dyDescent="0.25">
      <c r="A1238" s="306" t="str">
        <f>IF(B1238=1,A1206,"")</f>
        <v/>
      </c>
      <c r="B1238" s="43" t="str">
        <f t="shared" si="85"/>
        <v/>
      </c>
      <c r="C1238" s="169">
        <f>CAD!$F$13</f>
        <v>0</v>
      </c>
      <c r="D1238" s="41">
        <v>0</v>
      </c>
      <c r="E1238" s="41">
        <v>0</v>
      </c>
      <c r="F1238" s="41">
        <v>0</v>
      </c>
      <c r="G1238" s="41">
        <v>0</v>
      </c>
      <c r="H1238" s="41">
        <v>0</v>
      </c>
      <c r="I1238" s="41">
        <v>0</v>
      </c>
      <c r="J1238" s="41">
        <v>0</v>
      </c>
      <c r="K1238" s="41">
        <v>0</v>
      </c>
      <c r="L1238" s="41">
        <v>0</v>
      </c>
      <c r="M1238" s="41">
        <v>0</v>
      </c>
      <c r="N1238" s="41">
        <v>0</v>
      </c>
      <c r="O1238" s="41">
        <v>0</v>
      </c>
      <c r="P1238" s="50">
        <f t="shared" si="86"/>
        <v>0</v>
      </c>
    </row>
    <row r="1239" spans="1:16" hidden="1" x14ac:dyDescent="0.25">
      <c r="A1239" s="306" t="str">
        <f>IF(B1239=1,A1206,"")</f>
        <v/>
      </c>
      <c r="B1239" s="43" t="str">
        <f t="shared" si="85"/>
        <v/>
      </c>
      <c r="C1239" s="169">
        <f>CAD!$F$14</f>
        <v>0</v>
      </c>
      <c r="D1239" s="41">
        <v>0</v>
      </c>
      <c r="E1239" s="41">
        <v>0</v>
      </c>
      <c r="F1239" s="41">
        <v>0</v>
      </c>
      <c r="G1239" s="41">
        <v>0</v>
      </c>
      <c r="H1239" s="41">
        <v>0</v>
      </c>
      <c r="I1239" s="41">
        <v>0</v>
      </c>
      <c r="J1239" s="41">
        <v>0</v>
      </c>
      <c r="K1239" s="41">
        <v>0</v>
      </c>
      <c r="L1239" s="41">
        <v>0</v>
      </c>
      <c r="M1239" s="41">
        <v>0</v>
      </c>
      <c r="N1239" s="41">
        <v>0</v>
      </c>
      <c r="O1239" s="41">
        <v>0</v>
      </c>
      <c r="P1239" s="50">
        <f t="shared" si="86"/>
        <v>0</v>
      </c>
    </row>
    <row r="1240" spans="1:16" hidden="1" x14ac:dyDescent="0.25">
      <c r="A1240" s="306" t="str">
        <f>IF(B1240=1,A1206,"")</f>
        <v/>
      </c>
      <c r="B1240" s="43" t="str">
        <f t="shared" si="85"/>
        <v/>
      </c>
      <c r="C1240" s="169">
        <f>CAD!$F$15</f>
        <v>0</v>
      </c>
      <c r="D1240" s="41">
        <v>0</v>
      </c>
      <c r="E1240" s="41">
        <v>0</v>
      </c>
      <c r="F1240" s="41">
        <v>0</v>
      </c>
      <c r="G1240" s="41">
        <v>0</v>
      </c>
      <c r="H1240" s="41">
        <v>0</v>
      </c>
      <c r="I1240" s="41">
        <v>0</v>
      </c>
      <c r="J1240" s="41">
        <v>0</v>
      </c>
      <c r="K1240" s="41">
        <v>0</v>
      </c>
      <c r="L1240" s="41">
        <v>0</v>
      </c>
      <c r="M1240" s="41">
        <v>0</v>
      </c>
      <c r="N1240" s="41">
        <v>0</v>
      </c>
      <c r="O1240" s="41">
        <v>0</v>
      </c>
      <c r="P1240" s="50">
        <f t="shared" si="86"/>
        <v>0</v>
      </c>
    </row>
    <row r="1241" spans="1:16" hidden="1" x14ac:dyDescent="0.25">
      <c r="A1241" s="306" t="str">
        <f>IF(B1241=1,A1206,"")</f>
        <v/>
      </c>
      <c r="B1241" s="43" t="str">
        <f t="shared" si="85"/>
        <v/>
      </c>
      <c r="C1241" s="169">
        <f>CAD!$F$16</f>
        <v>0</v>
      </c>
      <c r="D1241" s="41">
        <v>0</v>
      </c>
      <c r="E1241" s="41">
        <v>0</v>
      </c>
      <c r="F1241" s="41">
        <v>0</v>
      </c>
      <c r="G1241" s="41">
        <v>0</v>
      </c>
      <c r="H1241" s="41">
        <v>0</v>
      </c>
      <c r="I1241" s="41">
        <v>0</v>
      </c>
      <c r="J1241" s="41">
        <v>0</v>
      </c>
      <c r="K1241" s="41">
        <v>0</v>
      </c>
      <c r="L1241" s="41">
        <v>0</v>
      </c>
      <c r="M1241" s="41">
        <v>0</v>
      </c>
      <c r="N1241" s="41">
        <v>0</v>
      </c>
      <c r="O1241" s="41">
        <v>0</v>
      </c>
      <c r="P1241" s="50">
        <f t="shared" si="86"/>
        <v>0</v>
      </c>
    </row>
    <row r="1242" spans="1:16" hidden="1" x14ac:dyDescent="0.25">
      <c r="A1242" s="306" t="str">
        <f>IF(B1242=1,A1206,"")</f>
        <v/>
      </c>
      <c r="B1242" s="43" t="str">
        <f t="shared" si="85"/>
        <v/>
      </c>
      <c r="C1242" s="169">
        <f>CAD!$F$17</f>
        <v>0</v>
      </c>
      <c r="D1242" s="41">
        <v>0</v>
      </c>
      <c r="E1242" s="41">
        <v>0</v>
      </c>
      <c r="F1242" s="41">
        <v>0</v>
      </c>
      <c r="G1242" s="41">
        <v>0</v>
      </c>
      <c r="H1242" s="41">
        <v>0</v>
      </c>
      <c r="I1242" s="41">
        <v>0</v>
      </c>
      <c r="J1242" s="41">
        <v>0</v>
      </c>
      <c r="K1242" s="41">
        <v>0</v>
      </c>
      <c r="L1242" s="41">
        <v>0</v>
      </c>
      <c r="M1242" s="41">
        <v>0</v>
      </c>
      <c r="N1242" s="41">
        <v>0</v>
      </c>
      <c r="O1242" s="41">
        <v>0</v>
      </c>
      <c r="P1242" s="50">
        <f t="shared" si="86"/>
        <v>0</v>
      </c>
    </row>
    <row r="1243" spans="1:16" hidden="1" x14ac:dyDescent="0.25">
      <c r="A1243" s="306" t="str">
        <f>IF(B1243=1,A1206,"")</f>
        <v/>
      </c>
      <c r="B1243" s="43" t="str">
        <f t="shared" si="85"/>
        <v/>
      </c>
      <c r="C1243" s="169">
        <f>CAD!$F$18</f>
        <v>0</v>
      </c>
      <c r="D1243" s="41">
        <v>0</v>
      </c>
      <c r="E1243" s="41">
        <v>0</v>
      </c>
      <c r="F1243" s="41">
        <v>0</v>
      </c>
      <c r="G1243" s="41">
        <v>0</v>
      </c>
      <c r="H1243" s="41">
        <v>0</v>
      </c>
      <c r="I1243" s="41">
        <v>0</v>
      </c>
      <c r="J1243" s="41">
        <v>0</v>
      </c>
      <c r="K1243" s="41">
        <v>0</v>
      </c>
      <c r="L1243" s="41">
        <v>0</v>
      </c>
      <c r="M1243" s="41">
        <v>0</v>
      </c>
      <c r="N1243" s="41">
        <v>0</v>
      </c>
      <c r="O1243" s="41">
        <v>0</v>
      </c>
      <c r="P1243" s="50">
        <f t="shared" si="86"/>
        <v>0</v>
      </c>
    </row>
    <row r="1244" spans="1:16" hidden="1" x14ac:dyDescent="0.25">
      <c r="A1244" s="306" t="str">
        <f>IF(B1244=1,A1206,"")</f>
        <v/>
      </c>
      <c r="B1244" s="43" t="str">
        <f t="shared" si="85"/>
        <v/>
      </c>
      <c r="C1244" s="169">
        <f>CAD!$F$19</f>
        <v>0</v>
      </c>
      <c r="D1244" s="41">
        <v>0</v>
      </c>
      <c r="E1244" s="41">
        <v>0</v>
      </c>
      <c r="F1244" s="41">
        <v>0</v>
      </c>
      <c r="G1244" s="41">
        <v>0</v>
      </c>
      <c r="H1244" s="41">
        <v>0</v>
      </c>
      <c r="I1244" s="41">
        <v>0</v>
      </c>
      <c r="J1244" s="41">
        <v>0</v>
      </c>
      <c r="K1244" s="41">
        <v>0</v>
      </c>
      <c r="L1244" s="41">
        <v>0</v>
      </c>
      <c r="M1244" s="41">
        <v>0</v>
      </c>
      <c r="N1244" s="41">
        <v>0</v>
      </c>
      <c r="O1244" s="41">
        <v>0</v>
      </c>
      <c r="P1244" s="50">
        <f t="shared" si="86"/>
        <v>0</v>
      </c>
    </row>
    <row r="1245" spans="1:16" hidden="1" x14ac:dyDescent="0.25">
      <c r="A1245" s="306" t="str">
        <f>IF(B1245=1,A1206,"")</f>
        <v/>
      </c>
      <c r="B1245" s="43" t="str">
        <f t="shared" si="85"/>
        <v/>
      </c>
      <c r="C1245" s="169">
        <f>CAD!$F$20</f>
        <v>0</v>
      </c>
      <c r="D1245" s="41">
        <v>0</v>
      </c>
      <c r="E1245" s="41">
        <v>0</v>
      </c>
      <c r="F1245" s="41">
        <v>0</v>
      </c>
      <c r="G1245" s="41">
        <v>0</v>
      </c>
      <c r="H1245" s="41">
        <v>0</v>
      </c>
      <c r="I1245" s="41">
        <v>0</v>
      </c>
      <c r="J1245" s="41">
        <v>0</v>
      </c>
      <c r="K1245" s="41">
        <v>0</v>
      </c>
      <c r="L1245" s="41">
        <v>0</v>
      </c>
      <c r="M1245" s="41">
        <v>0</v>
      </c>
      <c r="N1245" s="41">
        <v>0</v>
      </c>
      <c r="O1245" s="41">
        <v>0</v>
      </c>
      <c r="P1245" s="50">
        <f t="shared" si="86"/>
        <v>0</v>
      </c>
    </row>
    <row r="1246" spans="1:16" hidden="1" x14ac:dyDescent="0.25">
      <c r="A1246" s="306" t="str">
        <f>IF(B1246=1,A1206,"")</f>
        <v/>
      </c>
      <c r="B1246" s="43" t="str">
        <f t="shared" si="85"/>
        <v/>
      </c>
      <c r="C1246" s="169">
        <f>CAD!$F$21</f>
        <v>0</v>
      </c>
      <c r="D1246" s="41">
        <v>0</v>
      </c>
      <c r="E1246" s="41">
        <v>0</v>
      </c>
      <c r="F1246" s="41">
        <v>0</v>
      </c>
      <c r="G1246" s="41">
        <v>0</v>
      </c>
      <c r="H1246" s="41">
        <v>0</v>
      </c>
      <c r="I1246" s="41">
        <v>0</v>
      </c>
      <c r="J1246" s="41">
        <v>0</v>
      </c>
      <c r="K1246" s="41">
        <v>0</v>
      </c>
      <c r="L1246" s="41">
        <v>0</v>
      </c>
      <c r="M1246" s="41">
        <v>0</v>
      </c>
      <c r="N1246" s="41">
        <v>0</v>
      </c>
      <c r="O1246" s="41">
        <v>0</v>
      </c>
      <c r="P1246" s="50">
        <f t="shared" si="86"/>
        <v>0</v>
      </c>
    </row>
    <row r="1247" spans="1:16" hidden="1" x14ac:dyDescent="0.25">
      <c r="A1247" s="306" t="str">
        <f>IF(B1247=1,A1206,"")</f>
        <v/>
      </c>
      <c r="B1247" s="43" t="str">
        <f t="shared" si="85"/>
        <v/>
      </c>
      <c r="C1247" s="169">
        <f>CAD!$F$22</f>
        <v>0</v>
      </c>
      <c r="D1247" s="41">
        <v>0</v>
      </c>
      <c r="E1247" s="41">
        <v>0</v>
      </c>
      <c r="F1247" s="41">
        <v>0</v>
      </c>
      <c r="G1247" s="41">
        <v>0</v>
      </c>
      <c r="H1247" s="41">
        <v>0</v>
      </c>
      <c r="I1247" s="41">
        <v>0</v>
      </c>
      <c r="J1247" s="41">
        <v>0</v>
      </c>
      <c r="K1247" s="41">
        <v>0</v>
      </c>
      <c r="L1247" s="41">
        <v>0</v>
      </c>
      <c r="M1247" s="41">
        <v>0</v>
      </c>
      <c r="N1247" s="41">
        <v>0</v>
      </c>
      <c r="O1247" s="41">
        <v>0</v>
      </c>
      <c r="P1247" s="50">
        <f t="shared" si="86"/>
        <v>0</v>
      </c>
    </row>
    <row r="1248" spans="1:16" hidden="1" x14ac:dyDescent="0.25">
      <c r="A1248" s="306" t="str">
        <f>IF(B1248=1,A1206,"")</f>
        <v/>
      </c>
      <c r="B1248" s="43" t="str">
        <f t="shared" si="85"/>
        <v/>
      </c>
      <c r="C1248" s="169">
        <f>CAD!$F$23</f>
        <v>0</v>
      </c>
      <c r="D1248" s="41">
        <v>0</v>
      </c>
      <c r="E1248" s="41">
        <v>0</v>
      </c>
      <c r="F1248" s="41">
        <v>0</v>
      </c>
      <c r="G1248" s="41">
        <v>0</v>
      </c>
      <c r="H1248" s="41">
        <v>0</v>
      </c>
      <c r="I1248" s="41">
        <v>0</v>
      </c>
      <c r="J1248" s="41">
        <v>0</v>
      </c>
      <c r="K1248" s="41">
        <v>0</v>
      </c>
      <c r="L1248" s="41">
        <v>0</v>
      </c>
      <c r="M1248" s="41">
        <v>0</v>
      </c>
      <c r="N1248" s="41">
        <v>0</v>
      </c>
      <c r="O1248" s="41">
        <v>0</v>
      </c>
      <c r="P1248" s="50">
        <f t="shared" si="86"/>
        <v>0</v>
      </c>
    </row>
    <row r="1249" spans="1:20" hidden="1" x14ac:dyDescent="0.25">
      <c r="A1249" s="306" t="str">
        <f>IF(B1249=1,A1206,"")</f>
        <v/>
      </c>
      <c r="B1249" s="43" t="str">
        <f t="shared" si="85"/>
        <v/>
      </c>
      <c r="C1249" s="169">
        <f>CAD!$F$24</f>
        <v>0</v>
      </c>
      <c r="D1249" s="41">
        <v>0</v>
      </c>
      <c r="E1249" s="41">
        <v>0</v>
      </c>
      <c r="F1249" s="41">
        <v>0</v>
      </c>
      <c r="G1249" s="41">
        <v>0</v>
      </c>
      <c r="H1249" s="41">
        <v>0</v>
      </c>
      <c r="I1249" s="41">
        <v>0</v>
      </c>
      <c r="J1249" s="41">
        <v>0</v>
      </c>
      <c r="K1249" s="41">
        <v>0</v>
      </c>
      <c r="L1249" s="41">
        <v>0</v>
      </c>
      <c r="M1249" s="41">
        <v>0</v>
      </c>
      <c r="N1249" s="41">
        <v>0</v>
      </c>
      <c r="O1249" s="41">
        <v>0</v>
      </c>
      <c r="P1249" s="50">
        <f t="shared" si="86"/>
        <v>0</v>
      </c>
    </row>
    <row r="1250" spans="1:20" hidden="1" x14ac:dyDescent="0.25">
      <c r="A1250" s="306" t="str">
        <f>IF(B1250=1,A1206,"")</f>
        <v/>
      </c>
      <c r="B1250" s="43" t="str">
        <f t="shared" si="85"/>
        <v/>
      </c>
      <c r="C1250" s="169">
        <f>CAD!$F$25</f>
        <v>0</v>
      </c>
      <c r="D1250" s="41">
        <v>0</v>
      </c>
      <c r="E1250" s="41">
        <v>0</v>
      </c>
      <c r="F1250" s="41">
        <v>0</v>
      </c>
      <c r="G1250" s="41">
        <v>0</v>
      </c>
      <c r="H1250" s="41">
        <v>0</v>
      </c>
      <c r="I1250" s="41">
        <v>0</v>
      </c>
      <c r="J1250" s="41">
        <v>0</v>
      </c>
      <c r="K1250" s="41">
        <v>0</v>
      </c>
      <c r="L1250" s="41">
        <v>0</v>
      </c>
      <c r="M1250" s="41">
        <v>0</v>
      </c>
      <c r="N1250" s="41">
        <v>0</v>
      </c>
      <c r="O1250" s="41">
        <v>0</v>
      </c>
      <c r="P1250" s="50">
        <f t="shared" si="86"/>
        <v>0</v>
      </c>
    </row>
    <row r="1251" spans="1:20" hidden="1" x14ac:dyDescent="0.25">
      <c r="A1251" s="306" t="str">
        <f>IF(B1251=1,A1206,"")</f>
        <v/>
      </c>
      <c r="B1251" s="43" t="str">
        <f t="shared" si="85"/>
        <v/>
      </c>
      <c r="C1251" s="169">
        <f>CAD!$F$26</f>
        <v>0</v>
      </c>
      <c r="D1251" s="41">
        <v>0</v>
      </c>
      <c r="E1251" s="41">
        <v>0</v>
      </c>
      <c r="F1251" s="41">
        <v>0</v>
      </c>
      <c r="G1251" s="41">
        <v>0</v>
      </c>
      <c r="H1251" s="41">
        <v>0</v>
      </c>
      <c r="I1251" s="41">
        <v>0</v>
      </c>
      <c r="J1251" s="41">
        <v>0</v>
      </c>
      <c r="K1251" s="41">
        <v>0</v>
      </c>
      <c r="L1251" s="41">
        <v>0</v>
      </c>
      <c r="M1251" s="41">
        <v>0</v>
      </c>
      <c r="N1251" s="41">
        <v>0</v>
      </c>
      <c r="O1251" s="41">
        <v>0</v>
      </c>
      <c r="P1251" s="50">
        <f t="shared" si="86"/>
        <v>0</v>
      </c>
    </row>
    <row r="1252" spans="1:20" hidden="1" x14ac:dyDescent="0.25">
      <c r="A1252" s="306" t="str">
        <f>IF(B1252=1,A1206,"")</f>
        <v/>
      </c>
      <c r="B1252" s="43" t="str">
        <f t="shared" si="85"/>
        <v/>
      </c>
      <c r="C1252" s="169">
        <f>CAD!$F$27</f>
        <v>0</v>
      </c>
      <c r="D1252" s="41">
        <v>0</v>
      </c>
      <c r="E1252" s="41">
        <v>0</v>
      </c>
      <c r="F1252" s="41">
        <v>0</v>
      </c>
      <c r="G1252" s="41">
        <v>0</v>
      </c>
      <c r="H1252" s="41">
        <v>0</v>
      </c>
      <c r="I1252" s="41">
        <v>0</v>
      </c>
      <c r="J1252" s="41">
        <v>0</v>
      </c>
      <c r="K1252" s="41">
        <v>0</v>
      </c>
      <c r="L1252" s="41">
        <v>0</v>
      </c>
      <c r="M1252" s="41">
        <v>0</v>
      </c>
      <c r="N1252" s="41">
        <v>0</v>
      </c>
      <c r="O1252" s="41">
        <v>0</v>
      </c>
      <c r="P1252" s="50">
        <f t="shared" si="86"/>
        <v>0</v>
      </c>
    </row>
    <row r="1253" spans="1:20" hidden="1" x14ac:dyDescent="0.25">
      <c r="A1253" s="306" t="str">
        <f>IF(B1253=1,A1206,"")</f>
        <v/>
      </c>
      <c r="B1253" s="43" t="str">
        <f t="shared" si="85"/>
        <v/>
      </c>
      <c r="C1253" s="169">
        <f>CAD!$F$28</f>
        <v>0</v>
      </c>
      <c r="D1253" s="41">
        <v>0</v>
      </c>
      <c r="E1253" s="41">
        <v>0</v>
      </c>
      <c r="F1253" s="41">
        <v>0</v>
      </c>
      <c r="G1253" s="41">
        <v>0</v>
      </c>
      <c r="H1253" s="41">
        <v>0</v>
      </c>
      <c r="I1253" s="41">
        <v>0</v>
      </c>
      <c r="J1253" s="41">
        <v>0</v>
      </c>
      <c r="K1253" s="41">
        <v>0</v>
      </c>
      <c r="L1253" s="41">
        <v>0</v>
      </c>
      <c r="M1253" s="41">
        <v>0</v>
      </c>
      <c r="N1253" s="41">
        <v>0</v>
      </c>
      <c r="O1253" s="41">
        <v>0</v>
      </c>
      <c r="P1253" s="50">
        <f t="shared" si="86"/>
        <v>0</v>
      </c>
    </row>
    <row r="1254" spans="1:20" hidden="1" x14ac:dyDescent="0.25">
      <c r="A1254" s="306" t="str">
        <f>IF(B1254=1,A1206,"")</f>
        <v/>
      </c>
      <c r="B1254" s="43" t="str">
        <f t="shared" si="85"/>
        <v/>
      </c>
      <c r="C1254" s="169">
        <f>CAD!$F$29</f>
        <v>0</v>
      </c>
      <c r="D1254" s="41">
        <v>0</v>
      </c>
      <c r="E1254" s="41">
        <v>0</v>
      </c>
      <c r="F1254" s="41">
        <v>0</v>
      </c>
      <c r="G1254" s="41">
        <v>0</v>
      </c>
      <c r="H1254" s="41">
        <v>0</v>
      </c>
      <c r="I1254" s="41">
        <v>0</v>
      </c>
      <c r="J1254" s="41">
        <v>0</v>
      </c>
      <c r="K1254" s="41">
        <v>0</v>
      </c>
      <c r="L1254" s="41">
        <v>0</v>
      </c>
      <c r="M1254" s="41">
        <v>0</v>
      </c>
      <c r="N1254" s="41">
        <v>0</v>
      </c>
      <c r="O1254" s="41">
        <v>0</v>
      </c>
      <c r="P1254" s="50">
        <f t="shared" si="86"/>
        <v>0</v>
      </c>
    </row>
    <row r="1255" spans="1:20" hidden="1" x14ac:dyDescent="0.25">
      <c r="A1255" s="306" t="str">
        <f>IF(B1255=1,A1206,"")</f>
        <v/>
      </c>
      <c r="B1255" s="43" t="str">
        <f t="shared" si="85"/>
        <v/>
      </c>
      <c r="C1255" s="169">
        <f>CAD!$F$30</f>
        <v>0</v>
      </c>
      <c r="D1255" s="41">
        <v>0</v>
      </c>
      <c r="E1255" s="41">
        <v>0</v>
      </c>
      <c r="F1255" s="41">
        <v>0</v>
      </c>
      <c r="G1255" s="41">
        <v>0</v>
      </c>
      <c r="H1255" s="41">
        <v>0</v>
      </c>
      <c r="I1255" s="41">
        <v>0</v>
      </c>
      <c r="J1255" s="41">
        <v>0</v>
      </c>
      <c r="K1255" s="41">
        <v>0</v>
      </c>
      <c r="L1255" s="41">
        <v>0</v>
      </c>
      <c r="M1255" s="41">
        <v>0</v>
      </c>
      <c r="N1255" s="41">
        <v>0</v>
      </c>
      <c r="O1255" s="41">
        <v>0</v>
      </c>
      <c r="P1255" s="50">
        <f t="shared" si="86"/>
        <v>0</v>
      </c>
    </row>
    <row r="1256" spans="1:20" hidden="1" x14ac:dyDescent="0.25">
      <c r="A1256" s="306" t="str">
        <f>IF(B1256=1,A1206,"")</f>
        <v/>
      </c>
      <c r="B1256" s="43" t="str">
        <f t="shared" si="85"/>
        <v/>
      </c>
      <c r="C1256" s="169">
        <f>CAD!$F$31</f>
        <v>0</v>
      </c>
      <c r="D1256" s="41">
        <v>0</v>
      </c>
      <c r="E1256" s="41">
        <v>0</v>
      </c>
      <c r="F1256" s="41">
        <v>0</v>
      </c>
      <c r="G1256" s="41">
        <v>0</v>
      </c>
      <c r="H1256" s="41">
        <v>0</v>
      </c>
      <c r="I1256" s="41">
        <v>0</v>
      </c>
      <c r="J1256" s="41">
        <v>0</v>
      </c>
      <c r="K1256" s="41">
        <v>0</v>
      </c>
      <c r="L1256" s="41">
        <v>0</v>
      </c>
      <c r="M1256" s="41">
        <v>0</v>
      </c>
      <c r="N1256" s="41">
        <v>0</v>
      </c>
      <c r="O1256" s="41">
        <v>0</v>
      </c>
      <c r="P1256" s="50">
        <f t="shared" si="86"/>
        <v>0</v>
      </c>
      <c r="T1256" s="9"/>
    </row>
    <row r="1257" spans="1:20" hidden="1" x14ac:dyDescent="0.25">
      <c r="A1257" s="306">
        <f>A1206</f>
        <v>2039</v>
      </c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84"/>
    </row>
    <row r="1258" spans="1:20" ht="15.75" hidden="1" thickBot="1" x14ac:dyDescent="0.3">
      <c r="A1258" s="306">
        <f>A1206</f>
        <v>2039</v>
      </c>
      <c r="C1258" s="170" t="s">
        <v>208</v>
      </c>
      <c r="D1258" s="171">
        <f>PREV_D!D1187</f>
        <v>0</v>
      </c>
      <c r="E1258" s="171">
        <f>PREV_D!E1187</f>
        <v>0</v>
      </c>
      <c r="F1258" s="171">
        <f>PREV_D!F1187</f>
        <v>0</v>
      </c>
      <c r="G1258" s="171">
        <f>PREV_D!G1187</f>
        <v>0</v>
      </c>
      <c r="H1258" s="171">
        <f>PREV_D!H1187</f>
        <v>0</v>
      </c>
      <c r="I1258" s="171">
        <f>PREV_D!I1187</f>
        <v>0</v>
      </c>
      <c r="J1258" s="171">
        <f>PREV_D!J1187</f>
        <v>0</v>
      </c>
      <c r="K1258" s="171">
        <f>PREV_D!K1187</f>
        <v>0</v>
      </c>
      <c r="L1258" s="171">
        <f>PREV_D!L1187</f>
        <v>0</v>
      </c>
      <c r="M1258" s="171">
        <f>PREV_D!M1187</f>
        <v>0</v>
      </c>
      <c r="N1258" s="171">
        <f>PREV_D!N1187</f>
        <v>0</v>
      </c>
      <c r="O1258" s="171">
        <f>PREV_D!O1187</f>
        <v>0</v>
      </c>
      <c r="P1258" s="172">
        <f>SUM(D1258:O1258)</f>
        <v>0</v>
      </c>
    </row>
    <row r="1259" spans="1:20" hidden="1" x14ac:dyDescent="0.25">
      <c r="A1259" s="306">
        <f>A1206</f>
        <v>2039</v>
      </c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84"/>
    </row>
    <row r="1260" spans="1:20" hidden="1" x14ac:dyDescent="0.25">
      <c r="A1260" s="306">
        <f>A1206</f>
        <v>2039</v>
      </c>
      <c r="C1260" s="173" t="s">
        <v>209</v>
      </c>
      <c r="D1260" s="174">
        <f>D1206-D1258</f>
        <v>0</v>
      </c>
      <c r="E1260" s="174">
        <f t="shared" ref="E1260:P1260" si="87">E1206-E1258</f>
        <v>0</v>
      </c>
      <c r="F1260" s="174">
        <f t="shared" si="87"/>
        <v>0</v>
      </c>
      <c r="G1260" s="174">
        <f t="shared" si="87"/>
        <v>0</v>
      </c>
      <c r="H1260" s="174">
        <f t="shared" si="87"/>
        <v>0</v>
      </c>
      <c r="I1260" s="174">
        <f t="shared" si="87"/>
        <v>0</v>
      </c>
      <c r="J1260" s="174">
        <f t="shared" si="87"/>
        <v>0</v>
      </c>
      <c r="K1260" s="174">
        <f t="shared" si="87"/>
        <v>0</v>
      </c>
      <c r="L1260" s="174">
        <f t="shared" si="87"/>
        <v>0</v>
      </c>
      <c r="M1260" s="174">
        <f t="shared" si="87"/>
        <v>0</v>
      </c>
      <c r="N1260" s="174">
        <f t="shared" si="87"/>
        <v>0</v>
      </c>
      <c r="O1260" s="174">
        <f t="shared" si="87"/>
        <v>0</v>
      </c>
      <c r="P1260" s="175">
        <f t="shared" si="87"/>
        <v>0</v>
      </c>
    </row>
    <row r="1261" spans="1:20" hidden="1" x14ac:dyDescent="0.25">
      <c r="A1261" s="306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20" hidden="1" x14ac:dyDescent="0.25">
      <c r="A1262" s="306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20" ht="15" hidden="1" customHeight="1" thickBot="1" x14ac:dyDescent="0.3">
      <c r="A1263" s="306">
        <f>A1206+1</f>
        <v>2040</v>
      </c>
      <c r="C1263" s="166" t="s">
        <v>207</v>
      </c>
      <c r="D1263" s="167">
        <f t="shared" ref="D1263:P1263" si="88">SUM(D1264:D1313)</f>
        <v>0</v>
      </c>
      <c r="E1263" s="167">
        <f t="shared" si="88"/>
        <v>0</v>
      </c>
      <c r="F1263" s="167">
        <f t="shared" si="88"/>
        <v>0</v>
      </c>
      <c r="G1263" s="167">
        <f t="shared" si="88"/>
        <v>0</v>
      </c>
      <c r="H1263" s="167">
        <f t="shared" si="88"/>
        <v>0</v>
      </c>
      <c r="I1263" s="167">
        <f t="shared" si="88"/>
        <v>0</v>
      </c>
      <c r="J1263" s="167">
        <f t="shared" si="88"/>
        <v>0</v>
      </c>
      <c r="K1263" s="167">
        <f t="shared" si="88"/>
        <v>0</v>
      </c>
      <c r="L1263" s="167">
        <f t="shared" si="88"/>
        <v>0</v>
      </c>
      <c r="M1263" s="167">
        <f t="shared" si="88"/>
        <v>0</v>
      </c>
      <c r="N1263" s="167">
        <f t="shared" si="88"/>
        <v>0</v>
      </c>
      <c r="O1263" s="167">
        <f t="shared" si="88"/>
        <v>0</v>
      </c>
      <c r="P1263" s="167">
        <f t="shared" si="88"/>
        <v>0</v>
      </c>
    </row>
    <row r="1264" spans="1:20" hidden="1" x14ac:dyDescent="0.25">
      <c r="A1264" s="306">
        <f>IF(B1264=1,A1263,"")</f>
        <v>2040</v>
      </c>
      <c r="B1264" s="43">
        <f>IF(C1264&lt;&gt;0,1,"")</f>
        <v>1</v>
      </c>
      <c r="C1264" s="168" t="str">
        <f>CAD!$D$7</f>
        <v>SALÁRIOS</v>
      </c>
      <c r="D1264" s="42">
        <v>0</v>
      </c>
      <c r="E1264" s="42">
        <v>0</v>
      </c>
      <c r="F1264" s="42">
        <v>0</v>
      </c>
      <c r="G1264" s="42">
        <v>0</v>
      </c>
      <c r="H1264" s="42">
        <v>0</v>
      </c>
      <c r="I1264" s="42">
        <v>0</v>
      </c>
      <c r="J1264" s="42">
        <v>0</v>
      </c>
      <c r="K1264" s="42">
        <v>0</v>
      </c>
      <c r="L1264" s="42">
        <v>0</v>
      </c>
      <c r="M1264" s="42">
        <v>0</v>
      </c>
      <c r="N1264" s="42">
        <v>0</v>
      </c>
      <c r="O1264" s="42">
        <v>0</v>
      </c>
      <c r="P1264" s="115">
        <f>SUM(D1264:O1264)</f>
        <v>0</v>
      </c>
    </row>
    <row r="1265" spans="1:16" hidden="1" x14ac:dyDescent="0.25">
      <c r="A1265" s="306">
        <f>IF(B1265=1,A1263,"")</f>
        <v>2040</v>
      </c>
      <c r="B1265" s="43">
        <f t="shared" ref="B1265:B1313" si="89">IF(C1265&lt;&gt;0,1,"")</f>
        <v>1</v>
      </c>
      <c r="C1265" s="168" t="str">
        <f>CAD!$D$8</f>
        <v>RELATÓRIOS</v>
      </c>
      <c r="D1265" s="42">
        <v>0</v>
      </c>
      <c r="E1265" s="42">
        <v>0</v>
      </c>
      <c r="F1265" s="42">
        <v>0</v>
      </c>
      <c r="G1265" s="42">
        <v>0</v>
      </c>
      <c r="H1265" s="42">
        <v>0</v>
      </c>
      <c r="I1265" s="42">
        <v>0</v>
      </c>
      <c r="J1265" s="42">
        <v>0</v>
      </c>
      <c r="K1265" s="42">
        <v>0</v>
      </c>
      <c r="L1265" s="42">
        <v>0</v>
      </c>
      <c r="M1265" s="42">
        <v>0</v>
      </c>
      <c r="N1265" s="42">
        <v>0</v>
      </c>
      <c r="O1265" s="42">
        <v>0</v>
      </c>
      <c r="P1265" s="50">
        <f t="shared" ref="P1265:P1313" si="90">SUM(D1265:O1265)</f>
        <v>0</v>
      </c>
    </row>
    <row r="1266" spans="1:16" hidden="1" x14ac:dyDescent="0.25">
      <c r="A1266" s="306">
        <f>IF(B1266=1,A1263,"")</f>
        <v>2040</v>
      </c>
      <c r="B1266" s="43">
        <f t="shared" si="89"/>
        <v>1</v>
      </c>
      <c r="C1266" s="169" t="str">
        <f>CAD!$D$9</f>
        <v>HORAS EXTRAS</v>
      </c>
      <c r="D1266" s="41">
        <v>0</v>
      </c>
      <c r="E1266" s="41">
        <v>0</v>
      </c>
      <c r="F1266" s="41">
        <v>0</v>
      </c>
      <c r="G1266" s="41">
        <v>0</v>
      </c>
      <c r="H1266" s="41">
        <v>0</v>
      </c>
      <c r="I1266" s="41">
        <v>0</v>
      </c>
      <c r="J1266" s="41">
        <v>0</v>
      </c>
      <c r="K1266" s="41">
        <v>0</v>
      </c>
      <c r="L1266" s="41">
        <v>0</v>
      </c>
      <c r="M1266" s="41">
        <v>0</v>
      </c>
      <c r="N1266" s="41">
        <v>0</v>
      </c>
      <c r="O1266" s="41">
        <v>0</v>
      </c>
      <c r="P1266" s="50">
        <f t="shared" si="90"/>
        <v>0</v>
      </c>
    </row>
    <row r="1267" spans="1:16" hidden="1" x14ac:dyDescent="0.25">
      <c r="A1267" s="306">
        <f>IF(B1267=1,A1263,"")</f>
        <v>2040</v>
      </c>
      <c r="B1267" s="43">
        <f t="shared" si="89"/>
        <v>1</v>
      </c>
      <c r="C1267" s="169" t="str">
        <f>CAD!$D$10</f>
        <v>OUTROS</v>
      </c>
      <c r="D1267" s="41">
        <v>0</v>
      </c>
      <c r="E1267" s="41">
        <v>0</v>
      </c>
      <c r="F1267" s="41">
        <v>0</v>
      </c>
      <c r="G1267" s="41">
        <v>0</v>
      </c>
      <c r="H1267" s="41">
        <v>0</v>
      </c>
      <c r="I1267" s="41">
        <v>0</v>
      </c>
      <c r="J1267" s="41">
        <v>0</v>
      </c>
      <c r="K1267" s="41">
        <v>0</v>
      </c>
      <c r="L1267" s="41">
        <v>0</v>
      </c>
      <c r="M1267" s="41">
        <v>0</v>
      </c>
      <c r="N1267" s="41">
        <v>0</v>
      </c>
      <c r="O1267" s="41">
        <v>0</v>
      </c>
      <c r="P1267" s="50">
        <f t="shared" si="90"/>
        <v>0</v>
      </c>
    </row>
    <row r="1268" spans="1:16" hidden="1" x14ac:dyDescent="0.25">
      <c r="A1268" s="306">
        <f>IF(B1268=1,A1263,"")</f>
        <v>2040</v>
      </c>
      <c r="B1268" s="43">
        <f t="shared" si="89"/>
        <v>1</v>
      </c>
      <c r="C1268" s="169" t="str">
        <f>CAD!$D$11</f>
        <v>ALUGUÉIS</v>
      </c>
      <c r="D1268" s="41">
        <v>0</v>
      </c>
      <c r="E1268" s="41">
        <v>0</v>
      </c>
      <c r="F1268" s="41">
        <v>0</v>
      </c>
      <c r="G1268" s="41">
        <v>0</v>
      </c>
      <c r="H1268" s="41">
        <v>0</v>
      </c>
      <c r="I1268" s="41">
        <v>0</v>
      </c>
      <c r="J1268" s="41">
        <v>0</v>
      </c>
      <c r="K1268" s="41">
        <v>0</v>
      </c>
      <c r="L1268" s="41">
        <v>0</v>
      </c>
      <c r="M1268" s="41">
        <v>0</v>
      </c>
      <c r="N1268" s="41">
        <v>0</v>
      </c>
      <c r="O1268" s="41">
        <v>0</v>
      </c>
      <c r="P1268" s="50">
        <f t="shared" si="90"/>
        <v>0</v>
      </c>
    </row>
    <row r="1269" spans="1:16" hidden="1" x14ac:dyDescent="0.25">
      <c r="A1269" s="306">
        <f>IF(B1269=1,A1263,"")</f>
        <v>2040</v>
      </c>
      <c r="B1269" s="43">
        <f t="shared" si="89"/>
        <v>1</v>
      </c>
      <c r="C1269" s="169" t="str">
        <f>CAD!$D$12</f>
        <v>VENDA DE IMÓVEIS</v>
      </c>
      <c r="D1269" s="41">
        <v>0</v>
      </c>
      <c r="E1269" s="41">
        <v>0</v>
      </c>
      <c r="F1269" s="41">
        <v>0</v>
      </c>
      <c r="G1269" s="41">
        <v>0</v>
      </c>
      <c r="H1269" s="41">
        <v>0</v>
      </c>
      <c r="I1269" s="41">
        <v>0</v>
      </c>
      <c r="J1269" s="41">
        <v>0</v>
      </c>
      <c r="K1269" s="41">
        <v>0</v>
      </c>
      <c r="L1269" s="41">
        <v>0</v>
      </c>
      <c r="M1269" s="41">
        <v>0</v>
      </c>
      <c r="N1269" s="41">
        <v>0</v>
      </c>
      <c r="O1269" s="41">
        <v>0</v>
      </c>
      <c r="P1269" s="50">
        <f t="shared" si="90"/>
        <v>0</v>
      </c>
    </row>
    <row r="1270" spans="1:16" hidden="1" x14ac:dyDescent="0.25">
      <c r="A1270" s="306">
        <f>IF(B1270=1,A1263,"")</f>
        <v>2040</v>
      </c>
      <c r="B1270" s="43">
        <f t="shared" si="89"/>
        <v>1</v>
      </c>
      <c r="C1270" s="169" t="str">
        <f>CAD!$D$13</f>
        <v>13º SALÁRIO</v>
      </c>
      <c r="D1270" s="41">
        <v>0</v>
      </c>
      <c r="E1270" s="41">
        <v>0</v>
      </c>
      <c r="F1270" s="41">
        <v>0</v>
      </c>
      <c r="G1270" s="41">
        <v>0</v>
      </c>
      <c r="H1270" s="41">
        <v>0</v>
      </c>
      <c r="I1270" s="41">
        <v>0</v>
      </c>
      <c r="J1270" s="41">
        <v>0</v>
      </c>
      <c r="K1270" s="41">
        <v>0</v>
      </c>
      <c r="L1270" s="41">
        <v>0</v>
      </c>
      <c r="M1270" s="41">
        <v>0</v>
      </c>
      <c r="N1270" s="41">
        <v>0</v>
      </c>
      <c r="O1270" s="41">
        <v>0</v>
      </c>
      <c r="P1270" s="50">
        <f t="shared" si="90"/>
        <v>0</v>
      </c>
    </row>
    <row r="1271" spans="1:16" hidden="1" x14ac:dyDescent="0.25">
      <c r="A1271" s="306">
        <f>IF(B1271=1,A1263,"")</f>
        <v>2040</v>
      </c>
      <c r="B1271" s="43">
        <f t="shared" si="89"/>
        <v>1</v>
      </c>
      <c r="C1271" s="169" t="str">
        <f>CAD!$D$14</f>
        <v>FÉRIAS</v>
      </c>
      <c r="D1271" s="41">
        <v>0</v>
      </c>
      <c r="E1271" s="41">
        <v>0</v>
      </c>
      <c r="F1271" s="41">
        <v>0</v>
      </c>
      <c r="G1271" s="41">
        <v>0</v>
      </c>
      <c r="H1271" s="41">
        <v>0</v>
      </c>
      <c r="I1271" s="41">
        <v>0</v>
      </c>
      <c r="J1271" s="41">
        <v>0</v>
      </c>
      <c r="K1271" s="41">
        <v>0</v>
      </c>
      <c r="L1271" s="41">
        <v>0</v>
      </c>
      <c r="M1271" s="41">
        <v>0</v>
      </c>
      <c r="N1271" s="41">
        <v>0</v>
      </c>
      <c r="O1271" s="41">
        <v>0</v>
      </c>
      <c r="P1271" s="50">
        <f t="shared" si="90"/>
        <v>0</v>
      </c>
    </row>
    <row r="1272" spans="1:16" hidden="1" x14ac:dyDescent="0.25">
      <c r="A1272" s="306">
        <f>IF(B1272=1,A1263,"")</f>
        <v>2040</v>
      </c>
      <c r="B1272" s="43">
        <f t="shared" si="89"/>
        <v>1</v>
      </c>
      <c r="C1272" s="169" t="str">
        <f>CAD!$D$15</f>
        <v>RENDIMENTOS</v>
      </c>
      <c r="D1272" s="41">
        <v>0</v>
      </c>
      <c r="E1272" s="41">
        <v>0</v>
      </c>
      <c r="F1272" s="41">
        <v>0</v>
      </c>
      <c r="G1272" s="41">
        <v>0</v>
      </c>
      <c r="H1272" s="41">
        <v>0</v>
      </c>
      <c r="I1272" s="41">
        <v>0</v>
      </c>
      <c r="J1272" s="41">
        <v>0</v>
      </c>
      <c r="K1272" s="41">
        <v>0</v>
      </c>
      <c r="L1272" s="41">
        <v>0</v>
      </c>
      <c r="M1272" s="41">
        <v>0</v>
      </c>
      <c r="N1272" s="41">
        <v>0</v>
      </c>
      <c r="O1272" s="41">
        <v>0</v>
      </c>
      <c r="P1272" s="50">
        <f t="shared" si="90"/>
        <v>0</v>
      </c>
    </row>
    <row r="1273" spans="1:16" hidden="1" x14ac:dyDescent="0.25">
      <c r="A1273" s="306" t="str">
        <f>IF(B1273=1,A1263,"")</f>
        <v/>
      </c>
      <c r="B1273" s="43" t="str">
        <f t="shared" si="89"/>
        <v/>
      </c>
      <c r="C1273" s="169">
        <f>CAD!$D$16</f>
        <v>0</v>
      </c>
      <c r="D1273" s="41">
        <v>0</v>
      </c>
      <c r="E1273" s="41">
        <v>0</v>
      </c>
      <c r="F1273" s="41">
        <v>0</v>
      </c>
      <c r="G1273" s="41">
        <v>0</v>
      </c>
      <c r="H1273" s="41">
        <v>0</v>
      </c>
      <c r="I1273" s="41">
        <v>0</v>
      </c>
      <c r="J1273" s="41">
        <v>0</v>
      </c>
      <c r="K1273" s="41">
        <v>0</v>
      </c>
      <c r="L1273" s="41">
        <v>0</v>
      </c>
      <c r="M1273" s="41">
        <v>0</v>
      </c>
      <c r="N1273" s="41">
        <v>0</v>
      </c>
      <c r="O1273" s="41">
        <v>0</v>
      </c>
      <c r="P1273" s="50">
        <f t="shared" si="90"/>
        <v>0</v>
      </c>
    </row>
    <row r="1274" spans="1:16" hidden="1" x14ac:dyDescent="0.25">
      <c r="A1274" s="306" t="str">
        <f>IF(B1274=1,A1263,"")</f>
        <v/>
      </c>
      <c r="B1274" s="43" t="str">
        <f t="shared" si="89"/>
        <v/>
      </c>
      <c r="C1274" s="169">
        <f>CAD!$D$17</f>
        <v>0</v>
      </c>
      <c r="D1274" s="41">
        <v>0</v>
      </c>
      <c r="E1274" s="41">
        <v>0</v>
      </c>
      <c r="F1274" s="41">
        <v>0</v>
      </c>
      <c r="G1274" s="41">
        <v>0</v>
      </c>
      <c r="H1274" s="41">
        <v>0</v>
      </c>
      <c r="I1274" s="41">
        <v>0</v>
      </c>
      <c r="J1274" s="41">
        <v>0</v>
      </c>
      <c r="K1274" s="41">
        <v>0</v>
      </c>
      <c r="L1274" s="41">
        <v>0</v>
      </c>
      <c r="M1274" s="41">
        <v>0</v>
      </c>
      <c r="N1274" s="41">
        <v>0</v>
      </c>
      <c r="O1274" s="41">
        <v>0</v>
      </c>
      <c r="P1274" s="50">
        <f t="shared" si="90"/>
        <v>0</v>
      </c>
    </row>
    <row r="1275" spans="1:16" hidden="1" x14ac:dyDescent="0.25">
      <c r="A1275" s="306" t="str">
        <f>IF(B1275=1,A1263,"")</f>
        <v/>
      </c>
      <c r="B1275" s="43" t="str">
        <f t="shared" si="89"/>
        <v/>
      </c>
      <c r="C1275" s="169">
        <f>CAD!$D$18</f>
        <v>0</v>
      </c>
      <c r="D1275" s="41">
        <v>0</v>
      </c>
      <c r="E1275" s="41">
        <v>0</v>
      </c>
      <c r="F1275" s="41">
        <v>0</v>
      </c>
      <c r="G1275" s="41">
        <v>0</v>
      </c>
      <c r="H1275" s="41">
        <v>0</v>
      </c>
      <c r="I1275" s="41">
        <v>0</v>
      </c>
      <c r="J1275" s="41">
        <v>0</v>
      </c>
      <c r="K1275" s="41">
        <v>0</v>
      </c>
      <c r="L1275" s="41">
        <v>0</v>
      </c>
      <c r="M1275" s="41">
        <v>0</v>
      </c>
      <c r="N1275" s="41">
        <v>0</v>
      </c>
      <c r="O1275" s="41">
        <v>0</v>
      </c>
      <c r="P1275" s="50">
        <f t="shared" si="90"/>
        <v>0</v>
      </c>
    </row>
    <row r="1276" spans="1:16" hidden="1" x14ac:dyDescent="0.25">
      <c r="A1276" s="306" t="str">
        <f>IF(B1276=1,A1263,"")</f>
        <v/>
      </c>
      <c r="B1276" s="43" t="str">
        <f t="shared" si="89"/>
        <v/>
      </c>
      <c r="C1276" s="169">
        <f>CAD!$D$19</f>
        <v>0</v>
      </c>
      <c r="D1276" s="41">
        <v>0</v>
      </c>
      <c r="E1276" s="41">
        <v>0</v>
      </c>
      <c r="F1276" s="41">
        <v>0</v>
      </c>
      <c r="G1276" s="41">
        <v>0</v>
      </c>
      <c r="H1276" s="41">
        <v>0</v>
      </c>
      <c r="I1276" s="41">
        <v>0</v>
      </c>
      <c r="J1276" s="41">
        <v>0</v>
      </c>
      <c r="K1276" s="41">
        <v>0</v>
      </c>
      <c r="L1276" s="41">
        <v>0</v>
      </c>
      <c r="M1276" s="41">
        <v>0</v>
      </c>
      <c r="N1276" s="41">
        <v>0</v>
      </c>
      <c r="O1276" s="41">
        <v>0</v>
      </c>
      <c r="P1276" s="50">
        <f t="shared" si="90"/>
        <v>0</v>
      </c>
    </row>
    <row r="1277" spans="1:16" hidden="1" x14ac:dyDescent="0.25">
      <c r="A1277" s="306" t="str">
        <f>IF(B1277=1,A1263,"")</f>
        <v/>
      </c>
      <c r="B1277" s="43" t="str">
        <f t="shared" si="89"/>
        <v/>
      </c>
      <c r="C1277" s="169">
        <f>CAD!$D$20</f>
        <v>0</v>
      </c>
      <c r="D1277" s="41">
        <v>0</v>
      </c>
      <c r="E1277" s="41">
        <v>0</v>
      </c>
      <c r="F1277" s="41">
        <v>0</v>
      </c>
      <c r="G1277" s="41">
        <v>0</v>
      </c>
      <c r="H1277" s="41">
        <v>0</v>
      </c>
      <c r="I1277" s="41">
        <v>0</v>
      </c>
      <c r="J1277" s="41">
        <v>0</v>
      </c>
      <c r="K1277" s="41">
        <v>0</v>
      </c>
      <c r="L1277" s="41">
        <v>0</v>
      </c>
      <c r="M1277" s="41">
        <v>0</v>
      </c>
      <c r="N1277" s="41">
        <v>0</v>
      </c>
      <c r="O1277" s="41">
        <v>0</v>
      </c>
      <c r="P1277" s="50">
        <f t="shared" si="90"/>
        <v>0</v>
      </c>
    </row>
    <row r="1278" spans="1:16" hidden="1" x14ac:dyDescent="0.25">
      <c r="A1278" s="306" t="str">
        <f>IF(B1278=1,A1263,"")</f>
        <v/>
      </c>
      <c r="B1278" s="43" t="str">
        <f t="shared" si="89"/>
        <v/>
      </c>
      <c r="C1278" s="169">
        <f>CAD!$D$21</f>
        <v>0</v>
      </c>
      <c r="D1278" s="41">
        <v>0</v>
      </c>
      <c r="E1278" s="41">
        <v>0</v>
      </c>
      <c r="F1278" s="41">
        <v>0</v>
      </c>
      <c r="G1278" s="41">
        <v>0</v>
      </c>
      <c r="H1278" s="41">
        <v>0</v>
      </c>
      <c r="I1278" s="41">
        <v>0</v>
      </c>
      <c r="J1278" s="41">
        <v>0</v>
      </c>
      <c r="K1278" s="41">
        <v>0</v>
      </c>
      <c r="L1278" s="41">
        <v>0</v>
      </c>
      <c r="M1278" s="41">
        <v>0</v>
      </c>
      <c r="N1278" s="41">
        <v>0</v>
      </c>
      <c r="O1278" s="41">
        <v>0</v>
      </c>
      <c r="P1278" s="50">
        <f t="shared" si="90"/>
        <v>0</v>
      </c>
    </row>
    <row r="1279" spans="1:16" hidden="1" x14ac:dyDescent="0.25">
      <c r="A1279" s="306" t="str">
        <f>IF(B1279=1,A1263,"")</f>
        <v/>
      </c>
      <c r="B1279" s="43" t="str">
        <f t="shared" si="89"/>
        <v/>
      </c>
      <c r="C1279" s="169">
        <f>CAD!$D$22</f>
        <v>0</v>
      </c>
      <c r="D1279" s="41">
        <v>0</v>
      </c>
      <c r="E1279" s="41">
        <v>0</v>
      </c>
      <c r="F1279" s="41">
        <v>0</v>
      </c>
      <c r="G1279" s="41">
        <v>0</v>
      </c>
      <c r="H1279" s="41">
        <v>0</v>
      </c>
      <c r="I1279" s="41">
        <v>0</v>
      </c>
      <c r="J1279" s="41">
        <v>0</v>
      </c>
      <c r="K1279" s="41">
        <v>0</v>
      </c>
      <c r="L1279" s="41">
        <v>0</v>
      </c>
      <c r="M1279" s="41">
        <v>0</v>
      </c>
      <c r="N1279" s="41">
        <v>0</v>
      </c>
      <c r="O1279" s="41">
        <v>0</v>
      </c>
      <c r="P1279" s="50">
        <f t="shared" si="90"/>
        <v>0</v>
      </c>
    </row>
    <row r="1280" spans="1:16" hidden="1" x14ac:dyDescent="0.25">
      <c r="A1280" s="306" t="str">
        <f>IF(B1280=1,A1263,"")</f>
        <v/>
      </c>
      <c r="B1280" s="43" t="str">
        <f t="shared" si="89"/>
        <v/>
      </c>
      <c r="C1280" s="169">
        <f>CAD!$D$23</f>
        <v>0</v>
      </c>
      <c r="D1280" s="41">
        <v>0</v>
      </c>
      <c r="E1280" s="41">
        <v>0</v>
      </c>
      <c r="F1280" s="41">
        <v>0</v>
      </c>
      <c r="G1280" s="41">
        <v>0</v>
      </c>
      <c r="H1280" s="41">
        <v>0</v>
      </c>
      <c r="I1280" s="41">
        <v>0</v>
      </c>
      <c r="J1280" s="41">
        <v>0</v>
      </c>
      <c r="K1280" s="41">
        <v>0</v>
      </c>
      <c r="L1280" s="41">
        <v>0</v>
      </c>
      <c r="M1280" s="41">
        <v>0</v>
      </c>
      <c r="N1280" s="41">
        <v>0</v>
      </c>
      <c r="O1280" s="41">
        <v>0</v>
      </c>
      <c r="P1280" s="50">
        <f t="shared" si="90"/>
        <v>0</v>
      </c>
    </row>
    <row r="1281" spans="1:16" hidden="1" x14ac:dyDescent="0.25">
      <c r="A1281" s="306" t="str">
        <f>IF(B1281=1,A1263,"")</f>
        <v/>
      </c>
      <c r="B1281" s="43" t="str">
        <f t="shared" si="89"/>
        <v/>
      </c>
      <c r="C1281" s="169">
        <f>CAD!$D$24</f>
        <v>0</v>
      </c>
      <c r="D1281" s="41">
        <v>0</v>
      </c>
      <c r="E1281" s="41">
        <v>0</v>
      </c>
      <c r="F1281" s="41">
        <v>0</v>
      </c>
      <c r="G1281" s="41">
        <v>0</v>
      </c>
      <c r="H1281" s="41">
        <v>0</v>
      </c>
      <c r="I1281" s="41">
        <v>0</v>
      </c>
      <c r="J1281" s="41">
        <v>0</v>
      </c>
      <c r="K1281" s="41">
        <v>0</v>
      </c>
      <c r="L1281" s="41">
        <v>0</v>
      </c>
      <c r="M1281" s="41">
        <v>0</v>
      </c>
      <c r="N1281" s="41">
        <v>0</v>
      </c>
      <c r="O1281" s="41">
        <v>0</v>
      </c>
      <c r="P1281" s="50">
        <f t="shared" si="90"/>
        <v>0</v>
      </c>
    </row>
    <row r="1282" spans="1:16" hidden="1" x14ac:dyDescent="0.25">
      <c r="A1282" s="306" t="str">
        <f>IF(B1282=1,A1263,"")</f>
        <v/>
      </c>
      <c r="B1282" s="43" t="str">
        <f t="shared" si="89"/>
        <v/>
      </c>
      <c r="C1282" s="169">
        <f>CAD!$D$25</f>
        <v>0</v>
      </c>
      <c r="D1282" s="41">
        <v>0</v>
      </c>
      <c r="E1282" s="41">
        <v>0</v>
      </c>
      <c r="F1282" s="41">
        <v>0</v>
      </c>
      <c r="G1282" s="41">
        <v>0</v>
      </c>
      <c r="H1282" s="41">
        <v>0</v>
      </c>
      <c r="I1282" s="41">
        <v>0</v>
      </c>
      <c r="J1282" s="41">
        <v>0</v>
      </c>
      <c r="K1282" s="41">
        <v>0</v>
      </c>
      <c r="L1282" s="41">
        <v>0</v>
      </c>
      <c r="M1282" s="41">
        <v>0</v>
      </c>
      <c r="N1282" s="41">
        <v>0</v>
      </c>
      <c r="O1282" s="41">
        <v>0</v>
      </c>
      <c r="P1282" s="50">
        <f t="shared" si="90"/>
        <v>0</v>
      </c>
    </row>
    <row r="1283" spans="1:16" hidden="1" x14ac:dyDescent="0.25">
      <c r="A1283" s="306" t="str">
        <f>IF(B1283=1,A1263,"")</f>
        <v/>
      </c>
      <c r="B1283" s="43" t="str">
        <f t="shared" si="89"/>
        <v/>
      </c>
      <c r="C1283" s="169">
        <f>CAD!$D$26</f>
        <v>0</v>
      </c>
      <c r="D1283" s="41">
        <v>0</v>
      </c>
      <c r="E1283" s="41">
        <v>0</v>
      </c>
      <c r="F1283" s="41">
        <v>0</v>
      </c>
      <c r="G1283" s="41">
        <v>0</v>
      </c>
      <c r="H1283" s="41">
        <v>0</v>
      </c>
      <c r="I1283" s="41">
        <v>0</v>
      </c>
      <c r="J1283" s="41">
        <v>0</v>
      </c>
      <c r="K1283" s="41">
        <v>0</v>
      </c>
      <c r="L1283" s="41">
        <v>0</v>
      </c>
      <c r="M1283" s="41">
        <v>0</v>
      </c>
      <c r="N1283" s="41">
        <v>0</v>
      </c>
      <c r="O1283" s="41">
        <v>0</v>
      </c>
      <c r="P1283" s="50">
        <f t="shared" si="90"/>
        <v>0</v>
      </c>
    </row>
    <row r="1284" spans="1:16" hidden="1" x14ac:dyDescent="0.25">
      <c r="A1284" s="306" t="str">
        <f>IF(B1284=1,A1263,"")</f>
        <v/>
      </c>
      <c r="B1284" s="43" t="str">
        <f t="shared" si="89"/>
        <v/>
      </c>
      <c r="C1284" s="169">
        <f>CAD!$D$27</f>
        <v>0</v>
      </c>
      <c r="D1284" s="41">
        <v>0</v>
      </c>
      <c r="E1284" s="41">
        <v>0</v>
      </c>
      <c r="F1284" s="41">
        <v>0</v>
      </c>
      <c r="G1284" s="41">
        <v>0</v>
      </c>
      <c r="H1284" s="41">
        <v>0</v>
      </c>
      <c r="I1284" s="41">
        <v>0</v>
      </c>
      <c r="J1284" s="41">
        <v>0</v>
      </c>
      <c r="K1284" s="41">
        <v>0</v>
      </c>
      <c r="L1284" s="41">
        <v>0</v>
      </c>
      <c r="M1284" s="41">
        <v>0</v>
      </c>
      <c r="N1284" s="41">
        <v>0</v>
      </c>
      <c r="O1284" s="41">
        <v>0</v>
      </c>
      <c r="P1284" s="50">
        <f t="shared" si="90"/>
        <v>0</v>
      </c>
    </row>
    <row r="1285" spans="1:16" hidden="1" x14ac:dyDescent="0.25">
      <c r="A1285" s="306" t="str">
        <f>IF(B1285=1,A1263,"")</f>
        <v/>
      </c>
      <c r="B1285" s="43" t="str">
        <f t="shared" si="89"/>
        <v/>
      </c>
      <c r="C1285" s="169">
        <f>CAD!$D$28</f>
        <v>0</v>
      </c>
      <c r="D1285" s="41">
        <v>0</v>
      </c>
      <c r="E1285" s="41">
        <v>0</v>
      </c>
      <c r="F1285" s="41">
        <v>0</v>
      </c>
      <c r="G1285" s="41">
        <v>0</v>
      </c>
      <c r="H1285" s="41">
        <v>0</v>
      </c>
      <c r="I1285" s="41">
        <v>0</v>
      </c>
      <c r="J1285" s="41">
        <v>0</v>
      </c>
      <c r="K1285" s="41">
        <v>0</v>
      </c>
      <c r="L1285" s="41">
        <v>0</v>
      </c>
      <c r="M1285" s="41">
        <v>0</v>
      </c>
      <c r="N1285" s="41">
        <v>0</v>
      </c>
      <c r="O1285" s="41">
        <v>0</v>
      </c>
      <c r="P1285" s="50">
        <f t="shared" si="90"/>
        <v>0</v>
      </c>
    </row>
    <row r="1286" spans="1:16" hidden="1" x14ac:dyDescent="0.25">
      <c r="A1286" s="306" t="str">
        <f>IF(B1286=1,A1263,"")</f>
        <v/>
      </c>
      <c r="B1286" s="43" t="str">
        <f t="shared" si="89"/>
        <v/>
      </c>
      <c r="C1286" s="169">
        <f>CAD!$D$29</f>
        <v>0</v>
      </c>
      <c r="D1286" s="41">
        <v>0</v>
      </c>
      <c r="E1286" s="41">
        <v>0</v>
      </c>
      <c r="F1286" s="41">
        <v>0</v>
      </c>
      <c r="G1286" s="41">
        <v>0</v>
      </c>
      <c r="H1286" s="41">
        <v>0</v>
      </c>
      <c r="I1286" s="41">
        <v>0</v>
      </c>
      <c r="J1286" s="41">
        <v>0</v>
      </c>
      <c r="K1286" s="41">
        <v>0</v>
      </c>
      <c r="L1286" s="41">
        <v>0</v>
      </c>
      <c r="M1286" s="41">
        <v>0</v>
      </c>
      <c r="N1286" s="41">
        <v>0</v>
      </c>
      <c r="O1286" s="41">
        <v>0</v>
      </c>
      <c r="P1286" s="50">
        <f t="shared" si="90"/>
        <v>0</v>
      </c>
    </row>
    <row r="1287" spans="1:16" hidden="1" x14ac:dyDescent="0.25">
      <c r="A1287" s="306" t="str">
        <f>IF(B1287=1,A1263,"")</f>
        <v/>
      </c>
      <c r="B1287" s="43" t="str">
        <f t="shared" si="89"/>
        <v/>
      </c>
      <c r="C1287" s="169">
        <f>CAD!$D$30</f>
        <v>0</v>
      </c>
      <c r="D1287" s="41">
        <v>0</v>
      </c>
      <c r="E1287" s="41">
        <v>0</v>
      </c>
      <c r="F1287" s="41">
        <v>0</v>
      </c>
      <c r="G1287" s="41">
        <v>0</v>
      </c>
      <c r="H1287" s="41">
        <v>0</v>
      </c>
      <c r="I1287" s="41">
        <v>0</v>
      </c>
      <c r="J1287" s="41">
        <v>0</v>
      </c>
      <c r="K1287" s="41">
        <v>0</v>
      </c>
      <c r="L1287" s="41">
        <v>0</v>
      </c>
      <c r="M1287" s="41">
        <v>0</v>
      </c>
      <c r="N1287" s="41">
        <v>0</v>
      </c>
      <c r="O1287" s="41">
        <v>0</v>
      </c>
      <c r="P1287" s="50">
        <f t="shared" si="90"/>
        <v>0</v>
      </c>
    </row>
    <row r="1288" spans="1:16" hidden="1" x14ac:dyDescent="0.25">
      <c r="A1288" s="306" t="str">
        <f>IF(B1288=1,A1263,"")</f>
        <v/>
      </c>
      <c r="B1288" s="43" t="str">
        <f t="shared" si="89"/>
        <v/>
      </c>
      <c r="C1288" s="169">
        <f>CAD!$D$31</f>
        <v>0</v>
      </c>
      <c r="D1288" s="41">
        <v>0</v>
      </c>
      <c r="E1288" s="41">
        <v>0</v>
      </c>
      <c r="F1288" s="41">
        <v>0</v>
      </c>
      <c r="G1288" s="41">
        <v>0</v>
      </c>
      <c r="H1288" s="41">
        <v>0</v>
      </c>
      <c r="I1288" s="41">
        <v>0</v>
      </c>
      <c r="J1288" s="41">
        <v>0</v>
      </c>
      <c r="K1288" s="41">
        <v>0</v>
      </c>
      <c r="L1288" s="41">
        <v>0</v>
      </c>
      <c r="M1288" s="41">
        <v>0</v>
      </c>
      <c r="N1288" s="41">
        <v>0</v>
      </c>
      <c r="O1288" s="41">
        <v>0</v>
      </c>
      <c r="P1288" s="50">
        <f t="shared" si="90"/>
        <v>0</v>
      </c>
    </row>
    <row r="1289" spans="1:16" hidden="1" x14ac:dyDescent="0.25">
      <c r="A1289" s="306" t="str">
        <f>IF(B1289=1,A1263,"")</f>
        <v/>
      </c>
      <c r="B1289" s="43" t="str">
        <f t="shared" si="89"/>
        <v/>
      </c>
      <c r="C1289" s="169">
        <f>CAD!$F$7</f>
        <v>0</v>
      </c>
      <c r="D1289" s="41">
        <v>0</v>
      </c>
      <c r="E1289" s="41">
        <v>0</v>
      </c>
      <c r="F1289" s="41">
        <v>0</v>
      </c>
      <c r="G1289" s="41">
        <v>0</v>
      </c>
      <c r="H1289" s="41">
        <v>0</v>
      </c>
      <c r="I1289" s="41">
        <v>0</v>
      </c>
      <c r="J1289" s="41">
        <v>0</v>
      </c>
      <c r="K1289" s="41">
        <v>0</v>
      </c>
      <c r="L1289" s="41">
        <v>0</v>
      </c>
      <c r="M1289" s="41">
        <v>0</v>
      </c>
      <c r="N1289" s="41">
        <v>0</v>
      </c>
      <c r="O1289" s="41">
        <v>0</v>
      </c>
      <c r="P1289" s="50">
        <f t="shared" si="90"/>
        <v>0</v>
      </c>
    </row>
    <row r="1290" spans="1:16" hidden="1" x14ac:dyDescent="0.25">
      <c r="A1290" s="306" t="str">
        <f>IF(B1290=1,A1263,"")</f>
        <v/>
      </c>
      <c r="B1290" s="43" t="str">
        <f t="shared" si="89"/>
        <v/>
      </c>
      <c r="C1290" s="169">
        <f>CAD!$F$8</f>
        <v>0</v>
      </c>
      <c r="D1290" s="41">
        <v>0</v>
      </c>
      <c r="E1290" s="41">
        <v>0</v>
      </c>
      <c r="F1290" s="41">
        <v>0</v>
      </c>
      <c r="G1290" s="41">
        <v>0</v>
      </c>
      <c r="H1290" s="41">
        <v>0</v>
      </c>
      <c r="I1290" s="41">
        <v>0</v>
      </c>
      <c r="J1290" s="41">
        <v>0</v>
      </c>
      <c r="K1290" s="41">
        <v>0</v>
      </c>
      <c r="L1290" s="41">
        <v>0</v>
      </c>
      <c r="M1290" s="41">
        <v>0</v>
      </c>
      <c r="N1290" s="41">
        <v>0</v>
      </c>
      <c r="O1290" s="41">
        <v>0</v>
      </c>
      <c r="P1290" s="50">
        <f t="shared" si="90"/>
        <v>0</v>
      </c>
    </row>
    <row r="1291" spans="1:16" hidden="1" x14ac:dyDescent="0.25">
      <c r="A1291" s="306" t="str">
        <f>IF(B1291=1,A1263,"")</f>
        <v/>
      </c>
      <c r="B1291" s="43" t="str">
        <f t="shared" si="89"/>
        <v/>
      </c>
      <c r="C1291" s="169">
        <f>CAD!$F$9</f>
        <v>0</v>
      </c>
      <c r="D1291" s="41">
        <v>0</v>
      </c>
      <c r="E1291" s="41">
        <v>0</v>
      </c>
      <c r="F1291" s="41">
        <v>0</v>
      </c>
      <c r="G1291" s="41">
        <v>0</v>
      </c>
      <c r="H1291" s="41">
        <v>0</v>
      </c>
      <c r="I1291" s="41">
        <v>0</v>
      </c>
      <c r="J1291" s="41">
        <v>0</v>
      </c>
      <c r="K1291" s="41">
        <v>0</v>
      </c>
      <c r="L1291" s="41">
        <v>0</v>
      </c>
      <c r="M1291" s="41">
        <v>0</v>
      </c>
      <c r="N1291" s="41">
        <v>0</v>
      </c>
      <c r="O1291" s="41">
        <v>0</v>
      </c>
      <c r="P1291" s="50">
        <f t="shared" si="90"/>
        <v>0</v>
      </c>
    </row>
    <row r="1292" spans="1:16" hidden="1" x14ac:dyDescent="0.25">
      <c r="A1292" s="306" t="str">
        <f>IF(B1292=1,A1263,"")</f>
        <v/>
      </c>
      <c r="B1292" s="43" t="str">
        <f t="shared" si="89"/>
        <v/>
      </c>
      <c r="C1292" s="169">
        <f>CAD!$F$10</f>
        <v>0</v>
      </c>
      <c r="D1292" s="41">
        <v>0</v>
      </c>
      <c r="E1292" s="41">
        <v>0</v>
      </c>
      <c r="F1292" s="41">
        <v>0</v>
      </c>
      <c r="G1292" s="41">
        <v>0</v>
      </c>
      <c r="H1292" s="41">
        <v>0</v>
      </c>
      <c r="I1292" s="41">
        <v>0</v>
      </c>
      <c r="J1292" s="41">
        <v>0</v>
      </c>
      <c r="K1292" s="41">
        <v>0</v>
      </c>
      <c r="L1292" s="41">
        <v>0</v>
      </c>
      <c r="M1292" s="41">
        <v>0</v>
      </c>
      <c r="N1292" s="41">
        <v>0</v>
      </c>
      <c r="O1292" s="41">
        <v>0</v>
      </c>
      <c r="P1292" s="50">
        <f t="shared" si="90"/>
        <v>0</v>
      </c>
    </row>
    <row r="1293" spans="1:16" hidden="1" x14ac:dyDescent="0.25">
      <c r="A1293" s="306" t="str">
        <f>IF(B1293=1,A1263,"")</f>
        <v/>
      </c>
      <c r="B1293" s="43" t="str">
        <f t="shared" si="89"/>
        <v/>
      </c>
      <c r="C1293" s="169">
        <f>CAD!$F$11</f>
        <v>0</v>
      </c>
      <c r="D1293" s="41">
        <v>0</v>
      </c>
      <c r="E1293" s="41">
        <v>0</v>
      </c>
      <c r="F1293" s="41">
        <v>0</v>
      </c>
      <c r="G1293" s="41">
        <v>0</v>
      </c>
      <c r="H1293" s="41">
        <v>0</v>
      </c>
      <c r="I1293" s="41">
        <v>0</v>
      </c>
      <c r="J1293" s="41">
        <v>0</v>
      </c>
      <c r="K1293" s="41">
        <v>0</v>
      </c>
      <c r="L1293" s="41">
        <v>0</v>
      </c>
      <c r="M1293" s="41">
        <v>0</v>
      </c>
      <c r="N1293" s="41">
        <v>0</v>
      </c>
      <c r="O1293" s="41">
        <v>0</v>
      </c>
      <c r="P1293" s="50">
        <f t="shared" si="90"/>
        <v>0</v>
      </c>
    </row>
    <row r="1294" spans="1:16" hidden="1" x14ac:dyDescent="0.25">
      <c r="A1294" s="306" t="str">
        <f>IF(B1294=1,A1263,"")</f>
        <v/>
      </c>
      <c r="B1294" s="43" t="str">
        <f t="shared" si="89"/>
        <v/>
      </c>
      <c r="C1294" s="169">
        <f>CAD!$F$12</f>
        <v>0</v>
      </c>
      <c r="D1294" s="41">
        <v>0</v>
      </c>
      <c r="E1294" s="41">
        <v>0</v>
      </c>
      <c r="F1294" s="41">
        <v>0</v>
      </c>
      <c r="G1294" s="41">
        <v>0</v>
      </c>
      <c r="H1294" s="41">
        <v>0</v>
      </c>
      <c r="I1294" s="41">
        <v>0</v>
      </c>
      <c r="J1294" s="41">
        <v>0</v>
      </c>
      <c r="K1294" s="41">
        <v>0</v>
      </c>
      <c r="L1294" s="41">
        <v>0</v>
      </c>
      <c r="M1294" s="41">
        <v>0</v>
      </c>
      <c r="N1294" s="41">
        <v>0</v>
      </c>
      <c r="O1294" s="41">
        <v>0</v>
      </c>
      <c r="P1294" s="50">
        <f t="shared" si="90"/>
        <v>0</v>
      </c>
    </row>
    <row r="1295" spans="1:16" hidden="1" x14ac:dyDescent="0.25">
      <c r="A1295" s="306" t="str">
        <f>IF(B1295=1,A1263,"")</f>
        <v/>
      </c>
      <c r="B1295" s="43" t="str">
        <f t="shared" si="89"/>
        <v/>
      </c>
      <c r="C1295" s="169">
        <f>CAD!$F$13</f>
        <v>0</v>
      </c>
      <c r="D1295" s="41">
        <v>0</v>
      </c>
      <c r="E1295" s="41">
        <v>0</v>
      </c>
      <c r="F1295" s="41">
        <v>0</v>
      </c>
      <c r="G1295" s="41">
        <v>0</v>
      </c>
      <c r="H1295" s="41">
        <v>0</v>
      </c>
      <c r="I1295" s="41">
        <v>0</v>
      </c>
      <c r="J1295" s="41">
        <v>0</v>
      </c>
      <c r="K1295" s="41">
        <v>0</v>
      </c>
      <c r="L1295" s="41">
        <v>0</v>
      </c>
      <c r="M1295" s="41">
        <v>0</v>
      </c>
      <c r="N1295" s="41">
        <v>0</v>
      </c>
      <c r="O1295" s="41">
        <v>0</v>
      </c>
      <c r="P1295" s="50">
        <f t="shared" si="90"/>
        <v>0</v>
      </c>
    </row>
    <row r="1296" spans="1:16" hidden="1" x14ac:dyDescent="0.25">
      <c r="A1296" s="306" t="str">
        <f>IF(B1296=1,A1263,"")</f>
        <v/>
      </c>
      <c r="B1296" s="43" t="str">
        <f t="shared" si="89"/>
        <v/>
      </c>
      <c r="C1296" s="169">
        <f>CAD!$F$14</f>
        <v>0</v>
      </c>
      <c r="D1296" s="41">
        <v>0</v>
      </c>
      <c r="E1296" s="41">
        <v>0</v>
      </c>
      <c r="F1296" s="41">
        <v>0</v>
      </c>
      <c r="G1296" s="41">
        <v>0</v>
      </c>
      <c r="H1296" s="41">
        <v>0</v>
      </c>
      <c r="I1296" s="41">
        <v>0</v>
      </c>
      <c r="J1296" s="41">
        <v>0</v>
      </c>
      <c r="K1296" s="41">
        <v>0</v>
      </c>
      <c r="L1296" s="41">
        <v>0</v>
      </c>
      <c r="M1296" s="41">
        <v>0</v>
      </c>
      <c r="N1296" s="41">
        <v>0</v>
      </c>
      <c r="O1296" s="41">
        <v>0</v>
      </c>
      <c r="P1296" s="50">
        <f t="shared" si="90"/>
        <v>0</v>
      </c>
    </row>
    <row r="1297" spans="1:16" hidden="1" x14ac:dyDescent="0.25">
      <c r="A1297" s="306" t="str">
        <f>IF(B1297=1,A1263,"")</f>
        <v/>
      </c>
      <c r="B1297" s="43" t="str">
        <f t="shared" si="89"/>
        <v/>
      </c>
      <c r="C1297" s="169">
        <f>CAD!$F$15</f>
        <v>0</v>
      </c>
      <c r="D1297" s="41">
        <v>0</v>
      </c>
      <c r="E1297" s="41">
        <v>0</v>
      </c>
      <c r="F1297" s="41">
        <v>0</v>
      </c>
      <c r="G1297" s="41">
        <v>0</v>
      </c>
      <c r="H1297" s="41">
        <v>0</v>
      </c>
      <c r="I1297" s="41">
        <v>0</v>
      </c>
      <c r="J1297" s="41">
        <v>0</v>
      </c>
      <c r="K1297" s="41">
        <v>0</v>
      </c>
      <c r="L1297" s="41">
        <v>0</v>
      </c>
      <c r="M1297" s="41">
        <v>0</v>
      </c>
      <c r="N1297" s="41">
        <v>0</v>
      </c>
      <c r="O1297" s="41">
        <v>0</v>
      </c>
      <c r="P1297" s="50">
        <f t="shared" si="90"/>
        <v>0</v>
      </c>
    </row>
    <row r="1298" spans="1:16" hidden="1" x14ac:dyDescent="0.25">
      <c r="A1298" s="306" t="str">
        <f>IF(B1298=1,A1263,"")</f>
        <v/>
      </c>
      <c r="B1298" s="43" t="str">
        <f t="shared" si="89"/>
        <v/>
      </c>
      <c r="C1298" s="169">
        <f>CAD!$F$16</f>
        <v>0</v>
      </c>
      <c r="D1298" s="41">
        <v>0</v>
      </c>
      <c r="E1298" s="41">
        <v>0</v>
      </c>
      <c r="F1298" s="41">
        <v>0</v>
      </c>
      <c r="G1298" s="41">
        <v>0</v>
      </c>
      <c r="H1298" s="41">
        <v>0</v>
      </c>
      <c r="I1298" s="41">
        <v>0</v>
      </c>
      <c r="J1298" s="41">
        <v>0</v>
      </c>
      <c r="K1298" s="41">
        <v>0</v>
      </c>
      <c r="L1298" s="41">
        <v>0</v>
      </c>
      <c r="M1298" s="41">
        <v>0</v>
      </c>
      <c r="N1298" s="41">
        <v>0</v>
      </c>
      <c r="O1298" s="41">
        <v>0</v>
      </c>
      <c r="P1298" s="50">
        <f t="shared" si="90"/>
        <v>0</v>
      </c>
    </row>
    <row r="1299" spans="1:16" hidden="1" x14ac:dyDescent="0.25">
      <c r="A1299" s="306" t="str">
        <f>IF(B1299=1,A1263,"")</f>
        <v/>
      </c>
      <c r="B1299" s="43" t="str">
        <f t="shared" si="89"/>
        <v/>
      </c>
      <c r="C1299" s="169">
        <f>CAD!$F$17</f>
        <v>0</v>
      </c>
      <c r="D1299" s="41">
        <v>0</v>
      </c>
      <c r="E1299" s="41">
        <v>0</v>
      </c>
      <c r="F1299" s="41">
        <v>0</v>
      </c>
      <c r="G1299" s="41">
        <v>0</v>
      </c>
      <c r="H1299" s="41">
        <v>0</v>
      </c>
      <c r="I1299" s="41">
        <v>0</v>
      </c>
      <c r="J1299" s="41">
        <v>0</v>
      </c>
      <c r="K1299" s="41">
        <v>0</v>
      </c>
      <c r="L1299" s="41">
        <v>0</v>
      </c>
      <c r="M1299" s="41">
        <v>0</v>
      </c>
      <c r="N1299" s="41">
        <v>0</v>
      </c>
      <c r="O1299" s="41">
        <v>0</v>
      </c>
      <c r="P1299" s="50">
        <f t="shared" si="90"/>
        <v>0</v>
      </c>
    </row>
    <row r="1300" spans="1:16" hidden="1" x14ac:dyDescent="0.25">
      <c r="A1300" s="306" t="str">
        <f>IF(B1300=1,A1263,"")</f>
        <v/>
      </c>
      <c r="B1300" s="43" t="str">
        <f t="shared" si="89"/>
        <v/>
      </c>
      <c r="C1300" s="169">
        <f>CAD!$F$18</f>
        <v>0</v>
      </c>
      <c r="D1300" s="41">
        <v>0</v>
      </c>
      <c r="E1300" s="41">
        <v>0</v>
      </c>
      <c r="F1300" s="41">
        <v>0</v>
      </c>
      <c r="G1300" s="41">
        <v>0</v>
      </c>
      <c r="H1300" s="41">
        <v>0</v>
      </c>
      <c r="I1300" s="41">
        <v>0</v>
      </c>
      <c r="J1300" s="41">
        <v>0</v>
      </c>
      <c r="K1300" s="41">
        <v>0</v>
      </c>
      <c r="L1300" s="41">
        <v>0</v>
      </c>
      <c r="M1300" s="41">
        <v>0</v>
      </c>
      <c r="N1300" s="41">
        <v>0</v>
      </c>
      <c r="O1300" s="41">
        <v>0</v>
      </c>
      <c r="P1300" s="50">
        <f t="shared" si="90"/>
        <v>0</v>
      </c>
    </row>
    <row r="1301" spans="1:16" hidden="1" x14ac:dyDescent="0.25">
      <c r="A1301" s="306" t="str">
        <f>IF(B1301=1,A1263,"")</f>
        <v/>
      </c>
      <c r="B1301" s="43" t="str">
        <f t="shared" si="89"/>
        <v/>
      </c>
      <c r="C1301" s="169">
        <f>CAD!$F$19</f>
        <v>0</v>
      </c>
      <c r="D1301" s="41">
        <v>0</v>
      </c>
      <c r="E1301" s="41">
        <v>0</v>
      </c>
      <c r="F1301" s="41">
        <v>0</v>
      </c>
      <c r="G1301" s="41">
        <v>0</v>
      </c>
      <c r="H1301" s="41">
        <v>0</v>
      </c>
      <c r="I1301" s="41">
        <v>0</v>
      </c>
      <c r="J1301" s="41">
        <v>0</v>
      </c>
      <c r="K1301" s="41">
        <v>0</v>
      </c>
      <c r="L1301" s="41">
        <v>0</v>
      </c>
      <c r="M1301" s="41">
        <v>0</v>
      </c>
      <c r="N1301" s="41">
        <v>0</v>
      </c>
      <c r="O1301" s="41">
        <v>0</v>
      </c>
      <c r="P1301" s="50">
        <f t="shared" si="90"/>
        <v>0</v>
      </c>
    </row>
    <row r="1302" spans="1:16" hidden="1" x14ac:dyDescent="0.25">
      <c r="A1302" s="306" t="str">
        <f>IF(B1302=1,A1263,"")</f>
        <v/>
      </c>
      <c r="B1302" s="43" t="str">
        <f t="shared" si="89"/>
        <v/>
      </c>
      <c r="C1302" s="169">
        <f>CAD!$F$20</f>
        <v>0</v>
      </c>
      <c r="D1302" s="41">
        <v>0</v>
      </c>
      <c r="E1302" s="41">
        <v>0</v>
      </c>
      <c r="F1302" s="41">
        <v>0</v>
      </c>
      <c r="G1302" s="41">
        <v>0</v>
      </c>
      <c r="H1302" s="41">
        <v>0</v>
      </c>
      <c r="I1302" s="41">
        <v>0</v>
      </c>
      <c r="J1302" s="41">
        <v>0</v>
      </c>
      <c r="K1302" s="41">
        <v>0</v>
      </c>
      <c r="L1302" s="41">
        <v>0</v>
      </c>
      <c r="M1302" s="41">
        <v>0</v>
      </c>
      <c r="N1302" s="41">
        <v>0</v>
      </c>
      <c r="O1302" s="41">
        <v>0</v>
      </c>
      <c r="P1302" s="50">
        <f t="shared" si="90"/>
        <v>0</v>
      </c>
    </row>
    <row r="1303" spans="1:16" hidden="1" x14ac:dyDescent="0.25">
      <c r="A1303" s="306" t="str">
        <f>IF(B1303=1,A1263,"")</f>
        <v/>
      </c>
      <c r="B1303" s="43" t="str">
        <f t="shared" si="89"/>
        <v/>
      </c>
      <c r="C1303" s="169">
        <f>CAD!$F$21</f>
        <v>0</v>
      </c>
      <c r="D1303" s="41">
        <v>0</v>
      </c>
      <c r="E1303" s="41">
        <v>0</v>
      </c>
      <c r="F1303" s="41">
        <v>0</v>
      </c>
      <c r="G1303" s="41">
        <v>0</v>
      </c>
      <c r="H1303" s="41">
        <v>0</v>
      </c>
      <c r="I1303" s="41">
        <v>0</v>
      </c>
      <c r="J1303" s="41">
        <v>0</v>
      </c>
      <c r="K1303" s="41">
        <v>0</v>
      </c>
      <c r="L1303" s="41">
        <v>0</v>
      </c>
      <c r="M1303" s="41">
        <v>0</v>
      </c>
      <c r="N1303" s="41">
        <v>0</v>
      </c>
      <c r="O1303" s="41">
        <v>0</v>
      </c>
      <c r="P1303" s="50">
        <f t="shared" si="90"/>
        <v>0</v>
      </c>
    </row>
    <row r="1304" spans="1:16" hidden="1" x14ac:dyDescent="0.25">
      <c r="A1304" s="306" t="str">
        <f>IF(B1304=1,A1263,"")</f>
        <v/>
      </c>
      <c r="B1304" s="43" t="str">
        <f t="shared" si="89"/>
        <v/>
      </c>
      <c r="C1304" s="169">
        <f>CAD!$F$22</f>
        <v>0</v>
      </c>
      <c r="D1304" s="41">
        <v>0</v>
      </c>
      <c r="E1304" s="41">
        <v>0</v>
      </c>
      <c r="F1304" s="41">
        <v>0</v>
      </c>
      <c r="G1304" s="41">
        <v>0</v>
      </c>
      <c r="H1304" s="41">
        <v>0</v>
      </c>
      <c r="I1304" s="41">
        <v>0</v>
      </c>
      <c r="J1304" s="41">
        <v>0</v>
      </c>
      <c r="K1304" s="41">
        <v>0</v>
      </c>
      <c r="L1304" s="41">
        <v>0</v>
      </c>
      <c r="M1304" s="41">
        <v>0</v>
      </c>
      <c r="N1304" s="41">
        <v>0</v>
      </c>
      <c r="O1304" s="41">
        <v>0</v>
      </c>
      <c r="P1304" s="50">
        <f t="shared" si="90"/>
        <v>0</v>
      </c>
    </row>
    <row r="1305" spans="1:16" hidden="1" x14ac:dyDescent="0.25">
      <c r="A1305" s="306" t="str">
        <f>IF(B1305=1,A1263,"")</f>
        <v/>
      </c>
      <c r="B1305" s="43" t="str">
        <f t="shared" si="89"/>
        <v/>
      </c>
      <c r="C1305" s="169">
        <f>CAD!$F$23</f>
        <v>0</v>
      </c>
      <c r="D1305" s="41">
        <v>0</v>
      </c>
      <c r="E1305" s="41">
        <v>0</v>
      </c>
      <c r="F1305" s="41">
        <v>0</v>
      </c>
      <c r="G1305" s="41">
        <v>0</v>
      </c>
      <c r="H1305" s="41">
        <v>0</v>
      </c>
      <c r="I1305" s="41">
        <v>0</v>
      </c>
      <c r="J1305" s="41">
        <v>0</v>
      </c>
      <c r="K1305" s="41">
        <v>0</v>
      </c>
      <c r="L1305" s="41">
        <v>0</v>
      </c>
      <c r="M1305" s="41">
        <v>0</v>
      </c>
      <c r="N1305" s="41">
        <v>0</v>
      </c>
      <c r="O1305" s="41">
        <v>0</v>
      </c>
      <c r="P1305" s="50">
        <f t="shared" si="90"/>
        <v>0</v>
      </c>
    </row>
    <row r="1306" spans="1:16" hidden="1" x14ac:dyDescent="0.25">
      <c r="A1306" s="306" t="str">
        <f>IF(B1306=1,A1263,"")</f>
        <v/>
      </c>
      <c r="B1306" s="43" t="str">
        <f t="shared" si="89"/>
        <v/>
      </c>
      <c r="C1306" s="169">
        <f>CAD!$F$24</f>
        <v>0</v>
      </c>
      <c r="D1306" s="41">
        <v>0</v>
      </c>
      <c r="E1306" s="41">
        <v>0</v>
      </c>
      <c r="F1306" s="41">
        <v>0</v>
      </c>
      <c r="G1306" s="41">
        <v>0</v>
      </c>
      <c r="H1306" s="41">
        <v>0</v>
      </c>
      <c r="I1306" s="41">
        <v>0</v>
      </c>
      <c r="J1306" s="41">
        <v>0</v>
      </c>
      <c r="K1306" s="41">
        <v>0</v>
      </c>
      <c r="L1306" s="41">
        <v>0</v>
      </c>
      <c r="M1306" s="41">
        <v>0</v>
      </c>
      <c r="N1306" s="41">
        <v>0</v>
      </c>
      <c r="O1306" s="41">
        <v>0</v>
      </c>
      <c r="P1306" s="50">
        <f t="shared" si="90"/>
        <v>0</v>
      </c>
    </row>
    <row r="1307" spans="1:16" hidden="1" x14ac:dyDescent="0.25">
      <c r="A1307" s="306" t="str">
        <f>IF(B1307=1,A1263,"")</f>
        <v/>
      </c>
      <c r="B1307" s="43" t="str">
        <f t="shared" si="89"/>
        <v/>
      </c>
      <c r="C1307" s="169">
        <f>CAD!$F$25</f>
        <v>0</v>
      </c>
      <c r="D1307" s="41">
        <v>0</v>
      </c>
      <c r="E1307" s="41">
        <v>0</v>
      </c>
      <c r="F1307" s="41">
        <v>0</v>
      </c>
      <c r="G1307" s="41">
        <v>0</v>
      </c>
      <c r="H1307" s="41">
        <v>0</v>
      </c>
      <c r="I1307" s="41">
        <v>0</v>
      </c>
      <c r="J1307" s="41">
        <v>0</v>
      </c>
      <c r="K1307" s="41">
        <v>0</v>
      </c>
      <c r="L1307" s="41">
        <v>0</v>
      </c>
      <c r="M1307" s="41">
        <v>0</v>
      </c>
      <c r="N1307" s="41">
        <v>0</v>
      </c>
      <c r="O1307" s="41">
        <v>0</v>
      </c>
      <c r="P1307" s="50">
        <f t="shared" si="90"/>
        <v>0</v>
      </c>
    </row>
    <row r="1308" spans="1:16" hidden="1" x14ac:dyDescent="0.25">
      <c r="A1308" s="306" t="str">
        <f>IF(B1308=1,A1263,"")</f>
        <v/>
      </c>
      <c r="B1308" s="43" t="str">
        <f t="shared" si="89"/>
        <v/>
      </c>
      <c r="C1308" s="169">
        <f>CAD!$F$26</f>
        <v>0</v>
      </c>
      <c r="D1308" s="41">
        <v>0</v>
      </c>
      <c r="E1308" s="41">
        <v>0</v>
      </c>
      <c r="F1308" s="41">
        <v>0</v>
      </c>
      <c r="G1308" s="41">
        <v>0</v>
      </c>
      <c r="H1308" s="41">
        <v>0</v>
      </c>
      <c r="I1308" s="41">
        <v>0</v>
      </c>
      <c r="J1308" s="41">
        <v>0</v>
      </c>
      <c r="K1308" s="41">
        <v>0</v>
      </c>
      <c r="L1308" s="41">
        <v>0</v>
      </c>
      <c r="M1308" s="41">
        <v>0</v>
      </c>
      <c r="N1308" s="41">
        <v>0</v>
      </c>
      <c r="O1308" s="41">
        <v>0</v>
      </c>
      <c r="P1308" s="50">
        <f t="shared" si="90"/>
        <v>0</v>
      </c>
    </row>
    <row r="1309" spans="1:16" hidden="1" x14ac:dyDescent="0.25">
      <c r="A1309" s="306" t="str">
        <f>IF(B1309=1,A1263,"")</f>
        <v/>
      </c>
      <c r="B1309" s="43" t="str">
        <f t="shared" si="89"/>
        <v/>
      </c>
      <c r="C1309" s="169">
        <f>CAD!$F$27</f>
        <v>0</v>
      </c>
      <c r="D1309" s="41">
        <v>0</v>
      </c>
      <c r="E1309" s="41">
        <v>0</v>
      </c>
      <c r="F1309" s="41">
        <v>0</v>
      </c>
      <c r="G1309" s="41">
        <v>0</v>
      </c>
      <c r="H1309" s="41">
        <v>0</v>
      </c>
      <c r="I1309" s="41">
        <v>0</v>
      </c>
      <c r="J1309" s="41">
        <v>0</v>
      </c>
      <c r="K1309" s="41">
        <v>0</v>
      </c>
      <c r="L1309" s="41">
        <v>0</v>
      </c>
      <c r="M1309" s="41">
        <v>0</v>
      </c>
      <c r="N1309" s="41">
        <v>0</v>
      </c>
      <c r="O1309" s="41">
        <v>0</v>
      </c>
      <c r="P1309" s="50">
        <f t="shared" si="90"/>
        <v>0</v>
      </c>
    </row>
    <row r="1310" spans="1:16" hidden="1" x14ac:dyDescent="0.25">
      <c r="A1310" s="306" t="str">
        <f>IF(B1310=1,A1263,"")</f>
        <v/>
      </c>
      <c r="B1310" s="43" t="str">
        <f t="shared" si="89"/>
        <v/>
      </c>
      <c r="C1310" s="169">
        <f>CAD!$F$28</f>
        <v>0</v>
      </c>
      <c r="D1310" s="41">
        <v>0</v>
      </c>
      <c r="E1310" s="41">
        <v>0</v>
      </c>
      <c r="F1310" s="41">
        <v>0</v>
      </c>
      <c r="G1310" s="41">
        <v>0</v>
      </c>
      <c r="H1310" s="41">
        <v>0</v>
      </c>
      <c r="I1310" s="41">
        <v>0</v>
      </c>
      <c r="J1310" s="41">
        <v>0</v>
      </c>
      <c r="K1310" s="41">
        <v>0</v>
      </c>
      <c r="L1310" s="41">
        <v>0</v>
      </c>
      <c r="M1310" s="41">
        <v>0</v>
      </c>
      <c r="N1310" s="41">
        <v>0</v>
      </c>
      <c r="O1310" s="41">
        <v>0</v>
      </c>
      <c r="P1310" s="50">
        <f t="shared" si="90"/>
        <v>0</v>
      </c>
    </row>
    <row r="1311" spans="1:16" hidden="1" x14ac:dyDescent="0.25">
      <c r="A1311" s="306" t="str">
        <f>IF(B1311=1,A1263,"")</f>
        <v/>
      </c>
      <c r="B1311" s="43" t="str">
        <f t="shared" si="89"/>
        <v/>
      </c>
      <c r="C1311" s="169">
        <f>CAD!$F$29</f>
        <v>0</v>
      </c>
      <c r="D1311" s="41">
        <v>0</v>
      </c>
      <c r="E1311" s="41">
        <v>0</v>
      </c>
      <c r="F1311" s="41">
        <v>0</v>
      </c>
      <c r="G1311" s="41">
        <v>0</v>
      </c>
      <c r="H1311" s="41">
        <v>0</v>
      </c>
      <c r="I1311" s="41">
        <v>0</v>
      </c>
      <c r="J1311" s="41">
        <v>0</v>
      </c>
      <c r="K1311" s="41">
        <v>0</v>
      </c>
      <c r="L1311" s="41">
        <v>0</v>
      </c>
      <c r="M1311" s="41">
        <v>0</v>
      </c>
      <c r="N1311" s="41">
        <v>0</v>
      </c>
      <c r="O1311" s="41">
        <v>0</v>
      </c>
      <c r="P1311" s="50">
        <f t="shared" si="90"/>
        <v>0</v>
      </c>
    </row>
    <row r="1312" spans="1:16" hidden="1" x14ac:dyDescent="0.25">
      <c r="A1312" s="306" t="str">
        <f>IF(B1312=1,A1263,"")</f>
        <v/>
      </c>
      <c r="B1312" s="43" t="str">
        <f t="shared" si="89"/>
        <v/>
      </c>
      <c r="C1312" s="169">
        <f>CAD!$F$30</f>
        <v>0</v>
      </c>
      <c r="D1312" s="41">
        <v>0</v>
      </c>
      <c r="E1312" s="41">
        <v>0</v>
      </c>
      <c r="F1312" s="41">
        <v>0</v>
      </c>
      <c r="G1312" s="41">
        <v>0</v>
      </c>
      <c r="H1312" s="41">
        <v>0</v>
      </c>
      <c r="I1312" s="41">
        <v>0</v>
      </c>
      <c r="J1312" s="41">
        <v>0</v>
      </c>
      <c r="K1312" s="41">
        <v>0</v>
      </c>
      <c r="L1312" s="41">
        <v>0</v>
      </c>
      <c r="M1312" s="41">
        <v>0</v>
      </c>
      <c r="N1312" s="41">
        <v>0</v>
      </c>
      <c r="O1312" s="41">
        <v>0</v>
      </c>
      <c r="P1312" s="50">
        <f t="shared" si="90"/>
        <v>0</v>
      </c>
    </row>
    <row r="1313" spans="1:20" hidden="1" x14ac:dyDescent="0.25">
      <c r="A1313" s="306" t="str">
        <f>IF(B1313=1,A1263,"")</f>
        <v/>
      </c>
      <c r="B1313" s="43" t="str">
        <f t="shared" si="89"/>
        <v/>
      </c>
      <c r="C1313" s="169">
        <f>CAD!$F$31</f>
        <v>0</v>
      </c>
      <c r="D1313" s="41">
        <v>0</v>
      </c>
      <c r="E1313" s="41">
        <v>0</v>
      </c>
      <c r="F1313" s="41">
        <v>0</v>
      </c>
      <c r="G1313" s="41">
        <v>0</v>
      </c>
      <c r="H1313" s="41">
        <v>0</v>
      </c>
      <c r="I1313" s="41">
        <v>0</v>
      </c>
      <c r="J1313" s="41">
        <v>0</v>
      </c>
      <c r="K1313" s="41">
        <v>0</v>
      </c>
      <c r="L1313" s="41">
        <v>0</v>
      </c>
      <c r="M1313" s="41">
        <v>0</v>
      </c>
      <c r="N1313" s="41">
        <v>0</v>
      </c>
      <c r="O1313" s="41">
        <v>0</v>
      </c>
      <c r="P1313" s="50">
        <f t="shared" si="90"/>
        <v>0</v>
      </c>
      <c r="T1313" s="9"/>
    </row>
    <row r="1314" spans="1:20" hidden="1" x14ac:dyDescent="0.25">
      <c r="A1314" s="306">
        <f>A1263</f>
        <v>2040</v>
      </c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84"/>
    </row>
    <row r="1315" spans="1:20" ht="15.75" hidden="1" thickBot="1" x14ac:dyDescent="0.3">
      <c r="A1315" s="306">
        <f>A1263</f>
        <v>2040</v>
      </c>
      <c r="C1315" s="170" t="s">
        <v>208</v>
      </c>
      <c r="D1315" s="171">
        <f>PREV_D!D1243</f>
        <v>0</v>
      </c>
      <c r="E1315" s="171">
        <f>PREV_D!E1243</f>
        <v>0</v>
      </c>
      <c r="F1315" s="171">
        <f>PREV_D!F1243</f>
        <v>0</v>
      </c>
      <c r="G1315" s="171">
        <f>PREV_D!G1243</f>
        <v>0</v>
      </c>
      <c r="H1315" s="171">
        <f>PREV_D!H1243</f>
        <v>0</v>
      </c>
      <c r="I1315" s="171">
        <f>PREV_D!I1243</f>
        <v>0</v>
      </c>
      <c r="J1315" s="171">
        <f>PREV_D!J1243</f>
        <v>0</v>
      </c>
      <c r="K1315" s="171">
        <f>PREV_D!K1243</f>
        <v>0</v>
      </c>
      <c r="L1315" s="171">
        <f>PREV_D!L1243</f>
        <v>0</v>
      </c>
      <c r="M1315" s="171">
        <f>PREV_D!M1243</f>
        <v>0</v>
      </c>
      <c r="N1315" s="171">
        <f>PREV_D!N1243</f>
        <v>0</v>
      </c>
      <c r="O1315" s="171">
        <f>PREV_D!O1243</f>
        <v>0</v>
      </c>
      <c r="P1315" s="172">
        <f>SUM(D1315:O1315)</f>
        <v>0</v>
      </c>
    </row>
    <row r="1316" spans="1:20" hidden="1" x14ac:dyDescent="0.25">
      <c r="A1316" s="306">
        <f>A1263</f>
        <v>2040</v>
      </c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84"/>
    </row>
    <row r="1317" spans="1:20" hidden="1" x14ac:dyDescent="0.25">
      <c r="A1317" s="306">
        <f>A1263</f>
        <v>2040</v>
      </c>
      <c r="C1317" s="173" t="s">
        <v>209</v>
      </c>
      <c r="D1317" s="174">
        <f>D1263-D1315</f>
        <v>0</v>
      </c>
      <c r="E1317" s="174">
        <f t="shared" ref="E1317:P1317" si="91">E1263-E1315</f>
        <v>0</v>
      </c>
      <c r="F1317" s="174">
        <f t="shared" si="91"/>
        <v>0</v>
      </c>
      <c r="G1317" s="174">
        <f t="shared" si="91"/>
        <v>0</v>
      </c>
      <c r="H1317" s="174">
        <f t="shared" si="91"/>
        <v>0</v>
      </c>
      <c r="I1317" s="174">
        <f t="shared" si="91"/>
        <v>0</v>
      </c>
      <c r="J1317" s="174">
        <f t="shared" si="91"/>
        <v>0</v>
      </c>
      <c r="K1317" s="174">
        <f t="shared" si="91"/>
        <v>0</v>
      </c>
      <c r="L1317" s="174">
        <f t="shared" si="91"/>
        <v>0</v>
      </c>
      <c r="M1317" s="174">
        <f t="shared" si="91"/>
        <v>0</v>
      </c>
      <c r="N1317" s="174">
        <f t="shared" si="91"/>
        <v>0</v>
      </c>
      <c r="O1317" s="174">
        <f t="shared" si="91"/>
        <v>0</v>
      </c>
      <c r="P1317" s="175">
        <f t="shared" si="91"/>
        <v>0</v>
      </c>
    </row>
    <row r="1318" spans="1:20" hidden="1" x14ac:dyDescent="0.25">
      <c r="A1318" s="306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20" hidden="1" x14ac:dyDescent="0.25">
      <c r="A1319" s="306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20" ht="15" hidden="1" customHeight="1" thickBot="1" x14ac:dyDescent="0.3">
      <c r="A1320" s="306">
        <f>A1263+1</f>
        <v>2041</v>
      </c>
      <c r="C1320" s="166" t="s">
        <v>207</v>
      </c>
      <c r="D1320" s="167">
        <f t="shared" ref="D1320:P1320" si="92">SUM(D1321:D1370)</f>
        <v>0</v>
      </c>
      <c r="E1320" s="167">
        <f t="shared" si="92"/>
        <v>0</v>
      </c>
      <c r="F1320" s="167">
        <f t="shared" si="92"/>
        <v>0</v>
      </c>
      <c r="G1320" s="167">
        <f t="shared" si="92"/>
        <v>0</v>
      </c>
      <c r="H1320" s="167">
        <f t="shared" si="92"/>
        <v>0</v>
      </c>
      <c r="I1320" s="167">
        <f t="shared" si="92"/>
        <v>0</v>
      </c>
      <c r="J1320" s="167">
        <f t="shared" si="92"/>
        <v>0</v>
      </c>
      <c r="K1320" s="167">
        <f t="shared" si="92"/>
        <v>0</v>
      </c>
      <c r="L1320" s="167">
        <f t="shared" si="92"/>
        <v>0</v>
      </c>
      <c r="M1320" s="167">
        <f t="shared" si="92"/>
        <v>0</v>
      </c>
      <c r="N1320" s="167">
        <f t="shared" si="92"/>
        <v>0</v>
      </c>
      <c r="O1320" s="167">
        <f t="shared" si="92"/>
        <v>0</v>
      </c>
      <c r="P1320" s="167">
        <f t="shared" si="92"/>
        <v>0</v>
      </c>
    </row>
    <row r="1321" spans="1:20" hidden="1" x14ac:dyDescent="0.25">
      <c r="A1321" s="306">
        <f>IF(B1321=1,A1320,"")</f>
        <v>2041</v>
      </c>
      <c r="B1321" s="43">
        <f>IF(C1321&lt;&gt;0,1,"")</f>
        <v>1</v>
      </c>
      <c r="C1321" s="168" t="str">
        <f>CAD!$D$7</f>
        <v>SALÁRIOS</v>
      </c>
      <c r="D1321" s="42">
        <v>0</v>
      </c>
      <c r="E1321" s="42">
        <v>0</v>
      </c>
      <c r="F1321" s="42">
        <v>0</v>
      </c>
      <c r="G1321" s="42">
        <v>0</v>
      </c>
      <c r="H1321" s="42">
        <v>0</v>
      </c>
      <c r="I1321" s="42">
        <v>0</v>
      </c>
      <c r="J1321" s="42">
        <v>0</v>
      </c>
      <c r="K1321" s="42">
        <v>0</v>
      </c>
      <c r="L1321" s="42">
        <v>0</v>
      </c>
      <c r="M1321" s="42">
        <v>0</v>
      </c>
      <c r="N1321" s="42">
        <v>0</v>
      </c>
      <c r="O1321" s="42">
        <v>0</v>
      </c>
      <c r="P1321" s="115">
        <f>SUM(D1321:O1321)</f>
        <v>0</v>
      </c>
    </row>
    <row r="1322" spans="1:20" hidden="1" x14ac:dyDescent="0.25">
      <c r="A1322" s="306">
        <f>IF(B1322=1,A1320,"")</f>
        <v>2041</v>
      </c>
      <c r="B1322" s="43">
        <f t="shared" ref="B1322:B1370" si="93">IF(C1322&lt;&gt;0,1,"")</f>
        <v>1</v>
      </c>
      <c r="C1322" s="168" t="str">
        <f>CAD!$D$8</f>
        <v>RELATÓRIOS</v>
      </c>
      <c r="D1322" s="42">
        <v>0</v>
      </c>
      <c r="E1322" s="42">
        <v>0</v>
      </c>
      <c r="F1322" s="42">
        <v>0</v>
      </c>
      <c r="G1322" s="42">
        <v>0</v>
      </c>
      <c r="H1322" s="42">
        <v>0</v>
      </c>
      <c r="I1322" s="42">
        <v>0</v>
      </c>
      <c r="J1322" s="42">
        <v>0</v>
      </c>
      <c r="K1322" s="42">
        <v>0</v>
      </c>
      <c r="L1322" s="42">
        <v>0</v>
      </c>
      <c r="M1322" s="42">
        <v>0</v>
      </c>
      <c r="N1322" s="42">
        <v>0</v>
      </c>
      <c r="O1322" s="42">
        <v>0</v>
      </c>
      <c r="P1322" s="50">
        <f t="shared" ref="P1322:P1370" si="94">SUM(D1322:O1322)</f>
        <v>0</v>
      </c>
    </row>
    <row r="1323" spans="1:20" hidden="1" x14ac:dyDescent="0.25">
      <c r="A1323" s="306">
        <f>IF(B1323=1,A1320,"")</f>
        <v>2041</v>
      </c>
      <c r="B1323" s="43">
        <f t="shared" si="93"/>
        <v>1</v>
      </c>
      <c r="C1323" s="169" t="str">
        <f>CAD!$D$9</f>
        <v>HORAS EXTRAS</v>
      </c>
      <c r="D1323" s="41">
        <v>0</v>
      </c>
      <c r="E1323" s="41">
        <v>0</v>
      </c>
      <c r="F1323" s="41">
        <v>0</v>
      </c>
      <c r="G1323" s="41">
        <v>0</v>
      </c>
      <c r="H1323" s="41">
        <v>0</v>
      </c>
      <c r="I1323" s="41">
        <v>0</v>
      </c>
      <c r="J1323" s="41">
        <v>0</v>
      </c>
      <c r="K1323" s="41">
        <v>0</v>
      </c>
      <c r="L1323" s="41">
        <v>0</v>
      </c>
      <c r="M1323" s="41">
        <v>0</v>
      </c>
      <c r="N1323" s="41">
        <v>0</v>
      </c>
      <c r="O1323" s="41">
        <v>0</v>
      </c>
      <c r="P1323" s="50">
        <f t="shared" si="94"/>
        <v>0</v>
      </c>
    </row>
    <row r="1324" spans="1:20" hidden="1" x14ac:dyDescent="0.25">
      <c r="A1324" s="306">
        <f>IF(B1324=1,A1320,"")</f>
        <v>2041</v>
      </c>
      <c r="B1324" s="43">
        <f t="shared" si="93"/>
        <v>1</v>
      </c>
      <c r="C1324" s="169" t="str">
        <f>CAD!$D$10</f>
        <v>OUTROS</v>
      </c>
      <c r="D1324" s="41">
        <v>0</v>
      </c>
      <c r="E1324" s="41">
        <v>0</v>
      </c>
      <c r="F1324" s="41">
        <v>0</v>
      </c>
      <c r="G1324" s="41">
        <v>0</v>
      </c>
      <c r="H1324" s="41">
        <v>0</v>
      </c>
      <c r="I1324" s="41">
        <v>0</v>
      </c>
      <c r="J1324" s="41">
        <v>0</v>
      </c>
      <c r="K1324" s="41">
        <v>0</v>
      </c>
      <c r="L1324" s="41">
        <v>0</v>
      </c>
      <c r="M1324" s="41">
        <v>0</v>
      </c>
      <c r="N1324" s="41">
        <v>0</v>
      </c>
      <c r="O1324" s="41">
        <v>0</v>
      </c>
      <c r="P1324" s="50">
        <f t="shared" si="94"/>
        <v>0</v>
      </c>
    </row>
    <row r="1325" spans="1:20" hidden="1" x14ac:dyDescent="0.25">
      <c r="A1325" s="306">
        <f>IF(B1325=1,A1320,"")</f>
        <v>2041</v>
      </c>
      <c r="B1325" s="43">
        <f t="shared" si="93"/>
        <v>1</v>
      </c>
      <c r="C1325" s="169" t="str">
        <f>CAD!$D$11</f>
        <v>ALUGUÉIS</v>
      </c>
      <c r="D1325" s="41">
        <v>0</v>
      </c>
      <c r="E1325" s="41">
        <v>0</v>
      </c>
      <c r="F1325" s="41">
        <v>0</v>
      </c>
      <c r="G1325" s="41">
        <v>0</v>
      </c>
      <c r="H1325" s="41">
        <v>0</v>
      </c>
      <c r="I1325" s="41">
        <v>0</v>
      </c>
      <c r="J1325" s="41">
        <v>0</v>
      </c>
      <c r="K1325" s="41">
        <v>0</v>
      </c>
      <c r="L1325" s="41">
        <v>0</v>
      </c>
      <c r="M1325" s="41">
        <v>0</v>
      </c>
      <c r="N1325" s="41">
        <v>0</v>
      </c>
      <c r="O1325" s="41">
        <v>0</v>
      </c>
      <c r="P1325" s="50">
        <f t="shared" si="94"/>
        <v>0</v>
      </c>
    </row>
    <row r="1326" spans="1:20" hidden="1" x14ac:dyDescent="0.25">
      <c r="A1326" s="306">
        <f>IF(B1326=1,A1320,"")</f>
        <v>2041</v>
      </c>
      <c r="B1326" s="43">
        <f t="shared" si="93"/>
        <v>1</v>
      </c>
      <c r="C1326" s="169" t="str">
        <f>CAD!$D$12</f>
        <v>VENDA DE IMÓVEIS</v>
      </c>
      <c r="D1326" s="41">
        <v>0</v>
      </c>
      <c r="E1326" s="41">
        <v>0</v>
      </c>
      <c r="F1326" s="41">
        <v>0</v>
      </c>
      <c r="G1326" s="41">
        <v>0</v>
      </c>
      <c r="H1326" s="41">
        <v>0</v>
      </c>
      <c r="I1326" s="41">
        <v>0</v>
      </c>
      <c r="J1326" s="41">
        <v>0</v>
      </c>
      <c r="K1326" s="41">
        <v>0</v>
      </c>
      <c r="L1326" s="41">
        <v>0</v>
      </c>
      <c r="M1326" s="41">
        <v>0</v>
      </c>
      <c r="N1326" s="41">
        <v>0</v>
      </c>
      <c r="O1326" s="41">
        <v>0</v>
      </c>
      <c r="P1326" s="50">
        <f t="shared" si="94"/>
        <v>0</v>
      </c>
    </row>
    <row r="1327" spans="1:20" hidden="1" x14ac:dyDescent="0.25">
      <c r="A1327" s="306">
        <f>IF(B1327=1,A1320,"")</f>
        <v>2041</v>
      </c>
      <c r="B1327" s="43">
        <f t="shared" si="93"/>
        <v>1</v>
      </c>
      <c r="C1327" s="169" t="str">
        <f>CAD!$D$13</f>
        <v>13º SALÁRIO</v>
      </c>
      <c r="D1327" s="41">
        <v>0</v>
      </c>
      <c r="E1327" s="41">
        <v>0</v>
      </c>
      <c r="F1327" s="41">
        <v>0</v>
      </c>
      <c r="G1327" s="41">
        <v>0</v>
      </c>
      <c r="H1327" s="41">
        <v>0</v>
      </c>
      <c r="I1327" s="41">
        <v>0</v>
      </c>
      <c r="J1327" s="41">
        <v>0</v>
      </c>
      <c r="K1327" s="41">
        <v>0</v>
      </c>
      <c r="L1327" s="41">
        <v>0</v>
      </c>
      <c r="M1327" s="41">
        <v>0</v>
      </c>
      <c r="N1327" s="41">
        <v>0</v>
      </c>
      <c r="O1327" s="41">
        <v>0</v>
      </c>
      <c r="P1327" s="50">
        <f t="shared" si="94"/>
        <v>0</v>
      </c>
    </row>
    <row r="1328" spans="1:20" hidden="1" x14ac:dyDescent="0.25">
      <c r="A1328" s="306">
        <f>IF(B1328=1,A1320,"")</f>
        <v>2041</v>
      </c>
      <c r="B1328" s="43">
        <f t="shared" si="93"/>
        <v>1</v>
      </c>
      <c r="C1328" s="169" t="str">
        <f>CAD!$D$14</f>
        <v>FÉRIAS</v>
      </c>
      <c r="D1328" s="41">
        <v>0</v>
      </c>
      <c r="E1328" s="41">
        <v>0</v>
      </c>
      <c r="F1328" s="41">
        <v>0</v>
      </c>
      <c r="G1328" s="41">
        <v>0</v>
      </c>
      <c r="H1328" s="41">
        <v>0</v>
      </c>
      <c r="I1328" s="41">
        <v>0</v>
      </c>
      <c r="J1328" s="41">
        <v>0</v>
      </c>
      <c r="K1328" s="41">
        <v>0</v>
      </c>
      <c r="L1328" s="41">
        <v>0</v>
      </c>
      <c r="M1328" s="41">
        <v>0</v>
      </c>
      <c r="N1328" s="41">
        <v>0</v>
      </c>
      <c r="O1328" s="41">
        <v>0</v>
      </c>
      <c r="P1328" s="50">
        <f t="shared" si="94"/>
        <v>0</v>
      </c>
    </row>
    <row r="1329" spans="1:16" hidden="1" x14ac:dyDescent="0.25">
      <c r="A1329" s="306">
        <f>IF(B1329=1,A1320,"")</f>
        <v>2041</v>
      </c>
      <c r="B1329" s="43">
        <f t="shared" si="93"/>
        <v>1</v>
      </c>
      <c r="C1329" s="169" t="str">
        <f>CAD!$D$15</f>
        <v>RENDIMENTOS</v>
      </c>
      <c r="D1329" s="41">
        <v>0</v>
      </c>
      <c r="E1329" s="41">
        <v>0</v>
      </c>
      <c r="F1329" s="41">
        <v>0</v>
      </c>
      <c r="G1329" s="41">
        <v>0</v>
      </c>
      <c r="H1329" s="41">
        <v>0</v>
      </c>
      <c r="I1329" s="41">
        <v>0</v>
      </c>
      <c r="J1329" s="41">
        <v>0</v>
      </c>
      <c r="K1329" s="41">
        <v>0</v>
      </c>
      <c r="L1329" s="41">
        <v>0</v>
      </c>
      <c r="M1329" s="41">
        <v>0</v>
      </c>
      <c r="N1329" s="41">
        <v>0</v>
      </c>
      <c r="O1329" s="41">
        <v>0</v>
      </c>
      <c r="P1329" s="50">
        <f t="shared" si="94"/>
        <v>0</v>
      </c>
    </row>
    <row r="1330" spans="1:16" hidden="1" x14ac:dyDescent="0.25">
      <c r="A1330" s="306" t="str">
        <f>IF(B1330=1,A1320,"")</f>
        <v/>
      </c>
      <c r="B1330" s="43" t="str">
        <f t="shared" si="93"/>
        <v/>
      </c>
      <c r="C1330" s="169">
        <f>CAD!$D$16</f>
        <v>0</v>
      </c>
      <c r="D1330" s="41">
        <v>0</v>
      </c>
      <c r="E1330" s="41">
        <v>0</v>
      </c>
      <c r="F1330" s="41">
        <v>0</v>
      </c>
      <c r="G1330" s="41">
        <v>0</v>
      </c>
      <c r="H1330" s="41">
        <v>0</v>
      </c>
      <c r="I1330" s="41">
        <v>0</v>
      </c>
      <c r="J1330" s="41">
        <v>0</v>
      </c>
      <c r="K1330" s="41">
        <v>0</v>
      </c>
      <c r="L1330" s="41">
        <v>0</v>
      </c>
      <c r="M1330" s="41">
        <v>0</v>
      </c>
      <c r="N1330" s="41">
        <v>0</v>
      </c>
      <c r="O1330" s="41">
        <v>0</v>
      </c>
      <c r="P1330" s="50">
        <f t="shared" si="94"/>
        <v>0</v>
      </c>
    </row>
    <row r="1331" spans="1:16" hidden="1" x14ac:dyDescent="0.25">
      <c r="A1331" s="306" t="str">
        <f>IF(B1331=1,A1320,"")</f>
        <v/>
      </c>
      <c r="B1331" s="43" t="str">
        <f t="shared" si="93"/>
        <v/>
      </c>
      <c r="C1331" s="169">
        <f>CAD!$D$17</f>
        <v>0</v>
      </c>
      <c r="D1331" s="41">
        <v>0</v>
      </c>
      <c r="E1331" s="41">
        <v>0</v>
      </c>
      <c r="F1331" s="41">
        <v>0</v>
      </c>
      <c r="G1331" s="41">
        <v>0</v>
      </c>
      <c r="H1331" s="41">
        <v>0</v>
      </c>
      <c r="I1331" s="41">
        <v>0</v>
      </c>
      <c r="J1331" s="41">
        <v>0</v>
      </c>
      <c r="K1331" s="41">
        <v>0</v>
      </c>
      <c r="L1331" s="41">
        <v>0</v>
      </c>
      <c r="M1331" s="41">
        <v>0</v>
      </c>
      <c r="N1331" s="41">
        <v>0</v>
      </c>
      <c r="O1331" s="41">
        <v>0</v>
      </c>
      <c r="P1331" s="50">
        <f t="shared" si="94"/>
        <v>0</v>
      </c>
    </row>
    <row r="1332" spans="1:16" hidden="1" x14ac:dyDescent="0.25">
      <c r="A1332" s="306" t="str">
        <f>IF(B1332=1,A1320,"")</f>
        <v/>
      </c>
      <c r="B1332" s="43" t="str">
        <f t="shared" si="93"/>
        <v/>
      </c>
      <c r="C1332" s="169">
        <f>CAD!$D$18</f>
        <v>0</v>
      </c>
      <c r="D1332" s="41">
        <v>0</v>
      </c>
      <c r="E1332" s="41">
        <v>0</v>
      </c>
      <c r="F1332" s="41">
        <v>0</v>
      </c>
      <c r="G1332" s="41">
        <v>0</v>
      </c>
      <c r="H1332" s="41">
        <v>0</v>
      </c>
      <c r="I1332" s="41">
        <v>0</v>
      </c>
      <c r="J1332" s="41">
        <v>0</v>
      </c>
      <c r="K1332" s="41">
        <v>0</v>
      </c>
      <c r="L1332" s="41">
        <v>0</v>
      </c>
      <c r="M1332" s="41">
        <v>0</v>
      </c>
      <c r="N1332" s="41">
        <v>0</v>
      </c>
      <c r="O1332" s="41">
        <v>0</v>
      </c>
      <c r="P1332" s="50">
        <f t="shared" si="94"/>
        <v>0</v>
      </c>
    </row>
    <row r="1333" spans="1:16" hidden="1" x14ac:dyDescent="0.25">
      <c r="A1333" s="306" t="str">
        <f>IF(B1333=1,A1320,"")</f>
        <v/>
      </c>
      <c r="B1333" s="43" t="str">
        <f t="shared" si="93"/>
        <v/>
      </c>
      <c r="C1333" s="169">
        <f>CAD!$D$19</f>
        <v>0</v>
      </c>
      <c r="D1333" s="41">
        <v>0</v>
      </c>
      <c r="E1333" s="41">
        <v>0</v>
      </c>
      <c r="F1333" s="41">
        <v>0</v>
      </c>
      <c r="G1333" s="41">
        <v>0</v>
      </c>
      <c r="H1333" s="41">
        <v>0</v>
      </c>
      <c r="I1333" s="41">
        <v>0</v>
      </c>
      <c r="J1333" s="41">
        <v>0</v>
      </c>
      <c r="K1333" s="41">
        <v>0</v>
      </c>
      <c r="L1333" s="41">
        <v>0</v>
      </c>
      <c r="M1333" s="41">
        <v>0</v>
      </c>
      <c r="N1333" s="41">
        <v>0</v>
      </c>
      <c r="O1333" s="41">
        <v>0</v>
      </c>
      <c r="P1333" s="50">
        <f t="shared" si="94"/>
        <v>0</v>
      </c>
    </row>
    <row r="1334" spans="1:16" hidden="1" x14ac:dyDescent="0.25">
      <c r="A1334" s="306" t="str">
        <f>IF(B1334=1,A1320,"")</f>
        <v/>
      </c>
      <c r="B1334" s="43" t="str">
        <f t="shared" si="93"/>
        <v/>
      </c>
      <c r="C1334" s="169">
        <f>CAD!$D$20</f>
        <v>0</v>
      </c>
      <c r="D1334" s="41">
        <v>0</v>
      </c>
      <c r="E1334" s="41">
        <v>0</v>
      </c>
      <c r="F1334" s="41">
        <v>0</v>
      </c>
      <c r="G1334" s="41">
        <v>0</v>
      </c>
      <c r="H1334" s="41">
        <v>0</v>
      </c>
      <c r="I1334" s="41">
        <v>0</v>
      </c>
      <c r="J1334" s="41">
        <v>0</v>
      </c>
      <c r="K1334" s="41">
        <v>0</v>
      </c>
      <c r="L1334" s="41">
        <v>0</v>
      </c>
      <c r="M1334" s="41">
        <v>0</v>
      </c>
      <c r="N1334" s="41">
        <v>0</v>
      </c>
      <c r="O1334" s="41">
        <v>0</v>
      </c>
      <c r="P1334" s="50">
        <f t="shared" si="94"/>
        <v>0</v>
      </c>
    </row>
    <row r="1335" spans="1:16" hidden="1" x14ac:dyDescent="0.25">
      <c r="A1335" s="306" t="str">
        <f>IF(B1335=1,A1320,"")</f>
        <v/>
      </c>
      <c r="B1335" s="43" t="str">
        <f t="shared" si="93"/>
        <v/>
      </c>
      <c r="C1335" s="169">
        <f>CAD!$D$21</f>
        <v>0</v>
      </c>
      <c r="D1335" s="41">
        <v>0</v>
      </c>
      <c r="E1335" s="41">
        <v>0</v>
      </c>
      <c r="F1335" s="41">
        <v>0</v>
      </c>
      <c r="G1335" s="41">
        <v>0</v>
      </c>
      <c r="H1335" s="41">
        <v>0</v>
      </c>
      <c r="I1335" s="41">
        <v>0</v>
      </c>
      <c r="J1335" s="41">
        <v>0</v>
      </c>
      <c r="K1335" s="41">
        <v>0</v>
      </c>
      <c r="L1335" s="41">
        <v>0</v>
      </c>
      <c r="M1335" s="41">
        <v>0</v>
      </c>
      <c r="N1335" s="41">
        <v>0</v>
      </c>
      <c r="O1335" s="41">
        <v>0</v>
      </c>
      <c r="P1335" s="50">
        <f t="shared" si="94"/>
        <v>0</v>
      </c>
    </row>
    <row r="1336" spans="1:16" hidden="1" x14ac:dyDescent="0.25">
      <c r="A1336" s="306" t="str">
        <f>IF(B1336=1,A1320,"")</f>
        <v/>
      </c>
      <c r="B1336" s="43" t="str">
        <f t="shared" si="93"/>
        <v/>
      </c>
      <c r="C1336" s="169">
        <f>CAD!$D$22</f>
        <v>0</v>
      </c>
      <c r="D1336" s="41">
        <v>0</v>
      </c>
      <c r="E1336" s="41">
        <v>0</v>
      </c>
      <c r="F1336" s="41">
        <v>0</v>
      </c>
      <c r="G1336" s="41">
        <v>0</v>
      </c>
      <c r="H1336" s="41">
        <v>0</v>
      </c>
      <c r="I1336" s="41">
        <v>0</v>
      </c>
      <c r="J1336" s="41">
        <v>0</v>
      </c>
      <c r="K1336" s="41">
        <v>0</v>
      </c>
      <c r="L1336" s="41">
        <v>0</v>
      </c>
      <c r="M1336" s="41">
        <v>0</v>
      </c>
      <c r="N1336" s="41">
        <v>0</v>
      </c>
      <c r="O1336" s="41">
        <v>0</v>
      </c>
      <c r="P1336" s="50">
        <f t="shared" si="94"/>
        <v>0</v>
      </c>
    </row>
    <row r="1337" spans="1:16" hidden="1" x14ac:dyDescent="0.25">
      <c r="A1337" s="306" t="str">
        <f>IF(B1337=1,A1320,"")</f>
        <v/>
      </c>
      <c r="B1337" s="43" t="str">
        <f t="shared" si="93"/>
        <v/>
      </c>
      <c r="C1337" s="169">
        <f>CAD!$D$23</f>
        <v>0</v>
      </c>
      <c r="D1337" s="41">
        <v>0</v>
      </c>
      <c r="E1337" s="41">
        <v>0</v>
      </c>
      <c r="F1337" s="41">
        <v>0</v>
      </c>
      <c r="G1337" s="41">
        <v>0</v>
      </c>
      <c r="H1337" s="41">
        <v>0</v>
      </c>
      <c r="I1337" s="41">
        <v>0</v>
      </c>
      <c r="J1337" s="41">
        <v>0</v>
      </c>
      <c r="K1337" s="41">
        <v>0</v>
      </c>
      <c r="L1337" s="41">
        <v>0</v>
      </c>
      <c r="M1337" s="41">
        <v>0</v>
      </c>
      <c r="N1337" s="41">
        <v>0</v>
      </c>
      <c r="O1337" s="41">
        <v>0</v>
      </c>
      <c r="P1337" s="50">
        <f t="shared" si="94"/>
        <v>0</v>
      </c>
    </row>
    <row r="1338" spans="1:16" hidden="1" x14ac:dyDescent="0.25">
      <c r="A1338" s="306" t="str">
        <f>IF(B1338=1,A1320,"")</f>
        <v/>
      </c>
      <c r="B1338" s="43" t="str">
        <f t="shared" si="93"/>
        <v/>
      </c>
      <c r="C1338" s="169">
        <f>CAD!$D$24</f>
        <v>0</v>
      </c>
      <c r="D1338" s="41">
        <v>0</v>
      </c>
      <c r="E1338" s="41">
        <v>0</v>
      </c>
      <c r="F1338" s="41">
        <v>0</v>
      </c>
      <c r="G1338" s="41">
        <v>0</v>
      </c>
      <c r="H1338" s="41">
        <v>0</v>
      </c>
      <c r="I1338" s="41">
        <v>0</v>
      </c>
      <c r="J1338" s="41">
        <v>0</v>
      </c>
      <c r="K1338" s="41">
        <v>0</v>
      </c>
      <c r="L1338" s="41">
        <v>0</v>
      </c>
      <c r="M1338" s="41">
        <v>0</v>
      </c>
      <c r="N1338" s="41">
        <v>0</v>
      </c>
      <c r="O1338" s="41">
        <v>0</v>
      </c>
      <c r="P1338" s="50">
        <f t="shared" si="94"/>
        <v>0</v>
      </c>
    </row>
    <row r="1339" spans="1:16" hidden="1" x14ac:dyDescent="0.25">
      <c r="A1339" s="306" t="str">
        <f>IF(B1339=1,A1320,"")</f>
        <v/>
      </c>
      <c r="B1339" s="43" t="str">
        <f t="shared" si="93"/>
        <v/>
      </c>
      <c r="C1339" s="169">
        <f>CAD!$D$25</f>
        <v>0</v>
      </c>
      <c r="D1339" s="41">
        <v>0</v>
      </c>
      <c r="E1339" s="41">
        <v>0</v>
      </c>
      <c r="F1339" s="41">
        <v>0</v>
      </c>
      <c r="G1339" s="41">
        <v>0</v>
      </c>
      <c r="H1339" s="41">
        <v>0</v>
      </c>
      <c r="I1339" s="41">
        <v>0</v>
      </c>
      <c r="J1339" s="41">
        <v>0</v>
      </c>
      <c r="K1339" s="41">
        <v>0</v>
      </c>
      <c r="L1339" s="41">
        <v>0</v>
      </c>
      <c r="M1339" s="41">
        <v>0</v>
      </c>
      <c r="N1339" s="41">
        <v>0</v>
      </c>
      <c r="O1339" s="41">
        <v>0</v>
      </c>
      <c r="P1339" s="50">
        <f t="shared" si="94"/>
        <v>0</v>
      </c>
    </row>
    <row r="1340" spans="1:16" hidden="1" x14ac:dyDescent="0.25">
      <c r="A1340" s="306" t="str">
        <f>IF(B1340=1,A1320,"")</f>
        <v/>
      </c>
      <c r="B1340" s="43" t="str">
        <f t="shared" si="93"/>
        <v/>
      </c>
      <c r="C1340" s="169">
        <f>CAD!$D$26</f>
        <v>0</v>
      </c>
      <c r="D1340" s="41">
        <v>0</v>
      </c>
      <c r="E1340" s="41">
        <v>0</v>
      </c>
      <c r="F1340" s="41">
        <v>0</v>
      </c>
      <c r="G1340" s="41">
        <v>0</v>
      </c>
      <c r="H1340" s="41">
        <v>0</v>
      </c>
      <c r="I1340" s="41">
        <v>0</v>
      </c>
      <c r="J1340" s="41">
        <v>0</v>
      </c>
      <c r="K1340" s="41">
        <v>0</v>
      </c>
      <c r="L1340" s="41">
        <v>0</v>
      </c>
      <c r="M1340" s="41">
        <v>0</v>
      </c>
      <c r="N1340" s="41">
        <v>0</v>
      </c>
      <c r="O1340" s="41">
        <v>0</v>
      </c>
      <c r="P1340" s="50">
        <f t="shared" si="94"/>
        <v>0</v>
      </c>
    </row>
    <row r="1341" spans="1:16" hidden="1" x14ac:dyDescent="0.25">
      <c r="A1341" s="306" t="str">
        <f>IF(B1341=1,A1320,"")</f>
        <v/>
      </c>
      <c r="B1341" s="43" t="str">
        <f t="shared" si="93"/>
        <v/>
      </c>
      <c r="C1341" s="169">
        <f>CAD!$D$27</f>
        <v>0</v>
      </c>
      <c r="D1341" s="41">
        <v>0</v>
      </c>
      <c r="E1341" s="41">
        <v>0</v>
      </c>
      <c r="F1341" s="41">
        <v>0</v>
      </c>
      <c r="G1341" s="41">
        <v>0</v>
      </c>
      <c r="H1341" s="41">
        <v>0</v>
      </c>
      <c r="I1341" s="41">
        <v>0</v>
      </c>
      <c r="J1341" s="41">
        <v>0</v>
      </c>
      <c r="K1341" s="41">
        <v>0</v>
      </c>
      <c r="L1341" s="41">
        <v>0</v>
      </c>
      <c r="M1341" s="41">
        <v>0</v>
      </c>
      <c r="N1341" s="41">
        <v>0</v>
      </c>
      <c r="O1341" s="41">
        <v>0</v>
      </c>
      <c r="P1341" s="50">
        <f t="shared" si="94"/>
        <v>0</v>
      </c>
    </row>
    <row r="1342" spans="1:16" hidden="1" x14ac:dyDescent="0.25">
      <c r="A1342" s="306" t="str">
        <f>IF(B1342=1,A1320,"")</f>
        <v/>
      </c>
      <c r="B1342" s="43" t="str">
        <f t="shared" si="93"/>
        <v/>
      </c>
      <c r="C1342" s="169">
        <f>CAD!$D$28</f>
        <v>0</v>
      </c>
      <c r="D1342" s="41">
        <v>0</v>
      </c>
      <c r="E1342" s="41">
        <v>0</v>
      </c>
      <c r="F1342" s="41">
        <v>0</v>
      </c>
      <c r="G1342" s="41">
        <v>0</v>
      </c>
      <c r="H1342" s="41">
        <v>0</v>
      </c>
      <c r="I1342" s="41">
        <v>0</v>
      </c>
      <c r="J1342" s="41">
        <v>0</v>
      </c>
      <c r="K1342" s="41">
        <v>0</v>
      </c>
      <c r="L1342" s="41">
        <v>0</v>
      </c>
      <c r="M1342" s="41">
        <v>0</v>
      </c>
      <c r="N1342" s="41">
        <v>0</v>
      </c>
      <c r="O1342" s="41">
        <v>0</v>
      </c>
      <c r="P1342" s="50">
        <f t="shared" si="94"/>
        <v>0</v>
      </c>
    </row>
    <row r="1343" spans="1:16" hidden="1" x14ac:dyDescent="0.25">
      <c r="A1343" s="306" t="str">
        <f>IF(B1343=1,A1320,"")</f>
        <v/>
      </c>
      <c r="B1343" s="43" t="str">
        <f t="shared" si="93"/>
        <v/>
      </c>
      <c r="C1343" s="169">
        <f>CAD!$D$29</f>
        <v>0</v>
      </c>
      <c r="D1343" s="41">
        <v>0</v>
      </c>
      <c r="E1343" s="41">
        <v>0</v>
      </c>
      <c r="F1343" s="41">
        <v>0</v>
      </c>
      <c r="G1343" s="41">
        <v>0</v>
      </c>
      <c r="H1343" s="41">
        <v>0</v>
      </c>
      <c r="I1343" s="41">
        <v>0</v>
      </c>
      <c r="J1343" s="41">
        <v>0</v>
      </c>
      <c r="K1343" s="41">
        <v>0</v>
      </c>
      <c r="L1343" s="41">
        <v>0</v>
      </c>
      <c r="M1343" s="41">
        <v>0</v>
      </c>
      <c r="N1343" s="41">
        <v>0</v>
      </c>
      <c r="O1343" s="41">
        <v>0</v>
      </c>
      <c r="P1343" s="50">
        <f t="shared" si="94"/>
        <v>0</v>
      </c>
    </row>
    <row r="1344" spans="1:16" hidden="1" x14ac:dyDescent="0.25">
      <c r="A1344" s="306" t="str">
        <f>IF(B1344=1,A1320,"")</f>
        <v/>
      </c>
      <c r="B1344" s="43" t="str">
        <f t="shared" si="93"/>
        <v/>
      </c>
      <c r="C1344" s="169">
        <f>CAD!$D$30</f>
        <v>0</v>
      </c>
      <c r="D1344" s="41">
        <v>0</v>
      </c>
      <c r="E1344" s="41">
        <v>0</v>
      </c>
      <c r="F1344" s="41">
        <v>0</v>
      </c>
      <c r="G1344" s="41">
        <v>0</v>
      </c>
      <c r="H1344" s="41">
        <v>0</v>
      </c>
      <c r="I1344" s="41">
        <v>0</v>
      </c>
      <c r="J1344" s="41">
        <v>0</v>
      </c>
      <c r="K1344" s="41">
        <v>0</v>
      </c>
      <c r="L1344" s="41">
        <v>0</v>
      </c>
      <c r="M1344" s="41">
        <v>0</v>
      </c>
      <c r="N1344" s="41">
        <v>0</v>
      </c>
      <c r="O1344" s="41">
        <v>0</v>
      </c>
      <c r="P1344" s="50">
        <f t="shared" si="94"/>
        <v>0</v>
      </c>
    </row>
    <row r="1345" spans="1:16" hidden="1" x14ac:dyDescent="0.25">
      <c r="A1345" s="306" t="str">
        <f>IF(B1345=1,A1320,"")</f>
        <v/>
      </c>
      <c r="B1345" s="43" t="str">
        <f t="shared" si="93"/>
        <v/>
      </c>
      <c r="C1345" s="169">
        <f>CAD!$D$31</f>
        <v>0</v>
      </c>
      <c r="D1345" s="41">
        <v>0</v>
      </c>
      <c r="E1345" s="41">
        <v>0</v>
      </c>
      <c r="F1345" s="41">
        <v>0</v>
      </c>
      <c r="G1345" s="41">
        <v>0</v>
      </c>
      <c r="H1345" s="41">
        <v>0</v>
      </c>
      <c r="I1345" s="41">
        <v>0</v>
      </c>
      <c r="J1345" s="41">
        <v>0</v>
      </c>
      <c r="K1345" s="41">
        <v>0</v>
      </c>
      <c r="L1345" s="41">
        <v>0</v>
      </c>
      <c r="M1345" s="41">
        <v>0</v>
      </c>
      <c r="N1345" s="41">
        <v>0</v>
      </c>
      <c r="O1345" s="41">
        <v>0</v>
      </c>
      <c r="P1345" s="50">
        <f t="shared" si="94"/>
        <v>0</v>
      </c>
    </row>
    <row r="1346" spans="1:16" hidden="1" x14ac:dyDescent="0.25">
      <c r="A1346" s="306" t="str">
        <f>IF(B1346=1,A1320,"")</f>
        <v/>
      </c>
      <c r="B1346" s="43" t="str">
        <f t="shared" si="93"/>
        <v/>
      </c>
      <c r="C1346" s="169">
        <f>CAD!$F$7</f>
        <v>0</v>
      </c>
      <c r="D1346" s="41">
        <v>0</v>
      </c>
      <c r="E1346" s="41">
        <v>0</v>
      </c>
      <c r="F1346" s="41">
        <v>0</v>
      </c>
      <c r="G1346" s="41">
        <v>0</v>
      </c>
      <c r="H1346" s="41">
        <v>0</v>
      </c>
      <c r="I1346" s="41">
        <v>0</v>
      </c>
      <c r="J1346" s="41">
        <v>0</v>
      </c>
      <c r="K1346" s="41">
        <v>0</v>
      </c>
      <c r="L1346" s="41">
        <v>0</v>
      </c>
      <c r="M1346" s="41">
        <v>0</v>
      </c>
      <c r="N1346" s="41">
        <v>0</v>
      </c>
      <c r="O1346" s="41">
        <v>0</v>
      </c>
      <c r="P1346" s="50">
        <f t="shared" si="94"/>
        <v>0</v>
      </c>
    </row>
    <row r="1347" spans="1:16" hidden="1" x14ac:dyDescent="0.25">
      <c r="A1347" s="306" t="str">
        <f>IF(B1347=1,A1320,"")</f>
        <v/>
      </c>
      <c r="B1347" s="43" t="str">
        <f t="shared" si="93"/>
        <v/>
      </c>
      <c r="C1347" s="169">
        <f>CAD!$F$8</f>
        <v>0</v>
      </c>
      <c r="D1347" s="41">
        <v>0</v>
      </c>
      <c r="E1347" s="41">
        <v>0</v>
      </c>
      <c r="F1347" s="41">
        <v>0</v>
      </c>
      <c r="G1347" s="41">
        <v>0</v>
      </c>
      <c r="H1347" s="41">
        <v>0</v>
      </c>
      <c r="I1347" s="41">
        <v>0</v>
      </c>
      <c r="J1347" s="41">
        <v>0</v>
      </c>
      <c r="K1347" s="41">
        <v>0</v>
      </c>
      <c r="L1347" s="41">
        <v>0</v>
      </c>
      <c r="M1347" s="41">
        <v>0</v>
      </c>
      <c r="N1347" s="41">
        <v>0</v>
      </c>
      <c r="O1347" s="41">
        <v>0</v>
      </c>
      <c r="P1347" s="50">
        <f t="shared" si="94"/>
        <v>0</v>
      </c>
    </row>
    <row r="1348" spans="1:16" hidden="1" x14ac:dyDescent="0.25">
      <c r="A1348" s="306" t="str">
        <f>IF(B1348=1,A1320,"")</f>
        <v/>
      </c>
      <c r="B1348" s="43" t="str">
        <f t="shared" si="93"/>
        <v/>
      </c>
      <c r="C1348" s="169">
        <f>CAD!$F$9</f>
        <v>0</v>
      </c>
      <c r="D1348" s="41">
        <v>0</v>
      </c>
      <c r="E1348" s="41">
        <v>0</v>
      </c>
      <c r="F1348" s="41">
        <v>0</v>
      </c>
      <c r="G1348" s="41">
        <v>0</v>
      </c>
      <c r="H1348" s="41">
        <v>0</v>
      </c>
      <c r="I1348" s="41">
        <v>0</v>
      </c>
      <c r="J1348" s="41">
        <v>0</v>
      </c>
      <c r="K1348" s="41">
        <v>0</v>
      </c>
      <c r="L1348" s="41">
        <v>0</v>
      </c>
      <c r="M1348" s="41">
        <v>0</v>
      </c>
      <c r="N1348" s="41">
        <v>0</v>
      </c>
      <c r="O1348" s="41">
        <v>0</v>
      </c>
      <c r="P1348" s="50">
        <f t="shared" si="94"/>
        <v>0</v>
      </c>
    </row>
    <row r="1349" spans="1:16" hidden="1" x14ac:dyDescent="0.25">
      <c r="A1349" s="306" t="str">
        <f>IF(B1349=1,A1320,"")</f>
        <v/>
      </c>
      <c r="B1349" s="43" t="str">
        <f t="shared" si="93"/>
        <v/>
      </c>
      <c r="C1349" s="169">
        <f>CAD!$F$10</f>
        <v>0</v>
      </c>
      <c r="D1349" s="41">
        <v>0</v>
      </c>
      <c r="E1349" s="41">
        <v>0</v>
      </c>
      <c r="F1349" s="41">
        <v>0</v>
      </c>
      <c r="G1349" s="41">
        <v>0</v>
      </c>
      <c r="H1349" s="41">
        <v>0</v>
      </c>
      <c r="I1349" s="41">
        <v>0</v>
      </c>
      <c r="J1349" s="41">
        <v>0</v>
      </c>
      <c r="K1349" s="41">
        <v>0</v>
      </c>
      <c r="L1349" s="41">
        <v>0</v>
      </c>
      <c r="M1349" s="41">
        <v>0</v>
      </c>
      <c r="N1349" s="41">
        <v>0</v>
      </c>
      <c r="O1349" s="41">
        <v>0</v>
      </c>
      <c r="P1349" s="50">
        <f t="shared" si="94"/>
        <v>0</v>
      </c>
    </row>
    <row r="1350" spans="1:16" hidden="1" x14ac:dyDescent="0.25">
      <c r="A1350" s="306" t="str">
        <f>IF(B1350=1,A1320,"")</f>
        <v/>
      </c>
      <c r="B1350" s="43" t="str">
        <f t="shared" si="93"/>
        <v/>
      </c>
      <c r="C1350" s="169">
        <f>CAD!$F$11</f>
        <v>0</v>
      </c>
      <c r="D1350" s="41">
        <v>0</v>
      </c>
      <c r="E1350" s="41">
        <v>0</v>
      </c>
      <c r="F1350" s="41">
        <v>0</v>
      </c>
      <c r="G1350" s="41">
        <v>0</v>
      </c>
      <c r="H1350" s="41">
        <v>0</v>
      </c>
      <c r="I1350" s="41">
        <v>0</v>
      </c>
      <c r="J1350" s="41">
        <v>0</v>
      </c>
      <c r="K1350" s="41">
        <v>0</v>
      </c>
      <c r="L1350" s="41">
        <v>0</v>
      </c>
      <c r="M1350" s="41">
        <v>0</v>
      </c>
      <c r="N1350" s="41">
        <v>0</v>
      </c>
      <c r="O1350" s="41">
        <v>0</v>
      </c>
      <c r="P1350" s="50">
        <f t="shared" si="94"/>
        <v>0</v>
      </c>
    </row>
    <row r="1351" spans="1:16" hidden="1" x14ac:dyDescent="0.25">
      <c r="A1351" s="306" t="str">
        <f>IF(B1351=1,A1320,"")</f>
        <v/>
      </c>
      <c r="B1351" s="43" t="str">
        <f t="shared" si="93"/>
        <v/>
      </c>
      <c r="C1351" s="169">
        <f>CAD!$F$12</f>
        <v>0</v>
      </c>
      <c r="D1351" s="41">
        <v>0</v>
      </c>
      <c r="E1351" s="41">
        <v>0</v>
      </c>
      <c r="F1351" s="41">
        <v>0</v>
      </c>
      <c r="G1351" s="41">
        <v>0</v>
      </c>
      <c r="H1351" s="41">
        <v>0</v>
      </c>
      <c r="I1351" s="41">
        <v>0</v>
      </c>
      <c r="J1351" s="41">
        <v>0</v>
      </c>
      <c r="K1351" s="41">
        <v>0</v>
      </c>
      <c r="L1351" s="41">
        <v>0</v>
      </c>
      <c r="M1351" s="41">
        <v>0</v>
      </c>
      <c r="N1351" s="41">
        <v>0</v>
      </c>
      <c r="O1351" s="41">
        <v>0</v>
      </c>
      <c r="P1351" s="50">
        <f t="shared" si="94"/>
        <v>0</v>
      </c>
    </row>
    <row r="1352" spans="1:16" hidden="1" x14ac:dyDescent="0.25">
      <c r="A1352" s="306" t="str">
        <f>IF(B1352=1,A1320,"")</f>
        <v/>
      </c>
      <c r="B1352" s="43" t="str">
        <f t="shared" si="93"/>
        <v/>
      </c>
      <c r="C1352" s="169">
        <f>CAD!$F$13</f>
        <v>0</v>
      </c>
      <c r="D1352" s="41">
        <v>0</v>
      </c>
      <c r="E1352" s="41">
        <v>0</v>
      </c>
      <c r="F1352" s="41">
        <v>0</v>
      </c>
      <c r="G1352" s="41">
        <v>0</v>
      </c>
      <c r="H1352" s="41">
        <v>0</v>
      </c>
      <c r="I1352" s="41">
        <v>0</v>
      </c>
      <c r="J1352" s="41">
        <v>0</v>
      </c>
      <c r="K1352" s="41">
        <v>0</v>
      </c>
      <c r="L1352" s="41">
        <v>0</v>
      </c>
      <c r="M1352" s="41">
        <v>0</v>
      </c>
      <c r="N1352" s="41">
        <v>0</v>
      </c>
      <c r="O1352" s="41">
        <v>0</v>
      </c>
      <c r="P1352" s="50">
        <f t="shared" si="94"/>
        <v>0</v>
      </c>
    </row>
    <row r="1353" spans="1:16" hidden="1" x14ac:dyDescent="0.25">
      <c r="A1353" s="306" t="str">
        <f>IF(B1353=1,A1320,"")</f>
        <v/>
      </c>
      <c r="B1353" s="43" t="str">
        <f t="shared" si="93"/>
        <v/>
      </c>
      <c r="C1353" s="169">
        <f>CAD!$F$14</f>
        <v>0</v>
      </c>
      <c r="D1353" s="41">
        <v>0</v>
      </c>
      <c r="E1353" s="41">
        <v>0</v>
      </c>
      <c r="F1353" s="41">
        <v>0</v>
      </c>
      <c r="G1353" s="41">
        <v>0</v>
      </c>
      <c r="H1353" s="41">
        <v>0</v>
      </c>
      <c r="I1353" s="41">
        <v>0</v>
      </c>
      <c r="J1353" s="41">
        <v>0</v>
      </c>
      <c r="K1353" s="41">
        <v>0</v>
      </c>
      <c r="L1353" s="41">
        <v>0</v>
      </c>
      <c r="M1353" s="41">
        <v>0</v>
      </c>
      <c r="N1353" s="41">
        <v>0</v>
      </c>
      <c r="O1353" s="41">
        <v>0</v>
      </c>
      <c r="P1353" s="50">
        <f t="shared" si="94"/>
        <v>0</v>
      </c>
    </row>
    <row r="1354" spans="1:16" hidden="1" x14ac:dyDescent="0.25">
      <c r="A1354" s="306" t="str">
        <f>IF(B1354=1,A1320,"")</f>
        <v/>
      </c>
      <c r="B1354" s="43" t="str">
        <f t="shared" si="93"/>
        <v/>
      </c>
      <c r="C1354" s="169">
        <f>CAD!$F$15</f>
        <v>0</v>
      </c>
      <c r="D1354" s="41">
        <v>0</v>
      </c>
      <c r="E1354" s="41">
        <v>0</v>
      </c>
      <c r="F1354" s="41">
        <v>0</v>
      </c>
      <c r="G1354" s="41">
        <v>0</v>
      </c>
      <c r="H1354" s="41">
        <v>0</v>
      </c>
      <c r="I1354" s="41">
        <v>0</v>
      </c>
      <c r="J1354" s="41">
        <v>0</v>
      </c>
      <c r="K1354" s="41">
        <v>0</v>
      </c>
      <c r="L1354" s="41">
        <v>0</v>
      </c>
      <c r="M1354" s="41">
        <v>0</v>
      </c>
      <c r="N1354" s="41">
        <v>0</v>
      </c>
      <c r="O1354" s="41">
        <v>0</v>
      </c>
      <c r="P1354" s="50">
        <f t="shared" si="94"/>
        <v>0</v>
      </c>
    </row>
    <row r="1355" spans="1:16" hidden="1" x14ac:dyDescent="0.25">
      <c r="A1355" s="306" t="str">
        <f>IF(B1355=1,A1320,"")</f>
        <v/>
      </c>
      <c r="B1355" s="43" t="str">
        <f t="shared" si="93"/>
        <v/>
      </c>
      <c r="C1355" s="169">
        <f>CAD!$F$16</f>
        <v>0</v>
      </c>
      <c r="D1355" s="41">
        <v>0</v>
      </c>
      <c r="E1355" s="41">
        <v>0</v>
      </c>
      <c r="F1355" s="41">
        <v>0</v>
      </c>
      <c r="G1355" s="41">
        <v>0</v>
      </c>
      <c r="H1355" s="41">
        <v>0</v>
      </c>
      <c r="I1355" s="41">
        <v>0</v>
      </c>
      <c r="J1355" s="41">
        <v>0</v>
      </c>
      <c r="K1355" s="41">
        <v>0</v>
      </c>
      <c r="L1355" s="41">
        <v>0</v>
      </c>
      <c r="M1355" s="41">
        <v>0</v>
      </c>
      <c r="N1355" s="41">
        <v>0</v>
      </c>
      <c r="O1355" s="41">
        <v>0</v>
      </c>
      <c r="P1355" s="50">
        <f t="shared" si="94"/>
        <v>0</v>
      </c>
    </row>
    <row r="1356" spans="1:16" hidden="1" x14ac:dyDescent="0.25">
      <c r="A1356" s="306" t="str">
        <f>IF(B1356=1,A1320,"")</f>
        <v/>
      </c>
      <c r="B1356" s="43" t="str">
        <f t="shared" si="93"/>
        <v/>
      </c>
      <c r="C1356" s="169">
        <f>CAD!$F$17</f>
        <v>0</v>
      </c>
      <c r="D1356" s="41">
        <v>0</v>
      </c>
      <c r="E1356" s="41">
        <v>0</v>
      </c>
      <c r="F1356" s="41">
        <v>0</v>
      </c>
      <c r="G1356" s="41">
        <v>0</v>
      </c>
      <c r="H1356" s="41">
        <v>0</v>
      </c>
      <c r="I1356" s="41">
        <v>0</v>
      </c>
      <c r="J1356" s="41">
        <v>0</v>
      </c>
      <c r="K1356" s="41">
        <v>0</v>
      </c>
      <c r="L1356" s="41">
        <v>0</v>
      </c>
      <c r="M1356" s="41">
        <v>0</v>
      </c>
      <c r="N1356" s="41">
        <v>0</v>
      </c>
      <c r="O1356" s="41">
        <v>0</v>
      </c>
      <c r="P1356" s="50">
        <f t="shared" si="94"/>
        <v>0</v>
      </c>
    </row>
    <row r="1357" spans="1:16" hidden="1" x14ac:dyDescent="0.25">
      <c r="A1357" s="306" t="str">
        <f>IF(B1357=1,A1320,"")</f>
        <v/>
      </c>
      <c r="B1357" s="43" t="str">
        <f t="shared" si="93"/>
        <v/>
      </c>
      <c r="C1357" s="169">
        <f>CAD!$F$18</f>
        <v>0</v>
      </c>
      <c r="D1357" s="41">
        <v>0</v>
      </c>
      <c r="E1357" s="41">
        <v>0</v>
      </c>
      <c r="F1357" s="41">
        <v>0</v>
      </c>
      <c r="G1357" s="41">
        <v>0</v>
      </c>
      <c r="H1357" s="41">
        <v>0</v>
      </c>
      <c r="I1357" s="41">
        <v>0</v>
      </c>
      <c r="J1357" s="41">
        <v>0</v>
      </c>
      <c r="K1357" s="41">
        <v>0</v>
      </c>
      <c r="L1357" s="41">
        <v>0</v>
      </c>
      <c r="M1357" s="41">
        <v>0</v>
      </c>
      <c r="N1357" s="41">
        <v>0</v>
      </c>
      <c r="O1357" s="41">
        <v>0</v>
      </c>
      <c r="P1357" s="50">
        <f t="shared" si="94"/>
        <v>0</v>
      </c>
    </row>
    <row r="1358" spans="1:16" hidden="1" x14ac:dyDescent="0.25">
      <c r="A1358" s="306" t="str">
        <f>IF(B1358=1,A1320,"")</f>
        <v/>
      </c>
      <c r="B1358" s="43" t="str">
        <f t="shared" si="93"/>
        <v/>
      </c>
      <c r="C1358" s="169">
        <f>CAD!$F$19</f>
        <v>0</v>
      </c>
      <c r="D1358" s="41">
        <v>0</v>
      </c>
      <c r="E1358" s="41">
        <v>0</v>
      </c>
      <c r="F1358" s="41">
        <v>0</v>
      </c>
      <c r="G1358" s="41">
        <v>0</v>
      </c>
      <c r="H1358" s="41">
        <v>0</v>
      </c>
      <c r="I1358" s="41">
        <v>0</v>
      </c>
      <c r="J1358" s="41">
        <v>0</v>
      </c>
      <c r="K1358" s="41">
        <v>0</v>
      </c>
      <c r="L1358" s="41">
        <v>0</v>
      </c>
      <c r="M1358" s="41">
        <v>0</v>
      </c>
      <c r="N1358" s="41">
        <v>0</v>
      </c>
      <c r="O1358" s="41">
        <v>0</v>
      </c>
      <c r="P1358" s="50">
        <f t="shared" si="94"/>
        <v>0</v>
      </c>
    </row>
    <row r="1359" spans="1:16" hidden="1" x14ac:dyDescent="0.25">
      <c r="A1359" s="306" t="str">
        <f>IF(B1359=1,A1320,"")</f>
        <v/>
      </c>
      <c r="B1359" s="43" t="str">
        <f t="shared" si="93"/>
        <v/>
      </c>
      <c r="C1359" s="169">
        <f>CAD!$F$20</f>
        <v>0</v>
      </c>
      <c r="D1359" s="41">
        <v>0</v>
      </c>
      <c r="E1359" s="41">
        <v>0</v>
      </c>
      <c r="F1359" s="41">
        <v>0</v>
      </c>
      <c r="G1359" s="41">
        <v>0</v>
      </c>
      <c r="H1359" s="41">
        <v>0</v>
      </c>
      <c r="I1359" s="41">
        <v>0</v>
      </c>
      <c r="J1359" s="41">
        <v>0</v>
      </c>
      <c r="K1359" s="41">
        <v>0</v>
      </c>
      <c r="L1359" s="41">
        <v>0</v>
      </c>
      <c r="M1359" s="41">
        <v>0</v>
      </c>
      <c r="N1359" s="41">
        <v>0</v>
      </c>
      <c r="O1359" s="41">
        <v>0</v>
      </c>
      <c r="P1359" s="50">
        <f t="shared" si="94"/>
        <v>0</v>
      </c>
    </row>
    <row r="1360" spans="1:16" hidden="1" x14ac:dyDescent="0.25">
      <c r="A1360" s="306" t="str">
        <f>IF(B1360=1,A1320,"")</f>
        <v/>
      </c>
      <c r="B1360" s="43" t="str">
        <f t="shared" si="93"/>
        <v/>
      </c>
      <c r="C1360" s="169">
        <f>CAD!$F$21</f>
        <v>0</v>
      </c>
      <c r="D1360" s="41">
        <v>0</v>
      </c>
      <c r="E1360" s="41">
        <v>0</v>
      </c>
      <c r="F1360" s="41">
        <v>0</v>
      </c>
      <c r="G1360" s="41">
        <v>0</v>
      </c>
      <c r="H1360" s="41">
        <v>0</v>
      </c>
      <c r="I1360" s="41">
        <v>0</v>
      </c>
      <c r="J1360" s="41">
        <v>0</v>
      </c>
      <c r="K1360" s="41">
        <v>0</v>
      </c>
      <c r="L1360" s="41">
        <v>0</v>
      </c>
      <c r="M1360" s="41">
        <v>0</v>
      </c>
      <c r="N1360" s="41">
        <v>0</v>
      </c>
      <c r="O1360" s="41">
        <v>0</v>
      </c>
      <c r="P1360" s="50">
        <f t="shared" si="94"/>
        <v>0</v>
      </c>
    </row>
    <row r="1361" spans="1:20" hidden="1" x14ac:dyDescent="0.25">
      <c r="A1361" s="306" t="str">
        <f>IF(B1361=1,A1320,"")</f>
        <v/>
      </c>
      <c r="B1361" s="43" t="str">
        <f t="shared" si="93"/>
        <v/>
      </c>
      <c r="C1361" s="169">
        <f>CAD!$F$22</f>
        <v>0</v>
      </c>
      <c r="D1361" s="41">
        <v>0</v>
      </c>
      <c r="E1361" s="41">
        <v>0</v>
      </c>
      <c r="F1361" s="41">
        <v>0</v>
      </c>
      <c r="G1361" s="41">
        <v>0</v>
      </c>
      <c r="H1361" s="41">
        <v>0</v>
      </c>
      <c r="I1361" s="41">
        <v>0</v>
      </c>
      <c r="J1361" s="41">
        <v>0</v>
      </c>
      <c r="K1361" s="41">
        <v>0</v>
      </c>
      <c r="L1361" s="41">
        <v>0</v>
      </c>
      <c r="M1361" s="41">
        <v>0</v>
      </c>
      <c r="N1361" s="41">
        <v>0</v>
      </c>
      <c r="O1361" s="41">
        <v>0</v>
      </c>
      <c r="P1361" s="50">
        <f t="shared" si="94"/>
        <v>0</v>
      </c>
    </row>
    <row r="1362" spans="1:20" hidden="1" x14ac:dyDescent="0.25">
      <c r="A1362" s="306" t="str">
        <f>IF(B1362=1,A1320,"")</f>
        <v/>
      </c>
      <c r="B1362" s="43" t="str">
        <f t="shared" si="93"/>
        <v/>
      </c>
      <c r="C1362" s="169">
        <f>CAD!$F$23</f>
        <v>0</v>
      </c>
      <c r="D1362" s="41">
        <v>0</v>
      </c>
      <c r="E1362" s="41">
        <v>0</v>
      </c>
      <c r="F1362" s="41">
        <v>0</v>
      </c>
      <c r="G1362" s="41">
        <v>0</v>
      </c>
      <c r="H1362" s="41">
        <v>0</v>
      </c>
      <c r="I1362" s="41">
        <v>0</v>
      </c>
      <c r="J1362" s="41">
        <v>0</v>
      </c>
      <c r="K1362" s="41">
        <v>0</v>
      </c>
      <c r="L1362" s="41">
        <v>0</v>
      </c>
      <c r="M1362" s="41">
        <v>0</v>
      </c>
      <c r="N1362" s="41">
        <v>0</v>
      </c>
      <c r="O1362" s="41">
        <v>0</v>
      </c>
      <c r="P1362" s="50">
        <f t="shared" si="94"/>
        <v>0</v>
      </c>
    </row>
    <row r="1363" spans="1:20" hidden="1" x14ac:dyDescent="0.25">
      <c r="A1363" s="306" t="str">
        <f>IF(B1363=1,A1320,"")</f>
        <v/>
      </c>
      <c r="B1363" s="43" t="str">
        <f t="shared" si="93"/>
        <v/>
      </c>
      <c r="C1363" s="169">
        <f>CAD!$F$24</f>
        <v>0</v>
      </c>
      <c r="D1363" s="41">
        <v>0</v>
      </c>
      <c r="E1363" s="41">
        <v>0</v>
      </c>
      <c r="F1363" s="41">
        <v>0</v>
      </c>
      <c r="G1363" s="41">
        <v>0</v>
      </c>
      <c r="H1363" s="41">
        <v>0</v>
      </c>
      <c r="I1363" s="41">
        <v>0</v>
      </c>
      <c r="J1363" s="41">
        <v>0</v>
      </c>
      <c r="K1363" s="41">
        <v>0</v>
      </c>
      <c r="L1363" s="41">
        <v>0</v>
      </c>
      <c r="M1363" s="41">
        <v>0</v>
      </c>
      <c r="N1363" s="41">
        <v>0</v>
      </c>
      <c r="O1363" s="41">
        <v>0</v>
      </c>
      <c r="P1363" s="50">
        <f t="shared" si="94"/>
        <v>0</v>
      </c>
    </row>
    <row r="1364" spans="1:20" hidden="1" x14ac:dyDescent="0.25">
      <c r="A1364" s="306" t="str">
        <f>IF(B1364=1,A1320,"")</f>
        <v/>
      </c>
      <c r="B1364" s="43" t="str">
        <f t="shared" si="93"/>
        <v/>
      </c>
      <c r="C1364" s="169">
        <f>CAD!$F$25</f>
        <v>0</v>
      </c>
      <c r="D1364" s="41">
        <v>0</v>
      </c>
      <c r="E1364" s="41">
        <v>0</v>
      </c>
      <c r="F1364" s="41">
        <v>0</v>
      </c>
      <c r="G1364" s="41">
        <v>0</v>
      </c>
      <c r="H1364" s="41">
        <v>0</v>
      </c>
      <c r="I1364" s="41">
        <v>0</v>
      </c>
      <c r="J1364" s="41">
        <v>0</v>
      </c>
      <c r="K1364" s="41">
        <v>0</v>
      </c>
      <c r="L1364" s="41">
        <v>0</v>
      </c>
      <c r="M1364" s="41">
        <v>0</v>
      </c>
      <c r="N1364" s="41">
        <v>0</v>
      </c>
      <c r="O1364" s="41">
        <v>0</v>
      </c>
      <c r="P1364" s="50">
        <f t="shared" si="94"/>
        <v>0</v>
      </c>
    </row>
    <row r="1365" spans="1:20" hidden="1" x14ac:dyDescent="0.25">
      <c r="A1365" s="306" t="str">
        <f>IF(B1365=1,A1320,"")</f>
        <v/>
      </c>
      <c r="B1365" s="43" t="str">
        <f t="shared" si="93"/>
        <v/>
      </c>
      <c r="C1365" s="169">
        <f>CAD!$F$26</f>
        <v>0</v>
      </c>
      <c r="D1365" s="41">
        <v>0</v>
      </c>
      <c r="E1365" s="41">
        <v>0</v>
      </c>
      <c r="F1365" s="41">
        <v>0</v>
      </c>
      <c r="G1365" s="41">
        <v>0</v>
      </c>
      <c r="H1365" s="41">
        <v>0</v>
      </c>
      <c r="I1365" s="41">
        <v>0</v>
      </c>
      <c r="J1365" s="41">
        <v>0</v>
      </c>
      <c r="K1365" s="41">
        <v>0</v>
      </c>
      <c r="L1365" s="41">
        <v>0</v>
      </c>
      <c r="M1365" s="41">
        <v>0</v>
      </c>
      <c r="N1365" s="41">
        <v>0</v>
      </c>
      <c r="O1365" s="41">
        <v>0</v>
      </c>
      <c r="P1365" s="50">
        <f t="shared" si="94"/>
        <v>0</v>
      </c>
    </row>
    <row r="1366" spans="1:20" hidden="1" x14ac:dyDescent="0.25">
      <c r="A1366" s="306" t="str">
        <f>IF(B1366=1,A1320,"")</f>
        <v/>
      </c>
      <c r="B1366" s="43" t="str">
        <f t="shared" si="93"/>
        <v/>
      </c>
      <c r="C1366" s="169">
        <f>CAD!$F$27</f>
        <v>0</v>
      </c>
      <c r="D1366" s="41">
        <v>0</v>
      </c>
      <c r="E1366" s="41">
        <v>0</v>
      </c>
      <c r="F1366" s="41">
        <v>0</v>
      </c>
      <c r="G1366" s="41">
        <v>0</v>
      </c>
      <c r="H1366" s="41">
        <v>0</v>
      </c>
      <c r="I1366" s="41">
        <v>0</v>
      </c>
      <c r="J1366" s="41">
        <v>0</v>
      </c>
      <c r="K1366" s="41">
        <v>0</v>
      </c>
      <c r="L1366" s="41">
        <v>0</v>
      </c>
      <c r="M1366" s="41">
        <v>0</v>
      </c>
      <c r="N1366" s="41">
        <v>0</v>
      </c>
      <c r="O1366" s="41">
        <v>0</v>
      </c>
      <c r="P1366" s="50">
        <f t="shared" si="94"/>
        <v>0</v>
      </c>
    </row>
    <row r="1367" spans="1:20" hidden="1" x14ac:dyDescent="0.25">
      <c r="A1367" s="306" t="str">
        <f>IF(B1367=1,A1320,"")</f>
        <v/>
      </c>
      <c r="B1367" s="43" t="str">
        <f t="shared" si="93"/>
        <v/>
      </c>
      <c r="C1367" s="169">
        <f>CAD!$F$28</f>
        <v>0</v>
      </c>
      <c r="D1367" s="41">
        <v>0</v>
      </c>
      <c r="E1367" s="41">
        <v>0</v>
      </c>
      <c r="F1367" s="41">
        <v>0</v>
      </c>
      <c r="G1367" s="41">
        <v>0</v>
      </c>
      <c r="H1367" s="41">
        <v>0</v>
      </c>
      <c r="I1367" s="41">
        <v>0</v>
      </c>
      <c r="J1367" s="41">
        <v>0</v>
      </c>
      <c r="K1367" s="41">
        <v>0</v>
      </c>
      <c r="L1367" s="41">
        <v>0</v>
      </c>
      <c r="M1367" s="41">
        <v>0</v>
      </c>
      <c r="N1367" s="41">
        <v>0</v>
      </c>
      <c r="O1367" s="41">
        <v>0</v>
      </c>
      <c r="P1367" s="50">
        <f t="shared" si="94"/>
        <v>0</v>
      </c>
    </row>
    <row r="1368" spans="1:20" hidden="1" x14ac:dyDescent="0.25">
      <c r="A1368" s="306" t="str">
        <f>IF(B1368=1,A1320,"")</f>
        <v/>
      </c>
      <c r="B1368" s="43" t="str">
        <f t="shared" si="93"/>
        <v/>
      </c>
      <c r="C1368" s="169">
        <f>CAD!$F$29</f>
        <v>0</v>
      </c>
      <c r="D1368" s="41">
        <v>0</v>
      </c>
      <c r="E1368" s="41">
        <v>0</v>
      </c>
      <c r="F1368" s="41">
        <v>0</v>
      </c>
      <c r="G1368" s="41">
        <v>0</v>
      </c>
      <c r="H1368" s="41">
        <v>0</v>
      </c>
      <c r="I1368" s="41">
        <v>0</v>
      </c>
      <c r="J1368" s="41">
        <v>0</v>
      </c>
      <c r="K1368" s="41">
        <v>0</v>
      </c>
      <c r="L1368" s="41">
        <v>0</v>
      </c>
      <c r="M1368" s="41">
        <v>0</v>
      </c>
      <c r="N1368" s="41">
        <v>0</v>
      </c>
      <c r="O1368" s="41">
        <v>0</v>
      </c>
      <c r="P1368" s="50">
        <f t="shared" si="94"/>
        <v>0</v>
      </c>
    </row>
    <row r="1369" spans="1:20" hidden="1" x14ac:dyDescent="0.25">
      <c r="A1369" s="306" t="str">
        <f>IF(B1369=1,A1320,"")</f>
        <v/>
      </c>
      <c r="B1369" s="43" t="str">
        <f t="shared" si="93"/>
        <v/>
      </c>
      <c r="C1369" s="169">
        <f>CAD!$F$30</f>
        <v>0</v>
      </c>
      <c r="D1369" s="41">
        <v>0</v>
      </c>
      <c r="E1369" s="41">
        <v>0</v>
      </c>
      <c r="F1369" s="41">
        <v>0</v>
      </c>
      <c r="G1369" s="41">
        <v>0</v>
      </c>
      <c r="H1369" s="41">
        <v>0</v>
      </c>
      <c r="I1369" s="41">
        <v>0</v>
      </c>
      <c r="J1369" s="41">
        <v>0</v>
      </c>
      <c r="K1369" s="41">
        <v>0</v>
      </c>
      <c r="L1369" s="41">
        <v>0</v>
      </c>
      <c r="M1369" s="41">
        <v>0</v>
      </c>
      <c r="N1369" s="41">
        <v>0</v>
      </c>
      <c r="O1369" s="41">
        <v>0</v>
      </c>
      <c r="P1369" s="50">
        <f t="shared" si="94"/>
        <v>0</v>
      </c>
    </row>
    <row r="1370" spans="1:20" hidden="1" x14ac:dyDescent="0.25">
      <c r="A1370" s="306" t="str">
        <f>IF(B1370=1,A1320,"")</f>
        <v/>
      </c>
      <c r="B1370" s="43" t="str">
        <f t="shared" si="93"/>
        <v/>
      </c>
      <c r="C1370" s="169">
        <f>CAD!$F$31</f>
        <v>0</v>
      </c>
      <c r="D1370" s="41">
        <v>0</v>
      </c>
      <c r="E1370" s="41">
        <v>0</v>
      </c>
      <c r="F1370" s="41">
        <v>0</v>
      </c>
      <c r="G1370" s="41">
        <v>0</v>
      </c>
      <c r="H1370" s="41">
        <v>0</v>
      </c>
      <c r="I1370" s="41">
        <v>0</v>
      </c>
      <c r="J1370" s="41">
        <v>0</v>
      </c>
      <c r="K1370" s="41">
        <v>0</v>
      </c>
      <c r="L1370" s="41">
        <v>0</v>
      </c>
      <c r="M1370" s="41">
        <v>0</v>
      </c>
      <c r="N1370" s="41">
        <v>0</v>
      </c>
      <c r="O1370" s="41">
        <v>0</v>
      </c>
      <c r="P1370" s="50">
        <f t="shared" si="94"/>
        <v>0</v>
      </c>
      <c r="T1370" s="9"/>
    </row>
    <row r="1371" spans="1:20" hidden="1" x14ac:dyDescent="0.25">
      <c r="A1371" s="306">
        <f>A1320</f>
        <v>2041</v>
      </c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84"/>
    </row>
    <row r="1372" spans="1:20" ht="15.75" hidden="1" thickBot="1" x14ac:dyDescent="0.3">
      <c r="A1372" s="306">
        <f>A1320</f>
        <v>2041</v>
      </c>
      <c r="C1372" s="170" t="s">
        <v>208</v>
      </c>
      <c r="D1372" s="171">
        <f>PREV_D!D1299</f>
        <v>0</v>
      </c>
      <c r="E1372" s="171">
        <f>PREV_D!E1299</f>
        <v>0</v>
      </c>
      <c r="F1372" s="171">
        <f>PREV_D!F1299</f>
        <v>0</v>
      </c>
      <c r="G1372" s="171">
        <f>PREV_D!G1299</f>
        <v>0</v>
      </c>
      <c r="H1372" s="171">
        <f>PREV_D!H1299</f>
        <v>0</v>
      </c>
      <c r="I1372" s="171">
        <f>PREV_D!I1299</f>
        <v>0</v>
      </c>
      <c r="J1372" s="171">
        <f>PREV_D!J1299</f>
        <v>0</v>
      </c>
      <c r="K1372" s="171">
        <f>PREV_D!K1299</f>
        <v>0</v>
      </c>
      <c r="L1372" s="171">
        <f>PREV_D!L1299</f>
        <v>0</v>
      </c>
      <c r="M1372" s="171">
        <f>PREV_D!M1299</f>
        <v>0</v>
      </c>
      <c r="N1372" s="171">
        <f>PREV_D!N1299</f>
        <v>0</v>
      </c>
      <c r="O1372" s="171">
        <f>PREV_D!O1299</f>
        <v>0</v>
      </c>
      <c r="P1372" s="172">
        <f>SUM(D1372:O1372)</f>
        <v>0</v>
      </c>
    </row>
    <row r="1373" spans="1:20" hidden="1" x14ac:dyDescent="0.25">
      <c r="A1373" s="306">
        <f>A1320</f>
        <v>2041</v>
      </c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84"/>
    </row>
    <row r="1374" spans="1:20" hidden="1" x14ac:dyDescent="0.25">
      <c r="A1374" s="306">
        <f>A1320</f>
        <v>2041</v>
      </c>
      <c r="C1374" s="173" t="s">
        <v>209</v>
      </c>
      <c r="D1374" s="174">
        <f>D1320-D1372</f>
        <v>0</v>
      </c>
      <c r="E1374" s="174">
        <f t="shared" ref="E1374:P1374" si="95">E1320-E1372</f>
        <v>0</v>
      </c>
      <c r="F1374" s="174">
        <f t="shared" si="95"/>
        <v>0</v>
      </c>
      <c r="G1374" s="174">
        <f t="shared" si="95"/>
        <v>0</v>
      </c>
      <c r="H1374" s="174">
        <f t="shared" si="95"/>
        <v>0</v>
      </c>
      <c r="I1374" s="174">
        <f t="shared" si="95"/>
        <v>0</v>
      </c>
      <c r="J1374" s="174">
        <f t="shared" si="95"/>
        <v>0</v>
      </c>
      <c r="K1374" s="174">
        <f t="shared" si="95"/>
        <v>0</v>
      </c>
      <c r="L1374" s="174">
        <f t="shared" si="95"/>
        <v>0</v>
      </c>
      <c r="M1374" s="174">
        <f t="shared" si="95"/>
        <v>0</v>
      </c>
      <c r="N1374" s="174">
        <f t="shared" si="95"/>
        <v>0</v>
      </c>
      <c r="O1374" s="174">
        <f t="shared" si="95"/>
        <v>0</v>
      </c>
      <c r="P1374" s="175">
        <f t="shared" si="95"/>
        <v>0</v>
      </c>
    </row>
    <row r="1375" spans="1:20" hidden="1" x14ac:dyDescent="0.25">
      <c r="A1375" s="306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20" hidden="1" x14ac:dyDescent="0.25">
      <c r="A1376" s="306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 ht="15" hidden="1" customHeight="1" thickBot="1" x14ac:dyDescent="0.3">
      <c r="A1377" s="306">
        <f>A1320+1</f>
        <v>2042</v>
      </c>
      <c r="C1377" s="166" t="s">
        <v>207</v>
      </c>
      <c r="D1377" s="167">
        <f t="shared" ref="D1377:P1377" si="96">SUM(D1378:D1427)</f>
        <v>0</v>
      </c>
      <c r="E1377" s="167">
        <f t="shared" si="96"/>
        <v>0</v>
      </c>
      <c r="F1377" s="167">
        <f t="shared" si="96"/>
        <v>0</v>
      </c>
      <c r="G1377" s="167">
        <f t="shared" si="96"/>
        <v>0</v>
      </c>
      <c r="H1377" s="167">
        <f t="shared" si="96"/>
        <v>0</v>
      </c>
      <c r="I1377" s="167">
        <f t="shared" si="96"/>
        <v>0</v>
      </c>
      <c r="J1377" s="167">
        <f t="shared" si="96"/>
        <v>0</v>
      </c>
      <c r="K1377" s="167">
        <f t="shared" si="96"/>
        <v>0</v>
      </c>
      <c r="L1377" s="167">
        <f t="shared" si="96"/>
        <v>0</v>
      </c>
      <c r="M1377" s="167">
        <f t="shared" si="96"/>
        <v>0</v>
      </c>
      <c r="N1377" s="167">
        <f t="shared" si="96"/>
        <v>0</v>
      </c>
      <c r="O1377" s="167">
        <f t="shared" si="96"/>
        <v>0</v>
      </c>
      <c r="P1377" s="167">
        <f t="shared" si="96"/>
        <v>0</v>
      </c>
    </row>
    <row r="1378" spans="1:16" hidden="1" x14ac:dyDescent="0.25">
      <c r="A1378" s="306">
        <f>IF(B1378=1,A1377,"")</f>
        <v>2042</v>
      </c>
      <c r="B1378" s="43">
        <f>IF(C1378&lt;&gt;0,1,"")</f>
        <v>1</v>
      </c>
      <c r="C1378" s="168" t="str">
        <f>CAD!$D$7</f>
        <v>SALÁRIOS</v>
      </c>
      <c r="D1378" s="42">
        <v>0</v>
      </c>
      <c r="E1378" s="42">
        <v>0</v>
      </c>
      <c r="F1378" s="42">
        <v>0</v>
      </c>
      <c r="G1378" s="42">
        <v>0</v>
      </c>
      <c r="H1378" s="42">
        <v>0</v>
      </c>
      <c r="I1378" s="42">
        <v>0</v>
      </c>
      <c r="J1378" s="42">
        <v>0</v>
      </c>
      <c r="K1378" s="42">
        <v>0</v>
      </c>
      <c r="L1378" s="42">
        <v>0</v>
      </c>
      <c r="M1378" s="42">
        <v>0</v>
      </c>
      <c r="N1378" s="42">
        <v>0</v>
      </c>
      <c r="O1378" s="42">
        <v>0</v>
      </c>
      <c r="P1378" s="115">
        <f>SUM(D1378:O1378)</f>
        <v>0</v>
      </c>
    </row>
    <row r="1379" spans="1:16" hidden="1" x14ac:dyDescent="0.25">
      <c r="A1379" s="306">
        <f>IF(B1379=1,A1377,"")</f>
        <v>2042</v>
      </c>
      <c r="B1379" s="43">
        <f t="shared" ref="B1379:B1427" si="97">IF(C1379&lt;&gt;0,1,"")</f>
        <v>1</v>
      </c>
      <c r="C1379" s="168" t="str">
        <f>CAD!$D$8</f>
        <v>RELATÓRIOS</v>
      </c>
      <c r="D1379" s="42">
        <v>0</v>
      </c>
      <c r="E1379" s="42">
        <v>0</v>
      </c>
      <c r="F1379" s="42">
        <v>0</v>
      </c>
      <c r="G1379" s="42">
        <v>0</v>
      </c>
      <c r="H1379" s="42">
        <v>0</v>
      </c>
      <c r="I1379" s="42">
        <v>0</v>
      </c>
      <c r="J1379" s="42">
        <v>0</v>
      </c>
      <c r="K1379" s="42">
        <v>0</v>
      </c>
      <c r="L1379" s="42">
        <v>0</v>
      </c>
      <c r="M1379" s="42">
        <v>0</v>
      </c>
      <c r="N1379" s="42">
        <v>0</v>
      </c>
      <c r="O1379" s="42">
        <v>0</v>
      </c>
      <c r="P1379" s="50">
        <f t="shared" ref="P1379:P1427" si="98">SUM(D1379:O1379)</f>
        <v>0</v>
      </c>
    </row>
    <row r="1380" spans="1:16" hidden="1" x14ac:dyDescent="0.25">
      <c r="A1380" s="306">
        <f>IF(B1380=1,A1377,"")</f>
        <v>2042</v>
      </c>
      <c r="B1380" s="43">
        <f t="shared" si="97"/>
        <v>1</v>
      </c>
      <c r="C1380" s="169" t="str">
        <f>CAD!$D$9</f>
        <v>HORAS EXTRAS</v>
      </c>
      <c r="D1380" s="41">
        <v>0</v>
      </c>
      <c r="E1380" s="41">
        <v>0</v>
      </c>
      <c r="F1380" s="41">
        <v>0</v>
      </c>
      <c r="G1380" s="41">
        <v>0</v>
      </c>
      <c r="H1380" s="41">
        <v>0</v>
      </c>
      <c r="I1380" s="41">
        <v>0</v>
      </c>
      <c r="J1380" s="41">
        <v>0</v>
      </c>
      <c r="K1380" s="41">
        <v>0</v>
      </c>
      <c r="L1380" s="41">
        <v>0</v>
      </c>
      <c r="M1380" s="41">
        <v>0</v>
      </c>
      <c r="N1380" s="41">
        <v>0</v>
      </c>
      <c r="O1380" s="41">
        <v>0</v>
      </c>
      <c r="P1380" s="50">
        <f t="shared" si="98"/>
        <v>0</v>
      </c>
    </row>
    <row r="1381" spans="1:16" hidden="1" x14ac:dyDescent="0.25">
      <c r="A1381" s="306">
        <f>IF(B1381=1,A1377,"")</f>
        <v>2042</v>
      </c>
      <c r="B1381" s="43">
        <f t="shared" si="97"/>
        <v>1</v>
      </c>
      <c r="C1381" s="169" t="str">
        <f>CAD!$D$10</f>
        <v>OUTROS</v>
      </c>
      <c r="D1381" s="41">
        <v>0</v>
      </c>
      <c r="E1381" s="41">
        <v>0</v>
      </c>
      <c r="F1381" s="41">
        <v>0</v>
      </c>
      <c r="G1381" s="41">
        <v>0</v>
      </c>
      <c r="H1381" s="41">
        <v>0</v>
      </c>
      <c r="I1381" s="41">
        <v>0</v>
      </c>
      <c r="J1381" s="41">
        <v>0</v>
      </c>
      <c r="K1381" s="41">
        <v>0</v>
      </c>
      <c r="L1381" s="41">
        <v>0</v>
      </c>
      <c r="M1381" s="41">
        <v>0</v>
      </c>
      <c r="N1381" s="41">
        <v>0</v>
      </c>
      <c r="O1381" s="41">
        <v>0</v>
      </c>
      <c r="P1381" s="50">
        <f t="shared" si="98"/>
        <v>0</v>
      </c>
    </row>
    <row r="1382" spans="1:16" hidden="1" x14ac:dyDescent="0.25">
      <c r="A1382" s="306">
        <f>IF(B1382=1,A1377,"")</f>
        <v>2042</v>
      </c>
      <c r="B1382" s="43">
        <f t="shared" si="97"/>
        <v>1</v>
      </c>
      <c r="C1382" s="169" t="str">
        <f>CAD!$D$11</f>
        <v>ALUGUÉIS</v>
      </c>
      <c r="D1382" s="41">
        <v>0</v>
      </c>
      <c r="E1382" s="41">
        <v>0</v>
      </c>
      <c r="F1382" s="41">
        <v>0</v>
      </c>
      <c r="G1382" s="41">
        <v>0</v>
      </c>
      <c r="H1382" s="41">
        <v>0</v>
      </c>
      <c r="I1382" s="41">
        <v>0</v>
      </c>
      <c r="J1382" s="41">
        <v>0</v>
      </c>
      <c r="K1382" s="41">
        <v>0</v>
      </c>
      <c r="L1382" s="41">
        <v>0</v>
      </c>
      <c r="M1382" s="41">
        <v>0</v>
      </c>
      <c r="N1382" s="41">
        <v>0</v>
      </c>
      <c r="O1382" s="41">
        <v>0</v>
      </c>
      <c r="P1382" s="50">
        <f t="shared" si="98"/>
        <v>0</v>
      </c>
    </row>
    <row r="1383" spans="1:16" hidden="1" x14ac:dyDescent="0.25">
      <c r="A1383" s="306">
        <f>IF(B1383=1,A1377,"")</f>
        <v>2042</v>
      </c>
      <c r="B1383" s="43">
        <f t="shared" si="97"/>
        <v>1</v>
      </c>
      <c r="C1383" s="169" t="str">
        <f>CAD!$D$12</f>
        <v>VENDA DE IMÓVEIS</v>
      </c>
      <c r="D1383" s="41">
        <v>0</v>
      </c>
      <c r="E1383" s="41">
        <v>0</v>
      </c>
      <c r="F1383" s="41">
        <v>0</v>
      </c>
      <c r="G1383" s="41">
        <v>0</v>
      </c>
      <c r="H1383" s="41">
        <v>0</v>
      </c>
      <c r="I1383" s="41">
        <v>0</v>
      </c>
      <c r="J1383" s="41">
        <v>0</v>
      </c>
      <c r="K1383" s="41">
        <v>0</v>
      </c>
      <c r="L1383" s="41">
        <v>0</v>
      </c>
      <c r="M1383" s="41">
        <v>0</v>
      </c>
      <c r="N1383" s="41">
        <v>0</v>
      </c>
      <c r="O1383" s="41">
        <v>0</v>
      </c>
      <c r="P1383" s="50">
        <f t="shared" si="98"/>
        <v>0</v>
      </c>
    </row>
    <row r="1384" spans="1:16" hidden="1" x14ac:dyDescent="0.25">
      <c r="A1384" s="306">
        <f>IF(B1384=1,A1377,"")</f>
        <v>2042</v>
      </c>
      <c r="B1384" s="43">
        <f t="shared" si="97"/>
        <v>1</v>
      </c>
      <c r="C1384" s="169" t="str">
        <f>CAD!$D$13</f>
        <v>13º SALÁRIO</v>
      </c>
      <c r="D1384" s="41">
        <v>0</v>
      </c>
      <c r="E1384" s="41">
        <v>0</v>
      </c>
      <c r="F1384" s="41">
        <v>0</v>
      </c>
      <c r="G1384" s="41">
        <v>0</v>
      </c>
      <c r="H1384" s="41">
        <v>0</v>
      </c>
      <c r="I1384" s="41">
        <v>0</v>
      </c>
      <c r="J1384" s="41">
        <v>0</v>
      </c>
      <c r="K1384" s="41">
        <v>0</v>
      </c>
      <c r="L1384" s="41">
        <v>0</v>
      </c>
      <c r="M1384" s="41">
        <v>0</v>
      </c>
      <c r="N1384" s="41">
        <v>0</v>
      </c>
      <c r="O1384" s="41">
        <v>0</v>
      </c>
      <c r="P1384" s="50">
        <f t="shared" si="98"/>
        <v>0</v>
      </c>
    </row>
    <row r="1385" spans="1:16" hidden="1" x14ac:dyDescent="0.25">
      <c r="A1385" s="306">
        <f>IF(B1385=1,A1377,"")</f>
        <v>2042</v>
      </c>
      <c r="B1385" s="43">
        <f t="shared" si="97"/>
        <v>1</v>
      </c>
      <c r="C1385" s="169" t="str">
        <f>CAD!$D$14</f>
        <v>FÉRIAS</v>
      </c>
      <c r="D1385" s="41">
        <v>0</v>
      </c>
      <c r="E1385" s="41">
        <v>0</v>
      </c>
      <c r="F1385" s="41">
        <v>0</v>
      </c>
      <c r="G1385" s="41">
        <v>0</v>
      </c>
      <c r="H1385" s="41">
        <v>0</v>
      </c>
      <c r="I1385" s="41">
        <v>0</v>
      </c>
      <c r="J1385" s="41">
        <v>0</v>
      </c>
      <c r="K1385" s="41">
        <v>0</v>
      </c>
      <c r="L1385" s="41">
        <v>0</v>
      </c>
      <c r="M1385" s="41">
        <v>0</v>
      </c>
      <c r="N1385" s="41">
        <v>0</v>
      </c>
      <c r="O1385" s="41">
        <v>0</v>
      </c>
      <c r="P1385" s="50">
        <f t="shared" si="98"/>
        <v>0</v>
      </c>
    </row>
    <row r="1386" spans="1:16" hidden="1" x14ac:dyDescent="0.25">
      <c r="A1386" s="306">
        <f>IF(B1386=1,A1377,"")</f>
        <v>2042</v>
      </c>
      <c r="B1386" s="43">
        <f t="shared" si="97"/>
        <v>1</v>
      </c>
      <c r="C1386" s="169" t="str">
        <f>CAD!$D$15</f>
        <v>RENDIMENTOS</v>
      </c>
      <c r="D1386" s="41">
        <v>0</v>
      </c>
      <c r="E1386" s="41">
        <v>0</v>
      </c>
      <c r="F1386" s="41">
        <v>0</v>
      </c>
      <c r="G1386" s="41">
        <v>0</v>
      </c>
      <c r="H1386" s="41">
        <v>0</v>
      </c>
      <c r="I1386" s="41">
        <v>0</v>
      </c>
      <c r="J1386" s="41">
        <v>0</v>
      </c>
      <c r="K1386" s="41">
        <v>0</v>
      </c>
      <c r="L1386" s="41">
        <v>0</v>
      </c>
      <c r="M1386" s="41">
        <v>0</v>
      </c>
      <c r="N1386" s="41">
        <v>0</v>
      </c>
      <c r="O1386" s="41">
        <v>0</v>
      </c>
      <c r="P1386" s="50">
        <f t="shared" si="98"/>
        <v>0</v>
      </c>
    </row>
    <row r="1387" spans="1:16" hidden="1" x14ac:dyDescent="0.25">
      <c r="A1387" s="306" t="str">
        <f>IF(B1387=1,A1377,"")</f>
        <v/>
      </c>
      <c r="B1387" s="43" t="str">
        <f t="shared" si="97"/>
        <v/>
      </c>
      <c r="C1387" s="169">
        <f>CAD!$D$16</f>
        <v>0</v>
      </c>
      <c r="D1387" s="41">
        <v>0</v>
      </c>
      <c r="E1387" s="41">
        <v>0</v>
      </c>
      <c r="F1387" s="41">
        <v>0</v>
      </c>
      <c r="G1387" s="41">
        <v>0</v>
      </c>
      <c r="H1387" s="41">
        <v>0</v>
      </c>
      <c r="I1387" s="41">
        <v>0</v>
      </c>
      <c r="J1387" s="41">
        <v>0</v>
      </c>
      <c r="K1387" s="41">
        <v>0</v>
      </c>
      <c r="L1387" s="41">
        <v>0</v>
      </c>
      <c r="M1387" s="41">
        <v>0</v>
      </c>
      <c r="N1387" s="41">
        <v>0</v>
      </c>
      <c r="O1387" s="41">
        <v>0</v>
      </c>
      <c r="P1387" s="50">
        <f t="shared" si="98"/>
        <v>0</v>
      </c>
    </row>
    <row r="1388" spans="1:16" hidden="1" x14ac:dyDescent="0.25">
      <c r="A1388" s="306" t="str">
        <f>IF(B1388=1,A1377,"")</f>
        <v/>
      </c>
      <c r="B1388" s="43" t="str">
        <f t="shared" si="97"/>
        <v/>
      </c>
      <c r="C1388" s="169">
        <f>CAD!$D$17</f>
        <v>0</v>
      </c>
      <c r="D1388" s="41">
        <v>0</v>
      </c>
      <c r="E1388" s="41">
        <v>0</v>
      </c>
      <c r="F1388" s="41">
        <v>0</v>
      </c>
      <c r="G1388" s="41">
        <v>0</v>
      </c>
      <c r="H1388" s="41">
        <v>0</v>
      </c>
      <c r="I1388" s="41">
        <v>0</v>
      </c>
      <c r="J1388" s="41">
        <v>0</v>
      </c>
      <c r="K1388" s="41">
        <v>0</v>
      </c>
      <c r="L1388" s="41">
        <v>0</v>
      </c>
      <c r="M1388" s="41">
        <v>0</v>
      </c>
      <c r="N1388" s="41">
        <v>0</v>
      </c>
      <c r="O1388" s="41">
        <v>0</v>
      </c>
      <c r="P1388" s="50">
        <f t="shared" si="98"/>
        <v>0</v>
      </c>
    </row>
    <row r="1389" spans="1:16" hidden="1" x14ac:dyDescent="0.25">
      <c r="A1389" s="306" t="str">
        <f>IF(B1389=1,A1377,"")</f>
        <v/>
      </c>
      <c r="B1389" s="43" t="str">
        <f t="shared" si="97"/>
        <v/>
      </c>
      <c r="C1389" s="169">
        <f>CAD!$D$18</f>
        <v>0</v>
      </c>
      <c r="D1389" s="41">
        <v>0</v>
      </c>
      <c r="E1389" s="41">
        <v>0</v>
      </c>
      <c r="F1389" s="41">
        <v>0</v>
      </c>
      <c r="G1389" s="41">
        <v>0</v>
      </c>
      <c r="H1389" s="41">
        <v>0</v>
      </c>
      <c r="I1389" s="41">
        <v>0</v>
      </c>
      <c r="J1389" s="41">
        <v>0</v>
      </c>
      <c r="K1389" s="41">
        <v>0</v>
      </c>
      <c r="L1389" s="41">
        <v>0</v>
      </c>
      <c r="M1389" s="41">
        <v>0</v>
      </c>
      <c r="N1389" s="41">
        <v>0</v>
      </c>
      <c r="O1389" s="41">
        <v>0</v>
      </c>
      <c r="P1389" s="50">
        <f t="shared" si="98"/>
        <v>0</v>
      </c>
    </row>
    <row r="1390" spans="1:16" hidden="1" x14ac:dyDescent="0.25">
      <c r="A1390" s="306" t="str">
        <f>IF(B1390=1,A1377,"")</f>
        <v/>
      </c>
      <c r="B1390" s="43" t="str">
        <f t="shared" si="97"/>
        <v/>
      </c>
      <c r="C1390" s="169">
        <f>CAD!$D$19</f>
        <v>0</v>
      </c>
      <c r="D1390" s="41">
        <v>0</v>
      </c>
      <c r="E1390" s="41">
        <v>0</v>
      </c>
      <c r="F1390" s="41">
        <v>0</v>
      </c>
      <c r="G1390" s="41">
        <v>0</v>
      </c>
      <c r="H1390" s="41">
        <v>0</v>
      </c>
      <c r="I1390" s="41">
        <v>0</v>
      </c>
      <c r="J1390" s="41">
        <v>0</v>
      </c>
      <c r="K1390" s="41">
        <v>0</v>
      </c>
      <c r="L1390" s="41">
        <v>0</v>
      </c>
      <c r="M1390" s="41">
        <v>0</v>
      </c>
      <c r="N1390" s="41">
        <v>0</v>
      </c>
      <c r="O1390" s="41">
        <v>0</v>
      </c>
      <c r="P1390" s="50">
        <f t="shared" si="98"/>
        <v>0</v>
      </c>
    </row>
    <row r="1391" spans="1:16" hidden="1" x14ac:dyDescent="0.25">
      <c r="A1391" s="306" t="str">
        <f>IF(B1391=1,A1377,"")</f>
        <v/>
      </c>
      <c r="B1391" s="43" t="str">
        <f t="shared" si="97"/>
        <v/>
      </c>
      <c r="C1391" s="169">
        <f>CAD!$D$20</f>
        <v>0</v>
      </c>
      <c r="D1391" s="41">
        <v>0</v>
      </c>
      <c r="E1391" s="41">
        <v>0</v>
      </c>
      <c r="F1391" s="41">
        <v>0</v>
      </c>
      <c r="G1391" s="41">
        <v>0</v>
      </c>
      <c r="H1391" s="41">
        <v>0</v>
      </c>
      <c r="I1391" s="41">
        <v>0</v>
      </c>
      <c r="J1391" s="41">
        <v>0</v>
      </c>
      <c r="K1391" s="41">
        <v>0</v>
      </c>
      <c r="L1391" s="41">
        <v>0</v>
      </c>
      <c r="M1391" s="41">
        <v>0</v>
      </c>
      <c r="N1391" s="41">
        <v>0</v>
      </c>
      <c r="O1391" s="41">
        <v>0</v>
      </c>
      <c r="P1391" s="50">
        <f t="shared" si="98"/>
        <v>0</v>
      </c>
    </row>
    <row r="1392" spans="1:16" hidden="1" x14ac:dyDescent="0.25">
      <c r="A1392" s="306" t="str">
        <f>IF(B1392=1,A1377,"")</f>
        <v/>
      </c>
      <c r="B1392" s="43" t="str">
        <f t="shared" si="97"/>
        <v/>
      </c>
      <c r="C1392" s="169">
        <f>CAD!$D$21</f>
        <v>0</v>
      </c>
      <c r="D1392" s="41">
        <v>0</v>
      </c>
      <c r="E1392" s="41">
        <v>0</v>
      </c>
      <c r="F1392" s="41">
        <v>0</v>
      </c>
      <c r="G1392" s="41">
        <v>0</v>
      </c>
      <c r="H1392" s="41">
        <v>0</v>
      </c>
      <c r="I1392" s="41">
        <v>0</v>
      </c>
      <c r="J1392" s="41">
        <v>0</v>
      </c>
      <c r="K1392" s="41">
        <v>0</v>
      </c>
      <c r="L1392" s="41">
        <v>0</v>
      </c>
      <c r="M1392" s="41">
        <v>0</v>
      </c>
      <c r="N1392" s="41">
        <v>0</v>
      </c>
      <c r="O1392" s="41">
        <v>0</v>
      </c>
      <c r="P1392" s="50">
        <f t="shared" si="98"/>
        <v>0</v>
      </c>
    </row>
    <row r="1393" spans="1:16" hidden="1" x14ac:dyDescent="0.25">
      <c r="A1393" s="306" t="str">
        <f>IF(B1393=1,A1377,"")</f>
        <v/>
      </c>
      <c r="B1393" s="43" t="str">
        <f t="shared" si="97"/>
        <v/>
      </c>
      <c r="C1393" s="169">
        <f>CAD!$D$22</f>
        <v>0</v>
      </c>
      <c r="D1393" s="41">
        <v>0</v>
      </c>
      <c r="E1393" s="41">
        <v>0</v>
      </c>
      <c r="F1393" s="41">
        <v>0</v>
      </c>
      <c r="G1393" s="41">
        <v>0</v>
      </c>
      <c r="H1393" s="41">
        <v>0</v>
      </c>
      <c r="I1393" s="41">
        <v>0</v>
      </c>
      <c r="J1393" s="41">
        <v>0</v>
      </c>
      <c r="K1393" s="41">
        <v>0</v>
      </c>
      <c r="L1393" s="41">
        <v>0</v>
      </c>
      <c r="M1393" s="41">
        <v>0</v>
      </c>
      <c r="N1393" s="41">
        <v>0</v>
      </c>
      <c r="O1393" s="41">
        <v>0</v>
      </c>
      <c r="P1393" s="50">
        <f t="shared" si="98"/>
        <v>0</v>
      </c>
    </row>
    <row r="1394" spans="1:16" hidden="1" x14ac:dyDescent="0.25">
      <c r="A1394" s="306" t="str">
        <f>IF(B1394=1,A1377,"")</f>
        <v/>
      </c>
      <c r="B1394" s="43" t="str">
        <f t="shared" si="97"/>
        <v/>
      </c>
      <c r="C1394" s="169">
        <f>CAD!$D$23</f>
        <v>0</v>
      </c>
      <c r="D1394" s="41">
        <v>0</v>
      </c>
      <c r="E1394" s="41">
        <v>0</v>
      </c>
      <c r="F1394" s="41">
        <v>0</v>
      </c>
      <c r="G1394" s="41">
        <v>0</v>
      </c>
      <c r="H1394" s="41">
        <v>0</v>
      </c>
      <c r="I1394" s="41">
        <v>0</v>
      </c>
      <c r="J1394" s="41">
        <v>0</v>
      </c>
      <c r="K1394" s="41">
        <v>0</v>
      </c>
      <c r="L1394" s="41">
        <v>0</v>
      </c>
      <c r="M1394" s="41">
        <v>0</v>
      </c>
      <c r="N1394" s="41">
        <v>0</v>
      </c>
      <c r="O1394" s="41">
        <v>0</v>
      </c>
      <c r="P1394" s="50">
        <f t="shared" si="98"/>
        <v>0</v>
      </c>
    </row>
    <row r="1395" spans="1:16" hidden="1" x14ac:dyDescent="0.25">
      <c r="A1395" s="306" t="str">
        <f>IF(B1395=1,A1377,"")</f>
        <v/>
      </c>
      <c r="B1395" s="43" t="str">
        <f t="shared" si="97"/>
        <v/>
      </c>
      <c r="C1395" s="169">
        <f>CAD!$D$24</f>
        <v>0</v>
      </c>
      <c r="D1395" s="41">
        <v>0</v>
      </c>
      <c r="E1395" s="41">
        <v>0</v>
      </c>
      <c r="F1395" s="41">
        <v>0</v>
      </c>
      <c r="G1395" s="41">
        <v>0</v>
      </c>
      <c r="H1395" s="41">
        <v>0</v>
      </c>
      <c r="I1395" s="41">
        <v>0</v>
      </c>
      <c r="J1395" s="41">
        <v>0</v>
      </c>
      <c r="K1395" s="41">
        <v>0</v>
      </c>
      <c r="L1395" s="41">
        <v>0</v>
      </c>
      <c r="M1395" s="41">
        <v>0</v>
      </c>
      <c r="N1395" s="41">
        <v>0</v>
      </c>
      <c r="O1395" s="41">
        <v>0</v>
      </c>
      <c r="P1395" s="50">
        <f t="shared" si="98"/>
        <v>0</v>
      </c>
    </row>
    <row r="1396" spans="1:16" hidden="1" x14ac:dyDescent="0.25">
      <c r="A1396" s="306" t="str">
        <f>IF(B1396=1,A1377,"")</f>
        <v/>
      </c>
      <c r="B1396" s="43" t="str">
        <f t="shared" si="97"/>
        <v/>
      </c>
      <c r="C1396" s="169">
        <f>CAD!$D$25</f>
        <v>0</v>
      </c>
      <c r="D1396" s="41">
        <v>0</v>
      </c>
      <c r="E1396" s="41">
        <v>0</v>
      </c>
      <c r="F1396" s="41">
        <v>0</v>
      </c>
      <c r="G1396" s="41">
        <v>0</v>
      </c>
      <c r="H1396" s="41">
        <v>0</v>
      </c>
      <c r="I1396" s="41">
        <v>0</v>
      </c>
      <c r="J1396" s="41">
        <v>0</v>
      </c>
      <c r="K1396" s="41">
        <v>0</v>
      </c>
      <c r="L1396" s="41">
        <v>0</v>
      </c>
      <c r="M1396" s="41">
        <v>0</v>
      </c>
      <c r="N1396" s="41">
        <v>0</v>
      </c>
      <c r="O1396" s="41">
        <v>0</v>
      </c>
      <c r="P1396" s="50">
        <f t="shared" si="98"/>
        <v>0</v>
      </c>
    </row>
    <row r="1397" spans="1:16" hidden="1" x14ac:dyDescent="0.25">
      <c r="A1397" s="306" t="str">
        <f>IF(B1397=1,A1377,"")</f>
        <v/>
      </c>
      <c r="B1397" s="43" t="str">
        <f t="shared" si="97"/>
        <v/>
      </c>
      <c r="C1397" s="169">
        <f>CAD!$D$26</f>
        <v>0</v>
      </c>
      <c r="D1397" s="41">
        <v>0</v>
      </c>
      <c r="E1397" s="41">
        <v>0</v>
      </c>
      <c r="F1397" s="41">
        <v>0</v>
      </c>
      <c r="G1397" s="41">
        <v>0</v>
      </c>
      <c r="H1397" s="41">
        <v>0</v>
      </c>
      <c r="I1397" s="41">
        <v>0</v>
      </c>
      <c r="J1397" s="41">
        <v>0</v>
      </c>
      <c r="K1397" s="41">
        <v>0</v>
      </c>
      <c r="L1397" s="41">
        <v>0</v>
      </c>
      <c r="M1397" s="41">
        <v>0</v>
      </c>
      <c r="N1397" s="41">
        <v>0</v>
      </c>
      <c r="O1397" s="41">
        <v>0</v>
      </c>
      <c r="P1397" s="50">
        <f t="shared" si="98"/>
        <v>0</v>
      </c>
    </row>
    <row r="1398" spans="1:16" hidden="1" x14ac:dyDescent="0.25">
      <c r="A1398" s="306" t="str">
        <f>IF(B1398=1,A1377,"")</f>
        <v/>
      </c>
      <c r="B1398" s="43" t="str">
        <f t="shared" si="97"/>
        <v/>
      </c>
      <c r="C1398" s="169">
        <f>CAD!$D$27</f>
        <v>0</v>
      </c>
      <c r="D1398" s="41">
        <v>0</v>
      </c>
      <c r="E1398" s="41">
        <v>0</v>
      </c>
      <c r="F1398" s="41">
        <v>0</v>
      </c>
      <c r="G1398" s="41">
        <v>0</v>
      </c>
      <c r="H1398" s="41">
        <v>0</v>
      </c>
      <c r="I1398" s="41">
        <v>0</v>
      </c>
      <c r="J1398" s="41">
        <v>0</v>
      </c>
      <c r="K1398" s="41">
        <v>0</v>
      </c>
      <c r="L1398" s="41">
        <v>0</v>
      </c>
      <c r="M1398" s="41">
        <v>0</v>
      </c>
      <c r="N1398" s="41">
        <v>0</v>
      </c>
      <c r="O1398" s="41">
        <v>0</v>
      </c>
      <c r="P1398" s="50">
        <f t="shared" si="98"/>
        <v>0</v>
      </c>
    </row>
    <row r="1399" spans="1:16" hidden="1" x14ac:dyDescent="0.25">
      <c r="A1399" s="306" t="str">
        <f>IF(B1399=1,A1377,"")</f>
        <v/>
      </c>
      <c r="B1399" s="43" t="str">
        <f t="shared" si="97"/>
        <v/>
      </c>
      <c r="C1399" s="169">
        <f>CAD!$D$28</f>
        <v>0</v>
      </c>
      <c r="D1399" s="41">
        <v>0</v>
      </c>
      <c r="E1399" s="41">
        <v>0</v>
      </c>
      <c r="F1399" s="41">
        <v>0</v>
      </c>
      <c r="G1399" s="41">
        <v>0</v>
      </c>
      <c r="H1399" s="41">
        <v>0</v>
      </c>
      <c r="I1399" s="41">
        <v>0</v>
      </c>
      <c r="J1399" s="41">
        <v>0</v>
      </c>
      <c r="K1399" s="41">
        <v>0</v>
      </c>
      <c r="L1399" s="41">
        <v>0</v>
      </c>
      <c r="M1399" s="41">
        <v>0</v>
      </c>
      <c r="N1399" s="41">
        <v>0</v>
      </c>
      <c r="O1399" s="41">
        <v>0</v>
      </c>
      <c r="P1399" s="50">
        <f t="shared" si="98"/>
        <v>0</v>
      </c>
    </row>
    <row r="1400" spans="1:16" hidden="1" x14ac:dyDescent="0.25">
      <c r="A1400" s="306" t="str">
        <f>IF(B1400=1,A1377,"")</f>
        <v/>
      </c>
      <c r="B1400" s="43" t="str">
        <f t="shared" si="97"/>
        <v/>
      </c>
      <c r="C1400" s="169">
        <f>CAD!$D$29</f>
        <v>0</v>
      </c>
      <c r="D1400" s="41">
        <v>0</v>
      </c>
      <c r="E1400" s="41">
        <v>0</v>
      </c>
      <c r="F1400" s="41">
        <v>0</v>
      </c>
      <c r="G1400" s="41">
        <v>0</v>
      </c>
      <c r="H1400" s="41">
        <v>0</v>
      </c>
      <c r="I1400" s="41">
        <v>0</v>
      </c>
      <c r="J1400" s="41">
        <v>0</v>
      </c>
      <c r="K1400" s="41">
        <v>0</v>
      </c>
      <c r="L1400" s="41">
        <v>0</v>
      </c>
      <c r="M1400" s="41">
        <v>0</v>
      </c>
      <c r="N1400" s="41">
        <v>0</v>
      </c>
      <c r="O1400" s="41">
        <v>0</v>
      </c>
      <c r="P1400" s="50">
        <f t="shared" si="98"/>
        <v>0</v>
      </c>
    </row>
    <row r="1401" spans="1:16" hidden="1" x14ac:dyDescent="0.25">
      <c r="A1401" s="306" t="str">
        <f>IF(B1401=1,A1377,"")</f>
        <v/>
      </c>
      <c r="B1401" s="43" t="str">
        <f t="shared" si="97"/>
        <v/>
      </c>
      <c r="C1401" s="169">
        <f>CAD!$D$30</f>
        <v>0</v>
      </c>
      <c r="D1401" s="41">
        <v>0</v>
      </c>
      <c r="E1401" s="41">
        <v>0</v>
      </c>
      <c r="F1401" s="41">
        <v>0</v>
      </c>
      <c r="G1401" s="41">
        <v>0</v>
      </c>
      <c r="H1401" s="41">
        <v>0</v>
      </c>
      <c r="I1401" s="41">
        <v>0</v>
      </c>
      <c r="J1401" s="41">
        <v>0</v>
      </c>
      <c r="K1401" s="41">
        <v>0</v>
      </c>
      <c r="L1401" s="41">
        <v>0</v>
      </c>
      <c r="M1401" s="41">
        <v>0</v>
      </c>
      <c r="N1401" s="41">
        <v>0</v>
      </c>
      <c r="O1401" s="41">
        <v>0</v>
      </c>
      <c r="P1401" s="50">
        <f t="shared" si="98"/>
        <v>0</v>
      </c>
    </row>
    <row r="1402" spans="1:16" hidden="1" x14ac:dyDescent="0.25">
      <c r="A1402" s="306" t="str">
        <f>IF(B1402=1,A1377,"")</f>
        <v/>
      </c>
      <c r="B1402" s="43" t="str">
        <f t="shared" si="97"/>
        <v/>
      </c>
      <c r="C1402" s="169">
        <f>CAD!$D$31</f>
        <v>0</v>
      </c>
      <c r="D1402" s="41">
        <v>0</v>
      </c>
      <c r="E1402" s="41">
        <v>0</v>
      </c>
      <c r="F1402" s="41">
        <v>0</v>
      </c>
      <c r="G1402" s="41">
        <v>0</v>
      </c>
      <c r="H1402" s="41">
        <v>0</v>
      </c>
      <c r="I1402" s="41">
        <v>0</v>
      </c>
      <c r="J1402" s="41">
        <v>0</v>
      </c>
      <c r="K1402" s="41">
        <v>0</v>
      </c>
      <c r="L1402" s="41">
        <v>0</v>
      </c>
      <c r="M1402" s="41">
        <v>0</v>
      </c>
      <c r="N1402" s="41">
        <v>0</v>
      </c>
      <c r="O1402" s="41">
        <v>0</v>
      </c>
      <c r="P1402" s="50">
        <f t="shared" si="98"/>
        <v>0</v>
      </c>
    </row>
    <row r="1403" spans="1:16" hidden="1" x14ac:dyDescent="0.25">
      <c r="A1403" s="306" t="str">
        <f>IF(B1403=1,A1377,"")</f>
        <v/>
      </c>
      <c r="B1403" s="43" t="str">
        <f t="shared" si="97"/>
        <v/>
      </c>
      <c r="C1403" s="169">
        <f>CAD!$F$7</f>
        <v>0</v>
      </c>
      <c r="D1403" s="41">
        <v>0</v>
      </c>
      <c r="E1403" s="41">
        <v>0</v>
      </c>
      <c r="F1403" s="41">
        <v>0</v>
      </c>
      <c r="G1403" s="41">
        <v>0</v>
      </c>
      <c r="H1403" s="41">
        <v>0</v>
      </c>
      <c r="I1403" s="41">
        <v>0</v>
      </c>
      <c r="J1403" s="41">
        <v>0</v>
      </c>
      <c r="K1403" s="41">
        <v>0</v>
      </c>
      <c r="L1403" s="41">
        <v>0</v>
      </c>
      <c r="M1403" s="41">
        <v>0</v>
      </c>
      <c r="N1403" s="41">
        <v>0</v>
      </c>
      <c r="O1403" s="41">
        <v>0</v>
      </c>
      <c r="P1403" s="50">
        <f t="shared" si="98"/>
        <v>0</v>
      </c>
    </row>
    <row r="1404" spans="1:16" hidden="1" x14ac:dyDescent="0.25">
      <c r="A1404" s="306" t="str">
        <f>IF(B1404=1,A1377,"")</f>
        <v/>
      </c>
      <c r="B1404" s="43" t="str">
        <f t="shared" si="97"/>
        <v/>
      </c>
      <c r="C1404" s="169">
        <f>CAD!$F$8</f>
        <v>0</v>
      </c>
      <c r="D1404" s="41">
        <v>0</v>
      </c>
      <c r="E1404" s="41">
        <v>0</v>
      </c>
      <c r="F1404" s="41">
        <v>0</v>
      </c>
      <c r="G1404" s="41">
        <v>0</v>
      </c>
      <c r="H1404" s="41">
        <v>0</v>
      </c>
      <c r="I1404" s="41">
        <v>0</v>
      </c>
      <c r="J1404" s="41">
        <v>0</v>
      </c>
      <c r="K1404" s="41">
        <v>0</v>
      </c>
      <c r="L1404" s="41">
        <v>0</v>
      </c>
      <c r="M1404" s="41">
        <v>0</v>
      </c>
      <c r="N1404" s="41">
        <v>0</v>
      </c>
      <c r="O1404" s="41">
        <v>0</v>
      </c>
      <c r="P1404" s="50">
        <f t="shared" si="98"/>
        <v>0</v>
      </c>
    </row>
    <row r="1405" spans="1:16" hidden="1" x14ac:dyDescent="0.25">
      <c r="A1405" s="306" t="str">
        <f>IF(B1405=1,A1377,"")</f>
        <v/>
      </c>
      <c r="B1405" s="43" t="str">
        <f t="shared" si="97"/>
        <v/>
      </c>
      <c r="C1405" s="169">
        <f>CAD!$F$9</f>
        <v>0</v>
      </c>
      <c r="D1405" s="41">
        <v>0</v>
      </c>
      <c r="E1405" s="41">
        <v>0</v>
      </c>
      <c r="F1405" s="41">
        <v>0</v>
      </c>
      <c r="G1405" s="41">
        <v>0</v>
      </c>
      <c r="H1405" s="41">
        <v>0</v>
      </c>
      <c r="I1405" s="41">
        <v>0</v>
      </c>
      <c r="J1405" s="41">
        <v>0</v>
      </c>
      <c r="K1405" s="41">
        <v>0</v>
      </c>
      <c r="L1405" s="41">
        <v>0</v>
      </c>
      <c r="M1405" s="41">
        <v>0</v>
      </c>
      <c r="N1405" s="41">
        <v>0</v>
      </c>
      <c r="O1405" s="41">
        <v>0</v>
      </c>
      <c r="P1405" s="50">
        <f t="shared" si="98"/>
        <v>0</v>
      </c>
    </row>
    <row r="1406" spans="1:16" hidden="1" x14ac:dyDescent="0.25">
      <c r="A1406" s="306" t="str">
        <f>IF(B1406=1,A1377,"")</f>
        <v/>
      </c>
      <c r="B1406" s="43" t="str">
        <f t="shared" si="97"/>
        <v/>
      </c>
      <c r="C1406" s="169">
        <f>CAD!$F$10</f>
        <v>0</v>
      </c>
      <c r="D1406" s="41">
        <v>0</v>
      </c>
      <c r="E1406" s="41">
        <v>0</v>
      </c>
      <c r="F1406" s="41">
        <v>0</v>
      </c>
      <c r="G1406" s="41">
        <v>0</v>
      </c>
      <c r="H1406" s="41">
        <v>0</v>
      </c>
      <c r="I1406" s="41">
        <v>0</v>
      </c>
      <c r="J1406" s="41">
        <v>0</v>
      </c>
      <c r="K1406" s="41">
        <v>0</v>
      </c>
      <c r="L1406" s="41">
        <v>0</v>
      </c>
      <c r="M1406" s="41">
        <v>0</v>
      </c>
      <c r="N1406" s="41">
        <v>0</v>
      </c>
      <c r="O1406" s="41">
        <v>0</v>
      </c>
      <c r="P1406" s="50">
        <f t="shared" si="98"/>
        <v>0</v>
      </c>
    </row>
    <row r="1407" spans="1:16" hidden="1" x14ac:dyDescent="0.25">
      <c r="A1407" s="306" t="str">
        <f>IF(B1407=1,A1377,"")</f>
        <v/>
      </c>
      <c r="B1407" s="43" t="str">
        <f t="shared" si="97"/>
        <v/>
      </c>
      <c r="C1407" s="169">
        <f>CAD!$F$11</f>
        <v>0</v>
      </c>
      <c r="D1407" s="41">
        <v>0</v>
      </c>
      <c r="E1407" s="41">
        <v>0</v>
      </c>
      <c r="F1407" s="41">
        <v>0</v>
      </c>
      <c r="G1407" s="41">
        <v>0</v>
      </c>
      <c r="H1407" s="41">
        <v>0</v>
      </c>
      <c r="I1407" s="41">
        <v>0</v>
      </c>
      <c r="J1407" s="41">
        <v>0</v>
      </c>
      <c r="K1407" s="41">
        <v>0</v>
      </c>
      <c r="L1407" s="41">
        <v>0</v>
      </c>
      <c r="M1407" s="41">
        <v>0</v>
      </c>
      <c r="N1407" s="41">
        <v>0</v>
      </c>
      <c r="O1407" s="41">
        <v>0</v>
      </c>
      <c r="P1407" s="50">
        <f t="shared" si="98"/>
        <v>0</v>
      </c>
    </row>
    <row r="1408" spans="1:16" hidden="1" x14ac:dyDescent="0.25">
      <c r="A1408" s="306" t="str">
        <f>IF(B1408=1,A1377,"")</f>
        <v/>
      </c>
      <c r="B1408" s="43" t="str">
        <f t="shared" si="97"/>
        <v/>
      </c>
      <c r="C1408" s="169">
        <f>CAD!$F$12</f>
        <v>0</v>
      </c>
      <c r="D1408" s="41">
        <v>0</v>
      </c>
      <c r="E1408" s="41">
        <v>0</v>
      </c>
      <c r="F1408" s="41">
        <v>0</v>
      </c>
      <c r="G1408" s="41">
        <v>0</v>
      </c>
      <c r="H1408" s="41">
        <v>0</v>
      </c>
      <c r="I1408" s="41">
        <v>0</v>
      </c>
      <c r="J1408" s="41">
        <v>0</v>
      </c>
      <c r="K1408" s="41">
        <v>0</v>
      </c>
      <c r="L1408" s="41">
        <v>0</v>
      </c>
      <c r="M1408" s="41">
        <v>0</v>
      </c>
      <c r="N1408" s="41">
        <v>0</v>
      </c>
      <c r="O1408" s="41">
        <v>0</v>
      </c>
      <c r="P1408" s="50">
        <f t="shared" si="98"/>
        <v>0</v>
      </c>
    </row>
    <row r="1409" spans="1:16" hidden="1" x14ac:dyDescent="0.25">
      <c r="A1409" s="306" t="str">
        <f>IF(B1409=1,A1377,"")</f>
        <v/>
      </c>
      <c r="B1409" s="43" t="str">
        <f t="shared" si="97"/>
        <v/>
      </c>
      <c r="C1409" s="169">
        <f>CAD!$F$13</f>
        <v>0</v>
      </c>
      <c r="D1409" s="41">
        <v>0</v>
      </c>
      <c r="E1409" s="41">
        <v>0</v>
      </c>
      <c r="F1409" s="41">
        <v>0</v>
      </c>
      <c r="G1409" s="41">
        <v>0</v>
      </c>
      <c r="H1409" s="41">
        <v>0</v>
      </c>
      <c r="I1409" s="41">
        <v>0</v>
      </c>
      <c r="J1409" s="41">
        <v>0</v>
      </c>
      <c r="K1409" s="41">
        <v>0</v>
      </c>
      <c r="L1409" s="41">
        <v>0</v>
      </c>
      <c r="M1409" s="41">
        <v>0</v>
      </c>
      <c r="N1409" s="41">
        <v>0</v>
      </c>
      <c r="O1409" s="41">
        <v>0</v>
      </c>
      <c r="P1409" s="50">
        <f t="shared" si="98"/>
        <v>0</v>
      </c>
    </row>
    <row r="1410" spans="1:16" hidden="1" x14ac:dyDescent="0.25">
      <c r="A1410" s="306" t="str">
        <f>IF(B1410=1,A1377,"")</f>
        <v/>
      </c>
      <c r="B1410" s="43" t="str">
        <f t="shared" si="97"/>
        <v/>
      </c>
      <c r="C1410" s="169">
        <f>CAD!$F$14</f>
        <v>0</v>
      </c>
      <c r="D1410" s="41">
        <v>0</v>
      </c>
      <c r="E1410" s="41">
        <v>0</v>
      </c>
      <c r="F1410" s="41">
        <v>0</v>
      </c>
      <c r="G1410" s="41">
        <v>0</v>
      </c>
      <c r="H1410" s="41">
        <v>0</v>
      </c>
      <c r="I1410" s="41">
        <v>0</v>
      </c>
      <c r="J1410" s="41">
        <v>0</v>
      </c>
      <c r="K1410" s="41">
        <v>0</v>
      </c>
      <c r="L1410" s="41">
        <v>0</v>
      </c>
      <c r="M1410" s="41">
        <v>0</v>
      </c>
      <c r="N1410" s="41">
        <v>0</v>
      </c>
      <c r="O1410" s="41">
        <v>0</v>
      </c>
      <c r="P1410" s="50">
        <f t="shared" si="98"/>
        <v>0</v>
      </c>
    </row>
    <row r="1411" spans="1:16" hidden="1" x14ac:dyDescent="0.25">
      <c r="A1411" s="306" t="str">
        <f>IF(B1411=1,A1377,"")</f>
        <v/>
      </c>
      <c r="B1411" s="43" t="str">
        <f t="shared" si="97"/>
        <v/>
      </c>
      <c r="C1411" s="169">
        <f>CAD!$F$15</f>
        <v>0</v>
      </c>
      <c r="D1411" s="41">
        <v>0</v>
      </c>
      <c r="E1411" s="41">
        <v>0</v>
      </c>
      <c r="F1411" s="41">
        <v>0</v>
      </c>
      <c r="G1411" s="41">
        <v>0</v>
      </c>
      <c r="H1411" s="41">
        <v>0</v>
      </c>
      <c r="I1411" s="41">
        <v>0</v>
      </c>
      <c r="J1411" s="41">
        <v>0</v>
      </c>
      <c r="K1411" s="41">
        <v>0</v>
      </c>
      <c r="L1411" s="41">
        <v>0</v>
      </c>
      <c r="M1411" s="41">
        <v>0</v>
      </c>
      <c r="N1411" s="41">
        <v>0</v>
      </c>
      <c r="O1411" s="41">
        <v>0</v>
      </c>
      <c r="P1411" s="50">
        <f t="shared" si="98"/>
        <v>0</v>
      </c>
    </row>
    <row r="1412" spans="1:16" hidden="1" x14ac:dyDescent="0.25">
      <c r="A1412" s="306" t="str">
        <f>IF(B1412=1,A1377,"")</f>
        <v/>
      </c>
      <c r="B1412" s="43" t="str">
        <f t="shared" si="97"/>
        <v/>
      </c>
      <c r="C1412" s="169">
        <f>CAD!$F$16</f>
        <v>0</v>
      </c>
      <c r="D1412" s="41">
        <v>0</v>
      </c>
      <c r="E1412" s="41">
        <v>0</v>
      </c>
      <c r="F1412" s="41">
        <v>0</v>
      </c>
      <c r="G1412" s="41">
        <v>0</v>
      </c>
      <c r="H1412" s="41">
        <v>0</v>
      </c>
      <c r="I1412" s="41">
        <v>0</v>
      </c>
      <c r="J1412" s="41">
        <v>0</v>
      </c>
      <c r="K1412" s="41">
        <v>0</v>
      </c>
      <c r="L1412" s="41">
        <v>0</v>
      </c>
      <c r="M1412" s="41">
        <v>0</v>
      </c>
      <c r="N1412" s="41">
        <v>0</v>
      </c>
      <c r="O1412" s="41">
        <v>0</v>
      </c>
      <c r="P1412" s="50">
        <f t="shared" si="98"/>
        <v>0</v>
      </c>
    </row>
    <row r="1413" spans="1:16" hidden="1" x14ac:dyDescent="0.25">
      <c r="A1413" s="306" t="str">
        <f>IF(B1413=1,A1377,"")</f>
        <v/>
      </c>
      <c r="B1413" s="43" t="str">
        <f t="shared" si="97"/>
        <v/>
      </c>
      <c r="C1413" s="169">
        <f>CAD!$F$17</f>
        <v>0</v>
      </c>
      <c r="D1413" s="41">
        <v>0</v>
      </c>
      <c r="E1413" s="41">
        <v>0</v>
      </c>
      <c r="F1413" s="41">
        <v>0</v>
      </c>
      <c r="G1413" s="41">
        <v>0</v>
      </c>
      <c r="H1413" s="41">
        <v>0</v>
      </c>
      <c r="I1413" s="41">
        <v>0</v>
      </c>
      <c r="J1413" s="41">
        <v>0</v>
      </c>
      <c r="K1413" s="41">
        <v>0</v>
      </c>
      <c r="L1413" s="41">
        <v>0</v>
      </c>
      <c r="M1413" s="41">
        <v>0</v>
      </c>
      <c r="N1413" s="41">
        <v>0</v>
      </c>
      <c r="O1413" s="41">
        <v>0</v>
      </c>
      <c r="P1413" s="50">
        <f t="shared" si="98"/>
        <v>0</v>
      </c>
    </row>
    <row r="1414" spans="1:16" hidden="1" x14ac:dyDescent="0.25">
      <c r="A1414" s="306" t="str">
        <f>IF(B1414=1,A1377,"")</f>
        <v/>
      </c>
      <c r="B1414" s="43" t="str">
        <f t="shared" si="97"/>
        <v/>
      </c>
      <c r="C1414" s="169">
        <f>CAD!$F$18</f>
        <v>0</v>
      </c>
      <c r="D1414" s="41">
        <v>0</v>
      </c>
      <c r="E1414" s="41">
        <v>0</v>
      </c>
      <c r="F1414" s="41">
        <v>0</v>
      </c>
      <c r="G1414" s="41">
        <v>0</v>
      </c>
      <c r="H1414" s="41">
        <v>0</v>
      </c>
      <c r="I1414" s="41">
        <v>0</v>
      </c>
      <c r="J1414" s="41">
        <v>0</v>
      </c>
      <c r="K1414" s="41">
        <v>0</v>
      </c>
      <c r="L1414" s="41">
        <v>0</v>
      </c>
      <c r="M1414" s="41">
        <v>0</v>
      </c>
      <c r="N1414" s="41">
        <v>0</v>
      </c>
      <c r="O1414" s="41">
        <v>0</v>
      </c>
      <c r="P1414" s="50">
        <f t="shared" si="98"/>
        <v>0</v>
      </c>
    </row>
    <row r="1415" spans="1:16" hidden="1" x14ac:dyDescent="0.25">
      <c r="A1415" s="306" t="str">
        <f>IF(B1415=1,A1377,"")</f>
        <v/>
      </c>
      <c r="B1415" s="43" t="str">
        <f t="shared" si="97"/>
        <v/>
      </c>
      <c r="C1415" s="169">
        <f>CAD!$F$19</f>
        <v>0</v>
      </c>
      <c r="D1415" s="41">
        <v>0</v>
      </c>
      <c r="E1415" s="41">
        <v>0</v>
      </c>
      <c r="F1415" s="41">
        <v>0</v>
      </c>
      <c r="G1415" s="41">
        <v>0</v>
      </c>
      <c r="H1415" s="41">
        <v>0</v>
      </c>
      <c r="I1415" s="41">
        <v>0</v>
      </c>
      <c r="J1415" s="41">
        <v>0</v>
      </c>
      <c r="K1415" s="41">
        <v>0</v>
      </c>
      <c r="L1415" s="41">
        <v>0</v>
      </c>
      <c r="M1415" s="41">
        <v>0</v>
      </c>
      <c r="N1415" s="41">
        <v>0</v>
      </c>
      <c r="O1415" s="41">
        <v>0</v>
      </c>
      <c r="P1415" s="50">
        <f t="shared" si="98"/>
        <v>0</v>
      </c>
    </row>
    <row r="1416" spans="1:16" hidden="1" x14ac:dyDescent="0.25">
      <c r="A1416" s="306" t="str">
        <f>IF(B1416=1,A1377,"")</f>
        <v/>
      </c>
      <c r="B1416" s="43" t="str">
        <f t="shared" si="97"/>
        <v/>
      </c>
      <c r="C1416" s="169">
        <f>CAD!$F$20</f>
        <v>0</v>
      </c>
      <c r="D1416" s="41">
        <v>0</v>
      </c>
      <c r="E1416" s="41">
        <v>0</v>
      </c>
      <c r="F1416" s="41">
        <v>0</v>
      </c>
      <c r="G1416" s="41">
        <v>0</v>
      </c>
      <c r="H1416" s="41">
        <v>0</v>
      </c>
      <c r="I1416" s="41">
        <v>0</v>
      </c>
      <c r="J1416" s="41">
        <v>0</v>
      </c>
      <c r="K1416" s="41">
        <v>0</v>
      </c>
      <c r="L1416" s="41">
        <v>0</v>
      </c>
      <c r="M1416" s="41">
        <v>0</v>
      </c>
      <c r="N1416" s="41">
        <v>0</v>
      </c>
      <c r="O1416" s="41">
        <v>0</v>
      </c>
      <c r="P1416" s="50">
        <f t="shared" si="98"/>
        <v>0</v>
      </c>
    </row>
    <row r="1417" spans="1:16" hidden="1" x14ac:dyDescent="0.25">
      <c r="A1417" s="306" t="str">
        <f>IF(B1417=1,A1377,"")</f>
        <v/>
      </c>
      <c r="B1417" s="43" t="str">
        <f t="shared" si="97"/>
        <v/>
      </c>
      <c r="C1417" s="169">
        <f>CAD!$F$21</f>
        <v>0</v>
      </c>
      <c r="D1417" s="41">
        <v>0</v>
      </c>
      <c r="E1417" s="41">
        <v>0</v>
      </c>
      <c r="F1417" s="41">
        <v>0</v>
      </c>
      <c r="G1417" s="41">
        <v>0</v>
      </c>
      <c r="H1417" s="41">
        <v>0</v>
      </c>
      <c r="I1417" s="41">
        <v>0</v>
      </c>
      <c r="J1417" s="41">
        <v>0</v>
      </c>
      <c r="K1417" s="41">
        <v>0</v>
      </c>
      <c r="L1417" s="41">
        <v>0</v>
      </c>
      <c r="M1417" s="41">
        <v>0</v>
      </c>
      <c r="N1417" s="41">
        <v>0</v>
      </c>
      <c r="O1417" s="41">
        <v>0</v>
      </c>
      <c r="P1417" s="50">
        <f t="shared" si="98"/>
        <v>0</v>
      </c>
    </row>
    <row r="1418" spans="1:16" hidden="1" x14ac:dyDescent="0.25">
      <c r="A1418" s="306" t="str">
        <f>IF(B1418=1,A1377,"")</f>
        <v/>
      </c>
      <c r="B1418" s="43" t="str">
        <f t="shared" si="97"/>
        <v/>
      </c>
      <c r="C1418" s="169">
        <f>CAD!$F$22</f>
        <v>0</v>
      </c>
      <c r="D1418" s="41">
        <v>0</v>
      </c>
      <c r="E1418" s="41">
        <v>0</v>
      </c>
      <c r="F1418" s="41">
        <v>0</v>
      </c>
      <c r="G1418" s="41">
        <v>0</v>
      </c>
      <c r="H1418" s="41">
        <v>0</v>
      </c>
      <c r="I1418" s="41">
        <v>0</v>
      </c>
      <c r="J1418" s="41">
        <v>0</v>
      </c>
      <c r="K1418" s="41">
        <v>0</v>
      </c>
      <c r="L1418" s="41">
        <v>0</v>
      </c>
      <c r="M1418" s="41">
        <v>0</v>
      </c>
      <c r="N1418" s="41">
        <v>0</v>
      </c>
      <c r="O1418" s="41">
        <v>0</v>
      </c>
      <c r="P1418" s="50">
        <f t="shared" si="98"/>
        <v>0</v>
      </c>
    </row>
    <row r="1419" spans="1:16" hidden="1" x14ac:dyDescent="0.25">
      <c r="A1419" s="306" t="str">
        <f>IF(B1419=1,A1377,"")</f>
        <v/>
      </c>
      <c r="B1419" s="43" t="str">
        <f t="shared" si="97"/>
        <v/>
      </c>
      <c r="C1419" s="169">
        <f>CAD!$F$23</f>
        <v>0</v>
      </c>
      <c r="D1419" s="41">
        <v>0</v>
      </c>
      <c r="E1419" s="41">
        <v>0</v>
      </c>
      <c r="F1419" s="41">
        <v>0</v>
      </c>
      <c r="G1419" s="41">
        <v>0</v>
      </c>
      <c r="H1419" s="41">
        <v>0</v>
      </c>
      <c r="I1419" s="41">
        <v>0</v>
      </c>
      <c r="J1419" s="41">
        <v>0</v>
      </c>
      <c r="K1419" s="41">
        <v>0</v>
      </c>
      <c r="L1419" s="41">
        <v>0</v>
      </c>
      <c r="M1419" s="41">
        <v>0</v>
      </c>
      <c r="N1419" s="41">
        <v>0</v>
      </c>
      <c r="O1419" s="41">
        <v>0</v>
      </c>
      <c r="P1419" s="50">
        <f t="shared" si="98"/>
        <v>0</v>
      </c>
    </row>
    <row r="1420" spans="1:16" hidden="1" x14ac:dyDescent="0.25">
      <c r="A1420" s="306" t="str">
        <f>IF(B1420=1,A1377,"")</f>
        <v/>
      </c>
      <c r="B1420" s="43" t="str">
        <f t="shared" si="97"/>
        <v/>
      </c>
      <c r="C1420" s="169">
        <f>CAD!$F$24</f>
        <v>0</v>
      </c>
      <c r="D1420" s="41">
        <v>0</v>
      </c>
      <c r="E1420" s="41">
        <v>0</v>
      </c>
      <c r="F1420" s="41">
        <v>0</v>
      </c>
      <c r="G1420" s="41">
        <v>0</v>
      </c>
      <c r="H1420" s="41">
        <v>0</v>
      </c>
      <c r="I1420" s="41">
        <v>0</v>
      </c>
      <c r="J1420" s="41">
        <v>0</v>
      </c>
      <c r="K1420" s="41">
        <v>0</v>
      </c>
      <c r="L1420" s="41">
        <v>0</v>
      </c>
      <c r="M1420" s="41">
        <v>0</v>
      </c>
      <c r="N1420" s="41">
        <v>0</v>
      </c>
      <c r="O1420" s="41">
        <v>0</v>
      </c>
      <c r="P1420" s="50">
        <f t="shared" si="98"/>
        <v>0</v>
      </c>
    </row>
    <row r="1421" spans="1:16" hidden="1" x14ac:dyDescent="0.25">
      <c r="A1421" s="306" t="str">
        <f>IF(B1421=1,A1377,"")</f>
        <v/>
      </c>
      <c r="B1421" s="43" t="str">
        <f t="shared" si="97"/>
        <v/>
      </c>
      <c r="C1421" s="169">
        <f>CAD!$F$25</f>
        <v>0</v>
      </c>
      <c r="D1421" s="41">
        <v>0</v>
      </c>
      <c r="E1421" s="41">
        <v>0</v>
      </c>
      <c r="F1421" s="41">
        <v>0</v>
      </c>
      <c r="G1421" s="41">
        <v>0</v>
      </c>
      <c r="H1421" s="41">
        <v>0</v>
      </c>
      <c r="I1421" s="41">
        <v>0</v>
      </c>
      <c r="J1421" s="41">
        <v>0</v>
      </c>
      <c r="K1421" s="41">
        <v>0</v>
      </c>
      <c r="L1421" s="41">
        <v>0</v>
      </c>
      <c r="M1421" s="41">
        <v>0</v>
      </c>
      <c r="N1421" s="41">
        <v>0</v>
      </c>
      <c r="O1421" s="41">
        <v>0</v>
      </c>
      <c r="P1421" s="50">
        <f t="shared" si="98"/>
        <v>0</v>
      </c>
    </row>
    <row r="1422" spans="1:16" hidden="1" x14ac:dyDescent="0.25">
      <c r="A1422" s="306" t="str">
        <f>IF(B1422=1,A1377,"")</f>
        <v/>
      </c>
      <c r="B1422" s="43" t="str">
        <f t="shared" si="97"/>
        <v/>
      </c>
      <c r="C1422" s="169">
        <f>CAD!$F$26</f>
        <v>0</v>
      </c>
      <c r="D1422" s="41">
        <v>0</v>
      </c>
      <c r="E1422" s="41">
        <v>0</v>
      </c>
      <c r="F1422" s="41">
        <v>0</v>
      </c>
      <c r="G1422" s="41">
        <v>0</v>
      </c>
      <c r="H1422" s="41">
        <v>0</v>
      </c>
      <c r="I1422" s="41">
        <v>0</v>
      </c>
      <c r="J1422" s="41">
        <v>0</v>
      </c>
      <c r="K1422" s="41">
        <v>0</v>
      </c>
      <c r="L1422" s="41">
        <v>0</v>
      </c>
      <c r="M1422" s="41">
        <v>0</v>
      </c>
      <c r="N1422" s="41">
        <v>0</v>
      </c>
      <c r="O1422" s="41">
        <v>0</v>
      </c>
      <c r="P1422" s="50">
        <f t="shared" si="98"/>
        <v>0</v>
      </c>
    </row>
    <row r="1423" spans="1:16" hidden="1" x14ac:dyDescent="0.25">
      <c r="A1423" s="306" t="str">
        <f>IF(B1423=1,A1377,"")</f>
        <v/>
      </c>
      <c r="B1423" s="43" t="str">
        <f t="shared" si="97"/>
        <v/>
      </c>
      <c r="C1423" s="169">
        <f>CAD!$F$27</f>
        <v>0</v>
      </c>
      <c r="D1423" s="41">
        <v>0</v>
      </c>
      <c r="E1423" s="41">
        <v>0</v>
      </c>
      <c r="F1423" s="41">
        <v>0</v>
      </c>
      <c r="G1423" s="41">
        <v>0</v>
      </c>
      <c r="H1423" s="41">
        <v>0</v>
      </c>
      <c r="I1423" s="41">
        <v>0</v>
      </c>
      <c r="J1423" s="41">
        <v>0</v>
      </c>
      <c r="K1423" s="41">
        <v>0</v>
      </c>
      <c r="L1423" s="41">
        <v>0</v>
      </c>
      <c r="M1423" s="41">
        <v>0</v>
      </c>
      <c r="N1423" s="41">
        <v>0</v>
      </c>
      <c r="O1423" s="41">
        <v>0</v>
      </c>
      <c r="P1423" s="50">
        <f t="shared" si="98"/>
        <v>0</v>
      </c>
    </row>
    <row r="1424" spans="1:16" hidden="1" x14ac:dyDescent="0.25">
      <c r="A1424" s="306" t="str">
        <f>IF(B1424=1,A1377,"")</f>
        <v/>
      </c>
      <c r="B1424" s="43" t="str">
        <f t="shared" si="97"/>
        <v/>
      </c>
      <c r="C1424" s="169">
        <f>CAD!$F$28</f>
        <v>0</v>
      </c>
      <c r="D1424" s="41">
        <v>0</v>
      </c>
      <c r="E1424" s="41">
        <v>0</v>
      </c>
      <c r="F1424" s="41">
        <v>0</v>
      </c>
      <c r="G1424" s="41">
        <v>0</v>
      </c>
      <c r="H1424" s="41">
        <v>0</v>
      </c>
      <c r="I1424" s="41">
        <v>0</v>
      </c>
      <c r="J1424" s="41">
        <v>0</v>
      </c>
      <c r="K1424" s="41">
        <v>0</v>
      </c>
      <c r="L1424" s="41">
        <v>0</v>
      </c>
      <c r="M1424" s="41">
        <v>0</v>
      </c>
      <c r="N1424" s="41">
        <v>0</v>
      </c>
      <c r="O1424" s="41">
        <v>0</v>
      </c>
      <c r="P1424" s="50">
        <f t="shared" si="98"/>
        <v>0</v>
      </c>
    </row>
    <row r="1425" spans="1:20" hidden="1" x14ac:dyDescent="0.25">
      <c r="A1425" s="306" t="str">
        <f>IF(B1425=1,A1377,"")</f>
        <v/>
      </c>
      <c r="B1425" s="43" t="str">
        <f t="shared" si="97"/>
        <v/>
      </c>
      <c r="C1425" s="169">
        <f>CAD!$F$29</f>
        <v>0</v>
      </c>
      <c r="D1425" s="41">
        <v>0</v>
      </c>
      <c r="E1425" s="41">
        <v>0</v>
      </c>
      <c r="F1425" s="41">
        <v>0</v>
      </c>
      <c r="G1425" s="41">
        <v>0</v>
      </c>
      <c r="H1425" s="41">
        <v>0</v>
      </c>
      <c r="I1425" s="41">
        <v>0</v>
      </c>
      <c r="J1425" s="41">
        <v>0</v>
      </c>
      <c r="K1425" s="41">
        <v>0</v>
      </c>
      <c r="L1425" s="41">
        <v>0</v>
      </c>
      <c r="M1425" s="41">
        <v>0</v>
      </c>
      <c r="N1425" s="41">
        <v>0</v>
      </c>
      <c r="O1425" s="41">
        <v>0</v>
      </c>
      <c r="P1425" s="50">
        <f t="shared" si="98"/>
        <v>0</v>
      </c>
    </row>
    <row r="1426" spans="1:20" hidden="1" x14ac:dyDescent="0.25">
      <c r="A1426" s="306" t="str">
        <f>IF(B1426=1,A1377,"")</f>
        <v/>
      </c>
      <c r="B1426" s="43" t="str">
        <f t="shared" si="97"/>
        <v/>
      </c>
      <c r="C1426" s="169">
        <f>CAD!$F$30</f>
        <v>0</v>
      </c>
      <c r="D1426" s="41">
        <v>0</v>
      </c>
      <c r="E1426" s="41">
        <v>0</v>
      </c>
      <c r="F1426" s="41">
        <v>0</v>
      </c>
      <c r="G1426" s="41">
        <v>0</v>
      </c>
      <c r="H1426" s="41">
        <v>0</v>
      </c>
      <c r="I1426" s="41">
        <v>0</v>
      </c>
      <c r="J1426" s="41">
        <v>0</v>
      </c>
      <c r="K1426" s="41">
        <v>0</v>
      </c>
      <c r="L1426" s="41">
        <v>0</v>
      </c>
      <c r="M1426" s="41">
        <v>0</v>
      </c>
      <c r="N1426" s="41">
        <v>0</v>
      </c>
      <c r="O1426" s="41">
        <v>0</v>
      </c>
      <c r="P1426" s="50">
        <f t="shared" si="98"/>
        <v>0</v>
      </c>
    </row>
    <row r="1427" spans="1:20" hidden="1" x14ac:dyDescent="0.25">
      <c r="A1427" s="306" t="str">
        <f>IF(B1427=1,A1377,"")</f>
        <v/>
      </c>
      <c r="B1427" s="43" t="str">
        <f t="shared" si="97"/>
        <v/>
      </c>
      <c r="C1427" s="169">
        <f>CAD!$F$31</f>
        <v>0</v>
      </c>
      <c r="D1427" s="41">
        <v>0</v>
      </c>
      <c r="E1427" s="41">
        <v>0</v>
      </c>
      <c r="F1427" s="41">
        <v>0</v>
      </c>
      <c r="G1427" s="41">
        <v>0</v>
      </c>
      <c r="H1427" s="41">
        <v>0</v>
      </c>
      <c r="I1427" s="41">
        <v>0</v>
      </c>
      <c r="J1427" s="41">
        <v>0</v>
      </c>
      <c r="K1427" s="41">
        <v>0</v>
      </c>
      <c r="L1427" s="41">
        <v>0</v>
      </c>
      <c r="M1427" s="41">
        <v>0</v>
      </c>
      <c r="N1427" s="41">
        <v>0</v>
      </c>
      <c r="O1427" s="41">
        <v>0</v>
      </c>
      <c r="P1427" s="50">
        <f t="shared" si="98"/>
        <v>0</v>
      </c>
      <c r="T1427" s="9"/>
    </row>
    <row r="1428" spans="1:20" hidden="1" x14ac:dyDescent="0.25">
      <c r="A1428" s="306">
        <f>A1377</f>
        <v>2042</v>
      </c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84"/>
    </row>
    <row r="1429" spans="1:20" ht="15.75" hidden="1" thickBot="1" x14ac:dyDescent="0.3">
      <c r="A1429" s="306">
        <f>A1377</f>
        <v>2042</v>
      </c>
      <c r="C1429" s="170" t="s">
        <v>208</v>
      </c>
      <c r="D1429" s="171">
        <f>PREV_D!D1355</f>
        <v>0</v>
      </c>
      <c r="E1429" s="171">
        <f>PREV_D!E1355</f>
        <v>0</v>
      </c>
      <c r="F1429" s="171">
        <f>PREV_D!F1355</f>
        <v>0</v>
      </c>
      <c r="G1429" s="171">
        <f>PREV_D!G1355</f>
        <v>0</v>
      </c>
      <c r="H1429" s="171">
        <f>PREV_D!H1355</f>
        <v>0</v>
      </c>
      <c r="I1429" s="171">
        <f>PREV_D!I1355</f>
        <v>0</v>
      </c>
      <c r="J1429" s="171">
        <f>PREV_D!J1355</f>
        <v>0</v>
      </c>
      <c r="K1429" s="171">
        <f>PREV_D!K1355</f>
        <v>0</v>
      </c>
      <c r="L1429" s="171">
        <f>PREV_D!L1355</f>
        <v>0</v>
      </c>
      <c r="M1429" s="171">
        <f>PREV_D!M1355</f>
        <v>0</v>
      </c>
      <c r="N1429" s="171">
        <f>PREV_D!N1355</f>
        <v>0</v>
      </c>
      <c r="O1429" s="171">
        <f>PREV_D!O1355</f>
        <v>0</v>
      </c>
      <c r="P1429" s="172">
        <f>SUM(D1429:O1429)</f>
        <v>0</v>
      </c>
    </row>
    <row r="1430" spans="1:20" hidden="1" x14ac:dyDescent="0.25">
      <c r="A1430" s="306">
        <f>A1377</f>
        <v>2042</v>
      </c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84"/>
    </row>
    <row r="1431" spans="1:20" hidden="1" x14ac:dyDescent="0.25">
      <c r="A1431" s="306">
        <f>A1377</f>
        <v>2042</v>
      </c>
      <c r="C1431" s="173" t="s">
        <v>209</v>
      </c>
      <c r="D1431" s="174">
        <f>D1377-D1429</f>
        <v>0</v>
      </c>
      <c r="E1431" s="174">
        <f t="shared" ref="E1431:P1431" si="99">E1377-E1429</f>
        <v>0</v>
      </c>
      <c r="F1431" s="174">
        <f t="shared" si="99"/>
        <v>0</v>
      </c>
      <c r="G1431" s="174">
        <f t="shared" si="99"/>
        <v>0</v>
      </c>
      <c r="H1431" s="174">
        <f t="shared" si="99"/>
        <v>0</v>
      </c>
      <c r="I1431" s="174">
        <f t="shared" si="99"/>
        <v>0</v>
      </c>
      <c r="J1431" s="174">
        <f t="shared" si="99"/>
        <v>0</v>
      </c>
      <c r="K1431" s="174">
        <f t="shared" si="99"/>
        <v>0</v>
      </c>
      <c r="L1431" s="174">
        <f t="shared" si="99"/>
        <v>0</v>
      </c>
      <c r="M1431" s="174">
        <f t="shared" si="99"/>
        <v>0</v>
      </c>
      <c r="N1431" s="174">
        <f t="shared" si="99"/>
        <v>0</v>
      </c>
      <c r="O1431" s="174">
        <f t="shared" si="99"/>
        <v>0</v>
      </c>
      <c r="P1431" s="175">
        <f t="shared" si="99"/>
        <v>0</v>
      </c>
    </row>
    <row r="1432" spans="1:20" hidden="1" x14ac:dyDescent="0.25">
      <c r="A1432" s="306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20" hidden="1" x14ac:dyDescent="0.25">
      <c r="A1433" s="306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20" ht="15" hidden="1" customHeight="1" thickBot="1" x14ac:dyDescent="0.3">
      <c r="A1434" s="306">
        <f>A1377+1</f>
        <v>2043</v>
      </c>
      <c r="C1434" s="166" t="s">
        <v>207</v>
      </c>
      <c r="D1434" s="167">
        <f t="shared" ref="D1434:P1434" si="100">SUM(D1435:D1484)</f>
        <v>0</v>
      </c>
      <c r="E1434" s="167">
        <f t="shared" si="100"/>
        <v>0</v>
      </c>
      <c r="F1434" s="167">
        <f t="shared" si="100"/>
        <v>0</v>
      </c>
      <c r="G1434" s="167">
        <f t="shared" si="100"/>
        <v>0</v>
      </c>
      <c r="H1434" s="167">
        <f t="shared" si="100"/>
        <v>0</v>
      </c>
      <c r="I1434" s="167">
        <f t="shared" si="100"/>
        <v>0</v>
      </c>
      <c r="J1434" s="167">
        <f t="shared" si="100"/>
        <v>0</v>
      </c>
      <c r="K1434" s="167">
        <f t="shared" si="100"/>
        <v>0</v>
      </c>
      <c r="L1434" s="167">
        <f t="shared" si="100"/>
        <v>0</v>
      </c>
      <c r="M1434" s="167">
        <f t="shared" si="100"/>
        <v>0</v>
      </c>
      <c r="N1434" s="167">
        <f t="shared" si="100"/>
        <v>0</v>
      </c>
      <c r="O1434" s="167">
        <f t="shared" si="100"/>
        <v>0</v>
      </c>
      <c r="P1434" s="167">
        <f t="shared" si="100"/>
        <v>0</v>
      </c>
    </row>
    <row r="1435" spans="1:20" hidden="1" x14ac:dyDescent="0.25">
      <c r="A1435" s="306">
        <f>IF(B1435=1,A1434,"")</f>
        <v>2043</v>
      </c>
      <c r="B1435" s="43">
        <f>IF(C1435&lt;&gt;0,1,"")</f>
        <v>1</v>
      </c>
      <c r="C1435" s="168" t="str">
        <f>CAD!$D$7</f>
        <v>SALÁRIOS</v>
      </c>
      <c r="D1435" s="42">
        <v>0</v>
      </c>
      <c r="E1435" s="42">
        <v>0</v>
      </c>
      <c r="F1435" s="42">
        <v>0</v>
      </c>
      <c r="G1435" s="42">
        <v>0</v>
      </c>
      <c r="H1435" s="42">
        <v>0</v>
      </c>
      <c r="I1435" s="42">
        <v>0</v>
      </c>
      <c r="J1435" s="42">
        <v>0</v>
      </c>
      <c r="K1435" s="42">
        <v>0</v>
      </c>
      <c r="L1435" s="42">
        <v>0</v>
      </c>
      <c r="M1435" s="42">
        <v>0</v>
      </c>
      <c r="N1435" s="42">
        <v>0</v>
      </c>
      <c r="O1435" s="42">
        <v>0</v>
      </c>
      <c r="P1435" s="115">
        <f>SUM(D1435:O1435)</f>
        <v>0</v>
      </c>
    </row>
    <row r="1436" spans="1:20" hidden="1" x14ac:dyDescent="0.25">
      <c r="A1436" s="306">
        <f>IF(B1436=1,A1434,"")</f>
        <v>2043</v>
      </c>
      <c r="B1436" s="43">
        <f t="shared" ref="B1436:B1484" si="101">IF(C1436&lt;&gt;0,1,"")</f>
        <v>1</v>
      </c>
      <c r="C1436" s="168" t="str">
        <f>CAD!$D$8</f>
        <v>RELATÓRIOS</v>
      </c>
      <c r="D1436" s="42">
        <v>0</v>
      </c>
      <c r="E1436" s="42">
        <v>0</v>
      </c>
      <c r="F1436" s="42">
        <v>0</v>
      </c>
      <c r="G1436" s="42">
        <v>0</v>
      </c>
      <c r="H1436" s="42">
        <v>0</v>
      </c>
      <c r="I1436" s="42">
        <v>0</v>
      </c>
      <c r="J1436" s="42">
        <v>0</v>
      </c>
      <c r="K1436" s="42">
        <v>0</v>
      </c>
      <c r="L1436" s="42">
        <v>0</v>
      </c>
      <c r="M1436" s="42">
        <v>0</v>
      </c>
      <c r="N1436" s="42">
        <v>0</v>
      </c>
      <c r="O1436" s="42">
        <v>0</v>
      </c>
      <c r="P1436" s="50">
        <f t="shared" ref="P1436:P1484" si="102">SUM(D1436:O1436)</f>
        <v>0</v>
      </c>
    </row>
    <row r="1437" spans="1:20" hidden="1" x14ac:dyDescent="0.25">
      <c r="A1437" s="306">
        <f>IF(B1437=1,A1434,"")</f>
        <v>2043</v>
      </c>
      <c r="B1437" s="43">
        <f t="shared" si="101"/>
        <v>1</v>
      </c>
      <c r="C1437" s="169" t="str">
        <f>CAD!$D$9</f>
        <v>HORAS EXTRAS</v>
      </c>
      <c r="D1437" s="41">
        <v>0</v>
      </c>
      <c r="E1437" s="41">
        <v>0</v>
      </c>
      <c r="F1437" s="41">
        <v>0</v>
      </c>
      <c r="G1437" s="41">
        <v>0</v>
      </c>
      <c r="H1437" s="41">
        <v>0</v>
      </c>
      <c r="I1437" s="41">
        <v>0</v>
      </c>
      <c r="J1437" s="41">
        <v>0</v>
      </c>
      <c r="K1437" s="41">
        <v>0</v>
      </c>
      <c r="L1437" s="41">
        <v>0</v>
      </c>
      <c r="M1437" s="41">
        <v>0</v>
      </c>
      <c r="N1437" s="41">
        <v>0</v>
      </c>
      <c r="O1437" s="41">
        <v>0</v>
      </c>
      <c r="P1437" s="50">
        <f t="shared" si="102"/>
        <v>0</v>
      </c>
    </row>
    <row r="1438" spans="1:20" hidden="1" x14ac:dyDescent="0.25">
      <c r="A1438" s="306">
        <f>IF(B1438=1,A1434,"")</f>
        <v>2043</v>
      </c>
      <c r="B1438" s="43">
        <f t="shared" si="101"/>
        <v>1</v>
      </c>
      <c r="C1438" s="169" t="str">
        <f>CAD!$D$10</f>
        <v>OUTROS</v>
      </c>
      <c r="D1438" s="41">
        <v>0</v>
      </c>
      <c r="E1438" s="41">
        <v>0</v>
      </c>
      <c r="F1438" s="41">
        <v>0</v>
      </c>
      <c r="G1438" s="41">
        <v>0</v>
      </c>
      <c r="H1438" s="41">
        <v>0</v>
      </c>
      <c r="I1438" s="41">
        <v>0</v>
      </c>
      <c r="J1438" s="41">
        <v>0</v>
      </c>
      <c r="K1438" s="41">
        <v>0</v>
      </c>
      <c r="L1438" s="41">
        <v>0</v>
      </c>
      <c r="M1438" s="41">
        <v>0</v>
      </c>
      <c r="N1438" s="41">
        <v>0</v>
      </c>
      <c r="O1438" s="41">
        <v>0</v>
      </c>
      <c r="P1438" s="50">
        <f t="shared" si="102"/>
        <v>0</v>
      </c>
    </row>
    <row r="1439" spans="1:20" hidden="1" x14ac:dyDescent="0.25">
      <c r="A1439" s="306">
        <f>IF(B1439=1,A1434,"")</f>
        <v>2043</v>
      </c>
      <c r="B1439" s="43">
        <f t="shared" si="101"/>
        <v>1</v>
      </c>
      <c r="C1439" s="169" t="str">
        <f>CAD!$D$11</f>
        <v>ALUGUÉIS</v>
      </c>
      <c r="D1439" s="41">
        <v>0</v>
      </c>
      <c r="E1439" s="41">
        <v>0</v>
      </c>
      <c r="F1439" s="41">
        <v>0</v>
      </c>
      <c r="G1439" s="41">
        <v>0</v>
      </c>
      <c r="H1439" s="41">
        <v>0</v>
      </c>
      <c r="I1439" s="41">
        <v>0</v>
      </c>
      <c r="J1439" s="41">
        <v>0</v>
      </c>
      <c r="K1439" s="41">
        <v>0</v>
      </c>
      <c r="L1439" s="41">
        <v>0</v>
      </c>
      <c r="M1439" s="41">
        <v>0</v>
      </c>
      <c r="N1439" s="41">
        <v>0</v>
      </c>
      <c r="O1439" s="41">
        <v>0</v>
      </c>
      <c r="P1439" s="50">
        <f t="shared" si="102"/>
        <v>0</v>
      </c>
    </row>
    <row r="1440" spans="1:20" hidden="1" x14ac:dyDescent="0.25">
      <c r="A1440" s="306">
        <f>IF(B1440=1,A1434,"")</f>
        <v>2043</v>
      </c>
      <c r="B1440" s="43">
        <f t="shared" si="101"/>
        <v>1</v>
      </c>
      <c r="C1440" s="169" t="str">
        <f>CAD!$D$12</f>
        <v>VENDA DE IMÓVEIS</v>
      </c>
      <c r="D1440" s="41">
        <v>0</v>
      </c>
      <c r="E1440" s="41">
        <v>0</v>
      </c>
      <c r="F1440" s="41">
        <v>0</v>
      </c>
      <c r="G1440" s="41">
        <v>0</v>
      </c>
      <c r="H1440" s="41">
        <v>0</v>
      </c>
      <c r="I1440" s="41">
        <v>0</v>
      </c>
      <c r="J1440" s="41">
        <v>0</v>
      </c>
      <c r="K1440" s="41">
        <v>0</v>
      </c>
      <c r="L1440" s="41">
        <v>0</v>
      </c>
      <c r="M1440" s="41">
        <v>0</v>
      </c>
      <c r="N1440" s="41">
        <v>0</v>
      </c>
      <c r="O1440" s="41">
        <v>0</v>
      </c>
      <c r="P1440" s="50">
        <f t="shared" si="102"/>
        <v>0</v>
      </c>
    </row>
    <row r="1441" spans="1:16" hidden="1" x14ac:dyDescent="0.25">
      <c r="A1441" s="306">
        <f>IF(B1441=1,A1434,"")</f>
        <v>2043</v>
      </c>
      <c r="B1441" s="43">
        <f t="shared" si="101"/>
        <v>1</v>
      </c>
      <c r="C1441" s="169" t="str">
        <f>CAD!$D$13</f>
        <v>13º SALÁRIO</v>
      </c>
      <c r="D1441" s="41">
        <v>0</v>
      </c>
      <c r="E1441" s="41">
        <v>0</v>
      </c>
      <c r="F1441" s="41">
        <v>0</v>
      </c>
      <c r="G1441" s="41">
        <v>0</v>
      </c>
      <c r="H1441" s="41">
        <v>0</v>
      </c>
      <c r="I1441" s="41">
        <v>0</v>
      </c>
      <c r="J1441" s="41">
        <v>0</v>
      </c>
      <c r="K1441" s="41">
        <v>0</v>
      </c>
      <c r="L1441" s="41">
        <v>0</v>
      </c>
      <c r="M1441" s="41">
        <v>0</v>
      </c>
      <c r="N1441" s="41">
        <v>0</v>
      </c>
      <c r="O1441" s="41">
        <v>0</v>
      </c>
      <c r="P1441" s="50">
        <f t="shared" si="102"/>
        <v>0</v>
      </c>
    </row>
    <row r="1442" spans="1:16" hidden="1" x14ac:dyDescent="0.25">
      <c r="A1442" s="306">
        <f>IF(B1442=1,A1434,"")</f>
        <v>2043</v>
      </c>
      <c r="B1442" s="43">
        <f t="shared" si="101"/>
        <v>1</v>
      </c>
      <c r="C1442" s="169" t="str">
        <f>CAD!$D$14</f>
        <v>FÉRIAS</v>
      </c>
      <c r="D1442" s="41">
        <v>0</v>
      </c>
      <c r="E1442" s="41">
        <v>0</v>
      </c>
      <c r="F1442" s="41">
        <v>0</v>
      </c>
      <c r="G1442" s="41">
        <v>0</v>
      </c>
      <c r="H1442" s="41">
        <v>0</v>
      </c>
      <c r="I1442" s="41">
        <v>0</v>
      </c>
      <c r="J1442" s="41">
        <v>0</v>
      </c>
      <c r="K1442" s="41">
        <v>0</v>
      </c>
      <c r="L1442" s="41">
        <v>0</v>
      </c>
      <c r="M1442" s="41">
        <v>0</v>
      </c>
      <c r="N1442" s="41">
        <v>0</v>
      </c>
      <c r="O1442" s="41">
        <v>0</v>
      </c>
      <c r="P1442" s="50">
        <f t="shared" si="102"/>
        <v>0</v>
      </c>
    </row>
    <row r="1443" spans="1:16" hidden="1" x14ac:dyDescent="0.25">
      <c r="A1443" s="306">
        <f>IF(B1443=1,A1434,"")</f>
        <v>2043</v>
      </c>
      <c r="B1443" s="43">
        <f t="shared" si="101"/>
        <v>1</v>
      </c>
      <c r="C1443" s="169" t="str">
        <f>CAD!$D$15</f>
        <v>RENDIMENTOS</v>
      </c>
      <c r="D1443" s="41">
        <v>0</v>
      </c>
      <c r="E1443" s="41">
        <v>0</v>
      </c>
      <c r="F1443" s="41">
        <v>0</v>
      </c>
      <c r="G1443" s="41">
        <v>0</v>
      </c>
      <c r="H1443" s="41">
        <v>0</v>
      </c>
      <c r="I1443" s="41">
        <v>0</v>
      </c>
      <c r="J1443" s="41">
        <v>0</v>
      </c>
      <c r="K1443" s="41">
        <v>0</v>
      </c>
      <c r="L1443" s="41">
        <v>0</v>
      </c>
      <c r="M1443" s="41">
        <v>0</v>
      </c>
      <c r="N1443" s="41">
        <v>0</v>
      </c>
      <c r="O1443" s="41">
        <v>0</v>
      </c>
      <c r="P1443" s="50">
        <f t="shared" si="102"/>
        <v>0</v>
      </c>
    </row>
    <row r="1444" spans="1:16" hidden="1" x14ac:dyDescent="0.25">
      <c r="A1444" s="306" t="str">
        <f>IF(B1444=1,A1434,"")</f>
        <v/>
      </c>
      <c r="B1444" s="43" t="str">
        <f t="shared" si="101"/>
        <v/>
      </c>
      <c r="C1444" s="169">
        <f>CAD!$D$16</f>
        <v>0</v>
      </c>
      <c r="D1444" s="41">
        <v>0</v>
      </c>
      <c r="E1444" s="41">
        <v>0</v>
      </c>
      <c r="F1444" s="41">
        <v>0</v>
      </c>
      <c r="G1444" s="41">
        <v>0</v>
      </c>
      <c r="H1444" s="41">
        <v>0</v>
      </c>
      <c r="I1444" s="41">
        <v>0</v>
      </c>
      <c r="J1444" s="41">
        <v>0</v>
      </c>
      <c r="K1444" s="41">
        <v>0</v>
      </c>
      <c r="L1444" s="41">
        <v>0</v>
      </c>
      <c r="M1444" s="41">
        <v>0</v>
      </c>
      <c r="N1444" s="41">
        <v>0</v>
      </c>
      <c r="O1444" s="41">
        <v>0</v>
      </c>
      <c r="P1444" s="50">
        <f t="shared" si="102"/>
        <v>0</v>
      </c>
    </row>
    <row r="1445" spans="1:16" hidden="1" x14ac:dyDescent="0.25">
      <c r="A1445" s="306" t="str">
        <f>IF(B1445=1,A1434,"")</f>
        <v/>
      </c>
      <c r="B1445" s="43" t="str">
        <f t="shared" si="101"/>
        <v/>
      </c>
      <c r="C1445" s="169">
        <f>CAD!$D$17</f>
        <v>0</v>
      </c>
      <c r="D1445" s="41">
        <v>0</v>
      </c>
      <c r="E1445" s="41">
        <v>0</v>
      </c>
      <c r="F1445" s="41">
        <v>0</v>
      </c>
      <c r="G1445" s="41">
        <v>0</v>
      </c>
      <c r="H1445" s="41">
        <v>0</v>
      </c>
      <c r="I1445" s="41">
        <v>0</v>
      </c>
      <c r="J1445" s="41">
        <v>0</v>
      </c>
      <c r="K1445" s="41">
        <v>0</v>
      </c>
      <c r="L1445" s="41">
        <v>0</v>
      </c>
      <c r="M1445" s="41">
        <v>0</v>
      </c>
      <c r="N1445" s="41">
        <v>0</v>
      </c>
      <c r="O1445" s="41">
        <v>0</v>
      </c>
      <c r="P1445" s="50">
        <f t="shared" si="102"/>
        <v>0</v>
      </c>
    </row>
    <row r="1446" spans="1:16" hidden="1" x14ac:dyDescent="0.25">
      <c r="A1446" s="306" t="str">
        <f>IF(B1446=1,A1434,"")</f>
        <v/>
      </c>
      <c r="B1446" s="43" t="str">
        <f t="shared" si="101"/>
        <v/>
      </c>
      <c r="C1446" s="169">
        <f>CAD!$D$18</f>
        <v>0</v>
      </c>
      <c r="D1446" s="41">
        <v>0</v>
      </c>
      <c r="E1446" s="41">
        <v>0</v>
      </c>
      <c r="F1446" s="41">
        <v>0</v>
      </c>
      <c r="G1446" s="41">
        <v>0</v>
      </c>
      <c r="H1446" s="41">
        <v>0</v>
      </c>
      <c r="I1446" s="41">
        <v>0</v>
      </c>
      <c r="J1446" s="41">
        <v>0</v>
      </c>
      <c r="K1446" s="41">
        <v>0</v>
      </c>
      <c r="L1446" s="41">
        <v>0</v>
      </c>
      <c r="M1446" s="41">
        <v>0</v>
      </c>
      <c r="N1446" s="41">
        <v>0</v>
      </c>
      <c r="O1446" s="41">
        <v>0</v>
      </c>
      <c r="P1446" s="50">
        <f t="shared" si="102"/>
        <v>0</v>
      </c>
    </row>
    <row r="1447" spans="1:16" hidden="1" x14ac:dyDescent="0.25">
      <c r="A1447" s="306" t="str">
        <f>IF(B1447=1,A1434,"")</f>
        <v/>
      </c>
      <c r="B1447" s="43" t="str">
        <f t="shared" si="101"/>
        <v/>
      </c>
      <c r="C1447" s="169">
        <f>CAD!$D$19</f>
        <v>0</v>
      </c>
      <c r="D1447" s="41">
        <v>0</v>
      </c>
      <c r="E1447" s="41">
        <v>0</v>
      </c>
      <c r="F1447" s="41">
        <v>0</v>
      </c>
      <c r="G1447" s="41">
        <v>0</v>
      </c>
      <c r="H1447" s="41">
        <v>0</v>
      </c>
      <c r="I1447" s="41">
        <v>0</v>
      </c>
      <c r="J1447" s="41">
        <v>0</v>
      </c>
      <c r="K1447" s="41">
        <v>0</v>
      </c>
      <c r="L1447" s="41">
        <v>0</v>
      </c>
      <c r="M1447" s="41">
        <v>0</v>
      </c>
      <c r="N1447" s="41">
        <v>0</v>
      </c>
      <c r="O1447" s="41">
        <v>0</v>
      </c>
      <c r="P1447" s="50">
        <f t="shared" si="102"/>
        <v>0</v>
      </c>
    </row>
    <row r="1448" spans="1:16" hidden="1" x14ac:dyDescent="0.25">
      <c r="A1448" s="306" t="str">
        <f>IF(B1448=1,A1434,"")</f>
        <v/>
      </c>
      <c r="B1448" s="43" t="str">
        <f t="shared" si="101"/>
        <v/>
      </c>
      <c r="C1448" s="169">
        <f>CAD!$D$20</f>
        <v>0</v>
      </c>
      <c r="D1448" s="41">
        <v>0</v>
      </c>
      <c r="E1448" s="41">
        <v>0</v>
      </c>
      <c r="F1448" s="41">
        <v>0</v>
      </c>
      <c r="G1448" s="41">
        <v>0</v>
      </c>
      <c r="H1448" s="41">
        <v>0</v>
      </c>
      <c r="I1448" s="41">
        <v>0</v>
      </c>
      <c r="J1448" s="41">
        <v>0</v>
      </c>
      <c r="K1448" s="41">
        <v>0</v>
      </c>
      <c r="L1448" s="41">
        <v>0</v>
      </c>
      <c r="M1448" s="41">
        <v>0</v>
      </c>
      <c r="N1448" s="41">
        <v>0</v>
      </c>
      <c r="O1448" s="41">
        <v>0</v>
      </c>
      <c r="P1448" s="50">
        <f t="shared" si="102"/>
        <v>0</v>
      </c>
    </row>
    <row r="1449" spans="1:16" hidden="1" x14ac:dyDescent="0.25">
      <c r="A1449" s="306" t="str">
        <f>IF(B1449=1,A1434,"")</f>
        <v/>
      </c>
      <c r="B1449" s="43" t="str">
        <f t="shared" si="101"/>
        <v/>
      </c>
      <c r="C1449" s="169">
        <f>CAD!$D$21</f>
        <v>0</v>
      </c>
      <c r="D1449" s="41">
        <v>0</v>
      </c>
      <c r="E1449" s="41">
        <v>0</v>
      </c>
      <c r="F1449" s="41">
        <v>0</v>
      </c>
      <c r="G1449" s="41">
        <v>0</v>
      </c>
      <c r="H1449" s="41">
        <v>0</v>
      </c>
      <c r="I1449" s="41">
        <v>0</v>
      </c>
      <c r="J1449" s="41">
        <v>0</v>
      </c>
      <c r="K1449" s="41">
        <v>0</v>
      </c>
      <c r="L1449" s="41">
        <v>0</v>
      </c>
      <c r="M1449" s="41">
        <v>0</v>
      </c>
      <c r="N1449" s="41">
        <v>0</v>
      </c>
      <c r="O1449" s="41">
        <v>0</v>
      </c>
      <c r="P1449" s="50">
        <f t="shared" si="102"/>
        <v>0</v>
      </c>
    </row>
    <row r="1450" spans="1:16" hidden="1" x14ac:dyDescent="0.25">
      <c r="A1450" s="306" t="str">
        <f>IF(B1450=1,A1434,"")</f>
        <v/>
      </c>
      <c r="B1450" s="43" t="str">
        <f t="shared" si="101"/>
        <v/>
      </c>
      <c r="C1450" s="169">
        <f>CAD!$D$22</f>
        <v>0</v>
      </c>
      <c r="D1450" s="41">
        <v>0</v>
      </c>
      <c r="E1450" s="41">
        <v>0</v>
      </c>
      <c r="F1450" s="41">
        <v>0</v>
      </c>
      <c r="G1450" s="41">
        <v>0</v>
      </c>
      <c r="H1450" s="41">
        <v>0</v>
      </c>
      <c r="I1450" s="41">
        <v>0</v>
      </c>
      <c r="J1450" s="41">
        <v>0</v>
      </c>
      <c r="K1450" s="41">
        <v>0</v>
      </c>
      <c r="L1450" s="41">
        <v>0</v>
      </c>
      <c r="M1450" s="41">
        <v>0</v>
      </c>
      <c r="N1450" s="41">
        <v>0</v>
      </c>
      <c r="O1450" s="41">
        <v>0</v>
      </c>
      <c r="P1450" s="50">
        <f t="shared" si="102"/>
        <v>0</v>
      </c>
    </row>
    <row r="1451" spans="1:16" hidden="1" x14ac:dyDescent="0.25">
      <c r="A1451" s="306" t="str">
        <f>IF(B1451=1,A1434,"")</f>
        <v/>
      </c>
      <c r="B1451" s="43" t="str">
        <f t="shared" si="101"/>
        <v/>
      </c>
      <c r="C1451" s="169">
        <f>CAD!$D$23</f>
        <v>0</v>
      </c>
      <c r="D1451" s="41">
        <v>0</v>
      </c>
      <c r="E1451" s="41">
        <v>0</v>
      </c>
      <c r="F1451" s="41">
        <v>0</v>
      </c>
      <c r="G1451" s="41">
        <v>0</v>
      </c>
      <c r="H1451" s="41">
        <v>0</v>
      </c>
      <c r="I1451" s="41">
        <v>0</v>
      </c>
      <c r="J1451" s="41">
        <v>0</v>
      </c>
      <c r="K1451" s="41">
        <v>0</v>
      </c>
      <c r="L1451" s="41">
        <v>0</v>
      </c>
      <c r="M1451" s="41">
        <v>0</v>
      </c>
      <c r="N1451" s="41">
        <v>0</v>
      </c>
      <c r="O1451" s="41">
        <v>0</v>
      </c>
      <c r="P1451" s="50">
        <f t="shared" si="102"/>
        <v>0</v>
      </c>
    </row>
    <row r="1452" spans="1:16" hidden="1" x14ac:dyDescent="0.25">
      <c r="A1452" s="306" t="str">
        <f>IF(B1452=1,A1434,"")</f>
        <v/>
      </c>
      <c r="B1452" s="43" t="str">
        <f t="shared" si="101"/>
        <v/>
      </c>
      <c r="C1452" s="169">
        <f>CAD!$D$24</f>
        <v>0</v>
      </c>
      <c r="D1452" s="41">
        <v>0</v>
      </c>
      <c r="E1452" s="41">
        <v>0</v>
      </c>
      <c r="F1452" s="41">
        <v>0</v>
      </c>
      <c r="G1452" s="41">
        <v>0</v>
      </c>
      <c r="H1452" s="41">
        <v>0</v>
      </c>
      <c r="I1452" s="41">
        <v>0</v>
      </c>
      <c r="J1452" s="41">
        <v>0</v>
      </c>
      <c r="K1452" s="41">
        <v>0</v>
      </c>
      <c r="L1452" s="41">
        <v>0</v>
      </c>
      <c r="M1452" s="41">
        <v>0</v>
      </c>
      <c r="N1452" s="41">
        <v>0</v>
      </c>
      <c r="O1452" s="41">
        <v>0</v>
      </c>
      <c r="P1452" s="50">
        <f t="shared" si="102"/>
        <v>0</v>
      </c>
    </row>
    <row r="1453" spans="1:16" hidden="1" x14ac:dyDescent="0.25">
      <c r="A1453" s="306" t="str">
        <f>IF(B1453=1,A1434,"")</f>
        <v/>
      </c>
      <c r="B1453" s="43" t="str">
        <f t="shared" si="101"/>
        <v/>
      </c>
      <c r="C1453" s="169">
        <f>CAD!$D$25</f>
        <v>0</v>
      </c>
      <c r="D1453" s="41">
        <v>0</v>
      </c>
      <c r="E1453" s="41">
        <v>0</v>
      </c>
      <c r="F1453" s="41">
        <v>0</v>
      </c>
      <c r="G1453" s="41">
        <v>0</v>
      </c>
      <c r="H1453" s="41">
        <v>0</v>
      </c>
      <c r="I1453" s="41">
        <v>0</v>
      </c>
      <c r="J1453" s="41">
        <v>0</v>
      </c>
      <c r="K1453" s="41">
        <v>0</v>
      </c>
      <c r="L1453" s="41">
        <v>0</v>
      </c>
      <c r="M1453" s="41">
        <v>0</v>
      </c>
      <c r="N1453" s="41">
        <v>0</v>
      </c>
      <c r="O1453" s="41">
        <v>0</v>
      </c>
      <c r="P1453" s="50">
        <f t="shared" si="102"/>
        <v>0</v>
      </c>
    </row>
    <row r="1454" spans="1:16" hidden="1" x14ac:dyDescent="0.25">
      <c r="A1454" s="306" t="str">
        <f>IF(B1454=1,A1434,"")</f>
        <v/>
      </c>
      <c r="B1454" s="43" t="str">
        <f t="shared" si="101"/>
        <v/>
      </c>
      <c r="C1454" s="169">
        <f>CAD!$D$26</f>
        <v>0</v>
      </c>
      <c r="D1454" s="41">
        <v>0</v>
      </c>
      <c r="E1454" s="41">
        <v>0</v>
      </c>
      <c r="F1454" s="41">
        <v>0</v>
      </c>
      <c r="G1454" s="41">
        <v>0</v>
      </c>
      <c r="H1454" s="41">
        <v>0</v>
      </c>
      <c r="I1454" s="41">
        <v>0</v>
      </c>
      <c r="J1454" s="41">
        <v>0</v>
      </c>
      <c r="K1454" s="41">
        <v>0</v>
      </c>
      <c r="L1454" s="41">
        <v>0</v>
      </c>
      <c r="M1454" s="41">
        <v>0</v>
      </c>
      <c r="N1454" s="41">
        <v>0</v>
      </c>
      <c r="O1454" s="41">
        <v>0</v>
      </c>
      <c r="P1454" s="50">
        <f t="shared" si="102"/>
        <v>0</v>
      </c>
    </row>
    <row r="1455" spans="1:16" hidden="1" x14ac:dyDescent="0.25">
      <c r="A1455" s="306" t="str">
        <f>IF(B1455=1,A1434,"")</f>
        <v/>
      </c>
      <c r="B1455" s="43" t="str">
        <f t="shared" si="101"/>
        <v/>
      </c>
      <c r="C1455" s="169">
        <f>CAD!$D$27</f>
        <v>0</v>
      </c>
      <c r="D1455" s="41">
        <v>0</v>
      </c>
      <c r="E1455" s="41">
        <v>0</v>
      </c>
      <c r="F1455" s="41">
        <v>0</v>
      </c>
      <c r="G1455" s="41">
        <v>0</v>
      </c>
      <c r="H1455" s="41">
        <v>0</v>
      </c>
      <c r="I1455" s="41">
        <v>0</v>
      </c>
      <c r="J1455" s="41">
        <v>0</v>
      </c>
      <c r="K1455" s="41">
        <v>0</v>
      </c>
      <c r="L1455" s="41">
        <v>0</v>
      </c>
      <c r="M1455" s="41">
        <v>0</v>
      </c>
      <c r="N1455" s="41">
        <v>0</v>
      </c>
      <c r="O1455" s="41">
        <v>0</v>
      </c>
      <c r="P1455" s="50">
        <f t="shared" si="102"/>
        <v>0</v>
      </c>
    </row>
    <row r="1456" spans="1:16" hidden="1" x14ac:dyDescent="0.25">
      <c r="A1456" s="306" t="str">
        <f>IF(B1456=1,A1434,"")</f>
        <v/>
      </c>
      <c r="B1456" s="43" t="str">
        <f t="shared" si="101"/>
        <v/>
      </c>
      <c r="C1456" s="169">
        <f>CAD!$D$28</f>
        <v>0</v>
      </c>
      <c r="D1456" s="41">
        <v>0</v>
      </c>
      <c r="E1456" s="41">
        <v>0</v>
      </c>
      <c r="F1456" s="41">
        <v>0</v>
      </c>
      <c r="G1456" s="41">
        <v>0</v>
      </c>
      <c r="H1456" s="41">
        <v>0</v>
      </c>
      <c r="I1456" s="41">
        <v>0</v>
      </c>
      <c r="J1456" s="41">
        <v>0</v>
      </c>
      <c r="K1456" s="41">
        <v>0</v>
      </c>
      <c r="L1456" s="41">
        <v>0</v>
      </c>
      <c r="M1456" s="41">
        <v>0</v>
      </c>
      <c r="N1456" s="41">
        <v>0</v>
      </c>
      <c r="O1456" s="41">
        <v>0</v>
      </c>
      <c r="P1456" s="50">
        <f t="shared" si="102"/>
        <v>0</v>
      </c>
    </row>
    <row r="1457" spans="1:16" hidden="1" x14ac:dyDescent="0.25">
      <c r="A1457" s="306" t="str">
        <f>IF(B1457=1,A1434,"")</f>
        <v/>
      </c>
      <c r="B1457" s="43" t="str">
        <f t="shared" si="101"/>
        <v/>
      </c>
      <c r="C1457" s="169">
        <f>CAD!$D$29</f>
        <v>0</v>
      </c>
      <c r="D1457" s="41">
        <v>0</v>
      </c>
      <c r="E1457" s="41">
        <v>0</v>
      </c>
      <c r="F1457" s="41">
        <v>0</v>
      </c>
      <c r="G1457" s="41">
        <v>0</v>
      </c>
      <c r="H1457" s="41">
        <v>0</v>
      </c>
      <c r="I1457" s="41">
        <v>0</v>
      </c>
      <c r="J1457" s="41">
        <v>0</v>
      </c>
      <c r="K1457" s="41">
        <v>0</v>
      </c>
      <c r="L1457" s="41">
        <v>0</v>
      </c>
      <c r="M1457" s="41">
        <v>0</v>
      </c>
      <c r="N1457" s="41">
        <v>0</v>
      </c>
      <c r="O1457" s="41">
        <v>0</v>
      </c>
      <c r="P1457" s="50">
        <f t="shared" si="102"/>
        <v>0</v>
      </c>
    </row>
    <row r="1458" spans="1:16" hidden="1" x14ac:dyDescent="0.25">
      <c r="A1458" s="306" t="str">
        <f>IF(B1458=1,A1434,"")</f>
        <v/>
      </c>
      <c r="B1458" s="43" t="str">
        <f t="shared" si="101"/>
        <v/>
      </c>
      <c r="C1458" s="169">
        <f>CAD!$D$30</f>
        <v>0</v>
      </c>
      <c r="D1458" s="41">
        <v>0</v>
      </c>
      <c r="E1458" s="41">
        <v>0</v>
      </c>
      <c r="F1458" s="41">
        <v>0</v>
      </c>
      <c r="G1458" s="41">
        <v>0</v>
      </c>
      <c r="H1458" s="41">
        <v>0</v>
      </c>
      <c r="I1458" s="41">
        <v>0</v>
      </c>
      <c r="J1458" s="41">
        <v>0</v>
      </c>
      <c r="K1458" s="41">
        <v>0</v>
      </c>
      <c r="L1458" s="41">
        <v>0</v>
      </c>
      <c r="M1458" s="41">
        <v>0</v>
      </c>
      <c r="N1458" s="41">
        <v>0</v>
      </c>
      <c r="O1458" s="41">
        <v>0</v>
      </c>
      <c r="P1458" s="50">
        <f t="shared" si="102"/>
        <v>0</v>
      </c>
    </row>
    <row r="1459" spans="1:16" hidden="1" x14ac:dyDescent="0.25">
      <c r="A1459" s="306" t="str">
        <f>IF(B1459=1,A1434,"")</f>
        <v/>
      </c>
      <c r="B1459" s="43" t="str">
        <f t="shared" si="101"/>
        <v/>
      </c>
      <c r="C1459" s="169">
        <f>CAD!$D$31</f>
        <v>0</v>
      </c>
      <c r="D1459" s="41">
        <v>0</v>
      </c>
      <c r="E1459" s="41">
        <v>0</v>
      </c>
      <c r="F1459" s="41">
        <v>0</v>
      </c>
      <c r="G1459" s="41">
        <v>0</v>
      </c>
      <c r="H1459" s="41">
        <v>0</v>
      </c>
      <c r="I1459" s="41">
        <v>0</v>
      </c>
      <c r="J1459" s="41">
        <v>0</v>
      </c>
      <c r="K1459" s="41">
        <v>0</v>
      </c>
      <c r="L1459" s="41">
        <v>0</v>
      </c>
      <c r="M1459" s="41">
        <v>0</v>
      </c>
      <c r="N1459" s="41">
        <v>0</v>
      </c>
      <c r="O1459" s="41">
        <v>0</v>
      </c>
      <c r="P1459" s="50">
        <f t="shared" si="102"/>
        <v>0</v>
      </c>
    </row>
    <row r="1460" spans="1:16" hidden="1" x14ac:dyDescent="0.25">
      <c r="A1460" s="306" t="str">
        <f>IF(B1460=1,A1434,"")</f>
        <v/>
      </c>
      <c r="B1460" s="43" t="str">
        <f t="shared" si="101"/>
        <v/>
      </c>
      <c r="C1460" s="169">
        <f>CAD!$F$7</f>
        <v>0</v>
      </c>
      <c r="D1460" s="41">
        <v>0</v>
      </c>
      <c r="E1460" s="41">
        <v>0</v>
      </c>
      <c r="F1460" s="41">
        <v>0</v>
      </c>
      <c r="G1460" s="41">
        <v>0</v>
      </c>
      <c r="H1460" s="41">
        <v>0</v>
      </c>
      <c r="I1460" s="41">
        <v>0</v>
      </c>
      <c r="J1460" s="41">
        <v>0</v>
      </c>
      <c r="K1460" s="41">
        <v>0</v>
      </c>
      <c r="L1460" s="41">
        <v>0</v>
      </c>
      <c r="M1460" s="41">
        <v>0</v>
      </c>
      <c r="N1460" s="41">
        <v>0</v>
      </c>
      <c r="O1460" s="41">
        <v>0</v>
      </c>
      <c r="P1460" s="50">
        <f t="shared" si="102"/>
        <v>0</v>
      </c>
    </row>
    <row r="1461" spans="1:16" hidden="1" x14ac:dyDescent="0.25">
      <c r="A1461" s="306" t="str">
        <f>IF(B1461=1,A1434,"")</f>
        <v/>
      </c>
      <c r="B1461" s="43" t="str">
        <f t="shared" si="101"/>
        <v/>
      </c>
      <c r="C1461" s="169">
        <f>CAD!$F$8</f>
        <v>0</v>
      </c>
      <c r="D1461" s="41">
        <v>0</v>
      </c>
      <c r="E1461" s="41">
        <v>0</v>
      </c>
      <c r="F1461" s="41">
        <v>0</v>
      </c>
      <c r="G1461" s="41">
        <v>0</v>
      </c>
      <c r="H1461" s="41">
        <v>0</v>
      </c>
      <c r="I1461" s="41">
        <v>0</v>
      </c>
      <c r="J1461" s="41">
        <v>0</v>
      </c>
      <c r="K1461" s="41">
        <v>0</v>
      </c>
      <c r="L1461" s="41">
        <v>0</v>
      </c>
      <c r="M1461" s="41">
        <v>0</v>
      </c>
      <c r="N1461" s="41">
        <v>0</v>
      </c>
      <c r="O1461" s="41">
        <v>0</v>
      </c>
      <c r="P1461" s="50">
        <f t="shared" si="102"/>
        <v>0</v>
      </c>
    </row>
    <row r="1462" spans="1:16" hidden="1" x14ac:dyDescent="0.25">
      <c r="A1462" s="306" t="str">
        <f>IF(B1462=1,A1434,"")</f>
        <v/>
      </c>
      <c r="B1462" s="43" t="str">
        <f t="shared" si="101"/>
        <v/>
      </c>
      <c r="C1462" s="169">
        <f>CAD!$F$9</f>
        <v>0</v>
      </c>
      <c r="D1462" s="41">
        <v>0</v>
      </c>
      <c r="E1462" s="41">
        <v>0</v>
      </c>
      <c r="F1462" s="41">
        <v>0</v>
      </c>
      <c r="G1462" s="41">
        <v>0</v>
      </c>
      <c r="H1462" s="41">
        <v>0</v>
      </c>
      <c r="I1462" s="41">
        <v>0</v>
      </c>
      <c r="J1462" s="41">
        <v>0</v>
      </c>
      <c r="K1462" s="41">
        <v>0</v>
      </c>
      <c r="L1462" s="41">
        <v>0</v>
      </c>
      <c r="M1462" s="41">
        <v>0</v>
      </c>
      <c r="N1462" s="41">
        <v>0</v>
      </c>
      <c r="O1462" s="41">
        <v>0</v>
      </c>
      <c r="P1462" s="50">
        <f t="shared" si="102"/>
        <v>0</v>
      </c>
    </row>
    <row r="1463" spans="1:16" hidden="1" x14ac:dyDescent="0.25">
      <c r="A1463" s="306" t="str">
        <f>IF(B1463=1,A1434,"")</f>
        <v/>
      </c>
      <c r="B1463" s="43" t="str">
        <f t="shared" si="101"/>
        <v/>
      </c>
      <c r="C1463" s="169">
        <f>CAD!$F$10</f>
        <v>0</v>
      </c>
      <c r="D1463" s="41">
        <v>0</v>
      </c>
      <c r="E1463" s="41">
        <v>0</v>
      </c>
      <c r="F1463" s="41">
        <v>0</v>
      </c>
      <c r="G1463" s="41">
        <v>0</v>
      </c>
      <c r="H1463" s="41">
        <v>0</v>
      </c>
      <c r="I1463" s="41">
        <v>0</v>
      </c>
      <c r="J1463" s="41">
        <v>0</v>
      </c>
      <c r="K1463" s="41">
        <v>0</v>
      </c>
      <c r="L1463" s="41">
        <v>0</v>
      </c>
      <c r="M1463" s="41">
        <v>0</v>
      </c>
      <c r="N1463" s="41">
        <v>0</v>
      </c>
      <c r="O1463" s="41">
        <v>0</v>
      </c>
      <c r="P1463" s="50">
        <f t="shared" si="102"/>
        <v>0</v>
      </c>
    </row>
    <row r="1464" spans="1:16" hidden="1" x14ac:dyDescent="0.25">
      <c r="A1464" s="306" t="str">
        <f>IF(B1464=1,A1434,"")</f>
        <v/>
      </c>
      <c r="B1464" s="43" t="str">
        <f t="shared" si="101"/>
        <v/>
      </c>
      <c r="C1464" s="169">
        <f>CAD!$F$11</f>
        <v>0</v>
      </c>
      <c r="D1464" s="41">
        <v>0</v>
      </c>
      <c r="E1464" s="41">
        <v>0</v>
      </c>
      <c r="F1464" s="41">
        <v>0</v>
      </c>
      <c r="G1464" s="41">
        <v>0</v>
      </c>
      <c r="H1464" s="41">
        <v>0</v>
      </c>
      <c r="I1464" s="41">
        <v>0</v>
      </c>
      <c r="J1464" s="41">
        <v>0</v>
      </c>
      <c r="K1464" s="41">
        <v>0</v>
      </c>
      <c r="L1464" s="41">
        <v>0</v>
      </c>
      <c r="M1464" s="41">
        <v>0</v>
      </c>
      <c r="N1464" s="41">
        <v>0</v>
      </c>
      <c r="O1464" s="41">
        <v>0</v>
      </c>
      <c r="P1464" s="50">
        <f t="shared" si="102"/>
        <v>0</v>
      </c>
    </row>
    <row r="1465" spans="1:16" hidden="1" x14ac:dyDescent="0.25">
      <c r="A1465" s="306" t="str">
        <f>IF(B1465=1,A1434,"")</f>
        <v/>
      </c>
      <c r="B1465" s="43" t="str">
        <f t="shared" si="101"/>
        <v/>
      </c>
      <c r="C1465" s="169">
        <f>CAD!$F$12</f>
        <v>0</v>
      </c>
      <c r="D1465" s="41">
        <v>0</v>
      </c>
      <c r="E1465" s="41">
        <v>0</v>
      </c>
      <c r="F1465" s="41">
        <v>0</v>
      </c>
      <c r="G1465" s="41">
        <v>0</v>
      </c>
      <c r="H1465" s="41">
        <v>0</v>
      </c>
      <c r="I1465" s="41">
        <v>0</v>
      </c>
      <c r="J1465" s="41">
        <v>0</v>
      </c>
      <c r="K1465" s="41">
        <v>0</v>
      </c>
      <c r="L1465" s="41">
        <v>0</v>
      </c>
      <c r="M1465" s="41">
        <v>0</v>
      </c>
      <c r="N1465" s="41">
        <v>0</v>
      </c>
      <c r="O1465" s="41">
        <v>0</v>
      </c>
      <c r="P1465" s="50">
        <f t="shared" si="102"/>
        <v>0</v>
      </c>
    </row>
    <row r="1466" spans="1:16" hidden="1" x14ac:dyDescent="0.25">
      <c r="A1466" s="306" t="str">
        <f>IF(B1466=1,A1434,"")</f>
        <v/>
      </c>
      <c r="B1466" s="43" t="str">
        <f t="shared" si="101"/>
        <v/>
      </c>
      <c r="C1466" s="169">
        <f>CAD!$F$13</f>
        <v>0</v>
      </c>
      <c r="D1466" s="41">
        <v>0</v>
      </c>
      <c r="E1466" s="41">
        <v>0</v>
      </c>
      <c r="F1466" s="41">
        <v>0</v>
      </c>
      <c r="G1466" s="41">
        <v>0</v>
      </c>
      <c r="H1466" s="41">
        <v>0</v>
      </c>
      <c r="I1466" s="41">
        <v>0</v>
      </c>
      <c r="J1466" s="41">
        <v>0</v>
      </c>
      <c r="K1466" s="41">
        <v>0</v>
      </c>
      <c r="L1466" s="41">
        <v>0</v>
      </c>
      <c r="M1466" s="41">
        <v>0</v>
      </c>
      <c r="N1466" s="41">
        <v>0</v>
      </c>
      <c r="O1466" s="41">
        <v>0</v>
      </c>
      <c r="P1466" s="50">
        <f t="shared" si="102"/>
        <v>0</v>
      </c>
    </row>
    <row r="1467" spans="1:16" hidden="1" x14ac:dyDescent="0.25">
      <c r="A1467" s="306" t="str">
        <f>IF(B1467=1,A1434,"")</f>
        <v/>
      </c>
      <c r="B1467" s="43" t="str">
        <f t="shared" si="101"/>
        <v/>
      </c>
      <c r="C1467" s="169">
        <f>CAD!$F$14</f>
        <v>0</v>
      </c>
      <c r="D1467" s="41">
        <v>0</v>
      </c>
      <c r="E1467" s="41">
        <v>0</v>
      </c>
      <c r="F1467" s="41">
        <v>0</v>
      </c>
      <c r="G1467" s="41">
        <v>0</v>
      </c>
      <c r="H1467" s="41">
        <v>0</v>
      </c>
      <c r="I1467" s="41">
        <v>0</v>
      </c>
      <c r="J1467" s="41">
        <v>0</v>
      </c>
      <c r="K1467" s="41">
        <v>0</v>
      </c>
      <c r="L1467" s="41">
        <v>0</v>
      </c>
      <c r="M1467" s="41">
        <v>0</v>
      </c>
      <c r="N1467" s="41">
        <v>0</v>
      </c>
      <c r="O1467" s="41">
        <v>0</v>
      </c>
      <c r="P1467" s="50">
        <f t="shared" si="102"/>
        <v>0</v>
      </c>
    </row>
    <row r="1468" spans="1:16" hidden="1" x14ac:dyDescent="0.25">
      <c r="A1468" s="306" t="str">
        <f>IF(B1468=1,A1434,"")</f>
        <v/>
      </c>
      <c r="B1468" s="43" t="str">
        <f t="shared" si="101"/>
        <v/>
      </c>
      <c r="C1468" s="169">
        <f>CAD!$F$15</f>
        <v>0</v>
      </c>
      <c r="D1468" s="41">
        <v>0</v>
      </c>
      <c r="E1468" s="41">
        <v>0</v>
      </c>
      <c r="F1468" s="41">
        <v>0</v>
      </c>
      <c r="G1468" s="41">
        <v>0</v>
      </c>
      <c r="H1468" s="41">
        <v>0</v>
      </c>
      <c r="I1468" s="41">
        <v>0</v>
      </c>
      <c r="J1468" s="41">
        <v>0</v>
      </c>
      <c r="K1468" s="41">
        <v>0</v>
      </c>
      <c r="L1468" s="41">
        <v>0</v>
      </c>
      <c r="M1468" s="41">
        <v>0</v>
      </c>
      <c r="N1468" s="41">
        <v>0</v>
      </c>
      <c r="O1468" s="41">
        <v>0</v>
      </c>
      <c r="P1468" s="50">
        <f t="shared" si="102"/>
        <v>0</v>
      </c>
    </row>
    <row r="1469" spans="1:16" hidden="1" x14ac:dyDescent="0.25">
      <c r="A1469" s="306" t="str">
        <f>IF(B1469=1,A1434,"")</f>
        <v/>
      </c>
      <c r="B1469" s="43" t="str">
        <f t="shared" si="101"/>
        <v/>
      </c>
      <c r="C1469" s="169">
        <f>CAD!$F$16</f>
        <v>0</v>
      </c>
      <c r="D1469" s="41">
        <v>0</v>
      </c>
      <c r="E1469" s="41">
        <v>0</v>
      </c>
      <c r="F1469" s="41">
        <v>0</v>
      </c>
      <c r="G1469" s="41">
        <v>0</v>
      </c>
      <c r="H1469" s="41">
        <v>0</v>
      </c>
      <c r="I1469" s="41">
        <v>0</v>
      </c>
      <c r="J1469" s="41">
        <v>0</v>
      </c>
      <c r="K1469" s="41">
        <v>0</v>
      </c>
      <c r="L1469" s="41">
        <v>0</v>
      </c>
      <c r="M1469" s="41">
        <v>0</v>
      </c>
      <c r="N1469" s="41">
        <v>0</v>
      </c>
      <c r="O1469" s="41">
        <v>0</v>
      </c>
      <c r="P1469" s="50">
        <f t="shared" si="102"/>
        <v>0</v>
      </c>
    </row>
    <row r="1470" spans="1:16" hidden="1" x14ac:dyDescent="0.25">
      <c r="A1470" s="306" t="str">
        <f>IF(B1470=1,A1434,"")</f>
        <v/>
      </c>
      <c r="B1470" s="43" t="str">
        <f t="shared" si="101"/>
        <v/>
      </c>
      <c r="C1470" s="169">
        <f>CAD!$F$17</f>
        <v>0</v>
      </c>
      <c r="D1470" s="41">
        <v>0</v>
      </c>
      <c r="E1470" s="41">
        <v>0</v>
      </c>
      <c r="F1470" s="41">
        <v>0</v>
      </c>
      <c r="G1470" s="41">
        <v>0</v>
      </c>
      <c r="H1470" s="41">
        <v>0</v>
      </c>
      <c r="I1470" s="41">
        <v>0</v>
      </c>
      <c r="J1470" s="41">
        <v>0</v>
      </c>
      <c r="K1470" s="41">
        <v>0</v>
      </c>
      <c r="L1470" s="41">
        <v>0</v>
      </c>
      <c r="M1470" s="41">
        <v>0</v>
      </c>
      <c r="N1470" s="41">
        <v>0</v>
      </c>
      <c r="O1470" s="41">
        <v>0</v>
      </c>
      <c r="P1470" s="50">
        <f t="shared" si="102"/>
        <v>0</v>
      </c>
    </row>
    <row r="1471" spans="1:16" hidden="1" x14ac:dyDescent="0.25">
      <c r="A1471" s="306" t="str">
        <f>IF(B1471=1,A1434,"")</f>
        <v/>
      </c>
      <c r="B1471" s="43" t="str">
        <f t="shared" si="101"/>
        <v/>
      </c>
      <c r="C1471" s="169">
        <f>CAD!$F$18</f>
        <v>0</v>
      </c>
      <c r="D1471" s="41">
        <v>0</v>
      </c>
      <c r="E1471" s="41">
        <v>0</v>
      </c>
      <c r="F1471" s="41">
        <v>0</v>
      </c>
      <c r="G1471" s="41">
        <v>0</v>
      </c>
      <c r="H1471" s="41">
        <v>0</v>
      </c>
      <c r="I1471" s="41">
        <v>0</v>
      </c>
      <c r="J1471" s="41">
        <v>0</v>
      </c>
      <c r="K1471" s="41">
        <v>0</v>
      </c>
      <c r="L1471" s="41">
        <v>0</v>
      </c>
      <c r="M1471" s="41">
        <v>0</v>
      </c>
      <c r="N1471" s="41">
        <v>0</v>
      </c>
      <c r="O1471" s="41">
        <v>0</v>
      </c>
      <c r="P1471" s="50">
        <f t="shared" si="102"/>
        <v>0</v>
      </c>
    </row>
    <row r="1472" spans="1:16" hidden="1" x14ac:dyDescent="0.25">
      <c r="A1472" s="306" t="str">
        <f>IF(B1472=1,A1434,"")</f>
        <v/>
      </c>
      <c r="B1472" s="43" t="str">
        <f t="shared" si="101"/>
        <v/>
      </c>
      <c r="C1472" s="169">
        <f>CAD!$F$19</f>
        <v>0</v>
      </c>
      <c r="D1472" s="41">
        <v>0</v>
      </c>
      <c r="E1472" s="41">
        <v>0</v>
      </c>
      <c r="F1472" s="41">
        <v>0</v>
      </c>
      <c r="G1472" s="41">
        <v>0</v>
      </c>
      <c r="H1472" s="41">
        <v>0</v>
      </c>
      <c r="I1472" s="41">
        <v>0</v>
      </c>
      <c r="J1472" s="41">
        <v>0</v>
      </c>
      <c r="K1472" s="41">
        <v>0</v>
      </c>
      <c r="L1472" s="41">
        <v>0</v>
      </c>
      <c r="M1472" s="41">
        <v>0</v>
      </c>
      <c r="N1472" s="41">
        <v>0</v>
      </c>
      <c r="O1472" s="41">
        <v>0</v>
      </c>
      <c r="P1472" s="50">
        <f t="shared" si="102"/>
        <v>0</v>
      </c>
    </row>
    <row r="1473" spans="1:20" hidden="1" x14ac:dyDescent="0.25">
      <c r="A1473" s="306" t="str">
        <f>IF(B1473=1,A1434,"")</f>
        <v/>
      </c>
      <c r="B1473" s="43" t="str">
        <f t="shared" si="101"/>
        <v/>
      </c>
      <c r="C1473" s="169">
        <f>CAD!$F$20</f>
        <v>0</v>
      </c>
      <c r="D1473" s="41">
        <v>0</v>
      </c>
      <c r="E1473" s="41">
        <v>0</v>
      </c>
      <c r="F1473" s="41">
        <v>0</v>
      </c>
      <c r="G1473" s="41">
        <v>0</v>
      </c>
      <c r="H1473" s="41">
        <v>0</v>
      </c>
      <c r="I1473" s="41">
        <v>0</v>
      </c>
      <c r="J1473" s="41">
        <v>0</v>
      </c>
      <c r="K1473" s="41">
        <v>0</v>
      </c>
      <c r="L1473" s="41">
        <v>0</v>
      </c>
      <c r="M1473" s="41">
        <v>0</v>
      </c>
      <c r="N1473" s="41">
        <v>0</v>
      </c>
      <c r="O1473" s="41">
        <v>0</v>
      </c>
      <c r="P1473" s="50">
        <f t="shared" si="102"/>
        <v>0</v>
      </c>
    </row>
    <row r="1474" spans="1:20" hidden="1" x14ac:dyDescent="0.25">
      <c r="A1474" s="306" t="str">
        <f>IF(B1474=1,A1434,"")</f>
        <v/>
      </c>
      <c r="B1474" s="43" t="str">
        <f t="shared" si="101"/>
        <v/>
      </c>
      <c r="C1474" s="169">
        <f>CAD!$F$21</f>
        <v>0</v>
      </c>
      <c r="D1474" s="41">
        <v>0</v>
      </c>
      <c r="E1474" s="41">
        <v>0</v>
      </c>
      <c r="F1474" s="41">
        <v>0</v>
      </c>
      <c r="G1474" s="41">
        <v>0</v>
      </c>
      <c r="H1474" s="41">
        <v>0</v>
      </c>
      <c r="I1474" s="41">
        <v>0</v>
      </c>
      <c r="J1474" s="41">
        <v>0</v>
      </c>
      <c r="K1474" s="41">
        <v>0</v>
      </c>
      <c r="L1474" s="41">
        <v>0</v>
      </c>
      <c r="M1474" s="41">
        <v>0</v>
      </c>
      <c r="N1474" s="41">
        <v>0</v>
      </c>
      <c r="O1474" s="41">
        <v>0</v>
      </c>
      <c r="P1474" s="50">
        <f t="shared" si="102"/>
        <v>0</v>
      </c>
    </row>
    <row r="1475" spans="1:20" hidden="1" x14ac:dyDescent="0.25">
      <c r="A1475" s="306" t="str">
        <f>IF(B1475=1,A1434,"")</f>
        <v/>
      </c>
      <c r="B1475" s="43" t="str">
        <f t="shared" si="101"/>
        <v/>
      </c>
      <c r="C1475" s="169">
        <f>CAD!$F$22</f>
        <v>0</v>
      </c>
      <c r="D1475" s="41">
        <v>0</v>
      </c>
      <c r="E1475" s="41">
        <v>0</v>
      </c>
      <c r="F1475" s="41">
        <v>0</v>
      </c>
      <c r="G1475" s="41">
        <v>0</v>
      </c>
      <c r="H1475" s="41">
        <v>0</v>
      </c>
      <c r="I1475" s="41">
        <v>0</v>
      </c>
      <c r="J1475" s="41">
        <v>0</v>
      </c>
      <c r="K1475" s="41">
        <v>0</v>
      </c>
      <c r="L1475" s="41">
        <v>0</v>
      </c>
      <c r="M1475" s="41">
        <v>0</v>
      </c>
      <c r="N1475" s="41">
        <v>0</v>
      </c>
      <c r="O1475" s="41">
        <v>0</v>
      </c>
      <c r="P1475" s="50">
        <f t="shared" si="102"/>
        <v>0</v>
      </c>
    </row>
    <row r="1476" spans="1:20" hidden="1" x14ac:dyDescent="0.25">
      <c r="A1476" s="306" t="str">
        <f>IF(B1476=1,A1434,"")</f>
        <v/>
      </c>
      <c r="B1476" s="43" t="str">
        <f t="shared" si="101"/>
        <v/>
      </c>
      <c r="C1476" s="169">
        <f>CAD!$F$23</f>
        <v>0</v>
      </c>
      <c r="D1476" s="41">
        <v>0</v>
      </c>
      <c r="E1476" s="41">
        <v>0</v>
      </c>
      <c r="F1476" s="41">
        <v>0</v>
      </c>
      <c r="G1476" s="41">
        <v>0</v>
      </c>
      <c r="H1476" s="41">
        <v>0</v>
      </c>
      <c r="I1476" s="41">
        <v>0</v>
      </c>
      <c r="J1476" s="41">
        <v>0</v>
      </c>
      <c r="K1476" s="41">
        <v>0</v>
      </c>
      <c r="L1476" s="41">
        <v>0</v>
      </c>
      <c r="M1476" s="41">
        <v>0</v>
      </c>
      <c r="N1476" s="41">
        <v>0</v>
      </c>
      <c r="O1476" s="41">
        <v>0</v>
      </c>
      <c r="P1476" s="50">
        <f t="shared" si="102"/>
        <v>0</v>
      </c>
    </row>
    <row r="1477" spans="1:20" hidden="1" x14ac:dyDescent="0.25">
      <c r="A1477" s="306" t="str">
        <f>IF(B1477=1,A1434,"")</f>
        <v/>
      </c>
      <c r="B1477" s="43" t="str">
        <f t="shared" si="101"/>
        <v/>
      </c>
      <c r="C1477" s="169">
        <f>CAD!$F$24</f>
        <v>0</v>
      </c>
      <c r="D1477" s="41">
        <v>0</v>
      </c>
      <c r="E1477" s="41">
        <v>0</v>
      </c>
      <c r="F1477" s="41">
        <v>0</v>
      </c>
      <c r="G1477" s="41">
        <v>0</v>
      </c>
      <c r="H1477" s="41">
        <v>0</v>
      </c>
      <c r="I1477" s="41">
        <v>0</v>
      </c>
      <c r="J1477" s="41">
        <v>0</v>
      </c>
      <c r="K1477" s="41">
        <v>0</v>
      </c>
      <c r="L1477" s="41">
        <v>0</v>
      </c>
      <c r="M1477" s="41">
        <v>0</v>
      </c>
      <c r="N1477" s="41">
        <v>0</v>
      </c>
      <c r="O1477" s="41">
        <v>0</v>
      </c>
      <c r="P1477" s="50">
        <f t="shared" si="102"/>
        <v>0</v>
      </c>
    </row>
    <row r="1478" spans="1:20" hidden="1" x14ac:dyDescent="0.25">
      <c r="A1478" s="306" t="str">
        <f>IF(B1478=1,A1434,"")</f>
        <v/>
      </c>
      <c r="B1478" s="43" t="str">
        <f t="shared" si="101"/>
        <v/>
      </c>
      <c r="C1478" s="169">
        <f>CAD!$F$25</f>
        <v>0</v>
      </c>
      <c r="D1478" s="41">
        <v>0</v>
      </c>
      <c r="E1478" s="41">
        <v>0</v>
      </c>
      <c r="F1478" s="41">
        <v>0</v>
      </c>
      <c r="G1478" s="41">
        <v>0</v>
      </c>
      <c r="H1478" s="41">
        <v>0</v>
      </c>
      <c r="I1478" s="41">
        <v>0</v>
      </c>
      <c r="J1478" s="41">
        <v>0</v>
      </c>
      <c r="K1478" s="41">
        <v>0</v>
      </c>
      <c r="L1478" s="41">
        <v>0</v>
      </c>
      <c r="M1478" s="41">
        <v>0</v>
      </c>
      <c r="N1478" s="41">
        <v>0</v>
      </c>
      <c r="O1478" s="41">
        <v>0</v>
      </c>
      <c r="P1478" s="50">
        <f t="shared" si="102"/>
        <v>0</v>
      </c>
    </row>
    <row r="1479" spans="1:20" hidden="1" x14ac:dyDescent="0.25">
      <c r="A1479" s="306" t="str">
        <f>IF(B1479=1,A1434,"")</f>
        <v/>
      </c>
      <c r="B1479" s="43" t="str">
        <f t="shared" si="101"/>
        <v/>
      </c>
      <c r="C1479" s="169">
        <f>CAD!$F$26</f>
        <v>0</v>
      </c>
      <c r="D1479" s="41">
        <v>0</v>
      </c>
      <c r="E1479" s="41">
        <v>0</v>
      </c>
      <c r="F1479" s="41">
        <v>0</v>
      </c>
      <c r="G1479" s="41">
        <v>0</v>
      </c>
      <c r="H1479" s="41">
        <v>0</v>
      </c>
      <c r="I1479" s="41">
        <v>0</v>
      </c>
      <c r="J1479" s="41">
        <v>0</v>
      </c>
      <c r="K1479" s="41">
        <v>0</v>
      </c>
      <c r="L1479" s="41">
        <v>0</v>
      </c>
      <c r="M1479" s="41">
        <v>0</v>
      </c>
      <c r="N1479" s="41">
        <v>0</v>
      </c>
      <c r="O1479" s="41">
        <v>0</v>
      </c>
      <c r="P1479" s="50">
        <f t="shared" si="102"/>
        <v>0</v>
      </c>
    </row>
    <row r="1480" spans="1:20" hidden="1" x14ac:dyDescent="0.25">
      <c r="A1480" s="306" t="str">
        <f>IF(B1480=1,A1434,"")</f>
        <v/>
      </c>
      <c r="B1480" s="43" t="str">
        <f t="shared" si="101"/>
        <v/>
      </c>
      <c r="C1480" s="169">
        <f>CAD!$F$27</f>
        <v>0</v>
      </c>
      <c r="D1480" s="41">
        <v>0</v>
      </c>
      <c r="E1480" s="41">
        <v>0</v>
      </c>
      <c r="F1480" s="41">
        <v>0</v>
      </c>
      <c r="G1480" s="41">
        <v>0</v>
      </c>
      <c r="H1480" s="41">
        <v>0</v>
      </c>
      <c r="I1480" s="41">
        <v>0</v>
      </c>
      <c r="J1480" s="41">
        <v>0</v>
      </c>
      <c r="K1480" s="41">
        <v>0</v>
      </c>
      <c r="L1480" s="41">
        <v>0</v>
      </c>
      <c r="M1480" s="41">
        <v>0</v>
      </c>
      <c r="N1480" s="41">
        <v>0</v>
      </c>
      <c r="O1480" s="41">
        <v>0</v>
      </c>
      <c r="P1480" s="50">
        <f t="shared" si="102"/>
        <v>0</v>
      </c>
    </row>
    <row r="1481" spans="1:20" hidden="1" x14ac:dyDescent="0.25">
      <c r="A1481" s="306" t="str">
        <f>IF(B1481=1,A1434,"")</f>
        <v/>
      </c>
      <c r="B1481" s="43" t="str">
        <f t="shared" si="101"/>
        <v/>
      </c>
      <c r="C1481" s="169">
        <f>CAD!$F$28</f>
        <v>0</v>
      </c>
      <c r="D1481" s="41">
        <v>0</v>
      </c>
      <c r="E1481" s="41">
        <v>0</v>
      </c>
      <c r="F1481" s="41">
        <v>0</v>
      </c>
      <c r="G1481" s="41">
        <v>0</v>
      </c>
      <c r="H1481" s="41">
        <v>0</v>
      </c>
      <c r="I1481" s="41">
        <v>0</v>
      </c>
      <c r="J1481" s="41">
        <v>0</v>
      </c>
      <c r="K1481" s="41">
        <v>0</v>
      </c>
      <c r="L1481" s="41">
        <v>0</v>
      </c>
      <c r="M1481" s="41">
        <v>0</v>
      </c>
      <c r="N1481" s="41">
        <v>0</v>
      </c>
      <c r="O1481" s="41">
        <v>0</v>
      </c>
      <c r="P1481" s="50">
        <f t="shared" si="102"/>
        <v>0</v>
      </c>
    </row>
    <row r="1482" spans="1:20" hidden="1" x14ac:dyDescent="0.25">
      <c r="A1482" s="306" t="str">
        <f>IF(B1482=1,A1434,"")</f>
        <v/>
      </c>
      <c r="B1482" s="43" t="str">
        <f t="shared" si="101"/>
        <v/>
      </c>
      <c r="C1482" s="169">
        <f>CAD!$F$29</f>
        <v>0</v>
      </c>
      <c r="D1482" s="41">
        <v>0</v>
      </c>
      <c r="E1482" s="41">
        <v>0</v>
      </c>
      <c r="F1482" s="41">
        <v>0</v>
      </c>
      <c r="G1482" s="41">
        <v>0</v>
      </c>
      <c r="H1482" s="41">
        <v>0</v>
      </c>
      <c r="I1482" s="41">
        <v>0</v>
      </c>
      <c r="J1482" s="41">
        <v>0</v>
      </c>
      <c r="K1482" s="41">
        <v>0</v>
      </c>
      <c r="L1482" s="41">
        <v>0</v>
      </c>
      <c r="M1482" s="41">
        <v>0</v>
      </c>
      <c r="N1482" s="41">
        <v>0</v>
      </c>
      <c r="O1482" s="41">
        <v>0</v>
      </c>
      <c r="P1482" s="50">
        <f t="shared" si="102"/>
        <v>0</v>
      </c>
    </row>
    <row r="1483" spans="1:20" hidden="1" x14ac:dyDescent="0.25">
      <c r="A1483" s="306" t="str">
        <f>IF(B1483=1,A1434,"")</f>
        <v/>
      </c>
      <c r="B1483" s="43" t="str">
        <f t="shared" si="101"/>
        <v/>
      </c>
      <c r="C1483" s="169">
        <f>CAD!$F$30</f>
        <v>0</v>
      </c>
      <c r="D1483" s="41">
        <v>0</v>
      </c>
      <c r="E1483" s="41">
        <v>0</v>
      </c>
      <c r="F1483" s="41">
        <v>0</v>
      </c>
      <c r="G1483" s="41">
        <v>0</v>
      </c>
      <c r="H1483" s="41">
        <v>0</v>
      </c>
      <c r="I1483" s="41">
        <v>0</v>
      </c>
      <c r="J1483" s="41">
        <v>0</v>
      </c>
      <c r="K1483" s="41">
        <v>0</v>
      </c>
      <c r="L1483" s="41">
        <v>0</v>
      </c>
      <c r="M1483" s="41">
        <v>0</v>
      </c>
      <c r="N1483" s="41">
        <v>0</v>
      </c>
      <c r="O1483" s="41">
        <v>0</v>
      </c>
      <c r="P1483" s="50">
        <f t="shared" si="102"/>
        <v>0</v>
      </c>
    </row>
    <row r="1484" spans="1:20" hidden="1" x14ac:dyDescent="0.25">
      <c r="A1484" s="306" t="str">
        <f>IF(B1484=1,A1434,"")</f>
        <v/>
      </c>
      <c r="B1484" s="43" t="str">
        <f t="shared" si="101"/>
        <v/>
      </c>
      <c r="C1484" s="169">
        <f>CAD!$F$31</f>
        <v>0</v>
      </c>
      <c r="D1484" s="41">
        <v>0</v>
      </c>
      <c r="E1484" s="41">
        <v>0</v>
      </c>
      <c r="F1484" s="41">
        <v>0</v>
      </c>
      <c r="G1484" s="41">
        <v>0</v>
      </c>
      <c r="H1484" s="41">
        <v>0</v>
      </c>
      <c r="I1484" s="41">
        <v>0</v>
      </c>
      <c r="J1484" s="41">
        <v>0</v>
      </c>
      <c r="K1484" s="41">
        <v>0</v>
      </c>
      <c r="L1484" s="41">
        <v>0</v>
      </c>
      <c r="M1484" s="41">
        <v>0</v>
      </c>
      <c r="N1484" s="41">
        <v>0</v>
      </c>
      <c r="O1484" s="41">
        <v>0</v>
      </c>
      <c r="P1484" s="50">
        <f t="shared" si="102"/>
        <v>0</v>
      </c>
      <c r="T1484" s="9"/>
    </row>
    <row r="1485" spans="1:20" hidden="1" x14ac:dyDescent="0.25">
      <c r="A1485" s="306">
        <f>A1434</f>
        <v>2043</v>
      </c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84"/>
    </row>
    <row r="1486" spans="1:20" ht="15.75" hidden="1" thickBot="1" x14ac:dyDescent="0.3">
      <c r="A1486" s="306">
        <f>A1434</f>
        <v>2043</v>
      </c>
      <c r="C1486" s="170" t="s">
        <v>208</v>
      </c>
      <c r="D1486" s="171">
        <f>PREV_D!D1411</f>
        <v>0</v>
      </c>
      <c r="E1486" s="171">
        <f>PREV_D!E1411</f>
        <v>0</v>
      </c>
      <c r="F1486" s="171">
        <f>PREV_D!F1411</f>
        <v>0</v>
      </c>
      <c r="G1486" s="171">
        <f>PREV_D!G1411</f>
        <v>0</v>
      </c>
      <c r="H1486" s="171">
        <f>PREV_D!H1411</f>
        <v>0</v>
      </c>
      <c r="I1486" s="171">
        <f>PREV_D!I1411</f>
        <v>0</v>
      </c>
      <c r="J1486" s="171">
        <f>PREV_D!J1411</f>
        <v>0</v>
      </c>
      <c r="K1486" s="171">
        <f>PREV_D!K1411</f>
        <v>0</v>
      </c>
      <c r="L1486" s="171">
        <f>PREV_D!L1411</f>
        <v>0</v>
      </c>
      <c r="M1486" s="171">
        <f>PREV_D!M1411</f>
        <v>0</v>
      </c>
      <c r="N1486" s="171">
        <f>PREV_D!N1411</f>
        <v>0</v>
      </c>
      <c r="O1486" s="171">
        <f>PREV_D!O1411</f>
        <v>0</v>
      </c>
      <c r="P1486" s="172">
        <f>SUM(D1486:O1486)</f>
        <v>0</v>
      </c>
    </row>
    <row r="1487" spans="1:20" hidden="1" x14ac:dyDescent="0.25">
      <c r="A1487" s="306">
        <f>A1434</f>
        <v>2043</v>
      </c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84"/>
    </row>
    <row r="1488" spans="1:20" hidden="1" x14ac:dyDescent="0.25">
      <c r="A1488" s="306">
        <f>A1434</f>
        <v>2043</v>
      </c>
      <c r="C1488" s="173" t="s">
        <v>209</v>
      </c>
      <c r="D1488" s="174">
        <f>D1434-D1486</f>
        <v>0</v>
      </c>
      <c r="E1488" s="174">
        <f t="shared" ref="E1488:P1488" si="103">E1434-E1486</f>
        <v>0</v>
      </c>
      <c r="F1488" s="174">
        <f t="shared" si="103"/>
        <v>0</v>
      </c>
      <c r="G1488" s="174">
        <f t="shared" si="103"/>
        <v>0</v>
      </c>
      <c r="H1488" s="174">
        <f t="shared" si="103"/>
        <v>0</v>
      </c>
      <c r="I1488" s="174">
        <f t="shared" si="103"/>
        <v>0</v>
      </c>
      <c r="J1488" s="174">
        <f t="shared" si="103"/>
        <v>0</v>
      </c>
      <c r="K1488" s="174">
        <f t="shared" si="103"/>
        <v>0</v>
      </c>
      <c r="L1488" s="174">
        <f t="shared" si="103"/>
        <v>0</v>
      </c>
      <c r="M1488" s="174">
        <f t="shared" si="103"/>
        <v>0</v>
      </c>
      <c r="N1488" s="174">
        <f t="shared" si="103"/>
        <v>0</v>
      </c>
      <c r="O1488" s="174">
        <f t="shared" si="103"/>
        <v>0</v>
      </c>
      <c r="P1488" s="175">
        <f t="shared" si="103"/>
        <v>0</v>
      </c>
    </row>
    <row r="1489" spans="1:16" hidden="1" x14ac:dyDescent="0.25">
      <c r="A1489" s="306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 hidden="1" x14ac:dyDescent="0.25">
      <c r="A1490" s="306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 ht="15" hidden="1" customHeight="1" thickBot="1" x14ac:dyDescent="0.3">
      <c r="A1491" s="306">
        <f>A1434+1</f>
        <v>2044</v>
      </c>
      <c r="C1491" s="166" t="s">
        <v>207</v>
      </c>
      <c r="D1491" s="167">
        <f t="shared" ref="D1491:P1491" si="104">SUM(D1492:D1541)</f>
        <v>0</v>
      </c>
      <c r="E1491" s="167">
        <f t="shared" si="104"/>
        <v>0</v>
      </c>
      <c r="F1491" s="167">
        <f t="shared" si="104"/>
        <v>0</v>
      </c>
      <c r="G1491" s="167">
        <f t="shared" si="104"/>
        <v>0</v>
      </c>
      <c r="H1491" s="167">
        <f t="shared" si="104"/>
        <v>0</v>
      </c>
      <c r="I1491" s="167">
        <f t="shared" si="104"/>
        <v>0</v>
      </c>
      <c r="J1491" s="167">
        <f t="shared" si="104"/>
        <v>0</v>
      </c>
      <c r="K1491" s="167">
        <f t="shared" si="104"/>
        <v>0</v>
      </c>
      <c r="L1491" s="167">
        <f t="shared" si="104"/>
        <v>0</v>
      </c>
      <c r="M1491" s="167">
        <f t="shared" si="104"/>
        <v>0</v>
      </c>
      <c r="N1491" s="167">
        <f t="shared" si="104"/>
        <v>0</v>
      </c>
      <c r="O1491" s="167">
        <f t="shared" si="104"/>
        <v>0</v>
      </c>
      <c r="P1491" s="167">
        <f t="shared" si="104"/>
        <v>0</v>
      </c>
    </row>
    <row r="1492" spans="1:16" hidden="1" x14ac:dyDescent="0.25">
      <c r="A1492" s="306">
        <f>IF(B1492=1,A1491,"")</f>
        <v>2044</v>
      </c>
      <c r="B1492" s="43">
        <f>IF(C1492&lt;&gt;0,1,"")</f>
        <v>1</v>
      </c>
      <c r="C1492" s="168" t="str">
        <f>CAD!$D$7</f>
        <v>SALÁRIOS</v>
      </c>
      <c r="D1492" s="42">
        <v>0</v>
      </c>
      <c r="E1492" s="42">
        <v>0</v>
      </c>
      <c r="F1492" s="42">
        <v>0</v>
      </c>
      <c r="G1492" s="42">
        <v>0</v>
      </c>
      <c r="H1492" s="42">
        <v>0</v>
      </c>
      <c r="I1492" s="42">
        <v>0</v>
      </c>
      <c r="J1492" s="42">
        <v>0</v>
      </c>
      <c r="K1492" s="42">
        <v>0</v>
      </c>
      <c r="L1492" s="42">
        <v>0</v>
      </c>
      <c r="M1492" s="42">
        <v>0</v>
      </c>
      <c r="N1492" s="42">
        <v>0</v>
      </c>
      <c r="O1492" s="42">
        <v>0</v>
      </c>
      <c r="P1492" s="115">
        <f>SUM(D1492:O1492)</f>
        <v>0</v>
      </c>
    </row>
    <row r="1493" spans="1:16" hidden="1" x14ac:dyDescent="0.25">
      <c r="A1493" s="306">
        <f>IF(B1493=1,A1491,"")</f>
        <v>2044</v>
      </c>
      <c r="B1493" s="43">
        <f t="shared" ref="B1493:B1541" si="105">IF(C1493&lt;&gt;0,1,"")</f>
        <v>1</v>
      </c>
      <c r="C1493" s="168" t="str">
        <f>CAD!$D$8</f>
        <v>RELATÓRIOS</v>
      </c>
      <c r="D1493" s="42">
        <v>0</v>
      </c>
      <c r="E1493" s="42">
        <v>0</v>
      </c>
      <c r="F1493" s="42">
        <v>0</v>
      </c>
      <c r="G1493" s="42">
        <v>0</v>
      </c>
      <c r="H1493" s="42">
        <v>0</v>
      </c>
      <c r="I1493" s="42">
        <v>0</v>
      </c>
      <c r="J1493" s="42">
        <v>0</v>
      </c>
      <c r="K1493" s="42">
        <v>0</v>
      </c>
      <c r="L1493" s="42">
        <v>0</v>
      </c>
      <c r="M1493" s="42">
        <v>0</v>
      </c>
      <c r="N1493" s="42">
        <v>0</v>
      </c>
      <c r="O1493" s="42">
        <v>0</v>
      </c>
      <c r="P1493" s="50">
        <f t="shared" ref="P1493:P1541" si="106">SUM(D1493:O1493)</f>
        <v>0</v>
      </c>
    </row>
    <row r="1494" spans="1:16" hidden="1" x14ac:dyDescent="0.25">
      <c r="A1494" s="306">
        <f>IF(B1494=1,A1491,"")</f>
        <v>2044</v>
      </c>
      <c r="B1494" s="43">
        <f t="shared" si="105"/>
        <v>1</v>
      </c>
      <c r="C1494" s="169" t="str">
        <f>CAD!$D$9</f>
        <v>HORAS EXTRAS</v>
      </c>
      <c r="D1494" s="41">
        <v>0</v>
      </c>
      <c r="E1494" s="41">
        <v>0</v>
      </c>
      <c r="F1494" s="41">
        <v>0</v>
      </c>
      <c r="G1494" s="41">
        <v>0</v>
      </c>
      <c r="H1494" s="41">
        <v>0</v>
      </c>
      <c r="I1494" s="41">
        <v>0</v>
      </c>
      <c r="J1494" s="41">
        <v>0</v>
      </c>
      <c r="K1494" s="41">
        <v>0</v>
      </c>
      <c r="L1494" s="41">
        <v>0</v>
      </c>
      <c r="M1494" s="41">
        <v>0</v>
      </c>
      <c r="N1494" s="41">
        <v>0</v>
      </c>
      <c r="O1494" s="41">
        <v>0</v>
      </c>
      <c r="P1494" s="50">
        <f t="shared" si="106"/>
        <v>0</v>
      </c>
    </row>
    <row r="1495" spans="1:16" hidden="1" x14ac:dyDescent="0.25">
      <c r="A1495" s="306">
        <f>IF(B1495=1,A1491,"")</f>
        <v>2044</v>
      </c>
      <c r="B1495" s="43">
        <f t="shared" si="105"/>
        <v>1</v>
      </c>
      <c r="C1495" s="169" t="str">
        <f>CAD!$D$10</f>
        <v>OUTROS</v>
      </c>
      <c r="D1495" s="41">
        <v>0</v>
      </c>
      <c r="E1495" s="41">
        <v>0</v>
      </c>
      <c r="F1495" s="41">
        <v>0</v>
      </c>
      <c r="G1495" s="41">
        <v>0</v>
      </c>
      <c r="H1495" s="41">
        <v>0</v>
      </c>
      <c r="I1495" s="41">
        <v>0</v>
      </c>
      <c r="J1495" s="41">
        <v>0</v>
      </c>
      <c r="K1495" s="41">
        <v>0</v>
      </c>
      <c r="L1495" s="41">
        <v>0</v>
      </c>
      <c r="M1495" s="41">
        <v>0</v>
      </c>
      <c r="N1495" s="41">
        <v>0</v>
      </c>
      <c r="O1495" s="41">
        <v>0</v>
      </c>
      <c r="P1495" s="50">
        <f t="shared" si="106"/>
        <v>0</v>
      </c>
    </row>
    <row r="1496" spans="1:16" hidden="1" x14ac:dyDescent="0.25">
      <c r="A1496" s="306">
        <f>IF(B1496=1,A1491,"")</f>
        <v>2044</v>
      </c>
      <c r="B1496" s="43">
        <f t="shared" si="105"/>
        <v>1</v>
      </c>
      <c r="C1496" s="169" t="str">
        <f>CAD!$D$11</f>
        <v>ALUGUÉIS</v>
      </c>
      <c r="D1496" s="41">
        <v>0</v>
      </c>
      <c r="E1496" s="41">
        <v>0</v>
      </c>
      <c r="F1496" s="41">
        <v>0</v>
      </c>
      <c r="G1496" s="41">
        <v>0</v>
      </c>
      <c r="H1496" s="41">
        <v>0</v>
      </c>
      <c r="I1496" s="41">
        <v>0</v>
      </c>
      <c r="J1496" s="41">
        <v>0</v>
      </c>
      <c r="K1496" s="41">
        <v>0</v>
      </c>
      <c r="L1496" s="41">
        <v>0</v>
      </c>
      <c r="M1496" s="41">
        <v>0</v>
      </c>
      <c r="N1496" s="41">
        <v>0</v>
      </c>
      <c r="O1496" s="41">
        <v>0</v>
      </c>
      <c r="P1496" s="50">
        <f t="shared" si="106"/>
        <v>0</v>
      </c>
    </row>
    <row r="1497" spans="1:16" hidden="1" x14ac:dyDescent="0.25">
      <c r="A1497" s="306">
        <f>IF(B1497=1,A1491,"")</f>
        <v>2044</v>
      </c>
      <c r="B1497" s="43">
        <f t="shared" si="105"/>
        <v>1</v>
      </c>
      <c r="C1497" s="169" t="str">
        <f>CAD!$D$12</f>
        <v>VENDA DE IMÓVEIS</v>
      </c>
      <c r="D1497" s="41">
        <v>0</v>
      </c>
      <c r="E1497" s="41">
        <v>0</v>
      </c>
      <c r="F1497" s="41">
        <v>0</v>
      </c>
      <c r="G1497" s="41">
        <v>0</v>
      </c>
      <c r="H1497" s="41">
        <v>0</v>
      </c>
      <c r="I1497" s="41">
        <v>0</v>
      </c>
      <c r="J1497" s="41">
        <v>0</v>
      </c>
      <c r="K1497" s="41">
        <v>0</v>
      </c>
      <c r="L1497" s="41">
        <v>0</v>
      </c>
      <c r="M1497" s="41">
        <v>0</v>
      </c>
      <c r="N1497" s="41">
        <v>0</v>
      </c>
      <c r="O1497" s="41">
        <v>0</v>
      </c>
      <c r="P1497" s="50">
        <f t="shared" si="106"/>
        <v>0</v>
      </c>
    </row>
    <row r="1498" spans="1:16" hidden="1" x14ac:dyDescent="0.25">
      <c r="A1498" s="306">
        <f>IF(B1498=1,A1491,"")</f>
        <v>2044</v>
      </c>
      <c r="B1498" s="43">
        <f t="shared" si="105"/>
        <v>1</v>
      </c>
      <c r="C1498" s="169" t="str">
        <f>CAD!$D$13</f>
        <v>13º SALÁRIO</v>
      </c>
      <c r="D1498" s="41">
        <v>0</v>
      </c>
      <c r="E1498" s="41">
        <v>0</v>
      </c>
      <c r="F1498" s="41">
        <v>0</v>
      </c>
      <c r="G1498" s="41">
        <v>0</v>
      </c>
      <c r="H1498" s="41">
        <v>0</v>
      </c>
      <c r="I1498" s="41">
        <v>0</v>
      </c>
      <c r="J1498" s="41">
        <v>0</v>
      </c>
      <c r="K1498" s="41">
        <v>0</v>
      </c>
      <c r="L1498" s="41">
        <v>0</v>
      </c>
      <c r="M1498" s="41">
        <v>0</v>
      </c>
      <c r="N1498" s="41">
        <v>0</v>
      </c>
      <c r="O1498" s="41">
        <v>0</v>
      </c>
      <c r="P1498" s="50">
        <f t="shared" si="106"/>
        <v>0</v>
      </c>
    </row>
    <row r="1499" spans="1:16" hidden="1" x14ac:dyDescent="0.25">
      <c r="A1499" s="306">
        <f>IF(B1499=1,A1491,"")</f>
        <v>2044</v>
      </c>
      <c r="B1499" s="43">
        <f t="shared" si="105"/>
        <v>1</v>
      </c>
      <c r="C1499" s="169" t="str">
        <f>CAD!$D$14</f>
        <v>FÉRIAS</v>
      </c>
      <c r="D1499" s="41">
        <v>0</v>
      </c>
      <c r="E1499" s="41">
        <v>0</v>
      </c>
      <c r="F1499" s="41">
        <v>0</v>
      </c>
      <c r="G1499" s="41">
        <v>0</v>
      </c>
      <c r="H1499" s="41">
        <v>0</v>
      </c>
      <c r="I1499" s="41">
        <v>0</v>
      </c>
      <c r="J1499" s="41">
        <v>0</v>
      </c>
      <c r="K1499" s="41">
        <v>0</v>
      </c>
      <c r="L1499" s="41">
        <v>0</v>
      </c>
      <c r="M1499" s="41">
        <v>0</v>
      </c>
      <c r="N1499" s="41">
        <v>0</v>
      </c>
      <c r="O1499" s="41">
        <v>0</v>
      </c>
      <c r="P1499" s="50">
        <f t="shared" si="106"/>
        <v>0</v>
      </c>
    </row>
    <row r="1500" spans="1:16" hidden="1" x14ac:dyDescent="0.25">
      <c r="A1500" s="306">
        <f>IF(B1500=1,A1491,"")</f>
        <v>2044</v>
      </c>
      <c r="B1500" s="43">
        <f t="shared" si="105"/>
        <v>1</v>
      </c>
      <c r="C1500" s="169" t="str">
        <f>CAD!$D$15</f>
        <v>RENDIMENTOS</v>
      </c>
      <c r="D1500" s="41">
        <v>0</v>
      </c>
      <c r="E1500" s="41">
        <v>0</v>
      </c>
      <c r="F1500" s="41">
        <v>0</v>
      </c>
      <c r="G1500" s="41">
        <v>0</v>
      </c>
      <c r="H1500" s="41">
        <v>0</v>
      </c>
      <c r="I1500" s="41">
        <v>0</v>
      </c>
      <c r="J1500" s="41">
        <v>0</v>
      </c>
      <c r="K1500" s="41">
        <v>0</v>
      </c>
      <c r="L1500" s="41">
        <v>0</v>
      </c>
      <c r="M1500" s="41">
        <v>0</v>
      </c>
      <c r="N1500" s="41">
        <v>0</v>
      </c>
      <c r="O1500" s="41">
        <v>0</v>
      </c>
      <c r="P1500" s="50">
        <f t="shared" si="106"/>
        <v>0</v>
      </c>
    </row>
    <row r="1501" spans="1:16" hidden="1" x14ac:dyDescent="0.25">
      <c r="A1501" s="306" t="str">
        <f>IF(B1501=1,A1491,"")</f>
        <v/>
      </c>
      <c r="B1501" s="43" t="str">
        <f t="shared" si="105"/>
        <v/>
      </c>
      <c r="C1501" s="169">
        <f>CAD!$D$16</f>
        <v>0</v>
      </c>
      <c r="D1501" s="41">
        <v>0</v>
      </c>
      <c r="E1501" s="41">
        <v>0</v>
      </c>
      <c r="F1501" s="41">
        <v>0</v>
      </c>
      <c r="G1501" s="41">
        <v>0</v>
      </c>
      <c r="H1501" s="41">
        <v>0</v>
      </c>
      <c r="I1501" s="41">
        <v>0</v>
      </c>
      <c r="J1501" s="41">
        <v>0</v>
      </c>
      <c r="K1501" s="41">
        <v>0</v>
      </c>
      <c r="L1501" s="41">
        <v>0</v>
      </c>
      <c r="M1501" s="41">
        <v>0</v>
      </c>
      <c r="N1501" s="41">
        <v>0</v>
      </c>
      <c r="O1501" s="41">
        <v>0</v>
      </c>
      <c r="P1501" s="50">
        <f t="shared" si="106"/>
        <v>0</v>
      </c>
    </row>
    <row r="1502" spans="1:16" hidden="1" x14ac:dyDescent="0.25">
      <c r="A1502" s="306" t="str">
        <f>IF(B1502=1,A1491,"")</f>
        <v/>
      </c>
      <c r="B1502" s="43" t="str">
        <f t="shared" si="105"/>
        <v/>
      </c>
      <c r="C1502" s="169">
        <f>CAD!$D$17</f>
        <v>0</v>
      </c>
      <c r="D1502" s="41">
        <v>0</v>
      </c>
      <c r="E1502" s="41">
        <v>0</v>
      </c>
      <c r="F1502" s="41">
        <v>0</v>
      </c>
      <c r="G1502" s="41">
        <v>0</v>
      </c>
      <c r="H1502" s="41">
        <v>0</v>
      </c>
      <c r="I1502" s="41">
        <v>0</v>
      </c>
      <c r="J1502" s="41">
        <v>0</v>
      </c>
      <c r="K1502" s="41">
        <v>0</v>
      </c>
      <c r="L1502" s="41">
        <v>0</v>
      </c>
      <c r="M1502" s="41">
        <v>0</v>
      </c>
      <c r="N1502" s="41">
        <v>0</v>
      </c>
      <c r="O1502" s="41">
        <v>0</v>
      </c>
      <c r="P1502" s="50">
        <f t="shared" si="106"/>
        <v>0</v>
      </c>
    </row>
    <row r="1503" spans="1:16" hidden="1" x14ac:dyDescent="0.25">
      <c r="A1503" s="306" t="str">
        <f>IF(B1503=1,A1491,"")</f>
        <v/>
      </c>
      <c r="B1503" s="43" t="str">
        <f t="shared" si="105"/>
        <v/>
      </c>
      <c r="C1503" s="169">
        <f>CAD!$D$18</f>
        <v>0</v>
      </c>
      <c r="D1503" s="41">
        <v>0</v>
      </c>
      <c r="E1503" s="41">
        <v>0</v>
      </c>
      <c r="F1503" s="41">
        <v>0</v>
      </c>
      <c r="G1503" s="41">
        <v>0</v>
      </c>
      <c r="H1503" s="41">
        <v>0</v>
      </c>
      <c r="I1503" s="41">
        <v>0</v>
      </c>
      <c r="J1503" s="41">
        <v>0</v>
      </c>
      <c r="K1503" s="41">
        <v>0</v>
      </c>
      <c r="L1503" s="41">
        <v>0</v>
      </c>
      <c r="M1503" s="41">
        <v>0</v>
      </c>
      <c r="N1503" s="41">
        <v>0</v>
      </c>
      <c r="O1503" s="41">
        <v>0</v>
      </c>
      <c r="P1503" s="50">
        <f t="shared" si="106"/>
        <v>0</v>
      </c>
    </row>
    <row r="1504" spans="1:16" hidden="1" x14ac:dyDescent="0.25">
      <c r="A1504" s="306" t="str">
        <f>IF(B1504=1,A1491,"")</f>
        <v/>
      </c>
      <c r="B1504" s="43" t="str">
        <f t="shared" si="105"/>
        <v/>
      </c>
      <c r="C1504" s="169">
        <f>CAD!$D$19</f>
        <v>0</v>
      </c>
      <c r="D1504" s="41">
        <v>0</v>
      </c>
      <c r="E1504" s="41">
        <v>0</v>
      </c>
      <c r="F1504" s="41">
        <v>0</v>
      </c>
      <c r="G1504" s="41">
        <v>0</v>
      </c>
      <c r="H1504" s="41">
        <v>0</v>
      </c>
      <c r="I1504" s="41">
        <v>0</v>
      </c>
      <c r="J1504" s="41">
        <v>0</v>
      </c>
      <c r="K1504" s="41">
        <v>0</v>
      </c>
      <c r="L1504" s="41">
        <v>0</v>
      </c>
      <c r="M1504" s="41">
        <v>0</v>
      </c>
      <c r="N1504" s="41">
        <v>0</v>
      </c>
      <c r="O1504" s="41">
        <v>0</v>
      </c>
      <c r="P1504" s="50">
        <f t="shared" si="106"/>
        <v>0</v>
      </c>
    </row>
    <row r="1505" spans="1:16" hidden="1" x14ac:dyDescent="0.25">
      <c r="A1505" s="306" t="str">
        <f>IF(B1505=1,A1491,"")</f>
        <v/>
      </c>
      <c r="B1505" s="43" t="str">
        <f t="shared" si="105"/>
        <v/>
      </c>
      <c r="C1505" s="169">
        <f>CAD!$D$20</f>
        <v>0</v>
      </c>
      <c r="D1505" s="41">
        <v>0</v>
      </c>
      <c r="E1505" s="41">
        <v>0</v>
      </c>
      <c r="F1505" s="41">
        <v>0</v>
      </c>
      <c r="G1505" s="41">
        <v>0</v>
      </c>
      <c r="H1505" s="41">
        <v>0</v>
      </c>
      <c r="I1505" s="41">
        <v>0</v>
      </c>
      <c r="J1505" s="41">
        <v>0</v>
      </c>
      <c r="K1505" s="41">
        <v>0</v>
      </c>
      <c r="L1505" s="41">
        <v>0</v>
      </c>
      <c r="M1505" s="41">
        <v>0</v>
      </c>
      <c r="N1505" s="41">
        <v>0</v>
      </c>
      <c r="O1505" s="41">
        <v>0</v>
      </c>
      <c r="P1505" s="50">
        <f t="shared" si="106"/>
        <v>0</v>
      </c>
    </row>
    <row r="1506" spans="1:16" hidden="1" x14ac:dyDescent="0.25">
      <c r="A1506" s="306" t="str">
        <f>IF(B1506=1,A1491,"")</f>
        <v/>
      </c>
      <c r="B1506" s="43" t="str">
        <f t="shared" si="105"/>
        <v/>
      </c>
      <c r="C1506" s="169">
        <f>CAD!$D$21</f>
        <v>0</v>
      </c>
      <c r="D1506" s="41">
        <v>0</v>
      </c>
      <c r="E1506" s="41">
        <v>0</v>
      </c>
      <c r="F1506" s="41">
        <v>0</v>
      </c>
      <c r="G1506" s="41">
        <v>0</v>
      </c>
      <c r="H1506" s="41">
        <v>0</v>
      </c>
      <c r="I1506" s="41">
        <v>0</v>
      </c>
      <c r="J1506" s="41">
        <v>0</v>
      </c>
      <c r="K1506" s="41">
        <v>0</v>
      </c>
      <c r="L1506" s="41">
        <v>0</v>
      </c>
      <c r="M1506" s="41">
        <v>0</v>
      </c>
      <c r="N1506" s="41">
        <v>0</v>
      </c>
      <c r="O1506" s="41">
        <v>0</v>
      </c>
      <c r="P1506" s="50">
        <f t="shared" si="106"/>
        <v>0</v>
      </c>
    </row>
    <row r="1507" spans="1:16" hidden="1" x14ac:dyDescent="0.25">
      <c r="A1507" s="306" t="str">
        <f>IF(B1507=1,A1491,"")</f>
        <v/>
      </c>
      <c r="B1507" s="43" t="str">
        <f t="shared" si="105"/>
        <v/>
      </c>
      <c r="C1507" s="169">
        <f>CAD!$D$22</f>
        <v>0</v>
      </c>
      <c r="D1507" s="41">
        <v>0</v>
      </c>
      <c r="E1507" s="41">
        <v>0</v>
      </c>
      <c r="F1507" s="41">
        <v>0</v>
      </c>
      <c r="G1507" s="41">
        <v>0</v>
      </c>
      <c r="H1507" s="41">
        <v>0</v>
      </c>
      <c r="I1507" s="41">
        <v>0</v>
      </c>
      <c r="J1507" s="41">
        <v>0</v>
      </c>
      <c r="K1507" s="41">
        <v>0</v>
      </c>
      <c r="L1507" s="41">
        <v>0</v>
      </c>
      <c r="M1507" s="41">
        <v>0</v>
      </c>
      <c r="N1507" s="41">
        <v>0</v>
      </c>
      <c r="O1507" s="41">
        <v>0</v>
      </c>
      <c r="P1507" s="50">
        <f t="shared" si="106"/>
        <v>0</v>
      </c>
    </row>
    <row r="1508" spans="1:16" hidden="1" x14ac:dyDescent="0.25">
      <c r="A1508" s="306" t="str">
        <f>IF(B1508=1,A1491,"")</f>
        <v/>
      </c>
      <c r="B1508" s="43" t="str">
        <f t="shared" si="105"/>
        <v/>
      </c>
      <c r="C1508" s="169">
        <f>CAD!$D$23</f>
        <v>0</v>
      </c>
      <c r="D1508" s="41">
        <v>0</v>
      </c>
      <c r="E1508" s="41">
        <v>0</v>
      </c>
      <c r="F1508" s="41">
        <v>0</v>
      </c>
      <c r="G1508" s="41">
        <v>0</v>
      </c>
      <c r="H1508" s="41">
        <v>0</v>
      </c>
      <c r="I1508" s="41">
        <v>0</v>
      </c>
      <c r="J1508" s="41">
        <v>0</v>
      </c>
      <c r="K1508" s="41">
        <v>0</v>
      </c>
      <c r="L1508" s="41">
        <v>0</v>
      </c>
      <c r="M1508" s="41">
        <v>0</v>
      </c>
      <c r="N1508" s="41">
        <v>0</v>
      </c>
      <c r="O1508" s="41">
        <v>0</v>
      </c>
      <c r="P1508" s="50">
        <f t="shared" si="106"/>
        <v>0</v>
      </c>
    </row>
    <row r="1509" spans="1:16" hidden="1" x14ac:dyDescent="0.25">
      <c r="A1509" s="306" t="str">
        <f>IF(B1509=1,A1491,"")</f>
        <v/>
      </c>
      <c r="B1509" s="43" t="str">
        <f t="shared" si="105"/>
        <v/>
      </c>
      <c r="C1509" s="169">
        <f>CAD!$D$24</f>
        <v>0</v>
      </c>
      <c r="D1509" s="41">
        <v>0</v>
      </c>
      <c r="E1509" s="41">
        <v>0</v>
      </c>
      <c r="F1509" s="41">
        <v>0</v>
      </c>
      <c r="G1509" s="41">
        <v>0</v>
      </c>
      <c r="H1509" s="41">
        <v>0</v>
      </c>
      <c r="I1509" s="41">
        <v>0</v>
      </c>
      <c r="J1509" s="41">
        <v>0</v>
      </c>
      <c r="K1509" s="41">
        <v>0</v>
      </c>
      <c r="L1509" s="41">
        <v>0</v>
      </c>
      <c r="M1509" s="41">
        <v>0</v>
      </c>
      <c r="N1509" s="41">
        <v>0</v>
      </c>
      <c r="O1509" s="41">
        <v>0</v>
      </c>
      <c r="P1509" s="50">
        <f t="shared" si="106"/>
        <v>0</v>
      </c>
    </row>
    <row r="1510" spans="1:16" hidden="1" x14ac:dyDescent="0.25">
      <c r="A1510" s="306" t="str">
        <f>IF(B1510=1,A1491,"")</f>
        <v/>
      </c>
      <c r="B1510" s="43" t="str">
        <f t="shared" si="105"/>
        <v/>
      </c>
      <c r="C1510" s="169">
        <f>CAD!$D$25</f>
        <v>0</v>
      </c>
      <c r="D1510" s="41">
        <v>0</v>
      </c>
      <c r="E1510" s="41">
        <v>0</v>
      </c>
      <c r="F1510" s="41">
        <v>0</v>
      </c>
      <c r="G1510" s="41">
        <v>0</v>
      </c>
      <c r="H1510" s="41">
        <v>0</v>
      </c>
      <c r="I1510" s="41">
        <v>0</v>
      </c>
      <c r="J1510" s="41">
        <v>0</v>
      </c>
      <c r="K1510" s="41">
        <v>0</v>
      </c>
      <c r="L1510" s="41">
        <v>0</v>
      </c>
      <c r="M1510" s="41">
        <v>0</v>
      </c>
      <c r="N1510" s="41">
        <v>0</v>
      </c>
      <c r="O1510" s="41">
        <v>0</v>
      </c>
      <c r="P1510" s="50">
        <f t="shared" si="106"/>
        <v>0</v>
      </c>
    </row>
    <row r="1511" spans="1:16" hidden="1" x14ac:dyDescent="0.25">
      <c r="A1511" s="306" t="str">
        <f>IF(B1511=1,A1491,"")</f>
        <v/>
      </c>
      <c r="B1511" s="43" t="str">
        <f t="shared" si="105"/>
        <v/>
      </c>
      <c r="C1511" s="169">
        <f>CAD!$D$26</f>
        <v>0</v>
      </c>
      <c r="D1511" s="41">
        <v>0</v>
      </c>
      <c r="E1511" s="41">
        <v>0</v>
      </c>
      <c r="F1511" s="41">
        <v>0</v>
      </c>
      <c r="G1511" s="41">
        <v>0</v>
      </c>
      <c r="H1511" s="41">
        <v>0</v>
      </c>
      <c r="I1511" s="41">
        <v>0</v>
      </c>
      <c r="J1511" s="41">
        <v>0</v>
      </c>
      <c r="K1511" s="41">
        <v>0</v>
      </c>
      <c r="L1511" s="41">
        <v>0</v>
      </c>
      <c r="M1511" s="41">
        <v>0</v>
      </c>
      <c r="N1511" s="41">
        <v>0</v>
      </c>
      <c r="O1511" s="41">
        <v>0</v>
      </c>
      <c r="P1511" s="50">
        <f t="shared" si="106"/>
        <v>0</v>
      </c>
    </row>
    <row r="1512" spans="1:16" hidden="1" x14ac:dyDescent="0.25">
      <c r="A1512" s="306" t="str">
        <f>IF(B1512=1,A1491,"")</f>
        <v/>
      </c>
      <c r="B1512" s="43" t="str">
        <f t="shared" si="105"/>
        <v/>
      </c>
      <c r="C1512" s="169">
        <f>CAD!$D$27</f>
        <v>0</v>
      </c>
      <c r="D1512" s="41">
        <v>0</v>
      </c>
      <c r="E1512" s="41">
        <v>0</v>
      </c>
      <c r="F1512" s="41">
        <v>0</v>
      </c>
      <c r="G1512" s="41">
        <v>0</v>
      </c>
      <c r="H1512" s="41">
        <v>0</v>
      </c>
      <c r="I1512" s="41">
        <v>0</v>
      </c>
      <c r="J1512" s="41">
        <v>0</v>
      </c>
      <c r="K1512" s="41">
        <v>0</v>
      </c>
      <c r="L1512" s="41">
        <v>0</v>
      </c>
      <c r="M1512" s="41">
        <v>0</v>
      </c>
      <c r="N1512" s="41">
        <v>0</v>
      </c>
      <c r="O1512" s="41">
        <v>0</v>
      </c>
      <c r="P1512" s="50">
        <f t="shared" si="106"/>
        <v>0</v>
      </c>
    </row>
    <row r="1513" spans="1:16" hidden="1" x14ac:dyDescent="0.25">
      <c r="A1513" s="306" t="str">
        <f>IF(B1513=1,A1491,"")</f>
        <v/>
      </c>
      <c r="B1513" s="43" t="str">
        <f t="shared" si="105"/>
        <v/>
      </c>
      <c r="C1513" s="169">
        <f>CAD!$D$28</f>
        <v>0</v>
      </c>
      <c r="D1513" s="41">
        <v>0</v>
      </c>
      <c r="E1513" s="41">
        <v>0</v>
      </c>
      <c r="F1513" s="41">
        <v>0</v>
      </c>
      <c r="G1513" s="41">
        <v>0</v>
      </c>
      <c r="H1513" s="41">
        <v>0</v>
      </c>
      <c r="I1513" s="41">
        <v>0</v>
      </c>
      <c r="J1513" s="41">
        <v>0</v>
      </c>
      <c r="K1513" s="41">
        <v>0</v>
      </c>
      <c r="L1513" s="41">
        <v>0</v>
      </c>
      <c r="M1513" s="41">
        <v>0</v>
      </c>
      <c r="N1513" s="41">
        <v>0</v>
      </c>
      <c r="O1513" s="41">
        <v>0</v>
      </c>
      <c r="P1513" s="50">
        <f t="shared" si="106"/>
        <v>0</v>
      </c>
    </row>
    <row r="1514" spans="1:16" hidden="1" x14ac:dyDescent="0.25">
      <c r="A1514" s="306" t="str">
        <f>IF(B1514=1,A1491,"")</f>
        <v/>
      </c>
      <c r="B1514" s="43" t="str">
        <f t="shared" si="105"/>
        <v/>
      </c>
      <c r="C1514" s="169">
        <f>CAD!$D$29</f>
        <v>0</v>
      </c>
      <c r="D1514" s="41">
        <v>0</v>
      </c>
      <c r="E1514" s="41">
        <v>0</v>
      </c>
      <c r="F1514" s="41">
        <v>0</v>
      </c>
      <c r="G1514" s="41">
        <v>0</v>
      </c>
      <c r="H1514" s="41">
        <v>0</v>
      </c>
      <c r="I1514" s="41">
        <v>0</v>
      </c>
      <c r="J1514" s="41">
        <v>0</v>
      </c>
      <c r="K1514" s="41">
        <v>0</v>
      </c>
      <c r="L1514" s="41">
        <v>0</v>
      </c>
      <c r="M1514" s="41">
        <v>0</v>
      </c>
      <c r="N1514" s="41">
        <v>0</v>
      </c>
      <c r="O1514" s="41">
        <v>0</v>
      </c>
      <c r="P1514" s="50">
        <f t="shared" si="106"/>
        <v>0</v>
      </c>
    </row>
    <row r="1515" spans="1:16" hidden="1" x14ac:dyDescent="0.25">
      <c r="A1515" s="306" t="str">
        <f>IF(B1515=1,A1491,"")</f>
        <v/>
      </c>
      <c r="B1515" s="43" t="str">
        <f t="shared" si="105"/>
        <v/>
      </c>
      <c r="C1515" s="169">
        <f>CAD!$D$30</f>
        <v>0</v>
      </c>
      <c r="D1515" s="41">
        <v>0</v>
      </c>
      <c r="E1515" s="41">
        <v>0</v>
      </c>
      <c r="F1515" s="41">
        <v>0</v>
      </c>
      <c r="G1515" s="41">
        <v>0</v>
      </c>
      <c r="H1515" s="41">
        <v>0</v>
      </c>
      <c r="I1515" s="41">
        <v>0</v>
      </c>
      <c r="J1515" s="41">
        <v>0</v>
      </c>
      <c r="K1515" s="41">
        <v>0</v>
      </c>
      <c r="L1515" s="41">
        <v>0</v>
      </c>
      <c r="M1515" s="41">
        <v>0</v>
      </c>
      <c r="N1515" s="41">
        <v>0</v>
      </c>
      <c r="O1515" s="41">
        <v>0</v>
      </c>
      <c r="P1515" s="50">
        <f t="shared" si="106"/>
        <v>0</v>
      </c>
    </row>
    <row r="1516" spans="1:16" hidden="1" x14ac:dyDescent="0.25">
      <c r="A1516" s="306" t="str">
        <f>IF(B1516=1,A1491,"")</f>
        <v/>
      </c>
      <c r="B1516" s="43" t="str">
        <f t="shared" si="105"/>
        <v/>
      </c>
      <c r="C1516" s="169">
        <f>CAD!$D$31</f>
        <v>0</v>
      </c>
      <c r="D1516" s="41">
        <v>0</v>
      </c>
      <c r="E1516" s="41">
        <v>0</v>
      </c>
      <c r="F1516" s="41">
        <v>0</v>
      </c>
      <c r="G1516" s="41">
        <v>0</v>
      </c>
      <c r="H1516" s="41">
        <v>0</v>
      </c>
      <c r="I1516" s="41">
        <v>0</v>
      </c>
      <c r="J1516" s="41">
        <v>0</v>
      </c>
      <c r="K1516" s="41">
        <v>0</v>
      </c>
      <c r="L1516" s="41">
        <v>0</v>
      </c>
      <c r="M1516" s="41">
        <v>0</v>
      </c>
      <c r="N1516" s="41">
        <v>0</v>
      </c>
      <c r="O1516" s="41">
        <v>0</v>
      </c>
      <c r="P1516" s="50">
        <f t="shared" si="106"/>
        <v>0</v>
      </c>
    </row>
    <row r="1517" spans="1:16" hidden="1" x14ac:dyDescent="0.25">
      <c r="A1517" s="306" t="str">
        <f>IF(B1517=1,A1491,"")</f>
        <v/>
      </c>
      <c r="B1517" s="43" t="str">
        <f t="shared" si="105"/>
        <v/>
      </c>
      <c r="C1517" s="169">
        <f>CAD!$F$7</f>
        <v>0</v>
      </c>
      <c r="D1517" s="41">
        <v>0</v>
      </c>
      <c r="E1517" s="41">
        <v>0</v>
      </c>
      <c r="F1517" s="41">
        <v>0</v>
      </c>
      <c r="G1517" s="41">
        <v>0</v>
      </c>
      <c r="H1517" s="41">
        <v>0</v>
      </c>
      <c r="I1517" s="41">
        <v>0</v>
      </c>
      <c r="J1517" s="41">
        <v>0</v>
      </c>
      <c r="K1517" s="41">
        <v>0</v>
      </c>
      <c r="L1517" s="41">
        <v>0</v>
      </c>
      <c r="M1517" s="41">
        <v>0</v>
      </c>
      <c r="N1517" s="41">
        <v>0</v>
      </c>
      <c r="O1517" s="41">
        <v>0</v>
      </c>
      <c r="P1517" s="50">
        <f t="shared" si="106"/>
        <v>0</v>
      </c>
    </row>
    <row r="1518" spans="1:16" hidden="1" x14ac:dyDescent="0.25">
      <c r="A1518" s="306" t="str">
        <f>IF(B1518=1,A1491,"")</f>
        <v/>
      </c>
      <c r="B1518" s="43" t="str">
        <f t="shared" si="105"/>
        <v/>
      </c>
      <c r="C1518" s="169">
        <f>CAD!$F$8</f>
        <v>0</v>
      </c>
      <c r="D1518" s="41">
        <v>0</v>
      </c>
      <c r="E1518" s="41">
        <v>0</v>
      </c>
      <c r="F1518" s="41">
        <v>0</v>
      </c>
      <c r="G1518" s="41">
        <v>0</v>
      </c>
      <c r="H1518" s="41">
        <v>0</v>
      </c>
      <c r="I1518" s="41">
        <v>0</v>
      </c>
      <c r="J1518" s="41">
        <v>0</v>
      </c>
      <c r="K1518" s="41">
        <v>0</v>
      </c>
      <c r="L1518" s="41">
        <v>0</v>
      </c>
      <c r="M1518" s="41">
        <v>0</v>
      </c>
      <c r="N1518" s="41">
        <v>0</v>
      </c>
      <c r="O1518" s="41">
        <v>0</v>
      </c>
      <c r="P1518" s="50">
        <f t="shared" si="106"/>
        <v>0</v>
      </c>
    </row>
    <row r="1519" spans="1:16" hidden="1" x14ac:dyDescent="0.25">
      <c r="A1519" s="306" t="str">
        <f>IF(B1519=1,A1491,"")</f>
        <v/>
      </c>
      <c r="B1519" s="43" t="str">
        <f t="shared" si="105"/>
        <v/>
      </c>
      <c r="C1519" s="169">
        <f>CAD!$F$9</f>
        <v>0</v>
      </c>
      <c r="D1519" s="41">
        <v>0</v>
      </c>
      <c r="E1519" s="41">
        <v>0</v>
      </c>
      <c r="F1519" s="41">
        <v>0</v>
      </c>
      <c r="G1519" s="41">
        <v>0</v>
      </c>
      <c r="H1519" s="41">
        <v>0</v>
      </c>
      <c r="I1519" s="41">
        <v>0</v>
      </c>
      <c r="J1519" s="41">
        <v>0</v>
      </c>
      <c r="K1519" s="41">
        <v>0</v>
      </c>
      <c r="L1519" s="41">
        <v>0</v>
      </c>
      <c r="M1519" s="41">
        <v>0</v>
      </c>
      <c r="N1519" s="41">
        <v>0</v>
      </c>
      <c r="O1519" s="41">
        <v>0</v>
      </c>
      <c r="P1519" s="50">
        <f t="shared" si="106"/>
        <v>0</v>
      </c>
    </row>
    <row r="1520" spans="1:16" hidden="1" x14ac:dyDescent="0.25">
      <c r="A1520" s="306" t="str">
        <f>IF(B1520=1,A1491,"")</f>
        <v/>
      </c>
      <c r="B1520" s="43" t="str">
        <f t="shared" si="105"/>
        <v/>
      </c>
      <c r="C1520" s="169">
        <f>CAD!$F$10</f>
        <v>0</v>
      </c>
      <c r="D1520" s="41">
        <v>0</v>
      </c>
      <c r="E1520" s="41">
        <v>0</v>
      </c>
      <c r="F1520" s="41">
        <v>0</v>
      </c>
      <c r="G1520" s="41">
        <v>0</v>
      </c>
      <c r="H1520" s="41">
        <v>0</v>
      </c>
      <c r="I1520" s="41">
        <v>0</v>
      </c>
      <c r="J1520" s="41">
        <v>0</v>
      </c>
      <c r="K1520" s="41">
        <v>0</v>
      </c>
      <c r="L1520" s="41">
        <v>0</v>
      </c>
      <c r="M1520" s="41">
        <v>0</v>
      </c>
      <c r="N1520" s="41">
        <v>0</v>
      </c>
      <c r="O1520" s="41">
        <v>0</v>
      </c>
      <c r="P1520" s="50">
        <f t="shared" si="106"/>
        <v>0</v>
      </c>
    </row>
    <row r="1521" spans="1:16" hidden="1" x14ac:dyDescent="0.25">
      <c r="A1521" s="306" t="str">
        <f>IF(B1521=1,A1491,"")</f>
        <v/>
      </c>
      <c r="B1521" s="43" t="str">
        <f t="shared" si="105"/>
        <v/>
      </c>
      <c r="C1521" s="169">
        <f>CAD!$F$11</f>
        <v>0</v>
      </c>
      <c r="D1521" s="41">
        <v>0</v>
      </c>
      <c r="E1521" s="41">
        <v>0</v>
      </c>
      <c r="F1521" s="41">
        <v>0</v>
      </c>
      <c r="G1521" s="41">
        <v>0</v>
      </c>
      <c r="H1521" s="41">
        <v>0</v>
      </c>
      <c r="I1521" s="41">
        <v>0</v>
      </c>
      <c r="J1521" s="41">
        <v>0</v>
      </c>
      <c r="K1521" s="41">
        <v>0</v>
      </c>
      <c r="L1521" s="41">
        <v>0</v>
      </c>
      <c r="M1521" s="41">
        <v>0</v>
      </c>
      <c r="N1521" s="41">
        <v>0</v>
      </c>
      <c r="O1521" s="41">
        <v>0</v>
      </c>
      <c r="P1521" s="50">
        <f t="shared" si="106"/>
        <v>0</v>
      </c>
    </row>
    <row r="1522" spans="1:16" hidden="1" x14ac:dyDescent="0.25">
      <c r="A1522" s="306" t="str">
        <f>IF(B1522=1,A1491,"")</f>
        <v/>
      </c>
      <c r="B1522" s="43" t="str">
        <f t="shared" si="105"/>
        <v/>
      </c>
      <c r="C1522" s="169">
        <f>CAD!$F$12</f>
        <v>0</v>
      </c>
      <c r="D1522" s="41">
        <v>0</v>
      </c>
      <c r="E1522" s="41">
        <v>0</v>
      </c>
      <c r="F1522" s="41">
        <v>0</v>
      </c>
      <c r="G1522" s="41">
        <v>0</v>
      </c>
      <c r="H1522" s="41">
        <v>0</v>
      </c>
      <c r="I1522" s="41">
        <v>0</v>
      </c>
      <c r="J1522" s="41">
        <v>0</v>
      </c>
      <c r="K1522" s="41">
        <v>0</v>
      </c>
      <c r="L1522" s="41">
        <v>0</v>
      </c>
      <c r="M1522" s="41">
        <v>0</v>
      </c>
      <c r="N1522" s="41">
        <v>0</v>
      </c>
      <c r="O1522" s="41">
        <v>0</v>
      </c>
      <c r="P1522" s="50">
        <f t="shared" si="106"/>
        <v>0</v>
      </c>
    </row>
    <row r="1523" spans="1:16" hidden="1" x14ac:dyDescent="0.25">
      <c r="A1523" s="306" t="str">
        <f>IF(B1523=1,A1491,"")</f>
        <v/>
      </c>
      <c r="B1523" s="43" t="str">
        <f t="shared" si="105"/>
        <v/>
      </c>
      <c r="C1523" s="169">
        <f>CAD!$F$13</f>
        <v>0</v>
      </c>
      <c r="D1523" s="41">
        <v>0</v>
      </c>
      <c r="E1523" s="41">
        <v>0</v>
      </c>
      <c r="F1523" s="41">
        <v>0</v>
      </c>
      <c r="G1523" s="41">
        <v>0</v>
      </c>
      <c r="H1523" s="41">
        <v>0</v>
      </c>
      <c r="I1523" s="41">
        <v>0</v>
      </c>
      <c r="J1523" s="41">
        <v>0</v>
      </c>
      <c r="K1523" s="41">
        <v>0</v>
      </c>
      <c r="L1523" s="41">
        <v>0</v>
      </c>
      <c r="M1523" s="41">
        <v>0</v>
      </c>
      <c r="N1523" s="41">
        <v>0</v>
      </c>
      <c r="O1523" s="41">
        <v>0</v>
      </c>
      <c r="P1523" s="50">
        <f t="shared" si="106"/>
        <v>0</v>
      </c>
    </row>
    <row r="1524" spans="1:16" hidden="1" x14ac:dyDescent="0.25">
      <c r="A1524" s="306" t="str">
        <f>IF(B1524=1,A1491,"")</f>
        <v/>
      </c>
      <c r="B1524" s="43" t="str">
        <f t="shared" si="105"/>
        <v/>
      </c>
      <c r="C1524" s="169">
        <f>CAD!$F$14</f>
        <v>0</v>
      </c>
      <c r="D1524" s="41">
        <v>0</v>
      </c>
      <c r="E1524" s="41">
        <v>0</v>
      </c>
      <c r="F1524" s="41">
        <v>0</v>
      </c>
      <c r="G1524" s="41">
        <v>0</v>
      </c>
      <c r="H1524" s="41">
        <v>0</v>
      </c>
      <c r="I1524" s="41">
        <v>0</v>
      </c>
      <c r="J1524" s="41">
        <v>0</v>
      </c>
      <c r="K1524" s="41">
        <v>0</v>
      </c>
      <c r="L1524" s="41">
        <v>0</v>
      </c>
      <c r="M1524" s="41">
        <v>0</v>
      </c>
      <c r="N1524" s="41">
        <v>0</v>
      </c>
      <c r="O1524" s="41">
        <v>0</v>
      </c>
      <c r="P1524" s="50">
        <f t="shared" si="106"/>
        <v>0</v>
      </c>
    </row>
    <row r="1525" spans="1:16" hidden="1" x14ac:dyDescent="0.25">
      <c r="A1525" s="306" t="str">
        <f>IF(B1525=1,A1491,"")</f>
        <v/>
      </c>
      <c r="B1525" s="43" t="str">
        <f t="shared" si="105"/>
        <v/>
      </c>
      <c r="C1525" s="169">
        <f>CAD!$F$15</f>
        <v>0</v>
      </c>
      <c r="D1525" s="41">
        <v>0</v>
      </c>
      <c r="E1525" s="41">
        <v>0</v>
      </c>
      <c r="F1525" s="41">
        <v>0</v>
      </c>
      <c r="G1525" s="41">
        <v>0</v>
      </c>
      <c r="H1525" s="41">
        <v>0</v>
      </c>
      <c r="I1525" s="41">
        <v>0</v>
      </c>
      <c r="J1525" s="41">
        <v>0</v>
      </c>
      <c r="K1525" s="41">
        <v>0</v>
      </c>
      <c r="L1525" s="41">
        <v>0</v>
      </c>
      <c r="M1525" s="41">
        <v>0</v>
      </c>
      <c r="N1525" s="41">
        <v>0</v>
      </c>
      <c r="O1525" s="41">
        <v>0</v>
      </c>
      <c r="P1525" s="50">
        <f t="shared" si="106"/>
        <v>0</v>
      </c>
    </row>
    <row r="1526" spans="1:16" hidden="1" x14ac:dyDescent="0.25">
      <c r="A1526" s="306" t="str">
        <f>IF(B1526=1,A1491,"")</f>
        <v/>
      </c>
      <c r="B1526" s="43" t="str">
        <f t="shared" si="105"/>
        <v/>
      </c>
      <c r="C1526" s="169">
        <f>CAD!$F$16</f>
        <v>0</v>
      </c>
      <c r="D1526" s="41">
        <v>0</v>
      </c>
      <c r="E1526" s="41">
        <v>0</v>
      </c>
      <c r="F1526" s="41">
        <v>0</v>
      </c>
      <c r="G1526" s="41">
        <v>0</v>
      </c>
      <c r="H1526" s="41">
        <v>0</v>
      </c>
      <c r="I1526" s="41">
        <v>0</v>
      </c>
      <c r="J1526" s="41">
        <v>0</v>
      </c>
      <c r="K1526" s="41">
        <v>0</v>
      </c>
      <c r="L1526" s="41">
        <v>0</v>
      </c>
      <c r="M1526" s="41">
        <v>0</v>
      </c>
      <c r="N1526" s="41">
        <v>0</v>
      </c>
      <c r="O1526" s="41">
        <v>0</v>
      </c>
      <c r="P1526" s="50">
        <f t="shared" si="106"/>
        <v>0</v>
      </c>
    </row>
    <row r="1527" spans="1:16" hidden="1" x14ac:dyDescent="0.25">
      <c r="A1527" s="306" t="str">
        <f>IF(B1527=1,A1491,"")</f>
        <v/>
      </c>
      <c r="B1527" s="43" t="str">
        <f t="shared" si="105"/>
        <v/>
      </c>
      <c r="C1527" s="169">
        <f>CAD!$F$17</f>
        <v>0</v>
      </c>
      <c r="D1527" s="41">
        <v>0</v>
      </c>
      <c r="E1527" s="41">
        <v>0</v>
      </c>
      <c r="F1527" s="41">
        <v>0</v>
      </c>
      <c r="G1527" s="41">
        <v>0</v>
      </c>
      <c r="H1527" s="41">
        <v>0</v>
      </c>
      <c r="I1527" s="41">
        <v>0</v>
      </c>
      <c r="J1527" s="41">
        <v>0</v>
      </c>
      <c r="K1527" s="41">
        <v>0</v>
      </c>
      <c r="L1527" s="41">
        <v>0</v>
      </c>
      <c r="M1527" s="41">
        <v>0</v>
      </c>
      <c r="N1527" s="41">
        <v>0</v>
      </c>
      <c r="O1527" s="41">
        <v>0</v>
      </c>
      <c r="P1527" s="50">
        <f t="shared" si="106"/>
        <v>0</v>
      </c>
    </row>
    <row r="1528" spans="1:16" hidden="1" x14ac:dyDescent="0.25">
      <c r="A1528" s="306" t="str">
        <f>IF(B1528=1,A1491,"")</f>
        <v/>
      </c>
      <c r="B1528" s="43" t="str">
        <f t="shared" si="105"/>
        <v/>
      </c>
      <c r="C1528" s="169">
        <f>CAD!$F$18</f>
        <v>0</v>
      </c>
      <c r="D1528" s="41">
        <v>0</v>
      </c>
      <c r="E1528" s="41">
        <v>0</v>
      </c>
      <c r="F1528" s="41">
        <v>0</v>
      </c>
      <c r="G1528" s="41">
        <v>0</v>
      </c>
      <c r="H1528" s="41">
        <v>0</v>
      </c>
      <c r="I1528" s="41">
        <v>0</v>
      </c>
      <c r="J1528" s="41">
        <v>0</v>
      </c>
      <c r="K1528" s="41">
        <v>0</v>
      </c>
      <c r="L1528" s="41">
        <v>0</v>
      </c>
      <c r="M1528" s="41">
        <v>0</v>
      </c>
      <c r="N1528" s="41">
        <v>0</v>
      </c>
      <c r="O1528" s="41">
        <v>0</v>
      </c>
      <c r="P1528" s="50">
        <f t="shared" si="106"/>
        <v>0</v>
      </c>
    </row>
    <row r="1529" spans="1:16" hidden="1" x14ac:dyDescent="0.25">
      <c r="A1529" s="306" t="str">
        <f>IF(B1529=1,A1491,"")</f>
        <v/>
      </c>
      <c r="B1529" s="43" t="str">
        <f t="shared" si="105"/>
        <v/>
      </c>
      <c r="C1529" s="169">
        <f>CAD!$F$19</f>
        <v>0</v>
      </c>
      <c r="D1529" s="41">
        <v>0</v>
      </c>
      <c r="E1529" s="41">
        <v>0</v>
      </c>
      <c r="F1529" s="41">
        <v>0</v>
      </c>
      <c r="G1529" s="41">
        <v>0</v>
      </c>
      <c r="H1529" s="41">
        <v>0</v>
      </c>
      <c r="I1529" s="41">
        <v>0</v>
      </c>
      <c r="J1529" s="41">
        <v>0</v>
      </c>
      <c r="K1529" s="41">
        <v>0</v>
      </c>
      <c r="L1529" s="41">
        <v>0</v>
      </c>
      <c r="M1529" s="41">
        <v>0</v>
      </c>
      <c r="N1529" s="41">
        <v>0</v>
      </c>
      <c r="O1529" s="41">
        <v>0</v>
      </c>
      <c r="P1529" s="50">
        <f t="shared" si="106"/>
        <v>0</v>
      </c>
    </row>
    <row r="1530" spans="1:16" hidden="1" x14ac:dyDescent="0.25">
      <c r="A1530" s="306" t="str">
        <f>IF(B1530=1,A1491,"")</f>
        <v/>
      </c>
      <c r="B1530" s="43" t="str">
        <f t="shared" si="105"/>
        <v/>
      </c>
      <c r="C1530" s="169">
        <f>CAD!$F$20</f>
        <v>0</v>
      </c>
      <c r="D1530" s="41">
        <v>0</v>
      </c>
      <c r="E1530" s="41">
        <v>0</v>
      </c>
      <c r="F1530" s="41">
        <v>0</v>
      </c>
      <c r="G1530" s="41">
        <v>0</v>
      </c>
      <c r="H1530" s="41">
        <v>0</v>
      </c>
      <c r="I1530" s="41">
        <v>0</v>
      </c>
      <c r="J1530" s="41">
        <v>0</v>
      </c>
      <c r="K1530" s="41">
        <v>0</v>
      </c>
      <c r="L1530" s="41">
        <v>0</v>
      </c>
      <c r="M1530" s="41">
        <v>0</v>
      </c>
      <c r="N1530" s="41">
        <v>0</v>
      </c>
      <c r="O1530" s="41">
        <v>0</v>
      </c>
      <c r="P1530" s="50">
        <f t="shared" si="106"/>
        <v>0</v>
      </c>
    </row>
    <row r="1531" spans="1:16" hidden="1" x14ac:dyDescent="0.25">
      <c r="A1531" s="306" t="str">
        <f>IF(B1531=1,A1491,"")</f>
        <v/>
      </c>
      <c r="B1531" s="43" t="str">
        <f t="shared" si="105"/>
        <v/>
      </c>
      <c r="C1531" s="169">
        <f>CAD!$F$21</f>
        <v>0</v>
      </c>
      <c r="D1531" s="41">
        <v>0</v>
      </c>
      <c r="E1531" s="41">
        <v>0</v>
      </c>
      <c r="F1531" s="41">
        <v>0</v>
      </c>
      <c r="G1531" s="41">
        <v>0</v>
      </c>
      <c r="H1531" s="41">
        <v>0</v>
      </c>
      <c r="I1531" s="41">
        <v>0</v>
      </c>
      <c r="J1531" s="41">
        <v>0</v>
      </c>
      <c r="K1531" s="41">
        <v>0</v>
      </c>
      <c r="L1531" s="41">
        <v>0</v>
      </c>
      <c r="M1531" s="41">
        <v>0</v>
      </c>
      <c r="N1531" s="41">
        <v>0</v>
      </c>
      <c r="O1531" s="41">
        <v>0</v>
      </c>
      <c r="P1531" s="50">
        <f t="shared" si="106"/>
        <v>0</v>
      </c>
    </row>
    <row r="1532" spans="1:16" hidden="1" x14ac:dyDescent="0.25">
      <c r="A1532" s="306" t="str">
        <f>IF(B1532=1,A1491,"")</f>
        <v/>
      </c>
      <c r="B1532" s="43" t="str">
        <f t="shared" si="105"/>
        <v/>
      </c>
      <c r="C1532" s="169">
        <f>CAD!$F$22</f>
        <v>0</v>
      </c>
      <c r="D1532" s="41">
        <v>0</v>
      </c>
      <c r="E1532" s="41">
        <v>0</v>
      </c>
      <c r="F1532" s="41">
        <v>0</v>
      </c>
      <c r="G1532" s="41">
        <v>0</v>
      </c>
      <c r="H1532" s="41">
        <v>0</v>
      </c>
      <c r="I1532" s="41">
        <v>0</v>
      </c>
      <c r="J1532" s="41">
        <v>0</v>
      </c>
      <c r="K1532" s="41">
        <v>0</v>
      </c>
      <c r="L1532" s="41">
        <v>0</v>
      </c>
      <c r="M1532" s="41">
        <v>0</v>
      </c>
      <c r="N1532" s="41">
        <v>0</v>
      </c>
      <c r="O1532" s="41">
        <v>0</v>
      </c>
      <c r="P1532" s="50">
        <f t="shared" si="106"/>
        <v>0</v>
      </c>
    </row>
    <row r="1533" spans="1:16" hidden="1" x14ac:dyDescent="0.25">
      <c r="A1533" s="306" t="str">
        <f>IF(B1533=1,A1491,"")</f>
        <v/>
      </c>
      <c r="B1533" s="43" t="str">
        <f t="shared" si="105"/>
        <v/>
      </c>
      <c r="C1533" s="169">
        <f>CAD!$F$23</f>
        <v>0</v>
      </c>
      <c r="D1533" s="41">
        <v>0</v>
      </c>
      <c r="E1533" s="41">
        <v>0</v>
      </c>
      <c r="F1533" s="41">
        <v>0</v>
      </c>
      <c r="G1533" s="41">
        <v>0</v>
      </c>
      <c r="H1533" s="41">
        <v>0</v>
      </c>
      <c r="I1533" s="41">
        <v>0</v>
      </c>
      <c r="J1533" s="41">
        <v>0</v>
      </c>
      <c r="K1533" s="41">
        <v>0</v>
      </c>
      <c r="L1533" s="41">
        <v>0</v>
      </c>
      <c r="M1533" s="41">
        <v>0</v>
      </c>
      <c r="N1533" s="41">
        <v>0</v>
      </c>
      <c r="O1533" s="41">
        <v>0</v>
      </c>
      <c r="P1533" s="50">
        <f t="shared" si="106"/>
        <v>0</v>
      </c>
    </row>
    <row r="1534" spans="1:16" hidden="1" x14ac:dyDescent="0.25">
      <c r="A1534" s="306" t="str">
        <f>IF(B1534=1,A1491,"")</f>
        <v/>
      </c>
      <c r="B1534" s="43" t="str">
        <f t="shared" si="105"/>
        <v/>
      </c>
      <c r="C1534" s="169">
        <f>CAD!$F$24</f>
        <v>0</v>
      </c>
      <c r="D1534" s="41">
        <v>0</v>
      </c>
      <c r="E1534" s="41">
        <v>0</v>
      </c>
      <c r="F1534" s="41">
        <v>0</v>
      </c>
      <c r="G1534" s="41">
        <v>0</v>
      </c>
      <c r="H1534" s="41">
        <v>0</v>
      </c>
      <c r="I1534" s="41">
        <v>0</v>
      </c>
      <c r="J1534" s="41">
        <v>0</v>
      </c>
      <c r="K1534" s="41">
        <v>0</v>
      </c>
      <c r="L1534" s="41">
        <v>0</v>
      </c>
      <c r="M1534" s="41">
        <v>0</v>
      </c>
      <c r="N1534" s="41">
        <v>0</v>
      </c>
      <c r="O1534" s="41">
        <v>0</v>
      </c>
      <c r="P1534" s="50">
        <f t="shared" si="106"/>
        <v>0</v>
      </c>
    </row>
    <row r="1535" spans="1:16" hidden="1" x14ac:dyDescent="0.25">
      <c r="A1535" s="306" t="str">
        <f>IF(B1535=1,A1491,"")</f>
        <v/>
      </c>
      <c r="B1535" s="43" t="str">
        <f t="shared" si="105"/>
        <v/>
      </c>
      <c r="C1535" s="169">
        <f>CAD!$F$25</f>
        <v>0</v>
      </c>
      <c r="D1535" s="41">
        <v>0</v>
      </c>
      <c r="E1535" s="41">
        <v>0</v>
      </c>
      <c r="F1535" s="41">
        <v>0</v>
      </c>
      <c r="G1535" s="41">
        <v>0</v>
      </c>
      <c r="H1535" s="41">
        <v>0</v>
      </c>
      <c r="I1535" s="41">
        <v>0</v>
      </c>
      <c r="J1535" s="41">
        <v>0</v>
      </c>
      <c r="K1535" s="41">
        <v>0</v>
      </c>
      <c r="L1535" s="41">
        <v>0</v>
      </c>
      <c r="M1535" s="41">
        <v>0</v>
      </c>
      <c r="N1535" s="41">
        <v>0</v>
      </c>
      <c r="O1535" s="41">
        <v>0</v>
      </c>
      <c r="P1535" s="50">
        <f t="shared" si="106"/>
        <v>0</v>
      </c>
    </row>
    <row r="1536" spans="1:16" hidden="1" x14ac:dyDescent="0.25">
      <c r="A1536" s="306" t="str">
        <f>IF(B1536=1,A1491,"")</f>
        <v/>
      </c>
      <c r="B1536" s="43" t="str">
        <f t="shared" si="105"/>
        <v/>
      </c>
      <c r="C1536" s="169">
        <f>CAD!$F$26</f>
        <v>0</v>
      </c>
      <c r="D1536" s="41">
        <v>0</v>
      </c>
      <c r="E1536" s="41">
        <v>0</v>
      </c>
      <c r="F1536" s="41">
        <v>0</v>
      </c>
      <c r="G1536" s="41">
        <v>0</v>
      </c>
      <c r="H1536" s="41">
        <v>0</v>
      </c>
      <c r="I1536" s="41">
        <v>0</v>
      </c>
      <c r="J1536" s="41">
        <v>0</v>
      </c>
      <c r="K1536" s="41">
        <v>0</v>
      </c>
      <c r="L1536" s="41">
        <v>0</v>
      </c>
      <c r="M1536" s="41">
        <v>0</v>
      </c>
      <c r="N1536" s="41">
        <v>0</v>
      </c>
      <c r="O1536" s="41">
        <v>0</v>
      </c>
      <c r="P1536" s="50">
        <f t="shared" si="106"/>
        <v>0</v>
      </c>
    </row>
    <row r="1537" spans="1:20" hidden="1" x14ac:dyDescent="0.25">
      <c r="A1537" s="306" t="str">
        <f>IF(B1537=1,A1491,"")</f>
        <v/>
      </c>
      <c r="B1537" s="43" t="str">
        <f t="shared" si="105"/>
        <v/>
      </c>
      <c r="C1537" s="169">
        <f>CAD!$F$27</f>
        <v>0</v>
      </c>
      <c r="D1537" s="41">
        <v>0</v>
      </c>
      <c r="E1537" s="41">
        <v>0</v>
      </c>
      <c r="F1537" s="41">
        <v>0</v>
      </c>
      <c r="G1537" s="41">
        <v>0</v>
      </c>
      <c r="H1537" s="41">
        <v>0</v>
      </c>
      <c r="I1537" s="41">
        <v>0</v>
      </c>
      <c r="J1537" s="41">
        <v>0</v>
      </c>
      <c r="K1537" s="41">
        <v>0</v>
      </c>
      <c r="L1537" s="41">
        <v>0</v>
      </c>
      <c r="M1537" s="41">
        <v>0</v>
      </c>
      <c r="N1537" s="41">
        <v>0</v>
      </c>
      <c r="O1537" s="41">
        <v>0</v>
      </c>
      <c r="P1537" s="50">
        <f t="shared" si="106"/>
        <v>0</v>
      </c>
    </row>
    <row r="1538" spans="1:20" hidden="1" x14ac:dyDescent="0.25">
      <c r="A1538" s="306" t="str">
        <f>IF(B1538=1,A1491,"")</f>
        <v/>
      </c>
      <c r="B1538" s="43" t="str">
        <f t="shared" si="105"/>
        <v/>
      </c>
      <c r="C1538" s="169">
        <f>CAD!$F$28</f>
        <v>0</v>
      </c>
      <c r="D1538" s="41">
        <v>0</v>
      </c>
      <c r="E1538" s="41">
        <v>0</v>
      </c>
      <c r="F1538" s="41">
        <v>0</v>
      </c>
      <c r="G1538" s="41">
        <v>0</v>
      </c>
      <c r="H1538" s="41">
        <v>0</v>
      </c>
      <c r="I1538" s="41">
        <v>0</v>
      </c>
      <c r="J1538" s="41">
        <v>0</v>
      </c>
      <c r="K1538" s="41">
        <v>0</v>
      </c>
      <c r="L1538" s="41">
        <v>0</v>
      </c>
      <c r="M1538" s="41">
        <v>0</v>
      </c>
      <c r="N1538" s="41">
        <v>0</v>
      </c>
      <c r="O1538" s="41">
        <v>0</v>
      </c>
      <c r="P1538" s="50">
        <f t="shared" si="106"/>
        <v>0</v>
      </c>
    </row>
    <row r="1539" spans="1:20" hidden="1" x14ac:dyDescent="0.25">
      <c r="A1539" s="306" t="str">
        <f>IF(B1539=1,A1491,"")</f>
        <v/>
      </c>
      <c r="B1539" s="43" t="str">
        <f t="shared" si="105"/>
        <v/>
      </c>
      <c r="C1539" s="169">
        <f>CAD!$F$29</f>
        <v>0</v>
      </c>
      <c r="D1539" s="41">
        <v>0</v>
      </c>
      <c r="E1539" s="41">
        <v>0</v>
      </c>
      <c r="F1539" s="41">
        <v>0</v>
      </c>
      <c r="G1539" s="41">
        <v>0</v>
      </c>
      <c r="H1539" s="41">
        <v>0</v>
      </c>
      <c r="I1539" s="41">
        <v>0</v>
      </c>
      <c r="J1539" s="41">
        <v>0</v>
      </c>
      <c r="K1539" s="41">
        <v>0</v>
      </c>
      <c r="L1539" s="41">
        <v>0</v>
      </c>
      <c r="M1539" s="41">
        <v>0</v>
      </c>
      <c r="N1539" s="41">
        <v>0</v>
      </c>
      <c r="O1539" s="41">
        <v>0</v>
      </c>
      <c r="P1539" s="50">
        <f t="shared" si="106"/>
        <v>0</v>
      </c>
    </row>
    <row r="1540" spans="1:20" hidden="1" x14ac:dyDescent="0.25">
      <c r="A1540" s="306" t="str">
        <f>IF(B1540=1,A1491,"")</f>
        <v/>
      </c>
      <c r="B1540" s="43" t="str">
        <f t="shared" si="105"/>
        <v/>
      </c>
      <c r="C1540" s="169">
        <f>CAD!$F$30</f>
        <v>0</v>
      </c>
      <c r="D1540" s="41">
        <v>0</v>
      </c>
      <c r="E1540" s="41">
        <v>0</v>
      </c>
      <c r="F1540" s="41">
        <v>0</v>
      </c>
      <c r="G1540" s="41">
        <v>0</v>
      </c>
      <c r="H1540" s="41">
        <v>0</v>
      </c>
      <c r="I1540" s="41">
        <v>0</v>
      </c>
      <c r="J1540" s="41">
        <v>0</v>
      </c>
      <c r="K1540" s="41">
        <v>0</v>
      </c>
      <c r="L1540" s="41">
        <v>0</v>
      </c>
      <c r="M1540" s="41">
        <v>0</v>
      </c>
      <c r="N1540" s="41">
        <v>0</v>
      </c>
      <c r="O1540" s="41">
        <v>0</v>
      </c>
      <c r="P1540" s="50">
        <f t="shared" si="106"/>
        <v>0</v>
      </c>
    </row>
    <row r="1541" spans="1:20" hidden="1" x14ac:dyDescent="0.25">
      <c r="A1541" s="306" t="str">
        <f>IF(B1541=1,A1491,"")</f>
        <v/>
      </c>
      <c r="B1541" s="43" t="str">
        <f t="shared" si="105"/>
        <v/>
      </c>
      <c r="C1541" s="169">
        <f>CAD!$F$31</f>
        <v>0</v>
      </c>
      <c r="D1541" s="41">
        <v>0</v>
      </c>
      <c r="E1541" s="41">
        <v>0</v>
      </c>
      <c r="F1541" s="41">
        <v>0</v>
      </c>
      <c r="G1541" s="41">
        <v>0</v>
      </c>
      <c r="H1541" s="41">
        <v>0</v>
      </c>
      <c r="I1541" s="41">
        <v>0</v>
      </c>
      <c r="J1541" s="41">
        <v>0</v>
      </c>
      <c r="K1541" s="41">
        <v>0</v>
      </c>
      <c r="L1541" s="41">
        <v>0</v>
      </c>
      <c r="M1541" s="41">
        <v>0</v>
      </c>
      <c r="N1541" s="41">
        <v>0</v>
      </c>
      <c r="O1541" s="41">
        <v>0</v>
      </c>
      <c r="P1541" s="50">
        <f t="shared" si="106"/>
        <v>0</v>
      </c>
      <c r="T1541" s="9"/>
    </row>
    <row r="1542" spans="1:20" hidden="1" x14ac:dyDescent="0.25">
      <c r="A1542" s="306">
        <f>A1491</f>
        <v>2044</v>
      </c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84"/>
    </row>
    <row r="1543" spans="1:20" ht="15.75" hidden="1" thickBot="1" x14ac:dyDescent="0.3">
      <c r="A1543" s="306">
        <f>A1491</f>
        <v>2044</v>
      </c>
      <c r="C1543" s="170" t="s">
        <v>208</v>
      </c>
      <c r="D1543" s="171">
        <f>PREV_D!D1467</f>
        <v>0</v>
      </c>
      <c r="E1543" s="171">
        <f>PREV_D!E1467</f>
        <v>0</v>
      </c>
      <c r="F1543" s="171">
        <f>PREV_D!F1467</f>
        <v>0</v>
      </c>
      <c r="G1543" s="171">
        <f>PREV_D!G1467</f>
        <v>0</v>
      </c>
      <c r="H1543" s="171">
        <f>PREV_D!H1467</f>
        <v>0</v>
      </c>
      <c r="I1543" s="171">
        <f>PREV_D!I1467</f>
        <v>0</v>
      </c>
      <c r="J1543" s="171">
        <f>PREV_D!J1467</f>
        <v>0</v>
      </c>
      <c r="K1543" s="171">
        <f>PREV_D!K1467</f>
        <v>0</v>
      </c>
      <c r="L1543" s="171">
        <f>PREV_D!L1467</f>
        <v>0</v>
      </c>
      <c r="M1543" s="171">
        <f>PREV_D!M1467</f>
        <v>0</v>
      </c>
      <c r="N1543" s="171">
        <f>PREV_D!N1467</f>
        <v>0</v>
      </c>
      <c r="O1543" s="171">
        <f>PREV_D!O1467</f>
        <v>0</v>
      </c>
      <c r="P1543" s="172">
        <f>SUM(D1543:O1543)</f>
        <v>0</v>
      </c>
    </row>
    <row r="1544" spans="1:20" hidden="1" x14ac:dyDescent="0.25">
      <c r="A1544" s="306">
        <f>A1491</f>
        <v>2044</v>
      </c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84"/>
    </row>
    <row r="1545" spans="1:20" hidden="1" x14ac:dyDescent="0.25">
      <c r="A1545" s="306">
        <f>A1491</f>
        <v>2044</v>
      </c>
      <c r="C1545" s="173" t="s">
        <v>209</v>
      </c>
      <c r="D1545" s="174">
        <f>D1491-D1543</f>
        <v>0</v>
      </c>
      <c r="E1545" s="174">
        <f t="shared" ref="E1545:P1545" si="107">E1491-E1543</f>
        <v>0</v>
      </c>
      <c r="F1545" s="174">
        <f t="shared" si="107"/>
        <v>0</v>
      </c>
      <c r="G1545" s="174">
        <f t="shared" si="107"/>
        <v>0</v>
      </c>
      <c r="H1545" s="174">
        <f t="shared" si="107"/>
        <v>0</v>
      </c>
      <c r="I1545" s="174">
        <f t="shared" si="107"/>
        <v>0</v>
      </c>
      <c r="J1545" s="174">
        <f t="shared" si="107"/>
        <v>0</v>
      </c>
      <c r="K1545" s="174">
        <f t="shared" si="107"/>
        <v>0</v>
      </c>
      <c r="L1545" s="174">
        <f t="shared" si="107"/>
        <v>0</v>
      </c>
      <c r="M1545" s="174">
        <f t="shared" si="107"/>
        <v>0</v>
      </c>
      <c r="N1545" s="174">
        <f t="shared" si="107"/>
        <v>0</v>
      </c>
      <c r="O1545" s="174">
        <f t="shared" si="107"/>
        <v>0</v>
      </c>
      <c r="P1545" s="175">
        <f t="shared" si="107"/>
        <v>0</v>
      </c>
    </row>
    <row r="1546" spans="1:20" hidden="1" x14ac:dyDescent="0.25">
      <c r="A1546" s="306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20" hidden="1" x14ac:dyDescent="0.25">
      <c r="A1547" s="306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20" ht="15" hidden="1" customHeight="1" thickBot="1" x14ac:dyDescent="0.3">
      <c r="A1548" s="306">
        <f>A1491+1</f>
        <v>2045</v>
      </c>
      <c r="C1548" s="166" t="s">
        <v>207</v>
      </c>
      <c r="D1548" s="167">
        <f t="shared" ref="D1548:P1548" si="108">SUM(D1549:D1598)</f>
        <v>0</v>
      </c>
      <c r="E1548" s="167">
        <f t="shared" si="108"/>
        <v>0</v>
      </c>
      <c r="F1548" s="167">
        <f t="shared" si="108"/>
        <v>0</v>
      </c>
      <c r="G1548" s="167">
        <f t="shared" si="108"/>
        <v>0</v>
      </c>
      <c r="H1548" s="167">
        <f t="shared" si="108"/>
        <v>0</v>
      </c>
      <c r="I1548" s="167">
        <f t="shared" si="108"/>
        <v>0</v>
      </c>
      <c r="J1548" s="167">
        <f t="shared" si="108"/>
        <v>0</v>
      </c>
      <c r="K1548" s="167">
        <f t="shared" si="108"/>
        <v>0</v>
      </c>
      <c r="L1548" s="167">
        <f t="shared" si="108"/>
        <v>0</v>
      </c>
      <c r="M1548" s="167">
        <f t="shared" si="108"/>
        <v>0</v>
      </c>
      <c r="N1548" s="167">
        <f t="shared" si="108"/>
        <v>0</v>
      </c>
      <c r="O1548" s="167">
        <f t="shared" si="108"/>
        <v>0</v>
      </c>
      <c r="P1548" s="167">
        <f t="shared" si="108"/>
        <v>0</v>
      </c>
    </row>
    <row r="1549" spans="1:20" hidden="1" x14ac:dyDescent="0.25">
      <c r="A1549" s="306">
        <f>IF(B1549=1,A1548,"")</f>
        <v>2045</v>
      </c>
      <c r="B1549" s="43">
        <f>IF(C1549&lt;&gt;0,1,"")</f>
        <v>1</v>
      </c>
      <c r="C1549" s="168" t="str">
        <f>CAD!$D$7</f>
        <v>SALÁRIOS</v>
      </c>
      <c r="D1549" s="42">
        <v>0</v>
      </c>
      <c r="E1549" s="42">
        <v>0</v>
      </c>
      <c r="F1549" s="42">
        <v>0</v>
      </c>
      <c r="G1549" s="42">
        <v>0</v>
      </c>
      <c r="H1549" s="42">
        <v>0</v>
      </c>
      <c r="I1549" s="42">
        <v>0</v>
      </c>
      <c r="J1549" s="42">
        <v>0</v>
      </c>
      <c r="K1549" s="42">
        <v>0</v>
      </c>
      <c r="L1549" s="42">
        <v>0</v>
      </c>
      <c r="M1549" s="42">
        <v>0</v>
      </c>
      <c r="N1549" s="42">
        <v>0</v>
      </c>
      <c r="O1549" s="42">
        <v>0</v>
      </c>
      <c r="P1549" s="115">
        <f>SUM(D1549:O1549)</f>
        <v>0</v>
      </c>
    </row>
    <row r="1550" spans="1:20" hidden="1" x14ac:dyDescent="0.25">
      <c r="A1550" s="306">
        <f>IF(B1550=1,A1548,"")</f>
        <v>2045</v>
      </c>
      <c r="B1550" s="43">
        <f t="shared" ref="B1550:B1598" si="109">IF(C1550&lt;&gt;0,1,"")</f>
        <v>1</v>
      </c>
      <c r="C1550" s="168" t="str">
        <f>CAD!$D$8</f>
        <v>RELATÓRIOS</v>
      </c>
      <c r="D1550" s="42">
        <v>0</v>
      </c>
      <c r="E1550" s="42">
        <v>0</v>
      </c>
      <c r="F1550" s="42">
        <v>0</v>
      </c>
      <c r="G1550" s="42">
        <v>0</v>
      </c>
      <c r="H1550" s="42">
        <v>0</v>
      </c>
      <c r="I1550" s="42">
        <v>0</v>
      </c>
      <c r="J1550" s="42">
        <v>0</v>
      </c>
      <c r="K1550" s="42">
        <v>0</v>
      </c>
      <c r="L1550" s="42">
        <v>0</v>
      </c>
      <c r="M1550" s="42">
        <v>0</v>
      </c>
      <c r="N1550" s="42">
        <v>0</v>
      </c>
      <c r="O1550" s="42">
        <v>0</v>
      </c>
      <c r="P1550" s="50">
        <f t="shared" ref="P1550:P1598" si="110">SUM(D1550:O1550)</f>
        <v>0</v>
      </c>
    </row>
    <row r="1551" spans="1:20" hidden="1" x14ac:dyDescent="0.25">
      <c r="A1551" s="306">
        <f>IF(B1551=1,A1548,"")</f>
        <v>2045</v>
      </c>
      <c r="B1551" s="43">
        <f t="shared" si="109"/>
        <v>1</v>
      </c>
      <c r="C1551" s="169" t="str">
        <f>CAD!$D$9</f>
        <v>HORAS EXTRAS</v>
      </c>
      <c r="D1551" s="41">
        <v>0</v>
      </c>
      <c r="E1551" s="41">
        <v>0</v>
      </c>
      <c r="F1551" s="41">
        <v>0</v>
      </c>
      <c r="G1551" s="41">
        <v>0</v>
      </c>
      <c r="H1551" s="41">
        <v>0</v>
      </c>
      <c r="I1551" s="41">
        <v>0</v>
      </c>
      <c r="J1551" s="41">
        <v>0</v>
      </c>
      <c r="K1551" s="41">
        <v>0</v>
      </c>
      <c r="L1551" s="41">
        <v>0</v>
      </c>
      <c r="M1551" s="41">
        <v>0</v>
      </c>
      <c r="N1551" s="41">
        <v>0</v>
      </c>
      <c r="O1551" s="41">
        <v>0</v>
      </c>
      <c r="P1551" s="50">
        <f t="shared" si="110"/>
        <v>0</v>
      </c>
    </row>
    <row r="1552" spans="1:20" hidden="1" x14ac:dyDescent="0.25">
      <c r="A1552" s="306">
        <f>IF(B1552=1,A1548,"")</f>
        <v>2045</v>
      </c>
      <c r="B1552" s="43">
        <f t="shared" si="109"/>
        <v>1</v>
      </c>
      <c r="C1552" s="169" t="str">
        <f>CAD!$D$10</f>
        <v>OUTROS</v>
      </c>
      <c r="D1552" s="41">
        <v>0</v>
      </c>
      <c r="E1552" s="41">
        <v>0</v>
      </c>
      <c r="F1552" s="41">
        <v>0</v>
      </c>
      <c r="G1552" s="41">
        <v>0</v>
      </c>
      <c r="H1552" s="41">
        <v>0</v>
      </c>
      <c r="I1552" s="41">
        <v>0</v>
      </c>
      <c r="J1552" s="41">
        <v>0</v>
      </c>
      <c r="K1552" s="41">
        <v>0</v>
      </c>
      <c r="L1552" s="41">
        <v>0</v>
      </c>
      <c r="M1552" s="41">
        <v>0</v>
      </c>
      <c r="N1552" s="41">
        <v>0</v>
      </c>
      <c r="O1552" s="41">
        <v>0</v>
      </c>
      <c r="P1552" s="50">
        <f t="shared" si="110"/>
        <v>0</v>
      </c>
    </row>
    <row r="1553" spans="1:16" hidden="1" x14ac:dyDescent="0.25">
      <c r="A1553" s="306">
        <f>IF(B1553=1,A1548,"")</f>
        <v>2045</v>
      </c>
      <c r="B1553" s="43">
        <f t="shared" si="109"/>
        <v>1</v>
      </c>
      <c r="C1553" s="169" t="str">
        <f>CAD!$D$11</f>
        <v>ALUGUÉIS</v>
      </c>
      <c r="D1553" s="41">
        <v>0</v>
      </c>
      <c r="E1553" s="41">
        <v>0</v>
      </c>
      <c r="F1553" s="41">
        <v>0</v>
      </c>
      <c r="G1553" s="41">
        <v>0</v>
      </c>
      <c r="H1553" s="41">
        <v>0</v>
      </c>
      <c r="I1553" s="41">
        <v>0</v>
      </c>
      <c r="J1553" s="41">
        <v>0</v>
      </c>
      <c r="K1553" s="41">
        <v>0</v>
      </c>
      <c r="L1553" s="41">
        <v>0</v>
      </c>
      <c r="M1553" s="41">
        <v>0</v>
      </c>
      <c r="N1553" s="41">
        <v>0</v>
      </c>
      <c r="O1553" s="41">
        <v>0</v>
      </c>
      <c r="P1553" s="50">
        <f t="shared" si="110"/>
        <v>0</v>
      </c>
    </row>
    <row r="1554" spans="1:16" hidden="1" x14ac:dyDescent="0.25">
      <c r="A1554" s="306">
        <f>IF(B1554=1,A1548,"")</f>
        <v>2045</v>
      </c>
      <c r="B1554" s="43">
        <f t="shared" si="109"/>
        <v>1</v>
      </c>
      <c r="C1554" s="169" t="str">
        <f>CAD!$D$12</f>
        <v>VENDA DE IMÓVEIS</v>
      </c>
      <c r="D1554" s="41">
        <v>0</v>
      </c>
      <c r="E1554" s="41">
        <v>0</v>
      </c>
      <c r="F1554" s="41">
        <v>0</v>
      </c>
      <c r="G1554" s="41">
        <v>0</v>
      </c>
      <c r="H1554" s="41">
        <v>0</v>
      </c>
      <c r="I1554" s="41">
        <v>0</v>
      </c>
      <c r="J1554" s="41">
        <v>0</v>
      </c>
      <c r="K1554" s="41">
        <v>0</v>
      </c>
      <c r="L1554" s="41">
        <v>0</v>
      </c>
      <c r="M1554" s="41">
        <v>0</v>
      </c>
      <c r="N1554" s="41">
        <v>0</v>
      </c>
      <c r="O1554" s="41">
        <v>0</v>
      </c>
      <c r="P1554" s="50">
        <f t="shared" si="110"/>
        <v>0</v>
      </c>
    </row>
    <row r="1555" spans="1:16" hidden="1" x14ac:dyDescent="0.25">
      <c r="A1555" s="306">
        <f>IF(B1555=1,A1548,"")</f>
        <v>2045</v>
      </c>
      <c r="B1555" s="43">
        <f t="shared" si="109"/>
        <v>1</v>
      </c>
      <c r="C1555" s="169" t="str">
        <f>CAD!$D$13</f>
        <v>13º SALÁRIO</v>
      </c>
      <c r="D1555" s="41">
        <v>0</v>
      </c>
      <c r="E1555" s="41">
        <v>0</v>
      </c>
      <c r="F1555" s="41">
        <v>0</v>
      </c>
      <c r="G1555" s="41">
        <v>0</v>
      </c>
      <c r="H1555" s="41">
        <v>0</v>
      </c>
      <c r="I1555" s="41">
        <v>0</v>
      </c>
      <c r="J1555" s="41">
        <v>0</v>
      </c>
      <c r="K1555" s="41">
        <v>0</v>
      </c>
      <c r="L1555" s="41">
        <v>0</v>
      </c>
      <c r="M1555" s="41">
        <v>0</v>
      </c>
      <c r="N1555" s="41">
        <v>0</v>
      </c>
      <c r="O1555" s="41">
        <v>0</v>
      </c>
      <c r="P1555" s="50">
        <f t="shared" si="110"/>
        <v>0</v>
      </c>
    </row>
    <row r="1556" spans="1:16" hidden="1" x14ac:dyDescent="0.25">
      <c r="A1556" s="306">
        <f>IF(B1556=1,A1548,"")</f>
        <v>2045</v>
      </c>
      <c r="B1556" s="43">
        <f t="shared" si="109"/>
        <v>1</v>
      </c>
      <c r="C1556" s="169" t="str">
        <f>CAD!$D$14</f>
        <v>FÉRIAS</v>
      </c>
      <c r="D1556" s="41">
        <v>0</v>
      </c>
      <c r="E1556" s="41">
        <v>0</v>
      </c>
      <c r="F1556" s="41">
        <v>0</v>
      </c>
      <c r="G1556" s="41">
        <v>0</v>
      </c>
      <c r="H1556" s="41">
        <v>0</v>
      </c>
      <c r="I1556" s="41">
        <v>0</v>
      </c>
      <c r="J1556" s="41">
        <v>0</v>
      </c>
      <c r="K1556" s="41">
        <v>0</v>
      </c>
      <c r="L1556" s="41">
        <v>0</v>
      </c>
      <c r="M1556" s="41">
        <v>0</v>
      </c>
      <c r="N1556" s="41">
        <v>0</v>
      </c>
      <c r="O1556" s="41">
        <v>0</v>
      </c>
      <c r="P1556" s="50">
        <f t="shared" si="110"/>
        <v>0</v>
      </c>
    </row>
    <row r="1557" spans="1:16" hidden="1" x14ac:dyDescent="0.25">
      <c r="A1557" s="306">
        <f>IF(B1557=1,A1548,"")</f>
        <v>2045</v>
      </c>
      <c r="B1557" s="43">
        <f t="shared" si="109"/>
        <v>1</v>
      </c>
      <c r="C1557" s="169" t="str">
        <f>CAD!$D$15</f>
        <v>RENDIMENTOS</v>
      </c>
      <c r="D1557" s="41">
        <v>0</v>
      </c>
      <c r="E1557" s="41">
        <v>0</v>
      </c>
      <c r="F1557" s="41">
        <v>0</v>
      </c>
      <c r="G1557" s="41">
        <v>0</v>
      </c>
      <c r="H1557" s="41">
        <v>0</v>
      </c>
      <c r="I1557" s="41">
        <v>0</v>
      </c>
      <c r="J1557" s="41">
        <v>0</v>
      </c>
      <c r="K1557" s="41">
        <v>0</v>
      </c>
      <c r="L1557" s="41">
        <v>0</v>
      </c>
      <c r="M1557" s="41">
        <v>0</v>
      </c>
      <c r="N1557" s="41">
        <v>0</v>
      </c>
      <c r="O1557" s="41">
        <v>0</v>
      </c>
      <c r="P1557" s="50">
        <f t="shared" si="110"/>
        <v>0</v>
      </c>
    </row>
    <row r="1558" spans="1:16" hidden="1" x14ac:dyDescent="0.25">
      <c r="A1558" s="306" t="str">
        <f>IF(B1558=1,A1548,"")</f>
        <v/>
      </c>
      <c r="B1558" s="43" t="str">
        <f t="shared" si="109"/>
        <v/>
      </c>
      <c r="C1558" s="169">
        <f>CAD!$D$16</f>
        <v>0</v>
      </c>
      <c r="D1558" s="41">
        <v>0</v>
      </c>
      <c r="E1558" s="41">
        <v>0</v>
      </c>
      <c r="F1558" s="41">
        <v>0</v>
      </c>
      <c r="G1558" s="41">
        <v>0</v>
      </c>
      <c r="H1558" s="41">
        <v>0</v>
      </c>
      <c r="I1558" s="41">
        <v>0</v>
      </c>
      <c r="J1558" s="41">
        <v>0</v>
      </c>
      <c r="K1558" s="41">
        <v>0</v>
      </c>
      <c r="L1558" s="41">
        <v>0</v>
      </c>
      <c r="M1558" s="41">
        <v>0</v>
      </c>
      <c r="N1558" s="41">
        <v>0</v>
      </c>
      <c r="O1558" s="41">
        <v>0</v>
      </c>
      <c r="P1558" s="50">
        <f t="shared" si="110"/>
        <v>0</v>
      </c>
    </row>
    <row r="1559" spans="1:16" hidden="1" x14ac:dyDescent="0.25">
      <c r="A1559" s="306" t="str">
        <f>IF(B1559=1,A1548,"")</f>
        <v/>
      </c>
      <c r="B1559" s="43" t="str">
        <f t="shared" si="109"/>
        <v/>
      </c>
      <c r="C1559" s="169">
        <f>CAD!$D$17</f>
        <v>0</v>
      </c>
      <c r="D1559" s="41">
        <v>0</v>
      </c>
      <c r="E1559" s="41">
        <v>0</v>
      </c>
      <c r="F1559" s="41">
        <v>0</v>
      </c>
      <c r="G1559" s="41">
        <v>0</v>
      </c>
      <c r="H1559" s="41">
        <v>0</v>
      </c>
      <c r="I1559" s="41">
        <v>0</v>
      </c>
      <c r="J1559" s="41">
        <v>0</v>
      </c>
      <c r="K1559" s="41">
        <v>0</v>
      </c>
      <c r="L1559" s="41">
        <v>0</v>
      </c>
      <c r="M1559" s="41">
        <v>0</v>
      </c>
      <c r="N1559" s="41">
        <v>0</v>
      </c>
      <c r="O1559" s="41">
        <v>0</v>
      </c>
      <c r="P1559" s="50">
        <f t="shared" si="110"/>
        <v>0</v>
      </c>
    </row>
    <row r="1560" spans="1:16" hidden="1" x14ac:dyDescent="0.25">
      <c r="A1560" s="306" t="str">
        <f>IF(B1560=1,A1548,"")</f>
        <v/>
      </c>
      <c r="B1560" s="43" t="str">
        <f t="shared" si="109"/>
        <v/>
      </c>
      <c r="C1560" s="169">
        <f>CAD!$D$18</f>
        <v>0</v>
      </c>
      <c r="D1560" s="41">
        <v>0</v>
      </c>
      <c r="E1560" s="41">
        <v>0</v>
      </c>
      <c r="F1560" s="41">
        <v>0</v>
      </c>
      <c r="G1560" s="41">
        <v>0</v>
      </c>
      <c r="H1560" s="41">
        <v>0</v>
      </c>
      <c r="I1560" s="41">
        <v>0</v>
      </c>
      <c r="J1560" s="41">
        <v>0</v>
      </c>
      <c r="K1560" s="41">
        <v>0</v>
      </c>
      <c r="L1560" s="41">
        <v>0</v>
      </c>
      <c r="M1560" s="41">
        <v>0</v>
      </c>
      <c r="N1560" s="41">
        <v>0</v>
      </c>
      <c r="O1560" s="41">
        <v>0</v>
      </c>
      <c r="P1560" s="50">
        <f t="shared" si="110"/>
        <v>0</v>
      </c>
    </row>
    <row r="1561" spans="1:16" hidden="1" x14ac:dyDescent="0.25">
      <c r="A1561" s="306" t="str">
        <f>IF(B1561=1,A1548,"")</f>
        <v/>
      </c>
      <c r="B1561" s="43" t="str">
        <f t="shared" si="109"/>
        <v/>
      </c>
      <c r="C1561" s="169">
        <f>CAD!$D$19</f>
        <v>0</v>
      </c>
      <c r="D1561" s="41">
        <v>0</v>
      </c>
      <c r="E1561" s="41">
        <v>0</v>
      </c>
      <c r="F1561" s="41">
        <v>0</v>
      </c>
      <c r="G1561" s="41">
        <v>0</v>
      </c>
      <c r="H1561" s="41">
        <v>0</v>
      </c>
      <c r="I1561" s="41">
        <v>0</v>
      </c>
      <c r="J1561" s="41">
        <v>0</v>
      </c>
      <c r="K1561" s="41">
        <v>0</v>
      </c>
      <c r="L1561" s="41">
        <v>0</v>
      </c>
      <c r="M1561" s="41">
        <v>0</v>
      </c>
      <c r="N1561" s="41">
        <v>0</v>
      </c>
      <c r="O1561" s="41">
        <v>0</v>
      </c>
      <c r="P1561" s="50">
        <f t="shared" si="110"/>
        <v>0</v>
      </c>
    </row>
    <row r="1562" spans="1:16" hidden="1" x14ac:dyDescent="0.25">
      <c r="A1562" s="306" t="str">
        <f>IF(B1562=1,A1548,"")</f>
        <v/>
      </c>
      <c r="B1562" s="43" t="str">
        <f t="shared" si="109"/>
        <v/>
      </c>
      <c r="C1562" s="169">
        <f>CAD!$D$20</f>
        <v>0</v>
      </c>
      <c r="D1562" s="41">
        <v>0</v>
      </c>
      <c r="E1562" s="41">
        <v>0</v>
      </c>
      <c r="F1562" s="41">
        <v>0</v>
      </c>
      <c r="G1562" s="41">
        <v>0</v>
      </c>
      <c r="H1562" s="41">
        <v>0</v>
      </c>
      <c r="I1562" s="41">
        <v>0</v>
      </c>
      <c r="J1562" s="41">
        <v>0</v>
      </c>
      <c r="K1562" s="41">
        <v>0</v>
      </c>
      <c r="L1562" s="41">
        <v>0</v>
      </c>
      <c r="M1562" s="41">
        <v>0</v>
      </c>
      <c r="N1562" s="41">
        <v>0</v>
      </c>
      <c r="O1562" s="41">
        <v>0</v>
      </c>
      <c r="P1562" s="50">
        <f t="shared" si="110"/>
        <v>0</v>
      </c>
    </row>
    <row r="1563" spans="1:16" hidden="1" x14ac:dyDescent="0.25">
      <c r="A1563" s="306" t="str">
        <f>IF(B1563=1,A1548,"")</f>
        <v/>
      </c>
      <c r="B1563" s="43" t="str">
        <f t="shared" si="109"/>
        <v/>
      </c>
      <c r="C1563" s="169">
        <f>CAD!$D$21</f>
        <v>0</v>
      </c>
      <c r="D1563" s="41">
        <v>0</v>
      </c>
      <c r="E1563" s="41">
        <v>0</v>
      </c>
      <c r="F1563" s="41">
        <v>0</v>
      </c>
      <c r="G1563" s="41">
        <v>0</v>
      </c>
      <c r="H1563" s="41">
        <v>0</v>
      </c>
      <c r="I1563" s="41">
        <v>0</v>
      </c>
      <c r="J1563" s="41">
        <v>0</v>
      </c>
      <c r="K1563" s="41">
        <v>0</v>
      </c>
      <c r="L1563" s="41">
        <v>0</v>
      </c>
      <c r="M1563" s="41">
        <v>0</v>
      </c>
      <c r="N1563" s="41">
        <v>0</v>
      </c>
      <c r="O1563" s="41">
        <v>0</v>
      </c>
      <c r="P1563" s="50">
        <f t="shared" si="110"/>
        <v>0</v>
      </c>
    </row>
    <row r="1564" spans="1:16" hidden="1" x14ac:dyDescent="0.25">
      <c r="A1564" s="306" t="str">
        <f>IF(B1564=1,A1548,"")</f>
        <v/>
      </c>
      <c r="B1564" s="43" t="str">
        <f t="shared" si="109"/>
        <v/>
      </c>
      <c r="C1564" s="169">
        <f>CAD!$D$22</f>
        <v>0</v>
      </c>
      <c r="D1564" s="41">
        <v>0</v>
      </c>
      <c r="E1564" s="41">
        <v>0</v>
      </c>
      <c r="F1564" s="41">
        <v>0</v>
      </c>
      <c r="G1564" s="41">
        <v>0</v>
      </c>
      <c r="H1564" s="41">
        <v>0</v>
      </c>
      <c r="I1564" s="41">
        <v>0</v>
      </c>
      <c r="J1564" s="41">
        <v>0</v>
      </c>
      <c r="K1564" s="41">
        <v>0</v>
      </c>
      <c r="L1564" s="41">
        <v>0</v>
      </c>
      <c r="M1564" s="41">
        <v>0</v>
      </c>
      <c r="N1564" s="41">
        <v>0</v>
      </c>
      <c r="O1564" s="41">
        <v>0</v>
      </c>
      <c r="P1564" s="50">
        <f t="shared" si="110"/>
        <v>0</v>
      </c>
    </row>
    <row r="1565" spans="1:16" hidden="1" x14ac:dyDescent="0.25">
      <c r="A1565" s="306" t="str">
        <f>IF(B1565=1,A1548,"")</f>
        <v/>
      </c>
      <c r="B1565" s="43" t="str">
        <f t="shared" si="109"/>
        <v/>
      </c>
      <c r="C1565" s="169">
        <f>CAD!$D$23</f>
        <v>0</v>
      </c>
      <c r="D1565" s="41">
        <v>0</v>
      </c>
      <c r="E1565" s="41">
        <v>0</v>
      </c>
      <c r="F1565" s="41">
        <v>0</v>
      </c>
      <c r="G1565" s="41">
        <v>0</v>
      </c>
      <c r="H1565" s="41">
        <v>0</v>
      </c>
      <c r="I1565" s="41">
        <v>0</v>
      </c>
      <c r="J1565" s="41">
        <v>0</v>
      </c>
      <c r="K1565" s="41">
        <v>0</v>
      </c>
      <c r="L1565" s="41">
        <v>0</v>
      </c>
      <c r="M1565" s="41">
        <v>0</v>
      </c>
      <c r="N1565" s="41">
        <v>0</v>
      </c>
      <c r="O1565" s="41">
        <v>0</v>
      </c>
      <c r="P1565" s="50">
        <f t="shared" si="110"/>
        <v>0</v>
      </c>
    </row>
    <row r="1566" spans="1:16" hidden="1" x14ac:dyDescent="0.25">
      <c r="A1566" s="306" t="str">
        <f>IF(B1566=1,A1548,"")</f>
        <v/>
      </c>
      <c r="B1566" s="43" t="str">
        <f t="shared" si="109"/>
        <v/>
      </c>
      <c r="C1566" s="169">
        <f>CAD!$D$24</f>
        <v>0</v>
      </c>
      <c r="D1566" s="41">
        <v>0</v>
      </c>
      <c r="E1566" s="41">
        <v>0</v>
      </c>
      <c r="F1566" s="41">
        <v>0</v>
      </c>
      <c r="G1566" s="41">
        <v>0</v>
      </c>
      <c r="H1566" s="41">
        <v>0</v>
      </c>
      <c r="I1566" s="41">
        <v>0</v>
      </c>
      <c r="J1566" s="41">
        <v>0</v>
      </c>
      <c r="K1566" s="41">
        <v>0</v>
      </c>
      <c r="L1566" s="41">
        <v>0</v>
      </c>
      <c r="M1566" s="41">
        <v>0</v>
      </c>
      <c r="N1566" s="41">
        <v>0</v>
      </c>
      <c r="O1566" s="41">
        <v>0</v>
      </c>
      <c r="P1566" s="50">
        <f t="shared" si="110"/>
        <v>0</v>
      </c>
    </row>
    <row r="1567" spans="1:16" hidden="1" x14ac:dyDescent="0.25">
      <c r="A1567" s="306" t="str">
        <f>IF(B1567=1,A1548,"")</f>
        <v/>
      </c>
      <c r="B1567" s="43" t="str">
        <f t="shared" si="109"/>
        <v/>
      </c>
      <c r="C1567" s="169">
        <f>CAD!$D$25</f>
        <v>0</v>
      </c>
      <c r="D1567" s="41">
        <v>0</v>
      </c>
      <c r="E1567" s="41">
        <v>0</v>
      </c>
      <c r="F1567" s="41">
        <v>0</v>
      </c>
      <c r="G1567" s="41">
        <v>0</v>
      </c>
      <c r="H1567" s="41">
        <v>0</v>
      </c>
      <c r="I1567" s="41">
        <v>0</v>
      </c>
      <c r="J1567" s="41">
        <v>0</v>
      </c>
      <c r="K1567" s="41">
        <v>0</v>
      </c>
      <c r="L1567" s="41">
        <v>0</v>
      </c>
      <c r="M1567" s="41">
        <v>0</v>
      </c>
      <c r="N1567" s="41">
        <v>0</v>
      </c>
      <c r="O1567" s="41">
        <v>0</v>
      </c>
      <c r="P1567" s="50">
        <f t="shared" si="110"/>
        <v>0</v>
      </c>
    </row>
    <row r="1568" spans="1:16" hidden="1" x14ac:dyDescent="0.25">
      <c r="A1568" s="306" t="str">
        <f>IF(B1568=1,A1548,"")</f>
        <v/>
      </c>
      <c r="B1568" s="43" t="str">
        <f t="shared" si="109"/>
        <v/>
      </c>
      <c r="C1568" s="169">
        <f>CAD!$D$26</f>
        <v>0</v>
      </c>
      <c r="D1568" s="41">
        <v>0</v>
      </c>
      <c r="E1568" s="41">
        <v>0</v>
      </c>
      <c r="F1568" s="41">
        <v>0</v>
      </c>
      <c r="G1568" s="41">
        <v>0</v>
      </c>
      <c r="H1568" s="41">
        <v>0</v>
      </c>
      <c r="I1568" s="41">
        <v>0</v>
      </c>
      <c r="J1568" s="41">
        <v>0</v>
      </c>
      <c r="K1568" s="41">
        <v>0</v>
      </c>
      <c r="L1568" s="41">
        <v>0</v>
      </c>
      <c r="M1568" s="41">
        <v>0</v>
      </c>
      <c r="N1568" s="41">
        <v>0</v>
      </c>
      <c r="O1568" s="41">
        <v>0</v>
      </c>
      <c r="P1568" s="50">
        <f t="shared" si="110"/>
        <v>0</v>
      </c>
    </row>
    <row r="1569" spans="1:16" hidden="1" x14ac:dyDescent="0.25">
      <c r="A1569" s="306" t="str">
        <f>IF(B1569=1,A1548,"")</f>
        <v/>
      </c>
      <c r="B1569" s="43" t="str">
        <f t="shared" si="109"/>
        <v/>
      </c>
      <c r="C1569" s="169">
        <f>CAD!$D$27</f>
        <v>0</v>
      </c>
      <c r="D1569" s="41">
        <v>0</v>
      </c>
      <c r="E1569" s="41">
        <v>0</v>
      </c>
      <c r="F1569" s="41">
        <v>0</v>
      </c>
      <c r="G1569" s="41">
        <v>0</v>
      </c>
      <c r="H1569" s="41">
        <v>0</v>
      </c>
      <c r="I1569" s="41">
        <v>0</v>
      </c>
      <c r="J1569" s="41">
        <v>0</v>
      </c>
      <c r="K1569" s="41">
        <v>0</v>
      </c>
      <c r="L1569" s="41">
        <v>0</v>
      </c>
      <c r="M1569" s="41">
        <v>0</v>
      </c>
      <c r="N1569" s="41">
        <v>0</v>
      </c>
      <c r="O1569" s="41">
        <v>0</v>
      </c>
      <c r="P1569" s="50">
        <f t="shared" si="110"/>
        <v>0</v>
      </c>
    </row>
    <row r="1570" spans="1:16" hidden="1" x14ac:dyDescent="0.25">
      <c r="A1570" s="306" t="str">
        <f>IF(B1570=1,A1548,"")</f>
        <v/>
      </c>
      <c r="B1570" s="43" t="str">
        <f t="shared" si="109"/>
        <v/>
      </c>
      <c r="C1570" s="169">
        <f>CAD!$D$28</f>
        <v>0</v>
      </c>
      <c r="D1570" s="41">
        <v>0</v>
      </c>
      <c r="E1570" s="41">
        <v>0</v>
      </c>
      <c r="F1570" s="41">
        <v>0</v>
      </c>
      <c r="G1570" s="41">
        <v>0</v>
      </c>
      <c r="H1570" s="41">
        <v>0</v>
      </c>
      <c r="I1570" s="41">
        <v>0</v>
      </c>
      <c r="J1570" s="41">
        <v>0</v>
      </c>
      <c r="K1570" s="41">
        <v>0</v>
      </c>
      <c r="L1570" s="41">
        <v>0</v>
      </c>
      <c r="M1570" s="41">
        <v>0</v>
      </c>
      <c r="N1570" s="41">
        <v>0</v>
      </c>
      <c r="O1570" s="41">
        <v>0</v>
      </c>
      <c r="P1570" s="50">
        <f t="shared" si="110"/>
        <v>0</v>
      </c>
    </row>
    <row r="1571" spans="1:16" hidden="1" x14ac:dyDescent="0.25">
      <c r="A1571" s="306" t="str">
        <f>IF(B1571=1,A1548,"")</f>
        <v/>
      </c>
      <c r="B1571" s="43" t="str">
        <f t="shared" si="109"/>
        <v/>
      </c>
      <c r="C1571" s="169">
        <f>CAD!$D$29</f>
        <v>0</v>
      </c>
      <c r="D1571" s="41">
        <v>0</v>
      </c>
      <c r="E1571" s="41">
        <v>0</v>
      </c>
      <c r="F1571" s="41">
        <v>0</v>
      </c>
      <c r="G1571" s="41">
        <v>0</v>
      </c>
      <c r="H1571" s="41">
        <v>0</v>
      </c>
      <c r="I1571" s="41">
        <v>0</v>
      </c>
      <c r="J1571" s="41">
        <v>0</v>
      </c>
      <c r="K1571" s="41">
        <v>0</v>
      </c>
      <c r="L1571" s="41">
        <v>0</v>
      </c>
      <c r="M1571" s="41">
        <v>0</v>
      </c>
      <c r="N1571" s="41">
        <v>0</v>
      </c>
      <c r="O1571" s="41">
        <v>0</v>
      </c>
      <c r="P1571" s="50">
        <f t="shared" si="110"/>
        <v>0</v>
      </c>
    </row>
    <row r="1572" spans="1:16" hidden="1" x14ac:dyDescent="0.25">
      <c r="A1572" s="306" t="str">
        <f>IF(B1572=1,A1548,"")</f>
        <v/>
      </c>
      <c r="B1572" s="43" t="str">
        <f t="shared" si="109"/>
        <v/>
      </c>
      <c r="C1572" s="169">
        <f>CAD!$D$30</f>
        <v>0</v>
      </c>
      <c r="D1572" s="41">
        <v>0</v>
      </c>
      <c r="E1572" s="41">
        <v>0</v>
      </c>
      <c r="F1572" s="41">
        <v>0</v>
      </c>
      <c r="G1572" s="41">
        <v>0</v>
      </c>
      <c r="H1572" s="41">
        <v>0</v>
      </c>
      <c r="I1572" s="41">
        <v>0</v>
      </c>
      <c r="J1572" s="41">
        <v>0</v>
      </c>
      <c r="K1572" s="41">
        <v>0</v>
      </c>
      <c r="L1572" s="41">
        <v>0</v>
      </c>
      <c r="M1572" s="41">
        <v>0</v>
      </c>
      <c r="N1572" s="41">
        <v>0</v>
      </c>
      <c r="O1572" s="41">
        <v>0</v>
      </c>
      <c r="P1572" s="50">
        <f t="shared" si="110"/>
        <v>0</v>
      </c>
    </row>
    <row r="1573" spans="1:16" hidden="1" x14ac:dyDescent="0.25">
      <c r="A1573" s="306" t="str">
        <f>IF(B1573=1,A1548,"")</f>
        <v/>
      </c>
      <c r="B1573" s="43" t="str">
        <f t="shared" si="109"/>
        <v/>
      </c>
      <c r="C1573" s="169">
        <f>CAD!$D$31</f>
        <v>0</v>
      </c>
      <c r="D1573" s="41">
        <v>0</v>
      </c>
      <c r="E1573" s="41">
        <v>0</v>
      </c>
      <c r="F1573" s="41">
        <v>0</v>
      </c>
      <c r="G1573" s="41">
        <v>0</v>
      </c>
      <c r="H1573" s="41">
        <v>0</v>
      </c>
      <c r="I1573" s="41">
        <v>0</v>
      </c>
      <c r="J1573" s="41">
        <v>0</v>
      </c>
      <c r="K1573" s="41">
        <v>0</v>
      </c>
      <c r="L1573" s="41">
        <v>0</v>
      </c>
      <c r="M1573" s="41">
        <v>0</v>
      </c>
      <c r="N1573" s="41">
        <v>0</v>
      </c>
      <c r="O1573" s="41">
        <v>0</v>
      </c>
      <c r="P1573" s="50">
        <f t="shared" si="110"/>
        <v>0</v>
      </c>
    </row>
    <row r="1574" spans="1:16" hidden="1" x14ac:dyDescent="0.25">
      <c r="A1574" s="306" t="str">
        <f>IF(B1574=1,A1548,"")</f>
        <v/>
      </c>
      <c r="B1574" s="43" t="str">
        <f t="shared" si="109"/>
        <v/>
      </c>
      <c r="C1574" s="169">
        <f>CAD!$F$7</f>
        <v>0</v>
      </c>
      <c r="D1574" s="41">
        <v>0</v>
      </c>
      <c r="E1574" s="41">
        <v>0</v>
      </c>
      <c r="F1574" s="41">
        <v>0</v>
      </c>
      <c r="G1574" s="41">
        <v>0</v>
      </c>
      <c r="H1574" s="41">
        <v>0</v>
      </c>
      <c r="I1574" s="41">
        <v>0</v>
      </c>
      <c r="J1574" s="41">
        <v>0</v>
      </c>
      <c r="K1574" s="41">
        <v>0</v>
      </c>
      <c r="L1574" s="41">
        <v>0</v>
      </c>
      <c r="M1574" s="41">
        <v>0</v>
      </c>
      <c r="N1574" s="41">
        <v>0</v>
      </c>
      <c r="O1574" s="41">
        <v>0</v>
      </c>
      <c r="P1574" s="50">
        <f t="shared" si="110"/>
        <v>0</v>
      </c>
    </row>
    <row r="1575" spans="1:16" hidden="1" x14ac:dyDescent="0.25">
      <c r="A1575" s="306" t="str">
        <f>IF(B1575=1,A1548,"")</f>
        <v/>
      </c>
      <c r="B1575" s="43" t="str">
        <f t="shared" si="109"/>
        <v/>
      </c>
      <c r="C1575" s="169">
        <f>CAD!$F$8</f>
        <v>0</v>
      </c>
      <c r="D1575" s="41">
        <v>0</v>
      </c>
      <c r="E1575" s="41">
        <v>0</v>
      </c>
      <c r="F1575" s="41">
        <v>0</v>
      </c>
      <c r="G1575" s="41">
        <v>0</v>
      </c>
      <c r="H1575" s="41">
        <v>0</v>
      </c>
      <c r="I1575" s="41">
        <v>0</v>
      </c>
      <c r="J1575" s="41">
        <v>0</v>
      </c>
      <c r="K1575" s="41">
        <v>0</v>
      </c>
      <c r="L1575" s="41">
        <v>0</v>
      </c>
      <c r="M1575" s="41">
        <v>0</v>
      </c>
      <c r="N1575" s="41">
        <v>0</v>
      </c>
      <c r="O1575" s="41">
        <v>0</v>
      </c>
      <c r="P1575" s="50">
        <f t="shared" si="110"/>
        <v>0</v>
      </c>
    </row>
    <row r="1576" spans="1:16" hidden="1" x14ac:dyDescent="0.25">
      <c r="A1576" s="306" t="str">
        <f>IF(B1576=1,A1548,"")</f>
        <v/>
      </c>
      <c r="B1576" s="43" t="str">
        <f t="shared" si="109"/>
        <v/>
      </c>
      <c r="C1576" s="169">
        <f>CAD!$F$9</f>
        <v>0</v>
      </c>
      <c r="D1576" s="41">
        <v>0</v>
      </c>
      <c r="E1576" s="41">
        <v>0</v>
      </c>
      <c r="F1576" s="41">
        <v>0</v>
      </c>
      <c r="G1576" s="41">
        <v>0</v>
      </c>
      <c r="H1576" s="41">
        <v>0</v>
      </c>
      <c r="I1576" s="41">
        <v>0</v>
      </c>
      <c r="J1576" s="41">
        <v>0</v>
      </c>
      <c r="K1576" s="41">
        <v>0</v>
      </c>
      <c r="L1576" s="41">
        <v>0</v>
      </c>
      <c r="M1576" s="41">
        <v>0</v>
      </c>
      <c r="N1576" s="41">
        <v>0</v>
      </c>
      <c r="O1576" s="41">
        <v>0</v>
      </c>
      <c r="P1576" s="50">
        <f t="shared" si="110"/>
        <v>0</v>
      </c>
    </row>
    <row r="1577" spans="1:16" hidden="1" x14ac:dyDescent="0.25">
      <c r="A1577" s="306" t="str">
        <f>IF(B1577=1,A1548,"")</f>
        <v/>
      </c>
      <c r="B1577" s="43" t="str">
        <f t="shared" si="109"/>
        <v/>
      </c>
      <c r="C1577" s="169">
        <f>CAD!$F$10</f>
        <v>0</v>
      </c>
      <c r="D1577" s="41">
        <v>0</v>
      </c>
      <c r="E1577" s="41">
        <v>0</v>
      </c>
      <c r="F1577" s="41">
        <v>0</v>
      </c>
      <c r="G1577" s="41">
        <v>0</v>
      </c>
      <c r="H1577" s="41">
        <v>0</v>
      </c>
      <c r="I1577" s="41">
        <v>0</v>
      </c>
      <c r="J1577" s="41">
        <v>0</v>
      </c>
      <c r="K1577" s="41">
        <v>0</v>
      </c>
      <c r="L1577" s="41">
        <v>0</v>
      </c>
      <c r="M1577" s="41">
        <v>0</v>
      </c>
      <c r="N1577" s="41">
        <v>0</v>
      </c>
      <c r="O1577" s="41">
        <v>0</v>
      </c>
      <c r="P1577" s="50">
        <f t="shared" si="110"/>
        <v>0</v>
      </c>
    </row>
    <row r="1578" spans="1:16" hidden="1" x14ac:dyDescent="0.25">
      <c r="A1578" s="306" t="str">
        <f>IF(B1578=1,A1548,"")</f>
        <v/>
      </c>
      <c r="B1578" s="43" t="str">
        <f t="shared" si="109"/>
        <v/>
      </c>
      <c r="C1578" s="169">
        <f>CAD!$F$11</f>
        <v>0</v>
      </c>
      <c r="D1578" s="41">
        <v>0</v>
      </c>
      <c r="E1578" s="41">
        <v>0</v>
      </c>
      <c r="F1578" s="41">
        <v>0</v>
      </c>
      <c r="G1578" s="41">
        <v>0</v>
      </c>
      <c r="H1578" s="41">
        <v>0</v>
      </c>
      <c r="I1578" s="41">
        <v>0</v>
      </c>
      <c r="J1578" s="41">
        <v>0</v>
      </c>
      <c r="K1578" s="41">
        <v>0</v>
      </c>
      <c r="L1578" s="41">
        <v>0</v>
      </c>
      <c r="M1578" s="41">
        <v>0</v>
      </c>
      <c r="N1578" s="41">
        <v>0</v>
      </c>
      <c r="O1578" s="41">
        <v>0</v>
      </c>
      <c r="P1578" s="50">
        <f t="shared" si="110"/>
        <v>0</v>
      </c>
    </row>
    <row r="1579" spans="1:16" hidden="1" x14ac:dyDescent="0.25">
      <c r="A1579" s="306" t="str">
        <f>IF(B1579=1,A1548,"")</f>
        <v/>
      </c>
      <c r="B1579" s="43" t="str">
        <f t="shared" si="109"/>
        <v/>
      </c>
      <c r="C1579" s="169">
        <f>CAD!$F$12</f>
        <v>0</v>
      </c>
      <c r="D1579" s="41">
        <v>0</v>
      </c>
      <c r="E1579" s="41">
        <v>0</v>
      </c>
      <c r="F1579" s="41">
        <v>0</v>
      </c>
      <c r="G1579" s="41">
        <v>0</v>
      </c>
      <c r="H1579" s="41">
        <v>0</v>
      </c>
      <c r="I1579" s="41">
        <v>0</v>
      </c>
      <c r="J1579" s="41">
        <v>0</v>
      </c>
      <c r="K1579" s="41">
        <v>0</v>
      </c>
      <c r="L1579" s="41">
        <v>0</v>
      </c>
      <c r="M1579" s="41">
        <v>0</v>
      </c>
      <c r="N1579" s="41">
        <v>0</v>
      </c>
      <c r="O1579" s="41">
        <v>0</v>
      </c>
      <c r="P1579" s="50">
        <f t="shared" si="110"/>
        <v>0</v>
      </c>
    </row>
    <row r="1580" spans="1:16" hidden="1" x14ac:dyDescent="0.25">
      <c r="A1580" s="306" t="str">
        <f>IF(B1580=1,A1548,"")</f>
        <v/>
      </c>
      <c r="B1580" s="43" t="str">
        <f t="shared" si="109"/>
        <v/>
      </c>
      <c r="C1580" s="169">
        <f>CAD!$F$13</f>
        <v>0</v>
      </c>
      <c r="D1580" s="41">
        <v>0</v>
      </c>
      <c r="E1580" s="41">
        <v>0</v>
      </c>
      <c r="F1580" s="41">
        <v>0</v>
      </c>
      <c r="G1580" s="41">
        <v>0</v>
      </c>
      <c r="H1580" s="41">
        <v>0</v>
      </c>
      <c r="I1580" s="41">
        <v>0</v>
      </c>
      <c r="J1580" s="41">
        <v>0</v>
      </c>
      <c r="K1580" s="41">
        <v>0</v>
      </c>
      <c r="L1580" s="41">
        <v>0</v>
      </c>
      <c r="M1580" s="41">
        <v>0</v>
      </c>
      <c r="N1580" s="41">
        <v>0</v>
      </c>
      <c r="O1580" s="41">
        <v>0</v>
      </c>
      <c r="P1580" s="50">
        <f t="shared" si="110"/>
        <v>0</v>
      </c>
    </row>
    <row r="1581" spans="1:16" hidden="1" x14ac:dyDescent="0.25">
      <c r="A1581" s="306" t="str">
        <f>IF(B1581=1,A1548,"")</f>
        <v/>
      </c>
      <c r="B1581" s="43" t="str">
        <f t="shared" si="109"/>
        <v/>
      </c>
      <c r="C1581" s="169">
        <f>CAD!$F$14</f>
        <v>0</v>
      </c>
      <c r="D1581" s="41">
        <v>0</v>
      </c>
      <c r="E1581" s="41">
        <v>0</v>
      </c>
      <c r="F1581" s="41">
        <v>0</v>
      </c>
      <c r="G1581" s="41">
        <v>0</v>
      </c>
      <c r="H1581" s="41">
        <v>0</v>
      </c>
      <c r="I1581" s="41">
        <v>0</v>
      </c>
      <c r="J1581" s="41">
        <v>0</v>
      </c>
      <c r="K1581" s="41">
        <v>0</v>
      </c>
      <c r="L1581" s="41">
        <v>0</v>
      </c>
      <c r="M1581" s="41">
        <v>0</v>
      </c>
      <c r="N1581" s="41">
        <v>0</v>
      </c>
      <c r="O1581" s="41">
        <v>0</v>
      </c>
      <c r="P1581" s="50">
        <f t="shared" si="110"/>
        <v>0</v>
      </c>
    </row>
    <row r="1582" spans="1:16" hidden="1" x14ac:dyDescent="0.25">
      <c r="A1582" s="306" t="str">
        <f>IF(B1582=1,A1548,"")</f>
        <v/>
      </c>
      <c r="B1582" s="43" t="str">
        <f t="shared" si="109"/>
        <v/>
      </c>
      <c r="C1582" s="169">
        <f>CAD!$F$15</f>
        <v>0</v>
      </c>
      <c r="D1582" s="41">
        <v>0</v>
      </c>
      <c r="E1582" s="41">
        <v>0</v>
      </c>
      <c r="F1582" s="41">
        <v>0</v>
      </c>
      <c r="G1582" s="41">
        <v>0</v>
      </c>
      <c r="H1582" s="41">
        <v>0</v>
      </c>
      <c r="I1582" s="41">
        <v>0</v>
      </c>
      <c r="J1582" s="41">
        <v>0</v>
      </c>
      <c r="K1582" s="41">
        <v>0</v>
      </c>
      <c r="L1582" s="41">
        <v>0</v>
      </c>
      <c r="M1582" s="41">
        <v>0</v>
      </c>
      <c r="N1582" s="41">
        <v>0</v>
      </c>
      <c r="O1582" s="41">
        <v>0</v>
      </c>
      <c r="P1582" s="50">
        <f t="shared" si="110"/>
        <v>0</v>
      </c>
    </row>
    <row r="1583" spans="1:16" hidden="1" x14ac:dyDescent="0.25">
      <c r="A1583" s="306" t="str">
        <f>IF(B1583=1,A1548,"")</f>
        <v/>
      </c>
      <c r="B1583" s="43" t="str">
        <f t="shared" si="109"/>
        <v/>
      </c>
      <c r="C1583" s="169">
        <f>CAD!$F$16</f>
        <v>0</v>
      </c>
      <c r="D1583" s="41">
        <v>0</v>
      </c>
      <c r="E1583" s="41">
        <v>0</v>
      </c>
      <c r="F1583" s="41">
        <v>0</v>
      </c>
      <c r="G1583" s="41">
        <v>0</v>
      </c>
      <c r="H1583" s="41">
        <v>0</v>
      </c>
      <c r="I1583" s="41">
        <v>0</v>
      </c>
      <c r="J1583" s="41">
        <v>0</v>
      </c>
      <c r="K1583" s="41">
        <v>0</v>
      </c>
      <c r="L1583" s="41">
        <v>0</v>
      </c>
      <c r="M1583" s="41">
        <v>0</v>
      </c>
      <c r="N1583" s="41">
        <v>0</v>
      </c>
      <c r="O1583" s="41">
        <v>0</v>
      </c>
      <c r="P1583" s="50">
        <f t="shared" si="110"/>
        <v>0</v>
      </c>
    </row>
    <row r="1584" spans="1:16" hidden="1" x14ac:dyDescent="0.25">
      <c r="A1584" s="306" t="str">
        <f>IF(B1584=1,A1548,"")</f>
        <v/>
      </c>
      <c r="B1584" s="43" t="str">
        <f t="shared" si="109"/>
        <v/>
      </c>
      <c r="C1584" s="169">
        <f>CAD!$F$17</f>
        <v>0</v>
      </c>
      <c r="D1584" s="41">
        <v>0</v>
      </c>
      <c r="E1584" s="41">
        <v>0</v>
      </c>
      <c r="F1584" s="41">
        <v>0</v>
      </c>
      <c r="G1584" s="41">
        <v>0</v>
      </c>
      <c r="H1584" s="41">
        <v>0</v>
      </c>
      <c r="I1584" s="41">
        <v>0</v>
      </c>
      <c r="J1584" s="41">
        <v>0</v>
      </c>
      <c r="K1584" s="41">
        <v>0</v>
      </c>
      <c r="L1584" s="41">
        <v>0</v>
      </c>
      <c r="M1584" s="41">
        <v>0</v>
      </c>
      <c r="N1584" s="41">
        <v>0</v>
      </c>
      <c r="O1584" s="41">
        <v>0</v>
      </c>
      <c r="P1584" s="50">
        <f t="shared" si="110"/>
        <v>0</v>
      </c>
    </row>
    <row r="1585" spans="1:20" hidden="1" x14ac:dyDescent="0.25">
      <c r="A1585" s="306" t="str">
        <f>IF(B1585=1,A1548,"")</f>
        <v/>
      </c>
      <c r="B1585" s="43" t="str">
        <f t="shared" si="109"/>
        <v/>
      </c>
      <c r="C1585" s="169">
        <f>CAD!$F$18</f>
        <v>0</v>
      </c>
      <c r="D1585" s="41">
        <v>0</v>
      </c>
      <c r="E1585" s="41">
        <v>0</v>
      </c>
      <c r="F1585" s="41">
        <v>0</v>
      </c>
      <c r="G1585" s="41">
        <v>0</v>
      </c>
      <c r="H1585" s="41">
        <v>0</v>
      </c>
      <c r="I1585" s="41">
        <v>0</v>
      </c>
      <c r="J1585" s="41">
        <v>0</v>
      </c>
      <c r="K1585" s="41">
        <v>0</v>
      </c>
      <c r="L1585" s="41">
        <v>0</v>
      </c>
      <c r="M1585" s="41">
        <v>0</v>
      </c>
      <c r="N1585" s="41">
        <v>0</v>
      </c>
      <c r="O1585" s="41">
        <v>0</v>
      </c>
      <c r="P1585" s="50">
        <f t="shared" si="110"/>
        <v>0</v>
      </c>
    </row>
    <row r="1586" spans="1:20" hidden="1" x14ac:dyDescent="0.25">
      <c r="A1586" s="306" t="str">
        <f>IF(B1586=1,A1548,"")</f>
        <v/>
      </c>
      <c r="B1586" s="43" t="str">
        <f t="shared" si="109"/>
        <v/>
      </c>
      <c r="C1586" s="169">
        <f>CAD!$F$19</f>
        <v>0</v>
      </c>
      <c r="D1586" s="41">
        <v>0</v>
      </c>
      <c r="E1586" s="41">
        <v>0</v>
      </c>
      <c r="F1586" s="41">
        <v>0</v>
      </c>
      <c r="G1586" s="41">
        <v>0</v>
      </c>
      <c r="H1586" s="41">
        <v>0</v>
      </c>
      <c r="I1586" s="41">
        <v>0</v>
      </c>
      <c r="J1586" s="41">
        <v>0</v>
      </c>
      <c r="K1586" s="41">
        <v>0</v>
      </c>
      <c r="L1586" s="41">
        <v>0</v>
      </c>
      <c r="M1586" s="41">
        <v>0</v>
      </c>
      <c r="N1586" s="41">
        <v>0</v>
      </c>
      <c r="O1586" s="41">
        <v>0</v>
      </c>
      <c r="P1586" s="50">
        <f t="shared" si="110"/>
        <v>0</v>
      </c>
    </row>
    <row r="1587" spans="1:20" hidden="1" x14ac:dyDescent="0.25">
      <c r="A1587" s="306" t="str">
        <f>IF(B1587=1,A1548,"")</f>
        <v/>
      </c>
      <c r="B1587" s="43" t="str">
        <f t="shared" si="109"/>
        <v/>
      </c>
      <c r="C1587" s="169">
        <f>CAD!$F$20</f>
        <v>0</v>
      </c>
      <c r="D1587" s="41">
        <v>0</v>
      </c>
      <c r="E1587" s="41">
        <v>0</v>
      </c>
      <c r="F1587" s="41">
        <v>0</v>
      </c>
      <c r="G1587" s="41">
        <v>0</v>
      </c>
      <c r="H1587" s="41">
        <v>0</v>
      </c>
      <c r="I1587" s="41">
        <v>0</v>
      </c>
      <c r="J1587" s="41">
        <v>0</v>
      </c>
      <c r="K1587" s="41">
        <v>0</v>
      </c>
      <c r="L1587" s="41">
        <v>0</v>
      </c>
      <c r="M1587" s="41">
        <v>0</v>
      </c>
      <c r="N1587" s="41">
        <v>0</v>
      </c>
      <c r="O1587" s="41">
        <v>0</v>
      </c>
      <c r="P1587" s="50">
        <f t="shared" si="110"/>
        <v>0</v>
      </c>
    </row>
    <row r="1588" spans="1:20" hidden="1" x14ac:dyDescent="0.25">
      <c r="A1588" s="306" t="str">
        <f>IF(B1588=1,A1548,"")</f>
        <v/>
      </c>
      <c r="B1588" s="43" t="str">
        <f t="shared" si="109"/>
        <v/>
      </c>
      <c r="C1588" s="169">
        <f>CAD!$F$21</f>
        <v>0</v>
      </c>
      <c r="D1588" s="41">
        <v>0</v>
      </c>
      <c r="E1588" s="41">
        <v>0</v>
      </c>
      <c r="F1588" s="41">
        <v>0</v>
      </c>
      <c r="G1588" s="41">
        <v>0</v>
      </c>
      <c r="H1588" s="41">
        <v>0</v>
      </c>
      <c r="I1588" s="41">
        <v>0</v>
      </c>
      <c r="J1588" s="41">
        <v>0</v>
      </c>
      <c r="K1588" s="41">
        <v>0</v>
      </c>
      <c r="L1588" s="41">
        <v>0</v>
      </c>
      <c r="M1588" s="41">
        <v>0</v>
      </c>
      <c r="N1588" s="41">
        <v>0</v>
      </c>
      <c r="O1588" s="41">
        <v>0</v>
      </c>
      <c r="P1588" s="50">
        <f t="shared" si="110"/>
        <v>0</v>
      </c>
    </row>
    <row r="1589" spans="1:20" hidden="1" x14ac:dyDescent="0.25">
      <c r="A1589" s="306" t="str">
        <f>IF(B1589=1,A1548,"")</f>
        <v/>
      </c>
      <c r="B1589" s="43" t="str">
        <f t="shared" si="109"/>
        <v/>
      </c>
      <c r="C1589" s="169">
        <f>CAD!$F$22</f>
        <v>0</v>
      </c>
      <c r="D1589" s="41">
        <v>0</v>
      </c>
      <c r="E1589" s="41">
        <v>0</v>
      </c>
      <c r="F1589" s="41">
        <v>0</v>
      </c>
      <c r="G1589" s="41">
        <v>0</v>
      </c>
      <c r="H1589" s="41">
        <v>0</v>
      </c>
      <c r="I1589" s="41">
        <v>0</v>
      </c>
      <c r="J1589" s="41">
        <v>0</v>
      </c>
      <c r="K1589" s="41">
        <v>0</v>
      </c>
      <c r="L1589" s="41">
        <v>0</v>
      </c>
      <c r="M1589" s="41">
        <v>0</v>
      </c>
      <c r="N1589" s="41">
        <v>0</v>
      </c>
      <c r="O1589" s="41">
        <v>0</v>
      </c>
      <c r="P1589" s="50">
        <f t="shared" si="110"/>
        <v>0</v>
      </c>
    </row>
    <row r="1590" spans="1:20" hidden="1" x14ac:dyDescent="0.25">
      <c r="A1590" s="306" t="str">
        <f>IF(B1590=1,A1548,"")</f>
        <v/>
      </c>
      <c r="B1590" s="43" t="str">
        <f t="shared" si="109"/>
        <v/>
      </c>
      <c r="C1590" s="169">
        <f>CAD!$F$23</f>
        <v>0</v>
      </c>
      <c r="D1590" s="41">
        <v>0</v>
      </c>
      <c r="E1590" s="41">
        <v>0</v>
      </c>
      <c r="F1590" s="41">
        <v>0</v>
      </c>
      <c r="G1590" s="41">
        <v>0</v>
      </c>
      <c r="H1590" s="41">
        <v>0</v>
      </c>
      <c r="I1590" s="41">
        <v>0</v>
      </c>
      <c r="J1590" s="41">
        <v>0</v>
      </c>
      <c r="K1590" s="41">
        <v>0</v>
      </c>
      <c r="L1590" s="41">
        <v>0</v>
      </c>
      <c r="M1590" s="41">
        <v>0</v>
      </c>
      <c r="N1590" s="41">
        <v>0</v>
      </c>
      <c r="O1590" s="41">
        <v>0</v>
      </c>
      <c r="P1590" s="50">
        <f t="shared" si="110"/>
        <v>0</v>
      </c>
    </row>
    <row r="1591" spans="1:20" hidden="1" x14ac:dyDescent="0.25">
      <c r="A1591" s="306" t="str">
        <f>IF(B1591=1,A1548,"")</f>
        <v/>
      </c>
      <c r="B1591" s="43" t="str">
        <f t="shared" si="109"/>
        <v/>
      </c>
      <c r="C1591" s="169">
        <f>CAD!$F$24</f>
        <v>0</v>
      </c>
      <c r="D1591" s="41">
        <v>0</v>
      </c>
      <c r="E1591" s="41">
        <v>0</v>
      </c>
      <c r="F1591" s="41">
        <v>0</v>
      </c>
      <c r="G1591" s="41">
        <v>0</v>
      </c>
      <c r="H1591" s="41">
        <v>0</v>
      </c>
      <c r="I1591" s="41">
        <v>0</v>
      </c>
      <c r="J1591" s="41">
        <v>0</v>
      </c>
      <c r="K1591" s="41">
        <v>0</v>
      </c>
      <c r="L1591" s="41">
        <v>0</v>
      </c>
      <c r="M1591" s="41">
        <v>0</v>
      </c>
      <c r="N1591" s="41">
        <v>0</v>
      </c>
      <c r="O1591" s="41">
        <v>0</v>
      </c>
      <c r="P1591" s="50">
        <f t="shared" si="110"/>
        <v>0</v>
      </c>
    </row>
    <row r="1592" spans="1:20" hidden="1" x14ac:dyDescent="0.25">
      <c r="A1592" s="306" t="str">
        <f>IF(B1592=1,A1548,"")</f>
        <v/>
      </c>
      <c r="B1592" s="43" t="str">
        <f t="shared" si="109"/>
        <v/>
      </c>
      <c r="C1592" s="169">
        <f>CAD!$F$25</f>
        <v>0</v>
      </c>
      <c r="D1592" s="41">
        <v>0</v>
      </c>
      <c r="E1592" s="41">
        <v>0</v>
      </c>
      <c r="F1592" s="41">
        <v>0</v>
      </c>
      <c r="G1592" s="41">
        <v>0</v>
      </c>
      <c r="H1592" s="41">
        <v>0</v>
      </c>
      <c r="I1592" s="41">
        <v>0</v>
      </c>
      <c r="J1592" s="41">
        <v>0</v>
      </c>
      <c r="K1592" s="41">
        <v>0</v>
      </c>
      <c r="L1592" s="41">
        <v>0</v>
      </c>
      <c r="M1592" s="41">
        <v>0</v>
      </c>
      <c r="N1592" s="41">
        <v>0</v>
      </c>
      <c r="O1592" s="41">
        <v>0</v>
      </c>
      <c r="P1592" s="50">
        <f t="shared" si="110"/>
        <v>0</v>
      </c>
    </row>
    <row r="1593" spans="1:20" hidden="1" x14ac:dyDescent="0.25">
      <c r="A1593" s="306" t="str">
        <f>IF(B1593=1,A1548,"")</f>
        <v/>
      </c>
      <c r="B1593" s="43" t="str">
        <f t="shared" si="109"/>
        <v/>
      </c>
      <c r="C1593" s="169">
        <f>CAD!$F$26</f>
        <v>0</v>
      </c>
      <c r="D1593" s="41">
        <v>0</v>
      </c>
      <c r="E1593" s="41">
        <v>0</v>
      </c>
      <c r="F1593" s="41">
        <v>0</v>
      </c>
      <c r="G1593" s="41">
        <v>0</v>
      </c>
      <c r="H1593" s="41">
        <v>0</v>
      </c>
      <c r="I1593" s="41">
        <v>0</v>
      </c>
      <c r="J1593" s="41">
        <v>0</v>
      </c>
      <c r="K1593" s="41">
        <v>0</v>
      </c>
      <c r="L1593" s="41">
        <v>0</v>
      </c>
      <c r="M1593" s="41">
        <v>0</v>
      </c>
      <c r="N1593" s="41">
        <v>0</v>
      </c>
      <c r="O1593" s="41">
        <v>0</v>
      </c>
      <c r="P1593" s="50">
        <f t="shared" si="110"/>
        <v>0</v>
      </c>
    </row>
    <row r="1594" spans="1:20" hidden="1" x14ac:dyDescent="0.25">
      <c r="A1594" s="306" t="str">
        <f>IF(B1594=1,A1548,"")</f>
        <v/>
      </c>
      <c r="B1594" s="43" t="str">
        <f t="shared" si="109"/>
        <v/>
      </c>
      <c r="C1594" s="169">
        <f>CAD!$F$27</f>
        <v>0</v>
      </c>
      <c r="D1594" s="41">
        <v>0</v>
      </c>
      <c r="E1594" s="41">
        <v>0</v>
      </c>
      <c r="F1594" s="41">
        <v>0</v>
      </c>
      <c r="G1594" s="41">
        <v>0</v>
      </c>
      <c r="H1594" s="41">
        <v>0</v>
      </c>
      <c r="I1594" s="41">
        <v>0</v>
      </c>
      <c r="J1594" s="41">
        <v>0</v>
      </c>
      <c r="K1594" s="41">
        <v>0</v>
      </c>
      <c r="L1594" s="41">
        <v>0</v>
      </c>
      <c r="M1594" s="41">
        <v>0</v>
      </c>
      <c r="N1594" s="41">
        <v>0</v>
      </c>
      <c r="O1594" s="41">
        <v>0</v>
      </c>
      <c r="P1594" s="50">
        <f t="shared" si="110"/>
        <v>0</v>
      </c>
    </row>
    <row r="1595" spans="1:20" hidden="1" x14ac:dyDescent="0.25">
      <c r="A1595" s="306" t="str">
        <f>IF(B1595=1,A1548,"")</f>
        <v/>
      </c>
      <c r="B1595" s="43" t="str">
        <f t="shared" si="109"/>
        <v/>
      </c>
      <c r="C1595" s="169">
        <f>CAD!$F$28</f>
        <v>0</v>
      </c>
      <c r="D1595" s="41">
        <v>0</v>
      </c>
      <c r="E1595" s="41">
        <v>0</v>
      </c>
      <c r="F1595" s="41">
        <v>0</v>
      </c>
      <c r="G1595" s="41">
        <v>0</v>
      </c>
      <c r="H1595" s="41">
        <v>0</v>
      </c>
      <c r="I1595" s="41">
        <v>0</v>
      </c>
      <c r="J1595" s="41">
        <v>0</v>
      </c>
      <c r="K1595" s="41">
        <v>0</v>
      </c>
      <c r="L1595" s="41">
        <v>0</v>
      </c>
      <c r="M1595" s="41">
        <v>0</v>
      </c>
      <c r="N1595" s="41">
        <v>0</v>
      </c>
      <c r="O1595" s="41">
        <v>0</v>
      </c>
      <c r="P1595" s="50">
        <f t="shared" si="110"/>
        <v>0</v>
      </c>
    </row>
    <row r="1596" spans="1:20" hidden="1" x14ac:dyDescent="0.25">
      <c r="A1596" s="306" t="str">
        <f>IF(B1596=1,A1548,"")</f>
        <v/>
      </c>
      <c r="B1596" s="43" t="str">
        <f t="shared" si="109"/>
        <v/>
      </c>
      <c r="C1596" s="169">
        <f>CAD!$F$29</f>
        <v>0</v>
      </c>
      <c r="D1596" s="41">
        <v>0</v>
      </c>
      <c r="E1596" s="41">
        <v>0</v>
      </c>
      <c r="F1596" s="41">
        <v>0</v>
      </c>
      <c r="G1596" s="41">
        <v>0</v>
      </c>
      <c r="H1596" s="41">
        <v>0</v>
      </c>
      <c r="I1596" s="41">
        <v>0</v>
      </c>
      <c r="J1596" s="41">
        <v>0</v>
      </c>
      <c r="K1596" s="41">
        <v>0</v>
      </c>
      <c r="L1596" s="41">
        <v>0</v>
      </c>
      <c r="M1596" s="41">
        <v>0</v>
      </c>
      <c r="N1596" s="41">
        <v>0</v>
      </c>
      <c r="O1596" s="41">
        <v>0</v>
      </c>
      <c r="P1596" s="50">
        <f t="shared" si="110"/>
        <v>0</v>
      </c>
    </row>
    <row r="1597" spans="1:20" hidden="1" x14ac:dyDescent="0.25">
      <c r="A1597" s="306" t="str">
        <f>IF(B1597=1,A1548,"")</f>
        <v/>
      </c>
      <c r="B1597" s="43" t="str">
        <f t="shared" si="109"/>
        <v/>
      </c>
      <c r="C1597" s="169">
        <f>CAD!$F$30</f>
        <v>0</v>
      </c>
      <c r="D1597" s="41">
        <v>0</v>
      </c>
      <c r="E1597" s="41">
        <v>0</v>
      </c>
      <c r="F1597" s="41">
        <v>0</v>
      </c>
      <c r="G1597" s="41">
        <v>0</v>
      </c>
      <c r="H1597" s="41">
        <v>0</v>
      </c>
      <c r="I1597" s="41">
        <v>0</v>
      </c>
      <c r="J1597" s="41">
        <v>0</v>
      </c>
      <c r="K1597" s="41">
        <v>0</v>
      </c>
      <c r="L1597" s="41">
        <v>0</v>
      </c>
      <c r="M1597" s="41">
        <v>0</v>
      </c>
      <c r="N1597" s="41">
        <v>0</v>
      </c>
      <c r="O1597" s="41">
        <v>0</v>
      </c>
      <c r="P1597" s="50">
        <f t="shared" si="110"/>
        <v>0</v>
      </c>
    </row>
    <row r="1598" spans="1:20" hidden="1" x14ac:dyDescent="0.25">
      <c r="A1598" s="306" t="str">
        <f>IF(B1598=1,A1548,"")</f>
        <v/>
      </c>
      <c r="B1598" s="43" t="str">
        <f t="shared" si="109"/>
        <v/>
      </c>
      <c r="C1598" s="169">
        <f>CAD!$F$31</f>
        <v>0</v>
      </c>
      <c r="D1598" s="41">
        <v>0</v>
      </c>
      <c r="E1598" s="41">
        <v>0</v>
      </c>
      <c r="F1598" s="41">
        <v>0</v>
      </c>
      <c r="G1598" s="41">
        <v>0</v>
      </c>
      <c r="H1598" s="41">
        <v>0</v>
      </c>
      <c r="I1598" s="41">
        <v>0</v>
      </c>
      <c r="J1598" s="41">
        <v>0</v>
      </c>
      <c r="K1598" s="41">
        <v>0</v>
      </c>
      <c r="L1598" s="41">
        <v>0</v>
      </c>
      <c r="M1598" s="41">
        <v>0</v>
      </c>
      <c r="N1598" s="41">
        <v>0</v>
      </c>
      <c r="O1598" s="41">
        <v>0</v>
      </c>
      <c r="P1598" s="50">
        <f t="shared" si="110"/>
        <v>0</v>
      </c>
      <c r="T1598" s="9"/>
    </row>
    <row r="1599" spans="1:20" hidden="1" x14ac:dyDescent="0.25">
      <c r="A1599" s="306">
        <f>A1548</f>
        <v>2045</v>
      </c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84"/>
    </row>
    <row r="1600" spans="1:20" ht="15.75" hidden="1" thickBot="1" x14ac:dyDescent="0.3">
      <c r="A1600" s="306">
        <f>A1548</f>
        <v>2045</v>
      </c>
      <c r="C1600" s="170" t="s">
        <v>208</v>
      </c>
      <c r="D1600" s="171">
        <f>PREV_D!D1523</f>
        <v>0</v>
      </c>
      <c r="E1600" s="171">
        <f>PREV_D!E1523</f>
        <v>0</v>
      </c>
      <c r="F1600" s="171">
        <f>PREV_D!F1523</f>
        <v>0</v>
      </c>
      <c r="G1600" s="171">
        <f>PREV_D!G1523</f>
        <v>0</v>
      </c>
      <c r="H1600" s="171">
        <f>PREV_D!H1523</f>
        <v>0</v>
      </c>
      <c r="I1600" s="171">
        <f>PREV_D!I1523</f>
        <v>0</v>
      </c>
      <c r="J1600" s="171">
        <f>PREV_D!J1523</f>
        <v>0</v>
      </c>
      <c r="K1600" s="171">
        <f>PREV_D!K1523</f>
        <v>0</v>
      </c>
      <c r="L1600" s="171">
        <f>PREV_D!L1523</f>
        <v>0</v>
      </c>
      <c r="M1600" s="171">
        <f>PREV_D!M1523</f>
        <v>0</v>
      </c>
      <c r="N1600" s="171">
        <f>PREV_D!N1523</f>
        <v>0</v>
      </c>
      <c r="O1600" s="171">
        <f>PREV_D!O1523</f>
        <v>0</v>
      </c>
      <c r="P1600" s="172">
        <f>SUM(D1600:O1600)</f>
        <v>0</v>
      </c>
    </row>
    <row r="1601" spans="1:16" hidden="1" x14ac:dyDescent="0.25">
      <c r="A1601" s="306">
        <f>A1548</f>
        <v>2045</v>
      </c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84"/>
    </row>
    <row r="1602" spans="1:16" hidden="1" x14ac:dyDescent="0.25">
      <c r="A1602" s="306">
        <f>A1548</f>
        <v>2045</v>
      </c>
      <c r="C1602" s="173" t="s">
        <v>209</v>
      </c>
      <c r="D1602" s="174">
        <f>D1548-D1600</f>
        <v>0</v>
      </c>
      <c r="E1602" s="174">
        <f t="shared" ref="E1602:P1602" si="111">E1548-E1600</f>
        <v>0</v>
      </c>
      <c r="F1602" s="174">
        <f t="shared" si="111"/>
        <v>0</v>
      </c>
      <c r="G1602" s="174">
        <f t="shared" si="111"/>
        <v>0</v>
      </c>
      <c r="H1602" s="174">
        <f t="shared" si="111"/>
        <v>0</v>
      </c>
      <c r="I1602" s="174">
        <f t="shared" si="111"/>
        <v>0</v>
      </c>
      <c r="J1602" s="174">
        <f t="shared" si="111"/>
        <v>0</v>
      </c>
      <c r="K1602" s="174">
        <f t="shared" si="111"/>
        <v>0</v>
      </c>
      <c r="L1602" s="174">
        <f t="shared" si="111"/>
        <v>0</v>
      </c>
      <c r="M1602" s="174">
        <f t="shared" si="111"/>
        <v>0</v>
      </c>
      <c r="N1602" s="174">
        <f t="shared" si="111"/>
        <v>0</v>
      </c>
      <c r="O1602" s="174">
        <f t="shared" si="111"/>
        <v>0</v>
      </c>
      <c r="P1602" s="175">
        <f t="shared" si="111"/>
        <v>0</v>
      </c>
    </row>
    <row r="1603" spans="1:16" hidden="1" x14ac:dyDescent="0.25">
      <c r="A1603" s="306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 hidden="1" x14ac:dyDescent="0.25">
      <c r="A1604" s="306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 ht="15" hidden="1" customHeight="1" thickBot="1" x14ac:dyDescent="0.3">
      <c r="A1605" s="306">
        <f>A1548+1</f>
        <v>2046</v>
      </c>
      <c r="C1605" s="166" t="s">
        <v>207</v>
      </c>
      <c r="D1605" s="167">
        <f t="shared" ref="D1605:P1605" si="112">SUM(D1606:D1655)</f>
        <v>0</v>
      </c>
      <c r="E1605" s="167">
        <f t="shared" si="112"/>
        <v>0</v>
      </c>
      <c r="F1605" s="167">
        <f t="shared" si="112"/>
        <v>0</v>
      </c>
      <c r="G1605" s="167">
        <f t="shared" si="112"/>
        <v>0</v>
      </c>
      <c r="H1605" s="167">
        <f t="shared" si="112"/>
        <v>0</v>
      </c>
      <c r="I1605" s="167">
        <f t="shared" si="112"/>
        <v>0</v>
      </c>
      <c r="J1605" s="167">
        <f t="shared" si="112"/>
        <v>0</v>
      </c>
      <c r="K1605" s="167">
        <f t="shared" si="112"/>
        <v>0</v>
      </c>
      <c r="L1605" s="167">
        <f t="shared" si="112"/>
        <v>0</v>
      </c>
      <c r="M1605" s="167">
        <f t="shared" si="112"/>
        <v>0</v>
      </c>
      <c r="N1605" s="167">
        <f t="shared" si="112"/>
        <v>0</v>
      </c>
      <c r="O1605" s="167">
        <f t="shared" si="112"/>
        <v>0</v>
      </c>
      <c r="P1605" s="167">
        <f t="shared" si="112"/>
        <v>0</v>
      </c>
    </row>
    <row r="1606" spans="1:16" hidden="1" x14ac:dyDescent="0.25">
      <c r="A1606" s="306">
        <f>IF(B1606=1,A1605,"")</f>
        <v>2046</v>
      </c>
      <c r="B1606" s="43">
        <f>IF(C1606&lt;&gt;0,1,"")</f>
        <v>1</v>
      </c>
      <c r="C1606" s="168" t="str">
        <f>CAD!$D$7</f>
        <v>SALÁRIOS</v>
      </c>
      <c r="D1606" s="42">
        <v>0</v>
      </c>
      <c r="E1606" s="42">
        <v>0</v>
      </c>
      <c r="F1606" s="42">
        <v>0</v>
      </c>
      <c r="G1606" s="42">
        <v>0</v>
      </c>
      <c r="H1606" s="42">
        <v>0</v>
      </c>
      <c r="I1606" s="42">
        <v>0</v>
      </c>
      <c r="J1606" s="42">
        <v>0</v>
      </c>
      <c r="K1606" s="42">
        <v>0</v>
      </c>
      <c r="L1606" s="42">
        <v>0</v>
      </c>
      <c r="M1606" s="42">
        <v>0</v>
      </c>
      <c r="N1606" s="42">
        <v>0</v>
      </c>
      <c r="O1606" s="42">
        <v>0</v>
      </c>
      <c r="P1606" s="115">
        <f>SUM(D1606:O1606)</f>
        <v>0</v>
      </c>
    </row>
    <row r="1607" spans="1:16" hidden="1" x14ac:dyDescent="0.25">
      <c r="A1607" s="306">
        <f>IF(B1607=1,A1605,"")</f>
        <v>2046</v>
      </c>
      <c r="B1607" s="43">
        <f t="shared" ref="B1607:B1655" si="113">IF(C1607&lt;&gt;0,1,"")</f>
        <v>1</v>
      </c>
      <c r="C1607" s="168" t="str">
        <f>CAD!$D$8</f>
        <v>RELATÓRIOS</v>
      </c>
      <c r="D1607" s="42">
        <v>0</v>
      </c>
      <c r="E1607" s="42">
        <v>0</v>
      </c>
      <c r="F1607" s="42">
        <v>0</v>
      </c>
      <c r="G1607" s="42">
        <v>0</v>
      </c>
      <c r="H1607" s="42">
        <v>0</v>
      </c>
      <c r="I1607" s="42">
        <v>0</v>
      </c>
      <c r="J1607" s="42">
        <v>0</v>
      </c>
      <c r="K1607" s="42">
        <v>0</v>
      </c>
      <c r="L1607" s="42">
        <v>0</v>
      </c>
      <c r="M1607" s="42">
        <v>0</v>
      </c>
      <c r="N1607" s="42">
        <v>0</v>
      </c>
      <c r="O1607" s="42">
        <v>0</v>
      </c>
      <c r="P1607" s="50">
        <f t="shared" ref="P1607:P1655" si="114">SUM(D1607:O1607)</f>
        <v>0</v>
      </c>
    </row>
    <row r="1608" spans="1:16" hidden="1" x14ac:dyDescent="0.25">
      <c r="A1608" s="306">
        <f>IF(B1608=1,A1605,"")</f>
        <v>2046</v>
      </c>
      <c r="B1608" s="43">
        <f t="shared" si="113"/>
        <v>1</v>
      </c>
      <c r="C1608" s="169" t="str">
        <f>CAD!$D$9</f>
        <v>HORAS EXTRAS</v>
      </c>
      <c r="D1608" s="41">
        <v>0</v>
      </c>
      <c r="E1608" s="41">
        <v>0</v>
      </c>
      <c r="F1608" s="41">
        <v>0</v>
      </c>
      <c r="G1608" s="41">
        <v>0</v>
      </c>
      <c r="H1608" s="41">
        <v>0</v>
      </c>
      <c r="I1608" s="41">
        <v>0</v>
      </c>
      <c r="J1608" s="41">
        <v>0</v>
      </c>
      <c r="K1608" s="41">
        <v>0</v>
      </c>
      <c r="L1608" s="41">
        <v>0</v>
      </c>
      <c r="M1608" s="41">
        <v>0</v>
      </c>
      <c r="N1608" s="41">
        <v>0</v>
      </c>
      <c r="O1608" s="41">
        <v>0</v>
      </c>
      <c r="P1608" s="50">
        <f t="shared" si="114"/>
        <v>0</v>
      </c>
    </row>
    <row r="1609" spans="1:16" hidden="1" x14ac:dyDescent="0.25">
      <c r="A1609" s="306">
        <f>IF(B1609=1,A1605,"")</f>
        <v>2046</v>
      </c>
      <c r="B1609" s="43">
        <f t="shared" si="113"/>
        <v>1</v>
      </c>
      <c r="C1609" s="169" t="str">
        <f>CAD!$D$10</f>
        <v>OUTROS</v>
      </c>
      <c r="D1609" s="41">
        <v>0</v>
      </c>
      <c r="E1609" s="41">
        <v>0</v>
      </c>
      <c r="F1609" s="41">
        <v>0</v>
      </c>
      <c r="G1609" s="41">
        <v>0</v>
      </c>
      <c r="H1609" s="41">
        <v>0</v>
      </c>
      <c r="I1609" s="41">
        <v>0</v>
      </c>
      <c r="J1609" s="41">
        <v>0</v>
      </c>
      <c r="K1609" s="41">
        <v>0</v>
      </c>
      <c r="L1609" s="41">
        <v>0</v>
      </c>
      <c r="M1609" s="41">
        <v>0</v>
      </c>
      <c r="N1609" s="41">
        <v>0</v>
      </c>
      <c r="O1609" s="41">
        <v>0</v>
      </c>
      <c r="P1609" s="50">
        <f t="shared" si="114"/>
        <v>0</v>
      </c>
    </row>
    <row r="1610" spans="1:16" hidden="1" x14ac:dyDescent="0.25">
      <c r="A1610" s="306">
        <f>IF(B1610=1,A1605,"")</f>
        <v>2046</v>
      </c>
      <c r="B1610" s="43">
        <f t="shared" si="113"/>
        <v>1</v>
      </c>
      <c r="C1610" s="169" t="str">
        <f>CAD!$D$11</f>
        <v>ALUGUÉIS</v>
      </c>
      <c r="D1610" s="41">
        <v>0</v>
      </c>
      <c r="E1610" s="41">
        <v>0</v>
      </c>
      <c r="F1610" s="41">
        <v>0</v>
      </c>
      <c r="G1610" s="41">
        <v>0</v>
      </c>
      <c r="H1610" s="41">
        <v>0</v>
      </c>
      <c r="I1610" s="41">
        <v>0</v>
      </c>
      <c r="J1610" s="41">
        <v>0</v>
      </c>
      <c r="K1610" s="41">
        <v>0</v>
      </c>
      <c r="L1610" s="41">
        <v>0</v>
      </c>
      <c r="M1610" s="41">
        <v>0</v>
      </c>
      <c r="N1610" s="41">
        <v>0</v>
      </c>
      <c r="O1610" s="41">
        <v>0</v>
      </c>
      <c r="P1610" s="50">
        <f t="shared" si="114"/>
        <v>0</v>
      </c>
    </row>
    <row r="1611" spans="1:16" hidden="1" x14ac:dyDescent="0.25">
      <c r="A1611" s="306">
        <f>IF(B1611=1,A1605,"")</f>
        <v>2046</v>
      </c>
      <c r="B1611" s="43">
        <f t="shared" si="113"/>
        <v>1</v>
      </c>
      <c r="C1611" s="169" t="str">
        <f>CAD!$D$12</f>
        <v>VENDA DE IMÓVEIS</v>
      </c>
      <c r="D1611" s="41">
        <v>0</v>
      </c>
      <c r="E1611" s="41">
        <v>0</v>
      </c>
      <c r="F1611" s="41">
        <v>0</v>
      </c>
      <c r="G1611" s="41">
        <v>0</v>
      </c>
      <c r="H1611" s="41">
        <v>0</v>
      </c>
      <c r="I1611" s="41">
        <v>0</v>
      </c>
      <c r="J1611" s="41">
        <v>0</v>
      </c>
      <c r="K1611" s="41">
        <v>0</v>
      </c>
      <c r="L1611" s="41">
        <v>0</v>
      </c>
      <c r="M1611" s="41">
        <v>0</v>
      </c>
      <c r="N1611" s="41">
        <v>0</v>
      </c>
      <c r="O1611" s="41">
        <v>0</v>
      </c>
      <c r="P1611" s="50">
        <f t="shared" si="114"/>
        <v>0</v>
      </c>
    </row>
    <row r="1612" spans="1:16" hidden="1" x14ac:dyDescent="0.25">
      <c r="A1612" s="306">
        <f>IF(B1612=1,A1605,"")</f>
        <v>2046</v>
      </c>
      <c r="B1612" s="43">
        <f t="shared" si="113"/>
        <v>1</v>
      </c>
      <c r="C1612" s="169" t="str">
        <f>CAD!$D$13</f>
        <v>13º SALÁRIO</v>
      </c>
      <c r="D1612" s="41">
        <v>0</v>
      </c>
      <c r="E1612" s="41">
        <v>0</v>
      </c>
      <c r="F1612" s="41">
        <v>0</v>
      </c>
      <c r="G1612" s="41">
        <v>0</v>
      </c>
      <c r="H1612" s="41">
        <v>0</v>
      </c>
      <c r="I1612" s="41">
        <v>0</v>
      </c>
      <c r="J1612" s="41">
        <v>0</v>
      </c>
      <c r="K1612" s="41">
        <v>0</v>
      </c>
      <c r="L1612" s="41">
        <v>0</v>
      </c>
      <c r="M1612" s="41">
        <v>0</v>
      </c>
      <c r="N1612" s="41">
        <v>0</v>
      </c>
      <c r="O1612" s="41">
        <v>0</v>
      </c>
      <c r="P1612" s="50">
        <f t="shared" si="114"/>
        <v>0</v>
      </c>
    </row>
    <row r="1613" spans="1:16" hidden="1" x14ac:dyDescent="0.25">
      <c r="A1613" s="306">
        <f>IF(B1613=1,A1605,"")</f>
        <v>2046</v>
      </c>
      <c r="B1613" s="43">
        <f t="shared" si="113"/>
        <v>1</v>
      </c>
      <c r="C1613" s="169" t="str">
        <f>CAD!$D$14</f>
        <v>FÉRIAS</v>
      </c>
      <c r="D1613" s="41">
        <v>0</v>
      </c>
      <c r="E1613" s="41">
        <v>0</v>
      </c>
      <c r="F1613" s="41">
        <v>0</v>
      </c>
      <c r="G1613" s="41">
        <v>0</v>
      </c>
      <c r="H1613" s="41">
        <v>0</v>
      </c>
      <c r="I1613" s="41">
        <v>0</v>
      </c>
      <c r="J1613" s="41">
        <v>0</v>
      </c>
      <c r="K1613" s="41">
        <v>0</v>
      </c>
      <c r="L1613" s="41">
        <v>0</v>
      </c>
      <c r="M1613" s="41">
        <v>0</v>
      </c>
      <c r="N1613" s="41">
        <v>0</v>
      </c>
      <c r="O1613" s="41">
        <v>0</v>
      </c>
      <c r="P1613" s="50">
        <f t="shared" si="114"/>
        <v>0</v>
      </c>
    </row>
    <row r="1614" spans="1:16" hidden="1" x14ac:dyDescent="0.25">
      <c r="A1614" s="306">
        <f>IF(B1614=1,A1605,"")</f>
        <v>2046</v>
      </c>
      <c r="B1614" s="43">
        <f t="shared" si="113"/>
        <v>1</v>
      </c>
      <c r="C1614" s="169" t="str">
        <f>CAD!$D$15</f>
        <v>RENDIMENTOS</v>
      </c>
      <c r="D1614" s="41">
        <v>0</v>
      </c>
      <c r="E1614" s="41">
        <v>0</v>
      </c>
      <c r="F1614" s="41">
        <v>0</v>
      </c>
      <c r="G1614" s="41">
        <v>0</v>
      </c>
      <c r="H1614" s="41">
        <v>0</v>
      </c>
      <c r="I1614" s="41">
        <v>0</v>
      </c>
      <c r="J1614" s="41">
        <v>0</v>
      </c>
      <c r="K1614" s="41">
        <v>0</v>
      </c>
      <c r="L1614" s="41">
        <v>0</v>
      </c>
      <c r="M1614" s="41">
        <v>0</v>
      </c>
      <c r="N1614" s="41">
        <v>0</v>
      </c>
      <c r="O1614" s="41">
        <v>0</v>
      </c>
      <c r="P1614" s="50">
        <f t="shared" si="114"/>
        <v>0</v>
      </c>
    </row>
    <row r="1615" spans="1:16" hidden="1" x14ac:dyDescent="0.25">
      <c r="A1615" s="306" t="str">
        <f>IF(B1615=1,A1605,"")</f>
        <v/>
      </c>
      <c r="B1615" s="43" t="str">
        <f t="shared" si="113"/>
        <v/>
      </c>
      <c r="C1615" s="169">
        <f>CAD!$D$16</f>
        <v>0</v>
      </c>
      <c r="D1615" s="41">
        <v>0</v>
      </c>
      <c r="E1615" s="41">
        <v>0</v>
      </c>
      <c r="F1615" s="41">
        <v>0</v>
      </c>
      <c r="G1615" s="41">
        <v>0</v>
      </c>
      <c r="H1615" s="41">
        <v>0</v>
      </c>
      <c r="I1615" s="41">
        <v>0</v>
      </c>
      <c r="J1615" s="41">
        <v>0</v>
      </c>
      <c r="K1615" s="41">
        <v>0</v>
      </c>
      <c r="L1615" s="41">
        <v>0</v>
      </c>
      <c r="M1615" s="41">
        <v>0</v>
      </c>
      <c r="N1615" s="41">
        <v>0</v>
      </c>
      <c r="O1615" s="41">
        <v>0</v>
      </c>
      <c r="P1615" s="50">
        <f t="shared" si="114"/>
        <v>0</v>
      </c>
    </row>
    <row r="1616" spans="1:16" hidden="1" x14ac:dyDescent="0.25">
      <c r="A1616" s="306" t="str">
        <f>IF(B1616=1,A1605,"")</f>
        <v/>
      </c>
      <c r="B1616" s="43" t="str">
        <f t="shared" si="113"/>
        <v/>
      </c>
      <c r="C1616" s="169">
        <f>CAD!$D$17</f>
        <v>0</v>
      </c>
      <c r="D1616" s="41">
        <v>0</v>
      </c>
      <c r="E1616" s="41">
        <v>0</v>
      </c>
      <c r="F1616" s="41">
        <v>0</v>
      </c>
      <c r="G1616" s="41">
        <v>0</v>
      </c>
      <c r="H1616" s="41">
        <v>0</v>
      </c>
      <c r="I1616" s="41">
        <v>0</v>
      </c>
      <c r="J1616" s="41">
        <v>0</v>
      </c>
      <c r="K1616" s="41">
        <v>0</v>
      </c>
      <c r="L1616" s="41">
        <v>0</v>
      </c>
      <c r="M1616" s="41">
        <v>0</v>
      </c>
      <c r="N1616" s="41">
        <v>0</v>
      </c>
      <c r="O1616" s="41">
        <v>0</v>
      </c>
      <c r="P1616" s="50">
        <f t="shared" si="114"/>
        <v>0</v>
      </c>
    </row>
    <row r="1617" spans="1:16" hidden="1" x14ac:dyDescent="0.25">
      <c r="A1617" s="306" t="str">
        <f>IF(B1617=1,A1605,"")</f>
        <v/>
      </c>
      <c r="B1617" s="43" t="str">
        <f t="shared" si="113"/>
        <v/>
      </c>
      <c r="C1617" s="169">
        <f>CAD!$D$18</f>
        <v>0</v>
      </c>
      <c r="D1617" s="41">
        <v>0</v>
      </c>
      <c r="E1617" s="41">
        <v>0</v>
      </c>
      <c r="F1617" s="41">
        <v>0</v>
      </c>
      <c r="G1617" s="41">
        <v>0</v>
      </c>
      <c r="H1617" s="41">
        <v>0</v>
      </c>
      <c r="I1617" s="41">
        <v>0</v>
      </c>
      <c r="J1617" s="41">
        <v>0</v>
      </c>
      <c r="K1617" s="41">
        <v>0</v>
      </c>
      <c r="L1617" s="41">
        <v>0</v>
      </c>
      <c r="M1617" s="41">
        <v>0</v>
      </c>
      <c r="N1617" s="41">
        <v>0</v>
      </c>
      <c r="O1617" s="41">
        <v>0</v>
      </c>
      <c r="P1617" s="50">
        <f t="shared" si="114"/>
        <v>0</v>
      </c>
    </row>
    <row r="1618" spans="1:16" hidden="1" x14ac:dyDescent="0.25">
      <c r="A1618" s="306" t="str">
        <f>IF(B1618=1,A1605,"")</f>
        <v/>
      </c>
      <c r="B1618" s="43" t="str">
        <f t="shared" si="113"/>
        <v/>
      </c>
      <c r="C1618" s="169">
        <f>CAD!$D$19</f>
        <v>0</v>
      </c>
      <c r="D1618" s="41">
        <v>0</v>
      </c>
      <c r="E1618" s="41">
        <v>0</v>
      </c>
      <c r="F1618" s="41">
        <v>0</v>
      </c>
      <c r="G1618" s="41">
        <v>0</v>
      </c>
      <c r="H1618" s="41">
        <v>0</v>
      </c>
      <c r="I1618" s="41">
        <v>0</v>
      </c>
      <c r="J1618" s="41">
        <v>0</v>
      </c>
      <c r="K1618" s="41">
        <v>0</v>
      </c>
      <c r="L1618" s="41">
        <v>0</v>
      </c>
      <c r="M1618" s="41">
        <v>0</v>
      </c>
      <c r="N1618" s="41">
        <v>0</v>
      </c>
      <c r="O1618" s="41">
        <v>0</v>
      </c>
      <c r="P1618" s="50">
        <f t="shared" si="114"/>
        <v>0</v>
      </c>
    </row>
    <row r="1619" spans="1:16" hidden="1" x14ac:dyDescent="0.25">
      <c r="A1619" s="306" t="str">
        <f>IF(B1619=1,A1605,"")</f>
        <v/>
      </c>
      <c r="B1619" s="43" t="str">
        <f t="shared" si="113"/>
        <v/>
      </c>
      <c r="C1619" s="169">
        <f>CAD!$D$20</f>
        <v>0</v>
      </c>
      <c r="D1619" s="41">
        <v>0</v>
      </c>
      <c r="E1619" s="41">
        <v>0</v>
      </c>
      <c r="F1619" s="41">
        <v>0</v>
      </c>
      <c r="G1619" s="41">
        <v>0</v>
      </c>
      <c r="H1619" s="41">
        <v>0</v>
      </c>
      <c r="I1619" s="41">
        <v>0</v>
      </c>
      <c r="J1619" s="41">
        <v>0</v>
      </c>
      <c r="K1619" s="41">
        <v>0</v>
      </c>
      <c r="L1619" s="41">
        <v>0</v>
      </c>
      <c r="M1619" s="41">
        <v>0</v>
      </c>
      <c r="N1619" s="41">
        <v>0</v>
      </c>
      <c r="O1619" s="41">
        <v>0</v>
      </c>
      <c r="P1619" s="50">
        <f t="shared" si="114"/>
        <v>0</v>
      </c>
    </row>
    <row r="1620" spans="1:16" hidden="1" x14ac:dyDescent="0.25">
      <c r="A1620" s="306" t="str">
        <f>IF(B1620=1,A1605,"")</f>
        <v/>
      </c>
      <c r="B1620" s="43" t="str">
        <f t="shared" si="113"/>
        <v/>
      </c>
      <c r="C1620" s="169">
        <f>CAD!$D$21</f>
        <v>0</v>
      </c>
      <c r="D1620" s="41">
        <v>0</v>
      </c>
      <c r="E1620" s="41">
        <v>0</v>
      </c>
      <c r="F1620" s="41">
        <v>0</v>
      </c>
      <c r="G1620" s="41">
        <v>0</v>
      </c>
      <c r="H1620" s="41">
        <v>0</v>
      </c>
      <c r="I1620" s="41">
        <v>0</v>
      </c>
      <c r="J1620" s="41">
        <v>0</v>
      </c>
      <c r="K1620" s="41">
        <v>0</v>
      </c>
      <c r="L1620" s="41">
        <v>0</v>
      </c>
      <c r="M1620" s="41">
        <v>0</v>
      </c>
      <c r="N1620" s="41">
        <v>0</v>
      </c>
      <c r="O1620" s="41">
        <v>0</v>
      </c>
      <c r="P1620" s="50">
        <f t="shared" si="114"/>
        <v>0</v>
      </c>
    </row>
    <row r="1621" spans="1:16" hidden="1" x14ac:dyDescent="0.25">
      <c r="A1621" s="306" t="str">
        <f>IF(B1621=1,A1605,"")</f>
        <v/>
      </c>
      <c r="B1621" s="43" t="str">
        <f t="shared" si="113"/>
        <v/>
      </c>
      <c r="C1621" s="169">
        <f>CAD!$D$22</f>
        <v>0</v>
      </c>
      <c r="D1621" s="41">
        <v>0</v>
      </c>
      <c r="E1621" s="41">
        <v>0</v>
      </c>
      <c r="F1621" s="41">
        <v>0</v>
      </c>
      <c r="G1621" s="41">
        <v>0</v>
      </c>
      <c r="H1621" s="41">
        <v>0</v>
      </c>
      <c r="I1621" s="41">
        <v>0</v>
      </c>
      <c r="J1621" s="41">
        <v>0</v>
      </c>
      <c r="K1621" s="41">
        <v>0</v>
      </c>
      <c r="L1621" s="41">
        <v>0</v>
      </c>
      <c r="M1621" s="41">
        <v>0</v>
      </c>
      <c r="N1621" s="41">
        <v>0</v>
      </c>
      <c r="O1621" s="41">
        <v>0</v>
      </c>
      <c r="P1621" s="50">
        <f t="shared" si="114"/>
        <v>0</v>
      </c>
    </row>
    <row r="1622" spans="1:16" hidden="1" x14ac:dyDescent="0.25">
      <c r="A1622" s="306" t="str">
        <f>IF(B1622=1,A1605,"")</f>
        <v/>
      </c>
      <c r="B1622" s="43" t="str">
        <f t="shared" si="113"/>
        <v/>
      </c>
      <c r="C1622" s="169">
        <f>CAD!$D$23</f>
        <v>0</v>
      </c>
      <c r="D1622" s="41">
        <v>0</v>
      </c>
      <c r="E1622" s="41">
        <v>0</v>
      </c>
      <c r="F1622" s="41">
        <v>0</v>
      </c>
      <c r="G1622" s="41">
        <v>0</v>
      </c>
      <c r="H1622" s="41">
        <v>0</v>
      </c>
      <c r="I1622" s="41">
        <v>0</v>
      </c>
      <c r="J1622" s="41">
        <v>0</v>
      </c>
      <c r="K1622" s="41">
        <v>0</v>
      </c>
      <c r="L1622" s="41">
        <v>0</v>
      </c>
      <c r="M1622" s="41">
        <v>0</v>
      </c>
      <c r="N1622" s="41">
        <v>0</v>
      </c>
      <c r="O1622" s="41">
        <v>0</v>
      </c>
      <c r="P1622" s="50">
        <f t="shared" si="114"/>
        <v>0</v>
      </c>
    </row>
    <row r="1623" spans="1:16" hidden="1" x14ac:dyDescent="0.25">
      <c r="A1623" s="306" t="str">
        <f>IF(B1623=1,A1605,"")</f>
        <v/>
      </c>
      <c r="B1623" s="43" t="str">
        <f t="shared" si="113"/>
        <v/>
      </c>
      <c r="C1623" s="169">
        <f>CAD!$D$24</f>
        <v>0</v>
      </c>
      <c r="D1623" s="41">
        <v>0</v>
      </c>
      <c r="E1623" s="41">
        <v>0</v>
      </c>
      <c r="F1623" s="41">
        <v>0</v>
      </c>
      <c r="G1623" s="41">
        <v>0</v>
      </c>
      <c r="H1623" s="41">
        <v>0</v>
      </c>
      <c r="I1623" s="41">
        <v>0</v>
      </c>
      <c r="J1623" s="41">
        <v>0</v>
      </c>
      <c r="K1623" s="41">
        <v>0</v>
      </c>
      <c r="L1623" s="41">
        <v>0</v>
      </c>
      <c r="M1623" s="41">
        <v>0</v>
      </c>
      <c r="N1623" s="41">
        <v>0</v>
      </c>
      <c r="O1623" s="41">
        <v>0</v>
      </c>
      <c r="P1623" s="50">
        <f t="shared" si="114"/>
        <v>0</v>
      </c>
    </row>
    <row r="1624" spans="1:16" hidden="1" x14ac:dyDescent="0.25">
      <c r="A1624" s="306" t="str">
        <f>IF(B1624=1,A1605,"")</f>
        <v/>
      </c>
      <c r="B1624" s="43" t="str">
        <f t="shared" si="113"/>
        <v/>
      </c>
      <c r="C1624" s="169">
        <f>CAD!$D$25</f>
        <v>0</v>
      </c>
      <c r="D1624" s="41">
        <v>0</v>
      </c>
      <c r="E1624" s="41">
        <v>0</v>
      </c>
      <c r="F1624" s="41">
        <v>0</v>
      </c>
      <c r="G1624" s="41">
        <v>0</v>
      </c>
      <c r="H1624" s="41">
        <v>0</v>
      </c>
      <c r="I1624" s="41">
        <v>0</v>
      </c>
      <c r="J1624" s="41">
        <v>0</v>
      </c>
      <c r="K1624" s="41">
        <v>0</v>
      </c>
      <c r="L1624" s="41">
        <v>0</v>
      </c>
      <c r="M1624" s="41">
        <v>0</v>
      </c>
      <c r="N1624" s="41">
        <v>0</v>
      </c>
      <c r="O1624" s="41">
        <v>0</v>
      </c>
      <c r="P1624" s="50">
        <f t="shared" si="114"/>
        <v>0</v>
      </c>
    </row>
    <row r="1625" spans="1:16" hidden="1" x14ac:dyDescent="0.25">
      <c r="A1625" s="306" t="str">
        <f>IF(B1625=1,A1605,"")</f>
        <v/>
      </c>
      <c r="B1625" s="43" t="str">
        <f t="shared" si="113"/>
        <v/>
      </c>
      <c r="C1625" s="169">
        <f>CAD!$D$26</f>
        <v>0</v>
      </c>
      <c r="D1625" s="41">
        <v>0</v>
      </c>
      <c r="E1625" s="41">
        <v>0</v>
      </c>
      <c r="F1625" s="41">
        <v>0</v>
      </c>
      <c r="G1625" s="41">
        <v>0</v>
      </c>
      <c r="H1625" s="41">
        <v>0</v>
      </c>
      <c r="I1625" s="41">
        <v>0</v>
      </c>
      <c r="J1625" s="41">
        <v>0</v>
      </c>
      <c r="K1625" s="41">
        <v>0</v>
      </c>
      <c r="L1625" s="41">
        <v>0</v>
      </c>
      <c r="M1625" s="41">
        <v>0</v>
      </c>
      <c r="N1625" s="41">
        <v>0</v>
      </c>
      <c r="O1625" s="41">
        <v>0</v>
      </c>
      <c r="P1625" s="50">
        <f t="shared" si="114"/>
        <v>0</v>
      </c>
    </row>
    <row r="1626" spans="1:16" hidden="1" x14ac:dyDescent="0.25">
      <c r="A1626" s="306" t="str">
        <f>IF(B1626=1,A1605,"")</f>
        <v/>
      </c>
      <c r="B1626" s="43" t="str">
        <f t="shared" si="113"/>
        <v/>
      </c>
      <c r="C1626" s="169">
        <f>CAD!$D$27</f>
        <v>0</v>
      </c>
      <c r="D1626" s="41">
        <v>0</v>
      </c>
      <c r="E1626" s="41">
        <v>0</v>
      </c>
      <c r="F1626" s="41">
        <v>0</v>
      </c>
      <c r="G1626" s="41">
        <v>0</v>
      </c>
      <c r="H1626" s="41">
        <v>0</v>
      </c>
      <c r="I1626" s="41">
        <v>0</v>
      </c>
      <c r="J1626" s="41">
        <v>0</v>
      </c>
      <c r="K1626" s="41">
        <v>0</v>
      </c>
      <c r="L1626" s="41">
        <v>0</v>
      </c>
      <c r="M1626" s="41">
        <v>0</v>
      </c>
      <c r="N1626" s="41">
        <v>0</v>
      </c>
      <c r="O1626" s="41">
        <v>0</v>
      </c>
      <c r="P1626" s="50">
        <f t="shared" si="114"/>
        <v>0</v>
      </c>
    </row>
    <row r="1627" spans="1:16" hidden="1" x14ac:dyDescent="0.25">
      <c r="A1627" s="306" t="str">
        <f>IF(B1627=1,A1605,"")</f>
        <v/>
      </c>
      <c r="B1627" s="43" t="str">
        <f t="shared" si="113"/>
        <v/>
      </c>
      <c r="C1627" s="169">
        <f>CAD!$D$28</f>
        <v>0</v>
      </c>
      <c r="D1627" s="41">
        <v>0</v>
      </c>
      <c r="E1627" s="41">
        <v>0</v>
      </c>
      <c r="F1627" s="41">
        <v>0</v>
      </c>
      <c r="G1627" s="41">
        <v>0</v>
      </c>
      <c r="H1627" s="41">
        <v>0</v>
      </c>
      <c r="I1627" s="41">
        <v>0</v>
      </c>
      <c r="J1627" s="41">
        <v>0</v>
      </c>
      <c r="K1627" s="41">
        <v>0</v>
      </c>
      <c r="L1627" s="41">
        <v>0</v>
      </c>
      <c r="M1627" s="41">
        <v>0</v>
      </c>
      <c r="N1627" s="41">
        <v>0</v>
      </c>
      <c r="O1627" s="41">
        <v>0</v>
      </c>
      <c r="P1627" s="50">
        <f t="shared" si="114"/>
        <v>0</v>
      </c>
    </row>
    <row r="1628" spans="1:16" hidden="1" x14ac:dyDescent="0.25">
      <c r="A1628" s="306" t="str">
        <f>IF(B1628=1,A1605,"")</f>
        <v/>
      </c>
      <c r="B1628" s="43" t="str">
        <f t="shared" si="113"/>
        <v/>
      </c>
      <c r="C1628" s="169">
        <f>CAD!$D$29</f>
        <v>0</v>
      </c>
      <c r="D1628" s="41">
        <v>0</v>
      </c>
      <c r="E1628" s="41">
        <v>0</v>
      </c>
      <c r="F1628" s="41">
        <v>0</v>
      </c>
      <c r="G1628" s="41">
        <v>0</v>
      </c>
      <c r="H1628" s="41">
        <v>0</v>
      </c>
      <c r="I1628" s="41">
        <v>0</v>
      </c>
      <c r="J1628" s="41">
        <v>0</v>
      </c>
      <c r="K1628" s="41">
        <v>0</v>
      </c>
      <c r="L1628" s="41">
        <v>0</v>
      </c>
      <c r="M1628" s="41">
        <v>0</v>
      </c>
      <c r="N1628" s="41">
        <v>0</v>
      </c>
      <c r="O1628" s="41">
        <v>0</v>
      </c>
      <c r="P1628" s="50">
        <f t="shared" si="114"/>
        <v>0</v>
      </c>
    </row>
    <row r="1629" spans="1:16" hidden="1" x14ac:dyDescent="0.25">
      <c r="A1629" s="306" t="str">
        <f>IF(B1629=1,A1605,"")</f>
        <v/>
      </c>
      <c r="B1629" s="43" t="str">
        <f t="shared" si="113"/>
        <v/>
      </c>
      <c r="C1629" s="169">
        <f>CAD!$D$30</f>
        <v>0</v>
      </c>
      <c r="D1629" s="41">
        <v>0</v>
      </c>
      <c r="E1629" s="41">
        <v>0</v>
      </c>
      <c r="F1629" s="41">
        <v>0</v>
      </c>
      <c r="G1629" s="41">
        <v>0</v>
      </c>
      <c r="H1629" s="41">
        <v>0</v>
      </c>
      <c r="I1629" s="41">
        <v>0</v>
      </c>
      <c r="J1629" s="41">
        <v>0</v>
      </c>
      <c r="K1629" s="41">
        <v>0</v>
      </c>
      <c r="L1629" s="41">
        <v>0</v>
      </c>
      <c r="M1629" s="41">
        <v>0</v>
      </c>
      <c r="N1629" s="41">
        <v>0</v>
      </c>
      <c r="O1629" s="41">
        <v>0</v>
      </c>
      <c r="P1629" s="50">
        <f t="shared" si="114"/>
        <v>0</v>
      </c>
    </row>
    <row r="1630" spans="1:16" hidden="1" x14ac:dyDescent="0.25">
      <c r="A1630" s="306" t="str">
        <f>IF(B1630=1,A1605,"")</f>
        <v/>
      </c>
      <c r="B1630" s="43" t="str">
        <f t="shared" si="113"/>
        <v/>
      </c>
      <c r="C1630" s="169">
        <f>CAD!$D$31</f>
        <v>0</v>
      </c>
      <c r="D1630" s="41">
        <v>0</v>
      </c>
      <c r="E1630" s="41">
        <v>0</v>
      </c>
      <c r="F1630" s="41">
        <v>0</v>
      </c>
      <c r="G1630" s="41">
        <v>0</v>
      </c>
      <c r="H1630" s="41">
        <v>0</v>
      </c>
      <c r="I1630" s="41">
        <v>0</v>
      </c>
      <c r="J1630" s="41">
        <v>0</v>
      </c>
      <c r="K1630" s="41">
        <v>0</v>
      </c>
      <c r="L1630" s="41">
        <v>0</v>
      </c>
      <c r="M1630" s="41">
        <v>0</v>
      </c>
      <c r="N1630" s="41">
        <v>0</v>
      </c>
      <c r="O1630" s="41">
        <v>0</v>
      </c>
      <c r="P1630" s="50">
        <f t="shared" si="114"/>
        <v>0</v>
      </c>
    </row>
    <row r="1631" spans="1:16" hidden="1" x14ac:dyDescent="0.25">
      <c r="A1631" s="306" t="str">
        <f>IF(B1631=1,A1605,"")</f>
        <v/>
      </c>
      <c r="B1631" s="43" t="str">
        <f t="shared" si="113"/>
        <v/>
      </c>
      <c r="C1631" s="169">
        <f>CAD!$F$7</f>
        <v>0</v>
      </c>
      <c r="D1631" s="41">
        <v>0</v>
      </c>
      <c r="E1631" s="41">
        <v>0</v>
      </c>
      <c r="F1631" s="41">
        <v>0</v>
      </c>
      <c r="G1631" s="41">
        <v>0</v>
      </c>
      <c r="H1631" s="41">
        <v>0</v>
      </c>
      <c r="I1631" s="41">
        <v>0</v>
      </c>
      <c r="J1631" s="41">
        <v>0</v>
      </c>
      <c r="K1631" s="41">
        <v>0</v>
      </c>
      <c r="L1631" s="41">
        <v>0</v>
      </c>
      <c r="M1631" s="41">
        <v>0</v>
      </c>
      <c r="N1631" s="41">
        <v>0</v>
      </c>
      <c r="O1631" s="41">
        <v>0</v>
      </c>
      <c r="P1631" s="50">
        <f t="shared" si="114"/>
        <v>0</v>
      </c>
    </row>
    <row r="1632" spans="1:16" hidden="1" x14ac:dyDescent="0.25">
      <c r="A1632" s="306" t="str">
        <f>IF(B1632=1,A1605,"")</f>
        <v/>
      </c>
      <c r="B1632" s="43" t="str">
        <f t="shared" si="113"/>
        <v/>
      </c>
      <c r="C1632" s="169">
        <f>CAD!$F$8</f>
        <v>0</v>
      </c>
      <c r="D1632" s="41">
        <v>0</v>
      </c>
      <c r="E1632" s="41">
        <v>0</v>
      </c>
      <c r="F1632" s="41">
        <v>0</v>
      </c>
      <c r="G1632" s="41">
        <v>0</v>
      </c>
      <c r="H1632" s="41">
        <v>0</v>
      </c>
      <c r="I1632" s="41">
        <v>0</v>
      </c>
      <c r="J1632" s="41">
        <v>0</v>
      </c>
      <c r="K1632" s="41">
        <v>0</v>
      </c>
      <c r="L1632" s="41">
        <v>0</v>
      </c>
      <c r="M1632" s="41">
        <v>0</v>
      </c>
      <c r="N1632" s="41">
        <v>0</v>
      </c>
      <c r="O1632" s="41">
        <v>0</v>
      </c>
      <c r="P1632" s="50">
        <f t="shared" si="114"/>
        <v>0</v>
      </c>
    </row>
    <row r="1633" spans="1:16" hidden="1" x14ac:dyDescent="0.25">
      <c r="A1633" s="306" t="str">
        <f>IF(B1633=1,A1605,"")</f>
        <v/>
      </c>
      <c r="B1633" s="43" t="str">
        <f t="shared" si="113"/>
        <v/>
      </c>
      <c r="C1633" s="169">
        <f>CAD!$F$9</f>
        <v>0</v>
      </c>
      <c r="D1633" s="41">
        <v>0</v>
      </c>
      <c r="E1633" s="41">
        <v>0</v>
      </c>
      <c r="F1633" s="41">
        <v>0</v>
      </c>
      <c r="G1633" s="41">
        <v>0</v>
      </c>
      <c r="H1633" s="41">
        <v>0</v>
      </c>
      <c r="I1633" s="41">
        <v>0</v>
      </c>
      <c r="J1633" s="41">
        <v>0</v>
      </c>
      <c r="K1633" s="41">
        <v>0</v>
      </c>
      <c r="L1633" s="41">
        <v>0</v>
      </c>
      <c r="M1633" s="41">
        <v>0</v>
      </c>
      <c r="N1633" s="41">
        <v>0</v>
      </c>
      <c r="O1633" s="41">
        <v>0</v>
      </c>
      <c r="P1633" s="50">
        <f t="shared" si="114"/>
        <v>0</v>
      </c>
    </row>
    <row r="1634" spans="1:16" hidden="1" x14ac:dyDescent="0.25">
      <c r="A1634" s="306" t="str">
        <f>IF(B1634=1,A1605,"")</f>
        <v/>
      </c>
      <c r="B1634" s="43" t="str">
        <f t="shared" si="113"/>
        <v/>
      </c>
      <c r="C1634" s="169">
        <f>CAD!$F$10</f>
        <v>0</v>
      </c>
      <c r="D1634" s="41">
        <v>0</v>
      </c>
      <c r="E1634" s="41">
        <v>0</v>
      </c>
      <c r="F1634" s="41">
        <v>0</v>
      </c>
      <c r="G1634" s="41">
        <v>0</v>
      </c>
      <c r="H1634" s="41">
        <v>0</v>
      </c>
      <c r="I1634" s="41">
        <v>0</v>
      </c>
      <c r="J1634" s="41">
        <v>0</v>
      </c>
      <c r="K1634" s="41">
        <v>0</v>
      </c>
      <c r="L1634" s="41">
        <v>0</v>
      </c>
      <c r="M1634" s="41">
        <v>0</v>
      </c>
      <c r="N1634" s="41">
        <v>0</v>
      </c>
      <c r="O1634" s="41">
        <v>0</v>
      </c>
      <c r="P1634" s="50">
        <f t="shared" si="114"/>
        <v>0</v>
      </c>
    </row>
    <row r="1635" spans="1:16" hidden="1" x14ac:dyDescent="0.25">
      <c r="A1635" s="306" t="str">
        <f>IF(B1635=1,A1605,"")</f>
        <v/>
      </c>
      <c r="B1635" s="43" t="str">
        <f t="shared" si="113"/>
        <v/>
      </c>
      <c r="C1635" s="169">
        <f>CAD!$F$11</f>
        <v>0</v>
      </c>
      <c r="D1635" s="41">
        <v>0</v>
      </c>
      <c r="E1635" s="41">
        <v>0</v>
      </c>
      <c r="F1635" s="41">
        <v>0</v>
      </c>
      <c r="G1635" s="41">
        <v>0</v>
      </c>
      <c r="H1635" s="41">
        <v>0</v>
      </c>
      <c r="I1635" s="41">
        <v>0</v>
      </c>
      <c r="J1635" s="41">
        <v>0</v>
      </c>
      <c r="K1635" s="41">
        <v>0</v>
      </c>
      <c r="L1635" s="41">
        <v>0</v>
      </c>
      <c r="M1635" s="41">
        <v>0</v>
      </c>
      <c r="N1635" s="41">
        <v>0</v>
      </c>
      <c r="O1635" s="41">
        <v>0</v>
      </c>
      <c r="P1635" s="50">
        <f t="shared" si="114"/>
        <v>0</v>
      </c>
    </row>
    <row r="1636" spans="1:16" hidden="1" x14ac:dyDescent="0.25">
      <c r="A1636" s="306" t="str">
        <f>IF(B1636=1,A1605,"")</f>
        <v/>
      </c>
      <c r="B1636" s="43" t="str">
        <f t="shared" si="113"/>
        <v/>
      </c>
      <c r="C1636" s="169">
        <f>CAD!$F$12</f>
        <v>0</v>
      </c>
      <c r="D1636" s="41">
        <v>0</v>
      </c>
      <c r="E1636" s="41">
        <v>0</v>
      </c>
      <c r="F1636" s="41">
        <v>0</v>
      </c>
      <c r="G1636" s="41">
        <v>0</v>
      </c>
      <c r="H1636" s="41">
        <v>0</v>
      </c>
      <c r="I1636" s="41">
        <v>0</v>
      </c>
      <c r="J1636" s="41">
        <v>0</v>
      </c>
      <c r="K1636" s="41">
        <v>0</v>
      </c>
      <c r="L1636" s="41">
        <v>0</v>
      </c>
      <c r="M1636" s="41">
        <v>0</v>
      </c>
      <c r="N1636" s="41">
        <v>0</v>
      </c>
      <c r="O1636" s="41">
        <v>0</v>
      </c>
      <c r="P1636" s="50">
        <f t="shared" si="114"/>
        <v>0</v>
      </c>
    </row>
    <row r="1637" spans="1:16" hidden="1" x14ac:dyDescent="0.25">
      <c r="A1637" s="306" t="str">
        <f>IF(B1637=1,A1605,"")</f>
        <v/>
      </c>
      <c r="B1637" s="43" t="str">
        <f t="shared" si="113"/>
        <v/>
      </c>
      <c r="C1637" s="169">
        <f>CAD!$F$13</f>
        <v>0</v>
      </c>
      <c r="D1637" s="41">
        <v>0</v>
      </c>
      <c r="E1637" s="41">
        <v>0</v>
      </c>
      <c r="F1637" s="41">
        <v>0</v>
      </c>
      <c r="G1637" s="41">
        <v>0</v>
      </c>
      <c r="H1637" s="41">
        <v>0</v>
      </c>
      <c r="I1637" s="41">
        <v>0</v>
      </c>
      <c r="J1637" s="41">
        <v>0</v>
      </c>
      <c r="K1637" s="41">
        <v>0</v>
      </c>
      <c r="L1637" s="41">
        <v>0</v>
      </c>
      <c r="M1637" s="41">
        <v>0</v>
      </c>
      <c r="N1637" s="41">
        <v>0</v>
      </c>
      <c r="O1637" s="41">
        <v>0</v>
      </c>
      <c r="P1637" s="50">
        <f t="shared" si="114"/>
        <v>0</v>
      </c>
    </row>
    <row r="1638" spans="1:16" hidden="1" x14ac:dyDescent="0.25">
      <c r="A1638" s="306" t="str">
        <f>IF(B1638=1,A1605,"")</f>
        <v/>
      </c>
      <c r="B1638" s="43" t="str">
        <f t="shared" si="113"/>
        <v/>
      </c>
      <c r="C1638" s="169">
        <f>CAD!$F$14</f>
        <v>0</v>
      </c>
      <c r="D1638" s="41">
        <v>0</v>
      </c>
      <c r="E1638" s="41">
        <v>0</v>
      </c>
      <c r="F1638" s="41">
        <v>0</v>
      </c>
      <c r="G1638" s="41">
        <v>0</v>
      </c>
      <c r="H1638" s="41">
        <v>0</v>
      </c>
      <c r="I1638" s="41">
        <v>0</v>
      </c>
      <c r="J1638" s="41">
        <v>0</v>
      </c>
      <c r="K1638" s="41">
        <v>0</v>
      </c>
      <c r="L1638" s="41">
        <v>0</v>
      </c>
      <c r="M1638" s="41">
        <v>0</v>
      </c>
      <c r="N1638" s="41">
        <v>0</v>
      </c>
      <c r="O1638" s="41">
        <v>0</v>
      </c>
      <c r="P1638" s="50">
        <f t="shared" si="114"/>
        <v>0</v>
      </c>
    </row>
    <row r="1639" spans="1:16" hidden="1" x14ac:dyDescent="0.25">
      <c r="A1639" s="306" t="str">
        <f>IF(B1639=1,A1605,"")</f>
        <v/>
      </c>
      <c r="B1639" s="43" t="str">
        <f t="shared" si="113"/>
        <v/>
      </c>
      <c r="C1639" s="169">
        <f>CAD!$F$15</f>
        <v>0</v>
      </c>
      <c r="D1639" s="41">
        <v>0</v>
      </c>
      <c r="E1639" s="41">
        <v>0</v>
      </c>
      <c r="F1639" s="41">
        <v>0</v>
      </c>
      <c r="G1639" s="41">
        <v>0</v>
      </c>
      <c r="H1639" s="41">
        <v>0</v>
      </c>
      <c r="I1639" s="41">
        <v>0</v>
      </c>
      <c r="J1639" s="41">
        <v>0</v>
      </c>
      <c r="K1639" s="41">
        <v>0</v>
      </c>
      <c r="L1639" s="41">
        <v>0</v>
      </c>
      <c r="M1639" s="41">
        <v>0</v>
      </c>
      <c r="N1639" s="41">
        <v>0</v>
      </c>
      <c r="O1639" s="41">
        <v>0</v>
      </c>
      <c r="P1639" s="50">
        <f t="shared" si="114"/>
        <v>0</v>
      </c>
    </row>
    <row r="1640" spans="1:16" hidden="1" x14ac:dyDescent="0.25">
      <c r="A1640" s="306" t="str">
        <f>IF(B1640=1,A1605,"")</f>
        <v/>
      </c>
      <c r="B1640" s="43" t="str">
        <f t="shared" si="113"/>
        <v/>
      </c>
      <c r="C1640" s="169">
        <f>CAD!$F$16</f>
        <v>0</v>
      </c>
      <c r="D1640" s="41">
        <v>0</v>
      </c>
      <c r="E1640" s="41">
        <v>0</v>
      </c>
      <c r="F1640" s="41">
        <v>0</v>
      </c>
      <c r="G1640" s="41">
        <v>0</v>
      </c>
      <c r="H1640" s="41">
        <v>0</v>
      </c>
      <c r="I1640" s="41">
        <v>0</v>
      </c>
      <c r="J1640" s="41">
        <v>0</v>
      </c>
      <c r="K1640" s="41">
        <v>0</v>
      </c>
      <c r="L1640" s="41">
        <v>0</v>
      </c>
      <c r="M1640" s="41">
        <v>0</v>
      </c>
      <c r="N1640" s="41">
        <v>0</v>
      </c>
      <c r="O1640" s="41">
        <v>0</v>
      </c>
      <c r="P1640" s="50">
        <f t="shared" si="114"/>
        <v>0</v>
      </c>
    </row>
    <row r="1641" spans="1:16" hidden="1" x14ac:dyDescent="0.25">
      <c r="A1641" s="306" t="str">
        <f>IF(B1641=1,A1605,"")</f>
        <v/>
      </c>
      <c r="B1641" s="43" t="str">
        <f t="shared" si="113"/>
        <v/>
      </c>
      <c r="C1641" s="169">
        <f>CAD!$F$17</f>
        <v>0</v>
      </c>
      <c r="D1641" s="41">
        <v>0</v>
      </c>
      <c r="E1641" s="41">
        <v>0</v>
      </c>
      <c r="F1641" s="41">
        <v>0</v>
      </c>
      <c r="G1641" s="41">
        <v>0</v>
      </c>
      <c r="H1641" s="41">
        <v>0</v>
      </c>
      <c r="I1641" s="41">
        <v>0</v>
      </c>
      <c r="J1641" s="41">
        <v>0</v>
      </c>
      <c r="K1641" s="41">
        <v>0</v>
      </c>
      <c r="L1641" s="41">
        <v>0</v>
      </c>
      <c r="M1641" s="41">
        <v>0</v>
      </c>
      <c r="N1641" s="41">
        <v>0</v>
      </c>
      <c r="O1641" s="41">
        <v>0</v>
      </c>
      <c r="P1641" s="50">
        <f t="shared" si="114"/>
        <v>0</v>
      </c>
    </row>
    <row r="1642" spans="1:16" hidden="1" x14ac:dyDescent="0.25">
      <c r="A1642" s="306" t="str">
        <f>IF(B1642=1,A1605,"")</f>
        <v/>
      </c>
      <c r="B1642" s="43" t="str">
        <f t="shared" si="113"/>
        <v/>
      </c>
      <c r="C1642" s="169">
        <f>CAD!$F$18</f>
        <v>0</v>
      </c>
      <c r="D1642" s="41">
        <v>0</v>
      </c>
      <c r="E1642" s="41">
        <v>0</v>
      </c>
      <c r="F1642" s="41">
        <v>0</v>
      </c>
      <c r="G1642" s="41">
        <v>0</v>
      </c>
      <c r="H1642" s="41">
        <v>0</v>
      </c>
      <c r="I1642" s="41">
        <v>0</v>
      </c>
      <c r="J1642" s="41">
        <v>0</v>
      </c>
      <c r="K1642" s="41">
        <v>0</v>
      </c>
      <c r="L1642" s="41">
        <v>0</v>
      </c>
      <c r="M1642" s="41">
        <v>0</v>
      </c>
      <c r="N1642" s="41">
        <v>0</v>
      </c>
      <c r="O1642" s="41">
        <v>0</v>
      </c>
      <c r="P1642" s="50">
        <f t="shared" si="114"/>
        <v>0</v>
      </c>
    </row>
    <row r="1643" spans="1:16" hidden="1" x14ac:dyDescent="0.25">
      <c r="A1643" s="306" t="str">
        <f>IF(B1643=1,A1605,"")</f>
        <v/>
      </c>
      <c r="B1643" s="43" t="str">
        <f t="shared" si="113"/>
        <v/>
      </c>
      <c r="C1643" s="169">
        <f>CAD!$F$19</f>
        <v>0</v>
      </c>
      <c r="D1643" s="41">
        <v>0</v>
      </c>
      <c r="E1643" s="41">
        <v>0</v>
      </c>
      <c r="F1643" s="41">
        <v>0</v>
      </c>
      <c r="G1643" s="41">
        <v>0</v>
      </c>
      <c r="H1643" s="41">
        <v>0</v>
      </c>
      <c r="I1643" s="41">
        <v>0</v>
      </c>
      <c r="J1643" s="41">
        <v>0</v>
      </c>
      <c r="K1643" s="41">
        <v>0</v>
      </c>
      <c r="L1643" s="41">
        <v>0</v>
      </c>
      <c r="M1643" s="41">
        <v>0</v>
      </c>
      <c r="N1643" s="41">
        <v>0</v>
      </c>
      <c r="O1643" s="41">
        <v>0</v>
      </c>
      <c r="P1643" s="50">
        <f t="shared" si="114"/>
        <v>0</v>
      </c>
    </row>
    <row r="1644" spans="1:16" hidden="1" x14ac:dyDescent="0.25">
      <c r="A1644" s="306" t="str">
        <f>IF(B1644=1,A1605,"")</f>
        <v/>
      </c>
      <c r="B1644" s="43" t="str">
        <f t="shared" si="113"/>
        <v/>
      </c>
      <c r="C1644" s="169">
        <f>CAD!$F$20</f>
        <v>0</v>
      </c>
      <c r="D1644" s="41">
        <v>0</v>
      </c>
      <c r="E1644" s="41">
        <v>0</v>
      </c>
      <c r="F1644" s="41">
        <v>0</v>
      </c>
      <c r="G1644" s="41">
        <v>0</v>
      </c>
      <c r="H1644" s="41">
        <v>0</v>
      </c>
      <c r="I1644" s="41">
        <v>0</v>
      </c>
      <c r="J1644" s="41">
        <v>0</v>
      </c>
      <c r="K1644" s="41">
        <v>0</v>
      </c>
      <c r="L1644" s="41">
        <v>0</v>
      </c>
      <c r="M1644" s="41">
        <v>0</v>
      </c>
      <c r="N1644" s="41">
        <v>0</v>
      </c>
      <c r="O1644" s="41">
        <v>0</v>
      </c>
      <c r="P1644" s="50">
        <f t="shared" si="114"/>
        <v>0</v>
      </c>
    </row>
    <row r="1645" spans="1:16" hidden="1" x14ac:dyDescent="0.25">
      <c r="A1645" s="306" t="str">
        <f>IF(B1645=1,A1605,"")</f>
        <v/>
      </c>
      <c r="B1645" s="43" t="str">
        <f t="shared" si="113"/>
        <v/>
      </c>
      <c r="C1645" s="169">
        <f>CAD!$F$21</f>
        <v>0</v>
      </c>
      <c r="D1645" s="41">
        <v>0</v>
      </c>
      <c r="E1645" s="41">
        <v>0</v>
      </c>
      <c r="F1645" s="41">
        <v>0</v>
      </c>
      <c r="G1645" s="41">
        <v>0</v>
      </c>
      <c r="H1645" s="41">
        <v>0</v>
      </c>
      <c r="I1645" s="41">
        <v>0</v>
      </c>
      <c r="J1645" s="41">
        <v>0</v>
      </c>
      <c r="K1645" s="41">
        <v>0</v>
      </c>
      <c r="L1645" s="41">
        <v>0</v>
      </c>
      <c r="M1645" s="41">
        <v>0</v>
      </c>
      <c r="N1645" s="41">
        <v>0</v>
      </c>
      <c r="O1645" s="41">
        <v>0</v>
      </c>
      <c r="P1645" s="50">
        <f t="shared" si="114"/>
        <v>0</v>
      </c>
    </row>
    <row r="1646" spans="1:16" hidden="1" x14ac:dyDescent="0.25">
      <c r="A1646" s="306" t="str">
        <f>IF(B1646=1,A1605,"")</f>
        <v/>
      </c>
      <c r="B1646" s="43" t="str">
        <f t="shared" si="113"/>
        <v/>
      </c>
      <c r="C1646" s="169">
        <f>CAD!$F$22</f>
        <v>0</v>
      </c>
      <c r="D1646" s="41">
        <v>0</v>
      </c>
      <c r="E1646" s="41">
        <v>0</v>
      </c>
      <c r="F1646" s="41">
        <v>0</v>
      </c>
      <c r="G1646" s="41">
        <v>0</v>
      </c>
      <c r="H1646" s="41">
        <v>0</v>
      </c>
      <c r="I1646" s="41">
        <v>0</v>
      </c>
      <c r="J1646" s="41">
        <v>0</v>
      </c>
      <c r="K1646" s="41">
        <v>0</v>
      </c>
      <c r="L1646" s="41">
        <v>0</v>
      </c>
      <c r="M1646" s="41">
        <v>0</v>
      </c>
      <c r="N1646" s="41">
        <v>0</v>
      </c>
      <c r="O1646" s="41">
        <v>0</v>
      </c>
      <c r="P1646" s="50">
        <f t="shared" si="114"/>
        <v>0</v>
      </c>
    </row>
    <row r="1647" spans="1:16" hidden="1" x14ac:dyDescent="0.25">
      <c r="A1647" s="306" t="str">
        <f>IF(B1647=1,A1605,"")</f>
        <v/>
      </c>
      <c r="B1647" s="43" t="str">
        <f t="shared" si="113"/>
        <v/>
      </c>
      <c r="C1647" s="169">
        <f>CAD!$F$23</f>
        <v>0</v>
      </c>
      <c r="D1647" s="41">
        <v>0</v>
      </c>
      <c r="E1647" s="41">
        <v>0</v>
      </c>
      <c r="F1647" s="41">
        <v>0</v>
      </c>
      <c r="G1647" s="41">
        <v>0</v>
      </c>
      <c r="H1647" s="41">
        <v>0</v>
      </c>
      <c r="I1647" s="41">
        <v>0</v>
      </c>
      <c r="J1647" s="41">
        <v>0</v>
      </c>
      <c r="K1647" s="41">
        <v>0</v>
      </c>
      <c r="L1647" s="41">
        <v>0</v>
      </c>
      <c r="M1647" s="41">
        <v>0</v>
      </c>
      <c r="N1647" s="41">
        <v>0</v>
      </c>
      <c r="O1647" s="41">
        <v>0</v>
      </c>
      <c r="P1647" s="50">
        <f t="shared" si="114"/>
        <v>0</v>
      </c>
    </row>
    <row r="1648" spans="1:16" hidden="1" x14ac:dyDescent="0.25">
      <c r="A1648" s="306" t="str">
        <f>IF(B1648=1,A1605,"")</f>
        <v/>
      </c>
      <c r="B1648" s="43" t="str">
        <f t="shared" si="113"/>
        <v/>
      </c>
      <c r="C1648" s="169">
        <f>CAD!$F$24</f>
        <v>0</v>
      </c>
      <c r="D1648" s="41">
        <v>0</v>
      </c>
      <c r="E1648" s="41">
        <v>0</v>
      </c>
      <c r="F1648" s="41">
        <v>0</v>
      </c>
      <c r="G1648" s="41">
        <v>0</v>
      </c>
      <c r="H1648" s="41">
        <v>0</v>
      </c>
      <c r="I1648" s="41">
        <v>0</v>
      </c>
      <c r="J1648" s="41">
        <v>0</v>
      </c>
      <c r="K1648" s="41">
        <v>0</v>
      </c>
      <c r="L1648" s="41">
        <v>0</v>
      </c>
      <c r="M1648" s="41">
        <v>0</v>
      </c>
      <c r="N1648" s="41">
        <v>0</v>
      </c>
      <c r="O1648" s="41">
        <v>0</v>
      </c>
      <c r="P1648" s="50">
        <f t="shared" si="114"/>
        <v>0</v>
      </c>
    </row>
    <row r="1649" spans="1:20" hidden="1" x14ac:dyDescent="0.25">
      <c r="A1649" s="306" t="str">
        <f>IF(B1649=1,A1605,"")</f>
        <v/>
      </c>
      <c r="B1649" s="43" t="str">
        <f t="shared" si="113"/>
        <v/>
      </c>
      <c r="C1649" s="169">
        <f>CAD!$F$25</f>
        <v>0</v>
      </c>
      <c r="D1649" s="41">
        <v>0</v>
      </c>
      <c r="E1649" s="41">
        <v>0</v>
      </c>
      <c r="F1649" s="41">
        <v>0</v>
      </c>
      <c r="G1649" s="41">
        <v>0</v>
      </c>
      <c r="H1649" s="41">
        <v>0</v>
      </c>
      <c r="I1649" s="41">
        <v>0</v>
      </c>
      <c r="J1649" s="41">
        <v>0</v>
      </c>
      <c r="K1649" s="41">
        <v>0</v>
      </c>
      <c r="L1649" s="41">
        <v>0</v>
      </c>
      <c r="M1649" s="41">
        <v>0</v>
      </c>
      <c r="N1649" s="41">
        <v>0</v>
      </c>
      <c r="O1649" s="41">
        <v>0</v>
      </c>
      <c r="P1649" s="50">
        <f t="shared" si="114"/>
        <v>0</v>
      </c>
    </row>
    <row r="1650" spans="1:20" hidden="1" x14ac:dyDescent="0.25">
      <c r="A1650" s="306" t="str">
        <f>IF(B1650=1,A1605,"")</f>
        <v/>
      </c>
      <c r="B1650" s="43" t="str">
        <f t="shared" si="113"/>
        <v/>
      </c>
      <c r="C1650" s="169">
        <f>CAD!$F$26</f>
        <v>0</v>
      </c>
      <c r="D1650" s="41">
        <v>0</v>
      </c>
      <c r="E1650" s="41">
        <v>0</v>
      </c>
      <c r="F1650" s="41">
        <v>0</v>
      </c>
      <c r="G1650" s="41">
        <v>0</v>
      </c>
      <c r="H1650" s="41">
        <v>0</v>
      </c>
      <c r="I1650" s="41">
        <v>0</v>
      </c>
      <c r="J1650" s="41">
        <v>0</v>
      </c>
      <c r="K1650" s="41">
        <v>0</v>
      </c>
      <c r="L1650" s="41">
        <v>0</v>
      </c>
      <c r="M1650" s="41">
        <v>0</v>
      </c>
      <c r="N1650" s="41">
        <v>0</v>
      </c>
      <c r="O1650" s="41">
        <v>0</v>
      </c>
      <c r="P1650" s="50">
        <f t="shared" si="114"/>
        <v>0</v>
      </c>
    </row>
    <row r="1651" spans="1:20" hidden="1" x14ac:dyDescent="0.25">
      <c r="A1651" s="306" t="str">
        <f>IF(B1651=1,A1605,"")</f>
        <v/>
      </c>
      <c r="B1651" s="43" t="str">
        <f t="shared" si="113"/>
        <v/>
      </c>
      <c r="C1651" s="169">
        <f>CAD!$F$27</f>
        <v>0</v>
      </c>
      <c r="D1651" s="41">
        <v>0</v>
      </c>
      <c r="E1651" s="41">
        <v>0</v>
      </c>
      <c r="F1651" s="41">
        <v>0</v>
      </c>
      <c r="G1651" s="41">
        <v>0</v>
      </c>
      <c r="H1651" s="41">
        <v>0</v>
      </c>
      <c r="I1651" s="41">
        <v>0</v>
      </c>
      <c r="J1651" s="41">
        <v>0</v>
      </c>
      <c r="K1651" s="41">
        <v>0</v>
      </c>
      <c r="L1651" s="41">
        <v>0</v>
      </c>
      <c r="M1651" s="41">
        <v>0</v>
      </c>
      <c r="N1651" s="41">
        <v>0</v>
      </c>
      <c r="O1651" s="41">
        <v>0</v>
      </c>
      <c r="P1651" s="50">
        <f t="shared" si="114"/>
        <v>0</v>
      </c>
    </row>
    <row r="1652" spans="1:20" hidden="1" x14ac:dyDescent="0.25">
      <c r="A1652" s="306" t="str">
        <f>IF(B1652=1,A1605,"")</f>
        <v/>
      </c>
      <c r="B1652" s="43" t="str">
        <f t="shared" si="113"/>
        <v/>
      </c>
      <c r="C1652" s="169">
        <f>CAD!$F$28</f>
        <v>0</v>
      </c>
      <c r="D1652" s="41">
        <v>0</v>
      </c>
      <c r="E1652" s="41">
        <v>0</v>
      </c>
      <c r="F1652" s="41">
        <v>0</v>
      </c>
      <c r="G1652" s="41">
        <v>0</v>
      </c>
      <c r="H1652" s="41">
        <v>0</v>
      </c>
      <c r="I1652" s="41">
        <v>0</v>
      </c>
      <c r="J1652" s="41">
        <v>0</v>
      </c>
      <c r="K1652" s="41">
        <v>0</v>
      </c>
      <c r="L1652" s="41">
        <v>0</v>
      </c>
      <c r="M1652" s="41">
        <v>0</v>
      </c>
      <c r="N1652" s="41">
        <v>0</v>
      </c>
      <c r="O1652" s="41">
        <v>0</v>
      </c>
      <c r="P1652" s="50">
        <f t="shared" si="114"/>
        <v>0</v>
      </c>
    </row>
    <row r="1653" spans="1:20" hidden="1" x14ac:dyDescent="0.25">
      <c r="A1653" s="306" t="str">
        <f>IF(B1653=1,A1605,"")</f>
        <v/>
      </c>
      <c r="B1653" s="43" t="str">
        <f t="shared" si="113"/>
        <v/>
      </c>
      <c r="C1653" s="169">
        <f>CAD!$F$29</f>
        <v>0</v>
      </c>
      <c r="D1653" s="41">
        <v>0</v>
      </c>
      <c r="E1653" s="41">
        <v>0</v>
      </c>
      <c r="F1653" s="41">
        <v>0</v>
      </c>
      <c r="G1653" s="41">
        <v>0</v>
      </c>
      <c r="H1653" s="41">
        <v>0</v>
      </c>
      <c r="I1653" s="41">
        <v>0</v>
      </c>
      <c r="J1653" s="41">
        <v>0</v>
      </c>
      <c r="K1653" s="41">
        <v>0</v>
      </c>
      <c r="L1653" s="41">
        <v>0</v>
      </c>
      <c r="M1653" s="41">
        <v>0</v>
      </c>
      <c r="N1653" s="41">
        <v>0</v>
      </c>
      <c r="O1653" s="41">
        <v>0</v>
      </c>
      <c r="P1653" s="50">
        <f t="shared" si="114"/>
        <v>0</v>
      </c>
    </row>
    <row r="1654" spans="1:20" hidden="1" x14ac:dyDescent="0.25">
      <c r="A1654" s="306" t="str">
        <f>IF(B1654=1,A1605,"")</f>
        <v/>
      </c>
      <c r="B1654" s="43" t="str">
        <f t="shared" si="113"/>
        <v/>
      </c>
      <c r="C1654" s="169">
        <f>CAD!$F$30</f>
        <v>0</v>
      </c>
      <c r="D1654" s="41">
        <v>0</v>
      </c>
      <c r="E1654" s="41">
        <v>0</v>
      </c>
      <c r="F1654" s="41">
        <v>0</v>
      </c>
      <c r="G1654" s="41">
        <v>0</v>
      </c>
      <c r="H1654" s="41">
        <v>0</v>
      </c>
      <c r="I1654" s="41">
        <v>0</v>
      </c>
      <c r="J1654" s="41">
        <v>0</v>
      </c>
      <c r="K1654" s="41">
        <v>0</v>
      </c>
      <c r="L1654" s="41">
        <v>0</v>
      </c>
      <c r="M1654" s="41">
        <v>0</v>
      </c>
      <c r="N1654" s="41">
        <v>0</v>
      </c>
      <c r="O1654" s="41">
        <v>0</v>
      </c>
      <c r="P1654" s="50">
        <f t="shared" si="114"/>
        <v>0</v>
      </c>
    </row>
    <row r="1655" spans="1:20" hidden="1" x14ac:dyDescent="0.25">
      <c r="A1655" s="306" t="str">
        <f>IF(B1655=1,A1605,"")</f>
        <v/>
      </c>
      <c r="B1655" s="43" t="str">
        <f t="shared" si="113"/>
        <v/>
      </c>
      <c r="C1655" s="169">
        <f>CAD!$F$31</f>
        <v>0</v>
      </c>
      <c r="D1655" s="41">
        <v>0</v>
      </c>
      <c r="E1655" s="41">
        <v>0</v>
      </c>
      <c r="F1655" s="41">
        <v>0</v>
      </c>
      <c r="G1655" s="41">
        <v>0</v>
      </c>
      <c r="H1655" s="41">
        <v>0</v>
      </c>
      <c r="I1655" s="41">
        <v>0</v>
      </c>
      <c r="J1655" s="41">
        <v>0</v>
      </c>
      <c r="K1655" s="41">
        <v>0</v>
      </c>
      <c r="L1655" s="41">
        <v>0</v>
      </c>
      <c r="M1655" s="41">
        <v>0</v>
      </c>
      <c r="N1655" s="41">
        <v>0</v>
      </c>
      <c r="O1655" s="41">
        <v>0</v>
      </c>
      <c r="P1655" s="50">
        <f t="shared" si="114"/>
        <v>0</v>
      </c>
      <c r="T1655" s="9"/>
    </row>
    <row r="1656" spans="1:20" hidden="1" x14ac:dyDescent="0.25">
      <c r="A1656" s="306">
        <f>A1605</f>
        <v>2046</v>
      </c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84"/>
    </row>
    <row r="1657" spans="1:20" ht="15.75" hidden="1" thickBot="1" x14ac:dyDescent="0.3">
      <c r="A1657" s="306">
        <f>A1605</f>
        <v>2046</v>
      </c>
      <c r="C1657" s="170" t="s">
        <v>208</v>
      </c>
      <c r="D1657" s="171">
        <f>PREV_D!D1579</f>
        <v>0</v>
      </c>
      <c r="E1657" s="171">
        <f>PREV_D!E1579</f>
        <v>0</v>
      </c>
      <c r="F1657" s="171">
        <f>PREV_D!F1579</f>
        <v>0</v>
      </c>
      <c r="G1657" s="171">
        <f>PREV_D!G1579</f>
        <v>0</v>
      </c>
      <c r="H1657" s="171">
        <f>PREV_D!H1579</f>
        <v>0</v>
      </c>
      <c r="I1657" s="171">
        <f>PREV_D!I1579</f>
        <v>0</v>
      </c>
      <c r="J1657" s="171">
        <f>PREV_D!J1579</f>
        <v>0</v>
      </c>
      <c r="K1657" s="171">
        <f>PREV_D!K1579</f>
        <v>0</v>
      </c>
      <c r="L1657" s="171">
        <f>PREV_D!L1579</f>
        <v>0</v>
      </c>
      <c r="M1657" s="171">
        <f>PREV_D!M1579</f>
        <v>0</v>
      </c>
      <c r="N1657" s="171">
        <f>PREV_D!N1579</f>
        <v>0</v>
      </c>
      <c r="O1657" s="171">
        <f>PREV_D!O1579</f>
        <v>0</v>
      </c>
      <c r="P1657" s="172">
        <f>SUM(D1657:O1657)</f>
        <v>0</v>
      </c>
    </row>
    <row r="1658" spans="1:20" hidden="1" x14ac:dyDescent="0.25">
      <c r="A1658" s="306">
        <f>A1605</f>
        <v>2046</v>
      </c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84"/>
    </row>
    <row r="1659" spans="1:20" hidden="1" x14ac:dyDescent="0.25">
      <c r="A1659" s="306">
        <f>A1605</f>
        <v>2046</v>
      </c>
      <c r="C1659" s="173" t="s">
        <v>209</v>
      </c>
      <c r="D1659" s="174">
        <f>D1605-D1657</f>
        <v>0</v>
      </c>
      <c r="E1659" s="174">
        <f t="shared" ref="E1659:P1659" si="115">E1605-E1657</f>
        <v>0</v>
      </c>
      <c r="F1659" s="174">
        <f t="shared" si="115"/>
        <v>0</v>
      </c>
      <c r="G1659" s="174">
        <f t="shared" si="115"/>
        <v>0</v>
      </c>
      <c r="H1659" s="174">
        <f t="shared" si="115"/>
        <v>0</v>
      </c>
      <c r="I1659" s="174">
        <f t="shared" si="115"/>
        <v>0</v>
      </c>
      <c r="J1659" s="174">
        <f t="shared" si="115"/>
        <v>0</v>
      </c>
      <c r="K1659" s="174">
        <f t="shared" si="115"/>
        <v>0</v>
      </c>
      <c r="L1659" s="174">
        <f t="shared" si="115"/>
        <v>0</v>
      </c>
      <c r="M1659" s="174">
        <f t="shared" si="115"/>
        <v>0</v>
      </c>
      <c r="N1659" s="174">
        <f t="shared" si="115"/>
        <v>0</v>
      </c>
      <c r="O1659" s="174">
        <f t="shared" si="115"/>
        <v>0</v>
      </c>
      <c r="P1659" s="175">
        <f t="shared" si="115"/>
        <v>0</v>
      </c>
    </row>
    <row r="1660" spans="1:20" hidden="1" x14ac:dyDescent="0.25">
      <c r="A1660" s="306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20" hidden="1" x14ac:dyDescent="0.25">
      <c r="A1661" s="306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20" ht="15" hidden="1" customHeight="1" thickBot="1" x14ac:dyDescent="0.3">
      <c r="A1662" s="306">
        <f>A1605+1</f>
        <v>2047</v>
      </c>
      <c r="C1662" s="166" t="s">
        <v>207</v>
      </c>
      <c r="D1662" s="167">
        <f t="shared" ref="D1662:P1662" si="116">SUM(D1663:D1712)</f>
        <v>0</v>
      </c>
      <c r="E1662" s="167">
        <f t="shared" si="116"/>
        <v>0</v>
      </c>
      <c r="F1662" s="167">
        <f t="shared" si="116"/>
        <v>0</v>
      </c>
      <c r="G1662" s="167">
        <f t="shared" si="116"/>
        <v>0</v>
      </c>
      <c r="H1662" s="167">
        <f t="shared" si="116"/>
        <v>0</v>
      </c>
      <c r="I1662" s="167">
        <f t="shared" si="116"/>
        <v>0</v>
      </c>
      <c r="J1662" s="167">
        <f t="shared" si="116"/>
        <v>0</v>
      </c>
      <c r="K1662" s="167">
        <f t="shared" si="116"/>
        <v>0</v>
      </c>
      <c r="L1662" s="167">
        <f t="shared" si="116"/>
        <v>0</v>
      </c>
      <c r="M1662" s="167">
        <f t="shared" si="116"/>
        <v>0</v>
      </c>
      <c r="N1662" s="167">
        <f t="shared" si="116"/>
        <v>0</v>
      </c>
      <c r="O1662" s="167">
        <f t="shared" si="116"/>
        <v>0</v>
      </c>
      <c r="P1662" s="167">
        <f t="shared" si="116"/>
        <v>0</v>
      </c>
    </row>
    <row r="1663" spans="1:20" hidden="1" x14ac:dyDescent="0.25">
      <c r="A1663" s="306">
        <f>IF(B1663=1,A1662,"")</f>
        <v>2047</v>
      </c>
      <c r="B1663" s="43">
        <f>IF(C1663&lt;&gt;0,1,"")</f>
        <v>1</v>
      </c>
      <c r="C1663" s="168" t="str">
        <f>CAD!$D$7</f>
        <v>SALÁRIOS</v>
      </c>
      <c r="D1663" s="42">
        <v>0</v>
      </c>
      <c r="E1663" s="42">
        <v>0</v>
      </c>
      <c r="F1663" s="42">
        <v>0</v>
      </c>
      <c r="G1663" s="42">
        <v>0</v>
      </c>
      <c r="H1663" s="42">
        <v>0</v>
      </c>
      <c r="I1663" s="42">
        <v>0</v>
      </c>
      <c r="J1663" s="42">
        <v>0</v>
      </c>
      <c r="K1663" s="42">
        <v>0</v>
      </c>
      <c r="L1663" s="42">
        <v>0</v>
      </c>
      <c r="M1663" s="42">
        <v>0</v>
      </c>
      <c r="N1663" s="42">
        <v>0</v>
      </c>
      <c r="O1663" s="42">
        <v>0</v>
      </c>
      <c r="P1663" s="115">
        <f>SUM(D1663:O1663)</f>
        <v>0</v>
      </c>
    </row>
    <row r="1664" spans="1:20" hidden="1" x14ac:dyDescent="0.25">
      <c r="A1664" s="306">
        <f>IF(B1664=1,A1662,"")</f>
        <v>2047</v>
      </c>
      <c r="B1664" s="43">
        <f t="shared" ref="B1664:B1712" si="117">IF(C1664&lt;&gt;0,1,"")</f>
        <v>1</v>
      </c>
      <c r="C1664" s="168" t="str">
        <f>CAD!$D$8</f>
        <v>RELATÓRIOS</v>
      </c>
      <c r="D1664" s="42">
        <v>0</v>
      </c>
      <c r="E1664" s="42">
        <v>0</v>
      </c>
      <c r="F1664" s="42">
        <v>0</v>
      </c>
      <c r="G1664" s="42">
        <v>0</v>
      </c>
      <c r="H1664" s="42">
        <v>0</v>
      </c>
      <c r="I1664" s="42">
        <v>0</v>
      </c>
      <c r="J1664" s="42">
        <v>0</v>
      </c>
      <c r="K1664" s="42">
        <v>0</v>
      </c>
      <c r="L1664" s="42">
        <v>0</v>
      </c>
      <c r="M1664" s="42">
        <v>0</v>
      </c>
      <c r="N1664" s="42">
        <v>0</v>
      </c>
      <c r="O1664" s="42">
        <v>0</v>
      </c>
      <c r="P1664" s="50">
        <f t="shared" ref="P1664:P1712" si="118">SUM(D1664:O1664)</f>
        <v>0</v>
      </c>
    </row>
    <row r="1665" spans="1:16" hidden="1" x14ac:dyDescent="0.25">
      <c r="A1665" s="306">
        <f>IF(B1665=1,A1662,"")</f>
        <v>2047</v>
      </c>
      <c r="B1665" s="43">
        <f t="shared" si="117"/>
        <v>1</v>
      </c>
      <c r="C1665" s="169" t="str">
        <f>CAD!$D$9</f>
        <v>HORAS EXTRAS</v>
      </c>
      <c r="D1665" s="41">
        <v>0</v>
      </c>
      <c r="E1665" s="41">
        <v>0</v>
      </c>
      <c r="F1665" s="41">
        <v>0</v>
      </c>
      <c r="G1665" s="41">
        <v>0</v>
      </c>
      <c r="H1665" s="41">
        <v>0</v>
      </c>
      <c r="I1665" s="41">
        <v>0</v>
      </c>
      <c r="J1665" s="41">
        <v>0</v>
      </c>
      <c r="K1665" s="41">
        <v>0</v>
      </c>
      <c r="L1665" s="41">
        <v>0</v>
      </c>
      <c r="M1665" s="41">
        <v>0</v>
      </c>
      <c r="N1665" s="41">
        <v>0</v>
      </c>
      <c r="O1665" s="41">
        <v>0</v>
      </c>
      <c r="P1665" s="50">
        <f t="shared" si="118"/>
        <v>0</v>
      </c>
    </row>
    <row r="1666" spans="1:16" hidden="1" x14ac:dyDescent="0.25">
      <c r="A1666" s="306">
        <f>IF(B1666=1,A1662,"")</f>
        <v>2047</v>
      </c>
      <c r="B1666" s="43">
        <f t="shared" si="117"/>
        <v>1</v>
      </c>
      <c r="C1666" s="169" t="str">
        <f>CAD!$D$10</f>
        <v>OUTROS</v>
      </c>
      <c r="D1666" s="41">
        <v>0</v>
      </c>
      <c r="E1666" s="41">
        <v>0</v>
      </c>
      <c r="F1666" s="41">
        <v>0</v>
      </c>
      <c r="G1666" s="41">
        <v>0</v>
      </c>
      <c r="H1666" s="41">
        <v>0</v>
      </c>
      <c r="I1666" s="41">
        <v>0</v>
      </c>
      <c r="J1666" s="41">
        <v>0</v>
      </c>
      <c r="K1666" s="41">
        <v>0</v>
      </c>
      <c r="L1666" s="41">
        <v>0</v>
      </c>
      <c r="M1666" s="41">
        <v>0</v>
      </c>
      <c r="N1666" s="41">
        <v>0</v>
      </c>
      <c r="O1666" s="41">
        <v>0</v>
      </c>
      <c r="P1666" s="50">
        <f t="shared" si="118"/>
        <v>0</v>
      </c>
    </row>
    <row r="1667" spans="1:16" hidden="1" x14ac:dyDescent="0.25">
      <c r="A1667" s="306">
        <f>IF(B1667=1,A1662,"")</f>
        <v>2047</v>
      </c>
      <c r="B1667" s="43">
        <f t="shared" si="117"/>
        <v>1</v>
      </c>
      <c r="C1667" s="169" t="str">
        <f>CAD!$D$11</f>
        <v>ALUGUÉIS</v>
      </c>
      <c r="D1667" s="41">
        <v>0</v>
      </c>
      <c r="E1667" s="41">
        <v>0</v>
      </c>
      <c r="F1667" s="41">
        <v>0</v>
      </c>
      <c r="G1667" s="41">
        <v>0</v>
      </c>
      <c r="H1667" s="41">
        <v>0</v>
      </c>
      <c r="I1667" s="41">
        <v>0</v>
      </c>
      <c r="J1667" s="41">
        <v>0</v>
      </c>
      <c r="K1667" s="41">
        <v>0</v>
      </c>
      <c r="L1667" s="41">
        <v>0</v>
      </c>
      <c r="M1667" s="41">
        <v>0</v>
      </c>
      <c r="N1667" s="41">
        <v>0</v>
      </c>
      <c r="O1667" s="41">
        <v>0</v>
      </c>
      <c r="P1667" s="50">
        <f t="shared" si="118"/>
        <v>0</v>
      </c>
    </row>
    <row r="1668" spans="1:16" hidden="1" x14ac:dyDescent="0.25">
      <c r="A1668" s="306">
        <f>IF(B1668=1,A1662,"")</f>
        <v>2047</v>
      </c>
      <c r="B1668" s="43">
        <f t="shared" si="117"/>
        <v>1</v>
      </c>
      <c r="C1668" s="169" t="str">
        <f>CAD!$D$12</f>
        <v>VENDA DE IMÓVEIS</v>
      </c>
      <c r="D1668" s="41">
        <v>0</v>
      </c>
      <c r="E1668" s="41">
        <v>0</v>
      </c>
      <c r="F1668" s="41">
        <v>0</v>
      </c>
      <c r="G1668" s="41">
        <v>0</v>
      </c>
      <c r="H1668" s="41">
        <v>0</v>
      </c>
      <c r="I1668" s="41">
        <v>0</v>
      </c>
      <c r="J1668" s="41">
        <v>0</v>
      </c>
      <c r="K1668" s="41">
        <v>0</v>
      </c>
      <c r="L1668" s="41">
        <v>0</v>
      </c>
      <c r="M1668" s="41">
        <v>0</v>
      </c>
      <c r="N1668" s="41">
        <v>0</v>
      </c>
      <c r="O1668" s="41">
        <v>0</v>
      </c>
      <c r="P1668" s="50">
        <f t="shared" si="118"/>
        <v>0</v>
      </c>
    </row>
    <row r="1669" spans="1:16" hidden="1" x14ac:dyDescent="0.25">
      <c r="A1669" s="306">
        <f>IF(B1669=1,A1662,"")</f>
        <v>2047</v>
      </c>
      <c r="B1669" s="43">
        <f t="shared" si="117"/>
        <v>1</v>
      </c>
      <c r="C1669" s="169" t="str">
        <f>CAD!$D$13</f>
        <v>13º SALÁRIO</v>
      </c>
      <c r="D1669" s="41">
        <v>0</v>
      </c>
      <c r="E1669" s="41">
        <v>0</v>
      </c>
      <c r="F1669" s="41">
        <v>0</v>
      </c>
      <c r="G1669" s="41">
        <v>0</v>
      </c>
      <c r="H1669" s="41">
        <v>0</v>
      </c>
      <c r="I1669" s="41">
        <v>0</v>
      </c>
      <c r="J1669" s="41">
        <v>0</v>
      </c>
      <c r="K1669" s="41">
        <v>0</v>
      </c>
      <c r="L1669" s="41">
        <v>0</v>
      </c>
      <c r="M1669" s="41">
        <v>0</v>
      </c>
      <c r="N1669" s="41">
        <v>0</v>
      </c>
      <c r="O1669" s="41">
        <v>0</v>
      </c>
      <c r="P1669" s="50">
        <f t="shared" si="118"/>
        <v>0</v>
      </c>
    </row>
    <row r="1670" spans="1:16" hidden="1" x14ac:dyDescent="0.25">
      <c r="A1670" s="306">
        <f>IF(B1670=1,A1662,"")</f>
        <v>2047</v>
      </c>
      <c r="B1670" s="43">
        <f t="shared" si="117"/>
        <v>1</v>
      </c>
      <c r="C1670" s="169" t="str">
        <f>CAD!$D$14</f>
        <v>FÉRIAS</v>
      </c>
      <c r="D1670" s="41">
        <v>0</v>
      </c>
      <c r="E1670" s="41">
        <v>0</v>
      </c>
      <c r="F1670" s="41">
        <v>0</v>
      </c>
      <c r="G1670" s="41">
        <v>0</v>
      </c>
      <c r="H1670" s="41">
        <v>0</v>
      </c>
      <c r="I1670" s="41">
        <v>0</v>
      </c>
      <c r="J1670" s="41">
        <v>0</v>
      </c>
      <c r="K1670" s="41">
        <v>0</v>
      </c>
      <c r="L1670" s="41">
        <v>0</v>
      </c>
      <c r="M1670" s="41">
        <v>0</v>
      </c>
      <c r="N1670" s="41">
        <v>0</v>
      </c>
      <c r="O1670" s="41">
        <v>0</v>
      </c>
      <c r="P1670" s="50">
        <f t="shared" si="118"/>
        <v>0</v>
      </c>
    </row>
    <row r="1671" spans="1:16" hidden="1" x14ac:dyDescent="0.25">
      <c r="A1671" s="306">
        <f>IF(B1671=1,A1662,"")</f>
        <v>2047</v>
      </c>
      <c r="B1671" s="43">
        <f t="shared" si="117"/>
        <v>1</v>
      </c>
      <c r="C1671" s="169" t="str">
        <f>CAD!$D$15</f>
        <v>RENDIMENTOS</v>
      </c>
      <c r="D1671" s="41">
        <v>0</v>
      </c>
      <c r="E1671" s="41">
        <v>0</v>
      </c>
      <c r="F1671" s="41">
        <v>0</v>
      </c>
      <c r="G1671" s="41">
        <v>0</v>
      </c>
      <c r="H1671" s="41">
        <v>0</v>
      </c>
      <c r="I1671" s="41">
        <v>0</v>
      </c>
      <c r="J1671" s="41">
        <v>0</v>
      </c>
      <c r="K1671" s="41">
        <v>0</v>
      </c>
      <c r="L1671" s="41">
        <v>0</v>
      </c>
      <c r="M1671" s="41">
        <v>0</v>
      </c>
      <c r="N1671" s="41">
        <v>0</v>
      </c>
      <c r="O1671" s="41">
        <v>0</v>
      </c>
      <c r="P1671" s="50">
        <f t="shared" si="118"/>
        <v>0</v>
      </c>
    </row>
    <row r="1672" spans="1:16" hidden="1" x14ac:dyDescent="0.25">
      <c r="A1672" s="306" t="str">
        <f>IF(B1672=1,A1662,"")</f>
        <v/>
      </c>
      <c r="B1672" s="43" t="str">
        <f t="shared" si="117"/>
        <v/>
      </c>
      <c r="C1672" s="169">
        <f>CAD!$D$16</f>
        <v>0</v>
      </c>
      <c r="D1672" s="41">
        <v>0</v>
      </c>
      <c r="E1672" s="41">
        <v>0</v>
      </c>
      <c r="F1672" s="41">
        <v>0</v>
      </c>
      <c r="G1672" s="41">
        <v>0</v>
      </c>
      <c r="H1672" s="41">
        <v>0</v>
      </c>
      <c r="I1672" s="41">
        <v>0</v>
      </c>
      <c r="J1672" s="41">
        <v>0</v>
      </c>
      <c r="K1672" s="41">
        <v>0</v>
      </c>
      <c r="L1672" s="41">
        <v>0</v>
      </c>
      <c r="M1672" s="41">
        <v>0</v>
      </c>
      <c r="N1672" s="41">
        <v>0</v>
      </c>
      <c r="O1672" s="41">
        <v>0</v>
      </c>
      <c r="P1672" s="50">
        <f t="shared" si="118"/>
        <v>0</v>
      </c>
    </row>
    <row r="1673" spans="1:16" hidden="1" x14ac:dyDescent="0.25">
      <c r="A1673" s="306" t="str">
        <f>IF(B1673=1,A1662,"")</f>
        <v/>
      </c>
      <c r="B1673" s="43" t="str">
        <f t="shared" si="117"/>
        <v/>
      </c>
      <c r="C1673" s="169">
        <f>CAD!$D$17</f>
        <v>0</v>
      </c>
      <c r="D1673" s="41">
        <v>0</v>
      </c>
      <c r="E1673" s="41">
        <v>0</v>
      </c>
      <c r="F1673" s="41">
        <v>0</v>
      </c>
      <c r="G1673" s="41">
        <v>0</v>
      </c>
      <c r="H1673" s="41">
        <v>0</v>
      </c>
      <c r="I1673" s="41">
        <v>0</v>
      </c>
      <c r="J1673" s="41">
        <v>0</v>
      </c>
      <c r="K1673" s="41">
        <v>0</v>
      </c>
      <c r="L1673" s="41">
        <v>0</v>
      </c>
      <c r="M1673" s="41">
        <v>0</v>
      </c>
      <c r="N1673" s="41">
        <v>0</v>
      </c>
      <c r="O1673" s="41">
        <v>0</v>
      </c>
      <c r="P1673" s="50">
        <f t="shared" si="118"/>
        <v>0</v>
      </c>
    </row>
    <row r="1674" spans="1:16" hidden="1" x14ac:dyDescent="0.25">
      <c r="A1674" s="306" t="str">
        <f>IF(B1674=1,A1662,"")</f>
        <v/>
      </c>
      <c r="B1674" s="43" t="str">
        <f t="shared" si="117"/>
        <v/>
      </c>
      <c r="C1674" s="169">
        <f>CAD!$D$18</f>
        <v>0</v>
      </c>
      <c r="D1674" s="41">
        <v>0</v>
      </c>
      <c r="E1674" s="41">
        <v>0</v>
      </c>
      <c r="F1674" s="41">
        <v>0</v>
      </c>
      <c r="G1674" s="41">
        <v>0</v>
      </c>
      <c r="H1674" s="41">
        <v>0</v>
      </c>
      <c r="I1674" s="41">
        <v>0</v>
      </c>
      <c r="J1674" s="41">
        <v>0</v>
      </c>
      <c r="K1674" s="41">
        <v>0</v>
      </c>
      <c r="L1674" s="41">
        <v>0</v>
      </c>
      <c r="M1674" s="41">
        <v>0</v>
      </c>
      <c r="N1674" s="41">
        <v>0</v>
      </c>
      <c r="O1674" s="41">
        <v>0</v>
      </c>
      <c r="P1674" s="50">
        <f t="shared" si="118"/>
        <v>0</v>
      </c>
    </row>
    <row r="1675" spans="1:16" hidden="1" x14ac:dyDescent="0.25">
      <c r="A1675" s="306" t="str">
        <f>IF(B1675=1,A1662,"")</f>
        <v/>
      </c>
      <c r="B1675" s="43" t="str">
        <f t="shared" si="117"/>
        <v/>
      </c>
      <c r="C1675" s="169">
        <f>CAD!$D$19</f>
        <v>0</v>
      </c>
      <c r="D1675" s="41">
        <v>0</v>
      </c>
      <c r="E1675" s="41">
        <v>0</v>
      </c>
      <c r="F1675" s="41">
        <v>0</v>
      </c>
      <c r="G1675" s="41">
        <v>0</v>
      </c>
      <c r="H1675" s="41">
        <v>0</v>
      </c>
      <c r="I1675" s="41">
        <v>0</v>
      </c>
      <c r="J1675" s="41">
        <v>0</v>
      </c>
      <c r="K1675" s="41">
        <v>0</v>
      </c>
      <c r="L1675" s="41">
        <v>0</v>
      </c>
      <c r="M1675" s="41">
        <v>0</v>
      </c>
      <c r="N1675" s="41">
        <v>0</v>
      </c>
      <c r="O1675" s="41">
        <v>0</v>
      </c>
      <c r="P1675" s="50">
        <f t="shared" si="118"/>
        <v>0</v>
      </c>
    </row>
    <row r="1676" spans="1:16" hidden="1" x14ac:dyDescent="0.25">
      <c r="A1676" s="306" t="str">
        <f>IF(B1676=1,A1662,"")</f>
        <v/>
      </c>
      <c r="B1676" s="43" t="str">
        <f t="shared" si="117"/>
        <v/>
      </c>
      <c r="C1676" s="169">
        <f>CAD!$D$20</f>
        <v>0</v>
      </c>
      <c r="D1676" s="41">
        <v>0</v>
      </c>
      <c r="E1676" s="41">
        <v>0</v>
      </c>
      <c r="F1676" s="41">
        <v>0</v>
      </c>
      <c r="G1676" s="41">
        <v>0</v>
      </c>
      <c r="H1676" s="41">
        <v>0</v>
      </c>
      <c r="I1676" s="41">
        <v>0</v>
      </c>
      <c r="J1676" s="41">
        <v>0</v>
      </c>
      <c r="K1676" s="41">
        <v>0</v>
      </c>
      <c r="L1676" s="41">
        <v>0</v>
      </c>
      <c r="M1676" s="41">
        <v>0</v>
      </c>
      <c r="N1676" s="41">
        <v>0</v>
      </c>
      <c r="O1676" s="41">
        <v>0</v>
      </c>
      <c r="P1676" s="50">
        <f t="shared" si="118"/>
        <v>0</v>
      </c>
    </row>
    <row r="1677" spans="1:16" hidden="1" x14ac:dyDescent="0.25">
      <c r="A1677" s="306" t="str">
        <f>IF(B1677=1,A1662,"")</f>
        <v/>
      </c>
      <c r="B1677" s="43" t="str">
        <f t="shared" si="117"/>
        <v/>
      </c>
      <c r="C1677" s="169">
        <f>CAD!$D$21</f>
        <v>0</v>
      </c>
      <c r="D1677" s="41">
        <v>0</v>
      </c>
      <c r="E1677" s="41">
        <v>0</v>
      </c>
      <c r="F1677" s="41">
        <v>0</v>
      </c>
      <c r="G1677" s="41">
        <v>0</v>
      </c>
      <c r="H1677" s="41">
        <v>0</v>
      </c>
      <c r="I1677" s="41">
        <v>0</v>
      </c>
      <c r="J1677" s="41">
        <v>0</v>
      </c>
      <c r="K1677" s="41">
        <v>0</v>
      </c>
      <c r="L1677" s="41">
        <v>0</v>
      </c>
      <c r="M1677" s="41">
        <v>0</v>
      </c>
      <c r="N1677" s="41">
        <v>0</v>
      </c>
      <c r="O1677" s="41">
        <v>0</v>
      </c>
      <c r="P1677" s="50">
        <f t="shared" si="118"/>
        <v>0</v>
      </c>
    </row>
    <row r="1678" spans="1:16" hidden="1" x14ac:dyDescent="0.25">
      <c r="A1678" s="306" t="str">
        <f>IF(B1678=1,A1662,"")</f>
        <v/>
      </c>
      <c r="B1678" s="43" t="str">
        <f t="shared" si="117"/>
        <v/>
      </c>
      <c r="C1678" s="169">
        <f>CAD!$D$22</f>
        <v>0</v>
      </c>
      <c r="D1678" s="41">
        <v>0</v>
      </c>
      <c r="E1678" s="41">
        <v>0</v>
      </c>
      <c r="F1678" s="41">
        <v>0</v>
      </c>
      <c r="G1678" s="41">
        <v>0</v>
      </c>
      <c r="H1678" s="41">
        <v>0</v>
      </c>
      <c r="I1678" s="41">
        <v>0</v>
      </c>
      <c r="J1678" s="41">
        <v>0</v>
      </c>
      <c r="K1678" s="41">
        <v>0</v>
      </c>
      <c r="L1678" s="41">
        <v>0</v>
      </c>
      <c r="M1678" s="41">
        <v>0</v>
      </c>
      <c r="N1678" s="41">
        <v>0</v>
      </c>
      <c r="O1678" s="41">
        <v>0</v>
      </c>
      <c r="P1678" s="50">
        <f t="shared" si="118"/>
        <v>0</v>
      </c>
    </row>
    <row r="1679" spans="1:16" hidden="1" x14ac:dyDescent="0.25">
      <c r="A1679" s="306" t="str">
        <f>IF(B1679=1,A1662,"")</f>
        <v/>
      </c>
      <c r="B1679" s="43" t="str">
        <f t="shared" si="117"/>
        <v/>
      </c>
      <c r="C1679" s="169">
        <f>CAD!$D$23</f>
        <v>0</v>
      </c>
      <c r="D1679" s="41">
        <v>0</v>
      </c>
      <c r="E1679" s="41">
        <v>0</v>
      </c>
      <c r="F1679" s="41">
        <v>0</v>
      </c>
      <c r="G1679" s="41">
        <v>0</v>
      </c>
      <c r="H1679" s="41">
        <v>0</v>
      </c>
      <c r="I1679" s="41">
        <v>0</v>
      </c>
      <c r="J1679" s="41">
        <v>0</v>
      </c>
      <c r="K1679" s="41">
        <v>0</v>
      </c>
      <c r="L1679" s="41">
        <v>0</v>
      </c>
      <c r="M1679" s="41">
        <v>0</v>
      </c>
      <c r="N1679" s="41">
        <v>0</v>
      </c>
      <c r="O1679" s="41">
        <v>0</v>
      </c>
      <c r="P1679" s="50">
        <f t="shared" si="118"/>
        <v>0</v>
      </c>
    </row>
    <row r="1680" spans="1:16" hidden="1" x14ac:dyDescent="0.25">
      <c r="A1680" s="306" t="str">
        <f>IF(B1680=1,A1662,"")</f>
        <v/>
      </c>
      <c r="B1680" s="43" t="str">
        <f t="shared" si="117"/>
        <v/>
      </c>
      <c r="C1680" s="169">
        <f>CAD!$D$24</f>
        <v>0</v>
      </c>
      <c r="D1680" s="41">
        <v>0</v>
      </c>
      <c r="E1680" s="41">
        <v>0</v>
      </c>
      <c r="F1680" s="41">
        <v>0</v>
      </c>
      <c r="G1680" s="41">
        <v>0</v>
      </c>
      <c r="H1680" s="41">
        <v>0</v>
      </c>
      <c r="I1680" s="41">
        <v>0</v>
      </c>
      <c r="J1680" s="41">
        <v>0</v>
      </c>
      <c r="K1680" s="41">
        <v>0</v>
      </c>
      <c r="L1680" s="41">
        <v>0</v>
      </c>
      <c r="M1680" s="41">
        <v>0</v>
      </c>
      <c r="N1680" s="41">
        <v>0</v>
      </c>
      <c r="O1680" s="41">
        <v>0</v>
      </c>
      <c r="P1680" s="50">
        <f t="shared" si="118"/>
        <v>0</v>
      </c>
    </row>
    <row r="1681" spans="1:16" hidden="1" x14ac:dyDescent="0.25">
      <c r="A1681" s="306" t="str">
        <f>IF(B1681=1,A1662,"")</f>
        <v/>
      </c>
      <c r="B1681" s="43" t="str">
        <f t="shared" si="117"/>
        <v/>
      </c>
      <c r="C1681" s="169">
        <f>CAD!$D$25</f>
        <v>0</v>
      </c>
      <c r="D1681" s="41">
        <v>0</v>
      </c>
      <c r="E1681" s="41">
        <v>0</v>
      </c>
      <c r="F1681" s="41">
        <v>0</v>
      </c>
      <c r="G1681" s="41">
        <v>0</v>
      </c>
      <c r="H1681" s="41">
        <v>0</v>
      </c>
      <c r="I1681" s="41">
        <v>0</v>
      </c>
      <c r="J1681" s="41">
        <v>0</v>
      </c>
      <c r="K1681" s="41">
        <v>0</v>
      </c>
      <c r="L1681" s="41">
        <v>0</v>
      </c>
      <c r="M1681" s="41">
        <v>0</v>
      </c>
      <c r="N1681" s="41">
        <v>0</v>
      </c>
      <c r="O1681" s="41">
        <v>0</v>
      </c>
      <c r="P1681" s="50">
        <f t="shared" si="118"/>
        <v>0</v>
      </c>
    </row>
    <row r="1682" spans="1:16" hidden="1" x14ac:dyDescent="0.25">
      <c r="A1682" s="306" t="str">
        <f>IF(B1682=1,A1662,"")</f>
        <v/>
      </c>
      <c r="B1682" s="43" t="str">
        <f t="shared" si="117"/>
        <v/>
      </c>
      <c r="C1682" s="169">
        <f>CAD!$D$26</f>
        <v>0</v>
      </c>
      <c r="D1682" s="41">
        <v>0</v>
      </c>
      <c r="E1682" s="41">
        <v>0</v>
      </c>
      <c r="F1682" s="41">
        <v>0</v>
      </c>
      <c r="G1682" s="41">
        <v>0</v>
      </c>
      <c r="H1682" s="41">
        <v>0</v>
      </c>
      <c r="I1682" s="41">
        <v>0</v>
      </c>
      <c r="J1682" s="41">
        <v>0</v>
      </c>
      <c r="K1682" s="41">
        <v>0</v>
      </c>
      <c r="L1682" s="41">
        <v>0</v>
      </c>
      <c r="M1682" s="41">
        <v>0</v>
      </c>
      <c r="N1682" s="41">
        <v>0</v>
      </c>
      <c r="O1682" s="41">
        <v>0</v>
      </c>
      <c r="P1682" s="50">
        <f t="shared" si="118"/>
        <v>0</v>
      </c>
    </row>
    <row r="1683" spans="1:16" hidden="1" x14ac:dyDescent="0.25">
      <c r="A1683" s="306" t="str">
        <f>IF(B1683=1,A1662,"")</f>
        <v/>
      </c>
      <c r="B1683" s="43" t="str">
        <f t="shared" si="117"/>
        <v/>
      </c>
      <c r="C1683" s="169">
        <f>CAD!$D$27</f>
        <v>0</v>
      </c>
      <c r="D1683" s="41">
        <v>0</v>
      </c>
      <c r="E1683" s="41">
        <v>0</v>
      </c>
      <c r="F1683" s="41">
        <v>0</v>
      </c>
      <c r="G1683" s="41">
        <v>0</v>
      </c>
      <c r="H1683" s="41">
        <v>0</v>
      </c>
      <c r="I1683" s="41">
        <v>0</v>
      </c>
      <c r="J1683" s="41">
        <v>0</v>
      </c>
      <c r="K1683" s="41">
        <v>0</v>
      </c>
      <c r="L1683" s="41">
        <v>0</v>
      </c>
      <c r="M1683" s="41">
        <v>0</v>
      </c>
      <c r="N1683" s="41">
        <v>0</v>
      </c>
      <c r="O1683" s="41">
        <v>0</v>
      </c>
      <c r="P1683" s="50">
        <f t="shared" si="118"/>
        <v>0</v>
      </c>
    </row>
    <row r="1684" spans="1:16" hidden="1" x14ac:dyDescent="0.25">
      <c r="A1684" s="306" t="str">
        <f>IF(B1684=1,A1662,"")</f>
        <v/>
      </c>
      <c r="B1684" s="43" t="str">
        <f t="shared" si="117"/>
        <v/>
      </c>
      <c r="C1684" s="169">
        <f>CAD!$D$28</f>
        <v>0</v>
      </c>
      <c r="D1684" s="41">
        <v>0</v>
      </c>
      <c r="E1684" s="41">
        <v>0</v>
      </c>
      <c r="F1684" s="41">
        <v>0</v>
      </c>
      <c r="G1684" s="41">
        <v>0</v>
      </c>
      <c r="H1684" s="41">
        <v>0</v>
      </c>
      <c r="I1684" s="41">
        <v>0</v>
      </c>
      <c r="J1684" s="41">
        <v>0</v>
      </c>
      <c r="K1684" s="41">
        <v>0</v>
      </c>
      <c r="L1684" s="41">
        <v>0</v>
      </c>
      <c r="M1684" s="41">
        <v>0</v>
      </c>
      <c r="N1684" s="41">
        <v>0</v>
      </c>
      <c r="O1684" s="41">
        <v>0</v>
      </c>
      <c r="P1684" s="50">
        <f t="shared" si="118"/>
        <v>0</v>
      </c>
    </row>
    <row r="1685" spans="1:16" hidden="1" x14ac:dyDescent="0.25">
      <c r="A1685" s="306" t="str">
        <f>IF(B1685=1,A1662,"")</f>
        <v/>
      </c>
      <c r="B1685" s="43" t="str">
        <f t="shared" si="117"/>
        <v/>
      </c>
      <c r="C1685" s="169">
        <f>CAD!$D$29</f>
        <v>0</v>
      </c>
      <c r="D1685" s="41">
        <v>0</v>
      </c>
      <c r="E1685" s="41">
        <v>0</v>
      </c>
      <c r="F1685" s="41">
        <v>0</v>
      </c>
      <c r="G1685" s="41">
        <v>0</v>
      </c>
      <c r="H1685" s="41">
        <v>0</v>
      </c>
      <c r="I1685" s="41">
        <v>0</v>
      </c>
      <c r="J1685" s="41">
        <v>0</v>
      </c>
      <c r="K1685" s="41">
        <v>0</v>
      </c>
      <c r="L1685" s="41">
        <v>0</v>
      </c>
      <c r="M1685" s="41">
        <v>0</v>
      </c>
      <c r="N1685" s="41">
        <v>0</v>
      </c>
      <c r="O1685" s="41">
        <v>0</v>
      </c>
      <c r="P1685" s="50">
        <f t="shared" si="118"/>
        <v>0</v>
      </c>
    </row>
    <row r="1686" spans="1:16" hidden="1" x14ac:dyDescent="0.25">
      <c r="A1686" s="306" t="str">
        <f>IF(B1686=1,A1662,"")</f>
        <v/>
      </c>
      <c r="B1686" s="43" t="str">
        <f t="shared" si="117"/>
        <v/>
      </c>
      <c r="C1686" s="169">
        <f>CAD!$D$30</f>
        <v>0</v>
      </c>
      <c r="D1686" s="41">
        <v>0</v>
      </c>
      <c r="E1686" s="41">
        <v>0</v>
      </c>
      <c r="F1686" s="41">
        <v>0</v>
      </c>
      <c r="G1686" s="41">
        <v>0</v>
      </c>
      <c r="H1686" s="41">
        <v>0</v>
      </c>
      <c r="I1686" s="41">
        <v>0</v>
      </c>
      <c r="J1686" s="41">
        <v>0</v>
      </c>
      <c r="K1686" s="41">
        <v>0</v>
      </c>
      <c r="L1686" s="41">
        <v>0</v>
      </c>
      <c r="M1686" s="41">
        <v>0</v>
      </c>
      <c r="N1686" s="41">
        <v>0</v>
      </c>
      <c r="O1686" s="41">
        <v>0</v>
      </c>
      <c r="P1686" s="50">
        <f t="shared" si="118"/>
        <v>0</v>
      </c>
    </row>
    <row r="1687" spans="1:16" hidden="1" x14ac:dyDescent="0.25">
      <c r="A1687" s="306" t="str">
        <f>IF(B1687=1,A1662,"")</f>
        <v/>
      </c>
      <c r="B1687" s="43" t="str">
        <f t="shared" si="117"/>
        <v/>
      </c>
      <c r="C1687" s="169">
        <f>CAD!$D$31</f>
        <v>0</v>
      </c>
      <c r="D1687" s="41">
        <v>0</v>
      </c>
      <c r="E1687" s="41">
        <v>0</v>
      </c>
      <c r="F1687" s="41">
        <v>0</v>
      </c>
      <c r="G1687" s="41">
        <v>0</v>
      </c>
      <c r="H1687" s="41">
        <v>0</v>
      </c>
      <c r="I1687" s="41">
        <v>0</v>
      </c>
      <c r="J1687" s="41">
        <v>0</v>
      </c>
      <c r="K1687" s="41">
        <v>0</v>
      </c>
      <c r="L1687" s="41">
        <v>0</v>
      </c>
      <c r="M1687" s="41">
        <v>0</v>
      </c>
      <c r="N1687" s="41">
        <v>0</v>
      </c>
      <c r="O1687" s="41">
        <v>0</v>
      </c>
      <c r="P1687" s="50">
        <f t="shared" si="118"/>
        <v>0</v>
      </c>
    </row>
    <row r="1688" spans="1:16" hidden="1" x14ac:dyDescent="0.25">
      <c r="A1688" s="306" t="str">
        <f>IF(B1688=1,A1662,"")</f>
        <v/>
      </c>
      <c r="B1688" s="43" t="str">
        <f t="shared" si="117"/>
        <v/>
      </c>
      <c r="C1688" s="169">
        <f>CAD!$F$7</f>
        <v>0</v>
      </c>
      <c r="D1688" s="41">
        <v>0</v>
      </c>
      <c r="E1688" s="41">
        <v>0</v>
      </c>
      <c r="F1688" s="41">
        <v>0</v>
      </c>
      <c r="G1688" s="41">
        <v>0</v>
      </c>
      <c r="H1688" s="41">
        <v>0</v>
      </c>
      <c r="I1688" s="41">
        <v>0</v>
      </c>
      <c r="J1688" s="41">
        <v>0</v>
      </c>
      <c r="K1688" s="41">
        <v>0</v>
      </c>
      <c r="L1688" s="41">
        <v>0</v>
      </c>
      <c r="M1688" s="41">
        <v>0</v>
      </c>
      <c r="N1688" s="41">
        <v>0</v>
      </c>
      <c r="O1688" s="41">
        <v>0</v>
      </c>
      <c r="P1688" s="50">
        <f t="shared" si="118"/>
        <v>0</v>
      </c>
    </row>
    <row r="1689" spans="1:16" hidden="1" x14ac:dyDescent="0.25">
      <c r="A1689" s="306" t="str">
        <f>IF(B1689=1,A1662,"")</f>
        <v/>
      </c>
      <c r="B1689" s="43" t="str">
        <f t="shared" si="117"/>
        <v/>
      </c>
      <c r="C1689" s="169">
        <f>CAD!$F$8</f>
        <v>0</v>
      </c>
      <c r="D1689" s="41">
        <v>0</v>
      </c>
      <c r="E1689" s="41">
        <v>0</v>
      </c>
      <c r="F1689" s="41">
        <v>0</v>
      </c>
      <c r="G1689" s="41">
        <v>0</v>
      </c>
      <c r="H1689" s="41">
        <v>0</v>
      </c>
      <c r="I1689" s="41">
        <v>0</v>
      </c>
      <c r="J1689" s="41">
        <v>0</v>
      </c>
      <c r="K1689" s="41">
        <v>0</v>
      </c>
      <c r="L1689" s="41">
        <v>0</v>
      </c>
      <c r="M1689" s="41">
        <v>0</v>
      </c>
      <c r="N1689" s="41">
        <v>0</v>
      </c>
      <c r="O1689" s="41">
        <v>0</v>
      </c>
      <c r="P1689" s="50">
        <f t="shared" si="118"/>
        <v>0</v>
      </c>
    </row>
    <row r="1690" spans="1:16" hidden="1" x14ac:dyDescent="0.25">
      <c r="A1690" s="306" t="str">
        <f>IF(B1690=1,A1662,"")</f>
        <v/>
      </c>
      <c r="B1690" s="43" t="str">
        <f t="shared" si="117"/>
        <v/>
      </c>
      <c r="C1690" s="169">
        <f>CAD!$F$9</f>
        <v>0</v>
      </c>
      <c r="D1690" s="41">
        <v>0</v>
      </c>
      <c r="E1690" s="41">
        <v>0</v>
      </c>
      <c r="F1690" s="41">
        <v>0</v>
      </c>
      <c r="G1690" s="41">
        <v>0</v>
      </c>
      <c r="H1690" s="41">
        <v>0</v>
      </c>
      <c r="I1690" s="41">
        <v>0</v>
      </c>
      <c r="J1690" s="41">
        <v>0</v>
      </c>
      <c r="K1690" s="41">
        <v>0</v>
      </c>
      <c r="L1690" s="41">
        <v>0</v>
      </c>
      <c r="M1690" s="41">
        <v>0</v>
      </c>
      <c r="N1690" s="41">
        <v>0</v>
      </c>
      <c r="O1690" s="41">
        <v>0</v>
      </c>
      <c r="P1690" s="50">
        <f t="shared" si="118"/>
        <v>0</v>
      </c>
    </row>
    <row r="1691" spans="1:16" hidden="1" x14ac:dyDescent="0.25">
      <c r="A1691" s="306" t="str">
        <f>IF(B1691=1,A1662,"")</f>
        <v/>
      </c>
      <c r="B1691" s="43" t="str">
        <f t="shared" si="117"/>
        <v/>
      </c>
      <c r="C1691" s="169">
        <f>CAD!$F$10</f>
        <v>0</v>
      </c>
      <c r="D1691" s="41">
        <v>0</v>
      </c>
      <c r="E1691" s="41">
        <v>0</v>
      </c>
      <c r="F1691" s="41">
        <v>0</v>
      </c>
      <c r="G1691" s="41">
        <v>0</v>
      </c>
      <c r="H1691" s="41">
        <v>0</v>
      </c>
      <c r="I1691" s="41">
        <v>0</v>
      </c>
      <c r="J1691" s="41">
        <v>0</v>
      </c>
      <c r="K1691" s="41">
        <v>0</v>
      </c>
      <c r="L1691" s="41">
        <v>0</v>
      </c>
      <c r="M1691" s="41">
        <v>0</v>
      </c>
      <c r="N1691" s="41">
        <v>0</v>
      </c>
      <c r="O1691" s="41">
        <v>0</v>
      </c>
      <c r="P1691" s="50">
        <f t="shared" si="118"/>
        <v>0</v>
      </c>
    </row>
    <row r="1692" spans="1:16" hidden="1" x14ac:dyDescent="0.25">
      <c r="A1692" s="306" t="str">
        <f>IF(B1692=1,A1662,"")</f>
        <v/>
      </c>
      <c r="B1692" s="43" t="str">
        <f t="shared" si="117"/>
        <v/>
      </c>
      <c r="C1692" s="169">
        <f>CAD!$F$11</f>
        <v>0</v>
      </c>
      <c r="D1692" s="41">
        <v>0</v>
      </c>
      <c r="E1692" s="41">
        <v>0</v>
      </c>
      <c r="F1692" s="41">
        <v>0</v>
      </c>
      <c r="G1692" s="41">
        <v>0</v>
      </c>
      <c r="H1692" s="41">
        <v>0</v>
      </c>
      <c r="I1692" s="41">
        <v>0</v>
      </c>
      <c r="J1692" s="41">
        <v>0</v>
      </c>
      <c r="K1692" s="41">
        <v>0</v>
      </c>
      <c r="L1692" s="41">
        <v>0</v>
      </c>
      <c r="M1692" s="41">
        <v>0</v>
      </c>
      <c r="N1692" s="41">
        <v>0</v>
      </c>
      <c r="O1692" s="41">
        <v>0</v>
      </c>
      <c r="P1692" s="50">
        <f t="shared" si="118"/>
        <v>0</v>
      </c>
    </row>
    <row r="1693" spans="1:16" hidden="1" x14ac:dyDescent="0.25">
      <c r="A1693" s="306" t="str">
        <f>IF(B1693=1,A1662,"")</f>
        <v/>
      </c>
      <c r="B1693" s="43" t="str">
        <f t="shared" si="117"/>
        <v/>
      </c>
      <c r="C1693" s="169">
        <f>CAD!$F$12</f>
        <v>0</v>
      </c>
      <c r="D1693" s="41">
        <v>0</v>
      </c>
      <c r="E1693" s="41">
        <v>0</v>
      </c>
      <c r="F1693" s="41">
        <v>0</v>
      </c>
      <c r="G1693" s="41">
        <v>0</v>
      </c>
      <c r="H1693" s="41">
        <v>0</v>
      </c>
      <c r="I1693" s="41">
        <v>0</v>
      </c>
      <c r="J1693" s="41">
        <v>0</v>
      </c>
      <c r="K1693" s="41">
        <v>0</v>
      </c>
      <c r="L1693" s="41">
        <v>0</v>
      </c>
      <c r="M1693" s="41">
        <v>0</v>
      </c>
      <c r="N1693" s="41">
        <v>0</v>
      </c>
      <c r="O1693" s="41">
        <v>0</v>
      </c>
      <c r="P1693" s="50">
        <f t="shared" si="118"/>
        <v>0</v>
      </c>
    </row>
    <row r="1694" spans="1:16" hidden="1" x14ac:dyDescent="0.25">
      <c r="A1694" s="306" t="str">
        <f>IF(B1694=1,A1662,"")</f>
        <v/>
      </c>
      <c r="B1694" s="43" t="str">
        <f t="shared" si="117"/>
        <v/>
      </c>
      <c r="C1694" s="169">
        <f>CAD!$F$13</f>
        <v>0</v>
      </c>
      <c r="D1694" s="41">
        <v>0</v>
      </c>
      <c r="E1694" s="41">
        <v>0</v>
      </c>
      <c r="F1694" s="41">
        <v>0</v>
      </c>
      <c r="G1694" s="41">
        <v>0</v>
      </c>
      <c r="H1694" s="41">
        <v>0</v>
      </c>
      <c r="I1694" s="41">
        <v>0</v>
      </c>
      <c r="J1694" s="41">
        <v>0</v>
      </c>
      <c r="K1694" s="41">
        <v>0</v>
      </c>
      <c r="L1694" s="41">
        <v>0</v>
      </c>
      <c r="M1694" s="41">
        <v>0</v>
      </c>
      <c r="N1694" s="41">
        <v>0</v>
      </c>
      <c r="O1694" s="41">
        <v>0</v>
      </c>
      <c r="P1694" s="50">
        <f t="shared" si="118"/>
        <v>0</v>
      </c>
    </row>
    <row r="1695" spans="1:16" hidden="1" x14ac:dyDescent="0.25">
      <c r="A1695" s="306" t="str">
        <f>IF(B1695=1,A1662,"")</f>
        <v/>
      </c>
      <c r="B1695" s="43" t="str">
        <f t="shared" si="117"/>
        <v/>
      </c>
      <c r="C1695" s="169">
        <f>CAD!$F$14</f>
        <v>0</v>
      </c>
      <c r="D1695" s="41">
        <v>0</v>
      </c>
      <c r="E1695" s="41">
        <v>0</v>
      </c>
      <c r="F1695" s="41">
        <v>0</v>
      </c>
      <c r="G1695" s="41">
        <v>0</v>
      </c>
      <c r="H1695" s="41">
        <v>0</v>
      </c>
      <c r="I1695" s="41">
        <v>0</v>
      </c>
      <c r="J1695" s="41">
        <v>0</v>
      </c>
      <c r="K1695" s="41">
        <v>0</v>
      </c>
      <c r="L1695" s="41">
        <v>0</v>
      </c>
      <c r="M1695" s="41">
        <v>0</v>
      </c>
      <c r="N1695" s="41">
        <v>0</v>
      </c>
      <c r="O1695" s="41">
        <v>0</v>
      </c>
      <c r="P1695" s="50">
        <f t="shared" si="118"/>
        <v>0</v>
      </c>
    </row>
    <row r="1696" spans="1:16" hidden="1" x14ac:dyDescent="0.25">
      <c r="A1696" s="306" t="str">
        <f>IF(B1696=1,A1662,"")</f>
        <v/>
      </c>
      <c r="B1696" s="43" t="str">
        <f t="shared" si="117"/>
        <v/>
      </c>
      <c r="C1696" s="169">
        <f>CAD!$F$15</f>
        <v>0</v>
      </c>
      <c r="D1696" s="41">
        <v>0</v>
      </c>
      <c r="E1696" s="41">
        <v>0</v>
      </c>
      <c r="F1696" s="41">
        <v>0</v>
      </c>
      <c r="G1696" s="41">
        <v>0</v>
      </c>
      <c r="H1696" s="41">
        <v>0</v>
      </c>
      <c r="I1696" s="41">
        <v>0</v>
      </c>
      <c r="J1696" s="41">
        <v>0</v>
      </c>
      <c r="K1696" s="41">
        <v>0</v>
      </c>
      <c r="L1696" s="41">
        <v>0</v>
      </c>
      <c r="M1696" s="41">
        <v>0</v>
      </c>
      <c r="N1696" s="41">
        <v>0</v>
      </c>
      <c r="O1696" s="41">
        <v>0</v>
      </c>
      <c r="P1696" s="50">
        <f t="shared" si="118"/>
        <v>0</v>
      </c>
    </row>
    <row r="1697" spans="1:20" hidden="1" x14ac:dyDescent="0.25">
      <c r="A1697" s="306" t="str">
        <f>IF(B1697=1,A1662,"")</f>
        <v/>
      </c>
      <c r="B1697" s="43" t="str">
        <f t="shared" si="117"/>
        <v/>
      </c>
      <c r="C1697" s="169">
        <f>CAD!$F$16</f>
        <v>0</v>
      </c>
      <c r="D1697" s="41">
        <v>0</v>
      </c>
      <c r="E1697" s="41">
        <v>0</v>
      </c>
      <c r="F1697" s="41">
        <v>0</v>
      </c>
      <c r="G1697" s="41">
        <v>0</v>
      </c>
      <c r="H1697" s="41">
        <v>0</v>
      </c>
      <c r="I1697" s="41">
        <v>0</v>
      </c>
      <c r="J1697" s="41">
        <v>0</v>
      </c>
      <c r="K1697" s="41">
        <v>0</v>
      </c>
      <c r="L1697" s="41">
        <v>0</v>
      </c>
      <c r="M1697" s="41">
        <v>0</v>
      </c>
      <c r="N1697" s="41">
        <v>0</v>
      </c>
      <c r="O1697" s="41">
        <v>0</v>
      </c>
      <c r="P1697" s="50">
        <f t="shared" si="118"/>
        <v>0</v>
      </c>
    </row>
    <row r="1698" spans="1:20" hidden="1" x14ac:dyDescent="0.25">
      <c r="A1698" s="306" t="str">
        <f>IF(B1698=1,A1662,"")</f>
        <v/>
      </c>
      <c r="B1698" s="43" t="str">
        <f t="shared" si="117"/>
        <v/>
      </c>
      <c r="C1698" s="169">
        <f>CAD!$F$17</f>
        <v>0</v>
      </c>
      <c r="D1698" s="41">
        <v>0</v>
      </c>
      <c r="E1698" s="41">
        <v>0</v>
      </c>
      <c r="F1698" s="41">
        <v>0</v>
      </c>
      <c r="G1698" s="41">
        <v>0</v>
      </c>
      <c r="H1698" s="41">
        <v>0</v>
      </c>
      <c r="I1698" s="41">
        <v>0</v>
      </c>
      <c r="J1698" s="41">
        <v>0</v>
      </c>
      <c r="K1698" s="41">
        <v>0</v>
      </c>
      <c r="L1698" s="41">
        <v>0</v>
      </c>
      <c r="M1698" s="41">
        <v>0</v>
      </c>
      <c r="N1698" s="41">
        <v>0</v>
      </c>
      <c r="O1698" s="41">
        <v>0</v>
      </c>
      <c r="P1698" s="50">
        <f t="shared" si="118"/>
        <v>0</v>
      </c>
    </row>
    <row r="1699" spans="1:20" hidden="1" x14ac:dyDescent="0.25">
      <c r="A1699" s="306" t="str">
        <f>IF(B1699=1,A1662,"")</f>
        <v/>
      </c>
      <c r="B1699" s="43" t="str">
        <f t="shared" si="117"/>
        <v/>
      </c>
      <c r="C1699" s="169">
        <f>CAD!$F$18</f>
        <v>0</v>
      </c>
      <c r="D1699" s="41">
        <v>0</v>
      </c>
      <c r="E1699" s="41">
        <v>0</v>
      </c>
      <c r="F1699" s="41">
        <v>0</v>
      </c>
      <c r="G1699" s="41">
        <v>0</v>
      </c>
      <c r="H1699" s="41">
        <v>0</v>
      </c>
      <c r="I1699" s="41">
        <v>0</v>
      </c>
      <c r="J1699" s="41">
        <v>0</v>
      </c>
      <c r="K1699" s="41">
        <v>0</v>
      </c>
      <c r="L1699" s="41">
        <v>0</v>
      </c>
      <c r="M1699" s="41">
        <v>0</v>
      </c>
      <c r="N1699" s="41">
        <v>0</v>
      </c>
      <c r="O1699" s="41">
        <v>0</v>
      </c>
      <c r="P1699" s="50">
        <f t="shared" si="118"/>
        <v>0</v>
      </c>
    </row>
    <row r="1700" spans="1:20" hidden="1" x14ac:dyDescent="0.25">
      <c r="A1700" s="306" t="str">
        <f>IF(B1700=1,A1662,"")</f>
        <v/>
      </c>
      <c r="B1700" s="43" t="str">
        <f t="shared" si="117"/>
        <v/>
      </c>
      <c r="C1700" s="169">
        <f>CAD!$F$19</f>
        <v>0</v>
      </c>
      <c r="D1700" s="41">
        <v>0</v>
      </c>
      <c r="E1700" s="41">
        <v>0</v>
      </c>
      <c r="F1700" s="41">
        <v>0</v>
      </c>
      <c r="G1700" s="41">
        <v>0</v>
      </c>
      <c r="H1700" s="41">
        <v>0</v>
      </c>
      <c r="I1700" s="41">
        <v>0</v>
      </c>
      <c r="J1700" s="41">
        <v>0</v>
      </c>
      <c r="K1700" s="41">
        <v>0</v>
      </c>
      <c r="L1700" s="41">
        <v>0</v>
      </c>
      <c r="M1700" s="41">
        <v>0</v>
      </c>
      <c r="N1700" s="41">
        <v>0</v>
      </c>
      <c r="O1700" s="41">
        <v>0</v>
      </c>
      <c r="P1700" s="50">
        <f t="shared" si="118"/>
        <v>0</v>
      </c>
    </row>
    <row r="1701" spans="1:20" hidden="1" x14ac:dyDescent="0.25">
      <c r="A1701" s="306" t="str">
        <f>IF(B1701=1,A1662,"")</f>
        <v/>
      </c>
      <c r="B1701" s="43" t="str">
        <f t="shared" si="117"/>
        <v/>
      </c>
      <c r="C1701" s="169">
        <f>CAD!$F$20</f>
        <v>0</v>
      </c>
      <c r="D1701" s="41">
        <v>0</v>
      </c>
      <c r="E1701" s="41">
        <v>0</v>
      </c>
      <c r="F1701" s="41">
        <v>0</v>
      </c>
      <c r="G1701" s="41">
        <v>0</v>
      </c>
      <c r="H1701" s="41">
        <v>0</v>
      </c>
      <c r="I1701" s="41">
        <v>0</v>
      </c>
      <c r="J1701" s="41">
        <v>0</v>
      </c>
      <c r="K1701" s="41">
        <v>0</v>
      </c>
      <c r="L1701" s="41">
        <v>0</v>
      </c>
      <c r="M1701" s="41">
        <v>0</v>
      </c>
      <c r="N1701" s="41">
        <v>0</v>
      </c>
      <c r="O1701" s="41">
        <v>0</v>
      </c>
      <c r="P1701" s="50">
        <f t="shared" si="118"/>
        <v>0</v>
      </c>
    </row>
    <row r="1702" spans="1:20" hidden="1" x14ac:dyDescent="0.25">
      <c r="A1702" s="306" t="str">
        <f>IF(B1702=1,A1662,"")</f>
        <v/>
      </c>
      <c r="B1702" s="43" t="str">
        <f t="shared" si="117"/>
        <v/>
      </c>
      <c r="C1702" s="169">
        <f>CAD!$F$21</f>
        <v>0</v>
      </c>
      <c r="D1702" s="41">
        <v>0</v>
      </c>
      <c r="E1702" s="41">
        <v>0</v>
      </c>
      <c r="F1702" s="41">
        <v>0</v>
      </c>
      <c r="G1702" s="41">
        <v>0</v>
      </c>
      <c r="H1702" s="41">
        <v>0</v>
      </c>
      <c r="I1702" s="41">
        <v>0</v>
      </c>
      <c r="J1702" s="41">
        <v>0</v>
      </c>
      <c r="K1702" s="41">
        <v>0</v>
      </c>
      <c r="L1702" s="41">
        <v>0</v>
      </c>
      <c r="M1702" s="41">
        <v>0</v>
      </c>
      <c r="N1702" s="41">
        <v>0</v>
      </c>
      <c r="O1702" s="41">
        <v>0</v>
      </c>
      <c r="P1702" s="50">
        <f t="shared" si="118"/>
        <v>0</v>
      </c>
    </row>
    <row r="1703" spans="1:20" hidden="1" x14ac:dyDescent="0.25">
      <c r="A1703" s="306" t="str">
        <f>IF(B1703=1,A1662,"")</f>
        <v/>
      </c>
      <c r="B1703" s="43" t="str">
        <f t="shared" si="117"/>
        <v/>
      </c>
      <c r="C1703" s="169">
        <f>CAD!$F$22</f>
        <v>0</v>
      </c>
      <c r="D1703" s="41">
        <v>0</v>
      </c>
      <c r="E1703" s="41">
        <v>0</v>
      </c>
      <c r="F1703" s="41">
        <v>0</v>
      </c>
      <c r="G1703" s="41">
        <v>0</v>
      </c>
      <c r="H1703" s="41">
        <v>0</v>
      </c>
      <c r="I1703" s="41">
        <v>0</v>
      </c>
      <c r="J1703" s="41">
        <v>0</v>
      </c>
      <c r="K1703" s="41">
        <v>0</v>
      </c>
      <c r="L1703" s="41">
        <v>0</v>
      </c>
      <c r="M1703" s="41">
        <v>0</v>
      </c>
      <c r="N1703" s="41">
        <v>0</v>
      </c>
      <c r="O1703" s="41">
        <v>0</v>
      </c>
      <c r="P1703" s="50">
        <f t="shared" si="118"/>
        <v>0</v>
      </c>
    </row>
    <row r="1704" spans="1:20" hidden="1" x14ac:dyDescent="0.25">
      <c r="A1704" s="306" t="str">
        <f>IF(B1704=1,A1662,"")</f>
        <v/>
      </c>
      <c r="B1704" s="43" t="str">
        <f t="shared" si="117"/>
        <v/>
      </c>
      <c r="C1704" s="169">
        <f>CAD!$F$23</f>
        <v>0</v>
      </c>
      <c r="D1704" s="41">
        <v>0</v>
      </c>
      <c r="E1704" s="41">
        <v>0</v>
      </c>
      <c r="F1704" s="41">
        <v>0</v>
      </c>
      <c r="G1704" s="41">
        <v>0</v>
      </c>
      <c r="H1704" s="41">
        <v>0</v>
      </c>
      <c r="I1704" s="41">
        <v>0</v>
      </c>
      <c r="J1704" s="41">
        <v>0</v>
      </c>
      <c r="K1704" s="41">
        <v>0</v>
      </c>
      <c r="L1704" s="41">
        <v>0</v>
      </c>
      <c r="M1704" s="41">
        <v>0</v>
      </c>
      <c r="N1704" s="41">
        <v>0</v>
      </c>
      <c r="O1704" s="41">
        <v>0</v>
      </c>
      <c r="P1704" s="50">
        <f t="shared" si="118"/>
        <v>0</v>
      </c>
    </row>
    <row r="1705" spans="1:20" hidden="1" x14ac:dyDescent="0.25">
      <c r="A1705" s="306" t="str">
        <f>IF(B1705=1,A1662,"")</f>
        <v/>
      </c>
      <c r="B1705" s="43" t="str">
        <f t="shared" si="117"/>
        <v/>
      </c>
      <c r="C1705" s="169">
        <f>CAD!$F$24</f>
        <v>0</v>
      </c>
      <c r="D1705" s="41">
        <v>0</v>
      </c>
      <c r="E1705" s="41">
        <v>0</v>
      </c>
      <c r="F1705" s="41">
        <v>0</v>
      </c>
      <c r="G1705" s="41">
        <v>0</v>
      </c>
      <c r="H1705" s="41">
        <v>0</v>
      </c>
      <c r="I1705" s="41">
        <v>0</v>
      </c>
      <c r="J1705" s="41">
        <v>0</v>
      </c>
      <c r="K1705" s="41">
        <v>0</v>
      </c>
      <c r="L1705" s="41">
        <v>0</v>
      </c>
      <c r="M1705" s="41">
        <v>0</v>
      </c>
      <c r="N1705" s="41">
        <v>0</v>
      </c>
      <c r="O1705" s="41">
        <v>0</v>
      </c>
      <c r="P1705" s="50">
        <f t="shared" si="118"/>
        <v>0</v>
      </c>
    </row>
    <row r="1706" spans="1:20" hidden="1" x14ac:dyDescent="0.25">
      <c r="A1706" s="306" t="str">
        <f>IF(B1706=1,A1662,"")</f>
        <v/>
      </c>
      <c r="B1706" s="43" t="str">
        <f t="shared" si="117"/>
        <v/>
      </c>
      <c r="C1706" s="169">
        <f>CAD!$F$25</f>
        <v>0</v>
      </c>
      <c r="D1706" s="41">
        <v>0</v>
      </c>
      <c r="E1706" s="41">
        <v>0</v>
      </c>
      <c r="F1706" s="41">
        <v>0</v>
      </c>
      <c r="G1706" s="41">
        <v>0</v>
      </c>
      <c r="H1706" s="41">
        <v>0</v>
      </c>
      <c r="I1706" s="41">
        <v>0</v>
      </c>
      <c r="J1706" s="41">
        <v>0</v>
      </c>
      <c r="K1706" s="41">
        <v>0</v>
      </c>
      <c r="L1706" s="41">
        <v>0</v>
      </c>
      <c r="M1706" s="41">
        <v>0</v>
      </c>
      <c r="N1706" s="41">
        <v>0</v>
      </c>
      <c r="O1706" s="41">
        <v>0</v>
      </c>
      <c r="P1706" s="50">
        <f t="shared" si="118"/>
        <v>0</v>
      </c>
    </row>
    <row r="1707" spans="1:20" hidden="1" x14ac:dyDescent="0.25">
      <c r="A1707" s="306" t="str">
        <f>IF(B1707=1,A1662,"")</f>
        <v/>
      </c>
      <c r="B1707" s="43" t="str">
        <f t="shared" si="117"/>
        <v/>
      </c>
      <c r="C1707" s="169">
        <f>CAD!$F$26</f>
        <v>0</v>
      </c>
      <c r="D1707" s="41">
        <v>0</v>
      </c>
      <c r="E1707" s="41">
        <v>0</v>
      </c>
      <c r="F1707" s="41">
        <v>0</v>
      </c>
      <c r="G1707" s="41">
        <v>0</v>
      </c>
      <c r="H1707" s="41">
        <v>0</v>
      </c>
      <c r="I1707" s="41">
        <v>0</v>
      </c>
      <c r="J1707" s="41">
        <v>0</v>
      </c>
      <c r="K1707" s="41">
        <v>0</v>
      </c>
      <c r="L1707" s="41">
        <v>0</v>
      </c>
      <c r="M1707" s="41">
        <v>0</v>
      </c>
      <c r="N1707" s="41">
        <v>0</v>
      </c>
      <c r="O1707" s="41">
        <v>0</v>
      </c>
      <c r="P1707" s="50">
        <f t="shared" si="118"/>
        <v>0</v>
      </c>
    </row>
    <row r="1708" spans="1:20" hidden="1" x14ac:dyDescent="0.25">
      <c r="A1708" s="306" t="str">
        <f>IF(B1708=1,A1662,"")</f>
        <v/>
      </c>
      <c r="B1708" s="43" t="str">
        <f t="shared" si="117"/>
        <v/>
      </c>
      <c r="C1708" s="169">
        <f>CAD!$F$27</f>
        <v>0</v>
      </c>
      <c r="D1708" s="41">
        <v>0</v>
      </c>
      <c r="E1708" s="41">
        <v>0</v>
      </c>
      <c r="F1708" s="41">
        <v>0</v>
      </c>
      <c r="G1708" s="41">
        <v>0</v>
      </c>
      <c r="H1708" s="41">
        <v>0</v>
      </c>
      <c r="I1708" s="41">
        <v>0</v>
      </c>
      <c r="J1708" s="41">
        <v>0</v>
      </c>
      <c r="K1708" s="41">
        <v>0</v>
      </c>
      <c r="L1708" s="41">
        <v>0</v>
      </c>
      <c r="M1708" s="41">
        <v>0</v>
      </c>
      <c r="N1708" s="41">
        <v>0</v>
      </c>
      <c r="O1708" s="41">
        <v>0</v>
      </c>
      <c r="P1708" s="50">
        <f t="shared" si="118"/>
        <v>0</v>
      </c>
    </row>
    <row r="1709" spans="1:20" hidden="1" x14ac:dyDescent="0.25">
      <c r="A1709" s="306" t="str">
        <f>IF(B1709=1,A1662,"")</f>
        <v/>
      </c>
      <c r="B1709" s="43" t="str">
        <f t="shared" si="117"/>
        <v/>
      </c>
      <c r="C1709" s="169">
        <f>CAD!$F$28</f>
        <v>0</v>
      </c>
      <c r="D1709" s="41">
        <v>0</v>
      </c>
      <c r="E1709" s="41">
        <v>0</v>
      </c>
      <c r="F1709" s="41">
        <v>0</v>
      </c>
      <c r="G1709" s="41">
        <v>0</v>
      </c>
      <c r="H1709" s="41">
        <v>0</v>
      </c>
      <c r="I1709" s="41">
        <v>0</v>
      </c>
      <c r="J1709" s="41">
        <v>0</v>
      </c>
      <c r="K1709" s="41">
        <v>0</v>
      </c>
      <c r="L1709" s="41">
        <v>0</v>
      </c>
      <c r="M1709" s="41">
        <v>0</v>
      </c>
      <c r="N1709" s="41">
        <v>0</v>
      </c>
      <c r="O1709" s="41">
        <v>0</v>
      </c>
      <c r="P1709" s="50">
        <f t="shared" si="118"/>
        <v>0</v>
      </c>
    </row>
    <row r="1710" spans="1:20" hidden="1" x14ac:dyDescent="0.25">
      <c r="A1710" s="306" t="str">
        <f>IF(B1710=1,A1662,"")</f>
        <v/>
      </c>
      <c r="B1710" s="43" t="str">
        <f t="shared" si="117"/>
        <v/>
      </c>
      <c r="C1710" s="169">
        <f>CAD!$F$29</f>
        <v>0</v>
      </c>
      <c r="D1710" s="41">
        <v>0</v>
      </c>
      <c r="E1710" s="41">
        <v>0</v>
      </c>
      <c r="F1710" s="41">
        <v>0</v>
      </c>
      <c r="G1710" s="41">
        <v>0</v>
      </c>
      <c r="H1710" s="41">
        <v>0</v>
      </c>
      <c r="I1710" s="41">
        <v>0</v>
      </c>
      <c r="J1710" s="41">
        <v>0</v>
      </c>
      <c r="K1710" s="41">
        <v>0</v>
      </c>
      <c r="L1710" s="41">
        <v>0</v>
      </c>
      <c r="M1710" s="41">
        <v>0</v>
      </c>
      <c r="N1710" s="41">
        <v>0</v>
      </c>
      <c r="O1710" s="41">
        <v>0</v>
      </c>
      <c r="P1710" s="50">
        <f t="shared" si="118"/>
        <v>0</v>
      </c>
    </row>
    <row r="1711" spans="1:20" hidden="1" x14ac:dyDescent="0.25">
      <c r="A1711" s="306" t="str">
        <f>IF(B1711=1,A1662,"")</f>
        <v/>
      </c>
      <c r="B1711" s="43" t="str">
        <f t="shared" si="117"/>
        <v/>
      </c>
      <c r="C1711" s="169">
        <f>CAD!$F$30</f>
        <v>0</v>
      </c>
      <c r="D1711" s="41">
        <v>0</v>
      </c>
      <c r="E1711" s="41">
        <v>0</v>
      </c>
      <c r="F1711" s="41">
        <v>0</v>
      </c>
      <c r="G1711" s="41">
        <v>0</v>
      </c>
      <c r="H1711" s="41">
        <v>0</v>
      </c>
      <c r="I1711" s="41">
        <v>0</v>
      </c>
      <c r="J1711" s="41">
        <v>0</v>
      </c>
      <c r="K1711" s="41">
        <v>0</v>
      </c>
      <c r="L1711" s="41">
        <v>0</v>
      </c>
      <c r="M1711" s="41">
        <v>0</v>
      </c>
      <c r="N1711" s="41">
        <v>0</v>
      </c>
      <c r="O1711" s="41">
        <v>0</v>
      </c>
      <c r="P1711" s="50">
        <f t="shared" si="118"/>
        <v>0</v>
      </c>
    </row>
    <row r="1712" spans="1:20" hidden="1" x14ac:dyDescent="0.25">
      <c r="A1712" s="306" t="str">
        <f>IF(B1712=1,A1662,"")</f>
        <v/>
      </c>
      <c r="B1712" s="43" t="str">
        <f t="shared" si="117"/>
        <v/>
      </c>
      <c r="C1712" s="169">
        <f>CAD!$F$31</f>
        <v>0</v>
      </c>
      <c r="D1712" s="41">
        <v>0</v>
      </c>
      <c r="E1712" s="41">
        <v>0</v>
      </c>
      <c r="F1712" s="41">
        <v>0</v>
      </c>
      <c r="G1712" s="41">
        <v>0</v>
      </c>
      <c r="H1712" s="41">
        <v>0</v>
      </c>
      <c r="I1712" s="41">
        <v>0</v>
      </c>
      <c r="J1712" s="41">
        <v>0</v>
      </c>
      <c r="K1712" s="41">
        <v>0</v>
      </c>
      <c r="L1712" s="41">
        <v>0</v>
      </c>
      <c r="M1712" s="41">
        <v>0</v>
      </c>
      <c r="N1712" s="41">
        <v>0</v>
      </c>
      <c r="O1712" s="41">
        <v>0</v>
      </c>
      <c r="P1712" s="50">
        <f t="shared" si="118"/>
        <v>0</v>
      </c>
      <c r="T1712" s="9"/>
    </row>
    <row r="1713" spans="1:16" hidden="1" x14ac:dyDescent="0.25">
      <c r="A1713" s="306">
        <f>A1662</f>
        <v>2047</v>
      </c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84"/>
    </row>
    <row r="1714" spans="1:16" ht="15.75" hidden="1" thickBot="1" x14ac:dyDescent="0.3">
      <c r="A1714" s="306">
        <f>A1662</f>
        <v>2047</v>
      </c>
      <c r="C1714" s="170" t="s">
        <v>208</v>
      </c>
      <c r="D1714" s="171">
        <f>PREV_D!D1635</f>
        <v>0</v>
      </c>
      <c r="E1714" s="171">
        <f>PREV_D!E1635</f>
        <v>0</v>
      </c>
      <c r="F1714" s="171">
        <f>PREV_D!F1635</f>
        <v>0</v>
      </c>
      <c r="G1714" s="171">
        <f>PREV_D!G1635</f>
        <v>0</v>
      </c>
      <c r="H1714" s="171">
        <f>PREV_D!H1635</f>
        <v>0</v>
      </c>
      <c r="I1714" s="171">
        <f>PREV_D!I1635</f>
        <v>0</v>
      </c>
      <c r="J1714" s="171">
        <f>PREV_D!J1635</f>
        <v>0</v>
      </c>
      <c r="K1714" s="171">
        <f>PREV_D!K1635</f>
        <v>0</v>
      </c>
      <c r="L1714" s="171">
        <f>PREV_D!L1635</f>
        <v>0</v>
      </c>
      <c r="M1714" s="171">
        <f>PREV_D!M1635</f>
        <v>0</v>
      </c>
      <c r="N1714" s="171">
        <f>PREV_D!N1635</f>
        <v>0</v>
      </c>
      <c r="O1714" s="171">
        <f>PREV_D!O1635</f>
        <v>0</v>
      </c>
      <c r="P1714" s="172">
        <f>SUM(D1714:O1714)</f>
        <v>0</v>
      </c>
    </row>
    <row r="1715" spans="1:16" hidden="1" x14ac:dyDescent="0.25">
      <c r="A1715" s="306">
        <f>A1662</f>
        <v>2047</v>
      </c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84"/>
    </row>
    <row r="1716" spans="1:16" hidden="1" x14ac:dyDescent="0.25">
      <c r="A1716" s="306">
        <f>A1662</f>
        <v>2047</v>
      </c>
      <c r="C1716" s="173" t="s">
        <v>209</v>
      </c>
      <c r="D1716" s="174">
        <f>D1662-D1714</f>
        <v>0</v>
      </c>
      <c r="E1716" s="174">
        <f t="shared" ref="E1716:P1716" si="119">E1662-E1714</f>
        <v>0</v>
      </c>
      <c r="F1716" s="174">
        <f t="shared" si="119"/>
        <v>0</v>
      </c>
      <c r="G1716" s="174">
        <f t="shared" si="119"/>
        <v>0</v>
      </c>
      <c r="H1716" s="174">
        <f t="shared" si="119"/>
        <v>0</v>
      </c>
      <c r="I1716" s="174">
        <f t="shared" si="119"/>
        <v>0</v>
      </c>
      <c r="J1716" s="174">
        <f t="shared" si="119"/>
        <v>0</v>
      </c>
      <c r="K1716" s="174">
        <f t="shared" si="119"/>
        <v>0</v>
      </c>
      <c r="L1716" s="174">
        <f t="shared" si="119"/>
        <v>0</v>
      </c>
      <c r="M1716" s="174">
        <f t="shared" si="119"/>
        <v>0</v>
      </c>
      <c r="N1716" s="174">
        <f t="shared" si="119"/>
        <v>0</v>
      </c>
      <c r="O1716" s="174">
        <f t="shared" si="119"/>
        <v>0</v>
      </c>
      <c r="P1716" s="175">
        <f t="shared" si="119"/>
        <v>0</v>
      </c>
    </row>
    <row r="1717" spans="1:16" hidden="1" x14ac:dyDescent="0.25">
      <c r="A1717" s="306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 hidden="1" x14ac:dyDescent="0.25">
      <c r="A1718" s="306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 ht="15" hidden="1" customHeight="1" thickBot="1" x14ac:dyDescent="0.3">
      <c r="A1719" s="306">
        <f>A1662+1</f>
        <v>2048</v>
      </c>
      <c r="C1719" s="166" t="s">
        <v>207</v>
      </c>
      <c r="D1719" s="167">
        <f t="shared" ref="D1719:P1719" si="120">SUM(D1720:D1769)</f>
        <v>0</v>
      </c>
      <c r="E1719" s="167">
        <f t="shared" si="120"/>
        <v>0</v>
      </c>
      <c r="F1719" s="167">
        <f t="shared" si="120"/>
        <v>0</v>
      </c>
      <c r="G1719" s="167">
        <f t="shared" si="120"/>
        <v>0</v>
      </c>
      <c r="H1719" s="167">
        <f t="shared" si="120"/>
        <v>0</v>
      </c>
      <c r="I1719" s="167">
        <f t="shared" si="120"/>
        <v>0</v>
      </c>
      <c r="J1719" s="167">
        <f t="shared" si="120"/>
        <v>0</v>
      </c>
      <c r="K1719" s="167">
        <f t="shared" si="120"/>
        <v>0</v>
      </c>
      <c r="L1719" s="167">
        <f t="shared" si="120"/>
        <v>0</v>
      </c>
      <c r="M1719" s="167">
        <f t="shared" si="120"/>
        <v>0</v>
      </c>
      <c r="N1719" s="167">
        <f t="shared" si="120"/>
        <v>0</v>
      </c>
      <c r="O1719" s="167">
        <f t="shared" si="120"/>
        <v>0</v>
      </c>
      <c r="P1719" s="167">
        <f t="shared" si="120"/>
        <v>0</v>
      </c>
    </row>
    <row r="1720" spans="1:16" hidden="1" x14ac:dyDescent="0.25">
      <c r="A1720" s="306">
        <f>IF(B1720=1,A1719,"")</f>
        <v>2048</v>
      </c>
      <c r="B1720" s="43">
        <f>IF(C1720&lt;&gt;0,1,"")</f>
        <v>1</v>
      </c>
      <c r="C1720" s="168" t="str">
        <f>CAD!$D$7</f>
        <v>SALÁRIOS</v>
      </c>
      <c r="D1720" s="42">
        <v>0</v>
      </c>
      <c r="E1720" s="42">
        <v>0</v>
      </c>
      <c r="F1720" s="42">
        <v>0</v>
      </c>
      <c r="G1720" s="42">
        <v>0</v>
      </c>
      <c r="H1720" s="42">
        <v>0</v>
      </c>
      <c r="I1720" s="42">
        <v>0</v>
      </c>
      <c r="J1720" s="42">
        <v>0</v>
      </c>
      <c r="K1720" s="42">
        <v>0</v>
      </c>
      <c r="L1720" s="42">
        <v>0</v>
      </c>
      <c r="M1720" s="42">
        <v>0</v>
      </c>
      <c r="N1720" s="42">
        <v>0</v>
      </c>
      <c r="O1720" s="42">
        <v>0</v>
      </c>
      <c r="P1720" s="115">
        <f>SUM(D1720:O1720)</f>
        <v>0</v>
      </c>
    </row>
    <row r="1721" spans="1:16" hidden="1" x14ac:dyDescent="0.25">
      <c r="A1721" s="306">
        <f>IF(B1721=1,A1719,"")</f>
        <v>2048</v>
      </c>
      <c r="B1721" s="43">
        <f t="shared" ref="B1721:B1769" si="121">IF(C1721&lt;&gt;0,1,"")</f>
        <v>1</v>
      </c>
      <c r="C1721" s="168" t="str">
        <f>CAD!$D$8</f>
        <v>RELATÓRIOS</v>
      </c>
      <c r="D1721" s="42">
        <v>0</v>
      </c>
      <c r="E1721" s="42">
        <v>0</v>
      </c>
      <c r="F1721" s="42">
        <v>0</v>
      </c>
      <c r="G1721" s="42">
        <v>0</v>
      </c>
      <c r="H1721" s="42">
        <v>0</v>
      </c>
      <c r="I1721" s="42">
        <v>0</v>
      </c>
      <c r="J1721" s="42">
        <v>0</v>
      </c>
      <c r="K1721" s="42">
        <v>0</v>
      </c>
      <c r="L1721" s="42">
        <v>0</v>
      </c>
      <c r="M1721" s="42">
        <v>0</v>
      </c>
      <c r="N1721" s="42">
        <v>0</v>
      </c>
      <c r="O1721" s="42">
        <v>0</v>
      </c>
      <c r="P1721" s="50">
        <f t="shared" ref="P1721:P1769" si="122">SUM(D1721:O1721)</f>
        <v>0</v>
      </c>
    </row>
    <row r="1722" spans="1:16" hidden="1" x14ac:dyDescent="0.25">
      <c r="A1722" s="306">
        <f>IF(B1722=1,A1719,"")</f>
        <v>2048</v>
      </c>
      <c r="B1722" s="43">
        <f t="shared" si="121"/>
        <v>1</v>
      </c>
      <c r="C1722" s="169" t="str">
        <f>CAD!$D$9</f>
        <v>HORAS EXTRAS</v>
      </c>
      <c r="D1722" s="41">
        <v>0</v>
      </c>
      <c r="E1722" s="41">
        <v>0</v>
      </c>
      <c r="F1722" s="41">
        <v>0</v>
      </c>
      <c r="G1722" s="41">
        <v>0</v>
      </c>
      <c r="H1722" s="41">
        <v>0</v>
      </c>
      <c r="I1722" s="41">
        <v>0</v>
      </c>
      <c r="J1722" s="41">
        <v>0</v>
      </c>
      <c r="K1722" s="41">
        <v>0</v>
      </c>
      <c r="L1722" s="41">
        <v>0</v>
      </c>
      <c r="M1722" s="41">
        <v>0</v>
      </c>
      <c r="N1722" s="41">
        <v>0</v>
      </c>
      <c r="O1722" s="41">
        <v>0</v>
      </c>
      <c r="P1722" s="50">
        <f t="shared" si="122"/>
        <v>0</v>
      </c>
    </row>
    <row r="1723" spans="1:16" hidden="1" x14ac:dyDescent="0.25">
      <c r="A1723" s="306">
        <f>IF(B1723=1,A1719,"")</f>
        <v>2048</v>
      </c>
      <c r="B1723" s="43">
        <f t="shared" si="121"/>
        <v>1</v>
      </c>
      <c r="C1723" s="169" t="str">
        <f>CAD!$D$10</f>
        <v>OUTROS</v>
      </c>
      <c r="D1723" s="41">
        <v>0</v>
      </c>
      <c r="E1723" s="41">
        <v>0</v>
      </c>
      <c r="F1723" s="41">
        <v>0</v>
      </c>
      <c r="G1723" s="41">
        <v>0</v>
      </c>
      <c r="H1723" s="41">
        <v>0</v>
      </c>
      <c r="I1723" s="41">
        <v>0</v>
      </c>
      <c r="J1723" s="41">
        <v>0</v>
      </c>
      <c r="K1723" s="41">
        <v>0</v>
      </c>
      <c r="L1723" s="41">
        <v>0</v>
      </c>
      <c r="M1723" s="41">
        <v>0</v>
      </c>
      <c r="N1723" s="41">
        <v>0</v>
      </c>
      <c r="O1723" s="41">
        <v>0</v>
      </c>
      <c r="P1723" s="50">
        <f t="shared" si="122"/>
        <v>0</v>
      </c>
    </row>
    <row r="1724" spans="1:16" hidden="1" x14ac:dyDescent="0.25">
      <c r="A1724" s="306">
        <f>IF(B1724=1,A1719,"")</f>
        <v>2048</v>
      </c>
      <c r="B1724" s="43">
        <f t="shared" si="121"/>
        <v>1</v>
      </c>
      <c r="C1724" s="169" t="str">
        <f>CAD!$D$11</f>
        <v>ALUGUÉIS</v>
      </c>
      <c r="D1724" s="41">
        <v>0</v>
      </c>
      <c r="E1724" s="41">
        <v>0</v>
      </c>
      <c r="F1724" s="41">
        <v>0</v>
      </c>
      <c r="G1724" s="41">
        <v>0</v>
      </c>
      <c r="H1724" s="41">
        <v>0</v>
      </c>
      <c r="I1724" s="41">
        <v>0</v>
      </c>
      <c r="J1724" s="41">
        <v>0</v>
      </c>
      <c r="K1724" s="41">
        <v>0</v>
      </c>
      <c r="L1724" s="41">
        <v>0</v>
      </c>
      <c r="M1724" s="41">
        <v>0</v>
      </c>
      <c r="N1724" s="41">
        <v>0</v>
      </c>
      <c r="O1724" s="41">
        <v>0</v>
      </c>
      <c r="P1724" s="50">
        <f t="shared" si="122"/>
        <v>0</v>
      </c>
    </row>
    <row r="1725" spans="1:16" hidden="1" x14ac:dyDescent="0.25">
      <c r="A1725" s="306">
        <f>IF(B1725=1,A1719,"")</f>
        <v>2048</v>
      </c>
      <c r="B1725" s="43">
        <f t="shared" si="121"/>
        <v>1</v>
      </c>
      <c r="C1725" s="169" t="str">
        <f>CAD!$D$12</f>
        <v>VENDA DE IMÓVEIS</v>
      </c>
      <c r="D1725" s="41">
        <v>0</v>
      </c>
      <c r="E1725" s="41">
        <v>0</v>
      </c>
      <c r="F1725" s="41">
        <v>0</v>
      </c>
      <c r="G1725" s="41">
        <v>0</v>
      </c>
      <c r="H1725" s="41">
        <v>0</v>
      </c>
      <c r="I1725" s="41">
        <v>0</v>
      </c>
      <c r="J1725" s="41">
        <v>0</v>
      </c>
      <c r="K1725" s="41">
        <v>0</v>
      </c>
      <c r="L1725" s="41">
        <v>0</v>
      </c>
      <c r="M1725" s="41">
        <v>0</v>
      </c>
      <c r="N1725" s="41">
        <v>0</v>
      </c>
      <c r="O1725" s="41">
        <v>0</v>
      </c>
      <c r="P1725" s="50">
        <f t="shared" si="122"/>
        <v>0</v>
      </c>
    </row>
    <row r="1726" spans="1:16" hidden="1" x14ac:dyDescent="0.25">
      <c r="A1726" s="306">
        <f>IF(B1726=1,A1719,"")</f>
        <v>2048</v>
      </c>
      <c r="B1726" s="43">
        <f t="shared" si="121"/>
        <v>1</v>
      </c>
      <c r="C1726" s="169" t="str">
        <f>CAD!$D$13</f>
        <v>13º SALÁRIO</v>
      </c>
      <c r="D1726" s="41">
        <v>0</v>
      </c>
      <c r="E1726" s="41">
        <v>0</v>
      </c>
      <c r="F1726" s="41">
        <v>0</v>
      </c>
      <c r="G1726" s="41">
        <v>0</v>
      </c>
      <c r="H1726" s="41">
        <v>0</v>
      </c>
      <c r="I1726" s="41">
        <v>0</v>
      </c>
      <c r="J1726" s="41">
        <v>0</v>
      </c>
      <c r="K1726" s="41">
        <v>0</v>
      </c>
      <c r="L1726" s="41">
        <v>0</v>
      </c>
      <c r="M1726" s="41">
        <v>0</v>
      </c>
      <c r="N1726" s="41">
        <v>0</v>
      </c>
      <c r="O1726" s="41">
        <v>0</v>
      </c>
      <c r="P1726" s="50">
        <f t="shared" si="122"/>
        <v>0</v>
      </c>
    </row>
    <row r="1727" spans="1:16" hidden="1" x14ac:dyDescent="0.25">
      <c r="A1727" s="306">
        <f>IF(B1727=1,A1719,"")</f>
        <v>2048</v>
      </c>
      <c r="B1727" s="43">
        <f t="shared" si="121"/>
        <v>1</v>
      </c>
      <c r="C1727" s="169" t="str">
        <f>CAD!$D$14</f>
        <v>FÉRIAS</v>
      </c>
      <c r="D1727" s="41">
        <v>0</v>
      </c>
      <c r="E1727" s="41">
        <v>0</v>
      </c>
      <c r="F1727" s="41">
        <v>0</v>
      </c>
      <c r="G1727" s="41">
        <v>0</v>
      </c>
      <c r="H1727" s="41">
        <v>0</v>
      </c>
      <c r="I1727" s="41">
        <v>0</v>
      </c>
      <c r="J1727" s="41">
        <v>0</v>
      </c>
      <c r="K1727" s="41">
        <v>0</v>
      </c>
      <c r="L1727" s="41">
        <v>0</v>
      </c>
      <c r="M1727" s="41">
        <v>0</v>
      </c>
      <c r="N1727" s="41">
        <v>0</v>
      </c>
      <c r="O1727" s="41">
        <v>0</v>
      </c>
      <c r="P1727" s="50">
        <f t="shared" si="122"/>
        <v>0</v>
      </c>
    </row>
    <row r="1728" spans="1:16" hidden="1" x14ac:dyDescent="0.25">
      <c r="A1728" s="306">
        <f>IF(B1728=1,A1719,"")</f>
        <v>2048</v>
      </c>
      <c r="B1728" s="43">
        <f t="shared" si="121"/>
        <v>1</v>
      </c>
      <c r="C1728" s="169" t="str">
        <f>CAD!$D$15</f>
        <v>RENDIMENTOS</v>
      </c>
      <c r="D1728" s="41">
        <v>0</v>
      </c>
      <c r="E1728" s="41">
        <v>0</v>
      </c>
      <c r="F1728" s="41">
        <v>0</v>
      </c>
      <c r="G1728" s="41">
        <v>0</v>
      </c>
      <c r="H1728" s="41">
        <v>0</v>
      </c>
      <c r="I1728" s="41">
        <v>0</v>
      </c>
      <c r="J1728" s="41">
        <v>0</v>
      </c>
      <c r="K1728" s="41">
        <v>0</v>
      </c>
      <c r="L1728" s="41">
        <v>0</v>
      </c>
      <c r="M1728" s="41">
        <v>0</v>
      </c>
      <c r="N1728" s="41">
        <v>0</v>
      </c>
      <c r="O1728" s="41">
        <v>0</v>
      </c>
      <c r="P1728" s="50">
        <f t="shared" si="122"/>
        <v>0</v>
      </c>
    </row>
    <row r="1729" spans="1:16" hidden="1" x14ac:dyDescent="0.25">
      <c r="A1729" s="306" t="str">
        <f>IF(B1729=1,A1719,"")</f>
        <v/>
      </c>
      <c r="B1729" s="43" t="str">
        <f t="shared" si="121"/>
        <v/>
      </c>
      <c r="C1729" s="169">
        <f>CAD!$D$16</f>
        <v>0</v>
      </c>
      <c r="D1729" s="41">
        <v>0</v>
      </c>
      <c r="E1729" s="41">
        <v>0</v>
      </c>
      <c r="F1729" s="41">
        <v>0</v>
      </c>
      <c r="G1729" s="41">
        <v>0</v>
      </c>
      <c r="H1729" s="41">
        <v>0</v>
      </c>
      <c r="I1729" s="41">
        <v>0</v>
      </c>
      <c r="J1729" s="41">
        <v>0</v>
      </c>
      <c r="K1729" s="41">
        <v>0</v>
      </c>
      <c r="L1729" s="41">
        <v>0</v>
      </c>
      <c r="M1729" s="41">
        <v>0</v>
      </c>
      <c r="N1729" s="41">
        <v>0</v>
      </c>
      <c r="O1729" s="41">
        <v>0</v>
      </c>
      <c r="P1729" s="50">
        <f t="shared" si="122"/>
        <v>0</v>
      </c>
    </row>
    <row r="1730" spans="1:16" hidden="1" x14ac:dyDescent="0.25">
      <c r="A1730" s="306" t="str">
        <f>IF(B1730=1,A1719,"")</f>
        <v/>
      </c>
      <c r="B1730" s="43" t="str">
        <f t="shared" si="121"/>
        <v/>
      </c>
      <c r="C1730" s="169">
        <f>CAD!$D$17</f>
        <v>0</v>
      </c>
      <c r="D1730" s="41">
        <v>0</v>
      </c>
      <c r="E1730" s="41">
        <v>0</v>
      </c>
      <c r="F1730" s="41">
        <v>0</v>
      </c>
      <c r="G1730" s="41">
        <v>0</v>
      </c>
      <c r="H1730" s="41">
        <v>0</v>
      </c>
      <c r="I1730" s="41">
        <v>0</v>
      </c>
      <c r="J1730" s="41">
        <v>0</v>
      </c>
      <c r="K1730" s="41">
        <v>0</v>
      </c>
      <c r="L1730" s="41">
        <v>0</v>
      </c>
      <c r="M1730" s="41">
        <v>0</v>
      </c>
      <c r="N1730" s="41">
        <v>0</v>
      </c>
      <c r="O1730" s="41">
        <v>0</v>
      </c>
      <c r="P1730" s="50">
        <f t="shared" si="122"/>
        <v>0</v>
      </c>
    </row>
    <row r="1731" spans="1:16" hidden="1" x14ac:dyDescent="0.25">
      <c r="A1731" s="306" t="str">
        <f>IF(B1731=1,A1719,"")</f>
        <v/>
      </c>
      <c r="B1731" s="43" t="str">
        <f t="shared" si="121"/>
        <v/>
      </c>
      <c r="C1731" s="169">
        <f>CAD!$D$18</f>
        <v>0</v>
      </c>
      <c r="D1731" s="41">
        <v>0</v>
      </c>
      <c r="E1731" s="41">
        <v>0</v>
      </c>
      <c r="F1731" s="41">
        <v>0</v>
      </c>
      <c r="G1731" s="41">
        <v>0</v>
      </c>
      <c r="H1731" s="41">
        <v>0</v>
      </c>
      <c r="I1731" s="41">
        <v>0</v>
      </c>
      <c r="J1731" s="41">
        <v>0</v>
      </c>
      <c r="K1731" s="41">
        <v>0</v>
      </c>
      <c r="L1731" s="41">
        <v>0</v>
      </c>
      <c r="M1731" s="41">
        <v>0</v>
      </c>
      <c r="N1731" s="41">
        <v>0</v>
      </c>
      <c r="O1731" s="41">
        <v>0</v>
      </c>
      <c r="P1731" s="50">
        <f t="shared" si="122"/>
        <v>0</v>
      </c>
    </row>
    <row r="1732" spans="1:16" hidden="1" x14ac:dyDescent="0.25">
      <c r="A1732" s="306" t="str">
        <f>IF(B1732=1,A1719,"")</f>
        <v/>
      </c>
      <c r="B1732" s="43" t="str">
        <f t="shared" si="121"/>
        <v/>
      </c>
      <c r="C1732" s="169">
        <f>CAD!$D$19</f>
        <v>0</v>
      </c>
      <c r="D1732" s="41">
        <v>0</v>
      </c>
      <c r="E1732" s="41">
        <v>0</v>
      </c>
      <c r="F1732" s="41">
        <v>0</v>
      </c>
      <c r="G1732" s="41">
        <v>0</v>
      </c>
      <c r="H1732" s="41">
        <v>0</v>
      </c>
      <c r="I1732" s="41">
        <v>0</v>
      </c>
      <c r="J1732" s="41">
        <v>0</v>
      </c>
      <c r="K1732" s="41">
        <v>0</v>
      </c>
      <c r="L1732" s="41">
        <v>0</v>
      </c>
      <c r="M1732" s="41">
        <v>0</v>
      </c>
      <c r="N1732" s="41">
        <v>0</v>
      </c>
      <c r="O1732" s="41">
        <v>0</v>
      </c>
      <c r="P1732" s="50">
        <f t="shared" si="122"/>
        <v>0</v>
      </c>
    </row>
    <row r="1733" spans="1:16" hidden="1" x14ac:dyDescent="0.25">
      <c r="A1733" s="306" t="str">
        <f>IF(B1733=1,A1719,"")</f>
        <v/>
      </c>
      <c r="B1733" s="43" t="str">
        <f t="shared" si="121"/>
        <v/>
      </c>
      <c r="C1733" s="169">
        <f>CAD!$D$20</f>
        <v>0</v>
      </c>
      <c r="D1733" s="41">
        <v>0</v>
      </c>
      <c r="E1733" s="41">
        <v>0</v>
      </c>
      <c r="F1733" s="41">
        <v>0</v>
      </c>
      <c r="G1733" s="41">
        <v>0</v>
      </c>
      <c r="H1733" s="41">
        <v>0</v>
      </c>
      <c r="I1733" s="41">
        <v>0</v>
      </c>
      <c r="J1733" s="41">
        <v>0</v>
      </c>
      <c r="K1733" s="41">
        <v>0</v>
      </c>
      <c r="L1733" s="41">
        <v>0</v>
      </c>
      <c r="M1733" s="41">
        <v>0</v>
      </c>
      <c r="N1733" s="41">
        <v>0</v>
      </c>
      <c r="O1733" s="41">
        <v>0</v>
      </c>
      <c r="P1733" s="50">
        <f t="shared" si="122"/>
        <v>0</v>
      </c>
    </row>
    <row r="1734" spans="1:16" hidden="1" x14ac:dyDescent="0.25">
      <c r="A1734" s="306" t="str">
        <f>IF(B1734=1,A1719,"")</f>
        <v/>
      </c>
      <c r="B1734" s="43" t="str">
        <f t="shared" si="121"/>
        <v/>
      </c>
      <c r="C1734" s="169">
        <f>CAD!$D$21</f>
        <v>0</v>
      </c>
      <c r="D1734" s="41">
        <v>0</v>
      </c>
      <c r="E1734" s="41">
        <v>0</v>
      </c>
      <c r="F1734" s="41">
        <v>0</v>
      </c>
      <c r="G1734" s="41">
        <v>0</v>
      </c>
      <c r="H1734" s="41">
        <v>0</v>
      </c>
      <c r="I1734" s="41">
        <v>0</v>
      </c>
      <c r="J1734" s="41">
        <v>0</v>
      </c>
      <c r="K1734" s="41">
        <v>0</v>
      </c>
      <c r="L1734" s="41">
        <v>0</v>
      </c>
      <c r="M1734" s="41">
        <v>0</v>
      </c>
      <c r="N1734" s="41">
        <v>0</v>
      </c>
      <c r="O1734" s="41">
        <v>0</v>
      </c>
      <c r="P1734" s="50">
        <f t="shared" si="122"/>
        <v>0</v>
      </c>
    </row>
    <row r="1735" spans="1:16" hidden="1" x14ac:dyDescent="0.25">
      <c r="A1735" s="306" t="str">
        <f>IF(B1735=1,A1719,"")</f>
        <v/>
      </c>
      <c r="B1735" s="43" t="str">
        <f t="shared" si="121"/>
        <v/>
      </c>
      <c r="C1735" s="169">
        <f>CAD!$D$22</f>
        <v>0</v>
      </c>
      <c r="D1735" s="41">
        <v>0</v>
      </c>
      <c r="E1735" s="41">
        <v>0</v>
      </c>
      <c r="F1735" s="41">
        <v>0</v>
      </c>
      <c r="G1735" s="41">
        <v>0</v>
      </c>
      <c r="H1735" s="41">
        <v>0</v>
      </c>
      <c r="I1735" s="41">
        <v>0</v>
      </c>
      <c r="J1735" s="41">
        <v>0</v>
      </c>
      <c r="K1735" s="41">
        <v>0</v>
      </c>
      <c r="L1735" s="41">
        <v>0</v>
      </c>
      <c r="M1735" s="41">
        <v>0</v>
      </c>
      <c r="N1735" s="41">
        <v>0</v>
      </c>
      <c r="O1735" s="41">
        <v>0</v>
      </c>
      <c r="P1735" s="50">
        <f t="shared" si="122"/>
        <v>0</v>
      </c>
    </row>
    <row r="1736" spans="1:16" hidden="1" x14ac:dyDescent="0.25">
      <c r="A1736" s="306" t="str">
        <f>IF(B1736=1,A1719,"")</f>
        <v/>
      </c>
      <c r="B1736" s="43" t="str">
        <f t="shared" si="121"/>
        <v/>
      </c>
      <c r="C1736" s="169">
        <f>CAD!$D$23</f>
        <v>0</v>
      </c>
      <c r="D1736" s="41">
        <v>0</v>
      </c>
      <c r="E1736" s="41">
        <v>0</v>
      </c>
      <c r="F1736" s="41">
        <v>0</v>
      </c>
      <c r="G1736" s="41">
        <v>0</v>
      </c>
      <c r="H1736" s="41">
        <v>0</v>
      </c>
      <c r="I1736" s="41">
        <v>0</v>
      </c>
      <c r="J1736" s="41">
        <v>0</v>
      </c>
      <c r="K1736" s="41">
        <v>0</v>
      </c>
      <c r="L1736" s="41">
        <v>0</v>
      </c>
      <c r="M1736" s="41">
        <v>0</v>
      </c>
      <c r="N1736" s="41">
        <v>0</v>
      </c>
      <c r="O1736" s="41">
        <v>0</v>
      </c>
      <c r="P1736" s="50">
        <f t="shared" si="122"/>
        <v>0</v>
      </c>
    </row>
    <row r="1737" spans="1:16" hidden="1" x14ac:dyDescent="0.25">
      <c r="A1737" s="306" t="str">
        <f>IF(B1737=1,A1719,"")</f>
        <v/>
      </c>
      <c r="B1737" s="43" t="str">
        <f t="shared" si="121"/>
        <v/>
      </c>
      <c r="C1737" s="169">
        <f>CAD!$D$24</f>
        <v>0</v>
      </c>
      <c r="D1737" s="41">
        <v>0</v>
      </c>
      <c r="E1737" s="41">
        <v>0</v>
      </c>
      <c r="F1737" s="41">
        <v>0</v>
      </c>
      <c r="G1737" s="41">
        <v>0</v>
      </c>
      <c r="H1737" s="41">
        <v>0</v>
      </c>
      <c r="I1737" s="41">
        <v>0</v>
      </c>
      <c r="J1737" s="41">
        <v>0</v>
      </c>
      <c r="K1737" s="41">
        <v>0</v>
      </c>
      <c r="L1737" s="41">
        <v>0</v>
      </c>
      <c r="M1737" s="41">
        <v>0</v>
      </c>
      <c r="N1737" s="41">
        <v>0</v>
      </c>
      <c r="O1737" s="41">
        <v>0</v>
      </c>
      <c r="P1737" s="50">
        <f t="shared" si="122"/>
        <v>0</v>
      </c>
    </row>
    <row r="1738" spans="1:16" hidden="1" x14ac:dyDescent="0.25">
      <c r="A1738" s="306" t="str">
        <f>IF(B1738=1,A1719,"")</f>
        <v/>
      </c>
      <c r="B1738" s="43" t="str">
        <f t="shared" si="121"/>
        <v/>
      </c>
      <c r="C1738" s="169">
        <f>CAD!$D$25</f>
        <v>0</v>
      </c>
      <c r="D1738" s="41">
        <v>0</v>
      </c>
      <c r="E1738" s="41">
        <v>0</v>
      </c>
      <c r="F1738" s="41">
        <v>0</v>
      </c>
      <c r="G1738" s="41">
        <v>0</v>
      </c>
      <c r="H1738" s="41">
        <v>0</v>
      </c>
      <c r="I1738" s="41">
        <v>0</v>
      </c>
      <c r="J1738" s="41">
        <v>0</v>
      </c>
      <c r="K1738" s="41">
        <v>0</v>
      </c>
      <c r="L1738" s="41">
        <v>0</v>
      </c>
      <c r="M1738" s="41">
        <v>0</v>
      </c>
      <c r="N1738" s="41">
        <v>0</v>
      </c>
      <c r="O1738" s="41">
        <v>0</v>
      </c>
      <c r="P1738" s="50">
        <f t="shared" si="122"/>
        <v>0</v>
      </c>
    </row>
    <row r="1739" spans="1:16" hidden="1" x14ac:dyDescent="0.25">
      <c r="A1739" s="306" t="str">
        <f>IF(B1739=1,A1719,"")</f>
        <v/>
      </c>
      <c r="B1739" s="43" t="str">
        <f t="shared" si="121"/>
        <v/>
      </c>
      <c r="C1739" s="169">
        <f>CAD!$D$26</f>
        <v>0</v>
      </c>
      <c r="D1739" s="41">
        <v>0</v>
      </c>
      <c r="E1739" s="41">
        <v>0</v>
      </c>
      <c r="F1739" s="41">
        <v>0</v>
      </c>
      <c r="G1739" s="41">
        <v>0</v>
      </c>
      <c r="H1739" s="41">
        <v>0</v>
      </c>
      <c r="I1739" s="41">
        <v>0</v>
      </c>
      <c r="J1739" s="41">
        <v>0</v>
      </c>
      <c r="K1739" s="41">
        <v>0</v>
      </c>
      <c r="L1739" s="41">
        <v>0</v>
      </c>
      <c r="M1739" s="41">
        <v>0</v>
      </c>
      <c r="N1739" s="41">
        <v>0</v>
      </c>
      <c r="O1739" s="41">
        <v>0</v>
      </c>
      <c r="P1739" s="50">
        <f t="shared" si="122"/>
        <v>0</v>
      </c>
    </row>
    <row r="1740" spans="1:16" hidden="1" x14ac:dyDescent="0.25">
      <c r="A1740" s="306" t="str">
        <f>IF(B1740=1,A1719,"")</f>
        <v/>
      </c>
      <c r="B1740" s="43" t="str">
        <f t="shared" si="121"/>
        <v/>
      </c>
      <c r="C1740" s="169">
        <f>CAD!$D$27</f>
        <v>0</v>
      </c>
      <c r="D1740" s="41">
        <v>0</v>
      </c>
      <c r="E1740" s="41">
        <v>0</v>
      </c>
      <c r="F1740" s="41">
        <v>0</v>
      </c>
      <c r="G1740" s="41">
        <v>0</v>
      </c>
      <c r="H1740" s="41">
        <v>0</v>
      </c>
      <c r="I1740" s="41">
        <v>0</v>
      </c>
      <c r="J1740" s="41">
        <v>0</v>
      </c>
      <c r="K1740" s="41">
        <v>0</v>
      </c>
      <c r="L1740" s="41">
        <v>0</v>
      </c>
      <c r="M1740" s="41">
        <v>0</v>
      </c>
      <c r="N1740" s="41">
        <v>0</v>
      </c>
      <c r="O1740" s="41">
        <v>0</v>
      </c>
      <c r="P1740" s="50">
        <f t="shared" si="122"/>
        <v>0</v>
      </c>
    </row>
    <row r="1741" spans="1:16" hidden="1" x14ac:dyDescent="0.25">
      <c r="A1741" s="306" t="str">
        <f>IF(B1741=1,A1719,"")</f>
        <v/>
      </c>
      <c r="B1741" s="43" t="str">
        <f t="shared" si="121"/>
        <v/>
      </c>
      <c r="C1741" s="169">
        <f>CAD!$D$28</f>
        <v>0</v>
      </c>
      <c r="D1741" s="41">
        <v>0</v>
      </c>
      <c r="E1741" s="41">
        <v>0</v>
      </c>
      <c r="F1741" s="41">
        <v>0</v>
      </c>
      <c r="G1741" s="41">
        <v>0</v>
      </c>
      <c r="H1741" s="41">
        <v>0</v>
      </c>
      <c r="I1741" s="41">
        <v>0</v>
      </c>
      <c r="J1741" s="41">
        <v>0</v>
      </c>
      <c r="K1741" s="41">
        <v>0</v>
      </c>
      <c r="L1741" s="41">
        <v>0</v>
      </c>
      <c r="M1741" s="41">
        <v>0</v>
      </c>
      <c r="N1741" s="41">
        <v>0</v>
      </c>
      <c r="O1741" s="41">
        <v>0</v>
      </c>
      <c r="P1741" s="50">
        <f t="shared" si="122"/>
        <v>0</v>
      </c>
    </row>
    <row r="1742" spans="1:16" hidden="1" x14ac:dyDescent="0.25">
      <c r="A1742" s="306" t="str">
        <f>IF(B1742=1,A1719,"")</f>
        <v/>
      </c>
      <c r="B1742" s="43" t="str">
        <f t="shared" si="121"/>
        <v/>
      </c>
      <c r="C1742" s="169">
        <f>CAD!$D$29</f>
        <v>0</v>
      </c>
      <c r="D1742" s="41">
        <v>0</v>
      </c>
      <c r="E1742" s="41">
        <v>0</v>
      </c>
      <c r="F1742" s="41">
        <v>0</v>
      </c>
      <c r="G1742" s="41">
        <v>0</v>
      </c>
      <c r="H1742" s="41">
        <v>0</v>
      </c>
      <c r="I1742" s="41">
        <v>0</v>
      </c>
      <c r="J1742" s="41">
        <v>0</v>
      </c>
      <c r="K1742" s="41">
        <v>0</v>
      </c>
      <c r="L1742" s="41">
        <v>0</v>
      </c>
      <c r="M1742" s="41">
        <v>0</v>
      </c>
      <c r="N1742" s="41">
        <v>0</v>
      </c>
      <c r="O1742" s="41">
        <v>0</v>
      </c>
      <c r="P1742" s="50">
        <f t="shared" si="122"/>
        <v>0</v>
      </c>
    </row>
    <row r="1743" spans="1:16" hidden="1" x14ac:dyDescent="0.25">
      <c r="A1743" s="306" t="str">
        <f>IF(B1743=1,A1719,"")</f>
        <v/>
      </c>
      <c r="B1743" s="43" t="str">
        <f t="shared" si="121"/>
        <v/>
      </c>
      <c r="C1743" s="169">
        <f>CAD!$D$30</f>
        <v>0</v>
      </c>
      <c r="D1743" s="41">
        <v>0</v>
      </c>
      <c r="E1743" s="41">
        <v>0</v>
      </c>
      <c r="F1743" s="41">
        <v>0</v>
      </c>
      <c r="G1743" s="41">
        <v>0</v>
      </c>
      <c r="H1743" s="41">
        <v>0</v>
      </c>
      <c r="I1743" s="41">
        <v>0</v>
      </c>
      <c r="J1743" s="41">
        <v>0</v>
      </c>
      <c r="K1743" s="41">
        <v>0</v>
      </c>
      <c r="L1743" s="41">
        <v>0</v>
      </c>
      <c r="M1743" s="41">
        <v>0</v>
      </c>
      <c r="N1743" s="41">
        <v>0</v>
      </c>
      <c r="O1743" s="41">
        <v>0</v>
      </c>
      <c r="P1743" s="50">
        <f t="shared" si="122"/>
        <v>0</v>
      </c>
    </row>
    <row r="1744" spans="1:16" hidden="1" x14ac:dyDescent="0.25">
      <c r="A1744" s="306" t="str">
        <f>IF(B1744=1,A1719,"")</f>
        <v/>
      </c>
      <c r="B1744" s="43" t="str">
        <f t="shared" si="121"/>
        <v/>
      </c>
      <c r="C1744" s="169">
        <f>CAD!$D$31</f>
        <v>0</v>
      </c>
      <c r="D1744" s="41">
        <v>0</v>
      </c>
      <c r="E1744" s="41">
        <v>0</v>
      </c>
      <c r="F1744" s="41">
        <v>0</v>
      </c>
      <c r="G1744" s="41">
        <v>0</v>
      </c>
      <c r="H1744" s="41">
        <v>0</v>
      </c>
      <c r="I1744" s="41">
        <v>0</v>
      </c>
      <c r="J1744" s="41">
        <v>0</v>
      </c>
      <c r="K1744" s="41">
        <v>0</v>
      </c>
      <c r="L1744" s="41">
        <v>0</v>
      </c>
      <c r="M1744" s="41">
        <v>0</v>
      </c>
      <c r="N1744" s="41">
        <v>0</v>
      </c>
      <c r="O1744" s="41">
        <v>0</v>
      </c>
      <c r="P1744" s="50">
        <f t="shared" si="122"/>
        <v>0</v>
      </c>
    </row>
    <row r="1745" spans="1:16" hidden="1" x14ac:dyDescent="0.25">
      <c r="A1745" s="306" t="str">
        <f>IF(B1745=1,A1719,"")</f>
        <v/>
      </c>
      <c r="B1745" s="43" t="str">
        <f t="shared" si="121"/>
        <v/>
      </c>
      <c r="C1745" s="169">
        <f>CAD!$F$7</f>
        <v>0</v>
      </c>
      <c r="D1745" s="41">
        <v>0</v>
      </c>
      <c r="E1745" s="41">
        <v>0</v>
      </c>
      <c r="F1745" s="41">
        <v>0</v>
      </c>
      <c r="G1745" s="41">
        <v>0</v>
      </c>
      <c r="H1745" s="41">
        <v>0</v>
      </c>
      <c r="I1745" s="41">
        <v>0</v>
      </c>
      <c r="J1745" s="41">
        <v>0</v>
      </c>
      <c r="K1745" s="41">
        <v>0</v>
      </c>
      <c r="L1745" s="41">
        <v>0</v>
      </c>
      <c r="M1745" s="41">
        <v>0</v>
      </c>
      <c r="N1745" s="41">
        <v>0</v>
      </c>
      <c r="O1745" s="41">
        <v>0</v>
      </c>
      <c r="P1745" s="50">
        <f t="shared" si="122"/>
        <v>0</v>
      </c>
    </row>
    <row r="1746" spans="1:16" hidden="1" x14ac:dyDescent="0.25">
      <c r="A1746" s="306" t="str">
        <f>IF(B1746=1,A1719,"")</f>
        <v/>
      </c>
      <c r="B1746" s="43" t="str">
        <f t="shared" si="121"/>
        <v/>
      </c>
      <c r="C1746" s="169">
        <f>CAD!$F$8</f>
        <v>0</v>
      </c>
      <c r="D1746" s="41">
        <v>0</v>
      </c>
      <c r="E1746" s="41">
        <v>0</v>
      </c>
      <c r="F1746" s="41">
        <v>0</v>
      </c>
      <c r="G1746" s="41">
        <v>0</v>
      </c>
      <c r="H1746" s="41">
        <v>0</v>
      </c>
      <c r="I1746" s="41">
        <v>0</v>
      </c>
      <c r="J1746" s="41">
        <v>0</v>
      </c>
      <c r="K1746" s="41">
        <v>0</v>
      </c>
      <c r="L1746" s="41">
        <v>0</v>
      </c>
      <c r="M1746" s="41">
        <v>0</v>
      </c>
      <c r="N1746" s="41">
        <v>0</v>
      </c>
      <c r="O1746" s="41">
        <v>0</v>
      </c>
      <c r="P1746" s="50">
        <f t="shared" si="122"/>
        <v>0</v>
      </c>
    </row>
    <row r="1747" spans="1:16" hidden="1" x14ac:dyDescent="0.25">
      <c r="A1747" s="306" t="str">
        <f>IF(B1747=1,A1719,"")</f>
        <v/>
      </c>
      <c r="B1747" s="43" t="str">
        <f t="shared" si="121"/>
        <v/>
      </c>
      <c r="C1747" s="169">
        <f>CAD!$F$9</f>
        <v>0</v>
      </c>
      <c r="D1747" s="41">
        <v>0</v>
      </c>
      <c r="E1747" s="41">
        <v>0</v>
      </c>
      <c r="F1747" s="41">
        <v>0</v>
      </c>
      <c r="G1747" s="41">
        <v>0</v>
      </c>
      <c r="H1747" s="41">
        <v>0</v>
      </c>
      <c r="I1747" s="41">
        <v>0</v>
      </c>
      <c r="J1747" s="41">
        <v>0</v>
      </c>
      <c r="K1747" s="41">
        <v>0</v>
      </c>
      <c r="L1747" s="41">
        <v>0</v>
      </c>
      <c r="M1747" s="41">
        <v>0</v>
      </c>
      <c r="N1747" s="41">
        <v>0</v>
      </c>
      <c r="O1747" s="41">
        <v>0</v>
      </c>
      <c r="P1747" s="50">
        <f t="shared" si="122"/>
        <v>0</v>
      </c>
    </row>
    <row r="1748" spans="1:16" hidden="1" x14ac:dyDescent="0.25">
      <c r="A1748" s="306" t="str">
        <f>IF(B1748=1,A1719,"")</f>
        <v/>
      </c>
      <c r="B1748" s="43" t="str">
        <f t="shared" si="121"/>
        <v/>
      </c>
      <c r="C1748" s="169">
        <f>CAD!$F$10</f>
        <v>0</v>
      </c>
      <c r="D1748" s="41">
        <v>0</v>
      </c>
      <c r="E1748" s="41">
        <v>0</v>
      </c>
      <c r="F1748" s="41">
        <v>0</v>
      </c>
      <c r="G1748" s="41">
        <v>0</v>
      </c>
      <c r="H1748" s="41">
        <v>0</v>
      </c>
      <c r="I1748" s="41">
        <v>0</v>
      </c>
      <c r="J1748" s="41">
        <v>0</v>
      </c>
      <c r="K1748" s="41">
        <v>0</v>
      </c>
      <c r="L1748" s="41">
        <v>0</v>
      </c>
      <c r="M1748" s="41">
        <v>0</v>
      </c>
      <c r="N1748" s="41">
        <v>0</v>
      </c>
      <c r="O1748" s="41">
        <v>0</v>
      </c>
      <c r="P1748" s="50">
        <f t="shared" si="122"/>
        <v>0</v>
      </c>
    </row>
    <row r="1749" spans="1:16" hidden="1" x14ac:dyDescent="0.25">
      <c r="A1749" s="306" t="str">
        <f>IF(B1749=1,A1719,"")</f>
        <v/>
      </c>
      <c r="B1749" s="43" t="str">
        <f t="shared" si="121"/>
        <v/>
      </c>
      <c r="C1749" s="169">
        <f>CAD!$F$11</f>
        <v>0</v>
      </c>
      <c r="D1749" s="41">
        <v>0</v>
      </c>
      <c r="E1749" s="41">
        <v>0</v>
      </c>
      <c r="F1749" s="41">
        <v>0</v>
      </c>
      <c r="G1749" s="41">
        <v>0</v>
      </c>
      <c r="H1749" s="41">
        <v>0</v>
      </c>
      <c r="I1749" s="41">
        <v>0</v>
      </c>
      <c r="J1749" s="41">
        <v>0</v>
      </c>
      <c r="K1749" s="41">
        <v>0</v>
      </c>
      <c r="L1749" s="41">
        <v>0</v>
      </c>
      <c r="M1749" s="41">
        <v>0</v>
      </c>
      <c r="N1749" s="41">
        <v>0</v>
      </c>
      <c r="O1749" s="41">
        <v>0</v>
      </c>
      <c r="P1749" s="50">
        <f t="shared" si="122"/>
        <v>0</v>
      </c>
    </row>
    <row r="1750" spans="1:16" hidden="1" x14ac:dyDescent="0.25">
      <c r="A1750" s="306" t="str">
        <f>IF(B1750=1,A1719,"")</f>
        <v/>
      </c>
      <c r="B1750" s="43" t="str">
        <f t="shared" si="121"/>
        <v/>
      </c>
      <c r="C1750" s="169">
        <f>CAD!$F$12</f>
        <v>0</v>
      </c>
      <c r="D1750" s="41">
        <v>0</v>
      </c>
      <c r="E1750" s="41">
        <v>0</v>
      </c>
      <c r="F1750" s="41">
        <v>0</v>
      </c>
      <c r="G1750" s="41">
        <v>0</v>
      </c>
      <c r="H1750" s="41">
        <v>0</v>
      </c>
      <c r="I1750" s="41">
        <v>0</v>
      </c>
      <c r="J1750" s="41">
        <v>0</v>
      </c>
      <c r="K1750" s="41">
        <v>0</v>
      </c>
      <c r="L1750" s="41">
        <v>0</v>
      </c>
      <c r="M1750" s="41">
        <v>0</v>
      </c>
      <c r="N1750" s="41">
        <v>0</v>
      </c>
      <c r="O1750" s="41">
        <v>0</v>
      </c>
      <c r="P1750" s="50">
        <f t="shared" si="122"/>
        <v>0</v>
      </c>
    </row>
    <row r="1751" spans="1:16" hidden="1" x14ac:dyDescent="0.25">
      <c r="A1751" s="306" t="str">
        <f>IF(B1751=1,A1719,"")</f>
        <v/>
      </c>
      <c r="B1751" s="43" t="str">
        <f t="shared" si="121"/>
        <v/>
      </c>
      <c r="C1751" s="169">
        <f>CAD!$F$13</f>
        <v>0</v>
      </c>
      <c r="D1751" s="41">
        <v>0</v>
      </c>
      <c r="E1751" s="41">
        <v>0</v>
      </c>
      <c r="F1751" s="41">
        <v>0</v>
      </c>
      <c r="G1751" s="41">
        <v>0</v>
      </c>
      <c r="H1751" s="41">
        <v>0</v>
      </c>
      <c r="I1751" s="41">
        <v>0</v>
      </c>
      <c r="J1751" s="41">
        <v>0</v>
      </c>
      <c r="K1751" s="41">
        <v>0</v>
      </c>
      <c r="L1751" s="41">
        <v>0</v>
      </c>
      <c r="M1751" s="41">
        <v>0</v>
      </c>
      <c r="N1751" s="41">
        <v>0</v>
      </c>
      <c r="O1751" s="41">
        <v>0</v>
      </c>
      <c r="P1751" s="50">
        <f t="shared" si="122"/>
        <v>0</v>
      </c>
    </row>
    <row r="1752" spans="1:16" hidden="1" x14ac:dyDescent="0.25">
      <c r="A1752" s="306" t="str">
        <f>IF(B1752=1,A1719,"")</f>
        <v/>
      </c>
      <c r="B1752" s="43" t="str">
        <f t="shared" si="121"/>
        <v/>
      </c>
      <c r="C1752" s="169">
        <f>CAD!$F$14</f>
        <v>0</v>
      </c>
      <c r="D1752" s="41">
        <v>0</v>
      </c>
      <c r="E1752" s="41">
        <v>0</v>
      </c>
      <c r="F1752" s="41">
        <v>0</v>
      </c>
      <c r="G1752" s="41">
        <v>0</v>
      </c>
      <c r="H1752" s="41">
        <v>0</v>
      </c>
      <c r="I1752" s="41">
        <v>0</v>
      </c>
      <c r="J1752" s="41">
        <v>0</v>
      </c>
      <c r="K1752" s="41">
        <v>0</v>
      </c>
      <c r="L1752" s="41">
        <v>0</v>
      </c>
      <c r="M1752" s="41">
        <v>0</v>
      </c>
      <c r="N1752" s="41">
        <v>0</v>
      </c>
      <c r="O1752" s="41">
        <v>0</v>
      </c>
      <c r="P1752" s="50">
        <f t="shared" si="122"/>
        <v>0</v>
      </c>
    </row>
    <row r="1753" spans="1:16" hidden="1" x14ac:dyDescent="0.25">
      <c r="A1753" s="306" t="str">
        <f>IF(B1753=1,A1719,"")</f>
        <v/>
      </c>
      <c r="B1753" s="43" t="str">
        <f t="shared" si="121"/>
        <v/>
      </c>
      <c r="C1753" s="169">
        <f>CAD!$F$15</f>
        <v>0</v>
      </c>
      <c r="D1753" s="41">
        <v>0</v>
      </c>
      <c r="E1753" s="41">
        <v>0</v>
      </c>
      <c r="F1753" s="41">
        <v>0</v>
      </c>
      <c r="G1753" s="41">
        <v>0</v>
      </c>
      <c r="H1753" s="41">
        <v>0</v>
      </c>
      <c r="I1753" s="41">
        <v>0</v>
      </c>
      <c r="J1753" s="41">
        <v>0</v>
      </c>
      <c r="K1753" s="41">
        <v>0</v>
      </c>
      <c r="L1753" s="41">
        <v>0</v>
      </c>
      <c r="M1753" s="41">
        <v>0</v>
      </c>
      <c r="N1753" s="41">
        <v>0</v>
      </c>
      <c r="O1753" s="41">
        <v>0</v>
      </c>
      <c r="P1753" s="50">
        <f t="shared" si="122"/>
        <v>0</v>
      </c>
    </row>
    <row r="1754" spans="1:16" hidden="1" x14ac:dyDescent="0.25">
      <c r="A1754" s="306" t="str">
        <f>IF(B1754=1,A1719,"")</f>
        <v/>
      </c>
      <c r="B1754" s="43" t="str">
        <f t="shared" si="121"/>
        <v/>
      </c>
      <c r="C1754" s="169">
        <f>CAD!$F$16</f>
        <v>0</v>
      </c>
      <c r="D1754" s="41">
        <v>0</v>
      </c>
      <c r="E1754" s="41">
        <v>0</v>
      </c>
      <c r="F1754" s="41">
        <v>0</v>
      </c>
      <c r="G1754" s="41">
        <v>0</v>
      </c>
      <c r="H1754" s="41">
        <v>0</v>
      </c>
      <c r="I1754" s="41">
        <v>0</v>
      </c>
      <c r="J1754" s="41">
        <v>0</v>
      </c>
      <c r="K1754" s="41">
        <v>0</v>
      </c>
      <c r="L1754" s="41">
        <v>0</v>
      </c>
      <c r="M1754" s="41">
        <v>0</v>
      </c>
      <c r="N1754" s="41">
        <v>0</v>
      </c>
      <c r="O1754" s="41">
        <v>0</v>
      </c>
      <c r="P1754" s="50">
        <f t="shared" si="122"/>
        <v>0</v>
      </c>
    </row>
    <row r="1755" spans="1:16" hidden="1" x14ac:dyDescent="0.25">
      <c r="A1755" s="306" t="str">
        <f>IF(B1755=1,A1719,"")</f>
        <v/>
      </c>
      <c r="B1755" s="43" t="str">
        <f t="shared" si="121"/>
        <v/>
      </c>
      <c r="C1755" s="169">
        <f>CAD!$F$17</f>
        <v>0</v>
      </c>
      <c r="D1755" s="41">
        <v>0</v>
      </c>
      <c r="E1755" s="41">
        <v>0</v>
      </c>
      <c r="F1755" s="41">
        <v>0</v>
      </c>
      <c r="G1755" s="41">
        <v>0</v>
      </c>
      <c r="H1755" s="41">
        <v>0</v>
      </c>
      <c r="I1755" s="41">
        <v>0</v>
      </c>
      <c r="J1755" s="41">
        <v>0</v>
      </c>
      <c r="K1755" s="41">
        <v>0</v>
      </c>
      <c r="L1755" s="41">
        <v>0</v>
      </c>
      <c r="M1755" s="41">
        <v>0</v>
      </c>
      <c r="N1755" s="41">
        <v>0</v>
      </c>
      <c r="O1755" s="41">
        <v>0</v>
      </c>
      <c r="P1755" s="50">
        <f t="shared" si="122"/>
        <v>0</v>
      </c>
    </row>
    <row r="1756" spans="1:16" hidden="1" x14ac:dyDescent="0.25">
      <c r="A1756" s="306" t="str">
        <f>IF(B1756=1,A1719,"")</f>
        <v/>
      </c>
      <c r="B1756" s="43" t="str">
        <f t="shared" si="121"/>
        <v/>
      </c>
      <c r="C1756" s="169">
        <f>CAD!$F$18</f>
        <v>0</v>
      </c>
      <c r="D1756" s="41">
        <v>0</v>
      </c>
      <c r="E1756" s="41">
        <v>0</v>
      </c>
      <c r="F1756" s="41">
        <v>0</v>
      </c>
      <c r="G1756" s="41">
        <v>0</v>
      </c>
      <c r="H1756" s="41">
        <v>0</v>
      </c>
      <c r="I1756" s="41">
        <v>0</v>
      </c>
      <c r="J1756" s="41">
        <v>0</v>
      </c>
      <c r="K1756" s="41">
        <v>0</v>
      </c>
      <c r="L1756" s="41">
        <v>0</v>
      </c>
      <c r="M1756" s="41">
        <v>0</v>
      </c>
      <c r="N1756" s="41">
        <v>0</v>
      </c>
      <c r="O1756" s="41">
        <v>0</v>
      </c>
      <c r="P1756" s="50">
        <f t="shared" si="122"/>
        <v>0</v>
      </c>
    </row>
    <row r="1757" spans="1:16" hidden="1" x14ac:dyDescent="0.25">
      <c r="A1757" s="306" t="str">
        <f>IF(B1757=1,A1719,"")</f>
        <v/>
      </c>
      <c r="B1757" s="43" t="str">
        <f t="shared" si="121"/>
        <v/>
      </c>
      <c r="C1757" s="169">
        <f>CAD!$F$19</f>
        <v>0</v>
      </c>
      <c r="D1757" s="41">
        <v>0</v>
      </c>
      <c r="E1757" s="41">
        <v>0</v>
      </c>
      <c r="F1757" s="41">
        <v>0</v>
      </c>
      <c r="G1757" s="41">
        <v>0</v>
      </c>
      <c r="H1757" s="41">
        <v>0</v>
      </c>
      <c r="I1757" s="41">
        <v>0</v>
      </c>
      <c r="J1757" s="41">
        <v>0</v>
      </c>
      <c r="K1757" s="41">
        <v>0</v>
      </c>
      <c r="L1757" s="41">
        <v>0</v>
      </c>
      <c r="M1757" s="41">
        <v>0</v>
      </c>
      <c r="N1757" s="41">
        <v>0</v>
      </c>
      <c r="O1757" s="41">
        <v>0</v>
      </c>
      <c r="P1757" s="50">
        <f t="shared" si="122"/>
        <v>0</v>
      </c>
    </row>
    <row r="1758" spans="1:16" hidden="1" x14ac:dyDescent="0.25">
      <c r="A1758" s="306" t="str">
        <f>IF(B1758=1,A1719,"")</f>
        <v/>
      </c>
      <c r="B1758" s="43" t="str">
        <f t="shared" si="121"/>
        <v/>
      </c>
      <c r="C1758" s="169">
        <f>CAD!$F$20</f>
        <v>0</v>
      </c>
      <c r="D1758" s="41">
        <v>0</v>
      </c>
      <c r="E1758" s="41">
        <v>0</v>
      </c>
      <c r="F1758" s="41">
        <v>0</v>
      </c>
      <c r="G1758" s="41">
        <v>0</v>
      </c>
      <c r="H1758" s="41">
        <v>0</v>
      </c>
      <c r="I1758" s="41">
        <v>0</v>
      </c>
      <c r="J1758" s="41">
        <v>0</v>
      </c>
      <c r="K1758" s="41">
        <v>0</v>
      </c>
      <c r="L1758" s="41">
        <v>0</v>
      </c>
      <c r="M1758" s="41">
        <v>0</v>
      </c>
      <c r="N1758" s="41">
        <v>0</v>
      </c>
      <c r="O1758" s="41">
        <v>0</v>
      </c>
      <c r="P1758" s="50">
        <f t="shared" si="122"/>
        <v>0</v>
      </c>
    </row>
    <row r="1759" spans="1:16" hidden="1" x14ac:dyDescent="0.25">
      <c r="A1759" s="306" t="str">
        <f>IF(B1759=1,A1719,"")</f>
        <v/>
      </c>
      <c r="B1759" s="43" t="str">
        <f t="shared" si="121"/>
        <v/>
      </c>
      <c r="C1759" s="169">
        <f>CAD!$F$21</f>
        <v>0</v>
      </c>
      <c r="D1759" s="41">
        <v>0</v>
      </c>
      <c r="E1759" s="41">
        <v>0</v>
      </c>
      <c r="F1759" s="41">
        <v>0</v>
      </c>
      <c r="G1759" s="41">
        <v>0</v>
      </c>
      <c r="H1759" s="41">
        <v>0</v>
      </c>
      <c r="I1759" s="41">
        <v>0</v>
      </c>
      <c r="J1759" s="41">
        <v>0</v>
      </c>
      <c r="K1759" s="41">
        <v>0</v>
      </c>
      <c r="L1759" s="41">
        <v>0</v>
      </c>
      <c r="M1759" s="41">
        <v>0</v>
      </c>
      <c r="N1759" s="41">
        <v>0</v>
      </c>
      <c r="O1759" s="41">
        <v>0</v>
      </c>
      <c r="P1759" s="50">
        <f t="shared" si="122"/>
        <v>0</v>
      </c>
    </row>
    <row r="1760" spans="1:16" hidden="1" x14ac:dyDescent="0.25">
      <c r="A1760" s="306" t="str">
        <f>IF(B1760=1,A1719,"")</f>
        <v/>
      </c>
      <c r="B1760" s="43" t="str">
        <f t="shared" si="121"/>
        <v/>
      </c>
      <c r="C1760" s="169">
        <f>CAD!$F$22</f>
        <v>0</v>
      </c>
      <c r="D1760" s="41">
        <v>0</v>
      </c>
      <c r="E1760" s="41">
        <v>0</v>
      </c>
      <c r="F1760" s="41">
        <v>0</v>
      </c>
      <c r="G1760" s="41">
        <v>0</v>
      </c>
      <c r="H1760" s="41">
        <v>0</v>
      </c>
      <c r="I1760" s="41">
        <v>0</v>
      </c>
      <c r="J1760" s="41">
        <v>0</v>
      </c>
      <c r="K1760" s="41">
        <v>0</v>
      </c>
      <c r="L1760" s="41">
        <v>0</v>
      </c>
      <c r="M1760" s="41">
        <v>0</v>
      </c>
      <c r="N1760" s="41">
        <v>0</v>
      </c>
      <c r="O1760" s="41">
        <v>0</v>
      </c>
      <c r="P1760" s="50">
        <f t="shared" si="122"/>
        <v>0</v>
      </c>
    </row>
    <row r="1761" spans="1:20" hidden="1" x14ac:dyDescent="0.25">
      <c r="A1761" s="306" t="str">
        <f>IF(B1761=1,A1719,"")</f>
        <v/>
      </c>
      <c r="B1761" s="43" t="str">
        <f t="shared" si="121"/>
        <v/>
      </c>
      <c r="C1761" s="169">
        <f>CAD!$F$23</f>
        <v>0</v>
      </c>
      <c r="D1761" s="41">
        <v>0</v>
      </c>
      <c r="E1761" s="41">
        <v>0</v>
      </c>
      <c r="F1761" s="41">
        <v>0</v>
      </c>
      <c r="G1761" s="41">
        <v>0</v>
      </c>
      <c r="H1761" s="41">
        <v>0</v>
      </c>
      <c r="I1761" s="41">
        <v>0</v>
      </c>
      <c r="J1761" s="41">
        <v>0</v>
      </c>
      <c r="K1761" s="41">
        <v>0</v>
      </c>
      <c r="L1761" s="41">
        <v>0</v>
      </c>
      <c r="M1761" s="41">
        <v>0</v>
      </c>
      <c r="N1761" s="41">
        <v>0</v>
      </c>
      <c r="O1761" s="41">
        <v>0</v>
      </c>
      <c r="P1761" s="50">
        <f t="shared" si="122"/>
        <v>0</v>
      </c>
    </row>
    <row r="1762" spans="1:20" hidden="1" x14ac:dyDescent="0.25">
      <c r="A1762" s="306" t="str">
        <f>IF(B1762=1,A1719,"")</f>
        <v/>
      </c>
      <c r="B1762" s="43" t="str">
        <f t="shared" si="121"/>
        <v/>
      </c>
      <c r="C1762" s="169">
        <f>CAD!$F$24</f>
        <v>0</v>
      </c>
      <c r="D1762" s="41">
        <v>0</v>
      </c>
      <c r="E1762" s="41">
        <v>0</v>
      </c>
      <c r="F1762" s="41">
        <v>0</v>
      </c>
      <c r="G1762" s="41">
        <v>0</v>
      </c>
      <c r="H1762" s="41">
        <v>0</v>
      </c>
      <c r="I1762" s="41">
        <v>0</v>
      </c>
      <c r="J1762" s="41">
        <v>0</v>
      </c>
      <c r="K1762" s="41">
        <v>0</v>
      </c>
      <c r="L1762" s="41">
        <v>0</v>
      </c>
      <c r="M1762" s="41">
        <v>0</v>
      </c>
      <c r="N1762" s="41">
        <v>0</v>
      </c>
      <c r="O1762" s="41">
        <v>0</v>
      </c>
      <c r="P1762" s="50">
        <f t="shared" si="122"/>
        <v>0</v>
      </c>
    </row>
    <row r="1763" spans="1:20" hidden="1" x14ac:dyDescent="0.25">
      <c r="A1763" s="306" t="str">
        <f>IF(B1763=1,A1719,"")</f>
        <v/>
      </c>
      <c r="B1763" s="43" t="str">
        <f t="shared" si="121"/>
        <v/>
      </c>
      <c r="C1763" s="169">
        <f>CAD!$F$25</f>
        <v>0</v>
      </c>
      <c r="D1763" s="41">
        <v>0</v>
      </c>
      <c r="E1763" s="41">
        <v>0</v>
      </c>
      <c r="F1763" s="41">
        <v>0</v>
      </c>
      <c r="G1763" s="41">
        <v>0</v>
      </c>
      <c r="H1763" s="41">
        <v>0</v>
      </c>
      <c r="I1763" s="41">
        <v>0</v>
      </c>
      <c r="J1763" s="41">
        <v>0</v>
      </c>
      <c r="K1763" s="41">
        <v>0</v>
      </c>
      <c r="L1763" s="41">
        <v>0</v>
      </c>
      <c r="M1763" s="41">
        <v>0</v>
      </c>
      <c r="N1763" s="41">
        <v>0</v>
      </c>
      <c r="O1763" s="41">
        <v>0</v>
      </c>
      <c r="P1763" s="50">
        <f t="shared" si="122"/>
        <v>0</v>
      </c>
    </row>
    <row r="1764" spans="1:20" hidden="1" x14ac:dyDescent="0.25">
      <c r="A1764" s="306" t="str">
        <f>IF(B1764=1,A1719,"")</f>
        <v/>
      </c>
      <c r="B1764" s="43" t="str">
        <f t="shared" si="121"/>
        <v/>
      </c>
      <c r="C1764" s="169">
        <f>CAD!$F$26</f>
        <v>0</v>
      </c>
      <c r="D1764" s="41">
        <v>0</v>
      </c>
      <c r="E1764" s="41">
        <v>0</v>
      </c>
      <c r="F1764" s="41">
        <v>0</v>
      </c>
      <c r="G1764" s="41">
        <v>0</v>
      </c>
      <c r="H1764" s="41">
        <v>0</v>
      </c>
      <c r="I1764" s="41">
        <v>0</v>
      </c>
      <c r="J1764" s="41">
        <v>0</v>
      </c>
      <c r="K1764" s="41">
        <v>0</v>
      </c>
      <c r="L1764" s="41">
        <v>0</v>
      </c>
      <c r="M1764" s="41">
        <v>0</v>
      </c>
      <c r="N1764" s="41">
        <v>0</v>
      </c>
      <c r="O1764" s="41">
        <v>0</v>
      </c>
      <c r="P1764" s="50">
        <f t="shared" si="122"/>
        <v>0</v>
      </c>
    </row>
    <row r="1765" spans="1:20" hidden="1" x14ac:dyDescent="0.25">
      <c r="A1765" s="306" t="str">
        <f>IF(B1765=1,A1719,"")</f>
        <v/>
      </c>
      <c r="B1765" s="43" t="str">
        <f t="shared" si="121"/>
        <v/>
      </c>
      <c r="C1765" s="169">
        <f>CAD!$F$27</f>
        <v>0</v>
      </c>
      <c r="D1765" s="41">
        <v>0</v>
      </c>
      <c r="E1765" s="41">
        <v>0</v>
      </c>
      <c r="F1765" s="41">
        <v>0</v>
      </c>
      <c r="G1765" s="41">
        <v>0</v>
      </c>
      <c r="H1765" s="41">
        <v>0</v>
      </c>
      <c r="I1765" s="41">
        <v>0</v>
      </c>
      <c r="J1765" s="41">
        <v>0</v>
      </c>
      <c r="K1765" s="41">
        <v>0</v>
      </c>
      <c r="L1765" s="41">
        <v>0</v>
      </c>
      <c r="M1765" s="41">
        <v>0</v>
      </c>
      <c r="N1765" s="41">
        <v>0</v>
      </c>
      <c r="O1765" s="41">
        <v>0</v>
      </c>
      <c r="P1765" s="50">
        <f t="shared" si="122"/>
        <v>0</v>
      </c>
    </row>
    <row r="1766" spans="1:20" hidden="1" x14ac:dyDescent="0.25">
      <c r="A1766" s="306" t="str">
        <f>IF(B1766=1,A1719,"")</f>
        <v/>
      </c>
      <c r="B1766" s="43" t="str">
        <f t="shared" si="121"/>
        <v/>
      </c>
      <c r="C1766" s="169">
        <f>CAD!$F$28</f>
        <v>0</v>
      </c>
      <c r="D1766" s="41">
        <v>0</v>
      </c>
      <c r="E1766" s="41">
        <v>0</v>
      </c>
      <c r="F1766" s="41">
        <v>0</v>
      </c>
      <c r="G1766" s="41">
        <v>0</v>
      </c>
      <c r="H1766" s="41">
        <v>0</v>
      </c>
      <c r="I1766" s="41">
        <v>0</v>
      </c>
      <c r="J1766" s="41">
        <v>0</v>
      </c>
      <c r="K1766" s="41">
        <v>0</v>
      </c>
      <c r="L1766" s="41">
        <v>0</v>
      </c>
      <c r="M1766" s="41">
        <v>0</v>
      </c>
      <c r="N1766" s="41">
        <v>0</v>
      </c>
      <c r="O1766" s="41">
        <v>0</v>
      </c>
      <c r="P1766" s="50">
        <f t="shared" si="122"/>
        <v>0</v>
      </c>
    </row>
    <row r="1767" spans="1:20" hidden="1" x14ac:dyDescent="0.25">
      <c r="A1767" s="306" t="str">
        <f>IF(B1767=1,A1719,"")</f>
        <v/>
      </c>
      <c r="B1767" s="43" t="str">
        <f t="shared" si="121"/>
        <v/>
      </c>
      <c r="C1767" s="169">
        <f>CAD!$F$29</f>
        <v>0</v>
      </c>
      <c r="D1767" s="41">
        <v>0</v>
      </c>
      <c r="E1767" s="41">
        <v>0</v>
      </c>
      <c r="F1767" s="41">
        <v>0</v>
      </c>
      <c r="G1767" s="41">
        <v>0</v>
      </c>
      <c r="H1767" s="41">
        <v>0</v>
      </c>
      <c r="I1767" s="41">
        <v>0</v>
      </c>
      <c r="J1767" s="41">
        <v>0</v>
      </c>
      <c r="K1767" s="41">
        <v>0</v>
      </c>
      <c r="L1767" s="41">
        <v>0</v>
      </c>
      <c r="M1767" s="41">
        <v>0</v>
      </c>
      <c r="N1767" s="41">
        <v>0</v>
      </c>
      <c r="O1767" s="41">
        <v>0</v>
      </c>
      <c r="P1767" s="50">
        <f t="shared" si="122"/>
        <v>0</v>
      </c>
    </row>
    <row r="1768" spans="1:20" hidden="1" x14ac:dyDescent="0.25">
      <c r="A1768" s="306" t="str">
        <f>IF(B1768=1,A1719,"")</f>
        <v/>
      </c>
      <c r="B1768" s="43" t="str">
        <f t="shared" si="121"/>
        <v/>
      </c>
      <c r="C1768" s="169">
        <f>CAD!$F$30</f>
        <v>0</v>
      </c>
      <c r="D1768" s="41">
        <v>0</v>
      </c>
      <c r="E1768" s="41">
        <v>0</v>
      </c>
      <c r="F1768" s="41">
        <v>0</v>
      </c>
      <c r="G1768" s="41">
        <v>0</v>
      </c>
      <c r="H1768" s="41">
        <v>0</v>
      </c>
      <c r="I1768" s="41">
        <v>0</v>
      </c>
      <c r="J1768" s="41">
        <v>0</v>
      </c>
      <c r="K1768" s="41">
        <v>0</v>
      </c>
      <c r="L1768" s="41">
        <v>0</v>
      </c>
      <c r="M1768" s="41">
        <v>0</v>
      </c>
      <c r="N1768" s="41">
        <v>0</v>
      </c>
      <c r="O1768" s="41">
        <v>0</v>
      </c>
      <c r="P1768" s="50">
        <f t="shared" si="122"/>
        <v>0</v>
      </c>
    </row>
    <row r="1769" spans="1:20" hidden="1" x14ac:dyDescent="0.25">
      <c r="A1769" s="306" t="str">
        <f>IF(B1769=1,A1719,"")</f>
        <v/>
      </c>
      <c r="B1769" s="43" t="str">
        <f t="shared" si="121"/>
        <v/>
      </c>
      <c r="C1769" s="169">
        <f>CAD!$F$31</f>
        <v>0</v>
      </c>
      <c r="D1769" s="41">
        <v>0</v>
      </c>
      <c r="E1769" s="41">
        <v>0</v>
      </c>
      <c r="F1769" s="41">
        <v>0</v>
      </c>
      <c r="G1769" s="41">
        <v>0</v>
      </c>
      <c r="H1769" s="41">
        <v>0</v>
      </c>
      <c r="I1769" s="41">
        <v>0</v>
      </c>
      <c r="J1769" s="41">
        <v>0</v>
      </c>
      <c r="K1769" s="41">
        <v>0</v>
      </c>
      <c r="L1769" s="41">
        <v>0</v>
      </c>
      <c r="M1769" s="41">
        <v>0</v>
      </c>
      <c r="N1769" s="41">
        <v>0</v>
      </c>
      <c r="O1769" s="41">
        <v>0</v>
      </c>
      <c r="P1769" s="50">
        <f t="shared" si="122"/>
        <v>0</v>
      </c>
      <c r="T1769" s="9"/>
    </row>
    <row r="1770" spans="1:20" hidden="1" x14ac:dyDescent="0.25">
      <c r="A1770" s="306">
        <f>A1719</f>
        <v>2048</v>
      </c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84"/>
    </row>
    <row r="1771" spans="1:20" ht="15.75" hidden="1" thickBot="1" x14ac:dyDescent="0.3">
      <c r="A1771" s="306">
        <f>A1719</f>
        <v>2048</v>
      </c>
      <c r="C1771" s="170" t="s">
        <v>208</v>
      </c>
      <c r="D1771" s="171">
        <f>PREV_D!D1691</f>
        <v>0</v>
      </c>
      <c r="E1771" s="171">
        <f>PREV_D!E1691</f>
        <v>0</v>
      </c>
      <c r="F1771" s="171">
        <f>PREV_D!F1691</f>
        <v>0</v>
      </c>
      <c r="G1771" s="171">
        <f>PREV_D!G1691</f>
        <v>0</v>
      </c>
      <c r="H1771" s="171">
        <f>PREV_D!H1691</f>
        <v>0</v>
      </c>
      <c r="I1771" s="171">
        <f>PREV_D!I1691</f>
        <v>0</v>
      </c>
      <c r="J1771" s="171">
        <f>PREV_D!J1691</f>
        <v>0</v>
      </c>
      <c r="K1771" s="171">
        <f>PREV_D!K1691</f>
        <v>0</v>
      </c>
      <c r="L1771" s="171">
        <f>PREV_D!L1691</f>
        <v>0</v>
      </c>
      <c r="M1771" s="171">
        <f>PREV_D!M1691</f>
        <v>0</v>
      </c>
      <c r="N1771" s="171">
        <f>PREV_D!N1691</f>
        <v>0</v>
      </c>
      <c r="O1771" s="171">
        <f>PREV_D!O1691</f>
        <v>0</v>
      </c>
      <c r="P1771" s="172">
        <f>SUM(D1771:O1771)</f>
        <v>0</v>
      </c>
    </row>
    <row r="1772" spans="1:20" hidden="1" x14ac:dyDescent="0.25">
      <c r="A1772" s="306">
        <f>A1719</f>
        <v>2048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84"/>
    </row>
    <row r="1773" spans="1:20" hidden="1" x14ac:dyDescent="0.25">
      <c r="A1773" s="306">
        <f>A1719</f>
        <v>2048</v>
      </c>
      <c r="C1773" s="173" t="s">
        <v>209</v>
      </c>
      <c r="D1773" s="174">
        <f>D1719-D1771</f>
        <v>0</v>
      </c>
      <c r="E1773" s="174">
        <f t="shared" ref="E1773:P1773" si="123">E1719-E1771</f>
        <v>0</v>
      </c>
      <c r="F1773" s="174">
        <f t="shared" si="123"/>
        <v>0</v>
      </c>
      <c r="G1773" s="174">
        <f t="shared" si="123"/>
        <v>0</v>
      </c>
      <c r="H1773" s="174">
        <f t="shared" si="123"/>
        <v>0</v>
      </c>
      <c r="I1773" s="174">
        <f t="shared" si="123"/>
        <v>0</v>
      </c>
      <c r="J1773" s="174">
        <f t="shared" si="123"/>
        <v>0</v>
      </c>
      <c r="K1773" s="174">
        <f t="shared" si="123"/>
        <v>0</v>
      </c>
      <c r="L1773" s="174">
        <f t="shared" si="123"/>
        <v>0</v>
      </c>
      <c r="M1773" s="174">
        <f t="shared" si="123"/>
        <v>0</v>
      </c>
      <c r="N1773" s="174">
        <f t="shared" si="123"/>
        <v>0</v>
      </c>
      <c r="O1773" s="174">
        <f t="shared" si="123"/>
        <v>0</v>
      </c>
      <c r="P1773" s="175">
        <f t="shared" si="123"/>
        <v>0</v>
      </c>
    </row>
    <row r="1774" spans="1:20" hidden="1" x14ac:dyDescent="0.25">
      <c r="A1774" s="306"/>
    </row>
    <row r="1775" spans="1:20" hidden="1" x14ac:dyDescent="0.25">
      <c r="A1775" s="306"/>
    </row>
    <row r="1776" spans="1:20" ht="15" hidden="1" customHeight="1" thickBot="1" x14ac:dyDescent="0.3">
      <c r="A1776" s="306">
        <f>A1719+1</f>
        <v>2049</v>
      </c>
      <c r="C1776" s="166" t="s">
        <v>207</v>
      </c>
      <c r="D1776" s="167">
        <f t="shared" ref="D1776:P1776" si="124">SUM(D1777:D1826)</f>
        <v>0</v>
      </c>
      <c r="E1776" s="167">
        <f t="shared" si="124"/>
        <v>0</v>
      </c>
      <c r="F1776" s="167">
        <f t="shared" si="124"/>
        <v>0</v>
      </c>
      <c r="G1776" s="167">
        <f t="shared" si="124"/>
        <v>0</v>
      </c>
      <c r="H1776" s="167">
        <f t="shared" si="124"/>
        <v>0</v>
      </c>
      <c r="I1776" s="167">
        <f t="shared" si="124"/>
        <v>0</v>
      </c>
      <c r="J1776" s="167">
        <f t="shared" si="124"/>
        <v>0</v>
      </c>
      <c r="K1776" s="167">
        <f t="shared" si="124"/>
        <v>0</v>
      </c>
      <c r="L1776" s="167">
        <f t="shared" si="124"/>
        <v>0</v>
      </c>
      <c r="M1776" s="167">
        <f t="shared" si="124"/>
        <v>0</v>
      </c>
      <c r="N1776" s="167">
        <f t="shared" si="124"/>
        <v>0</v>
      </c>
      <c r="O1776" s="167">
        <f t="shared" si="124"/>
        <v>0</v>
      </c>
      <c r="P1776" s="167">
        <f t="shared" si="124"/>
        <v>0</v>
      </c>
    </row>
    <row r="1777" spans="1:16" hidden="1" x14ac:dyDescent="0.25">
      <c r="A1777" s="306">
        <f>IF(B1777=1,A1776,"")</f>
        <v>2049</v>
      </c>
      <c r="B1777" s="43">
        <f>IF(C1777&lt;&gt;0,1,"")</f>
        <v>1</v>
      </c>
      <c r="C1777" s="168" t="str">
        <f>CAD!$D$7</f>
        <v>SALÁRIOS</v>
      </c>
      <c r="D1777" s="42">
        <v>0</v>
      </c>
      <c r="E1777" s="42">
        <v>0</v>
      </c>
      <c r="F1777" s="42">
        <v>0</v>
      </c>
      <c r="G1777" s="42">
        <v>0</v>
      </c>
      <c r="H1777" s="42">
        <v>0</v>
      </c>
      <c r="I1777" s="42">
        <v>0</v>
      </c>
      <c r="J1777" s="42">
        <v>0</v>
      </c>
      <c r="K1777" s="42">
        <v>0</v>
      </c>
      <c r="L1777" s="42">
        <v>0</v>
      </c>
      <c r="M1777" s="42">
        <v>0</v>
      </c>
      <c r="N1777" s="42">
        <v>0</v>
      </c>
      <c r="O1777" s="42">
        <v>0</v>
      </c>
      <c r="P1777" s="115">
        <f>SUM(D1777:O1777)</f>
        <v>0</v>
      </c>
    </row>
    <row r="1778" spans="1:16" hidden="1" x14ac:dyDescent="0.25">
      <c r="A1778" s="306">
        <f>IF(B1778=1,A1776,"")</f>
        <v>2049</v>
      </c>
      <c r="B1778" s="43">
        <f t="shared" ref="B1778:B1826" si="125">IF(C1778&lt;&gt;0,1,"")</f>
        <v>1</v>
      </c>
      <c r="C1778" s="168" t="str">
        <f>CAD!$D$8</f>
        <v>RELATÓRIOS</v>
      </c>
      <c r="D1778" s="42">
        <v>0</v>
      </c>
      <c r="E1778" s="42">
        <v>0</v>
      </c>
      <c r="F1778" s="42">
        <v>0</v>
      </c>
      <c r="G1778" s="42">
        <v>0</v>
      </c>
      <c r="H1778" s="42">
        <v>0</v>
      </c>
      <c r="I1778" s="42">
        <v>0</v>
      </c>
      <c r="J1778" s="42">
        <v>0</v>
      </c>
      <c r="K1778" s="42">
        <v>0</v>
      </c>
      <c r="L1778" s="42">
        <v>0</v>
      </c>
      <c r="M1778" s="42">
        <v>0</v>
      </c>
      <c r="N1778" s="42">
        <v>0</v>
      </c>
      <c r="O1778" s="42">
        <v>0</v>
      </c>
      <c r="P1778" s="50">
        <f t="shared" ref="P1778:P1826" si="126">SUM(D1778:O1778)</f>
        <v>0</v>
      </c>
    </row>
    <row r="1779" spans="1:16" hidden="1" x14ac:dyDescent="0.25">
      <c r="A1779" s="306">
        <f>IF(B1779=1,A1776,"")</f>
        <v>2049</v>
      </c>
      <c r="B1779" s="43">
        <f t="shared" si="125"/>
        <v>1</v>
      </c>
      <c r="C1779" s="169" t="str">
        <f>CAD!$D$9</f>
        <v>HORAS EXTRAS</v>
      </c>
      <c r="D1779" s="41">
        <v>0</v>
      </c>
      <c r="E1779" s="41">
        <v>0</v>
      </c>
      <c r="F1779" s="41">
        <v>0</v>
      </c>
      <c r="G1779" s="41">
        <v>0</v>
      </c>
      <c r="H1779" s="41">
        <v>0</v>
      </c>
      <c r="I1779" s="41">
        <v>0</v>
      </c>
      <c r="J1779" s="41">
        <v>0</v>
      </c>
      <c r="K1779" s="41">
        <v>0</v>
      </c>
      <c r="L1779" s="41">
        <v>0</v>
      </c>
      <c r="M1779" s="41">
        <v>0</v>
      </c>
      <c r="N1779" s="41">
        <v>0</v>
      </c>
      <c r="O1779" s="41">
        <v>0</v>
      </c>
      <c r="P1779" s="50">
        <f t="shared" si="126"/>
        <v>0</v>
      </c>
    </row>
    <row r="1780" spans="1:16" hidden="1" x14ac:dyDescent="0.25">
      <c r="A1780" s="306">
        <f>IF(B1780=1,A1776,"")</f>
        <v>2049</v>
      </c>
      <c r="B1780" s="43">
        <f t="shared" si="125"/>
        <v>1</v>
      </c>
      <c r="C1780" s="169" t="str">
        <f>CAD!$D$10</f>
        <v>OUTROS</v>
      </c>
      <c r="D1780" s="41">
        <v>0</v>
      </c>
      <c r="E1780" s="41">
        <v>0</v>
      </c>
      <c r="F1780" s="41">
        <v>0</v>
      </c>
      <c r="G1780" s="41">
        <v>0</v>
      </c>
      <c r="H1780" s="41">
        <v>0</v>
      </c>
      <c r="I1780" s="41">
        <v>0</v>
      </c>
      <c r="J1780" s="41">
        <v>0</v>
      </c>
      <c r="K1780" s="41">
        <v>0</v>
      </c>
      <c r="L1780" s="41">
        <v>0</v>
      </c>
      <c r="M1780" s="41">
        <v>0</v>
      </c>
      <c r="N1780" s="41">
        <v>0</v>
      </c>
      <c r="O1780" s="41">
        <v>0</v>
      </c>
      <c r="P1780" s="50">
        <f t="shared" si="126"/>
        <v>0</v>
      </c>
    </row>
    <row r="1781" spans="1:16" hidden="1" x14ac:dyDescent="0.25">
      <c r="A1781" s="306">
        <f>IF(B1781=1,A1776,"")</f>
        <v>2049</v>
      </c>
      <c r="B1781" s="43">
        <f t="shared" si="125"/>
        <v>1</v>
      </c>
      <c r="C1781" s="169" t="str">
        <f>CAD!$D$11</f>
        <v>ALUGUÉIS</v>
      </c>
      <c r="D1781" s="41">
        <v>0</v>
      </c>
      <c r="E1781" s="41">
        <v>0</v>
      </c>
      <c r="F1781" s="41">
        <v>0</v>
      </c>
      <c r="G1781" s="41">
        <v>0</v>
      </c>
      <c r="H1781" s="41">
        <v>0</v>
      </c>
      <c r="I1781" s="41">
        <v>0</v>
      </c>
      <c r="J1781" s="41">
        <v>0</v>
      </c>
      <c r="K1781" s="41">
        <v>0</v>
      </c>
      <c r="L1781" s="41">
        <v>0</v>
      </c>
      <c r="M1781" s="41">
        <v>0</v>
      </c>
      <c r="N1781" s="41">
        <v>0</v>
      </c>
      <c r="O1781" s="41">
        <v>0</v>
      </c>
      <c r="P1781" s="50">
        <f t="shared" si="126"/>
        <v>0</v>
      </c>
    </row>
    <row r="1782" spans="1:16" hidden="1" x14ac:dyDescent="0.25">
      <c r="A1782" s="306">
        <f>IF(B1782=1,A1776,"")</f>
        <v>2049</v>
      </c>
      <c r="B1782" s="43">
        <f t="shared" si="125"/>
        <v>1</v>
      </c>
      <c r="C1782" s="169" t="str">
        <f>CAD!$D$12</f>
        <v>VENDA DE IMÓVEIS</v>
      </c>
      <c r="D1782" s="41">
        <v>0</v>
      </c>
      <c r="E1782" s="41">
        <v>0</v>
      </c>
      <c r="F1782" s="41">
        <v>0</v>
      </c>
      <c r="G1782" s="41">
        <v>0</v>
      </c>
      <c r="H1782" s="41">
        <v>0</v>
      </c>
      <c r="I1782" s="41">
        <v>0</v>
      </c>
      <c r="J1782" s="41">
        <v>0</v>
      </c>
      <c r="K1782" s="41">
        <v>0</v>
      </c>
      <c r="L1782" s="41">
        <v>0</v>
      </c>
      <c r="M1782" s="41">
        <v>0</v>
      </c>
      <c r="N1782" s="41">
        <v>0</v>
      </c>
      <c r="O1782" s="41">
        <v>0</v>
      </c>
      <c r="P1782" s="50">
        <f t="shared" si="126"/>
        <v>0</v>
      </c>
    </row>
    <row r="1783" spans="1:16" hidden="1" x14ac:dyDescent="0.25">
      <c r="A1783" s="306">
        <f>IF(B1783=1,A1776,"")</f>
        <v>2049</v>
      </c>
      <c r="B1783" s="43">
        <f t="shared" si="125"/>
        <v>1</v>
      </c>
      <c r="C1783" s="169" t="str">
        <f>CAD!$D$13</f>
        <v>13º SALÁRIO</v>
      </c>
      <c r="D1783" s="41">
        <v>0</v>
      </c>
      <c r="E1783" s="41">
        <v>0</v>
      </c>
      <c r="F1783" s="41">
        <v>0</v>
      </c>
      <c r="G1783" s="41">
        <v>0</v>
      </c>
      <c r="H1783" s="41">
        <v>0</v>
      </c>
      <c r="I1783" s="41">
        <v>0</v>
      </c>
      <c r="J1783" s="41">
        <v>0</v>
      </c>
      <c r="K1783" s="41">
        <v>0</v>
      </c>
      <c r="L1783" s="41">
        <v>0</v>
      </c>
      <c r="M1783" s="41">
        <v>0</v>
      </c>
      <c r="N1783" s="41">
        <v>0</v>
      </c>
      <c r="O1783" s="41">
        <v>0</v>
      </c>
      <c r="P1783" s="50">
        <f t="shared" si="126"/>
        <v>0</v>
      </c>
    </row>
    <row r="1784" spans="1:16" hidden="1" x14ac:dyDescent="0.25">
      <c r="A1784" s="306">
        <f>IF(B1784=1,A1776,"")</f>
        <v>2049</v>
      </c>
      <c r="B1784" s="43">
        <f t="shared" si="125"/>
        <v>1</v>
      </c>
      <c r="C1784" s="169" t="str">
        <f>CAD!$D$14</f>
        <v>FÉRIAS</v>
      </c>
      <c r="D1784" s="41">
        <v>0</v>
      </c>
      <c r="E1784" s="41">
        <v>0</v>
      </c>
      <c r="F1784" s="41">
        <v>0</v>
      </c>
      <c r="G1784" s="41">
        <v>0</v>
      </c>
      <c r="H1784" s="41">
        <v>0</v>
      </c>
      <c r="I1784" s="41">
        <v>0</v>
      </c>
      <c r="J1784" s="41">
        <v>0</v>
      </c>
      <c r="K1784" s="41">
        <v>0</v>
      </c>
      <c r="L1784" s="41">
        <v>0</v>
      </c>
      <c r="M1784" s="41">
        <v>0</v>
      </c>
      <c r="N1784" s="41">
        <v>0</v>
      </c>
      <c r="O1784" s="41">
        <v>0</v>
      </c>
      <c r="P1784" s="50">
        <f t="shared" si="126"/>
        <v>0</v>
      </c>
    </row>
    <row r="1785" spans="1:16" hidden="1" x14ac:dyDescent="0.25">
      <c r="A1785" s="306">
        <f>IF(B1785=1,A1776,"")</f>
        <v>2049</v>
      </c>
      <c r="B1785" s="43">
        <f t="shared" si="125"/>
        <v>1</v>
      </c>
      <c r="C1785" s="169" t="str">
        <f>CAD!$D$15</f>
        <v>RENDIMENTOS</v>
      </c>
      <c r="D1785" s="41">
        <v>0</v>
      </c>
      <c r="E1785" s="41">
        <v>0</v>
      </c>
      <c r="F1785" s="41">
        <v>0</v>
      </c>
      <c r="G1785" s="41">
        <v>0</v>
      </c>
      <c r="H1785" s="41">
        <v>0</v>
      </c>
      <c r="I1785" s="41">
        <v>0</v>
      </c>
      <c r="J1785" s="41">
        <v>0</v>
      </c>
      <c r="K1785" s="41">
        <v>0</v>
      </c>
      <c r="L1785" s="41">
        <v>0</v>
      </c>
      <c r="M1785" s="41">
        <v>0</v>
      </c>
      <c r="N1785" s="41">
        <v>0</v>
      </c>
      <c r="O1785" s="41">
        <v>0</v>
      </c>
      <c r="P1785" s="50">
        <f t="shared" si="126"/>
        <v>0</v>
      </c>
    </row>
    <row r="1786" spans="1:16" hidden="1" x14ac:dyDescent="0.25">
      <c r="A1786" s="306" t="str">
        <f>IF(B1786=1,A1776,"")</f>
        <v/>
      </c>
      <c r="B1786" s="43" t="str">
        <f t="shared" si="125"/>
        <v/>
      </c>
      <c r="C1786" s="169">
        <f>CAD!$D$16</f>
        <v>0</v>
      </c>
      <c r="D1786" s="41">
        <v>0</v>
      </c>
      <c r="E1786" s="41">
        <v>0</v>
      </c>
      <c r="F1786" s="41">
        <v>0</v>
      </c>
      <c r="G1786" s="41">
        <v>0</v>
      </c>
      <c r="H1786" s="41">
        <v>0</v>
      </c>
      <c r="I1786" s="41">
        <v>0</v>
      </c>
      <c r="J1786" s="41">
        <v>0</v>
      </c>
      <c r="K1786" s="41">
        <v>0</v>
      </c>
      <c r="L1786" s="41">
        <v>0</v>
      </c>
      <c r="M1786" s="41">
        <v>0</v>
      </c>
      <c r="N1786" s="41">
        <v>0</v>
      </c>
      <c r="O1786" s="41">
        <v>0</v>
      </c>
      <c r="P1786" s="50">
        <f t="shared" si="126"/>
        <v>0</v>
      </c>
    </row>
    <row r="1787" spans="1:16" hidden="1" x14ac:dyDescent="0.25">
      <c r="A1787" s="306" t="str">
        <f>IF(B1787=1,A1776,"")</f>
        <v/>
      </c>
      <c r="B1787" s="43" t="str">
        <f t="shared" si="125"/>
        <v/>
      </c>
      <c r="C1787" s="169">
        <f>CAD!$D$17</f>
        <v>0</v>
      </c>
      <c r="D1787" s="41">
        <v>0</v>
      </c>
      <c r="E1787" s="41">
        <v>0</v>
      </c>
      <c r="F1787" s="41">
        <v>0</v>
      </c>
      <c r="G1787" s="41">
        <v>0</v>
      </c>
      <c r="H1787" s="41">
        <v>0</v>
      </c>
      <c r="I1787" s="41">
        <v>0</v>
      </c>
      <c r="J1787" s="41">
        <v>0</v>
      </c>
      <c r="K1787" s="41">
        <v>0</v>
      </c>
      <c r="L1787" s="41">
        <v>0</v>
      </c>
      <c r="M1787" s="41">
        <v>0</v>
      </c>
      <c r="N1787" s="41">
        <v>0</v>
      </c>
      <c r="O1787" s="41">
        <v>0</v>
      </c>
      <c r="P1787" s="50">
        <f t="shared" si="126"/>
        <v>0</v>
      </c>
    </row>
    <row r="1788" spans="1:16" hidden="1" x14ac:dyDescent="0.25">
      <c r="A1788" s="306" t="str">
        <f>IF(B1788=1,A1776,"")</f>
        <v/>
      </c>
      <c r="B1788" s="43" t="str">
        <f t="shared" si="125"/>
        <v/>
      </c>
      <c r="C1788" s="169">
        <f>CAD!$D$18</f>
        <v>0</v>
      </c>
      <c r="D1788" s="41">
        <v>0</v>
      </c>
      <c r="E1788" s="41">
        <v>0</v>
      </c>
      <c r="F1788" s="41">
        <v>0</v>
      </c>
      <c r="G1788" s="41">
        <v>0</v>
      </c>
      <c r="H1788" s="41">
        <v>0</v>
      </c>
      <c r="I1788" s="41">
        <v>0</v>
      </c>
      <c r="J1788" s="41">
        <v>0</v>
      </c>
      <c r="K1788" s="41">
        <v>0</v>
      </c>
      <c r="L1788" s="41">
        <v>0</v>
      </c>
      <c r="M1788" s="41">
        <v>0</v>
      </c>
      <c r="N1788" s="41">
        <v>0</v>
      </c>
      <c r="O1788" s="41">
        <v>0</v>
      </c>
      <c r="P1788" s="50">
        <f t="shared" si="126"/>
        <v>0</v>
      </c>
    </row>
    <row r="1789" spans="1:16" hidden="1" x14ac:dyDescent="0.25">
      <c r="A1789" s="306" t="str">
        <f>IF(B1789=1,A1776,"")</f>
        <v/>
      </c>
      <c r="B1789" s="43" t="str">
        <f t="shared" si="125"/>
        <v/>
      </c>
      <c r="C1789" s="169">
        <f>CAD!$D$19</f>
        <v>0</v>
      </c>
      <c r="D1789" s="41">
        <v>0</v>
      </c>
      <c r="E1789" s="41">
        <v>0</v>
      </c>
      <c r="F1789" s="41">
        <v>0</v>
      </c>
      <c r="G1789" s="41">
        <v>0</v>
      </c>
      <c r="H1789" s="41">
        <v>0</v>
      </c>
      <c r="I1789" s="41">
        <v>0</v>
      </c>
      <c r="J1789" s="41">
        <v>0</v>
      </c>
      <c r="K1789" s="41">
        <v>0</v>
      </c>
      <c r="L1789" s="41">
        <v>0</v>
      </c>
      <c r="M1789" s="41">
        <v>0</v>
      </c>
      <c r="N1789" s="41">
        <v>0</v>
      </c>
      <c r="O1789" s="41">
        <v>0</v>
      </c>
      <c r="P1789" s="50">
        <f t="shared" si="126"/>
        <v>0</v>
      </c>
    </row>
    <row r="1790" spans="1:16" hidden="1" x14ac:dyDescent="0.25">
      <c r="A1790" s="306" t="str">
        <f>IF(B1790=1,A1776,"")</f>
        <v/>
      </c>
      <c r="B1790" s="43" t="str">
        <f t="shared" si="125"/>
        <v/>
      </c>
      <c r="C1790" s="169">
        <f>CAD!$D$20</f>
        <v>0</v>
      </c>
      <c r="D1790" s="41">
        <v>0</v>
      </c>
      <c r="E1790" s="41">
        <v>0</v>
      </c>
      <c r="F1790" s="41">
        <v>0</v>
      </c>
      <c r="G1790" s="41">
        <v>0</v>
      </c>
      <c r="H1790" s="41">
        <v>0</v>
      </c>
      <c r="I1790" s="41">
        <v>0</v>
      </c>
      <c r="J1790" s="41">
        <v>0</v>
      </c>
      <c r="K1790" s="41">
        <v>0</v>
      </c>
      <c r="L1790" s="41">
        <v>0</v>
      </c>
      <c r="M1790" s="41">
        <v>0</v>
      </c>
      <c r="N1790" s="41">
        <v>0</v>
      </c>
      <c r="O1790" s="41">
        <v>0</v>
      </c>
      <c r="P1790" s="50">
        <f t="shared" si="126"/>
        <v>0</v>
      </c>
    </row>
    <row r="1791" spans="1:16" hidden="1" x14ac:dyDescent="0.25">
      <c r="A1791" s="306" t="str">
        <f>IF(B1791=1,A1776,"")</f>
        <v/>
      </c>
      <c r="B1791" s="43" t="str">
        <f t="shared" si="125"/>
        <v/>
      </c>
      <c r="C1791" s="169">
        <f>CAD!$D$21</f>
        <v>0</v>
      </c>
      <c r="D1791" s="41">
        <v>0</v>
      </c>
      <c r="E1791" s="41">
        <v>0</v>
      </c>
      <c r="F1791" s="41">
        <v>0</v>
      </c>
      <c r="G1791" s="41">
        <v>0</v>
      </c>
      <c r="H1791" s="41">
        <v>0</v>
      </c>
      <c r="I1791" s="41">
        <v>0</v>
      </c>
      <c r="J1791" s="41">
        <v>0</v>
      </c>
      <c r="K1791" s="41">
        <v>0</v>
      </c>
      <c r="L1791" s="41">
        <v>0</v>
      </c>
      <c r="M1791" s="41">
        <v>0</v>
      </c>
      <c r="N1791" s="41">
        <v>0</v>
      </c>
      <c r="O1791" s="41">
        <v>0</v>
      </c>
      <c r="P1791" s="50">
        <f t="shared" si="126"/>
        <v>0</v>
      </c>
    </row>
    <row r="1792" spans="1:16" hidden="1" x14ac:dyDescent="0.25">
      <c r="A1792" s="306" t="str">
        <f>IF(B1792=1,A1776,"")</f>
        <v/>
      </c>
      <c r="B1792" s="43" t="str">
        <f t="shared" si="125"/>
        <v/>
      </c>
      <c r="C1792" s="169">
        <f>CAD!$D$22</f>
        <v>0</v>
      </c>
      <c r="D1792" s="41">
        <v>0</v>
      </c>
      <c r="E1792" s="41">
        <v>0</v>
      </c>
      <c r="F1792" s="41">
        <v>0</v>
      </c>
      <c r="G1792" s="41">
        <v>0</v>
      </c>
      <c r="H1792" s="41">
        <v>0</v>
      </c>
      <c r="I1792" s="41">
        <v>0</v>
      </c>
      <c r="J1792" s="41">
        <v>0</v>
      </c>
      <c r="K1792" s="41">
        <v>0</v>
      </c>
      <c r="L1792" s="41">
        <v>0</v>
      </c>
      <c r="M1792" s="41">
        <v>0</v>
      </c>
      <c r="N1792" s="41">
        <v>0</v>
      </c>
      <c r="O1792" s="41">
        <v>0</v>
      </c>
      <c r="P1792" s="50">
        <f t="shared" si="126"/>
        <v>0</v>
      </c>
    </row>
    <row r="1793" spans="1:16" hidden="1" x14ac:dyDescent="0.25">
      <c r="A1793" s="306" t="str">
        <f>IF(B1793=1,A1776,"")</f>
        <v/>
      </c>
      <c r="B1793" s="43" t="str">
        <f t="shared" si="125"/>
        <v/>
      </c>
      <c r="C1793" s="169">
        <f>CAD!$D$23</f>
        <v>0</v>
      </c>
      <c r="D1793" s="41">
        <v>0</v>
      </c>
      <c r="E1793" s="41">
        <v>0</v>
      </c>
      <c r="F1793" s="41">
        <v>0</v>
      </c>
      <c r="G1793" s="41">
        <v>0</v>
      </c>
      <c r="H1793" s="41">
        <v>0</v>
      </c>
      <c r="I1793" s="41">
        <v>0</v>
      </c>
      <c r="J1793" s="41">
        <v>0</v>
      </c>
      <c r="K1793" s="41">
        <v>0</v>
      </c>
      <c r="L1793" s="41">
        <v>0</v>
      </c>
      <c r="M1793" s="41">
        <v>0</v>
      </c>
      <c r="N1793" s="41">
        <v>0</v>
      </c>
      <c r="O1793" s="41">
        <v>0</v>
      </c>
      <c r="P1793" s="50">
        <f t="shared" si="126"/>
        <v>0</v>
      </c>
    </row>
    <row r="1794" spans="1:16" hidden="1" x14ac:dyDescent="0.25">
      <c r="A1794" s="306" t="str">
        <f>IF(B1794=1,A1776,"")</f>
        <v/>
      </c>
      <c r="B1794" s="43" t="str">
        <f t="shared" si="125"/>
        <v/>
      </c>
      <c r="C1794" s="169">
        <f>CAD!$D$24</f>
        <v>0</v>
      </c>
      <c r="D1794" s="41">
        <v>0</v>
      </c>
      <c r="E1794" s="41">
        <v>0</v>
      </c>
      <c r="F1794" s="41">
        <v>0</v>
      </c>
      <c r="G1794" s="41">
        <v>0</v>
      </c>
      <c r="H1794" s="41">
        <v>0</v>
      </c>
      <c r="I1794" s="41">
        <v>0</v>
      </c>
      <c r="J1794" s="41">
        <v>0</v>
      </c>
      <c r="K1794" s="41">
        <v>0</v>
      </c>
      <c r="L1794" s="41">
        <v>0</v>
      </c>
      <c r="M1794" s="41">
        <v>0</v>
      </c>
      <c r="N1794" s="41">
        <v>0</v>
      </c>
      <c r="O1794" s="41">
        <v>0</v>
      </c>
      <c r="P1794" s="50">
        <f t="shared" si="126"/>
        <v>0</v>
      </c>
    </row>
    <row r="1795" spans="1:16" hidden="1" x14ac:dyDescent="0.25">
      <c r="A1795" s="306" t="str">
        <f>IF(B1795=1,A1776,"")</f>
        <v/>
      </c>
      <c r="B1795" s="43" t="str">
        <f t="shared" si="125"/>
        <v/>
      </c>
      <c r="C1795" s="169">
        <f>CAD!$D$25</f>
        <v>0</v>
      </c>
      <c r="D1795" s="41">
        <v>0</v>
      </c>
      <c r="E1795" s="41">
        <v>0</v>
      </c>
      <c r="F1795" s="41">
        <v>0</v>
      </c>
      <c r="G1795" s="41">
        <v>0</v>
      </c>
      <c r="H1795" s="41">
        <v>0</v>
      </c>
      <c r="I1795" s="41">
        <v>0</v>
      </c>
      <c r="J1795" s="41">
        <v>0</v>
      </c>
      <c r="K1795" s="41">
        <v>0</v>
      </c>
      <c r="L1795" s="41">
        <v>0</v>
      </c>
      <c r="M1795" s="41">
        <v>0</v>
      </c>
      <c r="N1795" s="41">
        <v>0</v>
      </c>
      <c r="O1795" s="41">
        <v>0</v>
      </c>
      <c r="P1795" s="50">
        <f t="shared" si="126"/>
        <v>0</v>
      </c>
    </row>
    <row r="1796" spans="1:16" hidden="1" x14ac:dyDescent="0.25">
      <c r="A1796" s="306" t="str">
        <f>IF(B1796=1,A1776,"")</f>
        <v/>
      </c>
      <c r="B1796" s="43" t="str">
        <f t="shared" si="125"/>
        <v/>
      </c>
      <c r="C1796" s="169">
        <f>CAD!$D$26</f>
        <v>0</v>
      </c>
      <c r="D1796" s="41">
        <v>0</v>
      </c>
      <c r="E1796" s="41">
        <v>0</v>
      </c>
      <c r="F1796" s="41">
        <v>0</v>
      </c>
      <c r="G1796" s="41">
        <v>0</v>
      </c>
      <c r="H1796" s="41">
        <v>0</v>
      </c>
      <c r="I1796" s="41">
        <v>0</v>
      </c>
      <c r="J1796" s="41">
        <v>0</v>
      </c>
      <c r="K1796" s="41">
        <v>0</v>
      </c>
      <c r="L1796" s="41">
        <v>0</v>
      </c>
      <c r="M1796" s="41">
        <v>0</v>
      </c>
      <c r="N1796" s="41">
        <v>0</v>
      </c>
      <c r="O1796" s="41">
        <v>0</v>
      </c>
      <c r="P1796" s="50">
        <f t="shared" si="126"/>
        <v>0</v>
      </c>
    </row>
    <row r="1797" spans="1:16" hidden="1" x14ac:dyDescent="0.25">
      <c r="A1797" s="306" t="str">
        <f>IF(B1797=1,A1776,"")</f>
        <v/>
      </c>
      <c r="B1797" s="43" t="str">
        <f t="shared" si="125"/>
        <v/>
      </c>
      <c r="C1797" s="169">
        <f>CAD!$D$27</f>
        <v>0</v>
      </c>
      <c r="D1797" s="41">
        <v>0</v>
      </c>
      <c r="E1797" s="41">
        <v>0</v>
      </c>
      <c r="F1797" s="41">
        <v>0</v>
      </c>
      <c r="G1797" s="41">
        <v>0</v>
      </c>
      <c r="H1797" s="41">
        <v>0</v>
      </c>
      <c r="I1797" s="41">
        <v>0</v>
      </c>
      <c r="J1797" s="41">
        <v>0</v>
      </c>
      <c r="K1797" s="41">
        <v>0</v>
      </c>
      <c r="L1797" s="41">
        <v>0</v>
      </c>
      <c r="M1797" s="41">
        <v>0</v>
      </c>
      <c r="N1797" s="41">
        <v>0</v>
      </c>
      <c r="O1797" s="41">
        <v>0</v>
      </c>
      <c r="P1797" s="50">
        <f t="shared" si="126"/>
        <v>0</v>
      </c>
    </row>
    <row r="1798" spans="1:16" hidden="1" x14ac:dyDescent="0.25">
      <c r="A1798" s="306" t="str">
        <f>IF(B1798=1,A1776,"")</f>
        <v/>
      </c>
      <c r="B1798" s="43" t="str">
        <f t="shared" si="125"/>
        <v/>
      </c>
      <c r="C1798" s="169">
        <f>CAD!$D$28</f>
        <v>0</v>
      </c>
      <c r="D1798" s="41">
        <v>0</v>
      </c>
      <c r="E1798" s="41">
        <v>0</v>
      </c>
      <c r="F1798" s="41">
        <v>0</v>
      </c>
      <c r="G1798" s="41">
        <v>0</v>
      </c>
      <c r="H1798" s="41">
        <v>0</v>
      </c>
      <c r="I1798" s="41">
        <v>0</v>
      </c>
      <c r="J1798" s="41">
        <v>0</v>
      </c>
      <c r="K1798" s="41">
        <v>0</v>
      </c>
      <c r="L1798" s="41">
        <v>0</v>
      </c>
      <c r="M1798" s="41">
        <v>0</v>
      </c>
      <c r="N1798" s="41">
        <v>0</v>
      </c>
      <c r="O1798" s="41">
        <v>0</v>
      </c>
      <c r="P1798" s="50">
        <f t="shared" si="126"/>
        <v>0</v>
      </c>
    </row>
    <row r="1799" spans="1:16" hidden="1" x14ac:dyDescent="0.25">
      <c r="A1799" s="306" t="str">
        <f>IF(B1799=1,A1776,"")</f>
        <v/>
      </c>
      <c r="B1799" s="43" t="str">
        <f t="shared" si="125"/>
        <v/>
      </c>
      <c r="C1799" s="169">
        <f>CAD!$D$29</f>
        <v>0</v>
      </c>
      <c r="D1799" s="41">
        <v>0</v>
      </c>
      <c r="E1799" s="41">
        <v>0</v>
      </c>
      <c r="F1799" s="41">
        <v>0</v>
      </c>
      <c r="G1799" s="41">
        <v>0</v>
      </c>
      <c r="H1799" s="41">
        <v>0</v>
      </c>
      <c r="I1799" s="41">
        <v>0</v>
      </c>
      <c r="J1799" s="41">
        <v>0</v>
      </c>
      <c r="K1799" s="41">
        <v>0</v>
      </c>
      <c r="L1799" s="41">
        <v>0</v>
      </c>
      <c r="M1799" s="41">
        <v>0</v>
      </c>
      <c r="N1799" s="41">
        <v>0</v>
      </c>
      <c r="O1799" s="41">
        <v>0</v>
      </c>
      <c r="P1799" s="50">
        <f t="shared" si="126"/>
        <v>0</v>
      </c>
    </row>
    <row r="1800" spans="1:16" hidden="1" x14ac:dyDescent="0.25">
      <c r="A1800" s="306" t="str">
        <f>IF(B1800=1,A1776,"")</f>
        <v/>
      </c>
      <c r="B1800" s="43" t="str">
        <f t="shared" si="125"/>
        <v/>
      </c>
      <c r="C1800" s="169">
        <f>CAD!$D$30</f>
        <v>0</v>
      </c>
      <c r="D1800" s="41">
        <v>0</v>
      </c>
      <c r="E1800" s="41">
        <v>0</v>
      </c>
      <c r="F1800" s="41">
        <v>0</v>
      </c>
      <c r="G1800" s="41">
        <v>0</v>
      </c>
      <c r="H1800" s="41">
        <v>0</v>
      </c>
      <c r="I1800" s="41">
        <v>0</v>
      </c>
      <c r="J1800" s="41">
        <v>0</v>
      </c>
      <c r="K1800" s="41">
        <v>0</v>
      </c>
      <c r="L1800" s="41">
        <v>0</v>
      </c>
      <c r="M1800" s="41">
        <v>0</v>
      </c>
      <c r="N1800" s="41">
        <v>0</v>
      </c>
      <c r="O1800" s="41">
        <v>0</v>
      </c>
      <c r="P1800" s="50">
        <f t="shared" si="126"/>
        <v>0</v>
      </c>
    </row>
    <row r="1801" spans="1:16" hidden="1" x14ac:dyDescent="0.25">
      <c r="A1801" s="306" t="str">
        <f>IF(B1801=1,A1776,"")</f>
        <v/>
      </c>
      <c r="B1801" s="43" t="str">
        <f t="shared" si="125"/>
        <v/>
      </c>
      <c r="C1801" s="169">
        <f>CAD!$D$31</f>
        <v>0</v>
      </c>
      <c r="D1801" s="41">
        <v>0</v>
      </c>
      <c r="E1801" s="41">
        <v>0</v>
      </c>
      <c r="F1801" s="41">
        <v>0</v>
      </c>
      <c r="G1801" s="41">
        <v>0</v>
      </c>
      <c r="H1801" s="41">
        <v>0</v>
      </c>
      <c r="I1801" s="41">
        <v>0</v>
      </c>
      <c r="J1801" s="41">
        <v>0</v>
      </c>
      <c r="K1801" s="41">
        <v>0</v>
      </c>
      <c r="L1801" s="41">
        <v>0</v>
      </c>
      <c r="M1801" s="41">
        <v>0</v>
      </c>
      <c r="N1801" s="41">
        <v>0</v>
      </c>
      <c r="O1801" s="41">
        <v>0</v>
      </c>
      <c r="P1801" s="50">
        <f t="shared" si="126"/>
        <v>0</v>
      </c>
    </row>
    <row r="1802" spans="1:16" hidden="1" x14ac:dyDescent="0.25">
      <c r="A1802" s="306" t="str">
        <f>IF(B1802=1,A1776,"")</f>
        <v/>
      </c>
      <c r="B1802" s="43" t="str">
        <f t="shared" si="125"/>
        <v/>
      </c>
      <c r="C1802" s="169">
        <f>CAD!$F$7</f>
        <v>0</v>
      </c>
      <c r="D1802" s="41">
        <v>0</v>
      </c>
      <c r="E1802" s="41">
        <v>0</v>
      </c>
      <c r="F1802" s="41">
        <v>0</v>
      </c>
      <c r="G1802" s="41">
        <v>0</v>
      </c>
      <c r="H1802" s="41">
        <v>0</v>
      </c>
      <c r="I1802" s="41">
        <v>0</v>
      </c>
      <c r="J1802" s="41">
        <v>0</v>
      </c>
      <c r="K1802" s="41">
        <v>0</v>
      </c>
      <c r="L1802" s="41">
        <v>0</v>
      </c>
      <c r="M1802" s="41">
        <v>0</v>
      </c>
      <c r="N1802" s="41">
        <v>0</v>
      </c>
      <c r="O1802" s="41">
        <v>0</v>
      </c>
      <c r="P1802" s="50">
        <f t="shared" si="126"/>
        <v>0</v>
      </c>
    </row>
    <row r="1803" spans="1:16" hidden="1" x14ac:dyDescent="0.25">
      <c r="A1803" s="306" t="str">
        <f>IF(B1803=1,A1776,"")</f>
        <v/>
      </c>
      <c r="B1803" s="43" t="str">
        <f t="shared" si="125"/>
        <v/>
      </c>
      <c r="C1803" s="169">
        <f>CAD!$F$8</f>
        <v>0</v>
      </c>
      <c r="D1803" s="41">
        <v>0</v>
      </c>
      <c r="E1803" s="41">
        <v>0</v>
      </c>
      <c r="F1803" s="41">
        <v>0</v>
      </c>
      <c r="G1803" s="41">
        <v>0</v>
      </c>
      <c r="H1803" s="41">
        <v>0</v>
      </c>
      <c r="I1803" s="41">
        <v>0</v>
      </c>
      <c r="J1803" s="41">
        <v>0</v>
      </c>
      <c r="K1803" s="41">
        <v>0</v>
      </c>
      <c r="L1803" s="41">
        <v>0</v>
      </c>
      <c r="M1803" s="41">
        <v>0</v>
      </c>
      <c r="N1803" s="41">
        <v>0</v>
      </c>
      <c r="O1803" s="41">
        <v>0</v>
      </c>
      <c r="P1803" s="50">
        <f t="shared" si="126"/>
        <v>0</v>
      </c>
    </row>
    <row r="1804" spans="1:16" hidden="1" x14ac:dyDescent="0.25">
      <c r="A1804" s="306" t="str">
        <f>IF(B1804=1,A1776,"")</f>
        <v/>
      </c>
      <c r="B1804" s="43" t="str">
        <f t="shared" si="125"/>
        <v/>
      </c>
      <c r="C1804" s="169">
        <f>CAD!$F$9</f>
        <v>0</v>
      </c>
      <c r="D1804" s="41">
        <v>0</v>
      </c>
      <c r="E1804" s="41">
        <v>0</v>
      </c>
      <c r="F1804" s="41">
        <v>0</v>
      </c>
      <c r="G1804" s="41">
        <v>0</v>
      </c>
      <c r="H1804" s="41">
        <v>0</v>
      </c>
      <c r="I1804" s="41">
        <v>0</v>
      </c>
      <c r="J1804" s="41">
        <v>0</v>
      </c>
      <c r="K1804" s="41">
        <v>0</v>
      </c>
      <c r="L1804" s="41">
        <v>0</v>
      </c>
      <c r="M1804" s="41">
        <v>0</v>
      </c>
      <c r="N1804" s="41">
        <v>0</v>
      </c>
      <c r="O1804" s="41">
        <v>0</v>
      </c>
      <c r="P1804" s="50">
        <f t="shared" si="126"/>
        <v>0</v>
      </c>
    </row>
    <row r="1805" spans="1:16" hidden="1" x14ac:dyDescent="0.25">
      <c r="A1805" s="306" t="str">
        <f>IF(B1805=1,A1776,"")</f>
        <v/>
      </c>
      <c r="B1805" s="43" t="str">
        <f t="shared" si="125"/>
        <v/>
      </c>
      <c r="C1805" s="169">
        <f>CAD!$F$10</f>
        <v>0</v>
      </c>
      <c r="D1805" s="41">
        <v>0</v>
      </c>
      <c r="E1805" s="41">
        <v>0</v>
      </c>
      <c r="F1805" s="41">
        <v>0</v>
      </c>
      <c r="G1805" s="41">
        <v>0</v>
      </c>
      <c r="H1805" s="41">
        <v>0</v>
      </c>
      <c r="I1805" s="41">
        <v>0</v>
      </c>
      <c r="J1805" s="41">
        <v>0</v>
      </c>
      <c r="K1805" s="41">
        <v>0</v>
      </c>
      <c r="L1805" s="41">
        <v>0</v>
      </c>
      <c r="M1805" s="41">
        <v>0</v>
      </c>
      <c r="N1805" s="41">
        <v>0</v>
      </c>
      <c r="O1805" s="41">
        <v>0</v>
      </c>
      <c r="P1805" s="50">
        <f t="shared" si="126"/>
        <v>0</v>
      </c>
    </row>
    <row r="1806" spans="1:16" hidden="1" x14ac:dyDescent="0.25">
      <c r="A1806" s="306" t="str">
        <f>IF(B1806=1,A1776,"")</f>
        <v/>
      </c>
      <c r="B1806" s="43" t="str">
        <f t="shared" si="125"/>
        <v/>
      </c>
      <c r="C1806" s="169">
        <f>CAD!$F$11</f>
        <v>0</v>
      </c>
      <c r="D1806" s="41">
        <v>0</v>
      </c>
      <c r="E1806" s="41">
        <v>0</v>
      </c>
      <c r="F1806" s="41">
        <v>0</v>
      </c>
      <c r="G1806" s="41">
        <v>0</v>
      </c>
      <c r="H1806" s="41">
        <v>0</v>
      </c>
      <c r="I1806" s="41">
        <v>0</v>
      </c>
      <c r="J1806" s="41">
        <v>0</v>
      </c>
      <c r="K1806" s="41">
        <v>0</v>
      </c>
      <c r="L1806" s="41">
        <v>0</v>
      </c>
      <c r="M1806" s="41">
        <v>0</v>
      </c>
      <c r="N1806" s="41">
        <v>0</v>
      </c>
      <c r="O1806" s="41">
        <v>0</v>
      </c>
      <c r="P1806" s="50">
        <f t="shared" si="126"/>
        <v>0</v>
      </c>
    </row>
    <row r="1807" spans="1:16" hidden="1" x14ac:dyDescent="0.25">
      <c r="A1807" s="306" t="str">
        <f>IF(B1807=1,A1776,"")</f>
        <v/>
      </c>
      <c r="B1807" s="43" t="str">
        <f t="shared" si="125"/>
        <v/>
      </c>
      <c r="C1807" s="169">
        <f>CAD!$F$12</f>
        <v>0</v>
      </c>
      <c r="D1807" s="41">
        <v>0</v>
      </c>
      <c r="E1807" s="41">
        <v>0</v>
      </c>
      <c r="F1807" s="41">
        <v>0</v>
      </c>
      <c r="G1807" s="41">
        <v>0</v>
      </c>
      <c r="H1807" s="41">
        <v>0</v>
      </c>
      <c r="I1807" s="41">
        <v>0</v>
      </c>
      <c r="J1807" s="41">
        <v>0</v>
      </c>
      <c r="K1807" s="41">
        <v>0</v>
      </c>
      <c r="L1807" s="41">
        <v>0</v>
      </c>
      <c r="M1807" s="41">
        <v>0</v>
      </c>
      <c r="N1807" s="41">
        <v>0</v>
      </c>
      <c r="O1807" s="41">
        <v>0</v>
      </c>
      <c r="P1807" s="50">
        <f t="shared" si="126"/>
        <v>0</v>
      </c>
    </row>
    <row r="1808" spans="1:16" hidden="1" x14ac:dyDescent="0.25">
      <c r="A1808" s="306" t="str">
        <f>IF(B1808=1,A1776,"")</f>
        <v/>
      </c>
      <c r="B1808" s="43" t="str">
        <f t="shared" si="125"/>
        <v/>
      </c>
      <c r="C1808" s="169">
        <f>CAD!$F$13</f>
        <v>0</v>
      </c>
      <c r="D1808" s="41">
        <v>0</v>
      </c>
      <c r="E1808" s="41">
        <v>0</v>
      </c>
      <c r="F1808" s="41">
        <v>0</v>
      </c>
      <c r="G1808" s="41">
        <v>0</v>
      </c>
      <c r="H1808" s="41">
        <v>0</v>
      </c>
      <c r="I1808" s="41">
        <v>0</v>
      </c>
      <c r="J1808" s="41">
        <v>0</v>
      </c>
      <c r="K1808" s="41">
        <v>0</v>
      </c>
      <c r="L1808" s="41">
        <v>0</v>
      </c>
      <c r="M1808" s="41">
        <v>0</v>
      </c>
      <c r="N1808" s="41">
        <v>0</v>
      </c>
      <c r="O1808" s="41">
        <v>0</v>
      </c>
      <c r="P1808" s="50">
        <f t="shared" si="126"/>
        <v>0</v>
      </c>
    </row>
    <row r="1809" spans="1:16" hidden="1" x14ac:dyDescent="0.25">
      <c r="A1809" s="306" t="str">
        <f>IF(B1809=1,A1776,"")</f>
        <v/>
      </c>
      <c r="B1809" s="43" t="str">
        <f t="shared" si="125"/>
        <v/>
      </c>
      <c r="C1809" s="169">
        <f>CAD!$F$14</f>
        <v>0</v>
      </c>
      <c r="D1809" s="41">
        <v>0</v>
      </c>
      <c r="E1809" s="41">
        <v>0</v>
      </c>
      <c r="F1809" s="41">
        <v>0</v>
      </c>
      <c r="G1809" s="41">
        <v>0</v>
      </c>
      <c r="H1809" s="41">
        <v>0</v>
      </c>
      <c r="I1809" s="41">
        <v>0</v>
      </c>
      <c r="J1809" s="41">
        <v>0</v>
      </c>
      <c r="K1809" s="41">
        <v>0</v>
      </c>
      <c r="L1809" s="41">
        <v>0</v>
      </c>
      <c r="M1809" s="41">
        <v>0</v>
      </c>
      <c r="N1809" s="41">
        <v>0</v>
      </c>
      <c r="O1809" s="41">
        <v>0</v>
      </c>
      <c r="P1809" s="50">
        <f t="shared" si="126"/>
        <v>0</v>
      </c>
    </row>
    <row r="1810" spans="1:16" hidden="1" x14ac:dyDescent="0.25">
      <c r="A1810" s="306" t="str">
        <f>IF(B1810=1,A1776,"")</f>
        <v/>
      </c>
      <c r="B1810" s="43" t="str">
        <f t="shared" si="125"/>
        <v/>
      </c>
      <c r="C1810" s="169">
        <f>CAD!$F$15</f>
        <v>0</v>
      </c>
      <c r="D1810" s="41">
        <v>0</v>
      </c>
      <c r="E1810" s="41">
        <v>0</v>
      </c>
      <c r="F1810" s="41">
        <v>0</v>
      </c>
      <c r="G1810" s="41">
        <v>0</v>
      </c>
      <c r="H1810" s="41">
        <v>0</v>
      </c>
      <c r="I1810" s="41">
        <v>0</v>
      </c>
      <c r="J1810" s="41">
        <v>0</v>
      </c>
      <c r="K1810" s="41">
        <v>0</v>
      </c>
      <c r="L1810" s="41">
        <v>0</v>
      </c>
      <c r="M1810" s="41">
        <v>0</v>
      </c>
      <c r="N1810" s="41">
        <v>0</v>
      </c>
      <c r="O1810" s="41">
        <v>0</v>
      </c>
      <c r="P1810" s="50">
        <f t="shared" si="126"/>
        <v>0</v>
      </c>
    </row>
    <row r="1811" spans="1:16" hidden="1" x14ac:dyDescent="0.25">
      <c r="A1811" s="306" t="str">
        <f>IF(B1811=1,A1776,"")</f>
        <v/>
      </c>
      <c r="B1811" s="43" t="str">
        <f t="shared" si="125"/>
        <v/>
      </c>
      <c r="C1811" s="169">
        <f>CAD!$F$16</f>
        <v>0</v>
      </c>
      <c r="D1811" s="41">
        <v>0</v>
      </c>
      <c r="E1811" s="41">
        <v>0</v>
      </c>
      <c r="F1811" s="41">
        <v>0</v>
      </c>
      <c r="G1811" s="41">
        <v>0</v>
      </c>
      <c r="H1811" s="41">
        <v>0</v>
      </c>
      <c r="I1811" s="41">
        <v>0</v>
      </c>
      <c r="J1811" s="41">
        <v>0</v>
      </c>
      <c r="K1811" s="41">
        <v>0</v>
      </c>
      <c r="L1811" s="41">
        <v>0</v>
      </c>
      <c r="M1811" s="41">
        <v>0</v>
      </c>
      <c r="N1811" s="41">
        <v>0</v>
      </c>
      <c r="O1811" s="41">
        <v>0</v>
      </c>
      <c r="P1811" s="50">
        <f t="shared" si="126"/>
        <v>0</v>
      </c>
    </row>
    <row r="1812" spans="1:16" hidden="1" x14ac:dyDescent="0.25">
      <c r="A1812" s="306" t="str">
        <f>IF(B1812=1,A1776,"")</f>
        <v/>
      </c>
      <c r="B1812" s="43" t="str">
        <f t="shared" si="125"/>
        <v/>
      </c>
      <c r="C1812" s="169">
        <f>CAD!$F$17</f>
        <v>0</v>
      </c>
      <c r="D1812" s="41">
        <v>0</v>
      </c>
      <c r="E1812" s="41">
        <v>0</v>
      </c>
      <c r="F1812" s="41">
        <v>0</v>
      </c>
      <c r="G1812" s="41">
        <v>0</v>
      </c>
      <c r="H1812" s="41">
        <v>0</v>
      </c>
      <c r="I1812" s="41">
        <v>0</v>
      </c>
      <c r="J1812" s="41">
        <v>0</v>
      </c>
      <c r="K1812" s="41">
        <v>0</v>
      </c>
      <c r="L1812" s="41">
        <v>0</v>
      </c>
      <c r="M1812" s="41">
        <v>0</v>
      </c>
      <c r="N1812" s="41">
        <v>0</v>
      </c>
      <c r="O1812" s="41">
        <v>0</v>
      </c>
      <c r="P1812" s="50">
        <f t="shared" si="126"/>
        <v>0</v>
      </c>
    </row>
    <row r="1813" spans="1:16" hidden="1" x14ac:dyDescent="0.25">
      <c r="A1813" s="306" t="str">
        <f>IF(B1813=1,A1776,"")</f>
        <v/>
      </c>
      <c r="B1813" s="43" t="str">
        <f t="shared" si="125"/>
        <v/>
      </c>
      <c r="C1813" s="169">
        <f>CAD!$F$18</f>
        <v>0</v>
      </c>
      <c r="D1813" s="41">
        <v>0</v>
      </c>
      <c r="E1813" s="41">
        <v>0</v>
      </c>
      <c r="F1813" s="41">
        <v>0</v>
      </c>
      <c r="G1813" s="41">
        <v>0</v>
      </c>
      <c r="H1813" s="41">
        <v>0</v>
      </c>
      <c r="I1813" s="41">
        <v>0</v>
      </c>
      <c r="J1813" s="41">
        <v>0</v>
      </c>
      <c r="K1813" s="41">
        <v>0</v>
      </c>
      <c r="L1813" s="41">
        <v>0</v>
      </c>
      <c r="M1813" s="41">
        <v>0</v>
      </c>
      <c r="N1813" s="41">
        <v>0</v>
      </c>
      <c r="O1813" s="41">
        <v>0</v>
      </c>
      <c r="P1813" s="50">
        <f t="shared" si="126"/>
        <v>0</v>
      </c>
    </row>
    <row r="1814" spans="1:16" hidden="1" x14ac:dyDescent="0.25">
      <c r="A1814" s="306" t="str">
        <f>IF(B1814=1,A1776,"")</f>
        <v/>
      </c>
      <c r="B1814" s="43" t="str">
        <f t="shared" si="125"/>
        <v/>
      </c>
      <c r="C1814" s="169">
        <f>CAD!$F$19</f>
        <v>0</v>
      </c>
      <c r="D1814" s="41">
        <v>0</v>
      </c>
      <c r="E1814" s="41">
        <v>0</v>
      </c>
      <c r="F1814" s="41">
        <v>0</v>
      </c>
      <c r="G1814" s="41">
        <v>0</v>
      </c>
      <c r="H1814" s="41">
        <v>0</v>
      </c>
      <c r="I1814" s="41">
        <v>0</v>
      </c>
      <c r="J1814" s="41">
        <v>0</v>
      </c>
      <c r="K1814" s="41">
        <v>0</v>
      </c>
      <c r="L1814" s="41">
        <v>0</v>
      </c>
      <c r="M1814" s="41">
        <v>0</v>
      </c>
      <c r="N1814" s="41">
        <v>0</v>
      </c>
      <c r="O1814" s="41">
        <v>0</v>
      </c>
      <c r="P1814" s="50">
        <f t="shared" si="126"/>
        <v>0</v>
      </c>
    </row>
    <row r="1815" spans="1:16" hidden="1" x14ac:dyDescent="0.25">
      <c r="A1815" s="306" t="str">
        <f>IF(B1815=1,A1776,"")</f>
        <v/>
      </c>
      <c r="B1815" s="43" t="str">
        <f t="shared" si="125"/>
        <v/>
      </c>
      <c r="C1815" s="169">
        <f>CAD!$F$20</f>
        <v>0</v>
      </c>
      <c r="D1815" s="41">
        <v>0</v>
      </c>
      <c r="E1815" s="41">
        <v>0</v>
      </c>
      <c r="F1815" s="41">
        <v>0</v>
      </c>
      <c r="G1815" s="41">
        <v>0</v>
      </c>
      <c r="H1815" s="41">
        <v>0</v>
      </c>
      <c r="I1815" s="41">
        <v>0</v>
      </c>
      <c r="J1815" s="41">
        <v>0</v>
      </c>
      <c r="K1815" s="41">
        <v>0</v>
      </c>
      <c r="L1815" s="41">
        <v>0</v>
      </c>
      <c r="M1815" s="41">
        <v>0</v>
      </c>
      <c r="N1815" s="41">
        <v>0</v>
      </c>
      <c r="O1815" s="41">
        <v>0</v>
      </c>
      <c r="P1815" s="50">
        <f t="shared" si="126"/>
        <v>0</v>
      </c>
    </row>
    <row r="1816" spans="1:16" hidden="1" x14ac:dyDescent="0.25">
      <c r="A1816" s="306" t="str">
        <f>IF(B1816=1,A1776,"")</f>
        <v/>
      </c>
      <c r="B1816" s="43" t="str">
        <f t="shared" si="125"/>
        <v/>
      </c>
      <c r="C1816" s="169">
        <f>CAD!$F$21</f>
        <v>0</v>
      </c>
      <c r="D1816" s="41">
        <v>0</v>
      </c>
      <c r="E1816" s="41">
        <v>0</v>
      </c>
      <c r="F1816" s="41">
        <v>0</v>
      </c>
      <c r="G1816" s="41">
        <v>0</v>
      </c>
      <c r="H1816" s="41">
        <v>0</v>
      </c>
      <c r="I1816" s="41">
        <v>0</v>
      </c>
      <c r="J1816" s="41">
        <v>0</v>
      </c>
      <c r="K1816" s="41">
        <v>0</v>
      </c>
      <c r="L1816" s="41">
        <v>0</v>
      </c>
      <c r="M1816" s="41">
        <v>0</v>
      </c>
      <c r="N1816" s="41">
        <v>0</v>
      </c>
      <c r="O1816" s="41">
        <v>0</v>
      </c>
      <c r="P1816" s="50">
        <f t="shared" si="126"/>
        <v>0</v>
      </c>
    </row>
    <row r="1817" spans="1:16" hidden="1" x14ac:dyDescent="0.25">
      <c r="A1817" s="306" t="str">
        <f>IF(B1817=1,A1776,"")</f>
        <v/>
      </c>
      <c r="B1817" s="43" t="str">
        <f t="shared" si="125"/>
        <v/>
      </c>
      <c r="C1817" s="169">
        <f>CAD!$F$22</f>
        <v>0</v>
      </c>
      <c r="D1817" s="41">
        <v>0</v>
      </c>
      <c r="E1817" s="41">
        <v>0</v>
      </c>
      <c r="F1817" s="41">
        <v>0</v>
      </c>
      <c r="G1817" s="41">
        <v>0</v>
      </c>
      <c r="H1817" s="41">
        <v>0</v>
      </c>
      <c r="I1817" s="41">
        <v>0</v>
      </c>
      <c r="J1817" s="41">
        <v>0</v>
      </c>
      <c r="K1817" s="41">
        <v>0</v>
      </c>
      <c r="L1817" s="41">
        <v>0</v>
      </c>
      <c r="M1817" s="41">
        <v>0</v>
      </c>
      <c r="N1817" s="41">
        <v>0</v>
      </c>
      <c r="O1817" s="41">
        <v>0</v>
      </c>
      <c r="P1817" s="50">
        <f t="shared" si="126"/>
        <v>0</v>
      </c>
    </row>
    <row r="1818" spans="1:16" hidden="1" x14ac:dyDescent="0.25">
      <c r="A1818" s="306" t="str">
        <f>IF(B1818=1,A1776,"")</f>
        <v/>
      </c>
      <c r="B1818" s="43" t="str">
        <f t="shared" si="125"/>
        <v/>
      </c>
      <c r="C1818" s="169">
        <f>CAD!$F$23</f>
        <v>0</v>
      </c>
      <c r="D1818" s="41">
        <v>0</v>
      </c>
      <c r="E1818" s="41">
        <v>0</v>
      </c>
      <c r="F1818" s="41">
        <v>0</v>
      </c>
      <c r="G1818" s="41">
        <v>0</v>
      </c>
      <c r="H1818" s="41">
        <v>0</v>
      </c>
      <c r="I1818" s="41">
        <v>0</v>
      </c>
      <c r="J1818" s="41">
        <v>0</v>
      </c>
      <c r="K1818" s="41">
        <v>0</v>
      </c>
      <c r="L1818" s="41">
        <v>0</v>
      </c>
      <c r="M1818" s="41">
        <v>0</v>
      </c>
      <c r="N1818" s="41">
        <v>0</v>
      </c>
      <c r="O1818" s="41">
        <v>0</v>
      </c>
      <c r="P1818" s="50">
        <f t="shared" si="126"/>
        <v>0</v>
      </c>
    </row>
    <row r="1819" spans="1:16" hidden="1" x14ac:dyDescent="0.25">
      <c r="A1819" s="306" t="str">
        <f>IF(B1819=1,A1776,"")</f>
        <v/>
      </c>
      <c r="B1819" s="43" t="str">
        <f t="shared" si="125"/>
        <v/>
      </c>
      <c r="C1819" s="169">
        <f>CAD!$F$24</f>
        <v>0</v>
      </c>
      <c r="D1819" s="41">
        <v>0</v>
      </c>
      <c r="E1819" s="41">
        <v>0</v>
      </c>
      <c r="F1819" s="41">
        <v>0</v>
      </c>
      <c r="G1819" s="41">
        <v>0</v>
      </c>
      <c r="H1819" s="41">
        <v>0</v>
      </c>
      <c r="I1819" s="41">
        <v>0</v>
      </c>
      <c r="J1819" s="41">
        <v>0</v>
      </c>
      <c r="K1819" s="41">
        <v>0</v>
      </c>
      <c r="L1819" s="41">
        <v>0</v>
      </c>
      <c r="M1819" s="41">
        <v>0</v>
      </c>
      <c r="N1819" s="41">
        <v>0</v>
      </c>
      <c r="O1819" s="41">
        <v>0</v>
      </c>
      <c r="P1819" s="50">
        <f t="shared" si="126"/>
        <v>0</v>
      </c>
    </row>
    <row r="1820" spans="1:16" hidden="1" x14ac:dyDescent="0.25">
      <c r="A1820" s="306" t="str">
        <f>IF(B1820=1,A1776,"")</f>
        <v/>
      </c>
      <c r="B1820" s="43" t="str">
        <f t="shared" si="125"/>
        <v/>
      </c>
      <c r="C1820" s="169">
        <f>CAD!$F$25</f>
        <v>0</v>
      </c>
      <c r="D1820" s="41">
        <v>0</v>
      </c>
      <c r="E1820" s="41">
        <v>0</v>
      </c>
      <c r="F1820" s="41">
        <v>0</v>
      </c>
      <c r="G1820" s="41">
        <v>0</v>
      </c>
      <c r="H1820" s="41">
        <v>0</v>
      </c>
      <c r="I1820" s="41">
        <v>0</v>
      </c>
      <c r="J1820" s="41">
        <v>0</v>
      </c>
      <c r="K1820" s="41">
        <v>0</v>
      </c>
      <c r="L1820" s="41">
        <v>0</v>
      </c>
      <c r="M1820" s="41">
        <v>0</v>
      </c>
      <c r="N1820" s="41">
        <v>0</v>
      </c>
      <c r="O1820" s="41">
        <v>0</v>
      </c>
      <c r="P1820" s="50">
        <f t="shared" si="126"/>
        <v>0</v>
      </c>
    </row>
    <row r="1821" spans="1:16" hidden="1" x14ac:dyDescent="0.25">
      <c r="A1821" s="306" t="str">
        <f>IF(B1821=1,A1776,"")</f>
        <v/>
      </c>
      <c r="B1821" s="43" t="str">
        <f t="shared" si="125"/>
        <v/>
      </c>
      <c r="C1821" s="169">
        <f>CAD!$F$26</f>
        <v>0</v>
      </c>
      <c r="D1821" s="41">
        <v>0</v>
      </c>
      <c r="E1821" s="41">
        <v>0</v>
      </c>
      <c r="F1821" s="41">
        <v>0</v>
      </c>
      <c r="G1821" s="41">
        <v>0</v>
      </c>
      <c r="H1821" s="41">
        <v>0</v>
      </c>
      <c r="I1821" s="41">
        <v>0</v>
      </c>
      <c r="J1821" s="41">
        <v>0</v>
      </c>
      <c r="K1821" s="41">
        <v>0</v>
      </c>
      <c r="L1821" s="41">
        <v>0</v>
      </c>
      <c r="M1821" s="41">
        <v>0</v>
      </c>
      <c r="N1821" s="41">
        <v>0</v>
      </c>
      <c r="O1821" s="41">
        <v>0</v>
      </c>
      <c r="P1821" s="50">
        <f t="shared" si="126"/>
        <v>0</v>
      </c>
    </row>
    <row r="1822" spans="1:16" hidden="1" x14ac:dyDescent="0.25">
      <c r="A1822" s="306" t="str">
        <f>IF(B1822=1,A1776,"")</f>
        <v/>
      </c>
      <c r="B1822" s="43" t="str">
        <f t="shared" si="125"/>
        <v/>
      </c>
      <c r="C1822" s="169">
        <f>CAD!$F$27</f>
        <v>0</v>
      </c>
      <c r="D1822" s="41">
        <v>0</v>
      </c>
      <c r="E1822" s="41">
        <v>0</v>
      </c>
      <c r="F1822" s="41">
        <v>0</v>
      </c>
      <c r="G1822" s="41">
        <v>0</v>
      </c>
      <c r="H1822" s="41">
        <v>0</v>
      </c>
      <c r="I1822" s="41">
        <v>0</v>
      </c>
      <c r="J1822" s="41">
        <v>0</v>
      </c>
      <c r="K1822" s="41">
        <v>0</v>
      </c>
      <c r="L1822" s="41">
        <v>0</v>
      </c>
      <c r="M1822" s="41">
        <v>0</v>
      </c>
      <c r="N1822" s="41">
        <v>0</v>
      </c>
      <c r="O1822" s="41">
        <v>0</v>
      </c>
      <c r="P1822" s="50">
        <f t="shared" si="126"/>
        <v>0</v>
      </c>
    </row>
    <row r="1823" spans="1:16" hidden="1" x14ac:dyDescent="0.25">
      <c r="A1823" s="306" t="str">
        <f>IF(B1823=1,A1776,"")</f>
        <v/>
      </c>
      <c r="B1823" s="43" t="str">
        <f t="shared" si="125"/>
        <v/>
      </c>
      <c r="C1823" s="169">
        <f>CAD!$F$28</f>
        <v>0</v>
      </c>
      <c r="D1823" s="41">
        <v>0</v>
      </c>
      <c r="E1823" s="41">
        <v>0</v>
      </c>
      <c r="F1823" s="41">
        <v>0</v>
      </c>
      <c r="G1823" s="41">
        <v>0</v>
      </c>
      <c r="H1823" s="41">
        <v>0</v>
      </c>
      <c r="I1823" s="41">
        <v>0</v>
      </c>
      <c r="J1823" s="41">
        <v>0</v>
      </c>
      <c r="K1823" s="41">
        <v>0</v>
      </c>
      <c r="L1823" s="41">
        <v>0</v>
      </c>
      <c r="M1823" s="41">
        <v>0</v>
      </c>
      <c r="N1823" s="41">
        <v>0</v>
      </c>
      <c r="O1823" s="41">
        <v>0</v>
      </c>
      <c r="P1823" s="50">
        <f t="shared" si="126"/>
        <v>0</v>
      </c>
    </row>
    <row r="1824" spans="1:16" hidden="1" x14ac:dyDescent="0.25">
      <c r="A1824" s="306" t="str">
        <f>IF(B1824=1,A1776,"")</f>
        <v/>
      </c>
      <c r="B1824" s="43" t="str">
        <f t="shared" si="125"/>
        <v/>
      </c>
      <c r="C1824" s="169">
        <f>CAD!$F$29</f>
        <v>0</v>
      </c>
      <c r="D1824" s="41">
        <v>0</v>
      </c>
      <c r="E1824" s="41">
        <v>0</v>
      </c>
      <c r="F1824" s="41">
        <v>0</v>
      </c>
      <c r="G1824" s="41">
        <v>0</v>
      </c>
      <c r="H1824" s="41">
        <v>0</v>
      </c>
      <c r="I1824" s="41">
        <v>0</v>
      </c>
      <c r="J1824" s="41">
        <v>0</v>
      </c>
      <c r="K1824" s="41">
        <v>0</v>
      </c>
      <c r="L1824" s="41">
        <v>0</v>
      </c>
      <c r="M1824" s="41">
        <v>0</v>
      </c>
      <c r="N1824" s="41">
        <v>0</v>
      </c>
      <c r="O1824" s="41">
        <v>0</v>
      </c>
      <c r="P1824" s="50">
        <f t="shared" si="126"/>
        <v>0</v>
      </c>
    </row>
    <row r="1825" spans="1:20" hidden="1" x14ac:dyDescent="0.25">
      <c r="A1825" s="306" t="str">
        <f>IF(B1825=1,A1776,"")</f>
        <v/>
      </c>
      <c r="B1825" s="43" t="str">
        <f t="shared" si="125"/>
        <v/>
      </c>
      <c r="C1825" s="169">
        <f>CAD!$F$30</f>
        <v>0</v>
      </c>
      <c r="D1825" s="41">
        <v>0</v>
      </c>
      <c r="E1825" s="41">
        <v>0</v>
      </c>
      <c r="F1825" s="41">
        <v>0</v>
      </c>
      <c r="G1825" s="41">
        <v>0</v>
      </c>
      <c r="H1825" s="41">
        <v>0</v>
      </c>
      <c r="I1825" s="41">
        <v>0</v>
      </c>
      <c r="J1825" s="41">
        <v>0</v>
      </c>
      <c r="K1825" s="41">
        <v>0</v>
      </c>
      <c r="L1825" s="41">
        <v>0</v>
      </c>
      <c r="M1825" s="41">
        <v>0</v>
      </c>
      <c r="N1825" s="41">
        <v>0</v>
      </c>
      <c r="O1825" s="41">
        <v>0</v>
      </c>
      <c r="P1825" s="50">
        <f t="shared" si="126"/>
        <v>0</v>
      </c>
    </row>
    <row r="1826" spans="1:20" hidden="1" x14ac:dyDescent="0.25">
      <c r="A1826" s="306" t="str">
        <f>IF(B1826=1,A1776,"")</f>
        <v/>
      </c>
      <c r="B1826" s="43" t="str">
        <f t="shared" si="125"/>
        <v/>
      </c>
      <c r="C1826" s="169">
        <f>CAD!$F$31</f>
        <v>0</v>
      </c>
      <c r="D1826" s="41">
        <v>0</v>
      </c>
      <c r="E1826" s="41">
        <v>0</v>
      </c>
      <c r="F1826" s="41">
        <v>0</v>
      </c>
      <c r="G1826" s="41">
        <v>0</v>
      </c>
      <c r="H1826" s="41">
        <v>0</v>
      </c>
      <c r="I1826" s="41">
        <v>0</v>
      </c>
      <c r="J1826" s="41">
        <v>0</v>
      </c>
      <c r="K1826" s="41">
        <v>0</v>
      </c>
      <c r="L1826" s="41">
        <v>0</v>
      </c>
      <c r="M1826" s="41">
        <v>0</v>
      </c>
      <c r="N1826" s="41">
        <v>0</v>
      </c>
      <c r="O1826" s="41">
        <v>0</v>
      </c>
      <c r="P1826" s="50">
        <f t="shared" si="126"/>
        <v>0</v>
      </c>
      <c r="T1826" s="9"/>
    </row>
    <row r="1827" spans="1:20" hidden="1" x14ac:dyDescent="0.25">
      <c r="A1827" s="306">
        <f>A1776</f>
        <v>2049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84"/>
    </row>
    <row r="1828" spans="1:20" ht="15.75" hidden="1" thickBot="1" x14ac:dyDescent="0.3">
      <c r="A1828" s="306">
        <f>A1776</f>
        <v>2049</v>
      </c>
      <c r="C1828" s="170" t="s">
        <v>208</v>
      </c>
      <c r="D1828" s="171">
        <f>PREV_D!D1747</f>
        <v>0</v>
      </c>
      <c r="E1828" s="171">
        <f>PREV_D!E1747</f>
        <v>0</v>
      </c>
      <c r="F1828" s="171">
        <f>PREV_D!F1747</f>
        <v>0</v>
      </c>
      <c r="G1828" s="171">
        <f>PREV_D!G1747</f>
        <v>0</v>
      </c>
      <c r="H1828" s="171">
        <f>PREV_D!H1747</f>
        <v>0</v>
      </c>
      <c r="I1828" s="171">
        <f>PREV_D!I1747</f>
        <v>0</v>
      </c>
      <c r="J1828" s="171">
        <f>PREV_D!J1747</f>
        <v>0</v>
      </c>
      <c r="K1828" s="171">
        <f>PREV_D!K1747</f>
        <v>0</v>
      </c>
      <c r="L1828" s="171">
        <f>PREV_D!L1747</f>
        <v>0</v>
      </c>
      <c r="M1828" s="171">
        <f>PREV_D!M1747</f>
        <v>0</v>
      </c>
      <c r="N1828" s="171">
        <f>PREV_D!N1747</f>
        <v>0</v>
      </c>
      <c r="O1828" s="171">
        <f>PREV_D!O1747</f>
        <v>0</v>
      </c>
      <c r="P1828" s="172">
        <f>SUM(D1828:O1828)</f>
        <v>0</v>
      </c>
    </row>
    <row r="1829" spans="1:20" hidden="1" x14ac:dyDescent="0.25">
      <c r="A1829" s="306">
        <f>A1776</f>
        <v>2049</v>
      </c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84"/>
    </row>
    <row r="1830" spans="1:20" hidden="1" x14ac:dyDescent="0.25">
      <c r="A1830" s="306">
        <f>A1776</f>
        <v>2049</v>
      </c>
      <c r="C1830" s="173" t="s">
        <v>209</v>
      </c>
      <c r="D1830" s="174">
        <f>D1776-D1828</f>
        <v>0</v>
      </c>
      <c r="E1830" s="174">
        <f t="shared" ref="E1830:P1830" si="127">E1776-E1828</f>
        <v>0</v>
      </c>
      <c r="F1830" s="174">
        <f t="shared" si="127"/>
        <v>0</v>
      </c>
      <c r="G1830" s="174">
        <f t="shared" si="127"/>
        <v>0</v>
      </c>
      <c r="H1830" s="174">
        <f t="shared" si="127"/>
        <v>0</v>
      </c>
      <c r="I1830" s="174">
        <f t="shared" si="127"/>
        <v>0</v>
      </c>
      <c r="J1830" s="174">
        <f t="shared" si="127"/>
        <v>0</v>
      </c>
      <c r="K1830" s="174">
        <f t="shared" si="127"/>
        <v>0</v>
      </c>
      <c r="L1830" s="174">
        <f t="shared" si="127"/>
        <v>0</v>
      </c>
      <c r="M1830" s="174">
        <f t="shared" si="127"/>
        <v>0</v>
      </c>
      <c r="N1830" s="174">
        <f t="shared" si="127"/>
        <v>0</v>
      </c>
      <c r="O1830" s="174">
        <f t="shared" si="127"/>
        <v>0</v>
      </c>
      <c r="P1830" s="175">
        <f t="shared" si="127"/>
        <v>0</v>
      </c>
    </row>
    <row r="1831" spans="1:20" hidden="1" x14ac:dyDescent="0.25">
      <c r="A1831" s="306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20" hidden="1" x14ac:dyDescent="0.25">
      <c r="A1832" s="306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20" ht="15" hidden="1" customHeight="1" thickBot="1" x14ac:dyDescent="0.3">
      <c r="A1833" s="306">
        <f>A1776+1</f>
        <v>2050</v>
      </c>
      <c r="C1833" s="166" t="s">
        <v>207</v>
      </c>
      <c r="D1833" s="167">
        <f t="shared" ref="D1833:P1833" si="128">SUM(D1834:D1883)</f>
        <v>0</v>
      </c>
      <c r="E1833" s="167">
        <f t="shared" si="128"/>
        <v>0</v>
      </c>
      <c r="F1833" s="167">
        <f t="shared" si="128"/>
        <v>0</v>
      </c>
      <c r="G1833" s="167">
        <f t="shared" si="128"/>
        <v>0</v>
      </c>
      <c r="H1833" s="167">
        <f t="shared" si="128"/>
        <v>0</v>
      </c>
      <c r="I1833" s="167">
        <f t="shared" si="128"/>
        <v>0</v>
      </c>
      <c r="J1833" s="167">
        <f t="shared" si="128"/>
        <v>0</v>
      </c>
      <c r="K1833" s="167">
        <f t="shared" si="128"/>
        <v>0</v>
      </c>
      <c r="L1833" s="167">
        <f t="shared" si="128"/>
        <v>0</v>
      </c>
      <c r="M1833" s="167">
        <f t="shared" si="128"/>
        <v>0</v>
      </c>
      <c r="N1833" s="167">
        <f t="shared" si="128"/>
        <v>0</v>
      </c>
      <c r="O1833" s="167">
        <f t="shared" si="128"/>
        <v>0</v>
      </c>
      <c r="P1833" s="167">
        <f t="shared" si="128"/>
        <v>0</v>
      </c>
    </row>
    <row r="1834" spans="1:20" hidden="1" x14ac:dyDescent="0.25">
      <c r="A1834" s="306">
        <f>IF(B1834=1,A1833,"")</f>
        <v>2050</v>
      </c>
      <c r="B1834" s="43">
        <f>IF(C1834&lt;&gt;0,1,"")</f>
        <v>1</v>
      </c>
      <c r="C1834" s="168" t="str">
        <f>CAD!$D$7</f>
        <v>SALÁRIOS</v>
      </c>
      <c r="D1834" s="42">
        <v>0</v>
      </c>
      <c r="E1834" s="42">
        <v>0</v>
      </c>
      <c r="F1834" s="42">
        <v>0</v>
      </c>
      <c r="G1834" s="42">
        <v>0</v>
      </c>
      <c r="H1834" s="42">
        <v>0</v>
      </c>
      <c r="I1834" s="42">
        <v>0</v>
      </c>
      <c r="J1834" s="42">
        <v>0</v>
      </c>
      <c r="K1834" s="42">
        <v>0</v>
      </c>
      <c r="L1834" s="42">
        <v>0</v>
      </c>
      <c r="M1834" s="42">
        <v>0</v>
      </c>
      <c r="N1834" s="42">
        <v>0</v>
      </c>
      <c r="O1834" s="42">
        <v>0</v>
      </c>
      <c r="P1834" s="115">
        <f>SUM(D1834:O1834)</f>
        <v>0</v>
      </c>
    </row>
    <row r="1835" spans="1:20" hidden="1" x14ac:dyDescent="0.25">
      <c r="A1835" s="306">
        <f>IF(B1835=1,A1833,"")</f>
        <v>2050</v>
      </c>
      <c r="B1835" s="43">
        <f t="shared" ref="B1835:B1883" si="129">IF(C1835&lt;&gt;0,1,"")</f>
        <v>1</v>
      </c>
      <c r="C1835" s="168" t="str">
        <f>CAD!$D$8</f>
        <v>RELATÓRIOS</v>
      </c>
      <c r="D1835" s="42">
        <v>0</v>
      </c>
      <c r="E1835" s="42">
        <v>0</v>
      </c>
      <c r="F1835" s="42">
        <v>0</v>
      </c>
      <c r="G1835" s="42">
        <v>0</v>
      </c>
      <c r="H1835" s="42">
        <v>0</v>
      </c>
      <c r="I1835" s="42">
        <v>0</v>
      </c>
      <c r="J1835" s="42">
        <v>0</v>
      </c>
      <c r="K1835" s="42">
        <v>0</v>
      </c>
      <c r="L1835" s="42">
        <v>0</v>
      </c>
      <c r="M1835" s="42">
        <v>0</v>
      </c>
      <c r="N1835" s="42">
        <v>0</v>
      </c>
      <c r="O1835" s="42">
        <v>0</v>
      </c>
      <c r="P1835" s="50">
        <f t="shared" ref="P1835:P1883" si="130">SUM(D1835:O1835)</f>
        <v>0</v>
      </c>
    </row>
    <row r="1836" spans="1:20" hidden="1" x14ac:dyDescent="0.25">
      <c r="A1836" s="306">
        <f>IF(B1836=1,A1833,"")</f>
        <v>2050</v>
      </c>
      <c r="B1836" s="43">
        <f t="shared" si="129"/>
        <v>1</v>
      </c>
      <c r="C1836" s="169" t="str">
        <f>CAD!$D$9</f>
        <v>HORAS EXTRAS</v>
      </c>
      <c r="D1836" s="41">
        <v>0</v>
      </c>
      <c r="E1836" s="41">
        <v>0</v>
      </c>
      <c r="F1836" s="41">
        <v>0</v>
      </c>
      <c r="G1836" s="41">
        <v>0</v>
      </c>
      <c r="H1836" s="41">
        <v>0</v>
      </c>
      <c r="I1836" s="41">
        <v>0</v>
      </c>
      <c r="J1836" s="41">
        <v>0</v>
      </c>
      <c r="K1836" s="41">
        <v>0</v>
      </c>
      <c r="L1836" s="41">
        <v>0</v>
      </c>
      <c r="M1836" s="41">
        <v>0</v>
      </c>
      <c r="N1836" s="41">
        <v>0</v>
      </c>
      <c r="O1836" s="41">
        <v>0</v>
      </c>
      <c r="P1836" s="50">
        <f t="shared" si="130"/>
        <v>0</v>
      </c>
    </row>
    <row r="1837" spans="1:20" hidden="1" x14ac:dyDescent="0.25">
      <c r="A1837" s="306">
        <f>IF(B1837=1,A1833,"")</f>
        <v>2050</v>
      </c>
      <c r="B1837" s="43">
        <f t="shared" si="129"/>
        <v>1</v>
      </c>
      <c r="C1837" s="169" t="str">
        <f>CAD!$D$10</f>
        <v>OUTROS</v>
      </c>
      <c r="D1837" s="41">
        <v>0</v>
      </c>
      <c r="E1837" s="41">
        <v>0</v>
      </c>
      <c r="F1837" s="41">
        <v>0</v>
      </c>
      <c r="G1837" s="41">
        <v>0</v>
      </c>
      <c r="H1837" s="41">
        <v>0</v>
      </c>
      <c r="I1837" s="41">
        <v>0</v>
      </c>
      <c r="J1837" s="41">
        <v>0</v>
      </c>
      <c r="K1837" s="41">
        <v>0</v>
      </c>
      <c r="L1837" s="41">
        <v>0</v>
      </c>
      <c r="M1837" s="41">
        <v>0</v>
      </c>
      <c r="N1837" s="41">
        <v>0</v>
      </c>
      <c r="O1837" s="41">
        <v>0</v>
      </c>
      <c r="P1837" s="50">
        <f t="shared" si="130"/>
        <v>0</v>
      </c>
    </row>
    <row r="1838" spans="1:20" hidden="1" x14ac:dyDescent="0.25">
      <c r="A1838" s="306">
        <f>IF(B1838=1,A1833,"")</f>
        <v>2050</v>
      </c>
      <c r="B1838" s="43">
        <f t="shared" si="129"/>
        <v>1</v>
      </c>
      <c r="C1838" s="169" t="str">
        <f>CAD!$D$11</f>
        <v>ALUGUÉIS</v>
      </c>
      <c r="D1838" s="41">
        <v>0</v>
      </c>
      <c r="E1838" s="41">
        <v>0</v>
      </c>
      <c r="F1838" s="41">
        <v>0</v>
      </c>
      <c r="G1838" s="41">
        <v>0</v>
      </c>
      <c r="H1838" s="41">
        <v>0</v>
      </c>
      <c r="I1838" s="41">
        <v>0</v>
      </c>
      <c r="J1838" s="41">
        <v>0</v>
      </c>
      <c r="K1838" s="41">
        <v>0</v>
      </c>
      <c r="L1838" s="41">
        <v>0</v>
      </c>
      <c r="M1838" s="41">
        <v>0</v>
      </c>
      <c r="N1838" s="41">
        <v>0</v>
      </c>
      <c r="O1838" s="41">
        <v>0</v>
      </c>
      <c r="P1838" s="50">
        <f t="shared" si="130"/>
        <v>0</v>
      </c>
    </row>
    <row r="1839" spans="1:20" hidden="1" x14ac:dyDescent="0.25">
      <c r="A1839" s="306">
        <f>IF(B1839=1,A1833,"")</f>
        <v>2050</v>
      </c>
      <c r="B1839" s="43">
        <f t="shared" si="129"/>
        <v>1</v>
      </c>
      <c r="C1839" s="169" t="str">
        <f>CAD!$D$12</f>
        <v>VENDA DE IMÓVEIS</v>
      </c>
      <c r="D1839" s="41">
        <v>0</v>
      </c>
      <c r="E1839" s="41">
        <v>0</v>
      </c>
      <c r="F1839" s="41">
        <v>0</v>
      </c>
      <c r="G1839" s="41">
        <v>0</v>
      </c>
      <c r="H1839" s="41">
        <v>0</v>
      </c>
      <c r="I1839" s="41">
        <v>0</v>
      </c>
      <c r="J1839" s="41">
        <v>0</v>
      </c>
      <c r="K1839" s="41">
        <v>0</v>
      </c>
      <c r="L1839" s="41">
        <v>0</v>
      </c>
      <c r="M1839" s="41">
        <v>0</v>
      </c>
      <c r="N1839" s="41">
        <v>0</v>
      </c>
      <c r="O1839" s="41">
        <v>0</v>
      </c>
      <c r="P1839" s="50">
        <f t="shared" si="130"/>
        <v>0</v>
      </c>
    </row>
    <row r="1840" spans="1:20" hidden="1" x14ac:dyDescent="0.25">
      <c r="A1840" s="306">
        <f>IF(B1840=1,A1833,"")</f>
        <v>2050</v>
      </c>
      <c r="B1840" s="43">
        <f t="shared" si="129"/>
        <v>1</v>
      </c>
      <c r="C1840" s="169" t="str">
        <f>CAD!$D$13</f>
        <v>13º SALÁRIO</v>
      </c>
      <c r="D1840" s="41">
        <v>0</v>
      </c>
      <c r="E1840" s="41">
        <v>0</v>
      </c>
      <c r="F1840" s="41">
        <v>0</v>
      </c>
      <c r="G1840" s="41">
        <v>0</v>
      </c>
      <c r="H1840" s="41">
        <v>0</v>
      </c>
      <c r="I1840" s="41">
        <v>0</v>
      </c>
      <c r="J1840" s="41">
        <v>0</v>
      </c>
      <c r="K1840" s="41">
        <v>0</v>
      </c>
      <c r="L1840" s="41">
        <v>0</v>
      </c>
      <c r="M1840" s="41">
        <v>0</v>
      </c>
      <c r="N1840" s="41">
        <v>0</v>
      </c>
      <c r="O1840" s="41">
        <v>0</v>
      </c>
      <c r="P1840" s="50">
        <f t="shared" si="130"/>
        <v>0</v>
      </c>
    </row>
    <row r="1841" spans="1:16" hidden="1" x14ac:dyDescent="0.25">
      <c r="A1841" s="306">
        <f>IF(B1841=1,A1833,"")</f>
        <v>2050</v>
      </c>
      <c r="B1841" s="43">
        <f t="shared" si="129"/>
        <v>1</v>
      </c>
      <c r="C1841" s="169" t="str">
        <f>CAD!$D$14</f>
        <v>FÉRIAS</v>
      </c>
      <c r="D1841" s="41">
        <v>0</v>
      </c>
      <c r="E1841" s="41">
        <v>0</v>
      </c>
      <c r="F1841" s="41">
        <v>0</v>
      </c>
      <c r="G1841" s="41">
        <v>0</v>
      </c>
      <c r="H1841" s="41">
        <v>0</v>
      </c>
      <c r="I1841" s="41">
        <v>0</v>
      </c>
      <c r="J1841" s="41">
        <v>0</v>
      </c>
      <c r="K1841" s="41">
        <v>0</v>
      </c>
      <c r="L1841" s="41">
        <v>0</v>
      </c>
      <c r="M1841" s="41">
        <v>0</v>
      </c>
      <c r="N1841" s="41">
        <v>0</v>
      </c>
      <c r="O1841" s="41">
        <v>0</v>
      </c>
      <c r="P1841" s="50">
        <f t="shared" si="130"/>
        <v>0</v>
      </c>
    </row>
    <row r="1842" spans="1:16" hidden="1" x14ac:dyDescent="0.25">
      <c r="A1842" s="306">
        <f>IF(B1842=1,A1833,"")</f>
        <v>2050</v>
      </c>
      <c r="B1842" s="43">
        <f t="shared" si="129"/>
        <v>1</v>
      </c>
      <c r="C1842" s="169" t="str">
        <f>CAD!$D$15</f>
        <v>RENDIMENTOS</v>
      </c>
      <c r="D1842" s="41">
        <v>0</v>
      </c>
      <c r="E1842" s="41">
        <v>0</v>
      </c>
      <c r="F1842" s="41">
        <v>0</v>
      </c>
      <c r="G1842" s="41">
        <v>0</v>
      </c>
      <c r="H1842" s="41">
        <v>0</v>
      </c>
      <c r="I1842" s="41">
        <v>0</v>
      </c>
      <c r="J1842" s="41">
        <v>0</v>
      </c>
      <c r="K1842" s="41">
        <v>0</v>
      </c>
      <c r="L1842" s="41">
        <v>0</v>
      </c>
      <c r="M1842" s="41">
        <v>0</v>
      </c>
      <c r="N1842" s="41">
        <v>0</v>
      </c>
      <c r="O1842" s="41">
        <v>0</v>
      </c>
      <c r="P1842" s="50">
        <f t="shared" si="130"/>
        <v>0</v>
      </c>
    </row>
    <row r="1843" spans="1:16" hidden="1" x14ac:dyDescent="0.25">
      <c r="A1843" s="306" t="str">
        <f>IF(B1843=1,A1833,"")</f>
        <v/>
      </c>
      <c r="B1843" s="43" t="str">
        <f t="shared" si="129"/>
        <v/>
      </c>
      <c r="C1843" s="169">
        <f>CAD!$D$16</f>
        <v>0</v>
      </c>
      <c r="D1843" s="41">
        <v>0</v>
      </c>
      <c r="E1843" s="41">
        <v>0</v>
      </c>
      <c r="F1843" s="41">
        <v>0</v>
      </c>
      <c r="G1843" s="41">
        <v>0</v>
      </c>
      <c r="H1843" s="41">
        <v>0</v>
      </c>
      <c r="I1843" s="41">
        <v>0</v>
      </c>
      <c r="J1843" s="41">
        <v>0</v>
      </c>
      <c r="K1843" s="41">
        <v>0</v>
      </c>
      <c r="L1843" s="41">
        <v>0</v>
      </c>
      <c r="M1843" s="41">
        <v>0</v>
      </c>
      <c r="N1843" s="41">
        <v>0</v>
      </c>
      <c r="O1843" s="41">
        <v>0</v>
      </c>
      <c r="P1843" s="50">
        <f t="shared" si="130"/>
        <v>0</v>
      </c>
    </row>
    <row r="1844" spans="1:16" hidden="1" x14ac:dyDescent="0.25">
      <c r="A1844" s="306" t="str">
        <f>IF(B1844=1,A1833,"")</f>
        <v/>
      </c>
      <c r="B1844" s="43" t="str">
        <f t="shared" si="129"/>
        <v/>
      </c>
      <c r="C1844" s="169">
        <f>CAD!$D$17</f>
        <v>0</v>
      </c>
      <c r="D1844" s="41">
        <v>0</v>
      </c>
      <c r="E1844" s="41">
        <v>0</v>
      </c>
      <c r="F1844" s="41">
        <v>0</v>
      </c>
      <c r="G1844" s="41">
        <v>0</v>
      </c>
      <c r="H1844" s="41">
        <v>0</v>
      </c>
      <c r="I1844" s="41">
        <v>0</v>
      </c>
      <c r="J1844" s="41">
        <v>0</v>
      </c>
      <c r="K1844" s="41">
        <v>0</v>
      </c>
      <c r="L1844" s="41">
        <v>0</v>
      </c>
      <c r="M1844" s="41">
        <v>0</v>
      </c>
      <c r="N1844" s="41">
        <v>0</v>
      </c>
      <c r="O1844" s="41">
        <v>0</v>
      </c>
      <c r="P1844" s="50">
        <f t="shared" si="130"/>
        <v>0</v>
      </c>
    </row>
    <row r="1845" spans="1:16" hidden="1" x14ac:dyDescent="0.25">
      <c r="A1845" s="306" t="str">
        <f>IF(B1845=1,A1833,"")</f>
        <v/>
      </c>
      <c r="B1845" s="43" t="str">
        <f t="shared" si="129"/>
        <v/>
      </c>
      <c r="C1845" s="169">
        <f>CAD!$D$18</f>
        <v>0</v>
      </c>
      <c r="D1845" s="41">
        <v>0</v>
      </c>
      <c r="E1845" s="41">
        <v>0</v>
      </c>
      <c r="F1845" s="41">
        <v>0</v>
      </c>
      <c r="G1845" s="41">
        <v>0</v>
      </c>
      <c r="H1845" s="41">
        <v>0</v>
      </c>
      <c r="I1845" s="41">
        <v>0</v>
      </c>
      <c r="J1845" s="41">
        <v>0</v>
      </c>
      <c r="K1845" s="41">
        <v>0</v>
      </c>
      <c r="L1845" s="41">
        <v>0</v>
      </c>
      <c r="M1845" s="41">
        <v>0</v>
      </c>
      <c r="N1845" s="41">
        <v>0</v>
      </c>
      <c r="O1845" s="41">
        <v>0</v>
      </c>
      <c r="P1845" s="50">
        <f t="shared" si="130"/>
        <v>0</v>
      </c>
    </row>
    <row r="1846" spans="1:16" hidden="1" x14ac:dyDescent="0.25">
      <c r="A1846" s="306" t="str">
        <f>IF(B1846=1,A1833,"")</f>
        <v/>
      </c>
      <c r="B1846" s="43" t="str">
        <f t="shared" si="129"/>
        <v/>
      </c>
      <c r="C1846" s="169">
        <f>CAD!$D$19</f>
        <v>0</v>
      </c>
      <c r="D1846" s="41">
        <v>0</v>
      </c>
      <c r="E1846" s="41">
        <v>0</v>
      </c>
      <c r="F1846" s="41">
        <v>0</v>
      </c>
      <c r="G1846" s="41">
        <v>0</v>
      </c>
      <c r="H1846" s="41">
        <v>0</v>
      </c>
      <c r="I1846" s="41">
        <v>0</v>
      </c>
      <c r="J1846" s="41">
        <v>0</v>
      </c>
      <c r="K1846" s="41">
        <v>0</v>
      </c>
      <c r="L1846" s="41">
        <v>0</v>
      </c>
      <c r="M1846" s="41">
        <v>0</v>
      </c>
      <c r="N1846" s="41">
        <v>0</v>
      </c>
      <c r="O1846" s="41">
        <v>0</v>
      </c>
      <c r="P1846" s="50">
        <f t="shared" si="130"/>
        <v>0</v>
      </c>
    </row>
    <row r="1847" spans="1:16" hidden="1" x14ac:dyDescent="0.25">
      <c r="A1847" s="306" t="str">
        <f>IF(B1847=1,A1833,"")</f>
        <v/>
      </c>
      <c r="B1847" s="43" t="str">
        <f t="shared" si="129"/>
        <v/>
      </c>
      <c r="C1847" s="169">
        <f>CAD!$D$20</f>
        <v>0</v>
      </c>
      <c r="D1847" s="41">
        <v>0</v>
      </c>
      <c r="E1847" s="41">
        <v>0</v>
      </c>
      <c r="F1847" s="41">
        <v>0</v>
      </c>
      <c r="G1847" s="41">
        <v>0</v>
      </c>
      <c r="H1847" s="41">
        <v>0</v>
      </c>
      <c r="I1847" s="41">
        <v>0</v>
      </c>
      <c r="J1847" s="41">
        <v>0</v>
      </c>
      <c r="K1847" s="41">
        <v>0</v>
      </c>
      <c r="L1847" s="41">
        <v>0</v>
      </c>
      <c r="M1847" s="41">
        <v>0</v>
      </c>
      <c r="N1847" s="41">
        <v>0</v>
      </c>
      <c r="O1847" s="41">
        <v>0</v>
      </c>
      <c r="P1847" s="50">
        <f t="shared" si="130"/>
        <v>0</v>
      </c>
    </row>
    <row r="1848" spans="1:16" hidden="1" x14ac:dyDescent="0.25">
      <c r="A1848" s="306" t="str">
        <f>IF(B1848=1,A1833,"")</f>
        <v/>
      </c>
      <c r="B1848" s="43" t="str">
        <f t="shared" si="129"/>
        <v/>
      </c>
      <c r="C1848" s="169">
        <f>CAD!$D$21</f>
        <v>0</v>
      </c>
      <c r="D1848" s="41">
        <v>0</v>
      </c>
      <c r="E1848" s="41">
        <v>0</v>
      </c>
      <c r="F1848" s="41">
        <v>0</v>
      </c>
      <c r="G1848" s="41">
        <v>0</v>
      </c>
      <c r="H1848" s="41">
        <v>0</v>
      </c>
      <c r="I1848" s="41">
        <v>0</v>
      </c>
      <c r="J1848" s="41">
        <v>0</v>
      </c>
      <c r="K1848" s="41">
        <v>0</v>
      </c>
      <c r="L1848" s="41">
        <v>0</v>
      </c>
      <c r="M1848" s="41">
        <v>0</v>
      </c>
      <c r="N1848" s="41">
        <v>0</v>
      </c>
      <c r="O1848" s="41">
        <v>0</v>
      </c>
      <c r="P1848" s="50">
        <f t="shared" si="130"/>
        <v>0</v>
      </c>
    </row>
    <row r="1849" spans="1:16" hidden="1" x14ac:dyDescent="0.25">
      <c r="A1849" s="306" t="str">
        <f>IF(B1849=1,A1833,"")</f>
        <v/>
      </c>
      <c r="B1849" s="43" t="str">
        <f t="shared" si="129"/>
        <v/>
      </c>
      <c r="C1849" s="169">
        <f>CAD!$D$22</f>
        <v>0</v>
      </c>
      <c r="D1849" s="41">
        <v>0</v>
      </c>
      <c r="E1849" s="41">
        <v>0</v>
      </c>
      <c r="F1849" s="41">
        <v>0</v>
      </c>
      <c r="G1849" s="41">
        <v>0</v>
      </c>
      <c r="H1849" s="41">
        <v>0</v>
      </c>
      <c r="I1849" s="41">
        <v>0</v>
      </c>
      <c r="J1849" s="41">
        <v>0</v>
      </c>
      <c r="K1849" s="41">
        <v>0</v>
      </c>
      <c r="L1849" s="41">
        <v>0</v>
      </c>
      <c r="M1849" s="41">
        <v>0</v>
      </c>
      <c r="N1849" s="41">
        <v>0</v>
      </c>
      <c r="O1849" s="41">
        <v>0</v>
      </c>
      <c r="P1849" s="50">
        <f t="shared" si="130"/>
        <v>0</v>
      </c>
    </row>
    <row r="1850" spans="1:16" hidden="1" x14ac:dyDescent="0.25">
      <c r="A1850" s="306" t="str">
        <f>IF(B1850=1,A1833,"")</f>
        <v/>
      </c>
      <c r="B1850" s="43" t="str">
        <f t="shared" si="129"/>
        <v/>
      </c>
      <c r="C1850" s="169">
        <f>CAD!$D$23</f>
        <v>0</v>
      </c>
      <c r="D1850" s="41">
        <v>0</v>
      </c>
      <c r="E1850" s="41">
        <v>0</v>
      </c>
      <c r="F1850" s="41">
        <v>0</v>
      </c>
      <c r="G1850" s="41">
        <v>0</v>
      </c>
      <c r="H1850" s="41">
        <v>0</v>
      </c>
      <c r="I1850" s="41">
        <v>0</v>
      </c>
      <c r="J1850" s="41">
        <v>0</v>
      </c>
      <c r="K1850" s="41">
        <v>0</v>
      </c>
      <c r="L1850" s="41">
        <v>0</v>
      </c>
      <c r="M1850" s="41">
        <v>0</v>
      </c>
      <c r="N1850" s="41">
        <v>0</v>
      </c>
      <c r="O1850" s="41">
        <v>0</v>
      </c>
      <c r="P1850" s="50">
        <f t="shared" si="130"/>
        <v>0</v>
      </c>
    </row>
    <row r="1851" spans="1:16" hidden="1" x14ac:dyDescent="0.25">
      <c r="A1851" s="306" t="str">
        <f>IF(B1851=1,A1833,"")</f>
        <v/>
      </c>
      <c r="B1851" s="43" t="str">
        <f t="shared" si="129"/>
        <v/>
      </c>
      <c r="C1851" s="169">
        <f>CAD!$D$24</f>
        <v>0</v>
      </c>
      <c r="D1851" s="41">
        <v>0</v>
      </c>
      <c r="E1851" s="41">
        <v>0</v>
      </c>
      <c r="F1851" s="41">
        <v>0</v>
      </c>
      <c r="G1851" s="41">
        <v>0</v>
      </c>
      <c r="H1851" s="41">
        <v>0</v>
      </c>
      <c r="I1851" s="41">
        <v>0</v>
      </c>
      <c r="J1851" s="41">
        <v>0</v>
      </c>
      <c r="K1851" s="41">
        <v>0</v>
      </c>
      <c r="L1851" s="41">
        <v>0</v>
      </c>
      <c r="M1851" s="41">
        <v>0</v>
      </c>
      <c r="N1851" s="41">
        <v>0</v>
      </c>
      <c r="O1851" s="41">
        <v>0</v>
      </c>
      <c r="P1851" s="50">
        <f t="shared" si="130"/>
        <v>0</v>
      </c>
    </row>
    <row r="1852" spans="1:16" hidden="1" x14ac:dyDescent="0.25">
      <c r="A1852" s="306" t="str">
        <f>IF(B1852=1,A1833,"")</f>
        <v/>
      </c>
      <c r="B1852" s="43" t="str">
        <f t="shared" si="129"/>
        <v/>
      </c>
      <c r="C1852" s="169">
        <f>CAD!$D$25</f>
        <v>0</v>
      </c>
      <c r="D1852" s="41">
        <v>0</v>
      </c>
      <c r="E1852" s="41">
        <v>0</v>
      </c>
      <c r="F1852" s="41">
        <v>0</v>
      </c>
      <c r="G1852" s="41">
        <v>0</v>
      </c>
      <c r="H1852" s="41">
        <v>0</v>
      </c>
      <c r="I1852" s="41">
        <v>0</v>
      </c>
      <c r="J1852" s="41">
        <v>0</v>
      </c>
      <c r="K1852" s="41">
        <v>0</v>
      </c>
      <c r="L1852" s="41">
        <v>0</v>
      </c>
      <c r="M1852" s="41">
        <v>0</v>
      </c>
      <c r="N1852" s="41">
        <v>0</v>
      </c>
      <c r="O1852" s="41">
        <v>0</v>
      </c>
      <c r="P1852" s="50">
        <f t="shared" si="130"/>
        <v>0</v>
      </c>
    </row>
    <row r="1853" spans="1:16" hidden="1" x14ac:dyDescent="0.25">
      <c r="A1853" s="306" t="str">
        <f>IF(B1853=1,A1833,"")</f>
        <v/>
      </c>
      <c r="B1853" s="43" t="str">
        <f t="shared" si="129"/>
        <v/>
      </c>
      <c r="C1853" s="169">
        <f>CAD!$D$26</f>
        <v>0</v>
      </c>
      <c r="D1853" s="41">
        <v>0</v>
      </c>
      <c r="E1853" s="41">
        <v>0</v>
      </c>
      <c r="F1853" s="41">
        <v>0</v>
      </c>
      <c r="G1853" s="41">
        <v>0</v>
      </c>
      <c r="H1853" s="41">
        <v>0</v>
      </c>
      <c r="I1853" s="41">
        <v>0</v>
      </c>
      <c r="J1853" s="41">
        <v>0</v>
      </c>
      <c r="K1853" s="41">
        <v>0</v>
      </c>
      <c r="L1853" s="41">
        <v>0</v>
      </c>
      <c r="M1853" s="41">
        <v>0</v>
      </c>
      <c r="N1853" s="41">
        <v>0</v>
      </c>
      <c r="O1853" s="41">
        <v>0</v>
      </c>
      <c r="P1853" s="50">
        <f t="shared" si="130"/>
        <v>0</v>
      </c>
    </row>
    <row r="1854" spans="1:16" hidden="1" x14ac:dyDescent="0.25">
      <c r="A1854" s="306" t="str">
        <f>IF(B1854=1,A1833,"")</f>
        <v/>
      </c>
      <c r="B1854" s="43" t="str">
        <f t="shared" si="129"/>
        <v/>
      </c>
      <c r="C1854" s="169">
        <f>CAD!$D$27</f>
        <v>0</v>
      </c>
      <c r="D1854" s="41">
        <v>0</v>
      </c>
      <c r="E1854" s="41">
        <v>0</v>
      </c>
      <c r="F1854" s="41">
        <v>0</v>
      </c>
      <c r="G1854" s="41">
        <v>0</v>
      </c>
      <c r="H1854" s="41">
        <v>0</v>
      </c>
      <c r="I1854" s="41">
        <v>0</v>
      </c>
      <c r="J1854" s="41">
        <v>0</v>
      </c>
      <c r="K1854" s="41">
        <v>0</v>
      </c>
      <c r="L1854" s="41">
        <v>0</v>
      </c>
      <c r="M1854" s="41">
        <v>0</v>
      </c>
      <c r="N1854" s="41">
        <v>0</v>
      </c>
      <c r="O1854" s="41">
        <v>0</v>
      </c>
      <c r="P1854" s="50">
        <f t="shared" si="130"/>
        <v>0</v>
      </c>
    </row>
    <row r="1855" spans="1:16" hidden="1" x14ac:dyDescent="0.25">
      <c r="A1855" s="306" t="str">
        <f>IF(B1855=1,A1833,"")</f>
        <v/>
      </c>
      <c r="B1855" s="43" t="str">
        <f t="shared" si="129"/>
        <v/>
      </c>
      <c r="C1855" s="169">
        <f>CAD!$D$28</f>
        <v>0</v>
      </c>
      <c r="D1855" s="41">
        <v>0</v>
      </c>
      <c r="E1855" s="41">
        <v>0</v>
      </c>
      <c r="F1855" s="41">
        <v>0</v>
      </c>
      <c r="G1855" s="41">
        <v>0</v>
      </c>
      <c r="H1855" s="41">
        <v>0</v>
      </c>
      <c r="I1855" s="41">
        <v>0</v>
      </c>
      <c r="J1855" s="41">
        <v>0</v>
      </c>
      <c r="K1855" s="41">
        <v>0</v>
      </c>
      <c r="L1855" s="41">
        <v>0</v>
      </c>
      <c r="M1855" s="41">
        <v>0</v>
      </c>
      <c r="N1855" s="41">
        <v>0</v>
      </c>
      <c r="O1855" s="41">
        <v>0</v>
      </c>
      <c r="P1855" s="50">
        <f t="shared" si="130"/>
        <v>0</v>
      </c>
    </row>
    <row r="1856" spans="1:16" hidden="1" x14ac:dyDescent="0.25">
      <c r="A1856" s="306" t="str">
        <f>IF(B1856=1,A1833,"")</f>
        <v/>
      </c>
      <c r="B1856" s="43" t="str">
        <f t="shared" si="129"/>
        <v/>
      </c>
      <c r="C1856" s="169">
        <f>CAD!$D$29</f>
        <v>0</v>
      </c>
      <c r="D1856" s="41">
        <v>0</v>
      </c>
      <c r="E1856" s="41">
        <v>0</v>
      </c>
      <c r="F1856" s="41">
        <v>0</v>
      </c>
      <c r="G1856" s="41">
        <v>0</v>
      </c>
      <c r="H1856" s="41">
        <v>0</v>
      </c>
      <c r="I1856" s="41">
        <v>0</v>
      </c>
      <c r="J1856" s="41">
        <v>0</v>
      </c>
      <c r="K1856" s="41">
        <v>0</v>
      </c>
      <c r="L1856" s="41">
        <v>0</v>
      </c>
      <c r="M1856" s="41">
        <v>0</v>
      </c>
      <c r="N1856" s="41">
        <v>0</v>
      </c>
      <c r="O1856" s="41">
        <v>0</v>
      </c>
      <c r="P1856" s="50">
        <f t="shared" si="130"/>
        <v>0</v>
      </c>
    </row>
    <row r="1857" spans="1:16" hidden="1" x14ac:dyDescent="0.25">
      <c r="A1857" s="306" t="str">
        <f>IF(B1857=1,A1833,"")</f>
        <v/>
      </c>
      <c r="B1857" s="43" t="str">
        <f t="shared" si="129"/>
        <v/>
      </c>
      <c r="C1857" s="169">
        <f>CAD!$D$30</f>
        <v>0</v>
      </c>
      <c r="D1857" s="41">
        <v>0</v>
      </c>
      <c r="E1857" s="41">
        <v>0</v>
      </c>
      <c r="F1857" s="41">
        <v>0</v>
      </c>
      <c r="G1857" s="41">
        <v>0</v>
      </c>
      <c r="H1857" s="41">
        <v>0</v>
      </c>
      <c r="I1857" s="41">
        <v>0</v>
      </c>
      <c r="J1857" s="41">
        <v>0</v>
      </c>
      <c r="K1857" s="41">
        <v>0</v>
      </c>
      <c r="L1857" s="41">
        <v>0</v>
      </c>
      <c r="M1857" s="41">
        <v>0</v>
      </c>
      <c r="N1857" s="41">
        <v>0</v>
      </c>
      <c r="O1857" s="41">
        <v>0</v>
      </c>
      <c r="P1857" s="50">
        <f t="shared" si="130"/>
        <v>0</v>
      </c>
    </row>
    <row r="1858" spans="1:16" hidden="1" x14ac:dyDescent="0.25">
      <c r="A1858" s="306" t="str">
        <f>IF(B1858=1,A1833,"")</f>
        <v/>
      </c>
      <c r="B1858" s="43" t="str">
        <f t="shared" si="129"/>
        <v/>
      </c>
      <c r="C1858" s="169">
        <f>CAD!$D$31</f>
        <v>0</v>
      </c>
      <c r="D1858" s="41">
        <v>0</v>
      </c>
      <c r="E1858" s="41">
        <v>0</v>
      </c>
      <c r="F1858" s="41">
        <v>0</v>
      </c>
      <c r="G1858" s="41">
        <v>0</v>
      </c>
      <c r="H1858" s="41">
        <v>0</v>
      </c>
      <c r="I1858" s="41">
        <v>0</v>
      </c>
      <c r="J1858" s="41">
        <v>0</v>
      </c>
      <c r="K1858" s="41">
        <v>0</v>
      </c>
      <c r="L1858" s="41">
        <v>0</v>
      </c>
      <c r="M1858" s="41">
        <v>0</v>
      </c>
      <c r="N1858" s="41">
        <v>0</v>
      </c>
      <c r="O1858" s="41">
        <v>0</v>
      </c>
      <c r="P1858" s="50">
        <f t="shared" si="130"/>
        <v>0</v>
      </c>
    </row>
    <row r="1859" spans="1:16" hidden="1" x14ac:dyDescent="0.25">
      <c r="A1859" s="306" t="str">
        <f>IF(B1859=1,A1833,"")</f>
        <v/>
      </c>
      <c r="B1859" s="43" t="str">
        <f t="shared" si="129"/>
        <v/>
      </c>
      <c r="C1859" s="169">
        <f>CAD!$F$7</f>
        <v>0</v>
      </c>
      <c r="D1859" s="41">
        <v>0</v>
      </c>
      <c r="E1859" s="41">
        <v>0</v>
      </c>
      <c r="F1859" s="41">
        <v>0</v>
      </c>
      <c r="G1859" s="41">
        <v>0</v>
      </c>
      <c r="H1859" s="41">
        <v>0</v>
      </c>
      <c r="I1859" s="41">
        <v>0</v>
      </c>
      <c r="J1859" s="41">
        <v>0</v>
      </c>
      <c r="K1859" s="41">
        <v>0</v>
      </c>
      <c r="L1859" s="41">
        <v>0</v>
      </c>
      <c r="M1859" s="41">
        <v>0</v>
      </c>
      <c r="N1859" s="41">
        <v>0</v>
      </c>
      <c r="O1859" s="41">
        <v>0</v>
      </c>
      <c r="P1859" s="50">
        <f t="shared" si="130"/>
        <v>0</v>
      </c>
    </row>
    <row r="1860" spans="1:16" hidden="1" x14ac:dyDescent="0.25">
      <c r="A1860" s="306" t="str">
        <f>IF(B1860=1,A1833,"")</f>
        <v/>
      </c>
      <c r="B1860" s="43" t="str">
        <f t="shared" si="129"/>
        <v/>
      </c>
      <c r="C1860" s="169">
        <f>CAD!$F$8</f>
        <v>0</v>
      </c>
      <c r="D1860" s="41">
        <v>0</v>
      </c>
      <c r="E1860" s="41">
        <v>0</v>
      </c>
      <c r="F1860" s="41">
        <v>0</v>
      </c>
      <c r="G1860" s="41">
        <v>0</v>
      </c>
      <c r="H1860" s="41">
        <v>0</v>
      </c>
      <c r="I1860" s="41">
        <v>0</v>
      </c>
      <c r="J1860" s="41">
        <v>0</v>
      </c>
      <c r="K1860" s="41">
        <v>0</v>
      </c>
      <c r="L1860" s="41">
        <v>0</v>
      </c>
      <c r="M1860" s="41">
        <v>0</v>
      </c>
      <c r="N1860" s="41">
        <v>0</v>
      </c>
      <c r="O1860" s="41">
        <v>0</v>
      </c>
      <c r="P1860" s="50">
        <f t="shared" si="130"/>
        <v>0</v>
      </c>
    </row>
    <row r="1861" spans="1:16" hidden="1" x14ac:dyDescent="0.25">
      <c r="A1861" s="306" t="str">
        <f>IF(B1861=1,A1833,"")</f>
        <v/>
      </c>
      <c r="B1861" s="43" t="str">
        <f t="shared" si="129"/>
        <v/>
      </c>
      <c r="C1861" s="169">
        <f>CAD!$F$9</f>
        <v>0</v>
      </c>
      <c r="D1861" s="41">
        <v>0</v>
      </c>
      <c r="E1861" s="41">
        <v>0</v>
      </c>
      <c r="F1861" s="41">
        <v>0</v>
      </c>
      <c r="G1861" s="41">
        <v>0</v>
      </c>
      <c r="H1861" s="41">
        <v>0</v>
      </c>
      <c r="I1861" s="41">
        <v>0</v>
      </c>
      <c r="J1861" s="41">
        <v>0</v>
      </c>
      <c r="K1861" s="41">
        <v>0</v>
      </c>
      <c r="L1861" s="41">
        <v>0</v>
      </c>
      <c r="M1861" s="41">
        <v>0</v>
      </c>
      <c r="N1861" s="41">
        <v>0</v>
      </c>
      <c r="O1861" s="41">
        <v>0</v>
      </c>
      <c r="P1861" s="50">
        <f t="shared" si="130"/>
        <v>0</v>
      </c>
    </row>
    <row r="1862" spans="1:16" hidden="1" x14ac:dyDescent="0.25">
      <c r="A1862" s="306" t="str">
        <f>IF(B1862=1,A1833,"")</f>
        <v/>
      </c>
      <c r="B1862" s="43" t="str">
        <f t="shared" si="129"/>
        <v/>
      </c>
      <c r="C1862" s="169">
        <f>CAD!$F$10</f>
        <v>0</v>
      </c>
      <c r="D1862" s="41">
        <v>0</v>
      </c>
      <c r="E1862" s="41">
        <v>0</v>
      </c>
      <c r="F1862" s="41">
        <v>0</v>
      </c>
      <c r="G1862" s="41">
        <v>0</v>
      </c>
      <c r="H1862" s="41">
        <v>0</v>
      </c>
      <c r="I1862" s="41">
        <v>0</v>
      </c>
      <c r="J1862" s="41">
        <v>0</v>
      </c>
      <c r="K1862" s="41">
        <v>0</v>
      </c>
      <c r="L1862" s="41">
        <v>0</v>
      </c>
      <c r="M1862" s="41">
        <v>0</v>
      </c>
      <c r="N1862" s="41">
        <v>0</v>
      </c>
      <c r="O1862" s="41">
        <v>0</v>
      </c>
      <c r="P1862" s="50">
        <f t="shared" si="130"/>
        <v>0</v>
      </c>
    </row>
    <row r="1863" spans="1:16" hidden="1" x14ac:dyDescent="0.25">
      <c r="A1863" s="306" t="str">
        <f>IF(B1863=1,A1833,"")</f>
        <v/>
      </c>
      <c r="B1863" s="43" t="str">
        <f t="shared" si="129"/>
        <v/>
      </c>
      <c r="C1863" s="169">
        <f>CAD!$F$11</f>
        <v>0</v>
      </c>
      <c r="D1863" s="41">
        <v>0</v>
      </c>
      <c r="E1863" s="41">
        <v>0</v>
      </c>
      <c r="F1863" s="41">
        <v>0</v>
      </c>
      <c r="G1863" s="41">
        <v>0</v>
      </c>
      <c r="H1863" s="41">
        <v>0</v>
      </c>
      <c r="I1863" s="41">
        <v>0</v>
      </c>
      <c r="J1863" s="41">
        <v>0</v>
      </c>
      <c r="K1863" s="41">
        <v>0</v>
      </c>
      <c r="L1863" s="41">
        <v>0</v>
      </c>
      <c r="M1863" s="41">
        <v>0</v>
      </c>
      <c r="N1863" s="41">
        <v>0</v>
      </c>
      <c r="O1863" s="41">
        <v>0</v>
      </c>
      <c r="P1863" s="50">
        <f t="shared" si="130"/>
        <v>0</v>
      </c>
    </row>
    <row r="1864" spans="1:16" hidden="1" x14ac:dyDescent="0.25">
      <c r="A1864" s="306" t="str">
        <f>IF(B1864=1,A1833,"")</f>
        <v/>
      </c>
      <c r="B1864" s="43" t="str">
        <f t="shared" si="129"/>
        <v/>
      </c>
      <c r="C1864" s="169">
        <f>CAD!$F$12</f>
        <v>0</v>
      </c>
      <c r="D1864" s="41">
        <v>0</v>
      </c>
      <c r="E1864" s="41">
        <v>0</v>
      </c>
      <c r="F1864" s="41">
        <v>0</v>
      </c>
      <c r="G1864" s="41">
        <v>0</v>
      </c>
      <c r="H1864" s="41">
        <v>0</v>
      </c>
      <c r="I1864" s="41">
        <v>0</v>
      </c>
      <c r="J1864" s="41">
        <v>0</v>
      </c>
      <c r="K1864" s="41">
        <v>0</v>
      </c>
      <c r="L1864" s="41">
        <v>0</v>
      </c>
      <c r="M1864" s="41">
        <v>0</v>
      </c>
      <c r="N1864" s="41">
        <v>0</v>
      </c>
      <c r="O1864" s="41">
        <v>0</v>
      </c>
      <c r="P1864" s="50">
        <f t="shared" si="130"/>
        <v>0</v>
      </c>
    </row>
    <row r="1865" spans="1:16" hidden="1" x14ac:dyDescent="0.25">
      <c r="A1865" s="306" t="str">
        <f>IF(B1865=1,A1833,"")</f>
        <v/>
      </c>
      <c r="B1865" s="43" t="str">
        <f t="shared" si="129"/>
        <v/>
      </c>
      <c r="C1865" s="169">
        <f>CAD!$F$13</f>
        <v>0</v>
      </c>
      <c r="D1865" s="41">
        <v>0</v>
      </c>
      <c r="E1865" s="41">
        <v>0</v>
      </c>
      <c r="F1865" s="41">
        <v>0</v>
      </c>
      <c r="G1865" s="41">
        <v>0</v>
      </c>
      <c r="H1865" s="41">
        <v>0</v>
      </c>
      <c r="I1865" s="41">
        <v>0</v>
      </c>
      <c r="J1865" s="41">
        <v>0</v>
      </c>
      <c r="K1865" s="41">
        <v>0</v>
      </c>
      <c r="L1865" s="41">
        <v>0</v>
      </c>
      <c r="M1865" s="41">
        <v>0</v>
      </c>
      <c r="N1865" s="41">
        <v>0</v>
      </c>
      <c r="O1865" s="41">
        <v>0</v>
      </c>
      <c r="P1865" s="50">
        <f t="shared" si="130"/>
        <v>0</v>
      </c>
    </row>
    <row r="1866" spans="1:16" hidden="1" x14ac:dyDescent="0.25">
      <c r="A1866" s="306" t="str">
        <f>IF(B1866=1,A1833,"")</f>
        <v/>
      </c>
      <c r="B1866" s="43" t="str">
        <f t="shared" si="129"/>
        <v/>
      </c>
      <c r="C1866" s="169">
        <f>CAD!$F$14</f>
        <v>0</v>
      </c>
      <c r="D1866" s="41">
        <v>0</v>
      </c>
      <c r="E1866" s="41">
        <v>0</v>
      </c>
      <c r="F1866" s="41">
        <v>0</v>
      </c>
      <c r="G1866" s="41">
        <v>0</v>
      </c>
      <c r="H1866" s="41">
        <v>0</v>
      </c>
      <c r="I1866" s="41">
        <v>0</v>
      </c>
      <c r="J1866" s="41">
        <v>0</v>
      </c>
      <c r="K1866" s="41">
        <v>0</v>
      </c>
      <c r="L1866" s="41">
        <v>0</v>
      </c>
      <c r="M1866" s="41">
        <v>0</v>
      </c>
      <c r="N1866" s="41">
        <v>0</v>
      </c>
      <c r="O1866" s="41">
        <v>0</v>
      </c>
      <c r="P1866" s="50">
        <f t="shared" si="130"/>
        <v>0</v>
      </c>
    </row>
    <row r="1867" spans="1:16" hidden="1" x14ac:dyDescent="0.25">
      <c r="A1867" s="306" t="str">
        <f>IF(B1867=1,A1833,"")</f>
        <v/>
      </c>
      <c r="B1867" s="43" t="str">
        <f t="shared" si="129"/>
        <v/>
      </c>
      <c r="C1867" s="169">
        <f>CAD!$F$15</f>
        <v>0</v>
      </c>
      <c r="D1867" s="41">
        <v>0</v>
      </c>
      <c r="E1867" s="41">
        <v>0</v>
      </c>
      <c r="F1867" s="41">
        <v>0</v>
      </c>
      <c r="G1867" s="41">
        <v>0</v>
      </c>
      <c r="H1867" s="41">
        <v>0</v>
      </c>
      <c r="I1867" s="41">
        <v>0</v>
      </c>
      <c r="J1867" s="41">
        <v>0</v>
      </c>
      <c r="K1867" s="41">
        <v>0</v>
      </c>
      <c r="L1867" s="41">
        <v>0</v>
      </c>
      <c r="M1867" s="41">
        <v>0</v>
      </c>
      <c r="N1867" s="41">
        <v>0</v>
      </c>
      <c r="O1867" s="41">
        <v>0</v>
      </c>
      <c r="P1867" s="50">
        <f t="shared" si="130"/>
        <v>0</v>
      </c>
    </row>
    <row r="1868" spans="1:16" hidden="1" x14ac:dyDescent="0.25">
      <c r="A1868" s="306" t="str">
        <f>IF(B1868=1,A1833,"")</f>
        <v/>
      </c>
      <c r="B1868" s="43" t="str">
        <f t="shared" si="129"/>
        <v/>
      </c>
      <c r="C1868" s="169">
        <f>CAD!$F$16</f>
        <v>0</v>
      </c>
      <c r="D1868" s="41">
        <v>0</v>
      </c>
      <c r="E1868" s="41">
        <v>0</v>
      </c>
      <c r="F1868" s="41">
        <v>0</v>
      </c>
      <c r="G1868" s="41">
        <v>0</v>
      </c>
      <c r="H1868" s="41">
        <v>0</v>
      </c>
      <c r="I1868" s="41">
        <v>0</v>
      </c>
      <c r="J1868" s="41">
        <v>0</v>
      </c>
      <c r="K1868" s="41">
        <v>0</v>
      </c>
      <c r="L1868" s="41">
        <v>0</v>
      </c>
      <c r="M1868" s="41">
        <v>0</v>
      </c>
      <c r="N1868" s="41">
        <v>0</v>
      </c>
      <c r="O1868" s="41">
        <v>0</v>
      </c>
      <c r="P1868" s="50">
        <f t="shared" si="130"/>
        <v>0</v>
      </c>
    </row>
    <row r="1869" spans="1:16" hidden="1" x14ac:dyDescent="0.25">
      <c r="A1869" s="306" t="str">
        <f>IF(B1869=1,A1833,"")</f>
        <v/>
      </c>
      <c r="B1869" s="43" t="str">
        <f t="shared" si="129"/>
        <v/>
      </c>
      <c r="C1869" s="169">
        <f>CAD!$F$17</f>
        <v>0</v>
      </c>
      <c r="D1869" s="41">
        <v>0</v>
      </c>
      <c r="E1869" s="41">
        <v>0</v>
      </c>
      <c r="F1869" s="41">
        <v>0</v>
      </c>
      <c r="G1869" s="41">
        <v>0</v>
      </c>
      <c r="H1869" s="41">
        <v>0</v>
      </c>
      <c r="I1869" s="41">
        <v>0</v>
      </c>
      <c r="J1869" s="41">
        <v>0</v>
      </c>
      <c r="K1869" s="41">
        <v>0</v>
      </c>
      <c r="L1869" s="41">
        <v>0</v>
      </c>
      <c r="M1869" s="41">
        <v>0</v>
      </c>
      <c r="N1869" s="41">
        <v>0</v>
      </c>
      <c r="O1869" s="41">
        <v>0</v>
      </c>
      <c r="P1869" s="50">
        <f t="shared" si="130"/>
        <v>0</v>
      </c>
    </row>
    <row r="1870" spans="1:16" hidden="1" x14ac:dyDescent="0.25">
      <c r="A1870" s="306" t="str">
        <f>IF(B1870=1,A1833,"")</f>
        <v/>
      </c>
      <c r="B1870" s="43" t="str">
        <f t="shared" si="129"/>
        <v/>
      </c>
      <c r="C1870" s="169">
        <f>CAD!$F$18</f>
        <v>0</v>
      </c>
      <c r="D1870" s="41">
        <v>0</v>
      </c>
      <c r="E1870" s="41">
        <v>0</v>
      </c>
      <c r="F1870" s="41">
        <v>0</v>
      </c>
      <c r="G1870" s="41">
        <v>0</v>
      </c>
      <c r="H1870" s="41">
        <v>0</v>
      </c>
      <c r="I1870" s="41">
        <v>0</v>
      </c>
      <c r="J1870" s="41">
        <v>0</v>
      </c>
      <c r="K1870" s="41">
        <v>0</v>
      </c>
      <c r="L1870" s="41">
        <v>0</v>
      </c>
      <c r="M1870" s="41">
        <v>0</v>
      </c>
      <c r="N1870" s="41">
        <v>0</v>
      </c>
      <c r="O1870" s="41">
        <v>0</v>
      </c>
      <c r="P1870" s="50">
        <f t="shared" si="130"/>
        <v>0</v>
      </c>
    </row>
    <row r="1871" spans="1:16" hidden="1" x14ac:dyDescent="0.25">
      <c r="A1871" s="306" t="str">
        <f>IF(B1871=1,A1833,"")</f>
        <v/>
      </c>
      <c r="B1871" s="43" t="str">
        <f t="shared" si="129"/>
        <v/>
      </c>
      <c r="C1871" s="169">
        <f>CAD!$F$19</f>
        <v>0</v>
      </c>
      <c r="D1871" s="41">
        <v>0</v>
      </c>
      <c r="E1871" s="41">
        <v>0</v>
      </c>
      <c r="F1871" s="41">
        <v>0</v>
      </c>
      <c r="G1871" s="41">
        <v>0</v>
      </c>
      <c r="H1871" s="41">
        <v>0</v>
      </c>
      <c r="I1871" s="41">
        <v>0</v>
      </c>
      <c r="J1871" s="41">
        <v>0</v>
      </c>
      <c r="K1871" s="41">
        <v>0</v>
      </c>
      <c r="L1871" s="41">
        <v>0</v>
      </c>
      <c r="M1871" s="41">
        <v>0</v>
      </c>
      <c r="N1871" s="41">
        <v>0</v>
      </c>
      <c r="O1871" s="41">
        <v>0</v>
      </c>
      <c r="P1871" s="50">
        <f t="shared" si="130"/>
        <v>0</v>
      </c>
    </row>
    <row r="1872" spans="1:16" hidden="1" x14ac:dyDescent="0.25">
      <c r="A1872" s="306" t="str">
        <f>IF(B1872=1,A1833,"")</f>
        <v/>
      </c>
      <c r="B1872" s="43" t="str">
        <f t="shared" si="129"/>
        <v/>
      </c>
      <c r="C1872" s="169">
        <f>CAD!$F$20</f>
        <v>0</v>
      </c>
      <c r="D1872" s="41">
        <v>0</v>
      </c>
      <c r="E1872" s="41">
        <v>0</v>
      </c>
      <c r="F1872" s="41">
        <v>0</v>
      </c>
      <c r="G1872" s="41">
        <v>0</v>
      </c>
      <c r="H1872" s="41">
        <v>0</v>
      </c>
      <c r="I1872" s="41">
        <v>0</v>
      </c>
      <c r="J1872" s="41">
        <v>0</v>
      </c>
      <c r="K1872" s="41">
        <v>0</v>
      </c>
      <c r="L1872" s="41">
        <v>0</v>
      </c>
      <c r="M1872" s="41">
        <v>0</v>
      </c>
      <c r="N1872" s="41">
        <v>0</v>
      </c>
      <c r="O1872" s="41">
        <v>0</v>
      </c>
      <c r="P1872" s="50">
        <f t="shared" si="130"/>
        <v>0</v>
      </c>
    </row>
    <row r="1873" spans="1:20" hidden="1" x14ac:dyDescent="0.25">
      <c r="A1873" s="306" t="str">
        <f>IF(B1873=1,A1833,"")</f>
        <v/>
      </c>
      <c r="B1873" s="43" t="str">
        <f t="shared" si="129"/>
        <v/>
      </c>
      <c r="C1873" s="169">
        <f>CAD!$F$21</f>
        <v>0</v>
      </c>
      <c r="D1873" s="41">
        <v>0</v>
      </c>
      <c r="E1873" s="41">
        <v>0</v>
      </c>
      <c r="F1873" s="41">
        <v>0</v>
      </c>
      <c r="G1873" s="41">
        <v>0</v>
      </c>
      <c r="H1873" s="41">
        <v>0</v>
      </c>
      <c r="I1873" s="41">
        <v>0</v>
      </c>
      <c r="J1873" s="41">
        <v>0</v>
      </c>
      <c r="K1873" s="41">
        <v>0</v>
      </c>
      <c r="L1873" s="41">
        <v>0</v>
      </c>
      <c r="M1873" s="41">
        <v>0</v>
      </c>
      <c r="N1873" s="41">
        <v>0</v>
      </c>
      <c r="O1873" s="41">
        <v>0</v>
      </c>
      <c r="P1873" s="50">
        <f t="shared" si="130"/>
        <v>0</v>
      </c>
    </row>
    <row r="1874" spans="1:20" hidden="1" x14ac:dyDescent="0.25">
      <c r="A1874" s="306" t="str">
        <f>IF(B1874=1,A1833,"")</f>
        <v/>
      </c>
      <c r="B1874" s="43" t="str">
        <f t="shared" si="129"/>
        <v/>
      </c>
      <c r="C1874" s="169">
        <f>CAD!$F$22</f>
        <v>0</v>
      </c>
      <c r="D1874" s="41">
        <v>0</v>
      </c>
      <c r="E1874" s="41">
        <v>0</v>
      </c>
      <c r="F1874" s="41">
        <v>0</v>
      </c>
      <c r="G1874" s="41">
        <v>0</v>
      </c>
      <c r="H1874" s="41">
        <v>0</v>
      </c>
      <c r="I1874" s="41">
        <v>0</v>
      </c>
      <c r="J1874" s="41">
        <v>0</v>
      </c>
      <c r="K1874" s="41">
        <v>0</v>
      </c>
      <c r="L1874" s="41">
        <v>0</v>
      </c>
      <c r="M1874" s="41">
        <v>0</v>
      </c>
      <c r="N1874" s="41">
        <v>0</v>
      </c>
      <c r="O1874" s="41">
        <v>0</v>
      </c>
      <c r="P1874" s="50">
        <f t="shared" si="130"/>
        <v>0</v>
      </c>
    </row>
    <row r="1875" spans="1:20" hidden="1" x14ac:dyDescent="0.25">
      <c r="A1875" s="306" t="str">
        <f>IF(B1875=1,A1833,"")</f>
        <v/>
      </c>
      <c r="B1875" s="43" t="str">
        <f t="shared" si="129"/>
        <v/>
      </c>
      <c r="C1875" s="169">
        <f>CAD!$F$23</f>
        <v>0</v>
      </c>
      <c r="D1875" s="41">
        <v>0</v>
      </c>
      <c r="E1875" s="41">
        <v>0</v>
      </c>
      <c r="F1875" s="41">
        <v>0</v>
      </c>
      <c r="G1875" s="41">
        <v>0</v>
      </c>
      <c r="H1875" s="41">
        <v>0</v>
      </c>
      <c r="I1875" s="41">
        <v>0</v>
      </c>
      <c r="J1875" s="41">
        <v>0</v>
      </c>
      <c r="K1875" s="41">
        <v>0</v>
      </c>
      <c r="L1875" s="41">
        <v>0</v>
      </c>
      <c r="M1875" s="41">
        <v>0</v>
      </c>
      <c r="N1875" s="41">
        <v>0</v>
      </c>
      <c r="O1875" s="41">
        <v>0</v>
      </c>
      <c r="P1875" s="50">
        <f t="shared" si="130"/>
        <v>0</v>
      </c>
    </row>
    <row r="1876" spans="1:20" hidden="1" x14ac:dyDescent="0.25">
      <c r="A1876" s="306" t="str">
        <f>IF(B1876=1,A1833,"")</f>
        <v/>
      </c>
      <c r="B1876" s="43" t="str">
        <f t="shared" si="129"/>
        <v/>
      </c>
      <c r="C1876" s="169">
        <f>CAD!$F$24</f>
        <v>0</v>
      </c>
      <c r="D1876" s="41">
        <v>0</v>
      </c>
      <c r="E1876" s="41">
        <v>0</v>
      </c>
      <c r="F1876" s="41">
        <v>0</v>
      </c>
      <c r="G1876" s="41">
        <v>0</v>
      </c>
      <c r="H1876" s="41">
        <v>0</v>
      </c>
      <c r="I1876" s="41">
        <v>0</v>
      </c>
      <c r="J1876" s="41">
        <v>0</v>
      </c>
      <c r="K1876" s="41">
        <v>0</v>
      </c>
      <c r="L1876" s="41">
        <v>0</v>
      </c>
      <c r="M1876" s="41">
        <v>0</v>
      </c>
      <c r="N1876" s="41">
        <v>0</v>
      </c>
      <c r="O1876" s="41">
        <v>0</v>
      </c>
      <c r="P1876" s="50">
        <f t="shared" si="130"/>
        <v>0</v>
      </c>
    </row>
    <row r="1877" spans="1:20" hidden="1" x14ac:dyDescent="0.25">
      <c r="A1877" s="306" t="str">
        <f>IF(B1877=1,A1833,"")</f>
        <v/>
      </c>
      <c r="B1877" s="43" t="str">
        <f t="shared" si="129"/>
        <v/>
      </c>
      <c r="C1877" s="169">
        <f>CAD!$F$25</f>
        <v>0</v>
      </c>
      <c r="D1877" s="41">
        <v>0</v>
      </c>
      <c r="E1877" s="41">
        <v>0</v>
      </c>
      <c r="F1877" s="41">
        <v>0</v>
      </c>
      <c r="G1877" s="41">
        <v>0</v>
      </c>
      <c r="H1877" s="41">
        <v>0</v>
      </c>
      <c r="I1877" s="41">
        <v>0</v>
      </c>
      <c r="J1877" s="41">
        <v>0</v>
      </c>
      <c r="K1877" s="41">
        <v>0</v>
      </c>
      <c r="L1877" s="41">
        <v>0</v>
      </c>
      <c r="M1877" s="41">
        <v>0</v>
      </c>
      <c r="N1877" s="41">
        <v>0</v>
      </c>
      <c r="O1877" s="41">
        <v>0</v>
      </c>
      <c r="P1877" s="50">
        <f t="shared" si="130"/>
        <v>0</v>
      </c>
    </row>
    <row r="1878" spans="1:20" hidden="1" x14ac:dyDescent="0.25">
      <c r="A1878" s="306" t="str">
        <f>IF(B1878=1,A1833,"")</f>
        <v/>
      </c>
      <c r="B1878" s="43" t="str">
        <f t="shared" si="129"/>
        <v/>
      </c>
      <c r="C1878" s="169">
        <f>CAD!$F$26</f>
        <v>0</v>
      </c>
      <c r="D1878" s="41">
        <v>0</v>
      </c>
      <c r="E1878" s="41">
        <v>0</v>
      </c>
      <c r="F1878" s="41">
        <v>0</v>
      </c>
      <c r="G1878" s="41">
        <v>0</v>
      </c>
      <c r="H1878" s="41">
        <v>0</v>
      </c>
      <c r="I1878" s="41">
        <v>0</v>
      </c>
      <c r="J1878" s="41">
        <v>0</v>
      </c>
      <c r="K1878" s="41">
        <v>0</v>
      </c>
      <c r="L1878" s="41">
        <v>0</v>
      </c>
      <c r="M1878" s="41">
        <v>0</v>
      </c>
      <c r="N1878" s="41">
        <v>0</v>
      </c>
      <c r="O1878" s="41">
        <v>0</v>
      </c>
      <c r="P1878" s="50">
        <f t="shared" si="130"/>
        <v>0</v>
      </c>
    </row>
    <row r="1879" spans="1:20" hidden="1" x14ac:dyDescent="0.25">
      <c r="A1879" s="306" t="str">
        <f>IF(B1879=1,A1833,"")</f>
        <v/>
      </c>
      <c r="B1879" s="43" t="str">
        <f t="shared" si="129"/>
        <v/>
      </c>
      <c r="C1879" s="169">
        <f>CAD!$F$27</f>
        <v>0</v>
      </c>
      <c r="D1879" s="41">
        <v>0</v>
      </c>
      <c r="E1879" s="41">
        <v>0</v>
      </c>
      <c r="F1879" s="41">
        <v>0</v>
      </c>
      <c r="G1879" s="41">
        <v>0</v>
      </c>
      <c r="H1879" s="41">
        <v>0</v>
      </c>
      <c r="I1879" s="41">
        <v>0</v>
      </c>
      <c r="J1879" s="41">
        <v>0</v>
      </c>
      <c r="K1879" s="41">
        <v>0</v>
      </c>
      <c r="L1879" s="41">
        <v>0</v>
      </c>
      <c r="M1879" s="41">
        <v>0</v>
      </c>
      <c r="N1879" s="41">
        <v>0</v>
      </c>
      <c r="O1879" s="41">
        <v>0</v>
      </c>
      <c r="P1879" s="50">
        <f t="shared" si="130"/>
        <v>0</v>
      </c>
    </row>
    <row r="1880" spans="1:20" hidden="1" x14ac:dyDescent="0.25">
      <c r="A1880" s="306" t="str">
        <f>IF(B1880=1,A1833,"")</f>
        <v/>
      </c>
      <c r="B1880" s="43" t="str">
        <f t="shared" si="129"/>
        <v/>
      </c>
      <c r="C1880" s="169">
        <f>CAD!$F$28</f>
        <v>0</v>
      </c>
      <c r="D1880" s="41">
        <v>0</v>
      </c>
      <c r="E1880" s="41">
        <v>0</v>
      </c>
      <c r="F1880" s="41">
        <v>0</v>
      </c>
      <c r="G1880" s="41">
        <v>0</v>
      </c>
      <c r="H1880" s="41">
        <v>0</v>
      </c>
      <c r="I1880" s="41">
        <v>0</v>
      </c>
      <c r="J1880" s="41">
        <v>0</v>
      </c>
      <c r="K1880" s="41">
        <v>0</v>
      </c>
      <c r="L1880" s="41">
        <v>0</v>
      </c>
      <c r="M1880" s="41">
        <v>0</v>
      </c>
      <c r="N1880" s="41">
        <v>0</v>
      </c>
      <c r="O1880" s="41">
        <v>0</v>
      </c>
      <c r="P1880" s="50">
        <f t="shared" si="130"/>
        <v>0</v>
      </c>
    </row>
    <row r="1881" spans="1:20" hidden="1" x14ac:dyDescent="0.25">
      <c r="A1881" s="306" t="str">
        <f>IF(B1881=1,A1833,"")</f>
        <v/>
      </c>
      <c r="B1881" s="43" t="str">
        <f t="shared" si="129"/>
        <v/>
      </c>
      <c r="C1881" s="169">
        <f>CAD!$F$29</f>
        <v>0</v>
      </c>
      <c r="D1881" s="41">
        <v>0</v>
      </c>
      <c r="E1881" s="41">
        <v>0</v>
      </c>
      <c r="F1881" s="41">
        <v>0</v>
      </c>
      <c r="G1881" s="41">
        <v>0</v>
      </c>
      <c r="H1881" s="41">
        <v>0</v>
      </c>
      <c r="I1881" s="41">
        <v>0</v>
      </c>
      <c r="J1881" s="41">
        <v>0</v>
      </c>
      <c r="K1881" s="41">
        <v>0</v>
      </c>
      <c r="L1881" s="41">
        <v>0</v>
      </c>
      <c r="M1881" s="41">
        <v>0</v>
      </c>
      <c r="N1881" s="41">
        <v>0</v>
      </c>
      <c r="O1881" s="41">
        <v>0</v>
      </c>
      <c r="P1881" s="50">
        <f t="shared" si="130"/>
        <v>0</v>
      </c>
    </row>
    <row r="1882" spans="1:20" hidden="1" x14ac:dyDescent="0.25">
      <c r="A1882" s="306" t="str">
        <f>IF(B1882=1,A1833,"")</f>
        <v/>
      </c>
      <c r="B1882" s="43" t="str">
        <f t="shared" si="129"/>
        <v/>
      </c>
      <c r="C1882" s="169">
        <f>CAD!$F$30</f>
        <v>0</v>
      </c>
      <c r="D1882" s="41">
        <v>0</v>
      </c>
      <c r="E1882" s="41">
        <v>0</v>
      </c>
      <c r="F1882" s="41">
        <v>0</v>
      </c>
      <c r="G1882" s="41">
        <v>0</v>
      </c>
      <c r="H1882" s="41">
        <v>0</v>
      </c>
      <c r="I1882" s="41">
        <v>0</v>
      </c>
      <c r="J1882" s="41">
        <v>0</v>
      </c>
      <c r="K1882" s="41">
        <v>0</v>
      </c>
      <c r="L1882" s="41">
        <v>0</v>
      </c>
      <c r="M1882" s="41">
        <v>0</v>
      </c>
      <c r="N1882" s="41">
        <v>0</v>
      </c>
      <c r="O1882" s="41">
        <v>0</v>
      </c>
      <c r="P1882" s="50">
        <f t="shared" si="130"/>
        <v>0</v>
      </c>
    </row>
    <row r="1883" spans="1:20" hidden="1" x14ac:dyDescent="0.25">
      <c r="A1883" s="306" t="str">
        <f>IF(B1883=1,A1833,"")</f>
        <v/>
      </c>
      <c r="B1883" s="43" t="str">
        <f t="shared" si="129"/>
        <v/>
      </c>
      <c r="C1883" s="169">
        <f>CAD!$F$31</f>
        <v>0</v>
      </c>
      <c r="D1883" s="41">
        <v>0</v>
      </c>
      <c r="E1883" s="41">
        <v>0</v>
      </c>
      <c r="F1883" s="41">
        <v>0</v>
      </c>
      <c r="G1883" s="41">
        <v>0</v>
      </c>
      <c r="H1883" s="41">
        <v>0</v>
      </c>
      <c r="I1883" s="41">
        <v>0</v>
      </c>
      <c r="J1883" s="41">
        <v>0</v>
      </c>
      <c r="K1883" s="41">
        <v>0</v>
      </c>
      <c r="L1883" s="41">
        <v>0</v>
      </c>
      <c r="M1883" s="41">
        <v>0</v>
      </c>
      <c r="N1883" s="41">
        <v>0</v>
      </c>
      <c r="O1883" s="41">
        <v>0</v>
      </c>
      <c r="P1883" s="50">
        <f t="shared" si="130"/>
        <v>0</v>
      </c>
      <c r="T1883" s="9"/>
    </row>
    <row r="1884" spans="1:20" hidden="1" x14ac:dyDescent="0.25">
      <c r="A1884" s="306">
        <f>A1833</f>
        <v>2050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84"/>
    </row>
    <row r="1885" spans="1:20" ht="15.75" hidden="1" thickBot="1" x14ac:dyDescent="0.3">
      <c r="A1885" s="306">
        <f>A1833</f>
        <v>2050</v>
      </c>
      <c r="C1885" s="170" t="s">
        <v>208</v>
      </c>
      <c r="D1885" s="171">
        <f>PREV_D!D1803</f>
        <v>0</v>
      </c>
      <c r="E1885" s="171">
        <f>PREV_D!E1803</f>
        <v>0</v>
      </c>
      <c r="F1885" s="171">
        <f>PREV_D!F1803</f>
        <v>0</v>
      </c>
      <c r="G1885" s="171">
        <f>PREV_D!G1803</f>
        <v>0</v>
      </c>
      <c r="H1885" s="171">
        <f>PREV_D!H1803</f>
        <v>0</v>
      </c>
      <c r="I1885" s="171">
        <f>PREV_D!I1803</f>
        <v>0</v>
      </c>
      <c r="J1885" s="171">
        <f>PREV_D!J1803</f>
        <v>0</v>
      </c>
      <c r="K1885" s="171">
        <f>PREV_D!K1803</f>
        <v>0</v>
      </c>
      <c r="L1885" s="171">
        <f>PREV_D!L1803</f>
        <v>0</v>
      </c>
      <c r="M1885" s="171">
        <f>PREV_D!M1803</f>
        <v>0</v>
      </c>
      <c r="N1885" s="171">
        <f>PREV_D!N1803</f>
        <v>0</v>
      </c>
      <c r="O1885" s="171">
        <f>PREV_D!O1803</f>
        <v>0</v>
      </c>
      <c r="P1885" s="172">
        <f>SUM(D1885:O1885)</f>
        <v>0</v>
      </c>
    </row>
    <row r="1886" spans="1:20" hidden="1" x14ac:dyDescent="0.25">
      <c r="A1886" s="306">
        <f>A1833</f>
        <v>2050</v>
      </c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84"/>
    </row>
    <row r="1887" spans="1:20" hidden="1" x14ac:dyDescent="0.25">
      <c r="A1887" s="306">
        <f>A1833</f>
        <v>2050</v>
      </c>
      <c r="C1887" s="173" t="s">
        <v>209</v>
      </c>
      <c r="D1887" s="174">
        <f>D1833-D1885</f>
        <v>0</v>
      </c>
      <c r="E1887" s="174">
        <f t="shared" ref="E1887:P1887" si="131">E1833-E1885</f>
        <v>0</v>
      </c>
      <c r="F1887" s="174">
        <f t="shared" si="131"/>
        <v>0</v>
      </c>
      <c r="G1887" s="174">
        <f t="shared" si="131"/>
        <v>0</v>
      </c>
      <c r="H1887" s="174">
        <f t="shared" si="131"/>
        <v>0</v>
      </c>
      <c r="I1887" s="174">
        <f t="shared" si="131"/>
        <v>0</v>
      </c>
      <c r="J1887" s="174">
        <f t="shared" si="131"/>
        <v>0</v>
      </c>
      <c r="K1887" s="174">
        <f t="shared" si="131"/>
        <v>0</v>
      </c>
      <c r="L1887" s="174">
        <f t="shared" si="131"/>
        <v>0</v>
      </c>
      <c r="M1887" s="174">
        <f t="shared" si="131"/>
        <v>0</v>
      </c>
      <c r="N1887" s="174">
        <f t="shared" si="131"/>
        <v>0</v>
      </c>
      <c r="O1887" s="174">
        <f t="shared" si="131"/>
        <v>0</v>
      </c>
      <c r="P1887" s="175">
        <f t="shared" si="131"/>
        <v>0</v>
      </c>
    </row>
    <row r="1888" spans="1:20" hidden="1" x14ac:dyDescent="0.25">
      <c r="A1888" s="306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 hidden="1" x14ac:dyDescent="0.25">
      <c r="A1889" s="306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 ht="15" hidden="1" customHeight="1" thickBot="1" x14ac:dyDescent="0.3">
      <c r="A1890" s="306">
        <f>A1833+1</f>
        <v>2051</v>
      </c>
      <c r="C1890" s="166" t="s">
        <v>207</v>
      </c>
      <c r="D1890" s="167">
        <f t="shared" ref="D1890:P1890" si="132">SUM(D1891:D1940)</f>
        <v>0</v>
      </c>
      <c r="E1890" s="167">
        <f t="shared" si="132"/>
        <v>0</v>
      </c>
      <c r="F1890" s="167">
        <f t="shared" si="132"/>
        <v>0</v>
      </c>
      <c r="G1890" s="167">
        <f t="shared" si="132"/>
        <v>0</v>
      </c>
      <c r="H1890" s="167">
        <f t="shared" si="132"/>
        <v>0</v>
      </c>
      <c r="I1890" s="167">
        <f t="shared" si="132"/>
        <v>0</v>
      </c>
      <c r="J1890" s="167">
        <f t="shared" si="132"/>
        <v>0</v>
      </c>
      <c r="K1890" s="167">
        <f t="shared" si="132"/>
        <v>0</v>
      </c>
      <c r="L1890" s="167">
        <f t="shared" si="132"/>
        <v>0</v>
      </c>
      <c r="M1890" s="167">
        <f t="shared" si="132"/>
        <v>0</v>
      </c>
      <c r="N1890" s="167">
        <f t="shared" si="132"/>
        <v>0</v>
      </c>
      <c r="O1890" s="167">
        <f t="shared" si="132"/>
        <v>0</v>
      </c>
      <c r="P1890" s="167">
        <f t="shared" si="132"/>
        <v>0</v>
      </c>
    </row>
    <row r="1891" spans="1:16" hidden="1" x14ac:dyDescent="0.25">
      <c r="A1891" s="306">
        <f>IF(B1891=1,A1890,"")</f>
        <v>2051</v>
      </c>
      <c r="B1891" s="43">
        <f>IF(C1891&lt;&gt;0,1,"")</f>
        <v>1</v>
      </c>
      <c r="C1891" s="168" t="str">
        <f>CAD!$D$7</f>
        <v>SALÁRIOS</v>
      </c>
      <c r="D1891" s="42">
        <v>0</v>
      </c>
      <c r="E1891" s="42">
        <v>0</v>
      </c>
      <c r="F1891" s="42">
        <v>0</v>
      </c>
      <c r="G1891" s="42">
        <v>0</v>
      </c>
      <c r="H1891" s="42">
        <v>0</v>
      </c>
      <c r="I1891" s="42">
        <v>0</v>
      </c>
      <c r="J1891" s="42">
        <v>0</v>
      </c>
      <c r="K1891" s="42">
        <v>0</v>
      </c>
      <c r="L1891" s="42">
        <v>0</v>
      </c>
      <c r="M1891" s="42">
        <v>0</v>
      </c>
      <c r="N1891" s="42">
        <v>0</v>
      </c>
      <c r="O1891" s="42">
        <v>0</v>
      </c>
      <c r="P1891" s="115">
        <f>SUM(D1891:O1891)</f>
        <v>0</v>
      </c>
    </row>
    <row r="1892" spans="1:16" hidden="1" x14ac:dyDescent="0.25">
      <c r="A1892" s="306">
        <f>IF(B1892=1,A1890,"")</f>
        <v>2051</v>
      </c>
      <c r="B1892" s="43">
        <f t="shared" ref="B1892:B1940" si="133">IF(C1892&lt;&gt;0,1,"")</f>
        <v>1</v>
      </c>
      <c r="C1892" s="168" t="str">
        <f>CAD!$D$8</f>
        <v>RELATÓRIOS</v>
      </c>
      <c r="D1892" s="42">
        <v>0</v>
      </c>
      <c r="E1892" s="42">
        <v>0</v>
      </c>
      <c r="F1892" s="42">
        <v>0</v>
      </c>
      <c r="G1892" s="42">
        <v>0</v>
      </c>
      <c r="H1892" s="42">
        <v>0</v>
      </c>
      <c r="I1892" s="42">
        <v>0</v>
      </c>
      <c r="J1892" s="42">
        <v>0</v>
      </c>
      <c r="K1892" s="42">
        <v>0</v>
      </c>
      <c r="L1892" s="42">
        <v>0</v>
      </c>
      <c r="M1892" s="42">
        <v>0</v>
      </c>
      <c r="N1892" s="42">
        <v>0</v>
      </c>
      <c r="O1892" s="42">
        <v>0</v>
      </c>
      <c r="P1892" s="50">
        <f t="shared" ref="P1892:P1940" si="134">SUM(D1892:O1892)</f>
        <v>0</v>
      </c>
    </row>
    <row r="1893" spans="1:16" hidden="1" x14ac:dyDescent="0.25">
      <c r="A1893" s="306">
        <f>IF(B1893=1,A1890,"")</f>
        <v>2051</v>
      </c>
      <c r="B1893" s="43">
        <f t="shared" si="133"/>
        <v>1</v>
      </c>
      <c r="C1893" s="169" t="str">
        <f>CAD!$D$9</f>
        <v>HORAS EXTRAS</v>
      </c>
      <c r="D1893" s="41">
        <v>0</v>
      </c>
      <c r="E1893" s="41">
        <v>0</v>
      </c>
      <c r="F1893" s="41">
        <v>0</v>
      </c>
      <c r="G1893" s="41">
        <v>0</v>
      </c>
      <c r="H1893" s="41">
        <v>0</v>
      </c>
      <c r="I1893" s="41">
        <v>0</v>
      </c>
      <c r="J1893" s="41">
        <v>0</v>
      </c>
      <c r="K1893" s="41">
        <v>0</v>
      </c>
      <c r="L1893" s="41">
        <v>0</v>
      </c>
      <c r="M1893" s="41">
        <v>0</v>
      </c>
      <c r="N1893" s="41">
        <v>0</v>
      </c>
      <c r="O1893" s="41">
        <v>0</v>
      </c>
      <c r="P1893" s="50">
        <f t="shared" si="134"/>
        <v>0</v>
      </c>
    </row>
    <row r="1894" spans="1:16" hidden="1" x14ac:dyDescent="0.25">
      <c r="A1894" s="306">
        <f>IF(B1894=1,A1890,"")</f>
        <v>2051</v>
      </c>
      <c r="B1894" s="43">
        <f t="shared" si="133"/>
        <v>1</v>
      </c>
      <c r="C1894" s="169" t="str">
        <f>CAD!$D$10</f>
        <v>OUTROS</v>
      </c>
      <c r="D1894" s="41">
        <v>0</v>
      </c>
      <c r="E1894" s="41">
        <v>0</v>
      </c>
      <c r="F1894" s="41">
        <v>0</v>
      </c>
      <c r="G1894" s="41">
        <v>0</v>
      </c>
      <c r="H1894" s="41">
        <v>0</v>
      </c>
      <c r="I1894" s="41">
        <v>0</v>
      </c>
      <c r="J1894" s="41">
        <v>0</v>
      </c>
      <c r="K1894" s="41">
        <v>0</v>
      </c>
      <c r="L1894" s="41">
        <v>0</v>
      </c>
      <c r="M1894" s="41">
        <v>0</v>
      </c>
      <c r="N1894" s="41">
        <v>0</v>
      </c>
      <c r="O1894" s="41">
        <v>0</v>
      </c>
      <c r="P1894" s="50">
        <f t="shared" si="134"/>
        <v>0</v>
      </c>
    </row>
    <row r="1895" spans="1:16" hidden="1" x14ac:dyDescent="0.25">
      <c r="A1895" s="306">
        <f>IF(B1895=1,A1890,"")</f>
        <v>2051</v>
      </c>
      <c r="B1895" s="43">
        <f t="shared" si="133"/>
        <v>1</v>
      </c>
      <c r="C1895" s="169" t="str">
        <f>CAD!$D$11</f>
        <v>ALUGUÉIS</v>
      </c>
      <c r="D1895" s="41">
        <v>0</v>
      </c>
      <c r="E1895" s="41">
        <v>0</v>
      </c>
      <c r="F1895" s="41">
        <v>0</v>
      </c>
      <c r="G1895" s="41">
        <v>0</v>
      </c>
      <c r="H1895" s="41">
        <v>0</v>
      </c>
      <c r="I1895" s="41">
        <v>0</v>
      </c>
      <c r="J1895" s="41">
        <v>0</v>
      </c>
      <c r="K1895" s="41">
        <v>0</v>
      </c>
      <c r="L1895" s="41">
        <v>0</v>
      </c>
      <c r="M1895" s="41">
        <v>0</v>
      </c>
      <c r="N1895" s="41">
        <v>0</v>
      </c>
      <c r="O1895" s="41">
        <v>0</v>
      </c>
      <c r="P1895" s="50">
        <f t="shared" si="134"/>
        <v>0</v>
      </c>
    </row>
    <row r="1896" spans="1:16" hidden="1" x14ac:dyDescent="0.25">
      <c r="A1896" s="306">
        <f>IF(B1896=1,A1890,"")</f>
        <v>2051</v>
      </c>
      <c r="B1896" s="43">
        <f t="shared" si="133"/>
        <v>1</v>
      </c>
      <c r="C1896" s="169" t="str">
        <f>CAD!$D$12</f>
        <v>VENDA DE IMÓVEIS</v>
      </c>
      <c r="D1896" s="41">
        <v>0</v>
      </c>
      <c r="E1896" s="41">
        <v>0</v>
      </c>
      <c r="F1896" s="41">
        <v>0</v>
      </c>
      <c r="G1896" s="41">
        <v>0</v>
      </c>
      <c r="H1896" s="41">
        <v>0</v>
      </c>
      <c r="I1896" s="41">
        <v>0</v>
      </c>
      <c r="J1896" s="41">
        <v>0</v>
      </c>
      <c r="K1896" s="41">
        <v>0</v>
      </c>
      <c r="L1896" s="41">
        <v>0</v>
      </c>
      <c r="M1896" s="41">
        <v>0</v>
      </c>
      <c r="N1896" s="41">
        <v>0</v>
      </c>
      <c r="O1896" s="41">
        <v>0</v>
      </c>
      <c r="P1896" s="50">
        <f t="shared" si="134"/>
        <v>0</v>
      </c>
    </row>
    <row r="1897" spans="1:16" hidden="1" x14ac:dyDescent="0.25">
      <c r="A1897" s="306">
        <f>IF(B1897=1,A1890,"")</f>
        <v>2051</v>
      </c>
      <c r="B1897" s="43">
        <f t="shared" si="133"/>
        <v>1</v>
      </c>
      <c r="C1897" s="169" t="str">
        <f>CAD!$D$13</f>
        <v>13º SALÁRIO</v>
      </c>
      <c r="D1897" s="41">
        <v>0</v>
      </c>
      <c r="E1897" s="41">
        <v>0</v>
      </c>
      <c r="F1897" s="41">
        <v>0</v>
      </c>
      <c r="G1897" s="41">
        <v>0</v>
      </c>
      <c r="H1897" s="41">
        <v>0</v>
      </c>
      <c r="I1897" s="41">
        <v>0</v>
      </c>
      <c r="J1897" s="41">
        <v>0</v>
      </c>
      <c r="K1897" s="41">
        <v>0</v>
      </c>
      <c r="L1897" s="41">
        <v>0</v>
      </c>
      <c r="M1897" s="41">
        <v>0</v>
      </c>
      <c r="N1897" s="41">
        <v>0</v>
      </c>
      <c r="O1897" s="41">
        <v>0</v>
      </c>
      <c r="P1897" s="50">
        <f t="shared" si="134"/>
        <v>0</v>
      </c>
    </row>
    <row r="1898" spans="1:16" hidden="1" x14ac:dyDescent="0.25">
      <c r="A1898" s="306">
        <f>IF(B1898=1,A1890,"")</f>
        <v>2051</v>
      </c>
      <c r="B1898" s="43">
        <f t="shared" si="133"/>
        <v>1</v>
      </c>
      <c r="C1898" s="169" t="str">
        <f>CAD!$D$14</f>
        <v>FÉRIAS</v>
      </c>
      <c r="D1898" s="41">
        <v>0</v>
      </c>
      <c r="E1898" s="41">
        <v>0</v>
      </c>
      <c r="F1898" s="41">
        <v>0</v>
      </c>
      <c r="G1898" s="41">
        <v>0</v>
      </c>
      <c r="H1898" s="41">
        <v>0</v>
      </c>
      <c r="I1898" s="41">
        <v>0</v>
      </c>
      <c r="J1898" s="41">
        <v>0</v>
      </c>
      <c r="K1898" s="41">
        <v>0</v>
      </c>
      <c r="L1898" s="41">
        <v>0</v>
      </c>
      <c r="M1898" s="41">
        <v>0</v>
      </c>
      <c r="N1898" s="41">
        <v>0</v>
      </c>
      <c r="O1898" s="41">
        <v>0</v>
      </c>
      <c r="P1898" s="50">
        <f t="shared" si="134"/>
        <v>0</v>
      </c>
    </row>
    <row r="1899" spans="1:16" hidden="1" x14ac:dyDescent="0.25">
      <c r="A1899" s="306">
        <f>IF(B1899=1,A1890,"")</f>
        <v>2051</v>
      </c>
      <c r="B1899" s="43">
        <f t="shared" si="133"/>
        <v>1</v>
      </c>
      <c r="C1899" s="169" t="str">
        <f>CAD!$D$15</f>
        <v>RENDIMENTOS</v>
      </c>
      <c r="D1899" s="41">
        <v>0</v>
      </c>
      <c r="E1899" s="41">
        <v>0</v>
      </c>
      <c r="F1899" s="41">
        <v>0</v>
      </c>
      <c r="G1899" s="41">
        <v>0</v>
      </c>
      <c r="H1899" s="41">
        <v>0</v>
      </c>
      <c r="I1899" s="41">
        <v>0</v>
      </c>
      <c r="J1899" s="41">
        <v>0</v>
      </c>
      <c r="K1899" s="41">
        <v>0</v>
      </c>
      <c r="L1899" s="41">
        <v>0</v>
      </c>
      <c r="M1899" s="41">
        <v>0</v>
      </c>
      <c r="N1899" s="41">
        <v>0</v>
      </c>
      <c r="O1899" s="41">
        <v>0</v>
      </c>
      <c r="P1899" s="50">
        <f t="shared" si="134"/>
        <v>0</v>
      </c>
    </row>
    <row r="1900" spans="1:16" hidden="1" x14ac:dyDescent="0.25">
      <c r="A1900" s="306" t="str">
        <f>IF(B1900=1,A1890,"")</f>
        <v/>
      </c>
      <c r="B1900" s="43" t="str">
        <f t="shared" si="133"/>
        <v/>
      </c>
      <c r="C1900" s="169">
        <f>CAD!$D$16</f>
        <v>0</v>
      </c>
      <c r="D1900" s="41">
        <v>0</v>
      </c>
      <c r="E1900" s="41">
        <v>0</v>
      </c>
      <c r="F1900" s="41">
        <v>0</v>
      </c>
      <c r="G1900" s="41">
        <v>0</v>
      </c>
      <c r="H1900" s="41">
        <v>0</v>
      </c>
      <c r="I1900" s="41">
        <v>0</v>
      </c>
      <c r="J1900" s="41">
        <v>0</v>
      </c>
      <c r="K1900" s="41">
        <v>0</v>
      </c>
      <c r="L1900" s="41">
        <v>0</v>
      </c>
      <c r="M1900" s="41">
        <v>0</v>
      </c>
      <c r="N1900" s="41">
        <v>0</v>
      </c>
      <c r="O1900" s="41">
        <v>0</v>
      </c>
      <c r="P1900" s="50">
        <f t="shared" si="134"/>
        <v>0</v>
      </c>
    </row>
    <row r="1901" spans="1:16" hidden="1" x14ac:dyDescent="0.25">
      <c r="A1901" s="306" t="str">
        <f>IF(B1901=1,A1890,"")</f>
        <v/>
      </c>
      <c r="B1901" s="43" t="str">
        <f t="shared" si="133"/>
        <v/>
      </c>
      <c r="C1901" s="169">
        <f>CAD!$D$17</f>
        <v>0</v>
      </c>
      <c r="D1901" s="41">
        <v>0</v>
      </c>
      <c r="E1901" s="41">
        <v>0</v>
      </c>
      <c r="F1901" s="41">
        <v>0</v>
      </c>
      <c r="G1901" s="41">
        <v>0</v>
      </c>
      <c r="H1901" s="41">
        <v>0</v>
      </c>
      <c r="I1901" s="41">
        <v>0</v>
      </c>
      <c r="J1901" s="41">
        <v>0</v>
      </c>
      <c r="K1901" s="41">
        <v>0</v>
      </c>
      <c r="L1901" s="41">
        <v>0</v>
      </c>
      <c r="M1901" s="41">
        <v>0</v>
      </c>
      <c r="N1901" s="41">
        <v>0</v>
      </c>
      <c r="O1901" s="41">
        <v>0</v>
      </c>
      <c r="P1901" s="50">
        <f t="shared" si="134"/>
        <v>0</v>
      </c>
    </row>
    <row r="1902" spans="1:16" hidden="1" x14ac:dyDescent="0.25">
      <c r="A1902" s="306" t="str">
        <f>IF(B1902=1,A1890,"")</f>
        <v/>
      </c>
      <c r="B1902" s="43" t="str">
        <f t="shared" si="133"/>
        <v/>
      </c>
      <c r="C1902" s="169">
        <f>CAD!$D$18</f>
        <v>0</v>
      </c>
      <c r="D1902" s="41">
        <v>0</v>
      </c>
      <c r="E1902" s="41">
        <v>0</v>
      </c>
      <c r="F1902" s="41">
        <v>0</v>
      </c>
      <c r="G1902" s="41">
        <v>0</v>
      </c>
      <c r="H1902" s="41">
        <v>0</v>
      </c>
      <c r="I1902" s="41">
        <v>0</v>
      </c>
      <c r="J1902" s="41">
        <v>0</v>
      </c>
      <c r="K1902" s="41">
        <v>0</v>
      </c>
      <c r="L1902" s="41">
        <v>0</v>
      </c>
      <c r="M1902" s="41">
        <v>0</v>
      </c>
      <c r="N1902" s="41">
        <v>0</v>
      </c>
      <c r="O1902" s="41">
        <v>0</v>
      </c>
      <c r="P1902" s="50">
        <f t="shared" si="134"/>
        <v>0</v>
      </c>
    </row>
    <row r="1903" spans="1:16" hidden="1" x14ac:dyDescent="0.25">
      <c r="A1903" s="306" t="str">
        <f>IF(B1903=1,A1890,"")</f>
        <v/>
      </c>
      <c r="B1903" s="43" t="str">
        <f t="shared" si="133"/>
        <v/>
      </c>
      <c r="C1903" s="169">
        <f>CAD!$D$19</f>
        <v>0</v>
      </c>
      <c r="D1903" s="41">
        <v>0</v>
      </c>
      <c r="E1903" s="41">
        <v>0</v>
      </c>
      <c r="F1903" s="41">
        <v>0</v>
      </c>
      <c r="G1903" s="41">
        <v>0</v>
      </c>
      <c r="H1903" s="41">
        <v>0</v>
      </c>
      <c r="I1903" s="41">
        <v>0</v>
      </c>
      <c r="J1903" s="41">
        <v>0</v>
      </c>
      <c r="K1903" s="41">
        <v>0</v>
      </c>
      <c r="L1903" s="41">
        <v>0</v>
      </c>
      <c r="M1903" s="41">
        <v>0</v>
      </c>
      <c r="N1903" s="41">
        <v>0</v>
      </c>
      <c r="O1903" s="41">
        <v>0</v>
      </c>
      <c r="P1903" s="50">
        <f t="shared" si="134"/>
        <v>0</v>
      </c>
    </row>
    <row r="1904" spans="1:16" hidden="1" x14ac:dyDescent="0.25">
      <c r="A1904" s="306" t="str">
        <f>IF(B1904=1,A1890,"")</f>
        <v/>
      </c>
      <c r="B1904" s="43" t="str">
        <f t="shared" si="133"/>
        <v/>
      </c>
      <c r="C1904" s="169">
        <f>CAD!$D$20</f>
        <v>0</v>
      </c>
      <c r="D1904" s="41">
        <v>0</v>
      </c>
      <c r="E1904" s="41">
        <v>0</v>
      </c>
      <c r="F1904" s="41">
        <v>0</v>
      </c>
      <c r="G1904" s="41">
        <v>0</v>
      </c>
      <c r="H1904" s="41">
        <v>0</v>
      </c>
      <c r="I1904" s="41">
        <v>0</v>
      </c>
      <c r="J1904" s="41">
        <v>0</v>
      </c>
      <c r="K1904" s="41">
        <v>0</v>
      </c>
      <c r="L1904" s="41">
        <v>0</v>
      </c>
      <c r="M1904" s="41">
        <v>0</v>
      </c>
      <c r="N1904" s="41">
        <v>0</v>
      </c>
      <c r="O1904" s="41">
        <v>0</v>
      </c>
      <c r="P1904" s="50">
        <f t="shared" si="134"/>
        <v>0</v>
      </c>
    </row>
    <row r="1905" spans="1:16" hidden="1" x14ac:dyDescent="0.25">
      <c r="A1905" s="306" t="str">
        <f>IF(B1905=1,A1890,"")</f>
        <v/>
      </c>
      <c r="B1905" s="43" t="str">
        <f t="shared" si="133"/>
        <v/>
      </c>
      <c r="C1905" s="169">
        <f>CAD!$D$21</f>
        <v>0</v>
      </c>
      <c r="D1905" s="41">
        <v>0</v>
      </c>
      <c r="E1905" s="41">
        <v>0</v>
      </c>
      <c r="F1905" s="41">
        <v>0</v>
      </c>
      <c r="G1905" s="41">
        <v>0</v>
      </c>
      <c r="H1905" s="41">
        <v>0</v>
      </c>
      <c r="I1905" s="41">
        <v>0</v>
      </c>
      <c r="J1905" s="41">
        <v>0</v>
      </c>
      <c r="K1905" s="41">
        <v>0</v>
      </c>
      <c r="L1905" s="41">
        <v>0</v>
      </c>
      <c r="M1905" s="41">
        <v>0</v>
      </c>
      <c r="N1905" s="41">
        <v>0</v>
      </c>
      <c r="O1905" s="41">
        <v>0</v>
      </c>
      <c r="P1905" s="50">
        <f t="shared" si="134"/>
        <v>0</v>
      </c>
    </row>
    <row r="1906" spans="1:16" hidden="1" x14ac:dyDescent="0.25">
      <c r="A1906" s="306" t="str">
        <f>IF(B1906=1,A1890,"")</f>
        <v/>
      </c>
      <c r="B1906" s="43" t="str">
        <f t="shared" si="133"/>
        <v/>
      </c>
      <c r="C1906" s="169">
        <f>CAD!$D$22</f>
        <v>0</v>
      </c>
      <c r="D1906" s="41">
        <v>0</v>
      </c>
      <c r="E1906" s="41">
        <v>0</v>
      </c>
      <c r="F1906" s="41">
        <v>0</v>
      </c>
      <c r="G1906" s="41">
        <v>0</v>
      </c>
      <c r="H1906" s="41">
        <v>0</v>
      </c>
      <c r="I1906" s="41">
        <v>0</v>
      </c>
      <c r="J1906" s="41">
        <v>0</v>
      </c>
      <c r="K1906" s="41">
        <v>0</v>
      </c>
      <c r="L1906" s="41">
        <v>0</v>
      </c>
      <c r="M1906" s="41">
        <v>0</v>
      </c>
      <c r="N1906" s="41">
        <v>0</v>
      </c>
      <c r="O1906" s="41">
        <v>0</v>
      </c>
      <c r="P1906" s="50">
        <f t="shared" si="134"/>
        <v>0</v>
      </c>
    </row>
    <row r="1907" spans="1:16" hidden="1" x14ac:dyDescent="0.25">
      <c r="A1907" s="306" t="str">
        <f>IF(B1907=1,A1890,"")</f>
        <v/>
      </c>
      <c r="B1907" s="43" t="str">
        <f t="shared" si="133"/>
        <v/>
      </c>
      <c r="C1907" s="169">
        <f>CAD!$D$23</f>
        <v>0</v>
      </c>
      <c r="D1907" s="41">
        <v>0</v>
      </c>
      <c r="E1907" s="41">
        <v>0</v>
      </c>
      <c r="F1907" s="41">
        <v>0</v>
      </c>
      <c r="G1907" s="41">
        <v>0</v>
      </c>
      <c r="H1907" s="41">
        <v>0</v>
      </c>
      <c r="I1907" s="41">
        <v>0</v>
      </c>
      <c r="J1907" s="41">
        <v>0</v>
      </c>
      <c r="K1907" s="41">
        <v>0</v>
      </c>
      <c r="L1907" s="41">
        <v>0</v>
      </c>
      <c r="M1907" s="41">
        <v>0</v>
      </c>
      <c r="N1907" s="41">
        <v>0</v>
      </c>
      <c r="O1907" s="41">
        <v>0</v>
      </c>
      <c r="P1907" s="50">
        <f t="shared" si="134"/>
        <v>0</v>
      </c>
    </row>
    <row r="1908" spans="1:16" hidden="1" x14ac:dyDescent="0.25">
      <c r="A1908" s="306" t="str">
        <f>IF(B1908=1,A1890,"")</f>
        <v/>
      </c>
      <c r="B1908" s="43" t="str">
        <f t="shared" si="133"/>
        <v/>
      </c>
      <c r="C1908" s="169">
        <f>CAD!$D$24</f>
        <v>0</v>
      </c>
      <c r="D1908" s="41">
        <v>0</v>
      </c>
      <c r="E1908" s="41">
        <v>0</v>
      </c>
      <c r="F1908" s="41">
        <v>0</v>
      </c>
      <c r="G1908" s="41">
        <v>0</v>
      </c>
      <c r="H1908" s="41">
        <v>0</v>
      </c>
      <c r="I1908" s="41">
        <v>0</v>
      </c>
      <c r="J1908" s="41">
        <v>0</v>
      </c>
      <c r="K1908" s="41">
        <v>0</v>
      </c>
      <c r="L1908" s="41">
        <v>0</v>
      </c>
      <c r="M1908" s="41">
        <v>0</v>
      </c>
      <c r="N1908" s="41">
        <v>0</v>
      </c>
      <c r="O1908" s="41">
        <v>0</v>
      </c>
      <c r="P1908" s="50">
        <f t="shared" si="134"/>
        <v>0</v>
      </c>
    </row>
    <row r="1909" spans="1:16" hidden="1" x14ac:dyDescent="0.25">
      <c r="A1909" s="306" t="str">
        <f>IF(B1909=1,A1890,"")</f>
        <v/>
      </c>
      <c r="B1909" s="43" t="str">
        <f t="shared" si="133"/>
        <v/>
      </c>
      <c r="C1909" s="169">
        <f>CAD!$D$25</f>
        <v>0</v>
      </c>
      <c r="D1909" s="41">
        <v>0</v>
      </c>
      <c r="E1909" s="41">
        <v>0</v>
      </c>
      <c r="F1909" s="41">
        <v>0</v>
      </c>
      <c r="G1909" s="41">
        <v>0</v>
      </c>
      <c r="H1909" s="41">
        <v>0</v>
      </c>
      <c r="I1909" s="41">
        <v>0</v>
      </c>
      <c r="J1909" s="41">
        <v>0</v>
      </c>
      <c r="K1909" s="41">
        <v>0</v>
      </c>
      <c r="L1909" s="41">
        <v>0</v>
      </c>
      <c r="M1909" s="41">
        <v>0</v>
      </c>
      <c r="N1909" s="41">
        <v>0</v>
      </c>
      <c r="O1909" s="41">
        <v>0</v>
      </c>
      <c r="P1909" s="50">
        <f t="shared" si="134"/>
        <v>0</v>
      </c>
    </row>
    <row r="1910" spans="1:16" hidden="1" x14ac:dyDescent="0.25">
      <c r="A1910" s="306" t="str">
        <f>IF(B1910=1,A1890,"")</f>
        <v/>
      </c>
      <c r="B1910" s="43" t="str">
        <f t="shared" si="133"/>
        <v/>
      </c>
      <c r="C1910" s="169">
        <f>CAD!$D$26</f>
        <v>0</v>
      </c>
      <c r="D1910" s="41">
        <v>0</v>
      </c>
      <c r="E1910" s="41">
        <v>0</v>
      </c>
      <c r="F1910" s="41">
        <v>0</v>
      </c>
      <c r="G1910" s="41">
        <v>0</v>
      </c>
      <c r="H1910" s="41">
        <v>0</v>
      </c>
      <c r="I1910" s="41">
        <v>0</v>
      </c>
      <c r="J1910" s="41">
        <v>0</v>
      </c>
      <c r="K1910" s="41">
        <v>0</v>
      </c>
      <c r="L1910" s="41">
        <v>0</v>
      </c>
      <c r="M1910" s="41">
        <v>0</v>
      </c>
      <c r="N1910" s="41">
        <v>0</v>
      </c>
      <c r="O1910" s="41">
        <v>0</v>
      </c>
      <c r="P1910" s="50">
        <f t="shared" si="134"/>
        <v>0</v>
      </c>
    </row>
    <row r="1911" spans="1:16" hidden="1" x14ac:dyDescent="0.25">
      <c r="A1911" s="306" t="str">
        <f>IF(B1911=1,A1890,"")</f>
        <v/>
      </c>
      <c r="B1911" s="43" t="str">
        <f t="shared" si="133"/>
        <v/>
      </c>
      <c r="C1911" s="169">
        <f>CAD!$D$27</f>
        <v>0</v>
      </c>
      <c r="D1911" s="41">
        <v>0</v>
      </c>
      <c r="E1911" s="41">
        <v>0</v>
      </c>
      <c r="F1911" s="41">
        <v>0</v>
      </c>
      <c r="G1911" s="41">
        <v>0</v>
      </c>
      <c r="H1911" s="41">
        <v>0</v>
      </c>
      <c r="I1911" s="41">
        <v>0</v>
      </c>
      <c r="J1911" s="41">
        <v>0</v>
      </c>
      <c r="K1911" s="41">
        <v>0</v>
      </c>
      <c r="L1911" s="41">
        <v>0</v>
      </c>
      <c r="M1911" s="41">
        <v>0</v>
      </c>
      <c r="N1911" s="41">
        <v>0</v>
      </c>
      <c r="O1911" s="41">
        <v>0</v>
      </c>
      <c r="P1911" s="50">
        <f t="shared" si="134"/>
        <v>0</v>
      </c>
    </row>
    <row r="1912" spans="1:16" hidden="1" x14ac:dyDescent="0.25">
      <c r="A1912" s="306" t="str">
        <f>IF(B1912=1,A1890,"")</f>
        <v/>
      </c>
      <c r="B1912" s="43" t="str">
        <f t="shared" si="133"/>
        <v/>
      </c>
      <c r="C1912" s="169">
        <f>CAD!$D$28</f>
        <v>0</v>
      </c>
      <c r="D1912" s="41">
        <v>0</v>
      </c>
      <c r="E1912" s="41">
        <v>0</v>
      </c>
      <c r="F1912" s="41">
        <v>0</v>
      </c>
      <c r="G1912" s="41">
        <v>0</v>
      </c>
      <c r="H1912" s="41">
        <v>0</v>
      </c>
      <c r="I1912" s="41">
        <v>0</v>
      </c>
      <c r="J1912" s="41">
        <v>0</v>
      </c>
      <c r="K1912" s="41">
        <v>0</v>
      </c>
      <c r="L1912" s="41">
        <v>0</v>
      </c>
      <c r="M1912" s="41">
        <v>0</v>
      </c>
      <c r="N1912" s="41">
        <v>0</v>
      </c>
      <c r="O1912" s="41">
        <v>0</v>
      </c>
      <c r="P1912" s="50">
        <f t="shared" si="134"/>
        <v>0</v>
      </c>
    </row>
    <row r="1913" spans="1:16" hidden="1" x14ac:dyDescent="0.25">
      <c r="A1913" s="306" t="str">
        <f>IF(B1913=1,A1890,"")</f>
        <v/>
      </c>
      <c r="B1913" s="43" t="str">
        <f t="shared" si="133"/>
        <v/>
      </c>
      <c r="C1913" s="169">
        <f>CAD!$D$29</f>
        <v>0</v>
      </c>
      <c r="D1913" s="41">
        <v>0</v>
      </c>
      <c r="E1913" s="41">
        <v>0</v>
      </c>
      <c r="F1913" s="41">
        <v>0</v>
      </c>
      <c r="G1913" s="41">
        <v>0</v>
      </c>
      <c r="H1913" s="41">
        <v>0</v>
      </c>
      <c r="I1913" s="41">
        <v>0</v>
      </c>
      <c r="J1913" s="41">
        <v>0</v>
      </c>
      <c r="K1913" s="41">
        <v>0</v>
      </c>
      <c r="L1913" s="41">
        <v>0</v>
      </c>
      <c r="M1913" s="41">
        <v>0</v>
      </c>
      <c r="N1913" s="41">
        <v>0</v>
      </c>
      <c r="O1913" s="41">
        <v>0</v>
      </c>
      <c r="P1913" s="50">
        <f t="shared" si="134"/>
        <v>0</v>
      </c>
    </row>
    <row r="1914" spans="1:16" hidden="1" x14ac:dyDescent="0.25">
      <c r="A1914" s="306" t="str">
        <f>IF(B1914=1,A1890,"")</f>
        <v/>
      </c>
      <c r="B1914" s="43" t="str">
        <f t="shared" si="133"/>
        <v/>
      </c>
      <c r="C1914" s="169">
        <f>CAD!$D$30</f>
        <v>0</v>
      </c>
      <c r="D1914" s="41">
        <v>0</v>
      </c>
      <c r="E1914" s="41">
        <v>0</v>
      </c>
      <c r="F1914" s="41">
        <v>0</v>
      </c>
      <c r="G1914" s="41">
        <v>0</v>
      </c>
      <c r="H1914" s="41">
        <v>0</v>
      </c>
      <c r="I1914" s="41">
        <v>0</v>
      </c>
      <c r="J1914" s="41">
        <v>0</v>
      </c>
      <c r="K1914" s="41">
        <v>0</v>
      </c>
      <c r="L1914" s="41">
        <v>0</v>
      </c>
      <c r="M1914" s="41">
        <v>0</v>
      </c>
      <c r="N1914" s="41">
        <v>0</v>
      </c>
      <c r="O1914" s="41">
        <v>0</v>
      </c>
      <c r="P1914" s="50">
        <f t="shared" si="134"/>
        <v>0</v>
      </c>
    </row>
    <row r="1915" spans="1:16" hidden="1" x14ac:dyDescent="0.25">
      <c r="A1915" s="306" t="str">
        <f>IF(B1915=1,A1890,"")</f>
        <v/>
      </c>
      <c r="B1915" s="43" t="str">
        <f t="shared" si="133"/>
        <v/>
      </c>
      <c r="C1915" s="169">
        <f>CAD!$D$31</f>
        <v>0</v>
      </c>
      <c r="D1915" s="41">
        <v>0</v>
      </c>
      <c r="E1915" s="41">
        <v>0</v>
      </c>
      <c r="F1915" s="41">
        <v>0</v>
      </c>
      <c r="G1915" s="41">
        <v>0</v>
      </c>
      <c r="H1915" s="41">
        <v>0</v>
      </c>
      <c r="I1915" s="41">
        <v>0</v>
      </c>
      <c r="J1915" s="41">
        <v>0</v>
      </c>
      <c r="K1915" s="41">
        <v>0</v>
      </c>
      <c r="L1915" s="41">
        <v>0</v>
      </c>
      <c r="M1915" s="41">
        <v>0</v>
      </c>
      <c r="N1915" s="41">
        <v>0</v>
      </c>
      <c r="O1915" s="41">
        <v>0</v>
      </c>
      <c r="P1915" s="50">
        <f t="shared" si="134"/>
        <v>0</v>
      </c>
    </row>
    <row r="1916" spans="1:16" hidden="1" x14ac:dyDescent="0.25">
      <c r="A1916" s="306" t="str">
        <f>IF(B1916=1,A1890,"")</f>
        <v/>
      </c>
      <c r="B1916" s="43" t="str">
        <f t="shared" si="133"/>
        <v/>
      </c>
      <c r="C1916" s="169">
        <f>CAD!$F$7</f>
        <v>0</v>
      </c>
      <c r="D1916" s="41">
        <v>0</v>
      </c>
      <c r="E1916" s="41">
        <v>0</v>
      </c>
      <c r="F1916" s="41">
        <v>0</v>
      </c>
      <c r="G1916" s="41">
        <v>0</v>
      </c>
      <c r="H1916" s="41">
        <v>0</v>
      </c>
      <c r="I1916" s="41">
        <v>0</v>
      </c>
      <c r="J1916" s="41">
        <v>0</v>
      </c>
      <c r="K1916" s="41">
        <v>0</v>
      </c>
      <c r="L1916" s="41">
        <v>0</v>
      </c>
      <c r="M1916" s="41">
        <v>0</v>
      </c>
      <c r="N1916" s="41">
        <v>0</v>
      </c>
      <c r="O1916" s="41">
        <v>0</v>
      </c>
      <c r="P1916" s="50">
        <f t="shared" si="134"/>
        <v>0</v>
      </c>
    </row>
    <row r="1917" spans="1:16" hidden="1" x14ac:dyDescent="0.25">
      <c r="A1917" s="306" t="str">
        <f>IF(B1917=1,A1890,"")</f>
        <v/>
      </c>
      <c r="B1917" s="43" t="str">
        <f t="shared" si="133"/>
        <v/>
      </c>
      <c r="C1917" s="169">
        <f>CAD!$F$8</f>
        <v>0</v>
      </c>
      <c r="D1917" s="41">
        <v>0</v>
      </c>
      <c r="E1917" s="41">
        <v>0</v>
      </c>
      <c r="F1917" s="41">
        <v>0</v>
      </c>
      <c r="G1917" s="41">
        <v>0</v>
      </c>
      <c r="H1917" s="41">
        <v>0</v>
      </c>
      <c r="I1917" s="41">
        <v>0</v>
      </c>
      <c r="J1917" s="41">
        <v>0</v>
      </c>
      <c r="K1917" s="41">
        <v>0</v>
      </c>
      <c r="L1917" s="41">
        <v>0</v>
      </c>
      <c r="M1917" s="41">
        <v>0</v>
      </c>
      <c r="N1917" s="41">
        <v>0</v>
      </c>
      <c r="O1917" s="41">
        <v>0</v>
      </c>
      <c r="P1917" s="50">
        <f t="shared" si="134"/>
        <v>0</v>
      </c>
    </row>
    <row r="1918" spans="1:16" hidden="1" x14ac:dyDescent="0.25">
      <c r="A1918" s="306" t="str">
        <f>IF(B1918=1,A1890,"")</f>
        <v/>
      </c>
      <c r="B1918" s="43" t="str">
        <f t="shared" si="133"/>
        <v/>
      </c>
      <c r="C1918" s="169">
        <f>CAD!$F$9</f>
        <v>0</v>
      </c>
      <c r="D1918" s="41">
        <v>0</v>
      </c>
      <c r="E1918" s="41">
        <v>0</v>
      </c>
      <c r="F1918" s="41">
        <v>0</v>
      </c>
      <c r="G1918" s="41">
        <v>0</v>
      </c>
      <c r="H1918" s="41">
        <v>0</v>
      </c>
      <c r="I1918" s="41">
        <v>0</v>
      </c>
      <c r="J1918" s="41">
        <v>0</v>
      </c>
      <c r="K1918" s="41">
        <v>0</v>
      </c>
      <c r="L1918" s="41">
        <v>0</v>
      </c>
      <c r="M1918" s="41">
        <v>0</v>
      </c>
      <c r="N1918" s="41">
        <v>0</v>
      </c>
      <c r="O1918" s="41">
        <v>0</v>
      </c>
      <c r="P1918" s="50">
        <f t="shared" si="134"/>
        <v>0</v>
      </c>
    </row>
    <row r="1919" spans="1:16" hidden="1" x14ac:dyDescent="0.25">
      <c r="A1919" s="306" t="str">
        <f>IF(B1919=1,A1890,"")</f>
        <v/>
      </c>
      <c r="B1919" s="43" t="str">
        <f t="shared" si="133"/>
        <v/>
      </c>
      <c r="C1919" s="169">
        <f>CAD!$F$10</f>
        <v>0</v>
      </c>
      <c r="D1919" s="41">
        <v>0</v>
      </c>
      <c r="E1919" s="41">
        <v>0</v>
      </c>
      <c r="F1919" s="41">
        <v>0</v>
      </c>
      <c r="G1919" s="41">
        <v>0</v>
      </c>
      <c r="H1919" s="41">
        <v>0</v>
      </c>
      <c r="I1919" s="41">
        <v>0</v>
      </c>
      <c r="J1919" s="41">
        <v>0</v>
      </c>
      <c r="K1919" s="41">
        <v>0</v>
      </c>
      <c r="L1919" s="41">
        <v>0</v>
      </c>
      <c r="M1919" s="41">
        <v>0</v>
      </c>
      <c r="N1919" s="41">
        <v>0</v>
      </c>
      <c r="O1919" s="41">
        <v>0</v>
      </c>
      <c r="P1919" s="50">
        <f t="shared" si="134"/>
        <v>0</v>
      </c>
    </row>
    <row r="1920" spans="1:16" hidden="1" x14ac:dyDescent="0.25">
      <c r="A1920" s="306" t="str">
        <f>IF(B1920=1,A1890,"")</f>
        <v/>
      </c>
      <c r="B1920" s="43" t="str">
        <f t="shared" si="133"/>
        <v/>
      </c>
      <c r="C1920" s="169">
        <f>CAD!$F$11</f>
        <v>0</v>
      </c>
      <c r="D1920" s="41">
        <v>0</v>
      </c>
      <c r="E1920" s="41">
        <v>0</v>
      </c>
      <c r="F1920" s="41">
        <v>0</v>
      </c>
      <c r="G1920" s="41">
        <v>0</v>
      </c>
      <c r="H1920" s="41">
        <v>0</v>
      </c>
      <c r="I1920" s="41">
        <v>0</v>
      </c>
      <c r="J1920" s="41">
        <v>0</v>
      </c>
      <c r="K1920" s="41">
        <v>0</v>
      </c>
      <c r="L1920" s="41">
        <v>0</v>
      </c>
      <c r="M1920" s="41">
        <v>0</v>
      </c>
      <c r="N1920" s="41">
        <v>0</v>
      </c>
      <c r="O1920" s="41">
        <v>0</v>
      </c>
      <c r="P1920" s="50">
        <f t="shared" si="134"/>
        <v>0</v>
      </c>
    </row>
    <row r="1921" spans="1:16" hidden="1" x14ac:dyDescent="0.25">
      <c r="A1921" s="306" t="str">
        <f>IF(B1921=1,A1890,"")</f>
        <v/>
      </c>
      <c r="B1921" s="43" t="str">
        <f t="shared" si="133"/>
        <v/>
      </c>
      <c r="C1921" s="169">
        <f>CAD!$F$12</f>
        <v>0</v>
      </c>
      <c r="D1921" s="41">
        <v>0</v>
      </c>
      <c r="E1921" s="41">
        <v>0</v>
      </c>
      <c r="F1921" s="41">
        <v>0</v>
      </c>
      <c r="G1921" s="41">
        <v>0</v>
      </c>
      <c r="H1921" s="41">
        <v>0</v>
      </c>
      <c r="I1921" s="41">
        <v>0</v>
      </c>
      <c r="J1921" s="41">
        <v>0</v>
      </c>
      <c r="K1921" s="41">
        <v>0</v>
      </c>
      <c r="L1921" s="41">
        <v>0</v>
      </c>
      <c r="M1921" s="41">
        <v>0</v>
      </c>
      <c r="N1921" s="41">
        <v>0</v>
      </c>
      <c r="O1921" s="41">
        <v>0</v>
      </c>
      <c r="P1921" s="50">
        <f t="shared" si="134"/>
        <v>0</v>
      </c>
    </row>
    <row r="1922" spans="1:16" hidden="1" x14ac:dyDescent="0.25">
      <c r="A1922" s="306" t="str">
        <f>IF(B1922=1,A1890,"")</f>
        <v/>
      </c>
      <c r="B1922" s="43" t="str">
        <f t="shared" si="133"/>
        <v/>
      </c>
      <c r="C1922" s="169">
        <f>CAD!$F$13</f>
        <v>0</v>
      </c>
      <c r="D1922" s="41">
        <v>0</v>
      </c>
      <c r="E1922" s="41">
        <v>0</v>
      </c>
      <c r="F1922" s="41">
        <v>0</v>
      </c>
      <c r="G1922" s="41">
        <v>0</v>
      </c>
      <c r="H1922" s="41">
        <v>0</v>
      </c>
      <c r="I1922" s="41">
        <v>0</v>
      </c>
      <c r="J1922" s="41">
        <v>0</v>
      </c>
      <c r="K1922" s="41">
        <v>0</v>
      </c>
      <c r="L1922" s="41">
        <v>0</v>
      </c>
      <c r="M1922" s="41">
        <v>0</v>
      </c>
      <c r="N1922" s="41">
        <v>0</v>
      </c>
      <c r="O1922" s="41">
        <v>0</v>
      </c>
      <c r="P1922" s="50">
        <f t="shared" si="134"/>
        <v>0</v>
      </c>
    </row>
    <row r="1923" spans="1:16" hidden="1" x14ac:dyDescent="0.25">
      <c r="A1923" s="306" t="str">
        <f>IF(B1923=1,A1890,"")</f>
        <v/>
      </c>
      <c r="B1923" s="43" t="str">
        <f t="shared" si="133"/>
        <v/>
      </c>
      <c r="C1923" s="169">
        <f>CAD!$F$14</f>
        <v>0</v>
      </c>
      <c r="D1923" s="41">
        <v>0</v>
      </c>
      <c r="E1923" s="41">
        <v>0</v>
      </c>
      <c r="F1923" s="41">
        <v>0</v>
      </c>
      <c r="G1923" s="41">
        <v>0</v>
      </c>
      <c r="H1923" s="41">
        <v>0</v>
      </c>
      <c r="I1923" s="41">
        <v>0</v>
      </c>
      <c r="J1923" s="41">
        <v>0</v>
      </c>
      <c r="K1923" s="41">
        <v>0</v>
      </c>
      <c r="L1923" s="41">
        <v>0</v>
      </c>
      <c r="M1923" s="41">
        <v>0</v>
      </c>
      <c r="N1923" s="41">
        <v>0</v>
      </c>
      <c r="O1923" s="41">
        <v>0</v>
      </c>
      <c r="P1923" s="50">
        <f t="shared" si="134"/>
        <v>0</v>
      </c>
    </row>
    <row r="1924" spans="1:16" hidden="1" x14ac:dyDescent="0.25">
      <c r="A1924" s="306" t="str">
        <f>IF(B1924=1,A1890,"")</f>
        <v/>
      </c>
      <c r="B1924" s="43" t="str">
        <f t="shared" si="133"/>
        <v/>
      </c>
      <c r="C1924" s="169">
        <f>CAD!$F$15</f>
        <v>0</v>
      </c>
      <c r="D1924" s="41">
        <v>0</v>
      </c>
      <c r="E1924" s="41">
        <v>0</v>
      </c>
      <c r="F1924" s="41">
        <v>0</v>
      </c>
      <c r="G1924" s="41">
        <v>0</v>
      </c>
      <c r="H1924" s="41">
        <v>0</v>
      </c>
      <c r="I1924" s="41">
        <v>0</v>
      </c>
      <c r="J1924" s="41">
        <v>0</v>
      </c>
      <c r="K1924" s="41">
        <v>0</v>
      </c>
      <c r="L1924" s="41">
        <v>0</v>
      </c>
      <c r="M1924" s="41">
        <v>0</v>
      </c>
      <c r="N1924" s="41">
        <v>0</v>
      </c>
      <c r="O1924" s="41">
        <v>0</v>
      </c>
      <c r="P1924" s="50">
        <f t="shared" si="134"/>
        <v>0</v>
      </c>
    </row>
    <row r="1925" spans="1:16" hidden="1" x14ac:dyDescent="0.25">
      <c r="A1925" s="306" t="str">
        <f>IF(B1925=1,A1890,"")</f>
        <v/>
      </c>
      <c r="B1925" s="43" t="str">
        <f t="shared" si="133"/>
        <v/>
      </c>
      <c r="C1925" s="169">
        <f>CAD!$F$16</f>
        <v>0</v>
      </c>
      <c r="D1925" s="41">
        <v>0</v>
      </c>
      <c r="E1925" s="41">
        <v>0</v>
      </c>
      <c r="F1925" s="41">
        <v>0</v>
      </c>
      <c r="G1925" s="41">
        <v>0</v>
      </c>
      <c r="H1925" s="41">
        <v>0</v>
      </c>
      <c r="I1925" s="41">
        <v>0</v>
      </c>
      <c r="J1925" s="41">
        <v>0</v>
      </c>
      <c r="K1925" s="41">
        <v>0</v>
      </c>
      <c r="L1925" s="41">
        <v>0</v>
      </c>
      <c r="M1925" s="41">
        <v>0</v>
      </c>
      <c r="N1925" s="41">
        <v>0</v>
      </c>
      <c r="O1925" s="41">
        <v>0</v>
      </c>
      <c r="P1925" s="50">
        <f t="shared" si="134"/>
        <v>0</v>
      </c>
    </row>
    <row r="1926" spans="1:16" hidden="1" x14ac:dyDescent="0.25">
      <c r="A1926" s="306" t="str">
        <f>IF(B1926=1,A1890,"")</f>
        <v/>
      </c>
      <c r="B1926" s="43" t="str">
        <f t="shared" si="133"/>
        <v/>
      </c>
      <c r="C1926" s="169">
        <f>CAD!$F$17</f>
        <v>0</v>
      </c>
      <c r="D1926" s="41">
        <v>0</v>
      </c>
      <c r="E1926" s="41">
        <v>0</v>
      </c>
      <c r="F1926" s="41">
        <v>0</v>
      </c>
      <c r="G1926" s="41">
        <v>0</v>
      </c>
      <c r="H1926" s="41">
        <v>0</v>
      </c>
      <c r="I1926" s="41">
        <v>0</v>
      </c>
      <c r="J1926" s="41">
        <v>0</v>
      </c>
      <c r="K1926" s="41">
        <v>0</v>
      </c>
      <c r="L1926" s="41">
        <v>0</v>
      </c>
      <c r="M1926" s="41">
        <v>0</v>
      </c>
      <c r="N1926" s="41">
        <v>0</v>
      </c>
      <c r="O1926" s="41">
        <v>0</v>
      </c>
      <c r="P1926" s="50">
        <f t="shared" si="134"/>
        <v>0</v>
      </c>
    </row>
    <row r="1927" spans="1:16" hidden="1" x14ac:dyDescent="0.25">
      <c r="A1927" s="306" t="str">
        <f>IF(B1927=1,A1890,"")</f>
        <v/>
      </c>
      <c r="B1927" s="43" t="str">
        <f t="shared" si="133"/>
        <v/>
      </c>
      <c r="C1927" s="169">
        <f>CAD!$F$18</f>
        <v>0</v>
      </c>
      <c r="D1927" s="41">
        <v>0</v>
      </c>
      <c r="E1927" s="41">
        <v>0</v>
      </c>
      <c r="F1927" s="41">
        <v>0</v>
      </c>
      <c r="G1927" s="41">
        <v>0</v>
      </c>
      <c r="H1927" s="41">
        <v>0</v>
      </c>
      <c r="I1927" s="41">
        <v>0</v>
      </c>
      <c r="J1927" s="41">
        <v>0</v>
      </c>
      <c r="K1927" s="41">
        <v>0</v>
      </c>
      <c r="L1927" s="41">
        <v>0</v>
      </c>
      <c r="M1927" s="41">
        <v>0</v>
      </c>
      <c r="N1927" s="41">
        <v>0</v>
      </c>
      <c r="O1927" s="41">
        <v>0</v>
      </c>
      <c r="P1927" s="50">
        <f t="shared" si="134"/>
        <v>0</v>
      </c>
    </row>
    <row r="1928" spans="1:16" hidden="1" x14ac:dyDescent="0.25">
      <c r="A1928" s="306" t="str">
        <f>IF(B1928=1,A1890,"")</f>
        <v/>
      </c>
      <c r="B1928" s="43" t="str">
        <f t="shared" si="133"/>
        <v/>
      </c>
      <c r="C1928" s="169">
        <f>CAD!$F$19</f>
        <v>0</v>
      </c>
      <c r="D1928" s="41">
        <v>0</v>
      </c>
      <c r="E1928" s="41">
        <v>0</v>
      </c>
      <c r="F1928" s="41">
        <v>0</v>
      </c>
      <c r="G1928" s="41">
        <v>0</v>
      </c>
      <c r="H1928" s="41">
        <v>0</v>
      </c>
      <c r="I1928" s="41">
        <v>0</v>
      </c>
      <c r="J1928" s="41">
        <v>0</v>
      </c>
      <c r="K1928" s="41">
        <v>0</v>
      </c>
      <c r="L1928" s="41">
        <v>0</v>
      </c>
      <c r="M1928" s="41">
        <v>0</v>
      </c>
      <c r="N1928" s="41">
        <v>0</v>
      </c>
      <c r="O1928" s="41">
        <v>0</v>
      </c>
      <c r="P1928" s="50">
        <f t="shared" si="134"/>
        <v>0</v>
      </c>
    </row>
    <row r="1929" spans="1:16" hidden="1" x14ac:dyDescent="0.25">
      <c r="A1929" s="306" t="str">
        <f>IF(B1929=1,A1890,"")</f>
        <v/>
      </c>
      <c r="B1929" s="43" t="str">
        <f t="shared" si="133"/>
        <v/>
      </c>
      <c r="C1929" s="169">
        <f>CAD!$F$20</f>
        <v>0</v>
      </c>
      <c r="D1929" s="41">
        <v>0</v>
      </c>
      <c r="E1929" s="41">
        <v>0</v>
      </c>
      <c r="F1929" s="41">
        <v>0</v>
      </c>
      <c r="G1929" s="41">
        <v>0</v>
      </c>
      <c r="H1929" s="41">
        <v>0</v>
      </c>
      <c r="I1929" s="41">
        <v>0</v>
      </c>
      <c r="J1929" s="41">
        <v>0</v>
      </c>
      <c r="K1929" s="41">
        <v>0</v>
      </c>
      <c r="L1929" s="41">
        <v>0</v>
      </c>
      <c r="M1929" s="41">
        <v>0</v>
      </c>
      <c r="N1929" s="41">
        <v>0</v>
      </c>
      <c r="O1929" s="41">
        <v>0</v>
      </c>
      <c r="P1929" s="50">
        <f t="shared" si="134"/>
        <v>0</v>
      </c>
    </row>
    <row r="1930" spans="1:16" hidden="1" x14ac:dyDescent="0.25">
      <c r="A1930" s="306" t="str">
        <f>IF(B1930=1,A1890,"")</f>
        <v/>
      </c>
      <c r="B1930" s="43" t="str">
        <f t="shared" si="133"/>
        <v/>
      </c>
      <c r="C1930" s="169">
        <f>CAD!$F$21</f>
        <v>0</v>
      </c>
      <c r="D1930" s="41">
        <v>0</v>
      </c>
      <c r="E1930" s="41">
        <v>0</v>
      </c>
      <c r="F1930" s="41">
        <v>0</v>
      </c>
      <c r="G1930" s="41">
        <v>0</v>
      </c>
      <c r="H1930" s="41">
        <v>0</v>
      </c>
      <c r="I1930" s="41">
        <v>0</v>
      </c>
      <c r="J1930" s="41">
        <v>0</v>
      </c>
      <c r="K1930" s="41">
        <v>0</v>
      </c>
      <c r="L1930" s="41">
        <v>0</v>
      </c>
      <c r="M1930" s="41">
        <v>0</v>
      </c>
      <c r="N1930" s="41">
        <v>0</v>
      </c>
      <c r="O1930" s="41">
        <v>0</v>
      </c>
      <c r="P1930" s="50">
        <f t="shared" si="134"/>
        <v>0</v>
      </c>
    </row>
    <row r="1931" spans="1:16" hidden="1" x14ac:dyDescent="0.25">
      <c r="A1931" s="306" t="str">
        <f>IF(B1931=1,A1890,"")</f>
        <v/>
      </c>
      <c r="B1931" s="43" t="str">
        <f t="shared" si="133"/>
        <v/>
      </c>
      <c r="C1931" s="169">
        <f>CAD!$F$22</f>
        <v>0</v>
      </c>
      <c r="D1931" s="41">
        <v>0</v>
      </c>
      <c r="E1931" s="41">
        <v>0</v>
      </c>
      <c r="F1931" s="41">
        <v>0</v>
      </c>
      <c r="G1931" s="41">
        <v>0</v>
      </c>
      <c r="H1931" s="41">
        <v>0</v>
      </c>
      <c r="I1931" s="41">
        <v>0</v>
      </c>
      <c r="J1931" s="41">
        <v>0</v>
      </c>
      <c r="K1931" s="41">
        <v>0</v>
      </c>
      <c r="L1931" s="41">
        <v>0</v>
      </c>
      <c r="M1931" s="41">
        <v>0</v>
      </c>
      <c r="N1931" s="41">
        <v>0</v>
      </c>
      <c r="O1931" s="41">
        <v>0</v>
      </c>
      <c r="P1931" s="50">
        <f t="shared" si="134"/>
        <v>0</v>
      </c>
    </row>
    <row r="1932" spans="1:16" hidden="1" x14ac:dyDescent="0.25">
      <c r="A1932" s="306" t="str">
        <f>IF(B1932=1,A1890,"")</f>
        <v/>
      </c>
      <c r="B1932" s="43" t="str">
        <f t="shared" si="133"/>
        <v/>
      </c>
      <c r="C1932" s="169">
        <f>CAD!$F$23</f>
        <v>0</v>
      </c>
      <c r="D1932" s="41">
        <v>0</v>
      </c>
      <c r="E1932" s="41">
        <v>0</v>
      </c>
      <c r="F1932" s="41">
        <v>0</v>
      </c>
      <c r="G1932" s="41">
        <v>0</v>
      </c>
      <c r="H1932" s="41">
        <v>0</v>
      </c>
      <c r="I1932" s="41">
        <v>0</v>
      </c>
      <c r="J1932" s="41">
        <v>0</v>
      </c>
      <c r="K1932" s="41">
        <v>0</v>
      </c>
      <c r="L1932" s="41">
        <v>0</v>
      </c>
      <c r="M1932" s="41">
        <v>0</v>
      </c>
      <c r="N1932" s="41">
        <v>0</v>
      </c>
      <c r="O1932" s="41">
        <v>0</v>
      </c>
      <c r="P1932" s="50">
        <f t="shared" si="134"/>
        <v>0</v>
      </c>
    </row>
    <row r="1933" spans="1:16" hidden="1" x14ac:dyDescent="0.25">
      <c r="A1933" s="306" t="str">
        <f>IF(B1933=1,A1890,"")</f>
        <v/>
      </c>
      <c r="B1933" s="43" t="str">
        <f t="shared" si="133"/>
        <v/>
      </c>
      <c r="C1933" s="169">
        <f>CAD!$F$24</f>
        <v>0</v>
      </c>
      <c r="D1933" s="41">
        <v>0</v>
      </c>
      <c r="E1933" s="41">
        <v>0</v>
      </c>
      <c r="F1933" s="41">
        <v>0</v>
      </c>
      <c r="G1933" s="41">
        <v>0</v>
      </c>
      <c r="H1933" s="41">
        <v>0</v>
      </c>
      <c r="I1933" s="41">
        <v>0</v>
      </c>
      <c r="J1933" s="41">
        <v>0</v>
      </c>
      <c r="K1933" s="41">
        <v>0</v>
      </c>
      <c r="L1933" s="41">
        <v>0</v>
      </c>
      <c r="M1933" s="41">
        <v>0</v>
      </c>
      <c r="N1933" s="41">
        <v>0</v>
      </c>
      <c r="O1933" s="41">
        <v>0</v>
      </c>
      <c r="P1933" s="50">
        <f t="shared" si="134"/>
        <v>0</v>
      </c>
    </row>
    <row r="1934" spans="1:16" hidden="1" x14ac:dyDescent="0.25">
      <c r="A1934" s="306" t="str">
        <f>IF(B1934=1,A1890,"")</f>
        <v/>
      </c>
      <c r="B1934" s="43" t="str">
        <f t="shared" si="133"/>
        <v/>
      </c>
      <c r="C1934" s="169">
        <f>CAD!$F$25</f>
        <v>0</v>
      </c>
      <c r="D1934" s="41">
        <v>0</v>
      </c>
      <c r="E1934" s="41">
        <v>0</v>
      </c>
      <c r="F1934" s="41">
        <v>0</v>
      </c>
      <c r="G1934" s="41">
        <v>0</v>
      </c>
      <c r="H1934" s="41">
        <v>0</v>
      </c>
      <c r="I1934" s="41">
        <v>0</v>
      </c>
      <c r="J1934" s="41">
        <v>0</v>
      </c>
      <c r="K1934" s="41">
        <v>0</v>
      </c>
      <c r="L1934" s="41">
        <v>0</v>
      </c>
      <c r="M1934" s="41">
        <v>0</v>
      </c>
      <c r="N1934" s="41">
        <v>0</v>
      </c>
      <c r="O1934" s="41">
        <v>0</v>
      </c>
      <c r="P1934" s="50">
        <f t="shared" si="134"/>
        <v>0</v>
      </c>
    </row>
    <row r="1935" spans="1:16" hidden="1" x14ac:dyDescent="0.25">
      <c r="A1935" s="306" t="str">
        <f>IF(B1935=1,A1890,"")</f>
        <v/>
      </c>
      <c r="B1935" s="43" t="str">
        <f t="shared" si="133"/>
        <v/>
      </c>
      <c r="C1935" s="169">
        <f>CAD!$F$26</f>
        <v>0</v>
      </c>
      <c r="D1935" s="41">
        <v>0</v>
      </c>
      <c r="E1935" s="41">
        <v>0</v>
      </c>
      <c r="F1935" s="41">
        <v>0</v>
      </c>
      <c r="G1935" s="41">
        <v>0</v>
      </c>
      <c r="H1935" s="41">
        <v>0</v>
      </c>
      <c r="I1935" s="41">
        <v>0</v>
      </c>
      <c r="J1935" s="41">
        <v>0</v>
      </c>
      <c r="K1935" s="41">
        <v>0</v>
      </c>
      <c r="L1935" s="41">
        <v>0</v>
      </c>
      <c r="M1935" s="41">
        <v>0</v>
      </c>
      <c r="N1935" s="41">
        <v>0</v>
      </c>
      <c r="O1935" s="41">
        <v>0</v>
      </c>
      <c r="P1935" s="50">
        <f t="shared" si="134"/>
        <v>0</v>
      </c>
    </row>
    <row r="1936" spans="1:16" hidden="1" x14ac:dyDescent="0.25">
      <c r="A1936" s="306" t="str">
        <f>IF(B1936=1,A1890,"")</f>
        <v/>
      </c>
      <c r="B1936" s="43" t="str">
        <f t="shared" si="133"/>
        <v/>
      </c>
      <c r="C1936" s="169">
        <f>CAD!$F$27</f>
        <v>0</v>
      </c>
      <c r="D1936" s="41">
        <v>0</v>
      </c>
      <c r="E1936" s="41">
        <v>0</v>
      </c>
      <c r="F1936" s="41">
        <v>0</v>
      </c>
      <c r="G1936" s="41">
        <v>0</v>
      </c>
      <c r="H1936" s="41">
        <v>0</v>
      </c>
      <c r="I1936" s="41">
        <v>0</v>
      </c>
      <c r="J1936" s="41">
        <v>0</v>
      </c>
      <c r="K1936" s="41">
        <v>0</v>
      </c>
      <c r="L1936" s="41">
        <v>0</v>
      </c>
      <c r="M1936" s="41">
        <v>0</v>
      </c>
      <c r="N1936" s="41">
        <v>0</v>
      </c>
      <c r="O1936" s="41">
        <v>0</v>
      </c>
      <c r="P1936" s="50">
        <f t="shared" si="134"/>
        <v>0</v>
      </c>
    </row>
    <row r="1937" spans="1:20" hidden="1" x14ac:dyDescent="0.25">
      <c r="A1937" s="306" t="str">
        <f>IF(B1937=1,A1890,"")</f>
        <v/>
      </c>
      <c r="B1937" s="43" t="str">
        <f t="shared" si="133"/>
        <v/>
      </c>
      <c r="C1937" s="169">
        <f>CAD!$F$28</f>
        <v>0</v>
      </c>
      <c r="D1937" s="41">
        <v>0</v>
      </c>
      <c r="E1937" s="41">
        <v>0</v>
      </c>
      <c r="F1937" s="41">
        <v>0</v>
      </c>
      <c r="G1937" s="41">
        <v>0</v>
      </c>
      <c r="H1937" s="41">
        <v>0</v>
      </c>
      <c r="I1937" s="41">
        <v>0</v>
      </c>
      <c r="J1937" s="41">
        <v>0</v>
      </c>
      <c r="K1937" s="41">
        <v>0</v>
      </c>
      <c r="L1937" s="41">
        <v>0</v>
      </c>
      <c r="M1937" s="41">
        <v>0</v>
      </c>
      <c r="N1937" s="41">
        <v>0</v>
      </c>
      <c r="O1937" s="41">
        <v>0</v>
      </c>
      <c r="P1937" s="50">
        <f t="shared" si="134"/>
        <v>0</v>
      </c>
    </row>
    <row r="1938" spans="1:20" hidden="1" x14ac:dyDescent="0.25">
      <c r="A1938" s="306" t="str">
        <f>IF(B1938=1,A1890,"")</f>
        <v/>
      </c>
      <c r="B1938" s="43" t="str">
        <f t="shared" si="133"/>
        <v/>
      </c>
      <c r="C1938" s="169">
        <f>CAD!$F$29</f>
        <v>0</v>
      </c>
      <c r="D1938" s="41">
        <v>0</v>
      </c>
      <c r="E1938" s="41">
        <v>0</v>
      </c>
      <c r="F1938" s="41">
        <v>0</v>
      </c>
      <c r="G1938" s="41">
        <v>0</v>
      </c>
      <c r="H1938" s="41">
        <v>0</v>
      </c>
      <c r="I1938" s="41">
        <v>0</v>
      </c>
      <c r="J1938" s="41">
        <v>0</v>
      </c>
      <c r="K1938" s="41">
        <v>0</v>
      </c>
      <c r="L1938" s="41">
        <v>0</v>
      </c>
      <c r="M1938" s="41">
        <v>0</v>
      </c>
      <c r="N1938" s="41">
        <v>0</v>
      </c>
      <c r="O1938" s="41">
        <v>0</v>
      </c>
      <c r="P1938" s="50">
        <f t="shared" si="134"/>
        <v>0</v>
      </c>
    </row>
    <row r="1939" spans="1:20" hidden="1" x14ac:dyDescent="0.25">
      <c r="A1939" s="306" t="str">
        <f>IF(B1939=1,A1890,"")</f>
        <v/>
      </c>
      <c r="B1939" s="43" t="str">
        <f t="shared" si="133"/>
        <v/>
      </c>
      <c r="C1939" s="169">
        <f>CAD!$F$30</f>
        <v>0</v>
      </c>
      <c r="D1939" s="41">
        <v>0</v>
      </c>
      <c r="E1939" s="41">
        <v>0</v>
      </c>
      <c r="F1939" s="41">
        <v>0</v>
      </c>
      <c r="G1939" s="41">
        <v>0</v>
      </c>
      <c r="H1939" s="41">
        <v>0</v>
      </c>
      <c r="I1939" s="41">
        <v>0</v>
      </c>
      <c r="J1939" s="41">
        <v>0</v>
      </c>
      <c r="K1939" s="41">
        <v>0</v>
      </c>
      <c r="L1939" s="41">
        <v>0</v>
      </c>
      <c r="M1939" s="41">
        <v>0</v>
      </c>
      <c r="N1939" s="41">
        <v>0</v>
      </c>
      <c r="O1939" s="41">
        <v>0</v>
      </c>
      <c r="P1939" s="50">
        <f t="shared" si="134"/>
        <v>0</v>
      </c>
    </row>
    <row r="1940" spans="1:20" hidden="1" x14ac:dyDescent="0.25">
      <c r="A1940" s="306" t="str">
        <f>IF(B1940=1,A1890,"")</f>
        <v/>
      </c>
      <c r="B1940" s="43" t="str">
        <f t="shared" si="133"/>
        <v/>
      </c>
      <c r="C1940" s="169">
        <f>CAD!$F$31</f>
        <v>0</v>
      </c>
      <c r="D1940" s="41">
        <v>0</v>
      </c>
      <c r="E1940" s="41">
        <v>0</v>
      </c>
      <c r="F1940" s="41">
        <v>0</v>
      </c>
      <c r="G1940" s="41">
        <v>0</v>
      </c>
      <c r="H1940" s="41">
        <v>0</v>
      </c>
      <c r="I1940" s="41">
        <v>0</v>
      </c>
      <c r="J1940" s="41">
        <v>0</v>
      </c>
      <c r="K1940" s="41">
        <v>0</v>
      </c>
      <c r="L1940" s="41">
        <v>0</v>
      </c>
      <c r="M1940" s="41">
        <v>0</v>
      </c>
      <c r="N1940" s="41">
        <v>0</v>
      </c>
      <c r="O1940" s="41">
        <v>0</v>
      </c>
      <c r="P1940" s="50">
        <f t="shared" si="134"/>
        <v>0</v>
      </c>
      <c r="T1940" s="9"/>
    </row>
    <row r="1941" spans="1:20" hidden="1" x14ac:dyDescent="0.25">
      <c r="A1941" s="306">
        <f>A1890</f>
        <v>2051</v>
      </c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84"/>
    </row>
    <row r="1942" spans="1:20" ht="15.75" hidden="1" thickBot="1" x14ac:dyDescent="0.3">
      <c r="A1942" s="306">
        <f>A1890</f>
        <v>2051</v>
      </c>
      <c r="C1942" s="170" t="s">
        <v>208</v>
      </c>
      <c r="D1942" s="171">
        <f>PREV_D!D1859</f>
        <v>0</v>
      </c>
      <c r="E1942" s="171">
        <f>PREV_D!E1859</f>
        <v>0</v>
      </c>
      <c r="F1942" s="171">
        <f>PREV_D!F1859</f>
        <v>0</v>
      </c>
      <c r="G1942" s="171">
        <f>PREV_D!G1859</f>
        <v>0</v>
      </c>
      <c r="H1942" s="171">
        <f>PREV_D!H1859</f>
        <v>0</v>
      </c>
      <c r="I1942" s="171">
        <f>PREV_D!I1859</f>
        <v>0</v>
      </c>
      <c r="J1942" s="171">
        <f>PREV_D!J1859</f>
        <v>0</v>
      </c>
      <c r="K1942" s="171">
        <f>PREV_D!K1859</f>
        <v>0</v>
      </c>
      <c r="L1942" s="171">
        <f>PREV_D!L1859</f>
        <v>0</v>
      </c>
      <c r="M1942" s="171">
        <f>PREV_D!M1859</f>
        <v>0</v>
      </c>
      <c r="N1942" s="171">
        <f>PREV_D!N1859</f>
        <v>0</v>
      </c>
      <c r="O1942" s="171">
        <f>PREV_D!O1859</f>
        <v>0</v>
      </c>
      <c r="P1942" s="172">
        <f>SUM(D1942:O1942)</f>
        <v>0</v>
      </c>
    </row>
    <row r="1943" spans="1:20" hidden="1" x14ac:dyDescent="0.25">
      <c r="A1943" s="306">
        <f>A1890</f>
        <v>2051</v>
      </c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84"/>
    </row>
    <row r="1944" spans="1:20" hidden="1" x14ac:dyDescent="0.25">
      <c r="A1944" s="306">
        <f>A1890</f>
        <v>2051</v>
      </c>
      <c r="C1944" s="173" t="s">
        <v>209</v>
      </c>
      <c r="D1944" s="174">
        <f>D1890-D1942</f>
        <v>0</v>
      </c>
      <c r="E1944" s="174">
        <f t="shared" ref="E1944:P1944" si="135">E1890-E1942</f>
        <v>0</v>
      </c>
      <c r="F1944" s="174">
        <f t="shared" si="135"/>
        <v>0</v>
      </c>
      <c r="G1944" s="174">
        <f t="shared" si="135"/>
        <v>0</v>
      </c>
      <c r="H1944" s="174">
        <f t="shared" si="135"/>
        <v>0</v>
      </c>
      <c r="I1944" s="174">
        <f t="shared" si="135"/>
        <v>0</v>
      </c>
      <c r="J1944" s="174">
        <f t="shared" si="135"/>
        <v>0</v>
      </c>
      <c r="K1944" s="174">
        <f t="shared" si="135"/>
        <v>0</v>
      </c>
      <c r="L1944" s="174">
        <f t="shared" si="135"/>
        <v>0</v>
      </c>
      <c r="M1944" s="174">
        <f t="shared" si="135"/>
        <v>0</v>
      </c>
      <c r="N1944" s="174">
        <f t="shared" si="135"/>
        <v>0</v>
      </c>
      <c r="O1944" s="174">
        <f t="shared" si="135"/>
        <v>0</v>
      </c>
      <c r="P1944" s="175">
        <f t="shared" si="135"/>
        <v>0</v>
      </c>
    </row>
    <row r="1945" spans="1:20" hidden="1" x14ac:dyDescent="0.25">
      <c r="A1945" s="306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20" hidden="1" x14ac:dyDescent="0.25">
      <c r="A1946" s="306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20" ht="15" hidden="1" customHeight="1" thickBot="1" x14ac:dyDescent="0.3">
      <c r="A1947" s="306">
        <f>A1890+1</f>
        <v>2052</v>
      </c>
      <c r="C1947" s="166" t="s">
        <v>207</v>
      </c>
      <c r="D1947" s="167">
        <f t="shared" ref="D1947:P1947" si="136">SUM(D1948:D1997)</f>
        <v>0</v>
      </c>
      <c r="E1947" s="167">
        <f t="shared" si="136"/>
        <v>0</v>
      </c>
      <c r="F1947" s="167">
        <f t="shared" si="136"/>
        <v>0</v>
      </c>
      <c r="G1947" s="167">
        <f t="shared" si="136"/>
        <v>0</v>
      </c>
      <c r="H1947" s="167">
        <f t="shared" si="136"/>
        <v>0</v>
      </c>
      <c r="I1947" s="167">
        <f t="shared" si="136"/>
        <v>0</v>
      </c>
      <c r="J1947" s="167">
        <f t="shared" si="136"/>
        <v>0</v>
      </c>
      <c r="K1947" s="167">
        <f t="shared" si="136"/>
        <v>0</v>
      </c>
      <c r="L1947" s="167">
        <f t="shared" si="136"/>
        <v>0</v>
      </c>
      <c r="M1947" s="167">
        <f t="shared" si="136"/>
        <v>0</v>
      </c>
      <c r="N1947" s="167">
        <f t="shared" si="136"/>
        <v>0</v>
      </c>
      <c r="O1947" s="167">
        <f t="shared" si="136"/>
        <v>0</v>
      </c>
      <c r="P1947" s="167">
        <f t="shared" si="136"/>
        <v>0</v>
      </c>
    </row>
    <row r="1948" spans="1:20" hidden="1" x14ac:dyDescent="0.25">
      <c r="A1948" s="306">
        <f>IF(B1948=1,A1947,"")</f>
        <v>2052</v>
      </c>
      <c r="B1948" s="43">
        <f>IF(C1948&lt;&gt;0,1,"")</f>
        <v>1</v>
      </c>
      <c r="C1948" s="168" t="str">
        <f>CAD!$D$7</f>
        <v>SALÁRIOS</v>
      </c>
      <c r="D1948" s="42">
        <v>0</v>
      </c>
      <c r="E1948" s="42">
        <v>0</v>
      </c>
      <c r="F1948" s="42">
        <v>0</v>
      </c>
      <c r="G1948" s="42">
        <v>0</v>
      </c>
      <c r="H1948" s="42">
        <v>0</v>
      </c>
      <c r="I1948" s="42">
        <v>0</v>
      </c>
      <c r="J1948" s="42">
        <v>0</v>
      </c>
      <c r="K1948" s="42">
        <v>0</v>
      </c>
      <c r="L1948" s="42">
        <v>0</v>
      </c>
      <c r="M1948" s="42">
        <v>0</v>
      </c>
      <c r="N1948" s="42">
        <v>0</v>
      </c>
      <c r="O1948" s="42">
        <v>0</v>
      </c>
      <c r="P1948" s="115">
        <f>SUM(D1948:O1948)</f>
        <v>0</v>
      </c>
    </row>
    <row r="1949" spans="1:20" hidden="1" x14ac:dyDescent="0.25">
      <c r="A1949" s="306">
        <f>IF(B1949=1,A1947,"")</f>
        <v>2052</v>
      </c>
      <c r="B1949" s="43">
        <f t="shared" ref="B1949:B1997" si="137">IF(C1949&lt;&gt;0,1,"")</f>
        <v>1</v>
      </c>
      <c r="C1949" s="168" t="str">
        <f>CAD!$D$8</f>
        <v>RELATÓRIOS</v>
      </c>
      <c r="D1949" s="42">
        <v>0</v>
      </c>
      <c r="E1949" s="42">
        <v>0</v>
      </c>
      <c r="F1949" s="42">
        <v>0</v>
      </c>
      <c r="G1949" s="42">
        <v>0</v>
      </c>
      <c r="H1949" s="42">
        <v>0</v>
      </c>
      <c r="I1949" s="42">
        <v>0</v>
      </c>
      <c r="J1949" s="42">
        <v>0</v>
      </c>
      <c r="K1949" s="42">
        <v>0</v>
      </c>
      <c r="L1949" s="42">
        <v>0</v>
      </c>
      <c r="M1949" s="42">
        <v>0</v>
      </c>
      <c r="N1949" s="42">
        <v>0</v>
      </c>
      <c r="O1949" s="42">
        <v>0</v>
      </c>
      <c r="P1949" s="50">
        <f t="shared" ref="P1949:P1997" si="138">SUM(D1949:O1949)</f>
        <v>0</v>
      </c>
    </row>
    <row r="1950" spans="1:20" hidden="1" x14ac:dyDescent="0.25">
      <c r="A1950" s="306">
        <f>IF(B1950=1,A1947,"")</f>
        <v>2052</v>
      </c>
      <c r="B1950" s="43">
        <f t="shared" si="137"/>
        <v>1</v>
      </c>
      <c r="C1950" s="169" t="str">
        <f>CAD!$D$9</f>
        <v>HORAS EXTRAS</v>
      </c>
      <c r="D1950" s="41">
        <v>0</v>
      </c>
      <c r="E1950" s="41">
        <v>0</v>
      </c>
      <c r="F1950" s="41">
        <v>0</v>
      </c>
      <c r="G1950" s="41">
        <v>0</v>
      </c>
      <c r="H1950" s="41">
        <v>0</v>
      </c>
      <c r="I1950" s="41">
        <v>0</v>
      </c>
      <c r="J1950" s="41">
        <v>0</v>
      </c>
      <c r="K1950" s="41">
        <v>0</v>
      </c>
      <c r="L1950" s="41">
        <v>0</v>
      </c>
      <c r="M1950" s="41">
        <v>0</v>
      </c>
      <c r="N1950" s="41">
        <v>0</v>
      </c>
      <c r="O1950" s="41">
        <v>0</v>
      </c>
      <c r="P1950" s="50">
        <f t="shared" si="138"/>
        <v>0</v>
      </c>
    </row>
    <row r="1951" spans="1:20" hidden="1" x14ac:dyDescent="0.25">
      <c r="A1951" s="306">
        <f>IF(B1951=1,A1947,"")</f>
        <v>2052</v>
      </c>
      <c r="B1951" s="43">
        <f t="shared" si="137"/>
        <v>1</v>
      </c>
      <c r="C1951" s="169" t="str">
        <f>CAD!$D$10</f>
        <v>OUTROS</v>
      </c>
      <c r="D1951" s="41">
        <v>0</v>
      </c>
      <c r="E1951" s="41">
        <v>0</v>
      </c>
      <c r="F1951" s="41">
        <v>0</v>
      </c>
      <c r="G1951" s="41">
        <v>0</v>
      </c>
      <c r="H1951" s="41">
        <v>0</v>
      </c>
      <c r="I1951" s="41">
        <v>0</v>
      </c>
      <c r="J1951" s="41">
        <v>0</v>
      </c>
      <c r="K1951" s="41">
        <v>0</v>
      </c>
      <c r="L1951" s="41">
        <v>0</v>
      </c>
      <c r="M1951" s="41">
        <v>0</v>
      </c>
      <c r="N1951" s="41">
        <v>0</v>
      </c>
      <c r="O1951" s="41">
        <v>0</v>
      </c>
      <c r="P1951" s="50">
        <f t="shared" si="138"/>
        <v>0</v>
      </c>
    </row>
    <row r="1952" spans="1:20" hidden="1" x14ac:dyDescent="0.25">
      <c r="A1952" s="306">
        <f>IF(B1952=1,A1947,"")</f>
        <v>2052</v>
      </c>
      <c r="B1952" s="43">
        <f t="shared" si="137"/>
        <v>1</v>
      </c>
      <c r="C1952" s="169" t="str">
        <f>CAD!$D$11</f>
        <v>ALUGUÉIS</v>
      </c>
      <c r="D1952" s="41">
        <v>0</v>
      </c>
      <c r="E1952" s="41">
        <v>0</v>
      </c>
      <c r="F1952" s="41">
        <v>0</v>
      </c>
      <c r="G1952" s="41">
        <v>0</v>
      </c>
      <c r="H1952" s="41">
        <v>0</v>
      </c>
      <c r="I1952" s="41">
        <v>0</v>
      </c>
      <c r="J1952" s="41">
        <v>0</v>
      </c>
      <c r="K1952" s="41">
        <v>0</v>
      </c>
      <c r="L1952" s="41">
        <v>0</v>
      </c>
      <c r="M1952" s="41">
        <v>0</v>
      </c>
      <c r="N1952" s="41">
        <v>0</v>
      </c>
      <c r="O1952" s="41">
        <v>0</v>
      </c>
      <c r="P1952" s="50">
        <f t="shared" si="138"/>
        <v>0</v>
      </c>
    </row>
    <row r="1953" spans="1:16" hidden="1" x14ac:dyDescent="0.25">
      <c r="A1953" s="306">
        <f>IF(B1953=1,A1947,"")</f>
        <v>2052</v>
      </c>
      <c r="B1953" s="43">
        <f t="shared" si="137"/>
        <v>1</v>
      </c>
      <c r="C1953" s="169" t="str">
        <f>CAD!$D$12</f>
        <v>VENDA DE IMÓVEIS</v>
      </c>
      <c r="D1953" s="41">
        <v>0</v>
      </c>
      <c r="E1953" s="41">
        <v>0</v>
      </c>
      <c r="F1953" s="41">
        <v>0</v>
      </c>
      <c r="G1953" s="41">
        <v>0</v>
      </c>
      <c r="H1953" s="41">
        <v>0</v>
      </c>
      <c r="I1953" s="41">
        <v>0</v>
      </c>
      <c r="J1953" s="41">
        <v>0</v>
      </c>
      <c r="K1953" s="41">
        <v>0</v>
      </c>
      <c r="L1953" s="41">
        <v>0</v>
      </c>
      <c r="M1953" s="41">
        <v>0</v>
      </c>
      <c r="N1953" s="41">
        <v>0</v>
      </c>
      <c r="O1953" s="41">
        <v>0</v>
      </c>
      <c r="P1953" s="50">
        <f t="shared" si="138"/>
        <v>0</v>
      </c>
    </row>
    <row r="1954" spans="1:16" hidden="1" x14ac:dyDescent="0.25">
      <c r="A1954" s="306">
        <f>IF(B1954=1,A1947,"")</f>
        <v>2052</v>
      </c>
      <c r="B1954" s="43">
        <f t="shared" si="137"/>
        <v>1</v>
      </c>
      <c r="C1954" s="169" t="str">
        <f>CAD!$D$13</f>
        <v>13º SALÁRIO</v>
      </c>
      <c r="D1954" s="41">
        <v>0</v>
      </c>
      <c r="E1954" s="41">
        <v>0</v>
      </c>
      <c r="F1954" s="41">
        <v>0</v>
      </c>
      <c r="G1954" s="41">
        <v>0</v>
      </c>
      <c r="H1954" s="41">
        <v>0</v>
      </c>
      <c r="I1954" s="41">
        <v>0</v>
      </c>
      <c r="J1954" s="41">
        <v>0</v>
      </c>
      <c r="K1954" s="41">
        <v>0</v>
      </c>
      <c r="L1954" s="41">
        <v>0</v>
      </c>
      <c r="M1954" s="41">
        <v>0</v>
      </c>
      <c r="N1954" s="41">
        <v>0</v>
      </c>
      <c r="O1954" s="41">
        <v>0</v>
      </c>
      <c r="P1954" s="50">
        <f t="shared" si="138"/>
        <v>0</v>
      </c>
    </row>
    <row r="1955" spans="1:16" hidden="1" x14ac:dyDescent="0.25">
      <c r="A1955" s="306">
        <f>IF(B1955=1,A1947,"")</f>
        <v>2052</v>
      </c>
      <c r="B1955" s="43">
        <f t="shared" si="137"/>
        <v>1</v>
      </c>
      <c r="C1955" s="169" t="str">
        <f>CAD!$D$14</f>
        <v>FÉRIAS</v>
      </c>
      <c r="D1955" s="41">
        <v>0</v>
      </c>
      <c r="E1955" s="41">
        <v>0</v>
      </c>
      <c r="F1955" s="41">
        <v>0</v>
      </c>
      <c r="G1955" s="41">
        <v>0</v>
      </c>
      <c r="H1955" s="41">
        <v>0</v>
      </c>
      <c r="I1955" s="41">
        <v>0</v>
      </c>
      <c r="J1955" s="41">
        <v>0</v>
      </c>
      <c r="K1955" s="41">
        <v>0</v>
      </c>
      <c r="L1955" s="41">
        <v>0</v>
      </c>
      <c r="M1955" s="41">
        <v>0</v>
      </c>
      <c r="N1955" s="41">
        <v>0</v>
      </c>
      <c r="O1955" s="41">
        <v>0</v>
      </c>
      <c r="P1955" s="50">
        <f t="shared" si="138"/>
        <v>0</v>
      </c>
    </row>
    <row r="1956" spans="1:16" hidden="1" x14ac:dyDescent="0.25">
      <c r="A1956" s="306">
        <f>IF(B1956=1,A1947,"")</f>
        <v>2052</v>
      </c>
      <c r="B1956" s="43">
        <f t="shared" si="137"/>
        <v>1</v>
      </c>
      <c r="C1956" s="169" t="str">
        <f>CAD!$D$15</f>
        <v>RENDIMENTOS</v>
      </c>
      <c r="D1956" s="41">
        <v>0</v>
      </c>
      <c r="E1956" s="41">
        <v>0</v>
      </c>
      <c r="F1956" s="41">
        <v>0</v>
      </c>
      <c r="G1956" s="41">
        <v>0</v>
      </c>
      <c r="H1956" s="41">
        <v>0</v>
      </c>
      <c r="I1956" s="41">
        <v>0</v>
      </c>
      <c r="J1956" s="41">
        <v>0</v>
      </c>
      <c r="K1956" s="41">
        <v>0</v>
      </c>
      <c r="L1956" s="41">
        <v>0</v>
      </c>
      <c r="M1956" s="41">
        <v>0</v>
      </c>
      <c r="N1956" s="41">
        <v>0</v>
      </c>
      <c r="O1956" s="41">
        <v>0</v>
      </c>
      <c r="P1956" s="50">
        <f t="shared" si="138"/>
        <v>0</v>
      </c>
    </row>
    <row r="1957" spans="1:16" hidden="1" x14ac:dyDescent="0.25">
      <c r="A1957" s="306" t="str">
        <f>IF(B1957=1,A1947,"")</f>
        <v/>
      </c>
      <c r="B1957" s="43" t="str">
        <f t="shared" si="137"/>
        <v/>
      </c>
      <c r="C1957" s="169">
        <f>CAD!$D$16</f>
        <v>0</v>
      </c>
      <c r="D1957" s="41">
        <v>0</v>
      </c>
      <c r="E1957" s="41">
        <v>0</v>
      </c>
      <c r="F1957" s="41">
        <v>0</v>
      </c>
      <c r="G1957" s="41">
        <v>0</v>
      </c>
      <c r="H1957" s="41">
        <v>0</v>
      </c>
      <c r="I1957" s="41">
        <v>0</v>
      </c>
      <c r="J1957" s="41">
        <v>0</v>
      </c>
      <c r="K1957" s="41">
        <v>0</v>
      </c>
      <c r="L1957" s="41">
        <v>0</v>
      </c>
      <c r="M1957" s="41">
        <v>0</v>
      </c>
      <c r="N1957" s="41">
        <v>0</v>
      </c>
      <c r="O1957" s="41">
        <v>0</v>
      </c>
      <c r="P1957" s="50">
        <f t="shared" si="138"/>
        <v>0</v>
      </c>
    </row>
    <row r="1958" spans="1:16" hidden="1" x14ac:dyDescent="0.25">
      <c r="A1958" s="306" t="str">
        <f>IF(B1958=1,A1947,"")</f>
        <v/>
      </c>
      <c r="B1958" s="43" t="str">
        <f t="shared" si="137"/>
        <v/>
      </c>
      <c r="C1958" s="169">
        <f>CAD!$D$17</f>
        <v>0</v>
      </c>
      <c r="D1958" s="41">
        <v>0</v>
      </c>
      <c r="E1958" s="41">
        <v>0</v>
      </c>
      <c r="F1958" s="41">
        <v>0</v>
      </c>
      <c r="G1958" s="41">
        <v>0</v>
      </c>
      <c r="H1958" s="41">
        <v>0</v>
      </c>
      <c r="I1958" s="41">
        <v>0</v>
      </c>
      <c r="J1958" s="41">
        <v>0</v>
      </c>
      <c r="K1958" s="41">
        <v>0</v>
      </c>
      <c r="L1958" s="41">
        <v>0</v>
      </c>
      <c r="M1958" s="41">
        <v>0</v>
      </c>
      <c r="N1958" s="41">
        <v>0</v>
      </c>
      <c r="O1958" s="41">
        <v>0</v>
      </c>
      <c r="P1958" s="50">
        <f t="shared" si="138"/>
        <v>0</v>
      </c>
    </row>
    <row r="1959" spans="1:16" hidden="1" x14ac:dyDescent="0.25">
      <c r="A1959" s="306" t="str">
        <f>IF(B1959=1,A1947,"")</f>
        <v/>
      </c>
      <c r="B1959" s="43" t="str">
        <f t="shared" si="137"/>
        <v/>
      </c>
      <c r="C1959" s="169">
        <f>CAD!$D$18</f>
        <v>0</v>
      </c>
      <c r="D1959" s="41">
        <v>0</v>
      </c>
      <c r="E1959" s="41">
        <v>0</v>
      </c>
      <c r="F1959" s="41">
        <v>0</v>
      </c>
      <c r="G1959" s="41">
        <v>0</v>
      </c>
      <c r="H1959" s="41">
        <v>0</v>
      </c>
      <c r="I1959" s="41">
        <v>0</v>
      </c>
      <c r="J1959" s="41">
        <v>0</v>
      </c>
      <c r="K1959" s="41">
        <v>0</v>
      </c>
      <c r="L1959" s="41">
        <v>0</v>
      </c>
      <c r="M1959" s="41">
        <v>0</v>
      </c>
      <c r="N1959" s="41">
        <v>0</v>
      </c>
      <c r="O1959" s="41">
        <v>0</v>
      </c>
      <c r="P1959" s="50">
        <f t="shared" si="138"/>
        <v>0</v>
      </c>
    </row>
    <row r="1960" spans="1:16" hidden="1" x14ac:dyDescent="0.25">
      <c r="A1960" s="306" t="str">
        <f>IF(B1960=1,A1947,"")</f>
        <v/>
      </c>
      <c r="B1960" s="43" t="str">
        <f t="shared" si="137"/>
        <v/>
      </c>
      <c r="C1960" s="169">
        <f>CAD!$D$19</f>
        <v>0</v>
      </c>
      <c r="D1960" s="41">
        <v>0</v>
      </c>
      <c r="E1960" s="41">
        <v>0</v>
      </c>
      <c r="F1960" s="41">
        <v>0</v>
      </c>
      <c r="G1960" s="41">
        <v>0</v>
      </c>
      <c r="H1960" s="41">
        <v>0</v>
      </c>
      <c r="I1960" s="41">
        <v>0</v>
      </c>
      <c r="J1960" s="41">
        <v>0</v>
      </c>
      <c r="K1960" s="41">
        <v>0</v>
      </c>
      <c r="L1960" s="41">
        <v>0</v>
      </c>
      <c r="M1960" s="41">
        <v>0</v>
      </c>
      <c r="N1960" s="41">
        <v>0</v>
      </c>
      <c r="O1960" s="41">
        <v>0</v>
      </c>
      <c r="P1960" s="50">
        <f t="shared" si="138"/>
        <v>0</v>
      </c>
    </row>
    <row r="1961" spans="1:16" hidden="1" x14ac:dyDescent="0.25">
      <c r="A1961" s="306" t="str">
        <f>IF(B1961=1,A1947,"")</f>
        <v/>
      </c>
      <c r="B1961" s="43" t="str">
        <f t="shared" si="137"/>
        <v/>
      </c>
      <c r="C1961" s="169">
        <f>CAD!$D$20</f>
        <v>0</v>
      </c>
      <c r="D1961" s="41">
        <v>0</v>
      </c>
      <c r="E1961" s="41">
        <v>0</v>
      </c>
      <c r="F1961" s="41">
        <v>0</v>
      </c>
      <c r="G1961" s="41">
        <v>0</v>
      </c>
      <c r="H1961" s="41">
        <v>0</v>
      </c>
      <c r="I1961" s="41">
        <v>0</v>
      </c>
      <c r="J1961" s="41">
        <v>0</v>
      </c>
      <c r="K1961" s="41">
        <v>0</v>
      </c>
      <c r="L1961" s="41">
        <v>0</v>
      </c>
      <c r="M1961" s="41">
        <v>0</v>
      </c>
      <c r="N1961" s="41">
        <v>0</v>
      </c>
      <c r="O1961" s="41">
        <v>0</v>
      </c>
      <c r="P1961" s="50">
        <f t="shared" si="138"/>
        <v>0</v>
      </c>
    </row>
    <row r="1962" spans="1:16" hidden="1" x14ac:dyDescent="0.25">
      <c r="A1962" s="306" t="str">
        <f>IF(B1962=1,A1947,"")</f>
        <v/>
      </c>
      <c r="B1962" s="43" t="str">
        <f t="shared" si="137"/>
        <v/>
      </c>
      <c r="C1962" s="169">
        <f>CAD!$D$21</f>
        <v>0</v>
      </c>
      <c r="D1962" s="41">
        <v>0</v>
      </c>
      <c r="E1962" s="41">
        <v>0</v>
      </c>
      <c r="F1962" s="41">
        <v>0</v>
      </c>
      <c r="G1962" s="41">
        <v>0</v>
      </c>
      <c r="H1962" s="41">
        <v>0</v>
      </c>
      <c r="I1962" s="41">
        <v>0</v>
      </c>
      <c r="J1962" s="41">
        <v>0</v>
      </c>
      <c r="K1962" s="41">
        <v>0</v>
      </c>
      <c r="L1962" s="41">
        <v>0</v>
      </c>
      <c r="M1962" s="41">
        <v>0</v>
      </c>
      <c r="N1962" s="41">
        <v>0</v>
      </c>
      <c r="O1962" s="41">
        <v>0</v>
      </c>
      <c r="P1962" s="50">
        <f t="shared" si="138"/>
        <v>0</v>
      </c>
    </row>
    <row r="1963" spans="1:16" hidden="1" x14ac:dyDescent="0.25">
      <c r="A1963" s="306" t="str">
        <f>IF(B1963=1,A1947,"")</f>
        <v/>
      </c>
      <c r="B1963" s="43" t="str">
        <f t="shared" si="137"/>
        <v/>
      </c>
      <c r="C1963" s="169">
        <f>CAD!$D$22</f>
        <v>0</v>
      </c>
      <c r="D1963" s="41">
        <v>0</v>
      </c>
      <c r="E1963" s="41">
        <v>0</v>
      </c>
      <c r="F1963" s="41">
        <v>0</v>
      </c>
      <c r="G1963" s="41">
        <v>0</v>
      </c>
      <c r="H1963" s="41">
        <v>0</v>
      </c>
      <c r="I1963" s="41">
        <v>0</v>
      </c>
      <c r="J1963" s="41">
        <v>0</v>
      </c>
      <c r="K1963" s="41">
        <v>0</v>
      </c>
      <c r="L1963" s="41">
        <v>0</v>
      </c>
      <c r="M1963" s="41">
        <v>0</v>
      </c>
      <c r="N1963" s="41">
        <v>0</v>
      </c>
      <c r="O1963" s="41">
        <v>0</v>
      </c>
      <c r="P1963" s="50">
        <f t="shared" si="138"/>
        <v>0</v>
      </c>
    </row>
    <row r="1964" spans="1:16" hidden="1" x14ac:dyDescent="0.25">
      <c r="A1964" s="306" t="str">
        <f>IF(B1964=1,A1947,"")</f>
        <v/>
      </c>
      <c r="B1964" s="43" t="str">
        <f t="shared" si="137"/>
        <v/>
      </c>
      <c r="C1964" s="169">
        <f>CAD!$D$23</f>
        <v>0</v>
      </c>
      <c r="D1964" s="41">
        <v>0</v>
      </c>
      <c r="E1964" s="41">
        <v>0</v>
      </c>
      <c r="F1964" s="41">
        <v>0</v>
      </c>
      <c r="G1964" s="41">
        <v>0</v>
      </c>
      <c r="H1964" s="41">
        <v>0</v>
      </c>
      <c r="I1964" s="41">
        <v>0</v>
      </c>
      <c r="J1964" s="41">
        <v>0</v>
      </c>
      <c r="K1964" s="41">
        <v>0</v>
      </c>
      <c r="L1964" s="41">
        <v>0</v>
      </c>
      <c r="M1964" s="41">
        <v>0</v>
      </c>
      <c r="N1964" s="41">
        <v>0</v>
      </c>
      <c r="O1964" s="41">
        <v>0</v>
      </c>
      <c r="P1964" s="50">
        <f t="shared" si="138"/>
        <v>0</v>
      </c>
    </row>
    <row r="1965" spans="1:16" hidden="1" x14ac:dyDescent="0.25">
      <c r="A1965" s="306" t="str">
        <f>IF(B1965=1,A1947,"")</f>
        <v/>
      </c>
      <c r="B1965" s="43" t="str">
        <f t="shared" si="137"/>
        <v/>
      </c>
      <c r="C1965" s="169">
        <f>CAD!$D$24</f>
        <v>0</v>
      </c>
      <c r="D1965" s="41">
        <v>0</v>
      </c>
      <c r="E1965" s="41">
        <v>0</v>
      </c>
      <c r="F1965" s="41">
        <v>0</v>
      </c>
      <c r="G1965" s="41">
        <v>0</v>
      </c>
      <c r="H1965" s="41">
        <v>0</v>
      </c>
      <c r="I1965" s="41">
        <v>0</v>
      </c>
      <c r="J1965" s="41">
        <v>0</v>
      </c>
      <c r="K1965" s="41">
        <v>0</v>
      </c>
      <c r="L1965" s="41">
        <v>0</v>
      </c>
      <c r="M1965" s="41">
        <v>0</v>
      </c>
      <c r="N1965" s="41">
        <v>0</v>
      </c>
      <c r="O1965" s="41">
        <v>0</v>
      </c>
      <c r="P1965" s="50">
        <f t="shared" si="138"/>
        <v>0</v>
      </c>
    </row>
    <row r="1966" spans="1:16" hidden="1" x14ac:dyDescent="0.25">
      <c r="A1966" s="306" t="str">
        <f>IF(B1966=1,A1947,"")</f>
        <v/>
      </c>
      <c r="B1966" s="43" t="str">
        <f t="shared" si="137"/>
        <v/>
      </c>
      <c r="C1966" s="169">
        <f>CAD!$D$25</f>
        <v>0</v>
      </c>
      <c r="D1966" s="41">
        <v>0</v>
      </c>
      <c r="E1966" s="41">
        <v>0</v>
      </c>
      <c r="F1966" s="41">
        <v>0</v>
      </c>
      <c r="G1966" s="41">
        <v>0</v>
      </c>
      <c r="H1966" s="41">
        <v>0</v>
      </c>
      <c r="I1966" s="41">
        <v>0</v>
      </c>
      <c r="J1966" s="41">
        <v>0</v>
      </c>
      <c r="K1966" s="41">
        <v>0</v>
      </c>
      <c r="L1966" s="41">
        <v>0</v>
      </c>
      <c r="M1966" s="41">
        <v>0</v>
      </c>
      <c r="N1966" s="41">
        <v>0</v>
      </c>
      <c r="O1966" s="41">
        <v>0</v>
      </c>
      <c r="P1966" s="50">
        <f t="shared" si="138"/>
        <v>0</v>
      </c>
    </row>
    <row r="1967" spans="1:16" hidden="1" x14ac:dyDescent="0.25">
      <c r="A1967" s="306" t="str">
        <f>IF(B1967=1,A1947,"")</f>
        <v/>
      </c>
      <c r="B1967" s="43" t="str">
        <f t="shared" si="137"/>
        <v/>
      </c>
      <c r="C1967" s="169">
        <f>CAD!$D$26</f>
        <v>0</v>
      </c>
      <c r="D1967" s="41">
        <v>0</v>
      </c>
      <c r="E1967" s="41">
        <v>0</v>
      </c>
      <c r="F1967" s="41">
        <v>0</v>
      </c>
      <c r="G1967" s="41">
        <v>0</v>
      </c>
      <c r="H1967" s="41">
        <v>0</v>
      </c>
      <c r="I1967" s="41">
        <v>0</v>
      </c>
      <c r="J1967" s="41">
        <v>0</v>
      </c>
      <c r="K1967" s="41">
        <v>0</v>
      </c>
      <c r="L1967" s="41">
        <v>0</v>
      </c>
      <c r="M1967" s="41">
        <v>0</v>
      </c>
      <c r="N1967" s="41">
        <v>0</v>
      </c>
      <c r="O1967" s="41">
        <v>0</v>
      </c>
      <c r="P1967" s="50">
        <f t="shared" si="138"/>
        <v>0</v>
      </c>
    </row>
    <row r="1968" spans="1:16" hidden="1" x14ac:dyDescent="0.25">
      <c r="A1968" s="306" t="str">
        <f>IF(B1968=1,A1947,"")</f>
        <v/>
      </c>
      <c r="B1968" s="43" t="str">
        <f t="shared" si="137"/>
        <v/>
      </c>
      <c r="C1968" s="169">
        <f>CAD!$D$27</f>
        <v>0</v>
      </c>
      <c r="D1968" s="41">
        <v>0</v>
      </c>
      <c r="E1968" s="41">
        <v>0</v>
      </c>
      <c r="F1968" s="41">
        <v>0</v>
      </c>
      <c r="G1968" s="41">
        <v>0</v>
      </c>
      <c r="H1968" s="41">
        <v>0</v>
      </c>
      <c r="I1968" s="41">
        <v>0</v>
      </c>
      <c r="J1968" s="41">
        <v>0</v>
      </c>
      <c r="K1968" s="41">
        <v>0</v>
      </c>
      <c r="L1968" s="41">
        <v>0</v>
      </c>
      <c r="M1968" s="41">
        <v>0</v>
      </c>
      <c r="N1968" s="41">
        <v>0</v>
      </c>
      <c r="O1968" s="41">
        <v>0</v>
      </c>
      <c r="P1968" s="50">
        <f t="shared" si="138"/>
        <v>0</v>
      </c>
    </row>
    <row r="1969" spans="1:16" hidden="1" x14ac:dyDescent="0.25">
      <c r="A1969" s="306" t="str">
        <f>IF(B1969=1,A1947,"")</f>
        <v/>
      </c>
      <c r="B1969" s="43" t="str">
        <f t="shared" si="137"/>
        <v/>
      </c>
      <c r="C1969" s="169">
        <f>CAD!$D$28</f>
        <v>0</v>
      </c>
      <c r="D1969" s="41">
        <v>0</v>
      </c>
      <c r="E1969" s="41">
        <v>0</v>
      </c>
      <c r="F1969" s="41">
        <v>0</v>
      </c>
      <c r="G1969" s="41">
        <v>0</v>
      </c>
      <c r="H1969" s="41">
        <v>0</v>
      </c>
      <c r="I1969" s="41">
        <v>0</v>
      </c>
      <c r="J1969" s="41">
        <v>0</v>
      </c>
      <c r="K1969" s="41">
        <v>0</v>
      </c>
      <c r="L1969" s="41">
        <v>0</v>
      </c>
      <c r="M1969" s="41">
        <v>0</v>
      </c>
      <c r="N1969" s="41">
        <v>0</v>
      </c>
      <c r="O1969" s="41">
        <v>0</v>
      </c>
      <c r="P1969" s="50">
        <f t="shared" si="138"/>
        <v>0</v>
      </c>
    </row>
    <row r="1970" spans="1:16" hidden="1" x14ac:dyDescent="0.25">
      <c r="A1970" s="306" t="str">
        <f>IF(B1970=1,A1947,"")</f>
        <v/>
      </c>
      <c r="B1970" s="43" t="str">
        <f t="shared" si="137"/>
        <v/>
      </c>
      <c r="C1970" s="169">
        <f>CAD!$D$29</f>
        <v>0</v>
      </c>
      <c r="D1970" s="41">
        <v>0</v>
      </c>
      <c r="E1970" s="41">
        <v>0</v>
      </c>
      <c r="F1970" s="41">
        <v>0</v>
      </c>
      <c r="G1970" s="41">
        <v>0</v>
      </c>
      <c r="H1970" s="41">
        <v>0</v>
      </c>
      <c r="I1970" s="41">
        <v>0</v>
      </c>
      <c r="J1970" s="41">
        <v>0</v>
      </c>
      <c r="K1970" s="41">
        <v>0</v>
      </c>
      <c r="L1970" s="41">
        <v>0</v>
      </c>
      <c r="M1970" s="41">
        <v>0</v>
      </c>
      <c r="N1970" s="41">
        <v>0</v>
      </c>
      <c r="O1970" s="41">
        <v>0</v>
      </c>
      <c r="P1970" s="50">
        <f t="shared" si="138"/>
        <v>0</v>
      </c>
    </row>
    <row r="1971" spans="1:16" hidden="1" x14ac:dyDescent="0.25">
      <c r="A1971" s="306" t="str">
        <f>IF(B1971=1,A1947,"")</f>
        <v/>
      </c>
      <c r="B1971" s="43" t="str">
        <f t="shared" si="137"/>
        <v/>
      </c>
      <c r="C1971" s="169">
        <f>CAD!$D$30</f>
        <v>0</v>
      </c>
      <c r="D1971" s="41">
        <v>0</v>
      </c>
      <c r="E1971" s="41">
        <v>0</v>
      </c>
      <c r="F1971" s="41">
        <v>0</v>
      </c>
      <c r="G1971" s="41">
        <v>0</v>
      </c>
      <c r="H1971" s="41">
        <v>0</v>
      </c>
      <c r="I1971" s="41">
        <v>0</v>
      </c>
      <c r="J1971" s="41">
        <v>0</v>
      </c>
      <c r="K1971" s="41">
        <v>0</v>
      </c>
      <c r="L1971" s="41">
        <v>0</v>
      </c>
      <c r="M1971" s="41">
        <v>0</v>
      </c>
      <c r="N1971" s="41">
        <v>0</v>
      </c>
      <c r="O1971" s="41">
        <v>0</v>
      </c>
      <c r="P1971" s="50">
        <f t="shared" si="138"/>
        <v>0</v>
      </c>
    </row>
    <row r="1972" spans="1:16" hidden="1" x14ac:dyDescent="0.25">
      <c r="A1972" s="306" t="str">
        <f>IF(B1972=1,A1947,"")</f>
        <v/>
      </c>
      <c r="B1972" s="43" t="str">
        <f t="shared" si="137"/>
        <v/>
      </c>
      <c r="C1972" s="169">
        <f>CAD!$D$31</f>
        <v>0</v>
      </c>
      <c r="D1972" s="41">
        <v>0</v>
      </c>
      <c r="E1972" s="41">
        <v>0</v>
      </c>
      <c r="F1972" s="41">
        <v>0</v>
      </c>
      <c r="G1972" s="41">
        <v>0</v>
      </c>
      <c r="H1972" s="41">
        <v>0</v>
      </c>
      <c r="I1972" s="41">
        <v>0</v>
      </c>
      <c r="J1972" s="41">
        <v>0</v>
      </c>
      <c r="K1972" s="41">
        <v>0</v>
      </c>
      <c r="L1972" s="41">
        <v>0</v>
      </c>
      <c r="M1972" s="41">
        <v>0</v>
      </c>
      <c r="N1972" s="41">
        <v>0</v>
      </c>
      <c r="O1972" s="41">
        <v>0</v>
      </c>
      <c r="P1972" s="50">
        <f t="shared" si="138"/>
        <v>0</v>
      </c>
    </row>
    <row r="1973" spans="1:16" hidden="1" x14ac:dyDescent="0.25">
      <c r="A1973" s="306" t="str">
        <f>IF(B1973=1,A1947,"")</f>
        <v/>
      </c>
      <c r="B1973" s="43" t="str">
        <f t="shared" si="137"/>
        <v/>
      </c>
      <c r="C1973" s="169">
        <f>CAD!$F$7</f>
        <v>0</v>
      </c>
      <c r="D1973" s="41">
        <v>0</v>
      </c>
      <c r="E1973" s="41">
        <v>0</v>
      </c>
      <c r="F1973" s="41">
        <v>0</v>
      </c>
      <c r="G1973" s="41">
        <v>0</v>
      </c>
      <c r="H1973" s="41">
        <v>0</v>
      </c>
      <c r="I1973" s="41">
        <v>0</v>
      </c>
      <c r="J1973" s="41">
        <v>0</v>
      </c>
      <c r="K1973" s="41">
        <v>0</v>
      </c>
      <c r="L1973" s="41">
        <v>0</v>
      </c>
      <c r="M1973" s="41">
        <v>0</v>
      </c>
      <c r="N1973" s="41">
        <v>0</v>
      </c>
      <c r="O1973" s="41">
        <v>0</v>
      </c>
      <c r="P1973" s="50">
        <f t="shared" si="138"/>
        <v>0</v>
      </c>
    </row>
    <row r="1974" spans="1:16" hidden="1" x14ac:dyDescent="0.25">
      <c r="A1974" s="306" t="str">
        <f>IF(B1974=1,A1947,"")</f>
        <v/>
      </c>
      <c r="B1974" s="43" t="str">
        <f t="shared" si="137"/>
        <v/>
      </c>
      <c r="C1974" s="169">
        <f>CAD!$F$8</f>
        <v>0</v>
      </c>
      <c r="D1974" s="41">
        <v>0</v>
      </c>
      <c r="E1974" s="41">
        <v>0</v>
      </c>
      <c r="F1974" s="41">
        <v>0</v>
      </c>
      <c r="G1974" s="41">
        <v>0</v>
      </c>
      <c r="H1974" s="41">
        <v>0</v>
      </c>
      <c r="I1974" s="41">
        <v>0</v>
      </c>
      <c r="J1974" s="41">
        <v>0</v>
      </c>
      <c r="K1974" s="41">
        <v>0</v>
      </c>
      <c r="L1974" s="41">
        <v>0</v>
      </c>
      <c r="M1974" s="41">
        <v>0</v>
      </c>
      <c r="N1974" s="41">
        <v>0</v>
      </c>
      <c r="O1974" s="41">
        <v>0</v>
      </c>
      <c r="P1974" s="50">
        <f t="shared" si="138"/>
        <v>0</v>
      </c>
    </row>
    <row r="1975" spans="1:16" hidden="1" x14ac:dyDescent="0.25">
      <c r="A1975" s="306" t="str">
        <f>IF(B1975=1,A1947,"")</f>
        <v/>
      </c>
      <c r="B1975" s="43" t="str">
        <f t="shared" si="137"/>
        <v/>
      </c>
      <c r="C1975" s="169">
        <f>CAD!$F$9</f>
        <v>0</v>
      </c>
      <c r="D1975" s="41">
        <v>0</v>
      </c>
      <c r="E1975" s="41">
        <v>0</v>
      </c>
      <c r="F1975" s="41">
        <v>0</v>
      </c>
      <c r="G1975" s="41">
        <v>0</v>
      </c>
      <c r="H1975" s="41">
        <v>0</v>
      </c>
      <c r="I1975" s="41">
        <v>0</v>
      </c>
      <c r="J1975" s="41">
        <v>0</v>
      </c>
      <c r="K1975" s="41">
        <v>0</v>
      </c>
      <c r="L1975" s="41">
        <v>0</v>
      </c>
      <c r="M1975" s="41">
        <v>0</v>
      </c>
      <c r="N1975" s="41">
        <v>0</v>
      </c>
      <c r="O1975" s="41">
        <v>0</v>
      </c>
      <c r="P1975" s="50">
        <f t="shared" si="138"/>
        <v>0</v>
      </c>
    </row>
    <row r="1976" spans="1:16" hidden="1" x14ac:dyDescent="0.25">
      <c r="A1976" s="306" t="str">
        <f>IF(B1976=1,A1947,"")</f>
        <v/>
      </c>
      <c r="B1976" s="43" t="str">
        <f t="shared" si="137"/>
        <v/>
      </c>
      <c r="C1976" s="169">
        <f>CAD!$F$10</f>
        <v>0</v>
      </c>
      <c r="D1976" s="41">
        <v>0</v>
      </c>
      <c r="E1976" s="41">
        <v>0</v>
      </c>
      <c r="F1976" s="41">
        <v>0</v>
      </c>
      <c r="G1976" s="41">
        <v>0</v>
      </c>
      <c r="H1976" s="41">
        <v>0</v>
      </c>
      <c r="I1976" s="41">
        <v>0</v>
      </c>
      <c r="J1976" s="41">
        <v>0</v>
      </c>
      <c r="K1976" s="41">
        <v>0</v>
      </c>
      <c r="L1976" s="41">
        <v>0</v>
      </c>
      <c r="M1976" s="41">
        <v>0</v>
      </c>
      <c r="N1976" s="41">
        <v>0</v>
      </c>
      <c r="O1976" s="41">
        <v>0</v>
      </c>
      <c r="P1976" s="50">
        <f t="shared" si="138"/>
        <v>0</v>
      </c>
    </row>
    <row r="1977" spans="1:16" hidden="1" x14ac:dyDescent="0.25">
      <c r="A1977" s="306" t="str">
        <f>IF(B1977=1,A1947,"")</f>
        <v/>
      </c>
      <c r="B1977" s="43" t="str">
        <f t="shared" si="137"/>
        <v/>
      </c>
      <c r="C1977" s="169">
        <f>CAD!$F$11</f>
        <v>0</v>
      </c>
      <c r="D1977" s="41">
        <v>0</v>
      </c>
      <c r="E1977" s="41">
        <v>0</v>
      </c>
      <c r="F1977" s="41">
        <v>0</v>
      </c>
      <c r="G1977" s="41">
        <v>0</v>
      </c>
      <c r="H1977" s="41">
        <v>0</v>
      </c>
      <c r="I1977" s="41">
        <v>0</v>
      </c>
      <c r="J1977" s="41">
        <v>0</v>
      </c>
      <c r="K1977" s="41">
        <v>0</v>
      </c>
      <c r="L1977" s="41">
        <v>0</v>
      </c>
      <c r="M1977" s="41">
        <v>0</v>
      </c>
      <c r="N1977" s="41">
        <v>0</v>
      </c>
      <c r="O1977" s="41">
        <v>0</v>
      </c>
      <c r="P1977" s="50">
        <f t="shared" si="138"/>
        <v>0</v>
      </c>
    </row>
    <row r="1978" spans="1:16" hidden="1" x14ac:dyDescent="0.25">
      <c r="A1978" s="306" t="str">
        <f>IF(B1978=1,A1947,"")</f>
        <v/>
      </c>
      <c r="B1978" s="43" t="str">
        <f t="shared" si="137"/>
        <v/>
      </c>
      <c r="C1978" s="169">
        <f>CAD!$F$12</f>
        <v>0</v>
      </c>
      <c r="D1978" s="41">
        <v>0</v>
      </c>
      <c r="E1978" s="41">
        <v>0</v>
      </c>
      <c r="F1978" s="41">
        <v>0</v>
      </c>
      <c r="G1978" s="41">
        <v>0</v>
      </c>
      <c r="H1978" s="41">
        <v>0</v>
      </c>
      <c r="I1978" s="41">
        <v>0</v>
      </c>
      <c r="J1978" s="41">
        <v>0</v>
      </c>
      <c r="K1978" s="41">
        <v>0</v>
      </c>
      <c r="L1978" s="41">
        <v>0</v>
      </c>
      <c r="M1978" s="41">
        <v>0</v>
      </c>
      <c r="N1978" s="41">
        <v>0</v>
      </c>
      <c r="O1978" s="41">
        <v>0</v>
      </c>
      <c r="P1978" s="50">
        <f t="shared" si="138"/>
        <v>0</v>
      </c>
    </row>
    <row r="1979" spans="1:16" hidden="1" x14ac:dyDescent="0.25">
      <c r="A1979" s="306" t="str">
        <f>IF(B1979=1,A1947,"")</f>
        <v/>
      </c>
      <c r="B1979" s="43" t="str">
        <f t="shared" si="137"/>
        <v/>
      </c>
      <c r="C1979" s="169">
        <f>CAD!$F$13</f>
        <v>0</v>
      </c>
      <c r="D1979" s="41">
        <v>0</v>
      </c>
      <c r="E1979" s="41">
        <v>0</v>
      </c>
      <c r="F1979" s="41">
        <v>0</v>
      </c>
      <c r="G1979" s="41">
        <v>0</v>
      </c>
      <c r="H1979" s="41">
        <v>0</v>
      </c>
      <c r="I1979" s="41">
        <v>0</v>
      </c>
      <c r="J1979" s="41">
        <v>0</v>
      </c>
      <c r="K1979" s="41">
        <v>0</v>
      </c>
      <c r="L1979" s="41">
        <v>0</v>
      </c>
      <c r="M1979" s="41">
        <v>0</v>
      </c>
      <c r="N1979" s="41">
        <v>0</v>
      </c>
      <c r="O1979" s="41">
        <v>0</v>
      </c>
      <c r="P1979" s="50">
        <f t="shared" si="138"/>
        <v>0</v>
      </c>
    </row>
    <row r="1980" spans="1:16" hidden="1" x14ac:dyDescent="0.25">
      <c r="A1980" s="306" t="str">
        <f>IF(B1980=1,A1947,"")</f>
        <v/>
      </c>
      <c r="B1980" s="43" t="str">
        <f t="shared" si="137"/>
        <v/>
      </c>
      <c r="C1980" s="169">
        <f>CAD!$F$14</f>
        <v>0</v>
      </c>
      <c r="D1980" s="41">
        <v>0</v>
      </c>
      <c r="E1980" s="41">
        <v>0</v>
      </c>
      <c r="F1980" s="41">
        <v>0</v>
      </c>
      <c r="G1980" s="41">
        <v>0</v>
      </c>
      <c r="H1980" s="41">
        <v>0</v>
      </c>
      <c r="I1980" s="41">
        <v>0</v>
      </c>
      <c r="J1980" s="41">
        <v>0</v>
      </c>
      <c r="K1980" s="41">
        <v>0</v>
      </c>
      <c r="L1980" s="41">
        <v>0</v>
      </c>
      <c r="M1980" s="41">
        <v>0</v>
      </c>
      <c r="N1980" s="41">
        <v>0</v>
      </c>
      <c r="O1980" s="41">
        <v>0</v>
      </c>
      <c r="P1980" s="50">
        <f t="shared" si="138"/>
        <v>0</v>
      </c>
    </row>
    <row r="1981" spans="1:16" hidden="1" x14ac:dyDescent="0.25">
      <c r="A1981" s="306" t="str">
        <f>IF(B1981=1,A1947,"")</f>
        <v/>
      </c>
      <c r="B1981" s="43" t="str">
        <f t="shared" si="137"/>
        <v/>
      </c>
      <c r="C1981" s="169">
        <f>CAD!$F$15</f>
        <v>0</v>
      </c>
      <c r="D1981" s="41">
        <v>0</v>
      </c>
      <c r="E1981" s="41">
        <v>0</v>
      </c>
      <c r="F1981" s="41">
        <v>0</v>
      </c>
      <c r="G1981" s="41">
        <v>0</v>
      </c>
      <c r="H1981" s="41">
        <v>0</v>
      </c>
      <c r="I1981" s="41">
        <v>0</v>
      </c>
      <c r="J1981" s="41">
        <v>0</v>
      </c>
      <c r="K1981" s="41">
        <v>0</v>
      </c>
      <c r="L1981" s="41">
        <v>0</v>
      </c>
      <c r="M1981" s="41">
        <v>0</v>
      </c>
      <c r="N1981" s="41">
        <v>0</v>
      </c>
      <c r="O1981" s="41">
        <v>0</v>
      </c>
      <c r="P1981" s="50">
        <f t="shared" si="138"/>
        <v>0</v>
      </c>
    </row>
    <row r="1982" spans="1:16" hidden="1" x14ac:dyDescent="0.25">
      <c r="A1982" s="306" t="str">
        <f>IF(B1982=1,A1947,"")</f>
        <v/>
      </c>
      <c r="B1982" s="43" t="str">
        <f t="shared" si="137"/>
        <v/>
      </c>
      <c r="C1982" s="169">
        <f>CAD!$F$16</f>
        <v>0</v>
      </c>
      <c r="D1982" s="41">
        <v>0</v>
      </c>
      <c r="E1982" s="41">
        <v>0</v>
      </c>
      <c r="F1982" s="41">
        <v>0</v>
      </c>
      <c r="G1982" s="41">
        <v>0</v>
      </c>
      <c r="H1982" s="41">
        <v>0</v>
      </c>
      <c r="I1982" s="41">
        <v>0</v>
      </c>
      <c r="J1982" s="41">
        <v>0</v>
      </c>
      <c r="K1982" s="41">
        <v>0</v>
      </c>
      <c r="L1982" s="41">
        <v>0</v>
      </c>
      <c r="M1982" s="41">
        <v>0</v>
      </c>
      <c r="N1982" s="41">
        <v>0</v>
      </c>
      <c r="O1982" s="41">
        <v>0</v>
      </c>
      <c r="P1982" s="50">
        <f t="shared" si="138"/>
        <v>0</v>
      </c>
    </row>
    <row r="1983" spans="1:16" hidden="1" x14ac:dyDescent="0.25">
      <c r="A1983" s="306" t="str">
        <f>IF(B1983=1,A1947,"")</f>
        <v/>
      </c>
      <c r="B1983" s="43" t="str">
        <f t="shared" si="137"/>
        <v/>
      </c>
      <c r="C1983" s="169">
        <f>CAD!$F$17</f>
        <v>0</v>
      </c>
      <c r="D1983" s="41">
        <v>0</v>
      </c>
      <c r="E1983" s="41">
        <v>0</v>
      </c>
      <c r="F1983" s="41">
        <v>0</v>
      </c>
      <c r="G1983" s="41">
        <v>0</v>
      </c>
      <c r="H1983" s="41">
        <v>0</v>
      </c>
      <c r="I1983" s="41">
        <v>0</v>
      </c>
      <c r="J1983" s="41">
        <v>0</v>
      </c>
      <c r="K1983" s="41">
        <v>0</v>
      </c>
      <c r="L1983" s="41">
        <v>0</v>
      </c>
      <c r="M1983" s="41">
        <v>0</v>
      </c>
      <c r="N1983" s="41">
        <v>0</v>
      </c>
      <c r="O1983" s="41">
        <v>0</v>
      </c>
      <c r="P1983" s="50">
        <f t="shared" si="138"/>
        <v>0</v>
      </c>
    </row>
    <row r="1984" spans="1:16" hidden="1" x14ac:dyDescent="0.25">
      <c r="A1984" s="306" t="str">
        <f>IF(B1984=1,A1947,"")</f>
        <v/>
      </c>
      <c r="B1984" s="43" t="str">
        <f t="shared" si="137"/>
        <v/>
      </c>
      <c r="C1984" s="169">
        <f>CAD!$F$18</f>
        <v>0</v>
      </c>
      <c r="D1984" s="41">
        <v>0</v>
      </c>
      <c r="E1984" s="41">
        <v>0</v>
      </c>
      <c r="F1984" s="41">
        <v>0</v>
      </c>
      <c r="G1984" s="41">
        <v>0</v>
      </c>
      <c r="H1984" s="41">
        <v>0</v>
      </c>
      <c r="I1984" s="41">
        <v>0</v>
      </c>
      <c r="J1984" s="41">
        <v>0</v>
      </c>
      <c r="K1984" s="41">
        <v>0</v>
      </c>
      <c r="L1984" s="41">
        <v>0</v>
      </c>
      <c r="M1984" s="41">
        <v>0</v>
      </c>
      <c r="N1984" s="41">
        <v>0</v>
      </c>
      <c r="O1984" s="41">
        <v>0</v>
      </c>
      <c r="P1984" s="50">
        <f t="shared" si="138"/>
        <v>0</v>
      </c>
    </row>
    <row r="1985" spans="1:20" hidden="1" x14ac:dyDescent="0.25">
      <c r="A1985" s="306" t="str">
        <f>IF(B1985=1,A1947,"")</f>
        <v/>
      </c>
      <c r="B1985" s="43" t="str">
        <f t="shared" si="137"/>
        <v/>
      </c>
      <c r="C1985" s="169">
        <f>CAD!$F$19</f>
        <v>0</v>
      </c>
      <c r="D1985" s="41">
        <v>0</v>
      </c>
      <c r="E1985" s="41">
        <v>0</v>
      </c>
      <c r="F1985" s="41">
        <v>0</v>
      </c>
      <c r="G1985" s="41">
        <v>0</v>
      </c>
      <c r="H1985" s="41">
        <v>0</v>
      </c>
      <c r="I1985" s="41">
        <v>0</v>
      </c>
      <c r="J1985" s="41">
        <v>0</v>
      </c>
      <c r="K1985" s="41">
        <v>0</v>
      </c>
      <c r="L1985" s="41">
        <v>0</v>
      </c>
      <c r="M1985" s="41">
        <v>0</v>
      </c>
      <c r="N1985" s="41">
        <v>0</v>
      </c>
      <c r="O1985" s="41">
        <v>0</v>
      </c>
      <c r="P1985" s="50">
        <f t="shared" si="138"/>
        <v>0</v>
      </c>
    </row>
    <row r="1986" spans="1:20" hidden="1" x14ac:dyDescent="0.25">
      <c r="A1986" s="306" t="str">
        <f>IF(B1986=1,A1947,"")</f>
        <v/>
      </c>
      <c r="B1986" s="43" t="str">
        <f t="shared" si="137"/>
        <v/>
      </c>
      <c r="C1986" s="169">
        <f>CAD!$F$20</f>
        <v>0</v>
      </c>
      <c r="D1986" s="41">
        <v>0</v>
      </c>
      <c r="E1986" s="41">
        <v>0</v>
      </c>
      <c r="F1986" s="41">
        <v>0</v>
      </c>
      <c r="G1986" s="41">
        <v>0</v>
      </c>
      <c r="H1986" s="41">
        <v>0</v>
      </c>
      <c r="I1986" s="41">
        <v>0</v>
      </c>
      <c r="J1986" s="41">
        <v>0</v>
      </c>
      <c r="K1986" s="41">
        <v>0</v>
      </c>
      <c r="L1986" s="41">
        <v>0</v>
      </c>
      <c r="M1986" s="41">
        <v>0</v>
      </c>
      <c r="N1986" s="41">
        <v>0</v>
      </c>
      <c r="O1986" s="41">
        <v>0</v>
      </c>
      <c r="P1986" s="50">
        <f t="shared" si="138"/>
        <v>0</v>
      </c>
    </row>
    <row r="1987" spans="1:20" hidden="1" x14ac:dyDescent="0.25">
      <c r="A1987" s="306" t="str">
        <f>IF(B1987=1,A1947,"")</f>
        <v/>
      </c>
      <c r="B1987" s="43" t="str">
        <f t="shared" si="137"/>
        <v/>
      </c>
      <c r="C1987" s="169">
        <f>CAD!$F$21</f>
        <v>0</v>
      </c>
      <c r="D1987" s="41">
        <v>0</v>
      </c>
      <c r="E1987" s="41">
        <v>0</v>
      </c>
      <c r="F1987" s="41">
        <v>0</v>
      </c>
      <c r="G1987" s="41">
        <v>0</v>
      </c>
      <c r="H1987" s="41">
        <v>0</v>
      </c>
      <c r="I1987" s="41">
        <v>0</v>
      </c>
      <c r="J1987" s="41">
        <v>0</v>
      </c>
      <c r="K1987" s="41">
        <v>0</v>
      </c>
      <c r="L1987" s="41">
        <v>0</v>
      </c>
      <c r="M1987" s="41">
        <v>0</v>
      </c>
      <c r="N1987" s="41">
        <v>0</v>
      </c>
      <c r="O1987" s="41">
        <v>0</v>
      </c>
      <c r="P1987" s="50">
        <f t="shared" si="138"/>
        <v>0</v>
      </c>
    </row>
    <row r="1988" spans="1:20" hidden="1" x14ac:dyDescent="0.25">
      <c r="A1988" s="306" t="str">
        <f>IF(B1988=1,A1947,"")</f>
        <v/>
      </c>
      <c r="B1988" s="43" t="str">
        <f t="shared" si="137"/>
        <v/>
      </c>
      <c r="C1988" s="169">
        <f>CAD!$F$22</f>
        <v>0</v>
      </c>
      <c r="D1988" s="41">
        <v>0</v>
      </c>
      <c r="E1988" s="41">
        <v>0</v>
      </c>
      <c r="F1988" s="41">
        <v>0</v>
      </c>
      <c r="G1988" s="41">
        <v>0</v>
      </c>
      <c r="H1988" s="41">
        <v>0</v>
      </c>
      <c r="I1988" s="41">
        <v>0</v>
      </c>
      <c r="J1988" s="41">
        <v>0</v>
      </c>
      <c r="K1988" s="41">
        <v>0</v>
      </c>
      <c r="L1988" s="41">
        <v>0</v>
      </c>
      <c r="M1988" s="41">
        <v>0</v>
      </c>
      <c r="N1988" s="41">
        <v>0</v>
      </c>
      <c r="O1988" s="41">
        <v>0</v>
      </c>
      <c r="P1988" s="50">
        <f t="shared" si="138"/>
        <v>0</v>
      </c>
    </row>
    <row r="1989" spans="1:20" hidden="1" x14ac:dyDescent="0.25">
      <c r="A1989" s="306" t="str">
        <f>IF(B1989=1,A1947,"")</f>
        <v/>
      </c>
      <c r="B1989" s="43" t="str">
        <f t="shared" si="137"/>
        <v/>
      </c>
      <c r="C1989" s="169">
        <f>CAD!$F$23</f>
        <v>0</v>
      </c>
      <c r="D1989" s="41">
        <v>0</v>
      </c>
      <c r="E1989" s="41">
        <v>0</v>
      </c>
      <c r="F1989" s="41">
        <v>0</v>
      </c>
      <c r="G1989" s="41">
        <v>0</v>
      </c>
      <c r="H1989" s="41">
        <v>0</v>
      </c>
      <c r="I1989" s="41">
        <v>0</v>
      </c>
      <c r="J1989" s="41">
        <v>0</v>
      </c>
      <c r="K1989" s="41">
        <v>0</v>
      </c>
      <c r="L1989" s="41">
        <v>0</v>
      </c>
      <c r="M1989" s="41">
        <v>0</v>
      </c>
      <c r="N1989" s="41">
        <v>0</v>
      </c>
      <c r="O1989" s="41">
        <v>0</v>
      </c>
      <c r="P1989" s="50">
        <f t="shared" si="138"/>
        <v>0</v>
      </c>
    </row>
    <row r="1990" spans="1:20" hidden="1" x14ac:dyDescent="0.25">
      <c r="A1990" s="306" t="str">
        <f>IF(B1990=1,A1947,"")</f>
        <v/>
      </c>
      <c r="B1990" s="43" t="str">
        <f t="shared" si="137"/>
        <v/>
      </c>
      <c r="C1990" s="169">
        <f>CAD!$F$24</f>
        <v>0</v>
      </c>
      <c r="D1990" s="41">
        <v>0</v>
      </c>
      <c r="E1990" s="41">
        <v>0</v>
      </c>
      <c r="F1990" s="41">
        <v>0</v>
      </c>
      <c r="G1990" s="41">
        <v>0</v>
      </c>
      <c r="H1990" s="41">
        <v>0</v>
      </c>
      <c r="I1990" s="41">
        <v>0</v>
      </c>
      <c r="J1990" s="41">
        <v>0</v>
      </c>
      <c r="K1990" s="41">
        <v>0</v>
      </c>
      <c r="L1990" s="41">
        <v>0</v>
      </c>
      <c r="M1990" s="41">
        <v>0</v>
      </c>
      <c r="N1990" s="41">
        <v>0</v>
      </c>
      <c r="O1990" s="41">
        <v>0</v>
      </c>
      <c r="P1990" s="50">
        <f t="shared" si="138"/>
        <v>0</v>
      </c>
    </row>
    <row r="1991" spans="1:20" hidden="1" x14ac:dyDescent="0.25">
      <c r="A1991" s="306" t="str">
        <f>IF(B1991=1,A1947,"")</f>
        <v/>
      </c>
      <c r="B1991" s="43" t="str">
        <f t="shared" si="137"/>
        <v/>
      </c>
      <c r="C1991" s="169">
        <f>CAD!$F$25</f>
        <v>0</v>
      </c>
      <c r="D1991" s="41">
        <v>0</v>
      </c>
      <c r="E1991" s="41">
        <v>0</v>
      </c>
      <c r="F1991" s="41">
        <v>0</v>
      </c>
      <c r="G1991" s="41">
        <v>0</v>
      </c>
      <c r="H1991" s="41">
        <v>0</v>
      </c>
      <c r="I1991" s="41">
        <v>0</v>
      </c>
      <c r="J1991" s="41">
        <v>0</v>
      </c>
      <c r="K1991" s="41">
        <v>0</v>
      </c>
      <c r="L1991" s="41">
        <v>0</v>
      </c>
      <c r="M1991" s="41">
        <v>0</v>
      </c>
      <c r="N1991" s="41">
        <v>0</v>
      </c>
      <c r="O1991" s="41">
        <v>0</v>
      </c>
      <c r="P1991" s="50">
        <f t="shared" si="138"/>
        <v>0</v>
      </c>
    </row>
    <row r="1992" spans="1:20" hidden="1" x14ac:dyDescent="0.25">
      <c r="A1992" s="306" t="str">
        <f>IF(B1992=1,A1947,"")</f>
        <v/>
      </c>
      <c r="B1992" s="43" t="str">
        <f t="shared" si="137"/>
        <v/>
      </c>
      <c r="C1992" s="169">
        <f>CAD!$F$26</f>
        <v>0</v>
      </c>
      <c r="D1992" s="41">
        <v>0</v>
      </c>
      <c r="E1992" s="41">
        <v>0</v>
      </c>
      <c r="F1992" s="41">
        <v>0</v>
      </c>
      <c r="G1992" s="41">
        <v>0</v>
      </c>
      <c r="H1992" s="41">
        <v>0</v>
      </c>
      <c r="I1992" s="41">
        <v>0</v>
      </c>
      <c r="J1992" s="41">
        <v>0</v>
      </c>
      <c r="K1992" s="41">
        <v>0</v>
      </c>
      <c r="L1992" s="41">
        <v>0</v>
      </c>
      <c r="M1992" s="41">
        <v>0</v>
      </c>
      <c r="N1992" s="41">
        <v>0</v>
      </c>
      <c r="O1992" s="41">
        <v>0</v>
      </c>
      <c r="P1992" s="50">
        <f t="shared" si="138"/>
        <v>0</v>
      </c>
    </row>
    <row r="1993" spans="1:20" hidden="1" x14ac:dyDescent="0.25">
      <c r="A1993" s="306" t="str">
        <f>IF(B1993=1,A1947,"")</f>
        <v/>
      </c>
      <c r="B1993" s="43" t="str">
        <f t="shared" si="137"/>
        <v/>
      </c>
      <c r="C1993" s="169">
        <f>CAD!$F$27</f>
        <v>0</v>
      </c>
      <c r="D1993" s="41">
        <v>0</v>
      </c>
      <c r="E1993" s="41">
        <v>0</v>
      </c>
      <c r="F1993" s="41">
        <v>0</v>
      </c>
      <c r="G1993" s="41">
        <v>0</v>
      </c>
      <c r="H1993" s="41">
        <v>0</v>
      </c>
      <c r="I1993" s="41">
        <v>0</v>
      </c>
      <c r="J1993" s="41">
        <v>0</v>
      </c>
      <c r="K1993" s="41">
        <v>0</v>
      </c>
      <c r="L1993" s="41">
        <v>0</v>
      </c>
      <c r="M1993" s="41">
        <v>0</v>
      </c>
      <c r="N1993" s="41">
        <v>0</v>
      </c>
      <c r="O1993" s="41">
        <v>0</v>
      </c>
      <c r="P1993" s="50">
        <f t="shared" si="138"/>
        <v>0</v>
      </c>
    </row>
    <row r="1994" spans="1:20" hidden="1" x14ac:dyDescent="0.25">
      <c r="A1994" s="306" t="str">
        <f>IF(B1994=1,A1947,"")</f>
        <v/>
      </c>
      <c r="B1994" s="43" t="str">
        <f t="shared" si="137"/>
        <v/>
      </c>
      <c r="C1994" s="169">
        <f>CAD!$F$28</f>
        <v>0</v>
      </c>
      <c r="D1994" s="41">
        <v>0</v>
      </c>
      <c r="E1994" s="41">
        <v>0</v>
      </c>
      <c r="F1994" s="41">
        <v>0</v>
      </c>
      <c r="G1994" s="41">
        <v>0</v>
      </c>
      <c r="H1994" s="41">
        <v>0</v>
      </c>
      <c r="I1994" s="41">
        <v>0</v>
      </c>
      <c r="J1994" s="41">
        <v>0</v>
      </c>
      <c r="K1994" s="41">
        <v>0</v>
      </c>
      <c r="L1994" s="41">
        <v>0</v>
      </c>
      <c r="M1994" s="41">
        <v>0</v>
      </c>
      <c r="N1994" s="41">
        <v>0</v>
      </c>
      <c r="O1994" s="41">
        <v>0</v>
      </c>
      <c r="P1994" s="50">
        <f t="shared" si="138"/>
        <v>0</v>
      </c>
    </row>
    <row r="1995" spans="1:20" hidden="1" x14ac:dyDescent="0.25">
      <c r="A1995" s="306" t="str">
        <f>IF(B1995=1,A1947,"")</f>
        <v/>
      </c>
      <c r="B1995" s="43" t="str">
        <f t="shared" si="137"/>
        <v/>
      </c>
      <c r="C1995" s="169">
        <f>CAD!$F$29</f>
        <v>0</v>
      </c>
      <c r="D1995" s="41">
        <v>0</v>
      </c>
      <c r="E1995" s="41">
        <v>0</v>
      </c>
      <c r="F1995" s="41">
        <v>0</v>
      </c>
      <c r="G1995" s="41">
        <v>0</v>
      </c>
      <c r="H1995" s="41">
        <v>0</v>
      </c>
      <c r="I1995" s="41">
        <v>0</v>
      </c>
      <c r="J1995" s="41">
        <v>0</v>
      </c>
      <c r="K1995" s="41">
        <v>0</v>
      </c>
      <c r="L1995" s="41">
        <v>0</v>
      </c>
      <c r="M1995" s="41">
        <v>0</v>
      </c>
      <c r="N1995" s="41">
        <v>0</v>
      </c>
      <c r="O1995" s="41">
        <v>0</v>
      </c>
      <c r="P1995" s="50">
        <f t="shared" si="138"/>
        <v>0</v>
      </c>
    </row>
    <row r="1996" spans="1:20" hidden="1" x14ac:dyDescent="0.25">
      <c r="A1996" s="306" t="str">
        <f>IF(B1996=1,A1947,"")</f>
        <v/>
      </c>
      <c r="B1996" s="43" t="str">
        <f t="shared" si="137"/>
        <v/>
      </c>
      <c r="C1996" s="169">
        <f>CAD!$F$30</f>
        <v>0</v>
      </c>
      <c r="D1996" s="41">
        <v>0</v>
      </c>
      <c r="E1996" s="41">
        <v>0</v>
      </c>
      <c r="F1996" s="41">
        <v>0</v>
      </c>
      <c r="G1996" s="41">
        <v>0</v>
      </c>
      <c r="H1996" s="41">
        <v>0</v>
      </c>
      <c r="I1996" s="41">
        <v>0</v>
      </c>
      <c r="J1996" s="41">
        <v>0</v>
      </c>
      <c r="K1996" s="41">
        <v>0</v>
      </c>
      <c r="L1996" s="41">
        <v>0</v>
      </c>
      <c r="M1996" s="41">
        <v>0</v>
      </c>
      <c r="N1996" s="41">
        <v>0</v>
      </c>
      <c r="O1996" s="41">
        <v>0</v>
      </c>
      <c r="P1996" s="50">
        <f t="shared" si="138"/>
        <v>0</v>
      </c>
    </row>
    <row r="1997" spans="1:20" hidden="1" x14ac:dyDescent="0.25">
      <c r="A1997" s="306" t="str">
        <f>IF(B1997=1,A1947,"")</f>
        <v/>
      </c>
      <c r="B1997" s="43" t="str">
        <f t="shared" si="137"/>
        <v/>
      </c>
      <c r="C1997" s="169">
        <f>CAD!$F$31</f>
        <v>0</v>
      </c>
      <c r="D1997" s="41">
        <v>0</v>
      </c>
      <c r="E1997" s="41">
        <v>0</v>
      </c>
      <c r="F1997" s="41">
        <v>0</v>
      </c>
      <c r="G1997" s="41">
        <v>0</v>
      </c>
      <c r="H1997" s="41">
        <v>0</v>
      </c>
      <c r="I1997" s="41">
        <v>0</v>
      </c>
      <c r="J1997" s="41">
        <v>0</v>
      </c>
      <c r="K1997" s="41">
        <v>0</v>
      </c>
      <c r="L1997" s="41">
        <v>0</v>
      </c>
      <c r="M1997" s="41">
        <v>0</v>
      </c>
      <c r="N1997" s="41">
        <v>0</v>
      </c>
      <c r="O1997" s="41">
        <v>0</v>
      </c>
      <c r="P1997" s="50">
        <f t="shared" si="138"/>
        <v>0</v>
      </c>
      <c r="T1997" s="9"/>
    </row>
    <row r="1998" spans="1:20" hidden="1" x14ac:dyDescent="0.25">
      <c r="A1998" s="306">
        <f>A1947</f>
        <v>2052</v>
      </c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84"/>
    </row>
    <row r="1999" spans="1:20" ht="15.75" hidden="1" thickBot="1" x14ac:dyDescent="0.3">
      <c r="A1999" s="306">
        <f>A1947</f>
        <v>2052</v>
      </c>
      <c r="C1999" s="170" t="s">
        <v>208</v>
      </c>
      <c r="D1999" s="171">
        <f>PREV_D!D1915</f>
        <v>0</v>
      </c>
      <c r="E1999" s="171">
        <f>PREV_D!E1915</f>
        <v>0</v>
      </c>
      <c r="F1999" s="171">
        <f>PREV_D!F1915</f>
        <v>0</v>
      </c>
      <c r="G1999" s="171">
        <f>PREV_D!G1915</f>
        <v>0</v>
      </c>
      <c r="H1999" s="171">
        <f>PREV_D!H1915</f>
        <v>0</v>
      </c>
      <c r="I1999" s="171">
        <f>PREV_D!I1915</f>
        <v>0</v>
      </c>
      <c r="J1999" s="171">
        <f>PREV_D!J1915</f>
        <v>0</v>
      </c>
      <c r="K1999" s="171">
        <f>PREV_D!K1915</f>
        <v>0</v>
      </c>
      <c r="L1999" s="171">
        <f>PREV_D!L1915</f>
        <v>0</v>
      </c>
      <c r="M1999" s="171">
        <f>PREV_D!M1915</f>
        <v>0</v>
      </c>
      <c r="N1999" s="171">
        <f>PREV_D!N1915</f>
        <v>0</v>
      </c>
      <c r="O1999" s="171">
        <f>PREV_D!O1915</f>
        <v>0</v>
      </c>
      <c r="P1999" s="172">
        <f>SUM(D1999:O1999)</f>
        <v>0</v>
      </c>
    </row>
    <row r="2000" spans="1:20" hidden="1" x14ac:dyDescent="0.25">
      <c r="A2000" s="306">
        <f>A1947</f>
        <v>2052</v>
      </c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84"/>
    </row>
    <row r="2001" spans="1:16" hidden="1" x14ac:dyDescent="0.25">
      <c r="A2001" s="306">
        <f>A1947</f>
        <v>2052</v>
      </c>
      <c r="C2001" s="173" t="s">
        <v>209</v>
      </c>
      <c r="D2001" s="174">
        <f>D1947-D1999</f>
        <v>0</v>
      </c>
      <c r="E2001" s="174">
        <f t="shared" ref="E2001:P2001" si="139">E1947-E1999</f>
        <v>0</v>
      </c>
      <c r="F2001" s="174">
        <f t="shared" si="139"/>
        <v>0</v>
      </c>
      <c r="G2001" s="174">
        <f t="shared" si="139"/>
        <v>0</v>
      </c>
      <c r="H2001" s="174">
        <f t="shared" si="139"/>
        <v>0</v>
      </c>
      <c r="I2001" s="174">
        <f t="shared" si="139"/>
        <v>0</v>
      </c>
      <c r="J2001" s="174">
        <f t="shared" si="139"/>
        <v>0</v>
      </c>
      <c r="K2001" s="174">
        <f t="shared" si="139"/>
        <v>0</v>
      </c>
      <c r="L2001" s="174">
        <f t="shared" si="139"/>
        <v>0</v>
      </c>
      <c r="M2001" s="174">
        <f t="shared" si="139"/>
        <v>0</v>
      </c>
      <c r="N2001" s="174">
        <f t="shared" si="139"/>
        <v>0</v>
      </c>
      <c r="O2001" s="174">
        <f t="shared" si="139"/>
        <v>0</v>
      </c>
      <c r="P2001" s="175">
        <f t="shared" si="139"/>
        <v>0</v>
      </c>
    </row>
    <row r="2002" spans="1:16" hidden="1" x14ac:dyDescent="0.25">
      <c r="A2002" s="306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 hidden="1" x14ac:dyDescent="0.25">
      <c r="A2003" s="306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 ht="15" hidden="1" customHeight="1" thickBot="1" x14ac:dyDescent="0.3">
      <c r="A2004" s="306">
        <f>A1947+1</f>
        <v>2053</v>
      </c>
      <c r="C2004" s="166" t="s">
        <v>207</v>
      </c>
      <c r="D2004" s="167">
        <f t="shared" ref="D2004:P2004" si="140">SUM(D2005:D2054)</f>
        <v>0</v>
      </c>
      <c r="E2004" s="167">
        <f t="shared" si="140"/>
        <v>0</v>
      </c>
      <c r="F2004" s="167">
        <f t="shared" si="140"/>
        <v>0</v>
      </c>
      <c r="G2004" s="167">
        <f t="shared" si="140"/>
        <v>0</v>
      </c>
      <c r="H2004" s="167">
        <f t="shared" si="140"/>
        <v>0</v>
      </c>
      <c r="I2004" s="167">
        <f t="shared" si="140"/>
        <v>0</v>
      </c>
      <c r="J2004" s="167">
        <f t="shared" si="140"/>
        <v>0</v>
      </c>
      <c r="K2004" s="167">
        <f t="shared" si="140"/>
        <v>0</v>
      </c>
      <c r="L2004" s="167">
        <f t="shared" si="140"/>
        <v>0</v>
      </c>
      <c r="M2004" s="167">
        <f t="shared" si="140"/>
        <v>0</v>
      </c>
      <c r="N2004" s="167">
        <f t="shared" si="140"/>
        <v>0</v>
      </c>
      <c r="O2004" s="167">
        <f t="shared" si="140"/>
        <v>0</v>
      </c>
      <c r="P2004" s="167">
        <f t="shared" si="140"/>
        <v>0</v>
      </c>
    </row>
    <row r="2005" spans="1:16" hidden="1" x14ac:dyDescent="0.25">
      <c r="A2005" s="306">
        <f>IF(B2005=1,A2004,"")</f>
        <v>2053</v>
      </c>
      <c r="B2005" s="43">
        <f>IF(C2005&lt;&gt;0,1,"")</f>
        <v>1</v>
      </c>
      <c r="C2005" s="168" t="str">
        <f>CAD!$D$7</f>
        <v>SALÁRIOS</v>
      </c>
      <c r="D2005" s="42">
        <v>0</v>
      </c>
      <c r="E2005" s="42">
        <v>0</v>
      </c>
      <c r="F2005" s="42">
        <v>0</v>
      </c>
      <c r="G2005" s="42">
        <v>0</v>
      </c>
      <c r="H2005" s="42">
        <v>0</v>
      </c>
      <c r="I2005" s="42">
        <v>0</v>
      </c>
      <c r="J2005" s="42">
        <v>0</v>
      </c>
      <c r="K2005" s="42">
        <v>0</v>
      </c>
      <c r="L2005" s="42">
        <v>0</v>
      </c>
      <c r="M2005" s="42">
        <v>0</v>
      </c>
      <c r="N2005" s="42">
        <v>0</v>
      </c>
      <c r="O2005" s="42">
        <v>0</v>
      </c>
      <c r="P2005" s="115">
        <f>SUM(D2005:O2005)</f>
        <v>0</v>
      </c>
    </row>
    <row r="2006" spans="1:16" hidden="1" x14ac:dyDescent="0.25">
      <c r="A2006" s="306">
        <f>IF(B2006=1,A2004,"")</f>
        <v>2053</v>
      </c>
      <c r="B2006" s="43">
        <f t="shared" ref="B2006:B2054" si="141">IF(C2006&lt;&gt;0,1,"")</f>
        <v>1</v>
      </c>
      <c r="C2006" s="168" t="str">
        <f>CAD!$D$8</f>
        <v>RELATÓRIOS</v>
      </c>
      <c r="D2006" s="42">
        <v>0</v>
      </c>
      <c r="E2006" s="42">
        <v>0</v>
      </c>
      <c r="F2006" s="42">
        <v>0</v>
      </c>
      <c r="G2006" s="42">
        <v>0</v>
      </c>
      <c r="H2006" s="42">
        <v>0</v>
      </c>
      <c r="I2006" s="42">
        <v>0</v>
      </c>
      <c r="J2006" s="42">
        <v>0</v>
      </c>
      <c r="K2006" s="42">
        <v>0</v>
      </c>
      <c r="L2006" s="42">
        <v>0</v>
      </c>
      <c r="M2006" s="42">
        <v>0</v>
      </c>
      <c r="N2006" s="42">
        <v>0</v>
      </c>
      <c r="O2006" s="42">
        <v>0</v>
      </c>
      <c r="P2006" s="50">
        <f t="shared" ref="P2006:P2054" si="142">SUM(D2006:O2006)</f>
        <v>0</v>
      </c>
    </row>
    <row r="2007" spans="1:16" hidden="1" x14ac:dyDescent="0.25">
      <c r="A2007" s="306">
        <f>IF(B2007=1,A2004,"")</f>
        <v>2053</v>
      </c>
      <c r="B2007" s="43">
        <f t="shared" si="141"/>
        <v>1</v>
      </c>
      <c r="C2007" s="169" t="str">
        <f>CAD!$D$9</f>
        <v>HORAS EXTRAS</v>
      </c>
      <c r="D2007" s="41">
        <v>0</v>
      </c>
      <c r="E2007" s="41">
        <v>0</v>
      </c>
      <c r="F2007" s="41">
        <v>0</v>
      </c>
      <c r="G2007" s="41">
        <v>0</v>
      </c>
      <c r="H2007" s="41">
        <v>0</v>
      </c>
      <c r="I2007" s="41">
        <v>0</v>
      </c>
      <c r="J2007" s="41">
        <v>0</v>
      </c>
      <c r="K2007" s="41">
        <v>0</v>
      </c>
      <c r="L2007" s="41">
        <v>0</v>
      </c>
      <c r="M2007" s="41">
        <v>0</v>
      </c>
      <c r="N2007" s="41">
        <v>0</v>
      </c>
      <c r="O2007" s="41">
        <v>0</v>
      </c>
      <c r="P2007" s="50">
        <f t="shared" si="142"/>
        <v>0</v>
      </c>
    </row>
    <row r="2008" spans="1:16" hidden="1" x14ac:dyDescent="0.25">
      <c r="A2008" s="306">
        <f>IF(B2008=1,A2004,"")</f>
        <v>2053</v>
      </c>
      <c r="B2008" s="43">
        <f t="shared" si="141"/>
        <v>1</v>
      </c>
      <c r="C2008" s="169" t="str">
        <f>CAD!$D$10</f>
        <v>OUTROS</v>
      </c>
      <c r="D2008" s="41">
        <v>0</v>
      </c>
      <c r="E2008" s="41">
        <v>0</v>
      </c>
      <c r="F2008" s="41">
        <v>0</v>
      </c>
      <c r="G2008" s="41">
        <v>0</v>
      </c>
      <c r="H2008" s="41">
        <v>0</v>
      </c>
      <c r="I2008" s="41">
        <v>0</v>
      </c>
      <c r="J2008" s="41">
        <v>0</v>
      </c>
      <c r="K2008" s="41">
        <v>0</v>
      </c>
      <c r="L2008" s="41">
        <v>0</v>
      </c>
      <c r="M2008" s="41">
        <v>0</v>
      </c>
      <c r="N2008" s="41">
        <v>0</v>
      </c>
      <c r="O2008" s="41">
        <v>0</v>
      </c>
      <c r="P2008" s="50">
        <f t="shared" si="142"/>
        <v>0</v>
      </c>
    </row>
    <row r="2009" spans="1:16" hidden="1" x14ac:dyDescent="0.25">
      <c r="A2009" s="306">
        <f>IF(B2009=1,A2004,"")</f>
        <v>2053</v>
      </c>
      <c r="B2009" s="43">
        <f t="shared" si="141"/>
        <v>1</v>
      </c>
      <c r="C2009" s="169" t="str">
        <f>CAD!$D$11</f>
        <v>ALUGUÉIS</v>
      </c>
      <c r="D2009" s="41">
        <v>0</v>
      </c>
      <c r="E2009" s="41">
        <v>0</v>
      </c>
      <c r="F2009" s="41">
        <v>0</v>
      </c>
      <c r="G2009" s="41">
        <v>0</v>
      </c>
      <c r="H2009" s="41">
        <v>0</v>
      </c>
      <c r="I2009" s="41">
        <v>0</v>
      </c>
      <c r="J2009" s="41">
        <v>0</v>
      </c>
      <c r="K2009" s="41">
        <v>0</v>
      </c>
      <c r="L2009" s="41">
        <v>0</v>
      </c>
      <c r="M2009" s="41">
        <v>0</v>
      </c>
      <c r="N2009" s="41">
        <v>0</v>
      </c>
      <c r="O2009" s="41">
        <v>0</v>
      </c>
      <c r="P2009" s="50">
        <f t="shared" si="142"/>
        <v>0</v>
      </c>
    </row>
    <row r="2010" spans="1:16" hidden="1" x14ac:dyDescent="0.25">
      <c r="A2010" s="306">
        <f>IF(B2010=1,A2004,"")</f>
        <v>2053</v>
      </c>
      <c r="B2010" s="43">
        <f t="shared" si="141"/>
        <v>1</v>
      </c>
      <c r="C2010" s="169" t="str">
        <f>CAD!$D$12</f>
        <v>VENDA DE IMÓVEIS</v>
      </c>
      <c r="D2010" s="41">
        <v>0</v>
      </c>
      <c r="E2010" s="41">
        <v>0</v>
      </c>
      <c r="F2010" s="41">
        <v>0</v>
      </c>
      <c r="G2010" s="41">
        <v>0</v>
      </c>
      <c r="H2010" s="41">
        <v>0</v>
      </c>
      <c r="I2010" s="41">
        <v>0</v>
      </c>
      <c r="J2010" s="41">
        <v>0</v>
      </c>
      <c r="K2010" s="41">
        <v>0</v>
      </c>
      <c r="L2010" s="41">
        <v>0</v>
      </c>
      <c r="M2010" s="41">
        <v>0</v>
      </c>
      <c r="N2010" s="41">
        <v>0</v>
      </c>
      <c r="O2010" s="41">
        <v>0</v>
      </c>
      <c r="P2010" s="50">
        <f t="shared" si="142"/>
        <v>0</v>
      </c>
    </row>
    <row r="2011" spans="1:16" hidden="1" x14ac:dyDescent="0.25">
      <c r="A2011" s="306">
        <f>IF(B2011=1,A2004,"")</f>
        <v>2053</v>
      </c>
      <c r="B2011" s="43">
        <f t="shared" si="141"/>
        <v>1</v>
      </c>
      <c r="C2011" s="169" t="str">
        <f>CAD!$D$13</f>
        <v>13º SALÁRIO</v>
      </c>
      <c r="D2011" s="41">
        <v>0</v>
      </c>
      <c r="E2011" s="41">
        <v>0</v>
      </c>
      <c r="F2011" s="41">
        <v>0</v>
      </c>
      <c r="G2011" s="41">
        <v>0</v>
      </c>
      <c r="H2011" s="41">
        <v>0</v>
      </c>
      <c r="I2011" s="41">
        <v>0</v>
      </c>
      <c r="J2011" s="41">
        <v>0</v>
      </c>
      <c r="K2011" s="41">
        <v>0</v>
      </c>
      <c r="L2011" s="41">
        <v>0</v>
      </c>
      <c r="M2011" s="41">
        <v>0</v>
      </c>
      <c r="N2011" s="41">
        <v>0</v>
      </c>
      <c r="O2011" s="41">
        <v>0</v>
      </c>
      <c r="P2011" s="50">
        <f t="shared" si="142"/>
        <v>0</v>
      </c>
    </row>
    <row r="2012" spans="1:16" hidden="1" x14ac:dyDescent="0.25">
      <c r="A2012" s="306">
        <f>IF(B2012=1,A2004,"")</f>
        <v>2053</v>
      </c>
      <c r="B2012" s="43">
        <f t="shared" si="141"/>
        <v>1</v>
      </c>
      <c r="C2012" s="169" t="str">
        <f>CAD!$D$14</f>
        <v>FÉRIAS</v>
      </c>
      <c r="D2012" s="41">
        <v>0</v>
      </c>
      <c r="E2012" s="41">
        <v>0</v>
      </c>
      <c r="F2012" s="41">
        <v>0</v>
      </c>
      <c r="G2012" s="41">
        <v>0</v>
      </c>
      <c r="H2012" s="41">
        <v>0</v>
      </c>
      <c r="I2012" s="41">
        <v>0</v>
      </c>
      <c r="J2012" s="41">
        <v>0</v>
      </c>
      <c r="K2012" s="41">
        <v>0</v>
      </c>
      <c r="L2012" s="41">
        <v>0</v>
      </c>
      <c r="M2012" s="41">
        <v>0</v>
      </c>
      <c r="N2012" s="41">
        <v>0</v>
      </c>
      <c r="O2012" s="41">
        <v>0</v>
      </c>
      <c r="P2012" s="50">
        <f t="shared" si="142"/>
        <v>0</v>
      </c>
    </row>
    <row r="2013" spans="1:16" hidden="1" x14ac:dyDescent="0.25">
      <c r="A2013" s="306">
        <f>IF(B2013=1,A2004,"")</f>
        <v>2053</v>
      </c>
      <c r="B2013" s="43">
        <f t="shared" si="141"/>
        <v>1</v>
      </c>
      <c r="C2013" s="169" t="str">
        <f>CAD!$D$15</f>
        <v>RENDIMENTOS</v>
      </c>
      <c r="D2013" s="41">
        <v>0</v>
      </c>
      <c r="E2013" s="41">
        <v>0</v>
      </c>
      <c r="F2013" s="41">
        <v>0</v>
      </c>
      <c r="G2013" s="41">
        <v>0</v>
      </c>
      <c r="H2013" s="41">
        <v>0</v>
      </c>
      <c r="I2013" s="41">
        <v>0</v>
      </c>
      <c r="J2013" s="41">
        <v>0</v>
      </c>
      <c r="K2013" s="41">
        <v>0</v>
      </c>
      <c r="L2013" s="41">
        <v>0</v>
      </c>
      <c r="M2013" s="41">
        <v>0</v>
      </c>
      <c r="N2013" s="41">
        <v>0</v>
      </c>
      <c r="O2013" s="41">
        <v>0</v>
      </c>
      <c r="P2013" s="50">
        <f t="shared" si="142"/>
        <v>0</v>
      </c>
    </row>
    <row r="2014" spans="1:16" hidden="1" x14ac:dyDescent="0.25">
      <c r="A2014" s="306" t="str">
        <f>IF(B2014=1,A2004,"")</f>
        <v/>
      </c>
      <c r="B2014" s="43" t="str">
        <f t="shared" si="141"/>
        <v/>
      </c>
      <c r="C2014" s="169">
        <f>CAD!$D$16</f>
        <v>0</v>
      </c>
      <c r="D2014" s="41">
        <v>0</v>
      </c>
      <c r="E2014" s="41">
        <v>0</v>
      </c>
      <c r="F2014" s="41">
        <v>0</v>
      </c>
      <c r="G2014" s="41">
        <v>0</v>
      </c>
      <c r="H2014" s="41">
        <v>0</v>
      </c>
      <c r="I2014" s="41">
        <v>0</v>
      </c>
      <c r="J2014" s="41">
        <v>0</v>
      </c>
      <c r="K2014" s="41">
        <v>0</v>
      </c>
      <c r="L2014" s="41">
        <v>0</v>
      </c>
      <c r="M2014" s="41">
        <v>0</v>
      </c>
      <c r="N2014" s="41">
        <v>0</v>
      </c>
      <c r="O2014" s="41">
        <v>0</v>
      </c>
      <c r="P2014" s="50">
        <f t="shared" si="142"/>
        <v>0</v>
      </c>
    </row>
    <row r="2015" spans="1:16" hidden="1" x14ac:dyDescent="0.25">
      <c r="A2015" s="306" t="str">
        <f>IF(B2015=1,A2004,"")</f>
        <v/>
      </c>
      <c r="B2015" s="43" t="str">
        <f t="shared" si="141"/>
        <v/>
      </c>
      <c r="C2015" s="169">
        <f>CAD!$D$17</f>
        <v>0</v>
      </c>
      <c r="D2015" s="41">
        <v>0</v>
      </c>
      <c r="E2015" s="41">
        <v>0</v>
      </c>
      <c r="F2015" s="41">
        <v>0</v>
      </c>
      <c r="G2015" s="41">
        <v>0</v>
      </c>
      <c r="H2015" s="41">
        <v>0</v>
      </c>
      <c r="I2015" s="41">
        <v>0</v>
      </c>
      <c r="J2015" s="41">
        <v>0</v>
      </c>
      <c r="K2015" s="41">
        <v>0</v>
      </c>
      <c r="L2015" s="41">
        <v>0</v>
      </c>
      <c r="M2015" s="41">
        <v>0</v>
      </c>
      <c r="N2015" s="41">
        <v>0</v>
      </c>
      <c r="O2015" s="41">
        <v>0</v>
      </c>
      <c r="P2015" s="50">
        <f t="shared" si="142"/>
        <v>0</v>
      </c>
    </row>
    <row r="2016" spans="1:16" hidden="1" x14ac:dyDescent="0.25">
      <c r="A2016" s="306" t="str">
        <f>IF(B2016=1,A2004,"")</f>
        <v/>
      </c>
      <c r="B2016" s="43" t="str">
        <f t="shared" si="141"/>
        <v/>
      </c>
      <c r="C2016" s="169">
        <f>CAD!$D$18</f>
        <v>0</v>
      </c>
      <c r="D2016" s="41">
        <v>0</v>
      </c>
      <c r="E2016" s="41">
        <v>0</v>
      </c>
      <c r="F2016" s="41">
        <v>0</v>
      </c>
      <c r="G2016" s="41">
        <v>0</v>
      </c>
      <c r="H2016" s="41">
        <v>0</v>
      </c>
      <c r="I2016" s="41">
        <v>0</v>
      </c>
      <c r="J2016" s="41">
        <v>0</v>
      </c>
      <c r="K2016" s="41">
        <v>0</v>
      </c>
      <c r="L2016" s="41">
        <v>0</v>
      </c>
      <c r="M2016" s="41">
        <v>0</v>
      </c>
      <c r="N2016" s="41">
        <v>0</v>
      </c>
      <c r="O2016" s="41">
        <v>0</v>
      </c>
      <c r="P2016" s="50">
        <f t="shared" si="142"/>
        <v>0</v>
      </c>
    </row>
    <row r="2017" spans="1:16" hidden="1" x14ac:dyDescent="0.25">
      <c r="A2017" s="306" t="str">
        <f>IF(B2017=1,A2004,"")</f>
        <v/>
      </c>
      <c r="B2017" s="43" t="str">
        <f t="shared" si="141"/>
        <v/>
      </c>
      <c r="C2017" s="169">
        <f>CAD!$D$19</f>
        <v>0</v>
      </c>
      <c r="D2017" s="41">
        <v>0</v>
      </c>
      <c r="E2017" s="41">
        <v>0</v>
      </c>
      <c r="F2017" s="41">
        <v>0</v>
      </c>
      <c r="G2017" s="41">
        <v>0</v>
      </c>
      <c r="H2017" s="41">
        <v>0</v>
      </c>
      <c r="I2017" s="41">
        <v>0</v>
      </c>
      <c r="J2017" s="41">
        <v>0</v>
      </c>
      <c r="K2017" s="41">
        <v>0</v>
      </c>
      <c r="L2017" s="41">
        <v>0</v>
      </c>
      <c r="M2017" s="41">
        <v>0</v>
      </c>
      <c r="N2017" s="41">
        <v>0</v>
      </c>
      <c r="O2017" s="41">
        <v>0</v>
      </c>
      <c r="P2017" s="50">
        <f t="shared" si="142"/>
        <v>0</v>
      </c>
    </row>
    <row r="2018" spans="1:16" hidden="1" x14ac:dyDescent="0.25">
      <c r="A2018" s="306" t="str">
        <f>IF(B2018=1,A2004,"")</f>
        <v/>
      </c>
      <c r="B2018" s="43" t="str">
        <f t="shared" si="141"/>
        <v/>
      </c>
      <c r="C2018" s="169">
        <f>CAD!$D$20</f>
        <v>0</v>
      </c>
      <c r="D2018" s="41">
        <v>0</v>
      </c>
      <c r="E2018" s="41">
        <v>0</v>
      </c>
      <c r="F2018" s="41">
        <v>0</v>
      </c>
      <c r="G2018" s="41">
        <v>0</v>
      </c>
      <c r="H2018" s="41">
        <v>0</v>
      </c>
      <c r="I2018" s="41">
        <v>0</v>
      </c>
      <c r="J2018" s="41">
        <v>0</v>
      </c>
      <c r="K2018" s="41">
        <v>0</v>
      </c>
      <c r="L2018" s="41">
        <v>0</v>
      </c>
      <c r="M2018" s="41">
        <v>0</v>
      </c>
      <c r="N2018" s="41">
        <v>0</v>
      </c>
      <c r="O2018" s="41">
        <v>0</v>
      </c>
      <c r="P2018" s="50">
        <f t="shared" si="142"/>
        <v>0</v>
      </c>
    </row>
    <row r="2019" spans="1:16" hidden="1" x14ac:dyDescent="0.25">
      <c r="A2019" s="306" t="str">
        <f>IF(B2019=1,A2004,"")</f>
        <v/>
      </c>
      <c r="B2019" s="43" t="str">
        <f t="shared" si="141"/>
        <v/>
      </c>
      <c r="C2019" s="169">
        <f>CAD!$D$21</f>
        <v>0</v>
      </c>
      <c r="D2019" s="41">
        <v>0</v>
      </c>
      <c r="E2019" s="41">
        <v>0</v>
      </c>
      <c r="F2019" s="41">
        <v>0</v>
      </c>
      <c r="G2019" s="41">
        <v>0</v>
      </c>
      <c r="H2019" s="41">
        <v>0</v>
      </c>
      <c r="I2019" s="41">
        <v>0</v>
      </c>
      <c r="J2019" s="41">
        <v>0</v>
      </c>
      <c r="K2019" s="41">
        <v>0</v>
      </c>
      <c r="L2019" s="41">
        <v>0</v>
      </c>
      <c r="M2019" s="41">
        <v>0</v>
      </c>
      <c r="N2019" s="41">
        <v>0</v>
      </c>
      <c r="O2019" s="41">
        <v>0</v>
      </c>
      <c r="P2019" s="50">
        <f t="shared" si="142"/>
        <v>0</v>
      </c>
    </row>
    <row r="2020" spans="1:16" hidden="1" x14ac:dyDescent="0.25">
      <c r="A2020" s="306" t="str">
        <f>IF(B2020=1,A2004,"")</f>
        <v/>
      </c>
      <c r="B2020" s="43" t="str">
        <f t="shared" si="141"/>
        <v/>
      </c>
      <c r="C2020" s="169">
        <f>CAD!$D$22</f>
        <v>0</v>
      </c>
      <c r="D2020" s="41">
        <v>0</v>
      </c>
      <c r="E2020" s="41">
        <v>0</v>
      </c>
      <c r="F2020" s="41">
        <v>0</v>
      </c>
      <c r="G2020" s="41">
        <v>0</v>
      </c>
      <c r="H2020" s="41">
        <v>0</v>
      </c>
      <c r="I2020" s="41">
        <v>0</v>
      </c>
      <c r="J2020" s="41">
        <v>0</v>
      </c>
      <c r="K2020" s="41">
        <v>0</v>
      </c>
      <c r="L2020" s="41">
        <v>0</v>
      </c>
      <c r="M2020" s="41">
        <v>0</v>
      </c>
      <c r="N2020" s="41">
        <v>0</v>
      </c>
      <c r="O2020" s="41">
        <v>0</v>
      </c>
      <c r="P2020" s="50">
        <f t="shared" si="142"/>
        <v>0</v>
      </c>
    </row>
    <row r="2021" spans="1:16" hidden="1" x14ac:dyDescent="0.25">
      <c r="A2021" s="306" t="str">
        <f>IF(B2021=1,A2004,"")</f>
        <v/>
      </c>
      <c r="B2021" s="43" t="str">
        <f t="shared" si="141"/>
        <v/>
      </c>
      <c r="C2021" s="169">
        <f>CAD!$D$23</f>
        <v>0</v>
      </c>
      <c r="D2021" s="41">
        <v>0</v>
      </c>
      <c r="E2021" s="41">
        <v>0</v>
      </c>
      <c r="F2021" s="41">
        <v>0</v>
      </c>
      <c r="G2021" s="41">
        <v>0</v>
      </c>
      <c r="H2021" s="41">
        <v>0</v>
      </c>
      <c r="I2021" s="41">
        <v>0</v>
      </c>
      <c r="J2021" s="41">
        <v>0</v>
      </c>
      <c r="K2021" s="41">
        <v>0</v>
      </c>
      <c r="L2021" s="41">
        <v>0</v>
      </c>
      <c r="M2021" s="41">
        <v>0</v>
      </c>
      <c r="N2021" s="41">
        <v>0</v>
      </c>
      <c r="O2021" s="41">
        <v>0</v>
      </c>
      <c r="P2021" s="50">
        <f t="shared" si="142"/>
        <v>0</v>
      </c>
    </row>
    <row r="2022" spans="1:16" hidden="1" x14ac:dyDescent="0.25">
      <c r="A2022" s="306" t="str">
        <f>IF(B2022=1,A2004,"")</f>
        <v/>
      </c>
      <c r="B2022" s="43" t="str">
        <f t="shared" si="141"/>
        <v/>
      </c>
      <c r="C2022" s="169">
        <f>CAD!$D$24</f>
        <v>0</v>
      </c>
      <c r="D2022" s="41">
        <v>0</v>
      </c>
      <c r="E2022" s="41">
        <v>0</v>
      </c>
      <c r="F2022" s="41">
        <v>0</v>
      </c>
      <c r="G2022" s="41">
        <v>0</v>
      </c>
      <c r="H2022" s="41">
        <v>0</v>
      </c>
      <c r="I2022" s="41">
        <v>0</v>
      </c>
      <c r="J2022" s="41">
        <v>0</v>
      </c>
      <c r="K2022" s="41">
        <v>0</v>
      </c>
      <c r="L2022" s="41">
        <v>0</v>
      </c>
      <c r="M2022" s="41">
        <v>0</v>
      </c>
      <c r="N2022" s="41">
        <v>0</v>
      </c>
      <c r="O2022" s="41">
        <v>0</v>
      </c>
      <c r="P2022" s="50">
        <f t="shared" si="142"/>
        <v>0</v>
      </c>
    </row>
    <row r="2023" spans="1:16" hidden="1" x14ac:dyDescent="0.25">
      <c r="A2023" s="306" t="str">
        <f>IF(B2023=1,A2004,"")</f>
        <v/>
      </c>
      <c r="B2023" s="43" t="str">
        <f t="shared" si="141"/>
        <v/>
      </c>
      <c r="C2023" s="169">
        <f>CAD!$D$25</f>
        <v>0</v>
      </c>
      <c r="D2023" s="41">
        <v>0</v>
      </c>
      <c r="E2023" s="41">
        <v>0</v>
      </c>
      <c r="F2023" s="41">
        <v>0</v>
      </c>
      <c r="G2023" s="41">
        <v>0</v>
      </c>
      <c r="H2023" s="41">
        <v>0</v>
      </c>
      <c r="I2023" s="41">
        <v>0</v>
      </c>
      <c r="J2023" s="41">
        <v>0</v>
      </c>
      <c r="K2023" s="41">
        <v>0</v>
      </c>
      <c r="L2023" s="41">
        <v>0</v>
      </c>
      <c r="M2023" s="41">
        <v>0</v>
      </c>
      <c r="N2023" s="41">
        <v>0</v>
      </c>
      <c r="O2023" s="41">
        <v>0</v>
      </c>
      <c r="P2023" s="50">
        <f t="shared" si="142"/>
        <v>0</v>
      </c>
    </row>
    <row r="2024" spans="1:16" hidden="1" x14ac:dyDescent="0.25">
      <c r="A2024" s="306" t="str">
        <f>IF(B2024=1,A2004,"")</f>
        <v/>
      </c>
      <c r="B2024" s="43" t="str">
        <f t="shared" si="141"/>
        <v/>
      </c>
      <c r="C2024" s="169">
        <f>CAD!$D$26</f>
        <v>0</v>
      </c>
      <c r="D2024" s="41">
        <v>0</v>
      </c>
      <c r="E2024" s="41">
        <v>0</v>
      </c>
      <c r="F2024" s="41">
        <v>0</v>
      </c>
      <c r="G2024" s="41">
        <v>0</v>
      </c>
      <c r="H2024" s="41">
        <v>0</v>
      </c>
      <c r="I2024" s="41">
        <v>0</v>
      </c>
      <c r="J2024" s="41">
        <v>0</v>
      </c>
      <c r="K2024" s="41">
        <v>0</v>
      </c>
      <c r="L2024" s="41">
        <v>0</v>
      </c>
      <c r="M2024" s="41">
        <v>0</v>
      </c>
      <c r="N2024" s="41">
        <v>0</v>
      </c>
      <c r="O2024" s="41">
        <v>0</v>
      </c>
      <c r="P2024" s="50">
        <f t="shared" si="142"/>
        <v>0</v>
      </c>
    </row>
    <row r="2025" spans="1:16" hidden="1" x14ac:dyDescent="0.25">
      <c r="A2025" s="306" t="str">
        <f>IF(B2025=1,A2004,"")</f>
        <v/>
      </c>
      <c r="B2025" s="43" t="str">
        <f t="shared" si="141"/>
        <v/>
      </c>
      <c r="C2025" s="169">
        <f>CAD!$D$27</f>
        <v>0</v>
      </c>
      <c r="D2025" s="41">
        <v>0</v>
      </c>
      <c r="E2025" s="41">
        <v>0</v>
      </c>
      <c r="F2025" s="41">
        <v>0</v>
      </c>
      <c r="G2025" s="41">
        <v>0</v>
      </c>
      <c r="H2025" s="41">
        <v>0</v>
      </c>
      <c r="I2025" s="41">
        <v>0</v>
      </c>
      <c r="J2025" s="41">
        <v>0</v>
      </c>
      <c r="K2025" s="41">
        <v>0</v>
      </c>
      <c r="L2025" s="41">
        <v>0</v>
      </c>
      <c r="M2025" s="41">
        <v>0</v>
      </c>
      <c r="N2025" s="41">
        <v>0</v>
      </c>
      <c r="O2025" s="41">
        <v>0</v>
      </c>
      <c r="P2025" s="50">
        <f t="shared" si="142"/>
        <v>0</v>
      </c>
    </row>
    <row r="2026" spans="1:16" hidden="1" x14ac:dyDescent="0.25">
      <c r="A2026" s="306" t="str">
        <f>IF(B2026=1,A2004,"")</f>
        <v/>
      </c>
      <c r="B2026" s="43" t="str">
        <f t="shared" si="141"/>
        <v/>
      </c>
      <c r="C2026" s="169">
        <f>CAD!$D$28</f>
        <v>0</v>
      </c>
      <c r="D2026" s="41">
        <v>0</v>
      </c>
      <c r="E2026" s="41">
        <v>0</v>
      </c>
      <c r="F2026" s="41">
        <v>0</v>
      </c>
      <c r="G2026" s="41">
        <v>0</v>
      </c>
      <c r="H2026" s="41">
        <v>0</v>
      </c>
      <c r="I2026" s="41">
        <v>0</v>
      </c>
      <c r="J2026" s="41">
        <v>0</v>
      </c>
      <c r="K2026" s="41">
        <v>0</v>
      </c>
      <c r="L2026" s="41">
        <v>0</v>
      </c>
      <c r="M2026" s="41">
        <v>0</v>
      </c>
      <c r="N2026" s="41">
        <v>0</v>
      </c>
      <c r="O2026" s="41">
        <v>0</v>
      </c>
      <c r="P2026" s="50">
        <f t="shared" si="142"/>
        <v>0</v>
      </c>
    </row>
    <row r="2027" spans="1:16" hidden="1" x14ac:dyDescent="0.25">
      <c r="A2027" s="306" t="str">
        <f>IF(B2027=1,A2004,"")</f>
        <v/>
      </c>
      <c r="B2027" s="43" t="str">
        <f t="shared" si="141"/>
        <v/>
      </c>
      <c r="C2027" s="169">
        <f>CAD!$D$29</f>
        <v>0</v>
      </c>
      <c r="D2027" s="41">
        <v>0</v>
      </c>
      <c r="E2027" s="41">
        <v>0</v>
      </c>
      <c r="F2027" s="41">
        <v>0</v>
      </c>
      <c r="G2027" s="41">
        <v>0</v>
      </c>
      <c r="H2027" s="41">
        <v>0</v>
      </c>
      <c r="I2027" s="41">
        <v>0</v>
      </c>
      <c r="J2027" s="41">
        <v>0</v>
      </c>
      <c r="K2027" s="41">
        <v>0</v>
      </c>
      <c r="L2027" s="41">
        <v>0</v>
      </c>
      <c r="M2027" s="41">
        <v>0</v>
      </c>
      <c r="N2027" s="41">
        <v>0</v>
      </c>
      <c r="O2027" s="41">
        <v>0</v>
      </c>
      <c r="P2027" s="50">
        <f t="shared" si="142"/>
        <v>0</v>
      </c>
    </row>
    <row r="2028" spans="1:16" hidden="1" x14ac:dyDescent="0.25">
      <c r="A2028" s="306" t="str">
        <f>IF(B2028=1,A2004,"")</f>
        <v/>
      </c>
      <c r="B2028" s="43" t="str">
        <f t="shared" si="141"/>
        <v/>
      </c>
      <c r="C2028" s="169">
        <f>CAD!$D$30</f>
        <v>0</v>
      </c>
      <c r="D2028" s="41">
        <v>0</v>
      </c>
      <c r="E2028" s="41">
        <v>0</v>
      </c>
      <c r="F2028" s="41">
        <v>0</v>
      </c>
      <c r="G2028" s="41">
        <v>0</v>
      </c>
      <c r="H2028" s="41">
        <v>0</v>
      </c>
      <c r="I2028" s="41">
        <v>0</v>
      </c>
      <c r="J2028" s="41">
        <v>0</v>
      </c>
      <c r="K2028" s="41">
        <v>0</v>
      </c>
      <c r="L2028" s="41">
        <v>0</v>
      </c>
      <c r="M2028" s="41">
        <v>0</v>
      </c>
      <c r="N2028" s="41">
        <v>0</v>
      </c>
      <c r="O2028" s="41">
        <v>0</v>
      </c>
      <c r="P2028" s="50">
        <f t="shared" si="142"/>
        <v>0</v>
      </c>
    </row>
    <row r="2029" spans="1:16" hidden="1" x14ac:dyDescent="0.25">
      <c r="A2029" s="306" t="str">
        <f>IF(B2029=1,A2004,"")</f>
        <v/>
      </c>
      <c r="B2029" s="43" t="str">
        <f t="shared" si="141"/>
        <v/>
      </c>
      <c r="C2029" s="169">
        <f>CAD!$D$31</f>
        <v>0</v>
      </c>
      <c r="D2029" s="41">
        <v>0</v>
      </c>
      <c r="E2029" s="41">
        <v>0</v>
      </c>
      <c r="F2029" s="41">
        <v>0</v>
      </c>
      <c r="G2029" s="41">
        <v>0</v>
      </c>
      <c r="H2029" s="41">
        <v>0</v>
      </c>
      <c r="I2029" s="41">
        <v>0</v>
      </c>
      <c r="J2029" s="41">
        <v>0</v>
      </c>
      <c r="K2029" s="41">
        <v>0</v>
      </c>
      <c r="L2029" s="41">
        <v>0</v>
      </c>
      <c r="M2029" s="41">
        <v>0</v>
      </c>
      <c r="N2029" s="41">
        <v>0</v>
      </c>
      <c r="O2029" s="41">
        <v>0</v>
      </c>
      <c r="P2029" s="50">
        <f t="shared" si="142"/>
        <v>0</v>
      </c>
    </row>
    <row r="2030" spans="1:16" hidden="1" x14ac:dyDescent="0.25">
      <c r="A2030" s="306" t="str">
        <f>IF(B2030=1,A2004,"")</f>
        <v/>
      </c>
      <c r="B2030" s="43" t="str">
        <f t="shared" si="141"/>
        <v/>
      </c>
      <c r="C2030" s="169">
        <f>CAD!$F$7</f>
        <v>0</v>
      </c>
      <c r="D2030" s="41">
        <v>0</v>
      </c>
      <c r="E2030" s="41">
        <v>0</v>
      </c>
      <c r="F2030" s="41">
        <v>0</v>
      </c>
      <c r="G2030" s="41">
        <v>0</v>
      </c>
      <c r="H2030" s="41">
        <v>0</v>
      </c>
      <c r="I2030" s="41">
        <v>0</v>
      </c>
      <c r="J2030" s="41">
        <v>0</v>
      </c>
      <c r="K2030" s="41">
        <v>0</v>
      </c>
      <c r="L2030" s="41">
        <v>0</v>
      </c>
      <c r="M2030" s="41">
        <v>0</v>
      </c>
      <c r="N2030" s="41">
        <v>0</v>
      </c>
      <c r="O2030" s="41">
        <v>0</v>
      </c>
      <c r="P2030" s="50">
        <f t="shared" si="142"/>
        <v>0</v>
      </c>
    </row>
    <row r="2031" spans="1:16" hidden="1" x14ac:dyDescent="0.25">
      <c r="A2031" s="306" t="str">
        <f>IF(B2031=1,A2004,"")</f>
        <v/>
      </c>
      <c r="B2031" s="43" t="str">
        <f t="shared" si="141"/>
        <v/>
      </c>
      <c r="C2031" s="169">
        <f>CAD!$F$8</f>
        <v>0</v>
      </c>
      <c r="D2031" s="41">
        <v>0</v>
      </c>
      <c r="E2031" s="41">
        <v>0</v>
      </c>
      <c r="F2031" s="41">
        <v>0</v>
      </c>
      <c r="G2031" s="41">
        <v>0</v>
      </c>
      <c r="H2031" s="41">
        <v>0</v>
      </c>
      <c r="I2031" s="41">
        <v>0</v>
      </c>
      <c r="J2031" s="41">
        <v>0</v>
      </c>
      <c r="K2031" s="41">
        <v>0</v>
      </c>
      <c r="L2031" s="41">
        <v>0</v>
      </c>
      <c r="M2031" s="41">
        <v>0</v>
      </c>
      <c r="N2031" s="41">
        <v>0</v>
      </c>
      <c r="O2031" s="41">
        <v>0</v>
      </c>
      <c r="P2031" s="50">
        <f t="shared" si="142"/>
        <v>0</v>
      </c>
    </row>
    <row r="2032" spans="1:16" hidden="1" x14ac:dyDescent="0.25">
      <c r="A2032" s="306" t="str">
        <f>IF(B2032=1,A2004,"")</f>
        <v/>
      </c>
      <c r="B2032" s="43" t="str">
        <f t="shared" si="141"/>
        <v/>
      </c>
      <c r="C2032" s="169">
        <f>CAD!$F$9</f>
        <v>0</v>
      </c>
      <c r="D2032" s="41">
        <v>0</v>
      </c>
      <c r="E2032" s="41">
        <v>0</v>
      </c>
      <c r="F2032" s="41">
        <v>0</v>
      </c>
      <c r="G2032" s="41">
        <v>0</v>
      </c>
      <c r="H2032" s="41">
        <v>0</v>
      </c>
      <c r="I2032" s="41">
        <v>0</v>
      </c>
      <c r="J2032" s="41">
        <v>0</v>
      </c>
      <c r="K2032" s="41">
        <v>0</v>
      </c>
      <c r="L2032" s="41">
        <v>0</v>
      </c>
      <c r="M2032" s="41">
        <v>0</v>
      </c>
      <c r="N2032" s="41">
        <v>0</v>
      </c>
      <c r="O2032" s="41">
        <v>0</v>
      </c>
      <c r="P2032" s="50">
        <f t="shared" si="142"/>
        <v>0</v>
      </c>
    </row>
    <row r="2033" spans="1:16" hidden="1" x14ac:dyDescent="0.25">
      <c r="A2033" s="306" t="str">
        <f>IF(B2033=1,A2004,"")</f>
        <v/>
      </c>
      <c r="B2033" s="43" t="str">
        <f t="shared" si="141"/>
        <v/>
      </c>
      <c r="C2033" s="169">
        <f>CAD!$F$10</f>
        <v>0</v>
      </c>
      <c r="D2033" s="41">
        <v>0</v>
      </c>
      <c r="E2033" s="41">
        <v>0</v>
      </c>
      <c r="F2033" s="41">
        <v>0</v>
      </c>
      <c r="G2033" s="41">
        <v>0</v>
      </c>
      <c r="H2033" s="41">
        <v>0</v>
      </c>
      <c r="I2033" s="41">
        <v>0</v>
      </c>
      <c r="J2033" s="41">
        <v>0</v>
      </c>
      <c r="K2033" s="41">
        <v>0</v>
      </c>
      <c r="L2033" s="41">
        <v>0</v>
      </c>
      <c r="M2033" s="41">
        <v>0</v>
      </c>
      <c r="N2033" s="41">
        <v>0</v>
      </c>
      <c r="O2033" s="41">
        <v>0</v>
      </c>
      <c r="P2033" s="50">
        <f t="shared" si="142"/>
        <v>0</v>
      </c>
    </row>
    <row r="2034" spans="1:16" hidden="1" x14ac:dyDescent="0.25">
      <c r="A2034" s="306" t="str">
        <f>IF(B2034=1,A2004,"")</f>
        <v/>
      </c>
      <c r="B2034" s="43" t="str">
        <f t="shared" si="141"/>
        <v/>
      </c>
      <c r="C2034" s="169">
        <f>CAD!$F$11</f>
        <v>0</v>
      </c>
      <c r="D2034" s="41">
        <v>0</v>
      </c>
      <c r="E2034" s="41">
        <v>0</v>
      </c>
      <c r="F2034" s="41">
        <v>0</v>
      </c>
      <c r="G2034" s="41">
        <v>0</v>
      </c>
      <c r="H2034" s="41">
        <v>0</v>
      </c>
      <c r="I2034" s="41">
        <v>0</v>
      </c>
      <c r="J2034" s="41">
        <v>0</v>
      </c>
      <c r="K2034" s="41">
        <v>0</v>
      </c>
      <c r="L2034" s="41">
        <v>0</v>
      </c>
      <c r="M2034" s="41">
        <v>0</v>
      </c>
      <c r="N2034" s="41">
        <v>0</v>
      </c>
      <c r="O2034" s="41">
        <v>0</v>
      </c>
      <c r="P2034" s="50">
        <f t="shared" si="142"/>
        <v>0</v>
      </c>
    </row>
    <row r="2035" spans="1:16" hidden="1" x14ac:dyDescent="0.25">
      <c r="A2035" s="306" t="str">
        <f>IF(B2035=1,A2004,"")</f>
        <v/>
      </c>
      <c r="B2035" s="43" t="str">
        <f t="shared" si="141"/>
        <v/>
      </c>
      <c r="C2035" s="169">
        <f>CAD!$F$12</f>
        <v>0</v>
      </c>
      <c r="D2035" s="41">
        <v>0</v>
      </c>
      <c r="E2035" s="41">
        <v>0</v>
      </c>
      <c r="F2035" s="41">
        <v>0</v>
      </c>
      <c r="G2035" s="41">
        <v>0</v>
      </c>
      <c r="H2035" s="41">
        <v>0</v>
      </c>
      <c r="I2035" s="41">
        <v>0</v>
      </c>
      <c r="J2035" s="41">
        <v>0</v>
      </c>
      <c r="K2035" s="41">
        <v>0</v>
      </c>
      <c r="L2035" s="41">
        <v>0</v>
      </c>
      <c r="M2035" s="41">
        <v>0</v>
      </c>
      <c r="N2035" s="41">
        <v>0</v>
      </c>
      <c r="O2035" s="41">
        <v>0</v>
      </c>
      <c r="P2035" s="50">
        <f t="shared" si="142"/>
        <v>0</v>
      </c>
    </row>
    <row r="2036" spans="1:16" hidden="1" x14ac:dyDescent="0.25">
      <c r="A2036" s="306" t="str">
        <f>IF(B2036=1,A2004,"")</f>
        <v/>
      </c>
      <c r="B2036" s="43" t="str">
        <f t="shared" si="141"/>
        <v/>
      </c>
      <c r="C2036" s="169">
        <f>CAD!$F$13</f>
        <v>0</v>
      </c>
      <c r="D2036" s="41">
        <v>0</v>
      </c>
      <c r="E2036" s="41">
        <v>0</v>
      </c>
      <c r="F2036" s="41">
        <v>0</v>
      </c>
      <c r="G2036" s="41">
        <v>0</v>
      </c>
      <c r="H2036" s="41">
        <v>0</v>
      </c>
      <c r="I2036" s="41">
        <v>0</v>
      </c>
      <c r="J2036" s="41">
        <v>0</v>
      </c>
      <c r="K2036" s="41">
        <v>0</v>
      </c>
      <c r="L2036" s="41">
        <v>0</v>
      </c>
      <c r="M2036" s="41">
        <v>0</v>
      </c>
      <c r="N2036" s="41">
        <v>0</v>
      </c>
      <c r="O2036" s="41">
        <v>0</v>
      </c>
      <c r="P2036" s="50">
        <f t="shared" si="142"/>
        <v>0</v>
      </c>
    </row>
    <row r="2037" spans="1:16" hidden="1" x14ac:dyDescent="0.25">
      <c r="A2037" s="306" t="str">
        <f>IF(B2037=1,A2004,"")</f>
        <v/>
      </c>
      <c r="B2037" s="43" t="str">
        <f t="shared" si="141"/>
        <v/>
      </c>
      <c r="C2037" s="169">
        <f>CAD!$F$14</f>
        <v>0</v>
      </c>
      <c r="D2037" s="41">
        <v>0</v>
      </c>
      <c r="E2037" s="41">
        <v>0</v>
      </c>
      <c r="F2037" s="41">
        <v>0</v>
      </c>
      <c r="G2037" s="41">
        <v>0</v>
      </c>
      <c r="H2037" s="41">
        <v>0</v>
      </c>
      <c r="I2037" s="41">
        <v>0</v>
      </c>
      <c r="J2037" s="41">
        <v>0</v>
      </c>
      <c r="K2037" s="41">
        <v>0</v>
      </c>
      <c r="L2037" s="41">
        <v>0</v>
      </c>
      <c r="M2037" s="41">
        <v>0</v>
      </c>
      <c r="N2037" s="41">
        <v>0</v>
      </c>
      <c r="O2037" s="41">
        <v>0</v>
      </c>
      <c r="P2037" s="50">
        <f t="shared" si="142"/>
        <v>0</v>
      </c>
    </row>
    <row r="2038" spans="1:16" hidden="1" x14ac:dyDescent="0.25">
      <c r="A2038" s="306" t="str">
        <f>IF(B2038=1,A2004,"")</f>
        <v/>
      </c>
      <c r="B2038" s="43" t="str">
        <f t="shared" si="141"/>
        <v/>
      </c>
      <c r="C2038" s="169">
        <f>CAD!$F$15</f>
        <v>0</v>
      </c>
      <c r="D2038" s="41">
        <v>0</v>
      </c>
      <c r="E2038" s="41">
        <v>0</v>
      </c>
      <c r="F2038" s="41">
        <v>0</v>
      </c>
      <c r="G2038" s="41">
        <v>0</v>
      </c>
      <c r="H2038" s="41">
        <v>0</v>
      </c>
      <c r="I2038" s="41">
        <v>0</v>
      </c>
      <c r="J2038" s="41">
        <v>0</v>
      </c>
      <c r="K2038" s="41">
        <v>0</v>
      </c>
      <c r="L2038" s="41">
        <v>0</v>
      </c>
      <c r="M2038" s="41">
        <v>0</v>
      </c>
      <c r="N2038" s="41">
        <v>0</v>
      </c>
      <c r="O2038" s="41">
        <v>0</v>
      </c>
      <c r="P2038" s="50">
        <f t="shared" si="142"/>
        <v>0</v>
      </c>
    </row>
    <row r="2039" spans="1:16" hidden="1" x14ac:dyDescent="0.25">
      <c r="A2039" s="306" t="str">
        <f>IF(B2039=1,A2004,"")</f>
        <v/>
      </c>
      <c r="B2039" s="43" t="str">
        <f t="shared" si="141"/>
        <v/>
      </c>
      <c r="C2039" s="169">
        <f>CAD!$F$16</f>
        <v>0</v>
      </c>
      <c r="D2039" s="41">
        <v>0</v>
      </c>
      <c r="E2039" s="41">
        <v>0</v>
      </c>
      <c r="F2039" s="41">
        <v>0</v>
      </c>
      <c r="G2039" s="41">
        <v>0</v>
      </c>
      <c r="H2039" s="41">
        <v>0</v>
      </c>
      <c r="I2039" s="41">
        <v>0</v>
      </c>
      <c r="J2039" s="41">
        <v>0</v>
      </c>
      <c r="K2039" s="41">
        <v>0</v>
      </c>
      <c r="L2039" s="41">
        <v>0</v>
      </c>
      <c r="M2039" s="41">
        <v>0</v>
      </c>
      <c r="N2039" s="41">
        <v>0</v>
      </c>
      <c r="O2039" s="41">
        <v>0</v>
      </c>
      <c r="P2039" s="50">
        <f t="shared" si="142"/>
        <v>0</v>
      </c>
    </row>
    <row r="2040" spans="1:16" hidden="1" x14ac:dyDescent="0.25">
      <c r="A2040" s="306" t="str">
        <f>IF(B2040=1,A2004,"")</f>
        <v/>
      </c>
      <c r="B2040" s="43" t="str">
        <f t="shared" si="141"/>
        <v/>
      </c>
      <c r="C2040" s="169">
        <f>CAD!$F$17</f>
        <v>0</v>
      </c>
      <c r="D2040" s="41">
        <v>0</v>
      </c>
      <c r="E2040" s="41">
        <v>0</v>
      </c>
      <c r="F2040" s="41">
        <v>0</v>
      </c>
      <c r="G2040" s="41">
        <v>0</v>
      </c>
      <c r="H2040" s="41">
        <v>0</v>
      </c>
      <c r="I2040" s="41">
        <v>0</v>
      </c>
      <c r="J2040" s="41">
        <v>0</v>
      </c>
      <c r="K2040" s="41">
        <v>0</v>
      </c>
      <c r="L2040" s="41">
        <v>0</v>
      </c>
      <c r="M2040" s="41">
        <v>0</v>
      </c>
      <c r="N2040" s="41">
        <v>0</v>
      </c>
      <c r="O2040" s="41">
        <v>0</v>
      </c>
      <c r="P2040" s="50">
        <f t="shared" si="142"/>
        <v>0</v>
      </c>
    </row>
    <row r="2041" spans="1:16" hidden="1" x14ac:dyDescent="0.25">
      <c r="A2041" s="306" t="str">
        <f>IF(B2041=1,A2004,"")</f>
        <v/>
      </c>
      <c r="B2041" s="43" t="str">
        <f t="shared" si="141"/>
        <v/>
      </c>
      <c r="C2041" s="169">
        <f>CAD!$F$18</f>
        <v>0</v>
      </c>
      <c r="D2041" s="41">
        <v>0</v>
      </c>
      <c r="E2041" s="41">
        <v>0</v>
      </c>
      <c r="F2041" s="41">
        <v>0</v>
      </c>
      <c r="G2041" s="41">
        <v>0</v>
      </c>
      <c r="H2041" s="41">
        <v>0</v>
      </c>
      <c r="I2041" s="41">
        <v>0</v>
      </c>
      <c r="J2041" s="41">
        <v>0</v>
      </c>
      <c r="K2041" s="41">
        <v>0</v>
      </c>
      <c r="L2041" s="41">
        <v>0</v>
      </c>
      <c r="M2041" s="41">
        <v>0</v>
      </c>
      <c r="N2041" s="41">
        <v>0</v>
      </c>
      <c r="O2041" s="41">
        <v>0</v>
      </c>
      <c r="P2041" s="50">
        <f t="shared" si="142"/>
        <v>0</v>
      </c>
    </row>
    <row r="2042" spans="1:16" hidden="1" x14ac:dyDescent="0.25">
      <c r="A2042" s="306" t="str">
        <f>IF(B2042=1,A2004,"")</f>
        <v/>
      </c>
      <c r="B2042" s="43" t="str">
        <f t="shared" si="141"/>
        <v/>
      </c>
      <c r="C2042" s="169">
        <f>CAD!$F$19</f>
        <v>0</v>
      </c>
      <c r="D2042" s="41">
        <v>0</v>
      </c>
      <c r="E2042" s="41">
        <v>0</v>
      </c>
      <c r="F2042" s="41">
        <v>0</v>
      </c>
      <c r="G2042" s="41">
        <v>0</v>
      </c>
      <c r="H2042" s="41">
        <v>0</v>
      </c>
      <c r="I2042" s="41">
        <v>0</v>
      </c>
      <c r="J2042" s="41">
        <v>0</v>
      </c>
      <c r="K2042" s="41">
        <v>0</v>
      </c>
      <c r="L2042" s="41">
        <v>0</v>
      </c>
      <c r="M2042" s="41">
        <v>0</v>
      </c>
      <c r="N2042" s="41">
        <v>0</v>
      </c>
      <c r="O2042" s="41">
        <v>0</v>
      </c>
      <c r="P2042" s="50">
        <f t="shared" si="142"/>
        <v>0</v>
      </c>
    </row>
    <row r="2043" spans="1:16" hidden="1" x14ac:dyDescent="0.25">
      <c r="A2043" s="306" t="str">
        <f>IF(B2043=1,A2004,"")</f>
        <v/>
      </c>
      <c r="B2043" s="43" t="str">
        <f t="shared" si="141"/>
        <v/>
      </c>
      <c r="C2043" s="169">
        <f>CAD!$F$20</f>
        <v>0</v>
      </c>
      <c r="D2043" s="41">
        <v>0</v>
      </c>
      <c r="E2043" s="41">
        <v>0</v>
      </c>
      <c r="F2043" s="41">
        <v>0</v>
      </c>
      <c r="G2043" s="41">
        <v>0</v>
      </c>
      <c r="H2043" s="41">
        <v>0</v>
      </c>
      <c r="I2043" s="41">
        <v>0</v>
      </c>
      <c r="J2043" s="41">
        <v>0</v>
      </c>
      <c r="K2043" s="41">
        <v>0</v>
      </c>
      <c r="L2043" s="41">
        <v>0</v>
      </c>
      <c r="M2043" s="41">
        <v>0</v>
      </c>
      <c r="N2043" s="41">
        <v>0</v>
      </c>
      <c r="O2043" s="41">
        <v>0</v>
      </c>
      <c r="P2043" s="50">
        <f t="shared" si="142"/>
        <v>0</v>
      </c>
    </row>
    <row r="2044" spans="1:16" hidden="1" x14ac:dyDescent="0.25">
      <c r="A2044" s="306" t="str">
        <f>IF(B2044=1,A2004,"")</f>
        <v/>
      </c>
      <c r="B2044" s="43" t="str">
        <f t="shared" si="141"/>
        <v/>
      </c>
      <c r="C2044" s="169">
        <f>CAD!$F$21</f>
        <v>0</v>
      </c>
      <c r="D2044" s="41">
        <v>0</v>
      </c>
      <c r="E2044" s="41">
        <v>0</v>
      </c>
      <c r="F2044" s="41">
        <v>0</v>
      </c>
      <c r="G2044" s="41">
        <v>0</v>
      </c>
      <c r="H2044" s="41">
        <v>0</v>
      </c>
      <c r="I2044" s="41">
        <v>0</v>
      </c>
      <c r="J2044" s="41">
        <v>0</v>
      </c>
      <c r="K2044" s="41">
        <v>0</v>
      </c>
      <c r="L2044" s="41">
        <v>0</v>
      </c>
      <c r="M2044" s="41">
        <v>0</v>
      </c>
      <c r="N2044" s="41">
        <v>0</v>
      </c>
      <c r="O2044" s="41">
        <v>0</v>
      </c>
      <c r="P2044" s="50">
        <f t="shared" si="142"/>
        <v>0</v>
      </c>
    </row>
    <row r="2045" spans="1:16" hidden="1" x14ac:dyDescent="0.25">
      <c r="A2045" s="306" t="str">
        <f>IF(B2045=1,A2004,"")</f>
        <v/>
      </c>
      <c r="B2045" s="43" t="str">
        <f t="shared" si="141"/>
        <v/>
      </c>
      <c r="C2045" s="169">
        <f>CAD!$F$22</f>
        <v>0</v>
      </c>
      <c r="D2045" s="41">
        <v>0</v>
      </c>
      <c r="E2045" s="41">
        <v>0</v>
      </c>
      <c r="F2045" s="41">
        <v>0</v>
      </c>
      <c r="G2045" s="41">
        <v>0</v>
      </c>
      <c r="H2045" s="41">
        <v>0</v>
      </c>
      <c r="I2045" s="41">
        <v>0</v>
      </c>
      <c r="J2045" s="41">
        <v>0</v>
      </c>
      <c r="K2045" s="41">
        <v>0</v>
      </c>
      <c r="L2045" s="41">
        <v>0</v>
      </c>
      <c r="M2045" s="41">
        <v>0</v>
      </c>
      <c r="N2045" s="41">
        <v>0</v>
      </c>
      <c r="O2045" s="41">
        <v>0</v>
      </c>
      <c r="P2045" s="50">
        <f t="shared" si="142"/>
        <v>0</v>
      </c>
    </row>
    <row r="2046" spans="1:16" hidden="1" x14ac:dyDescent="0.25">
      <c r="A2046" s="306" t="str">
        <f>IF(B2046=1,A2004,"")</f>
        <v/>
      </c>
      <c r="B2046" s="43" t="str">
        <f t="shared" si="141"/>
        <v/>
      </c>
      <c r="C2046" s="169">
        <f>CAD!$F$23</f>
        <v>0</v>
      </c>
      <c r="D2046" s="41">
        <v>0</v>
      </c>
      <c r="E2046" s="41">
        <v>0</v>
      </c>
      <c r="F2046" s="41">
        <v>0</v>
      </c>
      <c r="G2046" s="41">
        <v>0</v>
      </c>
      <c r="H2046" s="41">
        <v>0</v>
      </c>
      <c r="I2046" s="41">
        <v>0</v>
      </c>
      <c r="J2046" s="41">
        <v>0</v>
      </c>
      <c r="K2046" s="41">
        <v>0</v>
      </c>
      <c r="L2046" s="41">
        <v>0</v>
      </c>
      <c r="M2046" s="41">
        <v>0</v>
      </c>
      <c r="N2046" s="41">
        <v>0</v>
      </c>
      <c r="O2046" s="41">
        <v>0</v>
      </c>
      <c r="P2046" s="50">
        <f t="shared" si="142"/>
        <v>0</v>
      </c>
    </row>
    <row r="2047" spans="1:16" hidden="1" x14ac:dyDescent="0.25">
      <c r="A2047" s="306" t="str">
        <f>IF(B2047=1,A2004,"")</f>
        <v/>
      </c>
      <c r="B2047" s="43" t="str">
        <f t="shared" si="141"/>
        <v/>
      </c>
      <c r="C2047" s="169">
        <f>CAD!$F$24</f>
        <v>0</v>
      </c>
      <c r="D2047" s="41">
        <v>0</v>
      </c>
      <c r="E2047" s="41">
        <v>0</v>
      </c>
      <c r="F2047" s="41">
        <v>0</v>
      </c>
      <c r="G2047" s="41">
        <v>0</v>
      </c>
      <c r="H2047" s="41">
        <v>0</v>
      </c>
      <c r="I2047" s="41">
        <v>0</v>
      </c>
      <c r="J2047" s="41">
        <v>0</v>
      </c>
      <c r="K2047" s="41">
        <v>0</v>
      </c>
      <c r="L2047" s="41">
        <v>0</v>
      </c>
      <c r="M2047" s="41">
        <v>0</v>
      </c>
      <c r="N2047" s="41">
        <v>0</v>
      </c>
      <c r="O2047" s="41">
        <v>0</v>
      </c>
      <c r="P2047" s="50">
        <f t="shared" si="142"/>
        <v>0</v>
      </c>
    </row>
    <row r="2048" spans="1:16" hidden="1" x14ac:dyDescent="0.25">
      <c r="A2048" s="306" t="str">
        <f>IF(B2048=1,A2004,"")</f>
        <v/>
      </c>
      <c r="B2048" s="43" t="str">
        <f t="shared" si="141"/>
        <v/>
      </c>
      <c r="C2048" s="169">
        <f>CAD!$F$25</f>
        <v>0</v>
      </c>
      <c r="D2048" s="41">
        <v>0</v>
      </c>
      <c r="E2048" s="41">
        <v>0</v>
      </c>
      <c r="F2048" s="41">
        <v>0</v>
      </c>
      <c r="G2048" s="41">
        <v>0</v>
      </c>
      <c r="H2048" s="41">
        <v>0</v>
      </c>
      <c r="I2048" s="41">
        <v>0</v>
      </c>
      <c r="J2048" s="41">
        <v>0</v>
      </c>
      <c r="K2048" s="41">
        <v>0</v>
      </c>
      <c r="L2048" s="41">
        <v>0</v>
      </c>
      <c r="M2048" s="41">
        <v>0</v>
      </c>
      <c r="N2048" s="41">
        <v>0</v>
      </c>
      <c r="O2048" s="41">
        <v>0</v>
      </c>
      <c r="P2048" s="50">
        <f t="shared" si="142"/>
        <v>0</v>
      </c>
    </row>
    <row r="2049" spans="1:20" hidden="1" x14ac:dyDescent="0.25">
      <c r="A2049" s="306" t="str">
        <f>IF(B2049=1,A2004,"")</f>
        <v/>
      </c>
      <c r="B2049" s="43" t="str">
        <f t="shared" si="141"/>
        <v/>
      </c>
      <c r="C2049" s="169">
        <f>CAD!$F$26</f>
        <v>0</v>
      </c>
      <c r="D2049" s="41">
        <v>0</v>
      </c>
      <c r="E2049" s="41">
        <v>0</v>
      </c>
      <c r="F2049" s="41">
        <v>0</v>
      </c>
      <c r="G2049" s="41">
        <v>0</v>
      </c>
      <c r="H2049" s="41">
        <v>0</v>
      </c>
      <c r="I2049" s="41">
        <v>0</v>
      </c>
      <c r="J2049" s="41">
        <v>0</v>
      </c>
      <c r="K2049" s="41">
        <v>0</v>
      </c>
      <c r="L2049" s="41">
        <v>0</v>
      </c>
      <c r="M2049" s="41">
        <v>0</v>
      </c>
      <c r="N2049" s="41">
        <v>0</v>
      </c>
      <c r="O2049" s="41">
        <v>0</v>
      </c>
      <c r="P2049" s="50">
        <f t="shared" si="142"/>
        <v>0</v>
      </c>
    </row>
    <row r="2050" spans="1:20" hidden="1" x14ac:dyDescent="0.25">
      <c r="A2050" s="306" t="str">
        <f>IF(B2050=1,A2004,"")</f>
        <v/>
      </c>
      <c r="B2050" s="43" t="str">
        <f t="shared" si="141"/>
        <v/>
      </c>
      <c r="C2050" s="169">
        <f>CAD!$F$27</f>
        <v>0</v>
      </c>
      <c r="D2050" s="41">
        <v>0</v>
      </c>
      <c r="E2050" s="41">
        <v>0</v>
      </c>
      <c r="F2050" s="41">
        <v>0</v>
      </c>
      <c r="G2050" s="41">
        <v>0</v>
      </c>
      <c r="H2050" s="41">
        <v>0</v>
      </c>
      <c r="I2050" s="41">
        <v>0</v>
      </c>
      <c r="J2050" s="41">
        <v>0</v>
      </c>
      <c r="K2050" s="41">
        <v>0</v>
      </c>
      <c r="L2050" s="41">
        <v>0</v>
      </c>
      <c r="M2050" s="41">
        <v>0</v>
      </c>
      <c r="N2050" s="41">
        <v>0</v>
      </c>
      <c r="O2050" s="41">
        <v>0</v>
      </c>
      <c r="P2050" s="50">
        <f t="shared" si="142"/>
        <v>0</v>
      </c>
    </row>
    <row r="2051" spans="1:20" hidden="1" x14ac:dyDescent="0.25">
      <c r="A2051" s="306" t="str">
        <f>IF(B2051=1,A2004,"")</f>
        <v/>
      </c>
      <c r="B2051" s="43" t="str">
        <f t="shared" si="141"/>
        <v/>
      </c>
      <c r="C2051" s="169">
        <f>CAD!$F$28</f>
        <v>0</v>
      </c>
      <c r="D2051" s="41">
        <v>0</v>
      </c>
      <c r="E2051" s="41">
        <v>0</v>
      </c>
      <c r="F2051" s="41">
        <v>0</v>
      </c>
      <c r="G2051" s="41">
        <v>0</v>
      </c>
      <c r="H2051" s="41">
        <v>0</v>
      </c>
      <c r="I2051" s="41">
        <v>0</v>
      </c>
      <c r="J2051" s="41">
        <v>0</v>
      </c>
      <c r="K2051" s="41">
        <v>0</v>
      </c>
      <c r="L2051" s="41">
        <v>0</v>
      </c>
      <c r="M2051" s="41">
        <v>0</v>
      </c>
      <c r="N2051" s="41">
        <v>0</v>
      </c>
      <c r="O2051" s="41">
        <v>0</v>
      </c>
      <c r="P2051" s="50">
        <f t="shared" si="142"/>
        <v>0</v>
      </c>
    </row>
    <row r="2052" spans="1:20" hidden="1" x14ac:dyDescent="0.25">
      <c r="A2052" s="306" t="str">
        <f>IF(B2052=1,A2004,"")</f>
        <v/>
      </c>
      <c r="B2052" s="43" t="str">
        <f t="shared" si="141"/>
        <v/>
      </c>
      <c r="C2052" s="169">
        <f>CAD!$F$29</f>
        <v>0</v>
      </c>
      <c r="D2052" s="41">
        <v>0</v>
      </c>
      <c r="E2052" s="41">
        <v>0</v>
      </c>
      <c r="F2052" s="41">
        <v>0</v>
      </c>
      <c r="G2052" s="41">
        <v>0</v>
      </c>
      <c r="H2052" s="41">
        <v>0</v>
      </c>
      <c r="I2052" s="41">
        <v>0</v>
      </c>
      <c r="J2052" s="41">
        <v>0</v>
      </c>
      <c r="K2052" s="41">
        <v>0</v>
      </c>
      <c r="L2052" s="41">
        <v>0</v>
      </c>
      <c r="M2052" s="41">
        <v>0</v>
      </c>
      <c r="N2052" s="41">
        <v>0</v>
      </c>
      <c r="O2052" s="41">
        <v>0</v>
      </c>
      <c r="P2052" s="50">
        <f t="shared" si="142"/>
        <v>0</v>
      </c>
    </row>
    <row r="2053" spans="1:20" hidden="1" x14ac:dyDescent="0.25">
      <c r="A2053" s="306" t="str">
        <f>IF(B2053=1,A2004,"")</f>
        <v/>
      </c>
      <c r="B2053" s="43" t="str">
        <f t="shared" si="141"/>
        <v/>
      </c>
      <c r="C2053" s="169">
        <f>CAD!$F$30</f>
        <v>0</v>
      </c>
      <c r="D2053" s="41">
        <v>0</v>
      </c>
      <c r="E2053" s="41">
        <v>0</v>
      </c>
      <c r="F2053" s="41">
        <v>0</v>
      </c>
      <c r="G2053" s="41">
        <v>0</v>
      </c>
      <c r="H2053" s="41">
        <v>0</v>
      </c>
      <c r="I2053" s="41">
        <v>0</v>
      </c>
      <c r="J2053" s="41">
        <v>0</v>
      </c>
      <c r="K2053" s="41">
        <v>0</v>
      </c>
      <c r="L2053" s="41">
        <v>0</v>
      </c>
      <c r="M2053" s="41">
        <v>0</v>
      </c>
      <c r="N2053" s="41">
        <v>0</v>
      </c>
      <c r="O2053" s="41">
        <v>0</v>
      </c>
      <c r="P2053" s="50">
        <f t="shared" si="142"/>
        <v>0</v>
      </c>
    </row>
    <row r="2054" spans="1:20" hidden="1" x14ac:dyDescent="0.25">
      <c r="A2054" s="306" t="str">
        <f>IF(B2054=1,A2004,"")</f>
        <v/>
      </c>
      <c r="B2054" s="43" t="str">
        <f t="shared" si="141"/>
        <v/>
      </c>
      <c r="C2054" s="169">
        <f>CAD!$F$31</f>
        <v>0</v>
      </c>
      <c r="D2054" s="41">
        <v>0</v>
      </c>
      <c r="E2054" s="41">
        <v>0</v>
      </c>
      <c r="F2054" s="41">
        <v>0</v>
      </c>
      <c r="G2054" s="41">
        <v>0</v>
      </c>
      <c r="H2054" s="41">
        <v>0</v>
      </c>
      <c r="I2054" s="41">
        <v>0</v>
      </c>
      <c r="J2054" s="41">
        <v>0</v>
      </c>
      <c r="K2054" s="41">
        <v>0</v>
      </c>
      <c r="L2054" s="41">
        <v>0</v>
      </c>
      <c r="M2054" s="41">
        <v>0</v>
      </c>
      <c r="N2054" s="41">
        <v>0</v>
      </c>
      <c r="O2054" s="41">
        <v>0</v>
      </c>
      <c r="P2054" s="50">
        <f t="shared" si="142"/>
        <v>0</v>
      </c>
      <c r="T2054" s="9"/>
    </row>
    <row r="2055" spans="1:20" hidden="1" x14ac:dyDescent="0.25">
      <c r="A2055" s="306">
        <f>A2004</f>
        <v>2053</v>
      </c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84"/>
    </row>
    <row r="2056" spans="1:20" ht="15.75" hidden="1" thickBot="1" x14ac:dyDescent="0.3">
      <c r="A2056" s="306">
        <f>A2004</f>
        <v>2053</v>
      </c>
      <c r="C2056" s="170" t="s">
        <v>208</v>
      </c>
      <c r="D2056" s="171">
        <f>PREV_D!D1971</f>
        <v>0</v>
      </c>
      <c r="E2056" s="171">
        <f>PREV_D!E1971</f>
        <v>0</v>
      </c>
      <c r="F2056" s="171">
        <f>PREV_D!F1971</f>
        <v>0</v>
      </c>
      <c r="G2056" s="171">
        <f>PREV_D!G1971</f>
        <v>0</v>
      </c>
      <c r="H2056" s="171">
        <f>PREV_D!H1971</f>
        <v>0</v>
      </c>
      <c r="I2056" s="171">
        <f>PREV_D!I1971</f>
        <v>0</v>
      </c>
      <c r="J2056" s="171">
        <f>PREV_D!J1971</f>
        <v>0</v>
      </c>
      <c r="K2056" s="171">
        <f>PREV_D!K1971</f>
        <v>0</v>
      </c>
      <c r="L2056" s="171">
        <f>PREV_D!L1971</f>
        <v>0</v>
      </c>
      <c r="M2056" s="171">
        <f>PREV_D!M1971</f>
        <v>0</v>
      </c>
      <c r="N2056" s="171">
        <f>PREV_D!N1971</f>
        <v>0</v>
      </c>
      <c r="O2056" s="171">
        <f>PREV_D!O1971</f>
        <v>0</v>
      </c>
      <c r="P2056" s="172">
        <f>SUM(D2056:O2056)</f>
        <v>0</v>
      </c>
    </row>
    <row r="2057" spans="1:20" hidden="1" x14ac:dyDescent="0.25">
      <c r="A2057" s="306">
        <f>A2004</f>
        <v>2053</v>
      </c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84"/>
    </row>
    <row r="2058" spans="1:20" hidden="1" x14ac:dyDescent="0.25">
      <c r="A2058" s="306">
        <f>A2004</f>
        <v>2053</v>
      </c>
      <c r="C2058" s="173" t="s">
        <v>209</v>
      </c>
      <c r="D2058" s="174">
        <f>D2004-D2056</f>
        <v>0</v>
      </c>
      <c r="E2058" s="174">
        <f t="shared" ref="E2058:P2058" si="143">E2004-E2056</f>
        <v>0</v>
      </c>
      <c r="F2058" s="174">
        <f t="shared" si="143"/>
        <v>0</v>
      </c>
      <c r="G2058" s="174">
        <f t="shared" si="143"/>
        <v>0</v>
      </c>
      <c r="H2058" s="174">
        <f t="shared" si="143"/>
        <v>0</v>
      </c>
      <c r="I2058" s="174">
        <f t="shared" si="143"/>
        <v>0</v>
      </c>
      <c r="J2058" s="174">
        <f t="shared" si="143"/>
        <v>0</v>
      </c>
      <c r="K2058" s="174">
        <f t="shared" si="143"/>
        <v>0</v>
      </c>
      <c r="L2058" s="174">
        <f t="shared" si="143"/>
        <v>0</v>
      </c>
      <c r="M2058" s="174">
        <f t="shared" si="143"/>
        <v>0</v>
      </c>
      <c r="N2058" s="174">
        <f t="shared" si="143"/>
        <v>0</v>
      </c>
      <c r="O2058" s="174">
        <f t="shared" si="143"/>
        <v>0</v>
      </c>
      <c r="P2058" s="175">
        <f t="shared" si="143"/>
        <v>0</v>
      </c>
    </row>
    <row r="2059" spans="1:20" hidden="1" x14ac:dyDescent="0.25">
      <c r="A2059" s="306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20" hidden="1" x14ac:dyDescent="0.25">
      <c r="A2060" s="306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20" ht="15" hidden="1" customHeight="1" thickBot="1" x14ac:dyDescent="0.3">
      <c r="A2061" s="306">
        <f>A2004+1</f>
        <v>2054</v>
      </c>
      <c r="C2061" s="166" t="s">
        <v>207</v>
      </c>
      <c r="D2061" s="167">
        <f t="shared" ref="D2061:P2061" si="144">SUM(D2062:D2111)</f>
        <v>0</v>
      </c>
      <c r="E2061" s="167">
        <f t="shared" si="144"/>
        <v>0</v>
      </c>
      <c r="F2061" s="167">
        <f t="shared" si="144"/>
        <v>0</v>
      </c>
      <c r="G2061" s="167">
        <f t="shared" si="144"/>
        <v>0</v>
      </c>
      <c r="H2061" s="167">
        <f t="shared" si="144"/>
        <v>0</v>
      </c>
      <c r="I2061" s="167">
        <f t="shared" si="144"/>
        <v>0</v>
      </c>
      <c r="J2061" s="167">
        <f t="shared" si="144"/>
        <v>0</v>
      </c>
      <c r="K2061" s="167">
        <f t="shared" si="144"/>
        <v>0</v>
      </c>
      <c r="L2061" s="167">
        <f t="shared" si="144"/>
        <v>0</v>
      </c>
      <c r="M2061" s="167">
        <f t="shared" si="144"/>
        <v>0</v>
      </c>
      <c r="N2061" s="167">
        <f t="shared" si="144"/>
        <v>0</v>
      </c>
      <c r="O2061" s="167">
        <f t="shared" si="144"/>
        <v>0</v>
      </c>
      <c r="P2061" s="167">
        <f t="shared" si="144"/>
        <v>0</v>
      </c>
    </row>
    <row r="2062" spans="1:20" hidden="1" x14ac:dyDescent="0.25">
      <c r="A2062" s="306">
        <f>IF(B2062=1,A2061,"")</f>
        <v>2054</v>
      </c>
      <c r="B2062" s="43">
        <f>IF(C2062&lt;&gt;0,1,"")</f>
        <v>1</v>
      </c>
      <c r="C2062" s="168" t="str">
        <f>CAD!$D$7</f>
        <v>SALÁRIOS</v>
      </c>
      <c r="D2062" s="42">
        <v>0</v>
      </c>
      <c r="E2062" s="42">
        <v>0</v>
      </c>
      <c r="F2062" s="42">
        <v>0</v>
      </c>
      <c r="G2062" s="42">
        <v>0</v>
      </c>
      <c r="H2062" s="42">
        <v>0</v>
      </c>
      <c r="I2062" s="42">
        <v>0</v>
      </c>
      <c r="J2062" s="42">
        <v>0</v>
      </c>
      <c r="K2062" s="42">
        <v>0</v>
      </c>
      <c r="L2062" s="42">
        <v>0</v>
      </c>
      <c r="M2062" s="42">
        <v>0</v>
      </c>
      <c r="N2062" s="42">
        <v>0</v>
      </c>
      <c r="O2062" s="42">
        <v>0</v>
      </c>
      <c r="P2062" s="115">
        <f>SUM(D2062:O2062)</f>
        <v>0</v>
      </c>
    </row>
    <row r="2063" spans="1:20" hidden="1" x14ac:dyDescent="0.25">
      <c r="A2063" s="306">
        <f>IF(B2063=1,A2061,"")</f>
        <v>2054</v>
      </c>
      <c r="B2063" s="43">
        <f t="shared" ref="B2063:B2111" si="145">IF(C2063&lt;&gt;0,1,"")</f>
        <v>1</v>
      </c>
      <c r="C2063" s="168" t="str">
        <f>CAD!$D$8</f>
        <v>RELATÓRIOS</v>
      </c>
      <c r="D2063" s="42">
        <v>0</v>
      </c>
      <c r="E2063" s="42">
        <v>0</v>
      </c>
      <c r="F2063" s="42">
        <v>0</v>
      </c>
      <c r="G2063" s="42">
        <v>0</v>
      </c>
      <c r="H2063" s="42">
        <v>0</v>
      </c>
      <c r="I2063" s="42">
        <v>0</v>
      </c>
      <c r="J2063" s="42">
        <v>0</v>
      </c>
      <c r="K2063" s="42">
        <v>0</v>
      </c>
      <c r="L2063" s="42">
        <v>0</v>
      </c>
      <c r="M2063" s="42">
        <v>0</v>
      </c>
      <c r="N2063" s="42">
        <v>0</v>
      </c>
      <c r="O2063" s="42">
        <v>0</v>
      </c>
      <c r="P2063" s="50">
        <f t="shared" ref="P2063:P2111" si="146">SUM(D2063:O2063)</f>
        <v>0</v>
      </c>
    </row>
    <row r="2064" spans="1:20" hidden="1" x14ac:dyDescent="0.25">
      <c r="A2064" s="306">
        <f>IF(B2064=1,A2061,"")</f>
        <v>2054</v>
      </c>
      <c r="B2064" s="43">
        <f t="shared" si="145"/>
        <v>1</v>
      </c>
      <c r="C2064" s="169" t="str">
        <f>CAD!$D$9</f>
        <v>HORAS EXTRAS</v>
      </c>
      <c r="D2064" s="41">
        <v>0</v>
      </c>
      <c r="E2064" s="41">
        <v>0</v>
      </c>
      <c r="F2064" s="41">
        <v>0</v>
      </c>
      <c r="G2064" s="41">
        <v>0</v>
      </c>
      <c r="H2064" s="41">
        <v>0</v>
      </c>
      <c r="I2064" s="41">
        <v>0</v>
      </c>
      <c r="J2064" s="41">
        <v>0</v>
      </c>
      <c r="K2064" s="41">
        <v>0</v>
      </c>
      <c r="L2064" s="41">
        <v>0</v>
      </c>
      <c r="M2064" s="41">
        <v>0</v>
      </c>
      <c r="N2064" s="41">
        <v>0</v>
      </c>
      <c r="O2064" s="41">
        <v>0</v>
      </c>
      <c r="P2064" s="50">
        <f t="shared" si="146"/>
        <v>0</v>
      </c>
    </row>
    <row r="2065" spans="1:16" hidden="1" x14ac:dyDescent="0.25">
      <c r="A2065" s="306">
        <f>IF(B2065=1,A2061,"")</f>
        <v>2054</v>
      </c>
      <c r="B2065" s="43">
        <f t="shared" si="145"/>
        <v>1</v>
      </c>
      <c r="C2065" s="169" t="str">
        <f>CAD!$D$10</f>
        <v>OUTROS</v>
      </c>
      <c r="D2065" s="41">
        <v>0</v>
      </c>
      <c r="E2065" s="41">
        <v>0</v>
      </c>
      <c r="F2065" s="41">
        <v>0</v>
      </c>
      <c r="G2065" s="41">
        <v>0</v>
      </c>
      <c r="H2065" s="41">
        <v>0</v>
      </c>
      <c r="I2065" s="41">
        <v>0</v>
      </c>
      <c r="J2065" s="41">
        <v>0</v>
      </c>
      <c r="K2065" s="41">
        <v>0</v>
      </c>
      <c r="L2065" s="41">
        <v>0</v>
      </c>
      <c r="M2065" s="41">
        <v>0</v>
      </c>
      <c r="N2065" s="41">
        <v>0</v>
      </c>
      <c r="O2065" s="41">
        <v>0</v>
      </c>
      <c r="P2065" s="50">
        <f t="shared" si="146"/>
        <v>0</v>
      </c>
    </row>
    <row r="2066" spans="1:16" hidden="1" x14ac:dyDescent="0.25">
      <c r="A2066" s="306">
        <f>IF(B2066=1,A2061,"")</f>
        <v>2054</v>
      </c>
      <c r="B2066" s="43">
        <f t="shared" si="145"/>
        <v>1</v>
      </c>
      <c r="C2066" s="169" t="str">
        <f>CAD!$D$11</f>
        <v>ALUGUÉIS</v>
      </c>
      <c r="D2066" s="41">
        <v>0</v>
      </c>
      <c r="E2066" s="41">
        <v>0</v>
      </c>
      <c r="F2066" s="41">
        <v>0</v>
      </c>
      <c r="G2066" s="41">
        <v>0</v>
      </c>
      <c r="H2066" s="41">
        <v>0</v>
      </c>
      <c r="I2066" s="41">
        <v>0</v>
      </c>
      <c r="J2066" s="41">
        <v>0</v>
      </c>
      <c r="K2066" s="41">
        <v>0</v>
      </c>
      <c r="L2066" s="41">
        <v>0</v>
      </c>
      <c r="M2066" s="41">
        <v>0</v>
      </c>
      <c r="N2066" s="41">
        <v>0</v>
      </c>
      <c r="O2066" s="41">
        <v>0</v>
      </c>
      <c r="P2066" s="50">
        <f t="shared" si="146"/>
        <v>0</v>
      </c>
    </row>
    <row r="2067" spans="1:16" hidden="1" x14ac:dyDescent="0.25">
      <c r="A2067" s="306">
        <f>IF(B2067=1,A2061,"")</f>
        <v>2054</v>
      </c>
      <c r="B2067" s="43">
        <f t="shared" si="145"/>
        <v>1</v>
      </c>
      <c r="C2067" s="169" t="str">
        <f>CAD!$D$12</f>
        <v>VENDA DE IMÓVEIS</v>
      </c>
      <c r="D2067" s="41">
        <v>0</v>
      </c>
      <c r="E2067" s="41">
        <v>0</v>
      </c>
      <c r="F2067" s="41">
        <v>0</v>
      </c>
      <c r="G2067" s="41">
        <v>0</v>
      </c>
      <c r="H2067" s="41">
        <v>0</v>
      </c>
      <c r="I2067" s="41">
        <v>0</v>
      </c>
      <c r="J2067" s="41">
        <v>0</v>
      </c>
      <c r="K2067" s="41">
        <v>0</v>
      </c>
      <c r="L2067" s="41">
        <v>0</v>
      </c>
      <c r="M2067" s="41">
        <v>0</v>
      </c>
      <c r="N2067" s="41">
        <v>0</v>
      </c>
      <c r="O2067" s="41">
        <v>0</v>
      </c>
      <c r="P2067" s="50">
        <f t="shared" si="146"/>
        <v>0</v>
      </c>
    </row>
    <row r="2068" spans="1:16" hidden="1" x14ac:dyDescent="0.25">
      <c r="A2068" s="306">
        <f>IF(B2068=1,A2061,"")</f>
        <v>2054</v>
      </c>
      <c r="B2068" s="43">
        <f t="shared" si="145"/>
        <v>1</v>
      </c>
      <c r="C2068" s="169" t="str">
        <f>CAD!$D$13</f>
        <v>13º SALÁRIO</v>
      </c>
      <c r="D2068" s="41">
        <v>0</v>
      </c>
      <c r="E2068" s="41">
        <v>0</v>
      </c>
      <c r="F2068" s="41">
        <v>0</v>
      </c>
      <c r="G2068" s="41">
        <v>0</v>
      </c>
      <c r="H2068" s="41">
        <v>0</v>
      </c>
      <c r="I2068" s="41">
        <v>0</v>
      </c>
      <c r="J2068" s="41">
        <v>0</v>
      </c>
      <c r="K2068" s="41">
        <v>0</v>
      </c>
      <c r="L2068" s="41">
        <v>0</v>
      </c>
      <c r="M2068" s="41">
        <v>0</v>
      </c>
      <c r="N2068" s="41">
        <v>0</v>
      </c>
      <c r="O2068" s="41">
        <v>0</v>
      </c>
      <c r="P2068" s="50">
        <f t="shared" si="146"/>
        <v>0</v>
      </c>
    </row>
    <row r="2069" spans="1:16" hidden="1" x14ac:dyDescent="0.25">
      <c r="A2069" s="306">
        <f>IF(B2069=1,A2061,"")</f>
        <v>2054</v>
      </c>
      <c r="B2069" s="43">
        <f t="shared" si="145"/>
        <v>1</v>
      </c>
      <c r="C2069" s="169" t="str">
        <f>CAD!$D$14</f>
        <v>FÉRIAS</v>
      </c>
      <c r="D2069" s="41">
        <v>0</v>
      </c>
      <c r="E2069" s="41">
        <v>0</v>
      </c>
      <c r="F2069" s="41">
        <v>0</v>
      </c>
      <c r="G2069" s="41">
        <v>0</v>
      </c>
      <c r="H2069" s="41">
        <v>0</v>
      </c>
      <c r="I2069" s="41">
        <v>0</v>
      </c>
      <c r="J2069" s="41">
        <v>0</v>
      </c>
      <c r="K2069" s="41">
        <v>0</v>
      </c>
      <c r="L2069" s="41">
        <v>0</v>
      </c>
      <c r="M2069" s="41">
        <v>0</v>
      </c>
      <c r="N2069" s="41">
        <v>0</v>
      </c>
      <c r="O2069" s="41">
        <v>0</v>
      </c>
      <c r="P2069" s="50">
        <f t="shared" si="146"/>
        <v>0</v>
      </c>
    </row>
    <row r="2070" spans="1:16" hidden="1" x14ac:dyDescent="0.25">
      <c r="A2070" s="306">
        <f>IF(B2070=1,A2061,"")</f>
        <v>2054</v>
      </c>
      <c r="B2070" s="43">
        <f t="shared" si="145"/>
        <v>1</v>
      </c>
      <c r="C2070" s="169" t="str">
        <f>CAD!$D$15</f>
        <v>RENDIMENTOS</v>
      </c>
      <c r="D2070" s="41">
        <v>0</v>
      </c>
      <c r="E2070" s="41">
        <v>0</v>
      </c>
      <c r="F2070" s="41">
        <v>0</v>
      </c>
      <c r="G2070" s="41">
        <v>0</v>
      </c>
      <c r="H2070" s="41">
        <v>0</v>
      </c>
      <c r="I2070" s="41">
        <v>0</v>
      </c>
      <c r="J2070" s="41">
        <v>0</v>
      </c>
      <c r="K2070" s="41">
        <v>0</v>
      </c>
      <c r="L2070" s="41">
        <v>0</v>
      </c>
      <c r="M2070" s="41">
        <v>0</v>
      </c>
      <c r="N2070" s="41">
        <v>0</v>
      </c>
      <c r="O2070" s="41">
        <v>0</v>
      </c>
      <c r="P2070" s="50">
        <f t="shared" si="146"/>
        <v>0</v>
      </c>
    </row>
    <row r="2071" spans="1:16" hidden="1" x14ac:dyDescent="0.25">
      <c r="A2071" s="306" t="str">
        <f>IF(B2071=1,A2061,"")</f>
        <v/>
      </c>
      <c r="B2071" s="43" t="str">
        <f t="shared" si="145"/>
        <v/>
      </c>
      <c r="C2071" s="169">
        <f>CAD!$D$16</f>
        <v>0</v>
      </c>
      <c r="D2071" s="41">
        <v>0</v>
      </c>
      <c r="E2071" s="41">
        <v>0</v>
      </c>
      <c r="F2071" s="41">
        <v>0</v>
      </c>
      <c r="G2071" s="41">
        <v>0</v>
      </c>
      <c r="H2071" s="41">
        <v>0</v>
      </c>
      <c r="I2071" s="41">
        <v>0</v>
      </c>
      <c r="J2071" s="41">
        <v>0</v>
      </c>
      <c r="K2071" s="41">
        <v>0</v>
      </c>
      <c r="L2071" s="41">
        <v>0</v>
      </c>
      <c r="M2071" s="41">
        <v>0</v>
      </c>
      <c r="N2071" s="41">
        <v>0</v>
      </c>
      <c r="O2071" s="41">
        <v>0</v>
      </c>
      <c r="P2071" s="50">
        <f t="shared" si="146"/>
        <v>0</v>
      </c>
    </row>
    <row r="2072" spans="1:16" hidden="1" x14ac:dyDescent="0.25">
      <c r="A2072" s="306" t="str">
        <f>IF(B2072=1,A2061,"")</f>
        <v/>
      </c>
      <c r="B2072" s="43" t="str">
        <f t="shared" si="145"/>
        <v/>
      </c>
      <c r="C2072" s="169">
        <f>CAD!$D$17</f>
        <v>0</v>
      </c>
      <c r="D2072" s="41">
        <v>0</v>
      </c>
      <c r="E2072" s="41">
        <v>0</v>
      </c>
      <c r="F2072" s="41">
        <v>0</v>
      </c>
      <c r="G2072" s="41">
        <v>0</v>
      </c>
      <c r="H2072" s="41">
        <v>0</v>
      </c>
      <c r="I2072" s="41">
        <v>0</v>
      </c>
      <c r="J2072" s="41">
        <v>0</v>
      </c>
      <c r="K2072" s="41">
        <v>0</v>
      </c>
      <c r="L2072" s="41">
        <v>0</v>
      </c>
      <c r="M2072" s="41">
        <v>0</v>
      </c>
      <c r="N2072" s="41">
        <v>0</v>
      </c>
      <c r="O2072" s="41">
        <v>0</v>
      </c>
      <c r="P2072" s="50">
        <f t="shared" si="146"/>
        <v>0</v>
      </c>
    </row>
    <row r="2073" spans="1:16" hidden="1" x14ac:dyDescent="0.25">
      <c r="A2073" s="306" t="str">
        <f>IF(B2073=1,A2061,"")</f>
        <v/>
      </c>
      <c r="B2073" s="43" t="str">
        <f t="shared" si="145"/>
        <v/>
      </c>
      <c r="C2073" s="169">
        <f>CAD!$D$18</f>
        <v>0</v>
      </c>
      <c r="D2073" s="41">
        <v>0</v>
      </c>
      <c r="E2073" s="41">
        <v>0</v>
      </c>
      <c r="F2073" s="41">
        <v>0</v>
      </c>
      <c r="G2073" s="41">
        <v>0</v>
      </c>
      <c r="H2073" s="41">
        <v>0</v>
      </c>
      <c r="I2073" s="41">
        <v>0</v>
      </c>
      <c r="J2073" s="41">
        <v>0</v>
      </c>
      <c r="K2073" s="41">
        <v>0</v>
      </c>
      <c r="L2073" s="41">
        <v>0</v>
      </c>
      <c r="M2073" s="41">
        <v>0</v>
      </c>
      <c r="N2073" s="41">
        <v>0</v>
      </c>
      <c r="O2073" s="41">
        <v>0</v>
      </c>
      <c r="P2073" s="50">
        <f t="shared" si="146"/>
        <v>0</v>
      </c>
    </row>
    <row r="2074" spans="1:16" hidden="1" x14ac:dyDescent="0.25">
      <c r="A2074" s="306" t="str">
        <f>IF(B2074=1,A2061,"")</f>
        <v/>
      </c>
      <c r="B2074" s="43" t="str">
        <f t="shared" si="145"/>
        <v/>
      </c>
      <c r="C2074" s="169">
        <f>CAD!$D$19</f>
        <v>0</v>
      </c>
      <c r="D2074" s="41">
        <v>0</v>
      </c>
      <c r="E2074" s="41">
        <v>0</v>
      </c>
      <c r="F2074" s="41">
        <v>0</v>
      </c>
      <c r="G2074" s="41">
        <v>0</v>
      </c>
      <c r="H2074" s="41">
        <v>0</v>
      </c>
      <c r="I2074" s="41">
        <v>0</v>
      </c>
      <c r="J2074" s="41">
        <v>0</v>
      </c>
      <c r="K2074" s="41">
        <v>0</v>
      </c>
      <c r="L2074" s="41">
        <v>0</v>
      </c>
      <c r="M2074" s="41">
        <v>0</v>
      </c>
      <c r="N2074" s="41">
        <v>0</v>
      </c>
      <c r="O2074" s="41">
        <v>0</v>
      </c>
      <c r="P2074" s="50">
        <f t="shared" si="146"/>
        <v>0</v>
      </c>
    </row>
    <row r="2075" spans="1:16" hidden="1" x14ac:dyDescent="0.25">
      <c r="A2075" s="306" t="str">
        <f>IF(B2075=1,A2061,"")</f>
        <v/>
      </c>
      <c r="B2075" s="43" t="str">
        <f t="shared" si="145"/>
        <v/>
      </c>
      <c r="C2075" s="169">
        <f>CAD!$D$20</f>
        <v>0</v>
      </c>
      <c r="D2075" s="41">
        <v>0</v>
      </c>
      <c r="E2075" s="41">
        <v>0</v>
      </c>
      <c r="F2075" s="41">
        <v>0</v>
      </c>
      <c r="G2075" s="41">
        <v>0</v>
      </c>
      <c r="H2075" s="41">
        <v>0</v>
      </c>
      <c r="I2075" s="41">
        <v>0</v>
      </c>
      <c r="J2075" s="41">
        <v>0</v>
      </c>
      <c r="K2075" s="41">
        <v>0</v>
      </c>
      <c r="L2075" s="41">
        <v>0</v>
      </c>
      <c r="M2075" s="41">
        <v>0</v>
      </c>
      <c r="N2075" s="41">
        <v>0</v>
      </c>
      <c r="O2075" s="41">
        <v>0</v>
      </c>
      <c r="P2075" s="50">
        <f t="shared" si="146"/>
        <v>0</v>
      </c>
    </row>
    <row r="2076" spans="1:16" hidden="1" x14ac:dyDescent="0.25">
      <c r="A2076" s="306" t="str">
        <f>IF(B2076=1,A2061,"")</f>
        <v/>
      </c>
      <c r="B2076" s="43" t="str">
        <f t="shared" si="145"/>
        <v/>
      </c>
      <c r="C2076" s="169">
        <f>CAD!$D$21</f>
        <v>0</v>
      </c>
      <c r="D2076" s="41">
        <v>0</v>
      </c>
      <c r="E2076" s="41">
        <v>0</v>
      </c>
      <c r="F2076" s="41">
        <v>0</v>
      </c>
      <c r="G2076" s="41">
        <v>0</v>
      </c>
      <c r="H2076" s="41">
        <v>0</v>
      </c>
      <c r="I2076" s="41">
        <v>0</v>
      </c>
      <c r="J2076" s="41">
        <v>0</v>
      </c>
      <c r="K2076" s="41">
        <v>0</v>
      </c>
      <c r="L2076" s="41">
        <v>0</v>
      </c>
      <c r="M2076" s="41">
        <v>0</v>
      </c>
      <c r="N2076" s="41">
        <v>0</v>
      </c>
      <c r="O2076" s="41">
        <v>0</v>
      </c>
      <c r="P2076" s="50">
        <f t="shared" si="146"/>
        <v>0</v>
      </c>
    </row>
    <row r="2077" spans="1:16" hidden="1" x14ac:dyDescent="0.25">
      <c r="A2077" s="306" t="str">
        <f>IF(B2077=1,A2061,"")</f>
        <v/>
      </c>
      <c r="B2077" s="43" t="str">
        <f t="shared" si="145"/>
        <v/>
      </c>
      <c r="C2077" s="169">
        <f>CAD!$D$22</f>
        <v>0</v>
      </c>
      <c r="D2077" s="41">
        <v>0</v>
      </c>
      <c r="E2077" s="41">
        <v>0</v>
      </c>
      <c r="F2077" s="41">
        <v>0</v>
      </c>
      <c r="G2077" s="41">
        <v>0</v>
      </c>
      <c r="H2077" s="41">
        <v>0</v>
      </c>
      <c r="I2077" s="41">
        <v>0</v>
      </c>
      <c r="J2077" s="41">
        <v>0</v>
      </c>
      <c r="K2077" s="41">
        <v>0</v>
      </c>
      <c r="L2077" s="41">
        <v>0</v>
      </c>
      <c r="M2077" s="41">
        <v>0</v>
      </c>
      <c r="N2077" s="41">
        <v>0</v>
      </c>
      <c r="O2077" s="41">
        <v>0</v>
      </c>
      <c r="P2077" s="50">
        <f t="shared" si="146"/>
        <v>0</v>
      </c>
    </row>
    <row r="2078" spans="1:16" hidden="1" x14ac:dyDescent="0.25">
      <c r="A2078" s="306" t="str">
        <f>IF(B2078=1,A2061,"")</f>
        <v/>
      </c>
      <c r="B2078" s="43" t="str">
        <f t="shared" si="145"/>
        <v/>
      </c>
      <c r="C2078" s="169">
        <f>CAD!$D$23</f>
        <v>0</v>
      </c>
      <c r="D2078" s="41">
        <v>0</v>
      </c>
      <c r="E2078" s="41">
        <v>0</v>
      </c>
      <c r="F2078" s="41">
        <v>0</v>
      </c>
      <c r="G2078" s="41">
        <v>0</v>
      </c>
      <c r="H2078" s="41">
        <v>0</v>
      </c>
      <c r="I2078" s="41">
        <v>0</v>
      </c>
      <c r="J2078" s="41">
        <v>0</v>
      </c>
      <c r="K2078" s="41">
        <v>0</v>
      </c>
      <c r="L2078" s="41">
        <v>0</v>
      </c>
      <c r="M2078" s="41">
        <v>0</v>
      </c>
      <c r="N2078" s="41">
        <v>0</v>
      </c>
      <c r="O2078" s="41">
        <v>0</v>
      </c>
      <c r="P2078" s="50">
        <f t="shared" si="146"/>
        <v>0</v>
      </c>
    </row>
    <row r="2079" spans="1:16" hidden="1" x14ac:dyDescent="0.25">
      <c r="A2079" s="306" t="str">
        <f>IF(B2079=1,A2061,"")</f>
        <v/>
      </c>
      <c r="B2079" s="43" t="str">
        <f t="shared" si="145"/>
        <v/>
      </c>
      <c r="C2079" s="169">
        <f>CAD!$D$24</f>
        <v>0</v>
      </c>
      <c r="D2079" s="41">
        <v>0</v>
      </c>
      <c r="E2079" s="41">
        <v>0</v>
      </c>
      <c r="F2079" s="41">
        <v>0</v>
      </c>
      <c r="G2079" s="41">
        <v>0</v>
      </c>
      <c r="H2079" s="41">
        <v>0</v>
      </c>
      <c r="I2079" s="41">
        <v>0</v>
      </c>
      <c r="J2079" s="41">
        <v>0</v>
      </c>
      <c r="K2079" s="41">
        <v>0</v>
      </c>
      <c r="L2079" s="41">
        <v>0</v>
      </c>
      <c r="M2079" s="41">
        <v>0</v>
      </c>
      <c r="N2079" s="41">
        <v>0</v>
      </c>
      <c r="O2079" s="41">
        <v>0</v>
      </c>
      <c r="P2079" s="50">
        <f t="shared" si="146"/>
        <v>0</v>
      </c>
    </row>
    <row r="2080" spans="1:16" hidden="1" x14ac:dyDescent="0.25">
      <c r="A2080" s="306" t="str">
        <f>IF(B2080=1,A2061,"")</f>
        <v/>
      </c>
      <c r="B2080" s="43" t="str">
        <f t="shared" si="145"/>
        <v/>
      </c>
      <c r="C2080" s="169">
        <f>CAD!$D$25</f>
        <v>0</v>
      </c>
      <c r="D2080" s="41">
        <v>0</v>
      </c>
      <c r="E2080" s="41">
        <v>0</v>
      </c>
      <c r="F2080" s="41">
        <v>0</v>
      </c>
      <c r="G2080" s="41">
        <v>0</v>
      </c>
      <c r="H2080" s="41">
        <v>0</v>
      </c>
      <c r="I2080" s="41">
        <v>0</v>
      </c>
      <c r="J2080" s="41">
        <v>0</v>
      </c>
      <c r="K2080" s="41">
        <v>0</v>
      </c>
      <c r="L2080" s="41">
        <v>0</v>
      </c>
      <c r="M2080" s="41">
        <v>0</v>
      </c>
      <c r="N2080" s="41">
        <v>0</v>
      </c>
      <c r="O2080" s="41">
        <v>0</v>
      </c>
      <c r="P2080" s="50">
        <f t="shared" si="146"/>
        <v>0</v>
      </c>
    </row>
    <row r="2081" spans="1:16" hidden="1" x14ac:dyDescent="0.25">
      <c r="A2081" s="306" t="str">
        <f>IF(B2081=1,A2061,"")</f>
        <v/>
      </c>
      <c r="B2081" s="43" t="str">
        <f t="shared" si="145"/>
        <v/>
      </c>
      <c r="C2081" s="169">
        <f>CAD!$D$26</f>
        <v>0</v>
      </c>
      <c r="D2081" s="41">
        <v>0</v>
      </c>
      <c r="E2081" s="41">
        <v>0</v>
      </c>
      <c r="F2081" s="41">
        <v>0</v>
      </c>
      <c r="G2081" s="41">
        <v>0</v>
      </c>
      <c r="H2081" s="41">
        <v>0</v>
      </c>
      <c r="I2081" s="41">
        <v>0</v>
      </c>
      <c r="J2081" s="41">
        <v>0</v>
      </c>
      <c r="K2081" s="41">
        <v>0</v>
      </c>
      <c r="L2081" s="41">
        <v>0</v>
      </c>
      <c r="M2081" s="41">
        <v>0</v>
      </c>
      <c r="N2081" s="41">
        <v>0</v>
      </c>
      <c r="O2081" s="41">
        <v>0</v>
      </c>
      <c r="P2081" s="50">
        <f t="shared" si="146"/>
        <v>0</v>
      </c>
    </row>
    <row r="2082" spans="1:16" hidden="1" x14ac:dyDescent="0.25">
      <c r="A2082" s="306" t="str">
        <f>IF(B2082=1,A2061,"")</f>
        <v/>
      </c>
      <c r="B2082" s="43" t="str">
        <f t="shared" si="145"/>
        <v/>
      </c>
      <c r="C2082" s="169">
        <f>CAD!$D$27</f>
        <v>0</v>
      </c>
      <c r="D2082" s="41">
        <v>0</v>
      </c>
      <c r="E2082" s="41">
        <v>0</v>
      </c>
      <c r="F2082" s="41">
        <v>0</v>
      </c>
      <c r="G2082" s="41">
        <v>0</v>
      </c>
      <c r="H2082" s="41">
        <v>0</v>
      </c>
      <c r="I2082" s="41">
        <v>0</v>
      </c>
      <c r="J2082" s="41">
        <v>0</v>
      </c>
      <c r="K2082" s="41">
        <v>0</v>
      </c>
      <c r="L2082" s="41">
        <v>0</v>
      </c>
      <c r="M2082" s="41">
        <v>0</v>
      </c>
      <c r="N2082" s="41">
        <v>0</v>
      </c>
      <c r="O2082" s="41">
        <v>0</v>
      </c>
      <c r="P2082" s="50">
        <f t="shared" si="146"/>
        <v>0</v>
      </c>
    </row>
    <row r="2083" spans="1:16" hidden="1" x14ac:dyDescent="0.25">
      <c r="A2083" s="306" t="str">
        <f>IF(B2083=1,A2061,"")</f>
        <v/>
      </c>
      <c r="B2083" s="43" t="str">
        <f t="shared" si="145"/>
        <v/>
      </c>
      <c r="C2083" s="169">
        <f>CAD!$D$28</f>
        <v>0</v>
      </c>
      <c r="D2083" s="41">
        <v>0</v>
      </c>
      <c r="E2083" s="41">
        <v>0</v>
      </c>
      <c r="F2083" s="41">
        <v>0</v>
      </c>
      <c r="G2083" s="41">
        <v>0</v>
      </c>
      <c r="H2083" s="41">
        <v>0</v>
      </c>
      <c r="I2083" s="41">
        <v>0</v>
      </c>
      <c r="J2083" s="41">
        <v>0</v>
      </c>
      <c r="K2083" s="41">
        <v>0</v>
      </c>
      <c r="L2083" s="41">
        <v>0</v>
      </c>
      <c r="M2083" s="41">
        <v>0</v>
      </c>
      <c r="N2083" s="41">
        <v>0</v>
      </c>
      <c r="O2083" s="41">
        <v>0</v>
      </c>
      <c r="P2083" s="50">
        <f t="shared" si="146"/>
        <v>0</v>
      </c>
    </row>
    <row r="2084" spans="1:16" hidden="1" x14ac:dyDescent="0.25">
      <c r="A2084" s="306" t="str">
        <f>IF(B2084=1,A2061,"")</f>
        <v/>
      </c>
      <c r="B2084" s="43" t="str">
        <f t="shared" si="145"/>
        <v/>
      </c>
      <c r="C2084" s="169">
        <f>CAD!$D$29</f>
        <v>0</v>
      </c>
      <c r="D2084" s="41">
        <v>0</v>
      </c>
      <c r="E2084" s="41">
        <v>0</v>
      </c>
      <c r="F2084" s="41">
        <v>0</v>
      </c>
      <c r="G2084" s="41">
        <v>0</v>
      </c>
      <c r="H2084" s="41">
        <v>0</v>
      </c>
      <c r="I2084" s="41">
        <v>0</v>
      </c>
      <c r="J2084" s="41">
        <v>0</v>
      </c>
      <c r="K2084" s="41">
        <v>0</v>
      </c>
      <c r="L2084" s="41">
        <v>0</v>
      </c>
      <c r="M2084" s="41">
        <v>0</v>
      </c>
      <c r="N2084" s="41">
        <v>0</v>
      </c>
      <c r="O2084" s="41">
        <v>0</v>
      </c>
      <c r="P2084" s="50">
        <f t="shared" si="146"/>
        <v>0</v>
      </c>
    </row>
    <row r="2085" spans="1:16" hidden="1" x14ac:dyDescent="0.25">
      <c r="A2085" s="306" t="str">
        <f>IF(B2085=1,A2061,"")</f>
        <v/>
      </c>
      <c r="B2085" s="43" t="str">
        <f t="shared" si="145"/>
        <v/>
      </c>
      <c r="C2085" s="169">
        <f>CAD!$D$30</f>
        <v>0</v>
      </c>
      <c r="D2085" s="41">
        <v>0</v>
      </c>
      <c r="E2085" s="41">
        <v>0</v>
      </c>
      <c r="F2085" s="41">
        <v>0</v>
      </c>
      <c r="G2085" s="41">
        <v>0</v>
      </c>
      <c r="H2085" s="41">
        <v>0</v>
      </c>
      <c r="I2085" s="41">
        <v>0</v>
      </c>
      <c r="J2085" s="41">
        <v>0</v>
      </c>
      <c r="K2085" s="41">
        <v>0</v>
      </c>
      <c r="L2085" s="41">
        <v>0</v>
      </c>
      <c r="M2085" s="41">
        <v>0</v>
      </c>
      <c r="N2085" s="41">
        <v>0</v>
      </c>
      <c r="O2085" s="41">
        <v>0</v>
      </c>
      <c r="P2085" s="50">
        <f t="shared" si="146"/>
        <v>0</v>
      </c>
    </row>
    <row r="2086" spans="1:16" hidden="1" x14ac:dyDescent="0.25">
      <c r="A2086" s="306" t="str">
        <f>IF(B2086=1,A2061,"")</f>
        <v/>
      </c>
      <c r="B2086" s="43" t="str">
        <f t="shared" si="145"/>
        <v/>
      </c>
      <c r="C2086" s="169">
        <f>CAD!$D$31</f>
        <v>0</v>
      </c>
      <c r="D2086" s="41">
        <v>0</v>
      </c>
      <c r="E2086" s="41">
        <v>0</v>
      </c>
      <c r="F2086" s="41">
        <v>0</v>
      </c>
      <c r="G2086" s="41">
        <v>0</v>
      </c>
      <c r="H2086" s="41">
        <v>0</v>
      </c>
      <c r="I2086" s="41">
        <v>0</v>
      </c>
      <c r="J2086" s="41">
        <v>0</v>
      </c>
      <c r="K2086" s="41">
        <v>0</v>
      </c>
      <c r="L2086" s="41">
        <v>0</v>
      </c>
      <c r="M2086" s="41">
        <v>0</v>
      </c>
      <c r="N2086" s="41">
        <v>0</v>
      </c>
      <c r="O2086" s="41">
        <v>0</v>
      </c>
      <c r="P2086" s="50">
        <f t="shared" si="146"/>
        <v>0</v>
      </c>
    </row>
    <row r="2087" spans="1:16" hidden="1" x14ac:dyDescent="0.25">
      <c r="A2087" s="306" t="str">
        <f>IF(B2087=1,A2061,"")</f>
        <v/>
      </c>
      <c r="B2087" s="43" t="str">
        <f t="shared" si="145"/>
        <v/>
      </c>
      <c r="C2087" s="169">
        <f>CAD!$F$7</f>
        <v>0</v>
      </c>
      <c r="D2087" s="41">
        <v>0</v>
      </c>
      <c r="E2087" s="41">
        <v>0</v>
      </c>
      <c r="F2087" s="41">
        <v>0</v>
      </c>
      <c r="G2087" s="41">
        <v>0</v>
      </c>
      <c r="H2087" s="41">
        <v>0</v>
      </c>
      <c r="I2087" s="41">
        <v>0</v>
      </c>
      <c r="J2087" s="41">
        <v>0</v>
      </c>
      <c r="K2087" s="41">
        <v>0</v>
      </c>
      <c r="L2087" s="41">
        <v>0</v>
      </c>
      <c r="M2087" s="41">
        <v>0</v>
      </c>
      <c r="N2087" s="41">
        <v>0</v>
      </c>
      <c r="O2087" s="41">
        <v>0</v>
      </c>
      <c r="P2087" s="50">
        <f t="shared" si="146"/>
        <v>0</v>
      </c>
    </row>
    <row r="2088" spans="1:16" hidden="1" x14ac:dyDescent="0.25">
      <c r="A2088" s="306" t="str">
        <f>IF(B2088=1,A2061,"")</f>
        <v/>
      </c>
      <c r="B2088" s="43" t="str">
        <f t="shared" si="145"/>
        <v/>
      </c>
      <c r="C2088" s="169">
        <f>CAD!$F$8</f>
        <v>0</v>
      </c>
      <c r="D2088" s="41">
        <v>0</v>
      </c>
      <c r="E2088" s="41">
        <v>0</v>
      </c>
      <c r="F2088" s="41">
        <v>0</v>
      </c>
      <c r="G2088" s="41">
        <v>0</v>
      </c>
      <c r="H2088" s="41">
        <v>0</v>
      </c>
      <c r="I2088" s="41">
        <v>0</v>
      </c>
      <c r="J2088" s="41">
        <v>0</v>
      </c>
      <c r="K2088" s="41">
        <v>0</v>
      </c>
      <c r="L2088" s="41">
        <v>0</v>
      </c>
      <c r="M2088" s="41">
        <v>0</v>
      </c>
      <c r="N2088" s="41">
        <v>0</v>
      </c>
      <c r="O2088" s="41">
        <v>0</v>
      </c>
      <c r="P2088" s="50">
        <f t="shared" si="146"/>
        <v>0</v>
      </c>
    </row>
    <row r="2089" spans="1:16" hidden="1" x14ac:dyDescent="0.25">
      <c r="A2089" s="306" t="str">
        <f>IF(B2089=1,A2061,"")</f>
        <v/>
      </c>
      <c r="B2089" s="43" t="str">
        <f t="shared" si="145"/>
        <v/>
      </c>
      <c r="C2089" s="169">
        <f>CAD!$F$9</f>
        <v>0</v>
      </c>
      <c r="D2089" s="41">
        <v>0</v>
      </c>
      <c r="E2089" s="41">
        <v>0</v>
      </c>
      <c r="F2089" s="41">
        <v>0</v>
      </c>
      <c r="G2089" s="41">
        <v>0</v>
      </c>
      <c r="H2089" s="41">
        <v>0</v>
      </c>
      <c r="I2089" s="41">
        <v>0</v>
      </c>
      <c r="J2089" s="41">
        <v>0</v>
      </c>
      <c r="K2089" s="41">
        <v>0</v>
      </c>
      <c r="L2089" s="41">
        <v>0</v>
      </c>
      <c r="M2089" s="41">
        <v>0</v>
      </c>
      <c r="N2089" s="41">
        <v>0</v>
      </c>
      <c r="O2089" s="41">
        <v>0</v>
      </c>
      <c r="P2089" s="50">
        <f t="shared" si="146"/>
        <v>0</v>
      </c>
    </row>
    <row r="2090" spans="1:16" hidden="1" x14ac:dyDescent="0.25">
      <c r="A2090" s="306" t="str">
        <f>IF(B2090=1,A2061,"")</f>
        <v/>
      </c>
      <c r="B2090" s="43" t="str">
        <f t="shared" si="145"/>
        <v/>
      </c>
      <c r="C2090" s="169">
        <f>CAD!$F$10</f>
        <v>0</v>
      </c>
      <c r="D2090" s="41">
        <v>0</v>
      </c>
      <c r="E2090" s="41">
        <v>0</v>
      </c>
      <c r="F2090" s="41">
        <v>0</v>
      </c>
      <c r="G2090" s="41">
        <v>0</v>
      </c>
      <c r="H2090" s="41">
        <v>0</v>
      </c>
      <c r="I2090" s="41">
        <v>0</v>
      </c>
      <c r="J2090" s="41">
        <v>0</v>
      </c>
      <c r="K2090" s="41">
        <v>0</v>
      </c>
      <c r="L2090" s="41">
        <v>0</v>
      </c>
      <c r="M2090" s="41">
        <v>0</v>
      </c>
      <c r="N2090" s="41">
        <v>0</v>
      </c>
      <c r="O2090" s="41">
        <v>0</v>
      </c>
      <c r="P2090" s="50">
        <f t="shared" si="146"/>
        <v>0</v>
      </c>
    </row>
    <row r="2091" spans="1:16" hidden="1" x14ac:dyDescent="0.25">
      <c r="A2091" s="306" t="str">
        <f>IF(B2091=1,A2061,"")</f>
        <v/>
      </c>
      <c r="B2091" s="43" t="str">
        <f t="shared" si="145"/>
        <v/>
      </c>
      <c r="C2091" s="169">
        <f>CAD!$F$11</f>
        <v>0</v>
      </c>
      <c r="D2091" s="41">
        <v>0</v>
      </c>
      <c r="E2091" s="41">
        <v>0</v>
      </c>
      <c r="F2091" s="41">
        <v>0</v>
      </c>
      <c r="G2091" s="41">
        <v>0</v>
      </c>
      <c r="H2091" s="41">
        <v>0</v>
      </c>
      <c r="I2091" s="41">
        <v>0</v>
      </c>
      <c r="J2091" s="41">
        <v>0</v>
      </c>
      <c r="K2091" s="41">
        <v>0</v>
      </c>
      <c r="L2091" s="41">
        <v>0</v>
      </c>
      <c r="M2091" s="41">
        <v>0</v>
      </c>
      <c r="N2091" s="41">
        <v>0</v>
      </c>
      <c r="O2091" s="41">
        <v>0</v>
      </c>
      <c r="P2091" s="50">
        <f t="shared" si="146"/>
        <v>0</v>
      </c>
    </row>
    <row r="2092" spans="1:16" hidden="1" x14ac:dyDescent="0.25">
      <c r="A2092" s="306" t="str">
        <f>IF(B2092=1,A2061,"")</f>
        <v/>
      </c>
      <c r="B2092" s="43" t="str">
        <f t="shared" si="145"/>
        <v/>
      </c>
      <c r="C2092" s="169">
        <f>CAD!$F$12</f>
        <v>0</v>
      </c>
      <c r="D2092" s="41">
        <v>0</v>
      </c>
      <c r="E2092" s="41">
        <v>0</v>
      </c>
      <c r="F2092" s="41">
        <v>0</v>
      </c>
      <c r="G2092" s="41">
        <v>0</v>
      </c>
      <c r="H2092" s="41">
        <v>0</v>
      </c>
      <c r="I2092" s="41">
        <v>0</v>
      </c>
      <c r="J2092" s="41">
        <v>0</v>
      </c>
      <c r="K2092" s="41">
        <v>0</v>
      </c>
      <c r="L2092" s="41">
        <v>0</v>
      </c>
      <c r="M2092" s="41">
        <v>0</v>
      </c>
      <c r="N2092" s="41">
        <v>0</v>
      </c>
      <c r="O2092" s="41">
        <v>0</v>
      </c>
      <c r="P2092" s="50">
        <f t="shared" si="146"/>
        <v>0</v>
      </c>
    </row>
    <row r="2093" spans="1:16" hidden="1" x14ac:dyDescent="0.25">
      <c r="A2093" s="306" t="str">
        <f>IF(B2093=1,A2061,"")</f>
        <v/>
      </c>
      <c r="B2093" s="43" t="str">
        <f t="shared" si="145"/>
        <v/>
      </c>
      <c r="C2093" s="169">
        <f>CAD!$F$13</f>
        <v>0</v>
      </c>
      <c r="D2093" s="41">
        <v>0</v>
      </c>
      <c r="E2093" s="41">
        <v>0</v>
      </c>
      <c r="F2093" s="41">
        <v>0</v>
      </c>
      <c r="G2093" s="41">
        <v>0</v>
      </c>
      <c r="H2093" s="41">
        <v>0</v>
      </c>
      <c r="I2093" s="41">
        <v>0</v>
      </c>
      <c r="J2093" s="41">
        <v>0</v>
      </c>
      <c r="K2093" s="41">
        <v>0</v>
      </c>
      <c r="L2093" s="41">
        <v>0</v>
      </c>
      <c r="M2093" s="41">
        <v>0</v>
      </c>
      <c r="N2093" s="41">
        <v>0</v>
      </c>
      <c r="O2093" s="41">
        <v>0</v>
      </c>
      <c r="P2093" s="50">
        <f t="shared" si="146"/>
        <v>0</v>
      </c>
    </row>
    <row r="2094" spans="1:16" hidden="1" x14ac:dyDescent="0.25">
      <c r="A2094" s="306" t="str">
        <f>IF(B2094=1,A2061,"")</f>
        <v/>
      </c>
      <c r="B2094" s="43" t="str">
        <f t="shared" si="145"/>
        <v/>
      </c>
      <c r="C2094" s="169">
        <f>CAD!$F$14</f>
        <v>0</v>
      </c>
      <c r="D2094" s="41">
        <v>0</v>
      </c>
      <c r="E2094" s="41">
        <v>0</v>
      </c>
      <c r="F2094" s="41">
        <v>0</v>
      </c>
      <c r="G2094" s="41">
        <v>0</v>
      </c>
      <c r="H2094" s="41">
        <v>0</v>
      </c>
      <c r="I2094" s="41">
        <v>0</v>
      </c>
      <c r="J2094" s="41">
        <v>0</v>
      </c>
      <c r="K2094" s="41">
        <v>0</v>
      </c>
      <c r="L2094" s="41">
        <v>0</v>
      </c>
      <c r="M2094" s="41">
        <v>0</v>
      </c>
      <c r="N2094" s="41">
        <v>0</v>
      </c>
      <c r="O2094" s="41">
        <v>0</v>
      </c>
      <c r="P2094" s="50">
        <f t="shared" si="146"/>
        <v>0</v>
      </c>
    </row>
    <row r="2095" spans="1:16" hidden="1" x14ac:dyDescent="0.25">
      <c r="A2095" s="306" t="str">
        <f>IF(B2095=1,A2061,"")</f>
        <v/>
      </c>
      <c r="B2095" s="43" t="str">
        <f t="shared" si="145"/>
        <v/>
      </c>
      <c r="C2095" s="169">
        <f>CAD!$F$15</f>
        <v>0</v>
      </c>
      <c r="D2095" s="41">
        <v>0</v>
      </c>
      <c r="E2095" s="41">
        <v>0</v>
      </c>
      <c r="F2095" s="41">
        <v>0</v>
      </c>
      <c r="G2095" s="41">
        <v>0</v>
      </c>
      <c r="H2095" s="41">
        <v>0</v>
      </c>
      <c r="I2095" s="41">
        <v>0</v>
      </c>
      <c r="J2095" s="41">
        <v>0</v>
      </c>
      <c r="K2095" s="41">
        <v>0</v>
      </c>
      <c r="L2095" s="41">
        <v>0</v>
      </c>
      <c r="M2095" s="41">
        <v>0</v>
      </c>
      <c r="N2095" s="41">
        <v>0</v>
      </c>
      <c r="O2095" s="41">
        <v>0</v>
      </c>
      <c r="P2095" s="50">
        <f t="shared" si="146"/>
        <v>0</v>
      </c>
    </row>
    <row r="2096" spans="1:16" hidden="1" x14ac:dyDescent="0.25">
      <c r="A2096" s="306" t="str">
        <f>IF(B2096=1,A2061,"")</f>
        <v/>
      </c>
      <c r="B2096" s="43" t="str">
        <f t="shared" si="145"/>
        <v/>
      </c>
      <c r="C2096" s="169">
        <f>CAD!$F$16</f>
        <v>0</v>
      </c>
      <c r="D2096" s="41">
        <v>0</v>
      </c>
      <c r="E2096" s="41">
        <v>0</v>
      </c>
      <c r="F2096" s="41">
        <v>0</v>
      </c>
      <c r="G2096" s="41">
        <v>0</v>
      </c>
      <c r="H2096" s="41">
        <v>0</v>
      </c>
      <c r="I2096" s="41">
        <v>0</v>
      </c>
      <c r="J2096" s="41">
        <v>0</v>
      </c>
      <c r="K2096" s="41">
        <v>0</v>
      </c>
      <c r="L2096" s="41">
        <v>0</v>
      </c>
      <c r="M2096" s="41">
        <v>0</v>
      </c>
      <c r="N2096" s="41">
        <v>0</v>
      </c>
      <c r="O2096" s="41">
        <v>0</v>
      </c>
      <c r="P2096" s="50">
        <f t="shared" si="146"/>
        <v>0</v>
      </c>
    </row>
    <row r="2097" spans="1:20" hidden="1" x14ac:dyDescent="0.25">
      <c r="A2097" s="306" t="str">
        <f>IF(B2097=1,A2061,"")</f>
        <v/>
      </c>
      <c r="B2097" s="43" t="str">
        <f t="shared" si="145"/>
        <v/>
      </c>
      <c r="C2097" s="169">
        <f>CAD!$F$17</f>
        <v>0</v>
      </c>
      <c r="D2097" s="41">
        <v>0</v>
      </c>
      <c r="E2097" s="41">
        <v>0</v>
      </c>
      <c r="F2097" s="41">
        <v>0</v>
      </c>
      <c r="G2097" s="41">
        <v>0</v>
      </c>
      <c r="H2097" s="41">
        <v>0</v>
      </c>
      <c r="I2097" s="41">
        <v>0</v>
      </c>
      <c r="J2097" s="41">
        <v>0</v>
      </c>
      <c r="K2097" s="41">
        <v>0</v>
      </c>
      <c r="L2097" s="41">
        <v>0</v>
      </c>
      <c r="M2097" s="41">
        <v>0</v>
      </c>
      <c r="N2097" s="41">
        <v>0</v>
      </c>
      <c r="O2097" s="41">
        <v>0</v>
      </c>
      <c r="P2097" s="50">
        <f t="shared" si="146"/>
        <v>0</v>
      </c>
    </row>
    <row r="2098" spans="1:20" hidden="1" x14ac:dyDescent="0.25">
      <c r="A2098" s="306" t="str">
        <f>IF(B2098=1,A2061,"")</f>
        <v/>
      </c>
      <c r="B2098" s="43" t="str">
        <f t="shared" si="145"/>
        <v/>
      </c>
      <c r="C2098" s="169">
        <f>CAD!$F$18</f>
        <v>0</v>
      </c>
      <c r="D2098" s="41">
        <v>0</v>
      </c>
      <c r="E2098" s="41">
        <v>0</v>
      </c>
      <c r="F2098" s="41">
        <v>0</v>
      </c>
      <c r="G2098" s="41">
        <v>0</v>
      </c>
      <c r="H2098" s="41">
        <v>0</v>
      </c>
      <c r="I2098" s="41">
        <v>0</v>
      </c>
      <c r="J2098" s="41">
        <v>0</v>
      </c>
      <c r="K2098" s="41">
        <v>0</v>
      </c>
      <c r="L2098" s="41">
        <v>0</v>
      </c>
      <c r="M2098" s="41">
        <v>0</v>
      </c>
      <c r="N2098" s="41">
        <v>0</v>
      </c>
      <c r="O2098" s="41">
        <v>0</v>
      </c>
      <c r="P2098" s="50">
        <f t="shared" si="146"/>
        <v>0</v>
      </c>
    </row>
    <row r="2099" spans="1:20" hidden="1" x14ac:dyDescent="0.25">
      <c r="A2099" s="306" t="str">
        <f>IF(B2099=1,A2061,"")</f>
        <v/>
      </c>
      <c r="B2099" s="43" t="str">
        <f t="shared" si="145"/>
        <v/>
      </c>
      <c r="C2099" s="169">
        <f>CAD!$F$19</f>
        <v>0</v>
      </c>
      <c r="D2099" s="41">
        <v>0</v>
      </c>
      <c r="E2099" s="41">
        <v>0</v>
      </c>
      <c r="F2099" s="41">
        <v>0</v>
      </c>
      <c r="G2099" s="41">
        <v>0</v>
      </c>
      <c r="H2099" s="41">
        <v>0</v>
      </c>
      <c r="I2099" s="41">
        <v>0</v>
      </c>
      <c r="J2099" s="41">
        <v>0</v>
      </c>
      <c r="K2099" s="41">
        <v>0</v>
      </c>
      <c r="L2099" s="41">
        <v>0</v>
      </c>
      <c r="M2099" s="41">
        <v>0</v>
      </c>
      <c r="N2099" s="41">
        <v>0</v>
      </c>
      <c r="O2099" s="41">
        <v>0</v>
      </c>
      <c r="P2099" s="50">
        <f t="shared" si="146"/>
        <v>0</v>
      </c>
    </row>
    <row r="2100" spans="1:20" hidden="1" x14ac:dyDescent="0.25">
      <c r="A2100" s="306" t="str">
        <f>IF(B2100=1,A2061,"")</f>
        <v/>
      </c>
      <c r="B2100" s="43" t="str">
        <f t="shared" si="145"/>
        <v/>
      </c>
      <c r="C2100" s="169">
        <f>CAD!$F$20</f>
        <v>0</v>
      </c>
      <c r="D2100" s="41">
        <v>0</v>
      </c>
      <c r="E2100" s="41">
        <v>0</v>
      </c>
      <c r="F2100" s="41">
        <v>0</v>
      </c>
      <c r="G2100" s="41">
        <v>0</v>
      </c>
      <c r="H2100" s="41">
        <v>0</v>
      </c>
      <c r="I2100" s="41">
        <v>0</v>
      </c>
      <c r="J2100" s="41">
        <v>0</v>
      </c>
      <c r="K2100" s="41">
        <v>0</v>
      </c>
      <c r="L2100" s="41">
        <v>0</v>
      </c>
      <c r="M2100" s="41">
        <v>0</v>
      </c>
      <c r="N2100" s="41">
        <v>0</v>
      </c>
      <c r="O2100" s="41">
        <v>0</v>
      </c>
      <c r="P2100" s="50">
        <f t="shared" si="146"/>
        <v>0</v>
      </c>
    </row>
    <row r="2101" spans="1:20" hidden="1" x14ac:dyDescent="0.25">
      <c r="A2101" s="306" t="str">
        <f>IF(B2101=1,A2061,"")</f>
        <v/>
      </c>
      <c r="B2101" s="43" t="str">
        <f t="shared" si="145"/>
        <v/>
      </c>
      <c r="C2101" s="169">
        <f>CAD!$F$21</f>
        <v>0</v>
      </c>
      <c r="D2101" s="41">
        <v>0</v>
      </c>
      <c r="E2101" s="41">
        <v>0</v>
      </c>
      <c r="F2101" s="41">
        <v>0</v>
      </c>
      <c r="G2101" s="41">
        <v>0</v>
      </c>
      <c r="H2101" s="41">
        <v>0</v>
      </c>
      <c r="I2101" s="41">
        <v>0</v>
      </c>
      <c r="J2101" s="41">
        <v>0</v>
      </c>
      <c r="K2101" s="41">
        <v>0</v>
      </c>
      <c r="L2101" s="41">
        <v>0</v>
      </c>
      <c r="M2101" s="41">
        <v>0</v>
      </c>
      <c r="N2101" s="41">
        <v>0</v>
      </c>
      <c r="O2101" s="41">
        <v>0</v>
      </c>
      <c r="P2101" s="50">
        <f t="shared" si="146"/>
        <v>0</v>
      </c>
    </row>
    <row r="2102" spans="1:20" hidden="1" x14ac:dyDescent="0.25">
      <c r="A2102" s="306" t="str">
        <f>IF(B2102=1,A2061,"")</f>
        <v/>
      </c>
      <c r="B2102" s="43" t="str">
        <f t="shared" si="145"/>
        <v/>
      </c>
      <c r="C2102" s="169">
        <f>CAD!$F$22</f>
        <v>0</v>
      </c>
      <c r="D2102" s="41">
        <v>0</v>
      </c>
      <c r="E2102" s="41">
        <v>0</v>
      </c>
      <c r="F2102" s="41">
        <v>0</v>
      </c>
      <c r="G2102" s="41">
        <v>0</v>
      </c>
      <c r="H2102" s="41">
        <v>0</v>
      </c>
      <c r="I2102" s="41">
        <v>0</v>
      </c>
      <c r="J2102" s="41">
        <v>0</v>
      </c>
      <c r="K2102" s="41">
        <v>0</v>
      </c>
      <c r="L2102" s="41">
        <v>0</v>
      </c>
      <c r="M2102" s="41">
        <v>0</v>
      </c>
      <c r="N2102" s="41">
        <v>0</v>
      </c>
      <c r="O2102" s="41">
        <v>0</v>
      </c>
      <c r="P2102" s="50">
        <f t="shared" si="146"/>
        <v>0</v>
      </c>
    </row>
    <row r="2103" spans="1:20" hidden="1" x14ac:dyDescent="0.25">
      <c r="A2103" s="306" t="str">
        <f>IF(B2103=1,A2061,"")</f>
        <v/>
      </c>
      <c r="B2103" s="43" t="str">
        <f t="shared" si="145"/>
        <v/>
      </c>
      <c r="C2103" s="169">
        <f>CAD!$F$23</f>
        <v>0</v>
      </c>
      <c r="D2103" s="41">
        <v>0</v>
      </c>
      <c r="E2103" s="41">
        <v>0</v>
      </c>
      <c r="F2103" s="41">
        <v>0</v>
      </c>
      <c r="G2103" s="41">
        <v>0</v>
      </c>
      <c r="H2103" s="41">
        <v>0</v>
      </c>
      <c r="I2103" s="41">
        <v>0</v>
      </c>
      <c r="J2103" s="41">
        <v>0</v>
      </c>
      <c r="K2103" s="41">
        <v>0</v>
      </c>
      <c r="L2103" s="41">
        <v>0</v>
      </c>
      <c r="M2103" s="41">
        <v>0</v>
      </c>
      <c r="N2103" s="41">
        <v>0</v>
      </c>
      <c r="O2103" s="41">
        <v>0</v>
      </c>
      <c r="P2103" s="50">
        <f t="shared" si="146"/>
        <v>0</v>
      </c>
    </row>
    <row r="2104" spans="1:20" hidden="1" x14ac:dyDescent="0.25">
      <c r="A2104" s="306" t="str">
        <f>IF(B2104=1,A2061,"")</f>
        <v/>
      </c>
      <c r="B2104" s="43" t="str">
        <f t="shared" si="145"/>
        <v/>
      </c>
      <c r="C2104" s="169">
        <f>CAD!$F$24</f>
        <v>0</v>
      </c>
      <c r="D2104" s="41">
        <v>0</v>
      </c>
      <c r="E2104" s="41">
        <v>0</v>
      </c>
      <c r="F2104" s="41">
        <v>0</v>
      </c>
      <c r="G2104" s="41">
        <v>0</v>
      </c>
      <c r="H2104" s="41">
        <v>0</v>
      </c>
      <c r="I2104" s="41">
        <v>0</v>
      </c>
      <c r="J2104" s="41">
        <v>0</v>
      </c>
      <c r="K2104" s="41">
        <v>0</v>
      </c>
      <c r="L2104" s="41">
        <v>0</v>
      </c>
      <c r="M2104" s="41">
        <v>0</v>
      </c>
      <c r="N2104" s="41">
        <v>0</v>
      </c>
      <c r="O2104" s="41">
        <v>0</v>
      </c>
      <c r="P2104" s="50">
        <f t="shared" si="146"/>
        <v>0</v>
      </c>
    </row>
    <row r="2105" spans="1:20" hidden="1" x14ac:dyDescent="0.25">
      <c r="A2105" s="306" t="str">
        <f>IF(B2105=1,A2061,"")</f>
        <v/>
      </c>
      <c r="B2105" s="43" t="str">
        <f t="shared" si="145"/>
        <v/>
      </c>
      <c r="C2105" s="169">
        <f>CAD!$F$25</f>
        <v>0</v>
      </c>
      <c r="D2105" s="41">
        <v>0</v>
      </c>
      <c r="E2105" s="41">
        <v>0</v>
      </c>
      <c r="F2105" s="41">
        <v>0</v>
      </c>
      <c r="G2105" s="41">
        <v>0</v>
      </c>
      <c r="H2105" s="41">
        <v>0</v>
      </c>
      <c r="I2105" s="41">
        <v>0</v>
      </c>
      <c r="J2105" s="41">
        <v>0</v>
      </c>
      <c r="K2105" s="41">
        <v>0</v>
      </c>
      <c r="L2105" s="41">
        <v>0</v>
      </c>
      <c r="M2105" s="41">
        <v>0</v>
      </c>
      <c r="N2105" s="41">
        <v>0</v>
      </c>
      <c r="O2105" s="41">
        <v>0</v>
      </c>
      <c r="P2105" s="50">
        <f t="shared" si="146"/>
        <v>0</v>
      </c>
    </row>
    <row r="2106" spans="1:20" hidden="1" x14ac:dyDescent="0.25">
      <c r="A2106" s="306" t="str">
        <f>IF(B2106=1,A2061,"")</f>
        <v/>
      </c>
      <c r="B2106" s="43" t="str">
        <f t="shared" si="145"/>
        <v/>
      </c>
      <c r="C2106" s="169">
        <f>CAD!$F$26</f>
        <v>0</v>
      </c>
      <c r="D2106" s="41">
        <v>0</v>
      </c>
      <c r="E2106" s="41">
        <v>0</v>
      </c>
      <c r="F2106" s="41">
        <v>0</v>
      </c>
      <c r="G2106" s="41">
        <v>0</v>
      </c>
      <c r="H2106" s="41">
        <v>0</v>
      </c>
      <c r="I2106" s="41">
        <v>0</v>
      </c>
      <c r="J2106" s="41">
        <v>0</v>
      </c>
      <c r="K2106" s="41">
        <v>0</v>
      </c>
      <c r="L2106" s="41">
        <v>0</v>
      </c>
      <c r="M2106" s="41">
        <v>0</v>
      </c>
      <c r="N2106" s="41">
        <v>0</v>
      </c>
      <c r="O2106" s="41">
        <v>0</v>
      </c>
      <c r="P2106" s="50">
        <f t="shared" si="146"/>
        <v>0</v>
      </c>
    </row>
    <row r="2107" spans="1:20" hidden="1" x14ac:dyDescent="0.25">
      <c r="A2107" s="306" t="str">
        <f>IF(B2107=1,A2061,"")</f>
        <v/>
      </c>
      <c r="B2107" s="43" t="str">
        <f t="shared" si="145"/>
        <v/>
      </c>
      <c r="C2107" s="169">
        <f>CAD!$F$27</f>
        <v>0</v>
      </c>
      <c r="D2107" s="41">
        <v>0</v>
      </c>
      <c r="E2107" s="41">
        <v>0</v>
      </c>
      <c r="F2107" s="41">
        <v>0</v>
      </c>
      <c r="G2107" s="41">
        <v>0</v>
      </c>
      <c r="H2107" s="41">
        <v>0</v>
      </c>
      <c r="I2107" s="41">
        <v>0</v>
      </c>
      <c r="J2107" s="41">
        <v>0</v>
      </c>
      <c r="K2107" s="41">
        <v>0</v>
      </c>
      <c r="L2107" s="41">
        <v>0</v>
      </c>
      <c r="M2107" s="41">
        <v>0</v>
      </c>
      <c r="N2107" s="41">
        <v>0</v>
      </c>
      <c r="O2107" s="41">
        <v>0</v>
      </c>
      <c r="P2107" s="50">
        <f t="shared" si="146"/>
        <v>0</v>
      </c>
    </row>
    <row r="2108" spans="1:20" hidden="1" x14ac:dyDescent="0.25">
      <c r="A2108" s="306" t="str">
        <f>IF(B2108=1,A2061,"")</f>
        <v/>
      </c>
      <c r="B2108" s="43" t="str">
        <f t="shared" si="145"/>
        <v/>
      </c>
      <c r="C2108" s="169">
        <f>CAD!$F$28</f>
        <v>0</v>
      </c>
      <c r="D2108" s="41">
        <v>0</v>
      </c>
      <c r="E2108" s="41">
        <v>0</v>
      </c>
      <c r="F2108" s="41">
        <v>0</v>
      </c>
      <c r="G2108" s="41">
        <v>0</v>
      </c>
      <c r="H2108" s="41">
        <v>0</v>
      </c>
      <c r="I2108" s="41">
        <v>0</v>
      </c>
      <c r="J2108" s="41">
        <v>0</v>
      </c>
      <c r="K2108" s="41">
        <v>0</v>
      </c>
      <c r="L2108" s="41">
        <v>0</v>
      </c>
      <c r="M2108" s="41">
        <v>0</v>
      </c>
      <c r="N2108" s="41">
        <v>0</v>
      </c>
      <c r="O2108" s="41">
        <v>0</v>
      </c>
      <c r="P2108" s="50">
        <f t="shared" si="146"/>
        <v>0</v>
      </c>
    </row>
    <row r="2109" spans="1:20" hidden="1" x14ac:dyDescent="0.25">
      <c r="A2109" s="306" t="str">
        <f>IF(B2109=1,A2061,"")</f>
        <v/>
      </c>
      <c r="B2109" s="43" t="str">
        <f t="shared" si="145"/>
        <v/>
      </c>
      <c r="C2109" s="169">
        <f>CAD!$F$29</f>
        <v>0</v>
      </c>
      <c r="D2109" s="41">
        <v>0</v>
      </c>
      <c r="E2109" s="41">
        <v>0</v>
      </c>
      <c r="F2109" s="41">
        <v>0</v>
      </c>
      <c r="G2109" s="41">
        <v>0</v>
      </c>
      <c r="H2109" s="41">
        <v>0</v>
      </c>
      <c r="I2109" s="41">
        <v>0</v>
      </c>
      <c r="J2109" s="41">
        <v>0</v>
      </c>
      <c r="K2109" s="41">
        <v>0</v>
      </c>
      <c r="L2109" s="41">
        <v>0</v>
      </c>
      <c r="M2109" s="41">
        <v>0</v>
      </c>
      <c r="N2109" s="41">
        <v>0</v>
      </c>
      <c r="O2109" s="41">
        <v>0</v>
      </c>
      <c r="P2109" s="50">
        <f t="shared" si="146"/>
        <v>0</v>
      </c>
    </row>
    <row r="2110" spans="1:20" hidden="1" x14ac:dyDescent="0.25">
      <c r="A2110" s="306" t="str">
        <f>IF(B2110=1,A2061,"")</f>
        <v/>
      </c>
      <c r="B2110" s="43" t="str">
        <f t="shared" si="145"/>
        <v/>
      </c>
      <c r="C2110" s="169">
        <f>CAD!$F$30</f>
        <v>0</v>
      </c>
      <c r="D2110" s="41">
        <v>0</v>
      </c>
      <c r="E2110" s="41">
        <v>0</v>
      </c>
      <c r="F2110" s="41">
        <v>0</v>
      </c>
      <c r="G2110" s="41">
        <v>0</v>
      </c>
      <c r="H2110" s="41">
        <v>0</v>
      </c>
      <c r="I2110" s="41">
        <v>0</v>
      </c>
      <c r="J2110" s="41">
        <v>0</v>
      </c>
      <c r="K2110" s="41">
        <v>0</v>
      </c>
      <c r="L2110" s="41">
        <v>0</v>
      </c>
      <c r="M2110" s="41">
        <v>0</v>
      </c>
      <c r="N2110" s="41">
        <v>0</v>
      </c>
      <c r="O2110" s="41">
        <v>0</v>
      </c>
      <c r="P2110" s="50">
        <f t="shared" si="146"/>
        <v>0</v>
      </c>
    </row>
    <row r="2111" spans="1:20" hidden="1" x14ac:dyDescent="0.25">
      <c r="A2111" s="306" t="str">
        <f>IF(B2111=1,A2061,"")</f>
        <v/>
      </c>
      <c r="B2111" s="43" t="str">
        <f t="shared" si="145"/>
        <v/>
      </c>
      <c r="C2111" s="169">
        <f>CAD!$F$31</f>
        <v>0</v>
      </c>
      <c r="D2111" s="41">
        <v>0</v>
      </c>
      <c r="E2111" s="41">
        <v>0</v>
      </c>
      <c r="F2111" s="41">
        <v>0</v>
      </c>
      <c r="G2111" s="41">
        <v>0</v>
      </c>
      <c r="H2111" s="41">
        <v>0</v>
      </c>
      <c r="I2111" s="41">
        <v>0</v>
      </c>
      <c r="J2111" s="41">
        <v>0</v>
      </c>
      <c r="K2111" s="41">
        <v>0</v>
      </c>
      <c r="L2111" s="41">
        <v>0</v>
      </c>
      <c r="M2111" s="41">
        <v>0</v>
      </c>
      <c r="N2111" s="41">
        <v>0</v>
      </c>
      <c r="O2111" s="41">
        <v>0</v>
      </c>
      <c r="P2111" s="50">
        <f t="shared" si="146"/>
        <v>0</v>
      </c>
      <c r="T2111" s="9"/>
    </row>
    <row r="2112" spans="1:20" hidden="1" x14ac:dyDescent="0.25">
      <c r="A2112" s="306">
        <f>A2061</f>
        <v>2054</v>
      </c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84"/>
    </row>
    <row r="2113" spans="1:16" ht="15.75" hidden="1" thickBot="1" x14ac:dyDescent="0.3">
      <c r="A2113" s="306">
        <f>A2061</f>
        <v>2054</v>
      </c>
      <c r="C2113" s="170" t="s">
        <v>208</v>
      </c>
      <c r="D2113" s="171">
        <f>PREV_D!D2027</f>
        <v>0</v>
      </c>
      <c r="E2113" s="171">
        <f>PREV_D!E2027</f>
        <v>0</v>
      </c>
      <c r="F2113" s="171">
        <f>PREV_D!F2027</f>
        <v>0</v>
      </c>
      <c r="G2113" s="171">
        <f>PREV_D!G2027</f>
        <v>0</v>
      </c>
      <c r="H2113" s="171">
        <f>PREV_D!H2027</f>
        <v>0</v>
      </c>
      <c r="I2113" s="171">
        <f>PREV_D!I2027</f>
        <v>0</v>
      </c>
      <c r="J2113" s="171">
        <f>PREV_D!J2027</f>
        <v>0</v>
      </c>
      <c r="K2113" s="171">
        <f>PREV_D!K2027</f>
        <v>0</v>
      </c>
      <c r="L2113" s="171">
        <f>PREV_D!L2027</f>
        <v>0</v>
      </c>
      <c r="M2113" s="171">
        <f>PREV_D!M2027</f>
        <v>0</v>
      </c>
      <c r="N2113" s="171">
        <f>PREV_D!N2027</f>
        <v>0</v>
      </c>
      <c r="O2113" s="171">
        <f>PREV_D!O2027</f>
        <v>0</v>
      </c>
      <c r="P2113" s="172">
        <f>SUM(D2113:O2113)</f>
        <v>0</v>
      </c>
    </row>
    <row r="2114" spans="1:16" hidden="1" x14ac:dyDescent="0.25">
      <c r="A2114" s="306">
        <f>A2061</f>
        <v>2054</v>
      </c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84"/>
    </row>
    <row r="2115" spans="1:16" hidden="1" x14ac:dyDescent="0.25">
      <c r="A2115" s="306">
        <f>A2061</f>
        <v>2054</v>
      </c>
      <c r="C2115" s="173" t="s">
        <v>209</v>
      </c>
      <c r="D2115" s="174">
        <f>D2061-D2113</f>
        <v>0</v>
      </c>
      <c r="E2115" s="174">
        <f t="shared" ref="E2115:P2115" si="147">E2061-E2113</f>
        <v>0</v>
      </c>
      <c r="F2115" s="174">
        <f t="shared" si="147"/>
        <v>0</v>
      </c>
      <c r="G2115" s="174">
        <f t="shared" si="147"/>
        <v>0</v>
      </c>
      <c r="H2115" s="174">
        <f t="shared" si="147"/>
        <v>0</v>
      </c>
      <c r="I2115" s="174">
        <f t="shared" si="147"/>
        <v>0</v>
      </c>
      <c r="J2115" s="174">
        <f t="shared" si="147"/>
        <v>0</v>
      </c>
      <c r="K2115" s="174">
        <f t="shared" si="147"/>
        <v>0</v>
      </c>
      <c r="L2115" s="174">
        <f t="shared" si="147"/>
        <v>0</v>
      </c>
      <c r="M2115" s="174">
        <f t="shared" si="147"/>
        <v>0</v>
      </c>
      <c r="N2115" s="174">
        <f t="shared" si="147"/>
        <v>0</v>
      </c>
      <c r="O2115" s="174">
        <f t="shared" si="147"/>
        <v>0</v>
      </c>
      <c r="P2115" s="175">
        <f t="shared" si="147"/>
        <v>0</v>
      </c>
    </row>
    <row r="2116" spans="1:16" hidden="1" x14ac:dyDescent="0.25">
      <c r="A2116" s="306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 hidden="1" x14ac:dyDescent="0.25">
      <c r="A2117" s="306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 ht="15" hidden="1" customHeight="1" thickBot="1" x14ac:dyDescent="0.3">
      <c r="A2118" s="306">
        <f>A2061+1</f>
        <v>2055</v>
      </c>
      <c r="C2118" s="166" t="s">
        <v>207</v>
      </c>
      <c r="D2118" s="167">
        <f t="shared" ref="D2118:P2118" si="148">SUM(D2119:D2168)</f>
        <v>0</v>
      </c>
      <c r="E2118" s="167">
        <f t="shared" si="148"/>
        <v>0</v>
      </c>
      <c r="F2118" s="167">
        <f t="shared" si="148"/>
        <v>0</v>
      </c>
      <c r="G2118" s="167">
        <f t="shared" si="148"/>
        <v>0</v>
      </c>
      <c r="H2118" s="167">
        <f t="shared" si="148"/>
        <v>0</v>
      </c>
      <c r="I2118" s="167">
        <f t="shared" si="148"/>
        <v>0</v>
      </c>
      <c r="J2118" s="167">
        <f t="shared" si="148"/>
        <v>0</v>
      </c>
      <c r="K2118" s="167">
        <f t="shared" si="148"/>
        <v>0</v>
      </c>
      <c r="L2118" s="167">
        <f t="shared" si="148"/>
        <v>0</v>
      </c>
      <c r="M2118" s="167">
        <f t="shared" si="148"/>
        <v>0</v>
      </c>
      <c r="N2118" s="167">
        <f t="shared" si="148"/>
        <v>0</v>
      </c>
      <c r="O2118" s="167">
        <f t="shared" si="148"/>
        <v>0</v>
      </c>
      <c r="P2118" s="167">
        <f t="shared" si="148"/>
        <v>0</v>
      </c>
    </row>
    <row r="2119" spans="1:16" hidden="1" x14ac:dyDescent="0.25">
      <c r="A2119" s="306">
        <f>IF(B2119=1,A2118,"")</f>
        <v>2055</v>
      </c>
      <c r="B2119" s="43">
        <f>IF(C2119&lt;&gt;0,1,"")</f>
        <v>1</v>
      </c>
      <c r="C2119" s="168" t="str">
        <f>CAD!$D$7</f>
        <v>SALÁRIOS</v>
      </c>
      <c r="D2119" s="42">
        <v>0</v>
      </c>
      <c r="E2119" s="42">
        <v>0</v>
      </c>
      <c r="F2119" s="42">
        <v>0</v>
      </c>
      <c r="G2119" s="42">
        <v>0</v>
      </c>
      <c r="H2119" s="42">
        <v>0</v>
      </c>
      <c r="I2119" s="42">
        <v>0</v>
      </c>
      <c r="J2119" s="42">
        <v>0</v>
      </c>
      <c r="K2119" s="42">
        <v>0</v>
      </c>
      <c r="L2119" s="42">
        <v>0</v>
      </c>
      <c r="M2119" s="42">
        <v>0</v>
      </c>
      <c r="N2119" s="42">
        <v>0</v>
      </c>
      <c r="O2119" s="42">
        <v>0</v>
      </c>
      <c r="P2119" s="115">
        <f>SUM(D2119:O2119)</f>
        <v>0</v>
      </c>
    </row>
    <row r="2120" spans="1:16" hidden="1" x14ac:dyDescent="0.25">
      <c r="A2120" s="306">
        <f>IF(B2120=1,A2118,"")</f>
        <v>2055</v>
      </c>
      <c r="B2120" s="43">
        <f t="shared" ref="B2120:B2168" si="149">IF(C2120&lt;&gt;0,1,"")</f>
        <v>1</v>
      </c>
      <c r="C2120" s="168" t="str">
        <f>CAD!$D$8</f>
        <v>RELATÓRIOS</v>
      </c>
      <c r="D2120" s="42">
        <v>0</v>
      </c>
      <c r="E2120" s="42">
        <v>0</v>
      </c>
      <c r="F2120" s="42">
        <v>0</v>
      </c>
      <c r="G2120" s="42">
        <v>0</v>
      </c>
      <c r="H2120" s="42">
        <v>0</v>
      </c>
      <c r="I2120" s="42">
        <v>0</v>
      </c>
      <c r="J2120" s="42">
        <v>0</v>
      </c>
      <c r="K2120" s="42">
        <v>0</v>
      </c>
      <c r="L2120" s="42">
        <v>0</v>
      </c>
      <c r="M2120" s="42">
        <v>0</v>
      </c>
      <c r="N2120" s="42">
        <v>0</v>
      </c>
      <c r="O2120" s="42">
        <v>0</v>
      </c>
      <c r="P2120" s="50">
        <f t="shared" ref="P2120:P2168" si="150">SUM(D2120:O2120)</f>
        <v>0</v>
      </c>
    </row>
    <row r="2121" spans="1:16" hidden="1" x14ac:dyDescent="0.25">
      <c r="A2121" s="306">
        <f>IF(B2121=1,A2118,"")</f>
        <v>2055</v>
      </c>
      <c r="B2121" s="43">
        <f t="shared" si="149"/>
        <v>1</v>
      </c>
      <c r="C2121" s="169" t="str">
        <f>CAD!$D$9</f>
        <v>HORAS EXTRAS</v>
      </c>
      <c r="D2121" s="41">
        <v>0</v>
      </c>
      <c r="E2121" s="41">
        <v>0</v>
      </c>
      <c r="F2121" s="41">
        <v>0</v>
      </c>
      <c r="G2121" s="41">
        <v>0</v>
      </c>
      <c r="H2121" s="41">
        <v>0</v>
      </c>
      <c r="I2121" s="41">
        <v>0</v>
      </c>
      <c r="J2121" s="41">
        <v>0</v>
      </c>
      <c r="K2121" s="41">
        <v>0</v>
      </c>
      <c r="L2121" s="41">
        <v>0</v>
      </c>
      <c r="M2121" s="41">
        <v>0</v>
      </c>
      <c r="N2121" s="41">
        <v>0</v>
      </c>
      <c r="O2121" s="41">
        <v>0</v>
      </c>
      <c r="P2121" s="50">
        <f t="shared" si="150"/>
        <v>0</v>
      </c>
    </row>
    <row r="2122" spans="1:16" hidden="1" x14ac:dyDescent="0.25">
      <c r="A2122" s="306">
        <f>IF(B2122=1,A2118,"")</f>
        <v>2055</v>
      </c>
      <c r="B2122" s="43">
        <f t="shared" si="149"/>
        <v>1</v>
      </c>
      <c r="C2122" s="169" t="str">
        <f>CAD!$D$10</f>
        <v>OUTROS</v>
      </c>
      <c r="D2122" s="41">
        <v>0</v>
      </c>
      <c r="E2122" s="41">
        <v>0</v>
      </c>
      <c r="F2122" s="41">
        <v>0</v>
      </c>
      <c r="G2122" s="41">
        <v>0</v>
      </c>
      <c r="H2122" s="41">
        <v>0</v>
      </c>
      <c r="I2122" s="41">
        <v>0</v>
      </c>
      <c r="J2122" s="41">
        <v>0</v>
      </c>
      <c r="K2122" s="41">
        <v>0</v>
      </c>
      <c r="L2122" s="41">
        <v>0</v>
      </c>
      <c r="M2122" s="41">
        <v>0</v>
      </c>
      <c r="N2122" s="41">
        <v>0</v>
      </c>
      <c r="O2122" s="41">
        <v>0</v>
      </c>
      <c r="P2122" s="50">
        <f t="shared" si="150"/>
        <v>0</v>
      </c>
    </row>
    <row r="2123" spans="1:16" hidden="1" x14ac:dyDescent="0.25">
      <c r="A2123" s="306">
        <f>IF(B2123=1,A2118,"")</f>
        <v>2055</v>
      </c>
      <c r="B2123" s="43">
        <f t="shared" si="149"/>
        <v>1</v>
      </c>
      <c r="C2123" s="169" t="str">
        <f>CAD!$D$11</f>
        <v>ALUGUÉIS</v>
      </c>
      <c r="D2123" s="41">
        <v>0</v>
      </c>
      <c r="E2123" s="41">
        <v>0</v>
      </c>
      <c r="F2123" s="41">
        <v>0</v>
      </c>
      <c r="G2123" s="41">
        <v>0</v>
      </c>
      <c r="H2123" s="41">
        <v>0</v>
      </c>
      <c r="I2123" s="41">
        <v>0</v>
      </c>
      <c r="J2123" s="41">
        <v>0</v>
      </c>
      <c r="K2123" s="41">
        <v>0</v>
      </c>
      <c r="L2123" s="41">
        <v>0</v>
      </c>
      <c r="M2123" s="41">
        <v>0</v>
      </c>
      <c r="N2123" s="41">
        <v>0</v>
      </c>
      <c r="O2123" s="41">
        <v>0</v>
      </c>
      <c r="P2123" s="50">
        <f t="shared" si="150"/>
        <v>0</v>
      </c>
    </row>
    <row r="2124" spans="1:16" hidden="1" x14ac:dyDescent="0.25">
      <c r="A2124" s="306">
        <f>IF(B2124=1,A2118,"")</f>
        <v>2055</v>
      </c>
      <c r="B2124" s="43">
        <f t="shared" si="149"/>
        <v>1</v>
      </c>
      <c r="C2124" s="169" t="str">
        <f>CAD!$D$12</f>
        <v>VENDA DE IMÓVEIS</v>
      </c>
      <c r="D2124" s="41">
        <v>0</v>
      </c>
      <c r="E2124" s="41">
        <v>0</v>
      </c>
      <c r="F2124" s="41">
        <v>0</v>
      </c>
      <c r="G2124" s="41">
        <v>0</v>
      </c>
      <c r="H2124" s="41">
        <v>0</v>
      </c>
      <c r="I2124" s="41">
        <v>0</v>
      </c>
      <c r="J2124" s="41">
        <v>0</v>
      </c>
      <c r="K2124" s="41">
        <v>0</v>
      </c>
      <c r="L2124" s="41">
        <v>0</v>
      </c>
      <c r="M2124" s="41">
        <v>0</v>
      </c>
      <c r="N2124" s="41">
        <v>0</v>
      </c>
      <c r="O2124" s="41">
        <v>0</v>
      </c>
      <c r="P2124" s="50">
        <f t="shared" si="150"/>
        <v>0</v>
      </c>
    </row>
    <row r="2125" spans="1:16" hidden="1" x14ac:dyDescent="0.25">
      <c r="A2125" s="306">
        <f>IF(B2125=1,A2118,"")</f>
        <v>2055</v>
      </c>
      <c r="B2125" s="43">
        <f t="shared" si="149"/>
        <v>1</v>
      </c>
      <c r="C2125" s="169" t="str">
        <f>CAD!$D$13</f>
        <v>13º SALÁRIO</v>
      </c>
      <c r="D2125" s="41">
        <v>0</v>
      </c>
      <c r="E2125" s="41">
        <v>0</v>
      </c>
      <c r="F2125" s="41">
        <v>0</v>
      </c>
      <c r="G2125" s="41">
        <v>0</v>
      </c>
      <c r="H2125" s="41">
        <v>0</v>
      </c>
      <c r="I2125" s="41">
        <v>0</v>
      </c>
      <c r="J2125" s="41">
        <v>0</v>
      </c>
      <c r="K2125" s="41">
        <v>0</v>
      </c>
      <c r="L2125" s="41">
        <v>0</v>
      </c>
      <c r="M2125" s="41">
        <v>0</v>
      </c>
      <c r="N2125" s="41">
        <v>0</v>
      </c>
      <c r="O2125" s="41">
        <v>0</v>
      </c>
      <c r="P2125" s="50">
        <f t="shared" si="150"/>
        <v>0</v>
      </c>
    </row>
    <row r="2126" spans="1:16" hidden="1" x14ac:dyDescent="0.25">
      <c r="A2126" s="306">
        <f>IF(B2126=1,A2118,"")</f>
        <v>2055</v>
      </c>
      <c r="B2126" s="43">
        <f t="shared" si="149"/>
        <v>1</v>
      </c>
      <c r="C2126" s="169" t="str">
        <f>CAD!$D$14</f>
        <v>FÉRIAS</v>
      </c>
      <c r="D2126" s="41">
        <v>0</v>
      </c>
      <c r="E2126" s="41">
        <v>0</v>
      </c>
      <c r="F2126" s="41">
        <v>0</v>
      </c>
      <c r="G2126" s="41">
        <v>0</v>
      </c>
      <c r="H2126" s="41">
        <v>0</v>
      </c>
      <c r="I2126" s="41">
        <v>0</v>
      </c>
      <c r="J2126" s="41">
        <v>0</v>
      </c>
      <c r="K2126" s="41">
        <v>0</v>
      </c>
      <c r="L2126" s="41">
        <v>0</v>
      </c>
      <c r="M2126" s="41">
        <v>0</v>
      </c>
      <c r="N2126" s="41">
        <v>0</v>
      </c>
      <c r="O2126" s="41">
        <v>0</v>
      </c>
      <c r="P2126" s="50">
        <f t="shared" si="150"/>
        <v>0</v>
      </c>
    </row>
    <row r="2127" spans="1:16" hidden="1" x14ac:dyDescent="0.25">
      <c r="A2127" s="306">
        <f>IF(B2127=1,A2118,"")</f>
        <v>2055</v>
      </c>
      <c r="B2127" s="43">
        <f t="shared" si="149"/>
        <v>1</v>
      </c>
      <c r="C2127" s="169" t="str">
        <f>CAD!$D$15</f>
        <v>RENDIMENTOS</v>
      </c>
      <c r="D2127" s="41">
        <v>0</v>
      </c>
      <c r="E2127" s="41">
        <v>0</v>
      </c>
      <c r="F2127" s="41">
        <v>0</v>
      </c>
      <c r="G2127" s="41">
        <v>0</v>
      </c>
      <c r="H2127" s="41">
        <v>0</v>
      </c>
      <c r="I2127" s="41">
        <v>0</v>
      </c>
      <c r="J2127" s="41">
        <v>0</v>
      </c>
      <c r="K2127" s="41">
        <v>0</v>
      </c>
      <c r="L2127" s="41">
        <v>0</v>
      </c>
      <c r="M2127" s="41">
        <v>0</v>
      </c>
      <c r="N2127" s="41">
        <v>0</v>
      </c>
      <c r="O2127" s="41">
        <v>0</v>
      </c>
      <c r="P2127" s="50">
        <f t="shared" si="150"/>
        <v>0</v>
      </c>
    </row>
    <row r="2128" spans="1:16" hidden="1" x14ac:dyDescent="0.25">
      <c r="A2128" s="306" t="str">
        <f>IF(B2128=1,A2118,"")</f>
        <v/>
      </c>
      <c r="B2128" s="43" t="str">
        <f t="shared" si="149"/>
        <v/>
      </c>
      <c r="C2128" s="169">
        <f>CAD!$D$16</f>
        <v>0</v>
      </c>
      <c r="D2128" s="41">
        <v>0</v>
      </c>
      <c r="E2128" s="41">
        <v>0</v>
      </c>
      <c r="F2128" s="41">
        <v>0</v>
      </c>
      <c r="G2128" s="41">
        <v>0</v>
      </c>
      <c r="H2128" s="41">
        <v>0</v>
      </c>
      <c r="I2128" s="41">
        <v>0</v>
      </c>
      <c r="J2128" s="41">
        <v>0</v>
      </c>
      <c r="K2128" s="41">
        <v>0</v>
      </c>
      <c r="L2128" s="41">
        <v>0</v>
      </c>
      <c r="M2128" s="41">
        <v>0</v>
      </c>
      <c r="N2128" s="41">
        <v>0</v>
      </c>
      <c r="O2128" s="41">
        <v>0</v>
      </c>
      <c r="P2128" s="50">
        <f t="shared" si="150"/>
        <v>0</v>
      </c>
    </row>
    <row r="2129" spans="1:16" hidden="1" x14ac:dyDescent="0.25">
      <c r="A2129" s="306" t="str">
        <f>IF(B2129=1,A2118,"")</f>
        <v/>
      </c>
      <c r="B2129" s="43" t="str">
        <f t="shared" si="149"/>
        <v/>
      </c>
      <c r="C2129" s="169">
        <f>CAD!$D$17</f>
        <v>0</v>
      </c>
      <c r="D2129" s="41">
        <v>0</v>
      </c>
      <c r="E2129" s="41">
        <v>0</v>
      </c>
      <c r="F2129" s="41">
        <v>0</v>
      </c>
      <c r="G2129" s="41">
        <v>0</v>
      </c>
      <c r="H2129" s="41">
        <v>0</v>
      </c>
      <c r="I2129" s="41">
        <v>0</v>
      </c>
      <c r="J2129" s="41">
        <v>0</v>
      </c>
      <c r="K2129" s="41">
        <v>0</v>
      </c>
      <c r="L2129" s="41">
        <v>0</v>
      </c>
      <c r="M2129" s="41">
        <v>0</v>
      </c>
      <c r="N2129" s="41">
        <v>0</v>
      </c>
      <c r="O2129" s="41">
        <v>0</v>
      </c>
      <c r="P2129" s="50">
        <f t="shared" si="150"/>
        <v>0</v>
      </c>
    </row>
    <row r="2130" spans="1:16" hidden="1" x14ac:dyDescent="0.25">
      <c r="A2130" s="306" t="str">
        <f>IF(B2130=1,A2118,"")</f>
        <v/>
      </c>
      <c r="B2130" s="43" t="str">
        <f t="shared" si="149"/>
        <v/>
      </c>
      <c r="C2130" s="169">
        <f>CAD!$D$18</f>
        <v>0</v>
      </c>
      <c r="D2130" s="41">
        <v>0</v>
      </c>
      <c r="E2130" s="41">
        <v>0</v>
      </c>
      <c r="F2130" s="41">
        <v>0</v>
      </c>
      <c r="G2130" s="41">
        <v>0</v>
      </c>
      <c r="H2130" s="41">
        <v>0</v>
      </c>
      <c r="I2130" s="41">
        <v>0</v>
      </c>
      <c r="J2130" s="41">
        <v>0</v>
      </c>
      <c r="K2130" s="41">
        <v>0</v>
      </c>
      <c r="L2130" s="41">
        <v>0</v>
      </c>
      <c r="M2130" s="41">
        <v>0</v>
      </c>
      <c r="N2130" s="41">
        <v>0</v>
      </c>
      <c r="O2130" s="41">
        <v>0</v>
      </c>
      <c r="P2130" s="50">
        <f t="shared" si="150"/>
        <v>0</v>
      </c>
    </row>
    <row r="2131" spans="1:16" hidden="1" x14ac:dyDescent="0.25">
      <c r="A2131" s="306" t="str">
        <f>IF(B2131=1,A2118,"")</f>
        <v/>
      </c>
      <c r="B2131" s="43" t="str">
        <f t="shared" si="149"/>
        <v/>
      </c>
      <c r="C2131" s="169">
        <f>CAD!$D$19</f>
        <v>0</v>
      </c>
      <c r="D2131" s="41">
        <v>0</v>
      </c>
      <c r="E2131" s="41">
        <v>0</v>
      </c>
      <c r="F2131" s="41">
        <v>0</v>
      </c>
      <c r="G2131" s="41">
        <v>0</v>
      </c>
      <c r="H2131" s="41">
        <v>0</v>
      </c>
      <c r="I2131" s="41">
        <v>0</v>
      </c>
      <c r="J2131" s="41">
        <v>0</v>
      </c>
      <c r="K2131" s="41">
        <v>0</v>
      </c>
      <c r="L2131" s="41">
        <v>0</v>
      </c>
      <c r="M2131" s="41">
        <v>0</v>
      </c>
      <c r="N2131" s="41">
        <v>0</v>
      </c>
      <c r="O2131" s="41">
        <v>0</v>
      </c>
      <c r="P2131" s="50">
        <f t="shared" si="150"/>
        <v>0</v>
      </c>
    </row>
    <row r="2132" spans="1:16" hidden="1" x14ac:dyDescent="0.25">
      <c r="A2132" s="306" t="str">
        <f>IF(B2132=1,A2118,"")</f>
        <v/>
      </c>
      <c r="B2132" s="43" t="str">
        <f t="shared" si="149"/>
        <v/>
      </c>
      <c r="C2132" s="169">
        <f>CAD!$D$20</f>
        <v>0</v>
      </c>
      <c r="D2132" s="41">
        <v>0</v>
      </c>
      <c r="E2132" s="41">
        <v>0</v>
      </c>
      <c r="F2132" s="41">
        <v>0</v>
      </c>
      <c r="G2132" s="41">
        <v>0</v>
      </c>
      <c r="H2132" s="41">
        <v>0</v>
      </c>
      <c r="I2132" s="41">
        <v>0</v>
      </c>
      <c r="J2132" s="41">
        <v>0</v>
      </c>
      <c r="K2132" s="41">
        <v>0</v>
      </c>
      <c r="L2132" s="41">
        <v>0</v>
      </c>
      <c r="M2132" s="41">
        <v>0</v>
      </c>
      <c r="N2132" s="41">
        <v>0</v>
      </c>
      <c r="O2132" s="41">
        <v>0</v>
      </c>
      <c r="P2132" s="50">
        <f t="shared" si="150"/>
        <v>0</v>
      </c>
    </row>
    <row r="2133" spans="1:16" hidden="1" x14ac:dyDescent="0.25">
      <c r="A2133" s="306" t="str">
        <f>IF(B2133=1,A2118,"")</f>
        <v/>
      </c>
      <c r="B2133" s="43" t="str">
        <f t="shared" si="149"/>
        <v/>
      </c>
      <c r="C2133" s="169">
        <f>CAD!$D$21</f>
        <v>0</v>
      </c>
      <c r="D2133" s="41">
        <v>0</v>
      </c>
      <c r="E2133" s="41">
        <v>0</v>
      </c>
      <c r="F2133" s="41">
        <v>0</v>
      </c>
      <c r="G2133" s="41">
        <v>0</v>
      </c>
      <c r="H2133" s="41">
        <v>0</v>
      </c>
      <c r="I2133" s="41">
        <v>0</v>
      </c>
      <c r="J2133" s="41">
        <v>0</v>
      </c>
      <c r="K2133" s="41">
        <v>0</v>
      </c>
      <c r="L2133" s="41">
        <v>0</v>
      </c>
      <c r="M2133" s="41">
        <v>0</v>
      </c>
      <c r="N2133" s="41">
        <v>0</v>
      </c>
      <c r="O2133" s="41">
        <v>0</v>
      </c>
      <c r="P2133" s="50">
        <f t="shared" si="150"/>
        <v>0</v>
      </c>
    </row>
    <row r="2134" spans="1:16" hidden="1" x14ac:dyDescent="0.25">
      <c r="A2134" s="306" t="str">
        <f>IF(B2134=1,A2118,"")</f>
        <v/>
      </c>
      <c r="B2134" s="43" t="str">
        <f t="shared" si="149"/>
        <v/>
      </c>
      <c r="C2134" s="169">
        <f>CAD!$D$22</f>
        <v>0</v>
      </c>
      <c r="D2134" s="41">
        <v>0</v>
      </c>
      <c r="E2134" s="41">
        <v>0</v>
      </c>
      <c r="F2134" s="41">
        <v>0</v>
      </c>
      <c r="G2134" s="41">
        <v>0</v>
      </c>
      <c r="H2134" s="41">
        <v>0</v>
      </c>
      <c r="I2134" s="41">
        <v>0</v>
      </c>
      <c r="J2134" s="41">
        <v>0</v>
      </c>
      <c r="K2134" s="41">
        <v>0</v>
      </c>
      <c r="L2134" s="41">
        <v>0</v>
      </c>
      <c r="M2134" s="41">
        <v>0</v>
      </c>
      <c r="N2134" s="41">
        <v>0</v>
      </c>
      <c r="O2134" s="41">
        <v>0</v>
      </c>
      <c r="P2134" s="50">
        <f t="shared" si="150"/>
        <v>0</v>
      </c>
    </row>
    <row r="2135" spans="1:16" hidden="1" x14ac:dyDescent="0.25">
      <c r="A2135" s="306" t="str">
        <f>IF(B2135=1,A2118,"")</f>
        <v/>
      </c>
      <c r="B2135" s="43" t="str">
        <f t="shared" si="149"/>
        <v/>
      </c>
      <c r="C2135" s="169">
        <f>CAD!$D$23</f>
        <v>0</v>
      </c>
      <c r="D2135" s="41">
        <v>0</v>
      </c>
      <c r="E2135" s="41">
        <v>0</v>
      </c>
      <c r="F2135" s="41">
        <v>0</v>
      </c>
      <c r="G2135" s="41">
        <v>0</v>
      </c>
      <c r="H2135" s="41">
        <v>0</v>
      </c>
      <c r="I2135" s="41">
        <v>0</v>
      </c>
      <c r="J2135" s="41">
        <v>0</v>
      </c>
      <c r="K2135" s="41">
        <v>0</v>
      </c>
      <c r="L2135" s="41">
        <v>0</v>
      </c>
      <c r="M2135" s="41">
        <v>0</v>
      </c>
      <c r="N2135" s="41">
        <v>0</v>
      </c>
      <c r="O2135" s="41">
        <v>0</v>
      </c>
      <c r="P2135" s="50">
        <f t="shared" si="150"/>
        <v>0</v>
      </c>
    </row>
    <row r="2136" spans="1:16" hidden="1" x14ac:dyDescent="0.25">
      <c r="A2136" s="306" t="str">
        <f>IF(B2136=1,A2118,"")</f>
        <v/>
      </c>
      <c r="B2136" s="43" t="str">
        <f t="shared" si="149"/>
        <v/>
      </c>
      <c r="C2136" s="169">
        <f>CAD!$D$24</f>
        <v>0</v>
      </c>
      <c r="D2136" s="41">
        <v>0</v>
      </c>
      <c r="E2136" s="41">
        <v>0</v>
      </c>
      <c r="F2136" s="41">
        <v>0</v>
      </c>
      <c r="G2136" s="41">
        <v>0</v>
      </c>
      <c r="H2136" s="41">
        <v>0</v>
      </c>
      <c r="I2136" s="41">
        <v>0</v>
      </c>
      <c r="J2136" s="41">
        <v>0</v>
      </c>
      <c r="K2136" s="41">
        <v>0</v>
      </c>
      <c r="L2136" s="41">
        <v>0</v>
      </c>
      <c r="M2136" s="41">
        <v>0</v>
      </c>
      <c r="N2136" s="41">
        <v>0</v>
      </c>
      <c r="O2136" s="41">
        <v>0</v>
      </c>
      <c r="P2136" s="50">
        <f t="shared" si="150"/>
        <v>0</v>
      </c>
    </row>
    <row r="2137" spans="1:16" hidden="1" x14ac:dyDescent="0.25">
      <c r="A2137" s="306" t="str">
        <f>IF(B2137=1,A2118,"")</f>
        <v/>
      </c>
      <c r="B2137" s="43" t="str">
        <f t="shared" si="149"/>
        <v/>
      </c>
      <c r="C2137" s="169">
        <f>CAD!$D$25</f>
        <v>0</v>
      </c>
      <c r="D2137" s="41">
        <v>0</v>
      </c>
      <c r="E2137" s="41">
        <v>0</v>
      </c>
      <c r="F2137" s="41">
        <v>0</v>
      </c>
      <c r="G2137" s="41">
        <v>0</v>
      </c>
      <c r="H2137" s="41">
        <v>0</v>
      </c>
      <c r="I2137" s="41">
        <v>0</v>
      </c>
      <c r="J2137" s="41">
        <v>0</v>
      </c>
      <c r="K2137" s="41">
        <v>0</v>
      </c>
      <c r="L2137" s="41">
        <v>0</v>
      </c>
      <c r="M2137" s="41">
        <v>0</v>
      </c>
      <c r="N2137" s="41">
        <v>0</v>
      </c>
      <c r="O2137" s="41">
        <v>0</v>
      </c>
      <c r="P2137" s="50">
        <f t="shared" si="150"/>
        <v>0</v>
      </c>
    </row>
    <row r="2138" spans="1:16" hidden="1" x14ac:dyDescent="0.25">
      <c r="A2138" s="306" t="str">
        <f>IF(B2138=1,A2118,"")</f>
        <v/>
      </c>
      <c r="B2138" s="43" t="str">
        <f t="shared" si="149"/>
        <v/>
      </c>
      <c r="C2138" s="169">
        <f>CAD!$D$26</f>
        <v>0</v>
      </c>
      <c r="D2138" s="41">
        <v>0</v>
      </c>
      <c r="E2138" s="41">
        <v>0</v>
      </c>
      <c r="F2138" s="41">
        <v>0</v>
      </c>
      <c r="G2138" s="41">
        <v>0</v>
      </c>
      <c r="H2138" s="41">
        <v>0</v>
      </c>
      <c r="I2138" s="41">
        <v>0</v>
      </c>
      <c r="J2138" s="41">
        <v>0</v>
      </c>
      <c r="K2138" s="41">
        <v>0</v>
      </c>
      <c r="L2138" s="41">
        <v>0</v>
      </c>
      <c r="M2138" s="41">
        <v>0</v>
      </c>
      <c r="N2138" s="41">
        <v>0</v>
      </c>
      <c r="O2138" s="41">
        <v>0</v>
      </c>
      <c r="P2138" s="50">
        <f t="shared" si="150"/>
        <v>0</v>
      </c>
    </row>
    <row r="2139" spans="1:16" hidden="1" x14ac:dyDescent="0.25">
      <c r="A2139" s="306" t="str">
        <f>IF(B2139=1,A2118,"")</f>
        <v/>
      </c>
      <c r="B2139" s="43" t="str">
        <f t="shared" si="149"/>
        <v/>
      </c>
      <c r="C2139" s="169">
        <f>CAD!$D$27</f>
        <v>0</v>
      </c>
      <c r="D2139" s="41">
        <v>0</v>
      </c>
      <c r="E2139" s="41">
        <v>0</v>
      </c>
      <c r="F2139" s="41">
        <v>0</v>
      </c>
      <c r="G2139" s="41">
        <v>0</v>
      </c>
      <c r="H2139" s="41">
        <v>0</v>
      </c>
      <c r="I2139" s="41">
        <v>0</v>
      </c>
      <c r="J2139" s="41">
        <v>0</v>
      </c>
      <c r="K2139" s="41">
        <v>0</v>
      </c>
      <c r="L2139" s="41">
        <v>0</v>
      </c>
      <c r="M2139" s="41">
        <v>0</v>
      </c>
      <c r="N2139" s="41">
        <v>0</v>
      </c>
      <c r="O2139" s="41">
        <v>0</v>
      </c>
      <c r="P2139" s="50">
        <f t="shared" si="150"/>
        <v>0</v>
      </c>
    </row>
    <row r="2140" spans="1:16" hidden="1" x14ac:dyDescent="0.25">
      <c r="A2140" s="306" t="str">
        <f>IF(B2140=1,A2118,"")</f>
        <v/>
      </c>
      <c r="B2140" s="43" t="str">
        <f t="shared" si="149"/>
        <v/>
      </c>
      <c r="C2140" s="169">
        <f>CAD!$D$28</f>
        <v>0</v>
      </c>
      <c r="D2140" s="41">
        <v>0</v>
      </c>
      <c r="E2140" s="41">
        <v>0</v>
      </c>
      <c r="F2140" s="41">
        <v>0</v>
      </c>
      <c r="G2140" s="41">
        <v>0</v>
      </c>
      <c r="H2140" s="41">
        <v>0</v>
      </c>
      <c r="I2140" s="41">
        <v>0</v>
      </c>
      <c r="J2140" s="41">
        <v>0</v>
      </c>
      <c r="K2140" s="41">
        <v>0</v>
      </c>
      <c r="L2140" s="41">
        <v>0</v>
      </c>
      <c r="M2140" s="41">
        <v>0</v>
      </c>
      <c r="N2140" s="41">
        <v>0</v>
      </c>
      <c r="O2140" s="41">
        <v>0</v>
      </c>
      <c r="P2140" s="50">
        <f t="shared" si="150"/>
        <v>0</v>
      </c>
    </row>
    <row r="2141" spans="1:16" hidden="1" x14ac:dyDescent="0.25">
      <c r="A2141" s="306" t="str">
        <f>IF(B2141=1,A2118,"")</f>
        <v/>
      </c>
      <c r="B2141" s="43" t="str">
        <f t="shared" si="149"/>
        <v/>
      </c>
      <c r="C2141" s="169">
        <f>CAD!$D$29</f>
        <v>0</v>
      </c>
      <c r="D2141" s="41">
        <v>0</v>
      </c>
      <c r="E2141" s="41">
        <v>0</v>
      </c>
      <c r="F2141" s="41">
        <v>0</v>
      </c>
      <c r="G2141" s="41">
        <v>0</v>
      </c>
      <c r="H2141" s="41">
        <v>0</v>
      </c>
      <c r="I2141" s="41">
        <v>0</v>
      </c>
      <c r="J2141" s="41">
        <v>0</v>
      </c>
      <c r="K2141" s="41">
        <v>0</v>
      </c>
      <c r="L2141" s="41">
        <v>0</v>
      </c>
      <c r="M2141" s="41">
        <v>0</v>
      </c>
      <c r="N2141" s="41">
        <v>0</v>
      </c>
      <c r="O2141" s="41">
        <v>0</v>
      </c>
      <c r="P2141" s="50">
        <f t="shared" si="150"/>
        <v>0</v>
      </c>
    </row>
    <row r="2142" spans="1:16" hidden="1" x14ac:dyDescent="0.25">
      <c r="A2142" s="306" t="str">
        <f>IF(B2142=1,A2118,"")</f>
        <v/>
      </c>
      <c r="B2142" s="43" t="str">
        <f t="shared" si="149"/>
        <v/>
      </c>
      <c r="C2142" s="169">
        <f>CAD!$D$30</f>
        <v>0</v>
      </c>
      <c r="D2142" s="41">
        <v>0</v>
      </c>
      <c r="E2142" s="41">
        <v>0</v>
      </c>
      <c r="F2142" s="41">
        <v>0</v>
      </c>
      <c r="G2142" s="41">
        <v>0</v>
      </c>
      <c r="H2142" s="41">
        <v>0</v>
      </c>
      <c r="I2142" s="41">
        <v>0</v>
      </c>
      <c r="J2142" s="41">
        <v>0</v>
      </c>
      <c r="K2142" s="41">
        <v>0</v>
      </c>
      <c r="L2142" s="41">
        <v>0</v>
      </c>
      <c r="M2142" s="41">
        <v>0</v>
      </c>
      <c r="N2142" s="41">
        <v>0</v>
      </c>
      <c r="O2142" s="41">
        <v>0</v>
      </c>
      <c r="P2142" s="50">
        <f t="shared" si="150"/>
        <v>0</v>
      </c>
    </row>
    <row r="2143" spans="1:16" hidden="1" x14ac:dyDescent="0.25">
      <c r="A2143" s="306" t="str">
        <f>IF(B2143=1,A2118,"")</f>
        <v/>
      </c>
      <c r="B2143" s="43" t="str">
        <f t="shared" si="149"/>
        <v/>
      </c>
      <c r="C2143" s="169">
        <f>CAD!$D$31</f>
        <v>0</v>
      </c>
      <c r="D2143" s="41">
        <v>0</v>
      </c>
      <c r="E2143" s="41">
        <v>0</v>
      </c>
      <c r="F2143" s="41">
        <v>0</v>
      </c>
      <c r="G2143" s="41">
        <v>0</v>
      </c>
      <c r="H2143" s="41">
        <v>0</v>
      </c>
      <c r="I2143" s="41">
        <v>0</v>
      </c>
      <c r="J2143" s="41">
        <v>0</v>
      </c>
      <c r="K2143" s="41">
        <v>0</v>
      </c>
      <c r="L2143" s="41">
        <v>0</v>
      </c>
      <c r="M2143" s="41">
        <v>0</v>
      </c>
      <c r="N2143" s="41">
        <v>0</v>
      </c>
      <c r="O2143" s="41">
        <v>0</v>
      </c>
      <c r="P2143" s="50">
        <f t="shared" si="150"/>
        <v>0</v>
      </c>
    </row>
    <row r="2144" spans="1:16" hidden="1" x14ac:dyDescent="0.25">
      <c r="A2144" s="306" t="str">
        <f>IF(B2144=1,A2118,"")</f>
        <v/>
      </c>
      <c r="B2144" s="43" t="str">
        <f t="shared" si="149"/>
        <v/>
      </c>
      <c r="C2144" s="169">
        <f>CAD!$F$7</f>
        <v>0</v>
      </c>
      <c r="D2144" s="41">
        <v>0</v>
      </c>
      <c r="E2144" s="41">
        <v>0</v>
      </c>
      <c r="F2144" s="41">
        <v>0</v>
      </c>
      <c r="G2144" s="41">
        <v>0</v>
      </c>
      <c r="H2144" s="41">
        <v>0</v>
      </c>
      <c r="I2144" s="41">
        <v>0</v>
      </c>
      <c r="J2144" s="41">
        <v>0</v>
      </c>
      <c r="K2144" s="41">
        <v>0</v>
      </c>
      <c r="L2144" s="41">
        <v>0</v>
      </c>
      <c r="M2144" s="41">
        <v>0</v>
      </c>
      <c r="N2144" s="41">
        <v>0</v>
      </c>
      <c r="O2144" s="41">
        <v>0</v>
      </c>
      <c r="P2144" s="50">
        <f t="shared" si="150"/>
        <v>0</v>
      </c>
    </row>
    <row r="2145" spans="1:16" hidden="1" x14ac:dyDescent="0.25">
      <c r="A2145" s="306" t="str">
        <f>IF(B2145=1,A2118,"")</f>
        <v/>
      </c>
      <c r="B2145" s="43" t="str">
        <f t="shared" si="149"/>
        <v/>
      </c>
      <c r="C2145" s="169">
        <f>CAD!$F$8</f>
        <v>0</v>
      </c>
      <c r="D2145" s="41">
        <v>0</v>
      </c>
      <c r="E2145" s="41">
        <v>0</v>
      </c>
      <c r="F2145" s="41">
        <v>0</v>
      </c>
      <c r="G2145" s="41">
        <v>0</v>
      </c>
      <c r="H2145" s="41">
        <v>0</v>
      </c>
      <c r="I2145" s="41">
        <v>0</v>
      </c>
      <c r="J2145" s="41">
        <v>0</v>
      </c>
      <c r="K2145" s="41">
        <v>0</v>
      </c>
      <c r="L2145" s="41">
        <v>0</v>
      </c>
      <c r="M2145" s="41">
        <v>0</v>
      </c>
      <c r="N2145" s="41">
        <v>0</v>
      </c>
      <c r="O2145" s="41">
        <v>0</v>
      </c>
      <c r="P2145" s="50">
        <f t="shared" si="150"/>
        <v>0</v>
      </c>
    </row>
    <row r="2146" spans="1:16" hidden="1" x14ac:dyDescent="0.25">
      <c r="A2146" s="306" t="str">
        <f>IF(B2146=1,A2118,"")</f>
        <v/>
      </c>
      <c r="B2146" s="43" t="str">
        <f t="shared" si="149"/>
        <v/>
      </c>
      <c r="C2146" s="169">
        <f>CAD!$F$9</f>
        <v>0</v>
      </c>
      <c r="D2146" s="41">
        <v>0</v>
      </c>
      <c r="E2146" s="41">
        <v>0</v>
      </c>
      <c r="F2146" s="41">
        <v>0</v>
      </c>
      <c r="G2146" s="41">
        <v>0</v>
      </c>
      <c r="H2146" s="41">
        <v>0</v>
      </c>
      <c r="I2146" s="41">
        <v>0</v>
      </c>
      <c r="J2146" s="41">
        <v>0</v>
      </c>
      <c r="K2146" s="41">
        <v>0</v>
      </c>
      <c r="L2146" s="41">
        <v>0</v>
      </c>
      <c r="M2146" s="41">
        <v>0</v>
      </c>
      <c r="N2146" s="41">
        <v>0</v>
      </c>
      <c r="O2146" s="41">
        <v>0</v>
      </c>
      <c r="P2146" s="50">
        <f t="shared" si="150"/>
        <v>0</v>
      </c>
    </row>
    <row r="2147" spans="1:16" hidden="1" x14ac:dyDescent="0.25">
      <c r="A2147" s="306" t="str">
        <f>IF(B2147=1,A2118,"")</f>
        <v/>
      </c>
      <c r="B2147" s="43" t="str">
        <f t="shared" si="149"/>
        <v/>
      </c>
      <c r="C2147" s="169">
        <f>CAD!$F$10</f>
        <v>0</v>
      </c>
      <c r="D2147" s="41">
        <v>0</v>
      </c>
      <c r="E2147" s="41">
        <v>0</v>
      </c>
      <c r="F2147" s="41">
        <v>0</v>
      </c>
      <c r="G2147" s="41">
        <v>0</v>
      </c>
      <c r="H2147" s="41">
        <v>0</v>
      </c>
      <c r="I2147" s="41">
        <v>0</v>
      </c>
      <c r="J2147" s="41">
        <v>0</v>
      </c>
      <c r="K2147" s="41">
        <v>0</v>
      </c>
      <c r="L2147" s="41">
        <v>0</v>
      </c>
      <c r="M2147" s="41">
        <v>0</v>
      </c>
      <c r="N2147" s="41">
        <v>0</v>
      </c>
      <c r="O2147" s="41">
        <v>0</v>
      </c>
      <c r="P2147" s="50">
        <f t="shared" si="150"/>
        <v>0</v>
      </c>
    </row>
    <row r="2148" spans="1:16" hidden="1" x14ac:dyDescent="0.25">
      <c r="A2148" s="306" t="str">
        <f>IF(B2148=1,A2118,"")</f>
        <v/>
      </c>
      <c r="B2148" s="43" t="str">
        <f t="shared" si="149"/>
        <v/>
      </c>
      <c r="C2148" s="169">
        <f>CAD!$F$11</f>
        <v>0</v>
      </c>
      <c r="D2148" s="41">
        <v>0</v>
      </c>
      <c r="E2148" s="41">
        <v>0</v>
      </c>
      <c r="F2148" s="41">
        <v>0</v>
      </c>
      <c r="G2148" s="41">
        <v>0</v>
      </c>
      <c r="H2148" s="41">
        <v>0</v>
      </c>
      <c r="I2148" s="41">
        <v>0</v>
      </c>
      <c r="J2148" s="41">
        <v>0</v>
      </c>
      <c r="K2148" s="41">
        <v>0</v>
      </c>
      <c r="L2148" s="41">
        <v>0</v>
      </c>
      <c r="M2148" s="41">
        <v>0</v>
      </c>
      <c r="N2148" s="41">
        <v>0</v>
      </c>
      <c r="O2148" s="41">
        <v>0</v>
      </c>
      <c r="P2148" s="50">
        <f t="shared" si="150"/>
        <v>0</v>
      </c>
    </row>
    <row r="2149" spans="1:16" hidden="1" x14ac:dyDescent="0.25">
      <c r="A2149" s="306" t="str">
        <f>IF(B2149=1,A2118,"")</f>
        <v/>
      </c>
      <c r="B2149" s="43" t="str">
        <f t="shared" si="149"/>
        <v/>
      </c>
      <c r="C2149" s="169">
        <f>CAD!$F$12</f>
        <v>0</v>
      </c>
      <c r="D2149" s="41">
        <v>0</v>
      </c>
      <c r="E2149" s="41">
        <v>0</v>
      </c>
      <c r="F2149" s="41">
        <v>0</v>
      </c>
      <c r="G2149" s="41">
        <v>0</v>
      </c>
      <c r="H2149" s="41">
        <v>0</v>
      </c>
      <c r="I2149" s="41">
        <v>0</v>
      </c>
      <c r="J2149" s="41">
        <v>0</v>
      </c>
      <c r="K2149" s="41">
        <v>0</v>
      </c>
      <c r="L2149" s="41">
        <v>0</v>
      </c>
      <c r="M2149" s="41">
        <v>0</v>
      </c>
      <c r="N2149" s="41">
        <v>0</v>
      </c>
      <c r="O2149" s="41">
        <v>0</v>
      </c>
      <c r="P2149" s="50">
        <f t="shared" si="150"/>
        <v>0</v>
      </c>
    </row>
    <row r="2150" spans="1:16" hidden="1" x14ac:dyDescent="0.25">
      <c r="A2150" s="306" t="str">
        <f>IF(B2150=1,A2118,"")</f>
        <v/>
      </c>
      <c r="B2150" s="43" t="str">
        <f t="shared" si="149"/>
        <v/>
      </c>
      <c r="C2150" s="169">
        <f>CAD!$F$13</f>
        <v>0</v>
      </c>
      <c r="D2150" s="41">
        <v>0</v>
      </c>
      <c r="E2150" s="41">
        <v>0</v>
      </c>
      <c r="F2150" s="41">
        <v>0</v>
      </c>
      <c r="G2150" s="41">
        <v>0</v>
      </c>
      <c r="H2150" s="41">
        <v>0</v>
      </c>
      <c r="I2150" s="41">
        <v>0</v>
      </c>
      <c r="J2150" s="41">
        <v>0</v>
      </c>
      <c r="K2150" s="41">
        <v>0</v>
      </c>
      <c r="L2150" s="41">
        <v>0</v>
      </c>
      <c r="M2150" s="41">
        <v>0</v>
      </c>
      <c r="N2150" s="41">
        <v>0</v>
      </c>
      <c r="O2150" s="41">
        <v>0</v>
      </c>
      <c r="P2150" s="50">
        <f t="shared" si="150"/>
        <v>0</v>
      </c>
    </row>
    <row r="2151" spans="1:16" hidden="1" x14ac:dyDescent="0.25">
      <c r="A2151" s="306" t="str">
        <f>IF(B2151=1,A2118,"")</f>
        <v/>
      </c>
      <c r="B2151" s="43" t="str">
        <f t="shared" si="149"/>
        <v/>
      </c>
      <c r="C2151" s="169">
        <f>CAD!$F$14</f>
        <v>0</v>
      </c>
      <c r="D2151" s="41">
        <v>0</v>
      </c>
      <c r="E2151" s="41">
        <v>0</v>
      </c>
      <c r="F2151" s="41">
        <v>0</v>
      </c>
      <c r="G2151" s="41">
        <v>0</v>
      </c>
      <c r="H2151" s="41">
        <v>0</v>
      </c>
      <c r="I2151" s="41">
        <v>0</v>
      </c>
      <c r="J2151" s="41">
        <v>0</v>
      </c>
      <c r="K2151" s="41">
        <v>0</v>
      </c>
      <c r="L2151" s="41">
        <v>0</v>
      </c>
      <c r="M2151" s="41">
        <v>0</v>
      </c>
      <c r="N2151" s="41">
        <v>0</v>
      </c>
      <c r="O2151" s="41">
        <v>0</v>
      </c>
      <c r="P2151" s="50">
        <f t="shared" si="150"/>
        <v>0</v>
      </c>
    </row>
    <row r="2152" spans="1:16" hidden="1" x14ac:dyDescent="0.25">
      <c r="A2152" s="306" t="str">
        <f>IF(B2152=1,A2118,"")</f>
        <v/>
      </c>
      <c r="B2152" s="43" t="str">
        <f t="shared" si="149"/>
        <v/>
      </c>
      <c r="C2152" s="169">
        <f>CAD!$F$15</f>
        <v>0</v>
      </c>
      <c r="D2152" s="41">
        <v>0</v>
      </c>
      <c r="E2152" s="41">
        <v>0</v>
      </c>
      <c r="F2152" s="41">
        <v>0</v>
      </c>
      <c r="G2152" s="41">
        <v>0</v>
      </c>
      <c r="H2152" s="41">
        <v>0</v>
      </c>
      <c r="I2152" s="41">
        <v>0</v>
      </c>
      <c r="J2152" s="41">
        <v>0</v>
      </c>
      <c r="K2152" s="41">
        <v>0</v>
      </c>
      <c r="L2152" s="41">
        <v>0</v>
      </c>
      <c r="M2152" s="41">
        <v>0</v>
      </c>
      <c r="N2152" s="41">
        <v>0</v>
      </c>
      <c r="O2152" s="41">
        <v>0</v>
      </c>
      <c r="P2152" s="50">
        <f t="shared" si="150"/>
        <v>0</v>
      </c>
    </row>
    <row r="2153" spans="1:16" hidden="1" x14ac:dyDescent="0.25">
      <c r="A2153" s="306" t="str">
        <f>IF(B2153=1,A2118,"")</f>
        <v/>
      </c>
      <c r="B2153" s="43" t="str">
        <f t="shared" si="149"/>
        <v/>
      </c>
      <c r="C2153" s="169">
        <f>CAD!$F$16</f>
        <v>0</v>
      </c>
      <c r="D2153" s="41">
        <v>0</v>
      </c>
      <c r="E2153" s="41">
        <v>0</v>
      </c>
      <c r="F2153" s="41">
        <v>0</v>
      </c>
      <c r="G2153" s="41">
        <v>0</v>
      </c>
      <c r="H2153" s="41">
        <v>0</v>
      </c>
      <c r="I2153" s="41">
        <v>0</v>
      </c>
      <c r="J2153" s="41">
        <v>0</v>
      </c>
      <c r="K2153" s="41">
        <v>0</v>
      </c>
      <c r="L2153" s="41">
        <v>0</v>
      </c>
      <c r="M2153" s="41">
        <v>0</v>
      </c>
      <c r="N2153" s="41">
        <v>0</v>
      </c>
      <c r="O2153" s="41">
        <v>0</v>
      </c>
      <c r="P2153" s="50">
        <f t="shared" si="150"/>
        <v>0</v>
      </c>
    </row>
    <row r="2154" spans="1:16" hidden="1" x14ac:dyDescent="0.25">
      <c r="A2154" s="306" t="str">
        <f>IF(B2154=1,A2118,"")</f>
        <v/>
      </c>
      <c r="B2154" s="43" t="str">
        <f t="shared" si="149"/>
        <v/>
      </c>
      <c r="C2154" s="169">
        <f>CAD!$F$17</f>
        <v>0</v>
      </c>
      <c r="D2154" s="41">
        <v>0</v>
      </c>
      <c r="E2154" s="41">
        <v>0</v>
      </c>
      <c r="F2154" s="41">
        <v>0</v>
      </c>
      <c r="G2154" s="41">
        <v>0</v>
      </c>
      <c r="H2154" s="41">
        <v>0</v>
      </c>
      <c r="I2154" s="41">
        <v>0</v>
      </c>
      <c r="J2154" s="41">
        <v>0</v>
      </c>
      <c r="K2154" s="41">
        <v>0</v>
      </c>
      <c r="L2154" s="41">
        <v>0</v>
      </c>
      <c r="M2154" s="41">
        <v>0</v>
      </c>
      <c r="N2154" s="41">
        <v>0</v>
      </c>
      <c r="O2154" s="41">
        <v>0</v>
      </c>
      <c r="P2154" s="50">
        <f t="shared" si="150"/>
        <v>0</v>
      </c>
    </row>
    <row r="2155" spans="1:16" hidden="1" x14ac:dyDescent="0.25">
      <c r="A2155" s="306" t="str">
        <f>IF(B2155=1,A2118,"")</f>
        <v/>
      </c>
      <c r="B2155" s="43" t="str">
        <f t="shared" si="149"/>
        <v/>
      </c>
      <c r="C2155" s="169">
        <f>CAD!$F$18</f>
        <v>0</v>
      </c>
      <c r="D2155" s="41">
        <v>0</v>
      </c>
      <c r="E2155" s="41">
        <v>0</v>
      </c>
      <c r="F2155" s="41">
        <v>0</v>
      </c>
      <c r="G2155" s="41">
        <v>0</v>
      </c>
      <c r="H2155" s="41">
        <v>0</v>
      </c>
      <c r="I2155" s="41">
        <v>0</v>
      </c>
      <c r="J2155" s="41">
        <v>0</v>
      </c>
      <c r="K2155" s="41">
        <v>0</v>
      </c>
      <c r="L2155" s="41">
        <v>0</v>
      </c>
      <c r="M2155" s="41">
        <v>0</v>
      </c>
      <c r="N2155" s="41">
        <v>0</v>
      </c>
      <c r="O2155" s="41">
        <v>0</v>
      </c>
      <c r="P2155" s="50">
        <f t="shared" si="150"/>
        <v>0</v>
      </c>
    </row>
    <row r="2156" spans="1:16" hidden="1" x14ac:dyDescent="0.25">
      <c r="A2156" s="306" t="str">
        <f>IF(B2156=1,A2118,"")</f>
        <v/>
      </c>
      <c r="B2156" s="43" t="str">
        <f t="shared" si="149"/>
        <v/>
      </c>
      <c r="C2156" s="169">
        <f>CAD!$F$19</f>
        <v>0</v>
      </c>
      <c r="D2156" s="41">
        <v>0</v>
      </c>
      <c r="E2156" s="41">
        <v>0</v>
      </c>
      <c r="F2156" s="41">
        <v>0</v>
      </c>
      <c r="G2156" s="41">
        <v>0</v>
      </c>
      <c r="H2156" s="41">
        <v>0</v>
      </c>
      <c r="I2156" s="41">
        <v>0</v>
      </c>
      <c r="J2156" s="41">
        <v>0</v>
      </c>
      <c r="K2156" s="41">
        <v>0</v>
      </c>
      <c r="L2156" s="41">
        <v>0</v>
      </c>
      <c r="M2156" s="41">
        <v>0</v>
      </c>
      <c r="N2156" s="41">
        <v>0</v>
      </c>
      <c r="O2156" s="41">
        <v>0</v>
      </c>
      <c r="P2156" s="50">
        <f t="shared" si="150"/>
        <v>0</v>
      </c>
    </row>
    <row r="2157" spans="1:16" hidden="1" x14ac:dyDescent="0.25">
      <c r="A2157" s="306" t="str">
        <f>IF(B2157=1,A2118,"")</f>
        <v/>
      </c>
      <c r="B2157" s="43" t="str">
        <f t="shared" si="149"/>
        <v/>
      </c>
      <c r="C2157" s="169">
        <f>CAD!$F$20</f>
        <v>0</v>
      </c>
      <c r="D2157" s="41">
        <v>0</v>
      </c>
      <c r="E2157" s="41">
        <v>0</v>
      </c>
      <c r="F2157" s="41">
        <v>0</v>
      </c>
      <c r="G2157" s="41">
        <v>0</v>
      </c>
      <c r="H2157" s="41">
        <v>0</v>
      </c>
      <c r="I2157" s="41">
        <v>0</v>
      </c>
      <c r="J2157" s="41">
        <v>0</v>
      </c>
      <c r="K2157" s="41">
        <v>0</v>
      </c>
      <c r="L2157" s="41">
        <v>0</v>
      </c>
      <c r="M2157" s="41">
        <v>0</v>
      </c>
      <c r="N2157" s="41">
        <v>0</v>
      </c>
      <c r="O2157" s="41">
        <v>0</v>
      </c>
      <c r="P2157" s="50">
        <f t="shared" si="150"/>
        <v>0</v>
      </c>
    </row>
    <row r="2158" spans="1:16" hidden="1" x14ac:dyDescent="0.25">
      <c r="A2158" s="306" t="str">
        <f>IF(B2158=1,A2118,"")</f>
        <v/>
      </c>
      <c r="B2158" s="43" t="str">
        <f t="shared" si="149"/>
        <v/>
      </c>
      <c r="C2158" s="169">
        <f>CAD!$F$21</f>
        <v>0</v>
      </c>
      <c r="D2158" s="41">
        <v>0</v>
      </c>
      <c r="E2158" s="41">
        <v>0</v>
      </c>
      <c r="F2158" s="41">
        <v>0</v>
      </c>
      <c r="G2158" s="41">
        <v>0</v>
      </c>
      <c r="H2158" s="41">
        <v>0</v>
      </c>
      <c r="I2158" s="41">
        <v>0</v>
      </c>
      <c r="J2158" s="41">
        <v>0</v>
      </c>
      <c r="K2158" s="41">
        <v>0</v>
      </c>
      <c r="L2158" s="41">
        <v>0</v>
      </c>
      <c r="M2158" s="41">
        <v>0</v>
      </c>
      <c r="N2158" s="41">
        <v>0</v>
      </c>
      <c r="O2158" s="41">
        <v>0</v>
      </c>
      <c r="P2158" s="50">
        <f t="shared" si="150"/>
        <v>0</v>
      </c>
    </row>
    <row r="2159" spans="1:16" hidden="1" x14ac:dyDescent="0.25">
      <c r="A2159" s="306" t="str">
        <f>IF(B2159=1,A2118,"")</f>
        <v/>
      </c>
      <c r="B2159" s="43" t="str">
        <f t="shared" si="149"/>
        <v/>
      </c>
      <c r="C2159" s="169">
        <f>CAD!$F$22</f>
        <v>0</v>
      </c>
      <c r="D2159" s="41">
        <v>0</v>
      </c>
      <c r="E2159" s="41">
        <v>0</v>
      </c>
      <c r="F2159" s="41">
        <v>0</v>
      </c>
      <c r="G2159" s="41">
        <v>0</v>
      </c>
      <c r="H2159" s="41">
        <v>0</v>
      </c>
      <c r="I2159" s="41">
        <v>0</v>
      </c>
      <c r="J2159" s="41">
        <v>0</v>
      </c>
      <c r="K2159" s="41">
        <v>0</v>
      </c>
      <c r="L2159" s="41">
        <v>0</v>
      </c>
      <c r="M2159" s="41">
        <v>0</v>
      </c>
      <c r="N2159" s="41">
        <v>0</v>
      </c>
      <c r="O2159" s="41">
        <v>0</v>
      </c>
      <c r="P2159" s="50">
        <f t="shared" si="150"/>
        <v>0</v>
      </c>
    </row>
    <row r="2160" spans="1:16" hidden="1" x14ac:dyDescent="0.25">
      <c r="A2160" s="306" t="str">
        <f>IF(B2160=1,A2118,"")</f>
        <v/>
      </c>
      <c r="B2160" s="43" t="str">
        <f t="shared" si="149"/>
        <v/>
      </c>
      <c r="C2160" s="169">
        <f>CAD!$F$23</f>
        <v>0</v>
      </c>
      <c r="D2160" s="41">
        <v>0</v>
      </c>
      <c r="E2160" s="41">
        <v>0</v>
      </c>
      <c r="F2160" s="41">
        <v>0</v>
      </c>
      <c r="G2160" s="41">
        <v>0</v>
      </c>
      <c r="H2160" s="41">
        <v>0</v>
      </c>
      <c r="I2160" s="41">
        <v>0</v>
      </c>
      <c r="J2160" s="41">
        <v>0</v>
      </c>
      <c r="K2160" s="41">
        <v>0</v>
      </c>
      <c r="L2160" s="41">
        <v>0</v>
      </c>
      <c r="M2160" s="41">
        <v>0</v>
      </c>
      <c r="N2160" s="41">
        <v>0</v>
      </c>
      <c r="O2160" s="41">
        <v>0</v>
      </c>
      <c r="P2160" s="50">
        <f t="shared" si="150"/>
        <v>0</v>
      </c>
    </row>
    <row r="2161" spans="1:20" hidden="1" x14ac:dyDescent="0.25">
      <c r="A2161" s="306" t="str">
        <f>IF(B2161=1,A2118,"")</f>
        <v/>
      </c>
      <c r="B2161" s="43" t="str">
        <f t="shared" si="149"/>
        <v/>
      </c>
      <c r="C2161" s="169">
        <f>CAD!$F$24</f>
        <v>0</v>
      </c>
      <c r="D2161" s="41">
        <v>0</v>
      </c>
      <c r="E2161" s="41">
        <v>0</v>
      </c>
      <c r="F2161" s="41">
        <v>0</v>
      </c>
      <c r="G2161" s="41">
        <v>0</v>
      </c>
      <c r="H2161" s="41">
        <v>0</v>
      </c>
      <c r="I2161" s="41">
        <v>0</v>
      </c>
      <c r="J2161" s="41">
        <v>0</v>
      </c>
      <c r="K2161" s="41">
        <v>0</v>
      </c>
      <c r="L2161" s="41">
        <v>0</v>
      </c>
      <c r="M2161" s="41">
        <v>0</v>
      </c>
      <c r="N2161" s="41">
        <v>0</v>
      </c>
      <c r="O2161" s="41">
        <v>0</v>
      </c>
      <c r="P2161" s="50">
        <f t="shared" si="150"/>
        <v>0</v>
      </c>
    </row>
    <row r="2162" spans="1:20" hidden="1" x14ac:dyDescent="0.25">
      <c r="A2162" s="306" t="str">
        <f>IF(B2162=1,A2118,"")</f>
        <v/>
      </c>
      <c r="B2162" s="43" t="str">
        <f t="shared" si="149"/>
        <v/>
      </c>
      <c r="C2162" s="169">
        <f>CAD!$F$25</f>
        <v>0</v>
      </c>
      <c r="D2162" s="41">
        <v>0</v>
      </c>
      <c r="E2162" s="41">
        <v>0</v>
      </c>
      <c r="F2162" s="41">
        <v>0</v>
      </c>
      <c r="G2162" s="41">
        <v>0</v>
      </c>
      <c r="H2162" s="41">
        <v>0</v>
      </c>
      <c r="I2162" s="41">
        <v>0</v>
      </c>
      <c r="J2162" s="41">
        <v>0</v>
      </c>
      <c r="K2162" s="41">
        <v>0</v>
      </c>
      <c r="L2162" s="41">
        <v>0</v>
      </c>
      <c r="M2162" s="41">
        <v>0</v>
      </c>
      <c r="N2162" s="41">
        <v>0</v>
      </c>
      <c r="O2162" s="41">
        <v>0</v>
      </c>
      <c r="P2162" s="50">
        <f t="shared" si="150"/>
        <v>0</v>
      </c>
    </row>
    <row r="2163" spans="1:20" hidden="1" x14ac:dyDescent="0.25">
      <c r="A2163" s="306" t="str">
        <f>IF(B2163=1,A2118,"")</f>
        <v/>
      </c>
      <c r="B2163" s="43" t="str">
        <f t="shared" si="149"/>
        <v/>
      </c>
      <c r="C2163" s="169">
        <f>CAD!$F$26</f>
        <v>0</v>
      </c>
      <c r="D2163" s="41">
        <v>0</v>
      </c>
      <c r="E2163" s="41">
        <v>0</v>
      </c>
      <c r="F2163" s="41">
        <v>0</v>
      </c>
      <c r="G2163" s="41">
        <v>0</v>
      </c>
      <c r="H2163" s="41">
        <v>0</v>
      </c>
      <c r="I2163" s="41">
        <v>0</v>
      </c>
      <c r="J2163" s="41">
        <v>0</v>
      </c>
      <c r="K2163" s="41">
        <v>0</v>
      </c>
      <c r="L2163" s="41">
        <v>0</v>
      </c>
      <c r="M2163" s="41">
        <v>0</v>
      </c>
      <c r="N2163" s="41">
        <v>0</v>
      </c>
      <c r="O2163" s="41">
        <v>0</v>
      </c>
      <c r="P2163" s="50">
        <f t="shared" si="150"/>
        <v>0</v>
      </c>
    </row>
    <row r="2164" spans="1:20" hidden="1" x14ac:dyDescent="0.25">
      <c r="A2164" s="306" t="str">
        <f>IF(B2164=1,A2118,"")</f>
        <v/>
      </c>
      <c r="B2164" s="43" t="str">
        <f t="shared" si="149"/>
        <v/>
      </c>
      <c r="C2164" s="169">
        <f>CAD!$F$27</f>
        <v>0</v>
      </c>
      <c r="D2164" s="41">
        <v>0</v>
      </c>
      <c r="E2164" s="41">
        <v>0</v>
      </c>
      <c r="F2164" s="41">
        <v>0</v>
      </c>
      <c r="G2164" s="41">
        <v>0</v>
      </c>
      <c r="H2164" s="41">
        <v>0</v>
      </c>
      <c r="I2164" s="41">
        <v>0</v>
      </c>
      <c r="J2164" s="41">
        <v>0</v>
      </c>
      <c r="K2164" s="41">
        <v>0</v>
      </c>
      <c r="L2164" s="41">
        <v>0</v>
      </c>
      <c r="M2164" s="41">
        <v>0</v>
      </c>
      <c r="N2164" s="41">
        <v>0</v>
      </c>
      <c r="O2164" s="41">
        <v>0</v>
      </c>
      <c r="P2164" s="50">
        <f t="shared" si="150"/>
        <v>0</v>
      </c>
    </row>
    <row r="2165" spans="1:20" hidden="1" x14ac:dyDescent="0.25">
      <c r="A2165" s="306" t="str">
        <f>IF(B2165=1,A2118,"")</f>
        <v/>
      </c>
      <c r="B2165" s="43" t="str">
        <f t="shared" si="149"/>
        <v/>
      </c>
      <c r="C2165" s="169">
        <f>CAD!$F$28</f>
        <v>0</v>
      </c>
      <c r="D2165" s="41">
        <v>0</v>
      </c>
      <c r="E2165" s="41">
        <v>0</v>
      </c>
      <c r="F2165" s="41">
        <v>0</v>
      </c>
      <c r="G2165" s="41">
        <v>0</v>
      </c>
      <c r="H2165" s="41">
        <v>0</v>
      </c>
      <c r="I2165" s="41">
        <v>0</v>
      </c>
      <c r="J2165" s="41">
        <v>0</v>
      </c>
      <c r="K2165" s="41">
        <v>0</v>
      </c>
      <c r="L2165" s="41">
        <v>0</v>
      </c>
      <c r="M2165" s="41">
        <v>0</v>
      </c>
      <c r="N2165" s="41">
        <v>0</v>
      </c>
      <c r="O2165" s="41">
        <v>0</v>
      </c>
      <c r="P2165" s="50">
        <f t="shared" si="150"/>
        <v>0</v>
      </c>
    </row>
    <row r="2166" spans="1:20" hidden="1" x14ac:dyDescent="0.25">
      <c r="A2166" s="306" t="str">
        <f>IF(B2166=1,A2118,"")</f>
        <v/>
      </c>
      <c r="B2166" s="43" t="str">
        <f t="shared" si="149"/>
        <v/>
      </c>
      <c r="C2166" s="169">
        <f>CAD!$F$29</f>
        <v>0</v>
      </c>
      <c r="D2166" s="41">
        <v>0</v>
      </c>
      <c r="E2166" s="41">
        <v>0</v>
      </c>
      <c r="F2166" s="41">
        <v>0</v>
      </c>
      <c r="G2166" s="41">
        <v>0</v>
      </c>
      <c r="H2166" s="41">
        <v>0</v>
      </c>
      <c r="I2166" s="41">
        <v>0</v>
      </c>
      <c r="J2166" s="41">
        <v>0</v>
      </c>
      <c r="K2166" s="41">
        <v>0</v>
      </c>
      <c r="L2166" s="41">
        <v>0</v>
      </c>
      <c r="M2166" s="41">
        <v>0</v>
      </c>
      <c r="N2166" s="41">
        <v>0</v>
      </c>
      <c r="O2166" s="41">
        <v>0</v>
      </c>
      <c r="P2166" s="50">
        <f t="shared" si="150"/>
        <v>0</v>
      </c>
    </row>
    <row r="2167" spans="1:20" hidden="1" x14ac:dyDescent="0.25">
      <c r="A2167" s="306" t="str">
        <f>IF(B2167=1,A2118,"")</f>
        <v/>
      </c>
      <c r="B2167" s="43" t="str">
        <f t="shared" si="149"/>
        <v/>
      </c>
      <c r="C2167" s="169">
        <f>CAD!$F$30</f>
        <v>0</v>
      </c>
      <c r="D2167" s="41">
        <v>0</v>
      </c>
      <c r="E2167" s="41">
        <v>0</v>
      </c>
      <c r="F2167" s="41">
        <v>0</v>
      </c>
      <c r="G2167" s="41">
        <v>0</v>
      </c>
      <c r="H2167" s="41">
        <v>0</v>
      </c>
      <c r="I2167" s="41">
        <v>0</v>
      </c>
      <c r="J2167" s="41">
        <v>0</v>
      </c>
      <c r="K2167" s="41">
        <v>0</v>
      </c>
      <c r="L2167" s="41">
        <v>0</v>
      </c>
      <c r="M2167" s="41">
        <v>0</v>
      </c>
      <c r="N2167" s="41">
        <v>0</v>
      </c>
      <c r="O2167" s="41">
        <v>0</v>
      </c>
      <c r="P2167" s="50">
        <f t="shared" si="150"/>
        <v>0</v>
      </c>
    </row>
    <row r="2168" spans="1:20" hidden="1" x14ac:dyDescent="0.25">
      <c r="A2168" s="306" t="str">
        <f>IF(B2168=1,A2118,"")</f>
        <v/>
      </c>
      <c r="B2168" s="43" t="str">
        <f t="shared" si="149"/>
        <v/>
      </c>
      <c r="C2168" s="169">
        <f>CAD!$F$31</f>
        <v>0</v>
      </c>
      <c r="D2168" s="41">
        <v>0</v>
      </c>
      <c r="E2168" s="41">
        <v>0</v>
      </c>
      <c r="F2168" s="41">
        <v>0</v>
      </c>
      <c r="G2168" s="41">
        <v>0</v>
      </c>
      <c r="H2168" s="41">
        <v>0</v>
      </c>
      <c r="I2168" s="41">
        <v>0</v>
      </c>
      <c r="J2168" s="41">
        <v>0</v>
      </c>
      <c r="K2168" s="41">
        <v>0</v>
      </c>
      <c r="L2168" s="41">
        <v>0</v>
      </c>
      <c r="M2168" s="41">
        <v>0</v>
      </c>
      <c r="N2168" s="41">
        <v>0</v>
      </c>
      <c r="O2168" s="41">
        <v>0</v>
      </c>
      <c r="P2168" s="50">
        <f t="shared" si="150"/>
        <v>0</v>
      </c>
      <c r="T2168" s="9"/>
    </row>
    <row r="2169" spans="1:20" hidden="1" x14ac:dyDescent="0.25">
      <c r="A2169" s="306">
        <f>A2118</f>
        <v>2055</v>
      </c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84"/>
    </row>
    <row r="2170" spans="1:20" ht="15.75" hidden="1" thickBot="1" x14ac:dyDescent="0.3">
      <c r="A2170" s="306">
        <f>A2118</f>
        <v>2055</v>
      </c>
      <c r="C2170" s="170" t="s">
        <v>208</v>
      </c>
      <c r="D2170" s="171">
        <f>PREV_D!D2083</f>
        <v>0</v>
      </c>
      <c r="E2170" s="171">
        <f>PREV_D!E2083</f>
        <v>0</v>
      </c>
      <c r="F2170" s="171">
        <f>PREV_D!F2083</f>
        <v>0</v>
      </c>
      <c r="G2170" s="171">
        <f>PREV_D!G2083</f>
        <v>0</v>
      </c>
      <c r="H2170" s="171">
        <f>PREV_D!H2083</f>
        <v>0</v>
      </c>
      <c r="I2170" s="171">
        <f>PREV_D!I2083</f>
        <v>0</v>
      </c>
      <c r="J2170" s="171">
        <f>PREV_D!J2083</f>
        <v>0</v>
      </c>
      <c r="K2170" s="171">
        <f>PREV_D!K2083</f>
        <v>0</v>
      </c>
      <c r="L2170" s="171">
        <f>PREV_D!L2083</f>
        <v>0</v>
      </c>
      <c r="M2170" s="171">
        <f>PREV_D!M2083</f>
        <v>0</v>
      </c>
      <c r="N2170" s="171">
        <f>PREV_D!N2083</f>
        <v>0</v>
      </c>
      <c r="O2170" s="171">
        <f>PREV_D!O2083</f>
        <v>0</v>
      </c>
      <c r="P2170" s="172">
        <f>SUM(D2170:O2170)</f>
        <v>0</v>
      </c>
    </row>
    <row r="2171" spans="1:20" hidden="1" x14ac:dyDescent="0.25">
      <c r="A2171" s="306">
        <f>A2118</f>
        <v>2055</v>
      </c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84"/>
    </row>
    <row r="2172" spans="1:20" hidden="1" x14ac:dyDescent="0.25">
      <c r="A2172" s="306">
        <f>A2118</f>
        <v>2055</v>
      </c>
      <c r="C2172" s="173" t="s">
        <v>209</v>
      </c>
      <c r="D2172" s="174">
        <f>D2118-D2170</f>
        <v>0</v>
      </c>
      <c r="E2172" s="174">
        <f t="shared" ref="E2172:P2172" si="151">E2118-E2170</f>
        <v>0</v>
      </c>
      <c r="F2172" s="174">
        <f t="shared" si="151"/>
        <v>0</v>
      </c>
      <c r="G2172" s="174">
        <f t="shared" si="151"/>
        <v>0</v>
      </c>
      <c r="H2172" s="174">
        <f t="shared" si="151"/>
        <v>0</v>
      </c>
      <c r="I2172" s="174">
        <f t="shared" si="151"/>
        <v>0</v>
      </c>
      <c r="J2172" s="174">
        <f t="shared" si="151"/>
        <v>0</v>
      </c>
      <c r="K2172" s="174">
        <f t="shared" si="151"/>
        <v>0</v>
      </c>
      <c r="L2172" s="174">
        <f t="shared" si="151"/>
        <v>0</v>
      </c>
      <c r="M2172" s="174">
        <f t="shared" si="151"/>
        <v>0</v>
      </c>
      <c r="N2172" s="174">
        <f t="shared" si="151"/>
        <v>0</v>
      </c>
      <c r="O2172" s="174">
        <f t="shared" si="151"/>
        <v>0</v>
      </c>
      <c r="P2172" s="175">
        <f t="shared" si="151"/>
        <v>0</v>
      </c>
    </row>
    <row r="2173" spans="1:20" hidden="1" x14ac:dyDescent="0.25">
      <c r="A2173" s="306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20" hidden="1" x14ac:dyDescent="0.25">
      <c r="A2174" s="306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20" ht="15" hidden="1" customHeight="1" thickBot="1" x14ac:dyDescent="0.3">
      <c r="A2175" s="306">
        <f>A2118+1</f>
        <v>2056</v>
      </c>
      <c r="C2175" s="166" t="s">
        <v>207</v>
      </c>
      <c r="D2175" s="167">
        <f t="shared" ref="D2175:P2175" si="152">SUM(D2176:D2225)</f>
        <v>0</v>
      </c>
      <c r="E2175" s="167">
        <f t="shared" si="152"/>
        <v>0</v>
      </c>
      <c r="F2175" s="167">
        <f t="shared" si="152"/>
        <v>0</v>
      </c>
      <c r="G2175" s="167">
        <f t="shared" si="152"/>
        <v>0</v>
      </c>
      <c r="H2175" s="167">
        <f t="shared" si="152"/>
        <v>0</v>
      </c>
      <c r="I2175" s="167">
        <f t="shared" si="152"/>
        <v>0</v>
      </c>
      <c r="J2175" s="167">
        <f t="shared" si="152"/>
        <v>0</v>
      </c>
      <c r="K2175" s="167">
        <f t="shared" si="152"/>
        <v>0</v>
      </c>
      <c r="L2175" s="167">
        <f t="shared" si="152"/>
        <v>0</v>
      </c>
      <c r="M2175" s="167">
        <f t="shared" si="152"/>
        <v>0</v>
      </c>
      <c r="N2175" s="167">
        <f t="shared" si="152"/>
        <v>0</v>
      </c>
      <c r="O2175" s="167">
        <f t="shared" si="152"/>
        <v>0</v>
      </c>
      <c r="P2175" s="167">
        <f t="shared" si="152"/>
        <v>0</v>
      </c>
    </row>
    <row r="2176" spans="1:20" hidden="1" x14ac:dyDescent="0.25">
      <c r="A2176" s="306">
        <f>IF(B2176=1,A2175,"")</f>
        <v>2056</v>
      </c>
      <c r="B2176" s="43">
        <f>IF(C2176&lt;&gt;0,1,"")</f>
        <v>1</v>
      </c>
      <c r="C2176" s="168" t="str">
        <f>CAD!$D$7</f>
        <v>SALÁRIOS</v>
      </c>
      <c r="D2176" s="42">
        <v>0</v>
      </c>
      <c r="E2176" s="42">
        <v>0</v>
      </c>
      <c r="F2176" s="42">
        <v>0</v>
      </c>
      <c r="G2176" s="42">
        <v>0</v>
      </c>
      <c r="H2176" s="42">
        <v>0</v>
      </c>
      <c r="I2176" s="42">
        <v>0</v>
      </c>
      <c r="J2176" s="42">
        <v>0</v>
      </c>
      <c r="K2176" s="42">
        <v>0</v>
      </c>
      <c r="L2176" s="42">
        <v>0</v>
      </c>
      <c r="M2176" s="42">
        <v>0</v>
      </c>
      <c r="N2176" s="42">
        <v>0</v>
      </c>
      <c r="O2176" s="42">
        <v>0</v>
      </c>
      <c r="P2176" s="115">
        <f>SUM(D2176:O2176)</f>
        <v>0</v>
      </c>
    </row>
    <row r="2177" spans="1:16" hidden="1" x14ac:dyDescent="0.25">
      <c r="A2177" s="306">
        <f>IF(B2177=1,A2175,"")</f>
        <v>2056</v>
      </c>
      <c r="B2177" s="43">
        <f t="shared" ref="B2177:B2225" si="153">IF(C2177&lt;&gt;0,1,"")</f>
        <v>1</v>
      </c>
      <c r="C2177" s="168" t="str">
        <f>CAD!$D$8</f>
        <v>RELATÓRIOS</v>
      </c>
      <c r="D2177" s="42">
        <v>0</v>
      </c>
      <c r="E2177" s="42">
        <v>0</v>
      </c>
      <c r="F2177" s="42">
        <v>0</v>
      </c>
      <c r="G2177" s="42">
        <v>0</v>
      </c>
      <c r="H2177" s="42">
        <v>0</v>
      </c>
      <c r="I2177" s="42">
        <v>0</v>
      </c>
      <c r="J2177" s="42">
        <v>0</v>
      </c>
      <c r="K2177" s="42">
        <v>0</v>
      </c>
      <c r="L2177" s="42">
        <v>0</v>
      </c>
      <c r="M2177" s="42">
        <v>0</v>
      </c>
      <c r="N2177" s="42">
        <v>0</v>
      </c>
      <c r="O2177" s="42">
        <v>0</v>
      </c>
      <c r="P2177" s="50">
        <f t="shared" ref="P2177:P2225" si="154">SUM(D2177:O2177)</f>
        <v>0</v>
      </c>
    </row>
    <row r="2178" spans="1:16" hidden="1" x14ac:dyDescent="0.25">
      <c r="A2178" s="306">
        <f>IF(B2178=1,A2175,"")</f>
        <v>2056</v>
      </c>
      <c r="B2178" s="43">
        <f t="shared" si="153"/>
        <v>1</v>
      </c>
      <c r="C2178" s="169" t="str">
        <f>CAD!$D$9</f>
        <v>HORAS EXTRAS</v>
      </c>
      <c r="D2178" s="41">
        <v>0</v>
      </c>
      <c r="E2178" s="41">
        <v>0</v>
      </c>
      <c r="F2178" s="41">
        <v>0</v>
      </c>
      <c r="G2178" s="41">
        <v>0</v>
      </c>
      <c r="H2178" s="41">
        <v>0</v>
      </c>
      <c r="I2178" s="41">
        <v>0</v>
      </c>
      <c r="J2178" s="41">
        <v>0</v>
      </c>
      <c r="K2178" s="41">
        <v>0</v>
      </c>
      <c r="L2178" s="41">
        <v>0</v>
      </c>
      <c r="M2178" s="41">
        <v>0</v>
      </c>
      <c r="N2178" s="41">
        <v>0</v>
      </c>
      <c r="O2178" s="41">
        <v>0</v>
      </c>
      <c r="P2178" s="50">
        <f t="shared" si="154"/>
        <v>0</v>
      </c>
    </row>
    <row r="2179" spans="1:16" hidden="1" x14ac:dyDescent="0.25">
      <c r="A2179" s="306">
        <f>IF(B2179=1,A2175,"")</f>
        <v>2056</v>
      </c>
      <c r="B2179" s="43">
        <f t="shared" si="153"/>
        <v>1</v>
      </c>
      <c r="C2179" s="169" t="str">
        <f>CAD!$D$10</f>
        <v>OUTROS</v>
      </c>
      <c r="D2179" s="41">
        <v>0</v>
      </c>
      <c r="E2179" s="41">
        <v>0</v>
      </c>
      <c r="F2179" s="41">
        <v>0</v>
      </c>
      <c r="G2179" s="41">
        <v>0</v>
      </c>
      <c r="H2179" s="41">
        <v>0</v>
      </c>
      <c r="I2179" s="41">
        <v>0</v>
      </c>
      <c r="J2179" s="41">
        <v>0</v>
      </c>
      <c r="K2179" s="41">
        <v>0</v>
      </c>
      <c r="L2179" s="41">
        <v>0</v>
      </c>
      <c r="M2179" s="41">
        <v>0</v>
      </c>
      <c r="N2179" s="41">
        <v>0</v>
      </c>
      <c r="O2179" s="41">
        <v>0</v>
      </c>
      <c r="P2179" s="50">
        <f t="shared" si="154"/>
        <v>0</v>
      </c>
    </row>
    <row r="2180" spans="1:16" hidden="1" x14ac:dyDescent="0.25">
      <c r="A2180" s="306">
        <f>IF(B2180=1,A2175,"")</f>
        <v>2056</v>
      </c>
      <c r="B2180" s="43">
        <f t="shared" si="153"/>
        <v>1</v>
      </c>
      <c r="C2180" s="169" t="str">
        <f>CAD!$D$11</f>
        <v>ALUGUÉIS</v>
      </c>
      <c r="D2180" s="41">
        <v>0</v>
      </c>
      <c r="E2180" s="41">
        <v>0</v>
      </c>
      <c r="F2180" s="41">
        <v>0</v>
      </c>
      <c r="G2180" s="41">
        <v>0</v>
      </c>
      <c r="H2180" s="41">
        <v>0</v>
      </c>
      <c r="I2180" s="41">
        <v>0</v>
      </c>
      <c r="J2180" s="41">
        <v>0</v>
      </c>
      <c r="K2180" s="41">
        <v>0</v>
      </c>
      <c r="L2180" s="41">
        <v>0</v>
      </c>
      <c r="M2180" s="41">
        <v>0</v>
      </c>
      <c r="N2180" s="41">
        <v>0</v>
      </c>
      <c r="O2180" s="41">
        <v>0</v>
      </c>
      <c r="P2180" s="50">
        <f t="shared" si="154"/>
        <v>0</v>
      </c>
    </row>
    <row r="2181" spans="1:16" hidden="1" x14ac:dyDescent="0.25">
      <c r="A2181" s="306">
        <f>IF(B2181=1,A2175,"")</f>
        <v>2056</v>
      </c>
      <c r="B2181" s="43">
        <f t="shared" si="153"/>
        <v>1</v>
      </c>
      <c r="C2181" s="169" t="str">
        <f>CAD!$D$12</f>
        <v>VENDA DE IMÓVEIS</v>
      </c>
      <c r="D2181" s="41">
        <v>0</v>
      </c>
      <c r="E2181" s="41">
        <v>0</v>
      </c>
      <c r="F2181" s="41">
        <v>0</v>
      </c>
      <c r="G2181" s="41">
        <v>0</v>
      </c>
      <c r="H2181" s="41">
        <v>0</v>
      </c>
      <c r="I2181" s="41">
        <v>0</v>
      </c>
      <c r="J2181" s="41">
        <v>0</v>
      </c>
      <c r="K2181" s="41">
        <v>0</v>
      </c>
      <c r="L2181" s="41">
        <v>0</v>
      </c>
      <c r="M2181" s="41">
        <v>0</v>
      </c>
      <c r="N2181" s="41">
        <v>0</v>
      </c>
      <c r="O2181" s="41">
        <v>0</v>
      </c>
      <c r="P2181" s="50">
        <f t="shared" si="154"/>
        <v>0</v>
      </c>
    </row>
    <row r="2182" spans="1:16" hidden="1" x14ac:dyDescent="0.25">
      <c r="A2182" s="306">
        <f>IF(B2182=1,A2175,"")</f>
        <v>2056</v>
      </c>
      <c r="B2182" s="43">
        <f t="shared" si="153"/>
        <v>1</v>
      </c>
      <c r="C2182" s="169" t="str">
        <f>CAD!$D$13</f>
        <v>13º SALÁRIO</v>
      </c>
      <c r="D2182" s="41">
        <v>0</v>
      </c>
      <c r="E2182" s="41">
        <v>0</v>
      </c>
      <c r="F2182" s="41">
        <v>0</v>
      </c>
      <c r="G2182" s="41">
        <v>0</v>
      </c>
      <c r="H2182" s="41">
        <v>0</v>
      </c>
      <c r="I2182" s="41">
        <v>0</v>
      </c>
      <c r="J2182" s="41">
        <v>0</v>
      </c>
      <c r="K2182" s="41">
        <v>0</v>
      </c>
      <c r="L2182" s="41">
        <v>0</v>
      </c>
      <c r="M2182" s="41">
        <v>0</v>
      </c>
      <c r="N2182" s="41">
        <v>0</v>
      </c>
      <c r="O2182" s="41">
        <v>0</v>
      </c>
      <c r="P2182" s="50">
        <f t="shared" si="154"/>
        <v>0</v>
      </c>
    </row>
    <row r="2183" spans="1:16" hidden="1" x14ac:dyDescent="0.25">
      <c r="A2183" s="306">
        <f>IF(B2183=1,A2175,"")</f>
        <v>2056</v>
      </c>
      <c r="B2183" s="43">
        <f t="shared" si="153"/>
        <v>1</v>
      </c>
      <c r="C2183" s="169" t="str">
        <f>CAD!$D$14</f>
        <v>FÉRIAS</v>
      </c>
      <c r="D2183" s="41">
        <v>0</v>
      </c>
      <c r="E2183" s="41">
        <v>0</v>
      </c>
      <c r="F2183" s="41">
        <v>0</v>
      </c>
      <c r="G2183" s="41">
        <v>0</v>
      </c>
      <c r="H2183" s="41">
        <v>0</v>
      </c>
      <c r="I2183" s="41">
        <v>0</v>
      </c>
      <c r="J2183" s="41">
        <v>0</v>
      </c>
      <c r="K2183" s="41">
        <v>0</v>
      </c>
      <c r="L2183" s="41">
        <v>0</v>
      </c>
      <c r="M2183" s="41">
        <v>0</v>
      </c>
      <c r="N2183" s="41">
        <v>0</v>
      </c>
      <c r="O2183" s="41">
        <v>0</v>
      </c>
      <c r="P2183" s="50">
        <f t="shared" si="154"/>
        <v>0</v>
      </c>
    </row>
    <row r="2184" spans="1:16" hidden="1" x14ac:dyDescent="0.25">
      <c r="A2184" s="306">
        <f>IF(B2184=1,A2175,"")</f>
        <v>2056</v>
      </c>
      <c r="B2184" s="43">
        <f t="shared" si="153"/>
        <v>1</v>
      </c>
      <c r="C2184" s="169" t="str">
        <f>CAD!$D$15</f>
        <v>RENDIMENTOS</v>
      </c>
      <c r="D2184" s="41">
        <v>0</v>
      </c>
      <c r="E2184" s="41">
        <v>0</v>
      </c>
      <c r="F2184" s="41">
        <v>0</v>
      </c>
      <c r="G2184" s="41">
        <v>0</v>
      </c>
      <c r="H2184" s="41">
        <v>0</v>
      </c>
      <c r="I2184" s="41">
        <v>0</v>
      </c>
      <c r="J2184" s="41">
        <v>0</v>
      </c>
      <c r="K2184" s="41">
        <v>0</v>
      </c>
      <c r="L2184" s="41">
        <v>0</v>
      </c>
      <c r="M2184" s="41">
        <v>0</v>
      </c>
      <c r="N2184" s="41">
        <v>0</v>
      </c>
      <c r="O2184" s="41">
        <v>0</v>
      </c>
      <c r="P2184" s="50">
        <f t="shared" si="154"/>
        <v>0</v>
      </c>
    </row>
    <row r="2185" spans="1:16" hidden="1" x14ac:dyDescent="0.25">
      <c r="A2185" s="306" t="str">
        <f>IF(B2185=1,A2175,"")</f>
        <v/>
      </c>
      <c r="B2185" s="43" t="str">
        <f t="shared" si="153"/>
        <v/>
      </c>
      <c r="C2185" s="169">
        <f>CAD!$D$16</f>
        <v>0</v>
      </c>
      <c r="D2185" s="41">
        <v>0</v>
      </c>
      <c r="E2185" s="41">
        <v>0</v>
      </c>
      <c r="F2185" s="41">
        <v>0</v>
      </c>
      <c r="G2185" s="41">
        <v>0</v>
      </c>
      <c r="H2185" s="41">
        <v>0</v>
      </c>
      <c r="I2185" s="41">
        <v>0</v>
      </c>
      <c r="J2185" s="41">
        <v>0</v>
      </c>
      <c r="K2185" s="41">
        <v>0</v>
      </c>
      <c r="L2185" s="41">
        <v>0</v>
      </c>
      <c r="M2185" s="41">
        <v>0</v>
      </c>
      <c r="N2185" s="41">
        <v>0</v>
      </c>
      <c r="O2185" s="41">
        <v>0</v>
      </c>
      <c r="P2185" s="50">
        <f t="shared" si="154"/>
        <v>0</v>
      </c>
    </row>
    <row r="2186" spans="1:16" hidden="1" x14ac:dyDescent="0.25">
      <c r="A2186" s="306" t="str">
        <f>IF(B2186=1,A2175,"")</f>
        <v/>
      </c>
      <c r="B2186" s="43" t="str">
        <f t="shared" si="153"/>
        <v/>
      </c>
      <c r="C2186" s="169">
        <f>CAD!$D$17</f>
        <v>0</v>
      </c>
      <c r="D2186" s="41">
        <v>0</v>
      </c>
      <c r="E2186" s="41">
        <v>0</v>
      </c>
      <c r="F2186" s="41">
        <v>0</v>
      </c>
      <c r="G2186" s="41">
        <v>0</v>
      </c>
      <c r="H2186" s="41">
        <v>0</v>
      </c>
      <c r="I2186" s="41">
        <v>0</v>
      </c>
      <c r="J2186" s="41">
        <v>0</v>
      </c>
      <c r="K2186" s="41">
        <v>0</v>
      </c>
      <c r="L2186" s="41">
        <v>0</v>
      </c>
      <c r="M2186" s="41">
        <v>0</v>
      </c>
      <c r="N2186" s="41">
        <v>0</v>
      </c>
      <c r="O2186" s="41">
        <v>0</v>
      </c>
      <c r="P2186" s="50">
        <f t="shared" si="154"/>
        <v>0</v>
      </c>
    </row>
    <row r="2187" spans="1:16" hidden="1" x14ac:dyDescent="0.25">
      <c r="A2187" s="306" t="str">
        <f>IF(B2187=1,A2175,"")</f>
        <v/>
      </c>
      <c r="B2187" s="43" t="str">
        <f t="shared" si="153"/>
        <v/>
      </c>
      <c r="C2187" s="169">
        <f>CAD!$D$18</f>
        <v>0</v>
      </c>
      <c r="D2187" s="41">
        <v>0</v>
      </c>
      <c r="E2187" s="41">
        <v>0</v>
      </c>
      <c r="F2187" s="41">
        <v>0</v>
      </c>
      <c r="G2187" s="41">
        <v>0</v>
      </c>
      <c r="H2187" s="41">
        <v>0</v>
      </c>
      <c r="I2187" s="41">
        <v>0</v>
      </c>
      <c r="J2187" s="41">
        <v>0</v>
      </c>
      <c r="K2187" s="41">
        <v>0</v>
      </c>
      <c r="L2187" s="41">
        <v>0</v>
      </c>
      <c r="M2187" s="41">
        <v>0</v>
      </c>
      <c r="N2187" s="41">
        <v>0</v>
      </c>
      <c r="O2187" s="41">
        <v>0</v>
      </c>
      <c r="P2187" s="50">
        <f t="shared" si="154"/>
        <v>0</v>
      </c>
    </row>
    <row r="2188" spans="1:16" hidden="1" x14ac:dyDescent="0.25">
      <c r="A2188" s="306" t="str">
        <f>IF(B2188=1,A2175,"")</f>
        <v/>
      </c>
      <c r="B2188" s="43" t="str">
        <f t="shared" si="153"/>
        <v/>
      </c>
      <c r="C2188" s="169">
        <f>CAD!$D$19</f>
        <v>0</v>
      </c>
      <c r="D2188" s="41">
        <v>0</v>
      </c>
      <c r="E2188" s="41">
        <v>0</v>
      </c>
      <c r="F2188" s="41">
        <v>0</v>
      </c>
      <c r="G2188" s="41">
        <v>0</v>
      </c>
      <c r="H2188" s="41">
        <v>0</v>
      </c>
      <c r="I2188" s="41">
        <v>0</v>
      </c>
      <c r="J2188" s="41">
        <v>0</v>
      </c>
      <c r="K2188" s="41">
        <v>0</v>
      </c>
      <c r="L2188" s="41">
        <v>0</v>
      </c>
      <c r="M2188" s="41">
        <v>0</v>
      </c>
      <c r="N2188" s="41">
        <v>0</v>
      </c>
      <c r="O2188" s="41">
        <v>0</v>
      </c>
      <c r="P2188" s="50">
        <f t="shared" si="154"/>
        <v>0</v>
      </c>
    </row>
    <row r="2189" spans="1:16" hidden="1" x14ac:dyDescent="0.25">
      <c r="A2189" s="306" t="str">
        <f>IF(B2189=1,A2175,"")</f>
        <v/>
      </c>
      <c r="B2189" s="43" t="str">
        <f t="shared" si="153"/>
        <v/>
      </c>
      <c r="C2189" s="169">
        <f>CAD!$D$20</f>
        <v>0</v>
      </c>
      <c r="D2189" s="41">
        <v>0</v>
      </c>
      <c r="E2189" s="41">
        <v>0</v>
      </c>
      <c r="F2189" s="41">
        <v>0</v>
      </c>
      <c r="G2189" s="41">
        <v>0</v>
      </c>
      <c r="H2189" s="41">
        <v>0</v>
      </c>
      <c r="I2189" s="41">
        <v>0</v>
      </c>
      <c r="J2189" s="41">
        <v>0</v>
      </c>
      <c r="K2189" s="41">
        <v>0</v>
      </c>
      <c r="L2189" s="41">
        <v>0</v>
      </c>
      <c r="M2189" s="41">
        <v>0</v>
      </c>
      <c r="N2189" s="41">
        <v>0</v>
      </c>
      <c r="O2189" s="41">
        <v>0</v>
      </c>
      <c r="P2189" s="50">
        <f t="shared" si="154"/>
        <v>0</v>
      </c>
    </row>
    <row r="2190" spans="1:16" hidden="1" x14ac:dyDescent="0.25">
      <c r="A2190" s="306" t="str">
        <f>IF(B2190=1,A2175,"")</f>
        <v/>
      </c>
      <c r="B2190" s="43" t="str">
        <f t="shared" si="153"/>
        <v/>
      </c>
      <c r="C2190" s="169">
        <f>CAD!$D$21</f>
        <v>0</v>
      </c>
      <c r="D2190" s="41">
        <v>0</v>
      </c>
      <c r="E2190" s="41">
        <v>0</v>
      </c>
      <c r="F2190" s="41">
        <v>0</v>
      </c>
      <c r="G2190" s="41">
        <v>0</v>
      </c>
      <c r="H2190" s="41">
        <v>0</v>
      </c>
      <c r="I2190" s="41">
        <v>0</v>
      </c>
      <c r="J2190" s="41">
        <v>0</v>
      </c>
      <c r="K2190" s="41">
        <v>0</v>
      </c>
      <c r="L2190" s="41">
        <v>0</v>
      </c>
      <c r="M2190" s="41">
        <v>0</v>
      </c>
      <c r="N2190" s="41">
        <v>0</v>
      </c>
      <c r="O2190" s="41">
        <v>0</v>
      </c>
      <c r="P2190" s="50">
        <f t="shared" si="154"/>
        <v>0</v>
      </c>
    </row>
    <row r="2191" spans="1:16" hidden="1" x14ac:dyDescent="0.25">
      <c r="A2191" s="306" t="str">
        <f>IF(B2191=1,A2175,"")</f>
        <v/>
      </c>
      <c r="B2191" s="43" t="str">
        <f t="shared" si="153"/>
        <v/>
      </c>
      <c r="C2191" s="169">
        <f>CAD!$D$22</f>
        <v>0</v>
      </c>
      <c r="D2191" s="41">
        <v>0</v>
      </c>
      <c r="E2191" s="41">
        <v>0</v>
      </c>
      <c r="F2191" s="41">
        <v>0</v>
      </c>
      <c r="G2191" s="41">
        <v>0</v>
      </c>
      <c r="H2191" s="41">
        <v>0</v>
      </c>
      <c r="I2191" s="41">
        <v>0</v>
      </c>
      <c r="J2191" s="41">
        <v>0</v>
      </c>
      <c r="K2191" s="41">
        <v>0</v>
      </c>
      <c r="L2191" s="41">
        <v>0</v>
      </c>
      <c r="M2191" s="41">
        <v>0</v>
      </c>
      <c r="N2191" s="41">
        <v>0</v>
      </c>
      <c r="O2191" s="41">
        <v>0</v>
      </c>
      <c r="P2191" s="50">
        <f t="shared" si="154"/>
        <v>0</v>
      </c>
    </row>
    <row r="2192" spans="1:16" hidden="1" x14ac:dyDescent="0.25">
      <c r="A2192" s="306" t="str">
        <f>IF(B2192=1,A2175,"")</f>
        <v/>
      </c>
      <c r="B2192" s="43" t="str">
        <f t="shared" si="153"/>
        <v/>
      </c>
      <c r="C2192" s="169">
        <f>CAD!$D$23</f>
        <v>0</v>
      </c>
      <c r="D2192" s="41">
        <v>0</v>
      </c>
      <c r="E2192" s="41">
        <v>0</v>
      </c>
      <c r="F2192" s="41">
        <v>0</v>
      </c>
      <c r="G2192" s="41">
        <v>0</v>
      </c>
      <c r="H2192" s="41">
        <v>0</v>
      </c>
      <c r="I2192" s="41">
        <v>0</v>
      </c>
      <c r="J2192" s="41">
        <v>0</v>
      </c>
      <c r="K2192" s="41">
        <v>0</v>
      </c>
      <c r="L2192" s="41">
        <v>0</v>
      </c>
      <c r="M2192" s="41">
        <v>0</v>
      </c>
      <c r="N2192" s="41">
        <v>0</v>
      </c>
      <c r="O2192" s="41">
        <v>0</v>
      </c>
      <c r="P2192" s="50">
        <f t="shared" si="154"/>
        <v>0</v>
      </c>
    </row>
    <row r="2193" spans="1:16" hidden="1" x14ac:dyDescent="0.25">
      <c r="A2193" s="306" t="str">
        <f>IF(B2193=1,A2175,"")</f>
        <v/>
      </c>
      <c r="B2193" s="43" t="str">
        <f t="shared" si="153"/>
        <v/>
      </c>
      <c r="C2193" s="169">
        <f>CAD!$D$24</f>
        <v>0</v>
      </c>
      <c r="D2193" s="41">
        <v>0</v>
      </c>
      <c r="E2193" s="41">
        <v>0</v>
      </c>
      <c r="F2193" s="41">
        <v>0</v>
      </c>
      <c r="G2193" s="41">
        <v>0</v>
      </c>
      <c r="H2193" s="41">
        <v>0</v>
      </c>
      <c r="I2193" s="41">
        <v>0</v>
      </c>
      <c r="J2193" s="41">
        <v>0</v>
      </c>
      <c r="K2193" s="41">
        <v>0</v>
      </c>
      <c r="L2193" s="41">
        <v>0</v>
      </c>
      <c r="M2193" s="41">
        <v>0</v>
      </c>
      <c r="N2193" s="41">
        <v>0</v>
      </c>
      <c r="O2193" s="41">
        <v>0</v>
      </c>
      <c r="P2193" s="50">
        <f t="shared" si="154"/>
        <v>0</v>
      </c>
    </row>
    <row r="2194" spans="1:16" hidden="1" x14ac:dyDescent="0.25">
      <c r="A2194" s="306" t="str">
        <f>IF(B2194=1,A2175,"")</f>
        <v/>
      </c>
      <c r="B2194" s="43" t="str">
        <f t="shared" si="153"/>
        <v/>
      </c>
      <c r="C2194" s="169">
        <f>CAD!$D$25</f>
        <v>0</v>
      </c>
      <c r="D2194" s="41">
        <v>0</v>
      </c>
      <c r="E2194" s="41">
        <v>0</v>
      </c>
      <c r="F2194" s="41">
        <v>0</v>
      </c>
      <c r="G2194" s="41">
        <v>0</v>
      </c>
      <c r="H2194" s="41">
        <v>0</v>
      </c>
      <c r="I2194" s="41">
        <v>0</v>
      </c>
      <c r="J2194" s="41">
        <v>0</v>
      </c>
      <c r="K2194" s="41">
        <v>0</v>
      </c>
      <c r="L2194" s="41">
        <v>0</v>
      </c>
      <c r="M2194" s="41">
        <v>0</v>
      </c>
      <c r="N2194" s="41">
        <v>0</v>
      </c>
      <c r="O2194" s="41">
        <v>0</v>
      </c>
      <c r="P2194" s="50">
        <f t="shared" si="154"/>
        <v>0</v>
      </c>
    </row>
    <row r="2195" spans="1:16" hidden="1" x14ac:dyDescent="0.25">
      <c r="A2195" s="306" t="str">
        <f>IF(B2195=1,A2175,"")</f>
        <v/>
      </c>
      <c r="B2195" s="43" t="str">
        <f t="shared" si="153"/>
        <v/>
      </c>
      <c r="C2195" s="169">
        <f>CAD!$D$26</f>
        <v>0</v>
      </c>
      <c r="D2195" s="41">
        <v>0</v>
      </c>
      <c r="E2195" s="41">
        <v>0</v>
      </c>
      <c r="F2195" s="41">
        <v>0</v>
      </c>
      <c r="G2195" s="41">
        <v>0</v>
      </c>
      <c r="H2195" s="41">
        <v>0</v>
      </c>
      <c r="I2195" s="41">
        <v>0</v>
      </c>
      <c r="J2195" s="41">
        <v>0</v>
      </c>
      <c r="K2195" s="41">
        <v>0</v>
      </c>
      <c r="L2195" s="41">
        <v>0</v>
      </c>
      <c r="M2195" s="41">
        <v>0</v>
      </c>
      <c r="N2195" s="41">
        <v>0</v>
      </c>
      <c r="O2195" s="41">
        <v>0</v>
      </c>
      <c r="P2195" s="50">
        <f t="shared" si="154"/>
        <v>0</v>
      </c>
    </row>
    <row r="2196" spans="1:16" hidden="1" x14ac:dyDescent="0.25">
      <c r="A2196" s="306" t="str">
        <f>IF(B2196=1,A2175,"")</f>
        <v/>
      </c>
      <c r="B2196" s="43" t="str">
        <f t="shared" si="153"/>
        <v/>
      </c>
      <c r="C2196" s="169">
        <f>CAD!$D$27</f>
        <v>0</v>
      </c>
      <c r="D2196" s="41">
        <v>0</v>
      </c>
      <c r="E2196" s="41">
        <v>0</v>
      </c>
      <c r="F2196" s="41">
        <v>0</v>
      </c>
      <c r="G2196" s="41">
        <v>0</v>
      </c>
      <c r="H2196" s="41">
        <v>0</v>
      </c>
      <c r="I2196" s="41">
        <v>0</v>
      </c>
      <c r="J2196" s="41">
        <v>0</v>
      </c>
      <c r="K2196" s="41">
        <v>0</v>
      </c>
      <c r="L2196" s="41">
        <v>0</v>
      </c>
      <c r="M2196" s="41">
        <v>0</v>
      </c>
      <c r="N2196" s="41">
        <v>0</v>
      </c>
      <c r="O2196" s="41">
        <v>0</v>
      </c>
      <c r="P2196" s="50">
        <f t="shared" si="154"/>
        <v>0</v>
      </c>
    </row>
    <row r="2197" spans="1:16" hidden="1" x14ac:dyDescent="0.25">
      <c r="A2197" s="306" t="str">
        <f>IF(B2197=1,A2175,"")</f>
        <v/>
      </c>
      <c r="B2197" s="43" t="str">
        <f t="shared" si="153"/>
        <v/>
      </c>
      <c r="C2197" s="169">
        <f>CAD!$D$28</f>
        <v>0</v>
      </c>
      <c r="D2197" s="41">
        <v>0</v>
      </c>
      <c r="E2197" s="41">
        <v>0</v>
      </c>
      <c r="F2197" s="41">
        <v>0</v>
      </c>
      <c r="G2197" s="41">
        <v>0</v>
      </c>
      <c r="H2197" s="41">
        <v>0</v>
      </c>
      <c r="I2197" s="41">
        <v>0</v>
      </c>
      <c r="J2197" s="41">
        <v>0</v>
      </c>
      <c r="K2197" s="41">
        <v>0</v>
      </c>
      <c r="L2197" s="41">
        <v>0</v>
      </c>
      <c r="M2197" s="41">
        <v>0</v>
      </c>
      <c r="N2197" s="41">
        <v>0</v>
      </c>
      <c r="O2197" s="41">
        <v>0</v>
      </c>
      <c r="P2197" s="50">
        <f t="shared" si="154"/>
        <v>0</v>
      </c>
    </row>
    <row r="2198" spans="1:16" hidden="1" x14ac:dyDescent="0.25">
      <c r="A2198" s="306" t="str">
        <f>IF(B2198=1,A2175,"")</f>
        <v/>
      </c>
      <c r="B2198" s="43" t="str">
        <f t="shared" si="153"/>
        <v/>
      </c>
      <c r="C2198" s="169">
        <f>CAD!$D$29</f>
        <v>0</v>
      </c>
      <c r="D2198" s="41">
        <v>0</v>
      </c>
      <c r="E2198" s="41">
        <v>0</v>
      </c>
      <c r="F2198" s="41">
        <v>0</v>
      </c>
      <c r="G2198" s="41">
        <v>0</v>
      </c>
      <c r="H2198" s="41">
        <v>0</v>
      </c>
      <c r="I2198" s="41">
        <v>0</v>
      </c>
      <c r="J2198" s="41">
        <v>0</v>
      </c>
      <c r="K2198" s="41">
        <v>0</v>
      </c>
      <c r="L2198" s="41">
        <v>0</v>
      </c>
      <c r="M2198" s="41">
        <v>0</v>
      </c>
      <c r="N2198" s="41">
        <v>0</v>
      </c>
      <c r="O2198" s="41">
        <v>0</v>
      </c>
      <c r="P2198" s="50">
        <f t="shared" si="154"/>
        <v>0</v>
      </c>
    </row>
    <row r="2199" spans="1:16" hidden="1" x14ac:dyDescent="0.25">
      <c r="A2199" s="306" t="str">
        <f>IF(B2199=1,A2175,"")</f>
        <v/>
      </c>
      <c r="B2199" s="43" t="str">
        <f t="shared" si="153"/>
        <v/>
      </c>
      <c r="C2199" s="169">
        <f>CAD!$D$30</f>
        <v>0</v>
      </c>
      <c r="D2199" s="41">
        <v>0</v>
      </c>
      <c r="E2199" s="41">
        <v>0</v>
      </c>
      <c r="F2199" s="41">
        <v>0</v>
      </c>
      <c r="G2199" s="41">
        <v>0</v>
      </c>
      <c r="H2199" s="41">
        <v>0</v>
      </c>
      <c r="I2199" s="41">
        <v>0</v>
      </c>
      <c r="J2199" s="41">
        <v>0</v>
      </c>
      <c r="K2199" s="41">
        <v>0</v>
      </c>
      <c r="L2199" s="41">
        <v>0</v>
      </c>
      <c r="M2199" s="41">
        <v>0</v>
      </c>
      <c r="N2199" s="41">
        <v>0</v>
      </c>
      <c r="O2199" s="41">
        <v>0</v>
      </c>
      <c r="P2199" s="50">
        <f t="shared" si="154"/>
        <v>0</v>
      </c>
    </row>
    <row r="2200" spans="1:16" hidden="1" x14ac:dyDescent="0.25">
      <c r="A2200" s="306" t="str">
        <f>IF(B2200=1,A2175,"")</f>
        <v/>
      </c>
      <c r="B2200" s="43" t="str">
        <f t="shared" si="153"/>
        <v/>
      </c>
      <c r="C2200" s="169">
        <f>CAD!$D$31</f>
        <v>0</v>
      </c>
      <c r="D2200" s="41">
        <v>0</v>
      </c>
      <c r="E2200" s="41">
        <v>0</v>
      </c>
      <c r="F2200" s="41">
        <v>0</v>
      </c>
      <c r="G2200" s="41">
        <v>0</v>
      </c>
      <c r="H2200" s="41">
        <v>0</v>
      </c>
      <c r="I2200" s="41">
        <v>0</v>
      </c>
      <c r="J2200" s="41">
        <v>0</v>
      </c>
      <c r="K2200" s="41">
        <v>0</v>
      </c>
      <c r="L2200" s="41">
        <v>0</v>
      </c>
      <c r="M2200" s="41">
        <v>0</v>
      </c>
      <c r="N2200" s="41">
        <v>0</v>
      </c>
      <c r="O2200" s="41">
        <v>0</v>
      </c>
      <c r="P2200" s="50">
        <f t="shared" si="154"/>
        <v>0</v>
      </c>
    </row>
    <row r="2201" spans="1:16" hidden="1" x14ac:dyDescent="0.25">
      <c r="A2201" s="306" t="str">
        <f>IF(B2201=1,A2175,"")</f>
        <v/>
      </c>
      <c r="B2201" s="43" t="str">
        <f t="shared" si="153"/>
        <v/>
      </c>
      <c r="C2201" s="169">
        <f>CAD!$F$7</f>
        <v>0</v>
      </c>
      <c r="D2201" s="41">
        <v>0</v>
      </c>
      <c r="E2201" s="41">
        <v>0</v>
      </c>
      <c r="F2201" s="41">
        <v>0</v>
      </c>
      <c r="G2201" s="41">
        <v>0</v>
      </c>
      <c r="H2201" s="41">
        <v>0</v>
      </c>
      <c r="I2201" s="41">
        <v>0</v>
      </c>
      <c r="J2201" s="41">
        <v>0</v>
      </c>
      <c r="K2201" s="41">
        <v>0</v>
      </c>
      <c r="L2201" s="41">
        <v>0</v>
      </c>
      <c r="M2201" s="41">
        <v>0</v>
      </c>
      <c r="N2201" s="41">
        <v>0</v>
      </c>
      <c r="O2201" s="41">
        <v>0</v>
      </c>
      <c r="P2201" s="50">
        <f t="shared" si="154"/>
        <v>0</v>
      </c>
    </row>
    <row r="2202" spans="1:16" hidden="1" x14ac:dyDescent="0.25">
      <c r="A2202" s="306" t="str">
        <f>IF(B2202=1,A2175,"")</f>
        <v/>
      </c>
      <c r="B2202" s="43" t="str">
        <f t="shared" si="153"/>
        <v/>
      </c>
      <c r="C2202" s="169">
        <f>CAD!$F$8</f>
        <v>0</v>
      </c>
      <c r="D2202" s="41">
        <v>0</v>
      </c>
      <c r="E2202" s="41">
        <v>0</v>
      </c>
      <c r="F2202" s="41">
        <v>0</v>
      </c>
      <c r="G2202" s="41">
        <v>0</v>
      </c>
      <c r="H2202" s="41">
        <v>0</v>
      </c>
      <c r="I2202" s="41">
        <v>0</v>
      </c>
      <c r="J2202" s="41">
        <v>0</v>
      </c>
      <c r="K2202" s="41">
        <v>0</v>
      </c>
      <c r="L2202" s="41">
        <v>0</v>
      </c>
      <c r="M2202" s="41">
        <v>0</v>
      </c>
      <c r="N2202" s="41">
        <v>0</v>
      </c>
      <c r="O2202" s="41">
        <v>0</v>
      </c>
      <c r="P2202" s="50">
        <f t="shared" si="154"/>
        <v>0</v>
      </c>
    </row>
    <row r="2203" spans="1:16" hidden="1" x14ac:dyDescent="0.25">
      <c r="A2203" s="306" t="str">
        <f>IF(B2203=1,A2175,"")</f>
        <v/>
      </c>
      <c r="B2203" s="43" t="str">
        <f t="shared" si="153"/>
        <v/>
      </c>
      <c r="C2203" s="169">
        <f>CAD!$F$9</f>
        <v>0</v>
      </c>
      <c r="D2203" s="41">
        <v>0</v>
      </c>
      <c r="E2203" s="41">
        <v>0</v>
      </c>
      <c r="F2203" s="41">
        <v>0</v>
      </c>
      <c r="G2203" s="41">
        <v>0</v>
      </c>
      <c r="H2203" s="41">
        <v>0</v>
      </c>
      <c r="I2203" s="41">
        <v>0</v>
      </c>
      <c r="J2203" s="41">
        <v>0</v>
      </c>
      <c r="K2203" s="41">
        <v>0</v>
      </c>
      <c r="L2203" s="41">
        <v>0</v>
      </c>
      <c r="M2203" s="41">
        <v>0</v>
      </c>
      <c r="N2203" s="41">
        <v>0</v>
      </c>
      <c r="O2203" s="41">
        <v>0</v>
      </c>
      <c r="P2203" s="50">
        <f t="shared" si="154"/>
        <v>0</v>
      </c>
    </row>
    <row r="2204" spans="1:16" hidden="1" x14ac:dyDescent="0.25">
      <c r="A2204" s="306" t="str">
        <f>IF(B2204=1,A2175,"")</f>
        <v/>
      </c>
      <c r="B2204" s="43" t="str">
        <f t="shared" si="153"/>
        <v/>
      </c>
      <c r="C2204" s="169">
        <f>CAD!$F$10</f>
        <v>0</v>
      </c>
      <c r="D2204" s="41">
        <v>0</v>
      </c>
      <c r="E2204" s="41">
        <v>0</v>
      </c>
      <c r="F2204" s="41">
        <v>0</v>
      </c>
      <c r="G2204" s="41">
        <v>0</v>
      </c>
      <c r="H2204" s="41">
        <v>0</v>
      </c>
      <c r="I2204" s="41">
        <v>0</v>
      </c>
      <c r="J2204" s="41">
        <v>0</v>
      </c>
      <c r="K2204" s="41">
        <v>0</v>
      </c>
      <c r="L2204" s="41">
        <v>0</v>
      </c>
      <c r="M2204" s="41">
        <v>0</v>
      </c>
      <c r="N2204" s="41">
        <v>0</v>
      </c>
      <c r="O2204" s="41">
        <v>0</v>
      </c>
      <c r="P2204" s="50">
        <f t="shared" si="154"/>
        <v>0</v>
      </c>
    </row>
    <row r="2205" spans="1:16" hidden="1" x14ac:dyDescent="0.25">
      <c r="A2205" s="306" t="str">
        <f>IF(B2205=1,A2175,"")</f>
        <v/>
      </c>
      <c r="B2205" s="43" t="str">
        <f t="shared" si="153"/>
        <v/>
      </c>
      <c r="C2205" s="169">
        <f>CAD!$F$11</f>
        <v>0</v>
      </c>
      <c r="D2205" s="41">
        <v>0</v>
      </c>
      <c r="E2205" s="41">
        <v>0</v>
      </c>
      <c r="F2205" s="41">
        <v>0</v>
      </c>
      <c r="G2205" s="41">
        <v>0</v>
      </c>
      <c r="H2205" s="41">
        <v>0</v>
      </c>
      <c r="I2205" s="41">
        <v>0</v>
      </c>
      <c r="J2205" s="41">
        <v>0</v>
      </c>
      <c r="K2205" s="41">
        <v>0</v>
      </c>
      <c r="L2205" s="41">
        <v>0</v>
      </c>
      <c r="M2205" s="41">
        <v>0</v>
      </c>
      <c r="N2205" s="41">
        <v>0</v>
      </c>
      <c r="O2205" s="41">
        <v>0</v>
      </c>
      <c r="P2205" s="50">
        <f t="shared" si="154"/>
        <v>0</v>
      </c>
    </row>
    <row r="2206" spans="1:16" hidden="1" x14ac:dyDescent="0.25">
      <c r="A2206" s="306" t="str">
        <f>IF(B2206=1,A2175,"")</f>
        <v/>
      </c>
      <c r="B2206" s="43" t="str">
        <f t="shared" si="153"/>
        <v/>
      </c>
      <c r="C2206" s="169">
        <f>CAD!$F$12</f>
        <v>0</v>
      </c>
      <c r="D2206" s="41">
        <v>0</v>
      </c>
      <c r="E2206" s="41">
        <v>0</v>
      </c>
      <c r="F2206" s="41">
        <v>0</v>
      </c>
      <c r="G2206" s="41">
        <v>0</v>
      </c>
      <c r="H2206" s="41">
        <v>0</v>
      </c>
      <c r="I2206" s="41">
        <v>0</v>
      </c>
      <c r="J2206" s="41">
        <v>0</v>
      </c>
      <c r="K2206" s="41">
        <v>0</v>
      </c>
      <c r="L2206" s="41">
        <v>0</v>
      </c>
      <c r="M2206" s="41">
        <v>0</v>
      </c>
      <c r="N2206" s="41">
        <v>0</v>
      </c>
      <c r="O2206" s="41">
        <v>0</v>
      </c>
      <c r="P2206" s="50">
        <f t="shared" si="154"/>
        <v>0</v>
      </c>
    </row>
    <row r="2207" spans="1:16" hidden="1" x14ac:dyDescent="0.25">
      <c r="A2207" s="306" t="str">
        <f>IF(B2207=1,A2175,"")</f>
        <v/>
      </c>
      <c r="B2207" s="43" t="str">
        <f t="shared" si="153"/>
        <v/>
      </c>
      <c r="C2207" s="169">
        <f>CAD!$F$13</f>
        <v>0</v>
      </c>
      <c r="D2207" s="41">
        <v>0</v>
      </c>
      <c r="E2207" s="41">
        <v>0</v>
      </c>
      <c r="F2207" s="41">
        <v>0</v>
      </c>
      <c r="G2207" s="41">
        <v>0</v>
      </c>
      <c r="H2207" s="41">
        <v>0</v>
      </c>
      <c r="I2207" s="41">
        <v>0</v>
      </c>
      <c r="J2207" s="41">
        <v>0</v>
      </c>
      <c r="K2207" s="41">
        <v>0</v>
      </c>
      <c r="L2207" s="41">
        <v>0</v>
      </c>
      <c r="M2207" s="41">
        <v>0</v>
      </c>
      <c r="N2207" s="41">
        <v>0</v>
      </c>
      <c r="O2207" s="41">
        <v>0</v>
      </c>
      <c r="P2207" s="50">
        <f t="shared" si="154"/>
        <v>0</v>
      </c>
    </row>
    <row r="2208" spans="1:16" hidden="1" x14ac:dyDescent="0.25">
      <c r="A2208" s="306" t="str">
        <f>IF(B2208=1,A2175,"")</f>
        <v/>
      </c>
      <c r="B2208" s="43" t="str">
        <f t="shared" si="153"/>
        <v/>
      </c>
      <c r="C2208" s="169">
        <f>CAD!$F$14</f>
        <v>0</v>
      </c>
      <c r="D2208" s="41">
        <v>0</v>
      </c>
      <c r="E2208" s="41">
        <v>0</v>
      </c>
      <c r="F2208" s="41">
        <v>0</v>
      </c>
      <c r="G2208" s="41">
        <v>0</v>
      </c>
      <c r="H2208" s="41">
        <v>0</v>
      </c>
      <c r="I2208" s="41">
        <v>0</v>
      </c>
      <c r="J2208" s="41">
        <v>0</v>
      </c>
      <c r="K2208" s="41">
        <v>0</v>
      </c>
      <c r="L2208" s="41">
        <v>0</v>
      </c>
      <c r="M2208" s="41">
        <v>0</v>
      </c>
      <c r="N2208" s="41">
        <v>0</v>
      </c>
      <c r="O2208" s="41">
        <v>0</v>
      </c>
      <c r="P2208" s="50">
        <f t="shared" si="154"/>
        <v>0</v>
      </c>
    </row>
    <row r="2209" spans="1:16" hidden="1" x14ac:dyDescent="0.25">
      <c r="A2209" s="306" t="str">
        <f>IF(B2209=1,A2175,"")</f>
        <v/>
      </c>
      <c r="B2209" s="43" t="str">
        <f t="shared" si="153"/>
        <v/>
      </c>
      <c r="C2209" s="169">
        <f>CAD!$F$15</f>
        <v>0</v>
      </c>
      <c r="D2209" s="41">
        <v>0</v>
      </c>
      <c r="E2209" s="41">
        <v>0</v>
      </c>
      <c r="F2209" s="41">
        <v>0</v>
      </c>
      <c r="G2209" s="41">
        <v>0</v>
      </c>
      <c r="H2209" s="41">
        <v>0</v>
      </c>
      <c r="I2209" s="41">
        <v>0</v>
      </c>
      <c r="J2209" s="41">
        <v>0</v>
      </c>
      <c r="K2209" s="41">
        <v>0</v>
      </c>
      <c r="L2209" s="41">
        <v>0</v>
      </c>
      <c r="M2209" s="41">
        <v>0</v>
      </c>
      <c r="N2209" s="41">
        <v>0</v>
      </c>
      <c r="O2209" s="41">
        <v>0</v>
      </c>
      <c r="P2209" s="50">
        <f t="shared" si="154"/>
        <v>0</v>
      </c>
    </row>
    <row r="2210" spans="1:16" hidden="1" x14ac:dyDescent="0.25">
      <c r="A2210" s="306" t="str">
        <f>IF(B2210=1,A2175,"")</f>
        <v/>
      </c>
      <c r="B2210" s="43" t="str">
        <f t="shared" si="153"/>
        <v/>
      </c>
      <c r="C2210" s="169">
        <f>CAD!$F$16</f>
        <v>0</v>
      </c>
      <c r="D2210" s="41">
        <v>0</v>
      </c>
      <c r="E2210" s="41">
        <v>0</v>
      </c>
      <c r="F2210" s="41">
        <v>0</v>
      </c>
      <c r="G2210" s="41">
        <v>0</v>
      </c>
      <c r="H2210" s="41">
        <v>0</v>
      </c>
      <c r="I2210" s="41">
        <v>0</v>
      </c>
      <c r="J2210" s="41">
        <v>0</v>
      </c>
      <c r="K2210" s="41">
        <v>0</v>
      </c>
      <c r="L2210" s="41">
        <v>0</v>
      </c>
      <c r="M2210" s="41">
        <v>0</v>
      </c>
      <c r="N2210" s="41">
        <v>0</v>
      </c>
      <c r="O2210" s="41">
        <v>0</v>
      </c>
      <c r="P2210" s="50">
        <f t="shared" si="154"/>
        <v>0</v>
      </c>
    </row>
    <row r="2211" spans="1:16" hidden="1" x14ac:dyDescent="0.25">
      <c r="A2211" s="306" t="str">
        <f>IF(B2211=1,A2175,"")</f>
        <v/>
      </c>
      <c r="B2211" s="43" t="str">
        <f t="shared" si="153"/>
        <v/>
      </c>
      <c r="C2211" s="169">
        <f>CAD!$F$17</f>
        <v>0</v>
      </c>
      <c r="D2211" s="41">
        <v>0</v>
      </c>
      <c r="E2211" s="41">
        <v>0</v>
      </c>
      <c r="F2211" s="41">
        <v>0</v>
      </c>
      <c r="G2211" s="41">
        <v>0</v>
      </c>
      <c r="H2211" s="41">
        <v>0</v>
      </c>
      <c r="I2211" s="41">
        <v>0</v>
      </c>
      <c r="J2211" s="41">
        <v>0</v>
      </c>
      <c r="K2211" s="41">
        <v>0</v>
      </c>
      <c r="L2211" s="41">
        <v>0</v>
      </c>
      <c r="M2211" s="41">
        <v>0</v>
      </c>
      <c r="N2211" s="41">
        <v>0</v>
      </c>
      <c r="O2211" s="41">
        <v>0</v>
      </c>
      <c r="P2211" s="50">
        <f t="shared" si="154"/>
        <v>0</v>
      </c>
    </row>
    <row r="2212" spans="1:16" hidden="1" x14ac:dyDescent="0.25">
      <c r="A2212" s="306" t="str">
        <f>IF(B2212=1,A2175,"")</f>
        <v/>
      </c>
      <c r="B2212" s="43" t="str">
        <f t="shared" si="153"/>
        <v/>
      </c>
      <c r="C2212" s="169">
        <f>CAD!$F$18</f>
        <v>0</v>
      </c>
      <c r="D2212" s="41">
        <v>0</v>
      </c>
      <c r="E2212" s="41">
        <v>0</v>
      </c>
      <c r="F2212" s="41">
        <v>0</v>
      </c>
      <c r="G2212" s="41">
        <v>0</v>
      </c>
      <c r="H2212" s="41">
        <v>0</v>
      </c>
      <c r="I2212" s="41">
        <v>0</v>
      </c>
      <c r="J2212" s="41">
        <v>0</v>
      </c>
      <c r="K2212" s="41">
        <v>0</v>
      </c>
      <c r="L2212" s="41">
        <v>0</v>
      </c>
      <c r="M2212" s="41">
        <v>0</v>
      </c>
      <c r="N2212" s="41">
        <v>0</v>
      </c>
      <c r="O2212" s="41">
        <v>0</v>
      </c>
      <c r="P2212" s="50">
        <f t="shared" si="154"/>
        <v>0</v>
      </c>
    </row>
    <row r="2213" spans="1:16" hidden="1" x14ac:dyDescent="0.25">
      <c r="A2213" s="306" t="str">
        <f>IF(B2213=1,A2175,"")</f>
        <v/>
      </c>
      <c r="B2213" s="43" t="str">
        <f t="shared" si="153"/>
        <v/>
      </c>
      <c r="C2213" s="169">
        <f>CAD!$F$19</f>
        <v>0</v>
      </c>
      <c r="D2213" s="41">
        <v>0</v>
      </c>
      <c r="E2213" s="41">
        <v>0</v>
      </c>
      <c r="F2213" s="41">
        <v>0</v>
      </c>
      <c r="G2213" s="41">
        <v>0</v>
      </c>
      <c r="H2213" s="41">
        <v>0</v>
      </c>
      <c r="I2213" s="41">
        <v>0</v>
      </c>
      <c r="J2213" s="41">
        <v>0</v>
      </c>
      <c r="K2213" s="41">
        <v>0</v>
      </c>
      <c r="L2213" s="41">
        <v>0</v>
      </c>
      <c r="M2213" s="41">
        <v>0</v>
      </c>
      <c r="N2213" s="41">
        <v>0</v>
      </c>
      <c r="O2213" s="41">
        <v>0</v>
      </c>
      <c r="P2213" s="50">
        <f t="shared" si="154"/>
        <v>0</v>
      </c>
    </row>
    <row r="2214" spans="1:16" hidden="1" x14ac:dyDescent="0.25">
      <c r="A2214" s="306" t="str">
        <f>IF(B2214=1,A2175,"")</f>
        <v/>
      </c>
      <c r="B2214" s="43" t="str">
        <f t="shared" si="153"/>
        <v/>
      </c>
      <c r="C2214" s="169">
        <f>CAD!$F$20</f>
        <v>0</v>
      </c>
      <c r="D2214" s="41">
        <v>0</v>
      </c>
      <c r="E2214" s="41">
        <v>0</v>
      </c>
      <c r="F2214" s="41">
        <v>0</v>
      </c>
      <c r="G2214" s="41">
        <v>0</v>
      </c>
      <c r="H2214" s="41">
        <v>0</v>
      </c>
      <c r="I2214" s="41">
        <v>0</v>
      </c>
      <c r="J2214" s="41">
        <v>0</v>
      </c>
      <c r="K2214" s="41">
        <v>0</v>
      </c>
      <c r="L2214" s="41">
        <v>0</v>
      </c>
      <c r="M2214" s="41">
        <v>0</v>
      </c>
      <c r="N2214" s="41">
        <v>0</v>
      </c>
      <c r="O2214" s="41">
        <v>0</v>
      </c>
      <c r="P2214" s="50">
        <f t="shared" si="154"/>
        <v>0</v>
      </c>
    </row>
    <row r="2215" spans="1:16" hidden="1" x14ac:dyDescent="0.25">
      <c r="A2215" s="306" t="str">
        <f>IF(B2215=1,A2175,"")</f>
        <v/>
      </c>
      <c r="B2215" s="43" t="str">
        <f t="shared" si="153"/>
        <v/>
      </c>
      <c r="C2215" s="169">
        <f>CAD!$F$21</f>
        <v>0</v>
      </c>
      <c r="D2215" s="41">
        <v>0</v>
      </c>
      <c r="E2215" s="41">
        <v>0</v>
      </c>
      <c r="F2215" s="41">
        <v>0</v>
      </c>
      <c r="G2215" s="41">
        <v>0</v>
      </c>
      <c r="H2215" s="41">
        <v>0</v>
      </c>
      <c r="I2215" s="41">
        <v>0</v>
      </c>
      <c r="J2215" s="41">
        <v>0</v>
      </c>
      <c r="K2215" s="41">
        <v>0</v>
      </c>
      <c r="L2215" s="41">
        <v>0</v>
      </c>
      <c r="M2215" s="41">
        <v>0</v>
      </c>
      <c r="N2215" s="41">
        <v>0</v>
      </c>
      <c r="O2215" s="41">
        <v>0</v>
      </c>
      <c r="P2215" s="50">
        <f t="shared" si="154"/>
        <v>0</v>
      </c>
    </row>
    <row r="2216" spans="1:16" hidden="1" x14ac:dyDescent="0.25">
      <c r="A2216" s="306" t="str">
        <f>IF(B2216=1,A2175,"")</f>
        <v/>
      </c>
      <c r="B2216" s="43" t="str">
        <f t="shared" si="153"/>
        <v/>
      </c>
      <c r="C2216" s="169">
        <f>CAD!$F$22</f>
        <v>0</v>
      </c>
      <c r="D2216" s="41">
        <v>0</v>
      </c>
      <c r="E2216" s="41">
        <v>0</v>
      </c>
      <c r="F2216" s="41">
        <v>0</v>
      </c>
      <c r="G2216" s="41">
        <v>0</v>
      </c>
      <c r="H2216" s="41">
        <v>0</v>
      </c>
      <c r="I2216" s="41">
        <v>0</v>
      </c>
      <c r="J2216" s="41">
        <v>0</v>
      </c>
      <c r="K2216" s="41">
        <v>0</v>
      </c>
      <c r="L2216" s="41">
        <v>0</v>
      </c>
      <c r="M2216" s="41">
        <v>0</v>
      </c>
      <c r="N2216" s="41">
        <v>0</v>
      </c>
      <c r="O2216" s="41">
        <v>0</v>
      </c>
      <c r="P2216" s="50">
        <f t="shared" si="154"/>
        <v>0</v>
      </c>
    </row>
    <row r="2217" spans="1:16" hidden="1" x14ac:dyDescent="0.25">
      <c r="A2217" s="306" t="str">
        <f>IF(B2217=1,A2175,"")</f>
        <v/>
      </c>
      <c r="B2217" s="43" t="str">
        <f t="shared" si="153"/>
        <v/>
      </c>
      <c r="C2217" s="169">
        <f>CAD!$F$23</f>
        <v>0</v>
      </c>
      <c r="D2217" s="41">
        <v>0</v>
      </c>
      <c r="E2217" s="41">
        <v>0</v>
      </c>
      <c r="F2217" s="41">
        <v>0</v>
      </c>
      <c r="G2217" s="41">
        <v>0</v>
      </c>
      <c r="H2217" s="41">
        <v>0</v>
      </c>
      <c r="I2217" s="41">
        <v>0</v>
      </c>
      <c r="J2217" s="41">
        <v>0</v>
      </c>
      <c r="K2217" s="41">
        <v>0</v>
      </c>
      <c r="L2217" s="41">
        <v>0</v>
      </c>
      <c r="M2217" s="41">
        <v>0</v>
      </c>
      <c r="N2217" s="41">
        <v>0</v>
      </c>
      <c r="O2217" s="41">
        <v>0</v>
      </c>
      <c r="P2217" s="50">
        <f t="shared" si="154"/>
        <v>0</v>
      </c>
    </row>
    <row r="2218" spans="1:16" hidden="1" x14ac:dyDescent="0.25">
      <c r="A2218" s="306" t="str">
        <f>IF(B2218=1,A2175,"")</f>
        <v/>
      </c>
      <c r="B2218" s="43" t="str">
        <f t="shared" si="153"/>
        <v/>
      </c>
      <c r="C2218" s="169">
        <f>CAD!$F$24</f>
        <v>0</v>
      </c>
      <c r="D2218" s="41">
        <v>0</v>
      </c>
      <c r="E2218" s="41">
        <v>0</v>
      </c>
      <c r="F2218" s="41">
        <v>0</v>
      </c>
      <c r="G2218" s="41">
        <v>0</v>
      </c>
      <c r="H2218" s="41">
        <v>0</v>
      </c>
      <c r="I2218" s="41">
        <v>0</v>
      </c>
      <c r="J2218" s="41">
        <v>0</v>
      </c>
      <c r="K2218" s="41">
        <v>0</v>
      </c>
      <c r="L2218" s="41">
        <v>0</v>
      </c>
      <c r="M2218" s="41">
        <v>0</v>
      </c>
      <c r="N2218" s="41">
        <v>0</v>
      </c>
      <c r="O2218" s="41">
        <v>0</v>
      </c>
      <c r="P2218" s="50">
        <f t="shared" si="154"/>
        <v>0</v>
      </c>
    </row>
    <row r="2219" spans="1:16" hidden="1" x14ac:dyDescent="0.25">
      <c r="A2219" s="306" t="str">
        <f>IF(B2219=1,A2175,"")</f>
        <v/>
      </c>
      <c r="B2219" s="43" t="str">
        <f t="shared" si="153"/>
        <v/>
      </c>
      <c r="C2219" s="169">
        <f>CAD!$F$25</f>
        <v>0</v>
      </c>
      <c r="D2219" s="41">
        <v>0</v>
      </c>
      <c r="E2219" s="41">
        <v>0</v>
      </c>
      <c r="F2219" s="41">
        <v>0</v>
      </c>
      <c r="G2219" s="41">
        <v>0</v>
      </c>
      <c r="H2219" s="41">
        <v>0</v>
      </c>
      <c r="I2219" s="41">
        <v>0</v>
      </c>
      <c r="J2219" s="41">
        <v>0</v>
      </c>
      <c r="K2219" s="41">
        <v>0</v>
      </c>
      <c r="L2219" s="41">
        <v>0</v>
      </c>
      <c r="M2219" s="41">
        <v>0</v>
      </c>
      <c r="N2219" s="41">
        <v>0</v>
      </c>
      <c r="O2219" s="41">
        <v>0</v>
      </c>
      <c r="P2219" s="50">
        <f t="shared" si="154"/>
        <v>0</v>
      </c>
    </row>
    <row r="2220" spans="1:16" hidden="1" x14ac:dyDescent="0.25">
      <c r="A2220" s="306" t="str">
        <f>IF(B2220=1,A2175,"")</f>
        <v/>
      </c>
      <c r="B2220" s="43" t="str">
        <f t="shared" si="153"/>
        <v/>
      </c>
      <c r="C2220" s="169">
        <f>CAD!$F$26</f>
        <v>0</v>
      </c>
      <c r="D2220" s="41">
        <v>0</v>
      </c>
      <c r="E2220" s="41">
        <v>0</v>
      </c>
      <c r="F2220" s="41">
        <v>0</v>
      </c>
      <c r="G2220" s="41">
        <v>0</v>
      </c>
      <c r="H2220" s="41">
        <v>0</v>
      </c>
      <c r="I2220" s="41">
        <v>0</v>
      </c>
      <c r="J2220" s="41">
        <v>0</v>
      </c>
      <c r="K2220" s="41">
        <v>0</v>
      </c>
      <c r="L2220" s="41">
        <v>0</v>
      </c>
      <c r="M2220" s="41">
        <v>0</v>
      </c>
      <c r="N2220" s="41">
        <v>0</v>
      </c>
      <c r="O2220" s="41">
        <v>0</v>
      </c>
      <c r="P2220" s="50">
        <f t="shared" si="154"/>
        <v>0</v>
      </c>
    </row>
    <row r="2221" spans="1:16" hidden="1" x14ac:dyDescent="0.25">
      <c r="A2221" s="306" t="str">
        <f>IF(B2221=1,A2175,"")</f>
        <v/>
      </c>
      <c r="B2221" s="43" t="str">
        <f t="shared" si="153"/>
        <v/>
      </c>
      <c r="C2221" s="169">
        <f>CAD!$F$27</f>
        <v>0</v>
      </c>
      <c r="D2221" s="41">
        <v>0</v>
      </c>
      <c r="E2221" s="41">
        <v>0</v>
      </c>
      <c r="F2221" s="41">
        <v>0</v>
      </c>
      <c r="G2221" s="41">
        <v>0</v>
      </c>
      <c r="H2221" s="41">
        <v>0</v>
      </c>
      <c r="I2221" s="41">
        <v>0</v>
      </c>
      <c r="J2221" s="41">
        <v>0</v>
      </c>
      <c r="K2221" s="41">
        <v>0</v>
      </c>
      <c r="L2221" s="41">
        <v>0</v>
      </c>
      <c r="M2221" s="41">
        <v>0</v>
      </c>
      <c r="N2221" s="41">
        <v>0</v>
      </c>
      <c r="O2221" s="41">
        <v>0</v>
      </c>
      <c r="P2221" s="50">
        <f t="shared" si="154"/>
        <v>0</v>
      </c>
    </row>
    <row r="2222" spans="1:16" hidden="1" x14ac:dyDescent="0.25">
      <c r="A2222" s="306" t="str">
        <f>IF(B2222=1,A2175,"")</f>
        <v/>
      </c>
      <c r="B2222" s="43" t="str">
        <f t="shared" si="153"/>
        <v/>
      </c>
      <c r="C2222" s="169">
        <f>CAD!$F$28</f>
        <v>0</v>
      </c>
      <c r="D2222" s="41">
        <v>0</v>
      </c>
      <c r="E2222" s="41">
        <v>0</v>
      </c>
      <c r="F2222" s="41">
        <v>0</v>
      </c>
      <c r="G2222" s="41">
        <v>0</v>
      </c>
      <c r="H2222" s="41">
        <v>0</v>
      </c>
      <c r="I2222" s="41">
        <v>0</v>
      </c>
      <c r="J2222" s="41">
        <v>0</v>
      </c>
      <c r="K2222" s="41">
        <v>0</v>
      </c>
      <c r="L2222" s="41">
        <v>0</v>
      </c>
      <c r="M2222" s="41">
        <v>0</v>
      </c>
      <c r="N2222" s="41">
        <v>0</v>
      </c>
      <c r="O2222" s="41">
        <v>0</v>
      </c>
      <c r="P2222" s="50">
        <f t="shared" si="154"/>
        <v>0</v>
      </c>
    </row>
    <row r="2223" spans="1:16" hidden="1" x14ac:dyDescent="0.25">
      <c r="A2223" s="306" t="str">
        <f>IF(B2223=1,A2175,"")</f>
        <v/>
      </c>
      <c r="B2223" s="43" t="str">
        <f t="shared" si="153"/>
        <v/>
      </c>
      <c r="C2223" s="169">
        <f>CAD!$F$29</f>
        <v>0</v>
      </c>
      <c r="D2223" s="41">
        <v>0</v>
      </c>
      <c r="E2223" s="41">
        <v>0</v>
      </c>
      <c r="F2223" s="41">
        <v>0</v>
      </c>
      <c r="G2223" s="41">
        <v>0</v>
      </c>
      <c r="H2223" s="41">
        <v>0</v>
      </c>
      <c r="I2223" s="41">
        <v>0</v>
      </c>
      <c r="J2223" s="41">
        <v>0</v>
      </c>
      <c r="K2223" s="41">
        <v>0</v>
      </c>
      <c r="L2223" s="41">
        <v>0</v>
      </c>
      <c r="M2223" s="41">
        <v>0</v>
      </c>
      <c r="N2223" s="41">
        <v>0</v>
      </c>
      <c r="O2223" s="41">
        <v>0</v>
      </c>
      <c r="P2223" s="50">
        <f t="shared" si="154"/>
        <v>0</v>
      </c>
    </row>
    <row r="2224" spans="1:16" hidden="1" x14ac:dyDescent="0.25">
      <c r="A2224" s="306" t="str">
        <f>IF(B2224=1,A2175,"")</f>
        <v/>
      </c>
      <c r="B2224" s="43" t="str">
        <f t="shared" si="153"/>
        <v/>
      </c>
      <c r="C2224" s="169">
        <f>CAD!$F$30</f>
        <v>0</v>
      </c>
      <c r="D2224" s="41">
        <v>0</v>
      </c>
      <c r="E2224" s="41">
        <v>0</v>
      </c>
      <c r="F2224" s="41">
        <v>0</v>
      </c>
      <c r="G2224" s="41">
        <v>0</v>
      </c>
      <c r="H2224" s="41">
        <v>0</v>
      </c>
      <c r="I2224" s="41">
        <v>0</v>
      </c>
      <c r="J2224" s="41">
        <v>0</v>
      </c>
      <c r="K2224" s="41">
        <v>0</v>
      </c>
      <c r="L2224" s="41">
        <v>0</v>
      </c>
      <c r="M2224" s="41">
        <v>0</v>
      </c>
      <c r="N2224" s="41">
        <v>0</v>
      </c>
      <c r="O2224" s="41">
        <v>0</v>
      </c>
      <c r="P2224" s="50">
        <f t="shared" si="154"/>
        <v>0</v>
      </c>
    </row>
    <row r="2225" spans="1:20" hidden="1" x14ac:dyDescent="0.25">
      <c r="A2225" s="306" t="str">
        <f>IF(B2225=1,A2175,"")</f>
        <v/>
      </c>
      <c r="B2225" s="43" t="str">
        <f t="shared" si="153"/>
        <v/>
      </c>
      <c r="C2225" s="169">
        <f>CAD!$F$31</f>
        <v>0</v>
      </c>
      <c r="D2225" s="41">
        <v>0</v>
      </c>
      <c r="E2225" s="41">
        <v>0</v>
      </c>
      <c r="F2225" s="41">
        <v>0</v>
      </c>
      <c r="G2225" s="41">
        <v>0</v>
      </c>
      <c r="H2225" s="41">
        <v>0</v>
      </c>
      <c r="I2225" s="41">
        <v>0</v>
      </c>
      <c r="J2225" s="41">
        <v>0</v>
      </c>
      <c r="K2225" s="41">
        <v>0</v>
      </c>
      <c r="L2225" s="41">
        <v>0</v>
      </c>
      <c r="M2225" s="41">
        <v>0</v>
      </c>
      <c r="N2225" s="41">
        <v>0</v>
      </c>
      <c r="O2225" s="41">
        <v>0</v>
      </c>
      <c r="P2225" s="50">
        <f t="shared" si="154"/>
        <v>0</v>
      </c>
      <c r="T2225" s="9"/>
    </row>
    <row r="2226" spans="1:20" hidden="1" x14ac:dyDescent="0.25">
      <c r="A2226" s="306">
        <f>A2175</f>
        <v>2056</v>
      </c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84"/>
    </row>
    <row r="2227" spans="1:20" ht="15.75" hidden="1" thickBot="1" x14ac:dyDescent="0.3">
      <c r="A2227" s="306">
        <f>A2175</f>
        <v>2056</v>
      </c>
      <c r="C2227" s="170" t="s">
        <v>208</v>
      </c>
      <c r="D2227" s="171">
        <f>PREV_D!D2139</f>
        <v>0</v>
      </c>
      <c r="E2227" s="171">
        <f>PREV_D!E2139</f>
        <v>0</v>
      </c>
      <c r="F2227" s="171">
        <f>PREV_D!F2139</f>
        <v>0</v>
      </c>
      <c r="G2227" s="171">
        <f>PREV_D!G2139</f>
        <v>0</v>
      </c>
      <c r="H2227" s="171">
        <f>PREV_D!H2139</f>
        <v>0</v>
      </c>
      <c r="I2227" s="171">
        <f>PREV_D!I2139</f>
        <v>0</v>
      </c>
      <c r="J2227" s="171">
        <f>PREV_D!J2139</f>
        <v>0</v>
      </c>
      <c r="K2227" s="171">
        <f>PREV_D!K2139</f>
        <v>0</v>
      </c>
      <c r="L2227" s="171">
        <f>PREV_D!L2139</f>
        <v>0</v>
      </c>
      <c r="M2227" s="171">
        <f>PREV_D!M2139</f>
        <v>0</v>
      </c>
      <c r="N2227" s="171">
        <f>PREV_D!N2139</f>
        <v>0</v>
      </c>
      <c r="O2227" s="171">
        <f>PREV_D!O2139</f>
        <v>0</v>
      </c>
      <c r="P2227" s="172">
        <f>SUM(D2227:O2227)</f>
        <v>0</v>
      </c>
    </row>
    <row r="2228" spans="1:20" hidden="1" x14ac:dyDescent="0.25">
      <c r="A2228" s="306">
        <f>A2175</f>
        <v>2056</v>
      </c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84"/>
    </row>
    <row r="2229" spans="1:20" hidden="1" x14ac:dyDescent="0.25">
      <c r="A2229" s="306">
        <f>A2175</f>
        <v>2056</v>
      </c>
      <c r="C2229" s="173" t="s">
        <v>209</v>
      </c>
      <c r="D2229" s="174">
        <f>D2175-D2227</f>
        <v>0</v>
      </c>
      <c r="E2229" s="174">
        <f t="shared" ref="E2229:P2229" si="155">E2175-E2227</f>
        <v>0</v>
      </c>
      <c r="F2229" s="174">
        <f t="shared" si="155"/>
        <v>0</v>
      </c>
      <c r="G2229" s="174">
        <f t="shared" si="155"/>
        <v>0</v>
      </c>
      <c r="H2229" s="174">
        <f t="shared" si="155"/>
        <v>0</v>
      </c>
      <c r="I2229" s="174">
        <f t="shared" si="155"/>
        <v>0</v>
      </c>
      <c r="J2229" s="174">
        <f t="shared" si="155"/>
        <v>0</v>
      </c>
      <c r="K2229" s="174">
        <f t="shared" si="155"/>
        <v>0</v>
      </c>
      <c r="L2229" s="174">
        <f t="shared" si="155"/>
        <v>0</v>
      </c>
      <c r="M2229" s="174">
        <f t="shared" si="155"/>
        <v>0</v>
      </c>
      <c r="N2229" s="174">
        <f t="shared" si="155"/>
        <v>0</v>
      </c>
      <c r="O2229" s="174">
        <f t="shared" si="155"/>
        <v>0</v>
      </c>
      <c r="P2229" s="175">
        <f t="shared" si="155"/>
        <v>0</v>
      </c>
    </row>
    <row r="2230" spans="1:20" hidden="1" x14ac:dyDescent="0.25">
      <c r="A2230" s="306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20" hidden="1" x14ac:dyDescent="0.25">
      <c r="A2231" s="306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20" ht="15" hidden="1" customHeight="1" thickBot="1" x14ac:dyDescent="0.3">
      <c r="A2232" s="306">
        <f>A2175+1</f>
        <v>2057</v>
      </c>
      <c r="C2232" s="166" t="s">
        <v>207</v>
      </c>
      <c r="D2232" s="167">
        <f t="shared" ref="D2232:P2232" si="156">SUM(D2233:D2282)</f>
        <v>0</v>
      </c>
      <c r="E2232" s="167">
        <f t="shared" si="156"/>
        <v>0</v>
      </c>
      <c r="F2232" s="167">
        <f t="shared" si="156"/>
        <v>0</v>
      </c>
      <c r="G2232" s="167">
        <f t="shared" si="156"/>
        <v>0</v>
      </c>
      <c r="H2232" s="167">
        <f t="shared" si="156"/>
        <v>0</v>
      </c>
      <c r="I2232" s="167">
        <f t="shared" si="156"/>
        <v>0</v>
      </c>
      <c r="J2232" s="167">
        <f t="shared" si="156"/>
        <v>0</v>
      </c>
      <c r="K2232" s="167">
        <f t="shared" si="156"/>
        <v>0</v>
      </c>
      <c r="L2232" s="167">
        <f t="shared" si="156"/>
        <v>0</v>
      </c>
      <c r="M2232" s="167">
        <f t="shared" si="156"/>
        <v>0</v>
      </c>
      <c r="N2232" s="167">
        <f t="shared" si="156"/>
        <v>0</v>
      </c>
      <c r="O2232" s="167">
        <f t="shared" si="156"/>
        <v>0</v>
      </c>
      <c r="P2232" s="167">
        <f t="shared" si="156"/>
        <v>0</v>
      </c>
    </row>
    <row r="2233" spans="1:20" hidden="1" x14ac:dyDescent="0.25">
      <c r="A2233" s="306">
        <f>IF(B2233=1,A2232,"")</f>
        <v>2057</v>
      </c>
      <c r="B2233" s="43">
        <f>IF(C2233&lt;&gt;0,1,"")</f>
        <v>1</v>
      </c>
      <c r="C2233" s="168" t="str">
        <f>CAD!$D$7</f>
        <v>SALÁRIOS</v>
      </c>
      <c r="D2233" s="42">
        <v>0</v>
      </c>
      <c r="E2233" s="42">
        <v>0</v>
      </c>
      <c r="F2233" s="42">
        <v>0</v>
      </c>
      <c r="G2233" s="42">
        <v>0</v>
      </c>
      <c r="H2233" s="42">
        <v>0</v>
      </c>
      <c r="I2233" s="42">
        <v>0</v>
      </c>
      <c r="J2233" s="42">
        <v>0</v>
      </c>
      <c r="K2233" s="42">
        <v>0</v>
      </c>
      <c r="L2233" s="42">
        <v>0</v>
      </c>
      <c r="M2233" s="42">
        <v>0</v>
      </c>
      <c r="N2233" s="42">
        <v>0</v>
      </c>
      <c r="O2233" s="42">
        <v>0</v>
      </c>
      <c r="P2233" s="115">
        <f>SUM(D2233:O2233)</f>
        <v>0</v>
      </c>
    </row>
    <row r="2234" spans="1:20" hidden="1" x14ac:dyDescent="0.25">
      <c r="A2234" s="306">
        <f>IF(B2234=1,A2232,"")</f>
        <v>2057</v>
      </c>
      <c r="B2234" s="43">
        <f t="shared" ref="B2234:B2282" si="157">IF(C2234&lt;&gt;0,1,"")</f>
        <v>1</v>
      </c>
      <c r="C2234" s="168" t="str">
        <f>CAD!$D$8</f>
        <v>RELATÓRIOS</v>
      </c>
      <c r="D2234" s="42">
        <v>0</v>
      </c>
      <c r="E2234" s="42">
        <v>0</v>
      </c>
      <c r="F2234" s="42">
        <v>0</v>
      </c>
      <c r="G2234" s="42">
        <v>0</v>
      </c>
      <c r="H2234" s="42">
        <v>0</v>
      </c>
      <c r="I2234" s="42">
        <v>0</v>
      </c>
      <c r="J2234" s="42">
        <v>0</v>
      </c>
      <c r="K2234" s="42">
        <v>0</v>
      </c>
      <c r="L2234" s="42">
        <v>0</v>
      </c>
      <c r="M2234" s="42">
        <v>0</v>
      </c>
      <c r="N2234" s="42">
        <v>0</v>
      </c>
      <c r="O2234" s="42">
        <v>0</v>
      </c>
      <c r="P2234" s="50">
        <f t="shared" ref="P2234:P2282" si="158">SUM(D2234:O2234)</f>
        <v>0</v>
      </c>
    </row>
    <row r="2235" spans="1:20" hidden="1" x14ac:dyDescent="0.25">
      <c r="A2235" s="306">
        <f>IF(B2235=1,A2232,"")</f>
        <v>2057</v>
      </c>
      <c r="B2235" s="43">
        <f t="shared" si="157"/>
        <v>1</v>
      </c>
      <c r="C2235" s="169" t="str">
        <f>CAD!$D$9</f>
        <v>HORAS EXTRAS</v>
      </c>
      <c r="D2235" s="41">
        <v>0</v>
      </c>
      <c r="E2235" s="41">
        <v>0</v>
      </c>
      <c r="F2235" s="41">
        <v>0</v>
      </c>
      <c r="G2235" s="41">
        <v>0</v>
      </c>
      <c r="H2235" s="41">
        <v>0</v>
      </c>
      <c r="I2235" s="41">
        <v>0</v>
      </c>
      <c r="J2235" s="41">
        <v>0</v>
      </c>
      <c r="K2235" s="41">
        <v>0</v>
      </c>
      <c r="L2235" s="41">
        <v>0</v>
      </c>
      <c r="M2235" s="41">
        <v>0</v>
      </c>
      <c r="N2235" s="41">
        <v>0</v>
      </c>
      <c r="O2235" s="41">
        <v>0</v>
      </c>
      <c r="P2235" s="50">
        <f t="shared" si="158"/>
        <v>0</v>
      </c>
    </row>
    <row r="2236" spans="1:20" hidden="1" x14ac:dyDescent="0.25">
      <c r="A2236" s="306">
        <f>IF(B2236=1,A2232,"")</f>
        <v>2057</v>
      </c>
      <c r="B2236" s="43">
        <f t="shared" si="157"/>
        <v>1</v>
      </c>
      <c r="C2236" s="169" t="str">
        <f>CAD!$D$10</f>
        <v>OUTROS</v>
      </c>
      <c r="D2236" s="41">
        <v>0</v>
      </c>
      <c r="E2236" s="41">
        <v>0</v>
      </c>
      <c r="F2236" s="41">
        <v>0</v>
      </c>
      <c r="G2236" s="41">
        <v>0</v>
      </c>
      <c r="H2236" s="41">
        <v>0</v>
      </c>
      <c r="I2236" s="41">
        <v>0</v>
      </c>
      <c r="J2236" s="41">
        <v>0</v>
      </c>
      <c r="K2236" s="41">
        <v>0</v>
      </c>
      <c r="L2236" s="41">
        <v>0</v>
      </c>
      <c r="M2236" s="41">
        <v>0</v>
      </c>
      <c r="N2236" s="41">
        <v>0</v>
      </c>
      <c r="O2236" s="41">
        <v>0</v>
      </c>
      <c r="P2236" s="50">
        <f t="shared" si="158"/>
        <v>0</v>
      </c>
    </row>
    <row r="2237" spans="1:20" hidden="1" x14ac:dyDescent="0.25">
      <c r="A2237" s="306">
        <f>IF(B2237=1,A2232,"")</f>
        <v>2057</v>
      </c>
      <c r="B2237" s="43">
        <f t="shared" si="157"/>
        <v>1</v>
      </c>
      <c r="C2237" s="169" t="str">
        <f>CAD!$D$11</f>
        <v>ALUGUÉIS</v>
      </c>
      <c r="D2237" s="41">
        <v>0</v>
      </c>
      <c r="E2237" s="41">
        <v>0</v>
      </c>
      <c r="F2237" s="41">
        <v>0</v>
      </c>
      <c r="G2237" s="41">
        <v>0</v>
      </c>
      <c r="H2237" s="41">
        <v>0</v>
      </c>
      <c r="I2237" s="41">
        <v>0</v>
      </c>
      <c r="J2237" s="41">
        <v>0</v>
      </c>
      <c r="K2237" s="41">
        <v>0</v>
      </c>
      <c r="L2237" s="41">
        <v>0</v>
      </c>
      <c r="M2237" s="41">
        <v>0</v>
      </c>
      <c r="N2237" s="41">
        <v>0</v>
      </c>
      <c r="O2237" s="41">
        <v>0</v>
      </c>
      <c r="P2237" s="50">
        <f t="shared" si="158"/>
        <v>0</v>
      </c>
    </row>
    <row r="2238" spans="1:20" hidden="1" x14ac:dyDescent="0.25">
      <c r="A2238" s="306">
        <f>IF(B2238=1,A2232,"")</f>
        <v>2057</v>
      </c>
      <c r="B2238" s="43">
        <f t="shared" si="157"/>
        <v>1</v>
      </c>
      <c r="C2238" s="169" t="str">
        <f>CAD!$D$12</f>
        <v>VENDA DE IMÓVEIS</v>
      </c>
      <c r="D2238" s="41">
        <v>0</v>
      </c>
      <c r="E2238" s="41">
        <v>0</v>
      </c>
      <c r="F2238" s="41">
        <v>0</v>
      </c>
      <c r="G2238" s="41">
        <v>0</v>
      </c>
      <c r="H2238" s="41">
        <v>0</v>
      </c>
      <c r="I2238" s="41">
        <v>0</v>
      </c>
      <c r="J2238" s="41">
        <v>0</v>
      </c>
      <c r="K2238" s="41">
        <v>0</v>
      </c>
      <c r="L2238" s="41">
        <v>0</v>
      </c>
      <c r="M2238" s="41">
        <v>0</v>
      </c>
      <c r="N2238" s="41">
        <v>0</v>
      </c>
      <c r="O2238" s="41">
        <v>0</v>
      </c>
      <c r="P2238" s="50">
        <f t="shared" si="158"/>
        <v>0</v>
      </c>
    </row>
    <row r="2239" spans="1:20" hidden="1" x14ac:dyDescent="0.25">
      <c r="A2239" s="306">
        <f>IF(B2239=1,A2232,"")</f>
        <v>2057</v>
      </c>
      <c r="B2239" s="43">
        <f t="shared" si="157"/>
        <v>1</v>
      </c>
      <c r="C2239" s="169" t="str">
        <f>CAD!$D$13</f>
        <v>13º SALÁRIO</v>
      </c>
      <c r="D2239" s="41">
        <v>0</v>
      </c>
      <c r="E2239" s="41">
        <v>0</v>
      </c>
      <c r="F2239" s="41">
        <v>0</v>
      </c>
      <c r="G2239" s="41">
        <v>0</v>
      </c>
      <c r="H2239" s="41">
        <v>0</v>
      </c>
      <c r="I2239" s="41">
        <v>0</v>
      </c>
      <c r="J2239" s="41">
        <v>0</v>
      </c>
      <c r="K2239" s="41">
        <v>0</v>
      </c>
      <c r="L2239" s="41">
        <v>0</v>
      </c>
      <c r="M2239" s="41">
        <v>0</v>
      </c>
      <c r="N2239" s="41">
        <v>0</v>
      </c>
      <c r="O2239" s="41">
        <v>0</v>
      </c>
      <c r="P2239" s="50">
        <f t="shared" si="158"/>
        <v>0</v>
      </c>
    </row>
    <row r="2240" spans="1:20" hidden="1" x14ac:dyDescent="0.25">
      <c r="A2240" s="306">
        <f>IF(B2240=1,A2232,"")</f>
        <v>2057</v>
      </c>
      <c r="B2240" s="43">
        <f t="shared" si="157"/>
        <v>1</v>
      </c>
      <c r="C2240" s="169" t="str">
        <f>CAD!$D$14</f>
        <v>FÉRIAS</v>
      </c>
      <c r="D2240" s="41">
        <v>0</v>
      </c>
      <c r="E2240" s="41">
        <v>0</v>
      </c>
      <c r="F2240" s="41">
        <v>0</v>
      </c>
      <c r="G2240" s="41">
        <v>0</v>
      </c>
      <c r="H2240" s="41">
        <v>0</v>
      </c>
      <c r="I2240" s="41">
        <v>0</v>
      </c>
      <c r="J2240" s="41">
        <v>0</v>
      </c>
      <c r="K2240" s="41">
        <v>0</v>
      </c>
      <c r="L2240" s="41">
        <v>0</v>
      </c>
      <c r="M2240" s="41">
        <v>0</v>
      </c>
      <c r="N2240" s="41">
        <v>0</v>
      </c>
      <c r="O2240" s="41">
        <v>0</v>
      </c>
      <c r="P2240" s="50">
        <f t="shared" si="158"/>
        <v>0</v>
      </c>
    </row>
    <row r="2241" spans="1:16" hidden="1" x14ac:dyDescent="0.25">
      <c r="A2241" s="306">
        <f>IF(B2241=1,A2232,"")</f>
        <v>2057</v>
      </c>
      <c r="B2241" s="43">
        <f t="shared" si="157"/>
        <v>1</v>
      </c>
      <c r="C2241" s="169" t="str">
        <f>CAD!$D$15</f>
        <v>RENDIMENTOS</v>
      </c>
      <c r="D2241" s="41">
        <v>0</v>
      </c>
      <c r="E2241" s="41">
        <v>0</v>
      </c>
      <c r="F2241" s="41">
        <v>0</v>
      </c>
      <c r="G2241" s="41">
        <v>0</v>
      </c>
      <c r="H2241" s="41">
        <v>0</v>
      </c>
      <c r="I2241" s="41">
        <v>0</v>
      </c>
      <c r="J2241" s="41">
        <v>0</v>
      </c>
      <c r="K2241" s="41">
        <v>0</v>
      </c>
      <c r="L2241" s="41">
        <v>0</v>
      </c>
      <c r="M2241" s="41">
        <v>0</v>
      </c>
      <c r="N2241" s="41">
        <v>0</v>
      </c>
      <c r="O2241" s="41">
        <v>0</v>
      </c>
      <c r="P2241" s="50">
        <f t="shared" si="158"/>
        <v>0</v>
      </c>
    </row>
    <row r="2242" spans="1:16" hidden="1" x14ac:dyDescent="0.25">
      <c r="A2242" s="306" t="str">
        <f>IF(B2242=1,A2232,"")</f>
        <v/>
      </c>
      <c r="B2242" s="43" t="str">
        <f t="shared" si="157"/>
        <v/>
      </c>
      <c r="C2242" s="169">
        <f>CAD!$D$16</f>
        <v>0</v>
      </c>
      <c r="D2242" s="41">
        <v>0</v>
      </c>
      <c r="E2242" s="41">
        <v>0</v>
      </c>
      <c r="F2242" s="41">
        <v>0</v>
      </c>
      <c r="G2242" s="41">
        <v>0</v>
      </c>
      <c r="H2242" s="41">
        <v>0</v>
      </c>
      <c r="I2242" s="41">
        <v>0</v>
      </c>
      <c r="J2242" s="41">
        <v>0</v>
      </c>
      <c r="K2242" s="41">
        <v>0</v>
      </c>
      <c r="L2242" s="41">
        <v>0</v>
      </c>
      <c r="M2242" s="41">
        <v>0</v>
      </c>
      <c r="N2242" s="41">
        <v>0</v>
      </c>
      <c r="O2242" s="41">
        <v>0</v>
      </c>
      <c r="P2242" s="50">
        <f t="shared" si="158"/>
        <v>0</v>
      </c>
    </row>
    <row r="2243" spans="1:16" hidden="1" x14ac:dyDescent="0.25">
      <c r="A2243" s="306" t="str">
        <f>IF(B2243=1,A2232,"")</f>
        <v/>
      </c>
      <c r="B2243" s="43" t="str">
        <f t="shared" si="157"/>
        <v/>
      </c>
      <c r="C2243" s="169">
        <f>CAD!$D$17</f>
        <v>0</v>
      </c>
      <c r="D2243" s="41">
        <v>0</v>
      </c>
      <c r="E2243" s="41">
        <v>0</v>
      </c>
      <c r="F2243" s="41">
        <v>0</v>
      </c>
      <c r="G2243" s="41">
        <v>0</v>
      </c>
      <c r="H2243" s="41">
        <v>0</v>
      </c>
      <c r="I2243" s="41">
        <v>0</v>
      </c>
      <c r="J2243" s="41">
        <v>0</v>
      </c>
      <c r="K2243" s="41">
        <v>0</v>
      </c>
      <c r="L2243" s="41">
        <v>0</v>
      </c>
      <c r="M2243" s="41">
        <v>0</v>
      </c>
      <c r="N2243" s="41">
        <v>0</v>
      </c>
      <c r="O2243" s="41">
        <v>0</v>
      </c>
      <c r="P2243" s="50">
        <f t="shared" si="158"/>
        <v>0</v>
      </c>
    </row>
    <row r="2244" spans="1:16" hidden="1" x14ac:dyDescent="0.25">
      <c r="A2244" s="306" t="str">
        <f>IF(B2244=1,A2232,"")</f>
        <v/>
      </c>
      <c r="B2244" s="43" t="str">
        <f t="shared" si="157"/>
        <v/>
      </c>
      <c r="C2244" s="169">
        <f>CAD!$D$18</f>
        <v>0</v>
      </c>
      <c r="D2244" s="41">
        <v>0</v>
      </c>
      <c r="E2244" s="41">
        <v>0</v>
      </c>
      <c r="F2244" s="41">
        <v>0</v>
      </c>
      <c r="G2244" s="41">
        <v>0</v>
      </c>
      <c r="H2244" s="41">
        <v>0</v>
      </c>
      <c r="I2244" s="41">
        <v>0</v>
      </c>
      <c r="J2244" s="41">
        <v>0</v>
      </c>
      <c r="K2244" s="41">
        <v>0</v>
      </c>
      <c r="L2244" s="41">
        <v>0</v>
      </c>
      <c r="M2244" s="41">
        <v>0</v>
      </c>
      <c r="N2244" s="41">
        <v>0</v>
      </c>
      <c r="O2244" s="41">
        <v>0</v>
      </c>
      <c r="P2244" s="50">
        <f t="shared" si="158"/>
        <v>0</v>
      </c>
    </row>
    <row r="2245" spans="1:16" hidden="1" x14ac:dyDescent="0.25">
      <c r="A2245" s="306" t="str">
        <f>IF(B2245=1,A2232,"")</f>
        <v/>
      </c>
      <c r="B2245" s="43" t="str">
        <f t="shared" si="157"/>
        <v/>
      </c>
      <c r="C2245" s="169">
        <f>CAD!$D$19</f>
        <v>0</v>
      </c>
      <c r="D2245" s="41">
        <v>0</v>
      </c>
      <c r="E2245" s="41">
        <v>0</v>
      </c>
      <c r="F2245" s="41">
        <v>0</v>
      </c>
      <c r="G2245" s="41">
        <v>0</v>
      </c>
      <c r="H2245" s="41">
        <v>0</v>
      </c>
      <c r="I2245" s="41">
        <v>0</v>
      </c>
      <c r="J2245" s="41">
        <v>0</v>
      </c>
      <c r="K2245" s="41">
        <v>0</v>
      </c>
      <c r="L2245" s="41">
        <v>0</v>
      </c>
      <c r="M2245" s="41">
        <v>0</v>
      </c>
      <c r="N2245" s="41">
        <v>0</v>
      </c>
      <c r="O2245" s="41">
        <v>0</v>
      </c>
      <c r="P2245" s="50">
        <f t="shared" si="158"/>
        <v>0</v>
      </c>
    </row>
    <row r="2246" spans="1:16" hidden="1" x14ac:dyDescent="0.25">
      <c r="A2246" s="306" t="str">
        <f>IF(B2246=1,A2232,"")</f>
        <v/>
      </c>
      <c r="B2246" s="43" t="str">
        <f t="shared" si="157"/>
        <v/>
      </c>
      <c r="C2246" s="169">
        <f>CAD!$D$20</f>
        <v>0</v>
      </c>
      <c r="D2246" s="41">
        <v>0</v>
      </c>
      <c r="E2246" s="41">
        <v>0</v>
      </c>
      <c r="F2246" s="41">
        <v>0</v>
      </c>
      <c r="G2246" s="41">
        <v>0</v>
      </c>
      <c r="H2246" s="41">
        <v>0</v>
      </c>
      <c r="I2246" s="41">
        <v>0</v>
      </c>
      <c r="J2246" s="41">
        <v>0</v>
      </c>
      <c r="K2246" s="41">
        <v>0</v>
      </c>
      <c r="L2246" s="41">
        <v>0</v>
      </c>
      <c r="M2246" s="41">
        <v>0</v>
      </c>
      <c r="N2246" s="41">
        <v>0</v>
      </c>
      <c r="O2246" s="41">
        <v>0</v>
      </c>
      <c r="P2246" s="50">
        <f t="shared" si="158"/>
        <v>0</v>
      </c>
    </row>
    <row r="2247" spans="1:16" hidden="1" x14ac:dyDescent="0.25">
      <c r="A2247" s="306" t="str">
        <f>IF(B2247=1,A2232,"")</f>
        <v/>
      </c>
      <c r="B2247" s="43" t="str">
        <f t="shared" si="157"/>
        <v/>
      </c>
      <c r="C2247" s="169">
        <f>CAD!$D$21</f>
        <v>0</v>
      </c>
      <c r="D2247" s="41">
        <v>0</v>
      </c>
      <c r="E2247" s="41">
        <v>0</v>
      </c>
      <c r="F2247" s="41">
        <v>0</v>
      </c>
      <c r="G2247" s="41">
        <v>0</v>
      </c>
      <c r="H2247" s="41">
        <v>0</v>
      </c>
      <c r="I2247" s="41">
        <v>0</v>
      </c>
      <c r="J2247" s="41">
        <v>0</v>
      </c>
      <c r="K2247" s="41">
        <v>0</v>
      </c>
      <c r="L2247" s="41">
        <v>0</v>
      </c>
      <c r="M2247" s="41">
        <v>0</v>
      </c>
      <c r="N2247" s="41">
        <v>0</v>
      </c>
      <c r="O2247" s="41">
        <v>0</v>
      </c>
      <c r="P2247" s="50">
        <f t="shared" si="158"/>
        <v>0</v>
      </c>
    </row>
    <row r="2248" spans="1:16" hidden="1" x14ac:dyDescent="0.25">
      <c r="A2248" s="306" t="str">
        <f>IF(B2248=1,A2232,"")</f>
        <v/>
      </c>
      <c r="B2248" s="43" t="str">
        <f t="shared" si="157"/>
        <v/>
      </c>
      <c r="C2248" s="169">
        <f>CAD!$D$22</f>
        <v>0</v>
      </c>
      <c r="D2248" s="41">
        <v>0</v>
      </c>
      <c r="E2248" s="41">
        <v>0</v>
      </c>
      <c r="F2248" s="41">
        <v>0</v>
      </c>
      <c r="G2248" s="41">
        <v>0</v>
      </c>
      <c r="H2248" s="41">
        <v>0</v>
      </c>
      <c r="I2248" s="41">
        <v>0</v>
      </c>
      <c r="J2248" s="41">
        <v>0</v>
      </c>
      <c r="K2248" s="41">
        <v>0</v>
      </c>
      <c r="L2248" s="41">
        <v>0</v>
      </c>
      <c r="M2248" s="41">
        <v>0</v>
      </c>
      <c r="N2248" s="41">
        <v>0</v>
      </c>
      <c r="O2248" s="41">
        <v>0</v>
      </c>
      <c r="P2248" s="50">
        <f t="shared" si="158"/>
        <v>0</v>
      </c>
    </row>
    <row r="2249" spans="1:16" hidden="1" x14ac:dyDescent="0.25">
      <c r="A2249" s="306" t="str">
        <f>IF(B2249=1,A2232,"")</f>
        <v/>
      </c>
      <c r="B2249" s="43" t="str">
        <f t="shared" si="157"/>
        <v/>
      </c>
      <c r="C2249" s="169">
        <f>CAD!$D$23</f>
        <v>0</v>
      </c>
      <c r="D2249" s="41">
        <v>0</v>
      </c>
      <c r="E2249" s="41">
        <v>0</v>
      </c>
      <c r="F2249" s="41">
        <v>0</v>
      </c>
      <c r="G2249" s="41">
        <v>0</v>
      </c>
      <c r="H2249" s="41">
        <v>0</v>
      </c>
      <c r="I2249" s="41">
        <v>0</v>
      </c>
      <c r="J2249" s="41">
        <v>0</v>
      </c>
      <c r="K2249" s="41">
        <v>0</v>
      </c>
      <c r="L2249" s="41">
        <v>0</v>
      </c>
      <c r="M2249" s="41">
        <v>0</v>
      </c>
      <c r="N2249" s="41">
        <v>0</v>
      </c>
      <c r="O2249" s="41">
        <v>0</v>
      </c>
      <c r="P2249" s="50">
        <f t="shared" si="158"/>
        <v>0</v>
      </c>
    </row>
    <row r="2250" spans="1:16" hidden="1" x14ac:dyDescent="0.25">
      <c r="A2250" s="306" t="str">
        <f>IF(B2250=1,A2232,"")</f>
        <v/>
      </c>
      <c r="B2250" s="43" t="str">
        <f t="shared" si="157"/>
        <v/>
      </c>
      <c r="C2250" s="169">
        <f>CAD!$D$24</f>
        <v>0</v>
      </c>
      <c r="D2250" s="41">
        <v>0</v>
      </c>
      <c r="E2250" s="41">
        <v>0</v>
      </c>
      <c r="F2250" s="41">
        <v>0</v>
      </c>
      <c r="G2250" s="41">
        <v>0</v>
      </c>
      <c r="H2250" s="41">
        <v>0</v>
      </c>
      <c r="I2250" s="41">
        <v>0</v>
      </c>
      <c r="J2250" s="41">
        <v>0</v>
      </c>
      <c r="K2250" s="41">
        <v>0</v>
      </c>
      <c r="L2250" s="41">
        <v>0</v>
      </c>
      <c r="M2250" s="41">
        <v>0</v>
      </c>
      <c r="N2250" s="41">
        <v>0</v>
      </c>
      <c r="O2250" s="41">
        <v>0</v>
      </c>
      <c r="P2250" s="50">
        <f t="shared" si="158"/>
        <v>0</v>
      </c>
    </row>
    <row r="2251" spans="1:16" hidden="1" x14ac:dyDescent="0.25">
      <c r="A2251" s="306" t="str">
        <f>IF(B2251=1,A2232,"")</f>
        <v/>
      </c>
      <c r="B2251" s="43" t="str">
        <f t="shared" si="157"/>
        <v/>
      </c>
      <c r="C2251" s="169">
        <f>CAD!$D$25</f>
        <v>0</v>
      </c>
      <c r="D2251" s="41">
        <v>0</v>
      </c>
      <c r="E2251" s="41">
        <v>0</v>
      </c>
      <c r="F2251" s="41">
        <v>0</v>
      </c>
      <c r="G2251" s="41">
        <v>0</v>
      </c>
      <c r="H2251" s="41">
        <v>0</v>
      </c>
      <c r="I2251" s="41">
        <v>0</v>
      </c>
      <c r="J2251" s="41">
        <v>0</v>
      </c>
      <c r="K2251" s="41">
        <v>0</v>
      </c>
      <c r="L2251" s="41">
        <v>0</v>
      </c>
      <c r="M2251" s="41">
        <v>0</v>
      </c>
      <c r="N2251" s="41">
        <v>0</v>
      </c>
      <c r="O2251" s="41">
        <v>0</v>
      </c>
      <c r="P2251" s="50">
        <f t="shared" si="158"/>
        <v>0</v>
      </c>
    </row>
    <row r="2252" spans="1:16" hidden="1" x14ac:dyDescent="0.25">
      <c r="A2252" s="306" t="str">
        <f>IF(B2252=1,A2232,"")</f>
        <v/>
      </c>
      <c r="B2252" s="43" t="str">
        <f t="shared" si="157"/>
        <v/>
      </c>
      <c r="C2252" s="169">
        <f>CAD!$D$26</f>
        <v>0</v>
      </c>
      <c r="D2252" s="41">
        <v>0</v>
      </c>
      <c r="E2252" s="41">
        <v>0</v>
      </c>
      <c r="F2252" s="41">
        <v>0</v>
      </c>
      <c r="G2252" s="41">
        <v>0</v>
      </c>
      <c r="H2252" s="41">
        <v>0</v>
      </c>
      <c r="I2252" s="41">
        <v>0</v>
      </c>
      <c r="J2252" s="41">
        <v>0</v>
      </c>
      <c r="K2252" s="41">
        <v>0</v>
      </c>
      <c r="L2252" s="41">
        <v>0</v>
      </c>
      <c r="M2252" s="41">
        <v>0</v>
      </c>
      <c r="N2252" s="41">
        <v>0</v>
      </c>
      <c r="O2252" s="41">
        <v>0</v>
      </c>
      <c r="P2252" s="50">
        <f t="shared" si="158"/>
        <v>0</v>
      </c>
    </row>
    <row r="2253" spans="1:16" hidden="1" x14ac:dyDescent="0.25">
      <c r="A2253" s="306" t="str">
        <f>IF(B2253=1,A2232,"")</f>
        <v/>
      </c>
      <c r="B2253" s="43" t="str">
        <f t="shared" si="157"/>
        <v/>
      </c>
      <c r="C2253" s="169">
        <f>CAD!$D$27</f>
        <v>0</v>
      </c>
      <c r="D2253" s="41">
        <v>0</v>
      </c>
      <c r="E2253" s="41">
        <v>0</v>
      </c>
      <c r="F2253" s="41">
        <v>0</v>
      </c>
      <c r="G2253" s="41">
        <v>0</v>
      </c>
      <c r="H2253" s="41">
        <v>0</v>
      </c>
      <c r="I2253" s="41">
        <v>0</v>
      </c>
      <c r="J2253" s="41">
        <v>0</v>
      </c>
      <c r="K2253" s="41">
        <v>0</v>
      </c>
      <c r="L2253" s="41">
        <v>0</v>
      </c>
      <c r="M2253" s="41">
        <v>0</v>
      </c>
      <c r="N2253" s="41">
        <v>0</v>
      </c>
      <c r="O2253" s="41">
        <v>0</v>
      </c>
      <c r="P2253" s="50">
        <f t="shared" si="158"/>
        <v>0</v>
      </c>
    </row>
    <row r="2254" spans="1:16" hidden="1" x14ac:dyDescent="0.25">
      <c r="A2254" s="306" t="str">
        <f>IF(B2254=1,A2232,"")</f>
        <v/>
      </c>
      <c r="B2254" s="43" t="str">
        <f t="shared" si="157"/>
        <v/>
      </c>
      <c r="C2254" s="169">
        <f>CAD!$D$28</f>
        <v>0</v>
      </c>
      <c r="D2254" s="41">
        <v>0</v>
      </c>
      <c r="E2254" s="41">
        <v>0</v>
      </c>
      <c r="F2254" s="41">
        <v>0</v>
      </c>
      <c r="G2254" s="41">
        <v>0</v>
      </c>
      <c r="H2254" s="41">
        <v>0</v>
      </c>
      <c r="I2254" s="41">
        <v>0</v>
      </c>
      <c r="J2254" s="41">
        <v>0</v>
      </c>
      <c r="K2254" s="41">
        <v>0</v>
      </c>
      <c r="L2254" s="41">
        <v>0</v>
      </c>
      <c r="M2254" s="41">
        <v>0</v>
      </c>
      <c r="N2254" s="41">
        <v>0</v>
      </c>
      <c r="O2254" s="41">
        <v>0</v>
      </c>
      <c r="P2254" s="50">
        <f t="shared" si="158"/>
        <v>0</v>
      </c>
    </row>
    <row r="2255" spans="1:16" hidden="1" x14ac:dyDescent="0.25">
      <c r="A2255" s="306" t="str">
        <f>IF(B2255=1,A2232,"")</f>
        <v/>
      </c>
      <c r="B2255" s="43" t="str">
        <f t="shared" si="157"/>
        <v/>
      </c>
      <c r="C2255" s="169">
        <f>CAD!$D$29</f>
        <v>0</v>
      </c>
      <c r="D2255" s="41">
        <v>0</v>
      </c>
      <c r="E2255" s="41">
        <v>0</v>
      </c>
      <c r="F2255" s="41">
        <v>0</v>
      </c>
      <c r="G2255" s="41">
        <v>0</v>
      </c>
      <c r="H2255" s="41">
        <v>0</v>
      </c>
      <c r="I2255" s="41">
        <v>0</v>
      </c>
      <c r="J2255" s="41">
        <v>0</v>
      </c>
      <c r="K2255" s="41">
        <v>0</v>
      </c>
      <c r="L2255" s="41">
        <v>0</v>
      </c>
      <c r="M2255" s="41">
        <v>0</v>
      </c>
      <c r="N2255" s="41">
        <v>0</v>
      </c>
      <c r="O2255" s="41">
        <v>0</v>
      </c>
      <c r="P2255" s="50">
        <f t="shared" si="158"/>
        <v>0</v>
      </c>
    </row>
    <row r="2256" spans="1:16" hidden="1" x14ac:dyDescent="0.25">
      <c r="A2256" s="306" t="str">
        <f>IF(B2256=1,A2232,"")</f>
        <v/>
      </c>
      <c r="B2256" s="43" t="str">
        <f t="shared" si="157"/>
        <v/>
      </c>
      <c r="C2256" s="169">
        <f>CAD!$D$30</f>
        <v>0</v>
      </c>
      <c r="D2256" s="41">
        <v>0</v>
      </c>
      <c r="E2256" s="41">
        <v>0</v>
      </c>
      <c r="F2256" s="41">
        <v>0</v>
      </c>
      <c r="G2256" s="41">
        <v>0</v>
      </c>
      <c r="H2256" s="41">
        <v>0</v>
      </c>
      <c r="I2256" s="41">
        <v>0</v>
      </c>
      <c r="J2256" s="41">
        <v>0</v>
      </c>
      <c r="K2256" s="41">
        <v>0</v>
      </c>
      <c r="L2256" s="41">
        <v>0</v>
      </c>
      <c r="M2256" s="41">
        <v>0</v>
      </c>
      <c r="N2256" s="41">
        <v>0</v>
      </c>
      <c r="O2256" s="41">
        <v>0</v>
      </c>
      <c r="P2256" s="50">
        <f t="shared" si="158"/>
        <v>0</v>
      </c>
    </row>
    <row r="2257" spans="1:16" hidden="1" x14ac:dyDescent="0.25">
      <c r="A2257" s="306" t="str">
        <f>IF(B2257=1,A2232,"")</f>
        <v/>
      </c>
      <c r="B2257" s="43" t="str">
        <f t="shared" si="157"/>
        <v/>
      </c>
      <c r="C2257" s="169">
        <f>CAD!$D$31</f>
        <v>0</v>
      </c>
      <c r="D2257" s="41">
        <v>0</v>
      </c>
      <c r="E2257" s="41">
        <v>0</v>
      </c>
      <c r="F2257" s="41">
        <v>0</v>
      </c>
      <c r="G2257" s="41">
        <v>0</v>
      </c>
      <c r="H2257" s="41">
        <v>0</v>
      </c>
      <c r="I2257" s="41">
        <v>0</v>
      </c>
      <c r="J2257" s="41">
        <v>0</v>
      </c>
      <c r="K2257" s="41">
        <v>0</v>
      </c>
      <c r="L2257" s="41">
        <v>0</v>
      </c>
      <c r="M2257" s="41">
        <v>0</v>
      </c>
      <c r="N2257" s="41">
        <v>0</v>
      </c>
      <c r="O2257" s="41">
        <v>0</v>
      </c>
      <c r="P2257" s="50">
        <f t="shared" si="158"/>
        <v>0</v>
      </c>
    </row>
    <row r="2258" spans="1:16" hidden="1" x14ac:dyDescent="0.25">
      <c r="A2258" s="306" t="str">
        <f>IF(B2258=1,A2232,"")</f>
        <v/>
      </c>
      <c r="B2258" s="43" t="str">
        <f t="shared" si="157"/>
        <v/>
      </c>
      <c r="C2258" s="169">
        <f>CAD!$F$7</f>
        <v>0</v>
      </c>
      <c r="D2258" s="41">
        <v>0</v>
      </c>
      <c r="E2258" s="41">
        <v>0</v>
      </c>
      <c r="F2258" s="41">
        <v>0</v>
      </c>
      <c r="G2258" s="41">
        <v>0</v>
      </c>
      <c r="H2258" s="41">
        <v>0</v>
      </c>
      <c r="I2258" s="41">
        <v>0</v>
      </c>
      <c r="J2258" s="41">
        <v>0</v>
      </c>
      <c r="K2258" s="41">
        <v>0</v>
      </c>
      <c r="L2258" s="41">
        <v>0</v>
      </c>
      <c r="M2258" s="41">
        <v>0</v>
      </c>
      <c r="N2258" s="41">
        <v>0</v>
      </c>
      <c r="O2258" s="41">
        <v>0</v>
      </c>
      <c r="P2258" s="50">
        <f t="shared" si="158"/>
        <v>0</v>
      </c>
    </row>
    <row r="2259" spans="1:16" hidden="1" x14ac:dyDescent="0.25">
      <c r="A2259" s="306" t="str">
        <f>IF(B2259=1,A2232,"")</f>
        <v/>
      </c>
      <c r="B2259" s="43" t="str">
        <f t="shared" si="157"/>
        <v/>
      </c>
      <c r="C2259" s="169">
        <f>CAD!$F$8</f>
        <v>0</v>
      </c>
      <c r="D2259" s="41">
        <v>0</v>
      </c>
      <c r="E2259" s="41">
        <v>0</v>
      </c>
      <c r="F2259" s="41">
        <v>0</v>
      </c>
      <c r="G2259" s="41">
        <v>0</v>
      </c>
      <c r="H2259" s="41">
        <v>0</v>
      </c>
      <c r="I2259" s="41">
        <v>0</v>
      </c>
      <c r="J2259" s="41">
        <v>0</v>
      </c>
      <c r="K2259" s="41">
        <v>0</v>
      </c>
      <c r="L2259" s="41">
        <v>0</v>
      </c>
      <c r="M2259" s="41">
        <v>0</v>
      </c>
      <c r="N2259" s="41">
        <v>0</v>
      </c>
      <c r="O2259" s="41">
        <v>0</v>
      </c>
      <c r="P2259" s="50">
        <f t="shared" si="158"/>
        <v>0</v>
      </c>
    </row>
    <row r="2260" spans="1:16" hidden="1" x14ac:dyDescent="0.25">
      <c r="A2260" s="306" t="str">
        <f>IF(B2260=1,A2232,"")</f>
        <v/>
      </c>
      <c r="B2260" s="43" t="str">
        <f t="shared" si="157"/>
        <v/>
      </c>
      <c r="C2260" s="169">
        <f>CAD!$F$9</f>
        <v>0</v>
      </c>
      <c r="D2260" s="41">
        <v>0</v>
      </c>
      <c r="E2260" s="41">
        <v>0</v>
      </c>
      <c r="F2260" s="41">
        <v>0</v>
      </c>
      <c r="G2260" s="41">
        <v>0</v>
      </c>
      <c r="H2260" s="41">
        <v>0</v>
      </c>
      <c r="I2260" s="41">
        <v>0</v>
      </c>
      <c r="J2260" s="41">
        <v>0</v>
      </c>
      <c r="K2260" s="41">
        <v>0</v>
      </c>
      <c r="L2260" s="41">
        <v>0</v>
      </c>
      <c r="M2260" s="41">
        <v>0</v>
      </c>
      <c r="N2260" s="41">
        <v>0</v>
      </c>
      <c r="O2260" s="41">
        <v>0</v>
      </c>
      <c r="P2260" s="50">
        <f t="shared" si="158"/>
        <v>0</v>
      </c>
    </row>
    <row r="2261" spans="1:16" hidden="1" x14ac:dyDescent="0.25">
      <c r="A2261" s="306" t="str">
        <f>IF(B2261=1,A2232,"")</f>
        <v/>
      </c>
      <c r="B2261" s="43" t="str">
        <f t="shared" si="157"/>
        <v/>
      </c>
      <c r="C2261" s="169">
        <f>CAD!$F$10</f>
        <v>0</v>
      </c>
      <c r="D2261" s="41">
        <v>0</v>
      </c>
      <c r="E2261" s="41">
        <v>0</v>
      </c>
      <c r="F2261" s="41">
        <v>0</v>
      </c>
      <c r="G2261" s="41">
        <v>0</v>
      </c>
      <c r="H2261" s="41">
        <v>0</v>
      </c>
      <c r="I2261" s="41">
        <v>0</v>
      </c>
      <c r="J2261" s="41">
        <v>0</v>
      </c>
      <c r="K2261" s="41">
        <v>0</v>
      </c>
      <c r="L2261" s="41">
        <v>0</v>
      </c>
      <c r="M2261" s="41">
        <v>0</v>
      </c>
      <c r="N2261" s="41">
        <v>0</v>
      </c>
      <c r="O2261" s="41">
        <v>0</v>
      </c>
      <c r="P2261" s="50">
        <f t="shared" si="158"/>
        <v>0</v>
      </c>
    </row>
    <row r="2262" spans="1:16" hidden="1" x14ac:dyDescent="0.25">
      <c r="A2262" s="306" t="str">
        <f>IF(B2262=1,A2232,"")</f>
        <v/>
      </c>
      <c r="B2262" s="43" t="str">
        <f t="shared" si="157"/>
        <v/>
      </c>
      <c r="C2262" s="169">
        <f>CAD!$F$11</f>
        <v>0</v>
      </c>
      <c r="D2262" s="41">
        <v>0</v>
      </c>
      <c r="E2262" s="41">
        <v>0</v>
      </c>
      <c r="F2262" s="41">
        <v>0</v>
      </c>
      <c r="G2262" s="41">
        <v>0</v>
      </c>
      <c r="H2262" s="41">
        <v>0</v>
      </c>
      <c r="I2262" s="41">
        <v>0</v>
      </c>
      <c r="J2262" s="41">
        <v>0</v>
      </c>
      <c r="K2262" s="41">
        <v>0</v>
      </c>
      <c r="L2262" s="41">
        <v>0</v>
      </c>
      <c r="M2262" s="41">
        <v>0</v>
      </c>
      <c r="N2262" s="41">
        <v>0</v>
      </c>
      <c r="O2262" s="41">
        <v>0</v>
      </c>
      <c r="P2262" s="50">
        <f t="shared" si="158"/>
        <v>0</v>
      </c>
    </row>
    <row r="2263" spans="1:16" hidden="1" x14ac:dyDescent="0.25">
      <c r="A2263" s="306" t="str">
        <f>IF(B2263=1,A2232,"")</f>
        <v/>
      </c>
      <c r="B2263" s="43" t="str">
        <f t="shared" si="157"/>
        <v/>
      </c>
      <c r="C2263" s="169">
        <f>CAD!$F$12</f>
        <v>0</v>
      </c>
      <c r="D2263" s="41">
        <v>0</v>
      </c>
      <c r="E2263" s="41">
        <v>0</v>
      </c>
      <c r="F2263" s="41">
        <v>0</v>
      </c>
      <c r="G2263" s="41">
        <v>0</v>
      </c>
      <c r="H2263" s="41">
        <v>0</v>
      </c>
      <c r="I2263" s="41">
        <v>0</v>
      </c>
      <c r="J2263" s="41">
        <v>0</v>
      </c>
      <c r="K2263" s="41">
        <v>0</v>
      </c>
      <c r="L2263" s="41">
        <v>0</v>
      </c>
      <c r="M2263" s="41">
        <v>0</v>
      </c>
      <c r="N2263" s="41">
        <v>0</v>
      </c>
      <c r="O2263" s="41">
        <v>0</v>
      </c>
      <c r="P2263" s="50">
        <f t="shared" si="158"/>
        <v>0</v>
      </c>
    </row>
    <row r="2264" spans="1:16" hidden="1" x14ac:dyDescent="0.25">
      <c r="A2264" s="306" t="str">
        <f>IF(B2264=1,A2232,"")</f>
        <v/>
      </c>
      <c r="B2264" s="43" t="str">
        <f t="shared" si="157"/>
        <v/>
      </c>
      <c r="C2264" s="169">
        <f>CAD!$F$13</f>
        <v>0</v>
      </c>
      <c r="D2264" s="41">
        <v>0</v>
      </c>
      <c r="E2264" s="41">
        <v>0</v>
      </c>
      <c r="F2264" s="41">
        <v>0</v>
      </c>
      <c r="G2264" s="41">
        <v>0</v>
      </c>
      <c r="H2264" s="41">
        <v>0</v>
      </c>
      <c r="I2264" s="41">
        <v>0</v>
      </c>
      <c r="J2264" s="41">
        <v>0</v>
      </c>
      <c r="K2264" s="41">
        <v>0</v>
      </c>
      <c r="L2264" s="41">
        <v>0</v>
      </c>
      <c r="M2264" s="41">
        <v>0</v>
      </c>
      <c r="N2264" s="41">
        <v>0</v>
      </c>
      <c r="O2264" s="41">
        <v>0</v>
      </c>
      <c r="P2264" s="50">
        <f t="shared" si="158"/>
        <v>0</v>
      </c>
    </row>
    <row r="2265" spans="1:16" hidden="1" x14ac:dyDescent="0.25">
      <c r="A2265" s="306" t="str">
        <f>IF(B2265=1,A2232,"")</f>
        <v/>
      </c>
      <c r="B2265" s="43" t="str">
        <f t="shared" si="157"/>
        <v/>
      </c>
      <c r="C2265" s="169">
        <f>CAD!$F$14</f>
        <v>0</v>
      </c>
      <c r="D2265" s="41">
        <v>0</v>
      </c>
      <c r="E2265" s="41">
        <v>0</v>
      </c>
      <c r="F2265" s="41">
        <v>0</v>
      </c>
      <c r="G2265" s="41">
        <v>0</v>
      </c>
      <c r="H2265" s="41">
        <v>0</v>
      </c>
      <c r="I2265" s="41">
        <v>0</v>
      </c>
      <c r="J2265" s="41">
        <v>0</v>
      </c>
      <c r="K2265" s="41">
        <v>0</v>
      </c>
      <c r="L2265" s="41">
        <v>0</v>
      </c>
      <c r="M2265" s="41">
        <v>0</v>
      </c>
      <c r="N2265" s="41">
        <v>0</v>
      </c>
      <c r="O2265" s="41">
        <v>0</v>
      </c>
      <c r="P2265" s="50">
        <f t="shared" si="158"/>
        <v>0</v>
      </c>
    </row>
    <row r="2266" spans="1:16" hidden="1" x14ac:dyDescent="0.25">
      <c r="A2266" s="306" t="str">
        <f>IF(B2266=1,A2232,"")</f>
        <v/>
      </c>
      <c r="B2266" s="43" t="str">
        <f t="shared" si="157"/>
        <v/>
      </c>
      <c r="C2266" s="169">
        <f>CAD!$F$15</f>
        <v>0</v>
      </c>
      <c r="D2266" s="41">
        <v>0</v>
      </c>
      <c r="E2266" s="41">
        <v>0</v>
      </c>
      <c r="F2266" s="41">
        <v>0</v>
      </c>
      <c r="G2266" s="41">
        <v>0</v>
      </c>
      <c r="H2266" s="41">
        <v>0</v>
      </c>
      <c r="I2266" s="41">
        <v>0</v>
      </c>
      <c r="J2266" s="41">
        <v>0</v>
      </c>
      <c r="K2266" s="41">
        <v>0</v>
      </c>
      <c r="L2266" s="41">
        <v>0</v>
      </c>
      <c r="M2266" s="41">
        <v>0</v>
      </c>
      <c r="N2266" s="41">
        <v>0</v>
      </c>
      <c r="O2266" s="41">
        <v>0</v>
      </c>
      <c r="P2266" s="50">
        <f t="shared" si="158"/>
        <v>0</v>
      </c>
    </row>
    <row r="2267" spans="1:16" hidden="1" x14ac:dyDescent="0.25">
      <c r="A2267" s="306" t="str">
        <f>IF(B2267=1,A2232,"")</f>
        <v/>
      </c>
      <c r="B2267" s="43" t="str">
        <f t="shared" si="157"/>
        <v/>
      </c>
      <c r="C2267" s="169">
        <f>CAD!$F$16</f>
        <v>0</v>
      </c>
      <c r="D2267" s="41">
        <v>0</v>
      </c>
      <c r="E2267" s="41">
        <v>0</v>
      </c>
      <c r="F2267" s="41">
        <v>0</v>
      </c>
      <c r="G2267" s="41">
        <v>0</v>
      </c>
      <c r="H2267" s="41">
        <v>0</v>
      </c>
      <c r="I2267" s="41">
        <v>0</v>
      </c>
      <c r="J2267" s="41">
        <v>0</v>
      </c>
      <c r="K2267" s="41">
        <v>0</v>
      </c>
      <c r="L2267" s="41">
        <v>0</v>
      </c>
      <c r="M2267" s="41">
        <v>0</v>
      </c>
      <c r="N2267" s="41">
        <v>0</v>
      </c>
      <c r="O2267" s="41">
        <v>0</v>
      </c>
      <c r="P2267" s="50">
        <f t="shared" si="158"/>
        <v>0</v>
      </c>
    </row>
    <row r="2268" spans="1:16" hidden="1" x14ac:dyDescent="0.25">
      <c r="A2268" s="306" t="str">
        <f>IF(B2268=1,A2232,"")</f>
        <v/>
      </c>
      <c r="B2268" s="43" t="str">
        <f t="shared" si="157"/>
        <v/>
      </c>
      <c r="C2268" s="169">
        <f>CAD!$F$17</f>
        <v>0</v>
      </c>
      <c r="D2268" s="41">
        <v>0</v>
      </c>
      <c r="E2268" s="41">
        <v>0</v>
      </c>
      <c r="F2268" s="41">
        <v>0</v>
      </c>
      <c r="G2268" s="41">
        <v>0</v>
      </c>
      <c r="H2268" s="41">
        <v>0</v>
      </c>
      <c r="I2268" s="41">
        <v>0</v>
      </c>
      <c r="J2268" s="41">
        <v>0</v>
      </c>
      <c r="K2268" s="41">
        <v>0</v>
      </c>
      <c r="L2268" s="41">
        <v>0</v>
      </c>
      <c r="M2268" s="41">
        <v>0</v>
      </c>
      <c r="N2268" s="41">
        <v>0</v>
      </c>
      <c r="O2268" s="41">
        <v>0</v>
      </c>
      <c r="P2268" s="50">
        <f t="shared" si="158"/>
        <v>0</v>
      </c>
    </row>
    <row r="2269" spans="1:16" hidden="1" x14ac:dyDescent="0.25">
      <c r="A2269" s="306" t="str">
        <f>IF(B2269=1,A2232,"")</f>
        <v/>
      </c>
      <c r="B2269" s="43" t="str">
        <f t="shared" si="157"/>
        <v/>
      </c>
      <c r="C2269" s="169">
        <f>CAD!$F$18</f>
        <v>0</v>
      </c>
      <c r="D2269" s="41">
        <v>0</v>
      </c>
      <c r="E2269" s="41">
        <v>0</v>
      </c>
      <c r="F2269" s="41">
        <v>0</v>
      </c>
      <c r="G2269" s="41">
        <v>0</v>
      </c>
      <c r="H2269" s="41">
        <v>0</v>
      </c>
      <c r="I2269" s="41">
        <v>0</v>
      </c>
      <c r="J2269" s="41">
        <v>0</v>
      </c>
      <c r="K2269" s="41">
        <v>0</v>
      </c>
      <c r="L2269" s="41">
        <v>0</v>
      </c>
      <c r="M2269" s="41">
        <v>0</v>
      </c>
      <c r="N2269" s="41">
        <v>0</v>
      </c>
      <c r="O2269" s="41">
        <v>0</v>
      </c>
      <c r="P2269" s="50">
        <f t="shared" si="158"/>
        <v>0</v>
      </c>
    </row>
    <row r="2270" spans="1:16" hidden="1" x14ac:dyDescent="0.25">
      <c r="A2270" s="306" t="str">
        <f>IF(B2270=1,A2232,"")</f>
        <v/>
      </c>
      <c r="B2270" s="43" t="str">
        <f t="shared" si="157"/>
        <v/>
      </c>
      <c r="C2270" s="169">
        <f>CAD!$F$19</f>
        <v>0</v>
      </c>
      <c r="D2270" s="41">
        <v>0</v>
      </c>
      <c r="E2270" s="41">
        <v>0</v>
      </c>
      <c r="F2270" s="41">
        <v>0</v>
      </c>
      <c r="G2270" s="41">
        <v>0</v>
      </c>
      <c r="H2270" s="41">
        <v>0</v>
      </c>
      <c r="I2270" s="41">
        <v>0</v>
      </c>
      <c r="J2270" s="41">
        <v>0</v>
      </c>
      <c r="K2270" s="41">
        <v>0</v>
      </c>
      <c r="L2270" s="41">
        <v>0</v>
      </c>
      <c r="M2270" s="41">
        <v>0</v>
      </c>
      <c r="N2270" s="41">
        <v>0</v>
      </c>
      <c r="O2270" s="41">
        <v>0</v>
      </c>
      <c r="P2270" s="50">
        <f t="shared" si="158"/>
        <v>0</v>
      </c>
    </row>
    <row r="2271" spans="1:16" hidden="1" x14ac:dyDescent="0.25">
      <c r="A2271" s="306" t="str">
        <f>IF(B2271=1,A2232,"")</f>
        <v/>
      </c>
      <c r="B2271" s="43" t="str">
        <f t="shared" si="157"/>
        <v/>
      </c>
      <c r="C2271" s="169">
        <f>CAD!$F$20</f>
        <v>0</v>
      </c>
      <c r="D2271" s="41">
        <v>0</v>
      </c>
      <c r="E2271" s="41">
        <v>0</v>
      </c>
      <c r="F2271" s="41">
        <v>0</v>
      </c>
      <c r="G2271" s="41">
        <v>0</v>
      </c>
      <c r="H2271" s="41">
        <v>0</v>
      </c>
      <c r="I2271" s="41">
        <v>0</v>
      </c>
      <c r="J2271" s="41">
        <v>0</v>
      </c>
      <c r="K2271" s="41">
        <v>0</v>
      </c>
      <c r="L2271" s="41">
        <v>0</v>
      </c>
      <c r="M2271" s="41">
        <v>0</v>
      </c>
      <c r="N2271" s="41">
        <v>0</v>
      </c>
      <c r="O2271" s="41">
        <v>0</v>
      </c>
      <c r="P2271" s="50">
        <f t="shared" si="158"/>
        <v>0</v>
      </c>
    </row>
    <row r="2272" spans="1:16" hidden="1" x14ac:dyDescent="0.25">
      <c r="A2272" s="306" t="str">
        <f>IF(B2272=1,A2232,"")</f>
        <v/>
      </c>
      <c r="B2272" s="43" t="str">
        <f t="shared" si="157"/>
        <v/>
      </c>
      <c r="C2272" s="169">
        <f>CAD!$F$21</f>
        <v>0</v>
      </c>
      <c r="D2272" s="41">
        <v>0</v>
      </c>
      <c r="E2272" s="41">
        <v>0</v>
      </c>
      <c r="F2272" s="41">
        <v>0</v>
      </c>
      <c r="G2272" s="41">
        <v>0</v>
      </c>
      <c r="H2272" s="41">
        <v>0</v>
      </c>
      <c r="I2272" s="41">
        <v>0</v>
      </c>
      <c r="J2272" s="41">
        <v>0</v>
      </c>
      <c r="K2272" s="41">
        <v>0</v>
      </c>
      <c r="L2272" s="41">
        <v>0</v>
      </c>
      <c r="M2272" s="41">
        <v>0</v>
      </c>
      <c r="N2272" s="41">
        <v>0</v>
      </c>
      <c r="O2272" s="41">
        <v>0</v>
      </c>
      <c r="P2272" s="50">
        <f t="shared" si="158"/>
        <v>0</v>
      </c>
    </row>
    <row r="2273" spans="1:20" hidden="1" x14ac:dyDescent="0.25">
      <c r="A2273" s="306" t="str">
        <f>IF(B2273=1,A2232,"")</f>
        <v/>
      </c>
      <c r="B2273" s="43" t="str">
        <f t="shared" si="157"/>
        <v/>
      </c>
      <c r="C2273" s="169">
        <f>CAD!$F$22</f>
        <v>0</v>
      </c>
      <c r="D2273" s="41">
        <v>0</v>
      </c>
      <c r="E2273" s="41">
        <v>0</v>
      </c>
      <c r="F2273" s="41">
        <v>0</v>
      </c>
      <c r="G2273" s="41">
        <v>0</v>
      </c>
      <c r="H2273" s="41">
        <v>0</v>
      </c>
      <c r="I2273" s="41">
        <v>0</v>
      </c>
      <c r="J2273" s="41">
        <v>0</v>
      </c>
      <c r="K2273" s="41">
        <v>0</v>
      </c>
      <c r="L2273" s="41">
        <v>0</v>
      </c>
      <c r="M2273" s="41">
        <v>0</v>
      </c>
      <c r="N2273" s="41">
        <v>0</v>
      </c>
      <c r="O2273" s="41">
        <v>0</v>
      </c>
      <c r="P2273" s="50">
        <f t="shared" si="158"/>
        <v>0</v>
      </c>
    </row>
    <row r="2274" spans="1:20" hidden="1" x14ac:dyDescent="0.25">
      <c r="A2274" s="306" t="str">
        <f>IF(B2274=1,A2232,"")</f>
        <v/>
      </c>
      <c r="B2274" s="43" t="str">
        <f t="shared" si="157"/>
        <v/>
      </c>
      <c r="C2274" s="169">
        <f>CAD!$F$23</f>
        <v>0</v>
      </c>
      <c r="D2274" s="41">
        <v>0</v>
      </c>
      <c r="E2274" s="41">
        <v>0</v>
      </c>
      <c r="F2274" s="41">
        <v>0</v>
      </c>
      <c r="G2274" s="41">
        <v>0</v>
      </c>
      <c r="H2274" s="41">
        <v>0</v>
      </c>
      <c r="I2274" s="41">
        <v>0</v>
      </c>
      <c r="J2274" s="41">
        <v>0</v>
      </c>
      <c r="K2274" s="41">
        <v>0</v>
      </c>
      <c r="L2274" s="41">
        <v>0</v>
      </c>
      <c r="M2274" s="41">
        <v>0</v>
      </c>
      <c r="N2274" s="41">
        <v>0</v>
      </c>
      <c r="O2274" s="41">
        <v>0</v>
      </c>
      <c r="P2274" s="50">
        <f t="shared" si="158"/>
        <v>0</v>
      </c>
    </row>
    <row r="2275" spans="1:20" hidden="1" x14ac:dyDescent="0.25">
      <c r="A2275" s="306" t="str">
        <f>IF(B2275=1,A2232,"")</f>
        <v/>
      </c>
      <c r="B2275" s="43" t="str">
        <f t="shared" si="157"/>
        <v/>
      </c>
      <c r="C2275" s="169">
        <f>CAD!$F$24</f>
        <v>0</v>
      </c>
      <c r="D2275" s="41">
        <v>0</v>
      </c>
      <c r="E2275" s="41">
        <v>0</v>
      </c>
      <c r="F2275" s="41">
        <v>0</v>
      </c>
      <c r="G2275" s="41">
        <v>0</v>
      </c>
      <c r="H2275" s="41">
        <v>0</v>
      </c>
      <c r="I2275" s="41">
        <v>0</v>
      </c>
      <c r="J2275" s="41">
        <v>0</v>
      </c>
      <c r="K2275" s="41">
        <v>0</v>
      </c>
      <c r="L2275" s="41">
        <v>0</v>
      </c>
      <c r="M2275" s="41">
        <v>0</v>
      </c>
      <c r="N2275" s="41">
        <v>0</v>
      </c>
      <c r="O2275" s="41">
        <v>0</v>
      </c>
      <c r="P2275" s="50">
        <f t="shared" si="158"/>
        <v>0</v>
      </c>
    </row>
    <row r="2276" spans="1:20" hidden="1" x14ac:dyDescent="0.25">
      <c r="A2276" s="306" t="str">
        <f>IF(B2276=1,A2232,"")</f>
        <v/>
      </c>
      <c r="B2276" s="43" t="str">
        <f t="shared" si="157"/>
        <v/>
      </c>
      <c r="C2276" s="169">
        <f>CAD!$F$25</f>
        <v>0</v>
      </c>
      <c r="D2276" s="41">
        <v>0</v>
      </c>
      <c r="E2276" s="41">
        <v>0</v>
      </c>
      <c r="F2276" s="41">
        <v>0</v>
      </c>
      <c r="G2276" s="41">
        <v>0</v>
      </c>
      <c r="H2276" s="41">
        <v>0</v>
      </c>
      <c r="I2276" s="41">
        <v>0</v>
      </c>
      <c r="J2276" s="41">
        <v>0</v>
      </c>
      <c r="K2276" s="41">
        <v>0</v>
      </c>
      <c r="L2276" s="41">
        <v>0</v>
      </c>
      <c r="M2276" s="41">
        <v>0</v>
      </c>
      <c r="N2276" s="41">
        <v>0</v>
      </c>
      <c r="O2276" s="41">
        <v>0</v>
      </c>
      <c r="P2276" s="50">
        <f t="shared" si="158"/>
        <v>0</v>
      </c>
    </row>
    <row r="2277" spans="1:20" hidden="1" x14ac:dyDescent="0.25">
      <c r="A2277" s="306" t="str">
        <f>IF(B2277=1,A2232,"")</f>
        <v/>
      </c>
      <c r="B2277" s="43" t="str">
        <f t="shared" si="157"/>
        <v/>
      </c>
      <c r="C2277" s="169">
        <f>CAD!$F$26</f>
        <v>0</v>
      </c>
      <c r="D2277" s="41">
        <v>0</v>
      </c>
      <c r="E2277" s="41">
        <v>0</v>
      </c>
      <c r="F2277" s="41">
        <v>0</v>
      </c>
      <c r="G2277" s="41">
        <v>0</v>
      </c>
      <c r="H2277" s="41">
        <v>0</v>
      </c>
      <c r="I2277" s="41">
        <v>0</v>
      </c>
      <c r="J2277" s="41">
        <v>0</v>
      </c>
      <c r="K2277" s="41">
        <v>0</v>
      </c>
      <c r="L2277" s="41">
        <v>0</v>
      </c>
      <c r="M2277" s="41">
        <v>0</v>
      </c>
      <c r="N2277" s="41">
        <v>0</v>
      </c>
      <c r="O2277" s="41">
        <v>0</v>
      </c>
      <c r="P2277" s="50">
        <f t="shared" si="158"/>
        <v>0</v>
      </c>
    </row>
    <row r="2278" spans="1:20" hidden="1" x14ac:dyDescent="0.25">
      <c r="A2278" s="306" t="str">
        <f>IF(B2278=1,A2232,"")</f>
        <v/>
      </c>
      <c r="B2278" s="43" t="str">
        <f t="shared" si="157"/>
        <v/>
      </c>
      <c r="C2278" s="169">
        <f>CAD!$F$27</f>
        <v>0</v>
      </c>
      <c r="D2278" s="41">
        <v>0</v>
      </c>
      <c r="E2278" s="41">
        <v>0</v>
      </c>
      <c r="F2278" s="41">
        <v>0</v>
      </c>
      <c r="G2278" s="41">
        <v>0</v>
      </c>
      <c r="H2278" s="41">
        <v>0</v>
      </c>
      <c r="I2278" s="41">
        <v>0</v>
      </c>
      <c r="J2278" s="41">
        <v>0</v>
      </c>
      <c r="K2278" s="41">
        <v>0</v>
      </c>
      <c r="L2278" s="41">
        <v>0</v>
      </c>
      <c r="M2278" s="41">
        <v>0</v>
      </c>
      <c r="N2278" s="41">
        <v>0</v>
      </c>
      <c r="O2278" s="41">
        <v>0</v>
      </c>
      <c r="P2278" s="50">
        <f t="shared" si="158"/>
        <v>0</v>
      </c>
    </row>
    <row r="2279" spans="1:20" hidden="1" x14ac:dyDescent="0.25">
      <c r="A2279" s="306" t="str">
        <f>IF(B2279=1,A2232,"")</f>
        <v/>
      </c>
      <c r="B2279" s="43" t="str">
        <f t="shared" si="157"/>
        <v/>
      </c>
      <c r="C2279" s="169">
        <f>CAD!$F$28</f>
        <v>0</v>
      </c>
      <c r="D2279" s="41">
        <v>0</v>
      </c>
      <c r="E2279" s="41">
        <v>0</v>
      </c>
      <c r="F2279" s="41">
        <v>0</v>
      </c>
      <c r="G2279" s="41">
        <v>0</v>
      </c>
      <c r="H2279" s="41">
        <v>0</v>
      </c>
      <c r="I2279" s="41">
        <v>0</v>
      </c>
      <c r="J2279" s="41">
        <v>0</v>
      </c>
      <c r="K2279" s="41">
        <v>0</v>
      </c>
      <c r="L2279" s="41">
        <v>0</v>
      </c>
      <c r="M2279" s="41">
        <v>0</v>
      </c>
      <c r="N2279" s="41">
        <v>0</v>
      </c>
      <c r="O2279" s="41">
        <v>0</v>
      </c>
      <c r="P2279" s="50">
        <f t="shared" si="158"/>
        <v>0</v>
      </c>
    </row>
    <row r="2280" spans="1:20" hidden="1" x14ac:dyDescent="0.25">
      <c r="A2280" s="306" t="str">
        <f>IF(B2280=1,A2232,"")</f>
        <v/>
      </c>
      <c r="B2280" s="43" t="str">
        <f t="shared" si="157"/>
        <v/>
      </c>
      <c r="C2280" s="169">
        <f>CAD!$F$29</f>
        <v>0</v>
      </c>
      <c r="D2280" s="41">
        <v>0</v>
      </c>
      <c r="E2280" s="41">
        <v>0</v>
      </c>
      <c r="F2280" s="41">
        <v>0</v>
      </c>
      <c r="G2280" s="41">
        <v>0</v>
      </c>
      <c r="H2280" s="41">
        <v>0</v>
      </c>
      <c r="I2280" s="41">
        <v>0</v>
      </c>
      <c r="J2280" s="41">
        <v>0</v>
      </c>
      <c r="K2280" s="41">
        <v>0</v>
      </c>
      <c r="L2280" s="41">
        <v>0</v>
      </c>
      <c r="M2280" s="41">
        <v>0</v>
      </c>
      <c r="N2280" s="41">
        <v>0</v>
      </c>
      <c r="O2280" s="41">
        <v>0</v>
      </c>
      <c r="P2280" s="50">
        <f t="shared" si="158"/>
        <v>0</v>
      </c>
    </row>
    <row r="2281" spans="1:20" hidden="1" x14ac:dyDescent="0.25">
      <c r="A2281" s="306" t="str">
        <f>IF(B2281=1,A2232,"")</f>
        <v/>
      </c>
      <c r="B2281" s="43" t="str">
        <f t="shared" si="157"/>
        <v/>
      </c>
      <c r="C2281" s="169">
        <f>CAD!$F$30</f>
        <v>0</v>
      </c>
      <c r="D2281" s="41">
        <v>0</v>
      </c>
      <c r="E2281" s="41">
        <v>0</v>
      </c>
      <c r="F2281" s="41">
        <v>0</v>
      </c>
      <c r="G2281" s="41">
        <v>0</v>
      </c>
      <c r="H2281" s="41">
        <v>0</v>
      </c>
      <c r="I2281" s="41">
        <v>0</v>
      </c>
      <c r="J2281" s="41">
        <v>0</v>
      </c>
      <c r="K2281" s="41">
        <v>0</v>
      </c>
      <c r="L2281" s="41">
        <v>0</v>
      </c>
      <c r="M2281" s="41">
        <v>0</v>
      </c>
      <c r="N2281" s="41">
        <v>0</v>
      </c>
      <c r="O2281" s="41">
        <v>0</v>
      </c>
      <c r="P2281" s="50">
        <f t="shared" si="158"/>
        <v>0</v>
      </c>
    </row>
    <row r="2282" spans="1:20" hidden="1" x14ac:dyDescent="0.25">
      <c r="A2282" s="306" t="str">
        <f>IF(B2282=1,A2232,"")</f>
        <v/>
      </c>
      <c r="B2282" s="43" t="str">
        <f t="shared" si="157"/>
        <v/>
      </c>
      <c r="C2282" s="169">
        <f>CAD!$F$31</f>
        <v>0</v>
      </c>
      <c r="D2282" s="41">
        <v>0</v>
      </c>
      <c r="E2282" s="41">
        <v>0</v>
      </c>
      <c r="F2282" s="41">
        <v>0</v>
      </c>
      <c r="G2282" s="41">
        <v>0</v>
      </c>
      <c r="H2282" s="41">
        <v>0</v>
      </c>
      <c r="I2282" s="41">
        <v>0</v>
      </c>
      <c r="J2282" s="41">
        <v>0</v>
      </c>
      <c r="K2282" s="41">
        <v>0</v>
      </c>
      <c r="L2282" s="41">
        <v>0</v>
      </c>
      <c r="M2282" s="41">
        <v>0</v>
      </c>
      <c r="N2282" s="41">
        <v>0</v>
      </c>
      <c r="O2282" s="41">
        <v>0</v>
      </c>
      <c r="P2282" s="50">
        <f t="shared" si="158"/>
        <v>0</v>
      </c>
      <c r="T2282" s="9"/>
    </row>
    <row r="2283" spans="1:20" hidden="1" x14ac:dyDescent="0.25">
      <c r="A2283" s="306">
        <f>A2232</f>
        <v>2057</v>
      </c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84"/>
    </row>
    <row r="2284" spans="1:20" ht="15.75" hidden="1" thickBot="1" x14ac:dyDescent="0.3">
      <c r="A2284" s="306">
        <f>A2232</f>
        <v>2057</v>
      </c>
      <c r="C2284" s="170" t="s">
        <v>208</v>
      </c>
      <c r="D2284" s="171">
        <f>PREV_D!D2195</f>
        <v>0</v>
      </c>
      <c r="E2284" s="171">
        <f>PREV_D!E2195</f>
        <v>0</v>
      </c>
      <c r="F2284" s="171">
        <f>PREV_D!F2195</f>
        <v>0</v>
      </c>
      <c r="G2284" s="171">
        <f>PREV_D!G2195</f>
        <v>0</v>
      </c>
      <c r="H2284" s="171">
        <f>PREV_D!H2195</f>
        <v>0</v>
      </c>
      <c r="I2284" s="171">
        <f>PREV_D!I2195</f>
        <v>0</v>
      </c>
      <c r="J2284" s="171">
        <f>PREV_D!J2195</f>
        <v>0</v>
      </c>
      <c r="K2284" s="171">
        <f>PREV_D!K2195</f>
        <v>0</v>
      </c>
      <c r="L2284" s="171">
        <f>PREV_D!L2195</f>
        <v>0</v>
      </c>
      <c r="M2284" s="171">
        <f>PREV_D!M2195</f>
        <v>0</v>
      </c>
      <c r="N2284" s="171">
        <f>PREV_D!N2195</f>
        <v>0</v>
      </c>
      <c r="O2284" s="171">
        <f>PREV_D!O2195</f>
        <v>0</v>
      </c>
      <c r="P2284" s="172">
        <f>SUM(D2284:O2284)</f>
        <v>0</v>
      </c>
    </row>
    <row r="2285" spans="1:20" hidden="1" x14ac:dyDescent="0.25">
      <c r="A2285" s="306">
        <f>A2232</f>
        <v>2057</v>
      </c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84"/>
    </row>
    <row r="2286" spans="1:20" hidden="1" x14ac:dyDescent="0.25">
      <c r="A2286" s="306">
        <f>A2232</f>
        <v>2057</v>
      </c>
      <c r="C2286" s="173" t="s">
        <v>209</v>
      </c>
      <c r="D2286" s="174">
        <f>D2232-D2284</f>
        <v>0</v>
      </c>
      <c r="E2286" s="174">
        <f t="shared" ref="E2286:P2286" si="159">E2232-E2284</f>
        <v>0</v>
      </c>
      <c r="F2286" s="174">
        <f t="shared" si="159"/>
        <v>0</v>
      </c>
      <c r="G2286" s="174">
        <f t="shared" si="159"/>
        <v>0</v>
      </c>
      <c r="H2286" s="174">
        <f t="shared" si="159"/>
        <v>0</v>
      </c>
      <c r="I2286" s="174">
        <f t="shared" si="159"/>
        <v>0</v>
      </c>
      <c r="J2286" s="174">
        <f t="shared" si="159"/>
        <v>0</v>
      </c>
      <c r="K2286" s="174">
        <f t="shared" si="159"/>
        <v>0</v>
      </c>
      <c r="L2286" s="174">
        <f t="shared" si="159"/>
        <v>0</v>
      </c>
      <c r="M2286" s="174">
        <f t="shared" si="159"/>
        <v>0</v>
      </c>
      <c r="N2286" s="174">
        <f t="shared" si="159"/>
        <v>0</v>
      </c>
      <c r="O2286" s="174">
        <f t="shared" si="159"/>
        <v>0</v>
      </c>
      <c r="P2286" s="175">
        <f t="shared" si="159"/>
        <v>0</v>
      </c>
    </row>
    <row r="2287" spans="1:20" hidden="1" x14ac:dyDescent="0.25">
      <c r="A2287" s="306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20" hidden="1" x14ac:dyDescent="0.25">
      <c r="A2288" s="306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 ht="15" hidden="1" customHeight="1" thickBot="1" x14ac:dyDescent="0.3">
      <c r="A2289" s="306">
        <f>A2232+1</f>
        <v>2058</v>
      </c>
      <c r="C2289" s="166" t="s">
        <v>207</v>
      </c>
      <c r="D2289" s="167">
        <f t="shared" ref="D2289:P2289" si="160">SUM(D2290:D2339)</f>
        <v>0</v>
      </c>
      <c r="E2289" s="167">
        <f t="shared" si="160"/>
        <v>0</v>
      </c>
      <c r="F2289" s="167">
        <f t="shared" si="160"/>
        <v>0</v>
      </c>
      <c r="G2289" s="167">
        <f t="shared" si="160"/>
        <v>0</v>
      </c>
      <c r="H2289" s="167">
        <f t="shared" si="160"/>
        <v>0</v>
      </c>
      <c r="I2289" s="167">
        <f t="shared" si="160"/>
        <v>0</v>
      </c>
      <c r="J2289" s="167">
        <f t="shared" si="160"/>
        <v>0</v>
      </c>
      <c r="K2289" s="167">
        <f t="shared" si="160"/>
        <v>0</v>
      </c>
      <c r="L2289" s="167">
        <f t="shared" si="160"/>
        <v>0</v>
      </c>
      <c r="M2289" s="167">
        <f t="shared" si="160"/>
        <v>0</v>
      </c>
      <c r="N2289" s="167">
        <f t="shared" si="160"/>
        <v>0</v>
      </c>
      <c r="O2289" s="167">
        <f t="shared" si="160"/>
        <v>0</v>
      </c>
      <c r="P2289" s="167">
        <f t="shared" si="160"/>
        <v>0</v>
      </c>
    </row>
    <row r="2290" spans="1:16" hidden="1" x14ac:dyDescent="0.25">
      <c r="A2290" s="306">
        <f>IF(B2290=1,A2289,"")</f>
        <v>2058</v>
      </c>
      <c r="B2290" s="43">
        <f>IF(C2290&lt;&gt;0,1,"")</f>
        <v>1</v>
      </c>
      <c r="C2290" s="168" t="str">
        <f>CAD!$D$7</f>
        <v>SALÁRIOS</v>
      </c>
      <c r="D2290" s="42">
        <v>0</v>
      </c>
      <c r="E2290" s="42">
        <v>0</v>
      </c>
      <c r="F2290" s="42">
        <v>0</v>
      </c>
      <c r="G2290" s="42">
        <v>0</v>
      </c>
      <c r="H2290" s="42">
        <v>0</v>
      </c>
      <c r="I2290" s="42">
        <v>0</v>
      </c>
      <c r="J2290" s="42">
        <v>0</v>
      </c>
      <c r="K2290" s="42">
        <v>0</v>
      </c>
      <c r="L2290" s="42">
        <v>0</v>
      </c>
      <c r="M2290" s="42">
        <v>0</v>
      </c>
      <c r="N2290" s="42">
        <v>0</v>
      </c>
      <c r="O2290" s="42">
        <v>0</v>
      </c>
      <c r="P2290" s="115">
        <f>SUM(D2290:O2290)</f>
        <v>0</v>
      </c>
    </row>
    <row r="2291" spans="1:16" hidden="1" x14ac:dyDescent="0.25">
      <c r="A2291" s="306">
        <f>IF(B2291=1,A2289,"")</f>
        <v>2058</v>
      </c>
      <c r="B2291" s="43">
        <f t="shared" ref="B2291:B2339" si="161">IF(C2291&lt;&gt;0,1,"")</f>
        <v>1</v>
      </c>
      <c r="C2291" s="168" t="str">
        <f>CAD!$D$8</f>
        <v>RELATÓRIOS</v>
      </c>
      <c r="D2291" s="42">
        <v>0</v>
      </c>
      <c r="E2291" s="42">
        <v>0</v>
      </c>
      <c r="F2291" s="42">
        <v>0</v>
      </c>
      <c r="G2291" s="42">
        <v>0</v>
      </c>
      <c r="H2291" s="42">
        <v>0</v>
      </c>
      <c r="I2291" s="42">
        <v>0</v>
      </c>
      <c r="J2291" s="42">
        <v>0</v>
      </c>
      <c r="K2291" s="42">
        <v>0</v>
      </c>
      <c r="L2291" s="42">
        <v>0</v>
      </c>
      <c r="M2291" s="42">
        <v>0</v>
      </c>
      <c r="N2291" s="42">
        <v>0</v>
      </c>
      <c r="O2291" s="42">
        <v>0</v>
      </c>
      <c r="P2291" s="50">
        <f t="shared" ref="P2291:P2339" si="162">SUM(D2291:O2291)</f>
        <v>0</v>
      </c>
    </row>
    <row r="2292" spans="1:16" hidden="1" x14ac:dyDescent="0.25">
      <c r="A2292" s="306">
        <f>IF(B2292=1,A2289,"")</f>
        <v>2058</v>
      </c>
      <c r="B2292" s="43">
        <f t="shared" si="161"/>
        <v>1</v>
      </c>
      <c r="C2292" s="169" t="str">
        <f>CAD!$D$9</f>
        <v>HORAS EXTRAS</v>
      </c>
      <c r="D2292" s="41">
        <v>0</v>
      </c>
      <c r="E2292" s="41">
        <v>0</v>
      </c>
      <c r="F2292" s="41">
        <v>0</v>
      </c>
      <c r="G2292" s="41">
        <v>0</v>
      </c>
      <c r="H2292" s="41">
        <v>0</v>
      </c>
      <c r="I2292" s="41">
        <v>0</v>
      </c>
      <c r="J2292" s="41">
        <v>0</v>
      </c>
      <c r="K2292" s="41">
        <v>0</v>
      </c>
      <c r="L2292" s="41">
        <v>0</v>
      </c>
      <c r="M2292" s="41">
        <v>0</v>
      </c>
      <c r="N2292" s="41">
        <v>0</v>
      </c>
      <c r="O2292" s="41">
        <v>0</v>
      </c>
      <c r="P2292" s="50">
        <f t="shared" si="162"/>
        <v>0</v>
      </c>
    </row>
    <row r="2293" spans="1:16" hidden="1" x14ac:dyDescent="0.25">
      <c r="A2293" s="306">
        <f>IF(B2293=1,A2289,"")</f>
        <v>2058</v>
      </c>
      <c r="B2293" s="43">
        <f t="shared" si="161"/>
        <v>1</v>
      </c>
      <c r="C2293" s="169" t="str">
        <f>CAD!$D$10</f>
        <v>OUTROS</v>
      </c>
      <c r="D2293" s="41">
        <v>0</v>
      </c>
      <c r="E2293" s="41">
        <v>0</v>
      </c>
      <c r="F2293" s="41">
        <v>0</v>
      </c>
      <c r="G2293" s="41">
        <v>0</v>
      </c>
      <c r="H2293" s="41">
        <v>0</v>
      </c>
      <c r="I2293" s="41">
        <v>0</v>
      </c>
      <c r="J2293" s="41">
        <v>0</v>
      </c>
      <c r="K2293" s="41">
        <v>0</v>
      </c>
      <c r="L2293" s="41">
        <v>0</v>
      </c>
      <c r="M2293" s="41">
        <v>0</v>
      </c>
      <c r="N2293" s="41">
        <v>0</v>
      </c>
      <c r="O2293" s="41">
        <v>0</v>
      </c>
      <c r="P2293" s="50">
        <f t="shared" si="162"/>
        <v>0</v>
      </c>
    </row>
    <row r="2294" spans="1:16" hidden="1" x14ac:dyDescent="0.25">
      <c r="A2294" s="306">
        <f>IF(B2294=1,A2289,"")</f>
        <v>2058</v>
      </c>
      <c r="B2294" s="43">
        <f t="shared" si="161"/>
        <v>1</v>
      </c>
      <c r="C2294" s="169" t="str">
        <f>CAD!$D$11</f>
        <v>ALUGUÉIS</v>
      </c>
      <c r="D2294" s="41">
        <v>0</v>
      </c>
      <c r="E2294" s="41">
        <v>0</v>
      </c>
      <c r="F2294" s="41">
        <v>0</v>
      </c>
      <c r="G2294" s="41">
        <v>0</v>
      </c>
      <c r="H2294" s="41">
        <v>0</v>
      </c>
      <c r="I2294" s="41">
        <v>0</v>
      </c>
      <c r="J2294" s="41">
        <v>0</v>
      </c>
      <c r="K2294" s="41">
        <v>0</v>
      </c>
      <c r="L2294" s="41">
        <v>0</v>
      </c>
      <c r="M2294" s="41">
        <v>0</v>
      </c>
      <c r="N2294" s="41">
        <v>0</v>
      </c>
      <c r="O2294" s="41">
        <v>0</v>
      </c>
      <c r="P2294" s="50">
        <f t="shared" si="162"/>
        <v>0</v>
      </c>
    </row>
    <row r="2295" spans="1:16" hidden="1" x14ac:dyDescent="0.25">
      <c r="A2295" s="306">
        <f>IF(B2295=1,A2289,"")</f>
        <v>2058</v>
      </c>
      <c r="B2295" s="43">
        <f t="shared" si="161"/>
        <v>1</v>
      </c>
      <c r="C2295" s="169" t="str">
        <f>CAD!$D$12</f>
        <v>VENDA DE IMÓVEIS</v>
      </c>
      <c r="D2295" s="41">
        <v>0</v>
      </c>
      <c r="E2295" s="41">
        <v>0</v>
      </c>
      <c r="F2295" s="41">
        <v>0</v>
      </c>
      <c r="G2295" s="41">
        <v>0</v>
      </c>
      <c r="H2295" s="41">
        <v>0</v>
      </c>
      <c r="I2295" s="41">
        <v>0</v>
      </c>
      <c r="J2295" s="41">
        <v>0</v>
      </c>
      <c r="K2295" s="41">
        <v>0</v>
      </c>
      <c r="L2295" s="41">
        <v>0</v>
      </c>
      <c r="M2295" s="41">
        <v>0</v>
      </c>
      <c r="N2295" s="41">
        <v>0</v>
      </c>
      <c r="O2295" s="41">
        <v>0</v>
      </c>
      <c r="P2295" s="50">
        <f t="shared" si="162"/>
        <v>0</v>
      </c>
    </row>
    <row r="2296" spans="1:16" hidden="1" x14ac:dyDescent="0.25">
      <c r="A2296" s="306">
        <f>IF(B2296=1,A2289,"")</f>
        <v>2058</v>
      </c>
      <c r="B2296" s="43">
        <f t="shared" si="161"/>
        <v>1</v>
      </c>
      <c r="C2296" s="169" t="str">
        <f>CAD!$D$13</f>
        <v>13º SALÁRIO</v>
      </c>
      <c r="D2296" s="41">
        <v>0</v>
      </c>
      <c r="E2296" s="41">
        <v>0</v>
      </c>
      <c r="F2296" s="41">
        <v>0</v>
      </c>
      <c r="G2296" s="41">
        <v>0</v>
      </c>
      <c r="H2296" s="41">
        <v>0</v>
      </c>
      <c r="I2296" s="41">
        <v>0</v>
      </c>
      <c r="J2296" s="41">
        <v>0</v>
      </c>
      <c r="K2296" s="41">
        <v>0</v>
      </c>
      <c r="L2296" s="41">
        <v>0</v>
      </c>
      <c r="M2296" s="41">
        <v>0</v>
      </c>
      <c r="N2296" s="41">
        <v>0</v>
      </c>
      <c r="O2296" s="41">
        <v>0</v>
      </c>
      <c r="P2296" s="50">
        <f t="shared" si="162"/>
        <v>0</v>
      </c>
    </row>
    <row r="2297" spans="1:16" hidden="1" x14ac:dyDescent="0.25">
      <c r="A2297" s="306">
        <f>IF(B2297=1,A2289,"")</f>
        <v>2058</v>
      </c>
      <c r="B2297" s="43">
        <f t="shared" si="161"/>
        <v>1</v>
      </c>
      <c r="C2297" s="169" t="str">
        <f>CAD!$D$14</f>
        <v>FÉRIAS</v>
      </c>
      <c r="D2297" s="41">
        <v>0</v>
      </c>
      <c r="E2297" s="41">
        <v>0</v>
      </c>
      <c r="F2297" s="41">
        <v>0</v>
      </c>
      <c r="G2297" s="41">
        <v>0</v>
      </c>
      <c r="H2297" s="41">
        <v>0</v>
      </c>
      <c r="I2297" s="41">
        <v>0</v>
      </c>
      <c r="J2297" s="41">
        <v>0</v>
      </c>
      <c r="K2297" s="41">
        <v>0</v>
      </c>
      <c r="L2297" s="41">
        <v>0</v>
      </c>
      <c r="M2297" s="41">
        <v>0</v>
      </c>
      <c r="N2297" s="41">
        <v>0</v>
      </c>
      <c r="O2297" s="41">
        <v>0</v>
      </c>
      <c r="P2297" s="50">
        <f t="shared" si="162"/>
        <v>0</v>
      </c>
    </row>
    <row r="2298" spans="1:16" hidden="1" x14ac:dyDescent="0.25">
      <c r="A2298" s="306">
        <f>IF(B2298=1,A2289,"")</f>
        <v>2058</v>
      </c>
      <c r="B2298" s="43">
        <f t="shared" si="161"/>
        <v>1</v>
      </c>
      <c r="C2298" s="169" t="str">
        <f>CAD!$D$15</f>
        <v>RENDIMENTOS</v>
      </c>
      <c r="D2298" s="41">
        <v>0</v>
      </c>
      <c r="E2298" s="41">
        <v>0</v>
      </c>
      <c r="F2298" s="41">
        <v>0</v>
      </c>
      <c r="G2298" s="41">
        <v>0</v>
      </c>
      <c r="H2298" s="41">
        <v>0</v>
      </c>
      <c r="I2298" s="41">
        <v>0</v>
      </c>
      <c r="J2298" s="41">
        <v>0</v>
      </c>
      <c r="K2298" s="41">
        <v>0</v>
      </c>
      <c r="L2298" s="41">
        <v>0</v>
      </c>
      <c r="M2298" s="41">
        <v>0</v>
      </c>
      <c r="N2298" s="41">
        <v>0</v>
      </c>
      <c r="O2298" s="41">
        <v>0</v>
      </c>
      <c r="P2298" s="50">
        <f t="shared" si="162"/>
        <v>0</v>
      </c>
    </row>
    <row r="2299" spans="1:16" hidden="1" x14ac:dyDescent="0.25">
      <c r="A2299" s="306" t="str">
        <f>IF(B2299=1,A2289,"")</f>
        <v/>
      </c>
      <c r="B2299" s="43" t="str">
        <f t="shared" si="161"/>
        <v/>
      </c>
      <c r="C2299" s="169">
        <f>CAD!$D$16</f>
        <v>0</v>
      </c>
      <c r="D2299" s="41">
        <v>0</v>
      </c>
      <c r="E2299" s="41">
        <v>0</v>
      </c>
      <c r="F2299" s="41">
        <v>0</v>
      </c>
      <c r="G2299" s="41">
        <v>0</v>
      </c>
      <c r="H2299" s="41">
        <v>0</v>
      </c>
      <c r="I2299" s="41">
        <v>0</v>
      </c>
      <c r="J2299" s="41">
        <v>0</v>
      </c>
      <c r="K2299" s="41">
        <v>0</v>
      </c>
      <c r="L2299" s="41">
        <v>0</v>
      </c>
      <c r="M2299" s="41">
        <v>0</v>
      </c>
      <c r="N2299" s="41">
        <v>0</v>
      </c>
      <c r="O2299" s="41">
        <v>0</v>
      </c>
      <c r="P2299" s="50">
        <f t="shared" si="162"/>
        <v>0</v>
      </c>
    </row>
    <row r="2300" spans="1:16" hidden="1" x14ac:dyDescent="0.25">
      <c r="A2300" s="306" t="str">
        <f>IF(B2300=1,A2289,"")</f>
        <v/>
      </c>
      <c r="B2300" s="43" t="str">
        <f t="shared" si="161"/>
        <v/>
      </c>
      <c r="C2300" s="169">
        <f>CAD!$D$17</f>
        <v>0</v>
      </c>
      <c r="D2300" s="41">
        <v>0</v>
      </c>
      <c r="E2300" s="41">
        <v>0</v>
      </c>
      <c r="F2300" s="41">
        <v>0</v>
      </c>
      <c r="G2300" s="41">
        <v>0</v>
      </c>
      <c r="H2300" s="41">
        <v>0</v>
      </c>
      <c r="I2300" s="41">
        <v>0</v>
      </c>
      <c r="J2300" s="41">
        <v>0</v>
      </c>
      <c r="K2300" s="41">
        <v>0</v>
      </c>
      <c r="L2300" s="41">
        <v>0</v>
      </c>
      <c r="M2300" s="41">
        <v>0</v>
      </c>
      <c r="N2300" s="41">
        <v>0</v>
      </c>
      <c r="O2300" s="41">
        <v>0</v>
      </c>
      <c r="P2300" s="50">
        <f t="shared" si="162"/>
        <v>0</v>
      </c>
    </row>
    <row r="2301" spans="1:16" hidden="1" x14ac:dyDescent="0.25">
      <c r="A2301" s="306" t="str">
        <f>IF(B2301=1,A2289,"")</f>
        <v/>
      </c>
      <c r="B2301" s="43" t="str">
        <f t="shared" si="161"/>
        <v/>
      </c>
      <c r="C2301" s="169">
        <f>CAD!$D$18</f>
        <v>0</v>
      </c>
      <c r="D2301" s="41">
        <v>0</v>
      </c>
      <c r="E2301" s="41">
        <v>0</v>
      </c>
      <c r="F2301" s="41">
        <v>0</v>
      </c>
      <c r="G2301" s="41">
        <v>0</v>
      </c>
      <c r="H2301" s="41">
        <v>0</v>
      </c>
      <c r="I2301" s="41">
        <v>0</v>
      </c>
      <c r="J2301" s="41">
        <v>0</v>
      </c>
      <c r="K2301" s="41">
        <v>0</v>
      </c>
      <c r="L2301" s="41">
        <v>0</v>
      </c>
      <c r="M2301" s="41">
        <v>0</v>
      </c>
      <c r="N2301" s="41">
        <v>0</v>
      </c>
      <c r="O2301" s="41">
        <v>0</v>
      </c>
      <c r="P2301" s="50">
        <f t="shared" si="162"/>
        <v>0</v>
      </c>
    </row>
    <row r="2302" spans="1:16" hidden="1" x14ac:dyDescent="0.25">
      <c r="A2302" s="306" t="str">
        <f>IF(B2302=1,A2289,"")</f>
        <v/>
      </c>
      <c r="B2302" s="43" t="str">
        <f t="shared" si="161"/>
        <v/>
      </c>
      <c r="C2302" s="169">
        <f>CAD!$D$19</f>
        <v>0</v>
      </c>
      <c r="D2302" s="41">
        <v>0</v>
      </c>
      <c r="E2302" s="41">
        <v>0</v>
      </c>
      <c r="F2302" s="41">
        <v>0</v>
      </c>
      <c r="G2302" s="41">
        <v>0</v>
      </c>
      <c r="H2302" s="41">
        <v>0</v>
      </c>
      <c r="I2302" s="41">
        <v>0</v>
      </c>
      <c r="J2302" s="41">
        <v>0</v>
      </c>
      <c r="K2302" s="41">
        <v>0</v>
      </c>
      <c r="L2302" s="41">
        <v>0</v>
      </c>
      <c r="M2302" s="41">
        <v>0</v>
      </c>
      <c r="N2302" s="41">
        <v>0</v>
      </c>
      <c r="O2302" s="41">
        <v>0</v>
      </c>
      <c r="P2302" s="50">
        <f t="shared" si="162"/>
        <v>0</v>
      </c>
    </row>
    <row r="2303" spans="1:16" hidden="1" x14ac:dyDescent="0.25">
      <c r="A2303" s="306" t="str">
        <f>IF(B2303=1,A2289,"")</f>
        <v/>
      </c>
      <c r="B2303" s="43" t="str">
        <f t="shared" si="161"/>
        <v/>
      </c>
      <c r="C2303" s="169">
        <f>CAD!$D$20</f>
        <v>0</v>
      </c>
      <c r="D2303" s="41">
        <v>0</v>
      </c>
      <c r="E2303" s="41">
        <v>0</v>
      </c>
      <c r="F2303" s="41">
        <v>0</v>
      </c>
      <c r="G2303" s="41">
        <v>0</v>
      </c>
      <c r="H2303" s="41">
        <v>0</v>
      </c>
      <c r="I2303" s="41">
        <v>0</v>
      </c>
      <c r="J2303" s="41">
        <v>0</v>
      </c>
      <c r="K2303" s="41">
        <v>0</v>
      </c>
      <c r="L2303" s="41">
        <v>0</v>
      </c>
      <c r="M2303" s="41">
        <v>0</v>
      </c>
      <c r="N2303" s="41">
        <v>0</v>
      </c>
      <c r="O2303" s="41">
        <v>0</v>
      </c>
      <c r="P2303" s="50">
        <f t="shared" si="162"/>
        <v>0</v>
      </c>
    </row>
    <row r="2304" spans="1:16" hidden="1" x14ac:dyDescent="0.25">
      <c r="A2304" s="306" t="str">
        <f>IF(B2304=1,A2289,"")</f>
        <v/>
      </c>
      <c r="B2304" s="43" t="str">
        <f t="shared" si="161"/>
        <v/>
      </c>
      <c r="C2304" s="169">
        <f>CAD!$D$21</f>
        <v>0</v>
      </c>
      <c r="D2304" s="41">
        <v>0</v>
      </c>
      <c r="E2304" s="41">
        <v>0</v>
      </c>
      <c r="F2304" s="41">
        <v>0</v>
      </c>
      <c r="G2304" s="41">
        <v>0</v>
      </c>
      <c r="H2304" s="41">
        <v>0</v>
      </c>
      <c r="I2304" s="41">
        <v>0</v>
      </c>
      <c r="J2304" s="41">
        <v>0</v>
      </c>
      <c r="K2304" s="41">
        <v>0</v>
      </c>
      <c r="L2304" s="41">
        <v>0</v>
      </c>
      <c r="M2304" s="41">
        <v>0</v>
      </c>
      <c r="N2304" s="41">
        <v>0</v>
      </c>
      <c r="O2304" s="41">
        <v>0</v>
      </c>
      <c r="P2304" s="50">
        <f t="shared" si="162"/>
        <v>0</v>
      </c>
    </row>
    <row r="2305" spans="1:16" hidden="1" x14ac:dyDescent="0.25">
      <c r="A2305" s="306" t="str">
        <f>IF(B2305=1,A2289,"")</f>
        <v/>
      </c>
      <c r="B2305" s="43" t="str">
        <f t="shared" si="161"/>
        <v/>
      </c>
      <c r="C2305" s="169">
        <f>CAD!$D$22</f>
        <v>0</v>
      </c>
      <c r="D2305" s="41">
        <v>0</v>
      </c>
      <c r="E2305" s="41">
        <v>0</v>
      </c>
      <c r="F2305" s="41">
        <v>0</v>
      </c>
      <c r="G2305" s="41">
        <v>0</v>
      </c>
      <c r="H2305" s="41">
        <v>0</v>
      </c>
      <c r="I2305" s="41">
        <v>0</v>
      </c>
      <c r="J2305" s="41">
        <v>0</v>
      </c>
      <c r="K2305" s="41">
        <v>0</v>
      </c>
      <c r="L2305" s="41">
        <v>0</v>
      </c>
      <c r="M2305" s="41">
        <v>0</v>
      </c>
      <c r="N2305" s="41">
        <v>0</v>
      </c>
      <c r="O2305" s="41">
        <v>0</v>
      </c>
      <c r="P2305" s="50">
        <f t="shared" si="162"/>
        <v>0</v>
      </c>
    </row>
    <row r="2306" spans="1:16" hidden="1" x14ac:dyDescent="0.25">
      <c r="A2306" s="306" t="str">
        <f>IF(B2306=1,A2289,"")</f>
        <v/>
      </c>
      <c r="B2306" s="43" t="str">
        <f t="shared" si="161"/>
        <v/>
      </c>
      <c r="C2306" s="169">
        <f>CAD!$D$23</f>
        <v>0</v>
      </c>
      <c r="D2306" s="41">
        <v>0</v>
      </c>
      <c r="E2306" s="41">
        <v>0</v>
      </c>
      <c r="F2306" s="41">
        <v>0</v>
      </c>
      <c r="G2306" s="41">
        <v>0</v>
      </c>
      <c r="H2306" s="41">
        <v>0</v>
      </c>
      <c r="I2306" s="41">
        <v>0</v>
      </c>
      <c r="J2306" s="41">
        <v>0</v>
      </c>
      <c r="K2306" s="41">
        <v>0</v>
      </c>
      <c r="L2306" s="41">
        <v>0</v>
      </c>
      <c r="M2306" s="41">
        <v>0</v>
      </c>
      <c r="N2306" s="41">
        <v>0</v>
      </c>
      <c r="O2306" s="41">
        <v>0</v>
      </c>
      <c r="P2306" s="50">
        <f t="shared" si="162"/>
        <v>0</v>
      </c>
    </row>
    <row r="2307" spans="1:16" hidden="1" x14ac:dyDescent="0.25">
      <c r="A2307" s="306" t="str">
        <f>IF(B2307=1,A2289,"")</f>
        <v/>
      </c>
      <c r="B2307" s="43" t="str">
        <f t="shared" si="161"/>
        <v/>
      </c>
      <c r="C2307" s="169">
        <f>CAD!$D$24</f>
        <v>0</v>
      </c>
      <c r="D2307" s="41">
        <v>0</v>
      </c>
      <c r="E2307" s="41">
        <v>0</v>
      </c>
      <c r="F2307" s="41">
        <v>0</v>
      </c>
      <c r="G2307" s="41">
        <v>0</v>
      </c>
      <c r="H2307" s="41">
        <v>0</v>
      </c>
      <c r="I2307" s="41">
        <v>0</v>
      </c>
      <c r="J2307" s="41">
        <v>0</v>
      </c>
      <c r="K2307" s="41">
        <v>0</v>
      </c>
      <c r="L2307" s="41">
        <v>0</v>
      </c>
      <c r="M2307" s="41">
        <v>0</v>
      </c>
      <c r="N2307" s="41">
        <v>0</v>
      </c>
      <c r="O2307" s="41">
        <v>0</v>
      </c>
      <c r="P2307" s="50">
        <f t="shared" si="162"/>
        <v>0</v>
      </c>
    </row>
    <row r="2308" spans="1:16" hidden="1" x14ac:dyDescent="0.25">
      <c r="A2308" s="306" t="str">
        <f>IF(B2308=1,A2289,"")</f>
        <v/>
      </c>
      <c r="B2308" s="43" t="str">
        <f t="shared" si="161"/>
        <v/>
      </c>
      <c r="C2308" s="169">
        <f>CAD!$D$25</f>
        <v>0</v>
      </c>
      <c r="D2308" s="41">
        <v>0</v>
      </c>
      <c r="E2308" s="41">
        <v>0</v>
      </c>
      <c r="F2308" s="41">
        <v>0</v>
      </c>
      <c r="G2308" s="41">
        <v>0</v>
      </c>
      <c r="H2308" s="41">
        <v>0</v>
      </c>
      <c r="I2308" s="41">
        <v>0</v>
      </c>
      <c r="J2308" s="41">
        <v>0</v>
      </c>
      <c r="K2308" s="41">
        <v>0</v>
      </c>
      <c r="L2308" s="41">
        <v>0</v>
      </c>
      <c r="M2308" s="41">
        <v>0</v>
      </c>
      <c r="N2308" s="41">
        <v>0</v>
      </c>
      <c r="O2308" s="41">
        <v>0</v>
      </c>
      <c r="P2308" s="50">
        <f t="shared" si="162"/>
        <v>0</v>
      </c>
    </row>
    <row r="2309" spans="1:16" hidden="1" x14ac:dyDescent="0.25">
      <c r="A2309" s="306" t="str">
        <f>IF(B2309=1,A2289,"")</f>
        <v/>
      </c>
      <c r="B2309" s="43" t="str">
        <f t="shared" si="161"/>
        <v/>
      </c>
      <c r="C2309" s="169">
        <f>CAD!$D$26</f>
        <v>0</v>
      </c>
      <c r="D2309" s="41">
        <v>0</v>
      </c>
      <c r="E2309" s="41">
        <v>0</v>
      </c>
      <c r="F2309" s="41">
        <v>0</v>
      </c>
      <c r="G2309" s="41">
        <v>0</v>
      </c>
      <c r="H2309" s="41">
        <v>0</v>
      </c>
      <c r="I2309" s="41">
        <v>0</v>
      </c>
      <c r="J2309" s="41">
        <v>0</v>
      </c>
      <c r="K2309" s="41">
        <v>0</v>
      </c>
      <c r="L2309" s="41">
        <v>0</v>
      </c>
      <c r="M2309" s="41">
        <v>0</v>
      </c>
      <c r="N2309" s="41">
        <v>0</v>
      </c>
      <c r="O2309" s="41">
        <v>0</v>
      </c>
      <c r="P2309" s="50">
        <f t="shared" si="162"/>
        <v>0</v>
      </c>
    </row>
    <row r="2310" spans="1:16" hidden="1" x14ac:dyDescent="0.25">
      <c r="A2310" s="306" t="str">
        <f>IF(B2310=1,A2289,"")</f>
        <v/>
      </c>
      <c r="B2310" s="43" t="str">
        <f t="shared" si="161"/>
        <v/>
      </c>
      <c r="C2310" s="169">
        <f>CAD!$D$27</f>
        <v>0</v>
      </c>
      <c r="D2310" s="41">
        <v>0</v>
      </c>
      <c r="E2310" s="41">
        <v>0</v>
      </c>
      <c r="F2310" s="41">
        <v>0</v>
      </c>
      <c r="G2310" s="41">
        <v>0</v>
      </c>
      <c r="H2310" s="41">
        <v>0</v>
      </c>
      <c r="I2310" s="41">
        <v>0</v>
      </c>
      <c r="J2310" s="41">
        <v>0</v>
      </c>
      <c r="K2310" s="41">
        <v>0</v>
      </c>
      <c r="L2310" s="41">
        <v>0</v>
      </c>
      <c r="M2310" s="41">
        <v>0</v>
      </c>
      <c r="N2310" s="41">
        <v>0</v>
      </c>
      <c r="O2310" s="41">
        <v>0</v>
      </c>
      <c r="P2310" s="50">
        <f t="shared" si="162"/>
        <v>0</v>
      </c>
    </row>
    <row r="2311" spans="1:16" hidden="1" x14ac:dyDescent="0.25">
      <c r="A2311" s="306" t="str">
        <f>IF(B2311=1,A2289,"")</f>
        <v/>
      </c>
      <c r="B2311" s="43" t="str">
        <f t="shared" si="161"/>
        <v/>
      </c>
      <c r="C2311" s="169">
        <f>CAD!$D$28</f>
        <v>0</v>
      </c>
      <c r="D2311" s="41">
        <v>0</v>
      </c>
      <c r="E2311" s="41">
        <v>0</v>
      </c>
      <c r="F2311" s="41">
        <v>0</v>
      </c>
      <c r="G2311" s="41">
        <v>0</v>
      </c>
      <c r="H2311" s="41">
        <v>0</v>
      </c>
      <c r="I2311" s="41">
        <v>0</v>
      </c>
      <c r="J2311" s="41">
        <v>0</v>
      </c>
      <c r="K2311" s="41">
        <v>0</v>
      </c>
      <c r="L2311" s="41">
        <v>0</v>
      </c>
      <c r="M2311" s="41">
        <v>0</v>
      </c>
      <c r="N2311" s="41">
        <v>0</v>
      </c>
      <c r="O2311" s="41">
        <v>0</v>
      </c>
      <c r="P2311" s="50">
        <f t="shared" si="162"/>
        <v>0</v>
      </c>
    </row>
    <row r="2312" spans="1:16" hidden="1" x14ac:dyDescent="0.25">
      <c r="A2312" s="306" t="str">
        <f>IF(B2312=1,A2289,"")</f>
        <v/>
      </c>
      <c r="B2312" s="43" t="str">
        <f t="shared" si="161"/>
        <v/>
      </c>
      <c r="C2312" s="169">
        <f>CAD!$D$29</f>
        <v>0</v>
      </c>
      <c r="D2312" s="41">
        <v>0</v>
      </c>
      <c r="E2312" s="41">
        <v>0</v>
      </c>
      <c r="F2312" s="41">
        <v>0</v>
      </c>
      <c r="G2312" s="41">
        <v>0</v>
      </c>
      <c r="H2312" s="41">
        <v>0</v>
      </c>
      <c r="I2312" s="41">
        <v>0</v>
      </c>
      <c r="J2312" s="41">
        <v>0</v>
      </c>
      <c r="K2312" s="41">
        <v>0</v>
      </c>
      <c r="L2312" s="41">
        <v>0</v>
      </c>
      <c r="M2312" s="41">
        <v>0</v>
      </c>
      <c r="N2312" s="41">
        <v>0</v>
      </c>
      <c r="O2312" s="41">
        <v>0</v>
      </c>
      <c r="P2312" s="50">
        <f t="shared" si="162"/>
        <v>0</v>
      </c>
    </row>
    <row r="2313" spans="1:16" hidden="1" x14ac:dyDescent="0.25">
      <c r="A2313" s="306" t="str">
        <f>IF(B2313=1,A2289,"")</f>
        <v/>
      </c>
      <c r="B2313" s="43" t="str">
        <f t="shared" si="161"/>
        <v/>
      </c>
      <c r="C2313" s="169">
        <f>CAD!$D$30</f>
        <v>0</v>
      </c>
      <c r="D2313" s="41">
        <v>0</v>
      </c>
      <c r="E2313" s="41">
        <v>0</v>
      </c>
      <c r="F2313" s="41">
        <v>0</v>
      </c>
      <c r="G2313" s="41">
        <v>0</v>
      </c>
      <c r="H2313" s="41">
        <v>0</v>
      </c>
      <c r="I2313" s="41">
        <v>0</v>
      </c>
      <c r="J2313" s="41">
        <v>0</v>
      </c>
      <c r="K2313" s="41">
        <v>0</v>
      </c>
      <c r="L2313" s="41">
        <v>0</v>
      </c>
      <c r="M2313" s="41">
        <v>0</v>
      </c>
      <c r="N2313" s="41">
        <v>0</v>
      </c>
      <c r="O2313" s="41">
        <v>0</v>
      </c>
      <c r="P2313" s="50">
        <f t="shared" si="162"/>
        <v>0</v>
      </c>
    </row>
    <row r="2314" spans="1:16" hidden="1" x14ac:dyDescent="0.25">
      <c r="A2314" s="306" t="str">
        <f>IF(B2314=1,A2289,"")</f>
        <v/>
      </c>
      <c r="B2314" s="43" t="str">
        <f t="shared" si="161"/>
        <v/>
      </c>
      <c r="C2314" s="169">
        <f>CAD!$D$31</f>
        <v>0</v>
      </c>
      <c r="D2314" s="41">
        <v>0</v>
      </c>
      <c r="E2314" s="41">
        <v>0</v>
      </c>
      <c r="F2314" s="41">
        <v>0</v>
      </c>
      <c r="G2314" s="41">
        <v>0</v>
      </c>
      <c r="H2314" s="41">
        <v>0</v>
      </c>
      <c r="I2314" s="41">
        <v>0</v>
      </c>
      <c r="J2314" s="41">
        <v>0</v>
      </c>
      <c r="K2314" s="41">
        <v>0</v>
      </c>
      <c r="L2314" s="41">
        <v>0</v>
      </c>
      <c r="M2314" s="41">
        <v>0</v>
      </c>
      <c r="N2314" s="41">
        <v>0</v>
      </c>
      <c r="O2314" s="41">
        <v>0</v>
      </c>
      <c r="P2314" s="50">
        <f t="shared" si="162"/>
        <v>0</v>
      </c>
    </row>
    <row r="2315" spans="1:16" hidden="1" x14ac:dyDescent="0.25">
      <c r="A2315" s="306" t="str">
        <f>IF(B2315=1,A2289,"")</f>
        <v/>
      </c>
      <c r="B2315" s="43" t="str">
        <f t="shared" si="161"/>
        <v/>
      </c>
      <c r="C2315" s="169">
        <f>CAD!$F$7</f>
        <v>0</v>
      </c>
      <c r="D2315" s="41">
        <v>0</v>
      </c>
      <c r="E2315" s="41">
        <v>0</v>
      </c>
      <c r="F2315" s="41">
        <v>0</v>
      </c>
      <c r="G2315" s="41">
        <v>0</v>
      </c>
      <c r="H2315" s="41">
        <v>0</v>
      </c>
      <c r="I2315" s="41">
        <v>0</v>
      </c>
      <c r="J2315" s="41">
        <v>0</v>
      </c>
      <c r="K2315" s="41">
        <v>0</v>
      </c>
      <c r="L2315" s="41">
        <v>0</v>
      </c>
      <c r="M2315" s="41">
        <v>0</v>
      </c>
      <c r="N2315" s="41">
        <v>0</v>
      </c>
      <c r="O2315" s="41">
        <v>0</v>
      </c>
      <c r="P2315" s="50">
        <f t="shared" si="162"/>
        <v>0</v>
      </c>
    </row>
    <row r="2316" spans="1:16" hidden="1" x14ac:dyDescent="0.25">
      <c r="A2316" s="306" t="str">
        <f>IF(B2316=1,A2289,"")</f>
        <v/>
      </c>
      <c r="B2316" s="43" t="str">
        <f t="shared" si="161"/>
        <v/>
      </c>
      <c r="C2316" s="169">
        <f>CAD!$F$8</f>
        <v>0</v>
      </c>
      <c r="D2316" s="41">
        <v>0</v>
      </c>
      <c r="E2316" s="41">
        <v>0</v>
      </c>
      <c r="F2316" s="41">
        <v>0</v>
      </c>
      <c r="G2316" s="41">
        <v>0</v>
      </c>
      <c r="H2316" s="41">
        <v>0</v>
      </c>
      <c r="I2316" s="41">
        <v>0</v>
      </c>
      <c r="J2316" s="41">
        <v>0</v>
      </c>
      <c r="K2316" s="41">
        <v>0</v>
      </c>
      <c r="L2316" s="41">
        <v>0</v>
      </c>
      <c r="M2316" s="41">
        <v>0</v>
      </c>
      <c r="N2316" s="41">
        <v>0</v>
      </c>
      <c r="O2316" s="41">
        <v>0</v>
      </c>
      <c r="P2316" s="50">
        <f t="shared" si="162"/>
        <v>0</v>
      </c>
    </row>
    <row r="2317" spans="1:16" hidden="1" x14ac:dyDescent="0.25">
      <c r="A2317" s="306" t="str">
        <f>IF(B2317=1,A2289,"")</f>
        <v/>
      </c>
      <c r="B2317" s="43" t="str">
        <f t="shared" si="161"/>
        <v/>
      </c>
      <c r="C2317" s="169">
        <f>CAD!$F$9</f>
        <v>0</v>
      </c>
      <c r="D2317" s="41">
        <v>0</v>
      </c>
      <c r="E2317" s="41">
        <v>0</v>
      </c>
      <c r="F2317" s="41">
        <v>0</v>
      </c>
      <c r="G2317" s="41">
        <v>0</v>
      </c>
      <c r="H2317" s="41">
        <v>0</v>
      </c>
      <c r="I2317" s="41">
        <v>0</v>
      </c>
      <c r="J2317" s="41">
        <v>0</v>
      </c>
      <c r="K2317" s="41">
        <v>0</v>
      </c>
      <c r="L2317" s="41">
        <v>0</v>
      </c>
      <c r="M2317" s="41">
        <v>0</v>
      </c>
      <c r="N2317" s="41">
        <v>0</v>
      </c>
      <c r="O2317" s="41">
        <v>0</v>
      </c>
      <c r="P2317" s="50">
        <f t="shared" si="162"/>
        <v>0</v>
      </c>
    </row>
    <row r="2318" spans="1:16" hidden="1" x14ac:dyDescent="0.25">
      <c r="A2318" s="306" t="str">
        <f>IF(B2318=1,A2289,"")</f>
        <v/>
      </c>
      <c r="B2318" s="43" t="str">
        <f t="shared" si="161"/>
        <v/>
      </c>
      <c r="C2318" s="169">
        <f>CAD!$F$10</f>
        <v>0</v>
      </c>
      <c r="D2318" s="41">
        <v>0</v>
      </c>
      <c r="E2318" s="41">
        <v>0</v>
      </c>
      <c r="F2318" s="41">
        <v>0</v>
      </c>
      <c r="G2318" s="41">
        <v>0</v>
      </c>
      <c r="H2318" s="41">
        <v>0</v>
      </c>
      <c r="I2318" s="41">
        <v>0</v>
      </c>
      <c r="J2318" s="41">
        <v>0</v>
      </c>
      <c r="K2318" s="41">
        <v>0</v>
      </c>
      <c r="L2318" s="41">
        <v>0</v>
      </c>
      <c r="M2318" s="41">
        <v>0</v>
      </c>
      <c r="N2318" s="41">
        <v>0</v>
      </c>
      <c r="O2318" s="41">
        <v>0</v>
      </c>
      <c r="P2318" s="50">
        <f t="shared" si="162"/>
        <v>0</v>
      </c>
    </row>
    <row r="2319" spans="1:16" hidden="1" x14ac:dyDescent="0.25">
      <c r="A2319" s="306" t="str">
        <f>IF(B2319=1,A2289,"")</f>
        <v/>
      </c>
      <c r="B2319" s="43" t="str">
        <f t="shared" si="161"/>
        <v/>
      </c>
      <c r="C2319" s="169">
        <f>CAD!$F$11</f>
        <v>0</v>
      </c>
      <c r="D2319" s="41">
        <v>0</v>
      </c>
      <c r="E2319" s="41">
        <v>0</v>
      </c>
      <c r="F2319" s="41">
        <v>0</v>
      </c>
      <c r="G2319" s="41">
        <v>0</v>
      </c>
      <c r="H2319" s="41">
        <v>0</v>
      </c>
      <c r="I2319" s="41">
        <v>0</v>
      </c>
      <c r="J2319" s="41">
        <v>0</v>
      </c>
      <c r="K2319" s="41">
        <v>0</v>
      </c>
      <c r="L2319" s="41">
        <v>0</v>
      </c>
      <c r="M2319" s="41">
        <v>0</v>
      </c>
      <c r="N2319" s="41">
        <v>0</v>
      </c>
      <c r="O2319" s="41">
        <v>0</v>
      </c>
      <c r="P2319" s="50">
        <f t="shared" si="162"/>
        <v>0</v>
      </c>
    </row>
    <row r="2320" spans="1:16" hidden="1" x14ac:dyDescent="0.25">
      <c r="A2320" s="306" t="str">
        <f>IF(B2320=1,A2289,"")</f>
        <v/>
      </c>
      <c r="B2320" s="43" t="str">
        <f t="shared" si="161"/>
        <v/>
      </c>
      <c r="C2320" s="169">
        <f>CAD!$F$12</f>
        <v>0</v>
      </c>
      <c r="D2320" s="41">
        <v>0</v>
      </c>
      <c r="E2320" s="41">
        <v>0</v>
      </c>
      <c r="F2320" s="41">
        <v>0</v>
      </c>
      <c r="G2320" s="41">
        <v>0</v>
      </c>
      <c r="H2320" s="41">
        <v>0</v>
      </c>
      <c r="I2320" s="41">
        <v>0</v>
      </c>
      <c r="J2320" s="41">
        <v>0</v>
      </c>
      <c r="K2320" s="41">
        <v>0</v>
      </c>
      <c r="L2320" s="41">
        <v>0</v>
      </c>
      <c r="M2320" s="41">
        <v>0</v>
      </c>
      <c r="N2320" s="41">
        <v>0</v>
      </c>
      <c r="O2320" s="41">
        <v>0</v>
      </c>
      <c r="P2320" s="50">
        <f t="shared" si="162"/>
        <v>0</v>
      </c>
    </row>
    <row r="2321" spans="1:16" hidden="1" x14ac:dyDescent="0.25">
      <c r="A2321" s="306" t="str">
        <f>IF(B2321=1,A2289,"")</f>
        <v/>
      </c>
      <c r="B2321" s="43" t="str">
        <f t="shared" si="161"/>
        <v/>
      </c>
      <c r="C2321" s="169">
        <f>CAD!$F$13</f>
        <v>0</v>
      </c>
      <c r="D2321" s="41">
        <v>0</v>
      </c>
      <c r="E2321" s="41">
        <v>0</v>
      </c>
      <c r="F2321" s="41">
        <v>0</v>
      </c>
      <c r="G2321" s="41">
        <v>0</v>
      </c>
      <c r="H2321" s="41">
        <v>0</v>
      </c>
      <c r="I2321" s="41">
        <v>0</v>
      </c>
      <c r="J2321" s="41">
        <v>0</v>
      </c>
      <c r="K2321" s="41">
        <v>0</v>
      </c>
      <c r="L2321" s="41">
        <v>0</v>
      </c>
      <c r="M2321" s="41">
        <v>0</v>
      </c>
      <c r="N2321" s="41">
        <v>0</v>
      </c>
      <c r="O2321" s="41">
        <v>0</v>
      </c>
      <c r="P2321" s="50">
        <f t="shared" si="162"/>
        <v>0</v>
      </c>
    </row>
    <row r="2322" spans="1:16" hidden="1" x14ac:dyDescent="0.25">
      <c r="A2322" s="306" t="str">
        <f>IF(B2322=1,A2289,"")</f>
        <v/>
      </c>
      <c r="B2322" s="43" t="str">
        <f t="shared" si="161"/>
        <v/>
      </c>
      <c r="C2322" s="169">
        <f>CAD!$F$14</f>
        <v>0</v>
      </c>
      <c r="D2322" s="41">
        <v>0</v>
      </c>
      <c r="E2322" s="41">
        <v>0</v>
      </c>
      <c r="F2322" s="41">
        <v>0</v>
      </c>
      <c r="G2322" s="41">
        <v>0</v>
      </c>
      <c r="H2322" s="41">
        <v>0</v>
      </c>
      <c r="I2322" s="41">
        <v>0</v>
      </c>
      <c r="J2322" s="41">
        <v>0</v>
      </c>
      <c r="K2322" s="41">
        <v>0</v>
      </c>
      <c r="L2322" s="41">
        <v>0</v>
      </c>
      <c r="M2322" s="41">
        <v>0</v>
      </c>
      <c r="N2322" s="41">
        <v>0</v>
      </c>
      <c r="O2322" s="41">
        <v>0</v>
      </c>
      <c r="P2322" s="50">
        <f t="shared" si="162"/>
        <v>0</v>
      </c>
    </row>
    <row r="2323" spans="1:16" hidden="1" x14ac:dyDescent="0.25">
      <c r="A2323" s="306" t="str">
        <f>IF(B2323=1,A2289,"")</f>
        <v/>
      </c>
      <c r="B2323" s="43" t="str">
        <f t="shared" si="161"/>
        <v/>
      </c>
      <c r="C2323" s="169">
        <f>CAD!$F$15</f>
        <v>0</v>
      </c>
      <c r="D2323" s="41">
        <v>0</v>
      </c>
      <c r="E2323" s="41">
        <v>0</v>
      </c>
      <c r="F2323" s="41">
        <v>0</v>
      </c>
      <c r="G2323" s="41">
        <v>0</v>
      </c>
      <c r="H2323" s="41">
        <v>0</v>
      </c>
      <c r="I2323" s="41">
        <v>0</v>
      </c>
      <c r="J2323" s="41">
        <v>0</v>
      </c>
      <c r="K2323" s="41">
        <v>0</v>
      </c>
      <c r="L2323" s="41">
        <v>0</v>
      </c>
      <c r="M2323" s="41">
        <v>0</v>
      </c>
      <c r="N2323" s="41">
        <v>0</v>
      </c>
      <c r="O2323" s="41">
        <v>0</v>
      </c>
      <c r="P2323" s="50">
        <f t="shared" si="162"/>
        <v>0</v>
      </c>
    </row>
    <row r="2324" spans="1:16" hidden="1" x14ac:dyDescent="0.25">
      <c r="A2324" s="306" t="str">
        <f>IF(B2324=1,A2289,"")</f>
        <v/>
      </c>
      <c r="B2324" s="43" t="str">
        <f t="shared" si="161"/>
        <v/>
      </c>
      <c r="C2324" s="169">
        <f>CAD!$F$16</f>
        <v>0</v>
      </c>
      <c r="D2324" s="41">
        <v>0</v>
      </c>
      <c r="E2324" s="41">
        <v>0</v>
      </c>
      <c r="F2324" s="41">
        <v>0</v>
      </c>
      <c r="G2324" s="41">
        <v>0</v>
      </c>
      <c r="H2324" s="41">
        <v>0</v>
      </c>
      <c r="I2324" s="41">
        <v>0</v>
      </c>
      <c r="J2324" s="41">
        <v>0</v>
      </c>
      <c r="K2324" s="41">
        <v>0</v>
      </c>
      <c r="L2324" s="41">
        <v>0</v>
      </c>
      <c r="M2324" s="41">
        <v>0</v>
      </c>
      <c r="N2324" s="41">
        <v>0</v>
      </c>
      <c r="O2324" s="41">
        <v>0</v>
      </c>
      <c r="P2324" s="50">
        <f t="shared" si="162"/>
        <v>0</v>
      </c>
    </row>
    <row r="2325" spans="1:16" hidden="1" x14ac:dyDescent="0.25">
      <c r="A2325" s="306" t="str">
        <f>IF(B2325=1,A2289,"")</f>
        <v/>
      </c>
      <c r="B2325" s="43" t="str">
        <f t="shared" si="161"/>
        <v/>
      </c>
      <c r="C2325" s="169">
        <f>CAD!$F$17</f>
        <v>0</v>
      </c>
      <c r="D2325" s="41">
        <v>0</v>
      </c>
      <c r="E2325" s="41">
        <v>0</v>
      </c>
      <c r="F2325" s="41">
        <v>0</v>
      </c>
      <c r="G2325" s="41">
        <v>0</v>
      </c>
      <c r="H2325" s="41">
        <v>0</v>
      </c>
      <c r="I2325" s="41">
        <v>0</v>
      </c>
      <c r="J2325" s="41">
        <v>0</v>
      </c>
      <c r="K2325" s="41">
        <v>0</v>
      </c>
      <c r="L2325" s="41">
        <v>0</v>
      </c>
      <c r="M2325" s="41">
        <v>0</v>
      </c>
      <c r="N2325" s="41">
        <v>0</v>
      </c>
      <c r="O2325" s="41">
        <v>0</v>
      </c>
      <c r="P2325" s="50">
        <f t="shared" si="162"/>
        <v>0</v>
      </c>
    </row>
    <row r="2326" spans="1:16" hidden="1" x14ac:dyDescent="0.25">
      <c r="A2326" s="306" t="str">
        <f>IF(B2326=1,A2289,"")</f>
        <v/>
      </c>
      <c r="B2326" s="43" t="str">
        <f t="shared" si="161"/>
        <v/>
      </c>
      <c r="C2326" s="169">
        <f>CAD!$F$18</f>
        <v>0</v>
      </c>
      <c r="D2326" s="41">
        <v>0</v>
      </c>
      <c r="E2326" s="41">
        <v>0</v>
      </c>
      <c r="F2326" s="41">
        <v>0</v>
      </c>
      <c r="G2326" s="41">
        <v>0</v>
      </c>
      <c r="H2326" s="41">
        <v>0</v>
      </c>
      <c r="I2326" s="41">
        <v>0</v>
      </c>
      <c r="J2326" s="41">
        <v>0</v>
      </c>
      <c r="K2326" s="41">
        <v>0</v>
      </c>
      <c r="L2326" s="41">
        <v>0</v>
      </c>
      <c r="M2326" s="41">
        <v>0</v>
      </c>
      <c r="N2326" s="41">
        <v>0</v>
      </c>
      <c r="O2326" s="41">
        <v>0</v>
      </c>
      <c r="P2326" s="50">
        <f t="shared" si="162"/>
        <v>0</v>
      </c>
    </row>
    <row r="2327" spans="1:16" hidden="1" x14ac:dyDescent="0.25">
      <c r="A2327" s="306" t="str">
        <f>IF(B2327=1,A2289,"")</f>
        <v/>
      </c>
      <c r="B2327" s="43" t="str">
        <f t="shared" si="161"/>
        <v/>
      </c>
      <c r="C2327" s="169">
        <f>CAD!$F$19</f>
        <v>0</v>
      </c>
      <c r="D2327" s="41">
        <v>0</v>
      </c>
      <c r="E2327" s="41">
        <v>0</v>
      </c>
      <c r="F2327" s="41">
        <v>0</v>
      </c>
      <c r="G2327" s="41">
        <v>0</v>
      </c>
      <c r="H2327" s="41">
        <v>0</v>
      </c>
      <c r="I2327" s="41">
        <v>0</v>
      </c>
      <c r="J2327" s="41">
        <v>0</v>
      </c>
      <c r="K2327" s="41">
        <v>0</v>
      </c>
      <c r="L2327" s="41">
        <v>0</v>
      </c>
      <c r="M2327" s="41">
        <v>0</v>
      </c>
      <c r="N2327" s="41">
        <v>0</v>
      </c>
      <c r="O2327" s="41">
        <v>0</v>
      </c>
      <c r="P2327" s="50">
        <f t="shared" si="162"/>
        <v>0</v>
      </c>
    </row>
    <row r="2328" spans="1:16" hidden="1" x14ac:dyDescent="0.25">
      <c r="A2328" s="306" t="str">
        <f>IF(B2328=1,A2289,"")</f>
        <v/>
      </c>
      <c r="B2328" s="43" t="str">
        <f t="shared" si="161"/>
        <v/>
      </c>
      <c r="C2328" s="169">
        <f>CAD!$F$20</f>
        <v>0</v>
      </c>
      <c r="D2328" s="41">
        <v>0</v>
      </c>
      <c r="E2328" s="41">
        <v>0</v>
      </c>
      <c r="F2328" s="41">
        <v>0</v>
      </c>
      <c r="G2328" s="41">
        <v>0</v>
      </c>
      <c r="H2328" s="41">
        <v>0</v>
      </c>
      <c r="I2328" s="41">
        <v>0</v>
      </c>
      <c r="J2328" s="41">
        <v>0</v>
      </c>
      <c r="K2328" s="41">
        <v>0</v>
      </c>
      <c r="L2328" s="41">
        <v>0</v>
      </c>
      <c r="M2328" s="41">
        <v>0</v>
      </c>
      <c r="N2328" s="41">
        <v>0</v>
      </c>
      <c r="O2328" s="41">
        <v>0</v>
      </c>
      <c r="P2328" s="50">
        <f t="shared" si="162"/>
        <v>0</v>
      </c>
    </row>
    <row r="2329" spans="1:16" hidden="1" x14ac:dyDescent="0.25">
      <c r="A2329" s="306" t="str">
        <f>IF(B2329=1,A2289,"")</f>
        <v/>
      </c>
      <c r="B2329" s="43" t="str">
        <f t="shared" si="161"/>
        <v/>
      </c>
      <c r="C2329" s="169">
        <f>CAD!$F$21</f>
        <v>0</v>
      </c>
      <c r="D2329" s="41">
        <v>0</v>
      </c>
      <c r="E2329" s="41">
        <v>0</v>
      </c>
      <c r="F2329" s="41">
        <v>0</v>
      </c>
      <c r="G2329" s="41">
        <v>0</v>
      </c>
      <c r="H2329" s="41">
        <v>0</v>
      </c>
      <c r="I2329" s="41">
        <v>0</v>
      </c>
      <c r="J2329" s="41">
        <v>0</v>
      </c>
      <c r="K2329" s="41">
        <v>0</v>
      </c>
      <c r="L2329" s="41">
        <v>0</v>
      </c>
      <c r="M2329" s="41">
        <v>0</v>
      </c>
      <c r="N2329" s="41">
        <v>0</v>
      </c>
      <c r="O2329" s="41">
        <v>0</v>
      </c>
      <c r="P2329" s="50">
        <f t="shared" si="162"/>
        <v>0</v>
      </c>
    </row>
    <row r="2330" spans="1:16" hidden="1" x14ac:dyDescent="0.25">
      <c r="A2330" s="306" t="str">
        <f>IF(B2330=1,A2289,"")</f>
        <v/>
      </c>
      <c r="B2330" s="43" t="str">
        <f t="shared" si="161"/>
        <v/>
      </c>
      <c r="C2330" s="169">
        <f>CAD!$F$22</f>
        <v>0</v>
      </c>
      <c r="D2330" s="41">
        <v>0</v>
      </c>
      <c r="E2330" s="41">
        <v>0</v>
      </c>
      <c r="F2330" s="41">
        <v>0</v>
      </c>
      <c r="G2330" s="41">
        <v>0</v>
      </c>
      <c r="H2330" s="41">
        <v>0</v>
      </c>
      <c r="I2330" s="41">
        <v>0</v>
      </c>
      <c r="J2330" s="41">
        <v>0</v>
      </c>
      <c r="K2330" s="41">
        <v>0</v>
      </c>
      <c r="L2330" s="41">
        <v>0</v>
      </c>
      <c r="M2330" s="41">
        <v>0</v>
      </c>
      <c r="N2330" s="41">
        <v>0</v>
      </c>
      <c r="O2330" s="41">
        <v>0</v>
      </c>
      <c r="P2330" s="50">
        <f t="shared" si="162"/>
        <v>0</v>
      </c>
    </row>
    <row r="2331" spans="1:16" hidden="1" x14ac:dyDescent="0.25">
      <c r="A2331" s="306" t="str">
        <f>IF(B2331=1,A2289,"")</f>
        <v/>
      </c>
      <c r="B2331" s="43" t="str">
        <f t="shared" si="161"/>
        <v/>
      </c>
      <c r="C2331" s="169">
        <f>CAD!$F$23</f>
        <v>0</v>
      </c>
      <c r="D2331" s="41">
        <v>0</v>
      </c>
      <c r="E2331" s="41">
        <v>0</v>
      </c>
      <c r="F2331" s="41">
        <v>0</v>
      </c>
      <c r="G2331" s="41">
        <v>0</v>
      </c>
      <c r="H2331" s="41">
        <v>0</v>
      </c>
      <c r="I2331" s="41">
        <v>0</v>
      </c>
      <c r="J2331" s="41">
        <v>0</v>
      </c>
      <c r="K2331" s="41">
        <v>0</v>
      </c>
      <c r="L2331" s="41">
        <v>0</v>
      </c>
      <c r="M2331" s="41">
        <v>0</v>
      </c>
      <c r="N2331" s="41">
        <v>0</v>
      </c>
      <c r="O2331" s="41">
        <v>0</v>
      </c>
      <c r="P2331" s="50">
        <f t="shared" si="162"/>
        <v>0</v>
      </c>
    </row>
    <row r="2332" spans="1:16" hidden="1" x14ac:dyDescent="0.25">
      <c r="A2332" s="306" t="str">
        <f>IF(B2332=1,A2289,"")</f>
        <v/>
      </c>
      <c r="B2332" s="43" t="str">
        <f t="shared" si="161"/>
        <v/>
      </c>
      <c r="C2332" s="169">
        <f>CAD!$F$24</f>
        <v>0</v>
      </c>
      <c r="D2332" s="41">
        <v>0</v>
      </c>
      <c r="E2332" s="41">
        <v>0</v>
      </c>
      <c r="F2332" s="41">
        <v>0</v>
      </c>
      <c r="G2332" s="41">
        <v>0</v>
      </c>
      <c r="H2332" s="41">
        <v>0</v>
      </c>
      <c r="I2332" s="41">
        <v>0</v>
      </c>
      <c r="J2332" s="41">
        <v>0</v>
      </c>
      <c r="K2332" s="41">
        <v>0</v>
      </c>
      <c r="L2332" s="41">
        <v>0</v>
      </c>
      <c r="M2332" s="41">
        <v>0</v>
      </c>
      <c r="N2332" s="41">
        <v>0</v>
      </c>
      <c r="O2332" s="41">
        <v>0</v>
      </c>
      <c r="P2332" s="50">
        <f t="shared" si="162"/>
        <v>0</v>
      </c>
    </row>
    <row r="2333" spans="1:16" hidden="1" x14ac:dyDescent="0.25">
      <c r="A2333" s="306" t="str">
        <f>IF(B2333=1,A2289,"")</f>
        <v/>
      </c>
      <c r="B2333" s="43" t="str">
        <f t="shared" si="161"/>
        <v/>
      </c>
      <c r="C2333" s="169">
        <f>CAD!$F$25</f>
        <v>0</v>
      </c>
      <c r="D2333" s="41">
        <v>0</v>
      </c>
      <c r="E2333" s="41">
        <v>0</v>
      </c>
      <c r="F2333" s="41">
        <v>0</v>
      </c>
      <c r="G2333" s="41">
        <v>0</v>
      </c>
      <c r="H2333" s="41">
        <v>0</v>
      </c>
      <c r="I2333" s="41">
        <v>0</v>
      </c>
      <c r="J2333" s="41">
        <v>0</v>
      </c>
      <c r="K2333" s="41">
        <v>0</v>
      </c>
      <c r="L2333" s="41">
        <v>0</v>
      </c>
      <c r="M2333" s="41">
        <v>0</v>
      </c>
      <c r="N2333" s="41">
        <v>0</v>
      </c>
      <c r="O2333" s="41">
        <v>0</v>
      </c>
      <c r="P2333" s="50">
        <f t="shared" si="162"/>
        <v>0</v>
      </c>
    </row>
    <row r="2334" spans="1:16" hidden="1" x14ac:dyDescent="0.25">
      <c r="A2334" s="306" t="str">
        <f>IF(B2334=1,A2289,"")</f>
        <v/>
      </c>
      <c r="B2334" s="43" t="str">
        <f t="shared" si="161"/>
        <v/>
      </c>
      <c r="C2334" s="169">
        <f>CAD!$F$26</f>
        <v>0</v>
      </c>
      <c r="D2334" s="41">
        <v>0</v>
      </c>
      <c r="E2334" s="41">
        <v>0</v>
      </c>
      <c r="F2334" s="41">
        <v>0</v>
      </c>
      <c r="G2334" s="41">
        <v>0</v>
      </c>
      <c r="H2334" s="41">
        <v>0</v>
      </c>
      <c r="I2334" s="41">
        <v>0</v>
      </c>
      <c r="J2334" s="41">
        <v>0</v>
      </c>
      <c r="K2334" s="41">
        <v>0</v>
      </c>
      <c r="L2334" s="41">
        <v>0</v>
      </c>
      <c r="M2334" s="41">
        <v>0</v>
      </c>
      <c r="N2334" s="41">
        <v>0</v>
      </c>
      <c r="O2334" s="41">
        <v>0</v>
      </c>
      <c r="P2334" s="50">
        <f t="shared" si="162"/>
        <v>0</v>
      </c>
    </row>
    <row r="2335" spans="1:16" hidden="1" x14ac:dyDescent="0.25">
      <c r="A2335" s="306" t="str">
        <f>IF(B2335=1,A2289,"")</f>
        <v/>
      </c>
      <c r="B2335" s="43" t="str">
        <f t="shared" si="161"/>
        <v/>
      </c>
      <c r="C2335" s="169">
        <f>CAD!$F$27</f>
        <v>0</v>
      </c>
      <c r="D2335" s="41">
        <v>0</v>
      </c>
      <c r="E2335" s="41">
        <v>0</v>
      </c>
      <c r="F2335" s="41">
        <v>0</v>
      </c>
      <c r="G2335" s="41">
        <v>0</v>
      </c>
      <c r="H2335" s="41">
        <v>0</v>
      </c>
      <c r="I2335" s="41">
        <v>0</v>
      </c>
      <c r="J2335" s="41">
        <v>0</v>
      </c>
      <c r="K2335" s="41">
        <v>0</v>
      </c>
      <c r="L2335" s="41">
        <v>0</v>
      </c>
      <c r="M2335" s="41">
        <v>0</v>
      </c>
      <c r="N2335" s="41">
        <v>0</v>
      </c>
      <c r="O2335" s="41">
        <v>0</v>
      </c>
      <c r="P2335" s="50">
        <f t="shared" si="162"/>
        <v>0</v>
      </c>
    </row>
    <row r="2336" spans="1:16" hidden="1" x14ac:dyDescent="0.25">
      <c r="A2336" s="306" t="str">
        <f>IF(B2336=1,A2289,"")</f>
        <v/>
      </c>
      <c r="B2336" s="43" t="str">
        <f t="shared" si="161"/>
        <v/>
      </c>
      <c r="C2336" s="169">
        <f>CAD!$F$28</f>
        <v>0</v>
      </c>
      <c r="D2336" s="41">
        <v>0</v>
      </c>
      <c r="E2336" s="41">
        <v>0</v>
      </c>
      <c r="F2336" s="41">
        <v>0</v>
      </c>
      <c r="G2336" s="41">
        <v>0</v>
      </c>
      <c r="H2336" s="41">
        <v>0</v>
      </c>
      <c r="I2336" s="41">
        <v>0</v>
      </c>
      <c r="J2336" s="41">
        <v>0</v>
      </c>
      <c r="K2336" s="41">
        <v>0</v>
      </c>
      <c r="L2336" s="41">
        <v>0</v>
      </c>
      <c r="M2336" s="41">
        <v>0</v>
      </c>
      <c r="N2336" s="41">
        <v>0</v>
      </c>
      <c r="O2336" s="41">
        <v>0</v>
      </c>
      <c r="P2336" s="50">
        <f t="shared" si="162"/>
        <v>0</v>
      </c>
    </row>
    <row r="2337" spans="1:20" hidden="1" x14ac:dyDescent="0.25">
      <c r="A2337" s="306" t="str">
        <f>IF(B2337=1,A2289,"")</f>
        <v/>
      </c>
      <c r="B2337" s="43" t="str">
        <f t="shared" si="161"/>
        <v/>
      </c>
      <c r="C2337" s="169">
        <f>CAD!$F$29</f>
        <v>0</v>
      </c>
      <c r="D2337" s="41">
        <v>0</v>
      </c>
      <c r="E2337" s="41">
        <v>0</v>
      </c>
      <c r="F2337" s="41">
        <v>0</v>
      </c>
      <c r="G2337" s="41">
        <v>0</v>
      </c>
      <c r="H2337" s="41">
        <v>0</v>
      </c>
      <c r="I2337" s="41">
        <v>0</v>
      </c>
      <c r="J2337" s="41">
        <v>0</v>
      </c>
      <c r="K2337" s="41">
        <v>0</v>
      </c>
      <c r="L2337" s="41">
        <v>0</v>
      </c>
      <c r="M2337" s="41">
        <v>0</v>
      </c>
      <c r="N2337" s="41">
        <v>0</v>
      </c>
      <c r="O2337" s="41">
        <v>0</v>
      </c>
      <c r="P2337" s="50">
        <f t="shared" si="162"/>
        <v>0</v>
      </c>
    </row>
    <row r="2338" spans="1:20" hidden="1" x14ac:dyDescent="0.25">
      <c r="A2338" s="306" t="str">
        <f>IF(B2338=1,A2289,"")</f>
        <v/>
      </c>
      <c r="B2338" s="43" t="str">
        <f t="shared" si="161"/>
        <v/>
      </c>
      <c r="C2338" s="169">
        <f>CAD!$F$30</f>
        <v>0</v>
      </c>
      <c r="D2338" s="41">
        <v>0</v>
      </c>
      <c r="E2338" s="41">
        <v>0</v>
      </c>
      <c r="F2338" s="41">
        <v>0</v>
      </c>
      <c r="G2338" s="41">
        <v>0</v>
      </c>
      <c r="H2338" s="41">
        <v>0</v>
      </c>
      <c r="I2338" s="41">
        <v>0</v>
      </c>
      <c r="J2338" s="41">
        <v>0</v>
      </c>
      <c r="K2338" s="41">
        <v>0</v>
      </c>
      <c r="L2338" s="41">
        <v>0</v>
      </c>
      <c r="M2338" s="41">
        <v>0</v>
      </c>
      <c r="N2338" s="41">
        <v>0</v>
      </c>
      <c r="O2338" s="41">
        <v>0</v>
      </c>
      <c r="P2338" s="50">
        <f t="shared" si="162"/>
        <v>0</v>
      </c>
    </row>
    <row r="2339" spans="1:20" hidden="1" x14ac:dyDescent="0.25">
      <c r="A2339" s="306" t="str">
        <f>IF(B2339=1,A2289,"")</f>
        <v/>
      </c>
      <c r="B2339" s="43" t="str">
        <f t="shared" si="161"/>
        <v/>
      </c>
      <c r="C2339" s="169">
        <f>CAD!$F$31</f>
        <v>0</v>
      </c>
      <c r="D2339" s="41">
        <v>0</v>
      </c>
      <c r="E2339" s="41">
        <v>0</v>
      </c>
      <c r="F2339" s="41">
        <v>0</v>
      </c>
      <c r="G2339" s="41">
        <v>0</v>
      </c>
      <c r="H2339" s="41">
        <v>0</v>
      </c>
      <c r="I2339" s="41">
        <v>0</v>
      </c>
      <c r="J2339" s="41">
        <v>0</v>
      </c>
      <c r="K2339" s="41">
        <v>0</v>
      </c>
      <c r="L2339" s="41">
        <v>0</v>
      </c>
      <c r="M2339" s="41">
        <v>0</v>
      </c>
      <c r="N2339" s="41">
        <v>0</v>
      </c>
      <c r="O2339" s="41">
        <v>0</v>
      </c>
      <c r="P2339" s="50">
        <f t="shared" si="162"/>
        <v>0</v>
      </c>
      <c r="T2339" s="9"/>
    </row>
    <row r="2340" spans="1:20" hidden="1" x14ac:dyDescent="0.25">
      <c r="A2340" s="306">
        <f>A2289</f>
        <v>2058</v>
      </c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84"/>
    </row>
    <row r="2341" spans="1:20" ht="15.75" hidden="1" thickBot="1" x14ac:dyDescent="0.3">
      <c r="A2341" s="306">
        <f>A2289</f>
        <v>2058</v>
      </c>
      <c r="C2341" s="170" t="s">
        <v>208</v>
      </c>
      <c r="D2341" s="171">
        <f>PREV_D!D2251</f>
        <v>0</v>
      </c>
      <c r="E2341" s="171">
        <f>PREV_D!E2251</f>
        <v>0</v>
      </c>
      <c r="F2341" s="171">
        <f>PREV_D!F2251</f>
        <v>0</v>
      </c>
      <c r="G2341" s="171">
        <f>PREV_D!G2251</f>
        <v>0</v>
      </c>
      <c r="H2341" s="171">
        <f>PREV_D!H2251</f>
        <v>0</v>
      </c>
      <c r="I2341" s="171">
        <f>PREV_D!I2251</f>
        <v>0</v>
      </c>
      <c r="J2341" s="171">
        <f>PREV_D!J2251</f>
        <v>0</v>
      </c>
      <c r="K2341" s="171">
        <f>PREV_D!K2251</f>
        <v>0</v>
      </c>
      <c r="L2341" s="171">
        <f>PREV_D!L2251</f>
        <v>0</v>
      </c>
      <c r="M2341" s="171">
        <f>PREV_D!M2251</f>
        <v>0</v>
      </c>
      <c r="N2341" s="171">
        <f>PREV_D!N2251</f>
        <v>0</v>
      </c>
      <c r="O2341" s="171">
        <f>PREV_D!O2251</f>
        <v>0</v>
      </c>
      <c r="P2341" s="172">
        <f>SUM(D2341:O2341)</f>
        <v>0</v>
      </c>
    </row>
    <row r="2342" spans="1:20" hidden="1" x14ac:dyDescent="0.25">
      <c r="A2342" s="306">
        <f>A2289</f>
        <v>2058</v>
      </c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84"/>
    </row>
    <row r="2343" spans="1:20" hidden="1" x14ac:dyDescent="0.25">
      <c r="A2343" s="306">
        <f>A2289</f>
        <v>2058</v>
      </c>
      <c r="C2343" s="173" t="s">
        <v>209</v>
      </c>
      <c r="D2343" s="174">
        <f>D2289-D2341</f>
        <v>0</v>
      </c>
      <c r="E2343" s="174">
        <f t="shared" ref="E2343:P2343" si="163">E2289-E2341</f>
        <v>0</v>
      </c>
      <c r="F2343" s="174">
        <f t="shared" si="163"/>
        <v>0</v>
      </c>
      <c r="G2343" s="174">
        <f t="shared" si="163"/>
        <v>0</v>
      </c>
      <c r="H2343" s="174">
        <f t="shared" si="163"/>
        <v>0</v>
      </c>
      <c r="I2343" s="174">
        <f t="shared" si="163"/>
        <v>0</v>
      </c>
      <c r="J2343" s="174">
        <f t="shared" si="163"/>
        <v>0</v>
      </c>
      <c r="K2343" s="174">
        <f t="shared" si="163"/>
        <v>0</v>
      </c>
      <c r="L2343" s="174">
        <f t="shared" si="163"/>
        <v>0</v>
      </c>
      <c r="M2343" s="174">
        <f t="shared" si="163"/>
        <v>0</v>
      </c>
      <c r="N2343" s="174">
        <f t="shared" si="163"/>
        <v>0</v>
      </c>
      <c r="O2343" s="174">
        <f t="shared" si="163"/>
        <v>0</v>
      </c>
      <c r="P2343" s="175">
        <f t="shared" si="163"/>
        <v>0</v>
      </c>
    </row>
    <row r="2344" spans="1:20" hidden="1" x14ac:dyDescent="0.25">
      <c r="A2344" s="306"/>
    </row>
    <row r="2345" spans="1:20" hidden="1" x14ac:dyDescent="0.25">
      <c r="A2345" s="306"/>
    </row>
    <row r="2346" spans="1:20" ht="15" hidden="1" customHeight="1" thickBot="1" x14ac:dyDescent="0.3">
      <c r="A2346" s="306">
        <f>A2289+1</f>
        <v>2059</v>
      </c>
      <c r="C2346" s="166" t="s">
        <v>207</v>
      </c>
      <c r="D2346" s="167">
        <f t="shared" ref="D2346:P2346" si="164">SUM(D2347:D2396)</f>
        <v>0</v>
      </c>
      <c r="E2346" s="167">
        <f t="shared" si="164"/>
        <v>0</v>
      </c>
      <c r="F2346" s="167">
        <f t="shared" si="164"/>
        <v>0</v>
      </c>
      <c r="G2346" s="167">
        <f t="shared" si="164"/>
        <v>0</v>
      </c>
      <c r="H2346" s="167">
        <f t="shared" si="164"/>
        <v>0</v>
      </c>
      <c r="I2346" s="167">
        <f t="shared" si="164"/>
        <v>0</v>
      </c>
      <c r="J2346" s="167">
        <f t="shared" si="164"/>
        <v>0</v>
      </c>
      <c r="K2346" s="167">
        <f t="shared" si="164"/>
        <v>0</v>
      </c>
      <c r="L2346" s="167">
        <f t="shared" si="164"/>
        <v>0</v>
      </c>
      <c r="M2346" s="167">
        <f t="shared" si="164"/>
        <v>0</v>
      </c>
      <c r="N2346" s="167">
        <f t="shared" si="164"/>
        <v>0</v>
      </c>
      <c r="O2346" s="167">
        <f t="shared" si="164"/>
        <v>0</v>
      </c>
      <c r="P2346" s="167">
        <f t="shared" si="164"/>
        <v>0</v>
      </c>
    </row>
    <row r="2347" spans="1:20" hidden="1" x14ac:dyDescent="0.25">
      <c r="A2347" s="306">
        <f>IF(B2347=1,A2346,"")</f>
        <v>2059</v>
      </c>
      <c r="B2347" s="43">
        <f>IF(C2347&lt;&gt;0,1,"")</f>
        <v>1</v>
      </c>
      <c r="C2347" s="168" t="str">
        <f>CAD!$D$7</f>
        <v>SALÁRIOS</v>
      </c>
      <c r="D2347" s="42">
        <v>0</v>
      </c>
      <c r="E2347" s="42">
        <v>0</v>
      </c>
      <c r="F2347" s="42">
        <v>0</v>
      </c>
      <c r="G2347" s="42">
        <v>0</v>
      </c>
      <c r="H2347" s="42">
        <v>0</v>
      </c>
      <c r="I2347" s="42">
        <v>0</v>
      </c>
      <c r="J2347" s="42">
        <v>0</v>
      </c>
      <c r="K2347" s="42">
        <v>0</v>
      </c>
      <c r="L2347" s="42">
        <v>0</v>
      </c>
      <c r="M2347" s="42">
        <v>0</v>
      </c>
      <c r="N2347" s="42">
        <v>0</v>
      </c>
      <c r="O2347" s="42">
        <v>0</v>
      </c>
      <c r="P2347" s="115">
        <f>SUM(D2347:O2347)</f>
        <v>0</v>
      </c>
    </row>
    <row r="2348" spans="1:20" hidden="1" x14ac:dyDescent="0.25">
      <c r="A2348" s="306">
        <f>IF(B2348=1,A2346,"")</f>
        <v>2059</v>
      </c>
      <c r="B2348" s="43">
        <f t="shared" ref="B2348:B2396" si="165">IF(C2348&lt;&gt;0,1,"")</f>
        <v>1</v>
      </c>
      <c r="C2348" s="168" t="str">
        <f>CAD!$D$8</f>
        <v>RELATÓRIOS</v>
      </c>
      <c r="D2348" s="42">
        <v>0</v>
      </c>
      <c r="E2348" s="42">
        <v>0</v>
      </c>
      <c r="F2348" s="42">
        <v>0</v>
      </c>
      <c r="G2348" s="42">
        <v>0</v>
      </c>
      <c r="H2348" s="42">
        <v>0</v>
      </c>
      <c r="I2348" s="42">
        <v>0</v>
      </c>
      <c r="J2348" s="42">
        <v>0</v>
      </c>
      <c r="K2348" s="42">
        <v>0</v>
      </c>
      <c r="L2348" s="42">
        <v>0</v>
      </c>
      <c r="M2348" s="42">
        <v>0</v>
      </c>
      <c r="N2348" s="42">
        <v>0</v>
      </c>
      <c r="O2348" s="42">
        <v>0</v>
      </c>
      <c r="P2348" s="50">
        <f t="shared" ref="P2348:P2396" si="166">SUM(D2348:O2348)</f>
        <v>0</v>
      </c>
    </row>
    <row r="2349" spans="1:20" hidden="1" x14ac:dyDescent="0.25">
      <c r="A2349" s="306">
        <f>IF(B2349=1,A2346,"")</f>
        <v>2059</v>
      </c>
      <c r="B2349" s="43">
        <f t="shared" si="165"/>
        <v>1</v>
      </c>
      <c r="C2349" s="169" t="str">
        <f>CAD!$D$9</f>
        <v>HORAS EXTRAS</v>
      </c>
      <c r="D2349" s="41">
        <v>0</v>
      </c>
      <c r="E2349" s="41">
        <v>0</v>
      </c>
      <c r="F2349" s="41">
        <v>0</v>
      </c>
      <c r="G2349" s="41">
        <v>0</v>
      </c>
      <c r="H2349" s="41">
        <v>0</v>
      </c>
      <c r="I2349" s="41">
        <v>0</v>
      </c>
      <c r="J2349" s="41">
        <v>0</v>
      </c>
      <c r="K2349" s="41">
        <v>0</v>
      </c>
      <c r="L2349" s="41">
        <v>0</v>
      </c>
      <c r="M2349" s="41">
        <v>0</v>
      </c>
      <c r="N2349" s="41">
        <v>0</v>
      </c>
      <c r="O2349" s="41">
        <v>0</v>
      </c>
      <c r="P2349" s="50">
        <f t="shared" si="166"/>
        <v>0</v>
      </c>
    </row>
    <row r="2350" spans="1:20" hidden="1" x14ac:dyDescent="0.25">
      <c r="A2350" s="306">
        <f>IF(B2350=1,A2346,"")</f>
        <v>2059</v>
      </c>
      <c r="B2350" s="43">
        <f t="shared" si="165"/>
        <v>1</v>
      </c>
      <c r="C2350" s="169" t="str">
        <f>CAD!$D$10</f>
        <v>OUTROS</v>
      </c>
      <c r="D2350" s="41">
        <v>0</v>
      </c>
      <c r="E2350" s="41">
        <v>0</v>
      </c>
      <c r="F2350" s="41">
        <v>0</v>
      </c>
      <c r="G2350" s="41">
        <v>0</v>
      </c>
      <c r="H2350" s="41">
        <v>0</v>
      </c>
      <c r="I2350" s="41">
        <v>0</v>
      </c>
      <c r="J2350" s="41">
        <v>0</v>
      </c>
      <c r="K2350" s="41">
        <v>0</v>
      </c>
      <c r="L2350" s="41">
        <v>0</v>
      </c>
      <c r="M2350" s="41">
        <v>0</v>
      </c>
      <c r="N2350" s="41">
        <v>0</v>
      </c>
      <c r="O2350" s="41">
        <v>0</v>
      </c>
      <c r="P2350" s="50">
        <f t="shared" si="166"/>
        <v>0</v>
      </c>
    </row>
    <row r="2351" spans="1:20" hidden="1" x14ac:dyDescent="0.25">
      <c r="A2351" s="306">
        <f>IF(B2351=1,A2346,"")</f>
        <v>2059</v>
      </c>
      <c r="B2351" s="43">
        <f t="shared" si="165"/>
        <v>1</v>
      </c>
      <c r="C2351" s="169" t="str">
        <f>CAD!$D$11</f>
        <v>ALUGUÉIS</v>
      </c>
      <c r="D2351" s="41">
        <v>0</v>
      </c>
      <c r="E2351" s="41">
        <v>0</v>
      </c>
      <c r="F2351" s="41">
        <v>0</v>
      </c>
      <c r="G2351" s="41">
        <v>0</v>
      </c>
      <c r="H2351" s="41">
        <v>0</v>
      </c>
      <c r="I2351" s="41">
        <v>0</v>
      </c>
      <c r="J2351" s="41">
        <v>0</v>
      </c>
      <c r="K2351" s="41">
        <v>0</v>
      </c>
      <c r="L2351" s="41">
        <v>0</v>
      </c>
      <c r="M2351" s="41">
        <v>0</v>
      </c>
      <c r="N2351" s="41">
        <v>0</v>
      </c>
      <c r="O2351" s="41">
        <v>0</v>
      </c>
      <c r="P2351" s="50">
        <f t="shared" si="166"/>
        <v>0</v>
      </c>
    </row>
    <row r="2352" spans="1:20" hidden="1" x14ac:dyDescent="0.25">
      <c r="A2352" s="306">
        <f>IF(B2352=1,A2346,"")</f>
        <v>2059</v>
      </c>
      <c r="B2352" s="43">
        <f t="shared" si="165"/>
        <v>1</v>
      </c>
      <c r="C2352" s="169" t="str">
        <f>CAD!$D$12</f>
        <v>VENDA DE IMÓVEIS</v>
      </c>
      <c r="D2352" s="41">
        <v>0</v>
      </c>
      <c r="E2352" s="41">
        <v>0</v>
      </c>
      <c r="F2352" s="41">
        <v>0</v>
      </c>
      <c r="G2352" s="41">
        <v>0</v>
      </c>
      <c r="H2352" s="41">
        <v>0</v>
      </c>
      <c r="I2352" s="41">
        <v>0</v>
      </c>
      <c r="J2352" s="41">
        <v>0</v>
      </c>
      <c r="K2352" s="41">
        <v>0</v>
      </c>
      <c r="L2352" s="41">
        <v>0</v>
      </c>
      <c r="M2352" s="41">
        <v>0</v>
      </c>
      <c r="N2352" s="41">
        <v>0</v>
      </c>
      <c r="O2352" s="41">
        <v>0</v>
      </c>
      <c r="P2352" s="50">
        <f t="shared" si="166"/>
        <v>0</v>
      </c>
    </row>
    <row r="2353" spans="1:16" hidden="1" x14ac:dyDescent="0.25">
      <c r="A2353" s="306">
        <f>IF(B2353=1,A2346,"")</f>
        <v>2059</v>
      </c>
      <c r="B2353" s="43">
        <f t="shared" si="165"/>
        <v>1</v>
      </c>
      <c r="C2353" s="169" t="str">
        <f>CAD!$D$13</f>
        <v>13º SALÁRIO</v>
      </c>
      <c r="D2353" s="41">
        <v>0</v>
      </c>
      <c r="E2353" s="41">
        <v>0</v>
      </c>
      <c r="F2353" s="41">
        <v>0</v>
      </c>
      <c r="G2353" s="41">
        <v>0</v>
      </c>
      <c r="H2353" s="41">
        <v>0</v>
      </c>
      <c r="I2353" s="41">
        <v>0</v>
      </c>
      <c r="J2353" s="41">
        <v>0</v>
      </c>
      <c r="K2353" s="41">
        <v>0</v>
      </c>
      <c r="L2353" s="41">
        <v>0</v>
      </c>
      <c r="M2353" s="41">
        <v>0</v>
      </c>
      <c r="N2353" s="41">
        <v>0</v>
      </c>
      <c r="O2353" s="41">
        <v>0</v>
      </c>
      <c r="P2353" s="50">
        <f t="shared" si="166"/>
        <v>0</v>
      </c>
    </row>
    <row r="2354" spans="1:16" hidden="1" x14ac:dyDescent="0.25">
      <c r="A2354" s="306">
        <f>IF(B2354=1,A2346,"")</f>
        <v>2059</v>
      </c>
      <c r="B2354" s="43">
        <f t="shared" si="165"/>
        <v>1</v>
      </c>
      <c r="C2354" s="169" t="str">
        <f>CAD!$D$14</f>
        <v>FÉRIAS</v>
      </c>
      <c r="D2354" s="41">
        <v>0</v>
      </c>
      <c r="E2354" s="41">
        <v>0</v>
      </c>
      <c r="F2354" s="41">
        <v>0</v>
      </c>
      <c r="G2354" s="41">
        <v>0</v>
      </c>
      <c r="H2354" s="41">
        <v>0</v>
      </c>
      <c r="I2354" s="41">
        <v>0</v>
      </c>
      <c r="J2354" s="41">
        <v>0</v>
      </c>
      <c r="K2354" s="41">
        <v>0</v>
      </c>
      <c r="L2354" s="41">
        <v>0</v>
      </c>
      <c r="M2354" s="41">
        <v>0</v>
      </c>
      <c r="N2354" s="41">
        <v>0</v>
      </c>
      <c r="O2354" s="41">
        <v>0</v>
      </c>
      <c r="P2354" s="50">
        <f t="shared" si="166"/>
        <v>0</v>
      </c>
    </row>
    <row r="2355" spans="1:16" hidden="1" x14ac:dyDescent="0.25">
      <c r="A2355" s="306">
        <f>IF(B2355=1,A2346,"")</f>
        <v>2059</v>
      </c>
      <c r="B2355" s="43">
        <f t="shared" si="165"/>
        <v>1</v>
      </c>
      <c r="C2355" s="169" t="str">
        <f>CAD!$D$15</f>
        <v>RENDIMENTOS</v>
      </c>
      <c r="D2355" s="41">
        <v>0</v>
      </c>
      <c r="E2355" s="41">
        <v>0</v>
      </c>
      <c r="F2355" s="41">
        <v>0</v>
      </c>
      <c r="G2355" s="41">
        <v>0</v>
      </c>
      <c r="H2355" s="41">
        <v>0</v>
      </c>
      <c r="I2355" s="41">
        <v>0</v>
      </c>
      <c r="J2355" s="41">
        <v>0</v>
      </c>
      <c r="K2355" s="41">
        <v>0</v>
      </c>
      <c r="L2355" s="41">
        <v>0</v>
      </c>
      <c r="M2355" s="41">
        <v>0</v>
      </c>
      <c r="N2355" s="41">
        <v>0</v>
      </c>
      <c r="O2355" s="41">
        <v>0</v>
      </c>
      <c r="P2355" s="50">
        <f t="shared" si="166"/>
        <v>0</v>
      </c>
    </row>
    <row r="2356" spans="1:16" hidden="1" x14ac:dyDescent="0.25">
      <c r="A2356" s="306" t="str">
        <f>IF(B2356=1,A2346,"")</f>
        <v/>
      </c>
      <c r="B2356" s="43" t="str">
        <f t="shared" si="165"/>
        <v/>
      </c>
      <c r="C2356" s="169">
        <f>CAD!$D$16</f>
        <v>0</v>
      </c>
      <c r="D2356" s="41">
        <v>0</v>
      </c>
      <c r="E2356" s="41">
        <v>0</v>
      </c>
      <c r="F2356" s="41">
        <v>0</v>
      </c>
      <c r="G2356" s="41">
        <v>0</v>
      </c>
      <c r="H2356" s="41">
        <v>0</v>
      </c>
      <c r="I2356" s="41">
        <v>0</v>
      </c>
      <c r="J2356" s="41">
        <v>0</v>
      </c>
      <c r="K2356" s="41">
        <v>0</v>
      </c>
      <c r="L2356" s="41">
        <v>0</v>
      </c>
      <c r="M2356" s="41">
        <v>0</v>
      </c>
      <c r="N2356" s="41">
        <v>0</v>
      </c>
      <c r="O2356" s="41">
        <v>0</v>
      </c>
      <c r="P2356" s="50">
        <f t="shared" si="166"/>
        <v>0</v>
      </c>
    </row>
    <row r="2357" spans="1:16" hidden="1" x14ac:dyDescent="0.25">
      <c r="A2357" s="306" t="str">
        <f>IF(B2357=1,A2346,"")</f>
        <v/>
      </c>
      <c r="B2357" s="43" t="str">
        <f t="shared" si="165"/>
        <v/>
      </c>
      <c r="C2357" s="169">
        <f>CAD!$D$17</f>
        <v>0</v>
      </c>
      <c r="D2357" s="41">
        <v>0</v>
      </c>
      <c r="E2357" s="41">
        <v>0</v>
      </c>
      <c r="F2357" s="41">
        <v>0</v>
      </c>
      <c r="G2357" s="41">
        <v>0</v>
      </c>
      <c r="H2357" s="41">
        <v>0</v>
      </c>
      <c r="I2357" s="41">
        <v>0</v>
      </c>
      <c r="J2357" s="41">
        <v>0</v>
      </c>
      <c r="K2357" s="41">
        <v>0</v>
      </c>
      <c r="L2357" s="41">
        <v>0</v>
      </c>
      <c r="M2357" s="41">
        <v>0</v>
      </c>
      <c r="N2357" s="41">
        <v>0</v>
      </c>
      <c r="O2357" s="41">
        <v>0</v>
      </c>
      <c r="P2357" s="50">
        <f t="shared" si="166"/>
        <v>0</v>
      </c>
    </row>
    <row r="2358" spans="1:16" hidden="1" x14ac:dyDescent="0.25">
      <c r="A2358" s="306" t="str">
        <f>IF(B2358=1,A2346,"")</f>
        <v/>
      </c>
      <c r="B2358" s="43" t="str">
        <f t="shared" si="165"/>
        <v/>
      </c>
      <c r="C2358" s="169">
        <f>CAD!$D$18</f>
        <v>0</v>
      </c>
      <c r="D2358" s="41">
        <v>0</v>
      </c>
      <c r="E2358" s="41">
        <v>0</v>
      </c>
      <c r="F2358" s="41">
        <v>0</v>
      </c>
      <c r="G2358" s="41">
        <v>0</v>
      </c>
      <c r="H2358" s="41">
        <v>0</v>
      </c>
      <c r="I2358" s="41">
        <v>0</v>
      </c>
      <c r="J2358" s="41">
        <v>0</v>
      </c>
      <c r="K2358" s="41">
        <v>0</v>
      </c>
      <c r="L2358" s="41">
        <v>0</v>
      </c>
      <c r="M2358" s="41">
        <v>0</v>
      </c>
      <c r="N2358" s="41">
        <v>0</v>
      </c>
      <c r="O2358" s="41">
        <v>0</v>
      </c>
      <c r="P2358" s="50">
        <f t="shared" si="166"/>
        <v>0</v>
      </c>
    </row>
    <row r="2359" spans="1:16" hidden="1" x14ac:dyDescent="0.25">
      <c r="A2359" s="306" t="str">
        <f>IF(B2359=1,A2346,"")</f>
        <v/>
      </c>
      <c r="B2359" s="43" t="str">
        <f t="shared" si="165"/>
        <v/>
      </c>
      <c r="C2359" s="169">
        <f>CAD!$D$19</f>
        <v>0</v>
      </c>
      <c r="D2359" s="41">
        <v>0</v>
      </c>
      <c r="E2359" s="41">
        <v>0</v>
      </c>
      <c r="F2359" s="41">
        <v>0</v>
      </c>
      <c r="G2359" s="41">
        <v>0</v>
      </c>
      <c r="H2359" s="41">
        <v>0</v>
      </c>
      <c r="I2359" s="41">
        <v>0</v>
      </c>
      <c r="J2359" s="41">
        <v>0</v>
      </c>
      <c r="K2359" s="41">
        <v>0</v>
      </c>
      <c r="L2359" s="41">
        <v>0</v>
      </c>
      <c r="M2359" s="41">
        <v>0</v>
      </c>
      <c r="N2359" s="41">
        <v>0</v>
      </c>
      <c r="O2359" s="41">
        <v>0</v>
      </c>
      <c r="P2359" s="50">
        <f t="shared" si="166"/>
        <v>0</v>
      </c>
    </row>
    <row r="2360" spans="1:16" hidden="1" x14ac:dyDescent="0.25">
      <c r="A2360" s="306" t="str">
        <f>IF(B2360=1,A2346,"")</f>
        <v/>
      </c>
      <c r="B2360" s="43" t="str">
        <f t="shared" si="165"/>
        <v/>
      </c>
      <c r="C2360" s="169">
        <f>CAD!$D$20</f>
        <v>0</v>
      </c>
      <c r="D2360" s="41">
        <v>0</v>
      </c>
      <c r="E2360" s="41">
        <v>0</v>
      </c>
      <c r="F2360" s="41">
        <v>0</v>
      </c>
      <c r="G2360" s="41">
        <v>0</v>
      </c>
      <c r="H2360" s="41">
        <v>0</v>
      </c>
      <c r="I2360" s="41">
        <v>0</v>
      </c>
      <c r="J2360" s="41">
        <v>0</v>
      </c>
      <c r="K2360" s="41">
        <v>0</v>
      </c>
      <c r="L2360" s="41">
        <v>0</v>
      </c>
      <c r="M2360" s="41">
        <v>0</v>
      </c>
      <c r="N2360" s="41">
        <v>0</v>
      </c>
      <c r="O2360" s="41">
        <v>0</v>
      </c>
      <c r="P2360" s="50">
        <f t="shared" si="166"/>
        <v>0</v>
      </c>
    </row>
    <row r="2361" spans="1:16" hidden="1" x14ac:dyDescent="0.25">
      <c r="A2361" s="306" t="str">
        <f>IF(B2361=1,A2346,"")</f>
        <v/>
      </c>
      <c r="B2361" s="43" t="str">
        <f t="shared" si="165"/>
        <v/>
      </c>
      <c r="C2361" s="169">
        <f>CAD!$D$21</f>
        <v>0</v>
      </c>
      <c r="D2361" s="41">
        <v>0</v>
      </c>
      <c r="E2361" s="41">
        <v>0</v>
      </c>
      <c r="F2361" s="41">
        <v>0</v>
      </c>
      <c r="G2361" s="41">
        <v>0</v>
      </c>
      <c r="H2361" s="41">
        <v>0</v>
      </c>
      <c r="I2361" s="41">
        <v>0</v>
      </c>
      <c r="J2361" s="41">
        <v>0</v>
      </c>
      <c r="K2361" s="41">
        <v>0</v>
      </c>
      <c r="L2361" s="41">
        <v>0</v>
      </c>
      <c r="M2361" s="41">
        <v>0</v>
      </c>
      <c r="N2361" s="41">
        <v>0</v>
      </c>
      <c r="O2361" s="41">
        <v>0</v>
      </c>
      <c r="P2361" s="50">
        <f t="shared" si="166"/>
        <v>0</v>
      </c>
    </row>
    <row r="2362" spans="1:16" hidden="1" x14ac:dyDescent="0.25">
      <c r="A2362" s="306" t="str">
        <f>IF(B2362=1,A2346,"")</f>
        <v/>
      </c>
      <c r="B2362" s="43" t="str">
        <f t="shared" si="165"/>
        <v/>
      </c>
      <c r="C2362" s="169">
        <f>CAD!$D$22</f>
        <v>0</v>
      </c>
      <c r="D2362" s="41">
        <v>0</v>
      </c>
      <c r="E2362" s="41">
        <v>0</v>
      </c>
      <c r="F2362" s="41">
        <v>0</v>
      </c>
      <c r="G2362" s="41">
        <v>0</v>
      </c>
      <c r="H2362" s="41">
        <v>0</v>
      </c>
      <c r="I2362" s="41">
        <v>0</v>
      </c>
      <c r="J2362" s="41">
        <v>0</v>
      </c>
      <c r="K2362" s="41">
        <v>0</v>
      </c>
      <c r="L2362" s="41">
        <v>0</v>
      </c>
      <c r="M2362" s="41">
        <v>0</v>
      </c>
      <c r="N2362" s="41">
        <v>0</v>
      </c>
      <c r="O2362" s="41">
        <v>0</v>
      </c>
      <c r="P2362" s="50">
        <f t="shared" si="166"/>
        <v>0</v>
      </c>
    </row>
    <row r="2363" spans="1:16" hidden="1" x14ac:dyDescent="0.25">
      <c r="A2363" s="306" t="str">
        <f>IF(B2363=1,A2346,"")</f>
        <v/>
      </c>
      <c r="B2363" s="43" t="str">
        <f t="shared" si="165"/>
        <v/>
      </c>
      <c r="C2363" s="169">
        <f>CAD!$D$23</f>
        <v>0</v>
      </c>
      <c r="D2363" s="41">
        <v>0</v>
      </c>
      <c r="E2363" s="41">
        <v>0</v>
      </c>
      <c r="F2363" s="41">
        <v>0</v>
      </c>
      <c r="G2363" s="41">
        <v>0</v>
      </c>
      <c r="H2363" s="41">
        <v>0</v>
      </c>
      <c r="I2363" s="41">
        <v>0</v>
      </c>
      <c r="J2363" s="41">
        <v>0</v>
      </c>
      <c r="K2363" s="41">
        <v>0</v>
      </c>
      <c r="L2363" s="41">
        <v>0</v>
      </c>
      <c r="M2363" s="41">
        <v>0</v>
      </c>
      <c r="N2363" s="41">
        <v>0</v>
      </c>
      <c r="O2363" s="41">
        <v>0</v>
      </c>
      <c r="P2363" s="50">
        <f t="shared" si="166"/>
        <v>0</v>
      </c>
    </row>
    <row r="2364" spans="1:16" hidden="1" x14ac:dyDescent="0.25">
      <c r="A2364" s="306" t="str">
        <f>IF(B2364=1,A2346,"")</f>
        <v/>
      </c>
      <c r="B2364" s="43" t="str">
        <f t="shared" si="165"/>
        <v/>
      </c>
      <c r="C2364" s="169">
        <f>CAD!$D$24</f>
        <v>0</v>
      </c>
      <c r="D2364" s="41">
        <v>0</v>
      </c>
      <c r="E2364" s="41">
        <v>0</v>
      </c>
      <c r="F2364" s="41">
        <v>0</v>
      </c>
      <c r="G2364" s="41">
        <v>0</v>
      </c>
      <c r="H2364" s="41">
        <v>0</v>
      </c>
      <c r="I2364" s="41">
        <v>0</v>
      </c>
      <c r="J2364" s="41">
        <v>0</v>
      </c>
      <c r="K2364" s="41">
        <v>0</v>
      </c>
      <c r="L2364" s="41">
        <v>0</v>
      </c>
      <c r="M2364" s="41">
        <v>0</v>
      </c>
      <c r="N2364" s="41">
        <v>0</v>
      </c>
      <c r="O2364" s="41">
        <v>0</v>
      </c>
      <c r="P2364" s="50">
        <f t="shared" si="166"/>
        <v>0</v>
      </c>
    </row>
    <row r="2365" spans="1:16" hidden="1" x14ac:dyDescent="0.25">
      <c r="A2365" s="306" t="str">
        <f>IF(B2365=1,A2346,"")</f>
        <v/>
      </c>
      <c r="B2365" s="43" t="str">
        <f t="shared" si="165"/>
        <v/>
      </c>
      <c r="C2365" s="169">
        <f>CAD!$D$25</f>
        <v>0</v>
      </c>
      <c r="D2365" s="41">
        <v>0</v>
      </c>
      <c r="E2365" s="41">
        <v>0</v>
      </c>
      <c r="F2365" s="41">
        <v>0</v>
      </c>
      <c r="G2365" s="41">
        <v>0</v>
      </c>
      <c r="H2365" s="41">
        <v>0</v>
      </c>
      <c r="I2365" s="41">
        <v>0</v>
      </c>
      <c r="J2365" s="41">
        <v>0</v>
      </c>
      <c r="K2365" s="41">
        <v>0</v>
      </c>
      <c r="L2365" s="41">
        <v>0</v>
      </c>
      <c r="M2365" s="41">
        <v>0</v>
      </c>
      <c r="N2365" s="41">
        <v>0</v>
      </c>
      <c r="O2365" s="41">
        <v>0</v>
      </c>
      <c r="P2365" s="50">
        <f t="shared" si="166"/>
        <v>0</v>
      </c>
    </row>
    <row r="2366" spans="1:16" hidden="1" x14ac:dyDescent="0.25">
      <c r="A2366" s="306" t="str">
        <f>IF(B2366=1,A2346,"")</f>
        <v/>
      </c>
      <c r="B2366" s="43" t="str">
        <f t="shared" si="165"/>
        <v/>
      </c>
      <c r="C2366" s="169">
        <f>CAD!$D$26</f>
        <v>0</v>
      </c>
      <c r="D2366" s="41">
        <v>0</v>
      </c>
      <c r="E2366" s="41">
        <v>0</v>
      </c>
      <c r="F2366" s="41">
        <v>0</v>
      </c>
      <c r="G2366" s="41">
        <v>0</v>
      </c>
      <c r="H2366" s="41">
        <v>0</v>
      </c>
      <c r="I2366" s="41">
        <v>0</v>
      </c>
      <c r="J2366" s="41">
        <v>0</v>
      </c>
      <c r="K2366" s="41">
        <v>0</v>
      </c>
      <c r="L2366" s="41">
        <v>0</v>
      </c>
      <c r="M2366" s="41">
        <v>0</v>
      </c>
      <c r="N2366" s="41">
        <v>0</v>
      </c>
      <c r="O2366" s="41">
        <v>0</v>
      </c>
      <c r="P2366" s="50">
        <f t="shared" si="166"/>
        <v>0</v>
      </c>
    </row>
    <row r="2367" spans="1:16" hidden="1" x14ac:dyDescent="0.25">
      <c r="A2367" s="306" t="str">
        <f>IF(B2367=1,A2346,"")</f>
        <v/>
      </c>
      <c r="B2367" s="43" t="str">
        <f t="shared" si="165"/>
        <v/>
      </c>
      <c r="C2367" s="169">
        <f>CAD!$D$27</f>
        <v>0</v>
      </c>
      <c r="D2367" s="41">
        <v>0</v>
      </c>
      <c r="E2367" s="41">
        <v>0</v>
      </c>
      <c r="F2367" s="41">
        <v>0</v>
      </c>
      <c r="G2367" s="41">
        <v>0</v>
      </c>
      <c r="H2367" s="41">
        <v>0</v>
      </c>
      <c r="I2367" s="41">
        <v>0</v>
      </c>
      <c r="J2367" s="41">
        <v>0</v>
      </c>
      <c r="K2367" s="41">
        <v>0</v>
      </c>
      <c r="L2367" s="41">
        <v>0</v>
      </c>
      <c r="M2367" s="41">
        <v>0</v>
      </c>
      <c r="N2367" s="41">
        <v>0</v>
      </c>
      <c r="O2367" s="41">
        <v>0</v>
      </c>
      <c r="P2367" s="50">
        <f t="shared" si="166"/>
        <v>0</v>
      </c>
    </row>
    <row r="2368" spans="1:16" hidden="1" x14ac:dyDescent="0.25">
      <c r="A2368" s="306" t="str">
        <f>IF(B2368=1,A2346,"")</f>
        <v/>
      </c>
      <c r="B2368" s="43" t="str">
        <f t="shared" si="165"/>
        <v/>
      </c>
      <c r="C2368" s="169">
        <f>CAD!$D$28</f>
        <v>0</v>
      </c>
      <c r="D2368" s="41">
        <v>0</v>
      </c>
      <c r="E2368" s="41">
        <v>0</v>
      </c>
      <c r="F2368" s="41">
        <v>0</v>
      </c>
      <c r="G2368" s="41">
        <v>0</v>
      </c>
      <c r="H2368" s="41">
        <v>0</v>
      </c>
      <c r="I2368" s="41">
        <v>0</v>
      </c>
      <c r="J2368" s="41">
        <v>0</v>
      </c>
      <c r="K2368" s="41">
        <v>0</v>
      </c>
      <c r="L2368" s="41">
        <v>0</v>
      </c>
      <c r="M2368" s="41">
        <v>0</v>
      </c>
      <c r="N2368" s="41">
        <v>0</v>
      </c>
      <c r="O2368" s="41">
        <v>0</v>
      </c>
      <c r="P2368" s="50">
        <f t="shared" si="166"/>
        <v>0</v>
      </c>
    </row>
    <row r="2369" spans="1:16" hidden="1" x14ac:dyDescent="0.25">
      <c r="A2369" s="306" t="str">
        <f>IF(B2369=1,A2346,"")</f>
        <v/>
      </c>
      <c r="B2369" s="43" t="str">
        <f t="shared" si="165"/>
        <v/>
      </c>
      <c r="C2369" s="169">
        <f>CAD!$D$29</f>
        <v>0</v>
      </c>
      <c r="D2369" s="41">
        <v>0</v>
      </c>
      <c r="E2369" s="41">
        <v>0</v>
      </c>
      <c r="F2369" s="41">
        <v>0</v>
      </c>
      <c r="G2369" s="41">
        <v>0</v>
      </c>
      <c r="H2369" s="41">
        <v>0</v>
      </c>
      <c r="I2369" s="41">
        <v>0</v>
      </c>
      <c r="J2369" s="41">
        <v>0</v>
      </c>
      <c r="K2369" s="41">
        <v>0</v>
      </c>
      <c r="L2369" s="41">
        <v>0</v>
      </c>
      <c r="M2369" s="41">
        <v>0</v>
      </c>
      <c r="N2369" s="41">
        <v>0</v>
      </c>
      <c r="O2369" s="41">
        <v>0</v>
      </c>
      <c r="P2369" s="50">
        <f t="shared" si="166"/>
        <v>0</v>
      </c>
    </row>
    <row r="2370" spans="1:16" hidden="1" x14ac:dyDescent="0.25">
      <c r="A2370" s="306" t="str">
        <f>IF(B2370=1,A2346,"")</f>
        <v/>
      </c>
      <c r="B2370" s="43" t="str">
        <f t="shared" si="165"/>
        <v/>
      </c>
      <c r="C2370" s="169">
        <f>CAD!$D$30</f>
        <v>0</v>
      </c>
      <c r="D2370" s="41">
        <v>0</v>
      </c>
      <c r="E2370" s="41">
        <v>0</v>
      </c>
      <c r="F2370" s="41">
        <v>0</v>
      </c>
      <c r="G2370" s="41">
        <v>0</v>
      </c>
      <c r="H2370" s="41">
        <v>0</v>
      </c>
      <c r="I2370" s="41">
        <v>0</v>
      </c>
      <c r="J2370" s="41">
        <v>0</v>
      </c>
      <c r="K2370" s="41">
        <v>0</v>
      </c>
      <c r="L2370" s="41">
        <v>0</v>
      </c>
      <c r="M2370" s="41">
        <v>0</v>
      </c>
      <c r="N2370" s="41">
        <v>0</v>
      </c>
      <c r="O2370" s="41">
        <v>0</v>
      </c>
      <c r="P2370" s="50">
        <f t="shared" si="166"/>
        <v>0</v>
      </c>
    </row>
    <row r="2371" spans="1:16" hidden="1" x14ac:dyDescent="0.25">
      <c r="A2371" s="306" t="str">
        <f>IF(B2371=1,A2346,"")</f>
        <v/>
      </c>
      <c r="B2371" s="43" t="str">
        <f t="shared" si="165"/>
        <v/>
      </c>
      <c r="C2371" s="169">
        <f>CAD!$D$31</f>
        <v>0</v>
      </c>
      <c r="D2371" s="41">
        <v>0</v>
      </c>
      <c r="E2371" s="41">
        <v>0</v>
      </c>
      <c r="F2371" s="41">
        <v>0</v>
      </c>
      <c r="G2371" s="41">
        <v>0</v>
      </c>
      <c r="H2371" s="41">
        <v>0</v>
      </c>
      <c r="I2371" s="41">
        <v>0</v>
      </c>
      <c r="J2371" s="41">
        <v>0</v>
      </c>
      <c r="K2371" s="41">
        <v>0</v>
      </c>
      <c r="L2371" s="41">
        <v>0</v>
      </c>
      <c r="M2371" s="41">
        <v>0</v>
      </c>
      <c r="N2371" s="41">
        <v>0</v>
      </c>
      <c r="O2371" s="41">
        <v>0</v>
      </c>
      <c r="P2371" s="50">
        <f t="shared" si="166"/>
        <v>0</v>
      </c>
    </row>
    <row r="2372" spans="1:16" hidden="1" x14ac:dyDescent="0.25">
      <c r="A2372" s="306" t="str">
        <f>IF(B2372=1,A2346,"")</f>
        <v/>
      </c>
      <c r="B2372" s="43" t="str">
        <f t="shared" si="165"/>
        <v/>
      </c>
      <c r="C2372" s="169">
        <f>CAD!$F$7</f>
        <v>0</v>
      </c>
      <c r="D2372" s="41">
        <v>0</v>
      </c>
      <c r="E2372" s="41">
        <v>0</v>
      </c>
      <c r="F2372" s="41">
        <v>0</v>
      </c>
      <c r="G2372" s="41">
        <v>0</v>
      </c>
      <c r="H2372" s="41">
        <v>0</v>
      </c>
      <c r="I2372" s="41">
        <v>0</v>
      </c>
      <c r="J2372" s="41">
        <v>0</v>
      </c>
      <c r="K2372" s="41">
        <v>0</v>
      </c>
      <c r="L2372" s="41">
        <v>0</v>
      </c>
      <c r="M2372" s="41">
        <v>0</v>
      </c>
      <c r="N2372" s="41">
        <v>0</v>
      </c>
      <c r="O2372" s="41">
        <v>0</v>
      </c>
      <c r="P2372" s="50">
        <f t="shared" si="166"/>
        <v>0</v>
      </c>
    </row>
    <row r="2373" spans="1:16" hidden="1" x14ac:dyDescent="0.25">
      <c r="A2373" s="306" t="str">
        <f>IF(B2373=1,A2346,"")</f>
        <v/>
      </c>
      <c r="B2373" s="43" t="str">
        <f t="shared" si="165"/>
        <v/>
      </c>
      <c r="C2373" s="169">
        <f>CAD!$F$8</f>
        <v>0</v>
      </c>
      <c r="D2373" s="41">
        <v>0</v>
      </c>
      <c r="E2373" s="41">
        <v>0</v>
      </c>
      <c r="F2373" s="41">
        <v>0</v>
      </c>
      <c r="G2373" s="41">
        <v>0</v>
      </c>
      <c r="H2373" s="41">
        <v>0</v>
      </c>
      <c r="I2373" s="41">
        <v>0</v>
      </c>
      <c r="J2373" s="41">
        <v>0</v>
      </c>
      <c r="K2373" s="41">
        <v>0</v>
      </c>
      <c r="L2373" s="41">
        <v>0</v>
      </c>
      <c r="M2373" s="41">
        <v>0</v>
      </c>
      <c r="N2373" s="41">
        <v>0</v>
      </c>
      <c r="O2373" s="41">
        <v>0</v>
      </c>
      <c r="P2373" s="50">
        <f t="shared" si="166"/>
        <v>0</v>
      </c>
    </row>
    <row r="2374" spans="1:16" hidden="1" x14ac:dyDescent="0.25">
      <c r="A2374" s="306" t="str">
        <f>IF(B2374=1,A2346,"")</f>
        <v/>
      </c>
      <c r="B2374" s="43" t="str">
        <f t="shared" si="165"/>
        <v/>
      </c>
      <c r="C2374" s="169">
        <f>CAD!$F$9</f>
        <v>0</v>
      </c>
      <c r="D2374" s="41">
        <v>0</v>
      </c>
      <c r="E2374" s="41">
        <v>0</v>
      </c>
      <c r="F2374" s="41">
        <v>0</v>
      </c>
      <c r="G2374" s="41">
        <v>0</v>
      </c>
      <c r="H2374" s="41">
        <v>0</v>
      </c>
      <c r="I2374" s="41">
        <v>0</v>
      </c>
      <c r="J2374" s="41">
        <v>0</v>
      </c>
      <c r="K2374" s="41">
        <v>0</v>
      </c>
      <c r="L2374" s="41">
        <v>0</v>
      </c>
      <c r="M2374" s="41">
        <v>0</v>
      </c>
      <c r="N2374" s="41">
        <v>0</v>
      </c>
      <c r="O2374" s="41">
        <v>0</v>
      </c>
      <c r="P2374" s="50">
        <f t="shared" si="166"/>
        <v>0</v>
      </c>
    </row>
    <row r="2375" spans="1:16" hidden="1" x14ac:dyDescent="0.25">
      <c r="A2375" s="306" t="str">
        <f>IF(B2375=1,A2346,"")</f>
        <v/>
      </c>
      <c r="B2375" s="43" t="str">
        <f t="shared" si="165"/>
        <v/>
      </c>
      <c r="C2375" s="169">
        <f>CAD!$F$10</f>
        <v>0</v>
      </c>
      <c r="D2375" s="41">
        <v>0</v>
      </c>
      <c r="E2375" s="41">
        <v>0</v>
      </c>
      <c r="F2375" s="41">
        <v>0</v>
      </c>
      <c r="G2375" s="41">
        <v>0</v>
      </c>
      <c r="H2375" s="41">
        <v>0</v>
      </c>
      <c r="I2375" s="41">
        <v>0</v>
      </c>
      <c r="J2375" s="41">
        <v>0</v>
      </c>
      <c r="K2375" s="41">
        <v>0</v>
      </c>
      <c r="L2375" s="41">
        <v>0</v>
      </c>
      <c r="M2375" s="41">
        <v>0</v>
      </c>
      <c r="N2375" s="41">
        <v>0</v>
      </c>
      <c r="O2375" s="41">
        <v>0</v>
      </c>
      <c r="P2375" s="50">
        <f t="shared" si="166"/>
        <v>0</v>
      </c>
    </row>
    <row r="2376" spans="1:16" hidden="1" x14ac:dyDescent="0.25">
      <c r="A2376" s="306" t="str">
        <f>IF(B2376=1,A2346,"")</f>
        <v/>
      </c>
      <c r="B2376" s="43" t="str">
        <f t="shared" si="165"/>
        <v/>
      </c>
      <c r="C2376" s="169">
        <f>CAD!$F$11</f>
        <v>0</v>
      </c>
      <c r="D2376" s="41">
        <v>0</v>
      </c>
      <c r="E2376" s="41">
        <v>0</v>
      </c>
      <c r="F2376" s="41">
        <v>0</v>
      </c>
      <c r="G2376" s="41">
        <v>0</v>
      </c>
      <c r="H2376" s="41">
        <v>0</v>
      </c>
      <c r="I2376" s="41">
        <v>0</v>
      </c>
      <c r="J2376" s="41">
        <v>0</v>
      </c>
      <c r="K2376" s="41">
        <v>0</v>
      </c>
      <c r="L2376" s="41">
        <v>0</v>
      </c>
      <c r="M2376" s="41">
        <v>0</v>
      </c>
      <c r="N2376" s="41">
        <v>0</v>
      </c>
      <c r="O2376" s="41">
        <v>0</v>
      </c>
      <c r="P2376" s="50">
        <f t="shared" si="166"/>
        <v>0</v>
      </c>
    </row>
    <row r="2377" spans="1:16" hidden="1" x14ac:dyDescent="0.25">
      <c r="A2377" s="306" t="str">
        <f>IF(B2377=1,A2346,"")</f>
        <v/>
      </c>
      <c r="B2377" s="43" t="str">
        <f t="shared" si="165"/>
        <v/>
      </c>
      <c r="C2377" s="169">
        <f>CAD!$F$12</f>
        <v>0</v>
      </c>
      <c r="D2377" s="41">
        <v>0</v>
      </c>
      <c r="E2377" s="41">
        <v>0</v>
      </c>
      <c r="F2377" s="41">
        <v>0</v>
      </c>
      <c r="G2377" s="41">
        <v>0</v>
      </c>
      <c r="H2377" s="41">
        <v>0</v>
      </c>
      <c r="I2377" s="41">
        <v>0</v>
      </c>
      <c r="J2377" s="41">
        <v>0</v>
      </c>
      <c r="K2377" s="41">
        <v>0</v>
      </c>
      <c r="L2377" s="41">
        <v>0</v>
      </c>
      <c r="M2377" s="41">
        <v>0</v>
      </c>
      <c r="N2377" s="41">
        <v>0</v>
      </c>
      <c r="O2377" s="41">
        <v>0</v>
      </c>
      <c r="P2377" s="50">
        <f t="shared" si="166"/>
        <v>0</v>
      </c>
    </row>
    <row r="2378" spans="1:16" hidden="1" x14ac:dyDescent="0.25">
      <c r="A2378" s="306" t="str">
        <f>IF(B2378=1,A2346,"")</f>
        <v/>
      </c>
      <c r="B2378" s="43" t="str">
        <f t="shared" si="165"/>
        <v/>
      </c>
      <c r="C2378" s="169">
        <f>CAD!$F$13</f>
        <v>0</v>
      </c>
      <c r="D2378" s="41">
        <v>0</v>
      </c>
      <c r="E2378" s="41">
        <v>0</v>
      </c>
      <c r="F2378" s="41">
        <v>0</v>
      </c>
      <c r="G2378" s="41">
        <v>0</v>
      </c>
      <c r="H2378" s="41">
        <v>0</v>
      </c>
      <c r="I2378" s="41">
        <v>0</v>
      </c>
      <c r="J2378" s="41">
        <v>0</v>
      </c>
      <c r="K2378" s="41">
        <v>0</v>
      </c>
      <c r="L2378" s="41">
        <v>0</v>
      </c>
      <c r="M2378" s="41">
        <v>0</v>
      </c>
      <c r="N2378" s="41">
        <v>0</v>
      </c>
      <c r="O2378" s="41">
        <v>0</v>
      </c>
      <c r="P2378" s="50">
        <f t="shared" si="166"/>
        <v>0</v>
      </c>
    </row>
    <row r="2379" spans="1:16" hidden="1" x14ac:dyDescent="0.25">
      <c r="A2379" s="306" t="str">
        <f>IF(B2379=1,A2346,"")</f>
        <v/>
      </c>
      <c r="B2379" s="43" t="str">
        <f t="shared" si="165"/>
        <v/>
      </c>
      <c r="C2379" s="169">
        <f>CAD!$F$14</f>
        <v>0</v>
      </c>
      <c r="D2379" s="41">
        <v>0</v>
      </c>
      <c r="E2379" s="41">
        <v>0</v>
      </c>
      <c r="F2379" s="41">
        <v>0</v>
      </c>
      <c r="G2379" s="41">
        <v>0</v>
      </c>
      <c r="H2379" s="41">
        <v>0</v>
      </c>
      <c r="I2379" s="41">
        <v>0</v>
      </c>
      <c r="J2379" s="41">
        <v>0</v>
      </c>
      <c r="K2379" s="41">
        <v>0</v>
      </c>
      <c r="L2379" s="41">
        <v>0</v>
      </c>
      <c r="M2379" s="41">
        <v>0</v>
      </c>
      <c r="N2379" s="41">
        <v>0</v>
      </c>
      <c r="O2379" s="41">
        <v>0</v>
      </c>
      <c r="P2379" s="50">
        <f t="shared" si="166"/>
        <v>0</v>
      </c>
    </row>
    <row r="2380" spans="1:16" hidden="1" x14ac:dyDescent="0.25">
      <c r="A2380" s="306" t="str">
        <f>IF(B2380=1,A2346,"")</f>
        <v/>
      </c>
      <c r="B2380" s="43" t="str">
        <f t="shared" si="165"/>
        <v/>
      </c>
      <c r="C2380" s="169">
        <f>CAD!$F$15</f>
        <v>0</v>
      </c>
      <c r="D2380" s="41">
        <v>0</v>
      </c>
      <c r="E2380" s="41">
        <v>0</v>
      </c>
      <c r="F2380" s="41">
        <v>0</v>
      </c>
      <c r="G2380" s="41">
        <v>0</v>
      </c>
      <c r="H2380" s="41">
        <v>0</v>
      </c>
      <c r="I2380" s="41">
        <v>0</v>
      </c>
      <c r="J2380" s="41">
        <v>0</v>
      </c>
      <c r="K2380" s="41">
        <v>0</v>
      </c>
      <c r="L2380" s="41">
        <v>0</v>
      </c>
      <c r="M2380" s="41">
        <v>0</v>
      </c>
      <c r="N2380" s="41">
        <v>0</v>
      </c>
      <c r="O2380" s="41">
        <v>0</v>
      </c>
      <c r="P2380" s="50">
        <f t="shared" si="166"/>
        <v>0</v>
      </c>
    </row>
    <row r="2381" spans="1:16" hidden="1" x14ac:dyDescent="0.25">
      <c r="A2381" s="306" t="str">
        <f>IF(B2381=1,A2346,"")</f>
        <v/>
      </c>
      <c r="B2381" s="43" t="str">
        <f t="shared" si="165"/>
        <v/>
      </c>
      <c r="C2381" s="169">
        <f>CAD!$F$16</f>
        <v>0</v>
      </c>
      <c r="D2381" s="41">
        <v>0</v>
      </c>
      <c r="E2381" s="41">
        <v>0</v>
      </c>
      <c r="F2381" s="41">
        <v>0</v>
      </c>
      <c r="G2381" s="41">
        <v>0</v>
      </c>
      <c r="H2381" s="41">
        <v>0</v>
      </c>
      <c r="I2381" s="41">
        <v>0</v>
      </c>
      <c r="J2381" s="41">
        <v>0</v>
      </c>
      <c r="K2381" s="41">
        <v>0</v>
      </c>
      <c r="L2381" s="41">
        <v>0</v>
      </c>
      <c r="M2381" s="41">
        <v>0</v>
      </c>
      <c r="N2381" s="41">
        <v>0</v>
      </c>
      <c r="O2381" s="41">
        <v>0</v>
      </c>
      <c r="P2381" s="50">
        <f t="shared" si="166"/>
        <v>0</v>
      </c>
    </row>
    <row r="2382" spans="1:16" hidden="1" x14ac:dyDescent="0.25">
      <c r="A2382" s="306" t="str">
        <f>IF(B2382=1,A2346,"")</f>
        <v/>
      </c>
      <c r="B2382" s="43" t="str">
        <f t="shared" si="165"/>
        <v/>
      </c>
      <c r="C2382" s="169">
        <f>CAD!$F$17</f>
        <v>0</v>
      </c>
      <c r="D2382" s="41">
        <v>0</v>
      </c>
      <c r="E2382" s="41">
        <v>0</v>
      </c>
      <c r="F2382" s="41">
        <v>0</v>
      </c>
      <c r="G2382" s="41">
        <v>0</v>
      </c>
      <c r="H2382" s="41">
        <v>0</v>
      </c>
      <c r="I2382" s="41">
        <v>0</v>
      </c>
      <c r="J2382" s="41">
        <v>0</v>
      </c>
      <c r="K2382" s="41">
        <v>0</v>
      </c>
      <c r="L2382" s="41">
        <v>0</v>
      </c>
      <c r="M2382" s="41">
        <v>0</v>
      </c>
      <c r="N2382" s="41">
        <v>0</v>
      </c>
      <c r="O2382" s="41">
        <v>0</v>
      </c>
      <c r="P2382" s="50">
        <f t="shared" si="166"/>
        <v>0</v>
      </c>
    </row>
    <row r="2383" spans="1:16" hidden="1" x14ac:dyDescent="0.25">
      <c r="A2383" s="306" t="str">
        <f>IF(B2383=1,A2346,"")</f>
        <v/>
      </c>
      <c r="B2383" s="43" t="str">
        <f t="shared" si="165"/>
        <v/>
      </c>
      <c r="C2383" s="169">
        <f>CAD!$F$18</f>
        <v>0</v>
      </c>
      <c r="D2383" s="41">
        <v>0</v>
      </c>
      <c r="E2383" s="41">
        <v>0</v>
      </c>
      <c r="F2383" s="41">
        <v>0</v>
      </c>
      <c r="G2383" s="41">
        <v>0</v>
      </c>
      <c r="H2383" s="41">
        <v>0</v>
      </c>
      <c r="I2383" s="41">
        <v>0</v>
      </c>
      <c r="J2383" s="41">
        <v>0</v>
      </c>
      <c r="K2383" s="41">
        <v>0</v>
      </c>
      <c r="L2383" s="41">
        <v>0</v>
      </c>
      <c r="M2383" s="41">
        <v>0</v>
      </c>
      <c r="N2383" s="41">
        <v>0</v>
      </c>
      <c r="O2383" s="41">
        <v>0</v>
      </c>
      <c r="P2383" s="50">
        <f t="shared" si="166"/>
        <v>0</v>
      </c>
    </row>
    <row r="2384" spans="1:16" hidden="1" x14ac:dyDescent="0.25">
      <c r="A2384" s="306" t="str">
        <f>IF(B2384=1,A2346,"")</f>
        <v/>
      </c>
      <c r="B2384" s="43" t="str">
        <f t="shared" si="165"/>
        <v/>
      </c>
      <c r="C2384" s="169">
        <f>CAD!$F$19</f>
        <v>0</v>
      </c>
      <c r="D2384" s="41">
        <v>0</v>
      </c>
      <c r="E2384" s="41">
        <v>0</v>
      </c>
      <c r="F2384" s="41">
        <v>0</v>
      </c>
      <c r="G2384" s="41">
        <v>0</v>
      </c>
      <c r="H2384" s="41">
        <v>0</v>
      </c>
      <c r="I2384" s="41">
        <v>0</v>
      </c>
      <c r="J2384" s="41">
        <v>0</v>
      </c>
      <c r="K2384" s="41">
        <v>0</v>
      </c>
      <c r="L2384" s="41">
        <v>0</v>
      </c>
      <c r="M2384" s="41">
        <v>0</v>
      </c>
      <c r="N2384" s="41">
        <v>0</v>
      </c>
      <c r="O2384" s="41">
        <v>0</v>
      </c>
      <c r="P2384" s="50">
        <f t="shared" si="166"/>
        <v>0</v>
      </c>
    </row>
    <row r="2385" spans="1:20" hidden="1" x14ac:dyDescent="0.25">
      <c r="A2385" s="306" t="str">
        <f>IF(B2385=1,A2346,"")</f>
        <v/>
      </c>
      <c r="B2385" s="43" t="str">
        <f t="shared" si="165"/>
        <v/>
      </c>
      <c r="C2385" s="169">
        <f>CAD!$F$20</f>
        <v>0</v>
      </c>
      <c r="D2385" s="41">
        <v>0</v>
      </c>
      <c r="E2385" s="41">
        <v>0</v>
      </c>
      <c r="F2385" s="41">
        <v>0</v>
      </c>
      <c r="G2385" s="41">
        <v>0</v>
      </c>
      <c r="H2385" s="41">
        <v>0</v>
      </c>
      <c r="I2385" s="41">
        <v>0</v>
      </c>
      <c r="J2385" s="41">
        <v>0</v>
      </c>
      <c r="K2385" s="41">
        <v>0</v>
      </c>
      <c r="L2385" s="41">
        <v>0</v>
      </c>
      <c r="M2385" s="41">
        <v>0</v>
      </c>
      <c r="N2385" s="41">
        <v>0</v>
      </c>
      <c r="O2385" s="41">
        <v>0</v>
      </c>
      <c r="P2385" s="50">
        <f t="shared" si="166"/>
        <v>0</v>
      </c>
    </row>
    <row r="2386" spans="1:20" hidden="1" x14ac:dyDescent="0.25">
      <c r="A2386" s="306" t="str">
        <f>IF(B2386=1,A2346,"")</f>
        <v/>
      </c>
      <c r="B2386" s="43" t="str">
        <f t="shared" si="165"/>
        <v/>
      </c>
      <c r="C2386" s="169">
        <f>CAD!$F$21</f>
        <v>0</v>
      </c>
      <c r="D2386" s="41">
        <v>0</v>
      </c>
      <c r="E2386" s="41">
        <v>0</v>
      </c>
      <c r="F2386" s="41">
        <v>0</v>
      </c>
      <c r="G2386" s="41">
        <v>0</v>
      </c>
      <c r="H2386" s="41">
        <v>0</v>
      </c>
      <c r="I2386" s="41">
        <v>0</v>
      </c>
      <c r="J2386" s="41">
        <v>0</v>
      </c>
      <c r="K2386" s="41">
        <v>0</v>
      </c>
      <c r="L2386" s="41">
        <v>0</v>
      </c>
      <c r="M2386" s="41">
        <v>0</v>
      </c>
      <c r="N2386" s="41">
        <v>0</v>
      </c>
      <c r="O2386" s="41">
        <v>0</v>
      </c>
      <c r="P2386" s="50">
        <f t="shared" si="166"/>
        <v>0</v>
      </c>
    </row>
    <row r="2387" spans="1:20" hidden="1" x14ac:dyDescent="0.25">
      <c r="A2387" s="306" t="str">
        <f>IF(B2387=1,A2346,"")</f>
        <v/>
      </c>
      <c r="B2387" s="43" t="str">
        <f t="shared" si="165"/>
        <v/>
      </c>
      <c r="C2387" s="169">
        <f>CAD!$F$22</f>
        <v>0</v>
      </c>
      <c r="D2387" s="41">
        <v>0</v>
      </c>
      <c r="E2387" s="41">
        <v>0</v>
      </c>
      <c r="F2387" s="41">
        <v>0</v>
      </c>
      <c r="G2387" s="41">
        <v>0</v>
      </c>
      <c r="H2387" s="41">
        <v>0</v>
      </c>
      <c r="I2387" s="41">
        <v>0</v>
      </c>
      <c r="J2387" s="41">
        <v>0</v>
      </c>
      <c r="K2387" s="41">
        <v>0</v>
      </c>
      <c r="L2387" s="41">
        <v>0</v>
      </c>
      <c r="M2387" s="41">
        <v>0</v>
      </c>
      <c r="N2387" s="41">
        <v>0</v>
      </c>
      <c r="O2387" s="41">
        <v>0</v>
      </c>
      <c r="P2387" s="50">
        <f t="shared" si="166"/>
        <v>0</v>
      </c>
    </row>
    <row r="2388" spans="1:20" hidden="1" x14ac:dyDescent="0.25">
      <c r="A2388" s="306" t="str">
        <f>IF(B2388=1,A2346,"")</f>
        <v/>
      </c>
      <c r="B2388" s="43" t="str">
        <f t="shared" si="165"/>
        <v/>
      </c>
      <c r="C2388" s="169">
        <f>CAD!$F$23</f>
        <v>0</v>
      </c>
      <c r="D2388" s="41">
        <v>0</v>
      </c>
      <c r="E2388" s="41">
        <v>0</v>
      </c>
      <c r="F2388" s="41">
        <v>0</v>
      </c>
      <c r="G2388" s="41">
        <v>0</v>
      </c>
      <c r="H2388" s="41">
        <v>0</v>
      </c>
      <c r="I2388" s="41">
        <v>0</v>
      </c>
      <c r="J2388" s="41">
        <v>0</v>
      </c>
      <c r="K2388" s="41">
        <v>0</v>
      </c>
      <c r="L2388" s="41">
        <v>0</v>
      </c>
      <c r="M2388" s="41">
        <v>0</v>
      </c>
      <c r="N2388" s="41">
        <v>0</v>
      </c>
      <c r="O2388" s="41">
        <v>0</v>
      </c>
      <c r="P2388" s="50">
        <f t="shared" si="166"/>
        <v>0</v>
      </c>
    </row>
    <row r="2389" spans="1:20" hidden="1" x14ac:dyDescent="0.25">
      <c r="A2389" s="306" t="str">
        <f>IF(B2389=1,A2346,"")</f>
        <v/>
      </c>
      <c r="B2389" s="43" t="str">
        <f t="shared" si="165"/>
        <v/>
      </c>
      <c r="C2389" s="169">
        <f>CAD!$F$24</f>
        <v>0</v>
      </c>
      <c r="D2389" s="41">
        <v>0</v>
      </c>
      <c r="E2389" s="41">
        <v>0</v>
      </c>
      <c r="F2389" s="41">
        <v>0</v>
      </c>
      <c r="G2389" s="41">
        <v>0</v>
      </c>
      <c r="H2389" s="41">
        <v>0</v>
      </c>
      <c r="I2389" s="41">
        <v>0</v>
      </c>
      <c r="J2389" s="41">
        <v>0</v>
      </c>
      <c r="K2389" s="41">
        <v>0</v>
      </c>
      <c r="L2389" s="41">
        <v>0</v>
      </c>
      <c r="M2389" s="41">
        <v>0</v>
      </c>
      <c r="N2389" s="41">
        <v>0</v>
      </c>
      <c r="O2389" s="41">
        <v>0</v>
      </c>
      <c r="P2389" s="50">
        <f t="shared" si="166"/>
        <v>0</v>
      </c>
    </row>
    <row r="2390" spans="1:20" hidden="1" x14ac:dyDescent="0.25">
      <c r="A2390" s="306" t="str">
        <f>IF(B2390=1,A2346,"")</f>
        <v/>
      </c>
      <c r="B2390" s="43" t="str">
        <f t="shared" si="165"/>
        <v/>
      </c>
      <c r="C2390" s="169">
        <f>CAD!$F$25</f>
        <v>0</v>
      </c>
      <c r="D2390" s="41">
        <v>0</v>
      </c>
      <c r="E2390" s="41">
        <v>0</v>
      </c>
      <c r="F2390" s="41">
        <v>0</v>
      </c>
      <c r="G2390" s="41">
        <v>0</v>
      </c>
      <c r="H2390" s="41">
        <v>0</v>
      </c>
      <c r="I2390" s="41">
        <v>0</v>
      </c>
      <c r="J2390" s="41">
        <v>0</v>
      </c>
      <c r="K2390" s="41">
        <v>0</v>
      </c>
      <c r="L2390" s="41">
        <v>0</v>
      </c>
      <c r="M2390" s="41">
        <v>0</v>
      </c>
      <c r="N2390" s="41">
        <v>0</v>
      </c>
      <c r="O2390" s="41">
        <v>0</v>
      </c>
      <c r="P2390" s="50">
        <f t="shared" si="166"/>
        <v>0</v>
      </c>
    </row>
    <row r="2391" spans="1:20" hidden="1" x14ac:dyDescent="0.25">
      <c r="A2391" s="306" t="str">
        <f>IF(B2391=1,A2346,"")</f>
        <v/>
      </c>
      <c r="B2391" s="43" t="str">
        <f t="shared" si="165"/>
        <v/>
      </c>
      <c r="C2391" s="169">
        <f>CAD!$F$26</f>
        <v>0</v>
      </c>
      <c r="D2391" s="41">
        <v>0</v>
      </c>
      <c r="E2391" s="41">
        <v>0</v>
      </c>
      <c r="F2391" s="41">
        <v>0</v>
      </c>
      <c r="G2391" s="41">
        <v>0</v>
      </c>
      <c r="H2391" s="41">
        <v>0</v>
      </c>
      <c r="I2391" s="41">
        <v>0</v>
      </c>
      <c r="J2391" s="41">
        <v>0</v>
      </c>
      <c r="K2391" s="41">
        <v>0</v>
      </c>
      <c r="L2391" s="41">
        <v>0</v>
      </c>
      <c r="M2391" s="41">
        <v>0</v>
      </c>
      <c r="N2391" s="41">
        <v>0</v>
      </c>
      <c r="O2391" s="41">
        <v>0</v>
      </c>
      <c r="P2391" s="50">
        <f t="shared" si="166"/>
        <v>0</v>
      </c>
    </row>
    <row r="2392" spans="1:20" hidden="1" x14ac:dyDescent="0.25">
      <c r="A2392" s="306" t="str">
        <f>IF(B2392=1,A2346,"")</f>
        <v/>
      </c>
      <c r="B2392" s="43" t="str">
        <f t="shared" si="165"/>
        <v/>
      </c>
      <c r="C2392" s="169">
        <f>CAD!$F$27</f>
        <v>0</v>
      </c>
      <c r="D2392" s="41">
        <v>0</v>
      </c>
      <c r="E2392" s="41">
        <v>0</v>
      </c>
      <c r="F2392" s="41">
        <v>0</v>
      </c>
      <c r="G2392" s="41">
        <v>0</v>
      </c>
      <c r="H2392" s="41">
        <v>0</v>
      </c>
      <c r="I2392" s="41">
        <v>0</v>
      </c>
      <c r="J2392" s="41">
        <v>0</v>
      </c>
      <c r="K2392" s="41">
        <v>0</v>
      </c>
      <c r="L2392" s="41">
        <v>0</v>
      </c>
      <c r="M2392" s="41">
        <v>0</v>
      </c>
      <c r="N2392" s="41">
        <v>0</v>
      </c>
      <c r="O2392" s="41">
        <v>0</v>
      </c>
      <c r="P2392" s="50">
        <f t="shared" si="166"/>
        <v>0</v>
      </c>
    </row>
    <row r="2393" spans="1:20" hidden="1" x14ac:dyDescent="0.25">
      <c r="A2393" s="306" t="str">
        <f>IF(B2393=1,A2346,"")</f>
        <v/>
      </c>
      <c r="B2393" s="43" t="str">
        <f t="shared" si="165"/>
        <v/>
      </c>
      <c r="C2393" s="169">
        <f>CAD!$F$28</f>
        <v>0</v>
      </c>
      <c r="D2393" s="41">
        <v>0</v>
      </c>
      <c r="E2393" s="41">
        <v>0</v>
      </c>
      <c r="F2393" s="41">
        <v>0</v>
      </c>
      <c r="G2393" s="41">
        <v>0</v>
      </c>
      <c r="H2393" s="41">
        <v>0</v>
      </c>
      <c r="I2393" s="41">
        <v>0</v>
      </c>
      <c r="J2393" s="41">
        <v>0</v>
      </c>
      <c r="K2393" s="41">
        <v>0</v>
      </c>
      <c r="L2393" s="41">
        <v>0</v>
      </c>
      <c r="M2393" s="41">
        <v>0</v>
      </c>
      <c r="N2393" s="41">
        <v>0</v>
      </c>
      <c r="O2393" s="41">
        <v>0</v>
      </c>
      <c r="P2393" s="50">
        <f t="shared" si="166"/>
        <v>0</v>
      </c>
    </row>
    <row r="2394" spans="1:20" hidden="1" x14ac:dyDescent="0.25">
      <c r="A2394" s="306" t="str">
        <f>IF(B2394=1,A2346,"")</f>
        <v/>
      </c>
      <c r="B2394" s="43" t="str">
        <f t="shared" si="165"/>
        <v/>
      </c>
      <c r="C2394" s="169">
        <f>CAD!$F$29</f>
        <v>0</v>
      </c>
      <c r="D2394" s="41">
        <v>0</v>
      </c>
      <c r="E2394" s="41">
        <v>0</v>
      </c>
      <c r="F2394" s="41">
        <v>0</v>
      </c>
      <c r="G2394" s="41">
        <v>0</v>
      </c>
      <c r="H2394" s="41">
        <v>0</v>
      </c>
      <c r="I2394" s="41">
        <v>0</v>
      </c>
      <c r="J2394" s="41">
        <v>0</v>
      </c>
      <c r="K2394" s="41">
        <v>0</v>
      </c>
      <c r="L2394" s="41">
        <v>0</v>
      </c>
      <c r="M2394" s="41">
        <v>0</v>
      </c>
      <c r="N2394" s="41">
        <v>0</v>
      </c>
      <c r="O2394" s="41">
        <v>0</v>
      </c>
      <c r="P2394" s="50">
        <f t="shared" si="166"/>
        <v>0</v>
      </c>
    </row>
    <row r="2395" spans="1:20" hidden="1" x14ac:dyDescent="0.25">
      <c r="A2395" s="306" t="str">
        <f>IF(B2395=1,A2346,"")</f>
        <v/>
      </c>
      <c r="B2395" s="43" t="str">
        <f t="shared" si="165"/>
        <v/>
      </c>
      <c r="C2395" s="169">
        <f>CAD!$F$30</f>
        <v>0</v>
      </c>
      <c r="D2395" s="41">
        <v>0</v>
      </c>
      <c r="E2395" s="41">
        <v>0</v>
      </c>
      <c r="F2395" s="41">
        <v>0</v>
      </c>
      <c r="G2395" s="41">
        <v>0</v>
      </c>
      <c r="H2395" s="41">
        <v>0</v>
      </c>
      <c r="I2395" s="41">
        <v>0</v>
      </c>
      <c r="J2395" s="41">
        <v>0</v>
      </c>
      <c r="K2395" s="41">
        <v>0</v>
      </c>
      <c r="L2395" s="41">
        <v>0</v>
      </c>
      <c r="M2395" s="41">
        <v>0</v>
      </c>
      <c r="N2395" s="41">
        <v>0</v>
      </c>
      <c r="O2395" s="41">
        <v>0</v>
      </c>
      <c r="P2395" s="50">
        <f t="shared" si="166"/>
        <v>0</v>
      </c>
    </row>
    <row r="2396" spans="1:20" hidden="1" x14ac:dyDescent="0.25">
      <c r="A2396" s="306" t="str">
        <f>IF(B2396=1,A2346,"")</f>
        <v/>
      </c>
      <c r="B2396" s="43" t="str">
        <f t="shared" si="165"/>
        <v/>
      </c>
      <c r="C2396" s="169">
        <f>CAD!$F$31</f>
        <v>0</v>
      </c>
      <c r="D2396" s="41">
        <v>0</v>
      </c>
      <c r="E2396" s="41">
        <v>0</v>
      </c>
      <c r="F2396" s="41">
        <v>0</v>
      </c>
      <c r="G2396" s="41">
        <v>0</v>
      </c>
      <c r="H2396" s="41">
        <v>0</v>
      </c>
      <c r="I2396" s="41">
        <v>0</v>
      </c>
      <c r="J2396" s="41">
        <v>0</v>
      </c>
      <c r="K2396" s="41">
        <v>0</v>
      </c>
      <c r="L2396" s="41">
        <v>0</v>
      </c>
      <c r="M2396" s="41">
        <v>0</v>
      </c>
      <c r="N2396" s="41">
        <v>0</v>
      </c>
      <c r="O2396" s="41">
        <v>0</v>
      </c>
      <c r="P2396" s="50">
        <f t="shared" si="166"/>
        <v>0</v>
      </c>
      <c r="T2396" s="9"/>
    </row>
    <row r="2397" spans="1:20" hidden="1" x14ac:dyDescent="0.25">
      <c r="A2397" s="306">
        <f>A2346</f>
        <v>2059</v>
      </c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84"/>
    </row>
    <row r="2398" spans="1:20" ht="15.75" hidden="1" thickBot="1" x14ac:dyDescent="0.3">
      <c r="A2398" s="306">
        <f>A2346</f>
        <v>2059</v>
      </c>
      <c r="C2398" s="170" t="s">
        <v>208</v>
      </c>
      <c r="D2398" s="171">
        <f>PREV_D!D2307</f>
        <v>0</v>
      </c>
      <c r="E2398" s="171">
        <f>PREV_D!E2307</f>
        <v>0</v>
      </c>
      <c r="F2398" s="171">
        <f>PREV_D!F2307</f>
        <v>0</v>
      </c>
      <c r="G2398" s="171">
        <f>PREV_D!G2307</f>
        <v>0</v>
      </c>
      <c r="H2398" s="171">
        <f>PREV_D!H2307</f>
        <v>0</v>
      </c>
      <c r="I2398" s="171">
        <f>PREV_D!I2307</f>
        <v>0</v>
      </c>
      <c r="J2398" s="171">
        <f>PREV_D!J2307</f>
        <v>0</v>
      </c>
      <c r="K2398" s="171">
        <f>PREV_D!K2307</f>
        <v>0</v>
      </c>
      <c r="L2398" s="171">
        <f>PREV_D!L2307</f>
        <v>0</v>
      </c>
      <c r="M2398" s="171">
        <f>PREV_D!M2307</f>
        <v>0</v>
      </c>
      <c r="N2398" s="171">
        <f>PREV_D!N2307</f>
        <v>0</v>
      </c>
      <c r="O2398" s="171">
        <f>PREV_D!O2307</f>
        <v>0</v>
      </c>
      <c r="P2398" s="172">
        <f>SUM(D2398:O2398)</f>
        <v>0</v>
      </c>
    </row>
    <row r="2399" spans="1:20" hidden="1" x14ac:dyDescent="0.25">
      <c r="A2399" s="306">
        <f>A2346</f>
        <v>2059</v>
      </c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84"/>
    </row>
    <row r="2400" spans="1:20" hidden="1" x14ac:dyDescent="0.25">
      <c r="A2400" s="306">
        <f>A2346</f>
        <v>2059</v>
      </c>
      <c r="C2400" s="173" t="s">
        <v>209</v>
      </c>
      <c r="D2400" s="174">
        <f>D2346-D2398</f>
        <v>0</v>
      </c>
      <c r="E2400" s="174">
        <f t="shared" ref="E2400:P2400" si="167">E2346-E2398</f>
        <v>0</v>
      </c>
      <c r="F2400" s="174">
        <f t="shared" si="167"/>
        <v>0</v>
      </c>
      <c r="G2400" s="174">
        <f t="shared" si="167"/>
        <v>0</v>
      </c>
      <c r="H2400" s="174">
        <f t="shared" si="167"/>
        <v>0</v>
      </c>
      <c r="I2400" s="174">
        <f t="shared" si="167"/>
        <v>0</v>
      </c>
      <c r="J2400" s="174">
        <f t="shared" si="167"/>
        <v>0</v>
      </c>
      <c r="K2400" s="174">
        <f t="shared" si="167"/>
        <v>0</v>
      </c>
      <c r="L2400" s="174">
        <f t="shared" si="167"/>
        <v>0</v>
      </c>
      <c r="M2400" s="174">
        <f t="shared" si="167"/>
        <v>0</v>
      </c>
      <c r="N2400" s="174">
        <f t="shared" si="167"/>
        <v>0</v>
      </c>
      <c r="O2400" s="174">
        <f t="shared" si="167"/>
        <v>0</v>
      </c>
      <c r="P2400" s="175">
        <f t="shared" si="167"/>
        <v>0</v>
      </c>
    </row>
    <row r="2401" spans="1:16" hidden="1" x14ac:dyDescent="0.25">
      <c r="A2401" s="306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 hidden="1" x14ac:dyDescent="0.25">
      <c r="A2402" s="306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 ht="15" hidden="1" customHeight="1" thickBot="1" x14ac:dyDescent="0.3">
      <c r="A2403" s="306">
        <f>A2346+1</f>
        <v>2060</v>
      </c>
      <c r="C2403" s="166" t="s">
        <v>207</v>
      </c>
      <c r="D2403" s="167">
        <f t="shared" ref="D2403:P2403" si="168">SUM(D2404:D2453)</f>
        <v>0</v>
      </c>
      <c r="E2403" s="167">
        <f t="shared" si="168"/>
        <v>0</v>
      </c>
      <c r="F2403" s="167">
        <f t="shared" si="168"/>
        <v>0</v>
      </c>
      <c r="G2403" s="167">
        <f t="shared" si="168"/>
        <v>0</v>
      </c>
      <c r="H2403" s="167">
        <f t="shared" si="168"/>
        <v>0</v>
      </c>
      <c r="I2403" s="167">
        <f t="shared" si="168"/>
        <v>0</v>
      </c>
      <c r="J2403" s="167">
        <f t="shared" si="168"/>
        <v>0</v>
      </c>
      <c r="K2403" s="167">
        <f t="shared" si="168"/>
        <v>0</v>
      </c>
      <c r="L2403" s="167">
        <f t="shared" si="168"/>
        <v>0</v>
      </c>
      <c r="M2403" s="167">
        <f t="shared" si="168"/>
        <v>0</v>
      </c>
      <c r="N2403" s="167">
        <f t="shared" si="168"/>
        <v>0</v>
      </c>
      <c r="O2403" s="167">
        <f t="shared" si="168"/>
        <v>0</v>
      </c>
      <c r="P2403" s="167">
        <f t="shared" si="168"/>
        <v>0</v>
      </c>
    </row>
    <row r="2404" spans="1:16" hidden="1" x14ac:dyDescent="0.25">
      <c r="A2404" s="306">
        <f>IF(B2404=1,A2403,"")</f>
        <v>2060</v>
      </c>
      <c r="B2404" s="43">
        <f>IF(C2404&lt;&gt;0,1,"")</f>
        <v>1</v>
      </c>
      <c r="C2404" s="168" t="str">
        <f>CAD!$D$7</f>
        <v>SALÁRIOS</v>
      </c>
      <c r="D2404" s="42">
        <v>0</v>
      </c>
      <c r="E2404" s="42">
        <v>0</v>
      </c>
      <c r="F2404" s="42">
        <v>0</v>
      </c>
      <c r="G2404" s="42">
        <v>0</v>
      </c>
      <c r="H2404" s="42">
        <v>0</v>
      </c>
      <c r="I2404" s="42">
        <v>0</v>
      </c>
      <c r="J2404" s="42">
        <v>0</v>
      </c>
      <c r="K2404" s="42">
        <v>0</v>
      </c>
      <c r="L2404" s="42">
        <v>0</v>
      </c>
      <c r="M2404" s="42">
        <v>0</v>
      </c>
      <c r="N2404" s="42">
        <v>0</v>
      </c>
      <c r="O2404" s="42">
        <v>0</v>
      </c>
      <c r="P2404" s="115">
        <f>SUM(D2404:O2404)</f>
        <v>0</v>
      </c>
    </row>
    <row r="2405" spans="1:16" hidden="1" x14ac:dyDescent="0.25">
      <c r="A2405" s="306">
        <f>IF(B2405=1,A2403,"")</f>
        <v>2060</v>
      </c>
      <c r="B2405" s="43">
        <f t="shared" ref="B2405:B2453" si="169">IF(C2405&lt;&gt;0,1,"")</f>
        <v>1</v>
      </c>
      <c r="C2405" s="168" t="str">
        <f>CAD!$D$8</f>
        <v>RELATÓRIOS</v>
      </c>
      <c r="D2405" s="42">
        <v>0</v>
      </c>
      <c r="E2405" s="42">
        <v>0</v>
      </c>
      <c r="F2405" s="42">
        <v>0</v>
      </c>
      <c r="G2405" s="42">
        <v>0</v>
      </c>
      <c r="H2405" s="42">
        <v>0</v>
      </c>
      <c r="I2405" s="42">
        <v>0</v>
      </c>
      <c r="J2405" s="42">
        <v>0</v>
      </c>
      <c r="K2405" s="42">
        <v>0</v>
      </c>
      <c r="L2405" s="42">
        <v>0</v>
      </c>
      <c r="M2405" s="42">
        <v>0</v>
      </c>
      <c r="N2405" s="42">
        <v>0</v>
      </c>
      <c r="O2405" s="42">
        <v>0</v>
      </c>
      <c r="P2405" s="50">
        <f t="shared" ref="P2405:P2453" si="170">SUM(D2405:O2405)</f>
        <v>0</v>
      </c>
    </row>
    <row r="2406" spans="1:16" hidden="1" x14ac:dyDescent="0.25">
      <c r="A2406" s="306">
        <f>IF(B2406=1,A2403,"")</f>
        <v>2060</v>
      </c>
      <c r="B2406" s="43">
        <f t="shared" si="169"/>
        <v>1</v>
      </c>
      <c r="C2406" s="169" t="str">
        <f>CAD!$D$9</f>
        <v>HORAS EXTRAS</v>
      </c>
      <c r="D2406" s="41">
        <v>0</v>
      </c>
      <c r="E2406" s="41">
        <v>0</v>
      </c>
      <c r="F2406" s="41">
        <v>0</v>
      </c>
      <c r="G2406" s="41">
        <v>0</v>
      </c>
      <c r="H2406" s="41">
        <v>0</v>
      </c>
      <c r="I2406" s="41">
        <v>0</v>
      </c>
      <c r="J2406" s="41">
        <v>0</v>
      </c>
      <c r="K2406" s="41">
        <v>0</v>
      </c>
      <c r="L2406" s="41">
        <v>0</v>
      </c>
      <c r="M2406" s="41">
        <v>0</v>
      </c>
      <c r="N2406" s="41">
        <v>0</v>
      </c>
      <c r="O2406" s="41">
        <v>0</v>
      </c>
      <c r="P2406" s="50">
        <f t="shared" si="170"/>
        <v>0</v>
      </c>
    </row>
    <row r="2407" spans="1:16" hidden="1" x14ac:dyDescent="0.25">
      <c r="A2407" s="306">
        <f>IF(B2407=1,A2403,"")</f>
        <v>2060</v>
      </c>
      <c r="B2407" s="43">
        <f t="shared" si="169"/>
        <v>1</v>
      </c>
      <c r="C2407" s="169" t="str">
        <f>CAD!$D$10</f>
        <v>OUTROS</v>
      </c>
      <c r="D2407" s="41">
        <v>0</v>
      </c>
      <c r="E2407" s="41">
        <v>0</v>
      </c>
      <c r="F2407" s="41">
        <v>0</v>
      </c>
      <c r="G2407" s="41">
        <v>0</v>
      </c>
      <c r="H2407" s="41">
        <v>0</v>
      </c>
      <c r="I2407" s="41">
        <v>0</v>
      </c>
      <c r="J2407" s="41">
        <v>0</v>
      </c>
      <c r="K2407" s="41">
        <v>0</v>
      </c>
      <c r="L2407" s="41">
        <v>0</v>
      </c>
      <c r="M2407" s="41">
        <v>0</v>
      </c>
      <c r="N2407" s="41">
        <v>0</v>
      </c>
      <c r="O2407" s="41">
        <v>0</v>
      </c>
      <c r="P2407" s="50">
        <f t="shared" si="170"/>
        <v>0</v>
      </c>
    </row>
    <row r="2408" spans="1:16" hidden="1" x14ac:dyDescent="0.25">
      <c r="A2408" s="306">
        <f>IF(B2408=1,A2403,"")</f>
        <v>2060</v>
      </c>
      <c r="B2408" s="43">
        <f t="shared" si="169"/>
        <v>1</v>
      </c>
      <c r="C2408" s="169" t="str">
        <f>CAD!$D$11</f>
        <v>ALUGUÉIS</v>
      </c>
      <c r="D2408" s="41">
        <v>0</v>
      </c>
      <c r="E2408" s="41">
        <v>0</v>
      </c>
      <c r="F2408" s="41">
        <v>0</v>
      </c>
      <c r="G2408" s="41">
        <v>0</v>
      </c>
      <c r="H2408" s="41">
        <v>0</v>
      </c>
      <c r="I2408" s="41">
        <v>0</v>
      </c>
      <c r="J2408" s="41">
        <v>0</v>
      </c>
      <c r="K2408" s="41">
        <v>0</v>
      </c>
      <c r="L2408" s="41">
        <v>0</v>
      </c>
      <c r="M2408" s="41">
        <v>0</v>
      </c>
      <c r="N2408" s="41">
        <v>0</v>
      </c>
      <c r="O2408" s="41">
        <v>0</v>
      </c>
      <c r="P2408" s="50">
        <f t="shared" si="170"/>
        <v>0</v>
      </c>
    </row>
    <row r="2409" spans="1:16" hidden="1" x14ac:dyDescent="0.25">
      <c r="A2409" s="306">
        <f>IF(B2409=1,A2403,"")</f>
        <v>2060</v>
      </c>
      <c r="B2409" s="43">
        <f t="shared" si="169"/>
        <v>1</v>
      </c>
      <c r="C2409" s="169" t="str">
        <f>CAD!$D$12</f>
        <v>VENDA DE IMÓVEIS</v>
      </c>
      <c r="D2409" s="41">
        <v>0</v>
      </c>
      <c r="E2409" s="41">
        <v>0</v>
      </c>
      <c r="F2409" s="41">
        <v>0</v>
      </c>
      <c r="G2409" s="41">
        <v>0</v>
      </c>
      <c r="H2409" s="41">
        <v>0</v>
      </c>
      <c r="I2409" s="41">
        <v>0</v>
      </c>
      <c r="J2409" s="41">
        <v>0</v>
      </c>
      <c r="K2409" s="41">
        <v>0</v>
      </c>
      <c r="L2409" s="41">
        <v>0</v>
      </c>
      <c r="M2409" s="41">
        <v>0</v>
      </c>
      <c r="N2409" s="41">
        <v>0</v>
      </c>
      <c r="O2409" s="41">
        <v>0</v>
      </c>
      <c r="P2409" s="50">
        <f t="shared" si="170"/>
        <v>0</v>
      </c>
    </row>
    <row r="2410" spans="1:16" hidden="1" x14ac:dyDescent="0.25">
      <c r="A2410" s="306">
        <f>IF(B2410=1,A2403,"")</f>
        <v>2060</v>
      </c>
      <c r="B2410" s="43">
        <f t="shared" si="169"/>
        <v>1</v>
      </c>
      <c r="C2410" s="169" t="str">
        <f>CAD!$D$13</f>
        <v>13º SALÁRIO</v>
      </c>
      <c r="D2410" s="41">
        <v>0</v>
      </c>
      <c r="E2410" s="41">
        <v>0</v>
      </c>
      <c r="F2410" s="41">
        <v>0</v>
      </c>
      <c r="G2410" s="41">
        <v>0</v>
      </c>
      <c r="H2410" s="41">
        <v>0</v>
      </c>
      <c r="I2410" s="41">
        <v>0</v>
      </c>
      <c r="J2410" s="41">
        <v>0</v>
      </c>
      <c r="K2410" s="41">
        <v>0</v>
      </c>
      <c r="L2410" s="41">
        <v>0</v>
      </c>
      <c r="M2410" s="41">
        <v>0</v>
      </c>
      <c r="N2410" s="41">
        <v>0</v>
      </c>
      <c r="O2410" s="41">
        <v>0</v>
      </c>
      <c r="P2410" s="50">
        <f t="shared" si="170"/>
        <v>0</v>
      </c>
    </row>
    <row r="2411" spans="1:16" hidden="1" x14ac:dyDescent="0.25">
      <c r="A2411" s="306">
        <f>IF(B2411=1,A2403,"")</f>
        <v>2060</v>
      </c>
      <c r="B2411" s="43">
        <f t="shared" si="169"/>
        <v>1</v>
      </c>
      <c r="C2411" s="169" t="str">
        <f>CAD!$D$14</f>
        <v>FÉRIAS</v>
      </c>
      <c r="D2411" s="41">
        <v>0</v>
      </c>
      <c r="E2411" s="41">
        <v>0</v>
      </c>
      <c r="F2411" s="41">
        <v>0</v>
      </c>
      <c r="G2411" s="41">
        <v>0</v>
      </c>
      <c r="H2411" s="41">
        <v>0</v>
      </c>
      <c r="I2411" s="41">
        <v>0</v>
      </c>
      <c r="J2411" s="41">
        <v>0</v>
      </c>
      <c r="K2411" s="41">
        <v>0</v>
      </c>
      <c r="L2411" s="41">
        <v>0</v>
      </c>
      <c r="M2411" s="41">
        <v>0</v>
      </c>
      <c r="N2411" s="41">
        <v>0</v>
      </c>
      <c r="O2411" s="41">
        <v>0</v>
      </c>
      <c r="P2411" s="50">
        <f t="shared" si="170"/>
        <v>0</v>
      </c>
    </row>
    <row r="2412" spans="1:16" hidden="1" x14ac:dyDescent="0.25">
      <c r="A2412" s="306">
        <f>IF(B2412=1,A2403,"")</f>
        <v>2060</v>
      </c>
      <c r="B2412" s="43">
        <f t="shared" si="169"/>
        <v>1</v>
      </c>
      <c r="C2412" s="169" t="str">
        <f>CAD!$D$15</f>
        <v>RENDIMENTOS</v>
      </c>
      <c r="D2412" s="41">
        <v>0</v>
      </c>
      <c r="E2412" s="41">
        <v>0</v>
      </c>
      <c r="F2412" s="41">
        <v>0</v>
      </c>
      <c r="G2412" s="41">
        <v>0</v>
      </c>
      <c r="H2412" s="41">
        <v>0</v>
      </c>
      <c r="I2412" s="41">
        <v>0</v>
      </c>
      <c r="J2412" s="41">
        <v>0</v>
      </c>
      <c r="K2412" s="41">
        <v>0</v>
      </c>
      <c r="L2412" s="41">
        <v>0</v>
      </c>
      <c r="M2412" s="41">
        <v>0</v>
      </c>
      <c r="N2412" s="41">
        <v>0</v>
      </c>
      <c r="O2412" s="41">
        <v>0</v>
      </c>
      <c r="P2412" s="50">
        <f t="shared" si="170"/>
        <v>0</v>
      </c>
    </row>
    <row r="2413" spans="1:16" hidden="1" x14ac:dyDescent="0.25">
      <c r="A2413" s="306" t="str">
        <f>IF(B2413=1,A2403,"")</f>
        <v/>
      </c>
      <c r="B2413" s="43" t="str">
        <f t="shared" si="169"/>
        <v/>
      </c>
      <c r="C2413" s="169">
        <f>CAD!$D$16</f>
        <v>0</v>
      </c>
      <c r="D2413" s="41">
        <v>0</v>
      </c>
      <c r="E2413" s="41">
        <v>0</v>
      </c>
      <c r="F2413" s="41">
        <v>0</v>
      </c>
      <c r="G2413" s="41">
        <v>0</v>
      </c>
      <c r="H2413" s="41">
        <v>0</v>
      </c>
      <c r="I2413" s="41">
        <v>0</v>
      </c>
      <c r="J2413" s="41">
        <v>0</v>
      </c>
      <c r="K2413" s="41">
        <v>0</v>
      </c>
      <c r="L2413" s="41">
        <v>0</v>
      </c>
      <c r="M2413" s="41">
        <v>0</v>
      </c>
      <c r="N2413" s="41">
        <v>0</v>
      </c>
      <c r="O2413" s="41">
        <v>0</v>
      </c>
      <c r="P2413" s="50">
        <f t="shared" si="170"/>
        <v>0</v>
      </c>
    </row>
    <row r="2414" spans="1:16" hidden="1" x14ac:dyDescent="0.25">
      <c r="A2414" s="306" t="str">
        <f>IF(B2414=1,A2403,"")</f>
        <v/>
      </c>
      <c r="B2414" s="43" t="str">
        <f t="shared" si="169"/>
        <v/>
      </c>
      <c r="C2414" s="169">
        <f>CAD!$D$17</f>
        <v>0</v>
      </c>
      <c r="D2414" s="41">
        <v>0</v>
      </c>
      <c r="E2414" s="41">
        <v>0</v>
      </c>
      <c r="F2414" s="41">
        <v>0</v>
      </c>
      <c r="G2414" s="41">
        <v>0</v>
      </c>
      <c r="H2414" s="41">
        <v>0</v>
      </c>
      <c r="I2414" s="41">
        <v>0</v>
      </c>
      <c r="J2414" s="41">
        <v>0</v>
      </c>
      <c r="K2414" s="41">
        <v>0</v>
      </c>
      <c r="L2414" s="41">
        <v>0</v>
      </c>
      <c r="M2414" s="41">
        <v>0</v>
      </c>
      <c r="N2414" s="41">
        <v>0</v>
      </c>
      <c r="O2414" s="41">
        <v>0</v>
      </c>
      <c r="P2414" s="50">
        <f t="shared" si="170"/>
        <v>0</v>
      </c>
    </row>
    <row r="2415" spans="1:16" hidden="1" x14ac:dyDescent="0.25">
      <c r="A2415" s="306" t="str">
        <f>IF(B2415=1,A2403,"")</f>
        <v/>
      </c>
      <c r="B2415" s="43" t="str">
        <f t="shared" si="169"/>
        <v/>
      </c>
      <c r="C2415" s="169">
        <f>CAD!$D$18</f>
        <v>0</v>
      </c>
      <c r="D2415" s="41">
        <v>0</v>
      </c>
      <c r="E2415" s="41">
        <v>0</v>
      </c>
      <c r="F2415" s="41">
        <v>0</v>
      </c>
      <c r="G2415" s="41">
        <v>0</v>
      </c>
      <c r="H2415" s="41">
        <v>0</v>
      </c>
      <c r="I2415" s="41">
        <v>0</v>
      </c>
      <c r="J2415" s="41">
        <v>0</v>
      </c>
      <c r="K2415" s="41">
        <v>0</v>
      </c>
      <c r="L2415" s="41">
        <v>0</v>
      </c>
      <c r="M2415" s="41">
        <v>0</v>
      </c>
      <c r="N2415" s="41">
        <v>0</v>
      </c>
      <c r="O2415" s="41">
        <v>0</v>
      </c>
      <c r="P2415" s="50">
        <f t="shared" si="170"/>
        <v>0</v>
      </c>
    </row>
    <row r="2416" spans="1:16" hidden="1" x14ac:dyDescent="0.25">
      <c r="A2416" s="306" t="str">
        <f>IF(B2416=1,A2403,"")</f>
        <v/>
      </c>
      <c r="B2416" s="43" t="str">
        <f t="shared" si="169"/>
        <v/>
      </c>
      <c r="C2416" s="169">
        <f>CAD!$D$19</f>
        <v>0</v>
      </c>
      <c r="D2416" s="41">
        <v>0</v>
      </c>
      <c r="E2416" s="41">
        <v>0</v>
      </c>
      <c r="F2416" s="41">
        <v>0</v>
      </c>
      <c r="G2416" s="41">
        <v>0</v>
      </c>
      <c r="H2416" s="41">
        <v>0</v>
      </c>
      <c r="I2416" s="41">
        <v>0</v>
      </c>
      <c r="J2416" s="41">
        <v>0</v>
      </c>
      <c r="K2416" s="41">
        <v>0</v>
      </c>
      <c r="L2416" s="41">
        <v>0</v>
      </c>
      <c r="M2416" s="41">
        <v>0</v>
      </c>
      <c r="N2416" s="41">
        <v>0</v>
      </c>
      <c r="O2416" s="41">
        <v>0</v>
      </c>
      <c r="P2416" s="50">
        <f t="shared" si="170"/>
        <v>0</v>
      </c>
    </row>
    <row r="2417" spans="1:16" hidden="1" x14ac:dyDescent="0.25">
      <c r="A2417" s="306" t="str">
        <f>IF(B2417=1,A2403,"")</f>
        <v/>
      </c>
      <c r="B2417" s="43" t="str">
        <f t="shared" si="169"/>
        <v/>
      </c>
      <c r="C2417" s="169">
        <f>CAD!$D$20</f>
        <v>0</v>
      </c>
      <c r="D2417" s="41">
        <v>0</v>
      </c>
      <c r="E2417" s="41">
        <v>0</v>
      </c>
      <c r="F2417" s="41">
        <v>0</v>
      </c>
      <c r="G2417" s="41">
        <v>0</v>
      </c>
      <c r="H2417" s="41">
        <v>0</v>
      </c>
      <c r="I2417" s="41">
        <v>0</v>
      </c>
      <c r="J2417" s="41">
        <v>0</v>
      </c>
      <c r="K2417" s="41">
        <v>0</v>
      </c>
      <c r="L2417" s="41">
        <v>0</v>
      </c>
      <c r="M2417" s="41">
        <v>0</v>
      </c>
      <c r="N2417" s="41">
        <v>0</v>
      </c>
      <c r="O2417" s="41">
        <v>0</v>
      </c>
      <c r="P2417" s="50">
        <f t="shared" si="170"/>
        <v>0</v>
      </c>
    </row>
    <row r="2418" spans="1:16" hidden="1" x14ac:dyDescent="0.25">
      <c r="A2418" s="306" t="str">
        <f>IF(B2418=1,A2403,"")</f>
        <v/>
      </c>
      <c r="B2418" s="43" t="str">
        <f t="shared" si="169"/>
        <v/>
      </c>
      <c r="C2418" s="169">
        <f>CAD!$D$21</f>
        <v>0</v>
      </c>
      <c r="D2418" s="41">
        <v>0</v>
      </c>
      <c r="E2418" s="41">
        <v>0</v>
      </c>
      <c r="F2418" s="41">
        <v>0</v>
      </c>
      <c r="G2418" s="41">
        <v>0</v>
      </c>
      <c r="H2418" s="41">
        <v>0</v>
      </c>
      <c r="I2418" s="41">
        <v>0</v>
      </c>
      <c r="J2418" s="41">
        <v>0</v>
      </c>
      <c r="K2418" s="41">
        <v>0</v>
      </c>
      <c r="L2418" s="41">
        <v>0</v>
      </c>
      <c r="M2418" s="41">
        <v>0</v>
      </c>
      <c r="N2418" s="41">
        <v>0</v>
      </c>
      <c r="O2418" s="41">
        <v>0</v>
      </c>
      <c r="P2418" s="50">
        <f t="shared" si="170"/>
        <v>0</v>
      </c>
    </row>
    <row r="2419" spans="1:16" hidden="1" x14ac:dyDescent="0.25">
      <c r="A2419" s="306" t="str">
        <f>IF(B2419=1,A2403,"")</f>
        <v/>
      </c>
      <c r="B2419" s="43" t="str">
        <f t="shared" si="169"/>
        <v/>
      </c>
      <c r="C2419" s="169">
        <f>CAD!$D$22</f>
        <v>0</v>
      </c>
      <c r="D2419" s="41">
        <v>0</v>
      </c>
      <c r="E2419" s="41">
        <v>0</v>
      </c>
      <c r="F2419" s="41">
        <v>0</v>
      </c>
      <c r="G2419" s="41">
        <v>0</v>
      </c>
      <c r="H2419" s="41">
        <v>0</v>
      </c>
      <c r="I2419" s="41">
        <v>0</v>
      </c>
      <c r="J2419" s="41">
        <v>0</v>
      </c>
      <c r="K2419" s="41">
        <v>0</v>
      </c>
      <c r="L2419" s="41">
        <v>0</v>
      </c>
      <c r="M2419" s="41">
        <v>0</v>
      </c>
      <c r="N2419" s="41">
        <v>0</v>
      </c>
      <c r="O2419" s="41">
        <v>0</v>
      </c>
      <c r="P2419" s="50">
        <f t="shared" si="170"/>
        <v>0</v>
      </c>
    </row>
    <row r="2420" spans="1:16" hidden="1" x14ac:dyDescent="0.25">
      <c r="A2420" s="306" t="str">
        <f>IF(B2420=1,A2403,"")</f>
        <v/>
      </c>
      <c r="B2420" s="43" t="str">
        <f t="shared" si="169"/>
        <v/>
      </c>
      <c r="C2420" s="169">
        <f>CAD!$D$23</f>
        <v>0</v>
      </c>
      <c r="D2420" s="41">
        <v>0</v>
      </c>
      <c r="E2420" s="41">
        <v>0</v>
      </c>
      <c r="F2420" s="41">
        <v>0</v>
      </c>
      <c r="G2420" s="41">
        <v>0</v>
      </c>
      <c r="H2420" s="41">
        <v>0</v>
      </c>
      <c r="I2420" s="41">
        <v>0</v>
      </c>
      <c r="J2420" s="41">
        <v>0</v>
      </c>
      <c r="K2420" s="41">
        <v>0</v>
      </c>
      <c r="L2420" s="41">
        <v>0</v>
      </c>
      <c r="M2420" s="41">
        <v>0</v>
      </c>
      <c r="N2420" s="41">
        <v>0</v>
      </c>
      <c r="O2420" s="41">
        <v>0</v>
      </c>
      <c r="P2420" s="50">
        <f t="shared" si="170"/>
        <v>0</v>
      </c>
    </row>
    <row r="2421" spans="1:16" hidden="1" x14ac:dyDescent="0.25">
      <c r="A2421" s="306" t="str">
        <f>IF(B2421=1,A2403,"")</f>
        <v/>
      </c>
      <c r="B2421" s="43" t="str">
        <f t="shared" si="169"/>
        <v/>
      </c>
      <c r="C2421" s="169">
        <f>CAD!$D$24</f>
        <v>0</v>
      </c>
      <c r="D2421" s="41">
        <v>0</v>
      </c>
      <c r="E2421" s="41">
        <v>0</v>
      </c>
      <c r="F2421" s="41">
        <v>0</v>
      </c>
      <c r="G2421" s="41">
        <v>0</v>
      </c>
      <c r="H2421" s="41">
        <v>0</v>
      </c>
      <c r="I2421" s="41">
        <v>0</v>
      </c>
      <c r="J2421" s="41">
        <v>0</v>
      </c>
      <c r="K2421" s="41">
        <v>0</v>
      </c>
      <c r="L2421" s="41">
        <v>0</v>
      </c>
      <c r="M2421" s="41">
        <v>0</v>
      </c>
      <c r="N2421" s="41">
        <v>0</v>
      </c>
      <c r="O2421" s="41">
        <v>0</v>
      </c>
      <c r="P2421" s="50">
        <f t="shared" si="170"/>
        <v>0</v>
      </c>
    </row>
    <row r="2422" spans="1:16" hidden="1" x14ac:dyDescent="0.25">
      <c r="A2422" s="306" t="str">
        <f>IF(B2422=1,A2403,"")</f>
        <v/>
      </c>
      <c r="B2422" s="43" t="str">
        <f t="shared" si="169"/>
        <v/>
      </c>
      <c r="C2422" s="169">
        <f>CAD!$D$25</f>
        <v>0</v>
      </c>
      <c r="D2422" s="41">
        <v>0</v>
      </c>
      <c r="E2422" s="41">
        <v>0</v>
      </c>
      <c r="F2422" s="41">
        <v>0</v>
      </c>
      <c r="G2422" s="41">
        <v>0</v>
      </c>
      <c r="H2422" s="41">
        <v>0</v>
      </c>
      <c r="I2422" s="41">
        <v>0</v>
      </c>
      <c r="J2422" s="41">
        <v>0</v>
      </c>
      <c r="K2422" s="41">
        <v>0</v>
      </c>
      <c r="L2422" s="41">
        <v>0</v>
      </c>
      <c r="M2422" s="41">
        <v>0</v>
      </c>
      <c r="N2422" s="41">
        <v>0</v>
      </c>
      <c r="O2422" s="41">
        <v>0</v>
      </c>
      <c r="P2422" s="50">
        <f t="shared" si="170"/>
        <v>0</v>
      </c>
    </row>
    <row r="2423" spans="1:16" hidden="1" x14ac:dyDescent="0.25">
      <c r="A2423" s="306" t="str">
        <f>IF(B2423=1,A2403,"")</f>
        <v/>
      </c>
      <c r="B2423" s="43" t="str">
        <f t="shared" si="169"/>
        <v/>
      </c>
      <c r="C2423" s="169">
        <f>CAD!$D$26</f>
        <v>0</v>
      </c>
      <c r="D2423" s="41">
        <v>0</v>
      </c>
      <c r="E2423" s="41">
        <v>0</v>
      </c>
      <c r="F2423" s="41">
        <v>0</v>
      </c>
      <c r="G2423" s="41">
        <v>0</v>
      </c>
      <c r="H2423" s="41">
        <v>0</v>
      </c>
      <c r="I2423" s="41">
        <v>0</v>
      </c>
      <c r="J2423" s="41">
        <v>0</v>
      </c>
      <c r="K2423" s="41">
        <v>0</v>
      </c>
      <c r="L2423" s="41">
        <v>0</v>
      </c>
      <c r="M2423" s="41">
        <v>0</v>
      </c>
      <c r="N2423" s="41">
        <v>0</v>
      </c>
      <c r="O2423" s="41">
        <v>0</v>
      </c>
      <c r="P2423" s="50">
        <f t="shared" si="170"/>
        <v>0</v>
      </c>
    </row>
    <row r="2424" spans="1:16" hidden="1" x14ac:dyDescent="0.25">
      <c r="A2424" s="306" t="str">
        <f>IF(B2424=1,A2403,"")</f>
        <v/>
      </c>
      <c r="B2424" s="43" t="str">
        <f t="shared" si="169"/>
        <v/>
      </c>
      <c r="C2424" s="169">
        <f>CAD!$D$27</f>
        <v>0</v>
      </c>
      <c r="D2424" s="41">
        <v>0</v>
      </c>
      <c r="E2424" s="41">
        <v>0</v>
      </c>
      <c r="F2424" s="41">
        <v>0</v>
      </c>
      <c r="G2424" s="41">
        <v>0</v>
      </c>
      <c r="H2424" s="41">
        <v>0</v>
      </c>
      <c r="I2424" s="41">
        <v>0</v>
      </c>
      <c r="J2424" s="41">
        <v>0</v>
      </c>
      <c r="K2424" s="41">
        <v>0</v>
      </c>
      <c r="L2424" s="41">
        <v>0</v>
      </c>
      <c r="M2424" s="41">
        <v>0</v>
      </c>
      <c r="N2424" s="41">
        <v>0</v>
      </c>
      <c r="O2424" s="41">
        <v>0</v>
      </c>
      <c r="P2424" s="50">
        <f t="shared" si="170"/>
        <v>0</v>
      </c>
    </row>
    <row r="2425" spans="1:16" hidden="1" x14ac:dyDescent="0.25">
      <c r="A2425" s="306" t="str">
        <f>IF(B2425=1,A2403,"")</f>
        <v/>
      </c>
      <c r="B2425" s="43" t="str">
        <f t="shared" si="169"/>
        <v/>
      </c>
      <c r="C2425" s="169">
        <f>CAD!$D$28</f>
        <v>0</v>
      </c>
      <c r="D2425" s="41">
        <v>0</v>
      </c>
      <c r="E2425" s="41">
        <v>0</v>
      </c>
      <c r="F2425" s="41">
        <v>0</v>
      </c>
      <c r="G2425" s="41">
        <v>0</v>
      </c>
      <c r="H2425" s="41">
        <v>0</v>
      </c>
      <c r="I2425" s="41">
        <v>0</v>
      </c>
      <c r="J2425" s="41">
        <v>0</v>
      </c>
      <c r="K2425" s="41">
        <v>0</v>
      </c>
      <c r="L2425" s="41">
        <v>0</v>
      </c>
      <c r="M2425" s="41">
        <v>0</v>
      </c>
      <c r="N2425" s="41">
        <v>0</v>
      </c>
      <c r="O2425" s="41">
        <v>0</v>
      </c>
      <c r="P2425" s="50">
        <f t="shared" si="170"/>
        <v>0</v>
      </c>
    </row>
    <row r="2426" spans="1:16" hidden="1" x14ac:dyDescent="0.25">
      <c r="A2426" s="306" t="str">
        <f>IF(B2426=1,A2403,"")</f>
        <v/>
      </c>
      <c r="B2426" s="43" t="str">
        <f t="shared" si="169"/>
        <v/>
      </c>
      <c r="C2426" s="169">
        <f>CAD!$D$29</f>
        <v>0</v>
      </c>
      <c r="D2426" s="41">
        <v>0</v>
      </c>
      <c r="E2426" s="41">
        <v>0</v>
      </c>
      <c r="F2426" s="41">
        <v>0</v>
      </c>
      <c r="G2426" s="41">
        <v>0</v>
      </c>
      <c r="H2426" s="41">
        <v>0</v>
      </c>
      <c r="I2426" s="41">
        <v>0</v>
      </c>
      <c r="J2426" s="41">
        <v>0</v>
      </c>
      <c r="K2426" s="41">
        <v>0</v>
      </c>
      <c r="L2426" s="41">
        <v>0</v>
      </c>
      <c r="M2426" s="41">
        <v>0</v>
      </c>
      <c r="N2426" s="41">
        <v>0</v>
      </c>
      <c r="O2426" s="41">
        <v>0</v>
      </c>
      <c r="P2426" s="50">
        <f t="shared" si="170"/>
        <v>0</v>
      </c>
    </row>
    <row r="2427" spans="1:16" hidden="1" x14ac:dyDescent="0.25">
      <c r="A2427" s="306" t="str">
        <f>IF(B2427=1,A2403,"")</f>
        <v/>
      </c>
      <c r="B2427" s="43" t="str">
        <f t="shared" si="169"/>
        <v/>
      </c>
      <c r="C2427" s="169">
        <f>CAD!$D$30</f>
        <v>0</v>
      </c>
      <c r="D2427" s="41">
        <v>0</v>
      </c>
      <c r="E2427" s="41">
        <v>0</v>
      </c>
      <c r="F2427" s="41">
        <v>0</v>
      </c>
      <c r="G2427" s="41">
        <v>0</v>
      </c>
      <c r="H2427" s="41">
        <v>0</v>
      </c>
      <c r="I2427" s="41">
        <v>0</v>
      </c>
      <c r="J2427" s="41">
        <v>0</v>
      </c>
      <c r="K2427" s="41">
        <v>0</v>
      </c>
      <c r="L2427" s="41">
        <v>0</v>
      </c>
      <c r="M2427" s="41">
        <v>0</v>
      </c>
      <c r="N2427" s="41">
        <v>0</v>
      </c>
      <c r="O2427" s="41">
        <v>0</v>
      </c>
      <c r="P2427" s="50">
        <f t="shared" si="170"/>
        <v>0</v>
      </c>
    </row>
    <row r="2428" spans="1:16" hidden="1" x14ac:dyDescent="0.25">
      <c r="A2428" s="306" t="str">
        <f>IF(B2428=1,A2403,"")</f>
        <v/>
      </c>
      <c r="B2428" s="43" t="str">
        <f t="shared" si="169"/>
        <v/>
      </c>
      <c r="C2428" s="169">
        <f>CAD!$D$31</f>
        <v>0</v>
      </c>
      <c r="D2428" s="41">
        <v>0</v>
      </c>
      <c r="E2428" s="41">
        <v>0</v>
      </c>
      <c r="F2428" s="41">
        <v>0</v>
      </c>
      <c r="G2428" s="41">
        <v>0</v>
      </c>
      <c r="H2428" s="41">
        <v>0</v>
      </c>
      <c r="I2428" s="41">
        <v>0</v>
      </c>
      <c r="J2428" s="41">
        <v>0</v>
      </c>
      <c r="K2428" s="41">
        <v>0</v>
      </c>
      <c r="L2428" s="41">
        <v>0</v>
      </c>
      <c r="M2428" s="41">
        <v>0</v>
      </c>
      <c r="N2428" s="41">
        <v>0</v>
      </c>
      <c r="O2428" s="41">
        <v>0</v>
      </c>
      <c r="P2428" s="50">
        <f t="shared" si="170"/>
        <v>0</v>
      </c>
    </row>
    <row r="2429" spans="1:16" hidden="1" x14ac:dyDescent="0.25">
      <c r="A2429" s="306" t="str">
        <f>IF(B2429=1,A2403,"")</f>
        <v/>
      </c>
      <c r="B2429" s="43" t="str">
        <f t="shared" si="169"/>
        <v/>
      </c>
      <c r="C2429" s="169">
        <f>CAD!$F$7</f>
        <v>0</v>
      </c>
      <c r="D2429" s="41">
        <v>0</v>
      </c>
      <c r="E2429" s="41">
        <v>0</v>
      </c>
      <c r="F2429" s="41">
        <v>0</v>
      </c>
      <c r="G2429" s="41">
        <v>0</v>
      </c>
      <c r="H2429" s="41">
        <v>0</v>
      </c>
      <c r="I2429" s="41">
        <v>0</v>
      </c>
      <c r="J2429" s="41">
        <v>0</v>
      </c>
      <c r="K2429" s="41">
        <v>0</v>
      </c>
      <c r="L2429" s="41">
        <v>0</v>
      </c>
      <c r="M2429" s="41">
        <v>0</v>
      </c>
      <c r="N2429" s="41">
        <v>0</v>
      </c>
      <c r="O2429" s="41">
        <v>0</v>
      </c>
      <c r="P2429" s="50">
        <f t="shared" si="170"/>
        <v>0</v>
      </c>
    </row>
    <row r="2430" spans="1:16" hidden="1" x14ac:dyDescent="0.25">
      <c r="A2430" s="306" t="str">
        <f>IF(B2430=1,A2403,"")</f>
        <v/>
      </c>
      <c r="B2430" s="43" t="str">
        <f t="shared" si="169"/>
        <v/>
      </c>
      <c r="C2430" s="169">
        <f>CAD!$F$8</f>
        <v>0</v>
      </c>
      <c r="D2430" s="41">
        <v>0</v>
      </c>
      <c r="E2430" s="41">
        <v>0</v>
      </c>
      <c r="F2430" s="41">
        <v>0</v>
      </c>
      <c r="G2430" s="41">
        <v>0</v>
      </c>
      <c r="H2430" s="41">
        <v>0</v>
      </c>
      <c r="I2430" s="41">
        <v>0</v>
      </c>
      <c r="J2430" s="41">
        <v>0</v>
      </c>
      <c r="K2430" s="41">
        <v>0</v>
      </c>
      <c r="L2430" s="41">
        <v>0</v>
      </c>
      <c r="M2430" s="41">
        <v>0</v>
      </c>
      <c r="N2430" s="41">
        <v>0</v>
      </c>
      <c r="O2430" s="41">
        <v>0</v>
      </c>
      <c r="P2430" s="50">
        <f t="shared" si="170"/>
        <v>0</v>
      </c>
    </row>
    <row r="2431" spans="1:16" hidden="1" x14ac:dyDescent="0.25">
      <c r="A2431" s="306" t="str">
        <f>IF(B2431=1,A2403,"")</f>
        <v/>
      </c>
      <c r="B2431" s="43" t="str">
        <f t="shared" si="169"/>
        <v/>
      </c>
      <c r="C2431" s="169">
        <f>CAD!$F$9</f>
        <v>0</v>
      </c>
      <c r="D2431" s="41">
        <v>0</v>
      </c>
      <c r="E2431" s="41">
        <v>0</v>
      </c>
      <c r="F2431" s="41">
        <v>0</v>
      </c>
      <c r="G2431" s="41">
        <v>0</v>
      </c>
      <c r="H2431" s="41">
        <v>0</v>
      </c>
      <c r="I2431" s="41">
        <v>0</v>
      </c>
      <c r="J2431" s="41">
        <v>0</v>
      </c>
      <c r="K2431" s="41">
        <v>0</v>
      </c>
      <c r="L2431" s="41">
        <v>0</v>
      </c>
      <c r="M2431" s="41">
        <v>0</v>
      </c>
      <c r="N2431" s="41">
        <v>0</v>
      </c>
      <c r="O2431" s="41">
        <v>0</v>
      </c>
      <c r="P2431" s="50">
        <f t="shared" si="170"/>
        <v>0</v>
      </c>
    </row>
    <row r="2432" spans="1:16" hidden="1" x14ac:dyDescent="0.25">
      <c r="A2432" s="306" t="str">
        <f>IF(B2432=1,A2403,"")</f>
        <v/>
      </c>
      <c r="B2432" s="43" t="str">
        <f t="shared" si="169"/>
        <v/>
      </c>
      <c r="C2432" s="169">
        <f>CAD!$F$10</f>
        <v>0</v>
      </c>
      <c r="D2432" s="41">
        <v>0</v>
      </c>
      <c r="E2432" s="41">
        <v>0</v>
      </c>
      <c r="F2432" s="41">
        <v>0</v>
      </c>
      <c r="G2432" s="41">
        <v>0</v>
      </c>
      <c r="H2432" s="41">
        <v>0</v>
      </c>
      <c r="I2432" s="41">
        <v>0</v>
      </c>
      <c r="J2432" s="41">
        <v>0</v>
      </c>
      <c r="K2432" s="41">
        <v>0</v>
      </c>
      <c r="L2432" s="41">
        <v>0</v>
      </c>
      <c r="M2432" s="41">
        <v>0</v>
      </c>
      <c r="N2432" s="41">
        <v>0</v>
      </c>
      <c r="O2432" s="41">
        <v>0</v>
      </c>
      <c r="P2432" s="50">
        <f t="shared" si="170"/>
        <v>0</v>
      </c>
    </row>
    <row r="2433" spans="1:16" hidden="1" x14ac:dyDescent="0.25">
      <c r="A2433" s="306" t="str">
        <f>IF(B2433=1,A2403,"")</f>
        <v/>
      </c>
      <c r="B2433" s="43" t="str">
        <f t="shared" si="169"/>
        <v/>
      </c>
      <c r="C2433" s="169">
        <f>CAD!$F$11</f>
        <v>0</v>
      </c>
      <c r="D2433" s="41">
        <v>0</v>
      </c>
      <c r="E2433" s="41">
        <v>0</v>
      </c>
      <c r="F2433" s="41">
        <v>0</v>
      </c>
      <c r="G2433" s="41">
        <v>0</v>
      </c>
      <c r="H2433" s="41">
        <v>0</v>
      </c>
      <c r="I2433" s="41">
        <v>0</v>
      </c>
      <c r="J2433" s="41">
        <v>0</v>
      </c>
      <c r="K2433" s="41">
        <v>0</v>
      </c>
      <c r="L2433" s="41">
        <v>0</v>
      </c>
      <c r="M2433" s="41">
        <v>0</v>
      </c>
      <c r="N2433" s="41">
        <v>0</v>
      </c>
      <c r="O2433" s="41">
        <v>0</v>
      </c>
      <c r="P2433" s="50">
        <f t="shared" si="170"/>
        <v>0</v>
      </c>
    </row>
    <row r="2434" spans="1:16" hidden="1" x14ac:dyDescent="0.25">
      <c r="A2434" s="306" t="str">
        <f>IF(B2434=1,A2403,"")</f>
        <v/>
      </c>
      <c r="B2434" s="43" t="str">
        <f t="shared" si="169"/>
        <v/>
      </c>
      <c r="C2434" s="169">
        <f>CAD!$F$12</f>
        <v>0</v>
      </c>
      <c r="D2434" s="41">
        <v>0</v>
      </c>
      <c r="E2434" s="41">
        <v>0</v>
      </c>
      <c r="F2434" s="41">
        <v>0</v>
      </c>
      <c r="G2434" s="41">
        <v>0</v>
      </c>
      <c r="H2434" s="41">
        <v>0</v>
      </c>
      <c r="I2434" s="41">
        <v>0</v>
      </c>
      <c r="J2434" s="41">
        <v>0</v>
      </c>
      <c r="K2434" s="41">
        <v>0</v>
      </c>
      <c r="L2434" s="41">
        <v>0</v>
      </c>
      <c r="M2434" s="41">
        <v>0</v>
      </c>
      <c r="N2434" s="41">
        <v>0</v>
      </c>
      <c r="O2434" s="41">
        <v>0</v>
      </c>
      <c r="P2434" s="50">
        <f t="shared" si="170"/>
        <v>0</v>
      </c>
    </row>
    <row r="2435" spans="1:16" hidden="1" x14ac:dyDescent="0.25">
      <c r="A2435" s="306" t="str">
        <f>IF(B2435=1,A2403,"")</f>
        <v/>
      </c>
      <c r="B2435" s="43" t="str">
        <f t="shared" si="169"/>
        <v/>
      </c>
      <c r="C2435" s="169">
        <f>CAD!$F$13</f>
        <v>0</v>
      </c>
      <c r="D2435" s="41">
        <v>0</v>
      </c>
      <c r="E2435" s="41">
        <v>0</v>
      </c>
      <c r="F2435" s="41">
        <v>0</v>
      </c>
      <c r="G2435" s="41">
        <v>0</v>
      </c>
      <c r="H2435" s="41">
        <v>0</v>
      </c>
      <c r="I2435" s="41">
        <v>0</v>
      </c>
      <c r="J2435" s="41">
        <v>0</v>
      </c>
      <c r="K2435" s="41">
        <v>0</v>
      </c>
      <c r="L2435" s="41">
        <v>0</v>
      </c>
      <c r="M2435" s="41">
        <v>0</v>
      </c>
      <c r="N2435" s="41">
        <v>0</v>
      </c>
      <c r="O2435" s="41">
        <v>0</v>
      </c>
      <c r="P2435" s="50">
        <f t="shared" si="170"/>
        <v>0</v>
      </c>
    </row>
    <row r="2436" spans="1:16" hidden="1" x14ac:dyDescent="0.25">
      <c r="A2436" s="306" t="str">
        <f>IF(B2436=1,A2403,"")</f>
        <v/>
      </c>
      <c r="B2436" s="43" t="str">
        <f t="shared" si="169"/>
        <v/>
      </c>
      <c r="C2436" s="169">
        <f>CAD!$F$14</f>
        <v>0</v>
      </c>
      <c r="D2436" s="41">
        <v>0</v>
      </c>
      <c r="E2436" s="41">
        <v>0</v>
      </c>
      <c r="F2436" s="41">
        <v>0</v>
      </c>
      <c r="G2436" s="41">
        <v>0</v>
      </c>
      <c r="H2436" s="41">
        <v>0</v>
      </c>
      <c r="I2436" s="41">
        <v>0</v>
      </c>
      <c r="J2436" s="41">
        <v>0</v>
      </c>
      <c r="K2436" s="41">
        <v>0</v>
      </c>
      <c r="L2436" s="41">
        <v>0</v>
      </c>
      <c r="M2436" s="41">
        <v>0</v>
      </c>
      <c r="N2436" s="41">
        <v>0</v>
      </c>
      <c r="O2436" s="41">
        <v>0</v>
      </c>
      <c r="P2436" s="50">
        <f t="shared" si="170"/>
        <v>0</v>
      </c>
    </row>
    <row r="2437" spans="1:16" hidden="1" x14ac:dyDescent="0.25">
      <c r="A2437" s="306" t="str">
        <f>IF(B2437=1,A2403,"")</f>
        <v/>
      </c>
      <c r="B2437" s="43" t="str">
        <f t="shared" si="169"/>
        <v/>
      </c>
      <c r="C2437" s="169">
        <f>CAD!$F$15</f>
        <v>0</v>
      </c>
      <c r="D2437" s="41">
        <v>0</v>
      </c>
      <c r="E2437" s="41">
        <v>0</v>
      </c>
      <c r="F2437" s="41">
        <v>0</v>
      </c>
      <c r="G2437" s="41">
        <v>0</v>
      </c>
      <c r="H2437" s="41">
        <v>0</v>
      </c>
      <c r="I2437" s="41">
        <v>0</v>
      </c>
      <c r="J2437" s="41">
        <v>0</v>
      </c>
      <c r="K2437" s="41">
        <v>0</v>
      </c>
      <c r="L2437" s="41">
        <v>0</v>
      </c>
      <c r="M2437" s="41">
        <v>0</v>
      </c>
      <c r="N2437" s="41">
        <v>0</v>
      </c>
      <c r="O2437" s="41">
        <v>0</v>
      </c>
      <c r="P2437" s="50">
        <f t="shared" si="170"/>
        <v>0</v>
      </c>
    </row>
    <row r="2438" spans="1:16" hidden="1" x14ac:dyDescent="0.25">
      <c r="A2438" s="306" t="str">
        <f>IF(B2438=1,A2403,"")</f>
        <v/>
      </c>
      <c r="B2438" s="43" t="str">
        <f t="shared" si="169"/>
        <v/>
      </c>
      <c r="C2438" s="169">
        <f>CAD!$F$16</f>
        <v>0</v>
      </c>
      <c r="D2438" s="41">
        <v>0</v>
      </c>
      <c r="E2438" s="41">
        <v>0</v>
      </c>
      <c r="F2438" s="41">
        <v>0</v>
      </c>
      <c r="G2438" s="41">
        <v>0</v>
      </c>
      <c r="H2438" s="41">
        <v>0</v>
      </c>
      <c r="I2438" s="41">
        <v>0</v>
      </c>
      <c r="J2438" s="41">
        <v>0</v>
      </c>
      <c r="K2438" s="41">
        <v>0</v>
      </c>
      <c r="L2438" s="41">
        <v>0</v>
      </c>
      <c r="M2438" s="41">
        <v>0</v>
      </c>
      <c r="N2438" s="41">
        <v>0</v>
      </c>
      <c r="O2438" s="41">
        <v>0</v>
      </c>
      <c r="P2438" s="50">
        <f t="shared" si="170"/>
        <v>0</v>
      </c>
    </row>
    <row r="2439" spans="1:16" hidden="1" x14ac:dyDescent="0.25">
      <c r="A2439" s="306" t="str">
        <f>IF(B2439=1,A2403,"")</f>
        <v/>
      </c>
      <c r="B2439" s="43" t="str">
        <f t="shared" si="169"/>
        <v/>
      </c>
      <c r="C2439" s="169">
        <f>CAD!$F$17</f>
        <v>0</v>
      </c>
      <c r="D2439" s="41">
        <v>0</v>
      </c>
      <c r="E2439" s="41">
        <v>0</v>
      </c>
      <c r="F2439" s="41">
        <v>0</v>
      </c>
      <c r="G2439" s="41">
        <v>0</v>
      </c>
      <c r="H2439" s="41">
        <v>0</v>
      </c>
      <c r="I2439" s="41">
        <v>0</v>
      </c>
      <c r="J2439" s="41">
        <v>0</v>
      </c>
      <c r="K2439" s="41">
        <v>0</v>
      </c>
      <c r="L2439" s="41">
        <v>0</v>
      </c>
      <c r="M2439" s="41">
        <v>0</v>
      </c>
      <c r="N2439" s="41">
        <v>0</v>
      </c>
      <c r="O2439" s="41">
        <v>0</v>
      </c>
      <c r="P2439" s="50">
        <f t="shared" si="170"/>
        <v>0</v>
      </c>
    </row>
    <row r="2440" spans="1:16" hidden="1" x14ac:dyDescent="0.25">
      <c r="A2440" s="306" t="str">
        <f>IF(B2440=1,A2403,"")</f>
        <v/>
      </c>
      <c r="B2440" s="43" t="str">
        <f t="shared" si="169"/>
        <v/>
      </c>
      <c r="C2440" s="169">
        <f>CAD!$F$18</f>
        <v>0</v>
      </c>
      <c r="D2440" s="41">
        <v>0</v>
      </c>
      <c r="E2440" s="41">
        <v>0</v>
      </c>
      <c r="F2440" s="41">
        <v>0</v>
      </c>
      <c r="G2440" s="41">
        <v>0</v>
      </c>
      <c r="H2440" s="41">
        <v>0</v>
      </c>
      <c r="I2440" s="41">
        <v>0</v>
      </c>
      <c r="J2440" s="41">
        <v>0</v>
      </c>
      <c r="K2440" s="41">
        <v>0</v>
      </c>
      <c r="L2440" s="41">
        <v>0</v>
      </c>
      <c r="M2440" s="41">
        <v>0</v>
      </c>
      <c r="N2440" s="41">
        <v>0</v>
      </c>
      <c r="O2440" s="41">
        <v>0</v>
      </c>
      <c r="P2440" s="50">
        <f t="shared" si="170"/>
        <v>0</v>
      </c>
    </row>
    <row r="2441" spans="1:16" hidden="1" x14ac:dyDescent="0.25">
      <c r="A2441" s="306" t="str">
        <f>IF(B2441=1,A2403,"")</f>
        <v/>
      </c>
      <c r="B2441" s="43" t="str">
        <f t="shared" si="169"/>
        <v/>
      </c>
      <c r="C2441" s="169">
        <f>CAD!$F$19</f>
        <v>0</v>
      </c>
      <c r="D2441" s="41">
        <v>0</v>
      </c>
      <c r="E2441" s="41">
        <v>0</v>
      </c>
      <c r="F2441" s="41">
        <v>0</v>
      </c>
      <c r="G2441" s="41">
        <v>0</v>
      </c>
      <c r="H2441" s="41">
        <v>0</v>
      </c>
      <c r="I2441" s="41">
        <v>0</v>
      </c>
      <c r="J2441" s="41">
        <v>0</v>
      </c>
      <c r="K2441" s="41">
        <v>0</v>
      </c>
      <c r="L2441" s="41">
        <v>0</v>
      </c>
      <c r="M2441" s="41">
        <v>0</v>
      </c>
      <c r="N2441" s="41">
        <v>0</v>
      </c>
      <c r="O2441" s="41">
        <v>0</v>
      </c>
      <c r="P2441" s="50">
        <f t="shared" si="170"/>
        <v>0</v>
      </c>
    </row>
    <row r="2442" spans="1:16" hidden="1" x14ac:dyDescent="0.25">
      <c r="A2442" s="306" t="str">
        <f>IF(B2442=1,A2403,"")</f>
        <v/>
      </c>
      <c r="B2442" s="43" t="str">
        <f t="shared" si="169"/>
        <v/>
      </c>
      <c r="C2442" s="169">
        <f>CAD!$F$20</f>
        <v>0</v>
      </c>
      <c r="D2442" s="41">
        <v>0</v>
      </c>
      <c r="E2442" s="41">
        <v>0</v>
      </c>
      <c r="F2442" s="41">
        <v>0</v>
      </c>
      <c r="G2442" s="41">
        <v>0</v>
      </c>
      <c r="H2442" s="41">
        <v>0</v>
      </c>
      <c r="I2442" s="41">
        <v>0</v>
      </c>
      <c r="J2442" s="41">
        <v>0</v>
      </c>
      <c r="K2442" s="41">
        <v>0</v>
      </c>
      <c r="L2442" s="41">
        <v>0</v>
      </c>
      <c r="M2442" s="41">
        <v>0</v>
      </c>
      <c r="N2442" s="41">
        <v>0</v>
      </c>
      <c r="O2442" s="41">
        <v>0</v>
      </c>
      <c r="P2442" s="50">
        <f t="shared" si="170"/>
        <v>0</v>
      </c>
    </row>
    <row r="2443" spans="1:16" hidden="1" x14ac:dyDescent="0.25">
      <c r="A2443" s="306" t="str">
        <f>IF(B2443=1,A2403,"")</f>
        <v/>
      </c>
      <c r="B2443" s="43" t="str">
        <f t="shared" si="169"/>
        <v/>
      </c>
      <c r="C2443" s="169">
        <f>CAD!$F$21</f>
        <v>0</v>
      </c>
      <c r="D2443" s="41">
        <v>0</v>
      </c>
      <c r="E2443" s="41">
        <v>0</v>
      </c>
      <c r="F2443" s="41">
        <v>0</v>
      </c>
      <c r="G2443" s="41">
        <v>0</v>
      </c>
      <c r="H2443" s="41">
        <v>0</v>
      </c>
      <c r="I2443" s="41">
        <v>0</v>
      </c>
      <c r="J2443" s="41">
        <v>0</v>
      </c>
      <c r="K2443" s="41">
        <v>0</v>
      </c>
      <c r="L2443" s="41">
        <v>0</v>
      </c>
      <c r="M2443" s="41">
        <v>0</v>
      </c>
      <c r="N2443" s="41">
        <v>0</v>
      </c>
      <c r="O2443" s="41">
        <v>0</v>
      </c>
      <c r="P2443" s="50">
        <f t="shared" si="170"/>
        <v>0</v>
      </c>
    </row>
    <row r="2444" spans="1:16" hidden="1" x14ac:dyDescent="0.25">
      <c r="A2444" s="306" t="str">
        <f>IF(B2444=1,A2403,"")</f>
        <v/>
      </c>
      <c r="B2444" s="43" t="str">
        <f t="shared" si="169"/>
        <v/>
      </c>
      <c r="C2444" s="169">
        <f>CAD!$F$22</f>
        <v>0</v>
      </c>
      <c r="D2444" s="41">
        <v>0</v>
      </c>
      <c r="E2444" s="41">
        <v>0</v>
      </c>
      <c r="F2444" s="41">
        <v>0</v>
      </c>
      <c r="G2444" s="41">
        <v>0</v>
      </c>
      <c r="H2444" s="41">
        <v>0</v>
      </c>
      <c r="I2444" s="41">
        <v>0</v>
      </c>
      <c r="J2444" s="41">
        <v>0</v>
      </c>
      <c r="K2444" s="41">
        <v>0</v>
      </c>
      <c r="L2444" s="41">
        <v>0</v>
      </c>
      <c r="M2444" s="41">
        <v>0</v>
      </c>
      <c r="N2444" s="41">
        <v>0</v>
      </c>
      <c r="O2444" s="41">
        <v>0</v>
      </c>
      <c r="P2444" s="50">
        <f t="shared" si="170"/>
        <v>0</v>
      </c>
    </row>
    <row r="2445" spans="1:16" hidden="1" x14ac:dyDescent="0.25">
      <c r="A2445" s="306" t="str">
        <f>IF(B2445=1,A2403,"")</f>
        <v/>
      </c>
      <c r="B2445" s="43" t="str">
        <f t="shared" si="169"/>
        <v/>
      </c>
      <c r="C2445" s="169">
        <f>CAD!$F$23</f>
        <v>0</v>
      </c>
      <c r="D2445" s="41">
        <v>0</v>
      </c>
      <c r="E2445" s="41">
        <v>0</v>
      </c>
      <c r="F2445" s="41">
        <v>0</v>
      </c>
      <c r="G2445" s="41">
        <v>0</v>
      </c>
      <c r="H2445" s="41">
        <v>0</v>
      </c>
      <c r="I2445" s="41">
        <v>0</v>
      </c>
      <c r="J2445" s="41">
        <v>0</v>
      </c>
      <c r="K2445" s="41">
        <v>0</v>
      </c>
      <c r="L2445" s="41">
        <v>0</v>
      </c>
      <c r="M2445" s="41">
        <v>0</v>
      </c>
      <c r="N2445" s="41">
        <v>0</v>
      </c>
      <c r="O2445" s="41">
        <v>0</v>
      </c>
      <c r="P2445" s="50">
        <f t="shared" si="170"/>
        <v>0</v>
      </c>
    </row>
    <row r="2446" spans="1:16" hidden="1" x14ac:dyDescent="0.25">
      <c r="A2446" s="306" t="str">
        <f>IF(B2446=1,A2403,"")</f>
        <v/>
      </c>
      <c r="B2446" s="43" t="str">
        <f t="shared" si="169"/>
        <v/>
      </c>
      <c r="C2446" s="169">
        <f>CAD!$F$24</f>
        <v>0</v>
      </c>
      <c r="D2446" s="41">
        <v>0</v>
      </c>
      <c r="E2446" s="41">
        <v>0</v>
      </c>
      <c r="F2446" s="41">
        <v>0</v>
      </c>
      <c r="G2446" s="41">
        <v>0</v>
      </c>
      <c r="H2446" s="41">
        <v>0</v>
      </c>
      <c r="I2446" s="41">
        <v>0</v>
      </c>
      <c r="J2446" s="41">
        <v>0</v>
      </c>
      <c r="K2446" s="41">
        <v>0</v>
      </c>
      <c r="L2446" s="41">
        <v>0</v>
      </c>
      <c r="M2446" s="41">
        <v>0</v>
      </c>
      <c r="N2446" s="41">
        <v>0</v>
      </c>
      <c r="O2446" s="41">
        <v>0</v>
      </c>
      <c r="P2446" s="50">
        <f t="shared" si="170"/>
        <v>0</v>
      </c>
    </row>
    <row r="2447" spans="1:16" hidden="1" x14ac:dyDescent="0.25">
      <c r="A2447" s="306" t="str">
        <f>IF(B2447=1,A2403,"")</f>
        <v/>
      </c>
      <c r="B2447" s="43" t="str">
        <f t="shared" si="169"/>
        <v/>
      </c>
      <c r="C2447" s="169">
        <f>CAD!$F$25</f>
        <v>0</v>
      </c>
      <c r="D2447" s="41">
        <v>0</v>
      </c>
      <c r="E2447" s="41">
        <v>0</v>
      </c>
      <c r="F2447" s="41">
        <v>0</v>
      </c>
      <c r="G2447" s="41">
        <v>0</v>
      </c>
      <c r="H2447" s="41">
        <v>0</v>
      </c>
      <c r="I2447" s="41">
        <v>0</v>
      </c>
      <c r="J2447" s="41">
        <v>0</v>
      </c>
      <c r="K2447" s="41">
        <v>0</v>
      </c>
      <c r="L2447" s="41">
        <v>0</v>
      </c>
      <c r="M2447" s="41">
        <v>0</v>
      </c>
      <c r="N2447" s="41">
        <v>0</v>
      </c>
      <c r="O2447" s="41">
        <v>0</v>
      </c>
      <c r="P2447" s="50">
        <f t="shared" si="170"/>
        <v>0</v>
      </c>
    </row>
    <row r="2448" spans="1:16" hidden="1" x14ac:dyDescent="0.25">
      <c r="A2448" s="306" t="str">
        <f>IF(B2448=1,A2403,"")</f>
        <v/>
      </c>
      <c r="B2448" s="43" t="str">
        <f t="shared" si="169"/>
        <v/>
      </c>
      <c r="C2448" s="169">
        <f>CAD!$F$26</f>
        <v>0</v>
      </c>
      <c r="D2448" s="41">
        <v>0</v>
      </c>
      <c r="E2448" s="41">
        <v>0</v>
      </c>
      <c r="F2448" s="41">
        <v>0</v>
      </c>
      <c r="G2448" s="41">
        <v>0</v>
      </c>
      <c r="H2448" s="41">
        <v>0</v>
      </c>
      <c r="I2448" s="41">
        <v>0</v>
      </c>
      <c r="J2448" s="41">
        <v>0</v>
      </c>
      <c r="K2448" s="41">
        <v>0</v>
      </c>
      <c r="L2448" s="41">
        <v>0</v>
      </c>
      <c r="M2448" s="41">
        <v>0</v>
      </c>
      <c r="N2448" s="41">
        <v>0</v>
      </c>
      <c r="O2448" s="41">
        <v>0</v>
      </c>
      <c r="P2448" s="50">
        <f t="shared" si="170"/>
        <v>0</v>
      </c>
    </row>
    <row r="2449" spans="1:20" hidden="1" x14ac:dyDescent="0.25">
      <c r="A2449" s="306" t="str">
        <f>IF(B2449=1,A2403,"")</f>
        <v/>
      </c>
      <c r="B2449" s="43" t="str">
        <f t="shared" si="169"/>
        <v/>
      </c>
      <c r="C2449" s="169">
        <f>CAD!$F$27</f>
        <v>0</v>
      </c>
      <c r="D2449" s="41">
        <v>0</v>
      </c>
      <c r="E2449" s="41">
        <v>0</v>
      </c>
      <c r="F2449" s="41">
        <v>0</v>
      </c>
      <c r="G2449" s="41">
        <v>0</v>
      </c>
      <c r="H2449" s="41">
        <v>0</v>
      </c>
      <c r="I2449" s="41">
        <v>0</v>
      </c>
      <c r="J2449" s="41">
        <v>0</v>
      </c>
      <c r="K2449" s="41">
        <v>0</v>
      </c>
      <c r="L2449" s="41">
        <v>0</v>
      </c>
      <c r="M2449" s="41">
        <v>0</v>
      </c>
      <c r="N2449" s="41">
        <v>0</v>
      </c>
      <c r="O2449" s="41">
        <v>0</v>
      </c>
      <c r="P2449" s="50">
        <f t="shared" si="170"/>
        <v>0</v>
      </c>
    </row>
    <row r="2450" spans="1:20" hidden="1" x14ac:dyDescent="0.25">
      <c r="A2450" s="306" t="str">
        <f>IF(B2450=1,A2403,"")</f>
        <v/>
      </c>
      <c r="B2450" s="43" t="str">
        <f t="shared" si="169"/>
        <v/>
      </c>
      <c r="C2450" s="169">
        <f>CAD!$F$28</f>
        <v>0</v>
      </c>
      <c r="D2450" s="41">
        <v>0</v>
      </c>
      <c r="E2450" s="41">
        <v>0</v>
      </c>
      <c r="F2450" s="41">
        <v>0</v>
      </c>
      <c r="G2450" s="41">
        <v>0</v>
      </c>
      <c r="H2450" s="41">
        <v>0</v>
      </c>
      <c r="I2450" s="41">
        <v>0</v>
      </c>
      <c r="J2450" s="41">
        <v>0</v>
      </c>
      <c r="K2450" s="41">
        <v>0</v>
      </c>
      <c r="L2450" s="41">
        <v>0</v>
      </c>
      <c r="M2450" s="41">
        <v>0</v>
      </c>
      <c r="N2450" s="41">
        <v>0</v>
      </c>
      <c r="O2450" s="41">
        <v>0</v>
      </c>
      <c r="P2450" s="50">
        <f t="shared" si="170"/>
        <v>0</v>
      </c>
    </row>
    <row r="2451" spans="1:20" hidden="1" x14ac:dyDescent="0.25">
      <c r="A2451" s="306" t="str">
        <f>IF(B2451=1,A2403,"")</f>
        <v/>
      </c>
      <c r="B2451" s="43" t="str">
        <f t="shared" si="169"/>
        <v/>
      </c>
      <c r="C2451" s="169">
        <f>CAD!$F$29</f>
        <v>0</v>
      </c>
      <c r="D2451" s="41">
        <v>0</v>
      </c>
      <c r="E2451" s="41">
        <v>0</v>
      </c>
      <c r="F2451" s="41">
        <v>0</v>
      </c>
      <c r="G2451" s="41">
        <v>0</v>
      </c>
      <c r="H2451" s="41">
        <v>0</v>
      </c>
      <c r="I2451" s="41">
        <v>0</v>
      </c>
      <c r="J2451" s="41">
        <v>0</v>
      </c>
      <c r="K2451" s="41">
        <v>0</v>
      </c>
      <c r="L2451" s="41">
        <v>0</v>
      </c>
      <c r="M2451" s="41">
        <v>0</v>
      </c>
      <c r="N2451" s="41">
        <v>0</v>
      </c>
      <c r="O2451" s="41">
        <v>0</v>
      </c>
      <c r="P2451" s="50">
        <f t="shared" si="170"/>
        <v>0</v>
      </c>
    </row>
    <row r="2452" spans="1:20" hidden="1" x14ac:dyDescent="0.25">
      <c r="A2452" s="306" t="str">
        <f>IF(B2452=1,A2403,"")</f>
        <v/>
      </c>
      <c r="B2452" s="43" t="str">
        <f t="shared" si="169"/>
        <v/>
      </c>
      <c r="C2452" s="169">
        <f>CAD!$F$30</f>
        <v>0</v>
      </c>
      <c r="D2452" s="41">
        <v>0</v>
      </c>
      <c r="E2452" s="41">
        <v>0</v>
      </c>
      <c r="F2452" s="41">
        <v>0</v>
      </c>
      <c r="G2452" s="41">
        <v>0</v>
      </c>
      <c r="H2452" s="41">
        <v>0</v>
      </c>
      <c r="I2452" s="41">
        <v>0</v>
      </c>
      <c r="J2452" s="41">
        <v>0</v>
      </c>
      <c r="K2452" s="41">
        <v>0</v>
      </c>
      <c r="L2452" s="41">
        <v>0</v>
      </c>
      <c r="M2452" s="41">
        <v>0</v>
      </c>
      <c r="N2452" s="41">
        <v>0</v>
      </c>
      <c r="O2452" s="41">
        <v>0</v>
      </c>
      <c r="P2452" s="50">
        <f t="shared" si="170"/>
        <v>0</v>
      </c>
    </row>
    <row r="2453" spans="1:20" hidden="1" x14ac:dyDescent="0.25">
      <c r="A2453" s="306" t="str">
        <f>IF(B2453=1,A2403,"")</f>
        <v/>
      </c>
      <c r="B2453" s="43" t="str">
        <f t="shared" si="169"/>
        <v/>
      </c>
      <c r="C2453" s="169">
        <f>CAD!$F$31</f>
        <v>0</v>
      </c>
      <c r="D2453" s="41">
        <v>0</v>
      </c>
      <c r="E2453" s="41">
        <v>0</v>
      </c>
      <c r="F2453" s="41">
        <v>0</v>
      </c>
      <c r="G2453" s="41">
        <v>0</v>
      </c>
      <c r="H2453" s="41">
        <v>0</v>
      </c>
      <c r="I2453" s="41">
        <v>0</v>
      </c>
      <c r="J2453" s="41">
        <v>0</v>
      </c>
      <c r="K2453" s="41">
        <v>0</v>
      </c>
      <c r="L2453" s="41">
        <v>0</v>
      </c>
      <c r="M2453" s="41">
        <v>0</v>
      </c>
      <c r="N2453" s="41">
        <v>0</v>
      </c>
      <c r="O2453" s="41">
        <v>0</v>
      </c>
      <c r="P2453" s="50">
        <f t="shared" si="170"/>
        <v>0</v>
      </c>
      <c r="T2453" s="9"/>
    </row>
    <row r="2454" spans="1:20" hidden="1" x14ac:dyDescent="0.25">
      <c r="A2454" s="306">
        <f>A2403</f>
        <v>2060</v>
      </c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84"/>
    </row>
    <row r="2455" spans="1:20" ht="15.75" hidden="1" thickBot="1" x14ac:dyDescent="0.3">
      <c r="A2455" s="306">
        <f>A2403</f>
        <v>2060</v>
      </c>
      <c r="C2455" s="170" t="s">
        <v>208</v>
      </c>
      <c r="D2455" s="171">
        <f>PREV_D!D2363</f>
        <v>0</v>
      </c>
      <c r="E2455" s="171">
        <f>PREV_D!E2363</f>
        <v>0</v>
      </c>
      <c r="F2455" s="171">
        <f>PREV_D!F2363</f>
        <v>0</v>
      </c>
      <c r="G2455" s="171">
        <f>PREV_D!G2363</f>
        <v>0</v>
      </c>
      <c r="H2455" s="171">
        <f>PREV_D!H2363</f>
        <v>0</v>
      </c>
      <c r="I2455" s="171">
        <f>PREV_D!I2363</f>
        <v>0</v>
      </c>
      <c r="J2455" s="171">
        <f>PREV_D!J2363</f>
        <v>0</v>
      </c>
      <c r="K2455" s="171">
        <f>PREV_D!K2363</f>
        <v>0</v>
      </c>
      <c r="L2455" s="171">
        <f>PREV_D!L2363</f>
        <v>0</v>
      </c>
      <c r="M2455" s="171">
        <f>PREV_D!M2363</f>
        <v>0</v>
      </c>
      <c r="N2455" s="171">
        <f>PREV_D!N2363</f>
        <v>0</v>
      </c>
      <c r="O2455" s="171">
        <f>PREV_D!O2363</f>
        <v>0</v>
      </c>
      <c r="P2455" s="172">
        <f>SUM(D2455:O2455)</f>
        <v>0</v>
      </c>
    </row>
    <row r="2456" spans="1:20" hidden="1" x14ac:dyDescent="0.25">
      <c r="A2456" s="306">
        <f>A2403</f>
        <v>2060</v>
      </c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84"/>
    </row>
    <row r="2457" spans="1:20" hidden="1" x14ac:dyDescent="0.25">
      <c r="A2457" s="306">
        <f>A2403</f>
        <v>2060</v>
      </c>
      <c r="C2457" s="173" t="s">
        <v>209</v>
      </c>
      <c r="D2457" s="174">
        <f>D2403-D2455</f>
        <v>0</v>
      </c>
      <c r="E2457" s="174">
        <f t="shared" ref="E2457:P2457" si="171">E2403-E2455</f>
        <v>0</v>
      </c>
      <c r="F2457" s="174">
        <f t="shared" si="171"/>
        <v>0</v>
      </c>
      <c r="G2457" s="174">
        <f t="shared" si="171"/>
        <v>0</v>
      </c>
      <c r="H2457" s="174">
        <f t="shared" si="171"/>
        <v>0</v>
      </c>
      <c r="I2457" s="174">
        <f t="shared" si="171"/>
        <v>0</v>
      </c>
      <c r="J2457" s="174">
        <f t="shared" si="171"/>
        <v>0</v>
      </c>
      <c r="K2457" s="174">
        <f t="shared" si="171"/>
        <v>0</v>
      </c>
      <c r="L2457" s="174">
        <f t="shared" si="171"/>
        <v>0</v>
      </c>
      <c r="M2457" s="174">
        <f t="shared" si="171"/>
        <v>0</v>
      </c>
      <c r="N2457" s="174">
        <f t="shared" si="171"/>
        <v>0</v>
      </c>
      <c r="O2457" s="174">
        <f t="shared" si="171"/>
        <v>0</v>
      </c>
      <c r="P2457" s="175">
        <f t="shared" si="171"/>
        <v>0</v>
      </c>
    </row>
    <row r="2458" spans="1:20" hidden="1" x14ac:dyDescent="0.25">
      <c r="A2458" s="306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20" hidden="1" x14ac:dyDescent="0.25">
      <c r="A2459" s="306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20" ht="15" hidden="1" customHeight="1" thickBot="1" x14ac:dyDescent="0.3">
      <c r="A2460" s="306">
        <f>A2403+1</f>
        <v>2061</v>
      </c>
      <c r="C2460" s="166" t="s">
        <v>207</v>
      </c>
      <c r="D2460" s="167">
        <f t="shared" ref="D2460:P2460" si="172">SUM(D2461:D2510)</f>
        <v>0</v>
      </c>
      <c r="E2460" s="167">
        <f t="shared" si="172"/>
        <v>0</v>
      </c>
      <c r="F2460" s="167">
        <f t="shared" si="172"/>
        <v>0</v>
      </c>
      <c r="G2460" s="167">
        <f t="shared" si="172"/>
        <v>0</v>
      </c>
      <c r="H2460" s="167">
        <f t="shared" si="172"/>
        <v>0</v>
      </c>
      <c r="I2460" s="167">
        <f t="shared" si="172"/>
        <v>0</v>
      </c>
      <c r="J2460" s="167">
        <f t="shared" si="172"/>
        <v>0</v>
      </c>
      <c r="K2460" s="167">
        <f t="shared" si="172"/>
        <v>0</v>
      </c>
      <c r="L2460" s="167">
        <f t="shared" si="172"/>
        <v>0</v>
      </c>
      <c r="M2460" s="167">
        <f t="shared" si="172"/>
        <v>0</v>
      </c>
      <c r="N2460" s="167">
        <f t="shared" si="172"/>
        <v>0</v>
      </c>
      <c r="O2460" s="167">
        <f t="shared" si="172"/>
        <v>0</v>
      </c>
      <c r="P2460" s="167">
        <f t="shared" si="172"/>
        <v>0</v>
      </c>
    </row>
    <row r="2461" spans="1:20" hidden="1" x14ac:dyDescent="0.25">
      <c r="A2461" s="306">
        <f>IF(B2461=1,A2460,"")</f>
        <v>2061</v>
      </c>
      <c r="B2461" s="43">
        <f>IF(C2461&lt;&gt;0,1,"")</f>
        <v>1</v>
      </c>
      <c r="C2461" s="168" t="str">
        <f>CAD!$D$7</f>
        <v>SALÁRIOS</v>
      </c>
      <c r="D2461" s="42">
        <v>0</v>
      </c>
      <c r="E2461" s="42">
        <v>0</v>
      </c>
      <c r="F2461" s="42">
        <v>0</v>
      </c>
      <c r="G2461" s="42">
        <v>0</v>
      </c>
      <c r="H2461" s="42">
        <v>0</v>
      </c>
      <c r="I2461" s="42">
        <v>0</v>
      </c>
      <c r="J2461" s="42">
        <v>0</v>
      </c>
      <c r="K2461" s="42">
        <v>0</v>
      </c>
      <c r="L2461" s="42">
        <v>0</v>
      </c>
      <c r="M2461" s="42">
        <v>0</v>
      </c>
      <c r="N2461" s="42">
        <v>0</v>
      </c>
      <c r="O2461" s="42">
        <v>0</v>
      </c>
      <c r="P2461" s="115">
        <f>SUM(D2461:O2461)</f>
        <v>0</v>
      </c>
    </row>
    <row r="2462" spans="1:20" hidden="1" x14ac:dyDescent="0.25">
      <c r="A2462" s="306">
        <f>IF(B2462=1,A2460,"")</f>
        <v>2061</v>
      </c>
      <c r="B2462" s="43">
        <f t="shared" ref="B2462:B2510" si="173">IF(C2462&lt;&gt;0,1,"")</f>
        <v>1</v>
      </c>
      <c r="C2462" s="168" t="str">
        <f>CAD!$D$8</f>
        <v>RELATÓRIOS</v>
      </c>
      <c r="D2462" s="42">
        <v>0</v>
      </c>
      <c r="E2462" s="42">
        <v>0</v>
      </c>
      <c r="F2462" s="42">
        <v>0</v>
      </c>
      <c r="G2462" s="42">
        <v>0</v>
      </c>
      <c r="H2462" s="42">
        <v>0</v>
      </c>
      <c r="I2462" s="42">
        <v>0</v>
      </c>
      <c r="J2462" s="42">
        <v>0</v>
      </c>
      <c r="K2462" s="42">
        <v>0</v>
      </c>
      <c r="L2462" s="42">
        <v>0</v>
      </c>
      <c r="M2462" s="42">
        <v>0</v>
      </c>
      <c r="N2462" s="42">
        <v>0</v>
      </c>
      <c r="O2462" s="42">
        <v>0</v>
      </c>
      <c r="P2462" s="50">
        <f t="shared" ref="P2462:P2510" si="174">SUM(D2462:O2462)</f>
        <v>0</v>
      </c>
    </row>
    <row r="2463" spans="1:20" hidden="1" x14ac:dyDescent="0.25">
      <c r="A2463" s="306">
        <f>IF(B2463=1,A2460,"")</f>
        <v>2061</v>
      </c>
      <c r="B2463" s="43">
        <f t="shared" si="173"/>
        <v>1</v>
      </c>
      <c r="C2463" s="169" t="str">
        <f>CAD!$D$9</f>
        <v>HORAS EXTRAS</v>
      </c>
      <c r="D2463" s="41">
        <v>0</v>
      </c>
      <c r="E2463" s="41">
        <v>0</v>
      </c>
      <c r="F2463" s="41">
        <v>0</v>
      </c>
      <c r="G2463" s="41">
        <v>0</v>
      </c>
      <c r="H2463" s="41">
        <v>0</v>
      </c>
      <c r="I2463" s="41">
        <v>0</v>
      </c>
      <c r="J2463" s="41">
        <v>0</v>
      </c>
      <c r="K2463" s="41">
        <v>0</v>
      </c>
      <c r="L2463" s="41">
        <v>0</v>
      </c>
      <c r="M2463" s="41">
        <v>0</v>
      </c>
      <c r="N2463" s="41">
        <v>0</v>
      </c>
      <c r="O2463" s="41">
        <v>0</v>
      </c>
      <c r="P2463" s="50">
        <f t="shared" si="174"/>
        <v>0</v>
      </c>
    </row>
    <row r="2464" spans="1:20" hidden="1" x14ac:dyDescent="0.25">
      <c r="A2464" s="306">
        <f>IF(B2464=1,A2460,"")</f>
        <v>2061</v>
      </c>
      <c r="B2464" s="43">
        <f t="shared" si="173"/>
        <v>1</v>
      </c>
      <c r="C2464" s="169" t="str">
        <f>CAD!$D$10</f>
        <v>OUTROS</v>
      </c>
      <c r="D2464" s="41">
        <v>0</v>
      </c>
      <c r="E2464" s="41">
        <v>0</v>
      </c>
      <c r="F2464" s="41">
        <v>0</v>
      </c>
      <c r="G2464" s="41">
        <v>0</v>
      </c>
      <c r="H2464" s="41">
        <v>0</v>
      </c>
      <c r="I2464" s="41">
        <v>0</v>
      </c>
      <c r="J2464" s="41">
        <v>0</v>
      </c>
      <c r="K2464" s="41">
        <v>0</v>
      </c>
      <c r="L2464" s="41">
        <v>0</v>
      </c>
      <c r="M2464" s="41">
        <v>0</v>
      </c>
      <c r="N2464" s="41">
        <v>0</v>
      </c>
      <c r="O2464" s="41">
        <v>0</v>
      </c>
      <c r="P2464" s="50">
        <f t="shared" si="174"/>
        <v>0</v>
      </c>
    </row>
    <row r="2465" spans="1:16" hidden="1" x14ac:dyDescent="0.25">
      <c r="A2465" s="306">
        <f>IF(B2465=1,A2460,"")</f>
        <v>2061</v>
      </c>
      <c r="B2465" s="43">
        <f t="shared" si="173"/>
        <v>1</v>
      </c>
      <c r="C2465" s="169" t="str">
        <f>CAD!$D$11</f>
        <v>ALUGUÉIS</v>
      </c>
      <c r="D2465" s="41">
        <v>0</v>
      </c>
      <c r="E2465" s="41">
        <v>0</v>
      </c>
      <c r="F2465" s="41">
        <v>0</v>
      </c>
      <c r="G2465" s="41">
        <v>0</v>
      </c>
      <c r="H2465" s="41">
        <v>0</v>
      </c>
      <c r="I2465" s="41">
        <v>0</v>
      </c>
      <c r="J2465" s="41">
        <v>0</v>
      </c>
      <c r="K2465" s="41">
        <v>0</v>
      </c>
      <c r="L2465" s="41">
        <v>0</v>
      </c>
      <c r="M2465" s="41">
        <v>0</v>
      </c>
      <c r="N2465" s="41">
        <v>0</v>
      </c>
      <c r="O2465" s="41">
        <v>0</v>
      </c>
      <c r="P2465" s="50">
        <f t="shared" si="174"/>
        <v>0</v>
      </c>
    </row>
    <row r="2466" spans="1:16" hidden="1" x14ac:dyDescent="0.25">
      <c r="A2466" s="306">
        <f>IF(B2466=1,A2460,"")</f>
        <v>2061</v>
      </c>
      <c r="B2466" s="43">
        <f t="shared" si="173"/>
        <v>1</v>
      </c>
      <c r="C2466" s="169" t="str">
        <f>CAD!$D$12</f>
        <v>VENDA DE IMÓVEIS</v>
      </c>
      <c r="D2466" s="41">
        <v>0</v>
      </c>
      <c r="E2466" s="41">
        <v>0</v>
      </c>
      <c r="F2466" s="41">
        <v>0</v>
      </c>
      <c r="G2466" s="41">
        <v>0</v>
      </c>
      <c r="H2466" s="41">
        <v>0</v>
      </c>
      <c r="I2466" s="41">
        <v>0</v>
      </c>
      <c r="J2466" s="41">
        <v>0</v>
      </c>
      <c r="K2466" s="41">
        <v>0</v>
      </c>
      <c r="L2466" s="41">
        <v>0</v>
      </c>
      <c r="M2466" s="41">
        <v>0</v>
      </c>
      <c r="N2466" s="41">
        <v>0</v>
      </c>
      <c r="O2466" s="41">
        <v>0</v>
      </c>
      <c r="P2466" s="50">
        <f t="shared" si="174"/>
        <v>0</v>
      </c>
    </row>
    <row r="2467" spans="1:16" hidden="1" x14ac:dyDescent="0.25">
      <c r="A2467" s="306">
        <f>IF(B2467=1,A2460,"")</f>
        <v>2061</v>
      </c>
      <c r="B2467" s="43">
        <f t="shared" si="173"/>
        <v>1</v>
      </c>
      <c r="C2467" s="169" t="str">
        <f>CAD!$D$13</f>
        <v>13º SALÁRIO</v>
      </c>
      <c r="D2467" s="41">
        <v>0</v>
      </c>
      <c r="E2467" s="41">
        <v>0</v>
      </c>
      <c r="F2467" s="41">
        <v>0</v>
      </c>
      <c r="G2467" s="41">
        <v>0</v>
      </c>
      <c r="H2467" s="41">
        <v>0</v>
      </c>
      <c r="I2467" s="41">
        <v>0</v>
      </c>
      <c r="J2467" s="41">
        <v>0</v>
      </c>
      <c r="K2467" s="41">
        <v>0</v>
      </c>
      <c r="L2467" s="41">
        <v>0</v>
      </c>
      <c r="M2467" s="41">
        <v>0</v>
      </c>
      <c r="N2467" s="41">
        <v>0</v>
      </c>
      <c r="O2467" s="41">
        <v>0</v>
      </c>
      <c r="P2467" s="50">
        <f t="shared" si="174"/>
        <v>0</v>
      </c>
    </row>
    <row r="2468" spans="1:16" hidden="1" x14ac:dyDescent="0.25">
      <c r="A2468" s="306">
        <f>IF(B2468=1,A2460,"")</f>
        <v>2061</v>
      </c>
      <c r="B2468" s="43">
        <f t="shared" si="173"/>
        <v>1</v>
      </c>
      <c r="C2468" s="169" t="str">
        <f>CAD!$D$14</f>
        <v>FÉRIAS</v>
      </c>
      <c r="D2468" s="41">
        <v>0</v>
      </c>
      <c r="E2468" s="41">
        <v>0</v>
      </c>
      <c r="F2468" s="41">
        <v>0</v>
      </c>
      <c r="G2468" s="41">
        <v>0</v>
      </c>
      <c r="H2468" s="41">
        <v>0</v>
      </c>
      <c r="I2468" s="41">
        <v>0</v>
      </c>
      <c r="J2468" s="41">
        <v>0</v>
      </c>
      <c r="K2468" s="41">
        <v>0</v>
      </c>
      <c r="L2468" s="41">
        <v>0</v>
      </c>
      <c r="M2468" s="41">
        <v>0</v>
      </c>
      <c r="N2468" s="41">
        <v>0</v>
      </c>
      <c r="O2468" s="41">
        <v>0</v>
      </c>
      <c r="P2468" s="50">
        <f t="shared" si="174"/>
        <v>0</v>
      </c>
    </row>
    <row r="2469" spans="1:16" hidden="1" x14ac:dyDescent="0.25">
      <c r="A2469" s="306">
        <f>IF(B2469=1,A2460,"")</f>
        <v>2061</v>
      </c>
      <c r="B2469" s="43">
        <f t="shared" si="173"/>
        <v>1</v>
      </c>
      <c r="C2469" s="169" t="str">
        <f>CAD!$D$15</f>
        <v>RENDIMENTOS</v>
      </c>
      <c r="D2469" s="41">
        <v>0</v>
      </c>
      <c r="E2469" s="41">
        <v>0</v>
      </c>
      <c r="F2469" s="41">
        <v>0</v>
      </c>
      <c r="G2469" s="41">
        <v>0</v>
      </c>
      <c r="H2469" s="41">
        <v>0</v>
      </c>
      <c r="I2469" s="41">
        <v>0</v>
      </c>
      <c r="J2469" s="41">
        <v>0</v>
      </c>
      <c r="K2469" s="41">
        <v>0</v>
      </c>
      <c r="L2469" s="41">
        <v>0</v>
      </c>
      <c r="M2469" s="41">
        <v>0</v>
      </c>
      <c r="N2469" s="41">
        <v>0</v>
      </c>
      <c r="O2469" s="41">
        <v>0</v>
      </c>
      <c r="P2469" s="50">
        <f t="shared" si="174"/>
        <v>0</v>
      </c>
    </row>
    <row r="2470" spans="1:16" hidden="1" x14ac:dyDescent="0.25">
      <c r="A2470" s="306" t="str">
        <f>IF(B2470=1,A2460,"")</f>
        <v/>
      </c>
      <c r="B2470" s="43" t="str">
        <f t="shared" si="173"/>
        <v/>
      </c>
      <c r="C2470" s="169">
        <f>CAD!$D$16</f>
        <v>0</v>
      </c>
      <c r="D2470" s="41">
        <v>0</v>
      </c>
      <c r="E2470" s="41">
        <v>0</v>
      </c>
      <c r="F2470" s="41">
        <v>0</v>
      </c>
      <c r="G2470" s="41">
        <v>0</v>
      </c>
      <c r="H2470" s="41">
        <v>0</v>
      </c>
      <c r="I2470" s="41">
        <v>0</v>
      </c>
      <c r="J2470" s="41">
        <v>0</v>
      </c>
      <c r="K2470" s="41">
        <v>0</v>
      </c>
      <c r="L2470" s="41">
        <v>0</v>
      </c>
      <c r="M2470" s="41">
        <v>0</v>
      </c>
      <c r="N2470" s="41">
        <v>0</v>
      </c>
      <c r="O2470" s="41">
        <v>0</v>
      </c>
      <c r="P2470" s="50">
        <f t="shared" si="174"/>
        <v>0</v>
      </c>
    </row>
    <row r="2471" spans="1:16" hidden="1" x14ac:dyDescent="0.25">
      <c r="A2471" s="306" t="str">
        <f>IF(B2471=1,A2460,"")</f>
        <v/>
      </c>
      <c r="B2471" s="43" t="str">
        <f t="shared" si="173"/>
        <v/>
      </c>
      <c r="C2471" s="169">
        <f>CAD!$D$17</f>
        <v>0</v>
      </c>
      <c r="D2471" s="41">
        <v>0</v>
      </c>
      <c r="E2471" s="41">
        <v>0</v>
      </c>
      <c r="F2471" s="41">
        <v>0</v>
      </c>
      <c r="G2471" s="41">
        <v>0</v>
      </c>
      <c r="H2471" s="41">
        <v>0</v>
      </c>
      <c r="I2471" s="41">
        <v>0</v>
      </c>
      <c r="J2471" s="41">
        <v>0</v>
      </c>
      <c r="K2471" s="41">
        <v>0</v>
      </c>
      <c r="L2471" s="41">
        <v>0</v>
      </c>
      <c r="M2471" s="41">
        <v>0</v>
      </c>
      <c r="N2471" s="41">
        <v>0</v>
      </c>
      <c r="O2471" s="41">
        <v>0</v>
      </c>
      <c r="P2471" s="50">
        <f t="shared" si="174"/>
        <v>0</v>
      </c>
    </row>
    <row r="2472" spans="1:16" hidden="1" x14ac:dyDescent="0.25">
      <c r="A2472" s="306" t="str">
        <f>IF(B2472=1,A2460,"")</f>
        <v/>
      </c>
      <c r="B2472" s="43" t="str">
        <f t="shared" si="173"/>
        <v/>
      </c>
      <c r="C2472" s="169">
        <f>CAD!$D$18</f>
        <v>0</v>
      </c>
      <c r="D2472" s="41">
        <v>0</v>
      </c>
      <c r="E2472" s="41">
        <v>0</v>
      </c>
      <c r="F2472" s="41">
        <v>0</v>
      </c>
      <c r="G2472" s="41">
        <v>0</v>
      </c>
      <c r="H2472" s="41">
        <v>0</v>
      </c>
      <c r="I2472" s="41">
        <v>0</v>
      </c>
      <c r="J2472" s="41">
        <v>0</v>
      </c>
      <c r="K2472" s="41">
        <v>0</v>
      </c>
      <c r="L2472" s="41">
        <v>0</v>
      </c>
      <c r="M2472" s="41">
        <v>0</v>
      </c>
      <c r="N2472" s="41">
        <v>0</v>
      </c>
      <c r="O2472" s="41">
        <v>0</v>
      </c>
      <c r="P2472" s="50">
        <f t="shared" si="174"/>
        <v>0</v>
      </c>
    </row>
    <row r="2473" spans="1:16" hidden="1" x14ac:dyDescent="0.25">
      <c r="A2473" s="306" t="str">
        <f>IF(B2473=1,A2460,"")</f>
        <v/>
      </c>
      <c r="B2473" s="43" t="str">
        <f t="shared" si="173"/>
        <v/>
      </c>
      <c r="C2473" s="169">
        <f>CAD!$D$19</f>
        <v>0</v>
      </c>
      <c r="D2473" s="41">
        <v>0</v>
      </c>
      <c r="E2473" s="41">
        <v>0</v>
      </c>
      <c r="F2473" s="41">
        <v>0</v>
      </c>
      <c r="G2473" s="41">
        <v>0</v>
      </c>
      <c r="H2473" s="41">
        <v>0</v>
      </c>
      <c r="I2473" s="41">
        <v>0</v>
      </c>
      <c r="J2473" s="41">
        <v>0</v>
      </c>
      <c r="K2473" s="41">
        <v>0</v>
      </c>
      <c r="L2473" s="41">
        <v>0</v>
      </c>
      <c r="M2473" s="41">
        <v>0</v>
      </c>
      <c r="N2473" s="41">
        <v>0</v>
      </c>
      <c r="O2473" s="41">
        <v>0</v>
      </c>
      <c r="P2473" s="50">
        <f t="shared" si="174"/>
        <v>0</v>
      </c>
    </row>
    <row r="2474" spans="1:16" hidden="1" x14ac:dyDescent="0.25">
      <c r="A2474" s="306" t="str">
        <f>IF(B2474=1,A2460,"")</f>
        <v/>
      </c>
      <c r="B2474" s="43" t="str">
        <f t="shared" si="173"/>
        <v/>
      </c>
      <c r="C2474" s="169">
        <f>CAD!$D$20</f>
        <v>0</v>
      </c>
      <c r="D2474" s="41">
        <v>0</v>
      </c>
      <c r="E2474" s="41">
        <v>0</v>
      </c>
      <c r="F2474" s="41">
        <v>0</v>
      </c>
      <c r="G2474" s="41">
        <v>0</v>
      </c>
      <c r="H2474" s="41">
        <v>0</v>
      </c>
      <c r="I2474" s="41">
        <v>0</v>
      </c>
      <c r="J2474" s="41">
        <v>0</v>
      </c>
      <c r="K2474" s="41">
        <v>0</v>
      </c>
      <c r="L2474" s="41">
        <v>0</v>
      </c>
      <c r="M2474" s="41">
        <v>0</v>
      </c>
      <c r="N2474" s="41">
        <v>0</v>
      </c>
      <c r="O2474" s="41">
        <v>0</v>
      </c>
      <c r="P2474" s="50">
        <f t="shared" si="174"/>
        <v>0</v>
      </c>
    </row>
    <row r="2475" spans="1:16" hidden="1" x14ac:dyDescent="0.25">
      <c r="A2475" s="306" t="str">
        <f>IF(B2475=1,A2460,"")</f>
        <v/>
      </c>
      <c r="B2475" s="43" t="str">
        <f t="shared" si="173"/>
        <v/>
      </c>
      <c r="C2475" s="169">
        <f>CAD!$D$21</f>
        <v>0</v>
      </c>
      <c r="D2475" s="41">
        <v>0</v>
      </c>
      <c r="E2475" s="41">
        <v>0</v>
      </c>
      <c r="F2475" s="41">
        <v>0</v>
      </c>
      <c r="G2475" s="41">
        <v>0</v>
      </c>
      <c r="H2475" s="41">
        <v>0</v>
      </c>
      <c r="I2475" s="41">
        <v>0</v>
      </c>
      <c r="J2475" s="41">
        <v>0</v>
      </c>
      <c r="K2475" s="41">
        <v>0</v>
      </c>
      <c r="L2475" s="41">
        <v>0</v>
      </c>
      <c r="M2475" s="41">
        <v>0</v>
      </c>
      <c r="N2475" s="41">
        <v>0</v>
      </c>
      <c r="O2475" s="41">
        <v>0</v>
      </c>
      <c r="P2475" s="50">
        <f t="shared" si="174"/>
        <v>0</v>
      </c>
    </row>
    <row r="2476" spans="1:16" hidden="1" x14ac:dyDescent="0.25">
      <c r="A2476" s="306" t="str">
        <f>IF(B2476=1,A2460,"")</f>
        <v/>
      </c>
      <c r="B2476" s="43" t="str">
        <f t="shared" si="173"/>
        <v/>
      </c>
      <c r="C2476" s="169">
        <f>CAD!$D$22</f>
        <v>0</v>
      </c>
      <c r="D2476" s="41">
        <v>0</v>
      </c>
      <c r="E2476" s="41">
        <v>0</v>
      </c>
      <c r="F2476" s="41">
        <v>0</v>
      </c>
      <c r="G2476" s="41">
        <v>0</v>
      </c>
      <c r="H2476" s="41">
        <v>0</v>
      </c>
      <c r="I2476" s="41">
        <v>0</v>
      </c>
      <c r="J2476" s="41">
        <v>0</v>
      </c>
      <c r="K2476" s="41">
        <v>0</v>
      </c>
      <c r="L2476" s="41">
        <v>0</v>
      </c>
      <c r="M2476" s="41">
        <v>0</v>
      </c>
      <c r="N2476" s="41">
        <v>0</v>
      </c>
      <c r="O2476" s="41">
        <v>0</v>
      </c>
      <c r="P2476" s="50">
        <f t="shared" si="174"/>
        <v>0</v>
      </c>
    </row>
    <row r="2477" spans="1:16" hidden="1" x14ac:dyDescent="0.25">
      <c r="A2477" s="306" t="str">
        <f>IF(B2477=1,A2460,"")</f>
        <v/>
      </c>
      <c r="B2477" s="43" t="str">
        <f t="shared" si="173"/>
        <v/>
      </c>
      <c r="C2477" s="169">
        <f>CAD!$D$23</f>
        <v>0</v>
      </c>
      <c r="D2477" s="41">
        <v>0</v>
      </c>
      <c r="E2477" s="41">
        <v>0</v>
      </c>
      <c r="F2477" s="41">
        <v>0</v>
      </c>
      <c r="G2477" s="41">
        <v>0</v>
      </c>
      <c r="H2477" s="41">
        <v>0</v>
      </c>
      <c r="I2477" s="41">
        <v>0</v>
      </c>
      <c r="J2477" s="41">
        <v>0</v>
      </c>
      <c r="K2477" s="41">
        <v>0</v>
      </c>
      <c r="L2477" s="41">
        <v>0</v>
      </c>
      <c r="M2477" s="41">
        <v>0</v>
      </c>
      <c r="N2477" s="41">
        <v>0</v>
      </c>
      <c r="O2477" s="41">
        <v>0</v>
      </c>
      <c r="P2477" s="50">
        <f t="shared" si="174"/>
        <v>0</v>
      </c>
    </row>
    <row r="2478" spans="1:16" hidden="1" x14ac:dyDescent="0.25">
      <c r="A2478" s="306" t="str">
        <f>IF(B2478=1,A2460,"")</f>
        <v/>
      </c>
      <c r="B2478" s="43" t="str">
        <f t="shared" si="173"/>
        <v/>
      </c>
      <c r="C2478" s="169">
        <f>CAD!$D$24</f>
        <v>0</v>
      </c>
      <c r="D2478" s="41">
        <v>0</v>
      </c>
      <c r="E2478" s="41">
        <v>0</v>
      </c>
      <c r="F2478" s="41">
        <v>0</v>
      </c>
      <c r="G2478" s="41">
        <v>0</v>
      </c>
      <c r="H2478" s="41">
        <v>0</v>
      </c>
      <c r="I2478" s="41">
        <v>0</v>
      </c>
      <c r="J2478" s="41">
        <v>0</v>
      </c>
      <c r="K2478" s="41">
        <v>0</v>
      </c>
      <c r="L2478" s="41">
        <v>0</v>
      </c>
      <c r="M2478" s="41">
        <v>0</v>
      </c>
      <c r="N2478" s="41">
        <v>0</v>
      </c>
      <c r="O2478" s="41">
        <v>0</v>
      </c>
      <c r="P2478" s="50">
        <f t="shared" si="174"/>
        <v>0</v>
      </c>
    </row>
    <row r="2479" spans="1:16" hidden="1" x14ac:dyDescent="0.25">
      <c r="A2479" s="306" t="str">
        <f>IF(B2479=1,A2460,"")</f>
        <v/>
      </c>
      <c r="B2479" s="43" t="str">
        <f t="shared" si="173"/>
        <v/>
      </c>
      <c r="C2479" s="169">
        <f>CAD!$D$25</f>
        <v>0</v>
      </c>
      <c r="D2479" s="41">
        <v>0</v>
      </c>
      <c r="E2479" s="41">
        <v>0</v>
      </c>
      <c r="F2479" s="41">
        <v>0</v>
      </c>
      <c r="G2479" s="41">
        <v>0</v>
      </c>
      <c r="H2479" s="41">
        <v>0</v>
      </c>
      <c r="I2479" s="41">
        <v>0</v>
      </c>
      <c r="J2479" s="41">
        <v>0</v>
      </c>
      <c r="K2479" s="41">
        <v>0</v>
      </c>
      <c r="L2479" s="41">
        <v>0</v>
      </c>
      <c r="M2479" s="41">
        <v>0</v>
      </c>
      <c r="N2479" s="41">
        <v>0</v>
      </c>
      <c r="O2479" s="41">
        <v>0</v>
      </c>
      <c r="P2479" s="50">
        <f t="shared" si="174"/>
        <v>0</v>
      </c>
    </row>
    <row r="2480" spans="1:16" hidden="1" x14ac:dyDescent="0.25">
      <c r="A2480" s="306" t="str">
        <f>IF(B2480=1,A2460,"")</f>
        <v/>
      </c>
      <c r="B2480" s="43" t="str">
        <f t="shared" si="173"/>
        <v/>
      </c>
      <c r="C2480" s="169">
        <f>CAD!$D$26</f>
        <v>0</v>
      </c>
      <c r="D2480" s="41">
        <v>0</v>
      </c>
      <c r="E2480" s="41">
        <v>0</v>
      </c>
      <c r="F2480" s="41">
        <v>0</v>
      </c>
      <c r="G2480" s="41">
        <v>0</v>
      </c>
      <c r="H2480" s="41">
        <v>0</v>
      </c>
      <c r="I2480" s="41">
        <v>0</v>
      </c>
      <c r="J2480" s="41">
        <v>0</v>
      </c>
      <c r="K2480" s="41">
        <v>0</v>
      </c>
      <c r="L2480" s="41">
        <v>0</v>
      </c>
      <c r="M2480" s="41">
        <v>0</v>
      </c>
      <c r="N2480" s="41">
        <v>0</v>
      </c>
      <c r="O2480" s="41">
        <v>0</v>
      </c>
      <c r="P2480" s="50">
        <f t="shared" si="174"/>
        <v>0</v>
      </c>
    </row>
    <row r="2481" spans="1:16" hidden="1" x14ac:dyDescent="0.25">
      <c r="A2481" s="306" t="str">
        <f>IF(B2481=1,A2460,"")</f>
        <v/>
      </c>
      <c r="B2481" s="43" t="str">
        <f t="shared" si="173"/>
        <v/>
      </c>
      <c r="C2481" s="169">
        <f>CAD!$D$27</f>
        <v>0</v>
      </c>
      <c r="D2481" s="41">
        <v>0</v>
      </c>
      <c r="E2481" s="41">
        <v>0</v>
      </c>
      <c r="F2481" s="41">
        <v>0</v>
      </c>
      <c r="G2481" s="41">
        <v>0</v>
      </c>
      <c r="H2481" s="41">
        <v>0</v>
      </c>
      <c r="I2481" s="41">
        <v>0</v>
      </c>
      <c r="J2481" s="41">
        <v>0</v>
      </c>
      <c r="K2481" s="41">
        <v>0</v>
      </c>
      <c r="L2481" s="41">
        <v>0</v>
      </c>
      <c r="M2481" s="41">
        <v>0</v>
      </c>
      <c r="N2481" s="41">
        <v>0</v>
      </c>
      <c r="O2481" s="41">
        <v>0</v>
      </c>
      <c r="P2481" s="50">
        <f t="shared" si="174"/>
        <v>0</v>
      </c>
    </row>
    <row r="2482" spans="1:16" hidden="1" x14ac:dyDescent="0.25">
      <c r="A2482" s="306" t="str">
        <f>IF(B2482=1,A2460,"")</f>
        <v/>
      </c>
      <c r="B2482" s="43" t="str">
        <f t="shared" si="173"/>
        <v/>
      </c>
      <c r="C2482" s="169">
        <f>CAD!$D$28</f>
        <v>0</v>
      </c>
      <c r="D2482" s="41">
        <v>0</v>
      </c>
      <c r="E2482" s="41">
        <v>0</v>
      </c>
      <c r="F2482" s="41">
        <v>0</v>
      </c>
      <c r="G2482" s="41">
        <v>0</v>
      </c>
      <c r="H2482" s="41">
        <v>0</v>
      </c>
      <c r="I2482" s="41">
        <v>0</v>
      </c>
      <c r="J2482" s="41">
        <v>0</v>
      </c>
      <c r="K2482" s="41">
        <v>0</v>
      </c>
      <c r="L2482" s="41">
        <v>0</v>
      </c>
      <c r="M2482" s="41">
        <v>0</v>
      </c>
      <c r="N2482" s="41">
        <v>0</v>
      </c>
      <c r="O2482" s="41">
        <v>0</v>
      </c>
      <c r="P2482" s="50">
        <f t="shared" si="174"/>
        <v>0</v>
      </c>
    </row>
    <row r="2483" spans="1:16" hidden="1" x14ac:dyDescent="0.25">
      <c r="A2483" s="306" t="str">
        <f>IF(B2483=1,A2460,"")</f>
        <v/>
      </c>
      <c r="B2483" s="43" t="str">
        <f t="shared" si="173"/>
        <v/>
      </c>
      <c r="C2483" s="169">
        <f>CAD!$D$29</f>
        <v>0</v>
      </c>
      <c r="D2483" s="41">
        <v>0</v>
      </c>
      <c r="E2483" s="41">
        <v>0</v>
      </c>
      <c r="F2483" s="41">
        <v>0</v>
      </c>
      <c r="G2483" s="41">
        <v>0</v>
      </c>
      <c r="H2483" s="41">
        <v>0</v>
      </c>
      <c r="I2483" s="41">
        <v>0</v>
      </c>
      <c r="J2483" s="41">
        <v>0</v>
      </c>
      <c r="K2483" s="41">
        <v>0</v>
      </c>
      <c r="L2483" s="41">
        <v>0</v>
      </c>
      <c r="M2483" s="41">
        <v>0</v>
      </c>
      <c r="N2483" s="41">
        <v>0</v>
      </c>
      <c r="O2483" s="41">
        <v>0</v>
      </c>
      <c r="P2483" s="50">
        <f t="shared" si="174"/>
        <v>0</v>
      </c>
    </row>
    <row r="2484" spans="1:16" hidden="1" x14ac:dyDescent="0.25">
      <c r="A2484" s="306" t="str">
        <f>IF(B2484=1,A2460,"")</f>
        <v/>
      </c>
      <c r="B2484" s="43" t="str">
        <f t="shared" si="173"/>
        <v/>
      </c>
      <c r="C2484" s="169">
        <f>CAD!$D$30</f>
        <v>0</v>
      </c>
      <c r="D2484" s="41">
        <v>0</v>
      </c>
      <c r="E2484" s="41">
        <v>0</v>
      </c>
      <c r="F2484" s="41">
        <v>0</v>
      </c>
      <c r="G2484" s="41">
        <v>0</v>
      </c>
      <c r="H2484" s="41">
        <v>0</v>
      </c>
      <c r="I2484" s="41">
        <v>0</v>
      </c>
      <c r="J2484" s="41">
        <v>0</v>
      </c>
      <c r="K2484" s="41">
        <v>0</v>
      </c>
      <c r="L2484" s="41">
        <v>0</v>
      </c>
      <c r="M2484" s="41">
        <v>0</v>
      </c>
      <c r="N2484" s="41">
        <v>0</v>
      </c>
      <c r="O2484" s="41">
        <v>0</v>
      </c>
      <c r="P2484" s="50">
        <f t="shared" si="174"/>
        <v>0</v>
      </c>
    </row>
    <row r="2485" spans="1:16" hidden="1" x14ac:dyDescent="0.25">
      <c r="A2485" s="306" t="str">
        <f>IF(B2485=1,A2460,"")</f>
        <v/>
      </c>
      <c r="B2485" s="43" t="str">
        <f t="shared" si="173"/>
        <v/>
      </c>
      <c r="C2485" s="169">
        <f>CAD!$D$31</f>
        <v>0</v>
      </c>
      <c r="D2485" s="41">
        <v>0</v>
      </c>
      <c r="E2485" s="41">
        <v>0</v>
      </c>
      <c r="F2485" s="41">
        <v>0</v>
      </c>
      <c r="G2485" s="41">
        <v>0</v>
      </c>
      <c r="H2485" s="41">
        <v>0</v>
      </c>
      <c r="I2485" s="41">
        <v>0</v>
      </c>
      <c r="J2485" s="41">
        <v>0</v>
      </c>
      <c r="K2485" s="41">
        <v>0</v>
      </c>
      <c r="L2485" s="41">
        <v>0</v>
      </c>
      <c r="M2485" s="41">
        <v>0</v>
      </c>
      <c r="N2485" s="41">
        <v>0</v>
      </c>
      <c r="O2485" s="41">
        <v>0</v>
      </c>
      <c r="P2485" s="50">
        <f t="shared" si="174"/>
        <v>0</v>
      </c>
    </row>
    <row r="2486" spans="1:16" hidden="1" x14ac:dyDescent="0.25">
      <c r="A2486" s="306" t="str">
        <f>IF(B2486=1,A2460,"")</f>
        <v/>
      </c>
      <c r="B2486" s="43" t="str">
        <f t="shared" si="173"/>
        <v/>
      </c>
      <c r="C2486" s="169">
        <f>CAD!$F$7</f>
        <v>0</v>
      </c>
      <c r="D2486" s="41">
        <v>0</v>
      </c>
      <c r="E2486" s="41">
        <v>0</v>
      </c>
      <c r="F2486" s="41">
        <v>0</v>
      </c>
      <c r="G2486" s="41">
        <v>0</v>
      </c>
      <c r="H2486" s="41">
        <v>0</v>
      </c>
      <c r="I2486" s="41">
        <v>0</v>
      </c>
      <c r="J2486" s="41">
        <v>0</v>
      </c>
      <c r="K2486" s="41">
        <v>0</v>
      </c>
      <c r="L2486" s="41">
        <v>0</v>
      </c>
      <c r="M2486" s="41">
        <v>0</v>
      </c>
      <c r="N2486" s="41">
        <v>0</v>
      </c>
      <c r="O2486" s="41">
        <v>0</v>
      </c>
      <c r="P2486" s="50">
        <f t="shared" si="174"/>
        <v>0</v>
      </c>
    </row>
    <row r="2487" spans="1:16" hidden="1" x14ac:dyDescent="0.25">
      <c r="A2487" s="306" t="str">
        <f>IF(B2487=1,A2460,"")</f>
        <v/>
      </c>
      <c r="B2487" s="43" t="str">
        <f t="shared" si="173"/>
        <v/>
      </c>
      <c r="C2487" s="169">
        <f>CAD!$F$8</f>
        <v>0</v>
      </c>
      <c r="D2487" s="41">
        <v>0</v>
      </c>
      <c r="E2487" s="41">
        <v>0</v>
      </c>
      <c r="F2487" s="41">
        <v>0</v>
      </c>
      <c r="G2487" s="41">
        <v>0</v>
      </c>
      <c r="H2487" s="41">
        <v>0</v>
      </c>
      <c r="I2487" s="41">
        <v>0</v>
      </c>
      <c r="J2487" s="41">
        <v>0</v>
      </c>
      <c r="K2487" s="41">
        <v>0</v>
      </c>
      <c r="L2487" s="41">
        <v>0</v>
      </c>
      <c r="M2487" s="41">
        <v>0</v>
      </c>
      <c r="N2487" s="41">
        <v>0</v>
      </c>
      <c r="O2487" s="41">
        <v>0</v>
      </c>
      <c r="P2487" s="50">
        <f t="shared" si="174"/>
        <v>0</v>
      </c>
    </row>
    <row r="2488" spans="1:16" hidden="1" x14ac:dyDescent="0.25">
      <c r="A2488" s="306" t="str">
        <f>IF(B2488=1,A2460,"")</f>
        <v/>
      </c>
      <c r="B2488" s="43" t="str">
        <f t="shared" si="173"/>
        <v/>
      </c>
      <c r="C2488" s="169">
        <f>CAD!$F$9</f>
        <v>0</v>
      </c>
      <c r="D2488" s="41">
        <v>0</v>
      </c>
      <c r="E2488" s="41">
        <v>0</v>
      </c>
      <c r="F2488" s="41">
        <v>0</v>
      </c>
      <c r="G2488" s="41">
        <v>0</v>
      </c>
      <c r="H2488" s="41">
        <v>0</v>
      </c>
      <c r="I2488" s="41">
        <v>0</v>
      </c>
      <c r="J2488" s="41">
        <v>0</v>
      </c>
      <c r="K2488" s="41">
        <v>0</v>
      </c>
      <c r="L2488" s="41">
        <v>0</v>
      </c>
      <c r="M2488" s="41">
        <v>0</v>
      </c>
      <c r="N2488" s="41">
        <v>0</v>
      </c>
      <c r="O2488" s="41">
        <v>0</v>
      </c>
      <c r="P2488" s="50">
        <f t="shared" si="174"/>
        <v>0</v>
      </c>
    </row>
    <row r="2489" spans="1:16" hidden="1" x14ac:dyDescent="0.25">
      <c r="A2489" s="306" t="str">
        <f>IF(B2489=1,A2460,"")</f>
        <v/>
      </c>
      <c r="B2489" s="43" t="str">
        <f t="shared" si="173"/>
        <v/>
      </c>
      <c r="C2489" s="169">
        <f>CAD!$F$10</f>
        <v>0</v>
      </c>
      <c r="D2489" s="41">
        <v>0</v>
      </c>
      <c r="E2489" s="41">
        <v>0</v>
      </c>
      <c r="F2489" s="41">
        <v>0</v>
      </c>
      <c r="G2489" s="41">
        <v>0</v>
      </c>
      <c r="H2489" s="41">
        <v>0</v>
      </c>
      <c r="I2489" s="41">
        <v>0</v>
      </c>
      <c r="J2489" s="41">
        <v>0</v>
      </c>
      <c r="K2489" s="41">
        <v>0</v>
      </c>
      <c r="L2489" s="41">
        <v>0</v>
      </c>
      <c r="M2489" s="41">
        <v>0</v>
      </c>
      <c r="N2489" s="41">
        <v>0</v>
      </c>
      <c r="O2489" s="41">
        <v>0</v>
      </c>
      <c r="P2489" s="50">
        <f t="shared" si="174"/>
        <v>0</v>
      </c>
    </row>
    <row r="2490" spans="1:16" hidden="1" x14ac:dyDescent="0.25">
      <c r="A2490" s="306" t="str">
        <f>IF(B2490=1,A2460,"")</f>
        <v/>
      </c>
      <c r="B2490" s="43" t="str">
        <f t="shared" si="173"/>
        <v/>
      </c>
      <c r="C2490" s="169">
        <f>CAD!$F$11</f>
        <v>0</v>
      </c>
      <c r="D2490" s="41">
        <v>0</v>
      </c>
      <c r="E2490" s="41">
        <v>0</v>
      </c>
      <c r="F2490" s="41">
        <v>0</v>
      </c>
      <c r="G2490" s="41">
        <v>0</v>
      </c>
      <c r="H2490" s="41">
        <v>0</v>
      </c>
      <c r="I2490" s="41">
        <v>0</v>
      </c>
      <c r="J2490" s="41">
        <v>0</v>
      </c>
      <c r="K2490" s="41">
        <v>0</v>
      </c>
      <c r="L2490" s="41">
        <v>0</v>
      </c>
      <c r="M2490" s="41">
        <v>0</v>
      </c>
      <c r="N2490" s="41">
        <v>0</v>
      </c>
      <c r="O2490" s="41">
        <v>0</v>
      </c>
      <c r="P2490" s="50">
        <f t="shared" si="174"/>
        <v>0</v>
      </c>
    </row>
    <row r="2491" spans="1:16" hidden="1" x14ac:dyDescent="0.25">
      <c r="A2491" s="306" t="str">
        <f>IF(B2491=1,A2460,"")</f>
        <v/>
      </c>
      <c r="B2491" s="43" t="str">
        <f t="shared" si="173"/>
        <v/>
      </c>
      <c r="C2491" s="169">
        <f>CAD!$F$12</f>
        <v>0</v>
      </c>
      <c r="D2491" s="41">
        <v>0</v>
      </c>
      <c r="E2491" s="41">
        <v>0</v>
      </c>
      <c r="F2491" s="41">
        <v>0</v>
      </c>
      <c r="G2491" s="41">
        <v>0</v>
      </c>
      <c r="H2491" s="41">
        <v>0</v>
      </c>
      <c r="I2491" s="41">
        <v>0</v>
      </c>
      <c r="J2491" s="41">
        <v>0</v>
      </c>
      <c r="K2491" s="41">
        <v>0</v>
      </c>
      <c r="L2491" s="41">
        <v>0</v>
      </c>
      <c r="M2491" s="41">
        <v>0</v>
      </c>
      <c r="N2491" s="41">
        <v>0</v>
      </c>
      <c r="O2491" s="41">
        <v>0</v>
      </c>
      <c r="P2491" s="50">
        <f t="shared" si="174"/>
        <v>0</v>
      </c>
    </row>
    <row r="2492" spans="1:16" hidden="1" x14ac:dyDescent="0.25">
      <c r="A2492" s="306" t="str">
        <f>IF(B2492=1,A2460,"")</f>
        <v/>
      </c>
      <c r="B2492" s="43" t="str">
        <f t="shared" si="173"/>
        <v/>
      </c>
      <c r="C2492" s="169">
        <f>CAD!$F$13</f>
        <v>0</v>
      </c>
      <c r="D2492" s="41">
        <v>0</v>
      </c>
      <c r="E2492" s="41">
        <v>0</v>
      </c>
      <c r="F2492" s="41">
        <v>0</v>
      </c>
      <c r="G2492" s="41">
        <v>0</v>
      </c>
      <c r="H2492" s="41">
        <v>0</v>
      </c>
      <c r="I2492" s="41">
        <v>0</v>
      </c>
      <c r="J2492" s="41">
        <v>0</v>
      </c>
      <c r="K2492" s="41">
        <v>0</v>
      </c>
      <c r="L2492" s="41">
        <v>0</v>
      </c>
      <c r="M2492" s="41">
        <v>0</v>
      </c>
      <c r="N2492" s="41">
        <v>0</v>
      </c>
      <c r="O2492" s="41">
        <v>0</v>
      </c>
      <c r="P2492" s="50">
        <f t="shared" si="174"/>
        <v>0</v>
      </c>
    </row>
    <row r="2493" spans="1:16" hidden="1" x14ac:dyDescent="0.25">
      <c r="A2493" s="306" t="str">
        <f>IF(B2493=1,A2460,"")</f>
        <v/>
      </c>
      <c r="B2493" s="43" t="str">
        <f t="shared" si="173"/>
        <v/>
      </c>
      <c r="C2493" s="169">
        <f>CAD!$F$14</f>
        <v>0</v>
      </c>
      <c r="D2493" s="41">
        <v>0</v>
      </c>
      <c r="E2493" s="41">
        <v>0</v>
      </c>
      <c r="F2493" s="41">
        <v>0</v>
      </c>
      <c r="G2493" s="41">
        <v>0</v>
      </c>
      <c r="H2493" s="41">
        <v>0</v>
      </c>
      <c r="I2493" s="41">
        <v>0</v>
      </c>
      <c r="J2493" s="41">
        <v>0</v>
      </c>
      <c r="K2493" s="41">
        <v>0</v>
      </c>
      <c r="L2493" s="41">
        <v>0</v>
      </c>
      <c r="M2493" s="41">
        <v>0</v>
      </c>
      <c r="N2493" s="41">
        <v>0</v>
      </c>
      <c r="O2493" s="41">
        <v>0</v>
      </c>
      <c r="P2493" s="50">
        <f t="shared" si="174"/>
        <v>0</v>
      </c>
    </row>
    <row r="2494" spans="1:16" hidden="1" x14ac:dyDescent="0.25">
      <c r="A2494" s="306" t="str">
        <f>IF(B2494=1,A2460,"")</f>
        <v/>
      </c>
      <c r="B2494" s="43" t="str">
        <f t="shared" si="173"/>
        <v/>
      </c>
      <c r="C2494" s="169">
        <f>CAD!$F$15</f>
        <v>0</v>
      </c>
      <c r="D2494" s="41">
        <v>0</v>
      </c>
      <c r="E2494" s="41">
        <v>0</v>
      </c>
      <c r="F2494" s="41">
        <v>0</v>
      </c>
      <c r="G2494" s="41">
        <v>0</v>
      </c>
      <c r="H2494" s="41">
        <v>0</v>
      </c>
      <c r="I2494" s="41">
        <v>0</v>
      </c>
      <c r="J2494" s="41">
        <v>0</v>
      </c>
      <c r="K2494" s="41">
        <v>0</v>
      </c>
      <c r="L2494" s="41">
        <v>0</v>
      </c>
      <c r="M2494" s="41">
        <v>0</v>
      </c>
      <c r="N2494" s="41">
        <v>0</v>
      </c>
      <c r="O2494" s="41">
        <v>0</v>
      </c>
      <c r="P2494" s="50">
        <f t="shared" si="174"/>
        <v>0</v>
      </c>
    </row>
    <row r="2495" spans="1:16" hidden="1" x14ac:dyDescent="0.25">
      <c r="A2495" s="306" t="str">
        <f>IF(B2495=1,A2460,"")</f>
        <v/>
      </c>
      <c r="B2495" s="43" t="str">
        <f t="shared" si="173"/>
        <v/>
      </c>
      <c r="C2495" s="169">
        <f>CAD!$F$16</f>
        <v>0</v>
      </c>
      <c r="D2495" s="41">
        <v>0</v>
      </c>
      <c r="E2495" s="41">
        <v>0</v>
      </c>
      <c r="F2495" s="41">
        <v>0</v>
      </c>
      <c r="G2495" s="41">
        <v>0</v>
      </c>
      <c r="H2495" s="41">
        <v>0</v>
      </c>
      <c r="I2495" s="41">
        <v>0</v>
      </c>
      <c r="J2495" s="41">
        <v>0</v>
      </c>
      <c r="K2495" s="41">
        <v>0</v>
      </c>
      <c r="L2495" s="41">
        <v>0</v>
      </c>
      <c r="M2495" s="41">
        <v>0</v>
      </c>
      <c r="N2495" s="41">
        <v>0</v>
      </c>
      <c r="O2495" s="41">
        <v>0</v>
      </c>
      <c r="P2495" s="50">
        <f t="shared" si="174"/>
        <v>0</v>
      </c>
    </row>
    <row r="2496" spans="1:16" hidden="1" x14ac:dyDescent="0.25">
      <c r="A2496" s="306" t="str">
        <f>IF(B2496=1,A2460,"")</f>
        <v/>
      </c>
      <c r="B2496" s="43" t="str">
        <f t="shared" si="173"/>
        <v/>
      </c>
      <c r="C2496" s="169">
        <f>CAD!$F$17</f>
        <v>0</v>
      </c>
      <c r="D2496" s="41">
        <v>0</v>
      </c>
      <c r="E2496" s="41">
        <v>0</v>
      </c>
      <c r="F2496" s="41">
        <v>0</v>
      </c>
      <c r="G2496" s="41">
        <v>0</v>
      </c>
      <c r="H2496" s="41">
        <v>0</v>
      </c>
      <c r="I2496" s="41">
        <v>0</v>
      </c>
      <c r="J2496" s="41">
        <v>0</v>
      </c>
      <c r="K2496" s="41">
        <v>0</v>
      </c>
      <c r="L2496" s="41">
        <v>0</v>
      </c>
      <c r="M2496" s="41">
        <v>0</v>
      </c>
      <c r="N2496" s="41">
        <v>0</v>
      </c>
      <c r="O2496" s="41">
        <v>0</v>
      </c>
      <c r="P2496" s="50">
        <f t="shared" si="174"/>
        <v>0</v>
      </c>
    </row>
    <row r="2497" spans="1:20" hidden="1" x14ac:dyDescent="0.25">
      <c r="A2497" s="306" t="str">
        <f>IF(B2497=1,A2460,"")</f>
        <v/>
      </c>
      <c r="B2497" s="43" t="str">
        <f t="shared" si="173"/>
        <v/>
      </c>
      <c r="C2497" s="169">
        <f>CAD!$F$18</f>
        <v>0</v>
      </c>
      <c r="D2497" s="41">
        <v>0</v>
      </c>
      <c r="E2497" s="41">
        <v>0</v>
      </c>
      <c r="F2497" s="41">
        <v>0</v>
      </c>
      <c r="G2497" s="41">
        <v>0</v>
      </c>
      <c r="H2497" s="41">
        <v>0</v>
      </c>
      <c r="I2497" s="41">
        <v>0</v>
      </c>
      <c r="J2497" s="41">
        <v>0</v>
      </c>
      <c r="K2497" s="41">
        <v>0</v>
      </c>
      <c r="L2497" s="41">
        <v>0</v>
      </c>
      <c r="M2497" s="41">
        <v>0</v>
      </c>
      <c r="N2497" s="41">
        <v>0</v>
      </c>
      <c r="O2497" s="41">
        <v>0</v>
      </c>
      <c r="P2497" s="50">
        <f t="shared" si="174"/>
        <v>0</v>
      </c>
    </row>
    <row r="2498" spans="1:20" hidden="1" x14ac:dyDescent="0.25">
      <c r="A2498" s="306" t="str">
        <f>IF(B2498=1,A2460,"")</f>
        <v/>
      </c>
      <c r="B2498" s="43" t="str">
        <f t="shared" si="173"/>
        <v/>
      </c>
      <c r="C2498" s="169">
        <f>CAD!$F$19</f>
        <v>0</v>
      </c>
      <c r="D2498" s="41">
        <v>0</v>
      </c>
      <c r="E2498" s="41">
        <v>0</v>
      </c>
      <c r="F2498" s="41">
        <v>0</v>
      </c>
      <c r="G2498" s="41">
        <v>0</v>
      </c>
      <c r="H2498" s="41">
        <v>0</v>
      </c>
      <c r="I2498" s="41">
        <v>0</v>
      </c>
      <c r="J2498" s="41">
        <v>0</v>
      </c>
      <c r="K2498" s="41">
        <v>0</v>
      </c>
      <c r="L2498" s="41">
        <v>0</v>
      </c>
      <c r="M2498" s="41">
        <v>0</v>
      </c>
      <c r="N2498" s="41">
        <v>0</v>
      </c>
      <c r="O2498" s="41">
        <v>0</v>
      </c>
      <c r="P2498" s="50">
        <f t="shared" si="174"/>
        <v>0</v>
      </c>
    </row>
    <row r="2499" spans="1:20" hidden="1" x14ac:dyDescent="0.25">
      <c r="A2499" s="306" t="str">
        <f>IF(B2499=1,A2460,"")</f>
        <v/>
      </c>
      <c r="B2499" s="43" t="str">
        <f t="shared" si="173"/>
        <v/>
      </c>
      <c r="C2499" s="169">
        <f>CAD!$F$20</f>
        <v>0</v>
      </c>
      <c r="D2499" s="41">
        <v>0</v>
      </c>
      <c r="E2499" s="41">
        <v>0</v>
      </c>
      <c r="F2499" s="41">
        <v>0</v>
      </c>
      <c r="G2499" s="41">
        <v>0</v>
      </c>
      <c r="H2499" s="41">
        <v>0</v>
      </c>
      <c r="I2499" s="41">
        <v>0</v>
      </c>
      <c r="J2499" s="41">
        <v>0</v>
      </c>
      <c r="K2499" s="41">
        <v>0</v>
      </c>
      <c r="L2499" s="41">
        <v>0</v>
      </c>
      <c r="M2499" s="41">
        <v>0</v>
      </c>
      <c r="N2499" s="41">
        <v>0</v>
      </c>
      <c r="O2499" s="41">
        <v>0</v>
      </c>
      <c r="P2499" s="50">
        <f t="shared" si="174"/>
        <v>0</v>
      </c>
    </row>
    <row r="2500" spans="1:20" hidden="1" x14ac:dyDescent="0.25">
      <c r="A2500" s="306" t="str">
        <f>IF(B2500=1,A2460,"")</f>
        <v/>
      </c>
      <c r="B2500" s="43" t="str">
        <f t="shared" si="173"/>
        <v/>
      </c>
      <c r="C2500" s="169">
        <f>CAD!$F$21</f>
        <v>0</v>
      </c>
      <c r="D2500" s="41">
        <v>0</v>
      </c>
      <c r="E2500" s="41">
        <v>0</v>
      </c>
      <c r="F2500" s="41">
        <v>0</v>
      </c>
      <c r="G2500" s="41">
        <v>0</v>
      </c>
      <c r="H2500" s="41">
        <v>0</v>
      </c>
      <c r="I2500" s="41">
        <v>0</v>
      </c>
      <c r="J2500" s="41">
        <v>0</v>
      </c>
      <c r="K2500" s="41">
        <v>0</v>
      </c>
      <c r="L2500" s="41">
        <v>0</v>
      </c>
      <c r="M2500" s="41">
        <v>0</v>
      </c>
      <c r="N2500" s="41">
        <v>0</v>
      </c>
      <c r="O2500" s="41">
        <v>0</v>
      </c>
      <c r="P2500" s="50">
        <f t="shared" si="174"/>
        <v>0</v>
      </c>
    </row>
    <row r="2501" spans="1:20" hidden="1" x14ac:dyDescent="0.25">
      <c r="A2501" s="306" t="str">
        <f>IF(B2501=1,A2460,"")</f>
        <v/>
      </c>
      <c r="B2501" s="43" t="str">
        <f t="shared" si="173"/>
        <v/>
      </c>
      <c r="C2501" s="169">
        <f>CAD!$F$22</f>
        <v>0</v>
      </c>
      <c r="D2501" s="41">
        <v>0</v>
      </c>
      <c r="E2501" s="41">
        <v>0</v>
      </c>
      <c r="F2501" s="41">
        <v>0</v>
      </c>
      <c r="G2501" s="41">
        <v>0</v>
      </c>
      <c r="H2501" s="41">
        <v>0</v>
      </c>
      <c r="I2501" s="41">
        <v>0</v>
      </c>
      <c r="J2501" s="41">
        <v>0</v>
      </c>
      <c r="K2501" s="41">
        <v>0</v>
      </c>
      <c r="L2501" s="41">
        <v>0</v>
      </c>
      <c r="M2501" s="41">
        <v>0</v>
      </c>
      <c r="N2501" s="41">
        <v>0</v>
      </c>
      <c r="O2501" s="41">
        <v>0</v>
      </c>
      <c r="P2501" s="50">
        <f t="shared" si="174"/>
        <v>0</v>
      </c>
    </row>
    <row r="2502" spans="1:20" hidden="1" x14ac:dyDescent="0.25">
      <c r="A2502" s="306" t="str">
        <f>IF(B2502=1,A2460,"")</f>
        <v/>
      </c>
      <c r="B2502" s="43" t="str">
        <f t="shared" si="173"/>
        <v/>
      </c>
      <c r="C2502" s="169">
        <f>CAD!$F$23</f>
        <v>0</v>
      </c>
      <c r="D2502" s="41">
        <v>0</v>
      </c>
      <c r="E2502" s="41">
        <v>0</v>
      </c>
      <c r="F2502" s="41">
        <v>0</v>
      </c>
      <c r="G2502" s="41">
        <v>0</v>
      </c>
      <c r="H2502" s="41">
        <v>0</v>
      </c>
      <c r="I2502" s="41">
        <v>0</v>
      </c>
      <c r="J2502" s="41">
        <v>0</v>
      </c>
      <c r="K2502" s="41">
        <v>0</v>
      </c>
      <c r="L2502" s="41">
        <v>0</v>
      </c>
      <c r="M2502" s="41">
        <v>0</v>
      </c>
      <c r="N2502" s="41">
        <v>0</v>
      </c>
      <c r="O2502" s="41">
        <v>0</v>
      </c>
      <c r="P2502" s="50">
        <f t="shared" si="174"/>
        <v>0</v>
      </c>
    </row>
    <row r="2503" spans="1:20" hidden="1" x14ac:dyDescent="0.25">
      <c r="A2503" s="306" t="str">
        <f>IF(B2503=1,A2460,"")</f>
        <v/>
      </c>
      <c r="B2503" s="43" t="str">
        <f t="shared" si="173"/>
        <v/>
      </c>
      <c r="C2503" s="169">
        <f>CAD!$F$24</f>
        <v>0</v>
      </c>
      <c r="D2503" s="41">
        <v>0</v>
      </c>
      <c r="E2503" s="41">
        <v>0</v>
      </c>
      <c r="F2503" s="41">
        <v>0</v>
      </c>
      <c r="G2503" s="41">
        <v>0</v>
      </c>
      <c r="H2503" s="41">
        <v>0</v>
      </c>
      <c r="I2503" s="41">
        <v>0</v>
      </c>
      <c r="J2503" s="41">
        <v>0</v>
      </c>
      <c r="K2503" s="41">
        <v>0</v>
      </c>
      <c r="L2503" s="41">
        <v>0</v>
      </c>
      <c r="M2503" s="41">
        <v>0</v>
      </c>
      <c r="N2503" s="41">
        <v>0</v>
      </c>
      <c r="O2503" s="41">
        <v>0</v>
      </c>
      <c r="P2503" s="50">
        <f t="shared" si="174"/>
        <v>0</v>
      </c>
    </row>
    <row r="2504" spans="1:20" hidden="1" x14ac:dyDescent="0.25">
      <c r="A2504" s="306" t="str">
        <f>IF(B2504=1,A2460,"")</f>
        <v/>
      </c>
      <c r="B2504" s="43" t="str">
        <f t="shared" si="173"/>
        <v/>
      </c>
      <c r="C2504" s="169">
        <f>CAD!$F$25</f>
        <v>0</v>
      </c>
      <c r="D2504" s="41">
        <v>0</v>
      </c>
      <c r="E2504" s="41">
        <v>0</v>
      </c>
      <c r="F2504" s="41">
        <v>0</v>
      </c>
      <c r="G2504" s="41">
        <v>0</v>
      </c>
      <c r="H2504" s="41">
        <v>0</v>
      </c>
      <c r="I2504" s="41">
        <v>0</v>
      </c>
      <c r="J2504" s="41">
        <v>0</v>
      </c>
      <c r="K2504" s="41">
        <v>0</v>
      </c>
      <c r="L2504" s="41">
        <v>0</v>
      </c>
      <c r="M2504" s="41">
        <v>0</v>
      </c>
      <c r="N2504" s="41">
        <v>0</v>
      </c>
      <c r="O2504" s="41">
        <v>0</v>
      </c>
      <c r="P2504" s="50">
        <f t="shared" si="174"/>
        <v>0</v>
      </c>
    </row>
    <row r="2505" spans="1:20" hidden="1" x14ac:dyDescent="0.25">
      <c r="A2505" s="306" t="str">
        <f>IF(B2505=1,A2460,"")</f>
        <v/>
      </c>
      <c r="B2505" s="43" t="str">
        <f t="shared" si="173"/>
        <v/>
      </c>
      <c r="C2505" s="169">
        <f>CAD!$F$26</f>
        <v>0</v>
      </c>
      <c r="D2505" s="41">
        <v>0</v>
      </c>
      <c r="E2505" s="41">
        <v>0</v>
      </c>
      <c r="F2505" s="41">
        <v>0</v>
      </c>
      <c r="G2505" s="41">
        <v>0</v>
      </c>
      <c r="H2505" s="41">
        <v>0</v>
      </c>
      <c r="I2505" s="41">
        <v>0</v>
      </c>
      <c r="J2505" s="41">
        <v>0</v>
      </c>
      <c r="K2505" s="41">
        <v>0</v>
      </c>
      <c r="L2505" s="41">
        <v>0</v>
      </c>
      <c r="M2505" s="41">
        <v>0</v>
      </c>
      <c r="N2505" s="41">
        <v>0</v>
      </c>
      <c r="O2505" s="41">
        <v>0</v>
      </c>
      <c r="P2505" s="50">
        <f t="shared" si="174"/>
        <v>0</v>
      </c>
    </row>
    <row r="2506" spans="1:20" hidden="1" x14ac:dyDescent="0.25">
      <c r="A2506" s="306" t="str">
        <f>IF(B2506=1,A2460,"")</f>
        <v/>
      </c>
      <c r="B2506" s="43" t="str">
        <f t="shared" si="173"/>
        <v/>
      </c>
      <c r="C2506" s="169">
        <f>CAD!$F$27</f>
        <v>0</v>
      </c>
      <c r="D2506" s="41">
        <v>0</v>
      </c>
      <c r="E2506" s="41">
        <v>0</v>
      </c>
      <c r="F2506" s="41">
        <v>0</v>
      </c>
      <c r="G2506" s="41">
        <v>0</v>
      </c>
      <c r="H2506" s="41">
        <v>0</v>
      </c>
      <c r="I2506" s="41">
        <v>0</v>
      </c>
      <c r="J2506" s="41">
        <v>0</v>
      </c>
      <c r="K2506" s="41">
        <v>0</v>
      </c>
      <c r="L2506" s="41">
        <v>0</v>
      </c>
      <c r="M2506" s="41">
        <v>0</v>
      </c>
      <c r="N2506" s="41">
        <v>0</v>
      </c>
      <c r="O2506" s="41">
        <v>0</v>
      </c>
      <c r="P2506" s="50">
        <f t="shared" si="174"/>
        <v>0</v>
      </c>
    </row>
    <row r="2507" spans="1:20" hidden="1" x14ac:dyDescent="0.25">
      <c r="A2507" s="306" t="str">
        <f>IF(B2507=1,A2460,"")</f>
        <v/>
      </c>
      <c r="B2507" s="43" t="str">
        <f t="shared" si="173"/>
        <v/>
      </c>
      <c r="C2507" s="169">
        <f>CAD!$F$28</f>
        <v>0</v>
      </c>
      <c r="D2507" s="41">
        <v>0</v>
      </c>
      <c r="E2507" s="41">
        <v>0</v>
      </c>
      <c r="F2507" s="41">
        <v>0</v>
      </c>
      <c r="G2507" s="41">
        <v>0</v>
      </c>
      <c r="H2507" s="41">
        <v>0</v>
      </c>
      <c r="I2507" s="41">
        <v>0</v>
      </c>
      <c r="J2507" s="41">
        <v>0</v>
      </c>
      <c r="K2507" s="41">
        <v>0</v>
      </c>
      <c r="L2507" s="41">
        <v>0</v>
      </c>
      <c r="M2507" s="41">
        <v>0</v>
      </c>
      <c r="N2507" s="41">
        <v>0</v>
      </c>
      <c r="O2507" s="41">
        <v>0</v>
      </c>
      <c r="P2507" s="50">
        <f t="shared" si="174"/>
        <v>0</v>
      </c>
    </row>
    <row r="2508" spans="1:20" hidden="1" x14ac:dyDescent="0.25">
      <c r="A2508" s="306" t="str">
        <f>IF(B2508=1,A2460,"")</f>
        <v/>
      </c>
      <c r="B2508" s="43" t="str">
        <f t="shared" si="173"/>
        <v/>
      </c>
      <c r="C2508" s="169">
        <f>CAD!$F$29</f>
        <v>0</v>
      </c>
      <c r="D2508" s="41">
        <v>0</v>
      </c>
      <c r="E2508" s="41">
        <v>0</v>
      </c>
      <c r="F2508" s="41">
        <v>0</v>
      </c>
      <c r="G2508" s="41">
        <v>0</v>
      </c>
      <c r="H2508" s="41">
        <v>0</v>
      </c>
      <c r="I2508" s="41">
        <v>0</v>
      </c>
      <c r="J2508" s="41">
        <v>0</v>
      </c>
      <c r="K2508" s="41">
        <v>0</v>
      </c>
      <c r="L2508" s="41">
        <v>0</v>
      </c>
      <c r="M2508" s="41">
        <v>0</v>
      </c>
      <c r="N2508" s="41">
        <v>0</v>
      </c>
      <c r="O2508" s="41">
        <v>0</v>
      </c>
      <c r="P2508" s="50">
        <f t="shared" si="174"/>
        <v>0</v>
      </c>
    </row>
    <row r="2509" spans="1:20" hidden="1" x14ac:dyDescent="0.25">
      <c r="A2509" s="306" t="str">
        <f>IF(B2509=1,A2460,"")</f>
        <v/>
      </c>
      <c r="B2509" s="43" t="str">
        <f t="shared" si="173"/>
        <v/>
      </c>
      <c r="C2509" s="169">
        <f>CAD!$F$30</f>
        <v>0</v>
      </c>
      <c r="D2509" s="41">
        <v>0</v>
      </c>
      <c r="E2509" s="41">
        <v>0</v>
      </c>
      <c r="F2509" s="41">
        <v>0</v>
      </c>
      <c r="G2509" s="41">
        <v>0</v>
      </c>
      <c r="H2509" s="41">
        <v>0</v>
      </c>
      <c r="I2509" s="41">
        <v>0</v>
      </c>
      <c r="J2509" s="41">
        <v>0</v>
      </c>
      <c r="K2509" s="41">
        <v>0</v>
      </c>
      <c r="L2509" s="41">
        <v>0</v>
      </c>
      <c r="M2509" s="41">
        <v>0</v>
      </c>
      <c r="N2509" s="41">
        <v>0</v>
      </c>
      <c r="O2509" s="41">
        <v>0</v>
      </c>
      <c r="P2509" s="50">
        <f t="shared" si="174"/>
        <v>0</v>
      </c>
    </row>
    <row r="2510" spans="1:20" hidden="1" x14ac:dyDescent="0.25">
      <c r="A2510" s="306" t="str">
        <f>IF(B2510=1,A2460,"")</f>
        <v/>
      </c>
      <c r="B2510" s="43" t="str">
        <f t="shared" si="173"/>
        <v/>
      </c>
      <c r="C2510" s="169">
        <f>CAD!$F$31</f>
        <v>0</v>
      </c>
      <c r="D2510" s="41">
        <v>0</v>
      </c>
      <c r="E2510" s="41">
        <v>0</v>
      </c>
      <c r="F2510" s="41">
        <v>0</v>
      </c>
      <c r="G2510" s="41">
        <v>0</v>
      </c>
      <c r="H2510" s="41">
        <v>0</v>
      </c>
      <c r="I2510" s="41">
        <v>0</v>
      </c>
      <c r="J2510" s="41">
        <v>0</v>
      </c>
      <c r="K2510" s="41">
        <v>0</v>
      </c>
      <c r="L2510" s="41">
        <v>0</v>
      </c>
      <c r="M2510" s="41">
        <v>0</v>
      </c>
      <c r="N2510" s="41">
        <v>0</v>
      </c>
      <c r="O2510" s="41">
        <v>0</v>
      </c>
      <c r="P2510" s="50">
        <f t="shared" si="174"/>
        <v>0</v>
      </c>
      <c r="T2510" s="9"/>
    </row>
    <row r="2511" spans="1:20" hidden="1" x14ac:dyDescent="0.25">
      <c r="A2511" s="306">
        <f>A2460</f>
        <v>2061</v>
      </c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84"/>
    </row>
    <row r="2512" spans="1:20" ht="15.75" hidden="1" thickBot="1" x14ac:dyDescent="0.3">
      <c r="A2512" s="306">
        <f>A2460</f>
        <v>2061</v>
      </c>
      <c r="C2512" s="170" t="s">
        <v>208</v>
      </c>
      <c r="D2512" s="171">
        <f>PREV_D!D2419</f>
        <v>0</v>
      </c>
      <c r="E2512" s="171">
        <f>PREV_D!E2419</f>
        <v>0</v>
      </c>
      <c r="F2512" s="171">
        <f>PREV_D!F2419</f>
        <v>0</v>
      </c>
      <c r="G2512" s="171">
        <f>PREV_D!G2419</f>
        <v>0</v>
      </c>
      <c r="H2512" s="171">
        <f>PREV_D!H2419</f>
        <v>0</v>
      </c>
      <c r="I2512" s="171">
        <f>PREV_D!I2419</f>
        <v>0</v>
      </c>
      <c r="J2512" s="171">
        <f>PREV_D!J2419</f>
        <v>0</v>
      </c>
      <c r="K2512" s="171">
        <f>PREV_D!K2419</f>
        <v>0</v>
      </c>
      <c r="L2512" s="171">
        <f>PREV_D!L2419</f>
        <v>0</v>
      </c>
      <c r="M2512" s="171">
        <f>PREV_D!M2419</f>
        <v>0</v>
      </c>
      <c r="N2512" s="171">
        <f>PREV_D!N2419</f>
        <v>0</v>
      </c>
      <c r="O2512" s="171">
        <f>PREV_D!O2419</f>
        <v>0</v>
      </c>
      <c r="P2512" s="172">
        <f>SUM(D2512:O2512)</f>
        <v>0</v>
      </c>
    </row>
    <row r="2513" spans="1:16" hidden="1" x14ac:dyDescent="0.25">
      <c r="A2513" s="306">
        <f>A2460</f>
        <v>2061</v>
      </c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84"/>
    </row>
    <row r="2514" spans="1:16" hidden="1" x14ac:dyDescent="0.25">
      <c r="A2514" s="306">
        <f>A2460</f>
        <v>2061</v>
      </c>
      <c r="C2514" s="173" t="s">
        <v>209</v>
      </c>
      <c r="D2514" s="174">
        <f>D2460-D2512</f>
        <v>0</v>
      </c>
      <c r="E2514" s="174">
        <f t="shared" ref="E2514:P2514" si="175">E2460-E2512</f>
        <v>0</v>
      </c>
      <c r="F2514" s="174">
        <f t="shared" si="175"/>
        <v>0</v>
      </c>
      <c r="G2514" s="174">
        <f t="shared" si="175"/>
        <v>0</v>
      </c>
      <c r="H2514" s="174">
        <f t="shared" si="175"/>
        <v>0</v>
      </c>
      <c r="I2514" s="174">
        <f t="shared" si="175"/>
        <v>0</v>
      </c>
      <c r="J2514" s="174">
        <f t="shared" si="175"/>
        <v>0</v>
      </c>
      <c r="K2514" s="174">
        <f t="shared" si="175"/>
        <v>0</v>
      </c>
      <c r="L2514" s="174">
        <f t="shared" si="175"/>
        <v>0</v>
      </c>
      <c r="M2514" s="174">
        <f t="shared" si="175"/>
        <v>0</v>
      </c>
      <c r="N2514" s="174">
        <f t="shared" si="175"/>
        <v>0</v>
      </c>
      <c r="O2514" s="174">
        <f t="shared" si="175"/>
        <v>0</v>
      </c>
      <c r="P2514" s="175">
        <f t="shared" si="175"/>
        <v>0</v>
      </c>
    </row>
    <row r="2515" spans="1:16" hidden="1" x14ac:dyDescent="0.25">
      <c r="A2515" s="306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 hidden="1" x14ac:dyDescent="0.25">
      <c r="A2516" s="306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 ht="15" hidden="1" customHeight="1" thickBot="1" x14ac:dyDescent="0.3">
      <c r="A2517" s="306">
        <f>A2460+1</f>
        <v>2062</v>
      </c>
      <c r="C2517" s="166" t="s">
        <v>207</v>
      </c>
      <c r="D2517" s="167">
        <f t="shared" ref="D2517:P2517" si="176">SUM(D2518:D2567)</f>
        <v>0</v>
      </c>
      <c r="E2517" s="167">
        <f t="shared" si="176"/>
        <v>0</v>
      </c>
      <c r="F2517" s="167">
        <f t="shared" si="176"/>
        <v>0</v>
      </c>
      <c r="G2517" s="167">
        <f t="shared" si="176"/>
        <v>0</v>
      </c>
      <c r="H2517" s="167">
        <f t="shared" si="176"/>
        <v>0</v>
      </c>
      <c r="I2517" s="167">
        <f t="shared" si="176"/>
        <v>0</v>
      </c>
      <c r="J2517" s="167">
        <f t="shared" si="176"/>
        <v>0</v>
      </c>
      <c r="K2517" s="167">
        <f t="shared" si="176"/>
        <v>0</v>
      </c>
      <c r="L2517" s="167">
        <f t="shared" si="176"/>
        <v>0</v>
      </c>
      <c r="M2517" s="167">
        <f t="shared" si="176"/>
        <v>0</v>
      </c>
      <c r="N2517" s="167">
        <f t="shared" si="176"/>
        <v>0</v>
      </c>
      <c r="O2517" s="167">
        <f t="shared" si="176"/>
        <v>0</v>
      </c>
      <c r="P2517" s="167">
        <f t="shared" si="176"/>
        <v>0</v>
      </c>
    </row>
    <row r="2518" spans="1:16" hidden="1" x14ac:dyDescent="0.25">
      <c r="A2518" s="306">
        <f>IF(B2518=1,A2517,"")</f>
        <v>2062</v>
      </c>
      <c r="B2518" s="43">
        <f>IF(C2518&lt;&gt;0,1,"")</f>
        <v>1</v>
      </c>
      <c r="C2518" s="168" t="str">
        <f>CAD!$D$7</f>
        <v>SALÁRIOS</v>
      </c>
      <c r="D2518" s="42">
        <v>0</v>
      </c>
      <c r="E2518" s="42">
        <v>0</v>
      </c>
      <c r="F2518" s="42">
        <v>0</v>
      </c>
      <c r="G2518" s="42">
        <v>0</v>
      </c>
      <c r="H2518" s="42">
        <v>0</v>
      </c>
      <c r="I2518" s="42">
        <v>0</v>
      </c>
      <c r="J2518" s="42">
        <v>0</v>
      </c>
      <c r="K2518" s="42">
        <v>0</v>
      </c>
      <c r="L2518" s="42">
        <v>0</v>
      </c>
      <c r="M2518" s="42">
        <v>0</v>
      </c>
      <c r="N2518" s="42">
        <v>0</v>
      </c>
      <c r="O2518" s="42">
        <v>0</v>
      </c>
      <c r="P2518" s="115">
        <f>SUM(D2518:O2518)</f>
        <v>0</v>
      </c>
    </row>
    <row r="2519" spans="1:16" hidden="1" x14ac:dyDescent="0.25">
      <c r="A2519" s="306">
        <f>IF(B2519=1,A2517,"")</f>
        <v>2062</v>
      </c>
      <c r="B2519" s="43">
        <f t="shared" ref="B2519:B2567" si="177">IF(C2519&lt;&gt;0,1,"")</f>
        <v>1</v>
      </c>
      <c r="C2519" s="168" t="str">
        <f>CAD!$D$8</f>
        <v>RELATÓRIOS</v>
      </c>
      <c r="D2519" s="42">
        <v>0</v>
      </c>
      <c r="E2519" s="42">
        <v>0</v>
      </c>
      <c r="F2519" s="42">
        <v>0</v>
      </c>
      <c r="G2519" s="42">
        <v>0</v>
      </c>
      <c r="H2519" s="42">
        <v>0</v>
      </c>
      <c r="I2519" s="42">
        <v>0</v>
      </c>
      <c r="J2519" s="42">
        <v>0</v>
      </c>
      <c r="K2519" s="42">
        <v>0</v>
      </c>
      <c r="L2519" s="42">
        <v>0</v>
      </c>
      <c r="M2519" s="42">
        <v>0</v>
      </c>
      <c r="N2519" s="42">
        <v>0</v>
      </c>
      <c r="O2519" s="42">
        <v>0</v>
      </c>
      <c r="P2519" s="50">
        <f t="shared" ref="P2519:P2567" si="178">SUM(D2519:O2519)</f>
        <v>0</v>
      </c>
    </row>
    <row r="2520" spans="1:16" hidden="1" x14ac:dyDescent="0.25">
      <c r="A2520" s="306">
        <f>IF(B2520=1,A2517,"")</f>
        <v>2062</v>
      </c>
      <c r="B2520" s="43">
        <f t="shared" si="177"/>
        <v>1</v>
      </c>
      <c r="C2520" s="169" t="str">
        <f>CAD!$D$9</f>
        <v>HORAS EXTRAS</v>
      </c>
      <c r="D2520" s="41">
        <v>0</v>
      </c>
      <c r="E2520" s="41">
        <v>0</v>
      </c>
      <c r="F2520" s="41">
        <v>0</v>
      </c>
      <c r="G2520" s="41">
        <v>0</v>
      </c>
      <c r="H2520" s="41">
        <v>0</v>
      </c>
      <c r="I2520" s="41">
        <v>0</v>
      </c>
      <c r="J2520" s="41">
        <v>0</v>
      </c>
      <c r="K2520" s="41">
        <v>0</v>
      </c>
      <c r="L2520" s="41">
        <v>0</v>
      </c>
      <c r="M2520" s="41">
        <v>0</v>
      </c>
      <c r="N2520" s="41">
        <v>0</v>
      </c>
      <c r="O2520" s="41">
        <v>0</v>
      </c>
      <c r="P2520" s="50">
        <f t="shared" si="178"/>
        <v>0</v>
      </c>
    </row>
    <row r="2521" spans="1:16" hidden="1" x14ac:dyDescent="0.25">
      <c r="A2521" s="306">
        <f>IF(B2521=1,A2517,"")</f>
        <v>2062</v>
      </c>
      <c r="B2521" s="43">
        <f t="shared" si="177"/>
        <v>1</v>
      </c>
      <c r="C2521" s="169" t="str">
        <f>CAD!$D$10</f>
        <v>OUTROS</v>
      </c>
      <c r="D2521" s="41">
        <v>0</v>
      </c>
      <c r="E2521" s="41">
        <v>0</v>
      </c>
      <c r="F2521" s="41">
        <v>0</v>
      </c>
      <c r="G2521" s="41">
        <v>0</v>
      </c>
      <c r="H2521" s="41">
        <v>0</v>
      </c>
      <c r="I2521" s="41">
        <v>0</v>
      </c>
      <c r="J2521" s="41">
        <v>0</v>
      </c>
      <c r="K2521" s="41">
        <v>0</v>
      </c>
      <c r="L2521" s="41">
        <v>0</v>
      </c>
      <c r="M2521" s="41">
        <v>0</v>
      </c>
      <c r="N2521" s="41">
        <v>0</v>
      </c>
      <c r="O2521" s="41">
        <v>0</v>
      </c>
      <c r="P2521" s="50">
        <f t="shared" si="178"/>
        <v>0</v>
      </c>
    </row>
    <row r="2522" spans="1:16" hidden="1" x14ac:dyDescent="0.25">
      <c r="A2522" s="306">
        <f>IF(B2522=1,A2517,"")</f>
        <v>2062</v>
      </c>
      <c r="B2522" s="43">
        <f t="shared" si="177"/>
        <v>1</v>
      </c>
      <c r="C2522" s="169" t="str">
        <f>CAD!$D$11</f>
        <v>ALUGUÉIS</v>
      </c>
      <c r="D2522" s="41">
        <v>0</v>
      </c>
      <c r="E2522" s="41">
        <v>0</v>
      </c>
      <c r="F2522" s="41">
        <v>0</v>
      </c>
      <c r="G2522" s="41">
        <v>0</v>
      </c>
      <c r="H2522" s="41">
        <v>0</v>
      </c>
      <c r="I2522" s="41">
        <v>0</v>
      </c>
      <c r="J2522" s="41">
        <v>0</v>
      </c>
      <c r="K2522" s="41">
        <v>0</v>
      </c>
      <c r="L2522" s="41">
        <v>0</v>
      </c>
      <c r="M2522" s="41">
        <v>0</v>
      </c>
      <c r="N2522" s="41">
        <v>0</v>
      </c>
      <c r="O2522" s="41">
        <v>0</v>
      </c>
      <c r="P2522" s="50">
        <f t="shared" si="178"/>
        <v>0</v>
      </c>
    </row>
    <row r="2523" spans="1:16" hidden="1" x14ac:dyDescent="0.25">
      <c r="A2523" s="306">
        <f>IF(B2523=1,A2517,"")</f>
        <v>2062</v>
      </c>
      <c r="B2523" s="43">
        <f t="shared" si="177"/>
        <v>1</v>
      </c>
      <c r="C2523" s="169" t="str">
        <f>CAD!$D$12</f>
        <v>VENDA DE IMÓVEIS</v>
      </c>
      <c r="D2523" s="41">
        <v>0</v>
      </c>
      <c r="E2523" s="41">
        <v>0</v>
      </c>
      <c r="F2523" s="41">
        <v>0</v>
      </c>
      <c r="G2523" s="41">
        <v>0</v>
      </c>
      <c r="H2523" s="41">
        <v>0</v>
      </c>
      <c r="I2523" s="41">
        <v>0</v>
      </c>
      <c r="J2523" s="41">
        <v>0</v>
      </c>
      <c r="K2523" s="41">
        <v>0</v>
      </c>
      <c r="L2523" s="41">
        <v>0</v>
      </c>
      <c r="M2523" s="41">
        <v>0</v>
      </c>
      <c r="N2523" s="41">
        <v>0</v>
      </c>
      <c r="O2523" s="41">
        <v>0</v>
      </c>
      <c r="P2523" s="50">
        <f t="shared" si="178"/>
        <v>0</v>
      </c>
    </row>
    <row r="2524" spans="1:16" hidden="1" x14ac:dyDescent="0.25">
      <c r="A2524" s="306">
        <f>IF(B2524=1,A2517,"")</f>
        <v>2062</v>
      </c>
      <c r="B2524" s="43">
        <f t="shared" si="177"/>
        <v>1</v>
      </c>
      <c r="C2524" s="169" t="str">
        <f>CAD!$D$13</f>
        <v>13º SALÁRIO</v>
      </c>
      <c r="D2524" s="41">
        <v>0</v>
      </c>
      <c r="E2524" s="41">
        <v>0</v>
      </c>
      <c r="F2524" s="41">
        <v>0</v>
      </c>
      <c r="G2524" s="41">
        <v>0</v>
      </c>
      <c r="H2524" s="41">
        <v>0</v>
      </c>
      <c r="I2524" s="41">
        <v>0</v>
      </c>
      <c r="J2524" s="41">
        <v>0</v>
      </c>
      <c r="K2524" s="41">
        <v>0</v>
      </c>
      <c r="L2524" s="41">
        <v>0</v>
      </c>
      <c r="M2524" s="41">
        <v>0</v>
      </c>
      <c r="N2524" s="41">
        <v>0</v>
      </c>
      <c r="O2524" s="41">
        <v>0</v>
      </c>
      <c r="P2524" s="50">
        <f t="shared" si="178"/>
        <v>0</v>
      </c>
    </row>
    <row r="2525" spans="1:16" hidden="1" x14ac:dyDescent="0.25">
      <c r="A2525" s="306">
        <f>IF(B2525=1,A2517,"")</f>
        <v>2062</v>
      </c>
      <c r="B2525" s="43">
        <f t="shared" si="177"/>
        <v>1</v>
      </c>
      <c r="C2525" s="169" t="str">
        <f>CAD!$D$14</f>
        <v>FÉRIAS</v>
      </c>
      <c r="D2525" s="41">
        <v>0</v>
      </c>
      <c r="E2525" s="41">
        <v>0</v>
      </c>
      <c r="F2525" s="41">
        <v>0</v>
      </c>
      <c r="G2525" s="41">
        <v>0</v>
      </c>
      <c r="H2525" s="41">
        <v>0</v>
      </c>
      <c r="I2525" s="41">
        <v>0</v>
      </c>
      <c r="J2525" s="41">
        <v>0</v>
      </c>
      <c r="K2525" s="41">
        <v>0</v>
      </c>
      <c r="L2525" s="41">
        <v>0</v>
      </c>
      <c r="M2525" s="41">
        <v>0</v>
      </c>
      <c r="N2525" s="41">
        <v>0</v>
      </c>
      <c r="O2525" s="41">
        <v>0</v>
      </c>
      <c r="P2525" s="50">
        <f t="shared" si="178"/>
        <v>0</v>
      </c>
    </row>
    <row r="2526" spans="1:16" hidden="1" x14ac:dyDescent="0.25">
      <c r="A2526" s="306">
        <f>IF(B2526=1,A2517,"")</f>
        <v>2062</v>
      </c>
      <c r="B2526" s="43">
        <f t="shared" si="177"/>
        <v>1</v>
      </c>
      <c r="C2526" s="169" t="str">
        <f>CAD!$D$15</f>
        <v>RENDIMENTOS</v>
      </c>
      <c r="D2526" s="41">
        <v>0</v>
      </c>
      <c r="E2526" s="41">
        <v>0</v>
      </c>
      <c r="F2526" s="41">
        <v>0</v>
      </c>
      <c r="G2526" s="41">
        <v>0</v>
      </c>
      <c r="H2526" s="41">
        <v>0</v>
      </c>
      <c r="I2526" s="41">
        <v>0</v>
      </c>
      <c r="J2526" s="41">
        <v>0</v>
      </c>
      <c r="K2526" s="41">
        <v>0</v>
      </c>
      <c r="L2526" s="41">
        <v>0</v>
      </c>
      <c r="M2526" s="41">
        <v>0</v>
      </c>
      <c r="N2526" s="41">
        <v>0</v>
      </c>
      <c r="O2526" s="41">
        <v>0</v>
      </c>
      <c r="P2526" s="50">
        <f t="shared" si="178"/>
        <v>0</v>
      </c>
    </row>
    <row r="2527" spans="1:16" hidden="1" x14ac:dyDescent="0.25">
      <c r="A2527" s="306" t="str">
        <f>IF(B2527=1,A2517,"")</f>
        <v/>
      </c>
      <c r="B2527" s="43" t="str">
        <f t="shared" si="177"/>
        <v/>
      </c>
      <c r="C2527" s="169">
        <f>CAD!$D$16</f>
        <v>0</v>
      </c>
      <c r="D2527" s="41">
        <v>0</v>
      </c>
      <c r="E2527" s="41">
        <v>0</v>
      </c>
      <c r="F2527" s="41">
        <v>0</v>
      </c>
      <c r="G2527" s="41">
        <v>0</v>
      </c>
      <c r="H2527" s="41">
        <v>0</v>
      </c>
      <c r="I2527" s="41">
        <v>0</v>
      </c>
      <c r="J2527" s="41">
        <v>0</v>
      </c>
      <c r="K2527" s="41">
        <v>0</v>
      </c>
      <c r="L2527" s="41">
        <v>0</v>
      </c>
      <c r="M2527" s="41">
        <v>0</v>
      </c>
      <c r="N2527" s="41">
        <v>0</v>
      </c>
      <c r="O2527" s="41">
        <v>0</v>
      </c>
      <c r="P2527" s="50">
        <f t="shared" si="178"/>
        <v>0</v>
      </c>
    </row>
    <row r="2528" spans="1:16" hidden="1" x14ac:dyDescent="0.25">
      <c r="A2528" s="306" t="str">
        <f>IF(B2528=1,A2517,"")</f>
        <v/>
      </c>
      <c r="B2528" s="43" t="str">
        <f t="shared" si="177"/>
        <v/>
      </c>
      <c r="C2528" s="169">
        <f>CAD!$D$17</f>
        <v>0</v>
      </c>
      <c r="D2528" s="41">
        <v>0</v>
      </c>
      <c r="E2528" s="41">
        <v>0</v>
      </c>
      <c r="F2528" s="41">
        <v>0</v>
      </c>
      <c r="G2528" s="41">
        <v>0</v>
      </c>
      <c r="H2528" s="41">
        <v>0</v>
      </c>
      <c r="I2528" s="41">
        <v>0</v>
      </c>
      <c r="J2528" s="41">
        <v>0</v>
      </c>
      <c r="K2528" s="41">
        <v>0</v>
      </c>
      <c r="L2528" s="41">
        <v>0</v>
      </c>
      <c r="M2528" s="41">
        <v>0</v>
      </c>
      <c r="N2528" s="41">
        <v>0</v>
      </c>
      <c r="O2528" s="41">
        <v>0</v>
      </c>
      <c r="P2528" s="50">
        <f t="shared" si="178"/>
        <v>0</v>
      </c>
    </row>
    <row r="2529" spans="1:16" hidden="1" x14ac:dyDescent="0.25">
      <c r="A2529" s="306" t="str">
        <f>IF(B2529=1,A2517,"")</f>
        <v/>
      </c>
      <c r="B2529" s="43" t="str">
        <f t="shared" si="177"/>
        <v/>
      </c>
      <c r="C2529" s="169">
        <f>CAD!$D$18</f>
        <v>0</v>
      </c>
      <c r="D2529" s="41">
        <v>0</v>
      </c>
      <c r="E2529" s="41">
        <v>0</v>
      </c>
      <c r="F2529" s="41">
        <v>0</v>
      </c>
      <c r="G2529" s="41">
        <v>0</v>
      </c>
      <c r="H2529" s="41">
        <v>0</v>
      </c>
      <c r="I2529" s="41">
        <v>0</v>
      </c>
      <c r="J2529" s="41">
        <v>0</v>
      </c>
      <c r="K2529" s="41">
        <v>0</v>
      </c>
      <c r="L2529" s="41">
        <v>0</v>
      </c>
      <c r="M2529" s="41">
        <v>0</v>
      </c>
      <c r="N2529" s="41">
        <v>0</v>
      </c>
      <c r="O2529" s="41">
        <v>0</v>
      </c>
      <c r="P2529" s="50">
        <f t="shared" si="178"/>
        <v>0</v>
      </c>
    </row>
    <row r="2530" spans="1:16" hidden="1" x14ac:dyDescent="0.25">
      <c r="A2530" s="306" t="str">
        <f>IF(B2530=1,A2517,"")</f>
        <v/>
      </c>
      <c r="B2530" s="43" t="str">
        <f t="shared" si="177"/>
        <v/>
      </c>
      <c r="C2530" s="169">
        <f>CAD!$D$19</f>
        <v>0</v>
      </c>
      <c r="D2530" s="41">
        <v>0</v>
      </c>
      <c r="E2530" s="41">
        <v>0</v>
      </c>
      <c r="F2530" s="41">
        <v>0</v>
      </c>
      <c r="G2530" s="41">
        <v>0</v>
      </c>
      <c r="H2530" s="41">
        <v>0</v>
      </c>
      <c r="I2530" s="41">
        <v>0</v>
      </c>
      <c r="J2530" s="41">
        <v>0</v>
      </c>
      <c r="K2530" s="41">
        <v>0</v>
      </c>
      <c r="L2530" s="41">
        <v>0</v>
      </c>
      <c r="M2530" s="41">
        <v>0</v>
      </c>
      <c r="N2530" s="41">
        <v>0</v>
      </c>
      <c r="O2530" s="41">
        <v>0</v>
      </c>
      <c r="P2530" s="50">
        <f t="shared" si="178"/>
        <v>0</v>
      </c>
    </row>
    <row r="2531" spans="1:16" hidden="1" x14ac:dyDescent="0.25">
      <c r="A2531" s="306" t="str">
        <f>IF(B2531=1,A2517,"")</f>
        <v/>
      </c>
      <c r="B2531" s="43" t="str">
        <f t="shared" si="177"/>
        <v/>
      </c>
      <c r="C2531" s="169">
        <f>CAD!$D$20</f>
        <v>0</v>
      </c>
      <c r="D2531" s="41">
        <v>0</v>
      </c>
      <c r="E2531" s="41">
        <v>0</v>
      </c>
      <c r="F2531" s="41">
        <v>0</v>
      </c>
      <c r="G2531" s="41">
        <v>0</v>
      </c>
      <c r="H2531" s="41">
        <v>0</v>
      </c>
      <c r="I2531" s="41">
        <v>0</v>
      </c>
      <c r="J2531" s="41">
        <v>0</v>
      </c>
      <c r="K2531" s="41">
        <v>0</v>
      </c>
      <c r="L2531" s="41">
        <v>0</v>
      </c>
      <c r="M2531" s="41">
        <v>0</v>
      </c>
      <c r="N2531" s="41">
        <v>0</v>
      </c>
      <c r="O2531" s="41">
        <v>0</v>
      </c>
      <c r="P2531" s="50">
        <f t="shared" si="178"/>
        <v>0</v>
      </c>
    </row>
    <row r="2532" spans="1:16" hidden="1" x14ac:dyDescent="0.25">
      <c r="A2532" s="306" t="str">
        <f>IF(B2532=1,A2517,"")</f>
        <v/>
      </c>
      <c r="B2532" s="43" t="str">
        <f t="shared" si="177"/>
        <v/>
      </c>
      <c r="C2532" s="169">
        <f>CAD!$D$21</f>
        <v>0</v>
      </c>
      <c r="D2532" s="41">
        <v>0</v>
      </c>
      <c r="E2532" s="41">
        <v>0</v>
      </c>
      <c r="F2532" s="41">
        <v>0</v>
      </c>
      <c r="G2532" s="41">
        <v>0</v>
      </c>
      <c r="H2532" s="41">
        <v>0</v>
      </c>
      <c r="I2532" s="41">
        <v>0</v>
      </c>
      <c r="J2532" s="41">
        <v>0</v>
      </c>
      <c r="K2532" s="41">
        <v>0</v>
      </c>
      <c r="L2532" s="41">
        <v>0</v>
      </c>
      <c r="M2532" s="41">
        <v>0</v>
      </c>
      <c r="N2532" s="41">
        <v>0</v>
      </c>
      <c r="O2532" s="41">
        <v>0</v>
      </c>
      <c r="P2532" s="50">
        <f t="shared" si="178"/>
        <v>0</v>
      </c>
    </row>
    <row r="2533" spans="1:16" hidden="1" x14ac:dyDescent="0.25">
      <c r="A2533" s="306" t="str">
        <f>IF(B2533=1,A2517,"")</f>
        <v/>
      </c>
      <c r="B2533" s="43" t="str">
        <f t="shared" si="177"/>
        <v/>
      </c>
      <c r="C2533" s="169">
        <f>CAD!$D$22</f>
        <v>0</v>
      </c>
      <c r="D2533" s="41">
        <v>0</v>
      </c>
      <c r="E2533" s="41">
        <v>0</v>
      </c>
      <c r="F2533" s="41">
        <v>0</v>
      </c>
      <c r="G2533" s="41">
        <v>0</v>
      </c>
      <c r="H2533" s="41">
        <v>0</v>
      </c>
      <c r="I2533" s="41">
        <v>0</v>
      </c>
      <c r="J2533" s="41">
        <v>0</v>
      </c>
      <c r="K2533" s="41">
        <v>0</v>
      </c>
      <c r="L2533" s="41">
        <v>0</v>
      </c>
      <c r="M2533" s="41">
        <v>0</v>
      </c>
      <c r="N2533" s="41">
        <v>0</v>
      </c>
      <c r="O2533" s="41">
        <v>0</v>
      </c>
      <c r="P2533" s="50">
        <f t="shared" si="178"/>
        <v>0</v>
      </c>
    </row>
    <row r="2534" spans="1:16" hidden="1" x14ac:dyDescent="0.25">
      <c r="A2534" s="306" t="str">
        <f>IF(B2534=1,A2517,"")</f>
        <v/>
      </c>
      <c r="B2534" s="43" t="str">
        <f t="shared" si="177"/>
        <v/>
      </c>
      <c r="C2534" s="169">
        <f>CAD!$D$23</f>
        <v>0</v>
      </c>
      <c r="D2534" s="41">
        <v>0</v>
      </c>
      <c r="E2534" s="41">
        <v>0</v>
      </c>
      <c r="F2534" s="41">
        <v>0</v>
      </c>
      <c r="G2534" s="41">
        <v>0</v>
      </c>
      <c r="H2534" s="41">
        <v>0</v>
      </c>
      <c r="I2534" s="41">
        <v>0</v>
      </c>
      <c r="J2534" s="41">
        <v>0</v>
      </c>
      <c r="K2534" s="41">
        <v>0</v>
      </c>
      <c r="L2534" s="41">
        <v>0</v>
      </c>
      <c r="M2534" s="41">
        <v>0</v>
      </c>
      <c r="N2534" s="41">
        <v>0</v>
      </c>
      <c r="O2534" s="41">
        <v>0</v>
      </c>
      <c r="P2534" s="50">
        <f t="shared" si="178"/>
        <v>0</v>
      </c>
    </row>
    <row r="2535" spans="1:16" hidden="1" x14ac:dyDescent="0.25">
      <c r="A2535" s="306" t="str">
        <f>IF(B2535=1,A2517,"")</f>
        <v/>
      </c>
      <c r="B2535" s="43" t="str">
        <f t="shared" si="177"/>
        <v/>
      </c>
      <c r="C2535" s="169">
        <f>CAD!$D$24</f>
        <v>0</v>
      </c>
      <c r="D2535" s="41">
        <v>0</v>
      </c>
      <c r="E2535" s="41">
        <v>0</v>
      </c>
      <c r="F2535" s="41">
        <v>0</v>
      </c>
      <c r="G2535" s="41">
        <v>0</v>
      </c>
      <c r="H2535" s="41">
        <v>0</v>
      </c>
      <c r="I2535" s="41">
        <v>0</v>
      </c>
      <c r="J2535" s="41">
        <v>0</v>
      </c>
      <c r="K2535" s="41">
        <v>0</v>
      </c>
      <c r="L2535" s="41">
        <v>0</v>
      </c>
      <c r="M2535" s="41">
        <v>0</v>
      </c>
      <c r="N2535" s="41">
        <v>0</v>
      </c>
      <c r="O2535" s="41">
        <v>0</v>
      </c>
      <c r="P2535" s="50">
        <f t="shared" si="178"/>
        <v>0</v>
      </c>
    </row>
    <row r="2536" spans="1:16" hidden="1" x14ac:dyDescent="0.25">
      <c r="A2536" s="306" t="str">
        <f>IF(B2536=1,A2517,"")</f>
        <v/>
      </c>
      <c r="B2536" s="43" t="str">
        <f t="shared" si="177"/>
        <v/>
      </c>
      <c r="C2536" s="169">
        <f>CAD!$D$25</f>
        <v>0</v>
      </c>
      <c r="D2536" s="41">
        <v>0</v>
      </c>
      <c r="E2536" s="41">
        <v>0</v>
      </c>
      <c r="F2536" s="41">
        <v>0</v>
      </c>
      <c r="G2536" s="41">
        <v>0</v>
      </c>
      <c r="H2536" s="41">
        <v>0</v>
      </c>
      <c r="I2536" s="41">
        <v>0</v>
      </c>
      <c r="J2536" s="41">
        <v>0</v>
      </c>
      <c r="K2536" s="41">
        <v>0</v>
      </c>
      <c r="L2536" s="41">
        <v>0</v>
      </c>
      <c r="M2536" s="41">
        <v>0</v>
      </c>
      <c r="N2536" s="41">
        <v>0</v>
      </c>
      <c r="O2536" s="41">
        <v>0</v>
      </c>
      <c r="P2536" s="50">
        <f t="shared" si="178"/>
        <v>0</v>
      </c>
    </row>
    <row r="2537" spans="1:16" hidden="1" x14ac:dyDescent="0.25">
      <c r="A2537" s="306" t="str">
        <f>IF(B2537=1,A2517,"")</f>
        <v/>
      </c>
      <c r="B2537" s="43" t="str">
        <f t="shared" si="177"/>
        <v/>
      </c>
      <c r="C2537" s="169">
        <f>CAD!$D$26</f>
        <v>0</v>
      </c>
      <c r="D2537" s="41">
        <v>0</v>
      </c>
      <c r="E2537" s="41">
        <v>0</v>
      </c>
      <c r="F2537" s="41">
        <v>0</v>
      </c>
      <c r="G2537" s="41">
        <v>0</v>
      </c>
      <c r="H2537" s="41">
        <v>0</v>
      </c>
      <c r="I2537" s="41">
        <v>0</v>
      </c>
      <c r="J2537" s="41">
        <v>0</v>
      </c>
      <c r="K2537" s="41">
        <v>0</v>
      </c>
      <c r="L2537" s="41">
        <v>0</v>
      </c>
      <c r="M2537" s="41">
        <v>0</v>
      </c>
      <c r="N2537" s="41">
        <v>0</v>
      </c>
      <c r="O2537" s="41">
        <v>0</v>
      </c>
      <c r="P2537" s="50">
        <f t="shared" si="178"/>
        <v>0</v>
      </c>
    </row>
    <row r="2538" spans="1:16" hidden="1" x14ac:dyDescent="0.25">
      <c r="A2538" s="306" t="str">
        <f>IF(B2538=1,A2517,"")</f>
        <v/>
      </c>
      <c r="B2538" s="43" t="str">
        <f t="shared" si="177"/>
        <v/>
      </c>
      <c r="C2538" s="169">
        <f>CAD!$D$27</f>
        <v>0</v>
      </c>
      <c r="D2538" s="41">
        <v>0</v>
      </c>
      <c r="E2538" s="41">
        <v>0</v>
      </c>
      <c r="F2538" s="41">
        <v>0</v>
      </c>
      <c r="G2538" s="41">
        <v>0</v>
      </c>
      <c r="H2538" s="41">
        <v>0</v>
      </c>
      <c r="I2538" s="41">
        <v>0</v>
      </c>
      <c r="J2538" s="41">
        <v>0</v>
      </c>
      <c r="K2538" s="41">
        <v>0</v>
      </c>
      <c r="L2538" s="41">
        <v>0</v>
      </c>
      <c r="M2538" s="41">
        <v>0</v>
      </c>
      <c r="N2538" s="41">
        <v>0</v>
      </c>
      <c r="O2538" s="41">
        <v>0</v>
      </c>
      <c r="P2538" s="50">
        <f t="shared" si="178"/>
        <v>0</v>
      </c>
    </row>
    <row r="2539" spans="1:16" hidden="1" x14ac:dyDescent="0.25">
      <c r="A2539" s="306" t="str">
        <f>IF(B2539=1,A2517,"")</f>
        <v/>
      </c>
      <c r="B2539" s="43" t="str">
        <f t="shared" si="177"/>
        <v/>
      </c>
      <c r="C2539" s="169">
        <f>CAD!$D$28</f>
        <v>0</v>
      </c>
      <c r="D2539" s="41">
        <v>0</v>
      </c>
      <c r="E2539" s="41">
        <v>0</v>
      </c>
      <c r="F2539" s="41">
        <v>0</v>
      </c>
      <c r="G2539" s="41">
        <v>0</v>
      </c>
      <c r="H2539" s="41">
        <v>0</v>
      </c>
      <c r="I2539" s="41">
        <v>0</v>
      </c>
      <c r="J2539" s="41">
        <v>0</v>
      </c>
      <c r="K2539" s="41">
        <v>0</v>
      </c>
      <c r="L2539" s="41">
        <v>0</v>
      </c>
      <c r="M2539" s="41">
        <v>0</v>
      </c>
      <c r="N2539" s="41">
        <v>0</v>
      </c>
      <c r="O2539" s="41">
        <v>0</v>
      </c>
      <c r="P2539" s="50">
        <f t="shared" si="178"/>
        <v>0</v>
      </c>
    </row>
    <row r="2540" spans="1:16" hidden="1" x14ac:dyDescent="0.25">
      <c r="A2540" s="306" t="str">
        <f>IF(B2540=1,A2517,"")</f>
        <v/>
      </c>
      <c r="B2540" s="43" t="str">
        <f t="shared" si="177"/>
        <v/>
      </c>
      <c r="C2540" s="169">
        <f>CAD!$D$29</f>
        <v>0</v>
      </c>
      <c r="D2540" s="41">
        <v>0</v>
      </c>
      <c r="E2540" s="41">
        <v>0</v>
      </c>
      <c r="F2540" s="41">
        <v>0</v>
      </c>
      <c r="G2540" s="41">
        <v>0</v>
      </c>
      <c r="H2540" s="41">
        <v>0</v>
      </c>
      <c r="I2540" s="41">
        <v>0</v>
      </c>
      <c r="J2540" s="41">
        <v>0</v>
      </c>
      <c r="K2540" s="41">
        <v>0</v>
      </c>
      <c r="L2540" s="41">
        <v>0</v>
      </c>
      <c r="M2540" s="41">
        <v>0</v>
      </c>
      <c r="N2540" s="41">
        <v>0</v>
      </c>
      <c r="O2540" s="41">
        <v>0</v>
      </c>
      <c r="P2540" s="50">
        <f t="shared" si="178"/>
        <v>0</v>
      </c>
    </row>
    <row r="2541" spans="1:16" hidden="1" x14ac:dyDescent="0.25">
      <c r="A2541" s="306" t="str">
        <f>IF(B2541=1,A2517,"")</f>
        <v/>
      </c>
      <c r="B2541" s="43" t="str">
        <f t="shared" si="177"/>
        <v/>
      </c>
      <c r="C2541" s="169">
        <f>CAD!$D$30</f>
        <v>0</v>
      </c>
      <c r="D2541" s="41">
        <v>0</v>
      </c>
      <c r="E2541" s="41">
        <v>0</v>
      </c>
      <c r="F2541" s="41">
        <v>0</v>
      </c>
      <c r="G2541" s="41">
        <v>0</v>
      </c>
      <c r="H2541" s="41">
        <v>0</v>
      </c>
      <c r="I2541" s="41">
        <v>0</v>
      </c>
      <c r="J2541" s="41">
        <v>0</v>
      </c>
      <c r="K2541" s="41">
        <v>0</v>
      </c>
      <c r="L2541" s="41">
        <v>0</v>
      </c>
      <c r="M2541" s="41">
        <v>0</v>
      </c>
      <c r="N2541" s="41">
        <v>0</v>
      </c>
      <c r="O2541" s="41">
        <v>0</v>
      </c>
      <c r="P2541" s="50">
        <f t="shared" si="178"/>
        <v>0</v>
      </c>
    </row>
    <row r="2542" spans="1:16" hidden="1" x14ac:dyDescent="0.25">
      <c r="A2542" s="306" t="str">
        <f>IF(B2542=1,A2517,"")</f>
        <v/>
      </c>
      <c r="B2542" s="43" t="str">
        <f t="shared" si="177"/>
        <v/>
      </c>
      <c r="C2542" s="169">
        <f>CAD!$D$31</f>
        <v>0</v>
      </c>
      <c r="D2542" s="41">
        <v>0</v>
      </c>
      <c r="E2542" s="41">
        <v>0</v>
      </c>
      <c r="F2542" s="41">
        <v>0</v>
      </c>
      <c r="G2542" s="41">
        <v>0</v>
      </c>
      <c r="H2542" s="41">
        <v>0</v>
      </c>
      <c r="I2542" s="41">
        <v>0</v>
      </c>
      <c r="J2542" s="41">
        <v>0</v>
      </c>
      <c r="K2542" s="41">
        <v>0</v>
      </c>
      <c r="L2542" s="41">
        <v>0</v>
      </c>
      <c r="M2542" s="41">
        <v>0</v>
      </c>
      <c r="N2542" s="41">
        <v>0</v>
      </c>
      <c r="O2542" s="41">
        <v>0</v>
      </c>
      <c r="P2542" s="50">
        <f t="shared" si="178"/>
        <v>0</v>
      </c>
    </row>
    <row r="2543" spans="1:16" hidden="1" x14ac:dyDescent="0.25">
      <c r="A2543" s="306" t="str">
        <f>IF(B2543=1,A2517,"")</f>
        <v/>
      </c>
      <c r="B2543" s="43" t="str">
        <f t="shared" si="177"/>
        <v/>
      </c>
      <c r="C2543" s="169">
        <f>CAD!$F$7</f>
        <v>0</v>
      </c>
      <c r="D2543" s="41">
        <v>0</v>
      </c>
      <c r="E2543" s="41">
        <v>0</v>
      </c>
      <c r="F2543" s="41">
        <v>0</v>
      </c>
      <c r="G2543" s="41">
        <v>0</v>
      </c>
      <c r="H2543" s="41">
        <v>0</v>
      </c>
      <c r="I2543" s="41">
        <v>0</v>
      </c>
      <c r="J2543" s="41">
        <v>0</v>
      </c>
      <c r="K2543" s="41">
        <v>0</v>
      </c>
      <c r="L2543" s="41">
        <v>0</v>
      </c>
      <c r="M2543" s="41">
        <v>0</v>
      </c>
      <c r="N2543" s="41">
        <v>0</v>
      </c>
      <c r="O2543" s="41">
        <v>0</v>
      </c>
      <c r="P2543" s="50">
        <f t="shared" si="178"/>
        <v>0</v>
      </c>
    </row>
    <row r="2544" spans="1:16" hidden="1" x14ac:dyDescent="0.25">
      <c r="A2544" s="306" t="str">
        <f>IF(B2544=1,A2517,"")</f>
        <v/>
      </c>
      <c r="B2544" s="43" t="str">
        <f t="shared" si="177"/>
        <v/>
      </c>
      <c r="C2544" s="169">
        <f>CAD!$F$8</f>
        <v>0</v>
      </c>
      <c r="D2544" s="41">
        <v>0</v>
      </c>
      <c r="E2544" s="41">
        <v>0</v>
      </c>
      <c r="F2544" s="41">
        <v>0</v>
      </c>
      <c r="G2544" s="41">
        <v>0</v>
      </c>
      <c r="H2544" s="41">
        <v>0</v>
      </c>
      <c r="I2544" s="41">
        <v>0</v>
      </c>
      <c r="J2544" s="41">
        <v>0</v>
      </c>
      <c r="K2544" s="41">
        <v>0</v>
      </c>
      <c r="L2544" s="41">
        <v>0</v>
      </c>
      <c r="M2544" s="41">
        <v>0</v>
      </c>
      <c r="N2544" s="41">
        <v>0</v>
      </c>
      <c r="O2544" s="41">
        <v>0</v>
      </c>
      <c r="P2544" s="50">
        <f t="shared" si="178"/>
        <v>0</v>
      </c>
    </row>
    <row r="2545" spans="1:16" hidden="1" x14ac:dyDescent="0.25">
      <c r="A2545" s="306" t="str">
        <f>IF(B2545=1,A2517,"")</f>
        <v/>
      </c>
      <c r="B2545" s="43" t="str">
        <f t="shared" si="177"/>
        <v/>
      </c>
      <c r="C2545" s="169">
        <f>CAD!$F$9</f>
        <v>0</v>
      </c>
      <c r="D2545" s="41">
        <v>0</v>
      </c>
      <c r="E2545" s="41">
        <v>0</v>
      </c>
      <c r="F2545" s="41">
        <v>0</v>
      </c>
      <c r="G2545" s="41">
        <v>0</v>
      </c>
      <c r="H2545" s="41">
        <v>0</v>
      </c>
      <c r="I2545" s="41">
        <v>0</v>
      </c>
      <c r="J2545" s="41">
        <v>0</v>
      </c>
      <c r="K2545" s="41">
        <v>0</v>
      </c>
      <c r="L2545" s="41">
        <v>0</v>
      </c>
      <c r="M2545" s="41">
        <v>0</v>
      </c>
      <c r="N2545" s="41">
        <v>0</v>
      </c>
      <c r="O2545" s="41">
        <v>0</v>
      </c>
      <c r="P2545" s="50">
        <f t="shared" si="178"/>
        <v>0</v>
      </c>
    </row>
    <row r="2546" spans="1:16" hidden="1" x14ac:dyDescent="0.25">
      <c r="A2546" s="306" t="str">
        <f>IF(B2546=1,A2517,"")</f>
        <v/>
      </c>
      <c r="B2546" s="43" t="str">
        <f t="shared" si="177"/>
        <v/>
      </c>
      <c r="C2546" s="169">
        <f>CAD!$F$10</f>
        <v>0</v>
      </c>
      <c r="D2546" s="41">
        <v>0</v>
      </c>
      <c r="E2546" s="41">
        <v>0</v>
      </c>
      <c r="F2546" s="41">
        <v>0</v>
      </c>
      <c r="G2546" s="41">
        <v>0</v>
      </c>
      <c r="H2546" s="41">
        <v>0</v>
      </c>
      <c r="I2546" s="41">
        <v>0</v>
      </c>
      <c r="J2546" s="41">
        <v>0</v>
      </c>
      <c r="K2546" s="41">
        <v>0</v>
      </c>
      <c r="L2546" s="41">
        <v>0</v>
      </c>
      <c r="M2546" s="41">
        <v>0</v>
      </c>
      <c r="N2546" s="41">
        <v>0</v>
      </c>
      <c r="O2546" s="41">
        <v>0</v>
      </c>
      <c r="P2546" s="50">
        <f t="shared" si="178"/>
        <v>0</v>
      </c>
    </row>
    <row r="2547" spans="1:16" hidden="1" x14ac:dyDescent="0.25">
      <c r="A2547" s="306" t="str">
        <f>IF(B2547=1,A2517,"")</f>
        <v/>
      </c>
      <c r="B2547" s="43" t="str">
        <f t="shared" si="177"/>
        <v/>
      </c>
      <c r="C2547" s="169">
        <f>CAD!$F$11</f>
        <v>0</v>
      </c>
      <c r="D2547" s="41">
        <v>0</v>
      </c>
      <c r="E2547" s="41">
        <v>0</v>
      </c>
      <c r="F2547" s="41">
        <v>0</v>
      </c>
      <c r="G2547" s="41">
        <v>0</v>
      </c>
      <c r="H2547" s="41">
        <v>0</v>
      </c>
      <c r="I2547" s="41">
        <v>0</v>
      </c>
      <c r="J2547" s="41">
        <v>0</v>
      </c>
      <c r="K2547" s="41">
        <v>0</v>
      </c>
      <c r="L2547" s="41">
        <v>0</v>
      </c>
      <c r="M2547" s="41">
        <v>0</v>
      </c>
      <c r="N2547" s="41">
        <v>0</v>
      </c>
      <c r="O2547" s="41">
        <v>0</v>
      </c>
      <c r="P2547" s="50">
        <f t="shared" si="178"/>
        <v>0</v>
      </c>
    </row>
    <row r="2548" spans="1:16" hidden="1" x14ac:dyDescent="0.25">
      <c r="A2548" s="306" t="str">
        <f>IF(B2548=1,A2517,"")</f>
        <v/>
      </c>
      <c r="B2548" s="43" t="str">
        <f t="shared" si="177"/>
        <v/>
      </c>
      <c r="C2548" s="169">
        <f>CAD!$F$12</f>
        <v>0</v>
      </c>
      <c r="D2548" s="41">
        <v>0</v>
      </c>
      <c r="E2548" s="41">
        <v>0</v>
      </c>
      <c r="F2548" s="41">
        <v>0</v>
      </c>
      <c r="G2548" s="41">
        <v>0</v>
      </c>
      <c r="H2548" s="41">
        <v>0</v>
      </c>
      <c r="I2548" s="41">
        <v>0</v>
      </c>
      <c r="J2548" s="41">
        <v>0</v>
      </c>
      <c r="K2548" s="41">
        <v>0</v>
      </c>
      <c r="L2548" s="41">
        <v>0</v>
      </c>
      <c r="M2548" s="41">
        <v>0</v>
      </c>
      <c r="N2548" s="41">
        <v>0</v>
      </c>
      <c r="O2548" s="41">
        <v>0</v>
      </c>
      <c r="P2548" s="50">
        <f t="shared" si="178"/>
        <v>0</v>
      </c>
    </row>
    <row r="2549" spans="1:16" hidden="1" x14ac:dyDescent="0.25">
      <c r="A2549" s="306" t="str">
        <f>IF(B2549=1,A2517,"")</f>
        <v/>
      </c>
      <c r="B2549" s="43" t="str">
        <f t="shared" si="177"/>
        <v/>
      </c>
      <c r="C2549" s="169">
        <f>CAD!$F$13</f>
        <v>0</v>
      </c>
      <c r="D2549" s="41">
        <v>0</v>
      </c>
      <c r="E2549" s="41">
        <v>0</v>
      </c>
      <c r="F2549" s="41">
        <v>0</v>
      </c>
      <c r="G2549" s="41">
        <v>0</v>
      </c>
      <c r="H2549" s="41">
        <v>0</v>
      </c>
      <c r="I2549" s="41">
        <v>0</v>
      </c>
      <c r="J2549" s="41">
        <v>0</v>
      </c>
      <c r="K2549" s="41">
        <v>0</v>
      </c>
      <c r="L2549" s="41">
        <v>0</v>
      </c>
      <c r="M2549" s="41">
        <v>0</v>
      </c>
      <c r="N2549" s="41">
        <v>0</v>
      </c>
      <c r="O2549" s="41">
        <v>0</v>
      </c>
      <c r="P2549" s="50">
        <f t="shared" si="178"/>
        <v>0</v>
      </c>
    </row>
    <row r="2550" spans="1:16" hidden="1" x14ac:dyDescent="0.25">
      <c r="A2550" s="306" t="str">
        <f>IF(B2550=1,A2517,"")</f>
        <v/>
      </c>
      <c r="B2550" s="43" t="str">
        <f t="shared" si="177"/>
        <v/>
      </c>
      <c r="C2550" s="169">
        <f>CAD!$F$14</f>
        <v>0</v>
      </c>
      <c r="D2550" s="41">
        <v>0</v>
      </c>
      <c r="E2550" s="41">
        <v>0</v>
      </c>
      <c r="F2550" s="41">
        <v>0</v>
      </c>
      <c r="G2550" s="41">
        <v>0</v>
      </c>
      <c r="H2550" s="41">
        <v>0</v>
      </c>
      <c r="I2550" s="41">
        <v>0</v>
      </c>
      <c r="J2550" s="41">
        <v>0</v>
      </c>
      <c r="K2550" s="41">
        <v>0</v>
      </c>
      <c r="L2550" s="41">
        <v>0</v>
      </c>
      <c r="M2550" s="41">
        <v>0</v>
      </c>
      <c r="N2550" s="41">
        <v>0</v>
      </c>
      <c r="O2550" s="41">
        <v>0</v>
      </c>
      <c r="P2550" s="50">
        <f t="shared" si="178"/>
        <v>0</v>
      </c>
    </row>
    <row r="2551" spans="1:16" hidden="1" x14ac:dyDescent="0.25">
      <c r="A2551" s="306" t="str">
        <f>IF(B2551=1,A2517,"")</f>
        <v/>
      </c>
      <c r="B2551" s="43" t="str">
        <f t="shared" si="177"/>
        <v/>
      </c>
      <c r="C2551" s="169">
        <f>CAD!$F$15</f>
        <v>0</v>
      </c>
      <c r="D2551" s="41">
        <v>0</v>
      </c>
      <c r="E2551" s="41">
        <v>0</v>
      </c>
      <c r="F2551" s="41">
        <v>0</v>
      </c>
      <c r="G2551" s="41">
        <v>0</v>
      </c>
      <c r="H2551" s="41">
        <v>0</v>
      </c>
      <c r="I2551" s="41">
        <v>0</v>
      </c>
      <c r="J2551" s="41">
        <v>0</v>
      </c>
      <c r="K2551" s="41">
        <v>0</v>
      </c>
      <c r="L2551" s="41">
        <v>0</v>
      </c>
      <c r="M2551" s="41">
        <v>0</v>
      </c>
      <c r="N2551" s="41">
        <v>0</v>
      </c>
      <c r="O2551" s="41">
        <v>0</v>
      </c>
      <c r="P2551" s="50">
        <f t="shared" si="178"/>
        <v>0</v>
      </c>
    </row>
    <row r="2552" spans="1:16" hidden="1" x14ac:dyDescent="0.25">
      <c r="A2552" s="306" t="str">
        <f>IF(B2552=1,A2517,"")</f>
        <v/>
      </c>
      <c r="B2552" s="43" t="str">
        <f t="shared" si="177"/>
        <v/>
      </c>
      <c r="C2552" s="169">
        <f>CAD!$F$16</f>
        <v>0</v>
      </c>
      <c r="D2552" s="41">
        <v>0</v>
      </c>
      <c r="E2552" s="41">
        <v>0</v>
      </c>
      <c r="F2552" s="41">
        <v>0</v>
      </c>
      <c r="G2552" s="41">
        <v>0</v>
      </c>
      <c r="H2552" s="41">
        <v>0</v>
      </c>
      <c r="I2552" s="41">
        <v>0</v>
      </c>
      <c r="J2552" s="41">
        <v>0</v>
      </c>
      <c r="K2552" s="41">
        <v>0</v>
      </c>
      <c r="L2552" s="41">
        <v>0</v>
      </c>
      <c r="M2552" s="41">
        <v>0</v>
      </c>
      <c r="N2552" s="41">
        <v>0</v>
      </c>
      <c r="O2552" s="41">
        <v>0</v>
      </c>
      <c r="P2552" s="50">
        <f t="shared" si="178"/>
        <v>0</v>
      </c>
    </row>
    <row r="2553" spans="1:16" hidden="1" x14ac:dyDescent="0.25">
      <c r="A2553" s="306" t="str">
        <f>IF(B2553=1,A2517,"")</f>
        <v/>
      </c>
      <c r="B2553" s="43" t="str">
        <f t="shared" si="177"/>
        <v/>
      </c>
      <c r="C2553" s="169">
        <f>CAD!$F$17</f>
        <v>0</v>
      </c>
      <c r="D2553" s="41">
        <v>0</v>
      </c>
      <c r="E2553" s="41">
        <v>0</v>
      </c>
      <c r="F2553" s="41">
        <v>0</v>
      </c>
      <c r="G2553" s="41">
        <v>0</v>
      </c>
      <c r="H2553" s="41">
        <v>0</v>
      </c>
      <c r="I2553" s="41">
        <v>0</v>
      </c>
      <c r="J2553" s="41">
        <v>0</v>
      </c>
      <c r="K2553" s="41">
        <v>0</v>
      </c>
      <c r="L2553" s="41">
        <v>0</v>
      </c>
      <c r="M2553" s="41">
        <v>0</v>
      </c>
      <c r="N2553" s="41">
        <v>0</v>
      </c>
      <c r="O2553" s="41">
        <v>0</v>
      </c>
      <c r="P2553" s="50">
        <f t="shared" si="178"/>
        <v>0</v>
      </c>
    </row>
    <row r="2554" spans="1:16" hidden="1" x14ac:dyDescent="0.25">
      <c r="A2554" s="306" t="str">
        <f>IF(B2554=1,A2517,"")</f>
        <v/>
      </c>
      <c r="B2554" s="43" t="str">
        <f t="shared" si="177"/>
        <v/>
      </c>
      <c r="C2554" s="169">
        <f>CAD!$F$18</f>
        <v>0</v>
      </c>
      <c r="D2554" s="41">
        <v>0</v>
      </c>
      <c r="E2554" s="41">
        <v>0</v>
      </c>
      <c r="F2554" s="41">
        <v>0</v>
      </c>
      <c r="G2554" s="41">
        <v>0</v>
      </c>
      <c r="H2554" s="41">
        <v>0</v>
      </c>
      <c r="I2554" s="41">
        <v>0</v>
      </c>
      <c r="J2554" s="41">
        <v>0</v>
      </c>
      <c r="K2554" s="41">
        <v>0</v>
      </c>
      <c r="L2554" s="41">
        <v>0</v>
      </c>
      <c r="M2554" s="41">
        <v>0</v>
      </c>
      <c r="N2554" s="41">
        <v>0</v>
      </c>
      <c r="O2554" s="41">
        <v>0</v>
      </c>
      <c r="P2554" s="50">
        <f t="shared" si="178"/>
        <v>0</v>
      </c>
    </row>
    <row r="2555" spans="1:16" hidden="1" x14ac:dyDescent="0.25">
      <c r="A2555" s="306" t="str">
        <f>IF(B2555=1,A2517,"")</f>
        <v/>
      </c>
      <c r="B2555" s="43" t="str">
        <f t="shared" si="177"/>
        <v/>
      </c>
      <c r="C2555" s="169">
        <f>CAD!$F$19</f>
        <v>0</v>
      </c>
      <c r="D2555" s="41">
        <v>0</v>
      </c>
      <c r="E2555" s="41">
        <v>0</v>
      </c>
      <c r="F2555" s="41">
        <v>0</v>
      </c>
      <c r="G2555" s="41">
        <v>0</v>
      </c>
      <c r="H2555" s="41">
        <v>0</v>
      </c>
      <c r="I2555" s="41">
        <v>0</v>
      </c>
      <c r="J2555" s="41">
        <v>0</v>
      </c>
      <c r="K2555" s="41">
        <v>0</v>
      </c>
      <c r="L2555" s="41">
        <v>0</v>
      </c>
      <c r="M2555" s="41">
        <v>0</v>
      </c>
      <c r="N2555" s="41">
        <v>0</v>
      </c>
      <c r="O2555" s="41">
        <v>0</v>
      </c>
      <c r="P2555" s="50">
        <f t="shared" si="178"/>
        <v>0</v>
      </c>
    </row>
    <row r="2556" spans="1:16" hidden="1" x14ac:dyDescent="0.25">
      <c r="A2556" s="306" t="str">
        <f>IF(B2556=1,A2517,"")</f>
        <v/>
      </c>
      <c r="B2556" s="43" t="str">
        <f t="shared" si="177"/>
        <v/>
      </c>
      <c r="C2556" s="169">
        <f>CAD!$F$20</f>
        <v>0</v>
      </c>
      <c r="D2556" s="41">
        <v>0</v>
      </c>
      <c r="E2556" s="41">
        <v>0</v>
      </c>
      <c r="F2556" s="41">
        <v>0</v>
      </c>
      <c r="G2556" s="41">
        <v>0</v>
      </c>
      <c r="H2556" s="41">
        <v>0</v>
      </c>
      <c r="I2556" s="41">
        <v>0</v>
      </c>
      <c r="J2556" s="41">
        <v>0</v>
      </c>
      <c r="K2556" s="41">
        <v>0</v>
      </c>
      <c r="L2556" s="41">
        <v>0</v>
      </c>
      <c r="M2556" s="41">
        <v>0</v>
      </c>
      <c r="N2556" s="41">
        <v>0</v>
      </c>
      <c r="O2556" s="41">
        <v>0</v>
      </c>
      <c r="P2556" s="50">
        <f t="shared" si="178"/>
        <v>0</v>
      </c>
    </row>
    <row r="2557" spans="1:16" hidden="1" x14ac:dyDescent="0.25">
      <c r="A2557" s="306" t="str">
        <f>IF(B2557=1,A2517,"")</f>
        <v/>
      </c>
      <c r="B2557" s="43" t="str">
        <f t="shared" si="177"/>
        <v/>
      </c>
      <c r="C2557" s="169">
        <f>CAD!$F$21</f>
        <v>0</v>
      </c>
      <c r="D2557" s="41">
        <v>0</v>
      </c>
      <c r="E2557" s="41">
        <v>0</v>
      </c>
      <c r="F2557" s="41">
        <v>0</v>
      </c>
      <c r="G2557" s="41">
        <v>0</v>
      </c>
      <c r="H2557" s="41">
        <v>0</v>
      </c>
      <c r="I2557" s="41">
        <v>0</v>
      </c>
      <c r="J2557" s="41">
        <v>0</v>
      </c>
      <c r="K2557" s="41">
        <v>0</v>
      </c>
      <c r="L2557" s="41">
        <v>0</v>
      </c>
      <c r="M2557" s="41">
        <v>0</v>
      </c>
      <c r="N2557" s="41">
        <v>0</v>
      </c>
      <c r="O2557" s="41">
        <v>0</v>
      </c>
      <c r="P2557" s="50">
        <f t="shared" si="178"/>
        <v>0</v>
      </c>
    </row>
    <row r="2558" spans="1:16" hidden="1" x14ac:dyDescent="0.25">
      <c r="A2558" s="306" t="str">
        <f>IF(B2558=1,A2517,"")</f>
        <v/>
      </c>
      <c r="B2558" s="43" t="str">
        <f t="shared" si="177"/>
        <v/>
      </c>
      <c r="C2558" s="169">
        <f>CAD!$F$22</f>
        <v>0</v>
      </c>
      <c r="D2558" s="41">
        <v>0</v>
      </c>
      <c r="E2558" s="41">
        <v>0</v>
      </c>
      <c r="F2558" s="41">
        <v>0</v>
      </c>
      <c r="G2558" s="41">
        <v>0</v>
      </c>
      <c r="H2558" s="41">
        <v>0</v>
      </c>
      <c r="I2558" s="41">
        <v>0</v>
      </c>
      <c r="J2558" s="41">
        <v>0</v>
      </c>
      <c r="K2558" s="41">
        <v>0</v>
      </c>
      <c r="L2558" s="41">
        <v>0</v>
      </c>
      <c r="M2558" s="41">
        <v>0</v>
      </c>
      <c r="N2558" s="41">
        <v>0</v>
      </c>
      <c r="O2558" s="41">
        <v>0</v>
      </c>
      <c r="P2558" s="50">
        <f t="shared" si="178"/>
        <v>0</v>
      </c>
    </row>
    <row r="2559" spans="1:16" hidden="1" x14ac:dyDescent="0.25">
      <c r="A2559" s="306" t="str">
        <f>IF(B2559=1,A2517,"")</f>
        <v/>
      </c>
      <c r="B2559" s="43" t="str">
        <f t="shared" si="177"/>
        <v/>
      </c>
      <c r="C2559" s="169">
        <f>CAD!$F$23</f>
        <v>0</v>
      </c>
      <c r="D2559" s="41">
        <v>0</v>
      </c>
      <c r="E2559" s="41">
        <v>0</v>
      </c>
      <c r="F2559" s="41">
        <v>0</v>
      </c>
      <c r="G2559" s="41">
        <v>0</v>
      </c>
      <c r="H2559" s="41">
        <v>0</v>
      </c>
      <c r="I2559" s="41">
        <v>0</v>
      </c>
      <c r="J2559" s="41">
        <v>0</v>
      </c>
      <c r="K2559" s="41">
        <v>0</v>
      </c>
      <c r="L2559" s="41">
        <v>0</v>
      </c>
      <c r="M2559" s="41">
        <v>0</v>
      </c>
      <c r="N2559" s="41">
        <v>0</v>
      </c>
      <c r="O2559" s="41">
        <v>0</v>
      </c>
      <c r="P2559" s="50">
        <f t="shared" si="178"/>
        <v>0</v>
      </c>
    </row>
    <row r="2560" spans="1:16" hidden="1" x14ac:dyDescent="0.25">
      <c r="A2560" s="306" t="str">
        <f>IF(B2560=1,A2517,"")</f>
        <v/>
      </c>
      <c r="B2560" s="43" t="str">
        <f t="shared" si="177"/>
        <v/>
      </c>
      <c r="C2560" s="169">
        <f>CAD!$F$24</f>
        <v>0</v>
      </c>
      <c r="D2560" s="41">
        <v>0</v>
      </c>
      <c r="E2560" s="41">
        <v>0</v>
      </c>
      <c r="F2560" s="41">
        <v>0</v>
      </c>
      <c r="G2560" s="41">
        <v>0</v>
      </c>
      <c r="H2560" s="41">
        <v>0</v>
      </c>
      <c r="I2560" s="41">
        <v>0</v>
      </c>
      <c r="J2560" s="41">
        <v>0</v>
      </c>
      <c r="K2560" s="41">
        <v>0</v>
      </c>
      <c r="L2560" s="41">
        <v>0</v>
      </c>
      <c r="M2560" s="41">
        <v>0</v>
      </c>
      <c r="N2560" s="41">
        <v>0</v>
      </c>
      <c r="O2560" s="41">
        <v>0</v>
      </c>
      <c r="P2560" s="50">
        <f t="shared" si="178"/>
        <v>0</v>
      </c>
    </row>
    <row r="2561" spans="1:20" hidden="1" x14ac:dyDescent="0.25">
      <c r="A2561" s="306" t="str">
        <f>IF(B2561=1,A2517,"")</f>
        <v/>
      </c>
      <c r="B2561" s="43" t="str">
        <f t="shared" si="177"/>
        <v/>
      </c>
      <c r="C2561" s="169">
        <f>CAD!$F$25</f>
        <v>0</v>
      </c>
      <c r="D2561" s="41">
        <v>0</v>
      </c>
      <c r="E2561" s="41">
        <v>0</v>
      </c>
      <c r="F2561" s="41">
        <v>0</v>
      </c>
      <c r="G2561" s="41">
        <v>0</v>
      </c>
      <c r="H2561" s="41">
        <v>0</v>
      </c>
      <c r="I2561" s="41">
        <v>0</v>
      </c>
      <c r="J2561" s="41">
        <v>0</v>
      </c>
      <c r="K2561" s="41">
        <v>0</v>
      </c>
      <c r="L2561" s="41">
        <v>0</v>
      </c>
      <c r="M2561" s="41">
        <v>0</v>
      </c>
      <c r="N2561" s="41">
        <v>0</v>
      </c>
      <c r="O2561" s="41">
        <v>0</v>
      </c>
      <c r="P2561" s="50">
        <f t="shared" si="178"/>
        <v>0</v>
      </c>
    </row>
    <row r="2562" spans="1:20" hidden="1" x14ac:dyDescent="0.25">
      <c r="A2562" s="306" t="str">
        <f>IF(B2562=1,A2517,"")</f>
        <v/>
      </c>
      <c r="B2562" s="43" t="str">
        <f t="shared" si="177"/>
        <v/>
      </c>
      <c r="C2562" s="169">
        <f>CAD!$F$26</f>
        <v>0</v>
      </c>
      <c r="D2562" s="41">
        <v>0</v>
      </c>
      <c r="E2562" s="41">
        <v>0</v>
      </c>
      <c r="F2562" s="41">
        <v>0</v>
      </c>
      <c r="G2562" s="41">
        <v>0</v>
      </c>
      <c r="H2562" s="41">
        <v>0</v>
      </c>
      <c r="I2562" s="41">
        <v>0</v>
      </c>
      <c r="J2562" s="41">
        <v>0</v>
      </c>
      <c r="K2562" s="41">
        <v>0</v>
      </c>
      <c r="L2562" s="41">
        <v>0</v>
      </c>
      <c r="M2562" s="41">
        <v>0</v>
      </c>
      <c r="N2562" s="41">
        <v>0</v>
      </c>
      <c r="O2562" s="41">
        <v>0</v>
      </c>
      <c r="P2562" s="50">
        <f t="shared" si="178"/>
        <v>0</v>
      </c>
    </row>
    <row r="2563" spans="1:20" hidden="1" x14ac:dyDescent="0.25">
      <c r="A2563" s="306" t="str">
        <f>IF(B2563=1,A2517,"")</f>
        <v/>
      </c>
      <c r="B2563" s="43" t="str">
        <f t="shared" si="177"/>
        <v/>
      </c>
      <c r="C2563" s="169">
        <f>CAD!$F$27</f>
        <v>0</v>
      </c>
      <c r="D2563" s="41">
        <v>0</v>
      </c>
      <c r="E2563" s="41">
        <v>0</v>
      </c>
      <c r="F2563" s="41">
        <v>0</v>
      </c>
      <c r="G2563" s="41">
        <v>0</v>
      </c>
      <c r="H2563" s="41">
        <v>0</v>
      </c>
      <c r="I2563" s="41">
        <v>0</v>
      </c>
      <c r="J2563" s="41">
        <v>0</v>
      </c>
      <c r="K2563" s="41">
        <v>0</v>
      </c>
      <c r="L2563" s="41">
        <v>0</v>
      </c>
      <c r="M2563" s="41">
        <v>0</v>
      </c>
      <c r="N2563" s="41">
        <v>0</v>
      </c>
      <c r="O2563" s="41">
        <v>0</v>
      </c>
      <c r="P2563" s="50">
        <f t="shared" si="178"/>
        <v>0</v>
      </c>
    </row>
    <row r="2564" spans="1:20" hidden="1" x14ac:dyDescent="0.25">
      <c r="A2564" s="306" t="str">
        <f>IF(B2564=1,A2517,"")</f>
        <v/>
      </c>
      <c r="B2564" s="43" t="str">
        <f t="shared" si="177"/>
        <v/>
      </c>
      <c r="C2564" s="169">
        <f>CAD!$F$28</f>
        <v>0</v>
      </c>
      <c r="D2564" s="41">
        <v>0</v>
      </c>
      <c r="E2564" s="41">
        <v>0</v>
      </c>
      <c r="F2564" s="41">
        <v>0</v>
      </c>
      <c r="G2564" s="41">
        <v>0</v>
      </c>
      <c r="H2564" s="41">
        <v>0</v>
      </c>
      <c r="I2564" s="41">
        <v>0</v>
      </c>
      <c r="J2564" s="41">
        <v>0</v>
      </c>
      <c r="K2564" s="41">
        <v>0</v>
      </c>
      <c r="L2564" s="41">
        <v>0</v>
      </c>
      <c r="M2564" s="41">
        <v>0</v>
      </c>
      <c r="N2564" s="41">
        <v>0</v>
      </c>
      <c r="O2564" s="41">
        <v>0</v>
      </c>
      <c r="P2564" s="50">
        <f t="shared" si="178"/>
        <v>0</v>
      </c>
    </row>
    <row r="2565" spans="1:20" hidden="1" x14ac:dyDescent="0.25">
      <c r="A2565" s="306" t="str">
        <f>IF(B2565=1,A2517,"")</f>
        <v/>
      </c>
      <c r="B2565" s="43" t="str">
        <f t="shared" si="177"/>
        <v/>
      </c>
      <c r="C2565" s="169">
        <f>CAD!$F$29</f>
        <v>0</v>
      </c>
      <c r="D2565" s="41">
        <v>0</v>
      </c>
      <c r="E2565" s="41">
        <v>0</v>
      </c>
      <c r="F2565" s="41">
        <v>0</v>
      </c>
      <c r="G2565" s="41">
        <v>0</v>
      </c>
      <c r="H2565" s="41">
        <v>0</v>
      </c>
      <c r="I2565" s="41">
        <v>0</v>
      </c>
      <c r="J2565" s="41">
        <v>0</v>
      </c>
      <c r="K2565" s="41">
        <v>0</v>
      </c>
      <c r="L2565" s="41">
        <v>0</v>
      </c>
      <c r="M2565" s="41">
        <v>0</v>
      </c>
      <c r="N2565" s="41">
        <v>0</v>
      </c>
      <c r="O2565" s="41">
        <v>0</v>
      </c>
      <c r="P2565" s="50">
        <f t="shared" si="178"/>
        <v>0</v>
      </c>
    </row>
    <row r="2566" spans="1:20" hidden="1" x14ac:dyDescent="0.25">
      <c r="A2566" s="306" t="str">
        <f>IF(B2566=1,A2517,"")</f>
        <v/>
      </c>
      <c r="B2566" s="43" t="str">
        <f t="shared" si="177"/>
        <v/>
      </c>
      <c r="C2566" s="169">
        <f>CAD!$F$30</f>
        <v>0</v>
      </c>
      <c r="D2566" s="41">
        <v>0</v>
      </c>
      <c r="E2566" s="41">
        <v>0</v>
      </c>
      <c r="F2566" s="41">
        <v>0</v>
      </c>
      <c r="G2566" s="41">
        <v>0</v>
      </c>
      <c r="H2566" s="41">
        <v>0</v>
      </c>
      <c r="I2566" s="41">
        <v>0</v>
      </c>
      <c r="J2566" s="41">
        <v>0</v>
      </c>
      <c r="K2566" s="41">
        <v>0</v>
      </c>
      <c r="L2566" s="41">
        <v>0</v>
      </c>
      <c r="M2566" s="41">
        <v>0</v>
      </c>
      <c r="N2566" s="41">
        <v>0</v>
      </c>
      <c r="O2566" s="41">
        <v>0</v>
      </c>
      <c r="P2566" s="50">
        <f t="shared" si="178"/>
        <v>0</v>
      </c>
    </row>
    <row r="2567" spans="1:20" hidden="1" x14ac:dyDescent="0.25">
      <c r="A2567" s="306" t="str">
        <f>IF(B2567=1,A2517,"")</f>
        <v/>
      </c>
      <c r="B2567" s="43" t="str">
        <f t="shared" si="177"/>
        <v/>
      </c>
      <c r="C2567" s="169">
        <f>CAD!$F$31</f>
        <v>0</v>
      </c>
      <c r="D2567" s="41">
        <v>0</v>
      </c>
      <c r="E2567" s="41">
        <v>0</v>
      </c>
      <c r="F2567" s="41">
        <v>0</v>
      </c>
      <c r="G2567" s="41">
        <v>0</v>
      </c>
      <c r="H2567" s="41">
        <v>0</v>
      </c>
      <c r="I2567" s="41">
        <v>0</v>
      </c>
      <c r="J2567" s="41">
        <v>0</v>
      </c>
      <c r="K2567" s="41">
        <v>0</v>
      </c>
      <c r="L2567" s="41">
        <v>0</v>
      </c>
      <c r="M2567" s="41">
        <v>0</v>
      </c>
      <c r="N2567" s="41">
        <v>0</v>
      </c>
      <c r="O2567" s="41">
        <v>0</v>
      </c>
      <c r="P2567" s="50">
        <f t="shared" si="178"/>
        <v>0</v>
      </c>
      <c r="T2567" s="9"/>
    </row>
    <row r="2568" spans="1:20" hidden="1" x14ac:dyDescent="0.25">
      <c r="A2568" s="306">
        <f>A2517</f>
        <v>2062</v>
      </c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84"/>
    </row>
    <row r="2569" spans="1:20" ht="15.75" hidden="1" thickBot="1" x14ac:dyDescent="0.3">
      <c r="A2569" s="306">
        <f>A2517</f>
        <v>2062</v>
      </c>
      <c r="C2569" s="170" t="s">
        <v>208</v>
      </c>
      <c r="D2569" s="171">
        <f>PREV_D!D2475</f>
        <v>0</v>
      </c>
      <c r="E2569" s="171">
        <f>PREV_D!E2475</f>
        <v>0</v>
      </c>
      <c r="F2569" s="171">
        <f>PREV_D!F2475</f>
        <v>0</v>
      </c>
      <c r="G2569" s="171">
        <f>PREV_D!G2475</f>
        <v>0</v>
      </c>
      <c r="H2569" s="171">
        <f>PREV_D!H2475</f>
        <v>0</v>
      </c>
      <c r="I2569" s="171">
        <f>PREV_D!I2475</f>
        <v>0</v>
      </c>
      <c r="J2569" s="171">
        <f>PREV_D!J2475</f>
        <v>0</v>
      </c>
      <c r="K2569" s="171">
        <f>PREV_D!K2475</f>
        <v>0</v>
      </c>
      <c r="L2569" s="171">
        <f>PREV_D!L2475</f>
        <v>0</v>
      </c>
      <c r="M2569" s="171">
        <f>PREV_D!M2475</f>
        <v>0</v>
      </c>
      <c r="N2569" s="171">
        <f>PREV_D!N2475</f>
        <v>0</v>
      </c>
      <c r="O2569" s="171">
        <f>PREV_D!O2475</f>
        <v>0</v>
      </c>
      <c r="P2569" s="172">
        <f>SUM(D2569:O2569)</f>
        <v>0</v>
      </c>
    </row>
    <row r="2570" spans="1:20" hidden="1" x14ac:dyDescent="0.25">
      <c r="A2570" s="306">
        <f>A2517</f>
        <v>2062</v>
      </c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84"/>
    </row>
    <row r="2571" spans="1:20" hidden="1" x14ac:dyDescent="0.25">
      <c r="A2571" s="306">
        <f>A2517</f>
        <v>2062</v>
      </c>
      <c r="C2571" s="173" t="s">
        <v>209</v>
      </c>
      <c r="D2571" s="174">
        <f>D2517-D2569</f>
        <v>0</v>
      </c>
      <c r="E2571" s="174">
        <f t="shared" ref="E2571:P2571" si="179">E2517-E2569</f>
        <v>0</v>
      </c>
      <c r="F2571" s="174">
        <f t="shared" si="179"/>
        <v>0</v>
      </c>
      <c r="G2571" s="174">
        <f t="shared" si="179"/>
        <v>0</v>
      </c>
      <c r="H2571" s="174">
        <f t="shared" si="179"/>
        <v>0</v>
      </c>
      <c r="I2571" s="174">
        <f t="shared" si="179"/>
        <v>0</v>
      </c>
      <c r="J2571" s="174">
        <f t="shared" si="179"/>
        <v>0</v>
      </c>
      <c r="K2571" s="174">
        <f t="shared" si="179"/>
        <v>0</v>
      </c>
      <c r="L2571" s="174">
        <f t="shared" si="179"/>
        <v>0</v>
      </c>
      <c r="M2571" s="174">
        <f t="shared" si="179"/>
        <v>0</v>
      </c>
      <c r="N2571" s="174">
        <f t="shared" si="179"/>
        <v>0</v>
      </c>
      <c r="O2571" s="174">
        <f t="shared" si="179"/>
        <v>0</v>
      </c>
      <c r="P2571" s="175">
        <f t="shared" si="179"/>
        <v>0</v>
      </c>
    </row>
    <row r="2572" spans="1:20" hidden="1" x14ac:dyDescent="0.25">
      <c r="A2572" s="306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20" hidden="1" x14ac:dyDescent="0.25">
      <c r="A2573" s="306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20" ht="15" hidden="1" customHeight="1" thickBot="1" x14ac:dyDescent="0.3">
      <c r="A2574" s="306">
        <f>A2517+1</f>
        <v>2063</v>
      </c>
      <c r="C2574" s="166" t="s">
        <v>207</v>
      </c>
      <c r="D2574" s="167">
        <f t="shared" ref="D2574:P2574" si="180">SUM(D2575:D2624)</f>
        <v>0</v>
      </c>
      <c r="E2574" s="167">
        <f t="shared" si="180"/>
        <v>0</v>
      </c>
      <c r="F2574" s="167">
        <f t="shared" si="180"/>
        <v>0</v>
      </c>
      <c r="G2574" s="167">
        <f t="shared" si="180"/>
        <v>0</v>
      </c>
      <c r="H2574" s="167">
        <f t="shared" si="180"/>
        <v>0</v>
      </c>
      <c r="I2574" s="167">
        <f t="shared" si="180"/>
        <v>0</v>
      </c>
      <c r="J2574" s="167">
        <f t="shared" si="180"/>
        <v>0</v>
      </c>
      <c r="K2574" s="167">
        <f t="shared" si="180"/>
        <v>0</v>
      </c>
      <c r="L2574" s="167">
        <f t="shared" si="180"/>
        <v>0</v>
      </c>
      <c r="M2574" s="167">
        <f t="shared" si="180"/>
        <v>0</v>
      </c>
      <c r="N2574" s="167">
        <f t="shared" si="180"/>
        <v>0</v>
      </c>
      <c r="O2574" s="167">
        <f t="shared" si="180"/>
        <v>0</v>
      </c>
      <c r="P2574" s="167">
        <f t="shared" si="180"/>
        <v>0</v>
      </c>
    </row>
    <row r="2575" spans="1:20" hidden="1" x14ac:dyDescent="0.25">
      <c r="A2575" s="306">
        <f>IF(B2575=1,A2574,"")</f>
        <v>2063</v>
      </c>
      <c r="B2575" s="43">
        <f>IF(C2575&lt;&gt;0,1,"")</f>
        <v>1</v>
      </c>
      <c r="C2575" s="168" t="str">
        <f>CAD!$D$7</f>
        <v>SALÁRIOS</v>
      </c>
      <c r="D2575" s="42">
        <v>0</v>
      </c>
      <c r="E2575" s="42">
        <v>0</v>
      </c>
      <c r="F2575" s="42">
        <v>0</v>
      </c>
      <c r="G2575" s="42">
        <v>0</v>
      </c>
      <c r="H2575" s="42">
        <v>0</v>
      </c>
      <c r="I2575" s="42">
        <v>0</v>
      </c>
      <c r="J2575" s="42">
        <v>0</v>
      </c>
      <c r="K2575" s="42">
        <v>0</v>
      </c>
      <c r="L2575" s="42">
        <v>0</v>
      </c>
      <c r="M2575" s="42">
        <v>0</v>
      </c>
      <c r="N2575" s="42">
        <v>0</v>
      </c>
      <c r="O2575" s="42">
        <v>0</v>
      </c>
      <c r="P2575" s="115">
        <f>SUM(D2575:O2575)</f>
        <v>0</v>
      </c>
    </row>
    <row r="2576" spans="1:20" hidden="1" x14ac:dyDescent="0.25">
      <c r="A2576" s="306">
        <f>IF(B2576=1,A2574,"")</f>
        <v>2063</v>
      </c>
      <c r="B2576" s="43">
        <f t="shared" ref="B2576:B2624" si="181">IF(C2576&lt;&gt;0,1,"")</f>
        <v>1</v>
      </c>
      <c r="C2576" s="168" t="str">
        <f>CAD!$D$8</f>
        <v>RELATÓRIOS</v>
      </c>
      <c r="D2576" s="42">
        <v>0</v>
      </c>
      <c r="E2576" s="42">
        <v>0</v>
      </c>
      <c r="F2576" s="42">
        <v>0</v>
      </c>
      <c r="G2576" s="42">
        <v>0</v>
      </c>
      <c r="H2576" s="42">
        <v>0</v>
      </c>
      <c r="I2576" s="42">
        <v>0</v>
      </c>
      <c r="J2576" s="42">
        <v>0</v>
      </c>
      <c r="K2576" s="42">
        <v>0</v>
      </c>
      <c r="L2576" s="42">
        <v>0</v>
      </c>
      <c r="M2576" s="42">
        <v>0</v>
      </c>
      <c r="N2576" s="42">
        <v>0</v>
      </c>
      <c r="O2576" s="42">
        <v>0</v>
      </c>
      <c r="P2576" s="50">
        <f t="shared" ref="P2576:P2624" si="182">SUM(D2576:O2576)</f>
        <v>0</v>
      </c>
    </row>
    <row r="2577" spans="1:16" hidden="1" x14ac:dyDescent="0.25">
      <c r="A2577" s="306">
        <f>IF(B2577=1,A2574,"")</f>
        <v>2063</v>
      </c>
      <c r="B2577" s="43">
        <f t="shared" si="181"/>
        <v>1</v>
      </c>
      <c r="C2577" s="169" t="str">
        <f>CAD!$D$9</f>
        <v>HORAS EXTRAS</v>
      </c>
      <c r="D2577" s="41">
        <v>0</v>
      </c>
      <c r="E2577" s="41">
        <v>0</v>
      </c>
      <c r="F2577" s="41">
        <v>0</v>
      </c>
      <c r="G2577" s="41">
        <v>0</v>
      </c>
      <c r="H2577" s="41">
        <v>0</v>
      </c>
      <c r="I2577" s="41">
        <v>0</v>
      </c>
      <c r="J2577" s="41">
        <v>0</v>
      </c>
      <c r="K2577" s="41">
        <v>0</v>
      </c>
      <c r="L2577" s="41">
        <v>0</v>
      </c>
      <c r="M2577" s="41">
        <v>0</v>
      </c>
      <c r="N2577" s="41">
        <v>0</v>
      </c>
      <c r="O2577" s="41">
        <v>0</v>
      </c>
      <c r="P2577" s="50">
        <f t="shared" si="182"/>
        <v>0</v>
      </c>
    </row>
    <row r="2578" spans="1:16" hidden="1" x14ac:dyDescent="0.25">
      <c r="A2578" s="306">
        <f>IF(B2578=1,A2574,"")</f>
        <v>2063</v>
      </c>
      <c r="B2578" s="43">
        <f t="shared" si="181"/>
        <v>1</v>
      </c>
      <c r="C2578" s="169" t="str">
        <f>CAD!$D$10</f>
        <v>OUTROS</v>
      </c>
      <c r="D2578" s="41">
        <v>0</v>
      </c>
      <c r="E2578" s="41">
        <v>0</v>
      </c>
      <c r="F2578" s="41">
        <v>0</v>
      </c>
      <c r="G2578" s="41">
        <v>0</v>
      </c>
      <c r="H2578" s="41">
        <v>0</v>
      </c>
      <c r="I2578" s="41">
        <v>0</v>
      </c>
      <c r="J2578" s="41">
        <v>0</v>
      </c>
      <c r="K2578" s="41">
        <v>0</v>
      </c>
      <c r="L2578" s="41">
        <v>0</v>
      </c>
      <c r="M2578" s="41">
        <v>0</v>
      </c>
      <c r="N2578" s="41">
        <v>0</v>
      </c>
      <c r="O2578" s="41">
        <v>0</v>
      </c>
      <c r="P2578" s="50">
        <f t="shared" si="182"/>
        <v>0</v>
      </c>
    </row>
    <row r="2579" spans="1:16" hidden="1" x14ac:dyDescent="0.25">
      <c r="A2579" s="306">
        <f>IF(B2579=1,A2574,"")</f>
        <v>2063</v>
      </c>
      <c r="B2579" s="43">
        <f t="shared" si="181"/>
        <v>1</v>
      </c>
      <c r="C2579" s="169" t="str">
        <f>CAD!$D$11</f>
        <v>ALUGUÉIS</v>
      </c>
      <c r="D2579" s="41">
        <v>0</v>
      </c>
      <c r="E2579" s="41">
        <v>0</v>
      </c>
      <c r="F2579" s="41">
        <v>0</v>
      </c>
      <c r="G2579" s="41">
        <v>0</v>
      </c>
      <c r="H2579" s="41">
        <v>0</v>
      </c>
      <c r="I2579" s="41">
        <v>0</v>
      </c>
      <c r="J2579" s="41">
        <v>0</v>
      </c>
      <c r="K2579" s="41">
        <v>0</v>
      </c>
      <c r="L2579" s="41">
        <v>0</v>
      </c>
      <c r="M2579" s="41">
        <v>0</v>
      </c>
      <c r="N2579" s="41">
        <v>0</v>
      </c>
      <c r="O2579" s="41">
        <v>0</v>
      </c>
      <c r="P2579" s="50">
        <f t="shared" si="182"/>
        <v>0</v>
      </c>
    </row>
    <row r="2580" spans="1:16" hidden="1" x14ac:dyDescent="0.25">
      <c r="A2580" s="306">
        <f>IF(B2580=1,A2574,"")</f>
        <v>2063</v>
      </c>
      <c r="B2580" s="43">
        <f t="shared" si="181"/>
        <v>1</v>
      </c>
      <c r="C2580" s="169" t="str">
        <f>CAD!$D$12</f>
        <v>VENDA DE IMÓVEIS</v>
      </c>
      <c r="D2580" s="41">
        <v>0</v>
      </c>
      <c r="E2580" s="41">
        <v>0</v>
      </c>
      <c r="F2580" s="41">
        <v>0</v>
      </c>
      <c r="G2580" s="41">
        <v>0</v>
      </c>
      <c r="H2580" s="41">
        <v>0</v>
      </c>
      <c r="I2580" s="41">
        <v>0</v>
      </c>
      <c r="J2580" s="41">
        <v>0</v>
      </c>
      <c r="K2580" s="41">
        <v>0</v>
      </c>
      <c r="L2580" s="41">
        <v>0</v>
      </c>
      <c r="M2580" s="41">
        <v>0</v>
      </c>
      <c r="N2580" s="41">
        <v>0</v>
      </c>
      <c r="O2580" s="41">
        <v>0</v>
      </c>
      <c r="P2580" s="50">
        <f t="shared" si="182"/>
        <v>0</v>
      </c>
    </row>
    <row r="2581" spans="1:16" hidden="1" x14ac:dyDescent="0.25">
      <c r="A2581" s="306">
        <f>IF(B2581=1,A2574,"")</f>
        <v>2063</v>
      </c>
      <c r="B2581" s="43">
        <f t="shared" si="181"/>
        <v>1</v>
      </c>
      <c r="C2581" s="169" t="str">
        <f>CAD!$D$13</f>
        <v>13º SALÁRIO</v>
      </c>
      <c r="D2581" s="41">
        <v>0</v>
      </c>
      <c r="E2581" s="41">
        <v>0</v>
      </c>
      <c r="F2581" s="41">
        <v>0</v>
      </c>
      <c r="G2581" s="41">
        <v>0</v>
      </c>
      <c r="H2581" s="41">
        <v>0</v>
      </c>
      <c r="I2581" s="41">
        <v>0</v>
      </c>
      <c r="J2581" s="41">
        <v>0</v>
      </c>
      <c r="K2581" s="41">
        <v>0</v>
      </c>
      <c r="L2581" s="41">
        <v>0</v>
      </c>
      <c r="M2581" s="41">
        <v>0</v>
      </c>
      <c r="N2581" s="41">
        <v>0</v>
      </c>
      <c r="O2581" s="41">
        <v>0</v>
      </c>
      <c r="P2581" s="50">
        <f t="shared" si="182"/>
        <v>0</v>
      </c>
    </row>
    <row r="2582" spans="1:16" hidden="1" x14ac:dyDescent="0.25">
      <c r="A2582" s="306">
        <f>IF(B2582=1,A2574,"")</f>
        <v>2063</v>
      </c>
      <c r="B2582" s="43">
        <f t="shared" si="181"/>
        <v>1</v>
      </c>
      <c r="C2582" s="169" t="str">
        <f>CAD!$D$14</f>
        <v>FÉRIAS</v>
      </c>
      <c r="D2582" s="41">
        <v>0</v>
      </c>
      <c r="E2582" s="41">
        <v>0</v>
      </c>
      <c r="F2582" s="41">
        <v>0</v>
      </c>
      <c r="G2582" s="41">
        <v>0</v>
      </c>
      <c r="H2582" s="41">
        <v>0</v>
      </c>
      <c r="I2582" s="41">
        <v>0</v>
      </c>
      <c r="J2582" s="41">
        <v>0</v>
      </c>
      <c r="K2582" s="41">
        <v>0</v>
      </c>
      <c r="L2582" s="41">
        <v>0</v>
      </c>
      <c r="M2582" s="41">
        <v>0</v>
      </c>
      <c r="N2582" s="41">
        <v>0</v>
      </c>
      <c r="O2582" s="41">
        <v>0</v>
      </c>
      <c r="P2582" s="50">
        <f t="shared" si="182"/>
        <v>0</v>
      </c>
    </row>
    <row r="2583" spans="1:16" hidden="1" x14ac:dyDescent="0.25">
      <c r="A2583" s="306">
        <f>IF(B2583=1,A2574,"")</f>
        <v>2063</v>
      </c>
      <c r="B2583" s="43">
        <f t="shared" si="181"/>
        <v>1</v>
      </c>
      <c r="C2583" s="169" t="str">
        <f>CAD!$D$15</f>
        <v>RENDIMENTOS</v>
      </c>
      <c r="D2583" s="41">
        <v>0</v>
      </c>
      <c r="E2583" s="41">
        <v>0</v>
      </c>
      <c r="F2583" s="41">
        <v>0</v>
      </c>
      <c r="G2583" s="41">
        <v>0</v>
      </c>
      <c r="H2583" s="41">
        <v>0</v>
      </c>
      <c r="I2583" s="41">
        <v>0</v>
      </c>
      <c r="J2583" s="41">
        <v>0</v>
      </c>
      <c r="K2583" s="41">
        <v>0</v>
      </c>
      <c r="L2583" s="41">
        <v>0</v>
      </c>
      <c r="M2583" s="41">
        <v>0</v>
      </c>
      <c r="N2583" s="41">
        <v>0</v>
      </c>
      <c r="O2583" s="41">
        <v>0</v>
      </c>
      <c r="P2583" s="50">
        <f t="shared" si="182"/>
        <v>0</v>
      </c>
    </row>
    <row r="2584" spans="1:16" hidden="1" x14ac:dyDescent="0.25">
      <c r="A2584" s="306" t="str">
        <f>IF(B2584=1,A2574,"")</f>
        <v/>
      </c>
      <c r="B2584" s="43" t="str">
        <f t="shared" si="181"/>
        <v/>
      </c>
      <c r="C2584" s="169">
        <f>CAD!$D$16</f>
        <v>0</v>
      </c>
      <c r="D2584" s="41">
        <v>0</v>
      </c>
      <c r="E2584" s="41">
        <v>0</v>
      </c>
      <c r="F2584" s="41">
        <v>0</v>
      </c>
      <c r="G2584" s="41">
        <v>0</v>
      </c>
      <c r="H2584" s="41">
        <v>0</v>
      </c>
      <c r="I2584" s="41">
        <v>0</v>
      </c>
      <c r="J2584" s="41">
        <v>0</v>
      </c>
      <c r="K2584" s="41">
        <v>0</v>
      </c>
      <c r="L2584" s="41">
        <v>0</v>
      </c>
      <c r="M2584" s="41">
        <v>0</v>
      </c>
      <c r="N2584" s="41">
        <v>0</v>
      </c>
      <c r="O2584" s="41">
        <v>0</v>
      </c>
      <c r="P2584" s="50">
        <f t="shared" si="182"/>
        <v>0</v>
      </c>
    </row>
    <row r="2585" spans="1:16" hidden="1" x14ac:dyDescent="0.25">
      <c r="A2585" s="306" t="str">
        <f>IF(B2585=1,A2574,"")</f>
        <v/>
      </c>
      <c r="B2585" s="43" t="str">
        <f t="shared" si="181"/>
        <v/>
      </c>
      <c r="C2585" s="169">
        <f>CAD!$D$17</f>
        <v>0</v>
      </c>
      <c r="D2585" s="41">
        <v>0</v>
      </c>
      <c r="E2585" s="41">
        <v>0</v>
      </c>
      <c r="F2585" s="41">
        <v>0</v>
      </c>
      <c r="G2585" s="41">
        <v>0</v>
      </c>
      <c r="H2585" s="41">
        <v>0</v>
      </c>
      <c r="I2585" s="41">
        <v>0</v>
      </c>
      <c r="J2585" s="41">
        <v>0</v>
      </c>
      <c r="K2585" s="41">
        <v>0</v>
      </c>
      <c r="L2585" s="41">
        <v>0</v>
      </c>
      <c r="M2585" s="41">
        <v>0</v>
      </c>
      <c r="N2585" s="41">
        <v>0</v>
      </c>
      <c r="O2585" s="41">
        <v>0</v>
      </c>
      <c r="P2585" s="50">
        <f t="shared" si="182"/>
        <v>0</v>
      </c>
    </row>
    <row r="2586" spans="1:16" hidden="1" x14ac:dyDescent="0.25">
      <c r="A2586" s="306" t="str">
        <f>IF(B2586=1,A2574,"")</f>
        <v/>
      </c>
      <c r="B2586" s="43" t="str">
        <f t="shared" si="181"/>
        <v/>
      </c>
      <c r="C2586" s="169">
        <f>CAD!$D$18</f>
        <v>0</v>
      </c>
      <c r="D2586" s="41">
        <v>0</v>
      </c>
      <c r="E2586" s="41">
        <v>0</v>
      </c>
      <c r="F2586" s="41">
        <v>0</v>
      </c>
      <c r="G2586" s="41">
        <v>0</v>
      </c>
      <c r="H2586" s="41">
        <v>0</v>
      </c>
      <c r="I2586" s="41">
        <v>0</v>
      </c>
      <c r="J2586" s="41">
        <v>0</v>
      </c>
      <c r="K2586" s="41">
        <v>0</v>
      </c>
      <c r="L2586" s="41">
        <v>0</v>
      </c>
      <c r="M2586" s="41">
        <v>0</v>
      </c>
      <c r="N2586" s="41">
        <v>0</v>
      </c>
      <c r="O2586" s="41">
        <v>0</v>
      </c>
      <c r="P2586" s="50">
        <f t="shared" si="182"/>
        <v>0</v>
      </c>
    </row>
    <row r="2587" spans="1:16" hidden="1" x14ac:dyDescent="0.25">
      <c r="A2587" s="306" t="str">
        <f>IF(B2587=1,A2574,"")</f>
        <v/>
      </c>
      <c r="B2587" s="43" t="str">
        <f t="shared" si="181"/>
        <v/>
      </c>
      <c r="C2587" s="169">
        <f>CAD!$D$19</f>
        <v>0</v>
      </c>
      <c r="D2587" s="41">
        <v>0</v>
      </c>
      <c r="E2587" s="41">
        <v>0</v>
      </c>
      <c r="F2587" s="41">
        <v>0</v>
      </c>
      <c r="G2587" s="41">
        <v>0</v>
      </c>
      <c r="H2587" s="41">
        <v>0</v>
      </c>
      <c r="I2587" s="41">
        <v>0</v>
      </c>
      <c r="J2587" s="41">
        <v>0</v>
      </c>
      <c r="K2587" s="41">
        <v>0</v>
      </c>
      <c r="L2587" s="41">
        <v>0</v>
      </c>
      <c r="M2587" s="41">
        <v>0</v>
      </c>
      <c r="N2587" s="41">
        <v>0</v>
      </c>
      <c r="O2587" s="41">
        <v>0</v>
      </c>
      <c r="P2587" s="50">
        <f t="shared" si="182"/>
        <v>0</v>
      </c>
    </row>
    <row r="2588" spans="1:16" hidden="1" x14ac:dyDescent="0.25">
      <c r="A2588" s="306" t="str">
        <f>IF(B2588=1,A2574,"")</f>
        <v/>
      </c>
      <c r="B2588" s="43" t="str">
        <f t="shared" si="181"/>
        <v/>
      </c>
      <c r="C2588" s="169">
        <f>CAD!$D$20</f>
        <v>0</v>
      </c>
      <c r="D2588" s="41">
        <v>0</v>
      </c>
      <c r="E2588" s="41">
        <v>0</v>
      </c>
      <c r="F2588" s="41">
        <v>0</v>
      </c>
      <c r="G2588" s="41">
        <v>0</v>
      </c>
      <c r="H2588" s="41">
        <v>0</v>
      </c>
      <c r="I2588" s="41">
        <v>0</v>
      </c>
      <c r="J2588" s="41">
        <v>0</v>
      </c>
      <c r="K2588" s="41">
        <v>0</v>
      </c>
      <c r="L2588" s="41">
        <v>0</v>
      </c>
      <c r="M2588" s="41">
        <v>0</v>
      </c>
      <c r="N2588" s="41">
        <v>0</v>
      </c>
      <c r="O2588" s="41">
        <v>0</v>
      </c>
      <c r="P2588" s="50">
        <f t="shared" si="182"/>
        <v>0</v>
      </c>
    </row>
    <row r="2589" spans="1:16" hidden="1" x14ac:dyDescent="0.25">
      <c r="A2589" s="306" t="str">
        <f>IF(B2589=1,A2574,"")</f>
        <v/>
      </c>
      <c r="B2589" s="43" t="str">
        <f t="shared" si="181"/>
        <v/>
      </c>
      <c r="C2589" s="169">
        <f>CAD!$D$21</f>
        <v>0</v>
      </c>
      <c r="D2589" s="41">
        <v>0</v>
      </c>
      <c r="E2589" s="41">
        <v>0</v>
      </c>
      <c r="F2589" s="41">
        <v>0</v>
      </c>
      <c r="G2589" s="41">
        <v>0</v>
      </c>
      <c r="H2589" s="41">
        <v>0</v>
      </c>
      <c r="I2589" s="41">
        <v>0</v>
      </c>
      <c r="J2589" s="41">
        <v>0</v>
      </c>
      <c r="K2589" s="41">
        <v>0</v>
      </c>
      <c r="L2589" s="41">
        <v>0</v>
      </c>
      <c r="M2589" s="41">
        <v>0</v>
      </c>
      <c r="N2589" s="41">
        <v>0</v>
      </c>
      <c r="O2589" s="41">
        <v>0</v>
      </c>
      <c r="P2589" s="50">
        <f t="shared" si="182"/>
        <v>0</v>
      </c>
    </row>
    <row r="2590" spans="1:16" hidden="1" x14ac:dyDescent="0.25">
      <c r="A2590" s="306" t="str">
        <f>IF(B2590=1,A2574,"")</f>
        <v/>
      </c>
      <c r="B2590" s="43" t="str">
        <f t="shared" si="181"/>
        <v/>
      </c>
      <c r="C2590" s="169">
        <f>CAD!$D$22</f>
        <v>0</v>
      </c>
      <c r="D2590" s="41">
        <v>0</v>
      </c>
      <c r="E2590" s="41">
        <v>0</v>
      </c>
      <c r="F2590" s="41">
        <v>0</v>
      </c>
      <c r="G2590" s="41">
        <v>0</v>
      </c>
      <c r="H2590" s="41">
        <v>0</v>
      </c>
      <c r="I2590" s="41">
        <v>0</v>
      </c>
      <c r="J2590" s="41">
        <v>0</v>
      </c>
      <c r="K2590" s="41">
        <v>0</v>
      </c>
      <c r="L2590" s="41">
        <v>0</v>
      </c>
      <c r="M2590" s="41">
        <v>0</v>
      </c>
      <c r="N2590" s="41">
        <v>0</v>
      </c>
      <c r="O2590" s="41">
        <v>0</v>
      </c>
      <c r="P2590" s="50">
        <f t="shared" si="182"/>
        <v>0</v>
      </c>
    </row>
    <row r="2591" spans="1:16" hidden="1" x14ac:dyDescent="0.25">
      <c r="A2591" s="306" t="str">
        <f>IF(B2591=1,A2574,"")</f>
        <v/>
      </c>
      <c r="B2591" s="43" t="str">
        <f t="shared" si="181"/>
        <v/>
      </c>
      <c r="C2591" s="169">
        <f>CAD!$D$23</f>
        <v>0</v>
      </c>
      <c r="D2591" s="41">
        <v>0</v>
      </c>
      <c r="E2591" s="41">
        <v>0</v>
      </c>
      <c r="F2591" s="41">
        <v>0</v>
      </c>
      <c r="G2591" s="41">
        <v>0</v>
      </c>
      <c r="H2591" s="41">
        <v>0</v>
      </c>
      <c r="I2591" s="41">
        <v>0</v>
      </c>
      <c r="J2591" s="41">
        <v>0</v>
      </c>
      <c r="K2591" s="41">
        <v>0</v>
      </c>
      <c r="L2591" s="41">
        <v>0</v>
      </c>
      <c r="M2591" s="41">
        <v>0</v>
      </c>
      <c r="N2591" s="41">
        <v>0</v>
      </c>
      <c r="O2591" s="41">
        <v>0</v>
      </c>
      <c r="P2591" s="50">
        <f t="shared" si="182"/>
        <v>0</v>
      </c>
    </row>
    <row r="2592" spans="1:16" hidden="1" x14ac:dyDescent="0.25">
      <c r="A2592" s="306" t="str">
        <f>IF(B2592=1,A2574,"")</f>
        <v/>
      </c>
      <c r="B2592" s="43" t="str">
        <f t="shared" si="181"/>
        <v/>
      </c>
      <c r="C2592" s="169">
        <f>CAD!$D$24</f>
        <v>0</v>
      </c>
      <c r="D2592" s="41">
        <v>0</v>
      </c>
      <c r="E2592" s="41">
        <v>0</v>
      </c>
      <c r="F2592" s="41">
        <v>0</v>
      </c>
      <c r="G2592" s="41">
        <v>0</v>
      </c>
      <c r="H2592" s="41">
        <v>0</v>
      </c>
      <c r="I2592" s="41">
        <v>0</v>
      </c>
      <c r="J2592" s="41">
        <v>0</v>
      </c>
      <c r="K2592" s="41">
        <v>0</v>
      </c>
      <c r="L2592" s="41">
        <v>0</v>
      </c>
      <c r="M2592" s="41">
        <v>0</v>
      </c>
      <c r="N2592" s="41">
        <v>0</v>
      </c>
      <c r="O2592" s="41">
        <v>0</v>
      </c>
      <c r="P2592" s="50">
        <f t="shared" si="182"/>
        <v>0</v>
      </c>
    </row>
    <row r="2593" spans="1:16" hidden="1" x14ac:dyDescent="0.25">
      <c r="A2593" s="306" t="str">
        <f>IF(B2593=1,A2574,"")</f>
        <v/>
      </c>
      <c r="B2593" s="43" t="str">
        <f t="shared" si="181"/>
        <v/>
      </c>
      <c r="C2593" s="169">
        <f>CAD!$D$25</f>
        <v>0</v>
      </c>
      <c r="D2593" s="41">
        <v>0</v>
      </c>
      <c r="E2593" s="41">
        <v>0</v>
      </c>
      <c r="F2593" s="41">
        <v>0</v>
      </c>
      <c r="G2593" s="41">
        <v>0</v>
      </c>
      <c r="H2593" s="41">
        <v>0</v>
      </c>
      <c r="I2593" s="41">
        <v>0</v>
      </c>
      <c r="J2593" s="41">
        <v>0</v>
      </c>
      <c r="K2593" s="41">
        <v>0</v>
      </c>
      <c r="L2593" s="41">
        <v>0</v>
      </c>
      <c r="M2593" s="41">
        <v>0</v>
      </c>
      <c r="N2593" s="41">
        <v>0</v>
      </c>
      <c r="O2593" s="41">
        <v>0</v>
      </c>
      <c r="P2593" s="50">
        <f t="shared" si="182"/>
        <v>0</v>
      </c>
    </row>
    <row r="2594" spans="1:16" hidden="1" x14ac:dyDescent="0.25">
      <c r="A2594" s="306" t="str">
        <f>IF(B2594=1,A2574,"")</f>
        <v/>
      </c>
      <c r="B2594" s="43" t="str">
        <f t="shared" si="181"/>
        <v/>
      </c>
      <c r="C2594" s="169">
        <f>CAD!$D$26</f>
        <v>0</v>
      </c>
      <c r="D2594" s="41">
        <v>0</v>
      </c>
      <c r="E2594" s="41">
        <v>0</v>
      </c>
      <c r="F2594" s="41">
        <v>0</v>
      </c>
      <c r="G2594" s="41">
        <v>0</v>
      </c>
      <c r="H2594" s="41">
        <v>0</v>
      </c>
      <c r="I2594" s="41">
        <v>0</v>
      </c>
      <c r="J2594" s="41">
        <v>0</v>
      </c>
      <c r="K2594" s="41">
        <v>0</v>
      </c>
      <c r="L2594" s="41">
        <v>0</v>
      </c>
      <c r="M2594" s="41">
        <v>0</v>
      </c>
      <c r="N2594" s="41">
        <v>0</v>
      </c>
      <c r="O2594" s="41">
        <v>0</v>
      </c>
      <c r="P2594" s="50">
        <f t="shared" si="182"/>
        <v>0</v>
      </c>
    </row>
    <row r="2595" spans="1:16" hidden="1" x14ac:dyDescent="0.25">
      <c r="A2595" s="306" t="str">
        <f>IF(B2595=1,A2574,"")</f>
        <v/>
      </c>
      <c r="B2595" s="43" t="str">
        <f t="shared" si="181"/>
        <v/>
      </c>
      <c r="C2595" s="169">
        <f>CAD!$D$27</f>
        <v>0</v>
      </c>
      <c r="D2595" s="41">
        <v>0</v>
      </c>
      <c r="E2595" s="41">
        <v>0</v>
      </c>
      <c r="F2595" s="41">
        <v>0</v>
      </c>
      <c r="G2595" s="41">
        <v>0</v>
      </c>
      <c r="H2595" s="41">
        <v>0</v>
      </c>
      <c r="I2595" s="41">
        <v>0</v>
      </c>
      <c r="J2595" s="41">
        <v>0</v>
      </c>
      <c r="K2595" s="41">
        <v>0</v>
      </c>
      <c r="L2595" s="41">
        <v>0</v>
      </c>
      <c r="M2595" s="41">
        <v>0</v>
      </c>
      <c r="N2595" s="41">
        <v>0</v>
      </c>
      <c r="O2595" s="41">
        <v>0</v>
      </c>
      <c r="P2595" s="50">
        <f t="shared" si="182"/>
        <v>0</v>
      </c>
    </row>
    <row r="2596" spans="1:16" hidden="1" x14ac:dyDescent="0.25">
      <c r="A2596" s="306" t="str">
        <f>IF(B2596=1,A2574,"")</f>
        <v/>
      </c>
      <c r="B2596" s="43" t="str">
        <f t="shared" si="181"/>
        <v/>
      </c>
      <c r="C2596" s="169">
        <f>CAD!$D$28</f>
        <v>0</v>
      </c>
      <c r="D2596" s="41">
        <v>0</v>
      </c>
      <c r="E2596" s="41">
        <v>0</v>
      </c>
      <c r="F2596" s="41">
        <v>0</v>
      </c>
      <c r="G2596" s="41">
        <v>0</v>
      </c>
      <c r="H2596" s="41">
        <v>0</v>
      </c>
      <c r="I2596" s="41">
        <v>0</v>
      </c>
      <c r="J2596" s="41">
        <v>0</v>
      </c>
      <c r="K2596" s="41">
        <v>0</v>
      </c>
      <c r="L2596" s="41">
        <v>0</v>
      </c>
      <c r="M2596" s="41">
        <v>0</v>
      </c>
      <c r="N2596" s="41">
        <v>0</v>
      </c>
      <c r="O2596" s="41">
        <v>0</v>
      </c>
      <c r="P2596" s="50">
        <f t="shared" si="182"/>
        <v>0</v>
      </c>
    </row>
    <row r="2597" spans="1:16" hidden="1" x14ac:dyDescent="0.25">
      <c r="A2597" s="306" t="str">
        <f>IF(B2597=1,A2574,"")</f>
        <v/>
      </c>
      <c r="B2597" s="43" t="str">
        <f t="shared" si="181"/>
        <v/>
      </c>
      <c r="C2597" s="169">
        <f>CAD!$D$29</f>
        <v>0</v>
      </c>
      <c r="D2597" s="41">
        <v>0</v>
      </c>
      <c r="E2597" s="41">
        <v>0</v>
      </c>
      <c r="F2597" s="41">
        <v>0</v>
      </c>
      <c r="G2597" s="41">
        <v>0</v>
      </c>
      <c r="H2597" s="41">
        <v>0</v>
      </c>
      <c r="I2597" s="41">
        <v>0</v>
      </c>
      <c r="J2597" s="41">
        <v>0</v>
      </c>
      <c r="K2597" s="41">
        <v>0</v>
      </c>
      <c r="L2597" s="41">
        <v>0</v>
      </c>
      <c r="M2597" s="41">
        <v>0</v>
      </c>
      <c r="N2597" s="41">
        <v>0</v>
      </c>
      <c r="O2597" s="41">
        <v>0</v>
      </c>
      <c r="P2597" s="50">
        <f t="shared" si="182"/>
        <v>0</v>
      </c>
    </row>
    <row r="2598" spans="1:16" hidden="1" x14ac:dyDescent="0.25">
      <c r="A2598" s="306" t="str">
        <f>IF(B2598=1,A2574,"")</f>
        <v/>
      </c>
      <c r="B2598" s="43" t="str">
        <f t="shared" si="181"/>
        <v/>
      </c>
      <c r="C2598" s="169">
        <f>CAD!$D$30</f>
        <v>0</v>
      </c>
      <c r="D2598" s="41">
        <v>0</v>
      </c>
      <c r="E2598" s="41">
        <v>0</v>
      </c>
      <c r="F2598" s="41">
        <v>0</v>
      </c>
      <c r="G2598" s="41">
        <v>0</v>
      </c>
      <c r="H2598" s="41">
        <v>0</v>
      </c>
      <c r="I2598" s="41">
        <v>0</v>
      </c>
      <c r="J2598" s="41">
        <v>0</v>
      </c>
      <c r="K2598" s="41">
        <v>0</v>
      </c>
      <c r="L2598" s="41">
        <v>0</v>
      </c>
      <c r="M2598" s="41">
        <v>0</v>
      </c>
      <c r="N2598" s="41">
        <v>0</v>
      </c>
      <c r="O2598" s="41">
        <v>0</v>
      </c>
      <c r="P2598" s="50">
        <f t="shared" si="182"/>
        <v>0</v>
      </c>
    </row>
    <row r="2599" spans="1:16" hidden="1" x14ac:dyDescent="0.25">
      <c r="A2599" s="306" t="str">
        <f>IF(B2599=1,A2574,"")</f>
        <v/>
      </c>
      <c r="B2599" s="43" t="str">
        <f t="shared" si="181"/>
        <v/>
      </c>
      <c r="C2599" s="169">
        <f>CAD!$D$31</f>
        <v>0</v>
      </c>
      <c r="D2599" s="41">
        <v>0</v>
      </c>
      <c r="E2599" s="41">
        <v>0</v>
      </c>
      <c r="F2599" s="41">
        <v>0</v>
      </c>
      <c r="G2599" s="41">
        <v>0</v>
      </c>
      <c r="H2599" s="41">
        <v>0</v>
      </c>
      <c r="I2599" s="41">
        <v>0</v>
      </c>
      <c r="J2599" s="41">
        <v>0</v>
      </c>
      <c r="K2599" s="41">
        <v>0</v>
      </c>
      <c r="L2599" s="41">
        <v>0</v>
      </c>
      <c r="M2599" s="41">
        <v>0</v>
      </c>
      <c r="N2599" s="41">
        <v>0</v>
      </c>
      <c r="O2599" s="41">
        <v>0</v>
      </c>
      <c r="P2599" s="50">
        <f t="shared" si="182"/>
        <v>0</v>
      </c>
    </row>
    <row r="2600" spans="1:16" hidden="1" x14ac:dyDescent="0.25">
      <c r="A2600" s="306" t="str">
        <f>IF(B2600=1,A2574,"")</f>
        <v/>
      </c>
      <c r="B2600" s="43" t="str">
        <f t="shared" si="181"/>
        <v/>
      </c>
      <c r="C2600" s="169">
        <f>CAD!$F$7</f>
        <v>0</v>
      </c>
      <c r="D2600" s="41">
        <v>0</v>
      </c>
      <c r="E2600" s="41">
        <v>0</v>
      </c>
      <c r="F2600" s="41">
        <v>0</v>
      </c>
      <c r="G2600" s="41">
        <v>0</v>
      </c>
      <c r="H2600" s="41">
        <v>0</v>
      </c>
      <c r="I2600" s="41">
        <v>0</v>
      </c>
      <c r="J2600" s="41">
        <v>0</v>
      </c>
      <c r="K2600" s="41">
        <v>0</v>
      </c>
      <c r="L2600" s="41">
        <v>0</v>
      </c>
      <c r="M2600" s="41">
        <v>0</v>
      </c>
      <c r="N2600" s="41">
        <v>0</v>
      </c>
      <c r="O2600" s="41">
        <v>0</v>
      </c>
      <c r="P2600" s="50">
        <f t="shared" si="182"/>
        <v>0</v>
      </c>
    </row>
    <row r="2601" spans="1:16" hidden="1" x14ac:dyDescent="0.25">
      <c r="A2601" s="306" t="str">
        <f>IF(B2601=1,A2574,"")</f>
        <v/>
      </c>
      <c r="B2601" s="43" t="str">
        <f t="shared" si="181"/>
        <v/>
      </c>
      <c r="C2601" s="169">
        <f>CAD!$F$8</f>
        <v>0</v>
      </c>
      <c r="D2601" s="41">
        <v>0</v>
      </c>
      <c r="E2601" s="41">
        <v>0</v>
      </c>
      <c r="F2601" s="41">
        <v>0</v>
      </c>
      <c r="G2601" s="41">
        <v>0</v>
      </c>
      <c r="H2601" s="41">
        <v>0</v>
      </c>
      <c r="I2601" s="41">
        <v>0</v>
      </c>
      <c r="J2601" s="41">
        <v>0</v>
      </c>
      <c r="K2601" s="41">
        <v>0</v>
      </c>
      <c r="L2601" s="41">
        <v>0</v>
      </c>
      <c r="M2601" s="41">
        <v>0</v>
      </c>
      <c r="N2601" s="41">
        <v>0</v>
      </c>
      <c r="O2601" s="41">
        <v>0</v>
      </c>
      <c r="P2601" s="50">
        <f t="shared" si="182"/>
        <v>0</v>
      </c>
    </row>
    <row r="2602" spans="1:16" hidden="1" x14ac:dyDescent="0.25">
      <c r="A2602" s="306" t="str">
        <f>IF(B2602=1,A2574,"")</f>
        <v/>
      </c>
      <c r="B2602" s="43" t="str">
        <f t="shared" si="181"/>
        <v/>
      </c>
      <c r="C2602" s="169">
        <f>CAD!$F$9</f>
        <v>0</v>
      </c>
      <c r="D2602" s="41">
        <v>0</v>
      </c>
      <c r="E2602" s="41">
        <v>0</v>
      </c>
      <c r="F2602" s="41">
        <v>0</v>
      </c>
      <c r="G2602" s="41">
        <v>0</v>
      </c>
      <c r="H2602" s="41">
        <v>0</v>
      </c>
      <c r="I2602" s="41">
        <v>0</v>
      </c>
      <c r="J2602" s="41">
        <v>0</v>
      </c>
      <c r="K2602" s="41">
        <v>0</v>
      </c>
      <c r="L2602" s="41">
        <v>0</v>
      </c>
      <c r="M2602" s="41">
        <v>0</v>
      </c>
      <c r="N2602" s="41">
        <v>0</v>
      </c>
      <c r="O2602" s="41">
        <v>0</v>
      </c>
      <c r="P2602" s="50">
        <f t="shared" si="182"/>
        <v>0</v>
      </c>
    </row>
    <row r="2603" spans="1:16" hidden="1" x14ac:dyDescent="0.25">
      <c r="A2603" s="306" t="str">
        <f>IF(B2603=1,A2574,"")</f>
        <v/>
      </c>
      <c r="B2603" s="43" t="str">
        <f t="shared" si="181"/>
        <v/>
      </c>
      <c r="C2603" s="169">
        <f>CAD!$F$10</f>
        <v>0</v>
      </c>
      <c r="D2603" s="41">
        <v>0</v>
      </c>
      <c r="E2603" s="41">
        <v>0</v>
      </c>
      <c r="F2603" s="41">
        <v>0</v>
      </c>
      <c r="G2603" s="41">
        <v>0</v>
      </c>
      <c r="H2603" s="41">
        <v>0</v>
      </c>
      <c r="I2603" s="41">
        <v>0</v>
      </c>
      <c r="J2603" s="41">
        <v>0</v>
      </c>
      <c r="K2603" s="41">
        <v>0</v>
      </c>
      <c r="L2603" s="41">
        <v>0</v>
      </c>
      <c r="M2603" s="41">
        <v>0</v>
      </c>
      <c r="N2603" s="41">
        <v>0</v>
      </c>
      <c r="O2603" s="41">
        <v>0</v>
      </c>
      <c r="P2603" s="50">
        <f t="shared" si="182"/>
        <v>0</v>
      </c>
    </row>
    <row r="2604" spans="1:16" hidden="1" x14ac:dyDescent="0.25">
      <c r="A2604" s="306" t="str">
        <f>IF(B2604=1,A2574,"")</f>
        <v/>
      </c>
      <c r="B2604" s="43" t="str">
        <f t="shared" si="181"/>
        <v/>
      </c>
      <c r="C2604" s="169">
        <f>CAD!$F$11</f>
        <v>0</v>
      </c>
      <c r="D2604" s="41">
        <v>0</v>
      </c>
      <c r="E2604" s="41">
        <v>0</v>
      </c>
      <c r="F2604" s="41">
        <v>0</v>
      </c>
      <c r="G2604" s="41">
        <v>0</v>
      </c>
      <c r="H2604" s="41">
        <v>0</v>
      </c>
      <c r="I2604" s="41">
        <v>0</v>
      </c>
      <c r="J2604" s="41">
        <v>0</v>
      </c>
      <c r="K2604" s="41">
        <v>0</v>
      </c>
      <c r="L2604" s="41">
        <v>0</v>
      </c>
      <c r="M2604" s="41">
        <v>0</v>
      </c>
      <c r="N2604" s="41">
        <v>0</v>
      </c>
      <c r="O2604" s="41">
        <v>0</v>
      </c>
      <c r="P2604" s="50">
        <f t="shared" si="182"/>
        <v>0</v>
      </c>
    </row>
    <row r="2605" spans="1:16" hidden="1" x14ac:dyDescent="0.25">
      <c r="A2605" s="306" t="str">
        <f>IF(B2605=1,A2574,"")</f>
        <v/>
      </c>
      <c r="B2605" s="43" t="str">
        <f t="shared" si="181"/>
        <v/>
      </c>
      <c r="C2605" s="169">
        <f>CAD!$F$12</f>
        <v>0</v>
      </c>
      <c r="D2605" s="41">
        <v>0</v>
      </c>
      <c r="E2605" s="41">
        <v>0</v>
      </c>
      <c r="F2605" s="41">
        <v>0</v>
      </c>
      <c r="G2605" s="41">
        <v>0</v>
      </c>
      <c r="H2605" s="41">
        <v>0</v>
      </c>
      <c r="I2605" s="41">
        <v>0</v>
      </c>
      <c r="J2605" s="41">
        <v>0</v>
      </c>
      <c r="K2605" s="41">
        <v>0</v>
      </c>
      <c r="L2605" s="41">
        <v>0</v>
      </c>
      <c r="M2605" s="41">
        <v>0</v>
      </c>
      <c r="N2605" s="41">
        <v>0</v>
      </c>
      <c r="O2605" s="41">
        <v>0</v>
      </c>
      <c r="P2605" s="50">
        <f t="shared" si="182"/>
        <v>0</v>
      </c>
    </row>
    <row r="2606" spans="1:16" hidden="1" x14ac:dyDescent="0.25">
      <c r="A2606" s="306" t="str">
        <f>IF(B2606=1,A2574,"")</f>
        <v/>
      </c>
      <c r="B2606" s="43" t="str">
        <f t="shared" si="181"/>
        <v/>
      </c>
      <c r="C2606" s="169">
        <f>CAD!$F$13</f>
        <v>0</v>
      </c>
      <c r="D2606" s="41">
        <v>0</v>
      </c>
      <c r="E2606" s="41">
        <v>0</v>
      </c>
      <c r="F2606" s="41">
        <v>0</v>
      </c>
      <c r="G2606" s="41">
        <v>0</v>
      </c>
      <c r="H2606" s="41">
        <v>0</v>
      </c>
      <c r="I2606" s="41">
        <v>0</v>
      </c>
      <c r="J2606" s="41">
        <v>0</v>
      </c>
      <c r="K2606" s="41">
        <v>0</v>
      </c>
      <c r="L2606" s="41">
        <v>0</v>
      </c>
      <c r="M2606" s="41">
        <v>0</v>
      </c>
      <c r="N2606" s="41">
        <v>0</v>
      </c>
      <c r="O2606" s="41">
        <v>0</v>
      </c>
      <c r="P2606" s="50">
        <f t="shared" si="182"/>
        <v>0</v>
      </c>
    </row>
    <row r="2607" spans="1:16" hidden="1" x14ac:dyDescent="0.25">
      <c r="A2607" s="306" t="str">
        <f>IF(B2607=1,A2574,"")</f>
        <v/>
      </c>
      <c r="B2607" s="43" t="str">
        <f t="shared" si="181"/>
        <v/>
      </c>
      <c r="C2607" s="169">
        <f>CAD!$F$14</f>
        <v>0</v>
      </c>
      <c r="D2607" s="41">
        <v>0</v>
      </c>
      <c r="E2607" s="41">
        <v>0</v>
      </c>
      <c r="F2607" s="41">
        <v>0</v>
      </c>
      <c r="G2607" s="41">
        <v>0</v>
      </c>
      <c r="H2607" s="41">
        <v>0</v>
      </c>
      <c r="I2607" s="41">
        <v>0</v>
      </c>
      <c r="J2607" s="41">
        <v>0</v>
      </c>
      <c r="K2607" s="41">
        <v>0</v>
      </c>
      <c r="L2607" s="41">
        <v>0</v>
      </c>
      <c r="M2607" s="41">
        <v>0</v>
      </c>
      <c r="N2607" s="41">
        <v>0</v>
      </c>
      <c r="O2607" s="41">
        <v>0</v>
      </c>
      <c r="P2607" s="50">
        <f t="shared" si="182"/>
        <v>0</v>
      </c>
    </row>
    <row r="2608" spans="1:16" hidden="1" x14ac:dyDescent="0.25">
      <c r="A2608" s="306" t="str">
        <f>IF(B2608=1,A2574,"")</f>
        <v/>
      </c>
      <c r="B2608" s="43" t="str">
        <f t="shared" si="181"/>
        <v/>
      </c>
      <c r="C2608" s="169">
        <f>CAD!$F$15</f>
        <v>0</v>
      </c>
      <c r="D2608" s="41">
        <v>0</v>
      </c>
      <c r="E2608" s="41">
        <v>0</v>
      </c>
      <c r="F2608" s="41">
        <v>0</v>
      </c>
      <c r="G2608" s="41">
        <v>0</v>
      </c>
      <c r="H2608" s="41">
        <v>0</v>
      </c>
      <c r="I2608" s="41">
        <v>0</v>
      </c>
      <c r="J2608" s="41">
        <v>0</v>
      </c>
      <c r="K2608" s="41">
        <v>0</v>
      </c>
      <c r="L2608" s="41">
        <v>0</v>
      </c>
      <c r="M2608" s="41">
        <v>0</v>
      </c>
      <c r="N2608" s="41">
        <v>0</v>
      </c>
      <c r="O2608" s="41">
        <v>0</v>
      </c>
      <c r="P2608" s="50">
        <f t="shared" si="182"/>
        <v>0</v>
      </c>
    </row>
    <row r="2609" spans="1:20" hidden="1" x14ac:dyDescent="0.25">
      <c r="A2609" s="306" t="str">
        <f>IF(B2609=1,A2574,"")</f>
        <v/>
      </c>
      <c r="B2609" s="43" t="str">
        <f t="shared" si="181"/>
        <v/>
      </c>
      <c r="C2609" s="169">
        <f>CAD!$F$16</f>
        <v>0</v>
      </c>
      <c r="D2609" s="41">
        <v>0</v>
      </c>
      <c r="E2609" s="41">
        <v>0</v>
      </c>
      <c r="F2609" s="41">
        <v>0</v>
      </c>
      <c r="G2609" s="41">
        <v>0</v>
      </c>
      <c r="H2609" s="41">
        <v>0</v>
      </c>
      <c r="I2609" s="41">
        <v>0</v>
      </c>
      <c r="J2609" s="41">
        <v>0</v>
      </c>
      <c r="K2609" s="41">
        <v>0</v>
      </c>
      <c r="L2609" s="41">
        <v>0</v>
      </c>
      <c r="M2609" s="41">
        <v>0</v>
      </c>
      <c r="N2609" s="41">
        <v>0</v>
      </c>
      <c r="O2609" s="41">
        <v>0</v>
      </c>
      <c r="P2609" s="50">
        <f t="shared" si="182"/>
        <v>0</v>
      </c>
    </row>
    <row r="2610" spans="1:20" hidden="1" x14ac:dyDescent="0.25">
      <c r="A2610" s="306" t="str">
        <f>IF(B2610=1,A2574,"")</f>
        <v/>
      </c>
      <c r="B2610" s="43" t="str">
        <f t="shared" si="181"/>
        <v/>
      </c>
      <c r="C2610" s="169">
        <f>CAD!$F$17</f>
        <v>0</v>
      </c>
      <c r="D2610" s="41">
        <v>0</v>
      </c>
      <c r="E2610" s="41">
        <v>0</v>
      </c>
      <c r="F2610" s="41">
        <v>0</v>
      </c>
      <c r="G2610" s="41">
        <v>0</v>
      </c>
      <c r="H2610" s="41">
        <v>0</v>
      </c>
      <c r="I2610" s="41">
        <v>0</v>
      </c>
      <c r="J2610" s="41">
        <v>0</v>
      </c>
      <c r="K2610" s="41">
        <v>0</v>
      </c>
      <c r="L2610" s="41">
        <v>0</v>
      </c>
      <c r="M2610" s="41">
        <v>0</v>
      </c>
      <c r="N2610" s="41">
        <v>0</v>
      </c>
      <c r="O2610" s="41">
        <v>0</v>
      </c>
      <c r="P2610" s="50">
        <f t="shared" si="182"/>
        <v>0</v>
      </c>
    </row>
    <row r="2611" spans="1:20" hidden="1" x14ac:dyDescent="0.25">
      <c r="A2611" s="306" t="str">
        <f>IF(B2611=1,A2574,"")</f>
        <v/>
      </c>
      <c r="B2611" s="43" t="str">
        <f t="shared" si="181"/>
        <v/>
      </c>
      <c r="C2611" s="169">
        <f>CAD!$F$18</f>
        <v>0</v>
      </c>
      <c r="D2611" s="41">
        <v>0</v>
      </c>
      <c r="E2611" s="41">
        <v>0</v>
      </c>
      <c r="F2611" s="41">
        <v>0</v>
      </c>
      <c r="G2611" s="41">
        <v>0</v>
      </c>
      <c r="H2611" s="41">
        <v>0</v>
      </c>
      <c r="I2611" s="41">
        <v>0</v>
      </c>
      <c r="J2611" s="41">
        <v>0</v>
      </c>
      <c r="K2611" s="41">
        <v>0</v>
      </c>
      <c r="L2611" s="41">
        <v>0</v>
      </c>
      <c r="M2611" s="41">
        <v>0</v>
      </c>
      <c r="N2611" s="41">
        <v>0</v>
      </c>
      <c r="O2611" s="41">
        <v>0</v>
      </c>
      <c r="P2611" s="50">
        <f t="shared" si="182"/>
        <v>0</v>
      </c>
    </row>
    <row r="2612" spans="1:20" hidden="1" x14ac:dyDescent="0.25">
      <c r="A2612" s="306" t="str">
        <f>IF(B2612=1,A2574,"")</f>
        <v/>
      </c>
      <c r="B2612" s="43" t="str">
        <f t="shared" si="181"/>
        <v/>
      </c>
      <c r="C2612" s="169">
        <f>CAD!$F$19</f>
        <v>0</v>
      </c>
      <c r="D2612" s="41">
        <v>0</v>
      </c>
      <c r="E2612" s="41">
        <v>0</v>
      </c>
      <c r="F2612" s="41">
        <v>0</v>
      </c>
      <c r="G2612" s="41">
        <v>0</v>
      </c>
      <c r="H2612" s="41">
        <v>0</v>
      </c>
      <c r="I2612" s="41">
        <v>0</v>
      </c>
      <c r="J2612" s="41">
        <v>0</v>
      </c>
      <c r="K2612" s="41">
        <v>0</v>
      </c>
      <c r="L2612" s="41">
        <v>0</v>
      </c>
      <c r="M2612" s="41">
        <v>0</v>
      </c>
      <c r="N2612" s="41">
        <v>0</v>
      </c>
      <c r="O2612" s="41">
        <v>0</v>
      </c>
      <c r="P2612" s="50">
        <f t="shared" si="182"/>
        <v>0</v>
      </c>
    </row>
    <row r="2613" spans="1:20" hidden="1" x14ac:dyDescent="0.25">
      <c r="A2613" s="306" t="str">
        <f>IF(B2613=1,A2574,"")</f>
        <v/>
      </c>
      <c r="B2613" s="43" t="str">
        <f t="shared" si="181"/>
        <v/>
      </c>
      <c r="C2613" s="169">
        <f>CAD!$F$20</f>
        <v>0</v>
      </c>
      <c r="D2613" s="41">
        <v>0</v>
      </c>
      <c r="E2613" s="41">
        <v>0</v>
      </c>
      <c r="F2613" s="41">
        <v>0</v>
      </c>
      <c r="G2613" s="41">
        <v>0</v>
      </c>
      <c r="H2613" s="41">
        <v>0</v>
      </c>
      <c r="I2613" s="41">
        <v>0</v>
      </c>
      <c r="J2613" s="41">
        <v>0</v>
      </c>
      <c r="K2613" s="41">
        <v>0</v>
      </c>
      <c r="L2613" s="41">
        <v>0</v>
      </c>
      <c r="M2613" s="41">
        <v>0</v>
      </c>
      <c r="N2613" s="41">
        <v>0</v>
      </c>
      <c r="O2613" s="41">
        <v>0</v>
      </c>
      <c r="P2613" s="50">
        <f t="shared" si="182"/>
        <v>0</v>
      </c>
    </row>
    <row r="2614" spans="1:20" hidden="1" x14ac:dyDescent="0.25">
      <c r="A2614" s="306" t="str">
        <f>IF(B2614=1,A2574,"")</f>
        <v/>
      </c>
      <c r="B2614" s="43" t="str">
        <f t="shared" si="181"/>
        <v/>
      </c>
      <c r="C2614" s="169">
        <f>CAD!$F$21</f>
        <v>0</v>
      </c>
      <c r="D2614" s="41">
        <v>0</v>
      </c>
      <c r="E2614" s="41">
        <v>0</v>
      </c>
      <c r="F2614" s="41">
        <v>0</v>
      </c>
      <c r="G2614" s="41">
        <v>0</v>
      </c>
      <c r="H2614" s="41">
        <v>0</v>
      </c>
      <c r="I2614" s="41">
        <v>0</v>
      </c>
      <c r="J2614" s="41">
        <v>0</v>
      </c>
      <c r="K2614" s="41">
        <v>0</v>
      </c>
      <c r="L2614" s="41">
        <v>0</v>
      </c>
      <c r="M2614" s="41">
        <v>0</v>
      </c>
      <c r="N2614" s="41">
        <v>0</v>
      </c>
      <c r="O2614" s="41">
        <v>0</v>
      </c>
      <c r="P2614" s="50">
        <f t="shared" si="182"/>
        <v>0</v>
      </c>
    </row>
    <row r="2615" spans="1:20" hidden="1" x14ac:dyDescent="0.25">
      <c r="A2615" s="306" t="str">
        <f>IF(B2615=1,A2574,"")</f>
        <v/>
      </c>
      <c r="B2615" s="43" t="str">
        <f t="shared" si="181"/>
        <v/>
      </c>
      <c r="C2615" s="169">
        <f>CAD!$F$22</f>
        <v>0</v>
      </c>
      <c r="D2615" s="41">
        <v>0</v>
      </c>
      <c r="E2615" s="41">
        <v>0</v>
      </c>
      <c r="F2615" s="41">
        <v>0</v>
      </c>
      <c r="G2615" s="41">
        <v>0</v>
      </c>
      <c r="H2615" s="41">
        <v>0</v>
      </c>
      <c r="I2615" s="41">
        <v>0</v>
      </c>
      <c r="J2615" s="41">
        <v>0</v>
      </c>
      <c r="K2615" s="41">
        <v>0</v>
      </c>
      <c r="L2615" s="41">
        <v>0</v>
      </c>
      <c r="M2615" s="41">
        <v>0</v>
      </c>
      <c r="N2615" s="41">
        <v>0</v>
      </c>
      <c r="O2615" s="41">
        <v>0</v>
      </c>
      <c r="P2615" s="50">
        <f t="shared" si="182"/>
        <v>0</v>
      </c>
    </row>
    <row r="2616" spans="1:20" hidden="1" x14ac:dyDescent="0.25">
      <c r="A2616" s="306" t="str">
        <f>IF(B2616=1,A2574,"")</f>
        <v/>
      </c>
      <c r="B2616" s="43" t="str">
        <f t="shared" si="181"/>
        <v/>
      </c>
      <c r="C2616" s="169">
        <f>CAD!$F$23</f>
        <v>0</v>
      </c>
      <c r="D2616" s="41">
        <v>0</v>
      </c>
      <c r="E2616" s="41">
        <v>0</v>
      </c>
      <c r="F2616" s="41">
        <v>0</v>
      </c>
      <c r="G2616" s="41">
        <v>0</v>
      </c>
      <c r="H2616" s="41">
        <v>0</v>
      </c>
      <c r="I2616" s="41">
        <v>0</v>
      </c>
      <c r="J2616" s="41">
        <v>0</v>
      </c>
      <c r="K2616" s="41">
        <v>0</v>
      </c>
      <c r="L2616" s="41">
        <v>0</v>
      </c>
      <c r="M2616" s="41">
        <v>0</v>
      </c>
      <c r="N2616" s="41">
        <v>0</v>
      </c>
      <c r="O2616" s="41">
        <v>0</v>
      </c>
      <c r="P2616" s="50">
        <f t="shared" si="182"/>
        <v>0</v>
      </c>
    </row>
    <row r="2617" spans="1:20" hidden="1" x14ac:dyDescent="0.25">
      <c r="A2617" s="306" t="str">
        <f>IF(B2617=1,A2574,"")</f>
        <v/>
      </c>
      <c r="B2617" s="43" t="str">
        <f t="shared" si="181"/>
        <v/>
      </c>
      <c r="C2617" s="169">
        <f>CAD!$F$24</f>
        <v>0</v>
      </c>
      <c r="D2617" s="41">
        <v>0</v>
      </c>
      <c r="E2617" s="41">
        <v>0</v>
      </c>
      <c r="F2617" s="41">
        <v>0</v>
      </c>
      <c r="G2617" s="41">
        <v>0</v>
      </c>
      <c r="H2617" s="41">
        <v>0</v>
      </c>
      <c r="I2617" s="41">
        <v>0</v>
      </c>
      <c r="J2617" s="41">
        <v>0</v>
      </c>
      <c r="K2617" s="41">
        <v>0</v>
      </c>
      <c r="L2617" s="41">
        <v>0</v>
      </c>
      <c r="M2617" s="41">
        <v>0</v>
      </c>
      <c r="N2617" s="41">
        <v>0</v>
      </c>
      <c r="O2617" s="41">
        <v>0</v>
      </c>
      <c r="P2617" s="50">
        <f t="shared" si="182"/>
        <v>0</v>
      </c>
    </row>
    <row r="2618" spans="1:20" hidden="1" x14ac:dyDescent="0.25">
      <c r="A2618" s="306" t="str">
        <f>IF(B2618=1,A2574,"")</f>
        <v/>
      </c>
      <c r="B2618" s="43" t="str">
        <f t="shared" si="181"/>
        <v/>
      </c>
      <c r="C2618" s="169">
        <f>CAD!$F$25</f>
        <v>0</v>
      </c>
      <c r="D2618" s="41">
        <v>0</v>
      </c>
      <c r="E2618" s="41">
        <v>0</v>
      </c>
      <c r="F2618" s="41">
        <v>0</v>
      </c>
      <c r="G2618" s="41">
        <v>0</v>
      </c>
      <c r="H2618" s="41">
        <v>0</v>
      </c>
      <c r="I2618" s="41">
        <v>0</v>
      </c>
      <c r="J2618" s="41">
        <v>0</v>
      </c>
      <c r="K2618" s="41">
        <v>0</v>
      </c>
      <c r="L2618" s="41">
        <v>0</v>
      </c>
      <c r="M2618" s="41">
        <v>0</v>
      </c>
      <c r="N2618" s="41">
        <v>0</v>
      </c>
      <c r="O2618" s="41">
        <v>0</v>
      </c>
      <c r="P2618" s="50">
        <f t="shared" si="182"/>
        <v>0</v>
      </c>
    </row>
    <row r="2619" spans="1:20" hidden="1" x14ac:dyDescent="0.25">
      <c r="A2619" s="306" t="str">
        <f>IF(B2619=1,A2574,"")</f>
        <v/>
      </c>
      <c r="B2619" s="43" t="str">
        <f t="shared" si="181"/>
        <v/>
      </c>
      <c r="C2619" s="169">
        <f>CAD!$F$26</f>
        <v>0</v>
      </c>
      <c r="D2619" s="41">
        <v>0</v>
      </c>
      <c r="E2619" s="41">
        <v>0</v>
      </c>
      <c r="F2619" s="41">
        <v>0</v>
      </c>
      <c r="G2619" s="41">
        <v>0</v>
      </c>
      <c r="H2619" s="41">
        <v>0</v>
      </c>
      <c r="I2619" s="41">
        <v>0</v>
      </c>
      <c r="J2619" s="41">
        <v>0</v>
      </c>
      <c r="K2619" s="41">
        <v>0</v>
      </c>
      <c r="L2619" s="41">
        <v>0</v>
      </c>
      <c r="M2619" s="41">
        <v>0</v>
      </c>
      <c r="N2619" s="41">
        <v>0</v>
      </c>
      <c r="O2619" s="41">
        <v>0</v>
      </c>
      <c r="P2619" s="50">
        <f t="shared" si="182"/>
        <v>0</v>
      </c>
    </row>
    <row r="2620" spans="1:20" hidden="1" x14ac:dyDescent="0.25">
      <c r="A2620" s="306" t="str">
        <f>IF(B2620=1,A2574,"")</f>
        <v/>
      </c>
      <c r="B2620" s="43" t="str">
        <f t="shared" si="181"/>
        <v/>
      </c>
      <c r="C2620" s="169">
        <f>CAD!$F$27</f>
        <v>0</v>
      </c>
      <c r="D2620" s="41">
        <v>0</v>
      </c>
      <c r="E2620" s="41">
        <v>0</v>
      </c>
      <c r="F2620" s="41">
        <v>0</v>
      </c>
      <c r="G2620" s="41">
        <v>0</v>
      </c>
      <c r="H2620" s="41">
        <v>0</v>
      </c>
      <c r="I2620" s="41">
        <v>0</v>
      </c>
      <c r="J2620" s="41">
        <v>0</v>
      </c>
      <c r="K2620" s="41">
        <v>0</v>
      </c>
      <c r="L2620" s="41">
        <v>0</v>
      </c>
      <c r="M2620" s="41">
        <v>0</v>
      </c>
      <c r="N2620" s="41">
        <v>0</v>
      </c>
      <c r="O2620" s="41">
        <v>0</v>
      </c>
      <c r="P2620" s="50">
        <f t="shared" si="182"/>
        <v>0</v>
      </c>
    </row>
    <row r="2621" spans="1:20" hidden="1" x14ac:dyDescent="0.25">
      <c r="A2621" s="306" t="str">
        <f>IF(B2621=1,A2574,"")</f>
        <v/>
      </c>
      <c r="B2621" s="43" t="str">
        <f t="shared" si="181"/>
        <v/>
      </c>
      <c r="C2621" s="169">
        <f>CAD!$F$28</f>
        <v>0</v>
      </c>
      <c r="D2621" s="41">
        <v>0</v>
      </c>
      <c r="E2621" s="41">
        <v>0</v>
      </c>
      <c r="F2621" s="41">
        <v>0</v>
      </c>
      <c r="G2621" s="41">
        <v>0</v>
      </c>
      <c r="H2621" s="41">
        <v>0</v>
      </c>
      <c r="I2621" s="41">
        <v>0</v>
      </c>
      <c r="J2621" s="41">
        <v>0</v>
      </c>
      <c r="K2621" s="41">
        <v>0</v>
      </c>
      <c r="L2621" s="41">
        <v>0</v>
      </c>
      <c r="M2621" s="41">
        <v>0</v>
      </c>
      <c r="N2621" s="41">
        <v>0</v>
      </c>
      <c r="O2621" s="41">
        <v>0</v>
      </c>
      <c r="P2621" s="50">
        <f t="shared" si="182"/>
        <v>0</v>
      </c>
    </row>
    <row r="2622" spans="1:20" hidden="1" x14ac:dyDescent="0.25">
      <c r="A2622" s="306" t="str">
        <f>IF(B2622=1,A2574,"")</f>
        <v/>
      </c>
      <c r="B2622" s="43" t="str">
        <f t="shared" si="181"/>
        <v/>
      </c>
      <c r="C2622" s="169">
        <f>CAD!$F$29</f>
        <v>0</v>
      </c>
      <c r="D2622" s="41">
        <v>0</v>
      </c>
      <c r="E2622" s="41">
        <v>0</v>
      </c>
      <c r="F2622" s="41">
        <v>0</v>
      </c>
      <c r="G2622" s="41">
        <v>0</v>
      </c>
      <c r="H2622" s="41">
        <v>0</v>
      </c>
      <c r="I2622" s="41">
        <v>0</v>
      </c>
      <c r="J2622" s="41">
        <v>0</v>
      </c>
      <c r="K2622" s="41">
        <v>0</v>
      </c>
      <c r="L2622" s="41">
        <v>0</v>
      </c>
      <c r="M2622" s="41">
        <v>0</v>
      </c>
      <c r="N2622" s="41">
        <v>0</v>
      </c>
      <c r="O2622" s="41">
        <v>0</v>
      </c>
      <c r="P2622" s="50">
        <f t="shared" si="182"/>
        <v>0</v>
      </c>
    </row>
    <row r="2623" spans="1:20" hidden="1" x14ac:dyDescent="0.25">
      <c r="A2623" s="306" t="str">
        <f>IF(B2623=1,A2574,"")</f>
        <v/>
      </c>
      <c r="B2623" s="43" t="str">
        <f t="shared" si="181"/>
        <v/>
      </c>
      <c r="C2623" s="169">
        <f>CAD!$F$30</f>
        <v>0</v>
      </c>
      <c r="D2623" s="41">
        <v>0</v>
      </c>
      <c r="E2623" s="41">
        <v>0</v>
      </c>
      <c r="F2623" s="41">
        <v>0</v>
      </c>
      <c r="G2623" s="41">
        <v>0</v>
      </c>
      <c r="H2623" s="41">
        <v>0</v>
      </c>
      <c r="I2623" s="41">
        <v>0</v>
      </c>
      <c r="J2623" s="41">
        <v>0</v>
      </c>
      <c r="K2623" s="41">
        <v>0</v>
      </c>
      <c r="L2623" s="41">
        <v>0</v>
      </c>
      <c r="M2623" s="41">
        <v>0</v>
      </c>
      <c r="N2623" s="41">
        <v>0</v>
      </c>
      <c r="O2623" s="41">
        <v>0</v>
      </c>
      <c r="P2623" s="50">
        <f t="shared" si="182"/>
        <v>0</v>
      </c>
    </row>
    <row r="2624" spans="1:20" hidden="1" x14ac:dyDescent="0.25">
      <c r="A2624" s="306" t="str">
        <f>IF(B2624=1,A2574,"")</f>
        <v/>
      </c>
      <c r="B2624" s="43" t="str">
        <f t="shared" si="181"/>
        <v/>
      </c>
      <c r="C2624" s="169">
        <f>CAD!$F$31</f>
        <v>0</v>
      </c>
      <c r="D2624" s="41">
        <v>0</v>
      </c>
      <c r="E2624" s="41">
        <v>0</v>
      </c>
      <c r="F2624" s="41">
        <v>0</v>
      </c>
      <c r="G2624" s="41">
        <v>0</v>
      </c>
      <c r="H2624" s="41">
        <v>0</v>
      </c>
      <c r="I2624" s="41">
        <v>0</v>
      </c>
      <c r="J2624" s="41">
        <v>0</v>
      </c>
      <c r="K2624" s="41">
        <v>0</v>
      </c>
      <c r="L2624" s="41">
        <v>0</v>
      </c>
      <c r="M2624" s="41">
        <v>0</v>
      </c>
      <c r="N2624" s="41">
        <v>0</v>
      </c>
      <c r="O2624" s="41">
        <v>0</v>
      </c>
      <c r="P2624" s="50">
        <f t="shared" si="182"/>
        <v>0</v>
      </c>
      <c r="T2624" s="9"/>
    </row>
    <row r="2625" spans="1:16" hidden="1" x14ac:dyDescent="0.25">
      <c r="A2625" s="306">
        <f>A2574</f>
        <v>2063</v>
      </c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84"/>
    </row>
    <row r="2626" spans="1:16" ht="15.75" hidden="1" thickBot="1" x14ac:dyDescent="0.3">
      <c r="A2626" s="306">
        <f>A2574</f>
        <v>2063</v>
      </c>
      <c r="C2626" s="170" t="s">
        <v>208</v>
      </c>
      <c r="D2626" s="171">
        <f>PREV_D!D2531</f>
        <v>0</v>
      </c>
      <c r="E2626" s="171">
        <f>PREV_D!E2531</f>
        <v>0</v>
      </c>
      <c r="F2626" s="171">
        <f>PREV_D!F2531</f>
        <v>0</v>
      </c>
      <c r="G2626" s="171">
        <f>PREV_D!G2531</f>
        <v>0</v>
      </c>
      <c r="H2626" s="171">
        <f>PREV_D!H2531</f>
        <v>0</v>
      </c>
      <c r="I2626" s="171">
        <f>PREV_D!I2531</f>
        <v>0</v>
      </c>
      <c r="J2626" s="171">
        <f>PREV_D!J2531</f>
        <v>0</v>
      </c>
      <c r="K2626" s="171">
        <f>PREV_D!K2531</f>
        <v>0</v>
      </c>
      <c r="L2626" s="171">
        <f>PREV_D!L2531</f>
        <v>0</v>
      </c>
      <c r="M2626" s="171">
        <f>PREV_D!M2531</f>
        <v>0</v>
      </c>
      <c r="N2626" s="171">
        <f>PREV_D!N2531</f>
        <v>0</v>
      </c>
      <c r="O2626" s="171">
        <f>PREV_D!O2531</f>
        <v>0</v>
      </c>
      <c r="P2626" s="172">
        <f>SUM(D2626:O2626)</f>
        <v>0</v>
      </c>
    </row>
    <row r="2627" spans="1:16" hidden="1" x14ac:dyDescent="0.25">
      <c r="A2627" s="306">
        <f>A2574</f>
        <v>2063</v>
      </c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84"/>
    </row>
    <row r="2628" spans="1:16" hidden="1" x14ac:dyDescent="0.25">
      <c r="A2628" s="306">
        <f>A2574</f>
        <v>2063</v>
      </c>
      <c r="C2628" s="173" t="s">
        <v>209</v>
      </c>
      <c r="D2628" s="174">
        <f>D2574-D2626</f>
        <v>0</v>
      </c>
      <c r="E2628" s="174">
        <f t="shared" ref="E2628:P2628" si="183">E2574-E2626</f>
        <v>0</v>
      </c>
      <c r="F2628" s="174">
        <f t="shared" si="183"/>
        <v>0</v>
      </c>
      <c r="G2628" s="174">
        <f t="shared" si="183"/>
        <v>0</v>
      </c>
      <c r="H2628" s="174">
        <f t="shared" si="183"/>
        <v>0</v>
      </c>
      <c r="I2628" s="174">
        <f t="shared" si="183"/>
        <v>0</v>
      </c>
      <c r="J2628" s="174">
        <f t="shared" si="183"/>
        <v>0</v>
      </c>
      <c r="K2628" s="174">
        <f t="shared" si="183"/>
        <v>0</v>
      </c>
      <c r="L2628" s="174">
        <f t="shared" si="183"/>
        <v>0</v>
      </c>
      <c r="M2628" s="174">
        <f t="shared" si="183"/>
        <v>0</v>
      </c>
      <c r="N2628" s="174">
        <f t="shared" si="183"/>
        <v>0</v>
      </c>
      <c r="O2628" s="174">
        <f t="shared" si="183"/>
        <v>0</v>
      </c>
      <c r="P2628" s="175">
        <f t="shared" si="183"/>
        <v>0</v>
      </c>
    </row>
    <row r="2629" spans="1:16" hidden="1" x14ac:dyDescent="0.25">
      <c r="A2629" s="306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 hidden="1" x14ac:dyDescent="0.25">
      <c r="A2630" s="306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 ht="15" hidden="1" customHeight="1" thickBot="1" x14ac:dyDescent="0.3">
      <c r="A2631" s="306">
        <f>A2574+1</f>
        <v>2064</v>
      </c>
      <c r="C2631" s="166" t="s">
        <v>207</v>
      </c>
      <c r="D2631" s="167">
        <f t="shared" ref="D2631:P2631" si="184">SUM(D2632:D2681)</f>
        <v>0</v>
      </c>
      <c r="E2631" s="167">
        <f t="shared" si="184"/>
        <v>0</v>
      </c>
      <c r="F2631" s="167">
        <f t="shared" si="184"/>
        <v>0</v>
      </c>
      <c r="G2631" s="167">
        <f t="shared" si="184"/>
        <v>0</v>
      </c>
      <c r="H2631" s="167">
        <f t="shared" si="184"/>
        <v>0</v>
      </c>
      <c r="I2631" s="167">
        <f t="shared" si="184"/>
        <v>0</v>
      </c>
      <c r="J2631" s="167">
        <f t="shared" si="184"/>
        <v>0</v>
      </c>
      <c r="K2631" s="167">
        <f t="shared" si="184"/>
        <v>0</v>
      </c>
      <c r="L2631" s="167">
        <f t="shared" si="184"/>
        <v>0</v>
      </c>
      <c r="M2631" s="167">
        <f t="shared" si="184"/>
        <v>0</v>
      </c>
      <c r="N2631" s="167">
        <f t="shared" si="184"/>
        <v>0</v>
      </c>
      <c r="O2631" s="167">
        <f t="shared" si="184"/>
        <v>0</v>
      </c>
      <c r="P2631" s="167">
        <f t="shared" si="184"/>
        <v>0</v>
      </c>
    </row>
    <row r="2632" spans="1:16" hidden="1" x14ac:dyDescent="0.25">
      <c r="A2632" s="306">
        <f>IF(B2632=1,A2631,"")</f>
        <v>2064</v>
      </c>
      <c r="B2632" s="43">
        <f>IF(C2632&lt;&gt;0,1,"")</f>
        <v>1</v>
      </c>
      <c r="C2632" s="168" t="str">
        <f>CAD!$D$7</f>
        <v>SALÁRIOS</v>
      </c>
      <c r="D2632" s="42">
        <v>0</v>
      </c>
      <c r="E2632" s="42">
        <v>0</v>
      </c>
      <c r="F2632" s="42">
        <v>0</v>
      </c>
      <c r="G2632" s="42">
        <v>0</v>
      </c>
      <c r="H2632" s="42">
        <v>0</v>
      </c>
      <c r="I2632" s="42">
        <v>0</v>
      </c>
      <c r="J2632" s="42">
        <v>0</v>
      </c>
      <c r="K2632" s="42">
        <v>0</v>
      </c>
      <c r="L2632" s="42">
        <v>0</v>
      </c>
      <c r="M2632" s="42">
        <v>0</v>
      </c>
      <c r="N2632" s="42">
        <v>0</v>
      </c>
      <c r="O2632" s="42">
        <v>0</v>
      </c>
      <c r="P2632" s="115">
        <f>SUM(D2632:O2632)</f>
        <v>0</v>
      </c>
    </row>
    <row r="2633" spans="1:16" hidden="1" x14ac:dyDescent="0.25">
      <c r="A2633" s="306">
        <f>IF(B2633=1,A2631,"")</f>
        <v>2064</v>
      </c>
      <c r="B2633" s="43">
        <f t="shared" ref="B2633:B2681" si="185">IF(C2633&lt;&gt;0,1,"")</f>
        <v>1</v>
      </c>
      <c r="C2633" s="168" t="str">
        <f>CAD!$D$8</f>
        <v>RELATÓRIOS</v>
      </c>
      <c r="D2633" s="42">
        <v>0</v>
      </c>
      <c r="E2633" s="42">
        <v>0</v>
      </c>
      <c r="F2633" s="42">
        <v>0</v>
      </c>
      <c r="G2633" s="42">
        <v>0</v>
      </c>
      <c r="H2633" s="42">
        <v>0</v>
      </c>
      <c r="I2633" s="42">
        <v>0</v>
      </c>
      <c r="J2633" s="42">
        <v>0</v>
      </c>
      <c r="K2633" s="42">
        <v>0</v>
      </c>
      <c r="L2633" s="42">
        <v>0</v>
      </c>
      <c r="M2633" s="42">
        <v>0</v>
      </c>
      <c r="N2633" s="42">
        <v>0</v>
      </c>
      <c r="O2633" s="42">
        <v>0</v>
      </c>
      <c r="P2633" s="50">
        <f t="shared" ref="P2633:P2681" si="186">SUM(D2633:O2633)</f>
        <v>0</v>
      </c>
    </row>
    <row r="2634" spans="1:16" hidden="1" x14ac:dyDescent="0.25">
      <c r="A2634" s="306">
        <f>IF(B2634=1,A2631,"")</f>
        <v>2064</v>
      </c>
      <c r="B2634" s="43">
        <f t="shared" si="185"/>
        <v>1</v>
      </c>
      <c r="C2634" s="169" t="str">
        <f>CAD!$D$9</f>
        <v>HORAS EXTRAS</v>
      </c>
      <c r="D2634" s="41">
        <v>0</v>
      </c>
      <c r="E2634" s="41">
        <v>0</v>
      </c>
      <c r="F2634" s="41">
        <v>0</v>
      </c>
      <c r="G2634" s="41">
        <v>0</v>
      </c>
      <c r="H2634" s="41">
        <v>0</v>
      </c>
      <c r="I2634" s="41">
        <v>0</v>
      </c>
      <c r="J2634" s="41">
        <v>0</v>
      </c>
      <c r="K2634" s="41">
        <v>0</v>
      </c>
      <c r="L2634" s="41">
        <v>0</v>
      </c>
      <c r="M2634" s="41">
        <v>0</v>
      </c>
      <c r="N2634" s="41">
        <v>0</v>
      </c>
      <c r="O2634" s="41">
        <v>0</v>
      </c>
      <c r="P2634" s="50">
        <f t="shared" si="186"/>
        <v>0</v>
      </c>
    </row>
    <row r="2635" spans="1:16" hidden="1" x14ac:dyDescent="0.25">
      <c r="A2635" s="306">
        <f>IF(B2635=1,A2631,"")</f>
        <v>2064</v>
      </c>
      <c r="B2635" s="43">
        <f t="shared" si="185"/>
        <v>1</v>
      </c>
      <c r="C2635" s="169" t="str">
        <f>CAD!$D$10</f>
        <v>OUTROS</v>
      </c>
      <c r="D2635" s="41">
        <v>0</v>
      </c>
      <c r="E2635" s="41">
        <v>0</v>
      </c>
      <c r="F2635" s="41">
        <v>0</v>
      </c>
      <c r="G2635" s="41">
        <v>0</v>
      </c>
      <c r="H2635" s="41">
        <v>0</v>
      </c>
      <c r="I2635" s="41">
        <v>0</v>
      </c>
      <c r="J2635" s="41">
        <v>0</v>
      </c>
      <c r="K2635" s="41">
        <v>0</v>
      </c>
      <c r="L2635" s="41">
        <v>0</v>
      </c>
      <c r="M2635" s="41">
        <v>0</v>
      </c>
      <c r="N2635" s="41">
        <v>0</v>
      </c>
      <c r="O2635" s="41">
        <v>0</v>
      </c>
      <c r="P2635" s="50">
        <f t="shared" si="186"/>
        <v>0</v>
      </c>
    </row>
    <row r="2636" spans="1:16" hidden="1" x14ac:dyDescent="0.25">
      <c r="A2636" s="306">
        <f>IF(B2636=1,A2631,"")</f>
        <v>2064</v>
      </c>
      <c r="B2636" s="43">
        <f t="shared" si="185"/>
        <v>1</v>
      </c>
      <c r="C2636" s="169" t="str">
        <f>CAD!$D$11</f>
        <v>ALUGUÉIS</v>
      </c>
      <c r="D2636" s="41">
        <v>0</v>
      </c>
      <c r="E2636" s="41">
        <v>0</v>
      </c>
      <c r="F2636" s="41">
        <v>0</v>
      </c>
      <c r="G2636" s="41">
        <v>0</v>
      </c>
      <c r="H2636" s="41">
        <v>0</v>
      </c>
      <c r="I2636" s="41">
        <v>0</v>
      </c>
      <c r="J2636" s="41">
        <v>0</v>
      </c>
      <c r="K2636" s="41">
        <v>0</v>
      </c>
      <c r="L2636" s="41">
        <v>0</v>
      </c>
      <c r="M2636" s="41">
        <v>0</v>
      </c>
      <c r="N2636" s="41">
        <v>0</v>
      </c>
      <c r="O2636" s="41">
        <v>0</v>
      </c>
      <c r="P2636" s="50">
        <f t="shared" si="186"/>
        <v>0</v>
      </c>
    </row>
    <row r="2637" spans="1:16" hidden="1" x14ac:dyDescent="0.25">
      <c r="A2637" s="306">
        <f>IF(B2637=1,A2631,"")</f>
        <v>2064</v>
      </c>
      <c r="B2637" s="43">
        <f t="shared" si="185"/>
        <v>1</v>
      </c>
      <c r="C2637" s="169" t="str">
        <f>CAD!$D$12</f>
        <v>VENDA DE IMÓVEIS</v>
      </c>
      <c r="D2637" s="41">
        <v>0</v>
      </c>
      <c r="E2637" s="41">
        <v>0</v>
      </c>
      <c r="F2637" s="41">
        <v>0</v>
      </c>
      <c r="G2637" s="41">
        <v>0</v>
      </c>
      <c r="H2637" s="41">
        <v>0</v>
      </c>
      <c r="I2637" s="41">
        <v>0</v>
      </c>
      <c r="J2637" s="41">
        <v>0</v>
      </c>
      <c r="K2637" s="41">
        <v>0</v>
      </c>
      <c r="L2637" s="41">
        <v>0</v>
      </c>
      <c r="M2637" s="41">
        <v>0</v>
      </c>
      <c r="N2637" s="41">
        <v>0</v>
      </c>
      <c r="O2637" s="41">
        <v>0</v>
      </c>
      <c r="P2637" s="50">
        <f t="shared" si="186"/>
        <v>0</v>
      </c>
    </row>
    <row r="2638" spans="1:16" hidden="1" x14ac:dyDescent="0.25">
      <c r="A2638" s="306">
        <f>IF(B2638=1,A2631,"")</f>
        <v>2064</v>
      </c>
      <c r="B2638" s="43">
        <f t="shared" si="185"/>
        <v>1</v>
      </c>
      <c r="C2638" s="169" t="str">
        <f>CAD!$D$13</f>
        <v>13º SALÁRIO</v>
      </c>
      <c r="D2638" s="41">
        <v>0</v>
      </c>
      <c r="E2638" s="41">
        <v>0</v>
      </c>
      <c r="F2638" s="41">
        <v>0</v>
      </c>
      <c r="G2638" s="41">
        <v>0</v>
      </c>
      <c r="H2638" s="41">
        <v>0</v>
      </c>
      <c r="I2638" s="41">
        <v>0</v>
      </c>
      <c r="J2638" s="41">
        <v>0</v>
      </c>
      <c r="K2638" s="41">
        <v>0</v>
      </c>
      <c r="L2638" s="41">
        <v>0</v>
      </c>
      <c r="M2638" s="41">
        <v>0</v>
      </c>
      <c r="N2638" s="41">
        <v>0</v>
      </c>
      <c r="O2638" s="41">
        <v>0</v>
      </c>
      <c r="P2638" s="50">
        <f t="shared" si="186"/>
        <v>0</v>
      </c>
    </row>
    <row r="2639" spans="1:16" hidden="1" x14ac:dyDescent="0.25">
      <c r="A2639" s="306">
        <f>IF(B2639=1,A2631,"")</f>
        <v>2064</v>
      </c>
      <c r="B2639" s="43">
        <f t="shared" si="185"/>
        <v>1</v>
      </c>
      <c r="C2639" s="169" t="str">
        <f>CAD!$D$14</f>
        <v>FÉRIAS</v>
      </c>
      <c r="D2639" s="41">
        <v>0</v>
      </c>
      <c r="E2639" s="41">
        <v>0</v>
      </c>
      <c r="F2639" s="41">
        <v>0</v>
      </c>
      <c r="G2639" s="41">
        <v>0</v>
      </c>
      <c r="H2639" s="41">
        <v>0</v>
      </c>
      <c r="I2639" s="41">
        <v>0</v>
      </c>
      <c r="J2639" s="41">
        <v>0</v>
      </c>
      <c r="K2639" s="41">
        <v>0</v>
      </c>
      <c r="L2639" s="41">
        <v>0</v>
      </c>
      <c r="M2639" s="41">
        <v>0</v>
      </c>
      <c r="N2639" s="41">
        <v>0</v>
      </c>
      <c r="O2639" s="41">
        <v>0</v>
      </c>
      <c r="P2639" s="50">
        <f t="shared" si="186"/>
        <v>0</v>
      </c>
    </row>
    <row r="2640" spans="1:16" hidden="1" x14ac:dyDescent="0.25">
      <c r="A2640" s="306">
        <f>IF(B2640=1,A2631,"")</f>
        <v>2064</v>
      </c>
      <c r="B2640" s="43">
        <f t="shared" si="185"/>
        <v>1</v>
      </c>
      <c r="C2640" s="169" t="str">
        <f>CAD!$D$15</f>
        <v>RENDIMENTOS</v>
      </c>
      <c r="D2640" s="41">
        <v>0</v>
      </c>
      <c r="E2640" s="41">
        <v>0</v>
      </c>
      <c r="F2640" s="41">
        <v>0</v>
      </c>
      <c r="G2640" s="41">
        <v>0</v>
      </c>
      <c r="H2640" s="41">
        <v>0</v>
      </c>
      <c r="I2640" s="41">
        <v>0</v>
      </c>
      <c r="J2640" s="41">
        <v>0</v>
      </c>
      <c r="K2640" s="41">
        <v>0</v>
      </c>
      <c r="L2640" s="41">
        <v>0</v>
      </c>
      <c r="M2640" s="41">
        <v>0</v>
      </c>
      <c r="N2640" s="41">
        <v>0</v>
      </c>
      <c r="O2640" s="41">
        <v>0</v>
      </c>
      <c r="P2640" s="50">
        <f t="shared" si="186"/>
        <v>0</v>
      </c>
    </row>
    <row r="2641" spans="1:16" hidden="1" x14ac:dyDescent="0.25">
      <c r="A2641" s="306" t="str">
        <f>IF(B2641=1,A2631,"")</f>
        <v/>
      </c>
      <c r="B2641" s="43" t="str">
        <f t="shared" si="185"/>
        <v/>
      </c>
      <c r="C2641" s="169">
        <f>CAD!$D$16</f>
        <v>0</v>
      </c>
      <c r="D2641" s="41">
        <v>0</v>
      </c>
      <c r="E2641" s="41">
        <v>0</v>
      </c>
      <c r="F2641" s="41">
        <v>0</v>
      </c>
      <c r="G2641" s="41">
        <v>0</v>
      </c>
      <c r="H2641" s="41">
        <v>0</v>
      </c>
      <c r="I2641" s="41">
        <v>0</v>
      </c>
      <c r="J2641" s="41">
        <v>0</v>
      </c>
      <c r="K2641" s="41">
        <v>0</v>
      </c>
      <c r="L2641" s="41">
        <v>0</v>
      </c>
      <c r="M2641" s="41">
        <v>0</v>
      </c>
      <c r="N2641" s="41">
        <v>0</v>
      </c>
      <c r="O2641" s="41">
        <v>0</v>
      </c>
      <c r="P2641" s="50">
        <f t="shared" si="186"/>
        <v>0</v>
      </c>
    </row>
    <row r="2642" spans="1:16" hidden="1" x14ac:dyDescent="0.25">
      <c r="A2642" s="306" t="str">
        <f>IF(B2642=1,A2631,"")</f>
        <v/>
      </c>
      <c r="B2642" s="43" t="str">
        <f t="shared" si="185"/>
        <v/>
      </c>
      <c r="C2642" s="169">
        <f>CAD!$D$17</f>
        <v>0</v>
      </c>
      <c r="D2642" s="41">
        <v>0</v>
      </c>
      <c r="E2642" s="41">
        <v>0</v>
      </c>
      <c r="F2642" s="41">
        <v>0</v>
      </c>
      <c r="G2642" s="41">
        <v>0</v>
      </c>
      <c r="H2642" s="41">
        <v>0</v>
      </c>
      <c r="I2642" s="41">
        <v>0</v>
      </c>
      <c r="J2642" s="41">
        <v>0</v>
      </c>
      <c r="K2642" s="41">
        <v>0</v>
      </c>
      <c r="L2642" s="41">
        <v>0</v>
      </c>
      <c r="M2642" s="41">
        <v>0</v>
      </c>
      <c r="N2642" s="41">
        <v>0</v>
      </c>
      <c r="O2642" s="41">
        <v>0</v>
      </c>
      <c r="P2642" s="50">
        <f t="shared" si="186"/>
        <v>0</v>
      </c>
    </row>
    <row r="2643" spans="1:16" hidden="1" x14ac:dyDescent="0.25">
      <c r="A2643" s="306" t="str">
        <f>IF(B2643=1,A2631,"")</f>
        <v/>
      </c>
      <c r="B2643" s="43" t="str">
        <f t="shared" si="185"/>
        <v/>
      </c>
      <c r="C2643" s="169">
        <f>CAD!$D$18</f>
        <v>0</v>
      </c>
      <c r="D2643" s="41">
        <v>0</v>
      </c>
      <c r="E2643" s="41">
        <v>0</v>
      </c>
      <c r="F2643" s="41">
        <v>0</v>
      </c>
      <c r="G2643" s="41">
        <v>0</v>
      </c>
      <c r="H2643" s="41">
        <v>0</v>
      </c>
      <c r="I2643" s="41">
        <v>0</v>
      </c>
      <c r="J2643" s="41">
        <v>0</v>
      </c>
      <c r="K2643" s="41">
        <v>0</v>
      </c>
      <c r="L2643" s="41">
        <v>0</v>
      </c>
      <c r="M2643" s="41">
        <v>0</v>
      </c>
      <c r="N2643" s="41">
        <v>0</v>
      </c>
      <c r="O2643" s="41">
        <v>0</v>
      </c>
      <c r="P2643" s="50">
        <f t="shared" si="186"/>
        <v>0</v>
      </c>
    </row>
    <row r="2644" spans="1:16" hidden="1" x14ac:dyDescent="0.25">
      <c r="A2644" s="306" t="str">
        <f>IF(B2644=1,A2631,"")</f>
        <v/>
      </c>
      <c r="B2644" s="43" t="str">
        <f t="shared" si="185"/>
        <v/>
      </c>
      <c r="C2644" s="169">
        <f>CAD!$D$19</f>
        <v>0</v>
      </c>
      <c r="D2644" s="41">
        <v>0</v>
      </c>
      <c r="E2644" s="41">
        <v>0</v>
      </c>
      <c r="F2644" s="41">
        <v>0</v>
      </c>
      <c r="G2644" s="41">
        <v>0</v>
      </c>
      <c r="H2644" s="41">
        <v>0</v>
      </c>
      <c r="I2644" s="41">
        <v>0</v>
      </c>
      <c r="J2644" s="41">
        <v>0</v>
      </c>
      <c r="K2644" s="41">
        <v>0</v>
      </c>
      <c r="L2644" s="41">
        <v>0</v>
      </c>
      <c r="M2644" s="41">
        <v>0</v>
      </c>
      <c r="N2644" s="41">
        <v>0</v>
      </c>
      <c r="O2644" s="41">
        <v>0</v>
      </c>
      <c r="P2644" s="50">
        <f t="shared" si="186"/>
        <v>0</v>
      </c>
    </row>
    <row r="2645" spans="1:16" hidden="1" x14ac:dyDescent="0.25">
      <c r="A2645" s="306" t="str">
        <f>IF(B2645=1,A2631,"")</f>
        <v/>
      </c>
      <c r="B2645" s="43" t="str">
        <f t="shared" si="185"/>
        <v/>
      </c>
      <c r="C2645" s="169">
        <f>CAD!$D$20</f>
        <v>0</v>
      </c>
      <c r="D2645" s="41">
        <v>0</v>
      </c>
      <c r="E2645" s="41">
        <v>0</v>
      </c>
      <c r="F2645" s="41">
        <v>0</v>
      </c>
      <c r="G2645" s="41">
        <v>0</v>
      </c>
      <c r="H2645" s="41">
        <v>0</v>
      </c>
      <c r="I2645" s="41">
        <v>0</v>
      </c>
      <c r="J2645" s="41">
        <v>0</v>
      </c>
      <c r="K2645" s="41">
        <v>0</v>
      </c>
      <c r="L2645" s="41">
        <v>0</v>
      </c>
      <c r="M2645" s="41">
        <v>0</v>
      </c>
      <c r="N2645" s="41">
        <v>0</v>
      </c>
      <c r="O2645" s="41">
        <v>0</v>
      </c>
      <c r="P2645" s="50">
        <f t="shared" si="186"/>
        <v>0</v>
      </c>
    </row>
    <row r="2646" spans="1:16" hidden="1" x14ac:dyDescent="0.25">
      <c r="A2646" s="306" t="str">
        <f>IF(B2646=1,A2631,"")</f>
        <v/>
      </c>
      <c r="B2646" s="43" t="str">
        <f t="shared" si="185"/>
        <v/>
      </c>
      <c r="C2646" s="169">
        <f>CAD!$D$21</f>
        <v>0</v>
      </c>
      <c r="D2646" s="41">
        <v>0</v>
      </c>
      <c r="E2646" s="41">
        <v>0</v>
      </c>
      <c r="F2646" s="41">
        <v>0</v>
      </c>
      <c r="G2646" s="41">
        <v>0</v>
      </c>
      <c r="H2646" s="41">
        <v>0</v>
      </c>
      <c r="I2646" s="41">
        <v>0</v>
      </c>
      <c r="J2646" s="41">
        <v>0</v>
      </c>
      <c r="K2646" s="41">
        <v>0</v>
      </c>
      <c r="L2646" s="41">
        <v>0</v>
      </c>
      <c r="M2646" s="41">
        <v>0</v>
      </c>
      <c r="N2646" s="41">
        <v>0</v>
      </c>
      <c r="O2646" s="41">
        <v>0</v>
      </c>
      <c r="P2646" s="50">
        <f t="shared" si="186"/>
        <v>0</v>
      </c>
    </row>
    <row r="2647" spans="1:16" hidden="1" x14ac:dyDescent="0.25">
      <c r="A2647" s="306" t="str">
        <f>IF(B2647=1,A2631,"")</f>
        <v/>
      </c>
      <c r="B2647" s="43" t="str">
        <f t="shared" si="185"/>
        <v/>
      </c>
      <c r="C2647" s="169">
        <f>CAD!$D$22</f>
        <v>0</v>
      </c>
      <c r="D2647" s="41">
        <v>0</v>
      </c>
      <c r="E2647" s="41">
        <v>0</v>
      </c>
      <c r="F2647" s="41">
        <v>0</v>
      </c>
      <c r="G2647" s="41">
        <v>0</v>
      </c>
      <c r="H2647" s="41">
        <v>0</v>
      </c>
      <c r="I2647" s="41">
        <v>0</v>
      </c>
      <c r="J2647" s="41">
        <v>0</v>
      </c>
      <c r="K2647" s="41">
        <v>0</v>
      </c>
      <c r="L2647" s="41">
        <v>0</v>
      </c>
      <c r="M2647" s="41">
        <v>0</v>
      </c>
      <c r="N2647" s="41">
        <v>0</v>
      </c>
      <c r="O2647" s="41">
        <v>0</v>
      </c>
      <c r="P2647" s="50">
        <f t="shared" si="186"/>
        <v>0</v>
      </c>
    </row>
    <row r="2648" spans="1:16" hidden="1" x14ac:dyDescent="0.25">
      <c r="A2648" s="306" t="str">
        <f>IF(B2648=1,A2631,"")</f>
        <v/>
      </c>
      <c r="B2648" s="43" t="str">
        <f t="shared" si="185"/>
        <v/>
      </c>
      <c r="C2648" s="169">
        <f>CAD!$D$23</f>
        <v>0</v>
      </c>
      <c r="D2648" s="41">
        <v>0</v>
      </c>
      <c r="E2648" s="41">
        <v>0</v>
      </c>
      <c r="F2648" s="41">
        <v>0</v>
      </c>
      <c r="G2648" s="41">
        <v>0</v>
      </c>
      <c r="H2648" s="41">
        <v>0</v>
      </c>
      <c r="I2648" s="41">
        <v>0</v>
      </c>
      <c r="J2648" s="41">
        <v>0</v>
      </c>
      <c r="K2648" s="41">
        <v>0</v>
      </c>
      <c r="L2648" s="41">
        <v>0</v>
      </c>
      <c r="M2648" s="41">
        <v>0</v>
      </c>
      <c r="N2648" s="41">
        <v>0</v>
      </c>
      <c r="O2648" s="41">
        <v>0</v>
      </c>
      <c r="P2648" s="50">
        <f t="shared" si="186"/>
        <v>0</v>
      </c>
    </row>
    <row r="2649" spans="1:16" hidden="1" x14ac:dyDescent="0.25">
      <c r="A2649" s="306" t="str">
        <f>IF(B2649=1,A2631,"")</f>
        <v/>
      </c>
      <c r="B2649" s="43" t="str">
        <f t="shared" si="185"/>
        <v/>
      </c>
      <c r="C2649" s="169">
        <f>CAD!$D$24</f>
        <v>0</v>
      </c>
      <c r="D2649" s="41">
        <v>0</v>
      </c>
      <c r="E2649" s="41">
        <v>0</v>
      </c>
      <c r="F2649" s="41">
        <v>0</v>
      </c>
      <c r="G2649" s="41">
        <v>0</v>
      </c>
      <c r="H2649" s="41">
        <v>0</v>
      </c>
      <c r="I2649" s="41">
        <v>0</v>
      </c>
      <c r="J2649" s="41">
        <v>0</v>
      </c>
      <c r="K2649" s="41">
        <v>0</v>
      </c>
      <c r="L2649" s="41">
        <v>0</v>
      </c>
      <c r="M2649" s="41">
        <v>0</v>
      </c>
      <c r="N2649" s="41">
        <v>0</v>
      </c>
      <c r="O2649" s="41">
        <v>0</v>
      </c>
      <c r="P2649" s="50">
        <f t="shared" si="186"/>
        <v>0</v>
      </c>
    </row>
    <row r="2650" spans="1:16" hidden="1" x14ac:dyDescent="0.25">
      <c r="A2650" s="306" t="str">
        <f>IF(B2650=1,A2631,"")</f>
        <v/>
      </c>
      <c r="B2650" s="43" t="str">
        <f t="shared" si="185"/>
        <v/>
      </c>
      <c r="C2650" s="169">
        <f>CAD!$D$25</f>
        <v>0</v>
      </c>
      <c r="D2650" s="41">
        <v>0</v>
      </c>
      <c r="E2650" s="41">
        <v>0</v>
      </c>
      <c r="F2650" s="41">
        <v>0</v>
      </c>
      <c r="G2650" s="41">
        <v>0</v>
      </c>
      <c r="H2650" s="41">
        <v>0</v>
      </c>
      <c r="I2650" s="41">
        <v>0</v>
      </c>
      <c r="J2650" s="41">
        <v>0</v>
      </c>
      <c r="K2650" s="41">
        <v>0</v>
      </c>
      <c r="L2650" s="41">
        <v>0</v>
      </c>
      <c r="M2650" s="41">
        <v>0</v>
      </c>
      <c r="N2650" s="41">
        <v>0</v>
      </c>
      <c r="O2650" s="41">
        <v>0</v>
      </c>
      <c r="P2650" s="50">
        <f t="shared" si="186"/>
        <v>0</v>
      </c>
    </row>
    <row r="2651" spans="1:16" hidden="1" x14ac:dyDescent="0.25">
      <c r="A2651" s="306" t="str">
        <f>IF(B2651=1,A2631,"")</f>
        <v/>
      </c>
      <c r="B2651" s="43" t="str">
        <f t="shared" si="185"/>
        <v/>
      </c>
      <c r="C2651" s="169">
        <f>CAD!$D$26</f>
        <v>0</v>
      </c>
      <c r="D2651" s="41">
        <v>0</v>
      </c>
      <c r="E2651" s="41">
        <v>0</v>
      </c>
      <c r="F2651" s="41">
        <v>0</v>
      </c>
      <c r="G2651" s="41">
        <v>0</v>
      </c>
      <c r="H2651" s="41">
        <v>0</v>
      </c>
      <c r="I2651" s="41">
        <v>0</v>
      </c>
      <c r="J2651" s="41">
        <v>0</v>
      </c>
      <c r="K2651" s="41">
        <v>0</v>
      </c>
      <c r="L2651" s="41">
        <v>0</v>
      </c>
      <c r="M2651" s="41">
        <v>0</v>
      </c>
      <c r="N2651" s="41">
        <v>0</v>
      </c>
      <c r="O2651" s="41">
        <v>0</v>
      </c>
      <c r="P2651" s="50">
        <f t="shared" si="186"/>
        <v>0</v>
      </c>
    </row>
    <row r="2652" spans="1:16" hidden="1" x14ac:dyDescent="0.25">
      <c r="A2652" s="306" t="str">
        <f>IF(B2652=1,A2631,"")</f>
        <v/>
      </c>
      <c r="B2652" s="43" t="str">
        <f t="shared" si="185"/>
        <v/>
      </c>
      <c r="C2652" s="169">
        <f>CAD!$D$27</f>
        <v>0</v>
      </c>
      <c r="D2652" s="41">
        <v>0</v>
      </c>
      <c r="E2652" s="41">
        <v>0</v>
      </c>
      <c r="F2652" s="41">
        <v>0</v>
      </c>
      <c r="G2652" s="41">
        <v>0</v>
      </c>
      <c r="H2652" s="41">
        <v>0</v>
      </c>
      <c r="I2652" s="41">
        <v>0</v>
      </c>
      <c r="J2652" s="41">
        <v>0</v>
      </c>
      <c r="K2652" s="41">
        <v>0</v>
      </c>
      <c r="L2652" s="41">
        <v>0</v>
      </c>
      <c r="M2652" s="41">
        <v>0</v>
      </c>
      <c r="N2652" s="41">
        <v>0</v>
      </c>
      <c r="O2652" s="41">
        <v>0</v>
      </c>
      <c r="P2652" s="50">
        <f t="shared" si="186"/>
        <v>0</v>
      </c>
    </row>
    <row r="2653" spans="1:16" hidden="1" x14ac:dyDescent="0.25">
      <c r="A2653" s="306" t="str">
        <f>IF(B2653=1,A2631,"")</f>
        <v/>
      </c>
      <c r="B2653" s="43" t="str">
        <f t="shared" si="185"/>
        <v/>
      </c>
      <c r="C2653" s="169">
        <f>CAD!$D$28</f>
        <v>0</v>
      </c>
      <c r="D2653" s="41">
        <v>0</v>
      </c>
      <c r="E2653" s="41">
        <v>0</v>
      </c>
      <c r="F2653" s="41">
        <v>0</v>
      </c>
      <c r="G2653" s="41">
        <v>0</v>
      </c>
      <c r="H2653" s="41">
        <v>0</v>
      </c>
      <c r="I2653" s="41">
        <v>0</v>
      </c>
      <c r="J2653" s="41">
        <v>0</v>
      </c>
      <c r="K2653" s="41">
        <v>0</v>
      </c>
      <c r="L2653" s="41">
        <v>0</v>
      </c>
      <c r="M2653" s="41">
        <v>0</v>
      </c>
      <c r="N2653" s="41">
        <v>0</v>
      </c>
      <c r="O2653" s="41">
        <v>0</v>
      </c>
      <c r="P2653" s="50">
        <f t="shared" si="186"/>
        <v>0</v>
      </c>
    </row>
    <row r="2654" spans="1:16" hidden="1" x14ac:dyDescent="0.25">
      <c r="A2654" s="306" t="str">
        <f>IF(B2654=1,A2631,"")</f>
        <v/>
      </c>
      <c r="B2654" s="43" t="str">
        <f t="shared" si="185"/>
        <v/>
      </c>
      <c r="C2654" s="169">
        <f>CAD!$D$29</f>
        <v>0</v>
      </c>
      <c r="D2654" s="41">
        <v>0</v>
      </c>
      <c r="E2654" s="41">
        <v>0</v>
      </c>
      <c r="F2654" s="41">
        <v>0</v>
      </c>
      <c r="G2654" s="41">
        <v>0</v>
      </c>
      <c r="H2654" s="41">
        <v>0</v>
      </c>
      <c r="I2654" s="41">
        <v>0</v>
      </c>
      <c r="J2654" s="41">
        <v>0</v>
      </c>
      <c r="K2654" s="41">
        <v>0</v>
      </c>
      <c r="L2654" s="41">
        <v>0</v>
      </c>
      <c r="M2654" s="41">
        <v>0</v>
      </c>
      <c r="N2654" s="41">
        <v>0</v>
      </c>
      <c r="O2654" s="41">
        <v>0</v>
      </c>
      <c r="P2654" s="50">
        <f t="shared" si="186"/>
        <v>0</v>
      </c>
    </row>
    <row r="2655" spans="1:16" hidden="1" x14ac:dyDescent="0.25">
      <c r="A2655" s="306" t="str">
        <f>IF(B2655=1,A2631,"")</f>
        <v/>
      </c>
      <c r="B2655" s="43" t="str">
        <f t="shared" si="185"/>
        <v/>
      </c>
      <c r="C2655" s="169">
        <f>CAD!$D$30</f>
        <v>0</v>
      </c>
      <c r="D2655" s="41">
        <v>0</v>
      </c>
      <c r="E2655" s="41">
        <v>0</v>
      </c>
      <c r="F2655" s="41">
        <v>0</v>
      </c>
      <c r="G2655" s="41">
        <v>0</v>
      </c>
      <c r="H2655" s="41">
        <v>0</v>
      </c>
      <c r="I2655" s="41">
        <v>0</v>
      </c>
      <c r="J2655" s="41">
        <v>0</v>
      </c>
      <c r="K2655" s="41">
        <v>0</v>
      </c>
      <c r="L2655" s="41">
        <v>0</v>
      </c>
      <c r="M2655" s="41">
        <v>0</v>
      </c>
      <c r="N2655" s="41">
        <v>0</v>
      </c>
      <c r="O2655" s="41">
        <v>0</v>
      </c>
      <c r="P2655" s="50">
        <f t="shared" si="186"/>
        <v>0</v>
      </c>
    </row>
    <row r="2656" spans="1:16" hidden="1" x14ac:dyDescent="0.25">
      <c r="A2656" s="306" t="str">
        <f>IF(B2656=1,A2631,"")</f>
        <v/>
      </c>
      <c r="B2656" s="43" t="str">
        <f t="shared" si="185"/>
        <v/>
      </c>
      <c r="C2656" s="169">
        <f>CAD!$D$31</f>
        <v>0</v>
      </c>
      <c r="D2656" s="41">
        <v>0</v>
      </c>
      <c r="E2656" s="41">
        <v>0</v>
      </c>
      <c r="F2656" s="41">
        <v>0</v>
      </c>
      <c r="G2656" s="41">
        <v>0</v>
      </c>
      <c r="H2656" s="41">
        <v>0</v>
      </c>
      <c r="I2656" s="41">
        <v>0</v>
      </c>
      <c r="J2656" s="41">
        <v>0</v>
      </c>
      <c r="K2656" s="41">
        <v>0</v>
      </c>
      <c r="L2656" s="41">
        <v>0</v>
      </c>
      <c r="M2656" s="41">
        <v>0</v>
      </c>
      <c r="N2656" s="41">
        <v>0</v>
      </c>
      <c r="O2656" s="41">
        <v>0</v>
      </c>
      <c r="P2656" s="50">
        <f t="shared" si="186"/>
        <v>0</v>
      </c>
    </row>
    <row r="2657" spans="1:16" hidden="1" x14ac:dyDescent="0.25">
      <c r="A2657" s="306" t="str">
        <f>IF(B2657=1,A2631,"")</f>
        <v/>
      </c>
      <c r="B2657" s="43" t="str">
        <f t="shared" si="185"/>
        <v/>
      </c>
      <c r="C2657" s="169">
        <f>CAD!$F$7</f>
        <v>0</v>
      </c>
      <c r="D2657" s="41">
        <v>0</v>
      </c>
      <c r="E2657" s="41">
        <v>0</v>
      </c>
      <c r="F2657" s="41">
        <v>0</v>
      </c>
      <c r="G2657" s="41">
        <v>0</v>
      </c>
      <c r="H2657" s="41">
        <v>0</v>
      </c>
      <c r="I2657" s="41">
        <v>0</v>
      </c>
      <c r="J2657" s="41">
        <v>0</v>
      </c>
      <c r="K2657" s="41">
        <v>0</v>
      </c>
      <c r="L2657" s="41">
        <v>0</v>
      </c>
      <c r="M2657" s="41">
        <v>0</v>
      </c>
      <c r="N2657" s="41">
        <v>0</v>
      </c>
      <c r="O2657" s="41">
        <v>0</v>
      </c>
      <c r="P2657" s="50">
        <f t="shared" si="186"/>
        <v>0</v>
      </c>
    </row>
    <row r="2658" spans="1:16" hidden="1" x14ac:dyDescent="0.25">
      <c r="A2658" s="306" t="str">
        <f>IF(B2658=1,A2631,"")</f>
        <v/>
      </c>
      <c r="B2658" s="43" t="str">
        <f t="shared" si="185"/>
        <v/>
      </c>
      <c r="C2658" s="169">
        <f>CAD!$F$8</f>
        <v>0</v>
      </c>
      <c r="D2658" s="41">
        <v>0</v>
      </c>
      <c r="E2658" s="41">
        <v>0</v>
      </c>
      <c r="F2658" s="41">
        <v>0</v>
      </c>
      <c r="G2658" s="41">
        <v>0</v>
      </c>
      <c r="H2658" s="41">
        <v>0</v>
      </c>
      <c r="I2658" s="41">
        <v>0</v>
      </c>
      <c r="J2658" s="41">
        <v>0</v>
      </c>
      <c r="K2658" s="41">
        <v>0</v>
      </c>
      <c r="L2658" s="41">
        <v>0</v>
      </c>
      <c r="M2658" s="41">
        <v>0</v>
      </c>
      <c r="N2658" s="41">
        <v>0</v>
      </c>
      <c r="O2658" s="41">
        <v>0</v>
      </c>
      <c r="P2658" s="50">
        <f t="shared" si="186"/>
        <v>0</v>
      </c>
    </row>
    <row r="2659" spans="1:16" hidden="1" x14ac:dyDescent="0.25">
      <c r="A2659" s="306" t="str">
        <f>IF(B2659=1,A2631,"")</f>
        <v/>
      </c>
      <c r="B2659" s="43" t="str">
        <f t="shared" si="185"/>
        <v/>
      </c>
      <c r="C2659" s="169">
        <f>CAD!$F$9</f>
        <v>0</v>
      </c>
      <c r="D2659" s="41">
        <v>0</v>
      </c>
      <c r="E2659" s="41">
        <v>0</v>
      </c>
      <c r="F2659" s="41">
        <v>0</v>
      </c>
      <c r="G2659" s="41">
        <v>0</v>
      </c>
      <c r="H2659" s="41">
        <v>0</v>
      </c>
      <c r="I2659" s="41">
        <v>0</v>
      </c>
      <c r="J2659" s="41">
        <v>0</v>
      </c>
      <c r="K2659" s="41">
        <v>0</v>
      </c>
      <c r="L2659" s="41">
        <v>0</v>
      </c>
      <c r="M2659" s="41">
        <v>0</v>
      </c>
      <c r="N2659" s="41">
        <v>0</v>
      </c>
      <c r="O2659" s="41">
        <v>0</v>
      </c>
      <c r="P2659" s="50">
        <f t="shared" si="186"/>
        <v>0</v>
      </c>
    </row>
    <row r="2660" spans="1:16" hidden="1" x14ac:dyDescent="0.25">
      <c r="A2660" s="306" t="str">
        <f>IF(B2660=1,A2631,"")</f>
        <v/>
      </c>
      <c r="B2660" s="43" t="str">
        <f t="shared" si="185"/>
        <v/>
      </c>
      <c r="C2660" s="169">
        <f>CAD!$F$10</f>
        <v>0</v>
      </c>
      <c r="D2660" s="41">
        <v>0</v>
      </c>
      <c r="E2660" s="41">
        <v>0</v>
      </c>
      <c r="F2660" s="41">
        <v>0</v>
      </c>
      <c r="G2660" s="41">
        <v>0</v>
      </c>
      <c r="H2660" s="41">
        <v>0</v>
      </c>
      <c r="I2660" s="41">
        <v>0</v>
      </c>
      <c r="J2660" s="41">
        <v>0</v>
      </c>
      <c r="K2660" s="41">
        <v>0</v>
      </c>
      <c r="L2660" s="41">
        <v>0</v>
      </c>
      <c r="M2660" s="41">
        <v>0</v>
      </c>
      <c r="N2660" s="41">
        <v>0</v>
      </c>
      <c r="O2660" s="41">
        <v>0</v>
      </c>
      <c r="P2660" s="50">
        <f t="shared" si="186"/>
        <v>0</v>
      </c>
    </row>
    <row r="2661" spans="1:16" hidden="1" x14ac:dyDescent="0.25">
      <c r="A2661" s="306" t="str">
        <f>IF(B2661=1,A2631,"")</f>
        <v/>
      </c>
      <c r="B2661" s="43" t="str">
        <f t="shared" si="185"/>
        <v/>
      </c>
      <c r="C2661" s="169">
        <f>CAD!$F$11</f>
        <v>0</v>
      </c>
      <c r="D2661" s="41">
        <v>0</v>
      </c>
      <c r="E2661" s="41">
        <v>0</v>
      </c>
      <c r="F2661" s="41">
        <v>0</v>
      </c>
      <c r="G2661" s="41">
        <v>0</v>
      </c>
      <c r="H2661" s="41">
        <v>0</v>
      </c>
      <c r="I2661" s="41">
        <v>0</v>
      </c>
      <c r="J2661" s="41">
        <v>0</v>
      </c>
      <c r="K2661" s="41">
        <v>0</v>
      </c>
      <c r="L2661" s="41">
        <v>0</v>
      </c>
      <c r="M2661" s="41">
        <v>0</v>
      </c>
      <c r="N2661" s="41">
        <v>0</v>
      </c>
      <c r="O2661" s="41">
        <v>0</v>
      </c>
      <c r="P2661" s="50">
        <f t="shared" si="186"/>
        <v>0</v>
      </c>
    </row>
    <row r="2662" spans="1:16" hidden="1" x14ac:dyDescent="0.25">
      <c r="A2662" s="306" t="str">
        <f>IF(B2662=1,A2631,"")</f>
        <v/>
      </c>
      <c r="B2662" s="43" t="str">
        <f t="shared" si="185"/>
        <v/>
      </c>
      <c r="C2662" s="169">
        <f>CAD!$F$12</f>
        <v>0</v>
      </c>
      <c r="D2662" s="41">
        <v>0</v>
      </c>
      <c r="E2662" s="41">
        <v>0</v>
      </c>
      <c r="F2662" s="41">
        <v>0</v>
      </c>
      <c r="G2662" s="41">
        <v>0</v>
      </c>
      <c r="H2662" s="41">
        <v>0</v>
      </c>
      <c r="I2662" s="41">
        <v>0</v>
      </c>
      <c r="J2662" s="41">
        <v>0</v>
      </c>
      <c r="K2662" s="41">
        <v>0</v>
      </c>
      <c r="L2662" s="41">
        <v>0</v>
      </c>
      <c r="M2662" s="41">
        <v>0</v>
      </c>
      <c r="N2662" s="41">
        <v>0</v>
      </c>
      <c r="O2662" s="41">
        <v>0</v>
      </c>
      <c r="P2662" s="50">
        <f t="shared" si="186"/>
        <v>0</v>
      </c>
    </row>
    <row r="2663" spans="1:16" hidden="1" x14ac:dyDescent="0.25">
      <c r="A2663" s="306" t="str">
        <f>IF(B2663=1,A2631,"")</f>
        <v/>
      </c>
      <c r="B2663" s="43" t="str">
        <f t="shared" si="185"/>
        <v/>
      </c>
      <c r="C2663" s="169">
        <f>CAD!$F$13</f>
        <v>0</v>
      </c>
      <c r="D2663" s="41">
        <v>0</v>
      </c>
      <c r="E2663" s="41">
        <v>0</v>
      </c>
      <c r="F2663" s="41">
        <v>0</v>
      </c>
      <c r="G2663" s="41">
        <v>0</v>
      </c>
      <c r="H2663" s="41">
        <v>0</v>
      </c>
      <c r="I2663" s="41">
        <v>0</v>
      </c>
      <c r="J2663" s="41">
        <v>0</v>
      </c>
      <c r="K2663" s="41">
        <v>0</v>
      </c>
      <c r="L2663" s="41">
        <v>0</v>
      </c>
      <c r="M2663" s="41">
        <v>0</v>
      </c>
      <c r="N2663" s="41">
        <v>0</v>
      </c>
      <c r="O2663" s="41">
        <v>0</v>
      </c>
      <c r="P2663" s="50">
        <f t="shared" si="186"/>
        <v>0</v>
      </c>
    </row>
    <row r="2664" spans="1:16" hidden="1" x14ac:dyDescent="0.25">
      <c r="A2664" s="306" t="str">
        <f>IF(B2664=1,A2631,"")</f>
        <v/>
      </c>
      <c r="B2664" s="43" t="str">
        <f t="shared" si="185"/>
        <v/>
      </c>
      <c r="C2664" s="169">
        <f>CAD!$F$14</f>
        <v>0</v>
      </c>
      <c r="D2664" s="41">
        <v>0</v>
      </c>
      <c r="E2664" s="41">
        <v>0</v>
      </c>
      <c r="F2664" s="41">
        <v>0</v>
      </c>
      <c r="G2664" s="41">
        <v>0</v>
      </c>
      <c r="H2664" s="41">
        <v>0</v>
      </c>
      <c r="I2664" s="41">
        <v>0</v>
      </c>
      <c r="J2664" s="41">
        <v>0</v>
      </c>
      <c r="K2664" s="41">
        <v>0</v>
      </c>
      <c r="L2664" s="41">
        <v>0</v>
      </c>
      <c r="M2664" s="41">
        <v>0</v>
      </c>
      <c r="N2664" s="41">
        <v>0</v>
      </c>
      <c r="O2664" s="41">
        <v>0</v>
      </c>
      <c r="P2664" s="50">
        <f t="shared" si="186"/>
        <v>0</v>
      </c>
    </row>
    <row r="2665" spans="1:16" hidden="1" x14ac:dyDescent="0.25">
      <c r="A2665" s="306" t="str">
        <f>IF(B2665=1,A2631,"")</f>
        <v/>
      </c>
      <c r="B2665" s="43" t="str">
        <f t="shared" si="185"/>
        <v/>
      </c>
      <c r="C2665" s="169">
        <f>CAD!$F$15</f>
        <v>0</v>
      </c>
      <c r="D2665" s="41">
        <v>0</v>
      </c>
      <c r="E2665" s="41">
        <v>0</v>
      </c>
      <c r="F2665" s="41">
        <v>0</v>
      </c>
      <c r="G2665" s="41">
        <v>0</v>
      </c>
      <c r="H2665" s="41">
        <v>0</v>
      </c>
      <c r="I2665" s="41">
        <v>0</v>
      </c>
      <c r="J2665" s="41">
        <v>0</v>
      </c>
      <c r="K2665" s="41">
        <v>0</v>
      </c>
      <c r="L2665" s="41">
        <v>0</v>
      </c>
      <c r="M2665" s="41">
        <v>0</v>
      </c>
      <c r="N2665" s="41">
        <v>0</v>
      </c>
      <c r="O2665" s="41">
        <v>0</v>
      </c>
      <c r="P2665" s="50">
        <f t="shared" si="186"/>
        <v>0</v>
      </c>
    </row>
    <row r="2666" spans="1:16" hidden="1" x14ac:dyDescent="0.25">
      <c r="A2666" s="306" t="str">
        <f>IF(B2666=1,A2631,"")</f>
        <v/>
      </c>
      <c r="B2666" s="43" t="str">
        <f t="shared" si="185"/>
        <v/>
      </c>
      <c r="C2666" s="169">
        <f>CAD!$F$16</f>
        <v>0</v>
      </c>
      <c r="D2666" s="41">
        <v>0</v>
      </c>
      <c r="E2666" s="41">
        <v>0</v>
      </c>
      <c r="F2666" s="41">
        <v>0</v>
      </c>
      <c r="G2666" s="41">
        <v>0</v>
      </c>
      <c r="H2666" s="41">
        <v>0</v>
      </c>
      <c r="I2666" s="41">
        <v>0</v>
      </c>
      <c r="J2666" s="41">
        <v>0</v>
      </c>
      <c r="K2666" s="41">
        <v>0</v>
      </c>
      <c r="L2666" s="41">
        <v>0</v>
      </c>
      <c r="M2666" s="41">
        <v>0</v>
      </c>
      <c r="N2666" s="41">
        <v>0</v>
      </c>
      <c r="O2666" s="41">
        <v>0</v>
      </c>
      <c r="P2666" s="50">
        <f t="shared" si="186"/>
        <v>0</v>
      </c>
    </row>
    <row r="2667" spans="1:16" hidden="1" x14ac:dyDescent="0.25">
      <c r="A2667" s="306" t="str">
        <f>IF(B2667=1,A2631,"")</f>
        <v/>
      </c>
      <c r="B2667" s="43" t="str">
        <f t="shared" si="185"/>
        <v/>
      </c>
      <c r="C2667" s="169">
        <f>CAD!$F$17</f>
        <v>0</v>
      </c>
      <c r="D2667" s="41">
        <v>0</v>
      </c>
      <c r="E2667" s="41">
        <v>0</v>
      </c>
      <c r="F2667" s="41">
        <v>0</v>
      </c>
      <c r="G2667" s="41">
        <v>0</v>
      </c>
      <c r="H2667" s="41">
        <v>0</v>
      </c>
      <c r="I2667" s="41">
        <v>0</v>
      </c>
      <c r="J2667" s="41">
        <v>0</v>
      </c>
      <c r="K2667" s="41">
        <v>0</v>
      </c>
      <c r="L2667" s="41">
        <v>0</v>
      </c>
      <c r="M2667" s="41">
        <v>0</v>
      </c>
      <c r="N2667" s="41">
        <v>0</v>
      </c>
      <c r="O2667" s="41">
        <v>0</v>
      </c>
      <c r="P2667" s="50">
        <f t="shared" si="186"/>
        <v>0</v>
      </c>
    </row>
    <row r="2668" spans="1:16" hidden="1" x14ac:dyDescent="0.25">
      <c r="A2668" s="306" t="str">
        <f>IF(B2668=1,A2631,"")</f>
        <v/>
      </c>
      <c r="B2668" s="43" t="str">
        <f t="shared" si="185"/>
        <v/>
      </c>
      <c r="C2668" s="169">
        <f>CAD!$F$18</f>
        <v>0</v>
      </c>
      <c r="D2668" s="41">
        <v>0</v>
      </c>
      <c r="E2668" s="41">
        <v>0</v>
      </c>
      <c r="F2668" s="41">
        <v>0</v>
      </c>
      <c r="G2668" s="41">
        <v>0</v>
      </c>
      <c r="H2668" s="41">
        <v>0</v>
      </c>
      <c r="I2668" s="41">
        <v>0</v>
      </c>
      <c r="J2668" s="41">
        <v>0</v>
      </c>
      <c r="K2668" s="41">
        <v>0</v>
      </c>
      <c r="L2668" s="41">
        <v>0</v>
      </c>
      <c r="M2668" s="41">
        <v>0</v>
      </c>
      <c r="N2668" s="41">
        <v>0</v>
      </c>
      <c r="O2668" s="41">
        <v>0</v>
      </c>
      <c r="P2668" s="50">
        <f t="shared" si="186"/>
        <v>0</v>
      </c>
    </row>
    <row r="2669" spans="1:16" hidden="1" x14ac:dyDescent="0.25">
      <c r="A2669" s="306" t="str">
        <f>IF(B2669=1,A2631,"")</f>
        <v/>
      </c>
      <c r="B2669" s="43" t="str">
        <f t="shared" si="185"/>
        <v/>
      </c>
      <c r="C2669" s="169">
        <f>CAD!$F$19</f>
        <v>0</v>
      </c>
      <c r="D2669" s="41">
        <v>0</v>
      </c>
      <c r="E2669" s="41">
        <v>0</v>
      </c>
      <c r="F2669" s="41">
        <v>0</v>
      </c>
      <c r="G2669" s="41">
        <v>0</v>
      </c>
      <c r="H2669" s="41">
        <v>0</v>
      </c>
      <c r="I2669" s="41">
        <v>0</v>
      </c>
      <c r="J2669" s="41">
        <v>0</v>
      </c>
      <c r="K2669" s="41">
        <v>0</v>
      </c>
      <c r="L2669" s="41">
        <v>0</v>
      </c>
      <c r="M2669" s="41">
        <v>0</v>
      </c>
      <c r="N2669" s="41">
        <v>0</v>
      </c>
      <c r="O2669" s="41">
        <v>0</v>
      </c>
      <c r="P2669" s="50">
        <f t="shared" si="186"/>
        <v>0</v>
      </c>
    </row>
    <row r="2670" spans="1:16" hidden="1" x14ac:dyDescent="0.25">
      <c r="A2670" s="306" t="str">
        <f>IF(B2670=1,A2631,"")</f>
        <v/>
      </c>
      <c r="B2670" s="43" t="str">
        <f t="shared" si="185"/>
        <v/>
      </c>
      <c r="C2670" s="169">
        <f>CAD!$F$20</f>
        <v>0</v>
      </c>
      <c r="D2670" s="41">
        <v>0</v>
      </c>
      <c r="E2670" s="41">
        <v>0</v>
      </c>
      <c r="F2670" s="41">
        <v>0</v>
      </c>
      <c r="G2670" s="41">
        <v>0</v>
      </c>
      <c r="H2670" s="41">
        <v>0</v>
      </c>
      <c r="I2670" s="41">
        <v>0</v>
      </c>
      <c r="J2670" s="41">
        <v>0</v>
      </c>
      <c r="K2670" s="41">
        <v>0</v>
      </c>
      <c r="L2670" s="41">
        <v>0</v>
      </c>
      <c r="M2670" s="41">
        <v>0</v>
      </c>
      <c r="N2670" s="41">
        <v>0</v>
      </c>
      <c r="O2670" s="41">
        <v>0</v>
      </c>
      <c r="P2670" s="50">
        <f t="shared" si="186"/>
        <v>0</v>
      </c>
    </row>
    <row r="2671" spans="1:16" hidden="1" x14ac:dyDescent="0.25">
      <c r="A2671" s="306" t="str">
        <f>IF(B2671=1,A2631,"")</f>
        <v/>
      </c>
      <c r="B2671" s="43" t="str">
        <f t="shared" si="185"/>
        <v/>
      </c>
      <c r="C2671" s="169">
        <f>CAD!$F$21</f>
        <v>0</v>
      </c>
      <c r="D2671" s="41">
        <v>0</v>
      </c>
      <c r="E2671" s="41">
        <v>0</v>
      </c>
      <c r="F2671" s="41">
        <v>0</v>
      </c>
      <c r="G2671" s="41">
        <v>0</v>
      </c>
      <c r="H2671" s="41">
        <v>0</v>
      </c>
      <c r="I2671" s="41">
        <v>0</v>
      </c>
      <c r="J2671" s="41">
        <v>0</v>
      </c>
      <c r="K2671" s="41">
        <v>0</v>
      </c>
      <c r="L2671" s="41">
        <v>0</v>
      </c>
      <c r="M2671" s="41">
        <v>0</v>
      </c>
      <c r="N2671" s="41">
        <v>0</v>
      </c>
      <c r="O2671" s="41">
        <v>0</v>
      </c>
      <c r="P2671" s="50">
        <f t="shared" si="186"/>
        <v>0</v>
      </c>
    </row>
    <row r="2672" spans="1:16" hidden="1" x14ac:dyDescent="0.25">
      <c r="A2672" s="306" t="str">
        <f>IF(B2672=1,A2631,"")</f>
        <v/>
      </c>
      <c r="B2672" s="43" t="str">
        <f t="shared" si="185"/>
        <v/>
      </c>
      <c r="C2672" s="169">
        <f>CAD!$F$22</f>
        <v>0</v>
      </c>
      <c r="D2672" s="41">
        <v>0</v>
      </c>
      <c r="E2672" s="41">
        <v>0</v>
      </c>
      <c r="F2672" s="41">
        <v>0</v>
      </c>
      <c r="G2672" s="41">
        <v>0</v>
      </c>
      <c r="H2672" s="41">
        <v>0</v>
      </c>
      <c r="I2672" s="41">
        <v>0</v>
      </c>
      <c r="J2672" s="41">
        <v>0</v>
      </c>
      <c r="K2672" s="41">
        <v>0</v>
      </c>
      <c r="L2672" s="41">
        <v>0</v>
      </c>
      <c r="M2672" s="41">
        <v>0</v>
      </c>
      <c r="N2672" s="41">
        <v>0</v>
      </c>
      <c r="O2672" s="41">
        <v>0</v>
      </c>
      <c r="P2672" s="50">
        <f t="shared" si="186"/>
        <v>0</v>
      </c>
    </row>
    <row r="2673" spans="1:20" hidden="1" x14ac:dyDescent="0.25">
      <c r="A2673" s="306" t="str">
        <f>IF(B2673=1,A2631,"")</f>
        <v/>
      </c>
      <c r="B2673" s="43" t="str">
        <f t="shared" si="185"/>
        <v/>
      </c>
      <c r="C2673" s="169">
        <f>CAD!$F$23</f>
        <v>0</v>
      </c>
      <c r="D2673" s="41">
        <v>0</v>
      </c>
      <c r="E2673" s="41">
        <v>0</v>
      </c>
      <c r="F2673" s="41">
        <v>0</v>
      </c>
      <c r="G2673" s="41">
        <v>0</v>
      </c>
      <c r="H2673" s="41">
        <v>0</v>
      </c>
      <c r="I2673" s="41">
        <v>0</v>
      </c>
      <c r="J2673" s="41">
        <v>0</v>
      </c>
      <c r="K2673" s="41">
        <v>0</v>
      </c>
      <c r="L2673" s="41">
        <v>0</v>
      </c>
      <c r="M2673" s="41">
        <v>0</v>
      </c>
      <c r="N2673" s="41">
        <v>0</v>
      </c>
      <c r="O2673" s="41">
        <v>0</v>
      </c>
      <c r="P2673" s="50">
        <f t="shared" si="186"/>
        <v>0</v>
      </c>
    </row>
    <row r="2674" spans="1:20" hidden="1" x14ac:dyDescent="0.25">
      <c r="A2674" s="306" t="str">
        <f>IF(B2674=1,A2631,"")</f>
        <v/>
      </c>
      <c r="B2674" s="43" t="str">
        <f t="shared" si="185"/>
        <v/>
      </c>
      <c r="C2674" s="169">
        <f>CAD!$F$24</f>
        <v>0</v>
      </c>
      <c r="D2674" s="41">
        <v>0</v>
      </c>
      <c r="E2674" s="41">
        <v>0</v>
      </c>
      <c r="F2674" s="41">
        <v>0</v>
      </c>
      <c r="G2674" s="41">
        <v>0</v>
      </c>
      <c r="H2674" s="41">
        <v>0</v>
      </c>
      <c r="I2674" s="41">
        <v>0</v>
      </c>
      <c r="J2674" s="41">
        <v>0</v>
      </c>
      <c r="K2674" s="41">
        <v>0</v>
      </c>
      <c r="L2674" s="41">
        <v>0</v>
      </c>
      <c r="M2674" s="41">
        <v>0</v>
      </c>
      <c r="N2674" s="41">
        <v>0</v>
      </c>
      <c r="O2674" s="41">
        <v>0</v>
      </c>
      <c r="P2674" s="50">
        <f t="shared" si="186"/>
        <v>0</v>
      </c>
    </row>
    <row r="2675" spans="1:20" hidden="1" x14ac:dyDescent="0.25">
      <c r="A2675" s="306" t="str">
        <f>IF(B2675=1,A2631,"")</f>
        <v/>
      </c>
      <c r="B2675" s="43" t="str">
        <f t="shared" si="185"/>
        <v/>
      </c>
      <c r="C2675" s="169">
        <f>CAD!$F$25</f>
        <v>0</v>
      </c>
      <c r="D2675" s="41">
        <v>0</v>
      </c>
      <c r="E2675" s="41">
        <v>0</v>
      </c>
      <c r="F2675" s="41">
        <v>0</v>
      </c>
      <c r="G2675" s="41">
        <v>0</v>
      </c>
      <c r="H2675" s="41">
        <v>0</v>
      </c>
      <c r="I2675" s="41">
        <v>0</v>
      </c>
      <c r="J2675" s="41">
        <v>0</v>
      </c>
      <c r="K2675" s="41">
        <v>0</v>
      </c>
      <c r="L2675" s="41">
        <v>0</v>
      </c>
      <c r="M2675" s="41">
        <v>0</v>
      </c>
      <c r="N2675" s="41">
        <v>0</v>
      </c>
      <c r="O2675" s="41">
        <v>0</v>
      </c>
      <c r="P2675" s="50">
        <f t="shared" si="186"/>
        <v>0</v>
      </c>
    </row>
    <row r="2676" spans="1:20" hidden="1" x14ac:dyDescent="0.25">
      <c r="A2676" s="306" t="str">
        <f>IF(B2676=1,A2631,"")</f>
        <v/>
      </c>
      <c r="B2676" s="43" t="str">
        <f t="shared" si="185"/>
        <v/>
      </c>
      <c r="C2676" s="169">
        <f>CAD!$F$26</f>
        <v>0</v>
      </c>
      <c r="D2676" s="41">
        <v>0</v>
      </c>
      <c r="E2676" s="41">
        <v>0</v>
      </c>
      <c r="F2676" s="41">
        <v>0</v>
      </c>
      <c r="G2676" s="41">
        <v>0</v>
      </c>
      <c r="H2676" s="41">
        <v>0</v>
      </c>
      <c r="I2676" s="41">
        <v>0</v>
      </c>
      <c r="J2676" s="41">
        <v>0</v>
      </c>
      <c r="K2676" s="41">
        <v>0</v>
      </c>
      <c r="L2676" s="41">
        <v>0</v>
      </c>
      <c r="M2676" s="41">
        <v>0</v>
      </c>
      <c r="N2676" s="41">
        <v>0</v>
      </c>
      <c r="O2676" s="41">
        <v>0</v>
      </c>
      <c r="P2676" s="50">
        <f t="shared" si="186"/>
        <v>0</v>
      </c>
    </row>
    <row r="2677" spans="1:20" hidden="1" x14ac:dyDescent="0.25">
      <c r="A2677" s="306" t="str">
        <f>IF(B2677=1,A2631,"")</f>
        <v/>
      </c>
      <c r="B2677" s="43" t="str">
        <f t="shared" si="185"/>
        <v/>
      </c>
      <c r="C2677" s="169">
        <f>CAD!$F$27</f>
        <v>0</v>
      </c>
      <c r="D2677" s="41">
        <v>0</v>
      </c>
      <c r="E2677" s="41">
        <v>0</v>
      </c>
      <c r="F2677" s="41">
        <v>0</v>
      </c>
      <c r="G2677" s="41">
        <v>0</v>
      </c>
      <c r="H2677" s="41">
        <v>0</v>
      </c>
      <c r="I2677" s="41">
        <v>0</v>
      </c>
      <c r="J2677" s="41">
        <v>0</v>
      </c>
      <c r="K2677" s="41">
        <v>0</v>
      </c>
      <c r="L2677" s="41">
        <v>0</v>
      </c>
      <c r="M2677" s="41">
        <v>0</v>
      </c>
      <c r="N2677" s="41">
        <v>0</v>
      </c>
      <c r="O2677" s="41">
        <v>0</v>
      </c>
      <c r="P2677" s="50">
        <f t="shared" si="186"/>
        <v>0</v>
      </c>
    </row>
    <row r="2678" spans="1:20" hidden="1" x14ac:dyDescent="0.25">
      <c r="A2678" s="306" t="str">
        <f>IF(B2678=1,A2631,"")</f>
        <v/>
      </c>
      <c r="B2678" s="43" t="str">
        <f t="shared" si="185"/>
        <v/>
      </c>
      <c r="C2678" s="169">
        <f>CAD!$F$28</f>
        <v>0</v>
      </c>
      <c r="D2678" s="41">
        <v>0</v>
      </c>
      <c r="E2678" s="41">
        <v>0</v>
      </c>
      <c r="F2678" s="41">
        <v>0</v>
      </c>
      <c r="G2678" s="41">
        <v>0</v>
      </c>
      <c r="H2678" s="41">
        <v>0</v>
      </c>
      <c r="I2678" s="41">
        <v>0</v>
      </c>
      <c r="J2678" s="41">
        <v>0</v>
      </c>
      <c r="K2678" s="41">
        <v>0</v>
      </c>
      <c r="L2678" s="41">
        <v>0</v>
      </c>
      <c r="M2678" s="41">
        <v>0</v>
      </c>
      <c r="N2678" s="41">
        <v>0</v>
      </c>
      <c r="O2678" s="41">
        <v>0</v>
      </c>
      <c r="P2678" s="50">
        <f t="shared" si="186"/>
        <v>0</v>
      </c>
    </row>
    <row r="2679" spans="1:20" hidden="1" x14ac:dyDescent="0.25">
      <c r="A2679" s="306" t="str">
        <f>IF(B2679=1,A2631,"")</f>
        <v/>
      </c>
      <c r="B2679" s="43" t="str">
        <f t="shared" si="185"/>
        <v/>
      </c>
      <c r="C2679" s="169">
        <f>CAD!$F$29</f>
        <v>0</v>
      </c>
      <c r="D2679" s="41">
        <v>0</v>
      </c>
      <c r="E2679" s="41">
        <v>0</v>
      </c>
      <c r="F2679" s="41">
        <v>0</v>
      </c>
      <c r="G2679" s="41">
        <v>0</v>
      </c>
      <c r="H2679" s="41">
        <v>0</v>
      </c>
      <c r="I2679" s="41">
        <v>0</v>
      </c>
      <c r="J2679" s="41">
        <v>0</v>
      </c>
      <c r="K2679" s="41">
        <v>0</v>
      </c>
      <c r="L2679" s="41">
        <v>0</v>
      </c>
      <c r="M2679" s="41">
        <v>0</v>
      </c>
      <c r="N2679" s="41">
        <v>0</v>
      </c>
      <c r="O2679" s="41">
        <v>0</v>
      </c>
      <c r="P2679" s="50">
        <f t="shared" si="186"/>
        <v>0</v>
      </c>
    </row>
    <row r="2680" spans="1:20" hidden="1" x14ac:dyDescent="0.25">
      <c r="A2680" s="306" t="str">
        <f>IF(B2680=1,A2631,"")</f>
        <v/>
      </c>
      <c r="B2680" s="43" t="str">
        <f t="shared" si="185"/>
        <v/>
      </c>
      <c r="C2680" s="169">
        <f>CAD!$F$30</f>
        <v>0</v>
      </c>
      <c r="D2680" s="41">
        <v>0</v>
      </c>
      <c r="E2680" s="41">
        <v>0</v>
      </c>
      <c r="F2680" s="41">
        <v>0</v>
      </c>
      <c r="G2680" s="41">
        <v>0</v>
      </c>
      <c r="H2680" s="41">
        <v>0</v>
      </c>
      <c r="I2680" s="41">
        <v>0</v>
      </c>
      <c r="J2680" s="41">
        <v>0</v>
      </c>
      <c r="K2680" s="41">
        <v>0</v>
      </c>
      <c r="L2680" s="41">
        <v>0</v>
      </c>
      <c r="M2680" s="41">
        <v>0</v>
      </c>
      <c r="N2680" s="41">
        <v>0</v>
      </c>
      <c r="O2680" s="41">
        <v>0</v>
      </c>
      <c r="P2680" s="50">
        <f t="shared" si="186"/>
        <v>0</v>
      </c>
    </row>
    <row r="2681" spans="1:20" hidden="1" x14ac:dyDescent="0.25">
      <c r="A2681" s="306" t="str">
        <f>IF(B2681=1,A2631,"")</f>
        <v/>
      </c>
      <c r="B2681" s="43" t="str">
        <f t="shared" si="185"/>
        <v/>
      </c>
      <c r="C2681" s="169">
        <f>CAD!$F$31</f>
        <v>0</v>
      </c>
      <c r="D2681" s="41">
        <v>0</v>
      </c>
      <c r="E2681" s="41">
        <v>0</v>
      </c>
      <c r="F2681" s="41">
        <v>0</v>
      </c>
      <c r="G2681" s="41">
        <v>0</v>
      </c>
      <c r="H2681" s="41">
        <v>0</v>
      </c>
      <c r="I2681" s="41">
        <v>0</v>
      </c>
      <c r="J2681" s="41">
        <v>0</v>
      </c>
      <c r="K2681" s="41">
        <v>0</v>
      </c>
      <c r="L2681" s="41">
        <v>0</v>
      </c>
      <c r="M2681" s="41">
        <v>0</v>
      </c>
      <c r="N2681" s="41">
        <v>0</v>
      </c>
      <c r="O2681" s="41">
        <v>0</v>
      </c>
      <c r="P2681" s="50">
        <f t="shared" si="186"/>
        <v>0</v>
      </c>
      <c r="T2681" s="9"/>
    </row>
    <row r="2682" spans="1:20" hidden="1" x14ac:dyDescent="0.25">
      <c r="A2682" s="306">
        <f>A2631</f>
        <v>2064</v>
      </c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84"/>
    </row>
    <row r="2683" spans="1:20" ht="15.75" hidden="1" thickBot="1" x14ac:dyDescent="0.3">
      <c r="A2683" s="306">
        <f>A2631</f>
        <v>2064</v>
      </c>
      <c r="C2683" s="170" t="s">
        <v>208</v>
      </c>
      <c r="D2683" s="171">
        <f>PREV_D!D2587</f>
        <v>0</v>
      </c>
      <c r="E2683" s="171">
        <f>PREV_D!E2587</f>
        <v>0</v>
      </c>
      <c r="F2683" s="171">
        <f>PREV_D!F2587</f>
        <v>0</v>
      </c>
      <c r="G2683" s="171">
        <f>PREV_D!G2587</f>
        <v>0</v>
      </c>
      <c r="H2683" s="171">
        <f>PREV_D!H2587</f>
        <v>0</v>
      </c>
      <c r="I2683" s="171">
        <f>PREV_D!I2587</f>
        <v>0</v>
      </c>
      <c r="J2683" s="171">
        <f>PREV_D!J2587</f>
        <v>0</v>
      </c>
      <c r="K2683" s="171">
        <f>PREV_D!K2587</f>
        <v>0</v>
      </c>
      <c r="L2683" s="171">
        <f>PREV_D!L2587</f>
        <v>0</v>
      </c>
      <c r="M2683" s="171">
        <f>PREV_D!M2587</f>
        <v>0</v>
      </c>
      <c r="N2683" s="171">
        <f>PREV_D!N2587</f>
        <v>0</v>
      </c>
      <c r="O2683" s="171">
        <f>PREV_D!O2587</f>
        <v>0</v>
      </c>
      <c r="P2683" s="172">
        <f>SUM(D2683:O2683)</f>
        <v>0</v>
      </c>
    </row>
    <row r="2684" spans="1:20" hidden="1" x14ac:dyDescent="0.25">
      <c r="A2684" s="306">
        <f>A2631</f>
        <v>2064</v>
      </c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84"/>
    </row>
    <row r="2685" spans="1:20" hidden="1" x14ac:dyDescent="0.25">
      <c r="A2685" s="306">
        <f>A2631</f>
        <v>2064</v>
      </c>
      <c r="C2685" s="173" t="s">
        <v>209</v>
      </c>
      <c r="D2685" s="174">
        <f>D2631-D2683</f>
        <v>0</v>
      </c>
      <c r="E2685" s="174">
        <f t="shared" ref="E2685:P2685" si="187">E2631-E2683</f>
        <v>0</v>
      </c>
      <c r="F2685" s="174">
        <f t="shared" si="187"/>
        <v>0</v>
      </c>
      <c r="G2685" s="174">
        <f t="shared" si="187"/>
        <v>0</v>
      </c>
      <c r="H2685" s="174">
        <f t="shared" si="187"/>
        <v>0</v>
      </c>
      <c r="I2685" s="174">
        <f t="shared" si="187"/>
        <v>0</v>
      </c>
      <c r="J2685" s="174">
        <f t="shared" si="187"/>
        <v>0</v>
      </c>
      <c r="K2685" s="174">
        <f t="shared" si="187"/>
        <v>0</v>
      </c>
      <c r="L2685" s="174">
        <f t="shared" si="187"/>
        <v>0</v>
      </c>
      <c r="M2685" s="174">
        <f t="shared" si="187"/>
        <v>0</v>
      </c>
      <c r="N2685" s="174">
        <f t="shared" si="187"/>
        <v>0</v>
      </c>
      <c r="O2685" s="174">
        <f t="shared" si="187"/>
        <v>0</v>
      </c>
      <c r="P2685" s="175">
        <f t="shared" si="187"/>
        <v>0</v>
      </c>
    </row>
    <row r="2686" spans="1:20" hidden="1" x14ac:dyDescent="0.25">
      <c r="A2686" s="306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20" hidden="1" x14ac:dyDescent="0.25">
      <c r="A2687" s="306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20" ht="15" hidden="1" customHeight="1" thickBot="1" x14ac:dyDescent="0.3">
      <c r="A2688" s="306">
        <f>A2631+1</f>
        <v>2065</v>
      </c>
      <c r="C2688" s="166" t="s">
        <v>207</v>
      </c>
      <c r="D2688" s="167">
        <f t="shared" ref="D2688:P2688" si="188">SUM(D2689:D2738)</f>
        <v>0</v>
      </c>
      <c r="E2688" s="167">
        <f t="shared" si="188"/>
        <v>0</v>
      </c>
      <c r="F2688" s="167">
        <f t="shared" si="188"/>
        <v>0</v>
      </c>
      <c r="G2688" s="167">
        <f t="shared" si="188"/>
        <v>0</v>
      </c>
      <c r="H2688" s="167">
        <f t="shared" si="188"/>
        <v>0</v>
      </c>
      <c r="I2688" s="167">
        <f t="shared" si="188"/>
        <v>0</v>
      </c>
      <c r="J2688" s="167">
        <f t="shared" si="188"/>
        <v>0</v>
      </c>
      <c r="K2688" s="167">
        <f t="shared" si="188"/>
        <v>0</v>
      </c>
      <c r="L2688" s="167">
        <f t="shared" si="188"/>
        <v>0</v>
      </c>
      <c r="M2688" s="167">
        <f t="shared" si="188"/>
        <v>0</v>
      </c>
      <c r="N2688" s="167">
        <f t="shared" si="188"/>
        <v>0</v>
      </c>
      <c r="O2688" s="167">
        <f t="shared" si="188"/>
        <v>0</v>
      </c>
      <c r="P2688" s="167">
        <f t="shared" si="188"/>
        <v>0</v>
      </c>
    </row>
    <row r="2689" spans="1:16" hidden="1" x14ac:dyDescent="0.25">
      <c r="A2689" s="306">
        <f>IF(B2689=1,A2688,"")</f>
        <v>2065</v>
      </c>
      <c r="B2689" s="43">
        <f>IF(C2689&lt;&gt;0,1,"")</f>
        <v>1</v>
      </c>
      <c r="C2689" s="168" t="str">
        <f>CAD!$D$7</f>
        <v>SALÁRIOS</v>
      </c>
      <c r="D2689" s="42">
        <v>0</v>
      </c>
      <c r="E2689" s="42">
        <v>0</v>
      </c>
      <c r="F2689" s="42">
        <v>0</v>
      </c>
      <c r="G2689" s="42">
        <v>0</v>
      </c>
      <c r="H2689" s="42">
        <v>0</v>
      </c>
      <c r="I2689" s="42">
        <v>0</v>
      </c>
      <c r="J2689" s="42">
        <v>0</v>
      </c>
      <c r="K2689" s="42">
        <v>0</v>
      </c>
      <c r="L2689" s="42">
        <v>0</v>
      </c>
      <c r="M2689" s="42">
        <v>0</v>
      </c>
      <c r="N2689" s="42">
        <v>0</v>
      </c>
      <c r="O2689" s="42">
        <v>0</v>
      </c>
      <c r="P2689" s="115">
        <f>SUM(D2689:O2689)</f>
        <v>0</v>
      </c>
    </row>
    <row r="2690" spans="1:16" hidden="1" x14ac:dyDescent="0.25">
      <c r="A2690" s="306">
        <f>IF(B2690=1,A2688,"")</f>
        <v>2065</v>
      </c>
      <c r="B2690" s="43">
        <f t="shared" ref="B2690:B2738" si="189">IF(C2690&lt;&gt;0,1,"")</f>
        <v>1</v>
      </c>
      <c r="C2690" s="168" t="str">
        <f>CAD!$D$8</f>
        <v>RELATÓRIOS</v>
      </c>
      <c r="D2690" s="42">
        <v>0</v>
      </c>
      <c r="E2690" s="42">
        <v>0</v>
      </c>
      <c r="F2690" s="42">
        <v>0</v>
      </c>
      <c r="G2690" s="42">
        <v>0</v>
      </c>
      <c r="H2690" s="42">
        <v>0</v>
      </c>
      <c r="I2690" s="42">
        <v>0</v>
      </c>
      <c r="J2690" s="42">
        <v>0</v>
      </c>
      <c r="K2690" s="42">
        <v>0</v>
      </c>
      <c r="L2690" s="42">
        <v>0</v>
      </c>
      <c r="M2690" s="42">
        <v>0</v>
      </c>
      <c r="N2690" s="42">
        <v>0</v>
      </c>
      <c r="O2690" s="42">
        <v>0</v>
      </c>
      <c r="P2690" s="50">
        <f t="shared" ref="P2690:P2738" si="190">SUM(D2690:O2690)</f>
        <v>0</v>
      </c>
    </row>
    <row r="2691" spans="1:16" hidden="1" x14ac:dyDescent="0.25">
      <c r="A2691" s="306">
        <f>IF(B2691=1,A2688,"")</f>
        <v>2065</v>
      </c>
      <c r="B2691" s="43">
        <f t="shared" si="189"/>
        <v>1</v>
      </c>
      <c r="C2691" s="169" t="str">
        <f>CAD!$D$9</f>
        <v>HORAS EXTRAS</v>
      </c>
      <c r="D2691" s="41">
        <v>0</v>
      </c>
      <c r="E2691" s="41">
        <v>0</v>
      </c>
      <c r="F2691" s="41">
        <v>0</v>
      </c>
      <c r="G2691" s="41">
        <v>0</v>
      </c>
      <c r="H2691" s="41">
        <v>0</v>
      </c>
      <c r="I2691" s="41">
        <v>0</v>
      </c>
      <c r="J2691" s="41">
        <v>0</v>
      </c>
      <c r="K2691" s="41">
        <v>0</v>
      </c>
      <c r="L2691" s="41">
        <v>0</v>
      </c>
      <c r="M2691" s="41">
        <v>0</v>
      </c>
      <c r="N2691" s="41">
        <v>0</v>
      </c>
      <c r="O2691" s="41">
        <v>0</v>
      </c>
      <c r="P2691" s="50">
        <f t="shared" si="190"/>
        <v>0</v>
      </c>
    </row>
    <row r="2692" spans="1:16" hidden="1" x14ac:dyDescent="0.25">
      <c r="A2692" s="306">
        <f>IF(B2692=1,A2688,"")</f>
        <v>2065</v>
      </c>
      <c r="B2692" s="43">
        <f t="shared" si="189"/>
        <v>1</v>
      </c>
      <c r="C2692" s="169" t="str">
        <f>CAD!$D$10</f>
        <v>OUTROS</v>
      </c>
      <c r="D2692" s="41">
        <v>0</v>
      </c>
      <c r="E2692" s="41">
        <v>0</v>
      </c>
      <c r="F2692" s="41">
        <v>0</v>
      </c>
      <c r="G2692" s="41">
        <v>0</v>
      </c>
      <c r="H2692" s="41">
        <v>0</v>
      </c>
      <c r="I2692" s="41">
        <v>0</v>
      </c>
      <c r="J2692" s="41">
        <v>0</v>
      </c>
      <c r="K2692" s="41">
        <v>0</v>
      </c>
      <c r="L2692" s="41">
        <v>0</v>
      </c>
      <c r="M2692" s="41">
        <v>0</v>
      </c>
      <c r="N2692" s="41">
        <v>0</v>
      </c>
      <c r="O2692" s="41">
        <v>0</v>
      </c>
      <c r="P2692" s="50">
        <f t="shared" si="190"/>
        <v>0</v>
      </c>
    </row>
    <row r="2693" spans="1:16" hidden="1" x14ac:dyDescent="0.25">
      <c r="A2693" s="306">
        <f>IF(B2693=1,A2688,"")</f>
        <v>2065</v>
      </c>
      <c r="B2693" s="43">
        <f t="shared" si="189"/>
        <v>1</v>
      </c>
      <c r="C2693" s="169" t="str">
        <f>CAD!$D$11</f>
        <v>ALUGUÉIS</v>
      </c>
      <c r="D2693" s="41">
        <v>0</v>
      </c>
      <c r="E2693" s="41">
        <v>0</v>
      </c>
      <c r="F2693" s="41">
        <v>0</v>
      </c>
      <c r="G2693" s="41">
        <v>0</v>
      </c>
      <c r="H2693" s="41">
        <v>0</v>
      </c>
      <c r="I2693" s="41">
        <v>0</v>
      </c>
      <c r="J2693" s="41">
        <v>0</v>
      </c>
      <c r="K2693" s="41">
        <v>0</v>
      </c>
      <c r="L2693" s="41">
        <v>0</v>
      </c>
      <c r="M2693" s="41">
        <v>0</v>
      </c>
      <c r="N2693" s="41">
        <v>0</v>
      </c>
      <c r="O2693" s="41">
        <v>0</v>
      </c>
      <c r="P2693" s="50">
        <f t="shared" si="190"/>
        <v>0</v>
      </c>
    </row>
    <row r="2694" spans="1:16" hidden="1" x14ac:dyDescent="0.25">
      <c r="A2694" s="306">
        <f>IF(B2694=1,A2688,"")</f>
        <v>2065</v>
      </c>
      <c r="B2694" s="43">
        <f t="shared" si="189"/>
        <v>1</v>
      </c>
      <c r="C2694" s="169" t="str">
        <f>CAD!$D$12</f>
        <v>VENDA DE IMÓVEIS</v>
      </c>
      <c r="D2694" s="41">
        <v>0</v>
      </c>
      <c r="E2694" s="41">
        <v>0</v>
      </c>
      <c r="F2694" s="41">
        <v>0</v>
      </c>
      <c r="G2694" s="41">
        <v>0</v>
      </c>
      <c r="H2694" s="41">
        <v>0</v>
      </c>
      <c r="I2694" s="41">
        <v>0</v>
      </c>
      <c r="J2694" s="41">
        <v>0</v>
      </c>
      <c r="K2694" s="41">
        <v>0</v>
      </c>
      <c r="L2694" s="41">
        <v>0</v>
      </c>
      <c r="M2694" s="41">
        <v>0</v>
      </c>
      <c r="N2694" s="41">
        <v>0</v>
      </c>
      <c r="O2694" s="41">
        <v>0</v>
      </c>
      <c r="P2694" s="50">
        <f t="shared" si="190"/>
        <v>0</v>
      </c>
    </row>
    <row r="2695" spans="1:16" hidden="1" x14ac:dyDescent="0.25">
      <c r="A2695" s="306">
        <f>IF(B2695=1,A2688,"")</f>
        <v>2065</v>
      </c>
      <c r="B2695" s="43">
        <f t="shared" si="189"/>
        <v>1</v>
      </c>
      <c r="C2695" s="169" t="str">
        <f>CAD!$D$13</f>
        <v>13º SALÁRIO</v>
      </c>
      <c r="D2695" s="41">
        <v>0</v>
      </c>
      <c r="E2695" s="41">
        <v>0</v>
      </c>
      <c r="F2695" s="41">
        <v>0</v>
      </c>
      <c r="G2695" s="41">
        <v>0</v>
      </c>
      <c r="H2695" s="41">
        <v>0</v>
      </c>
      <c r="I2695" s="41">
        <v>0</v>
      </c>
      <c r="J2695" s="41">
        <v>0</v>
      </c>
      <c r="K2695" s="41">
        <v>0</v>
      </c>
      <c r="L2695" s="41">
        <v>0</v>
      </c>
      <c r="M2695" s="41">
        <v>0</v>
      </c>
      <c r="N2695" s="41">
        <v>0</v>
      </c>
      <c r="O2695" s="41">
        <v>0</v>
      </c>
      <c r="P2695" s="50">
        <f t="shared" si="190"/>
        <v>0</v>
      </c>
    </row>
    <row r="2696" spans="1:16" hidden="1" x14ac:dyDescent="0.25">
      <c r="A2696" s="306">
        <f>IF(B2696=1,A2688,"")</f>
        <v>2065</v>
      </c>
      <c r="B2696" s="43">
        <f t="shared" si="189"/>
        <v>1</v>
      </c>
      <c r="C2696" s="169" t="str">
        <f>CAD!$D$14</f>
        <v>FÉRIAS</v>
      </c>
      <c r="D2696" s="41">
        <v>0</v>
      </c>
      <c r="E2696" s="41">
        <v>0</v>
      </c>
      <c r="F2696" s="41">
        <v>0</v>
      </c>
      <c r="G2696" s="41">
        <v>0</v>
      </c>
      <c r="H2696" s="41">
        <v>0</v>
      </c>
      <c r="I2696" s="41">
        <v>0</v>
      </c>
      <c r="J2696" s="41">
        <v>0</v>
      </c>
      <c r="K2696" s="41">
        <v>0</v>
      </c>
      <c r="L2696" s="41">
        <v>0</v>
      </c>
      <c r="M2696" s="41">
        <v>0</v>
      </c>
      <c r="N2696" s="41">
        <v>0</v>
      </c>
      <c r="O2696" s="41">
        <v>0</v>
      </c>
      <c r="P2696" s="50">
        <f t="shared" si="190"/>
        <v>0</v>
      </c>
    </row>
    <row r="2697" spans="1:16" hidden="1" x14ac:dyDescent="0.25">
      <c r="A2697" s="306">
        <f>IF(B2697=1,A2688,"")</f>
        <v>2065</v>
      </c>
      <c r="B2697" s="43">
        <f t="shared" si="189"/>
        <v>1</v>
      </c>
      <c r="C2697" s="169" t="str">
        <f>CAD!$D$15</f>
        <v>RENDIMENTOS</v>
      </c>
      <c r="D2697" s="41">
        <v>0</v>
      </c>
      <c r="E2697" s="41">
        <v>0</v>
      </c>
      <c r="F2697" s="41">
        <v>0</v>
      </c>
      <c r="G2697" s="41">
        <v>0</v>
      </c>
      <c r="H2697" s="41">
        <v>0</v>
      </c>
      <c r="I2697" s="41">
        <v>0</v>
      </c>
      <c r="J2697" s="41">
        <v>0</v>
      </c>
      <c r="K2697" s="41">
        <v>0</v>
      </c>
      <c r="L2697" s="41">
        <v>0</v>
      </c>
      <c r="M2697" s="41">
        <v>0</v>
      </c>
      <c r="N2697" s="41">
        <v>0</v>
      </c>
      <c r="O2697" s="41">
        <v>0</v>
      </c>
      <c r="P2697" s="50">
        <f t="shared" si="190"/>
        <v>0</v>
      </c>
    </row>
    <row r="2698" spans="1:16" hidden="1" x14ac:dyDescent="0.25">
      <c r="A2698" s="306" t="str">
        <f>IF(B2698=1,A2688,"")</f>
        <v/>
      </c>
      <c r="B2698" s="43" t="str">
        <f t="shared" si="189"/>
        <v/>
      </c>
      <c r="C2698" s="169">
        <f>CAD!$D$16</f>
        <v>0</v>
      </c>
      <c r="D2698" s="41">
        <v>0</v>
      </c>
      <c r="E2698" s="41">
        <v>0</v>
      </c>
      <c r="F2698" s="41">
        <v>0</v>
      </c>
      <c r="G2698" s="41">
        <v>0</v>
      </c>
      <c r="H2698" s="41">
        <v>0</v>
      </c>
      <c r="I2698" s="41">
        <v>0</v>
      </c>
      <c r="J2698" s="41">
        <v>0</v>
      </c>
      <c r="K2698" s="41">
        <v>0</v>
      </c>
      <c r="L2698" s="41">
        <v>0</v>
      </c>
      <c r="M2698" s="41">
        <v>0</v>
      </c>
      <c r="N2698" s="41">
        <v>0</v>
      </c>
      <c r="O2698" s="41">
        <v>0</v>
      </c>
      <c r="P2698" s="50">
        <f t="shared" si="190"/>
        <v>0</v>
      </c>
    </row>
    <row r="2699" spans="1:16" hidden="1" x14ac:dyDescent="0.25">
      <c r="A2699" s="306" t="str">
        <f>IF(B2699=1,A2688,"")</f>
        <v/>
      </c>
      <c r="B2699" s="43" t="str">
        <f t="shared" si="189"/>
        <v/>
      </c>
      <c r="C2699" s="169">
        <f>CAD!$D$17</f>
        <v>0</v>
      </c>
      <c r="D2699" s="41">
        <v>0</v>
      </c>
      <c r="E2699" s="41">
        <v>0</v>
      </c>
      <c r="F2699" s="41">
        <v>0</v>
      </c>
      <c r="G2699" s="41">
        <v>0</v>
      </c>
      <c r="H2699" s="41">
        <v>0</v>
      </c>
      <c r="I2699" s="41">
        <v>0</v>
      </c>
      <c r="J2699" s="41">
        <v>0</v>
      </c>
      <c r="K2699" s="41">
        <v>0</v>
      </c>
      <c r="L2699" s="41">
        <v>0</v>
      </c>
      <c r="M2699" s="41">
        <v>0</v>
      </c>
      <c r="N2699" s="41">
        <v>0</v>
      </c>
      <c r="O2699" s="41">
        <v>0</v>
      </c>
      <c r="P2699" s="50">
        <f t="shared" si="190"/>
        <v>0</v>
      </c>
    </row>
    <row r="2700" spans="1:16" hidden="1" x14ac:dyDescent="0.25">
      <c r="A2700" s="306" t="str">
        <f>IF(B2700=1,A2688,"")</f>
        <v/>
      </c>
      <c r="B2700" s="43" t="str">
        <f t="shared" si="189"/>
        <v/>
      </c>
      <c r="C2700" s="169">
        <f>CAD!$D$18</f>
        <v>0</v>
      </c>
      <c r="D2700" s="41">
        <v>0</v>
      </c>
      <c r="E2700" s="41">
        <v>0</v>
      </c>
      <c r="F2700" s="41">
        <v>0</v>
      </c>
      <c r="G2700" s="41">
        <v>0</v>
      </c>
      <c r="H2700" s="41">
        <v>0</v>
      </c>
      <c r="I2700" s="41">
        <v>0</v>
      </c>
      <c r="J2700" s="41">
        <v>0</v>
      </c>
      <c r="K2700" s="41">
        <v>0</v>
      </c>
      <c r="L2700" s="41">
        <v>0</v>
      </c>
      <c r="M2700" s="41">
        <v>0</v>
      </c>
      <c r="N2700" s="41">
        <v>0</v>
      </c>
      <c r="O2700" s="41">
        <v>0</v>
      </c>
      <c r="P2700" s="50">
        <f t="shared" si="190"/>
        <v>0</v>
      </c>
    </row>
    <row r="2701" spans="1:16" hidden="1" x14ac:dyDescent="0.25">
      <c r="A2701" s="306" t="str">
        <f>IF(B2701=1,A2688,"")</f>
        <v/>
      </c>
      <c r="B2701" s="43" t="str">
        <f t="shared" si="189"/>
        <v/>
      </c>
      <c r="C2701" s="169">
        <f>CAD!$D$19</f>
        <v>0</v>
      </c>
      <c r="D2701" s="41">
        <v>0</v>
      </c>
      <c r="E2701" s="41">
        <v>0</v>
      </c>
      <c r="F2701" s="41">
        <v>0</v>
      </c>
      <c r="G2701" s="41">
        <v>0</v>
      </c>
      <c r="H2701" s="41">
        <v>0</v>
      </c>
      <c r="I2701" s="41">
        <v>0</v>
      </c>
      <c r="J2701" s="41">
        <v>0</v>
      </c>
      <c r="K2701" s="41">
        <v>0</v>
      </c>
      <c r="L2701" s="41">
        <v>0</v>
      </c>
      <c r="M2701" s="41">
        <v>0</v>
      </c>
      <c r="N2701" s="41">
        <v>0</v>
      </c>
      <c r="O2701" s="41">
        <v>0</v>
      </c>
      <c r="P2701" s="50">
        <f t="shared" si="190"/>
        <v>0</v>
      </c>
    </row>
    <row r="2702" spans="1:16" hidden="1" x14ac:dyDescent="0.25">
      <c r="A2702" s="306" t="str">
        <f>IF(B2702=1,A2688,"")</f>
        <v/>
      </c>
      <c r="B2702" s="43" t="str">
        <f t="shared" si="189"/>
        <v/>
      </c>
      <c r="C2702" s="169">
        <f>CAD!$D$20</f>
        <v>0</v>
      </c>
      <c r="D2702" s="41">
        <v>0</v>
      </c>
      <c r="E2702" s="41">
        <v>0</v>
      </c>
      <c r="F2702" s="41">
        <v>0</v>
      </c>
      <c r="G2702" s="41">
        <v>0</v>
      </c>
      <c r="H2702" s="41">
        <v>0</v>
      </c>
      <c r="I2702" s="41">
        <v>0</v>
      </c>
      <c r="J2702" s="41">
        <v>0</v>
      </c>
      <c r="K2702" s="41">
        <v>0</v>
      </c>
      <c r="L2702" s="41">
        <v>0</v>
      </c>
      <c r="M2702" s="41">
        <v>0</v>
      </c>
      <c r="N2702" s="41">
        <v>0</v>
      </c>
      <c r="O2702" s="41">
        <v>0</v>
      </c>
      <c r="P2702" s="50">
        <f t="shared" si="190"/>
        <v>0</v>
      </c>
    </row>
    <row r="2703" spans="1:16" hidden="1" x14ac:dyDescent="0.25">
      <c r="A2703" s="306" t="str">
        <f>IF(B2703=1,A2688,"")</f>
        <v/>
      </c>
      <c r="B2703" s="43" t="str">
        <f t="shared" si="189"/>
        <v/>
      </c>
      <c r="C2703" s="169">
        <f>CAD!$D$21</f>
        <v>0</v>
      </c>
      <c r="D2703" s="41">
        <v>0</v>
      </c>
      <c r="E2703" s="41">
        <v>0</v>
      </c>
      <c r="F2703" s="41">
        <v>0</v>
      </c>
      <c r="G2703" s="41">
        <v>0</v>
      </c>
      <c r="H2703" s="41">
        <v>0</v>
      </c>
      <c r="I2703" s="41">
        <v>0</v>
      </c>
      <c r="J2703" s="41">
        <v>0</v>
      </c>
      <c r="K2703" s="41">
        <v>0</v>
      </c>
      <c r="L2703" s="41">
        <v>0</v>
      </c>
      <c r="M2703" s="41">
        <v>0</v>
      </c>
      <c r="N2703" s="41">
        <v>0</v>
      </c>
      <c r="O2703" s="41">
        <v>0</v>
      </c>
      <c r="P2703" s="50">
        <f t="shared" si="190"/>
        <v>0</v>
      </c>
    </row>
    <row r="2704" spans="1:16" hidden="1" x14ac:dyDescent="0.25">
      <c r="A2704" s="306" t="str">
        <f>IF(B2704=1,A2688,"")</f>
        <v/>
      </c>
      <c r="B2704" s="43" t="str">
        <f t="shared" si="189"/>
        <v/>
      </c>
      <c r="C2704" s="169">
        <f>CAD!$D$22</f>
        <v>0</v>
      </c>
      <c r="D2704" s="41">
        <v>0</v>
      </c>
      <c r="E2704" s="41">
        <v>0</v>
      </c>
      <c r="F2704" s="41">
        <v>0</v>
      </c>
      <c r="G2704" s="41">
        <v>0</v>
      </c>
      <c r="H2704" s="41">
        <v>0</v>
      </c>
      <c r="I2704" s="41">
        <v>0</v>
      </c>
      <c r="J2704" s="41">
        <v>0</v>
      </c>
      <c r="K2704" s="41">
        <v>0</v>
      </c>
      <c r="L2704" s="41">
        <v>0</v>
      </c>
      <c r="M2704" s="41">
        <v>0</v>
      </c>
      <c r="N2704" s="41">
        <v>0</v>
      </c>
      <c r="O2704" s="41">
        <v>0</v>
      </c>
      <c r="P2704" s="50">
        <f t="shared" si="190"/>
        <v>0</v>
      </c>
    </row>
    <row r="2705" spans="1:16" hidden="1" x14ac:dyDescent="0.25">
      <c r="A2705" s="306" t="str">
        <f>IF(B2705=1,A2688,"")</f>
        <v/>
      </c>
      <c r="B2705" s="43" t="str">
        <f t="shared" si="189"/>
        <v/>
      </c>
      <c r="C2705" s="169">
        <f>CAD!$D$23</f>
        <v>0</v>
      </c>
      <c r="D2705" s="41">
        <v>0</v>
      </c>
      <c r="E2705" s="41">
        <v>0</v>
      </c>
      <c r="F2705" s="41">
        <v>0</v>
      </c>
      <c r="G2705" s="41">
        <v>0</v>
      </c>
      <c r="H2705" s="41">
        <v>0</v>
      </c>
      <c r="I2705" s="41">
        <v>0</v>
      </c>
      <c r="J2705" s="41">
        <v>0</v>
      </c>
      <c r="K2705" s="41">
        <v>0</v>
      </c>
      <c r="L2705" s="41">
        <v>0</v>
      </c>
      <c r="M2705" s="41">
        <v>0</v>
      </c>
      <c r="N2705" s="41">
        <v>0</v>
      </c>
      <c r="O2705" s="41">
        <v>0</v>
      </c>
      <c r="P2705" s="50">
        <f t="shared" si="190"/>
        <v>0</v>
      </c>
    </row>
    <row r="2706" spans="1:16" hidden="1" x14ac:dyDescent="0.25">
      <c r="A2706" s="306" t="str">
        <f>IF(B2706=1,A2688,"")</f>
        <v/>
      </c>
      <c r="B2706" s="43" t="str">
        <f t="shared" si="189"/>
        <v/>
      </c>
      <c r="C2706" s="169">
        <f>CAD!$D$24</f>
        <v>0</v>
      </c>
      <c r="D2706" s="41">
        <v>0</v>
      </c>
      <c r="E2706" s="41">
        <v>0</v>
      </c>
      <c r="F2706" s="41">
        <v>0</v>
      </c>
      <c r="G2706" s="41">
        <v>0</v>
      </c>
      <c r="H2706" s="41">
        <v>0</v>
      </c>
      <c r="I2706" s="41">
        <v>0</v>
      </c>
      <c r="J2706" s="41">
        <v>0</v>
      </c>
      <c r="K2706" s="41">
        <v>0</v>
      </c>
      <c r="L2706" s="41">
        <v>0</v>
      </c>
      <c r="M2706" s="41">
        <v>0</v>
      </c>
      <c r="N2706" s="41">
        <v>0</v>
      </c>
      <c r="O2706" s="41">
        <v>0</v>
      </c>
      <c r="P2706" s="50">
        <f t="shared" si="190"/>
        <v>0</v>
      </c>
    </row>
    <row r="2707" spans="1:16" hidden="1" x14ac:dyDescent="0.25">
      <c r="A2707" s="306" t="str">
        <f>IF(B2707=1,A2688,"")</f>
        <v/>
      </c>
      <c r="B2707" s="43" t="str">
        <f t="shared" si="189"/>
        <v/>
      </c>
      <c r="C2707" s="169">
        <f>CAD!$D$25</f>
        <v>0</v>
      </c>
      <c r="D2707" s="41">
        <v>0</v>
      </c>
      <c r="E2707" s="41">
        <v>0</v>
      </c>
      <c r="F2707" s="41">
        <v>0</v>
      </c>
      <c r="G2707" s="41">
        <v>0</v>
      </c>
      <c r="H2707" s="41">
        <v>0</v>
      </c>
      <c r="I2707" s="41">
        <v>0</v>
      </c>
      <c r="J2707" s="41">
        <v>0</v>
      </c>
      <c r="K2707" s="41">
        <v>0</v>
      </c>
      <c r="L2707" s="41">
        <v>0</v>
      </c>
      <c r="M2707" s="41">
        <v>0</v>
      </c>
      <c r="N2707" s="41">
        <v>0</v>
      </c>
      <c r="O2707" s="41">
        <v>0</v>
      </c>
      <c r="P2707" s="50">
        <f t="shared" si="190"/>
        <v>0</v>
      </c>
    </row>
    <row r="2708" spans="1:16" hidden="1" x14ac:dyDescent="0.25">
      <c r="A2708" s="306" t="str">
        <f>IF(B2708=1,A2688,"")</f>
        <v/>
      </c>
      <c r="B2708" s="43" t="str">
        <f t="shared" si="189"/>
        <v/>
      </c>
      <c r="C2708" s="169">
        <f>CAD!$D$26</f>
        <v>0</v>
      </c>
      <c r="D2708" s="41">
        <v>0</v>
      </c>
      <c r="E2708" s="41">
        <v>0</v>
      </c>
      <c r="F2708" s="41">
        <v>0</v>
      </c>
      <c r="G2708" s="41">
        <v>0</v>
      </c>
      <c r="H2708" s="41">
        <v>0</v>
      </c>
      <c r="I2708" s="41">
        <v>0</v>
      </c>
      <c r="J2708" s="41">
        <v>0</v>
      </c>
      <c r="K2708" s="41">
        <v>0</v>
      </c>
      <c r="L2708" s="41">
        <v>0</v>
      </c>
      <c r="M2708" s="41">
        <v>0</v>
      </c>
      <c r="N2708" s="41">
        <v>0</v>
      </c>
      <c r="O2708" s="41">
        <v>0</v>
      </c>
      <c r="P2708" s="50">
        <f t="shared" si="190"/>
        <v>0</v>
      </c>
    </row>
    <row r="2709" spans="1:16" hidden="1" x14ac:dyDescent="0.25">
      <c r="A2709" s="306" t="str">
        <f>IF(B2709=1,A2688,"")</f>
        <v/>
      </c>
      <c r="B2709" s="43" t="str">
        <f t="shared" si="189"/>
        <v/>
      </c>
      <c r="C2709" s="169">
        <f>CAD!$D$27</f>
        <v>0</v>
      </c>
      <c r="D2709" s="41">
        <v>0</v>
      </c>
      <c r="E2709" s="41">
        <v>0</v>
      </c>
      <c r="F2709" s="41">
        <v>0</v>
      </c>
      <c r="G2709" s="41">
        <v>0</v>
      </c>
      <c r="H2709" s="41">
        <v>0</v>
      </c>
      <c r="I2709" s="41">
        <v>0</v>
      </c>
      <c r="J2709" s="41">
        <v>0</v>
      </c>
      <c r="K2709" s="41">
        <v>0</v>
      </c>
      <c r="L2709" s="41">
        <v>0</v>
      </c>
      <c r="M2709" s="41">
        <v>0</v>
      </c>
      <c r="N2709" s="41">
        <v>0</v>
      </c>
      <c r="O2709" s="41">
        <v>0</v>
      </c>
      <c r="P2709" s="50">
        <f t="shared" si="190"/>
        <v>0</v>
      </c>
    </row>
    <row r="2710" spans="1:16" hidden="1" x14ac:dyDescent="0.25">
      <c r="A2710" s="306" t="str">
        <f>IF(B2710=1,A2688,"")</f>
        <v/>
      </c>
      <c r="B2710" s="43" t="str">
        <f t="shared" si="189"/>
        <v/>
      </c>
      <c r="C2710" s="169">
        <f>CAD!$D$28</f>
        <v>0</v>
      </c>
      <c r="D2710" s="41">
        <v>0</v>
      </c>
      <c r="E2710" s="41">
        <v>0</v>
      </c>
      <c r="F2710" s="41">
        <v>0</v>
      </c>
      <c r="G2710" s="41">
        <v>0</v>
      </c>
      <c r="H2710" s="41">
        <v>0</v>
      </c>
      <c r="I2710" s="41">
        <v>0</v>
      </c>
      <c r="J2710" s="41">
        <v>0</v>
      </c>
      <c r="K2710" s="41">
        <v>0</v>
      </c>
      <c r="L2710" s="41">
        <v>0</v>
      </c>
      <c r="M2710" s="41">
        <v>0</v>
      </c>
      <c r="N2710" s="41">
        <v>0</v>
      </c>
      <c r="O2710" s="41">
        <v>0</v>
      </c>
      <c r="P2710" s="50">
        <f t="shared" si="190"/>
        <v>0</v>
      </c>
    </row>
    <row r="2711" spans="1:16" hidden="1" x14ac:dyDescent="0.25">
      <c r="A2711" s="306" t="str">
        <f>IF(B2711=1,A2688,"")</f>
        <v/>
      </c>
      <c r="B2711" s="43" t="str">
        <f t="shared" si="189"/>
        <v/>
      </c>
      <c r="C2711" s="169">
        <f>CAD!$D$29</f>
        <v>0</v>
      </c>
      <c r="D2711" s="41">
        <v>0</v>
      </c>
      <c r="E2711" s="41">
        <v>0</v>
      </c>
      <c r="F2711" s="41">
        <v>0</v>
      </c>
      <c r="G2711" s="41">
        <v>0</v>
      </c>
      <c r="H2711" s="41">
        <v>0</v>
      </c>
      <c r="I2711" s="41">
        <v>0</v>
      </c>
      <c r="J2711" s="41">
        <v>0</v>
      </c>
      <c r="K2711" s="41">
        <v>0</v>
      </c>
      <c r="L2711" s="41">
        <v>0</v>
      </c>
      <c r="M2711" s="41">
        <v>0</v>
      </c>
      <c r="N2711" s="41">
        <v>0</v>
      </c>
      <c r="O2711" s="41">
        <v>0</v>
      </c>
      <c r="P2711" s="50">
        <f t="shared" si="190"/>
        <v>0</v>
      </c>
    </row>
    <row r="2712" spans="1:16" hidden="1" x14ac:dyDescent="0.25">
      <c r="A2712" s="306" t="str">
        <f>IF(B2712=1,A2688,"")</f>
        <v/>
      </c>
      <c r="B2712" s="43" t="str">
        <f t="shared" si="189"/>
        <v/>
      </c>
      <c r="C2712" s="169">
        <f>CAD!$D$30</f>
        <v>0</v>
      </c>
      <c r="D2712" s="41">
        <v>0</v>
      </c>
      <c r="E2712" s="41">
        <v>0</v>
      </c>
      <c r="F2712" s="41">
        <v>0</v>
      </c>
      <c r="G2712" s="41">
        <v>0</v>
      </c>
      <c r="H2712" s="41">
        <v>0</v>
      </c>
      <c r="I2712" s="41">
        <v>0</v>
      </c>
      <c r="J2712" s="41">
        <v>0</v>
      </c>
      <c r="K2712" s="41">
        <v>0</v>
      </c>
      <c r="L2712" s="41">
        <v>0</v>
      </c>
      <c r="M2712" s="41">
        <v>0</v>
      </c>
      <c r="N2712" s="41">
        <v>0</v>
      </c>
      <c r="O2712" s="41">
        <v>0</v>
      </c>
      <c r="P2712" s="50">
        <f t="shared" si="190"/>
        <v>0</v>
      </c>
    </row>
    <row r="2713" spans="1:16" hidden="1" x14ac:dyDescent="0.25">
      <c r="A2713" s="306" t="str">
        <f>IF(B2713=1,A2688,"")</f>
        <v/>
      </c>
      <c r="B2713" s="43" t="str">
        <f t="shared" si="189"/>
        <v/>
      </c>
      <c r="C2713" s="169">
        <f>CAD!$D$31</f>
        <v>0</v>
      </c>
      <c r="D2713" s="41">
        <v>0</v>
      </c>
      <c r="E2713" s="41">
        <v>0</v>
      </c>
      <c r="F2713" s="41">
        <v>0</v>
      </c>
      <c r="G2713" s="41">
        <v>0</v>
      </c>
      <c r="H2713" s="41">
        <v>0</v>
      </c>
      <c r="I2713" s="41">
        <v>0</v>
      </c>
      <c r="J2713" s="41">
        <v>0</v>
      </c>
      <c r="K2713" s="41">
        <v>0</v>
      </c>
      <c r="L2713" s="41">
        <v>0</v>
      </c>
      <c r="M2713" s="41">
        <v>0</v>
      </c>
      <c r="N2713" s="41">
        <v>0</v>
      </c>
      <c r="O2713" s="41">
        <v>0</v>
      </c>
      <c r="P2713" s="50">
        <f t="shared" si="190"/>
        <v>0</v>
      </c>
    </row>
    <row r="2714" spans="1:16" hidden="1" x14ac:dyDescent="0.25">
      <c r="A2714" s="306" t="str">
        <f>IF(B2714=1,A2688,"")</f>
        <v/>
      </c>
      <c r="B2714" s="43" t="str">
        <f t="shared" si="189"/>
        <v/>
      </c>
      <c r="C2714" s="169">
        <f>CAD!$F$7</f>
        <v>0</v>
      </c>
      <c r="D2714" s="41">
        <v>0</v>
      </c>
      <c r="E2714" s="41">
        <v>0</v>
      </c>
      <c r="F2714" s="41">
        <v>0</v>
      </c>
      <c r="G2714" s="41">
        <v>0</v>
      </c>
      <c r="H2714" s="41">
        <v>0</v>
      </c>
      <c r="I2714" s="41">
        <v>0</v>
      </c>
      <c r="J2714" s="41">
        <v>0</v>
      </c>
      <c r="K2714" s="41">
        <v>0</v>
      </c>
      <c r="L2714" s="41">
        <v>0</v>
      </c>
      <c r="M2714" s="41">
        <v>0</v>
      </c>
      <c r="N2714" s="41">
        <v>0</v>
      </c>
      <c r="O2714" s="41">
        <v>0</v>
      </c>
      <c r="P2714" s="50">
        <f t="shared" si="190"/>
        <v>0</v>
      </c>
    </row>
    <row r="2715" spans="1:16" hidden="1" x14ac:dyDescent="0.25">
      <c r="A2715" s="306" t="str">
        <f>IF(B2715=1,A2688,"")</f>
        <v/>
      </c>
      <c r="B2715" s="43" t="str">
        <f t="shared" si="189"/>
        <v/>
      </c>
      <c r="C2715" s="169">
        <f>CAD!$F$8</f>
        <v>0</v>
      </c>
      <c r="D2715" s="41">
        <v>0</v>
      </c>
      <c r="E2715" s="41">
        <v>0</v>
      </c>
      <c r="F2715" s="41">
        <v>0</v>
      </c>
      <c r="G2715" s="41">
        <v>0</v>
      </c>
      <c r="H2715" s="41">
        <v>0</v>
      </c>
      <c r="I2715" s="41">
        <v>0</v>
      </c>
      <c r="J2715" s="41">
        <v>0</v>
      </c>
      <c r="K2715" s="41">
        <v>0</v>
      </c>
      <c r="L2715" s="41">
        <v>0</v>
      </c>
      <c r="M2715" s="41">
        <v>0</v>
      </c>
      <c r="N2715" s="41">
        <v>0</v>
      </c>
      <c r="O2715" s="41">
        <v>0</v>
      </c>
      <c r="P2715" s="50">
        <f t="shared" si="190"/>
        <v>0</v>
      </c>
    </row>
    <row r="2716" spans="1:16" hidden="1" x14ac:dyDescent="0.25">
      <c r="A2716" s="306" t="str">
        <f>IF(B2716=1,A2688,"")</f>
        <v/>
      </c>
      <c r="B2716" s="43" t="str">
        <f t="shared" si="189"/>
        <v/>
      </c>
      <c r="C2716" s="169">
        <f>CAD!$F$9</f>
        <v>0</v>
      </c>
      <c r="D2716" s="41">
        <v>0</v>
      </c>
      <c r="E2716" s="41">
        <v>0</v>
      </c>
      <c r="F2716" s="41">
        <v>0</v>
      </c>
      <c r="G2716" s="41">
        <v>0</v>
      </c>
      <c r="H2716" s="41">
        <v>0</v>
      </c>
      <c r="I2716" s="41">
        <v>0</v>
      </c>
      <c r="J2716" s="41">
        <v>0</v>
      </c>
      <c r="K2716" s="41">
        <v>0</v>
      </c>
      <c r="L2716" s="41">
        <v>0</v>
      </c>
      <c r="M2716" s="41">
        <v>0</v>
      </c>
      <c r="N2716" s="41">
        <v>0</v>
      </c>
      <c r="O2716" s="41">
        <v>0</v>
      </c>
      <c r="P2716" s="50">
        <f t="shared" si="190"/>
        <v>0</v>
      </c>
    </row>
    <row r="2717" spans="1:16" hidden="1" x14ac:dyDescent="0.25">
      <c r="A2717" s="306" t="str">
        <f>IF(B2717=1,A2688,"")</f>
        <v/>
      </c>
      <c r="B2717" s="43" t="str">
        <f t="shared" si="189"/>
        <v/>
      </c>
      <c r="C2717" s="169">
        <f>CAD!$F$10</f>
        <v>0</v>
      </c>
      <c r="D2717" s="41">
        <v>0</v>
      </c>
      <c r="E2717" s="41">
        <v>0</v>
      </c>
      <c r="F2717" s="41">
        <v>0</v>
      </c>
      <c r="G2717" s="41">
        <v>0</v>
      </c>
      <c r="H2717" s="41">
        <v>0</v>
      </c>
      <c r="I2717" s="41">
        <v>0</v>
      </c>
      <c r="J2717" s="41">
        <v>0</v>
      </c>
      <c r="K2717" s="41">
        <v>0</v>
      </c>
      <c r="L2717" s="41">
        <v>0</v>
      </c>
      <c r="M2717" s="41">
        <v>0</v>
      </c>
      <c r="N2717" s="41">
        <v>0</v>
      </c>
      <c r="O2717" s="41">
        <v>0</v>
      </c>
      <c r="P2717" s="50">
        <f t="shared" si="190"/>
        <v>0</v>
      </c>
    </row>
    <row r="2718" spans="1:16" hidden="1" x14ac:dyDescent="0.25">
      <c r="A2718" s="306" t="str">
        <f>IF(B2718=1,A2688,"")</f>
        <v/>
      </c>
      <c r="B2718" s="43" t="str">
        <f t="shared" si="189"/>
        <v/>
      </c>
      <c r="C2718" s="169">
        <f>CAD!$F$11</f>
        <v>0</v>
      </c>
      <c r="D2718" s="41">
        <v>0</v>
      </c>
      <c r="E2718" s="41">
        <v>0</v>
      </c>
      <c r="F2718" s="41">
        <v>0</v>
      </c>
      <c r="G2718" s="41">
        <v>0</v>
      </c>
      <c r="H2718" s="41">
        <v>0</v>
      </c>
      <c r="I2718" s="41">
        <v>0</v>
      </c>
      <c r="J2718" s="41">
        <v>0</v>
      </c>
      <c r="K2718" s="41">
        <v>0</v>
      </c>
      <c r="L2718" s="41">
        <v>0</v>
      </c>
      <c r="M2718" s="41">
        <v>0</v>
      </c>
      <c r="N2718" s="41">
        <v>0</v>
      </c>
      <c r="O2718" s="41">
        <v>0</v>
      </c>
      <c r="P2718" s="50">
        <f t="shared" si="190"/>
        <v>0</v>
      </c>
    </row>
    <row r="2719" spans="1:16" hidden="1" x14ac:dyDescent="0.25">
      <c r="A2719" s="306" t="str">
        <f>IF(B2719=1,A2688,"")</f>
        <v/>
      </c>
      <c r="B2719" s="43" t="str">
        <f t="shared" si="189"/>
        <v/>
      </c>
      <c r="C2719" s="169">
        <f>CAD!$F$12</f>
        <v>0</v>
      </c>
      <c r="D2719" s="41">
        <v>0</v>
      </c>
      <c r="E2719" s="41">
        <v>0</v>
      </c>
      <c r="F2719" s="41">
        <v>0</v>
      </c>
      <c r="G2719" s="41">
        <v>0</v>
      </c>
      <c r="H2719" s="41">
        <v>0</v>
      </c>
      <c r="I2719" s="41">
        <v>0</v>
      </c>
      <c r="J2719" s="41">
        <v>0</v>
      </c>
      <c r="K2719" s="41">
        <v>0</v>
      </c>
      <c r="L2719" s="41">
        <v>0</v>
      </c>
      <c r="M2719" s="41">
        <v>0</v>
      </c>
      <c r="N2719" s="41">
        <v>0</v>
      </c>
      <c r="O2719" s="41">
        <v>0</v>
      </c>
      <c r="P2719" s="50">
        <f t="shared" si="190"/>
        <v>0</v>
      </c>
    </row>
    <row r="2720" spans="1:16" hidden="1" x14ac:dyDescent="0.25">
      <c r="A2720" s="306" t="str">
        <f>IF(B2720=1,A2688,"")</f>
        <v/>
      </c>
      <c r="B2720" s="43" t="str">
        <f t="shared" si="189"/>
        <v/>
      </c>
      <c r="C2720" s="169">
        <f>CAD!$F$13</f>
        <v>0</v>
      </c>
      <c r="D2720" s="41">
        <v>0</v>
      </c>
      <c r="E2720" s="41">
        <v>0</v>
      </c>
      <c r="F2720" s="41">
        <v>0</v>
      </c>
      <c r="G2720" s="41">
        <v>0</v>
      </c>
      <c r="H2720" s="41">
        <v>0</v>
      </c>
      <c r="I2720" s="41">
        <v>0</v>
      </c>
      <c r="J2720" s="41">
        <v>0</v>
      </c>
      <c r="K2720" s="41">
        <v>0</v>
      </c>
      <c r="L2720" s="41">
        <v>0</v>
      </c>
      <c r="M2720" s="41">
        <v>0</v>
      </c>
      <c r="N2720" s="41">
        <v>0</v>
      </c>
      <c r="O2720" s="41">
        <v>0</v>
      </c>
      <c r="P2720" s="50">
        <f t="shared" si="190"/>
        <v>0</v>
      </c>
    </row>
    <row r="2721" spans="1:16" hidden="1" x14ac:dyDescent="0.25">
      <c r="A2721" s="306" t="str">
        <f>IF(B2721=1,A2688,"")</f>
        <v/>
      </c>
      <c r="B2721" s="43" t="str">
        <f t="shared" si="189"/>
        <v/>
      </c>
      <c r="C2721" s="169">
        <f>CAD!$F$14</f>
        <v>0</v>
      </c>
      <c r="D2721" s="41">
        <v>0</v>
      </c>
      <c r="E2721" s="41">
        <v>0</v>
      </c>
      <c r="F2721" s="41">
        <v>0</v>
      </c>
      <c r="G2721" s="41">
        <v>0</v>
      </c>
      <c r="H2721" s="41">
        <v>0</v>
      </c>
      <c r="I2721" s="41">
        <v>0</v>
      </c>
      <c r="J2721" s="41">
        <v>0</v>
      </c>
      <c r="K2721" s="41">
        <v>0</v>
      </c>
      <c r="L2721" s="41">
        <v>0</v>
      </c>
      <c r="M2721" s="41">
        <v>0</v>
      </c>
      <c r="N2721" s="41">
        <v>0</v>
      </c>
      <c r="O2721" s="41">
        <v>0</v>
      </c>
      <c r="P2721" s="50">
        <f t="shared" si="190"/>
        <v>0</v>
      </c>
    </row>
    <row r="2722" spans="1:16" hidden="1" x14ac:dyDescent="0.25">
      <c r="A2722" s="306" t="str">
        <f>IF(B2722=1,A2688,"")</f>
        <v/>
      </c>
      <c r="B2722" s="43" t="str">
        <f t="shared" si="189"/>
        <v/>
      </c>
      <c r="C2722" s="169">
        <f>CAD!$F$15</f>
        <v>0</v>
      </c>
      <c r="D2722" s="41">
        <v>0</v>
      </c>
      <c r="E2722" s="41">
        <v>0</v>
      </c>
      <c r="F2722" s="41">
        <v>0</v>
      </c>
      <c r="G2722" s="41">
        <v>0</v>
      </c>
      <c r="H2722" s="41">
        <v>0</v>
      </c>
      <c r="I2722" s="41">
        <v>0</v>
      </c>
      <c r="J2722" s="41">
        <v>0</v>
      </c>
      <c r="K2722" s="41">
        <v>0</v>
      </c>
      <c r="L2722" s="41">
        <v>0</v>
      </c>
      <c r="M2722" s="41">
        <v>0</v>
      </c>
      <c r="N2722" s="41">
        <v>0</v>
      </c>
      <c r="O2722" s="41">
        <v>0</v>
      </c>
      <c r="P2722" s="50">
        <f t="shared" si="190"/>
        <v>0</v>
      </c>
    </row>
    <row r="2723" spans="1:16" hidden="1" x14ac:dyDescent="0.25">
      <c r="A2723" s="306" t="str">
        <f>IF(B2723=1,A2688,"")</f>
        <v/>
      </c>
      <c r="B2723" s="43" t="str">
        <f t="shared" si="189"/>
        <v/>
      </c>
      <c r="C2723" s="169">
        <f>CAD!$F$16</f>
        <v>0</v>
      </c>
      <c r="D2723" s="41">
        <v>0</v>
      </c>
      <c r="E2723" s="41">
        <v>0</v>
      </c>
      <c r="F2723" s="41">
        <v>0</v>
      </c>
      <c r="G2723" s="41">
        <v>0</v>
      </c>
      <c r="H2723" s="41">
        <v>0</v>
      </c>
      <c r="I2723" s="41">
        <v>0</v>
      </c>
      <c r="J2723" s="41">
        <v>0</v>
      </c>
      <c r="K2723" s="41">
        <v>0</v>
      </c>
      <c r="L2723" s="41">
        <v>0</v>
      </c>
      <c r="M2723" s="41">
        <v>0</v>
      </c>
      <c r="N2723" s="41">
        <v>0</v>
      </c>
      <c r="O2723" s="41">
        <v>0</v>
      </c>
      <c r="P2723" s="50">
        <f t="shared" si="190"/>
        <v>0</v>
      </c>
    </row>
    <row r="2724" spans="1:16" hidden="1" x14ac:dyDescent="0.25">
      <c r="A2724" s="306" t="str">
        <f>IF(B2724=1,A2688,"")</f>
        <v/>
      </c>
      <c r="B2724" s="43" t="str">
        <f t="shared" si="189"/>
        <v/>
      </c>
      <c r="C2724" s="169">
        <f>CAD!$F$17</f>
        <v>0</v>
      </c>
      <c r="D2724" s="41">
        <v>0</v>
      </c>
      <c r="E2724" s="41">
        <v>0</v>
      </c>
      <c r="F2724" s="41">
        <v>0</v>
      </c>
      <c r="G2724" s="41">
        <v>0</v>
      </c>
      <c r="H2724" s="41">
        <v>0</v>
      </c>
      <c r="I2724" s="41">
        <v>0</v>
      </c>
      <c r="J2724" s="41">
        <v>0</v>
      </c>
      <c r="K2724" s="41">
        <v>0</v>
      </c>
      <c r="L2724" s="41">
        <v>0</v>
      </c>
      <c r="M2724" s="41">
        <v>0</v>
      </c>
      <c r="N2724" s="41">
        <v>0</v>
      </c>
      <c r="O2724" s="41">
        <v>0</v>
      </c>
      <c r="P2724" s="50">
        <f t="shared" si="190"/>
        <v>0</v>
      </c>
    </row>
    <row r="2725" spans="1:16" hidden="1" x14ac:dyDescent="0.25">
      <c r="A2725" s="306" t="str">
        <f>IF(B2725=1,A2688,"")</f>
        <v/>
      </c>
      <c r="B2725" s="43" t="str">
        <f t="shared" si="189"/>
        <v/>
      </c>
      <c r="C2725" s="169">
        <f>CAD!$F$18</f>
        <v>0</v>
      </c>
      <c r="D2725" s="41">
        <v>0</v>
      </c>
      <c r="E2725" s="41">
        <v>0</v>
      </c>
      <c r="F2725" s="41">
        <v>0</v>
      </c>
      <c r="G2725" s="41">
        <v>0</v>
      </c>
      <c r="H2725" s="41">
        <v>0</v>
      </c>
      <c r="I2725" s="41">
        <v>0</v>
      </c>
      <c r="J2725" s="41">
        <v>0</v>
      </c>
      <c r="K2725" s="41">
        <v>0</v>
      </c>
      <c r="L2725" s="41">
        <v>0</v>
      </c>
      <c r="M2725" s="41">
        <v>0</v>
      </c>
      <c r="N2725" s="41">
        <v>0</v>
      </c>
      <c r="O2725" s="41">
        <v>0</v>
      </c>
      <c r="P2725" s="50">
        <f t="shared" si="190"/>
        <v>0</v>
      </c>
    </row>
    <row r="2726" spans="1:16" hidden="1" x14ac:dyDescent="0.25">
      <c r="A2726" s="306" t="str">
        <f>IF(B2726=1,A2688,"")</f>
        <v/>
      </c>
      <c r="B2726" s="43" t="str">
        <f t="shared" si="189"/>
        <v/>
      </c>
      <c r="C2726" s="169">
        <f>CAD!$F$19</f>
        <v>0</v>
      </c>
      <c r="D2726" s="41">
        <v>0</v>
      </c>
      <c r="E2726" s="41">
        <v>0</v>
      </c>
      <c r="F2726" s="41">
        <v>0</v>
      </c>
      <c r="G2726" s="41">
        <v>0</v>
      </c>
      <c r="H2726" s="41">
        <v>0</v>
      </c>
      <c r="I2726" s="41">
        <v>0</v>
      </c>
      <c r="J2726" s="41">
        <v>0</v>
      </c>
      <c r="K2726" s="41">
        <v>0</v>
      </c>
      <c r="L2726" s="41">
        <v>0</v>
      </c>
      <c r="M2726" s="41">
        <v>0</v>
      </c>
      <c r="N2726" s="41">
        <v>0</v>
      </c>
      <c r="O2726" s="41">
        <v>0</v>
      </c>
      <c r="P2726" s="50">
        <f t="shared" si="190"/>
        <v>0</v>
      </c>
    </row>
    <row r="2727" spans="1:16" hidden="1" x14ac:dyDescent="0.25">
      <c r="A2727" s="306" t="str">
        <f>IF(B2727=1,A2688,"")</f>
        <v/>
      </c>
      <c r="B2727" s="43" t="str">
        <f t="shared" si="189"/>
        <v/>
      </c>
      <c r="C2727" s="169">
        <f>CAD!$F$20</f>
        <v>0</v>
      </c>
      <c r="D2727" s="41">
        <v>0</v>
      </c>
      <c r="E2727" s="41">
        <v>0</v>
      </c>
      <c r="F2727" s="41">
        <v>0</v>
      </c>
      <c r="G2727" s="41">
        <v>0</v>
      </c>
      <c r="H2727" s="41">
        <v>0</v>
      </c>
      <c r="I2727" s="41">
        <v>0</v>
      </c>
      <c r="J2727" s="41">
        <v>0</v>
      </c>
      <c r="K2727" s="41">
        <v>0</v>
      </c>
      <c r="L2727" s="41">
        <v>0</v>
      </c>
      <c r="M2727" s="41">
        <v>0</v>
      </c>
      <c r="N2727" s="41">
        <v>0</v>
      </c>
      <c r="O2727" s="41">
        <v>0</v>
      </c>
      <c r="P2727" s="50">
        <f t="shared" si="190"/>
        <v>0</v>
      </c>
    </row>
    <row r="2728" spans="1:16" hidden="1" x14ac:dyDescent="0.25">
      <c r="A2728" s="306" t="str">
        <f>IF(B2728=1,A2688,"")</f>
        <v/>
      </c>
      <c r="B2728" s="43" t="str">
        <f t="shared" si="189"/>
        <v/>
      </c>
      <c r="C2728" s="169">
        <f>CAD!$F$21</f>
        <v>0</v>
      </c>
      <c r="D2728" s="41">
        <v>0</v>
      </c>
      <c r="E2728" s="41">
        <v>0</v>
      </c>
      <c r="F2728" s="41">
        <v>0</v>
      </c>
      <c r="G2728" s="41">
        <v>0</v>
      </c>
      <c r="H2728" s="41">
        <v>0</v>
      </c>
      <c r="I2728" s="41">
        <v>0</v>
      </c>
      <c r="J2728" s="41">
        <v>0</v>
      </c>
      <c r="K2728" s="41">
        <v>0</v>
      </c>
      <c r="L2728" s="41">
        <v>0</v>
      </c>
      <c r="M2728" s="41">
        <v>0</v>
      </c>
      <c r="N2728" s="41">
        <v>0</v>
      </c>
      <c r="O2728" s="41">
        <v>0</v>
      </c>
      <c r="P2728" s="50">
        <f t="shared" si="190"/>
        <v>0</v>
      </c>
    </row>
    <row r="2729" spans="1:16" hidden="1" x14ac:dyDescent="0.25">
      <c r="A2729" s="306" t="str">
        <f>IF(B2729=1,A2688,"")</f>
        <v/>
      </c>
      <c r="B2729" s="43" t="str">
        <f t="shared" si="189"/>
        <v/>
      </c>
      <c r="C2729" s="169">
        <f>CAD!$F$22</f>
        <v>0</v>
      </c>
      <c r="D2729" s="41">
        <v>0</v>
      </c>
      <c r="E2729" s="41">
        <v>0</v>
      </c>
      <c r="F2729" s="41">
        <v>0</v>
      </c>
      <c r="G2729" s="41">
        <v>0</v>
      </c>
      <c r="H2729" s="41">
        <v>0</v>
      </c>
      <c r="I2729" s="41">
        <v>0</v>
      </c>
      <c r="J2729" s="41">
        <v>0</v>
      </c>
      <c r="K2729" s="41">
        <v>0</v>
      </c>
      <c r="L2729" s="41">
        <v>0</v>
      </c>
      <c r="M2729" s="41">
        <v>0</v>
      </c>
      <c r="N2729" s="41">
        <v>0</v>
      </c>
      <c r="O2729" s="41">
        <v>0</v>
      </c>
      <c r="P2729" s="50">
        <f t="shared" si="190"/>
        <v>0</v>
      </c>
    </row>
    <row r="2730" spans="1:16" hidden="1" x14ac:dyDescent="0.25">
      <c r="A2730" s="306" t="str">
        <f>IF(B2730=1,A2688,"")</f>
        <v/>
      </c>
      <c r="B2730" s="43" t="str">
        <f t="shared" si="189"/>
        <v/>
      </c>
      <c r="C2730" s="169">
        <f>CAD!$F$23</f>
        <v>0</v>
      </c>
      <c r="D2730" s="41">
        <v>0</v>
      </c>
      <c r="E2730" s="41">
        <v>0</v>
      </c>
      <c r="F2730" s="41">
        <v>0</v>
      </c>
      <c r="G2730" s="41">
        <v>0</v>
      </c>
      <c r="H2730" s="41">
        <v>0</v>
      </c>
      <c r="I2730" s="41">
        <v>0</v>
      </c>
      <c r="J2730" s="41">
        <v>0</v>
      </c>
      <c r="K2730" s="41">
        <v>0</v>
      </c>
      <c r="L2730" s="41">
        <v>0</v>
      </c>
      <c r="M2730" s="41">
        <v>0</v>
      </c>
      <c r="N2730" s="41">
        <v>0</v>
      </c>
      <c r="O2730" s="41">
        <v>0</v>
      </c>
      <c r="P2730" s="50">
        <f t="shared" si="190"/>
        <v>0</v>
      </c>
    </row>
    <row r="2731" spans="1:16" hidden="1" x14ac:dyDescent="0.25">
      <c r="A2731" s="306" t="str">
        <f>IF(B2731=1,A2688,"")</f>
        <v/>
      </c>
      <c r="B2731" s="43" t="str">
        <f t="shared" si="189"/>
        <v/>
      </c>
      <c r="C2731" s="169">
        <f>CAD!$F$24</f>
        <v>0</v>
      </c>
      <c r="D2731" s="41">
        <v>0</v>
      </c>
      <c r="E2731" s="41">
        <v>0</v>
      </c>
      <c r="F2731" s="41">
        <v>0</v>
      </c>
      <c r="G2731" s="41">
        <v>0</v>
      </c>
      <c r="H2731" s="41">
        <v>0</v>
      </c>
      <c r="I2731" s="41">
        <v>0</v>
      </c>
      <c r="J2731" s="41">
        <v>0</v>
      </c>
      <c r="K2731" s="41">
        <v>0</v>
      </c>
      <c r="L2731" s="41">
        <v>0</v>
      </c>
      <c r="M2731" s="41">
        <v>0</v>
      </c>
      <c r="N2731" s="41">
        <v>0</v>
      </c>
      <c r="O2731" s="41">
        <v>0</v>
      </c>
      <c r="P2731" s="50">
        <f t="shared" si="190"/>
        <v>0</v>
      </c>
    </row>
    <row r="2732" spans="1:16" hidden="1" x14ac:dyDescent="0.25">
      <c r="A2732" s="306" t="str">
        <f>IF(B2732=1,A2688,"")</f>
        <v/>
      </c>
      <c r="B2732" s="43" t="str">
        <f t="shared" si="189"/>
        <v/>
      </c>
      <c r="C2732" s="169">
        <f>CAD!$F$25</f>
        <v>0</v>
      </c>
      <c r="D2732" s="41">
        <v>0</v>
      </c>
      <c r="E2732" s="41">
        <v>0</v>
      </c>
      <c r="F2732" s="41">
        <v>0</v>
      </c>
      <c r="G2732" s="41">
        <v>0</v>
      </c>
      <c r="H2732" s="41">
        <v>0</v>
      </c>
      <c r="I2732" s="41">
        <v>0</v>
      </c>
      <c r="J2732" s="41">
        <v>0</v>
      </c>
      <c r="K2732" s="41">
        <v>0</v>
      </c>
      <c r="L2732" s="41">
        <v>0</v>
      </c>
      <c r="M2732" s="41">
        <v>0</v>
      </c>
      <c r="N2732" s="41">
        <v>0</v>
      </c>
      <c r="O2732" s="41">
        <v>0</v>
      </c>
      <c r="P2732" s="50">
        <f t="shared" si="190"/>
        <v>0</v>
      </c>
    </row>
    <row r="2733" spans="1:16" hidden="1" x14ac:dyDescent="0.25">
      <c r="A2733" s="306" t="str">
        <f>IF(B2733=1,A2688,"")</f>
        <v/>
      </c>
      <c r="B2733" s="43" t="str">
        <f t="shared" si="189"/>
        <v/>
      </c>
      <c r="C2733" s="169">
        <f>CAD!$F$26</f>
        <v>0</v>
      </c>
      <c r="D2733" s="41">
        <v>0</v>
      </c>
      <c r="E2733" s="41">
        <v>0</v>
      </c>
      <c r="F2733" s="41">
        <v>0</v>
      </c>
      <c r="G2733" s="41">
        <v>0</v>
      </c>
      <c r="H2733" s="41">
        <v>0</v>
      </c>
      <c r="I2733" s="41">
        <v>0</v>
      </c>
      <c r="J2733" s="41">
        <v>0</v>
      </c>
      <c r="K2733" s="41">
        <v>0</v>
      </c>
      <c r="L2733" s="41">
        <v>0</v>
      </c>
      <c r="M2733" s="41">
        <v>0</v>
      </c>
      <c r="N2733" s="41">
        <v>0</v>
      </c>
      <c r="O2733" s="41">
        <v>0</v>
      </c>
      <c r="P2733" s="50">
        <f t="shared" si="190"/>
        <v>0</v>
      </c>
    </row>
    <row r="2734" spans="1:16" hidden="1" x14ac:dyDescent="0.25">
      <c r="A2734" s="306" t="str">
        <f>IF(B2734=1,A2688,"")</f>
        <v/>
      </c>
      <c r="B2734" s="43" t="str">
        <f t="shared" si="189"/>
        <v/>
      </c>
      <c r="C2734" s="169">
        <f>CAD!$F$27</f>
        <v>0</v>
      </c>
      <c r="D2734" s="41">
        <v>0</v>
      </c>
      <c r="E2734" s="41">
        <v>0</v>
      </c>
      <c r="F2734" s="41">
        <v>0</v>
      </c>
      <c r="G2734" s="41">
        <v>0</v>
      </c>
      <c r="H2734" s="41">
        <v>0</v>
      </c>
      <c r="I2734" s="41">
        <v>0</v>
      </c>
      <c r="J2734" s="41">
        <v>0</v>
      </c>
      <c r="K2734" s="41">
        <v>0</v>
      </c>
      <c r="L2734" s="41">
        <v>0</v>
      </c>
      <c r="M2734" s="41">
        <v>0</v>
      </c>
      <c r="N2734" s="41">
        <v>0</v>
      </c>
      <c r="O2734" s="41">
        <v>0</v>
      </c>
      <c r="P2734" s="50">
        <f t="shared" si="190"/>
        <v>0</v>
      </c>
    </row>
    <row r="2735" spans="1:16" hidden="1" x14ac:dyDescent="0.25">
      <c r="A2735" s="306" t="str">
        <f>IF(B2735=1,A2688,"")</f>
        <v/>
      </c>
      <c r="B2735" s="43" t="str">
        <f t="shared" si="189"/>
        <v/>
      </c>
      <c r="C2735" s="169">
        <f>CAD!$F$28</f>
        <v>0</v>
      </c>
      <c r="D2735" s="41">
        <v>0</v>
      </c>
      <c r="E2735" s="41">
        <v>0</v>
      </c>
      <c r="F2735" s="41">
        <v>0</v>
      </c>
      <c r="G2735" s="41">
        <v>0</v>
      </c>
      <c r="H2735" s="41">
        <v>0</v>
      </c>
      <c r="I2735" s="41">
        <v>0</v>
      </c>
      <c r="J2735" s="41">
        <v>0</v>
      </c>
      <c r="K2735" s="41">
        <v>0</v>
      </c>
      <c r="L2735" s="41">
        <v>0</v>
      </c>
      <c r="M2735" s="41">
        <v>0</v>
      </c>
      <c r="N2735" s="41">
        <v>0</v>
      </c>
      <c r="O2735" s="41">
        <v>0</v>
      </c>
      <c r="P2735" s="50">
        <f t="shared" si="190"/>
        <v>0</v>
      </c>
    </row>
    <row r="2736" spans="1:16" hidden="1" x14ac:dyDescent="0.25">
      <c r="A2736" s="306" t="str">
        <f>IF(B2736=1,A2688,"")</f>
        <v/>
      </c>
      <c r="B2736" s="43" t="str">
        <f t="shared" si="189"/>
        <v/>
      </c>
      <c r="C2736" s="169">
        <f>CAD!$F$29</f>
        <v>0</v>
      </c>
      <c r="D2736" s="41">
        <v>0</v>
      </c>
      <c r="E2736" s="41">
        <v>0</v>
      </c>
      <c r="F2736" s="41">
        <v>0</v>
      </c>
      <c r="G2736" s="41">
        <v>0</v>
      </c>
      <c r="H2736" s="41">
        <v>0</v>
      </c>
      <c r="I2736" s="41">
        <v>0</v>
      </c>
      <c r="J2736" s="41">
        <v>0</v>
      </c>
      <c r="K2736" s="41">
        <v>0</v>
      </c>
      <c r="L2736" s="41">
        <v>0</v>
      </c>
      <c r="M2736" s="41">
        <v>0</v>
      </c>
      <c r="N2736" s="41">
        <v>0</v>
      </c>
      <c r="O2736" s="41">
        <v>0</v>
      </c>
      <c r="P2736" s="50">
        <f t="shared" si="190"/>
        <v>0</v>
      </c>
    </row>
    <row r="2737" spans="1:20" hidden="1" x14ac:dyDescent="0.25">
      <c r="A2737" s="306" t="str">
        <f>IF(B2737=1,A2688,"")</f>
        <v/>
      </c>
      <c r="B2737" s="43" t="str">
        <f t="shared" si="189"/>
        <v/>
      </c>
      <c r="C2737" s="169">
        <f>CAD!$F$30</f>
        <v>0</v>
      </c>
      <c r="D2737" s="41">
        <v>0</v>
      </c>
      <c r="E2737" s="41">
        <v>0</v>
      </c>
      <c r="F2737" s="41">
        <v>0</v>
      </c>
      <c r="G2737" s="41">
        <v>0</v>
      </c>
      <c r="H2737" s="41">
        <v>0</v>
      </c>
      <c r="I2737" s="41">
        <v>0</v>
      </c>
      <c r="J2737" s="41">
        <v>0</v>
      </c>
      <c r="K2737" s="41">
        <v>0</v>
      </c>
      <c r="L2737" s="41">
        <v>0</v>
      </c>
      <c r="M2737" s="41">
        <v>0</v>
      </c>
      <c r="N2737" s="41">
        <v>0</v>
      </c>
      <c r="O2737" s="41">
        <v>0</v>
      </c>
      <c r="P2737" s="50">
        <f t="shared" si="190"/>
        <v>0</v>
      </c>
    </row>
    <row r="2738" spans="1:20" hidden="1" x14ac:dyDescent="0.25">
      <c r="A2738" s="306" t="str">
        <f>IF(B2738=1,A2688,"")</f>
        <v/>
      </c>
      <c r="B2738" s="43" t="str">
        <f t="shared" si="189"/>
        <v/>
      </c>
      <c r="C2738" s="169">
        <f>CAD!$F$31</f>
        <v>0</v>
      </c>
      <c r="D2738" s="41">
        <v>0</v>
      </c>
      <c r="E2738" s="41">
        <v>0</v>
      </c>
      <c r="F2738" s="41">
        <v>0</v>
      </c>
      <c r="G2738" s="41">
        <v>0</v>
      </c>
      <c r="H2738" s="41">
        <v>0</v>
      </c>
      <c r="I2738" s="41">
        <v>0</v>
      </c>
      <c r="J2738" s="41">
        <v>0</v>
      </c>
      <c r="K2738" s="41">
        <v>0</v>
      </c>
      <c r="L2738" s="41">
        <v>0</v>
      </c>
      <c r="M2738" s="41">
        <v>0</v>
      </c>
      <c r="N2738" s="41">
        <v>0</v>
      </c>
      <c r="O2738" s="41">
        <v>0</v>
      </c>
      <c r="P2738" s="50">
        <f t="shared" si="190"/>
        <v>0</v>
      </c>
      <c r="T2738" s="9"/>
    </row>
    <row r="2739" spans="1:20" hidden="1" x14ac:dyDescent="0.25">
      <c r="A2739" s="306">
        <f>A2688</f>
        <v>2065</v>
      </c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84"/>
    </row>
    <row r="2740" spans="1:20" ht="15.75" hidden="1" thickBot="1" x14ac:dyDescent="0.3">
      <c r="A2740" s="306">
        <f>A2688</f>
        <v>2065</v>
      </c>
      <c r="C2740" s="170" t="s">
        <v>208</v>
      </c>
      <c r="D2740" s="171">
        <f>PREV_D!D2643</f>
        <v>0</v>
      </c>
      <c r="E2740" s="171">
        <f>PREV_D!E2643</f>
        <v>0</v>
      </c>
      <c r="F2740" s="171">
        <f>PREV_D!F2643</f>
        <v>0</v>
      </c>
      <c r="G2740" s="171">
        <f>PREV_D!G2643</f>
        <v>0</v>
      </c>
      <c r="H2740" s="171">
        <f>PREV_D!H2643</f>
        <v>0</v>
      </c>
      <c r="I2740" s="171">
        <f>PREV_D!I2643</f>
        <v>0</v>
      </c>
      <c r="J2740" s="171">
        <f>PREV_D!J2643</f>
        <v>0</v>
      </c>
      <c r="K2740" s="171">
        <f>PREV_D!K2643</f>
        <v>0</v>
      </c>
      <c r="L2740" s="171">
        <f>PREV_D!L2643</f>
        <v>0</v>
      </c>
      <c r="M2740" s="171">
        <f>PREV_D!M2643</f>
        <v>0</v>
      </c>
      <c r="N2740" s="171">
        <f>PREV_D!N2643</f>
        <v>0</v>
      </c>
      <c r="O2740" s="171">
        <f>PREV_D!O2643</f>
        <v>0</v>
      </c>
      <c r="P2740" s="172">
        <f>SUM(D2740:O2740)</f>
        <v>0</v>
      </c>
    </row>
    <row r="2741" spans="1:20" hidden="1" x14ac:dyDescent="0.25">
      <c r="A2741" s="306">
        <f>A2688</f>
        <v>2065</v>
      </c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84"/>
    </row>
    <row r="2742" spans="1:20" hidden="1" x14ac:dyDescent="0.25">
      <c r="A2742" s="306">
        <f>A2688</f>
        <v>2065</v>
      </c>
      <c r="C2742" s="173" t="s">
        <v>209</v>
      </c>
      <c r="D2742" s="174">
        <f>D2688-D2740</f>
        <v>0</v>
      </c>
      <c r="E2742" s="174">
        <f t="shared" ref="E2742:P2742" si="191">E2688-E2740</f>
        <v>0</v>
      </c>
      <c r="F2742" s="174">
        <f t="shared" si="191"/>
        <v>0</v>
      </c>
      <c r="G2742" s="174">
        <f t="shared" si="191"/>
        <v>0</v>
      </c>
      <c r="H2742" s="174">
        <f t="shared" si="191"/>
        <v>0</v>
      </c>
      <c r="I2742" s="174">
        <f t="shared" si="191"/>
        <v>0</v>
      </c>
      <c r="J2742" s="174">
        <f t="shared" si="191"/>
        <v>0</v>
      </c>
      <c r="K2742" s="174">
        <f t="shared" si="191"/>
        <v>0</v>
      </c>
      <c r="L2742" s="174">
        <f t="shared" si="191"/>
        <v>0</v>
      </c>
      <c r="M2742" s="174">
        <f t="shared" si="191"/>
        <v>0</v>
      </c>
      <c r="N2742" s="174">
        <f t="shared" si="191"/>
        <v>0</v>
      </c>
      <c r="O2742" s="174">
        <f t="shared" si="191"/>
        <v>0</v>
      </c>
      <c r="P2742" s="175">
        <f t="shared" si="191"/>
        <v>0</v>
      </c>
    </row>
    <row r="2743" spans="1:20" hidden="1" x14ac:dyDescent="0.25">
      <c r="A2743" s="306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20" hidden="1" x14ac:dyDescent="0.25">
      <c r="A2744" s="306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20" ht="15" hidden="1" customHeight="1" thickBot="1" x14ac:dyDescent="0.3">
      <c r="A2745" s="306">
        <f>A2688+1</f>
        <v>2066</v>
      </c>
      <c r="C2745" s="166" t="s">
        <v>207</v>
      </c>
      <c r="D2745" s="167">
        <f t="shared" ref="D2745:P2745" si="192">SUM(D2746:D2795)</f>
        <v>0</v>
      </c>
      <c r="E2745" s="167">
        <f t="shared" si="192"/>
        <v>0</v>
      </c>
      <c r="F2745" s="167">
        <f t="shared" si="192"/>
        <v>0</v>
      </c>
      <c r="G2745" s="167">
        <f t="shared" si="192"/>
        <v>0</v>
      </c>
      <c r="H2745" s="167">
        <f t="shared" si="192"/>
        <v>0</v>
      </c>
      <c r="I2745" s="167">
        <f t="shared" si="192"/>
        <v>0</v>
      </c>
      <c r="J2745" s="167">
        <f t="shared" si="192"/>
        <v>0</v>
      </c>
      <c r="K2745" s="167">
        <f t="shared" si="192"/>
        <v>0</v>
      </c>
      <c r="L2745" s="167">
        <f t="shared" si="192"/>
        <v>0</v>
      </c>
      <c r="M2745" s="167">
        <f t="shared" si="192"/>
        <v>0</v>
      </c>
      <c r="N2745" s="167">
        <f t="shared" si="192"/>
        <v>0</v>
      </c>
      <c r="O2745" s="167">
        <f t="shared" si="192"/>
        <v>0</v>
      </c>
      <c r="P2745" s="167">
        <f t="shared" si="192"/>
        <v>0</v>
      </c>
    </row>
    <row r="2746" spans="1:20" hidden="1" x14ac:dyDescent="0.25">
      <c r="A2746" s="306">
        <f>IF(B2746=1,A2745,"")</f>
        <v>2066</v>
      </c>
      <c r="B2746" s="43">
        <f>IF(C2746&lt;&gt;0,1,"")</f>
        <v>1</v>
      </c>
      <c r="C2746" s="168" t="str">
        <f>CAD!$D$7</f>
        <v>SALÁRIOS</v>
      </c>
      <c r="D2746" s="42">
        <v>0</v>
      </c>
      <c r="E2746" s="42">
        <v>0</v>
      </c>
      <c r="F2746" s="42">
        <v>0</v>
      </c>
      <c r="G2746" s="42">
        <v>0</v>
      </c>
      <c r="H2746" s="42">
        <v>0</v>
      </c>
      <c r="I2746" s="42">
        <v>0</v>
      </c>
      <c r="J2746" s="42">
        <v>0</v>
      </c>
      <c r="K2746" s="42">
        <v>0</v>
      </c>
      <c r="L2746" s="42">
        <v>0</v>
      </c>
      <c r="M2746" s="42">
        <v>0</v>
      </c>
      <c r="N2746" s="42">
        <v>0</v>
      </c>
      <c r="O2746" s="42">
        <v>0</v>
      </c>
      <c r="P2746" s="115">
        <f>SUM(D2746:O2746)</f>
        <v>0</v>
      </c>
    </row>
    <row r="2747" spans="1:20" hidden="1" x14ac:dyDescent="0.25">
      <c r="A2747" s="306">
        <f>IF(B2747=1,A2745,"")</f>
        <v>2066</v>
      </c>
      <c r="B2747" s="43">
        <f t="shared" ref="B2747:B2795" si="193">IF(C2747&lt;&gt;0,1,"")</f>
        <v>1</v>
      </c>
      <c r="C2747" s="168" t="str">
        <f>CAD!$D$8</f>
        <v>RELATÓRIOS</v>
      </c>
      <c r="D2747" s="42">
        <v>0</v>
      </c>
      <c r="E2747" s="42">
        <v>0</v>
      </c>
      <c r="F2747" s="42">
        <v>0</v>
      </c>
      <c r="G2747" s="42">
        <v>0</v>
      </c>
      <c r="H2747" s="42">
        <v>0</v>
      </c>
      <c r="I2747" s="42">
        <v>0</v>
      </c>
      <c r="J2747" s="42">
        <v>0</v>
      </c>
      <c r="K2747" s="42">
        <v>0</v>
      </c>
      <c r="L2747" s="42">
        <v>0</v>
      </c>
      <c r="M2747" s="42">
        <v>0</v>
      </c>
      <c r="N2747" s="42">
        <v>0</v>
      </c>
      <c r="O2747" s="42">
        <v>0</v>
      </c>
      <c r="P2747" s="50">
        <f t="shared" ref="P2747:P2795" si="194">SUM(D2747:O2747)</f>
        <v>0</v>
      </c>
    </row>
    <row r="2748" spans="1:20" hidden="1" x14ac:dyDescent="0.25">
      <c r="A2748" s="306">
        <f>IF(B2748=1,A2745,"")</f>
        <v>2066</v>
      </c>
      <c r="B2748" s="43">
        <f t="shared" si="193"/>
        <v>1</v>
      </c>
      <c r="C2748" s="169" t="str">
        <f>CAD!$D$9</f>
        <v>HORAS EXTRAS</v>
      </c>
      <c r="D2748" s="41">
        <v>0</v>
      </c>
      <c r="E2748" s="41">
        <v>0</v>
      </c>
      <c r="F2748" s="41">
        <v>0</v>
      </c>
      <c r="G2748" s="41">
        <v>0</v>
      </c>
      <c r="H2748" s="41">
        <v>0</v>
      </c>
      <c r="I2748" s="41">
        <v>0</v>
      </c>
      <c r="J2748" s="41">
        <v>0</v>
      </c>
      <c r="K2748" s="41">
        <v>0</v>
      </c>
      <c r="L2748" s="41">
        <v>0</v>
      </c>
      <c r="M2748" s="41">
        <v>0</v>
      </c>
      <c r="N2748" s="41">
        <v>0</v>
      </c>
      <c r="O2748" s="41">
        <v>0</v>
      </c>
      <c r="P2748" s="50">
        <f t="shared" si="194"/>
        <v>0</v>
      </c>
    </row>
    <row r="2749" spans="1:20" hidden="1" x14ac:dyDescent="0.25">
      <c r="A2749" s="306">
        <f>IF(B2749=1,A2745,"")</f>
        <v>2066</v>
      </c>
      <c r="B2749" s="43">
        <f t="shared" si="193"/>
        <v>1</v>
      </c>
      <c r="C2749" s="169" t="str">
        <f>CAD!$D$10</f>
        <v>OUTROS</v>
      </c>
      <c r="D2749" s="41">
        <v>0</v>
      </c>
      <c r="E2749" s="41">
        <v>0</v>
      </c>
      <c r="F2749" s="41">
        <v>0</v>
      </c>
      <c r="G2749" s="41">
        <v>0</v>
      </c>
      <c r="H2749" s="41">
        <v>0</v>
      </c>
      <c r="I2749" s="41">
        <v>0</v>
      </c>
      <c r="J2749" s="41">
        <v>0</v>
      </c>
      <c r="K2749" s="41">
        <v>0</v>
      </c>
      <c r="L2749" s="41">
        <v>0</v>
      </c>
      <c r="M2749" s="41">
        <v>0</v>
      </c>
      <c r="N2749" s="41">
        <v>0</v>
      </c>
      <c r="O2749" s="41">
        <v>0</v>
      </c>
      <c r="P2749" s="50">
        <f t="shared" si="194"/>
        <v>0</v>
      </c>
    </row>
    <row r="2750" spans="1:20" hidden="1" x14ac:dyDescent="0.25">
      <c r="A2750" s="306">
        <f>IF(B2750=1,A2745,"")</f>
        <v>2066</v>
      </c>
      <c r="B2750" s="43">
        <f t="shared" si="193"/>
        <v>1</v>
      </c>
      <c r="C2750" s="169" t="str">
        <f>CAD!$D$11</f>
        <v>ALUGUÉIS</v>
      </c>
      <c r="D2750" s="41">
        <v>0</v>
      </c>
      <c r="E2750" s="41">
        <v>0</v>
      </c>
      <c r="F2750" s="41">
        <v>0</v>
      </c>
      <c r="G2750" s="41">
        <v>0</v>
      </c>
      <c r="H2750" s="41">
        <v>0</v>
      </c>
      <c r="I2750" s="41">
        <v>0</v>
      </c>
      <c r="J2750" s="41">
        <v>0</v>
      </c>
      <c r="K2750" s="41">
        <v>0</v>
      </c>
      <c r="L2750" s="41">
        <v>0</v>
      </c>
      <c r="M2750" s="41">
        <v>0</v>
      </c>
      <c r="N2750" s="41">
        <v>0</v>
      </c>
      <c r="O2750" s="41">
        <v>0</v>
      </c>
      <c r="P2750" s="50">
        <f t="shared" si="194"/>
        <v>0</v>
      </c>
    </row>
    <row r="2751" spans="1:20" hidden="1" x14ac:dyDescent="0.25">
      <c r="A2751" s="306">
        <f>IF(B2751=1,A2745,"")</f>
        <v>2066</v>
      </c>
      <c r="B2751" s="43">
        <f t="shared" si="193"/>
        <v>1</v>
      </c>
      <c r="C2751" s="169" t="str">
        <f>CAD!$D$12</f>
        <v>VENDA DE IMÓVEIS</v>
      </c>
      <c r="D2751" s="41">
        <v>0</v>
      </c>
      <c r="E2751" s="41">
        <v>0</v>
      </c>
      <c r="F2751" s="41">
        <v>0</v>
      </c>
      <c r="G2751" s="41">
        <v>0</v>
      </c>
      <c r="H2751" s="41">
        <v>0</v>
      </c>
      <c r="I2751" s="41">
        <v>0</v>
      </c>
      <c r="J2751" s="41">
        <v>0</v>
      </c>
      <c r="K2751" s="41">
        <v>0</v>
      </c>
      <c r="L2751" s="41">
        <v>0</v>
      </c>
      <c r="M2751" s="41">
        <v>0</v>
      </c>
      <c r="N2751" s="41">
        <v>0</v>
      </c>
      <c r="O2751" s="41">
        <v>0</v>
      </c>
      <c r="P2751" s="50">
        <f t="shared" si="194"/>
        <v>0</v>
      </c>
    </row>
    <row r="2752" spans="1:20" hidden="1" x14ac:dyDescent="0.25">
      <c r="A2752" s="306">
        <f>IF(B2752=1,A2745,"")</f>
        <v>2066</v>
      </c>
      <c r="B2752" s="43">
        <f t="shared" si="193"/>
        <v>1</v>
      </c>
      <c r="C2752" s="169" t="str">
        <f>CAD!$D$13</f>
        <v>13º SALÁRIO</v>
      </c>
      <c r="D2752" s="41">
        <v>0</v>
      </c>
      <c r="E2752" s="41">
        <v>0</v>
      </c>
      <c r="F2752" s="41">
        <v>0</v>
      </c>
      <c r="G2752" s="41">
        <v>0</v>
      </c>
      <c r="H2752" s="41">
        <v>0</v>
      </c>
      <c r="I2752" s="41">
        <v>0</v>
      </c>
      <c r="J2752" s="41">
        <v>0</v>
      </c>
      <c r="K2752" s="41">
        <v>0</v>
      </c>
      <c r="L2752" s="41">
        <v>0</v>
      </c>
      <c r="M2752" s="41">
        <v>0</v>
      </c>
      <c r="N2752" s="41">
        <v>0</v>
      </c>
      <c r="O2752" s="41">
        <v>0</v>
      </c>
      <c r="P2752" s="50">
        <f t="shared" si="194"/>
        <v>0</v>
      </c>
    </row>
    <row r="2753" spans="1:16" hidden="1" x14ac:dyDescent="0.25">
      <c r="A2753" s="306">
        <f>IF(B2753=1,A2745,"")</f>
        <v>2066</v>
      </c>
      <c r="B2753" s="43">
        <f t="shared" si="193"/>
        <v>1</v>
      </c>
      <c r="C2753" s="169" t="str">
        <f>CAD!$D$14</f>
        <v>FÉRIAS</v>
      </c>
      <c r="D2753" s="41">
        <v>0</v>
      </c>
      <c r="E2753" s="41">
        <v>0</v>
      </c>
      <c r="F2753" s="41">
        <v>0</v>
      </c>
      <c r="G2753" s="41">
        <v>0</v>
      </c>
      <c r="H2753" s="41">
        <v>0</v>
      </c>
      <c r="I2753" s="41">
        <v>0</v>
      </c>
      <c r="J2753" s="41">
        <v>0</v>
      </c>
      <c r="K2753" s="41">
        <v>0</v>
      </c>
      <c r="L2753" s="41">
        <v>0</v>
      </c>
      <c r="M2753" s="41">
        <v>0</v>
      </c>
      <c r="N2753" s="41">
        <v>0</v>
      </c>
      <c r="O2753" s="41">
        <v>0</v>
      </c>
      <c r="P2753" s="50">
        <f t="shared" si="194"/>
        <v>0</v>
      </c>
    </row>
    <row r="2754" spans="1:16" hidden="1" x14ac:dyDescent="0.25">
      <c r="A2754" s="306">
        <f>IF(B2754=1,A2745,"")</f>
        <v>2066</v>
      </c>
      <c r="B2754" s="43">
        <f t="shared" si="193"/>
        <v>1</v>
      </c>
      <c r="C2754" s="169" t="str">
        <f>CAD!$D$15</f>
        <v>RENDIMENTOS</v>
      </c>
      <c r="D2754" s="41">
        <v>0</v>
      </c>
      <c r="E2754" s="41">
        <v>0</v>
      </c>
      <c r="F2754" s="41">
        <v>0</v>
      </c>
      <c r="G2754" s="41">
        <v>0</v>
      </c>
      <c r="H2754" s="41">
        <v>0</v>
      </c>
      <c r="I2754" s="41">
        <v>0</v>
      </c>
      <c r="J2754" s="41">
        <v>0</v>
      </c>
      <c r="K2754" s="41">
        <v>0</v>
      </c>
      <c r="L2754" s="41">
        <v>0</v>
      </c>
      <c r="M2754" s="41">
        <v>0</v>
      </c>
      <c r="N2754" s="41">
        <v>0</v>
      </c>
      <c r="O2754" s="41">
        <v>0</v>
      </c>
      <c r="P2754" s="50">
        <f t="shared" si="194"/>
        <v>0</v>
      </c>
    </row>
    <row r="2755" spans="1:16" hidden="1" x14ac:dyDescent="0.25">
      <c r="A2755" s="306" t="str">
        <f>IF(B2755=1,A2745,"")</f>
        <v/>
      </c>
      <c r="B2755" s="43" t="str">
        <f t="shared" si="193"/>
        <v/>
      </c>
      <c r="C2755" s="169">
        <f>CAD!$D$16</f>
        <v>0</v>
      </c>
      <c r="D2755" s="41">
        <v>0</v>
      </c>
      <c r="E2755" s="41">
        <v>0</v>
      </c>
      <c r="F2755" s="41">
        <v>0</v>
      </c>
      <c r="G2755" s="41">
        <v>0</v>
      </c>
      <c r="H2755" s="41">
        <v>0</v>
      </c>
      <c r="I2755" s="41">
        <v>0</v>
      </c>
      <c r="J2755" s="41">
        <v>0</v>
      </c>
      <c r="K2755" s="41">
        <v>0</v>
      </c>
      <c r="L2755" s="41">
        <v>0</v>
      </c>
      <c r="M2755" s="41">
        <v>0</v>
      </c>
      <c r="N2755" s="41">
        <v>0</v>
      </c>
      <c r="O2755" s="41">
        <v>0</v>
      </c>
      <c r="P2755" s="50">
        <f t="shared" si="194"/>
        <v>0</v>
      </c>
    </row>
    <row r="2756" spans="1:16" hidden="1" x14ac:dyDescent="0.25">
      <c r="A2756" s="306" t="str">
        <f>IF(B2756=1,A2745,"")</f>
        <v/>
      </c>
      <c r="B2756" s="43" t="str">
        <f t="shared" si="193"/>
        <v/>
      </c>
      <c r="C2756" s="169">
        <f>CAD!$D$17</f>
        <v>0</v>
      </c>
      <c r="D2756" s="41">
        <v>0</v>
      </c>
      <c r="E2756" s="41">
        <v>0</v>
      </c>
      <c r="F2756" s="41">
        <v>0</v>
      </c>
      <c r="G2756" s="41">
        <v>0</v>
      </c>
      <c r="H2756" s="41">
        <v>0</v>
      </c>
      <c r="I2756" s="41">
        <v>0</v>
      </c>
      <c r="J2756" s="41">
        <v>0</v>
      </c>
      <c r="K2756" s="41">
        <v>0</v>
      </c>
      <c r="L2756" s="41">
        <v>0</v>
      </c>
      <c r="M2756" s="41">
        <v>0</v>
      </c>
      <c r="N2756" s="41">
        <v>0</v>
      </c>
      <c r="O2756" s="41">
        <v>0</v>
      </c>
      <c r="P2756" s="50">
        <f t="shared" si="194"/>
        <v>0</v>
      </c>
    </row>
    <row r="2757" spans="1:16" hidden="1" x14ac:dyDescent="0.25">
      <c r="A2757" s="306" t="str">
        <f>IF(B2757=1,A2745,"")</f>
        <v/>
      </c>
      <c r="B2757" s="43" t="str">
        <f t="shared" si="193"/>
        <v/>
      </c>
      <c r="C2757" s="169">
        <f>CAD!$D$18</f>
        <v>0</v>
      </c>
      <c r="D2757" s="41">
        <v>0</v>
      </c>
      <c r="E2757" s="41">
        <v>0</v>
      </c>
      <c r="F2757" s="41">
        <v>0</v>
      </c>
      <c r="G2757" s="41">
        <v>0</v>
      </c>
      <c r="H2757" s="41">
        <v>0</v>
      </c>
      <c r="I2757" s="41">
        <v>0</v>
      </c>
      <c r="J2757" s="41">
        <v>0</v>
      </c>
      <c r="K2757" s="41">
        <v>0</v>
      </c>
      <c r="L2757" s="41">
        <v>0</v>
      </c>
      <c r="M2757" s="41">
        <v>0</v>
      </c>
      <c r="N2757" s="41">
        <v>0</v>
      </c>
      <c r="O2757" s="41">
        <v>0</v>
      </c>
      <c r="P2757" s="50">
        <f t="shared" si="194"/>
        <v>0</v>
      </c>
    </row>
    <row r="2758" spans="1:16" hidden="1" x14ac:dyDescent="0.25">
      <c r="A2758" s="306" t="str">
        <f>IF(B2758=1,A2745,"")</f>
        <v/>
      </c>
      <c r="B2758" s="43" t="str">
        <f t="shared" si="193"/>
        <v/>
      </c>
      <c r="C2758" s="169">
        <f>CAD!$D$19</f>
        <v>0</v>
      </c>
      <c r="D2758" s="41">
        <v>0</v>
      </c>
      <c r="E2758" s="41">
        <v>0</v>
      </c>
      <c r="F2758" s="41">
        <v>0</v>
      </c>
      <c r="G2758" s="41">
        <v>0</v>
      </c>
      <c r="H2758" s="41">
        <v>0</v>
      </c>
      <c r="I2758" s="41">
        <v>0</v>
      </c>
      <c r="J2758" s="41">
        <v>0</v>
      </c>
      <c r="K2758" s="41">
        <v>0</v>
      </c>
      <c r="L2758" s="41">
        <v>0</v>
      </c>
      <c r="M2758" s="41">
        <v>0</v>
      </c>
      <c r="N2758" s="41">
        <v>0</v>
      </c>
      <c r="O2758" s="41">
        <v>0</v>
      </c>
      <c r="P2758" s="50">
        <f t="shared" si="194"/>
        <v>0</v>
      </c>
    </row>
    <row r="2759" spans="1:16" hidden="1" x14ac:dyDescent="0.25">
      <c r="A2759" s="306" t="str">
        <f>IF(B2759=1,A2745,"")</f>
        <v/>
      </c>
      <c r="B2759" s="43" t="str">
        <f t="shared" si="193"/>
        <v/>
      </c>
      <c r="C2759" s="169">
        <f>CAD!$D$20</f>
        <v>0</v>
      </c>
      <c r="D2759" s="41">
        <v>0</v>
      </c>
      <c r="E2759" s="41">
        <v>0</v>
      </c>
      <c r="F2759" s="41">
        <v>0</v>
      </c>
      <c r="G2759" s="41">
        <v>0</v>
      </c>
      <c r="H2759" s="41">
        <v>0</v>
      </c>
      <c r="I2759" s="41">
        <v>0</v>
      </c>
      <c r="J2759" s="41">
        <v>0</v>
      </c>
      <c r="K2759" s="41">
        <v>0</v>
      </c>
      <c r="L2759" s="41">
        <v>0</v>
      </c>
      <c r="M2759" s="41">
        <v>0</v>
      </c>
      <c r="N2759" s="41">
        <v>0</v>
      </c>
      <c r="O2759" s="41">
        <v>0</v>
      </c>
      <c r="P2759" s="50">
        <f t="shared" si="194"/>
        <v>0</v>
      </c>
    </row>
    <row r="2760" spans="1:16" hidden="1" x14ac:dyDescent="0.25">
      <c r="A2760" s="306" t="str">
        <f>IF(B2760=1,A2745,"")</f>
        <v/>
      </c>
      <c r="B2760" s="43" t="str">
        <f t="shared" si="193"/>
        <v/>
      </c>
      <c r="C2760" s="169">
        <f>CAD!$D$21</f>
        <v>0</v>
      </c>
      <c r="D2760" s="41">
        <v>0</v>
      </c>
      <c r="E2760" s="41">
        <v>0</v>
      </c>
      <c r="F2760" s="41">
        <v>0</v>
      </c>
      <c r="G2760" s="41">
        <v>0</v>
      </c>
      <c r="H2760" s="41">
        <v>0</v>
      </c>
      <c r="I2760" s="41">
        <v>0</v>
      </c>
      <c r="J2760" s="41">
        <v>0</v>
      </c>
      <c r="K2760" s="41">
        <v>0</v>
      </c>
      <c r="L2760" s="41">
        <v>0</v>
      </c>
      <c r="M2760" s="41">
        <v>0</v>
      </c>
      <c r="N2760" s="41">
        <v>0</v>
      </c>
      <c r="O2760" s="41">
        <v>0</v>
      </c>
      <c r="P2760" s="50">
        <f t="shared" si="194"/>
        <v>0</v>
      </c>
    </row>
    <row r="2761" spans="1:16" hidden="1" x14ac:dyDescent="0.25">
      <c r="A2761" s="306" t="str">
        <f>IF(B2761=1,A2745,"")</f>
        <v/>
      </c>
      <c r="B2761" s="43" t="str">
        <f t="shared" si="193"/>
        <v/>
      </c>
      <c r="C2761" s="169">
        <f>CAD!$D$22</f>
        <v>0</v>
      </c>
      <c r="D2761" s="41">
        <v>0</v>
      </c>
      <c r="E2761" s="41">
        <v>0</v>
      </c>
      <c r="F2761" s="41">
        <v>0</v>
      </c>
      <c r="G2761" s="41">
        <v>0</v>
      </c>
      <c r="H2761" s="41">
        <v>0</v>
      </c>
      <c r="I2761" s="41">
        <v>0</v>
      </c>
      <c r="J2761" s="41">
        <v>0</v>
      </c>
      <c r="K2761" s="41">
        <v>0</v>
      </c>
      <c r="L2761" s="41">
        <v>0</v>
      </c>
      <c r="M2761" s="41">
        <v>0</v>
      </c>
      <c r="N2761" s="41">
        <v>0</v>
      </c>
      <c r="O2761" s="41">
        <v>0</v>
      </c>
      <c r="P2761" s="50">
        <f t="shared" si="194"/>
        <v>0</v>
      </c>
    </row>
    <row r="2762" spans="1:16" hidden="1" x14ac:dyDescent="0.25">
      <c r="A2762" s="306" t="str">
        <f>IF(B2762=1,A2745,"")</f>
        <v/>
      </c>
      <c r="B2762" s="43" t="str">
        <f t="shared" si="193"/>
        <v/>
      </c>
      <c r="C2762" s="169">
        <f>CAD!$D$23</f>
        <v>0</v>
      </c>
      <c r="D2762" s="41">
        <v>0</v>
      </c>
      <c r="E2762" s="41">
        <v>0</v>
      </c>
      <c r="F2762" s="41">
        <v>0</v>
      </c>
      <c r="G2762" s="41">
        <v>0</v>
      </c>
      <c r="H2762" s="41">
        <v>0</v>
      </c>
      <c r="I2762" s="41">
        <v>0</v>
      </c>
      <c r="J2762" s="41">
        <v>0</v>
      </c>
      <c r="K2762" s="41">
        <v>0</v>
      </c>
      <c r="L2762" s="41">
        <v>0</v>
      </c>
      <c r="M2762" s="41">
        <v>0</v>
      </c>
      <c r="N2762" s="41">
        <v>0</v>
      </c>
      <c r="O2762" s="41">
        <v>0</v>
      </c>
      <c r="P2762" s="50">
        <f t="shared" si="194"/>
        <v>0</v>
      </c>
    </row>
    <row r="2763" spans="1:16" hidden="1" x14ac:dyDescent="0.25">
      <c r="A2763" s="306" t="str">
        <f>IF(B2763=1,A2745,"")</f>
        <v/>
      </c>
      <c r="B2763" s="43" t="str">
        <f t="shared" si="193"/>
        <v/>
      </c>
      <c r="C2763" s="169">
        <f>CAD!$D$24</f>
        <v>0</v>
      </c>
      <c r="D2763" s="41">
        <v>0</v>
      </c>
      <c r="E2763" s="41">
        <v>0</v>
      </c>
      <c r="F2763" s="41">
        <v>0</v>
      </c>
      <c r="G2763" s="41">
        <v>0</v>
      </c>
      <c r="H2763" s="41">
        <v>0</v>
      </c>
      <c r="I2763" s="41">
        <v>0</v>
      </c>
      <c r="J2763" s="41">
        <v>0</v>
      </c>
      <c r="K2763" s="41">
        <v>0</v>
      </c>
      <c r="L2763" s="41">
        <v>0</v>
      </c>
      <c r="M2763" s="41">
        <v>0</v>
      </c>
      <c r="N2763" s="41">
        <v>0</v>
      </c>
      <c r="O2763" s="41">
        <v>0</v>
      </c>
      <c r="P2763" s="50">
        <f t="shared" si="194"/>
        <v>0</v>
      </c>
    </row>
    <row r="2764" spans="1:16" hidden="1" x14ac:dyDescent="0.25">
      <c r="A2764" s="306" t="str">
        <f>IF(B2764=1,A2745,"")</f>
        <v/>
      </c>
      <c r="B2764" s="43" t="str">
        <f t="shared" si="193"/>
        <v/>
      </c>
      <c r="C2764" s="169">
        <f>CAD!$D$25</f>
        <v>0</v>
      </c>
      <c r="D2764" s="41">
        <v>0</v>
      </c>
      <c r="E2764" s="41">
        <v>0</v>
      </c>
      <c r="F2764" s="41">
        <v>0</v>
      </c>
      <c r="G2764" s="41">
        <v>0</v>
      </c>
      <c r="H2764" s="41">
        <v>0</v>
      </c>
      <c r="I2764" s="41">
        <v>0</v>
      </c>
      <c r="J2764" s="41">
        <v>0</v>
      </c>
      <c r="K2764" s="41">
        <v>0</v>
      </c>
      <c r="L2764" s="41">
        <v>0</v>
      </c>
      <c r="M2764" s="41">
        <v>0</v>
      </c>
      <c r="N2764" s="41">
        <v>0</v>
      </c>
      <c r="O2764" s="41">
        <v>0</v>
      </c>
      <c r="P2764" s="50">
        <f t="shared" si="194"/>
        <v>0</v>
      </c>
    </row>
    <row r="2765" spans="1:16" hidden="1" x14ac:dyDescent="0.25">
      <c r="A2765" s="306" t="str">
        <f>IF(B2765=1,A2745,"")</f>
        <v/>
      </c>
      <c r="B2765" s="43" t="str">
        <f t="shared" si="193"/>
        <v/>
      </c>
      <c r="C2765" s="169">
        <f>CAD!$D$26</f>
        <v>0</v>
      </c>
      <c r="D2765" s="41">
        <v>0</v>
      </c>
      <c r="E2765" s="41">
        <v>0</v>
      </c>
      <c r="F2765" s="41">
        <v>0</v>
      </c>
      <c r="G2765" s="41">
        <v>0</v>
      </c>
      <c r="H2765" s="41">
        <v>0</v>
      </c>
      <c r="I2765" s="41">
        <v>0</v>
      </c>
      <c r="J2765" s="41">
        <v>0</v>
      </c>
      <c r="K2765" s="41">
        <v>0</v>
      </c>
      <c r="L2765" s="41">
        <v>0</v>
      </c>
      <c r="M2765" s="41">
        <v>0</v>
      </c>
      <c r="N2765" s="41">
        <v>0</v>
      </c>
      <c r="O2765" s="41">
        <v>0</v>
      </c>
      <c r="P2765" s="50">
        <f t="shared" si="194"/>
        <v>0</v>
      </c>
    </row>
    <row r="2766" spans="1:16" hidden="1" x14ac:dyDescent="0.25">
      <c r="A2766" s="306" t="str">
        <f>IF(B2766=1,A2745,"")</f>
        <v/>
      </c>
      <c r="B2766" s="43" t="str">
        <f t="shared" si="193"/>
        <v/>
      </c>
      <c r="C2766" s="169">
        <f>CAD!$D$27</f>
        <v>0</v>
      </c>
      <c r="D2766" s="41">
        <v>0</v>
      </c>
      <c r="E2766" s="41">
        <v>0</v>
      </c>
      <c r="F2766" s="41">
        <v>0</v>
      </c>
      <c r="G2766" s="41">
        <v>0</v>
      </c>
      <c r="H2766" s="41">
        <v>0</v>
      </c>
      <c r="I2766" s="41">
        <v>0</v>
      </c>
      <c r="J2766" s="41">
        <v>0</v>
      </c>
      <c r="K2766" s="41">
        <v>0</v>
      </c>
      <c r="L2766" s="41">
        <v>0</v>
      </c>
      <c r="M2766" s="41">
        <v>0</v>
      </c>
      <c r="N2766" s="41">
        <v>0</v>
      </c>
      <c r="O2766" s="41">
        <v>0</v>
      </c>
      <c r="P2766" s="50">
        <f t="shared" si="194"/>
        <v>0</v>
      </c>
    </row>
    <row r="2767" spans="1:16" hidden="1" x14ac:dyDescent="0.25">
      <c r="A2767" s="306" t="str">
        <f>IF(B2767=1,A2745,"")</f>
        <v/>
      </c>
      <c r="B2767" s="43" t="str">
        <f t="shared" si="193"/>
        <v/>
      </c>
      <c r="C2767" s="169">
        <f>CAD!$D$28</f>
        <v>0</v>
      </c>
      <c r="D2767" s="41">
        <v>0</v>
      </c>
      <c r="E2767" s="41">
        <v>0</v>
      </c>
      <c r="F2767" s="41">
        <v>0</v>
      </c>
      <c r="G2767" s="41">
        <v>0</v>
      </c>
      <c r="H2767" s="41">
        <v>0</v>
      </c>
      <c r="I2767" s="41">
        <v>0</v>
      </c>
      <c r="J2767" s="41">
        <v>0</v>
      </c>
      <c r="K2767" s="41">
        <v>0</v>
      </c>
      <c r="L2767" s="41">
        <v>0</v>
      </c>
      <c r="M2767" s="41">
        <v>0</v>
      </c>
      <c r="N2767" s="41">
        <v>0</v>
      </c>
      <c r="O2767" s="41">
        <v>0</v>
      </c>
      <c r="P2767" s="50">
        <f t="shared" si="194"/>
        <v>0</v>
      </c>
    </row>
    <row r="2768" spans="1:16" hidden="1" x14ac:dyDescent="0.25">
      <c r="A2768" s="306" t="str">
        <f>IF(B2768=1,A2745,"")</f>
        <v/>
      </c>
      <c r="B2768" s="43" t="str">
        <f t="shared" si="193"/>
        <v/>
      </c>
      <c r="C2768" s="169">
        <f>CAD!$D$29</f>
        <v>0</v>
      </c>
      <c r="D2768" s="41">
        <v>0</v>
      </c>
      <c r="E2768" s="41">
        <v>0</v>
      </c>
      <c r="F2768" s="41">
        <v>0</v>
      </c>
      <c r="G2768" s="41">
        <v>0</v>
      </c>
      <c r="H2768" s="41">
        <v>0</v>
      </c>
      <c r="I2768" s="41">
        <v>0</v>
      </c>
      <c r="J2768" s="41">
        <v>0</v>
      </c>
      <c r="K2768" s="41">
        <v>0</v>
      </c>
      <c r="L2768" s="41">
        <v>0</v>
      </c>
      <c r="M2768" s="41">
        <v>0</v>
      </c>
      <c r="N2768" s="41">
        <v>0</v>
      </c>
      <c r="O2768" s="41">
        <v>0</v>
      </c>
      <c r="P2768" s="50">
        <f t="shared" si="194"/>
        <v>0</v>
      </c>
    </row>
    <row r="2769" spans="1:16" hidden="1" x14ac:dyDescent="0.25">
      <c r="A2769" s="306" t="str">
        <f>IF(B2769=1,A2745,"")</f>
        <v/>
      </c>
      <c r="B2769" s="43" t="str">
        <f t="shared" si="193"/>
        <v/>
      </c>
      <c r="C2769" s="169">
        <f>CAD!$D$30</f>
        <v>0</v>
      </c>
      <c r="D2769" s="41">
        <v>0</v>
      </c>
      <c r="E2769" s="41">
        <v>0</v>
      </c>
      <c r="F2769" s="41">
        <v>0</v>
      </c>
      <c r="G2769" s="41">
        <v>0</v>
      </c>
      <c r="H2769" s="41">
        <v>0</v>
      </c>
      <c r="I2769" s="41">
        <v>0</v>
      </c>
      <c r="J2769" s="41">
        <v>0</v>
      </c>
      <c r="K2769" s="41">
        <v>0</v>
      </c>
      <c r="L2769" s="41">
        <v>0</v>
      </c>
      <c r="M2769" s="41">
        <v>0</v>
      </c>
      <c r="N2769" s="41">
        <v>0</v>
      </c>
      <c r="O2769" s="41">
        <v>0</v>
      </c>
      <c r="P2769" s="50">
        <f t="shared" si="194"/>
        <v>0</v>
      </c>
    </row>
    <row r="2770" spans="1:16" hidden="1" x14ac:dyDescent="0.25">
      <c r="A2770" s="306" t="str">
        <f>IF(B2770=1,A2745,"")</f>
        <v/>
      </c>
      <c r="B2770" s="43" t="str">
        <f t="shared" si="193"/>
        <v/>
      </c>
      <c r="C2770" s="169">
        <f>CAD!$D$31</f>
        <v>0</v>
      </c>
      <c r="D2770" s="41">
        <v>0</v>
      </c>
      <c r="E2770" s="41">
        <v>0</v>
      </c>
      <c r="F2770" s="41">
        <v>0</v>
      </c>
      <c r="G2770" s="41">
        <v>0</v>
      </c>
      <c r="H2770" s="41">
        <v>0</v>
      </c>
      <c r="I2770" s="41">
        <v>0</v>
      </c>
      <c r="J2770" s="41">
        <v>0</v>
      </c>
      <c r="K2770" s="41">
        <v>0</v>
      </c>
      <c r="L2770" s="41">
        <v>0</v>
      </c>
      <c r="M2770" s="41">
        <v>0</v>
      </c>
      <c r="N2770" s="41">
        <v>0</v>
      </c>
      <c r="O2770" s="41">
        <v>0</v>
      </c>
      <c r="P2770" s="50">
        <f t="shared" si="194"/>
        <v>0</v>
      </c>
    </row>
    <row r="2771" spans="1:16" hidden="1" x14ac:dyDescent="0.25">
      <c r="A2771" s="306" t="str">
        <f>IF(B2771=1,A2745,"")</f>
        <v/>
      </c>
      <c r="B2771" s="43" t="str">
        <f t="shared" si="193"/>
        <v/>
      </c>
      <c r="C2771" s="169">
        <f>CAD!$F$7</f>
        <v>0</v>
      </c>
      <c r="D2771" s="41">
        <v>0</v>
      </c>
      <c r="E2771" s="41">
        <v>0</v>
      </c>
      <c r="F2771" s="41">
        <v>0</v>
      </c>
      <c r="G2771" s="41">
        <v>0</v>
      </c>
      <c r="H2771" s="41">
        <v>0</v>
      </c>
      <c r="I2771" s="41">
        <v>0</v>
      </c>
      <c r="J2771" s="41">
        <v>0</v>
      </c>
      <c r="K2771" s="41">
        <v>0</v>
      </c>
      <c r="L2771" s="41">
        <v>0</v>
      </c>
      <c r="M2771" s="41">
        <v>0</v>
      </c>
      <c r="N2771" s="41">
        <v>0</v>
      </c>
      <c r="O2771" s="41">
        <v>0</v>
      </c>
      <c r="P2771" s="50">
        <f t="shared" si="194"/>
        <v>0</v>
      </c>
    </row>
    <row r="2772" spans="1:16" hidden="1" x14ac:dyDescent="0.25">
      <c r="A2772" s="306" t="str">
        <f>IF(B2772=1,A2745,"")</f>
        <v/>
      </c>
      <c r="B2772" s="43" t="str">
        <f t="shared" si="193"/>
        <v/>
      </c>
      <c r="C2772" s="169">
        <f>CAD!$F$8</f>
        <v>0</v>
      </c>
      <c r="D2772" s="41">
        <v>0</v>
      </c>
      <c r="E2772" s="41">
        <v>0</v>
      </c>
      <c r="F2772" s="41">
        <v>0</v>
      </c>
      <c r="G2772" s="41">
        <v>0</v>
      </c>
      <c r="H2772" s="41">
        <v>0</v>
      </c>
      <c r="I2772" s="41">
        <v>0</v>
      </c>
      <c r="J2772" s="41">
        <v>0</v>
      </c>
      <c r="K2772" s="41">
        <v>0</v>
      </c>
      <c r="L2772" s="41">
        <v>0</v>
      </c>
      <c r="M2772" s="41">
        <v>0</v>
      </c>
      <c r="N2772" s="41">
        <v>0</v>
      </c>
      <c r="O2772" s="41">
        <v>0</v>
      </c>
      <c r="P2772" s="50">
        <f t="shared" si="194"/>
        <v>0</v>
      </c>
    </row>
    <row r="2773" spans="1:16" hidden="1" x14ac:dyDescent="0.25">
      <c r="A2773" s="306" t="str">
        <f>IF(B2773=1,A2745,"")</f>
        <v/>
      </c>
      <c r="B2773" s="43" t="str">
        <f t="shared" si="193"/>
        <v/>
      </c>
      <c r="C2773" s="169">
        <f>CAD!$F$9</f>
        <v>0</v>
      </c>
      <c r="D2773" s="41">
        <v>0</v>
      </c>
      <c r="E2773" s="41">
        <v>0</v>
      </c>
      <c r="F2773" s="41">
        <v>0</v>
      </c>
      <c r="G2773" s="41">
        <v>0</v>
      </c>
      <c r="H2773" s="41">
        <v>0</v>
      </c>
      <c r="I2773" s="41">
        <v>0</v>
      </c>
      <c r="J2773" s="41">
        <v>0</v>
      </c>
      <c r="K2773" s="41">
        <v>0</v>
      </c>
      <c r="L2773" s="41">
        <v>0</v>
      </c>
      <c r="M2773" s="41">
        <v>0</v>
      </c>
      <c r="N2773" s="41">
        <v>0</v>
      </c>
      <c r="O2773" s="41">
        <v>0</v>
      </c>
      <c r="P2773" s="50">
        <f t="shared" si="194"/>
        <v>0</v>
      </c>
    </row>
    <row r="2774" spans="1:16" hidden="1" x14ac:dyDescent="0.25">
      <c r="A2774" s="306" t="str">
        <f>IF(B2774=1,A2745,"")</f>
        <v/>
      </c>
      <c r="B2774" s="43" t="str">
        <f t="shared" si="193"/>
        <v/>
      </c>
      <c r="C2774" s="169">
        <f>CAD!$F$10</f>
        <v>0</v>
      </c>
      <c r="D2774" s="41">
        <v>0</v>
      </c>
      <c r="E2774" s="41">
        <v>0</v>
      </c>
      <c r="F2774" s="41">
        <v>0</v>
      </c>
      <c r="G2774" s="41">
        <v>0</v>
      </c>
      <c r="H2774" s="41">
        <v>0</v>
      </c>
      <c r="I2774" s="41">
        <v>0</v>
      </c>
      <c r="J2774" s="41">
        <v>0</v>
      </c>
      <c r="K2774" s="41">
        <v>0</v>
      </c>
      <c r="L2774" s="41">
        <v>0</v>
      </c>
      <c r="M2774" s="41">
        <v>0</v>
      </c>
      <c r="N2774" s="41">
        <v>0</v>
      </c>
      <c r="O2774" s="41">
        <v>0</v>
      </c>
      <c r="P2774" s="50">
        <f t="shared" si="194"/>
        <v>0</v>
      </c>
    </row>
    <row r="2775" spans="1:16" hidden="1" x14ac:dyDescent="0.25">
      <c r="A2775" s="306" t="str">
        <f>IF(B2775=1,A2745,"")</f>
        <v/>
      </c>
      <c r="B2775" s="43" t="str">
        <f t="shared" si="193"/>
        <v/>
      </c>
      <c r="C2775" s="169">
        <f>CAD!$F$11</f>
        <v>0</v>
      </c>
      <c r="D2775" s="41">
        <v>0</v>
      </c>
      <c r="E2775" s="41">
        <v>0</v>
      </c>
      <c r="F2775" s="41">
        <v>0</v>
      </c>
      <c r="G2775" s="41">
        <v>0</v>
      </c>
      <c r="H2775" s="41">
        <v>0</v>
      </c>
      <c r="I2775" s="41">
        <v>0</v>
      </c>
      <c r="J2775" s="41">
        <v>0</v>
      </c>
      <c r="K2775" s="41">
        <v>0</v>
      </c>
      <c r="L2775" s="41">
        <v>0</v>
      </c>
      <c r="M2775" s="41">
        <v>0</v>
      </c>
      <c r="N2775" s="41">
        <v>0</v>
      </c>
      <c r="O2775" s="41">
        <v>0</v>
      </c>
      <c r="P2775" s="50">
        <f t="shared" si="194"/>
        <v>0</v>
      </c>
    </row>
    <row r="2776" spans="1:16" hidden="1" x14ac:dyDescent="0.25">
      <c r="A2776" s="306" t="str">
        <f>IF(B2776=1,A2745,"")</f>
        <v/>
      </c>
      <c r="B2776" s="43" t="str">
        <f t="shared" si="193"/>
        <v/>
      </c>
      <c r="C2776" s="169">
        <f>CAD!$F$12</f>
        <v>0</v>
      </c>
      <c r="D2776" s="41">
        <v>0</v>
      </c>
      <c r="E2776" s="41">
        <v>0</v>
      </c>
      <c r="F2776" s="41">
        <v>0</v>
      </c>
      <c r="G2776" s="41">
        <v>0</v>
      </c>
      <c r="H2776" s="41">
        <v>0</v>
      </c>
      <c r="I2776" s="41">
        <v>0</v>
      </c>
      <c r="J2776" s="41">
        <v>0</v>
      </c>
      <c r="K2776" s="41">
        <v>0</v>
      </c>
      <c r="L2776" s="41">
        <v>0</v>
      </c>
      <c r="M2776" s="41">
        <v>0</v>
      </c>
      <c r="N2776" s="41">
        <v>0</v>
      </c>
      <c r="O2776" s="41">
        <v>0</v>
      </c>
      <c r="P2776" s="50">
        <f t="shared" si="194"/>
        <v>0</v>
      </c>
    </row>
    <row r="2777" spans="1:16" hidden="1" x14ac:dyDescent="0.25">
      <c r="A2777" s="306" t="str">
        <f>IF(B2777=1,A2745,"")</f>
        <v/>
      </c>
      <c r="B2777" s="43" t="str">
        <f t="shared" si="193"/>
        <v/>
      </c>
      <c r="C2777" s="169">
        <f>CAD!$F$13</f>
        <v>0</v>
      </c>
      <c r="D2777" s="41">
        <v>0</v>
      </c>
      <c r="E2777" s="41">
        <v>0</v>
      </c>
      <c r="F2777" s="41">
        <v>0</v>
      </c>
      <c r="G2777" s="41">
        <v>0</v>
      </c>
      <c r="H2777" s="41">
        <v>0</v>
      </c>
      <c r="I2777" s="41">
        <v>0</v>
      </c>
      <c r="J2777" s="41">
        <v>0</v>
      </c>
      <c r="K2777" s="41">
        <v>0</v>
      </c>
      <c r="L2777" s="41">
        <v>0</v>
      </c>
      <c r="M2777" s="41">
        <v>0</v>
      </c>
      <c r="N2777" s="41">
        <v>0</v>
      </c>
      <c r="O2777" s="41">
        <v>0</v>
      </c>
      <c r="P2777" s="50">
        <f t="shared" si="194"/>
        <v>0</v>
      </c>
    </row>
    <row r="2778" spans="1:16" hidden="1" x14ac:dyDescent="0.25">
      <c r="A2778" s="306" t="str">
        <f>IF(B2778=1,A2745,"")</f>
        <v/>
      </c>
      <c r="B2778" s="43" t="str">
        <f t="shared" si="193"/>
        <v/>
      </c>
      <c r="C2778" s="169">
        <f>CAD!$F$14</f>
        <v>0</v>
      </c>
      <c r="D2778" s="41">
        <v>0</v>
      </c>
      <c r="E2778" s="41">
        <v>0</v>
      </c>
      <c r="F2778" s="41">
        <v>0</v>
      </c>
      <c r="G2778" s="41">
        <v>0</v>
      </c>
      <c r="H2778" s="41">
        <v>0</v>
      </c>
      <c r="I2778" s="41">
        <v>0</v>
      </c>
      <c r="J2778" s="41">
        <v>0</v>
      </c>
      <c r="K2778" s="41">
        <v>0</v>
      </c>
      <c r="L2778" s="41">
        <v>0</v>
      </c>
      <c r="M2778" s="41">
        <v>0</v>
      </c>
      <c r="N2778" s="41">
        <v>0</v>
      </c>
      <c r="O2778" s="41">
        <v>0</v>
      </c>
      <c r="P2778" s="50">
        <f t="shared" si="194"/>
        <v>0</v>
      </c>
    </row>
    <row r="2779" spans="1:16" hidden="1" x14ac:dyDescent="0.25">
      <c r="A2779" s="306" t="str">
        <f>IF(B2779=1,A2745,"")</f>
        <v/>
      </c>
      <c r="B2779" s="43" t="str">
        <f t="shared" si="193"/>
        <v/>
      </c>
      <c r="C2779" s="169">
        <f>CAD!$F$15</f>
        <v>0</v>
      </c>
      <c r="D2779" s="41">
        <v>0</v>
      </c>
      <c r="E2779" s="41">
        <v>0</v>
      </c>
      <c r="F2779" s="41">
        <v>0</v>
      </c>
      <c r="G2779" s="41">
        <v>0</v>
      </c>
      <c r="H2779" s="41">
        <v>0</v>
      </c>
      <c r="I2779" s="41">
        <v>0</v>
      </c>
      <c r="J2779" s="41">
        <v>0</v>
      </c>
      <c r="K2779" s="41">
        <v>0</v>
      </c>
      <c r="L2779" s="41">
        <v>0</v>
      </c>
      <c r="M2779" s="41">
        <v>0</v>
      </c>
      <c r="N2779" s="41">
        <v>0</v>
      </c>
      <c r="O2779" s="41">
        <v>0</v>
      </c>
      <c r="P2779" s="50">
        <f t="shared" si="194"/>
        <v>0</v>
      </c>
    </row>
    <row r="2780" spans="1:16" hidden="1" x14ac:dyDescent="0.25">
      <c r="A2780" s="306" t="str">
        <f>IF(B2780=1,A2745,"")</f>
        <v/>
      </c>
      <c r="B2780" s="43" t="str">
        <f t="shared" si="193"/>
        <v/>
      </c>
      <c r="C2780" s="169">
        <f>CAD!$F$16</f>
        <v>0</v>
      </c>
      <c r="D2780" s="41">
        <v>0</v>
      </c>
      <c r="E2780" s="41">
        <v>0</v>
      </c>
      <c r="F2780" s="41">
        <v>0</v>
      </c>
      <c r="G2780" s="41">
        <v>0</v>
      </c>
      <c r="H2780" s="41">
        <v>0</v>
      </c>
      <c r="I2780" s="41">
        <v>0</v>
      </c>
      <c r="J2780" s="41">
        <v>0</v>
      </c>
      <c r="K2780" s="41">
        <v>0</v>
      </c>
      <c r="L2780" s="41">
        <v>0</v>
      </c>
      <c r="M2780" s="41">
        <v>0</v>
      </c>
      <c r="N2780" s="41">
        <v>0</v>
      </c>
      <c r="O2780" s="41">
        <v>0</v>
      </c>
      <c r="P2780" s="50">
        <f t="shared" si="194"/>
        <v>0</v>
      </c>
    </row>
    <row r="2781" spans="1:16" hidden="1" x14ac:dyDescent="0.25">
      <c r="A2781" s="306" t="str">
        <f>IF(B2781=1,A2745,"")</f>
        <v/>
      </c>
      <c r="B2781" s="43" t="str">
        <f t="shared" si="193"/>
        <v/>
      </c>
      <c r="C2781" s="169">
        <f>CAD!$F$17</f>
        <v>0</v>
      </c>
      <c r="D2781" s="41">
        <v>0</v>
      </c>
      <c r="E2781" s="41">
        <v>0</v>
      </c>
      <c r="F2781" s="41">
        <v>0</v>
      </c>
      <c r="G2781" s="41">
        <v>0</v>
      </c>
      <c r="H2781" s="41">
        <v>0</v>
      </c>
      <c r="I2781" s="41">
        <v>0</v>
      </c>
      <c r="J2781" s="41">
        <v>0</v>
      </c>
      <c r="K2781" s="41">
        <v>0</v>
      </c>
      <c r="L2781" s="41">
        <v>0</v>
      </c>
      <c r="M2781" s="41">
        <v>0</v>
      </c>
      <c r="N2781" s="41">
        <v>0</v>
      </c>
      <c r="O2781" s="41">
        <v>0</v>
      </c>
      <c r="P2781" s="50">
        <f t="shared" si="194"/>
        <v>0</v>
      </c>
    </row>
    <row r="2782" spans="1:16" hidden="1" x14ac:dyDescent="0.25">
      <c r="A2782" s="306" t="str">
        <f>IF(B2782=1,A2745,"")</f>
        <v/>
      </c>
      <c r="B2782" s="43" t="str">
        <f t="shared" si="193"/>
        <v/>
      </c>
      <c r="C2782" s="169">
        <f>CAD!$F$18</f>
        <v>0</v>
      </c>
      <c r="D2782" s="41">
        <v>0</v>
      </c>
      <c r="E2782" s="41">
        <v>0</v>
      </c>
      <c r="F2782" s="41">
        <v>0</v>
      </c>
      <c r="G2782" s="41">
        <v>0</v>
      </c>
      <c r="H2782" s="41">
        <v>0</v>
      </c>
      <c r="I2782" s="41">
        <v>0</v>
      </c>
      <c r="J2782" s="41">
        <v>0</v>
      </c>
      <c r="K2782" s="41">
        <v>0</v>
      </c>
      <c r="L2782" s="41">
        <v>0</v>
      </c>
      <c r="M2782" s="41">
        <v>0</v>
      </c>
      <c r="N2782" s="41">
        <v>0</v>
      </c>
      <c r="O2782" s="41">
        <v>0</v>
      </c>
      <c r="P2782" s="50">
        <f t="shared" si="194"/>
        <v>0</v>
      </c>
    </row>
    <row r="2783" spans="1:16" hidden="1" x14ac:dyDescent="0.25">
      <c r="A2783" s="306" t="str">
        <f>IF(B2783=1,A2745,"")</f>
        <v/>
      </c>
      <c r="B2783" s="43" t="str">
        <f t="shared" si="193"/>
        <v/>
      </c>
      <c r="C2783" s="169">
        <f>CAD!$F$19</f>
        <v>0</v>
      </c>
      <c r="D2783" s="41">
        <v>0</v>
      </c>
      <c r="E2783" s="41">
        <v>0</v>
      </c>
      <c r="F2783" s="41">
        <v>0</v>
      </c>
      <c r="G2783" s="41">
        <v>0</v>
      </c>
      <c r="H2783" s="41">
        <v>0</v>
      </c>
      <c r="I2783" s="41">
        <v>0</v>
      </c>
      <c r="J2783" s="41">
        <v>0</v>
      </c>
      <c r="K2783" s="41">
        <v>0</v>
      </c>
      <c r="L2783" s="41">
        <v>0</v>
      </c>
      <c r="M2783" s="41">
        <v>0</v>
      </c>
      <c r="N2783" s="41">
        <v>0</v>
      </c>
      <c r="O2783" s="41">
        <v>0</v>
      </c>
      <c r="P2783" s="50">
        <f t="shared" si="194"/>
        <v>0</v>
      </c>
    </row>
    <row r="2784" spans="1:16" hidden="1" x14ac:dyDescent="0.25">
      <c r="A2784" s="306" t="str">
        <f>IF(B2784=1,A2745,"")</f>
        <v/>
      </c>
      <c r="B2784" s="43" t="str">
        <f t="shared" si="193"/>
        <v/>
      </c>
      <c r="C2784" s="169">
        <f>CAD!$F$20</f>
        <v>0</v>
      </c>
      <c r="D2784" s="41">
        <v>0</v>
      </c>
      <c r="E2784" s="41">
        <v>0</v>
      </c>
      <c r="F2784" s="41">
        <v>0</v>
      </c>
      <c r="G2784" s="41">
        <v>0</v>
      </c>
      <c r="H2784" s="41">
        <v>0</v>
      </c>
      <c r="I2784" s="41">
        <v>0</v>
      </c>
      <c r="J2784" s="41">
        <v>0</v>
      </c>
      <c r="K2784" s="41">
        <v>0</v>
      </c>
      <c r="L2784" s="41">
        <v>0</v>
      </c>
      <c r="M2784" s="41">
        <v>0</v>
      </c>
      <c r="N2784" s="41">
        <v>0</v>
      </c>
      <c r="O2784" s="41">
        <v>0</v>
      </c>
      <c r="P2784" s="50">
        <f t="shared" si="194"/>
        <v>0</v>
      </c>
    </row>
    <row r="2785" spans="1:20" hidden="1" x14ac:dyDescent="0.25">
      <c r="A2785" s="306" t="str">
        <f>IF(B2785=1,A2745,"")</f>
        <v/>
      </c>
      <c r="B2785" s="43" t="str">
        <f t="shared" si="193"/>
        <v/>
      </c>
      <c r="C2785" s="169">
        <f>CAD!$F$21</f>
        <v>0</v>
      </c>
      <c r="D2785" s="41">
        <v>0</v>
      </c>
      <c r="E2785" s="41">
        <v>0</v>
      </c>
      <c r="F2785" s="41">
        <v>0</v>
      </c>
      <c r="G2785" s="41">
        <v>0</v>
      </c>
      <c r="H2785" s="41">
        <v>0</v>
      </c>
      <c r="I2785" s="41">
        <v>0</v>
      </c>
      <c r="J2785" s="41">
        <v>0</v>
      </c>
      <c r="K2785" s="41">
        <v>0</v>
      </c>
      <c r="L2785" s="41">
        <v>0</v>
      </c>
      <c r="M2785" s="41">
        <v>0</v>
      </c>
      <c r="N2785" s="41">
        <v>0</v>
      </c>
      <c r="O2785" s="41">
        <v>0</v>
      </c>
      <c r="P2785" s="50">
        <f t="shared" si="194"/>
        <v>0</v>
      </c>
    </row>
    <row r="2786" spans="1:20" hidden="1" x14ac:dyDescent="0.25">
      <c r="A2786" s="306" t="str">
        <f>IF(B2786=1,A2745,"")</f>
        <v/>
      </c>
      <c r="B2786" s="43" t="str">
        <f t="shared" si="193"/>
        <v/>
      </c>
      <c r="C2786" s="169">
        <f>CAD!$F$22</f>
        <v>0</v>
      </c>
      <c r="D2786" s="41">
        <v>0</v>
      </c>
      <c r="E2786" s="41">
        <v>0</v>
      </c>
      <c r="F2786" s="41">
        <v>0</v>
      </c>
      <c r="G2786" s="41">
        <v>0</v>
      </c>
      <c r="H2786" s="41">
        <v>0</v>
      </c>
      <c r="I2786" s="41">
        <v>0</v>
      </c>
      <c r="J2786" s="41">
        <v>0</v>
      </c>
      <c r="K2786" s="41">
        <v>0</v>
      </c>
      <c r="L2786" s="41">
        <v>0</v>
      </c>
      <c r="M2786" s="41">
        <v>0</v>
      </c>
      <c r="N2786" s="41">
        <v>0</v>
      </c>
      <c r="O2786" s="41">
        <v>0</v>
      </c>
      <c r="P2786" s="50">
        <f t="shared" si="194"/>
        <v>0</v>
      </c>
    </row>
    <row r="2787" spans="1:20" hidden="1" x14ac:dyDescent="0.25">
      <c r="A2787" s="306" t="str">
        <f>IF(B2787=1,A2745,"")</f>
        <v/>
      </c>
      <c r="B2787" s="43" t="str">
        <f t="shared" si="193"/>
        <v/>
      </c>
      <c r="C2787" s="169">
        <f>CAD!$F$23</f>
        <v>0</v>
      </c>
      <c r="D2787" s="41">
        <v>0</v>
      </c>
      <c r="E2787" s="41">
        <v>0</v>
      </c>
      <c r="F2787" s="41">
        <v>0</v>
      </c>
      <c r="G2787" s="41">
        <v>0</v>
      </c>
      <c r="H2787" s="41">
        <v>0</v>
      </c>
      <c r="I2787" s="41">
        <v>0</v>
      </c>
      <c r="J2787" s="41">
        <v>0</v>
      </c>
      <c r="K2787" s="41">
        <v>0</v>
      </c>
      <c r="L2787" s="41">
        <v>0</v>
      </c>
      <c r="M2787" s="41">
        <v>0</v>
      </c>
      <c r="N2787" s="41">
        <v>0</v>
      </c>
      <c r="O2787" s="41">
        <v>0</v>
      </c>
      <c r="P2787" s="50">
        <f t="shared" si="194"/>
        <v>0</v>
      </c>
    </row>
    <row r="2788" spans="1:20" hidden="1" x14ac:dyDescent="0.25">
      <c r="A2788" s="306" t="str">
        <f>IF(B2788=1,A2745,"")</f>
        <v/>
      </c>
      <c r="B2788" s="43" t="str">
        <f t="shared" si="193"/>
        <v/>
      </c>
      <c r="C2788" s="169">
        <f>CAD!$F$24</f>
        <v>0</v>
      </c>
      <c r="D2788" s="41">
        <v>0</v>
      </c>
      <c r="E2788" s="41">
        <v>0</v>
      </c>
      <c r="F2788" s="41">
        <v>0</v>
      </c>
      <c r="G2788" s="41">
        <v>0</v>
      </c>
      <c r="H2788" s="41">
        <v>0</v>
      </c>
      <c r="I2788" s="41">
        <v>0</v>
      </c>
      <c r="J2788" s="41">
        <v>0</v>
      </c>
      <c r="K2788" s="41">
        <v>0</v>
      </c>
      <c r="L2788" s="41">
        <v>0</v>
      </c>
      <c r="M2788" s="41">
        <v>0</v>
      </c>
      <c r="N2788" s="41">
        <v>0</v>
      </c>
      <c r="O2788" s="41">
        <v>0</v>
      </c>
      <c r="P2788" s="50">
        <f t="shared" si="194"/>
        <v>0</v>
      </c>
    </row>
    <row r="2789" spans="1:20" hidden="1" x14ac:dyDescent="0.25">
      <c r="A2789" s="306" t="str">
        <f>IF(B2789=1,A2745,"")</f>
        <v/>
      </c>
      <c r="B2789" s="43" t="str">
        <f t="shared" si="193"/>
        <v/>
      </c>
      <c r="C2789" s="169">
        <f>CAD!$F$25</f>
        <v>0</v>
      </c>
      <c r="D2789" s="41">
        <v>0</v>
      </c>
      <c r="E2789" s="41">
        <v>0</v>
      </c>
      <c r="F2789" s="41">
        <v>0</v>
      </c>
      <c r="G2789" s="41">
        <v>0</v>
      </c>
      <c r="H2789" s="41">
        <v>0</v>
      </c>
      <c r="I2789" s="41">
        <v>0</v>
      </c>
      <c r="J2789" s="41">
        <v>0</v>
      </c>
      <c r="K2789" s="41">
        <v>0</v>
      </c>
      <c r="L2789" s="41">
        <v>0</v>
      </c>
      <c r="M2789" s="41">
        <v>0</v>
      </c>
      <c r="N2789" s="41">
        <v>0</v>
      </c>
      <c r="O2789" s="41">
        <v>0</v>
      </c>
      <c r="P2789" s="50">
        <f t="shared" si="194"/>
        <v>0</v>
      </c>
    </row>
    <row r="2790" spans="1:20" hidden="1" x14ac:dyDescent="0.25">
      <c r="A2790" s="306" t="str">
        <f>IF(B2790=1,A2745,"")</f>
        <v/>
      </c>
      <c r="B2790" s="43" t="str">
        <f t="shared" si="193"/>
        <v/>
      </c>
      <c r="C2790" s="169">
        <f>CAD!$F$26</f>
        <v>0</v>
      </c>
      <c r="D2790" s="41">
        <v>0</v>
      </c>
      <c r="E2790" s="41">
        <v>0</v>
      </c>
      <c r="F2790" s="41">
        <v>0</v>
      </c>
      <c r="G2790" s="41">
        <v>0</v>
      </c>
      <c r="H2790" s="41">
        <v>0</v>
      </c>
      <c r="I2790" s="41">
        <v>0</v>
      </c>
      <c r="J2790" s="41">
        <v>0</v>
      </c>
      <c r="K2790" s="41">
        <v>0</v>
      </c>
      <c r="L2790" s="41">
        <v>0</v>
      </c>
      <c r="M2790" s="41">
        <v>0</v>
      </c>
      <c r="N2790" s="41">
        <v>0</v>
      </c>
      <c r="O2790" s="41">
        <v>0</v>
      </c>
      <c r="P2790" s="50">
        <f t="shared" si="194"/>
        <v>0</v>
      </c>
    </row>
    <row r="2791" spans="1:20" hidden="1" x14ac:dyDescent="0.25">
      <c r="A2791" s="306" t="str">
        <f>IF(B2791=1,A2745,"")</f>
        <v/>
      </c>
      <c r="B2791" s="43" t="str">
        <f t="shared" si="193"/>
        <v/>
      </c>
      <c r="C2791" s="169">
        <f>CAD!$F$27</f>
        <v>0</v>
      </c>
      <c r="D2791" s="41">
        <v>0</v>
      </c>
      <c r="E2791" s="41">
        <v>0</v>
      </c>
      <c r="F2791" s="41">
        <v>0</v>
      </c>
      <c r="G2791" s="41">
        <v>0</v>
      </c>
      <c r="H2791" s="41">
        <v>0</v>
      </c>
      <c r="I2791" s="41">
        <v>0</v>
      </c>
      <c r="J2791" s="41">
        <v>0</v>
      </c>
      <c r="K2791" s="41">
        <v>0</v>
      </c>
      <c r="L2791" s="41">
        <v>0</v>
      </c>
      <c r="M2791" s="41">
        <v>0</v>
      </c>
      <c r="N2791" s="41">
        <v>0</v>
      </c>
      <c r="O2791" s="41">
        <v>0</v>
      </c>
      <c r="P2791" s="50">
        <f t="shared" si="194"/>
        <v>0</v>
      </c>
    </row>
    <row r="2792" spans="1:20" hidden="1" x14ac:dyDescent="0.25">
      <c r="A2792" s="306" t="str">
        <f>IF(B2792=1,A2745,"")</f>
        <v/>
      </c>
      <c r="B2792" s="43" t="str">
        <f t="shared" si="193"/>
        <v/>
      </c>
      <c r="C2792" s="169">
        <f>CAD!$F$28</f>
        <v>0</v>
      </c>
      <c r="D2792" s="41">
        <v>0</v>
      </c>
      <c r="E2792" s="41">
        <v>0</v>
      </c>
      <c r="F2792" s="41">
        <v>0</v>
      </c>
      <c r="G2792" s="41">
        <v>0</v>
      </c>
      <c r="H2792" s="41">
        <v>0</v>
      </c>
      <c r="I2792" s="41">
        <v>0</v>
      </c>
      <c r="J2792" s="41">
        <v>0</v>
      </c>
      <c r="K2792" s="41">
        <v>0</v>
      </c>
      <c r="L2792" s="41">
        <v>0</v>
      </c>
      <c r="M2792" s="41">
        <v>0</v>
      </c>
      <c r="N2792" s="41">
        <v>0</v>
      </c>
      <c r="O2792" s="41">
        <v>0</v>
      </c>
      <c r="P2792" s="50">
        <f t="shared" si="194"/>
        <v>0</v>
      </c>
    </row>
    <row r="2793" spans="1:20" hidden="1" x14ac:dyDescent="0.25">
      <c r="A2793" s="306" t="str">
        <f>IF(B2793=1,A2745,"")</f>
        <v/>
      </c>
      <c r="B2793" s="43" t="str">
        <f t="shared" si="193"/>
        <v/>
      </c>
      <c r="C2793" s="169">
        <f>CAD!$F$29</f>
        <v>0</v>
      </c>
      <c r="D2793" s="41">
        <v>0</v>
      </c>
      <c r="E2793" s="41">
        <v>0</v>
      </c>
      <c r="F2793" s="41">
        <v>0</v>
      </c>
      <c r="G2793" s="41">
        <v>0</v>
      </c>
      <c r="H2793" s="41">
        <v>0</v>
      </c>
      <c r="I2793" s="41">
        <v>0</v>
      </c>
      <c r="J2793" s="41">
        <v>0</v>
      </c>
      <c r="K2793" s="41">
        <v>0</v>
      </c>
      <c r="L2793" s="41">
        <v>0</v>
      </c>
      <c r="M2793" s="41">
        <v>0</v>
      </c>
      <c r="N2793" s="41">
        <v>0</v>
      </c>
      <c r="O2793" s="41">
        <v>0</v>
      </c>
      <c r="P2793" s="50">
        <f t="shared" si="194"/>
        <v>0</v>
      </c>
    </row>
    <row r="2794" spans="1:20" hidden="1" x14ac:dyDescent="0.25">
      <c r="A2794" s="306" t="str">
        <f>IF(B2794=1,A2745,"")</f>
        <v/>
      </c>
      <c r="B2794" s="43" t="str">
        <f t="shared" si="193"/>
        <v/>
      </c>
      <c r="C2794" s="169">
        <f>CAD!$F$30</f>
        <v>0</v>
      </c>
      <c r="D2794" s="41">
        <v>0</v>
      </c>
      <c r="E2794" s="41">
        <v>0</v>
      </c>
      <c r="F2794" s="41">
        <v>0</v>
      </c>
      <c r="G2794" s="41">
        <v>0</v>
      </c>
      <c r="H2794" s="41">
        <v>0</v>
      </c>
      <c r="I2794" s="41">
        <v>0</v>
      </c>
      <c r="J2794" s="41">
        <v>0</v>
      </c>
      <c r="K2794" s="41">
        <v>0</v>
      </c>
      <c r="L2794" s="41">
        <v>0</v>
      </c>
      <c r="M2794" s="41">
        <v>0</v>
      </c>
      <c r="N2794" s="41">
        <v>0</v>
      </c>
      <c r="O2794" s="41">
        <v>0</v>
      </c>
      <c r="P2794" s="50">
        <f t="shared" si="194"/>
        <v>0</v>
      </c>
    </row>
    <row r="2795" spans="1:20" hidden="1" x14ac:dyDescent="0.25">
      <c r="A2795" s="306" t="str">
        <f>IF(B2795=1,A2745,"")</f>
        <v/>
      </c>
      <c r="B2795" s="43" t="str">
        <f t="shared" si="193"/>
        <v/>
      </c>
      <c r="C2795" s="169">
        <f>CAD!$F$31</f>
        <v>0</v>
      </c>
      <c r="D2795" s="41">
        <v>0</v>
      </c>
      <c r="E2795" s="41">
        <v>0</v>
      </c>
      <c r="F2795" s="41">
        <v>0</v>
      </c>
      <c r="G2795" s="41">
        <v>0</v>
      </c>
      <c r="H2795" s="41">
        <v>0</v>
      </c>
      <c r="I2795" s="41">
        <v>0</v>
      </c>
      <c r="J2795" s="41">
        <v>0</v>
      </c>
      <c r="K2795" s="41">
        <v>0</v>
      </c>
      <c r="L2795" s="41">
        <v>0</v>
      </c>
      <c r="M2795" s="41">
        <v>0</v>
      </c>
      <c r="N2795" s="41">
        <v>0</v>
      </c>
      <c r="O2795" s="41">
        <v>0</v>
      </c>
      <c r="P2795" s="50">
        <f t="shared" si="194"/>
        <v>0</v>
      </c>
      <c r="T2795" s="9"/>
    </row>
    <row r="2796" spans="1:20" hidden="1" x14ac:dyDescent="0.25">
      <c r="A2796" s="306">
        <f>A2745</f>
        <v>2066</v>
      </c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84"/>
    </row>
    <row r="2797" spans="1:20" ht="15.75" hidden="1" thickBot="1" x14ac:dyDescent="0.3">
      <c r="A2797" s="306">
        <f>A2745</f>
        <v>2066</v>
      </c>
      <c r="C2797" s="170" t="s">
        <v>208</v>
      </c>
      <c r="D2797" s="171">
        <f>PREV_D!D2699</f>
        <v>0</v>
      </c>
      <c r="E2797" s="171">
        <f>PREV_D!E2699</f>
        <v>0</v>
      </c>
      <c r="F2797" s="171">
        <f>PREV_D!F2699</f>
        <v>0</v>
      </c>
      <c r="G2797" s="171">
        <f>PREV_D!G2699</f>
        <v>0</v>
      </c>
      <c r="H2797" s="171">
        <f>PREV_D!H2699</f>
        <v>0</v>
      </c>
      <c r="I2797" s="171">
        <f>PREV_D!I2699</f>
        <v>0</v>
      </c>
      <c r="J2797" s="171">
        <f>PREV_D!J2699</f>
        <v>0</v>
      </c>
      <c r="K2797" s="171">
        <f>PREV_D!K2699</f>
        <v>0</v>
      </c>
      <c r="L2797" s="171">
        <f>PREV_D!L2699</f>
        <v>0</v>
      </c>
      <c r="M2797" s="171">
        <f>PREV_D!M2699</f>
        <v>0</v>
      </c>
      <c r="N2797" s="171">
        <f>PREV_D!N2699</f>
        <v>0</v>
      </c>
      <c r="O2797" s="171">
        <f>PREV_D!O2699</f>
        <v>0</v>
      </c>
      <c r="P2797" s="172">
        <f>SUM(D2797:O2797)</f>
        <v>0</v>
      </c>
    </row>
    <row r="2798" spans="1:20" hidden="1" x14ac:dyDescent="0.25">
      <c r="A2798" s="306">
        <f>A2745</f>
        <v>2066</v>
      </c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84"/>
    </row>
    <row r="2799" spans="1:20" hidden="1" x14ac:dyDescent="0.25">
      <c r="A2799" s="306">
        <f>A2745</f>
        <v>2066</v>
      </c>
      <c r="C2799" s="173" t="s">
        <v>209</v>
      </c>
      <c r="D2799" s="174">
        <f>D2745-D2797</f>
        <v>0</v>
      </c>
      <c r="E2799" s="174">
        <f t="shared" ref="E2799:P2799" si="195">E2745-E2797</f>
        <v>0</v>
      </c>
      <c r="F2799" s="174">
        <f t="shared" si="195"/>
        <v>0</v>
      </c>
      <c r="G2799" s="174">
        <f t="shared" si="195"/>
        <v>0</v>
      </c>
      <c r="H2799" s="174">
        <f t="shared" si="195"/>
        <v>0</v>
      </c>
      <c r="I2799" s="174">
        <f t="shared" si="195"/>
        <v>0</v>
      </c>
      <c r="J2799" s="174">
        <f t="shared" si="195"/>
        <v>0</v>
      </c>
      <c r="K2799" s="174">
        <f t="shared" si="195"/>
        <v>0</v>
      </c>
      <c r="L2799" s="174">
        <f t="shared" si="195"/>
        <v>0</v>
      </c>
      <c r="M2799" s="174">
        <f t="shared" si="195"/>
        <v>0</v>
      </c>
      <c r="N2799" s="174">
        <f t="shared" si="195"/>
        <v>0</v>
      </c>
      <c r="O2799" s="174">
        <f t="shared" si="195"/>
        <v>0</v>
      </c>
      <c r="P2799" s="175">
        <f t="shared" si="195"/>
        <v>0</v>
      </c>
    </row>
    <row r="2800" spans="1:20" hidden="1" x14ac:dyDescent="0.25">
      <c r="A2800" s="306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 hidden="1" x14ac:dyDescent="0.25">
      <c r="A2801" s="306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 ht="15" hidden="1" customHeight="1" thickBot="1" x14ac:dyDescent="0.3">
      <c r="A2802" s="306">
        <f>A2745+1</f>
        <v>2067</v>
      </c>
      <c r="C2802" s="166" t="s">
        <v>207</v>
      </c>
      <c r="D2802" s="167">
        <f t="shared" ref="D2802:P2802" si="196">SUM(D2803:D2852)</f>
        <v>0</v>
      </c>
      <c r="E2802" s="167">
        <f t="shared" si="196"/>
        <v>0</v>
      </c>
      <c r="F2802" s="167">
        <f t="shared" si="196"/>
        <v>0</v>
      </c>
      <c r="G2802" s="167">
        <f t="shared" si="196"/>
        <v>0</v>
      </c>
      <c r="H2802" s="167">
        <f t="shared" si="196"/>
        <v>0</v>
      </c>
      <c r="I2802" s="167">
        <f t="shared" si="196"/>
        <v>0</v>
      </c>
      <c r="J2802" s="167">
        <f t="shared" si="196"/>
        <v>0</v>
      </c>
      <c r="K2802" s="167">
        <f t="shared" si="196"/>
        <v>0</v>
      </c>
      <c r="L2802" s="167">
        <f t="shared" si="196"/>
        <v>0</v>
      </c>
      <c r="M2802" s="167">
        <f t="shared" si="196"/>
        <v>0</v>
      </c>
      <c r="N2802" s="167">
        <f t="shared" si="196"/>
        <v>0</v>
      </c>
      <c r="O2802" s="167">
        <f t="shared" si="196"/>
        <v>0</v>
      </c>
      <c r="P2802" s="167">
        <f t="shared" si="196"/>
        <v>0</v>
      </c>
    </row>
    <row r="2803" spans="1:16" hidden="1" x14ac:dyDescent="0.25">
      <c r="A2803" s="306">
        <f>IF(B2803=1,A2802,"")</f>
        <v>2067</v>
      </c>
      <c r="B2803" s="43">
        <f>IF(C2803&lt;&gt;0,1,"")</f>
        <v>1</v>
      </c>
      <c r="C2803" s="168" t="str">
        <f>CAD!$D$7</f>
        <v>SALÁRIOS</v>
      </c>
      <c r="D2803" s="42">
        <v>0</v>
      </c>
      <c r="E2803" s="42">
        <v>0</v>
      </c>
      <c r="F2803" s="42">
        <v>0</v>
      </c>
      <c r="G2803" s="42">
        <v>0</v>
      </c>
      <c r="H2803" s="42">
        <v>0</v>
      </c>
      <c r="I2803" s="42">
        <v>0</v>
      </c>
      <c r="J2803" s="42">
        <v>0</v>
      </c>
      <c r="K2803" s="42">
        <v>0</v>
      </c>
      <c r="L2803" s="42">
        <v>0</v>
      </c>
      <c r="M2803" s="42">
        <v>0</v>
      </c>
      <c r="N2803" s="42">
        <v>0</v>
      </c>
      <c r="O2803" s="42">
        <v>0</v>
      </c>
      <c r="P2803" s="115">
        <f>SUM(D2803:O2803)</f>
        <v>0</v>
      </c>
    </row>
    <row r="2804" spans="1:16" hidden="1" x14ac:dyDescent="0.25">
      <c r="A2804" s="306">
        <f>IF(B2804=1,A2802,"")</f>
        <v>2067</v>
      </c>
      <c r="B2804" s="43">
        <f t="shared" ref="B2804:B2852" si="197">IF(C2804&lt;&gt;0,1,"")</f>
        <v>1</v>
      </c>
      <c r="C2804" s="168" t="str">
        <f>CAD!$D$8</f>
        <v>RELATÓRIOS</v>
      </c>
      <c r="D2804" s="42">
        <v>0</v>
      </c>
      <c r="E2804" s="42">
        <v>0</v>
      </c>
      <c r="F2804" s="42">
        <v>0</v>
      </c>
      <c r="G2804" s="42">
        <v>0</v>
      </c>
      <c r="H2804" s="42">
        <v>0</v>
      </c>
      <c r="I2804" s="42">
        <v>0</v>
      </c>
      <c r="J2804" s="42">
        <v>0</v>
      </c>
      <c r="K2804" s="42">
        <v>0</v>
      </c>
      <c r="L2804" s="42">
        <v>0</v>
      </c>
      <c r="M2804" s="42">
        <v>0</v>
      </c>
      <c r="N2804" s="42">
        <v>0</v>
      </c>
      <c r="O2804" s="42">
        <v>0</v>
      </c>
      <c r="P2804" s="50">
        <f t="shared" ref="P2804:P2852" si="198">SUM(D2804:O2804)</f>
        <v>0</v>
      </c>
    </row>
    <row r="2805" spans="1:16" hidden="1" x14ac:dyDescent="0.25">
      <c r="A2805" s="306">
        <f>IF(B2805=1,A2802,"")</f>
        <v>2067</v>
      </c>
      <c r="B2805" s="43">
        <f t="shared" si="197"/>
        <v>1</v>
      </c>
      <c r="C2805" s="169" t="str">
        <f>CAD!$D$9</f>
        <v>HORAS EXTRAS</v>
      </c>
      <c r="D2805" s="41">
        <v>0</v>
      </c>
      <c r="E2805" s="41">
        <v>0</v>
      </c>
      <c r="F2805" s="41">
        <v>0</v>
      </c>
      <c r="G2805" s="41">
        <v>0</v>
      </c>
      <c r="H2805" s="41">
        <v>0</v>
      </c>
      <c r="I2805" s="41">
        <v>0</v>
      </c>
      <c r="J2805" s="41">
        <v>0</v>
      </c>
      <c r="K2805" s="41">
        <v>0</v>
      </c>
      <c r="L2805" s="41">
        <v>0</v>
      </c>
      <c r="M2805" s="41">
        <v>0</v>
      </c>
      <c r="N2805" s="41">
        <v>0</v>
      </c>
      <c r="O2805" s="41">
        <v>0</v>
      </c>
      <c r="P2805" s="50">
        <f t="shared" si="198"/>
        <v>0</v>
      </c>
    </row>
    <row r="2806" spans="1:16" hidden="1" x14ac:dyDescent="0.25">
      <c r="A2806" s="306">
        <f>IF(B2806=1,A2802,"")</f>
        <v>2067</v>
      </c>
      <c r="B2806" s="43">
        <f t="shared" si="197"/>
        <v>1</v>
      </c>
      <c r="C2806" s="169" t="str">
        <f>CAD!$D$10</f>
        <v>OUTROS</v>
      </c>
      <c r="D2806" s="41">
        <v>0</v>
      </c>
      <c r="E2806" s="41">
        <v>0</v>
      </c>
      <c r="F2806" s="41">
        <v>0</v>
      </c>
      <c r="G2806" s="41">
        <v>0</v>
      </c>
      <c r="H2806" s="41">
        <v>0</v>
      </c>
      <c r="I2806" s="41">
        <v>0</v>
      </c>
      <c r="J2806" s="41">
        <v>0</v>
      </c>
      <c r="K2806" s="41">
        <v>0</v>
      </c>
      <c r="L2806" s="41">
        <v>0</v>
      </c>
      <c r="M2806" s="41">
        <v>0</v>
      </c>
      <c r="N2806" s="41">
        <v>0</v>
      </c>
      <c r="O2806" s="41">
        <v>0</v>
      </c>
      <c r="P2806" s="50">
        <f t="shared" si="198"/>
        <v>0</v>
      </c>
    </row>
    <row r="2807" spans="1:16" hidden="1" x14ac:dyDescent="0.25">
      <c r="A2807" s="306">
        <f>IF(B2807=1,A2802,"")</f>
        <v>2067</v>
      </c>
      <c r="B2807" s="43">
        <f t="shared" si="197"/>
        <v>1</v>
      </c>
      <c r="C2807" s="169" t="str">
        <f>CAD!$D$11</f>
        <v>ALUGUÉIS</v>
      </c>
      <c r="D2807" s="41">
        <v>0</v>
      </c>
      <c r="E2807" s="41">
        <v>0</v>
      </c>
      <c r="F2807" s="41">
        <v>0</v>
      </c>
      <c r="G2807" s="41">
        <v>0</v>
      </c>
      <c r="H2807" s="41">
        <v>0</v>
      </c>
      <c r="I2807" s="41">
        <v>0</v>
      </c>
      <c r="J2807" s="41">
        <v>0</v>
      </c>
      <c r="K2807" s="41">
        <v>0</v>
      </c>
      <c r="L2807" s="41">
        <v>0</v>
      </c>
      <c r="M2807" s="41">
        <v>0</v>
      </c>
      <c r="N2807" s="41">
        <v>0</v>
      </c>
      <c r="O2807" s="41">
        <v>0</v>
      </c>
      <c r="P2807" s="50">
        <f t="shared" si="198"/>
        <v>0</v>
      </c>
    </row>
    <row r="2808" spans="1:16" hidden="1" x14ac:dyDescent="0.25">
      <c r="A2808" s="306">
        <f>IF(B2808=1,A2802,"")</f>
        <v>2067</v>
      </c>
      <c r="B2808" s="43">
        <f t="shared" si="197"/>
        <v>1</v>
      </c>
      <c r="C2808" s="169" t="str">
        <f>CAD!$D$12</f>
        <v>VENDA DE IMÓVEIS</v>
      </c>
      <c r="D2808" s="41">
        <v>0</v>
      </c>
      <c r="E2808" s="41">
        <v>0</v>
      </c>
      <c r="F2808" s="41">
        <v>0</v>
      </c>
      <c r="G2808" s="41">
        <v>0</v>
      </c>
      <c r="H2808" s="41">
        <v>0</v>
      </c>
      <c r="I2808" s="41">
        <v>0</v>
      </c>
      <c r="J2808" s="41">
        <v>0</v>
      </c>
      <c r="K2808" s="41">
        <v>0</v>
      </c>
      <c r="L2808" s="41">
        <v>0</v>
      </c>
      <c r="M2808" s="41">
        <v>0</v>
      </c>
      <c r="N2808" s="41">
        <v>0</v>
      </c>
      <c r="O2808" s="41">
        <v>0</v>
      </c>
      <c r="P2808" s="50">
        <f t="shared" si="198"/>
        <v>0</v>
      </c>
    </row>
    <row r="2809" spans="1:16" hidden="1" x14ac:dyDescent="0.25">
      <c r="A2809" s="306">
        <f>IF(B2809=1,A2802,"")</f>
        <v>2067</v>
      </c>
      <c r="B2809" s="43">
        <f t="shared" si="197"/>
        <v>1</v>
      </c>
      <c r="C2809" s="169" t="str">
        <f>CAD!$D$13</f>
        <v>13º SALÁRIO</v>
      </c>
      <c r="D2809" s="41">
        <v>0</v>
      </c>
      <c r="E2809" s="41">
        <v>0</v>
      </c>
      <c r="F2809" s="41">
        <v>0</v>
      </c>
      <c r="G2809" s="41">
        <v>0</v>
      </c>
      <c r="H2809" s="41">
        <v>0</v>
      </c>
      <c r="I2809" s="41">
        <v>0</v>
      </c>
      <c r="J2809" s="41">
        <v>0</v>
      </c>
      <c r="K2809" s="41">
        <v>0</v>
      </c>
      <c r="L2809" s="41">
        <v>0</v>
      </c>
      <c r="M2809" s="41">
        <v>0</v>
      </c>
      <c r="N2809" s="41">
        <v>0</v>
      </c>
      <c r="O2809" s="41">
        <v>0</v>
      </c>
      <c r="P2809" s="50">
        <f t="shared" si="198"/>
        <v>0</v>
      </c>
    </row>
    <row r="2810" spans="1:16" hidden="1" x14ac:dyDescent="0.25">
      <c r="A2810" s="306">
        <f>IF(B2810=1,A2802,"")</f>
        <v>2067</v>
      </c>
      <c r="B2810" s="43">
        <f t="shared" si="197"/>
        <v>1</v>
      </c>
      <c r="C2810" s="169" t="str">
        <f>CAD!$D$14</f>
        <v>FÉRIAS</v>
      </c>
      <c r="D2810" s="41">
        <v>0</v>
      </c>
      <c r="E2810" s="41">
        <v>0</v>
      </c>
      <c r="F2810" s="41">
        <v>0</v>
      </c>
      <c r="G2810" s="41">
        <v>0</v>
      </c>
      <c r="H2810" s="41">
        <v>0</v>
      </c>
      <c r="I2810" s="41">
        <v>0</v>
      </c>
      <c r="J2810" s="41">
        <v>0</v>
      </c>
      <c r="K2810" s="41">
        <v>0</v>
      </c>
      <c r="L2810" s="41">
        <v>0</v>
      </c>
      <c r="M2810" s="41">
        <v>0</v>
      </c>
      <c r="N2810" s="41">
        <v>0</v>
      </c>
      <c r="O2810" s="41">
        <v>0</v>
      </c>
      <c r="P2810" s="50">
        <f t="shared" si="198"/>
        <v>0</v>
      </c>
    </row>
    <row r="2811" spans="1:16" hidden="1" x14ac:dyDescent="0.25">
      <c r="A2811" s="306">
        <f>IF(B2811=1,A2802,"")</f>
        <v>2067</v>
      </c>
      <c r="B2811" s="43">
        <f t="shared" si="197"/>
        <v>1</v>
      </c>
      <c r="C2811" s="169" t="str">
        <f>CAD!$D$15</f>
        <v>RENDIMENTOS</v>
      </c>
      <c r="D2811" s="41">
        <v>0</v>
      </c>
      <c r="E2811" s="41">
        <v>0</v>
      </c>
      <c r="F2811" s="41">
        <v>0</v>
      </c>
      <c r="G2811" s="41">
        <v>0</v>
      </c>
      <c r="H2811" s="41">
        <v>0</v>
      </c>
      <c r="I2811" s="41">
        <v>0</v>
      </c>
      <c r="J2811" s="41">
        <v>0</v>
      </c>
      <c r="K2811" s="41">
        <v>0</v>
      </c>
      <c r="L2811" s="41">
        <v>0</v>
      </c>
      <c r="M2811" s="41">
        <v>0</v>
      </c>
      <c r="N2811" s="41">
        <v>0</v>
      </c>
      <c r="O2811" s="41">
        <v>0</v>
      </c>
      <c r="P2811" s="50">
        <f t="shared" si="198"/>
        <v>0</v>
      </c>
    </row>
    <row r="2812" spans="1:16" hidden="1" x14ac:dyDescent="0.25">
      <c r="A2812" s="306" t="str">
        <f>IF(B2812=1,A2802,"")</f>
        <v/>
      </c>
      <c r="B2812" s="43" t="str">
        <f t="shared" si="197"/>
        <v/>
      </c>
      <c r="C2812" s="169">
        <f>CAD!$D$16</f>
        <v>0</v>
      </c>
      <c r="D2812" s="41">
        <v>0</v>
      </c>
      <c r="E2812" s="41">
        <v>0</v>
      </c>
      <c r="F2812" s="41">
        <v>0</v>
      </c>
      <c r="G2812" s="41">
        <v>0</v>
      </c>
      <c r="H2812" s="41">
        <v>0</v>
      </c>
      <c r="I2812" s="41">
        <v>0</v>
      </c>
      <c r="J2812" s="41">
        <v>0</v>
      </c>
      <c r="K2812" s="41">
        <v>0</v>
      </c>
      <c r="L2812" s="41">
        <v>0</v>
      </c>
      <c r="M2812" s="41">
        <v>0</v>
      </c>
      <c r="N2812" s="41">
        <v>0</v>
      </c>
      <c r="O2812" s="41">
        <v>0</v>
      </c>
      <c r="P2812" s="50">
        <f t="shared" si="198"/>
        <v>0</v>
      </c>
    </row>
    <row r="2813" spans="1:16" hidden="1" x14ac:dyDescent="0.25">
      <c r="A2813" s="306" t="str">
        <f>IF(B2813=1,A2802,"")</f>
        <v/>
      </c>
      <c r="B2813" s="43" t="str">
        <f t="shared" si="197"/>
        <v/>
      </c>
      <c r="C2813" s="169">
        <f>CAD!$D$17</f>
        <v>0</v>
      </c>
      <c r="D2813" s="41">
        <v>0</v>
      </c>
      <c r="E2813" s="41">
        <v>0</v>
      </c>
      <c r="F2813" s="41">
        <v>0</v>
      </c>
      <c r="G2813" s="41">
        <v>0</v>
      </c>
      <c r="H2813" s="41">
        <v>0</v>
      </c>
      <c r="I2813" s="41">
        <v>0</v>
      </c>
      <c r="J2813" s="41">
        <v>0</v>
      </c>
      <c r="K2813" s="41">
        <v>0</v>
      </c>
      <c r="L2813" s="41">
        <v>0</v>
      </c>
      <c r="M2813" s="41">
        <v>0</v>
      </c>
      <c r="N2813" s="41">
        <v>0</v>
      </c>
      <c r="O2813" s="41">
        <v>0</v>
      </c>
      <c r="P2813" s="50">
        <f t="shared" si="198"/>
        <v>0</v>
      </c>
    </row>
    <row r="2814" spans="1:16" hidden="1" x14ac:dyDescent="0.25">
      <c r="A2814" s="306" t="str">
        <f>IF(B2814=1,A2802,"")</f>
        <v/>
      </c>
      <c r="B2814" s="43" t="str">
        <f t="shared" si="197"/>
        <v/>
      </c>
      <c r="C2814" s="169">
        <f>CAD!$D$18</f>
        <v>0</v>
      </c>
      <c r="D2814" s="41">
        <v>0</v>
      </c>
      <c r="E2814" s="41">
        <v>0</v>
      </c>
      <c r="F2814" s="41">
        <v>0</v>
      </c>
      <c r="G2814" s="41">
        <v>0</v>
      </c>
      <c r="H2814" s="41">
        <v>0</v>
      </c>
      <c r="I2814" s="41">
        <v>0</v>
      </c>
      <c r="J2814" s="41">
        <v>0</v>
      </c>
      <c r="K2814" s="41">
        <v>0</v>
      </c>
      <c r="L2814" s="41">
        <v>0</v>
      </c>
      <c r="M2814" s="41">
        <v>0</v>
      </c>
      <c r="N2814" s="41">
        <v>0</v>
      </c>
      <c r="O2814" s="41">
        <v>0</v>
      </c>
      <c r="P2814" s="50">
        <f t="shared" si="198"/>
        <v>0</v>
      </c>
    </row>
    <row r="2815" spans="1:16" hidden="1" x14ac:dyDescent="0.25">
      <c r="A2815" s="306" t="str">
        <f>IF(B2815=1,A2802,"")</f>
        <v/>
      </c>
      <c r="B2815" s="43" t="str">
        <f t="shared" si="197"/>
        <v/>
      </c>
      <c r="C2815" s="169">
        <f>CAD!$D$19</f>
        <v>0</v>
      </c>
      <c r="D2815" s="41">
        <v>0</v>
      </c>
      <c r="E2815" s="41">
        <v>0</v>
      </c>
      <c r="F2815" s="41">
        <v>0</v>
      </c>
      <c r="G2815" s="41">
        <v>0</v>
      </c>
      <c r="H2815" s="41">
        <v>0</v>
      </c>
      <c r="I2815" s="41">
        <v>0</v>
      </c>
      <c r="J2815" s="41">
        <v>0</v>
      </c>
      <c r="K2815" s="41">
        <v>0</v>
      </c>
      <c r="L2815" s="41">
        <v>0</v>
      </c>
      <c r="M2815" s="41">
        <v>0</v>
      </c>
      <c r="N2815" s="41">
        <v>0</v>
      </c>
      <c r="O2815" s="41">
        <v>0</v>
      </c>
      <c r="P2815" s="50">
        <f t="shared" si="198"/>
        <v>0</v>
      </c>
    </row>
    <row r="2816" spans="1:16" hidden="1" x14ac:dyDescent="0.25">
      <c r="A2816" s="306" t="str">
        <f>IF(B2816=1,A2802,"")</f>
        <v/>
      </c>
      <c r="B2816" s="43" t="str">
        <f t="shared" si="197"/>
        <v/>
      </c>
      <c r="C2816" s="169">
        <f>CAD!$D$20</f>
        <v>0</v>
      </c>
      <c r="D2816" s="41">
        <v>0</v>
      </c>
      <c r="E2816" s="41">
        <v>0</v>
      </c>
      <c r="F2816" s="41">
        <v>0</v>
      </c>
      <c r="G2816" s="41">
        <v>0</v>
      </c>
      <c r="H2816" s="41">
        <v>0</v>
      </c>
      <c r="I2816" s="41">
        <v>0</v>
      </c>
      <c r="J2816" s="41">
        <v>0</v>
      </c>
      <c r="K2816" s="41">
        <v>0</v>
      </c>
      <c r="L2816" s="41">
        <v>0</v>
      </c>
      <c r="M2816" s="41">
        <v>0</v>
      </c>
      <c r="N2816" s="41">
        <v>0</v>
      </c>
      <c r="O2816" s="41">
        <v>0</v>
      </c>
      <c r="P2816" s="50">
        <f t="shared" si="198"/>
        <v>0</v>
      </c>
    </row>
    <row r="2817" spans="1:16" hidden="1" x14ac:dyDescent="0.25">
      <c r="A2817" s="306" t="str">
        <f>IF(B2817=1,A2802,"")</f>
        <v/>
      </c>
      <c r="B2817" s="43" t="str">
        <f t="shared" si="197"/>
        <v/>
      </c>
      <c r="C2817" s="169">
        <f>CAD!$D$21</f>
        <v>0</v>
      </c>
      <c r="D2817" s="41">
        <v>0</v>
      </c>
      <c r="E2817" s="41">
        <v>0</v>
      </c>
      <c r="F2817" s="41">
        <v>0</v>
      </c>
      <c r="G2817" s="41">
        <v>0</v>
      </c>
      <c r="H2817" s="41">
        <v>0</v>
      </c>
      <c r="I2817" s="41">
        <v>0</v>
      </c>
      <c r="J2817" s="41">
        <v>0</v>
      </c>
      <c r="K2817" s="41">
        <v>0</v>
      </c>
      <c r="L2817" s="41">
        <v>0</v>
      </c>
      <c r="M2817" s="41">
        <v>0</v>
      </c>
      <c r="N2817" s="41">
        <v>0</v>
      </c>
      <c r="O2817" s="41">
        <v>0</v>
      </c>
      <c r="P2817" s="50">
        <f t="shared" si="198"/>
        <v>0</v>
      </c>
    </row>
    <row r="2818" spans="1:16" hidden="1" x14ac:dyDescent="0.25">
      <c r="A2818" s="306" t="str">
        <f>IF(B2818=1,A2802,"")</f>
        <v/>
      </c>
      <c r="B2818" s="43" t="str">
        <f t="shared" si="197"/>
        <v/>
      </c>
      <c r="C2818" s="169">
        <f>CAD!$D$22</f>
        <v>0</v>
      </c>
      <c r="D2818" s="41">
        <v>0</v>
      </c>
      <c r="E2818" s="41">
        <v>0</v>
      </c>
      <c r="F2818" s="41">
        <v>0</v>
      </c>
      <c r="G2818" s="41">
        <v>0</v>
      </c>
      <c r="H2818" s="41">
        <v>0</v>
      </c>
      <c r="I2818" s="41">
        <v>0</v>
      </c>
      <c r="J2818" s="41">
        <v>0</v>
      </c>
      <c r="K2818" s="41">
        <v>0</v>
      </c>
      <c r="L2818" s="41">
        <v>0</v>
      </c>
      <c r="M2818" s="41">
        <v>0</v>
      </c>
      <c r="N2818" s="41">
        <v>0</v>
      </c>
      <c r="O2818" s="41">
        <v>0</v>
      </c>
      <c r="P2818" s="50">
        <f t="shared" si="198"/>
        <v>0</v>
      </c>
    </row>
    <row r="2819" spans="1:16" hidden="1" x14ac:dyDescent="0.25">
      <c r="A2819" s="306" t="str">
        <f>IF(B2819=1,A2802,"")</f>
        <v/>
      </c>
      <c r="B2819" s="43" t="str">
        <f t="shared" si="197"/>
        <v/>
      </c>
      <c r="C2819" s="169">
        <f>CAD!$D$23</f>
        <v>0</v>
      </c>
      <c r="D2819" s="41">
        <v>0</v>
      </c>
      <c r="E2819" s="41">
        <v>0</v>
      </c>
      <c r="F2819" s="41">
        <v>0</v>
      </c>
      <c r="G2819" s="41">
        <v>0</v>
      </c>
      <c r="H2819" s="41">
        <v>0</v>
      </c>
      <c r="I2819" s="41">
        <v>0</v>
      </c>
      <c r="J2819" s="41">
        <v>0</v>
      </c>
      <c r="K2819" s="41">
        <v>0</v>
      </c>
      <c r="L2819" s="41">
        <v>0</v>
      </c>
      <c r="M2819" s="41">
        <v>0</v>
      </c>
      <c r="N2819" s="41">
        <v>0</v>
      </c>
      <c r="O2819" s="41">
        <v>0</v>
      </c>
      <c r="P2819" s="50">
        <f t="shared" si="198"/>
        <v>0</v>
      </c>
    </row>
    <row r="2820" spans="1:16" hidden="1" x14ac:dyDescent="0.25">
      <c r="A2820" s="306" t="str">
        <f>IF(B2820=1,A2802,"")</f>
        <v/>
      </c>
      <c r="B2820" s="43" t="str">
        <f t="shared" si="197"/>
        <v/>
      </c>
      <c r="C2820" s="169">
        <f>CAD!$D$24</f>
        <v>0</v>
      </c>
      <c r="D2820" s="41">
        <v>0</v>
      </c>
      <c r="E2820" s="41">
        <v>0</v>
      </c>
      <c r="F2820" s="41">
        <v>0</v>
      </c>
      <c r="G2820" s="41">
        <v>0</v>
      </c>
      <c r="H2820" s="41">
        <v>0</v>
      </c>
      <c r="I2820" s="41">
        <v>0</v>
      </c>
      <c r="J2820" s="41">
        <v>0</v>
      </c>
      <c r="K2820" s="41">
        <v>0</v>
      </c>
      <c r="L2820" s="41">
        <v>0</v>
      </c>
      <c r="M2820" s="41">
        <v>0</v>
      </c>
      <c r="N2820" s="41">
        <v>0</v>
      </c>
      <c r="O2820" s="41">
        <v>0</v>
      </c>
      <c r="P2820" s="50">
        <f t="shared" si="198"/>
        <v>0</v>
      </c>
    </row>
    <row r="2821" spans="1:16" hidden="1" x14ac:dyDescent="0.25">
      <c r="A2821" s="306" t="str">
        <f>IF(B2821=1,A2802,"")</f>
        <v/>
      </c>
      <c r="B2821" s="43" t="str">
        <f t="shared" si="197"/>
        <v/>
      </c>
      <c r="C2821" s="169">
        <f>CAD!$D$25</f>
        <v>0</v>
      </c>
      <c r="D2821" s="41">
        <v>0</v>
      </c>
      <c r="E2821" s="41">
        <v>0</v>
      </c>
      <c r="F2821" s="41">
        <v>0</v>
      </c>
      <c r="G2821" s="41">
        <v>0</v>
      </c>
      <c r="H2821" s="41">
        <v>0</v>
      </c>
      <c r="I2821" s="41">
        <v>0</v>
      </c>
      <c r="J2821" s="41">
        <v>0</v>
      </c>
      <c r="K2821" s="41">
        <v>0</v>
      </c>
      <c r="L2821" s="41">
        <v>0</v>
      </c>
      <c r="M2821" s="41">
        <v>0</v>
      </c>
      <c r="N2821" s="41">
        <v>0</v>
      </c>
      <c r="O2821" s="41">
        <v>0</v>
      </c>
      <c r="P2821" s="50">
        <f t="shared" si="198"/>
        <v>0</v>
      </c>
    </row>
    <row r="2822" spans="1:16" hidden="1" x14ac:dyDescent="0.25">
      <c r="A2822" s="306" t="str">
        <f>IF(B2822=1,A2802,"")</f>
        <v/>
      </c>
      <c r="B2822" s="43" t="str">
        <f t="shared" si="197"/>
        <v/>
      </c>
      <c r="C2822" s="169">
        <f>CAD!$D$26</f>
        <v>0</v>
      </c>
      <c r="D2822" s="41">
        <v>0</v>
      </c>
      <c r="E2822" s="41">
        <v>0</v>
      </c>
      <c r="F2822" s="41">
        <v>0</v>
      </c>
      <c r="G2822" s="41">
        <v>0</v>
      </c>
      <c r="H2822" s="41">
        <v>0</v>
      </c>
      <c r="I2822" s="41">
        <v>0</v>
      </c>
      <c r="J2822" s="41">
        <v>0</v>
      </c>
      <c r="K2822" s="41">
        <v>0</v>
      </c>
      <c r="L2822" s="41">
        <v>0</v>
      </c>
      <c r="M2822" s="41">
        <v>0</v>
      </c>
      <c r="N2822" s="41">
        <v>0</v>
      </c>
      <c r="O2822" s="41">
        <v>0</v>
      </c>
      <c r="P2822" s="50">
        <f t="shared" si="198"/>
        <v>0</v>
      </c>
    </row>
    <row r="2823" spans="1:16" hidden="1" x14ac:dyDescent="0.25">
      <c r="A2823" s="306" t="str">
        <f>IF(B2823=1,A2802,"")</f>
        <v/>
      </c>
      <c r="B2823" s="43" t="str">
        <f t="shared" si="197"/>
        <v/>
      </c>
      <c r="C2823" s="169">
        <f>CAD!$D$27</f>
        <v>0</v>
      </c>
      <c r="D2823" s="41">
        <v>0</v>
      </c>
      <c r="E2823" s="41">
        <v>0</v>
      </c>
      <c r="F2823" s="41">
        <v>0</v>
      </c>
      <c r="G2823" s="41">
        <v>0</v>
      </c>
      <c r="H2823" s="41">
        <v>0</v>
      </c>
      <c r="I2823" s="41">
        <v>0</v>
      </c>
      <c r="J2823" s="41">
        <v>0</v>
      </c>
      <c r="K2823" s="41">
        <v>0</v>
      </c>
      <c r="L2823" s="41">
        <v>0</v>
      </c>
      <c r="M2823" s="41">
        <v>0</v>
      </c>
      <c r="N2823" s="41">
        <v>0</v>
      </c>
      <c r="O2823" s="41">
        <v>0</v>
      </c>
      <c r="P2823" s="50">
        <f t="shared" si="198"/>
        <v>0</v>
      </c>
    </row>
    <row r="2824" spans="1:16" hidden="1" x14ac:dyDescent="0.25">
      <c r="A2824" s="306" t="str">
        <f>IF(B2824=1,A2802,"")</f>
        <v/>
      </c>
      <c r="B2824" s="43" t="str">
        <f t="shared" si="197"/>
        <v/>
      </c>
      <c r="C2824" s="169">
        <f>CAD!$D$28</f>
        <v>0</v>
      </c>
      <c r="D2824" s="41">
        <v>0</v>
      </c>
      <c r="E2824" s="41">
        <v>0</v>
      </c>
      <c r="F2824" s="41">
        <v>0</v>
      </c>
      <c r="G2824" s="41">
        <v>0</v>
      </c>
      <c r="H2824" s="41">
        <v>0</v>
      </c>
      <c r="I2824" s="41">
        <v>0</v>
      </c>
      <c r="J2824" s="41">
        <v>0</v>
      </c>
      <c r="K2824" s="41">
        <v>0</v>
      </c>
      <c r="L2824" s="41">
        <v>0</v>
      </c>
      <c r="M2824" s="41">
        <v>0</v>
      </c>
      <c r="N2824" s="41">
        <v>0</v>
      </c>
      <c r="O2824" s="41">
        <v>0</v>
      </c>
      <c r="P2824" s="50">
        <f t="shared" si="198"/>
        <v>0</v>
      </c>
    </row>
    <row r="2825" spans="1:16" hidden="1" x14ac:dyDescent="0.25">
      <c r="A2825" s="306" t="str">
        <f>IF(B2825=1,A2802,"")</f>
        <v/>
      </c>
      <c r="B2825" s="43" t="str">
        <f t="shared" si="197"/>
        <v/>
      </c>
      <c r="C2825" s="169">
        <f>CAD!$D$29</f>
        <v>0</v>
      </c>
      <c r="D2825" s="41">
        <v>0</v>
      </c>
      <c r="E2825" s="41">
        <v>0</v>
      </c>
      <c r="F2825" s="41">
        <v>0</v>
      </c>
      <c r="G2825" s="41">
        <v>0</v>
      </c>
      <c r="H2825" s="41">
        <v>0</v>
      </c>
      <c r="I2825" s="41">
        <v>0</v>
      </c>
      <c r="J2825" s="41">
        <v>0</v>
      </c>
      <c r="K2825" s="41">
        <v>0</v>
      </c>
      <c r="L2825" s="41">
        <v>0</v>
      </c>
      <c r="M2825" s="41">
        <v>0</v>
      </c>
      <c r="N2825" s="41">
        <v>0</v>
      </c>
      <c r="O2825" s="41">
        <v>0</v>
      </c>
      <c r="P2825" s="50">
        <f t="shared" si="198"/>
        <v>0</v>
      </c>
    </row>
    <row r="2826" spans="1:16" hidden="1" x14ac:dyDescent="0.25">
      <c r="A2826" s="306" t="str">
        <f>IF(B2826=1,A2802,"")</f>
        <v/>
      </c>
      <c r="B2826" s="43" t="str">
        <f t="shared" si="197"/>
        <v/>
      </c>
      <c r="C2826" s="169">
        <f>CAD!$D$30</f>
        <v>0</v>
      </c>
      <c r="D2826" s="41">
        <v>0</v>
      </c>
      <c r="E2826" s="41">
        <v>0</v>
      </c>
      <c r="F2826" s="41">
        <v>0</v>
      </c>
      <c r="G2826" s="41">
        <v>0</v>
      </c>
      <c r="H2826" s="41">
        <v>0</v>
      </c>
      <c r="I2826" s="41">
        <v>0</v>
      </c>
      <c r="J2826" s="41">
        <v>0</v>
      </c>
      <c r="K2826" s="41">
        <v>0</v>
      </c>
      <c r="L2826" s="41">
        <v>0</v>
      </c>
      <c r="M2826" s="41">
        <v>0</v>
      </c>
      <c r="N2826" s="41">
        <v>0</v>
      </c>
      <c r="O2826" s="41">
        <v>0</v>
      </c>
      <c r="P2826" s="50">
        <f t="shared" si="198"/>
        <v>0</v>
      </c>
    </row>
    <row r="2827" spans="1:16" hidden="1" x14ac:dyDescent="0.25">
      <c r="A2827" s="306" t="str">
        <f>IF(B2827=1,A2802,"")</f>
        <v/>
      </c>
      <c r="B2827" s="43" t="str">
        <f t="shared" si="197"/>
        <v/>
      </c>
      <c r="C2827" s="169">
        <f>CAD!$D$31</f>
        <v>0</v>
      </c>
      <c r="D2827" s="41">
        <v>0</v>
      </c>
      <c r="E2827" s="41">
        <v>0</v>
      </c>
      <c r="F2827" s="41">
        <v>0</v>
      </c>
      <c r="G2827" s="41">
        <v>0</v>
      </c>
      <c r="H2827" s="41">
        <v>0</v>
      </c>
      <c r="I2827" s="41">
        <v>0</v>
      </c>
      <c r="J2827" s="41">
        <v>0</v>
      </c>
      <c r="K2827" s="41">
        <v>0</v>
      </c>
      <c r="L2827" s="41">
        <v>0</v>
      </c>
      <c r="M2827" s="41">
        <v>0</v>
      </c>
      <c r="N2827" s="41">
        <v>0</v>
      </c>
      <c r="O2827" s="41">
        <v>0</v>
      </c>
      <c r="P2827" s="50">
        <f t="shared" si="198"/>
        <v>0</v>
      </c>
    </row>
    <row r="2828" spans="1:16" hidden="1" x14ac:dyDescent="0.25">
      <c r="A2828" s="306" t="str">
        <f>IF(B2828=1,A2802,"")</f>
        <v/>
      </c>
      <c r="B2828" s="43" t="str">
        <f t="shared" si="197"/>
        <v/>
      </c>
      <c r="C2828" s="169">
        <f>CAD!$F$7</f>
        <v>0</v>
      </c>
      <c r="D2828" s="41">
        <v>0</v>
      </c>
      <c r="E2828" s="41">
        <v>0</v>
      </c>
      <c r="F2828" s="41">
        <v>0</v>
      </c>
      <c r="G2828" s="41">
        <v>0</v>
      </c>
      <c r="H2828" s="41">
        <v>0</v>
      </c>
      <c r="I2828" s="41">
        <v>0</v>
      </c>
      <c r="J2828" s="41">
        <v>0</v>
      </c>
      <c r="K2828" s="41">
        <v>0</v>
      </c>
      <c r="L2828" s="41">
        <v>0</v>
      </c>
      <c r="M2828" s="41">
        <v>0</v>
      </c>
      <c r="N2828" s="41">
        <v>0</v>
      </c>
      <c r="O2828" s="41">
        <v>0</v>
      </c>
      <c r="P2828" s="50">
        <f t="shared" si="198"/>
        <v>0</v>
      </c>
    </row>
    <row r="2829" spans="1:16" hidden="1" x14ac:dyDescent="0.25">
      <c r="A2829" s="306" t="str">
        <f>IF(B2829=1,A2802,"")</f>
        <v/>
      </c>
      <c r="B2829" s="43" t="str">
        <f t="shared" si="197"/>
        <v/>
      </c>
      <c r="C2829" s="169">
        <f>CAD!$F$8</f>
        <v>0</v>
      </c>
      <c r="D2829" s="41">
        <v>0</v>
      </c>
      <c r="E2829" s="41">
        <v>0</v>
      </c>
      <c r="F2829" s="41">
        <v>0</v>
      </c>
      <c r="G2829" s="41">
        <v>0</v>
      </c>
      <c r="H2829" s="41">
        <v>0</v>
      </c>
      <c r="I2829" s="41">
        <v>0</v>
      </c>
      <c r="J2829" s="41">
        <v>0</v>
      </c>
      <c r="K2829" s="41">
        <v>0</v>
      </c>
      <c r="L2829" s="41">
        <v>0</v>
      </c>
      <c r="M2829" s="41">
        <v>0</v>
      </c>
      <c r="N2829" s="41">
        <v>0</v>
      </c>
      <c r="O2829" s="41">
        <v>0</v>
      </c>
      <c r="P2829" s="50">
        <f t="shared" si="198"/>
        <v>0</v>
      </c>
    </row>
    <row r="2830" spans="1:16" hidden="1" x14ac:dyDescent="0.25">
      <c r="A2830" s="306" t="str">
        <f>IF(B2830=1,A2802,"")</f>
        <v/>
      </c>
      <c r="B2830" s="43" t="str">
        <f t="shared" si="197"/>
        <v/>
      </c>
      <c r="C2830" s="169">
        <f>CAD!$F$9</f>
        <v>0</v>
      </c>
      <c r="D2830" s="41">
        <v>0</v>
      </c>
      <c r="E2830" s="41">
        <v>0</v>
      </c>
      <c r="F2830" s="41">
        <v>0</v>
      </c>
      <c r="G2830" s="41">
        <v>0</v>
      </c>
      <c r="H2830" s="41">
        <v>0</v>
      </c>
      <c r="I2830" s="41">
        <v>0</v>
      </c>
      <c r="J2830" s="41">
        <v>0</v>
      </c>
      <c r="K2830" s="41">
        <v>0</v>
      </c>
      <c r="L2830" s="41">
        <v>0</v>
      </c>
      <c r="M2830" s="41">
        <v>0</v>
      </c>
      <c r="N2830" s="41">
        <v>0</v>
      </c>
      <c r="O2830" s="41">
        <v>0</v>
      </c>
      <c r="P2830" s="50">
        <f t="shared" si="198"/>
        <v>0</v>
      </c>
    </row>
    <row r="2831" spans="1:16" hidden="1" x14ac:dyDescent="0.25">
      <c r="A2831" s="306" t="str">
        <f>IF(B2831=1,A2802,"")</f>
        <v/>
      </c>
      <c r="B2831" s="43" t="str">
        <f t="shared" si="197"/>
        <v/>
      </c>
      <c r="C2831" s="169">
        <f>CAD!$F$10</f>
        <v>0</v>
      </c>
      <c r="D2831" s="41">
        <v>0</v>
      </c>
      <c r="E2831" s="41">
        <v>0</v>
      </c>
      <c r="F2831" s="41">
        <v>0</v>
      </c>
      <c r="G2831" s="41">
        <v>0</v>
      </c>
      <c r="H2831" s="41">
        <v>0</v>
      </c>
      <c r="I2831" s="41">
        <v>0</v>
      </c>
      <c r="J2831" s="41">
        <v>0</v>
      </c>
      <c r="K2831" s="41">
        <v>0</v>
      </c>
      <c r="L2831" s="41">
        <v>0</v>
      </c>
      <c r="M2831" s="41">
        <v>0</v>
      </c>
      <c r="N2831" s="41">
        <v>0</v>
      </c>
      <c r="O2831" s="41">
        <v>0</v>
      </c>
      <c r="P2831" s="50">
        <f t="shared" si="198"/>
        <v>0</v>
      </c>
    </row>
    <row r="2832" spans="1:16" hidden="1" x14ac:dyDescent="0.25">
      <c r="A2832" s="306" t="str">
        <f>IF(B2832=1,A2802,"")</f>
        <v/>
      </c>
      <c r="B2832" s="43" t="str">
        <f t="shared" si="197"/>
        <v/>
      </c>
      <c r="C2832" s="169">
        <f>CAD!$F$11</f>
        <v>0</v>
      </c>
      <c r="D2832" s="41">
        <v>0</v>
      </c>
      <c r="E2832" s="41">
        <v>0</v>
      </c>
      <c r="F2832" s="41">
        <v>0</v>
      </c>
      <c r="G2832" s="41">
        <v>0</v>
      </c>
      <c r="H2832" s="41">
        <v>0</v>
      </c>
      <c r="I2832" s="41">
        <v>0</v>
      </c>
      <c r="J2832" s="41">
        <v>0</v>
      </c>
      <c r="K2832" s="41">
        <v>0</v>
      </c>
      <c r="L2832" s="41">
        <v>0</v>
      </c>
      <c r="M2832" s="41">
        <v>0</v>
      </c>
      <c r="N2832" s="41">
        <v>0</v>
      </c>
      <c r="O2832" s="41">
        <v>0</v>
      </c>
      <c r="P2832" s="50">
        <f t="shared" si="198"/>
        <v>0</v>
      </c>
    </row>
    <row r="2833" spans="1:16" hidden="1" x14ac:dyDescent="0.25">
      <c r="A2833" s="306" t="str">
        <f>IF(B2833=1,A2802,"")</f>
        <v/>
      </c>
      <c r="B2833" s="43" t="str">
        <f t="shared" si="197"/>
        <v/>
      </c>
      <c r="C2833" s="169">
        <f>CAD!$F$12</f>
        <v>0</v>
      </c>
      <c r="D2833" s="41">
        <v>0</v>
      </c>
      <c r="E2833" s="41">
        <v>0</v>
      </c>
      <c r="F2833" s="41">
        <v>0</v>
      </c>
      <c r="G2833" s="41">
        <v>0</v>
      </c>
      <c r="H2833" s="41">
        <v>0</v>
      </c>
      <c r="I2833" s="41">
        <v>0</v>
      </c>
      <c r="J2833" s="41">
        <v>0</v>
      </c>
      <c r="K2833" s="41">
        <v>0</v>
      </c>
      <c r="L2833" s="41">
        <v>0</v>
      </c>
      <c r="M2833" s="41">
        <v>0</v>
      </c>
      <c r="N2833" s="41">
        <v>0</v>
      </c>
      <c r="O2833" s="41">
        <v>0</v>
      </c>
      <c r="P2833" s="50">
        <f t="shared" si="198"/>
        <v>0</v>
      </c>
    </row>
    <row r="2834" spans="1:16" hidden="1" x14ac:dyDescent="0.25">
      <c r="A2834" s="306" t="str">
        <f>IF(B2834=1,A2802,"")</f>
        <v/>
      </c>
      <c r="B2834" s="43" t="str">
        <f t="shared" si="197"/>
        <v/>
      </c>
      <c r="C2834" s="169">
        <f>CAD!$F$13</f>
        <v>0</v>
      </c>
      <c r="D2834" s="41">
        <v>0</v>
      </c>
      <c r="E2834" s="41">
        <v>0</v>
      </c>
      <c r="F2834" s="41">
        <v>0</v>
      </c>
      <c r="G2834" s="41">
        <v>0</v>
      </c>
      <c r="H2834" s="41">
        <v>0</v>
      </c>
      <c r="I2834" s="41">
        <v>0</v>
      </c>
      <c r="J2834" s="41">
        <v>0</v>
      </c>
      <c r="K2834" s="41">
        <v>0</v>
      </c>
      <c r="L2834" s="41">
        <v>0</v>
      </c>
      <c r="M2834" s="41">
        <v>0</v>
      </c>
      <c r="N2834" s="41">
        <v>0</v>
      </c>
      <c r="O2834" s="41">
        <v>0</v>
      </c>
      <c r="P2834" s="50">
        <f t="shared" si="198"/>
        <v>0</v>
      </c>
    </row>
    <row r="2835" spans="1:16" hidden="1" x14ac:dyDescent="0.25">
      <c r="A2835" s="306" t="str">
        <f>IF(B2835=1,A2802,"")</f>
        <v/>
      </c>
      <c r="B2835" s="43" t="str">
        <f t="shared" si="197"/>
        <v/>
      </c>
      <c r="C2835" s="169">
        <f>CAD!$F$14</f>
        <v>0</v>
      </c>
      <c r="D2835" s="41">
        <v>0</v>
      </c>
      <c r="E2835" s="41">
        <v>0</v>
      </c>
      <c r="F2835" s="41">
        <v>0</v>
      </c>
      <c r="G2835" s="41">
        <v>0</v>
      </c>
      <c r="H2835" s="41">
        <v>0</v>
      </c>
      <c r="I2835" s="41">
        <v>0</v>
      </c>
      <c r="J2835" s="41">
        <v>0</v>
      </c>
      <c r="K2835" s="41">
        <v>0</v>
      </c>
      <c r="L2835" s="41">
        <v>0</v>
      </c>
      <c r="M2835" s="41">
        <v>0</v>
      </c>
      <c r="N2835" s="41">
        <v>0</v>
      </c>
      <c r="O2835" s="41">
        <v>0</v>
      </c>
      <c r="P2835" s="50">
        <f t="shared" si="198"/>
        <v>0</v>
      </c>
    </row>
    <row r="2836" spans="1:16" hidden="1" x14ac:dyDescent="0.25">
      <c r="A2836" s="306" t="str">
        <f>IF(B2836=1,A2802,"")</f>
        <v/>
      </c>
      <c r="B2836" s="43" t="str">
        <f t="shared" si="197"/>
        <v/>
      </c>
      <c r="C2836" s="169">
        <f>CAD!$F$15</f>
        <v>0</v>
      </c>
      <c r="D2836" s="41">
        <v>0</v>
      </c>
      <c r="E2836" s="41">
        <v>0</v>
      </c>
      <c r="F2836" s="41">
        <v>0</v>
      </c>
      <c r="G2836" s="41">
        <v>0</v>
      </c>
      <c r="H2836" s="41">
        <v>0</v>
      </c>
      <c r="I2836" s="41">
        <v>0</v>
      </c>
      <c r="J2836" s="41">
        <v>0</v>
      </c>
      <c r="K2836" s="41">
        <v>0</v>
      </c>
      <c r="L2836" s="41">
        <v>0</v>
      </c>
      <c r="M2836" s="41">
        <v>0</v>
      </c>
      <c r="N2836" s="41">
        <v>0</v>
      </c>
      <c r="O2836" s="41">
        <v>0</v>
      </c>
      <c r="P2836" s="50">
        <f t="shared" si="198"/>
        <v>0</v>
      </c>
    </row>
    <row r="2837" spans="1:16" hidden="1" x14ac:dyDescent="0.25">
      <c r="A2837" s="306" t="str">
        <f>IF(B2837=1,A2802,"")</f>
        <v/>
      </c>
      <c r="B2837" s="43" t="str">
        <f t="shared" si="197"/>
        <v/>
      </c>
      <c r="C2837" s="169">
        <f>CAD!$F$16</f>
        <v>0</v>
      </c>
      <c r="D2837" s="41">
        <v>0</v>
      </c>
      <c r="E2837" s="41">
        <v>0</v>
      </c>
      <c r="F2837" s="41">
        <v>0</v>
      </c>
      <c r="G2837" s="41">
        <v>0</v>
      </c>
      <c r="H2837" s="41">
        <v>0</v>
      </c>
      <c r="I2837" s="41">
        <v>0</v>
      </c>
      <c r="J2837" s="41">
        <v>0</v>
      </c>
      <c r="K2837" s="41">
        <v>0</v>
      </c>
      <c r="L2837" s="41">
        <v>0</v>
      </c>
      <c r="M2837" s="41">
        <v>0</v>
      </c>
      <c r="N2837" s="41">
        <v>0</v>
      </c>
      <c r="O2837" s="41">
        <v>0</v>
      </c>
      <c r="P2837" s="50">
        <f t="shared" si="198"/>
        <v>0</v>
      </c>
    </row>
    <row r="2838" spans="1:16" hidden="1" x14ac:dyDescent="0.25">
      <c r="A2838" s="306" t="str">
        <f>IF(B2838=1,A2802,"")</f>
        <v/>
      </c>
      <c r="B2838" s="43" t="str">
        <f t="shared" si="197"/>
        <v/>
      </c>
      <c r="C2838" s="169">
        <f>CAD!$F$17</f>
        <v>0</v>
      </c>
      <c r="D2838" s="41">
        <v>0</v>
      </c>
      <c r="E2838" s="41">
        <v>0</v>
      </c>
      <c r="F2838" s="41">
        <v>0</v>
      </c>
      <c r="G2838" s="41">
        <v>0</v>
      </c>
      <c r="H2838" s="41">
        <v>0</v>
      </c>
      <c r="I2838" s="41">
        <v>0</v>
      </c>
      <c r="J2838" s="41">
        <v>0</v>
      </c>
      <c r="K2838" s="41">
        <v>0</v>
      </c>
      <c r="L2838" s="41">
        <v>0</v>
      </c>
      <c r="M2838" s="41">
        <v>0</v>
      </c>
      <c r="N2838" s="41">
        <v>0</v>
      </c>
      <c r="O2838" s="41">
        <v>0</v>
      </c>
      <c r="P2838" s="50">
        <f t="shared" si="198"/>
        <v>0</v>
      </c>
    </row>
    <row r="2839" spans="1:16" hidden="1" x14ac:dyDescent="0.25">
      <c r="A2839" s="306" t="str">
        <f>IF(B2839=1,A2802,"")</f>
        <v/>
      </c>
      <c r="B2839" s="43" t="str">
        <f t="shared" si="197"/>
        <v/>
      </c>
      <c r="C2839" s="169">
        <f>CAD!$F$18</f>
        <v>0</v>
      </c>
      <c r="D2839" s="41">
        <v>0</v>
      </c>
      <c r="E2839" s="41">
        <v>0</v>
      </c>
      <c r="F2839" s="41">
        <v>0</v>
      </c>
      <c r="G2839" s="41">
        <v>0</v>
      </c>
      <c r="H2839" s="41">
        <v>0</v>
      </c>
      <c r="I2839" s="41">
        <v>0</v>
      </c>
      <c r="J2839" s="41">
        <v>0</v>
      </c>
      <c r="K2839" s="41">
        <v>0</v>
      </c>
      <c r="L2839" s="41">
        <v>0</v>
      </c>
      <c r="M2839" s="41">
        <v>0</v>
      </c>
      <c r="N2839" s="41">
        <v>0</v>
      </c>
      <c r="O2839" s="41">
        <v>0</v>
      </c>
      <c r="P2839" s="50">
        <f t="shared" si="198"/>
        <v>0</v>
      </c>
    </row>
    <row r="2840" spans="1:16" hidden="1" x14ac:dyDescent="0.25">
      <c r="A2840" s="306" t="str">
        <f>IF(B2840=1,A2802,"")</f>
        <v/>
      </c>
      <c r="B2840" s="43" t="str">
        <f t="shared" si="197"/>
        <v/>
      </c>
      <c r="C2840" s="169">
        <f>CAD!$F$19</f>
        <v>0</v>
      </c>
      <c r="D2840" s="41">
        <v>0</v>
      </c>
      <c r="E2840" s="41">
        <v>0</v>
      </c>
      <c r="F2840" s="41">
        <v>0</v>
      </c>
      <c r="G2840" s="41">
        <v>0</v>
      </c>
      <c r="H2840" s="41">
        <v>0</v>
      </c>
      <c r="I2840" s="41">
        <v>0</v>
      </c>
      <c r="J2840" s="41">
        <v>0</v>
      </c>
      <c r="K2840" s="41">
        <v>0</v>
      </c>
      <c r="L2840" s="41">
        <v>0</v>
      </c>
      <c r="M2840" s="41">
        <v>0</v>
      </c>
      <c r="N2840" s="41">
        <v>0</v>
      </c>
      <c r="O2840" s="41">
        <v>0</v>
      </c>
      <c r="P2840" s="50">
        <f t="shared" si="198"/>
        <v>0</v>
      </c>
    </row>
    <row r="2841" spans="1:16" hidden="1" x14ac:dyDescent="0.25">
      <c r="A2841" s="306" t="str">
        <f>IF(B2841=1,A2802,"")</f>
        <v/>
      </c>
      <c r="B2841" s="43" t="str">
        <f t="shared" si="197"/>
        <v/>
      </c>
      <c r="C2841" s="169">
        <f>CAD!$F$20</f>
        <v>0</v>
      </c>
      <c r="D2841" s="41">
        <v>0</v>
      </c>
      <c r="E2841" s="41">
        <v>0</v>
      </c>
      <c r="F2841" s="41">
        <v>0</v>
      </c>
      <c r="G2841" s="41">
        <v>0</v>
      </c>
      <c r="H2841" s="41">
        <v>0</v>
      </c>
      <c r="I2841" s="41">
        <v>0</v>
      </c>
      <c r="J2841" s="41">
        <v>0</v>
      </c>
      <c r="K2841" s="41">
        <v>0</v>
      </c>
      <c r="L2841" s="41">
        <v>0</v>
      </c>
      <c r="M2841" s="41">
        <v>0</v>
      </c>
      <c r="N2841" s="41">
        <v>0</v>
      </c>
      <c r="O2841" s="41">
        <v>0</v>
      </c>
      <c r="P2841" s="50">
        <f t="shared" si="198"/>
        <v>0</v>
      </c>
    </row>
    <row r="2842" spans="1:16" hidden="1" x14ac:dyDescent="0.25">
      <c r="A2842" s="306" t="str">
        <f>IF(B2842=1,A2802,"")</f>
        <v/>
      </c>
      <c r="B2842" s="43" t="str">
        <f t="shared" si="197"/>
        <v/>
      </c>
      <c r="C2842" s="169">
        <f>CAD!$F$21</f>
        <v>0</v>
      </c>
      <c r="D2842" s="41">
        <v>0</v>
      </c>
      <c r="E2842" s="41">
        <v>0</v>
      </c>
      <c r="F2842" s="41">
        <v>0</v>
      </c>
      <c r="G2842" s="41">
        <v>0</v>
      </c>
      <c r="H2842" s="41">
        <v>0</v>
      </c>
      <c r="I2842" s="41">
        <v>0</v>
      </c>
      <c r="J2842" s="41">
        <v>0</v>
      </c>
      <c r="K2842" s="41">
        <v>0</v>
      </c>
      <c r="L2842" s="41">
        <v>0</v>
      </c>
      <c r="M2842" s="41">
        <v>0</v>
      </c>
      <c r="N2842" s="41">
        <v>0</v>
      </c>
      <c r="O2842" s="41">
        <v>0</v>
      </c>
      <c r="P2842" s="50">
        <f t="shared" si="198"/>
        <v>0</v>
      </c>
    </row>
    <row r="2843" spans="1:16" hidden="1" x14ac:dyDescent="0.25">
      <c r="A2843" s="306" t="str">
        <f>IF(B2843=1,A2802,"")</f>
        <v/>
      </c>
      <c r="B2843" s="43" t="str">
        <f t="shared" si="197"/>
        <v/>
      </c>
      <c r="C2843" s="169">
        <f>CAD!$F$22</f>
        <v>0</v>
      </c>
      <c r="D2843" s="41">
        <v>0</v>
      </c>
      <c r="E2843" s="41">
        <v>0</v>
      </c>
      <c r="F2843" s="41">
        <v>0</v>
      </c>
      <c r="G2843" s="41">
        <v>0</v>
      </c>
      <c r="H2843" s="41">
        <v>0</v>
      </c>
      <c r="I2843" s="41">
        <v>0</v>
      </c>
      <c r="J2843" s="41">
        <v>0</v>
      </c>
      <c r="K2843" s="41">
        <v>0</v>
      </c>
      <c r="L2843" s="41">
        <v>0</v>
      </c>
      <c r="M2843" s="41">
        <v>0</v>
      </c>
      <c r="N2843" s="41">
        <v>0</v>
      </c>
      <c r="O2843" s="41">
        <v>0</v>
      </c>
      <c r="P2843" s="50">
        <f t="shared" si="198"/>
        <v>0</v>
      </c>
    </row>
    <row r="2844" spans="1:16" hidden="1" x14ac:dyDescent="0.25">
      <c r="A2844" s="306" t="str">
        <f>IF(B2844=1,A2802,"")</f>
        <v/>
      </c>
      <c r="B2844" s="43" t="str">
        <f t="shared" si="197"/>
        <v/>
      </c>
      <c r="C2844" s="169">
        <f>CAD!$F$23</f>
        <v>0</v>
      </c>
      <c r="D2844" s="41">
        <v>0</v>
      </c>
      <c r="E2844" s="41">
        <v>0</v>
      </c>
      <c r="F2844" s="41">
        <v>0</v>
      </c>
      <c r="G2844" s="41">
        <v>0</v>
      </c>
      <c r="H2844" s="41">
        <v>0</v>
      </c>
      <c r="I2844" s="41">
        <v>0</v>
      </c>
      <c r="J2844" s="41">
        <v>0</v>
      </c>
      <c r="K2844" s="41">
        <v>0</v>
      </c>
      <c r="L2844" s="41">
        <v>0</v>
      </c>
      <c r="M2844" s="41">
        <v>0</v>
      </c>
      <c r="N2844" s="41">
        <v>0</v>
      </c>
      <c r="O2844" s="41">
        <v>0</v>
      </c>
      <c r="P2844" s="50">
        <f t="shared" si="198"/>
        <v>0</v>
      </c>
    </row>
    <row r="2845" spans="1:16" hidden="1" x14ac:dyDescent="0.25">
      <c r="A2845" s="306" t="str">
        <f>IF(B2845=1,A2802,"")</f>
        <v/>
      </c>
      <c r="B2845" s="43" t="str">
        <f t="shared" si="197"/>
        <v/>
      </c>
      <c r="C2845" s="169">
        <f>CAD!$F$24</f>
        <v>0</v>
      </c>
      <c r="D2845" s="41">
        <v>0</v>
      </c>
      <c r="E2845" s="41">
        <v>0</v>
      </c>
      <c r="F2845" s="41">
        <v>0</v>
      </c>
      <c r="G2845" s="41">
        <v>0</v>
      </c>
      <c r="H2845" s="41">
        <v>0</v>
      </c>
      <c r="I2845" s="41">
        <v>0</v>
      </c>
      <c r="J2845" s="41">
        <v>0</v>
      </c>
      <c r="K2845" s="41">
        <v>0</v>
      </c>
      <c r="L2845" s="41">
        <v>0</v>
      </c>
      <c r="M2845" s="41">
        <v>0</v>
      </c>
      <c r="N2845" s="41">
        <v>0</v>
      </c>
      <c r="O2845" s="41">
        <v>0</v>
      </c>
      <c r="P2845" s="50">
        <f t="shared" si="198"/>
        <v>0</v>
      </c>
    </row>
    <row r="2846" spans="1:16" hidden="1" x14ac:dyDescent="0.25">
      <c r="A2846" s="306" t="str">
        <f>IF(B2846=1,A2802,"")</f>
        <v/>
      </c>
      <c r="B2846" s="43" t="str">
        <f t="shared" si="197"/>
        <v/>
      </c>
      <c r="C2846" s="169">
        <f>CAD!$F$25</f>
        <v>0</v>
      </c>
      <c r="D2846" s="41">
        <v>0</v>
      </c>
      <c r="E2846" s="41">
        <v>0</v>
      </c>
      <c r="F2846" s="41">
        <v>0</v>
      </c>
      <c r="G2846" s="41">
        <v>0</v>
      </c>
      <c r="H2846" s="41">
        <v>0</v>
      </c>
      <c r="I2846" s="41">
        <v>0</v>
      </c>
      <c r="J2846" s="41">
        <v>0</v>
      </c>
      <c r="K2846" s="41">
        <v>0</v>
      </c>
      <c r="L2846" s="41">
        <v>0</v>
      </c>
      <c r="M2846" s="41">
        <v>0</v>
      </c>
      <c r="N2846" s="41">
        <v>0</v>
      </c>
      <c r="O2846" s="41">
        <v>0</v>
      </c>
      <c r="P2846" s="50">
        <f t="shared" si="198"/>
        <v>0</v>
      </c>
    </row>
    <row r="2847" spans="1:16" hidden="1" x14ac:dyDescent="0.25">
      <c r="A2847" s="306" t="str">
        <f>IF(B2847=1,A2802,"")</f>
        <v/>
      </c>
      <c r="B2847" s="43" t="str">
        <f t="shared" si="197"/>
        <v/>
      </c>
      <c r="C2847" s="169">
        <f>CAD!$F$26</f>
        <v>0</v>
      </c>
      <c r="D2847" s="41">
        <v>0</v>
      </c>
      <c r="E2847" s="41">
        <v>0</v>
      </c>
      <c r="F2847" s="41">
        <v>0</v>
      </c>
      <c r="G2847" s="41">
        <v>0</v>
      </c>
      <c r="H2847" s="41">
        <v>0</v>
      </c>
      <c r="I2847" s="41">
        <v>0</v>
      </c>
      <c r="J2847" s="41">
        <v>0</v>
      </c>
      <c r="K2847" s="41">
        <v>0</v>
      </c>
      <c r="L2847" s="41">
        <v>0</v>
      </c>
      <c r="M2847" s="41">
        <v>0</v>
      </c>
      <c r="N2847" s="41">
        <v>0</v>
      </c>
      <c r="O2847" s="41">
        <v>0</v>
      </c>
      <c r="P2847" s="50">
        <f t="shared" si="198"/>
        <v>0</v>
      </c>
    </row>
    <row r="2848" spans="1:16" hidden="1" x14ac:dyDescent="0.25">
      <c r="A2848" s="306" t="str">
        <f>IF(B2848=1,A2802,"")</f>
        <v/>
      </c>
      <c r="B2848" s="43" t="str">
        <f t="shared" si="197"/>
        <v/>
      </c>
      <c r="C2848" s="169">
        <f>CAD!$F$27</f>
        <v>0</v>
      </c>
      <c r="D2848" s="41">
        <v>0</v>
      </c>
      <c r="E2848" s="41">
        <v>0</v>
      </c>
      <c r="F2848" s="41">
        <v>0</v>
      </c>
      <c r="G2848" s="41">
        <v>0</v>
      </c>
      <c r="H2848" s="41">
        <v>0</v>
      </c>
      <c r="I2848" s="41">
        <v>0</v>
      </c>
      <c r="J2848" s="41">
        <v>0</v>
      </c>
      <c r="K2848" s="41">
        <v>0</v>
      </c>
      <c r="L2848" s="41">
        <v>0</v>
      </c>
      <c r="M2848" s="41">
        <v>0</v>
      </c>
      <c r="N2848" s="41">
        <v>0</v>
      </c>
      <c r="O2848" s="41">
        <v>0</v>
      </c>
      <c r="P2848" s="50">
        <f t="shared" si="198"/>
        <v>0</v>
      </c>
    </row>
    <row r="2849" spans="1:20" hidden="1" x14ac:dyDescent="0.25">
      <c r="A2849" s="306" t="str">
        <f>IF(B2849=1,A2802,"")</f>
        <v/>
      </c>
      <c r="B2849" s="43" t="str">
        <f t="shared" si="197"/>
        <v/>
      </c>
      <c r="C2849" s="169">
        <f>CAD!$F$28</f>
        <v>0</v>
      </c>
      <c r="D2849" s="41">
        <v>0</v>
      </c>
      <c r="E2849" s="41">
        <v>0</v>
      </c>
      <c r="F2849" s="41">
        <v>0</v>
      </c>
      <c r="G2849" s="41">
        <v>0</v>
      </c>
      <c r="H2849" s="41">
        <v>0</v>
      </c>
      <c r="I2849" s="41">
        <v>0</v>
      </c>
      <c r="J2849" s="41">
        <v>0</v>
      </c>
      <c r="K2849" s="41">
        <v>0</v>
      </c>
      <c r="L2849" s="41">
        <v>0</v>
      </c>
      <c r="M2849" s="41">
        <v>0</v>
      </c>
      <c r="N2849" s="41">
        <v>0</v>
      </c>
      <c r="O2849" s="41">
        <v>0</v>
      </c>
      <c r="P2849" s="50">
        <f t="shared" si="198"/>
        <v>0</v>
      </c>
    </row>
    <row r="2850" spans="1:20" hidden="1" x14ac:dyDescent="0.25">
      <c r="A2850" s="306" t="str">
        <f>IF(B2850=1,A2802,"")</f>
        <v/>
      </c>
      <c r="B2850" s="43" t="str">
        <f t="shared" si="197"/>
        <v/>
      </c>
      <c r="C2850" s="169">
        <f>CAD!$F$29</f>
        <v>0</v>
      </c>
      <c r="D2850" s="41">
        <v>0</v>
      </c>
      <c r="E2850" s="41">
        <v>0</v>
      </c>
      <c r="F2850" s="41">
        <v>0</v>
      </c>
      <c r="G2850" s="41">
        <v>0</v>
      </c>
      <c r="H2850" s="41">
        <v>0</v>
      </c>
      <c r="I2850" s="41">
        <v>0</v>
      </c>
      <c r="J2850" s="41">
        <v>0</v>
      </c>
      <c r="K2850" s="41">
        <v>0</v>
      </c>
      <c r="L2850" s="41">
        <v>0</v>
      </c>
      <c r="M2850" s="41">
        <v>0</v>
      </c>
      <c r="N2850" s="41">
        <v>0</v>
      </c>
      <c r="O2850" s="41">
        <v>0</v>
      </c>
      <c r="P2850" s="50">
        <f t="shared" si="198"/>
        <v>0</v>
      </c>
    </row>
    <row r="2851" spans="1:20" hidden="1" x14ac:dyDescent="0.25">
      <c r="A2851" s="306" t="str">
        <f>IF(B2851=1,A2802,"")</f>
        <v/>
      </c>
      <c r="B2851" s="43" t="str">
        <f t="shared" si="197"/>
        <v/>
      </c>
      <c r="C2851" s="169">
        <f>CAD!$F$30</f>
        <v>0</v>
      </c>
      <c r="D2851" s="41">
        <v>0</v>
      </c>
      <c r="E2851" s="41">
        <v>0</v>
      </c>
      <c r="F2851" s="41">
        <v>0</v>
      </c>
      <c r="G2851" s="41">
        <v>0</v>
      </c>
      <c r="H2851" s="41">
        <v>0</v>
      </c>
      <c r="I2851" s="41">
        <v>0</v>
      </c>
      <c r="J2851" s="41">
        <v>0</v>
      </c>
      <c r="K2851" s="41">
        <v>0</v>
      </c>
      <c r="L2851" s="41">
        <v>0</v>
      </c>
      <c r="M2851" s="41">
        <v>0</v>
      </c>
      <c r="N2851" s="41">
        <v>0</v>
      </c>
      <c r="O2851" s="41">
        <v>0</v>
      </c>
      <c r="P2851" s="50">
        <f t="shared" si="198"/>
        <v>0</v>
      </c>
    </row>
    <row r="2852" spans="1:20" hidden="1" x14ac:dyDescent="0.25">
      <c r="A2852" s="306" t="str">
        <f>IF(B2852=1,A2802,"")</f>
        <v/>
      </c>
      <c r="B2852" s="43" t="str">
        <f t="shared" si="197"/>
        <v/>
      </c>
      <c r="C2852" s="169">
        <f>CAD!$F$31</f>
        <v>0</v>
      </c>
      <c r="D2852" s="41">
        <v>0</v>
      </c>
      <c r="E2852" s="41">
        <v>0</v>
      </c>
      <c r="F2852" s="41">
        <v>0</v>
      </c>
      <c r="G2852" s="41">
        <v>0</v>
      </c>
      <c r="H2852" s="41">
        <v>0</v>
      </c>
      <c r="I2852" s="41">
        <v>0</v>
      </c>
      <c r="J2852" s="41">
        <v>0</v>
      </c>
      <c r="K2852" s="41">
        <v>0</v>
      </c>
      <c r="L2852" s="41">
        <v>0</v>
      </c>
      <c r="M2852" s="41">
        <v>0</v>
      </c>
      <c r="N2852" s="41">
        <v>0</v>
      </c>
      <c r="O2852" s="41">
        <v>0</v>
      </c>
      <c r="P2852" s="50">
        <f t="shared" si="198"/>
        <v>0</v>
      </c>
      <c r="T2852" s="9"/>
    </row>
    <row r="2853" spans="1:20" hidden="1" x14ac:dyDescent="0.25">
      <c r="A2853" s="306">
        <f>A2802</f>
        <v>2067</v>
      </c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84"/>
    </row>
    <row r="2854" spans="1:20" ht="15.75" hidden="1" thickBot="1" x14ac:dyDescent="0.3">
      <c r="A2854" s="306">
        <f>A2802</f>
        <v>2067</v>
      </c>
      <c r="C2854" s="170" t="s">
        <v>208</v>
      </c>
      <c r="D2854" s="171">
        <f>PREV_D!D2755</f>
        <v>0</v>
      </c>
      <c r="E2854" s="171">
        <f>PREV_D!E2755</f>
        <v>0</v>
      </c>
      <c r="F2854" s="171">
        <f>PREV_D!F2755</f>
        <v>0</v>
      </c>
      <c r="G2854" s="171">
        <f>PREV_D!G2755</f>
        <v>0</v>
      </c>
      <c r="H2854" s="171">
        <f>PREV_D!H2755</f>
        <v>0</v>
      </c>
      <c r="I2854" s="171">
        <f>PREV_D!I2755</f>
        <v>0</v>
      </c>
      <c r="J2854" s="171">
        <f>PREV_D!J2755</f>
        <v>0</v>
      </c>
      <c r="K2854" s="171">
        <f>PREV_D!K2755</f>
        <v>0</v>
      </c>
      <c r="L2854" s="171">
        <f>PREV_D!L2755</f>
        <v>0</v>
      </c>
      <c r="M2854" s="171">
        <f>PREV_D!M2755</f>
        <v>0</v>
      </c>
      <c r="N2854" s="171">
        <f>PREV_D!N2755</f>
        <v>0</v>
      </c>
      <c r="O2854" s="171">
        <f>PREV_D!O2755</f>
        <v>0</v>
      </c>
      <c r="P2854" s="172">
        <f>SUM(D2854:O2854)</f>
        <v>0</v>
      </c>
    </row>
    <row r="2855" spans="1:20" hidden="1" x14ac:dyDescent="0.25">
      <c r="A2855" s="306">
        <f>A2802</f>
        <v>2067</v>
      </c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84"/>
    </row>
    <row r="2856" spans="1:20" hidden="1" x14ac:dyDescent="0.25">
      <c r="A2856" s="306">
        <f>A2802</f>
        <v>2067</v>
      </c>
      <c r="C2856" s="173" t="s">
        <v>209</v>
      </c>
      <c r="D2856" s="174">
        <f>D2802-D2854</f>
        <v>0</v>
      </c>
      <c r="E2856" s="174">
        <f t="shared" ref="E2856:P2856" si="199">E2802-E2854</f>
        <v>0</v>
      </c>
      <c r="F2856" s="174">
        <f t="shared" si="199"/>
        <v>0</v>
      </c>
      <c r="G2856" s="174">
        <f t="shared" si="199"/>
        <v>0</v>
      </c>
      <c r="H2856" s="174">
        <f t="shared" si="199"/>
        <v>0</v>
      </c>
      <c r="I2856" s="174">
        <f t="shared" si="199"/>
        <v>0</v>
      </c>
      <c r="J2856" s="174">
        <f t="shared" si="199"/>
        <v>0</v>
      </c>
      <c r="K2856" s="174">
        <f t="shared" si="199"/>
        <v>0</v>
      </c>
      <c r="L2856" s="174">
        <f t="shared" si="199"/>
        <v>0</v>
      </c>
      <c r="M2856" s="174">
        <f t="shared" si="199"/>
        <v>0</v>
      </c>
      <c r="N2856" s="174">
        <f t="shared" si="199"/>
        <v>0</v>
      </c>
      <c r="O2856" s="174">
        <f t="shared" si="199"/>
        <v>0</v>
      </c>
      <c r="P2856" s="175">
        <f t="shared" si="199"/>
        <v>0</v>
      </c>
    </row>
    <row r="2857" spans="1:20" hidden="1" x14ac:dyDescent="0.25">
      <c r="A2857" s="306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20" hidden="1" x14ac:dyDescent="0.25">
      <c r="A2858" s="306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20" ht="15" hidden="1" customHeight="1" thickBot="1" x14ac:dyDescent="0.3">
      <c r="A2859" s="306">
        <f>A2802+1</f>
        <v>2068</v>
      </c>
      <c r="C2859" s="166" t="s">
        <v>207</v>
      </c>
      <c r="D2859" s="167">
        <f t="shared" ref="D2859:P2859" si="200">SUM(D2860:D2909)</f>
        <v>0</v>
      </c>
      <c r="E2859" s="167">
        <f t="shared" si="200"/>
        <v>0</v>
      </c>
      <c r="F2859" s="167">
        <f t="shared" si="200"/>
        <v>0</v>
      </c>
      <c r="G2859" s="167">
        <f t="shared" si="200"/>
        <v>0</v>
      </c>
      <c r="H2859" s="167">
        <f t="shared" si="200"/>
        <v>0</v>
      </c>
      <c r="I2859" s="167">
        <f t="shared" si="200"/>
        <v>0</v>
      </c>
      <c r="J2859" s="167">
        <f t="shared" si="200"/>
        <v>0</v>
      </c>
      <c r="K2859" s="167">
        <f t="shared" si="200"/>
        <v>0</v>
      </c>
      <c r="L2859" s="167">
        <f t="shared" si="200"/>
        <v>0</v>
      </c>
      <c r="M2859" s="167">
        <f t="shared" si="200"/>
        <v>0</v>
      </c>
      <c r="N2859" s="167">
        <f t="shared" si="200"/>
        <v>0</v>
      </c>
      <c r="O2859" s="167">
        <f t="shared" si="200"/>
        <v>0</v>
      </c>
      <c r="P2859" s="167">
        <f t="shared" si="200"/>
        <v>0</v>
      </c>
    </row>
    <row r="2860" spans="1:20" hidden="1" x14ac:dyDescent="0.25">
      <c r="A2860" s="306">
        <f>IF(B2860=1,A2859,"")</f>
        <v>2068</v>
      </c>
      <c r="B2860" s="43">
        <f>IF(C2860&lt;&gt;0,1,"")</f>
        <v>1</v>
      </c>
      <c r="C2860" s="168" t="str">
        <f>CAD!$D$7</f>
        <v>SALÁRIOS</v>
      </c>
      <c r="D2860" s="42">
        <v>0</v>
      </c>
      <c r="E2860" s="42">
        <v>0</v>
      </c>
      <c r="F2860" s="42">
        <v>0</v>
      </c>
      <c r="G2860" s="42">
        <v>0</v>
      </c>
      <c r="H2860" s="42">
        <v>0</v>
      </c>
      <c r="I2860" s="42">
        <v>0</v>
      </c>
      <c r="J2860" s="42">
        <v>0</v>
      </c>
      <c r="K2860" s="42">
        <v>0</v>
      </c>
      <c r="L2860" s="42">
        <v>0</v>
      </c>
      <c r="M2860" s="42">
        <v>0</v>
      </c>
      <c r="N2860" s="42">
        <v>0</v>
      </c>
      <c r="O2860" s="42">
        <v>0</v>
      </c>
      <c r="P2860" s="115">
        <f>SUM(D2860:O2860)</f>
        <v>0</v>
      </c>
    </row>
    <row r="2861" spans="1:20" hidden="1" x14ac:dyDescent="0.25">
      <c r="A2861" s="306">
        <f>IF(B2861=1,A2859,"")</f>
        <v>2068</v>
      </c>
      <c r="B2861" s="43">
        <f t="shared" ref="B2861:B2909" si="201">IF(C2861&lt;&gt;0,1,"")</f>
        <v>1</v>
      </c>
      <c r="C2861" s="168" t="str">
        <f>CAD!$D$8</f>
        <v>RELATÓRIOS</v>
      </c>
      <c r="D2861" s="42">
        <v>0</v>
      </c>
      <c r="E2861" s="42">
        <v>0</v>
      </c>
      <c r="F2861" s="42">
        <v>0</v>
      </c>
      <c r="G2861" s="42">
        <v>0</v>
      </c>
      <c r="H2861" s="42">
        <v>0</v>
      </c>
      <c r="I2861" s="42">
        <v>0</v>
      </c>
      <c r="J2861" s="42">
        <v>0</v>
      </c>
      <c r="K2861" s="42">
        <v>0</v>
      </c>
      <c r="L2861" s="42">
        <v>0</v>
      </c>
      <c r="M2861" s="42">
        <v>0</v>
      </c>
      <c r="N2861" s="42">
        <v>0</v>
      </c>
      <c r="O2861" s="42">
        <v>0</v>
      </c>
      <c r="P2861" s="50">
        <f t="shared" ref="P2861:P2909" si="202">SUM(D2861:O2861)</f>
        <v>0</v>
      </c>
    </row>
    <row r="2862" spans="1:20" hidden="1" x14ac:dyDescent="0.25">
      <c r="A2862" s="306">
        <f>IF(B2862=1,A2859,"")</f>
        <v>2068</v>
      </c>
      <c r="B2862" s="43">
        <f t="shared" si="201"/>
        <v>1</v>
      </c>
      <c r="C2862" s="169" t="str">
        <f>CAD!$D$9</f>
        <v>HORAS EXTRAS</v>
      </c>
      <c r="D2862" s="41">
        <v>0</v>
      </c>
      <c r="E2862" s="41">
        <v>0</v>
      </c>
      <c r="F2862" s="41">
        <v>0</v>
      </c>
      <c r="G2862" s="41">
        <v>0</v>
      </c>
      <c r="H2862" s="41">
        <v>0</v>
      </c>
      <c r="I2862" s="41">
        <v>0</v>
      </c>
      <c r="J2862" s="41">
        <v>0</v>
      </c>
      <c r="K2862" s="41">
        <v>0</v>
      </c>
      <c r="L2862" s="41">
        <v>0</v>
      </c>
      <c r="M2862" s="41">
        <v>0</v>
      </c>
      <c r="N2862" s="41">
        <v>0</v>
      </c>
      <c r="O2862" s="41">
        <v>0</v>
      </c>
      <c r="P2862" s="50">
        <f t="shared" si="202"/>
        <v>0</v>
      </c>
    </row>
    <row r="2863" spans="1:20" hidden="1" x14ac:dyDescent="0.25">
      <c r="A2863" s="306">
        <f>IF(B2863=1,A2859,"")</f>
        <v>2068</v>
      </c>
      <c r="B2863" s="43">
        <f t="shared" si="201"/>
        <v>1</v>
      </c>
      <c r="C2863" s="169" t="str">
        <f>CAD!$D$10</f>
        <v>OUTROS</v>
      </c>
      <c r="D2863" s="41">
        <v>0</v>
      </c>
      <c r="E2863" s="41">
        <v>0</v>
      </c>
      <c r="F2863" s="41">
        <v>0</v>
      </c>
      <c r="G2863" s="41">
        <v>0</v>
      </c>
      <c r="H2863" s="41">
        <v>0</v>
      </c>
      <c r="I2863" s="41">
        <v>0</v>
      </c>
      <c r="J2863" s="41">
        <v>0</v>
      </c>
      <c r="K2863" s="41">
        <v>0</v>
      </c>
      <c r="L2863" s="41">
        <v>0</v>
      </c>
      <c r="M2863" s="41">
        <v>0</v>
      </c>
      <c r="N2863" s="41">
        <v>0</v>
      </c>
      <c r="O2863" s="41">
        <v>0</v>
      </c>
      <c r="P2863" s="50">
        <f t="shared" si="202"/>
        <v>0</v>
      </c>
    </row>
    <row r="2864" spans="1:20" hidden="1" x14ac:dyDescent="0.25">
      <c r="A2864" s="306">
        <f>IF(B2864=1,A2859,"")</f>
        <v>2068</v>
      </c>
      <c r="B2864" s="43">
        <f t="shared" si="201"/>
        <v>1</v>
      </c>
      <c r="C2864" s="169" t="str">
        <f>CAD!$D$11</f>
        <v>ALUGUÉIS</v>
      </c>
      <c r="D2864" s="41">
        <v>0</v>
      </c>
      <c r="E2864" s="41">
        <v>0</v>
      </c>
      <c r="F2864" s="41">
        <v>0</v>
      </c>
      <c r="G2864" s="41">
        <v>0</v>
      </c>
      <c r="H2864" s="41">
        <v>0</v>
      </c>
      <c r="I2864" s="41">
        <v>0</v>
      </c>
      <c r="J2864" s="41">
        <v>0</v>
      </c>
      <c r="K2864" s="41">
        <v>0</v>
      </c>
      <c r="L2864" s="41">
        <v>0</v>
      </c>
      <c r="M2864" s="41">
        <v>0</v>
      </c>
      <c r="N2864" s="41">
        <v>0</v>
      </c>
      <c r="O2864" s="41">
        <v>0</v>
      </c>
      <c r="P2864" s="50">
        <f t="shared" si="202"/>
        <v>0</v>
      </c>
    </row>
    <row r="2865" spans="1:16" hidden="1" x14ac:dyDescent="0.25">
      <c r="A2865" s="306">
        <f>IF(B2865=1,A2859,"")</f>
        <v>2068</v>
      </c>
      <c r="B2865" s="43">
        <f t="shared" si="201"/>
        <v>1</v>
      </c>
      <c r="C2865" s="169" t="str">
        <f>CAD!$D$12</f>
        <v>VENDA DE IMÓVEIS</v>
      </c>
      <c r="D2865" s="41">
        <v>0</v>
      </c>
      <c r="E2865" s="41">
        <v>0</v>
      </c>
      <c r="F2865" s="41">
        <v>0</v>
      </c>
      <c r="G2865" s="41">
        <v>0</v>
      </c>
      <c r="H2865" s="41">
        <v>0</v>
      </c>
      <c r="I2865" s="41">
        <v>0</v>
      </c>
      <c r="J2865" s="41">
        <v>0</v>
      </c>
      <c r="K2865" s="41">
        <v>0</v>
      </c>
      <c r="L2865" s="41">
        <v>0</v>
      </c>
      <c r="M2865" s="41">
        <v>0</v>
      </c>
      <c r="N2865" s="41">
        <v>0</v>
      </c>
      <c r="O2865" s="41">
        <v>0</v>
      </c>
      <c r="P2865" s="50">
        <f t="shared" si="202"/>
        <v>0</v>
      </c>
    </row>
    <row r="2866" spans="1:16" hidden="1" x14ac:dyDescent="0.25">
      <c r="A2866" s="306">
        <f>IF(B2866=1,A2859,"")</f>
        <v>2068</v>
      </c>
      <c r="B2866" s="43">
        <f t="shared" si="201"/>
        <v>1</v>
      </c>
      <c r="C2866" s="169" t="str">
        <f>CAD!$D$13</f>
        <v>13º SALÁRIO</v>
      </c>
      <c r="D2866" s="41">
        <v>0</v>
      </c>
      <c r="E2866" s="41">
        <v>0</v>
      </c>
      <c r="F2866" s="41">
        <v>0</v>
      </c>
      <c r="G2866" s="41">
        <v>0</v>
      </c>
      <c r="H2866" s="41">
        <v>0</v>
      </c>
      <c r="I2866" s="41">
        <v>0</v>
      </c>
      <c r="J2866" s="41">
        <v>0</v>
      </c>
      <c r="K2866" s="41">
        <v>0</v>
      </c>
      <c r="L2866" s="41">
        <v>0</v>
      </c>
      <c r="M2866" s="41">
        <v>0</v>
      </c>
      <c r="N2866" s="41">
        <v>0</v>
      </c>
      <c r="O2866" s="41">
        <v>0</v>
      </c>
      <c r="P2866" s="50">
        <f t="shared" si="202"/>
        <v>0</v>
      </c>
    </row>
    <row r="2867" spans="1:16" hidden="1" x14ac:dyDescent="0.25">
      <c r="A2867" s="306">
        <f>IF(B2867=1,A2859,"")</f>
        <v>2068</v>
      </c>
      <c r="B2867" s="43">
        <f t="shared" si="201"/>
        <v>1</v>
      </c>
      <c r="C2867" s="169" t="str">
        <f>CAD!$D$14</f>
        <v>FÉRIAS</v>
      </c>
      <c r="D2867" s="41">
        <v>0</v>
      </c>
      <c r="E2867" s="41">
        <v>0</v>
      </c>
      <c r="F2867" s="41">
        <v>0</v>
      </c>
      <c r="G2867" s="41">
        <v>0</v>
      </c>
      <c r="H2867" s="41">
        <v>0</v>
      </c>
      <c r="I2867" s="41">
        <v>0</v>
      </c>
      <c r="J2867" s="41">
        <v>0</v>
      </c>
      <c r="K2867" s="41">
        <v>0</v>
      </c>
      <c r="L2867" s="41">
        <v>0</v>
      </c>
      <c r="M2867" s="41">
        <v>0</v>
      </c>
      <c r="N2867" s="41">
        <v>0</v>
      </c>
      <c r="O2867" s="41">
        <v>0</v>
      </c>
      <c r="P2867" s="50">
        <f t="shared" si="202"/>
        <v>0</v>
      </c>
    </row>
    <row r="2868" spans="1:16" hidden="1" x14ac:dyDescent="0.25">
      <c r="A2868" s="306">
        <f>IF(B2868=1,A2859,"")</f>
        <v>2068</v>
      </c>
      <c r="B2868" s="43">
        <f t="shared" si="201"/>
        <v>1</v>
      </c>
      <c r="C2868" s="169" t="str">
        <f>CAD!$D$15</f>
        <v>RENDIMENTOS</v>
      </c>
      <c r="D2868" s="41">
        <v>0</v>
      </c>
      <c r="E2868" s="41">
        <v>0</v>
      </c>
      <c r="F2868" s="41">
        <v>0</v>
      </c>
      <c r="G2868" s="41">
        <v>0</v>
      </c>
      <c r="H2868" s="41">
        <v>0</v>
      </c>
      <c r="I2868" s="41">
        <v>0</v>
      </c>
      <c r="J2868" s="41">
        <v>0</v>
      </c>
      <c r="K2868" s="41">
        <v>0</v>
      </c>
      <c r="L2868" s="41">
        <v>0</v>
      </c>
      <c r="M2868" s="41">
        <v>0</v>
      </c>
      <c r="N2868" s="41">
        <v>0</v>
      </c>
      <c r="O2868" s="41">
        <v>0</v>
      </c>
      <c r="P2868" s="50">
        <f t="shared" si="202"/>
        <v>0</v>
      </c>
    </row>
    <row r="2869" spans="1:16" hidden="1" x14ac:dyDescent="0.25">
      <c r="A2869" s="306" t="str">
        <f>IF(B2869=1,A2859,"")</f>
        <v/>
      </c>
      <c r="B2869" s="43" t="str">
        <f t="shared" si="201"/>
        <v/>
      </c>
      <c r="C2869" s="169">
        <f>CAD!$D$16</f>
        <v>0</v>
      </c>
      <c r="D2869" s="41">
        <v>0</v>
      </c>
      <c r="E2869" s="41">
        <v>0</v>
      </c>
      <c r="F2869" s="41">
        <v>0</v>
      </c>
      <c r="G2869" s="41">
        <v>0</v>
      </c>
      <c r="H2869" s="41">
        <v>0</v>
      </c>
      <c r="I2869" s="41">
        <v>0</v>
      </c>
      <c r="J2869" s="41">
        <v>0</v>
      </c>
      <c r="K2869" s="41">
        <v>0</v>
      </c>
      <c r="L2869" s="41">
        <v>0</v>
      </c>
      <c r="M2869" s="41">
        <v>0</v>
      </c>
      <c r="N2869" s="41">
        <v>0</v>
      </c>
      <c r="O2869" s="41">
        <v>0</v>
      </c>
      <c r="P2869" s="50">
        <f t="shared" si="202"/>
        <v>0</v>
      </c>
    </row>
    <row r="2870" spans="1:16" hidden="1" x14ac:dyDescent="0.25">
      <c r="A2870" s="306" t="str">
        <f>IF(B2870=1,A2859,"")</f>
        <v/>
      </c>
      <c r="B2870" s="43" t="str">
        <f t="shared" si="201"/>
        <v/>
      </c>
      <c r="C2870" s="169">
        <f>CAD!$D$17</f>
        <v>0</v>
      </c>
      <c r="D2870" s="41">
        <v>0</v>
      </c>
      <c r="E2870" s="41">
        <v>0</v>
      </c>
      <c r="F2870" s="41">
        <v>0</v>
      </c>
      <c r="G2870" s="41">
        <v>0</v>
      </c>
      <c r="H2870" s="41">
        <v>0</v>
      </c>
      <c r="I2870" s="41">
        <v>0</v>
      </c>
      <c r="J2870" s="41">
        <v>0</v>
      </c>
      <c r="K2870" s="41">
        <v>0</v>
      </c>
      <c r="L2870" s="41">
        <v>0</v>
      </c>
      <c r="M2870" s="41">
        <v>0</v>
      </c>
      <c r="N2870" s="41">
        <v>0</v>
      </c>
      <c r="O2870" s="41">
        <v>0</v>
      </c>
      <c r="P2870" s="50">
        <f t="shared" si="202"/>
        <v>0</v>
      </c>
    </row>
    <row r="2871" spans="1:16" hidden="1" x14ac:dyDescent="0.25">
      <c r="A2871" s="306" t="str">
        <f>IF(B2871=1,A2859,"")</f>
        <v/>
      </c>
      <c r="B2871" s="43" t="str">
        <f t="shared" si="201"/>
        <v/>
      </c>
      <c r="C2871" s="169">
        <f>CAD!$D$18</f>
        <v>0</v>
      </c>
      <c r="D2871" s="41">
        <v>0</v>
      </c>
      <c r="E2871" s="41">
        <v>0</v>
      </c>
      <c r="F2871" s="41">
        <v>0</v>
      </c>
      <c r="G2871" s="41">
        <v>0</v>
      </c>
      <c r="H2871" s="41">
        <v>0</v>
      </c>
      <c r="I2871" s="41">
        <v>0</v>
      </c>
      <c r="J2871" s="41">
        <v>0</v>
      </c>
      <c r="K2871" s="41">
        <v>0</v>
      </c>
      <c r="L2871" s="41">
        <v>0</v>
      </c>
      <c r="M2871" s="41">
        <v>0</v>
      </c>
      <c r="N2871" s="41">
        <v>0</v>
      </c>
      <c r="O2871" s="41">
        <v>0</v>
      </c>
      <c r="P2871" s="50">
        <f t="shared" si="202"/>
        <v>0</v>
      </c>
    </row>
    <row r="2872" spans="1:16" hidden="1" x14ac:dyDescent="0.25">
      <c r="A2872" s="306" t="str">
        <f>IF(B2872=1,A2859,"")</f>
        <v/>
      </c>
      <c r="B2872" s="43" t="str">
        <f t="shared" si="201"/>
        <v/>
      </c>
      <c r="C2872" s="169">
        <f>CAD!$D$19</f>
        <v>0</v>
      </c>
      <c r="D2872" s="41">
        <v>0</v>
      </c>
      <c r="E2872" s="41">
        <v>0</v>
      </c>
      <c r="F2872" s="41">
        <v>0</v>
      </c>
      <c r="G2872" s="41">
        <v>0</v>
      </c>
      <c r="H2872" s="41">
        <v>0</v>
      </c>
      <c r="I2872" s="41">
        <v>0</v>
      </c>
      <c r="J2872" s="41">
        <v>0</v>
      </c>
      <c r="K2872" s="41">
        <v>0</v>
      </c>
      <c r="L2872" s="41">
        <v>0</v>
      </c>
      <c r="M2872" s="41">
        <v>0</v>
      </c>
      <c r="N2872" s="41">
        <v>0</v>
      </c>
      <c r="O2872" s="41">
        <v>0</v>
      </c>
      <c r="P2872" s="50">
        <f t="shared" si="202"/>
        <v>0</v>
      </c>
    </row>
    <row r="2873" spans="1:16" hidden="1" x14ac:dyDescent="0.25">
      <c r="A2873" s="306" t="str">
        <f>IF(B2873=1,A2859,"")</f>
        <v/>
      </c>
      <c r="B2873" s="43" t="str">
        <f t="shared" si="201"/>
        <v/>
      </c>
      <c r="C2873" s="169">
        <f>CAD!$D$20</f>
        <v>0</v>
      </c>
      <c r="D2873" s="41">
        <v>0</v>
      </c>
      <c r="E2873" s="41">
        <v>0</v>
      </c>
      <c r="F2873" s="41">
        <v>0</v>
      </c>
      <c r="G2873" s="41">
        <v>0</v>
      </c>
      <c r="H2873" s="41">
        <v>0</v>
      </c>
      <c r="I2873" s="41">
        <v>0</v>
      </c>
      <c r="J2873" s="41">
        <v>0</v>
      </c>
      <c r="K2873" s="41">
        <v>0</v>
      </c>
      <c r="L2873" s="41">
        <v>0</v>
      </c>
      <c r="M2873" s="41">
        <v>0</v>
      </c>
      <c r="N2873" s="41">
        <v>0</v>
      </c>
      <c r="O2873" s="41">
        <v>0</v>
      </c>
      <c r="P2873" s="50">
        <f t="shared" si="202"/>
        <v>0</v>
      </c>
    </row>
    <row r="2874" spans="1:16" hidden="1" x14ac:dyDescent="0.25">
      <c r="A2874" s="306" t="str">
        <f>IF(B2874=1,A2859,"")</f>
        <v/>
      </c>
      <c r="B2874" s="43" t="str">
        <f t="shared" si="201"/>
        <v/>
      </c>
      <c r="C2874" s="169">
        <f>CAD!$D$21</f>
        <v>0</v>
      </c>
      <c r="D2874" s="41">
        <v>0</v>
      </c>
      <c r="E2874" s="41">
        <v>0</v>
      </c>
      <c r="F2874" s="41">
        <v>0</v>
      </c>
      <c r="G2874" s="41">
        <v>0</v>
      </c>
      <c r="H2874" s="41">
        <v>0</v>
      </c>
      <c r="I2874" s="41">
        <v>0</v>
      </c>
      <c r="J2874" s="41">
        <v>0</v>
      </c>
      <c r="K2874" s="41">
        <v>0</v>
      </c>
      <c r="L2874" s="41">
        <v>0</v>
      </c>
      <c r="M2874" s="41">
        <v>0</v>
      </c>
      <c r="N2874" s="41">
        <v>0</v>
      </c>
      <c r="O2874" s="41">
        <v>0</v>
      </c>
      <c r="P2874" s="50">
        <f t="shared" si="202"/>
        <v>0</v>
      </c>
    </row>
    <row r="2875" spans="1:16" hidden="1" x14ac:dyDescent="0.25">
      <c r="A2875" s="306" t="str">
        <f>IF(B2875=1,A2859,"")</f>
        <v/>
      </c>
      <c r="B2875" s="43" t="str">
        <f t="shared" si="201"/>
        <v/>
      </c>
      <c r="C2875" s="169">
        <f>CAD!$D$22</f>
        <v>0</v>
      </c>
      <c r="D2875" s="41">
        <v>0</v>
      </c>
      <c r="E2875" s="41">
        <v>0</v>
      </c>
      <c r="F2875" s="41">
        <v>0</v>
      </c>
      <c r="G2875" s="41">
        <v>0</v>
      </c>
      <c r="H2875" s="41">
        <v>0</v>
      </c>
      <c r="I2875" s="41">
        <v>0</v>
      </c>
      <c r="J2875" s="41">
        <v>0</v>
      </c>
      <c r="K2875" s="41">
        <v>0</v>
      </c>
      <c r="L2875" s="41">
        <v>0</v>
      </c>
      <c r="M2875" s="41">
        <v>0</v>
      </c>
      <c r="N2875" s="41">
        <v>0</v>
      </c>
      <c r="O2875" s="41">
        <v>0</v>
      </c>
      <c r="P2875" s="50">
        <f t="shared" si="202"/>
        <v>0</v>
      </c>
    </row>
    <row r="2876" spans="1:16" hidden="1" x14ac:dyDescent="0.25">
      <c r="A2876" s="306" t="str">
        <f>IF(B2876=1,A2859,"")</f>
        <v/>
      </c>
      <c r="B2876" s="43" t="str">
        <f t="shared" si="201"/>
        <v/>
      </c>
      <c r="C2876" s="169">
        <f>CAD!$D$23</f>
        <v>0</v>
      </c>
      <c r="D2876" s="41">
        <v>0</v>
      </c>
      <c r="E2876" s="41">
        <v>0</v>
      </c>
      <c r="F2876" s="41">
        <v>0</v>
      </c>
      <c r="G2876" s="41">
        <v>0</v>
      </c>
      <c r="H2876" s="41">
        <v>0</v>
      </c>
      <c r="I2876" s="41">
        <v>0</v>
      </c>
      <c r="J2876" s="41">
        <v>0</v>
      </c>
      <c r="K2876" s="41">
        <v>0</v>
      </c>
      <c r="L2876" s="41">
        <v>0</v>
      </c>
      <c r="M2876" s="41">
        <v>0</v>
      </c>
      <c r="N2876" s="41">
        <v>0</v>
      </c>
      <c r="O2876" s="41">
        <v>0</v>
      </c>
      <c r="P2876" s="50">
        <f t="shared" si="202"/>
        <v>0</v>
      </c>
    </row>
    <row r="2877" spans="1:16" hidden="1" x14ac:dyDescent="0.25">
      <c r="A2877" s="306" t="str">
        <f>IF(B2877=1,A2859,"")</f>
        <v/>
      </c>
      <c r="B2877" s="43" t="str">
        <f t="shared" si="201"/>
        <v/>
      </c>
      <c r="C2877" s="169">
        <f>CAD!$D$24</f>
        <v>0</v>
      </c>
      <c r="D2877" s="41">
        <v>0</v>
      </c>
      <c r="E2877" s="41">
        <v>0</v>
      </c>
      <c r="F2877" s="41">
        <v>0</v>
      </c>
      <c r="G2877" s="41">
        <v>0</v>
      </c>
      <c r="H2877" s="41">
        <v>0</v>
      </c>
      <c r="I2877" s="41">
        <v>0</v>
      </c>
      <c r="J2877" s="41">
        <v>0</v>
      </c>
      <c r="K2877" s="41">
        <v>0</v>
      </c>
      <c r="L2877" s="41">
        <v>0</v>
      </c>
      <c r="M2877" s="41">
        <v>0</v>
      </c>
      <c r="N2877" s="41">
        <v>0</v>
      </c>
      <c r="O2877" s="41">
        <v>0</v>
      </c>
      <c r="P2877" s="50">
        <f t="shared" si="202"/>
        <v>0</v>
      </c>
    </row>
    <row r="2878" spans="1:16" hidden="1" x14ac:dyDescent="0.25">
      <c r="A2878" s="306" t="str">
        <f>IF(B2878=1,A2859,"")</f>
        <v/>
      </c>
      <c r="B2878" s="43" t="str">
        <f t="shared" si="201"/>
        <v/>
      </c>
      <c r="C2878" s="169">
        <f>CAD!$D$25</f>
        <v>0</v>
      </c>
      <c r="D2878" s="41">
        <v>0</v>
      </c>
      <c r="E2878" s="41">
        <v>0</v>
      </c>
      <c r="F2878" s="41">
        <v>0</v>
      </c>
      <c r="G2878" s="41">
        <v>0</v>
      </c>
      <c r="H2878" s="41">
        <v>0</v>
      </c>
      <c r="I2878" s="41">
        <v>0</v>
      </c>
      <c r="J2878" s="41">
        <v>0</v>
      </c>
      <c r="K2878" s="41">
        <v>0</v>
      </c>
      <c r="L2878" s="41">
        <v>0</v>
      </c>
      <c r="M2878" s="41">
        <v>0</v>
      </c>
      <c r="N2878" s="41">
        <v>0</v>
      </c>
      <c r="O2878" s="41">
        <v>0</v>
      </c>
      <c r="P2878" s="50">
        <f t="shared" si="202"/>
        <v>0</v>
      </c>
    </row>
    <row r="2879" spans="1:16" hidden="1" x14ac:dyDescent="0.25">
      <c r="A2879" s="306" t="str">
        <f>IF(B2879=1,A2859,"")</f>
        <v/>
      </c>
      <c r="B2879" s="43" t="str">
        <f t="shared" si="201"/>
        <v/>
      </c>
      <c r="C2879" s="169">
        <f>CAD!$D$26</f>
        <v>0</v>
      </c>
      <c r="D2879" s="41">
        <v>0</v>
      </c>
      <c r="E2879" s="41">
        <v>0</v>
      </c>
      <c r="F2879" s="41">
        <v>0</v>
      </c>
      <c r="G2879" s="41">
        <v>0</v>
      </c>
      <c r="H2879" s="41">
        <v>0</v>
      </c>
      <c r="I2879" s="41">
        <v>0</v>
      </c>
      <c r="J2879" s="41">
        <v>0</v>
      </c>
      <c r="K2879" s="41">
        <v>0</v>
      </c>
      <c r="L2879" s="41">
        <v>0</v>
      </c>
      <c r="M2879" s="41">
        <v>0</v>
      </c>
      <c r="N2879" s="41">
        <v>0</v>
      </c>
      <c r="O2879" s="41">
        <v>0</v>
      </c>
      <c r="P2879" s="50">
        <f t="shared" si="202"/>
        <v>0</v>
      </c>
    </row>
    <row r="2880" spans="1:16" hidden="1" x14ac:dyDescent="0.25">
      <c r="A2880" s="306" t="str">
        <f>IF(B2880=1,A2859,"")</f>
        <v/>
      </c>
      <c r="B2880" s="43" t="str">
        <f t="shared" si="201"/>
        <v/>
      </c>
      <c r="C2880" s="169">
        <f>CAD!$D$27</f>
        <v>0</v>
      </c>
      <c r="D2880" s="41">
        <v>0</v>
      </c>
      <c r="E2880" s="41">
        <v>0</v>
      </c>
      <c r="F2880" s="41">
        <v>0</v>
      </c>
      <c r="G2880" s="41">
        <v>0</v>
      </c>
      <c r="H2880" s="41">
        <v>0</v>
      </c>
      <c r="I2880" s="41">
        <v>0</v>
      </c>
      <c r="J2880" s="41">
        <v>0</v>
      </c>
      <c r="K2880" s="41">
        <v>0</v>
      </c>
      <c r="L2880" s="41">
        <v>0</v>
      </c>
      <c r="M2880" s="41">
        <v>0</v>
      </c>
      <c r="N2880" s="41">
        <v>0</v>
      </c>
      <c r="O2880" s="41">
        <v>0</v>
      </c>
      <c r="P2880" s="50">
        <f t="shared" si="202"/>
        <v>0</v>
      </c>
    </row>
    <row r="2881" spans="1:16" hidden="1" x14ac:dyDescent="0.25">
      <c r="A2881" s="306" t="str">
        <f>IF(B2881=1,A2859,"")</f>
        <v/>
      </c>
      <c r="B2881" s="43" t="str">
        <f t="shared" si="201"/>
        <v/>
      </c>
      <c r="C2881" s="169">
        <f>CAD!$D$28</f>
        <v>0</v>
      </c>
      <c r="D2881" s="41">
        <v>0</v>
      </c>
      <c r="E2881" s="41">
        <v>0</v>
      </c>
      <c r="F2881" s="41">
        <v>0</v>
      </c>
      <c r="G2881" s="41">
        <v>0</v>
      </c>
      <c r="H2881" s="41">
        <v>0</v>
      </c>
      <c r="I2881" s="41">
        <v>0</v>
      </c>
      <c r="J2881" s="41">
        <v>0</v>
      </c>
      <c r="K2881" s="41">
        <v>0</v>
      </c>
      <c r="L2881" s="41">
        <v>0</v>
      </c>
      <c r="M2881" s="41">
        <v>0</v>
      </c>
      <c r="N2881" s="41">
        <v>0</v>
      </c>
      <c r="O2881" s="41">
        <v>0</v>
      </c>
      <c r="P2881" s="50">
        <f t="shared" si="202"/>
        <v>0</v>
      </c>
    </row>
    <row r="2882" spans="1:16" hidden="1" x14ac:dyDescent="0.25">
      <c r="A2882" s="306" t="str">
        <f>IF(B2882=1,A2859,"")</f>
        <v/>
      </c>
      <c r="B2882" s="43" t="str">
        <f t="shared" si="201"/>
        <v/>
      </c>
      <c r="C2882" s="169">
        <f>CAD!$D$29</f>
        <v>0</v>
      </c>
      <c r="D2882" s="41">
        <v>0</v>
      </c>
      <c r="E2882" s="41">
        <v>0</v>
      </c>
      <c r="F2882" s="41">
        <v>0</v>
      </c>
      <c r="G2882" s="41">
        <v>0</v>
      </c>
      <c r="H2882" s="41">
        <v>0</v>
      </c>
      <c r="I2882" s="41">
        <v>0</v>
      </c>
      <c r="J2882" s="41">
        <v>0</v>
      </c>
      <c r="K2882" s="41">
        <v>0</v>
      </c>
      <c r="L2882" s="41">
        <v>0</v>
      </c>
      <c r="M2882" s="41">
        <v>0</v>
      </c>
      <c r="N2882" s="41">
        <v>0</v>
      </c>
      <c r="O2882" s="41">
        <v>0</v>
      </c>
      <c r="P2882" s="50">
        <f t="shared" si="202"/>
        <v>0</v>
      </c>
    </row>
    <row r="2883" spans="1:16" hidden="1" x14ac:dyDescent="0.25">
      <c r="A2883" s="306" t="str">
        <f>IF(B2883=1,A2859,"")</f>
        <v/>
      </c>
      <c r="B2883" s="43" t="str">
        <f t="shared" si="201"/>
        <v/>
      </c>
      <c r="C2883" s="169">
        <f>CAD!$D$30</f>
        <v>0</v>
      </c>
      <c r="D2883" s="41">
        <v>0</v>
      </c>
      <c r="E2883" s="41">
        <v>0</v>
      </c>
      <c r="F2883" s="41">
        <v>0</v>
      </c>
      <c r="G2883" s="41">
        <v>0</v>
      </c>
      <c r="H2883" s="41">
        <v>0</v>
      </c>
      <c r="I2883" s="41">
        <v>0</v>
      </c>
      <c r="J2883" s="41">
        <v>0</v>
      </c>
      <c r="K2883" s="41">
        <v>0</v>
      </c>
      <c r="L2883" s="41">
        <v>0</v>
      </c>
      <c r="M2883" s="41">
        <v>0</v>
      </c>
      <c r="N2883" s="41">
        <v>0</v>
      </c>
      <c r="O2883" s="41">
        <v>0</v>
      </c>
      <c r="P2883" s="50">
        <f t="shared" si="202"/>
        <v>0</v>
      </c>
    </row>
    <row r="2884" spans="1:16" hidden="1" x14ac:dyDescent="0.25">
      <c r="A2884" s="306" t="str">
        <f>IF(B2884=1,A2859,"")</f>
        <v/>
      </c>
      <c r="B2884" s="43" t="str">
        <f t="shared" si="201"/>
        <v/>
      </c>
      <c r="C2884" s="169">
        <f>CAD!$D$31</f>
        <v>0</v>
      </c>
      <c r="D2884" s="41">
        <v>0</v>
      </c>
      <c r="E2884" s="41">
        <v>0</v>
      </c>
      <c r="F2884" s="41">
        <v>0</v>
      </c>
      <c r="G2884" s="41">
        <v>0</v>
      </c>
      <c r="H2884" s="41">
        <v>0</v>
      </c>
      <c r="I2884" s="41">
        <v>0</v>
      </c>
      <c r="J2884" s="41">
        <v>0</v>
      </c>
      <c r="K2884" s="41">
        <v>0</v>
      </c>
      <c r="L2884" s="41">
        <v>0</v>
      </c>
      <c r="M2884" s="41">
        <v>0</v>
      </c>
      <c r="N2884" s="41">
        <v>0</v>
      </c>
      <c r="O2884" s="41">
        <v>0</v>
      </c>
      <c r="P2884" s="50">
        <f t="shared" si="202"/>
        <v>0</v>
      </c>
    </row>
    <row r="2885" spans="1:16" hidden="1" x14ac:dyDescent="0.25">
      <c r="A2885" s="306" t="str">
        <f>IF(B2885=1,A2859,"")</f>
        <v/>
      </c>
      <c r="B2885" s="43" t="str">
        <f t="shared" si="201"/>
        <v/>
      </c>
      <c r="C2885" s="169">
        <f>CAD!$F$7</f>
        <v>0</v>
      </c>
      <c r="D2885" s="41">
        <v>0</v>
      </c>
      <c r="E2885" s="41">
        <v>0</v>
      </c>
      <c r="F2885" s="41">
        <v>0</v>
      </c>
      <c r="G2885" s="41">
        <v>0</v>
      </c>
      <c r="H2885" s="41">
        <v>0</v>
      </c>
      <c r="I2885" s="41">
        <v>0</v>
      </c>
      <c r="J2885" s="41">
        <v>0</v>
      </c>
      <c r="K2885" s="41">
        <v>0</v>
      </c>
      <c r="L2885" s="41">
        <v>0</v>
      </c>
      <c r="M2885" s="41">
        <v>0</v>
      </c>
      <c r="N2885" s="41">
        <v>0</v>
      </c>
      <c r="O2885" s="41">
        <v>0</v>
      </c>
      <c r="P2885" s="50">
        <f t="shared" si="202"/>
        <v>0</v>
      </c>
    </row>
    <row r="2886" spans="1:16" hidden="1" x14ac:dyDescent="0.25">
      <c r="A2886" s="306" t="str">
        <f>IF(B2886=1,A2859,"")</f>
        <v/>
      </c>
      <c r="B2886" s="43" t="str">
        <f t="shared" si="201"/>
        <v/>
      </c>
      <c r="C2886" s="169">
        <f>CAD!$F$8</f>
        <v>0</v>
      </c>
      <c r="D2886" s="41">
        <v>0</v>
      </c>
      <c r="E2886" s="41">
        <v>0</v>
      </c>
      <c r="F2886" s="41">
        <v>0</v>
      </c>
      <c r="G2886" s="41">
        <v>0</v>
      </c>
      <c r="H2886" s="41">
        <v>0</v>
      </c>
      <c r="I2886" s="41">
        <v>0</v>
      </c>
      <c r="J2886" s="41">
        <v>0</v>
      </c>
      <c r="K2886" s="41">
        <v>0</v>
      </c>
      <c r="L2886" s="41">
        <v>0</v>
      </c>
      <c r="M2886" s="41">
        <v>0</v>
      </c>
      <c r="N2886" s="41">
        <v>0</v>
      </c>
      <c r="O2886" s="41">
        <v>0</v>
      </c>
      <c r="P2886" s="50">
        <f t="shared" si="202"/>
        <v>0</v>
      </c>
    </row>
    <row r="2887" spans="1:16" hidden="1" x14ac:dyDescent="0.25">
      <c r="A2887" s="306" t="str">
        <f>IF(B2887=1,A2859,"")</f>
        <v/>
      </c>
      <c r="B2887" s="43" t="str">
        <f t="shared" si="201"/>
        <v/>
      </c>
      <c r="C2887" s="169">
        <f>CAD!$F$9</f>
        <v>0</v>
      </c>
      <c r="D2887" s="41">
        <v>0</v>
      </c>
      <c r="E2887" s="41">
        <v>0</v>
      </c>
      <c r="F2887" s="41">
        <v>0</v>
      </c>
      <c r="G2887" s="41">
        <v>0</v>
      </c>
      <c r="H2887" s="41">
        <v>0</v>
      </c>
      <c r="I2887" s="41">
        <v>0</v>
      </c>
      <c r="J2887" s="41">
        <v>0</v>
      </c>
      <c r="K2887" s="41">
        <v>0</v>
      </c>
      <c r="L2887" s="41">
        <v>0</v>
      </c>
      <c r="M2887" s="41">
        <v>0</v>
      </c>
      <c r="N2887" s="41">
        <v>0</v>
      </c>
      <c r="O2887" s="41">
        <v>0</v>
      </c>
      <c r="P2887" s="50">
        <f t="shared" si="202"/>
        <v>0</v>
      </c>
    </row>
    <row r="2888" spans="1:16" hidden="1" x14ac:dyDescent="0.25">
      <c r="A2888" s="306" t="str">
        <f>IF(B2888=1,A2859,"")</f>
        <v/>
      </c>
      <c r="B2888" s="43" t="str">
        <f t="shared" si="201"/>
        <v/>
      </c>
      <c r="C2888" s="169">
        <f>CAD!$F$10</f>
        <v>0</v>
      </c>
      <c r="D2888" s="41">
        <v>0</v>
      </c>
      <c r="E2888" s="41">
        <v>0</v>
      </c>
      <c r="F2888" s="41">
        <v>0</v>
      </c>
      <c r="G2888" s="41">
        <v>0</v>
      </c>
      <c r="H2888" s="41">
        <v>0</v>
      </c>
      <c r="I2888" s="41">
        <v>0</v>
      </c>
      <c r="J2888" s="41">
        <v>0</v>
      </c>
      <c r="K2888" s="41">
        <v>0</v>
      </c>
      <c r="L2888" s="41">
        <v>0</v>
      </c>
      <c r="M2888" s="41">
        <v>0</v>
      </c>
      <c r="N2888" s="41">
        <v>0</v>
      </c>
      <c r="O2888" s="41">
        <v>0</v>
      </c>
      <c r="P2888" s="50">
        <f t="shared" si="202"/>
        <v>0</v>
      </c>
    </row>
    <row r="2889" spans="1:16" hidden="1" x14ac:dyDescent="0.25">
      <c r="A2889" s="306" t="str">
        <f>IF(B2889=1,A2859,"")</f>
        <v/>
      </c>
      <c r="B2889" s="43" t="str">
        <f t="shared" si="201"/>
        <v/>
      </c>
      <c r="C2889" s="169">
        <f>CAD!$F$11</f>
        <v>0</v>
      </c>
      <c r="D2889" s="41">
        <v>0</v>
      </c>
      <c r="E2889" s="41">
        <v>0</v>
      </c>
      <c r="F2889" s="41">
        <v>0</v>
      </c>
      <c r="G2889" s="41">
        <v>0</v>
      </c>
      <c r="H2889" s="41">
        <v>0</v>
      </c>
      <c r="I2889" s="41">
        <v>0</v>
      </c>
      <c r="J2889" s="41">
        <v>0</v>
      </c>
      <c r="K2889" s="41">
        <v>0</v>
      </c>
      <c r="L2889" s="41">
        <v>0</v>
      </c>
      <c r="M2889" s="41">
        <v>0</v>
      </c>
      <c r="N2889" s="41">
        <v>0</v>
      </c>
      <c r="O2889" s="41">
        <v>0</v>
      </c>
      <c r="P2889" s="50">
        <f t="shared" si="202"/>
        <v>0</v>
      </c>
    </row>
    <row r="2890" spans="1:16" hidden="1" x14ac:dyDescent="0.25">
      <c r="A2890" s="306" t="str">
        <f>IF(B2890=1,A2859,"")</f>
        <v/>
      </c>
      <c r="B2890" s="43" t="str">
        <f t="shared" si="201"/>
        <v/>
      </c>
      <c r="C2890" s="169">
        <f>CAD!$F$12</f>
        <v>0</v>
      </c>
      <c r="D2890" s="41">
        <v>0</v>
      </c>
      <c r="E2890" s="41">
        <v>0</v>
      </c>
      <c r="F2890" s="41">
        <v>0</v>
      </c>
      <c r="G2890" s="41">
        <v>0</v>
      </c>
      <c r="H2890" s="41">
        <v>0</v>
      </c>
      <c r="I2890" s="41">
        <v>0</v>
      </c>
      <c r="J2890" s="41">
        <v>0</v>
      </c>
      <c r="K2890" s="41">
        <v>0</v>
      </c>
      <c r="L2890" s="41">
        <v>0</v>
      </c>
      <c r="M2890" s="41">
        <v>0</v>
      </c>
      <c r="N2890" s="41">
        <v>0</v>
      </c>
      <c r="O2890" s="41">
        <v>0</v>
      </c>
      <c r="P2890" s="50">
        <f t="shared" si="202"/>
        <v>0</v>
      </c>
    </row>
    <row r="2891" spans="1:16" hidden="1" x14ac:dyDescent="0.25">
      <c r="A2891" s="306" t="str">
        <f>IF(B2891=1,A2859,"")</f>
        <v/>
      </c>
      <c r="B2891" s="43" t="str">
        <f t="shared" si="201"/>
        <v/>
      </c>
      <c r="C2891" s="169">
        <f>CAD!$F$13</f>
        <v>0</v>
      </c>
      <c r="D2891" s="41">
        <v>0</v>
      </c>
      <c r="E2891" s="41">
        <v>0</v>
      </c>
      <c r="F2891" s="41">
        <v>0</v>
      </c>
      <c r="G2891" s="41">
        <v>0</v>
      </c>
      <c r="H2891" s="41">
        <v>0</v>
      </c>
      <c r="I2891" s="41">
        <v>0</v>
      </c>
      <c r="J2891" s="41">
        <v>0</v>
      </c>
      <c r="K2891" s="41">
        <v>0</v>
      </c>
      <c r="L2891" s="41">
        <v>0</v>
      </c>
      <c r="M2891" s="41">
        <v>0</v>
      </c>
      <c r="N2891" s="41">
        <v>0</v>
      </c>
      <c r="O2891" s="41">
        <v>0</v>
      </c>
      <c r="P2891" s="50">
        <f t="shared" si="202"/>
        <v>0</v>
      </c>
    </row>
    <row r="2892" spans="1:16" hidden="1" x14ac:dyDescent="0.25">
      <c r="A2892" s="306" t="str">
        <f>IF(B2892=1,A2859,"")</f>
        <v/>
      </c>
      <c r="B2892" s="43" t="str">
        <f t="shared" si="201"/>
        <v/>
      </c>
      <c r="C2892" s="169">
        <f>CAD!$F$14</f>
        <v>0</v>
      </c>
      <c r="D2892" s="41">
        <v>0</v>
      </c>
      <c r="E2892" s="41">
        <v>0</v>
      </c>
      <c r="F2892" s="41">
        <v>0</v>
      </c>
      <c r="G2892" s="41">
        <v>0</v>
      </c>
      <c r="H2892" s="41">
        <v>0</v>
      </c>
      <c r="I2892" s="41">
        <v>0</v>
      </c>
      <c r="J2892" s="41">
        <v>0</v>
      </c>
      <c r="K2892" s="41">
        <v>0</v>
      </c>
      <c r="L2892" s="41">
        <v>0</v>
      </c>
      <c r="M2892" s="41">
        <v>0</v>
      </c>
      <c r="N2892" s="41">
        <v>0</v>
      </c>
      <c r="O2892" s="41">
        <v>0</v>
      </c>
      <c r="P2892" s="50">
        <f t="shared" si="202"/>
        <v>0</v>
      </c>
    </row>
    <row r="2893" spans="1:16" hidden="1" x14ac:dyDescent="0.25">
      <c r="A2893" s="306" t="str">
        <f>IF(B2893=1,A2859,"")</f>
        <v/>
      </c>
      <c r="B2893" s="43" t="str">
        <f t="shared" si="201"/>
        <v/>
      </c>
      <c r="C2893" s="169">
        <f>CAD!$F$15</f>
        <v>0</v>
      </c>
      <c r="D2893" s="41">
        <v>0</v>
      </c>
      <c r="E2893" s="41">
        <v>0</v>
      </c>
      <c r="F2893" s="41">
        <v>0</v>
      </c>
      <c r="G2893" s="41">
        <v>0</v>
      </c>
      <c r="H2893" s="41">
        <v>0</v>
      </c>
      <c r="I2893" s="41">
        <v>0</v>
      </c>
      <c r="J2893" s="41">
        <v>0</v>
      </c>
      <c r="K2893" s="41">
        <v>0</v>
      </c>
      <c r="L2893" s="41">
        <v>0</v>
      </c>
      <c r="M2893" s="41">
        <v>0</v>
      </c>
      <c r="N2893" s="41">
        <v>0</v>
      </c>
      <c r="O2893" s="41">
        <v>0</v>
      </c>
      <c r="P2893" s="50">
        <f t="shared" si="202"/>
        <v>0</v>
      </c>
    </row>
    <row r="2894" spans="1:16" hidden="1" x14ac:dyDescent="0.25">
      <c r="A2894" s="306" t="str">
        <f>IF(B2894=1,A2859,"")</f>
        <v/>
      </c>
      <c r="B2894" s="43" t="str">
        <f t="shared" si="201"/>
        <v/>
      </c>
      <c r="C2894" s="169">
        <f>CAD!$F$16</f>
        <v>0</v>
      </c>
      <c r="D2894" s="41">
        <v>0</v>
      </c>
      <c r="E2894" s="41">
        <v>0</v>
      </c>
      <c r="F2894" s="41">
        <v>0</v>
      </c>
      <c r="G2894" s="41">
        <v>0</v>
      </c>
      <c r="H2894" s="41">
        <v>0</v>
      </c>
      <c r="I2894" s="41">
        <v>0</v>
      </c>
      <c r="J2894" s="41">
        <v>0</v>
      </c>
      <c r="K2894" s="41">
        <v>0</v>
      </c>
      <c r="L2894" s="41">
        <v>0</v>
      </c>
      <c r="M2894" s="41">
        <v>0</v>
      </c>
      <c r="N2894" s="41">
        <v>0</v>
      </c>
      <c r="O2894" s="41">
        <v>0</v>
      </c>
      <c r="P2894" s="50">
        <f t="shared" si="202"/>
        <v>0</v>
      </c>
    </row>
    <row r="2895" spans="1:16" hidden="1" x14ac:dyDescent="0.25">
      <c r="A2895" s="306" t="str">
        <f>IF(B2895=1,A2859,"")</f>
        <v/>
      </c>
      <c r="B2895" s="43" t="str">
        <f t="shared" si="201"/>
        <v/>
      </c>
      <c r="C2895" s="169">
        <f>CAD!$F$17</f>
        <v>0</v>
      </c>
      <c r="D2895" s="41">
        <v>0</v>
      </c>
      <c r="E2895" s="41">
        <v>0</v>
      </c>
      <c r="F2895" s="41">
        <v>0</v>
      </c>
      <c r="G2895" s="41">
        <v>0</v>
      </c>
      <c r="H2895" s="41">
        <v>0</v>
      </c>
      <c r="I2895" s="41">
        <v>0</v>
      </c>
      <c r="J2895" s="41">
        <v>0</v>
      </c>
      <c r="K2895" s="41">
        <v>0</v>
      </c>
      <c r="L2895" s="41">
        <v>0</v>
      </c>
      <c r="M2895" s="41">
        <v>0</v>
      </c>
      <c r="N2895" s="41">
        <v>0</v>
      </c>
      <c r="O2895" s="41">
        <v>0</v>
      </c>
      <c r="P2895" s="50">
        <f t="shared" si="202"/>
        <v>0</v>
      </c>
    </row>
    <row r="2896" spans="1:16" hidden="1" x14ac:dyDescent="0.25">
      <c r="A2896" s="306" t="str">
        <f>IF(B2896=1,A2859,"")</f>
        <v/>
      </c>
      <c r="B2896" s="43" t="str">
        <f t="shared" si="201"/>
        <v/>
      </c>
      <c r="C2896" s="169">
        <f>CAD!$F$18</f>
        <v>0</v>
      </c>
      <c r="D2896" s="41">
        <v>0</v>
      </c>
      <c r="E2896" s="41">
        <v>0</v>
      </c>
      <c r="F2896" s="41">
        <v>0</v>
      </c>
      <c r="G2896" s="41">
        <v>0</v>
      </c>
      <c r="H2896" s="41">
        <v>0</v>
      </c>
      <c r="I2896" s="41">
        <v>0</v>
      </c>
      <c r="J2896" s="41">
        <v>0</v>
      </c>
      <c r="K2896" s="41">
        <v>0</v>
      </c>
      <c r="L2896" s="41">
        <v>0</v>
      </c>
      <c r="M2896" s="41">
        <v>0</v>
      </c>
      <c r="N2896" s="41">
        <v>0</v>
      </c>
      <c r="O2896" s="41">
        <v>0</v>
      </c>
      <c r="P2896" s="50">
        <f t="shared" si="202"/>
        <v>0</v>
      </c>
    </row>
    <row r="2897" spans="1:20" hidden="1" x14ac:dyDescent="0.25">
      <c r="A2897" s="306" t="str">
        <f>IF(B2897=1,A2859,"")</f>
        <v/>
      </c>
      <c r="B2897" s="43" t="str">
        <f t="shared" si="201"/>
        <v/>
      </c>
      <c r="C2897" s="169">
        <f>CAD!$F$19</f>
        <v>0</v>
      </c>
      <c r="D2897" s="41">
        <v>0</v>
      </c>
      <c r="E2897" s="41">
        <v>0</v>
      </c>
      <c r="F2897" s="41">
        <v>0</v>
      </c>
      <c r="G2897" s="41">
        <v>0</v>
      </c>
      <c r="H2897" s="41">
        <v>0</v>
      </c>
      <c r="I2897" s="41">
        <v>0</v>
      </c>
      <c r="J2897" s="41">
        <v>0</v>
      </c>
      <c r="K2897" s="41">
        <v>0</v>
      </c>
      <c r="L2897" s="41">
        <v>0</v>
      </c>
      <c r="M2897" s="41">
        <v>0</v>
      </c>
      <c r="N2897" s="41">
        <v>0</v>
      </c>
      <c r="O2897" s="41">
        <v>0</v>
      </c>
      <c r="P2897" s="50">
        <f t="shared" si="202"/>
        <v>0</v>
      </c>
    </row>
    <row r="2898" spans="1:20" hidden="1" x14ac:dyDescent="0.25">
      <c r="A2898" s="306" t="str">
        <f>IF(B2898=1,A2859,"")</f>
        <v/>
      </c>
      <c r="B2898" s="43" t="str">
        <f t="shared" si="201"/>
        <v/>
      </c>
      <c r="C2898" s="169">
        <f>CAD!$F$20</f>
        <v>0</v>
      </c>
      <c r="D2898" s="41">
        <v>0</v>
      </c>
      <c r="E2898" s="41">
        <v>0</v>
      </c>
      <c r="F2898" s="41">
        <v>0</v>
      </c>
      <c r="G2898" s="41">
        <v>0</v>
      </c>
      <c r="H2898" s="41">
        <v>0</v>
      </c>
      <c r="I2898" s="41">
        <v>0</v>
      </c>
      <c r="J2898" s="41">
        <v>0</v>
      </c>
      <c r="K2898" s="41">
        <v>0</v>
      </c>
      <c r="L2898" s="41">
        <v>0</v>
      </c>
      <c r="M2898" s="41">
        <v>0</v>
      </c>
      <c r="N2898" s="41">
        <v>0</v>
      </c>
      <c r="O2898" s="41">
        <v>0</v>
      </c>
      <c r="P2898" s="50">
        <f t="shared" si="202"/>
        <v>0</v>
      </c>
    </row>
    <row r="2899" spans="1:20" hidden="1" x14ac:dyDescent="0.25">
      <c r="A2899" s="306" t="str">
        <f>IF(B2899=1,A2859,"")</f>
        <v/>
      </c>
      <c r="B2899" s="43" t="str">
        <f t="shared" si="201"/>
        <v/>
      </c>
      <c r="C2899" s="169">
        <f>CAD!$F$21</f>
        <v>0</v>
      </c>
      <c r="D2899" s="41">
        <v>0</v>
      </c>
      <c r="E2899" s="41">
        <v>0</v>
      </c>
      <c r="F2899" s="41">
        <v>0</v>
      </c>
      <c r="G2899" s="41">
        <v>0</v>
      </c>
      <c r="H2899" s="41">
        <v>0</v>
      </c>
      <c r="I2899" s="41">
        <v>0</v>
      </c>
      <c r="J2899" s="41">
        <v>0</v>
      </c>
      <c r="K2899" s="41">
        <v>0</v>
      </c>
      <c r="L2899" s="41">
        <v>0</v>
      </c>
      <c r="M2899" s="41">
        <v>0</v>
      </c>
      <c r="N2899" s="41">
        <v>0</v>
      </c>
      <c r="O2899" s="41">
        <v>0</v>
      </c>
      <c r="P2899" s="50">
        <f t="shared" si="202"/>
        <v>0</v>
      </c>
    </row>
    <row r="2900" spans="1:20" hidden="1" x14ac:dyDescent="0.25">
      <c r="A2900" s="306" t="str">
        <f>IF(B2900=1,A2859,"")</f>
        <v/>
      </c>
      <c r="B2900" s="43" t="str">
        <f t="shared" si="201"/>
        <v/>
      </c>
      <c r="C2900" s="169">
        <f>CAD!$F$22</f>
        <v>0</v>
      </c>
      <c r="D2900" s="41">
        <v>0</v>
      </c>
      <c r="E2900" s="41">
        <v>0</v>
      </c>
      <c r="F2900" s="41">
        <v>0</v>
      </c>
      <c r="G2900" s="41">
        <v>0</v>
      </c>
      <c r="H2900" s="41">
        <v>0</v>
      </c>
      <c r="I2900" s="41">
        <v>0</v>
      </c>
      <c r="J2900" s="41">
        <v>0</v>
      </c>
      <c r="K2900" s="41">
        <v>0</v>
      </c>
      <c r="L2900" s="41">
        <v>0</v>
      </c>
      <c r="M2900" s="41">
        <v>0</v>
      </c>
      <c r="N2900" s="41">
        <v>0</v>
      </c>
      <c r="O2900" s="41">
        <v>0</v>
      </c>
      <c r="P2900" s="50">
        <f t="shared" si="202"/>
        <v>0</v>
      </c>
    </row>
    <row r="2901" spans="1:20" hidden="1" x14ac:dyDescent="0.25">
      <c r="A2901" s="306" t="str">
        <f>IF(B2901=1,A2859,"")</f>
        <v/>
      </c>
      <c r="B2901" s="43" t="str">
        <f t="shared" si="201"/>
        <v/>
      </c>
      <c r="C2901" s="169">
        <f>CAD!$F$23</f>
        <v>0</v>
      </c>
      <c r="D2901" s="41">
        <v>0</v>
      </c>
      <c r="E2901" s="41">
        <v>0</v>
      </c>
      <c r="F2901" s="41">
        <v>0</v>
      </c>
      <c r="G2901" s="41">
        <v>0</v>
      </c>
      <c r="H2901" s="41">
        <v>0</v>
      </c>
      <c r="I2901" s="41">
        <v>0</v>
      </c>
      <c r="J2901" s="41">
        <v>0</v>
      </c>
      <c r="K2901" s="41">
        <v>0</v>
      </c>
      <c r="L2901" s="41">
        <v>0</v>
      </c>
      <c r="M2901" s="41">
        <v>0</v>
      </c>
      <c r="N2901" s="41">
        <v>0</v>
      </c>
      <c r="O2901" s="41">
        <v>0</v>
      </c>
      <c r="P2901" s="50">
        <f t="shared" si="202"/>
        <v>0</v>
      </c>
    </row>
    <row r="2902" spans="1:20" hidden="1" x14ac:dyDescent="0.25">
      <c r="A2902" s="306" t="str">
        <f>IF(B2902=1,A2859,"")</f>
        <v/>
      </c>
      <c r="B2902" s="43" t="str">
        <f t="shared" si="201"/>
        <v/>
      </c>
      <c r="C2902" s="169">
        <f>CAD!$F$24</f>
        <v>0</v>
      </c>
      <c r="D2902" s="41">
        <v>0</v>
      </c>
      <c r="E2902" s="41">
        <v>0</v>
      </c>
      <c r="F2902" s="41">
        <v>0</v>
      </c>
      <c r="G2902" s="41">
        <v>0</v>
      </c>
      <c r="H2902" s="41">
        <v>0</v>
      </c>
      <c r="I2902" s="41">
        <v>0</v>
      </c>
      <c r="J2902" s="41">
        <v>0</v>
      </c>
      <c r="K2902" s="41">
        <v>0</v>
      </c>
      <c r="L2902" s="41">
        <v>0</v>
      </c>
      <c r="M2902" s="41">
        <v>0</v>
      </c>
      <c r="N2902" s="41">
        <v>0</v>
      </c>
      <c r="O2902" s="41">
        <v>0</v>
      </c>
      <c r="P2902" s="50">
        <f t="shared" si="202"/>
        <v>0</v>
      </c>
    </row>
    <row r="2903" spans="1:20" hidden="1" x14ac:dyDescent="0.25">
      <c r="A2903" s="306" t="str">
        <f>IF(B2903=1,A2859,"")</f>
        <v/>
      </c>
      <c r="B2903" s="43" t="str">
        <f t="shared" si="201"/>
        <v/>
      </c>
      <c r="C2903" s="169">
        <f>CAD!$F$25</f>
        <v>0</v>
      </c>
      <c r="D2903" s="41">
        <v>0</v>
      </c>
      <c r="E2903" s="41">
        <v>0</v>
      </c>
      <c r="F2903" s="41">
        <v>0</v>
      </c>
      <c r="G2903" s="41">
        <v>0</v>
      </c>
      <c r="H2903" s="41">
        <v>0</v>
      </c>
      <c r="I2903" s="41">
        <v>0</v>
      </c>
      <c r="J2903" s="41">
        <v>0</v>
      </c>
      <c r="K2903" s="41">
        <v>0</v>
      </c>
      <c r="L2903" s="41">
        <v>0</v>
      </c>
      <c r="M2903" s="41">
        <v>0</v>
      </c>
      <c r="N2903" s="41">
        <v>0</v>
      </c>
      <c r="O2903" s="41">
        <v>0</v>
      </c>
      <c r="P2903" s="50">
        <f t="shared" si="202"/>
        <v>0</v>
      </c>
    </row>
    <row r="2904" spans="1:20" hidden="1" x14ac:dyDescent="0.25">
      <c r="A2904" s="306" t="str">
        <f>IF(B2904=1,A2859,"")</f>
        <v/>
      </c>
      <c r="B2904" s="43" t="str">
        <f t="shared" si="201"/>
        <v/>
      </c>
      <c r="C2904" s="169">
        <f>CAD!$F$26</f>
        <v>0</v>
      </c>
      <c r="D2904" s="41">
        <v>0</v>
      </c>
      <c r="E2904" s="41">
        <v>0</v>
      </c>
      <c r="F2904" s="41">
        <v>0</v>
      </c>
      <c r="G2904" s="41">
        <v>0</v>
      </c>
      <c r="H2904" s="41">
        <v>0</v>
      </c>
      <c r="I2904" s="41">
        <v>0</v>
      </c>
      <c r="J2904" s="41">
        <v>0</v>
      </c>
      <c r="K2904" s="41">
        <v>0</v>
      </c>
      <c r="L2904" s="41">
        <v>0</v>
      </c>
      <c r="M2904" s="41">
        <v>0</v>
      </c>
      <c r="N2904" s="41">
        <v>0</v>
      </c>
      <c r="O2904" s="41">
        <v>0</v>
      </c>
      <c r="P2904" s="50">
        <f t="shared" si="202"/>
        <v>0</v>
      </c>
    </row>
    <row r="2905" spans="1:20" hidden="1" x14ac:dyDescent="0.25">
      <c r="A2905" s="306" t="str">
        <f>IF(B2905=1,A2859,"")</f>
        <v/>
      </c>
      <c r="B2905" s="43" t="str">
        <f t="shared" si="201"/>
        <v/>
      </c>
      <c r="C2905" s="169">
        <f>CAD!$F$27</f>
        <v>0</v>
      </c>
      <c r="D2905" s="41">
        <v>0</v>
      </c>
      <c r="E2905" s="41">
        <v>0</v>
      </c>
      <c r="F2905" s="41">
        <v>0</v>
      </c>
      <c r="G2905" s="41">
        <v>0</v>
      </c>
      <c r="H2905" s="41">
        <v>0</v>
      </c>
      <c r="I2905" s="41">
        <v>0</v>
      </c>
      <c r="J2905" s="41">
        <v>0</v>
      </c>
      <c r="K2905" s="41">
        <v>0</v>
      </c>
      <c r="L2905" s="41">
        <v>0</v>
      </c>
      <c r="M2905" s="41">
        <v>0</v>
      </c>
      <c r="N2905" s="41">
        <v>0</v>
      </c>
      <c r="O2905" s="41">
        <v>0</v>
      </c>
      <c r="P2905" s="50">
        <f t="shared" si="202"/>
        <v>0</v>
      </c>
    </row>
    <row r="2906" spans="1:20" hidden="1" x14ac:dyDescent="0.25">
      <c r="A2906" s="306" t="str">
        <f>IF(B2906=1,A2859,"")</f>
        <v/>
      </c>
      <c r="B2906" s="43" t="str">
        <f t="shared" si="201"/>
        <v/>
      </c>
      <c r="C2906" s="169">
        <f>CAD!$F$28</f>
        <v>0</v>
      </c>
      <c r="D2906" s="41">
        <v>0</v>
      </c>
      <c r="E2906" s="41">
        <v>0</v>
      </c>
      <c r="F2906" s="41">
        <v>0</v>
      </c>
      <c r="G2906" s="41">
        <v>0</v>
      </c>
      <c r="H2906" s="41">
        <v>0</v>
      </c>
      <c r="I2906" s="41">
        <v>0</v>
      </c>
      <c r="J2906" s="41">
        <v>0</v>
      </c>
      <c r="K2906" s="41">
        <v>0</v>
      </c>
      <c r="L2906" s="41">
        <v>0</v>
      </c>
      <c r="M2906" s="41">
        <v>0</v>
      </c>
      <c r="N2906" s="41">
        <v>0</v>
      </c>
      <c r="O2906" s="41">
        <v>0</v>
      </c>
      <c r="P2906" s="50">
        <f t="shared" si="202"/>
        <v>0</v>
      </c>
    </row>
    <row r="2907" spans="1:20" hidden="1" x14ac:dyDescent="0.25">
      <c r="A2907" s="306" t="str">
        <f>IF(B2907=1,A2859,"")</f>
        <v/>
      </c>
      <c r="B2907" s="43" t="str">
        <f t="shared" si="201"/>
        <v/>
      </c>
      <c r="C2907" s="169">
        <f>CAD!$F$29</f>
        <v>0</v>
      </c>
      <c r="D2907" s="41">
        <v>0</v>
      </c>
      <c r="E2907" s="41">
        <v>0</v>
      </c>
      <c r="F2907" s="41">
        <v>0</v>
      </c>
      <c r="G2907" s="41">
        <v>0</v>
      </c>
      <c r="H2907" s="41">
        <v>0</v>
      </c>
      <c r="I2907" s="41">
        <v>0</v>
      </c>
      <c r="J2907" s="41">
        <v>0</v>
      </c>
      <c r="K2907" s="41">
        <v>0</v>
      </c>
      <c r="L2907" s="41">
        <v>0</v>
      </c>
      <c r="M2907" s="41">
        <v>0</v>
      </c>
      <c r="N2907" s="41">
        <v>0</v>
      </c>
      <c r="O2907" s="41">
        <v>0</v>
      </c>
      <c r="P2907" s="50">
        <f t="shared" si="202"/>
        <v>0</v>
      </c>
    </row>
    <row r="2908" spans="1:20" hidden="1" x14ac:dyDescent="0.25">
      <c r="A2908" s="306" t="str">
        <f>IF(B2908=1,A2859,"")</f>
        <v/>
      </c>
      <c r="B2908" s="43" t="str">
        <f t="shared" si="201"/>
        <v/>
      </c>
      <c r="C2908" s="169">
        <f>CAD!$F$30</f>
        <v>0</v>
      </c>
      <c r="D2908" s="41">
        <v>0</v>
      </c>
      <c r="E2908" s="41">
        <v>0</v>
      </c>
      <c r="F2908" s="41">
        <v>0</v>
      </c>
      <c r="G2908" s="41">
        <v>0</v>
      </c>
      <c r="H2908" s="41">
        <v>0</v>
      </c>
      <c r="I2908" s="41">
        <v>0</v>
      </c>
      <c r="J2908" s="41">
        <v>0</v>
      </c>
      <c r="K2908" s="41">
        <v>0</v>
      </c>
      <c r="L2908" s="41">
        <v>0</v>
      </c>
      <c r="M2908" s="41">
        <v>0</v>
      </c>
      <c r="N2908" s="41">
        <v>0</v>
      </c>
      <c r="O2908" s="41">
        <v>0</v>
      </c>
      <c r="P2908" s="50">
        <f t="shared" si="202"/>
        <v>0</v>
      </c>
    </row>
    <row r="2909" spans="1:20" hidden="1" x14ac:dyDescent="0.25">
      <c r="A2909" s="306" t="str">
        <f>IF(B2909=1,A2859,"")</f>
        <v/>
      </c>
      <c r="B2909" s="43" t="str">
        <f t="shared" si="201"/>
        <v/>
      </c>
      <c r="C2909" s="169">
        <f>CAD!$F$31</f>
        <v>0</v>
      </c>
      <c r="D2909" s="41">
        <v>0</v>
      </c>
      <c r="E2909" s="41">
        <v>0</v>
      </c>
      <c r="F2909" s="41">
        <v>0</v>
      </c>
      <c r="G2909" s="41">
        <v>0</v>
      </c>
      <c r="H2909" s="41">
        <v>0</v>
      </c>
      <c r="I2909" s="41">
        <v>0</v>
      </c>
      <c r="J2909" s="41">
        <v>0</v>
      </c>
      <c r="K2909" s="41">
        <v>0</v>
      </c>
      <c r="L2909" s="41">
        <v>0</v>
      </c>
      <c r="M2909" s="41">
        <v>0</v>
      </c>
      <c r="N2909" s="41">
        <v>0</v>
      </c>
      <c r="O2909" s="41">
        <v>0</v>
      </c>
      <c r="P2909" s="50">
        <f t="shared" si="202"/>
        <v>0</v>
      </c>
      <c r="T2909" s="9"/>
    </row>
    <row r="2910" spans="1:20" hidden="1" x14ac:dyDescent="0.25">
      <c r="A2910" s="306">
        <f>A2859</f>
        <v>2068</v>
      </c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84"/>
    </row>
    <row r="2911" spans="1:20" ht="15.75" hidden="1" thickBot="1" x14ac:dyDescent="0.3">
      <c r="A2911" s="306">
        <f>A2859</f>
        <v>2068</v>
      </c>
      <c r="C2911" s="170" t="s">
        <v>208</v>
      </c>
      <c r="D2911" s="171">
        <f>PREV_D!D2811</f>
        <v>0</v>
      </c>
      <c r="E2911" s="171">
        <f>PREV_D!E2811</f>
        <v>0</v>
      </c>
      <c r="F2911" s="171">
        <f>PREV_D!F2811</f>
        <v>0</v>
      </c>
      <c r="G2911" s="171">
        <f>PREV_D!G2811</f>
        <v>0</v>
      </c>
      <c r="H2911" s="171">
        <f>PREV_D!H2811</f>
        <v>0</v>
      </c>
      <c r="I2911" s="171">
        <f>PREV_D!I2811</f>
        <v>0</v>
      </c>
      <c r="J2911" s="171">
        <f>PREV_D!J2811</f>
        <v>0</v>
      </c>
      <c r="K2911" s="171">
        <f>PREV_D!K2811</f>
        <v>0</v>
      </c>
      <c r="L2911" s="171">
        <f>PREV_D!L2811</f>
        <v>0</v>
      </c>
      <c r="M2911" s="171">
        <f>PREV_D!M2811</f>
        <v>0</v>
      </c>
      <c r="N2911" s="171">
        <f>PREV_D!N2811</f>
        <v>0</v>
      </c>
      <c r="O2911" s="171">
        <f>PREV_D!O2811</f>
        <v>0</v>
      </c>
      <c r="P2911" s="172">
        <f>SUM(D2911:O2911)</f>
        <v>0</v>
      </c>
    </row>
    <row r="2912" spans="1:20" hidden="1" x14ac:dyDescent="0.25">
      <c r="A2912" s="306">
        <f>A2859</f>
        <v>2068</v>
      </c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84"/>
    </row>
    <row r="2913" spans="1:16" hidden="1" x14ac:dyDescent="0.25">
      <c r="A2913" s="306">
        <f>A2859</f>
        <v>2068</v>
      </c>
      <c r="C2913" s="173" t="s">
        <v>209</v>
      </c>
      <c r="D2913" s="174">
        <f>D2859-D2911</f>
        <v>0</v>
      </c>
      <c r="E2913" s="174">
        <f t="shared" ref="E2913:P2913" si="203">E2859-E2911</f>
        <v>0</v>
      </c>
      <c r="F2913" s="174">
        <f t="shared" si="203"/>
        <v>0</v>
      </c>
      <c r="G2913" s="174">
        <f t="shared" si="203"/>
        <v>0</v>
      </c>
      <c r="H2913" s="174">
        <f t="shared" si="203"/>
        <v>0</v>
      </c>
      <c r="I2913" s="174">
        <f t="shared" si="203"/>
        <v>0</v>
      </c>
      <c r="J2913" s="174">
        <f t="shared" si="203"/>
        <v>0</v>
      </c>
      <c r="K2913" s="174">
        <f t="shared" si="203"/>
        <v>0</v>
      </c>
      <c r="L2913" s="174">
        <f t="shared" si="203"/>
        <v>0</v>
      </c>
      <c r="M2913" s="174">
        <f t="shared" si="203"/>
        <v>0</v>
      </c>
      <c r="N2913" s="174">
        <f t="shared" si="203"/>
        <v>0</v>
      </c>
      <c r="O2913" s="174">
        <f t="shared" si="203"/>
        <v>0</v>
      </c>
      <c r="P2913" s="175">
        <f t="shared" si="203"/>
        <v>0</v>
      </c>
    </row>
    <row r="2914" spans="1:16" x14ac:dyDescent="0.25">
      <c r="A2914" s="303"/>
    </row>
    <row r="2915" spans="1:16" x14ac:dyDescent="0.25">
      <c r="A2915" s="303"/>
    </row>
    <row r="2916" spans="1:16" x14ac:dyDescent="0.25">
      <c r="A2916" s="303"/>
    </row>
    <row r="2917" spans="1:16" x14ac:dyDescent="0.25">
      <c r="A2917" s="303"/>
    </row>
    <row r="2918" spans="1:16" x14ac:dyDescent="0.25">
      <c r="A2918" s="303"/>
    </row>
    <row r="2919" spans="1:16" x14ac:dyDescent="0.25">
      <c r="A2919" s="303"/>
    </row>
    <row r="2920" spans="1:16" x14ac:dyDescent="0.25">
      <c r="A2920" s="303"/>
    </row>
    <row r="2921" spans="1:16" x14ac:dyDescent="0.25">
      <c r="A2921" s="303"/>
    </row>
    <row r="2922" spans="1:16" x14ac:dyDescent="0.25">
      <c r="A2922" s="303"/>
    </row>
    <row r="2923" spans="1:16" x14ac:dyDescent="0.25">
      <c r="A2923" s="303"/>
    </row>
    <row r="2924" spans="1:16" x14ac:dyDescent="0.25">
      <c r="A2924" s="303"/>
    </row>
    <row r="2925" spans="1:16" x14ac:dyDescent="0.25">
      <c r="A2925" s="303"/>
    </row>
    <row r="2926" spans="1:16" x14ac:dyDescent="0.25">
      <c r="A2926" s="303"/>
    </row>
    <row r="2927" spans="1:16" x14ac:dyDescent="0.25">
      <c r="A2927" s="303"/>
    </row>
    <row r="2928" spans="1:16" x14ac:dyDescent="0.25">
      <c r="A2928" s="303"/>
    </row>
    <row r="2929" spans="1:1" x14ac:dyDescent="0.25">
      <c r="A2929" s="303"/>
    </row>
    <row r="2930" spans="1:1" x14ac:dyDescent="0.25">
      <c r="A2930" s="303"/>
    </row>
    <row r="2931" spans="1:1" x14ac:dyDescent="0.25">
      <c r="A2931" s="303"/>
    </row>
    <row r="2932" spans="1:1" x14ac:dyDescent="0.25">
      <c r="A2932" s="303"/>
    </row>
    <row r="2933" spans="1:1" x14ac:dyDescent="0.25">
      <c r="A2933" s="303"/>
    </row>
    <row r="2934" spans="1:1" x14ac:dyDescent="0.25">
      <c r="A2934" s="303"/>
    </row>
    <row r="2935" spans="1:1" x14ac:dyDescent="0.25">
      <c r="A2935" s="303"/>
    </row>
    <row r="2936" spans="1:1" x14ac:dyDescent="0.25">
      <c r="A2936" s="303"/>
    </row>
    <row r="2937" spans="1:1" x14ac:dyDescent="0.25">
      <c r="A2937" s="303"/>
    </row>
    <row r="2938" spans="1:1" x14ac:dyDescent="0.25">
      <c r="A2938" s="303"/>
    </row>
    <row r="2939" spans="1:1" x14ac:dyDescent="0.25">
      <c r="A2939" s="303"/>
    </row>
    <row r="2940" spans="1:1" x14ac:dyDescent="0.25">
      <c r="A2940" s="303"/>
    </row>
    <row r="2941" spans="1:1" x14ac:dyDescent="0.25">
      <c r="A2941" s="303"/>
    </row>
    <row r="2942" spans="1:1" x14ac:dyDescent="0.25">
      <c r="A2942" s="303"/>
    </row>
    <row r="2943" spans="1:1" x14ac:dyDescent="0.25">
      <c r="A2943" s="303"/>
    </row>
    <row r="2944" spans="1:1" x14ac:dyDescent="0.25">
      <c r="A2944" s="303"/>
    </row>
    <row r="2945" spans="1:1" x14ac:dyDescent="0.25">
      <c r="A2945" s="303"/>
    </row>
    <row r="2946" spans="1:1" x14ac:dyDescent="0.25">
      <c r="A2946" s="303"/>
    </row>
    <row r="2947" spans="1:1" x14ac:dyDescent="0.25">
      <c r="A2947" s="303"/>
    </row>
    <row r="2948" spans="1:1" x14ac:dyDescent="0.25">
      <c r="A2948" s="303"/>
    </row>
    <row r="2949" spans="1:1" x14ac:dyDescent="0.25">
      <c r="A2949" s="303"/>
    </row>
    <row r="2950" spans="1:1" x14ac:dyDescent="0.25">
      <c r="A2950" s="303"/>
    </row>
    <row r="2951" spans="1:1" x14ac:dyDescent="0.25">
      <c r="A2951" s="303"/>
    </row>
    <row r="2952" spans="1:1" x14ac:dyDescent="0.25">
      <c r="A2952" s="303"/>
    </row>
    <row r="2953" spans="1:1" x14ac:dyDescent="0.25">
      <c r="A2953" s="303"/>
    </row>
    <row r="2954" spans="1:1" x14ac:dyDescent="0.25">
      <c r="A2954" s="303"/>
    </row>
    <row r="2955" spans="1:1" x14ac:dyDescent="0.25">
      <c r="A2955" s="303"/>
    </row>
    <row r="2956" spans="1:1" x14ac:dyDescent="0.25">
      <c r="A2956" s="303"/>
    </row>
    <row r="2957" spans="1:1" x14ac:dyDescent="0.25">
      <c r="A2957" s="303"/>
    </row>
    <row r="2958" spans="1:1" x14ac:dyDescent="0.25">
      <c r="A2958" s="303"/>
    </row>
    <row r="2959" spans="1:1" x14ac:dyDescent="0.25">
      <c r="A2959" s="303"/>
    </row>
    <row r="2960" spans="1:1" x14ac:dyDescent="0.25">
      <c r="A2960" s="303"/>
    </row>
    <row r="2961" spans="1:1" x14ac:dyDescent="0.25">
      <c r="A2961" s="303"/>
    </row>
    <row r="2962" spans="1:1" x14ac:dyDescent="0.25">
      <c r="A2962" s="303"/>
    </row>
    <row r="2963" spans="1:1" x14ac:dyDescent="0.25">
      <c r="A2963" s="303"/>
    </row>
    <row r="2964" spans="1:1" x14ac:dyDescent="0.25">
      <c r="A2964" s="303"/>
    </row>
    <row r="2965" spans="1:1" x14ac:dyDescent="0.25">
      <c r="A2965" s="303"/>
    </row>
    <row r="2966" spans="1:1" x14ac:dyDescent="0.25">
      <c r="A2966" s="303"/>
    </row>
    <row r="2967" spans="1:1" x14ac:dyDescent="0.25">
      <c r="A2967" s="303"/>
    </row>
    <row r="2968" spans="1:1" x14ac:dyDescent="0.25">
      <c r="A2968" s="303"/>
    </row>
    <row r="2969" spans="1:1" x14ac:dyDescent="0.25">
      <c r="A2969" s="303"/>
    </row>
    <row r="2970" spans="1:1" x14ac:dyDescent="0.25">
      <c r="A2970" s="303"/>
    </row>
    <row r="2971" spans="1:1" x14ac:dyDescent="0.25">
      <c r="A2971" s="303"/>
    </row>
    <row r="2972" spans="1:1" x14ac:dyDescent="0.25">
      <c r="A2972" s="303"/>
    </row>
    <row r="2973" spans="1:1" x14ac:dyDescent="0.25">
      <c r="A2973" s="303"/>
    </row>
    <row r="2974" spans="1:1" x14ac:dyDescent="0.25">
      <c r="A2974" s="303"/>
    </row>
    <row r="2975" spans="1:1" x14ac:dyDescent="0.25">
      <c r="A2975" s="303"/>
    </row>
    <row r="2976" spans="1:1" x14ac:dyDescent="0.25">
      <c r="A2976" s="303"/>
    </row>
    <row r="2977" spans="1:1" x14ac:dyDescent="0.25">
      <c r="A2977" s="303"/>
    </row>
    <row r="2978" spans="1:1" x14ac:dyDescent="0.25">
      <c r="A2978" s="303"/>
    </row>
    <row r="2979" spans="1:1" x14ac:dyDescent="0.25">
      <c r="A2979" s="303"/>
    </row>
    <row r="2980" spans="1:1" x14ac:dyDescent="0.25">
      <c r="A2980" s="303"/>
    </row>
    <row r="2981" spans="1:1" x14ac:dyDescent="0.25">
      <c r="A2981" s="303"/>
    </row>
    <row r="2982" spans="1:1" x14ac:dyDescent="0.25">
      <c r="A2982" s="303"/>
    </row>
    <row r="2983" spans="1:1" x14ac:dyDescent="0.25">
      <c r="A2983" s="303"/>
    </row>
    <row r="2984" spans="1:1" x14ac:dyDescent="0.25">
      <c r="A2984" s="303"/>
    </row>
    <row r="2985" spans="1:1" x14ac:dyDescent="0.25">
      <c r="A2985" s="303"/>
    </row>
    <row r="2986" spans="1:1" x14ac:dyDescent="0.25">
      <c r="A2986" s="303"/>
    </row>
    <row r="2987" spans="1:1" x14ac:dyDescent="0.25">
      <c r="A2987" s="303"/>
    </row>
    <row r="2988" spans="1:1" x14ac:dyDescent="0.25">
      <c r="A2988" s="303"/>
    </row>
    <row r="2989" spans="1:1" x14ac:dyDescent="0.25">
      <c r="A2989" s="303"/>
    </row>
    <row r="2990" spans="1:1" x14ac:dyDescent="0.25">
      <c r="A2990" s="303"/>
    </row>
    <row r="2991" spans="1:1" x14ac:dyDescent="0.25">
      <c r="A2991" s="303"/>
    </row>
    <row r="2992" spans="1:1" x14ac:dyDescent="0.25">
      <c r="A2992" s="303"/>
    </row>
    <row r="2993" spans="1:1" x14ac:dyDescent="0.25">
      <c r="A2993" s="303"/>
    </row>
    <row r="2994" spans="1:1" x14ac:dyDescent="0.25">
      <c r="A2994" s="303"/>
    </row>
    <row r="2995" spans="1:1" x14ac:dyDescent="0.25">
      <c r="A2995" s="303"/>
    </row>
    <row r="2996" spans="1:1" x14ac:dyDescent="0.25">
      <c r="A2996" s="303"/>
    </row>
    <row r="2997" spans="1:1" x14ac:dyDescent="0.25">
      <c r="A2997" s="303"/>
    </row>
    <row r="2998" spans="1:1" x14ac:dyDescent="0.25">
      <c r="A2998" s="303"/>
    </row>
    <row r="2999" spans="1:1" x14ac:dyDescent="0.25">
      <c r="A2999" s="303"/>
    </row>
    <row r="3000" spans="1:1" x14ac:dyDescent="0.25">
      <c r="A3000" s="303"/>
    </row>
    <row r="3001" spans="1:1" x14ac:dyDescent="0.25">
      <c r="A3001" s="303"/>
    </row>
    <row r="3002" spans="1:1" x14ac:dyDescent="0.25">
      <c r="A3002" s="303"/>
    </row>
    <row r="3003" spans="1:1" x14ac:dyDescent="0.25">
      <c r="A3003" s="303"/>
    </row>
    <row r="3004" spans="1:1" x14ac:dyDescent="0.25">
      <c r="A3004" s="303"/>
    </row>
    <row r="3005" spans="1:1" x14ac:dyDescent="0.25">
      <c r="A3005" s="303"/>
    </row>
    <row r="3006" spans="1:1" x14ac:dyDescent="0.25">
      <c r="A3006" s="303"/>
    </row>
    <row r="3007" spans="1:1" x14ac:dyDescent="0.25">
      <c r="A3007" s="303"/>
    </row>
    <row r="3008" spans="1:1" x14ac:dyDescent="0.25">
      <c r="A3008" s="303"/>
    </row>
    <row r="3009" spans="1:1" x14ac:dyDescent="0.25">
      <c r="A3009" s="303"/>
    </row>
    <row r="3010" spans="1:1" x14ac:dyDescent="0.25">
      <c r="A3010" s="303"/>
    </row>
    <row r="3011" spans="1:1" x14ac:dyDescent="0.25">
      <c r="A3011" s="303"/>
    </row>
    <row r="3012" spans="1:1" x14ac:dyDescent="0.25">
      <c r="A3012" s="303"/>
    </row>
    <row r="3013" spans="1:1" x14ac:dyDescent="0.25">
      <c r="A3013" s="303"/>
    </row>
    <row r="3014" spans="1:1" x14ac:dyDescent="0.25">
      <c r="A3014" s="303"/>
    </row>
    <row r="3015" spans="1:1" x14ac:dyDescent="0.25">
      <c r="A3015" s="303"/>
    </row>
    <row r="3016" spans="1:1" x14ac:dyDescent="0.25">
      <c r="A3016" s="303"/>
    </row>
    <row r="3017" spans="1:1" x14ac:dyDescent="0.25">
      <c r="A3017" s="303"/>
    </row>
    <row r="3018" spans="1:1" x14ac:dyDescent="0.25">
      <c r="A3018" s="303"/>
    </row>
    <row r="3019" spans="1:1" x14ac:dyDescent="0.25">
      <c r="A3019" s="303"/>
    </row>
    <row r="3020" spans="1:1" x14ac:dyDescent="0.25">
      <c r="A3020" s="303"/>
    </row>
    <row r="3021" spans="1:1" x14ac:dyDescent="0.25">
      <c r="A3021" s="303"/>
    </row>
    <row r="3022" spans="1:1" x14ac:dyDescent="0.25">
      <c r="A3022" s="303"/>
    </row>
    <row r="3023" spans="1:1" x14ac:dyDescent="0.25">
      <c r="A3023" s="303"/>
    </row>
    <row r="3024" spans="1:1" x14ac:dyDescent="0.25">
      <c r="A3024" s="303"/>
    </row>
    <row r="3025" spans="1:1" x14ac:dyDescent="0.25">
      <c r="A3025" s="303"/>
    </row>
    <row r="3026" spans="1:1" x14ac:dyDescent="0.25">
      <c r="A3026" s="303"/>
    </row>
    <row r="3027" spans="1:1" x14ac:dyDescent="0.25">
      <c r="A3027" s="303"/>
    </row>
    <row r="3028" spans="1:1" x14ac:dyDescent="0.25">
      <c r="A3028" s="303"/>
    </row>
    <row r="3029" spans="1:1" x14ac:dyDescent="0.25">
      <c r="A3029" s="303"/>
    </row>
    <row r="3030" spans="1:1" x14ac:dyDescent="0.25">
      <c r="A3030" s="303"/>
    </row>
    <row r="3031" spans="1:1" x14ac:dyDescent="0.25">
      <c r="A3031" s="303"/>
    </row>
    <row r="3032" spans="1:1" x14ac:dyDescent="0.25">
      <c r="A3032" s="303"/>
    </row>
    <row r="3033" spans="1:1" x14ac:dyDescent="0.25">
      <c r="A3033" s="303"/>
    </row>
    <row r="3034" spans="1:1" x14ac:dyDescent="0.25">
      <c r="A3034" s="303"/>
    </row>
    <row r="3035" spans="1:1" x14ac:dyDescent="0.25">
      <c r="A3035" s="303"/>
    </row>
    <row r="3036" spans="1:1" x14ac:dyDescent="0.25">
      <c r="A3036" s="303"/>
    </row>
    <row r="3037" spans="1:1" x14ac:dyDescent="0.25">
      <c r="A3037" s="303"/>
    </row>
    <row r="3038" spans="1:1" x14ac:dyDescent="0.25">
      <c r="A3038" s="303"/>
    </row>
    <row r="3039" spans="1:1" x14ac:dyDescent="0.25">
      <c r="A3039" s="303"/>
    </row>
    <row r="3040" spans="1:1" x14ac:dyDescent="0.25">
      <c r="A3040" s="303"/>
    </row>
    <row r="3041" spans="1:1" x14ac:dyDescent="0.25">
      <c r="A3041" s="303"/>
    </row>
    <row r="3042" spans="1:1" x14ac:dyDescent="0.25">
      <c r="A3042" s="303"/>
    </row>
    <row r="3043" spans="1:1" x14ac:dyDescent="0.25">
      <c r="A3043" s="303"/>
    </row>
    <row r="3044" spans="1:1" x14ac:dyDescent="0.25">
      <c r="A3044" s="303"/>
    </row>
    <row r="3045" spans="1:1" x14ac:dyDescent="0.25">
      <c r="A3045" s="303"/>
    </row>
    <row r="3046" spans="1:1" x14ac:dyDescent="0.25">
      <c r="A3046" s="303"/>
    </row>
    <row r="3047" spans="1:1" x14ac:dyDescent="0.25">
      <c r="A3047" s="303"/>
    </row>
    <row r="3048" spans="1:1" x14ac:dyDescent="0.25">
      <c r="A3048" s="303"/>
    </row>
    <row r="3049" spans="1:1" x14ac:dyDescent="0.25">
      <c r="A3049" s="303"/>
    </row>
    <row r="3050" spans="1:1" x14ac:dyDescent="0.25">
      <c r="A3050" s="303"/>
    </row>
    <row r="3051" spans="1:1" x14ac:dyDescent="0.25">
      <c r="A3051" s="303"/>
    </row>
    <row r="3052" spans="1:1" x14ac:dyDescent="0.25">
      <c r="A3052" s="303"/>
    </row>
    <row r="3053" spans="1:1" x14ac:dyDescent="0.25">
      <c r="A3053" s="303"/>
    </row>
    <row r="3054" spans="1:1" x14ac:dyDescent="0.25">
      <c r="A3054" s="303"/>
    </row>
    <row r="3055" spans="1:1" x14ac:dyDescent="0.25">
      <c r="A3055" s="303"/>
    </row>
    <row r="3056" spans="1:1" x14ac:dyDescent="0.25">
      <c r="A3056" s="303"/>
    </row>
    <row r="3057" spans="1:1" x14ac:dyDescent="0.25">
      <c r="A3057" s="303"/>
    </row>
    <row r="3058" spans="1:1" x14ac:dyDescent="0.25">
      <c r="A3058" s="303"/>
    </row>
    <row r="3059" spans="1:1" x14ac:dyDescent="0.25">
      <c r="A3059" s="303"/>
    </row>
    <row r="3060" spans="1:1" x14ac:dyDescent="0.25">
      <c r="A3060" s="303"/>
    </row>
    <row r="3061" spans="1:1" x14ac:dyDescent="0.25">
      <c r="A3061" s="303"/>
    </row>
    <row r="3062" spans="1:1" x14ac:dyDescent="0.25">
      <c r="A3062" s="303"/>
    </row>
    <row r="3063" spans="1:1" x14ac:dyDescent="0.25">
      <c r="A3063" s="303"/>
    </row>
    <row r="3064" spans="1:1" x14ac:dyDescent="0.25">
      <c r="A3064" s="303"/>
    </row>
    <row r="3065" spans="1:1" x14ac:dyDescent="0.25">
      <c r="A3065" s="303"/>
    </row>
    <row r="3066" spans="1:1" x14ac:dyDescent="0.25">
      <c r="A3066" s="303"/>
    </row>
    <row r="3067" spans="1:1" x14ac:dyDescent="0.25">
      <c r="A3067" s="303"/>
    </row>
    <row r="3068" spans="1:1" x14ac:dyDescent="0.25">
      <c r="A3068" s="303"/>
    </row>
    <row r="3069" spans="1:1" x14ac:dyDescent="0.25">
      <c r="A3069" s="303"/>
    </row>
    <row r="3070" spans="1:1" x14ac:dyDescent="0.25">
      <c r="A3070" s="303"/>
    </row>
    <row r="3071" spans="1:1" x14ac:dyDescent="0.25">
      <c r="A3071" s="303"/>
    </row>
    <row r="3072" spans="1:1" x14ac:dyDescent="0.25">
      <c r="A3072" s="303"/>
    </row>
    <row r="3073" spans="1:1" x14ac:dyDescent="0.25">
      <c r="A3073" s="303"/>
    </row>
    <row r="3074" spans="1:1" x14ac:dyDescent="0.25">
      <c r="A3074" s="303"/>
    </row>
    <row r="3075" spans="1:1" x14ac:dyDescent="0.25">
      <c r="A3075" s="303"/>
    </row>
    <row r="3076" spans="1:1" x14ac:dyDescent="0.25">
      <c r="A3076" s="303"/>
    </row>
    <row r="3077" spans="1:1" x14ac:dyDescent="0.25">
      <c r="A3077" s="303"/>
    </row>
    <row r="3078" spans="1:1" x14ac:dyDescent="0.25">
      <c r="A3078" s="303"/>
    </row>
    <row r="3079" spans="1:1" x14ac:dyDescent="0.25">
      <c r="A3079" s="303"/>
    </row>
    <row r="3080" spans="1:1" x14ac:dyDescent="0.25">
      <c r="A3080" s="303"/>
    </row>
    <row r="3081" spans="1:1" x14ac:dyDescent="0.25">
      <c r="A3081" s="303"/>
    </row>
    <row r="3082" spans="1:1" x14ac:dyDescent="0.25">
      <c r="A3082" s="303"/>
    </row>
    <row r="3083" spans="1:1" x14ac:dyDescent="0.25">
      <c r="A3083" s="303"/>
    </row>
    <row r="3084" spans="1:1" x14ac:dyDescent="0.25">
      <c r="A3084" s="303"/>
    </row>
    <row r="3085" spans="1:1" x14ac:dyDescent="0.25">
      <c r="A3085" s="303"/>
    </row>
    <row r="3086" spans="1:1" x14ac:dyDescent="0.25">
      <c r="A3086" s="303"/>
    </row>
    <row r="3087" spans="1:1" x14ac:dyDescent="0.25">
      <c r="A3087" s="303"/>
    </row>
    <row r="3088" spans="1:1" x14ac:dyDescent="0.25">
      <c r="A3088" s="303"/>
    </row>
    <row r="3089" spans="1:1" x14ac:dyDescent="0.25">
      <c r="A3089" s="303"/>
    </row>
    <row r="3090" spans="1:1" x14ac:dyDescent="0.25">
      <c r="A3090" s="303"/>
    </row>
    <row r="3091" spans="1:1" x14ac:dyDescent="0.25">
      <c r="A3091" s="303"/>
    </row>
    <row r="3092" spans="1:1" x14ac:dyDescent="0.25">
      <c r="A3092" s="303"/>
    </row>
    <row r="3093" spans="1:1" x14ac:dyDescent="0.25">
      <c r="A3093" s="303"/>
    </row>
    <row r="3094" spans="1:1" x14ac:dyDescent="0.25">
      <c r="A3094" s="303"/>
    </row>
    <row r="3095" spans="1:1" x14ac:dyDescent="0.25">
      <c r="A3095" s="303"/>
    </row>
    <row r="3096" spans="1:1" x14ac:dyDescent="0.25">
      <c r="A3096" s="303"/>
    </row>
    <row r="3097" spans="1:1" x14ac:dyDescent="0.25">
      <c r="A3097" s="303"/>
    </row>
    <row r="3098" spans="1:1" x14ac:dyDescent="0.25">
      <c r="A3098" s="303"/>
    </row>
    <row r="3099" spans="1:1" x14ac:dyDescent="0.25">
      <c r="A3099" s="303"/>
    </row>
    <row r="3100" spans="1:1" x14ac:dyDescent="0.25">
      <c r="A3100" s="303"/>
    </row>
    <row r="3101" spans="1:1" x14ac:dyDescent="0.25">
      <c r="A3101" s="303"/>
    </row>
    <row r="3102" spans="1:1" x14ac:dyDescent="0.25">
      <c r="A3102" s="303"/>
    </row>
    <row r="3103" spans="1:1" x14ac:dyDescent="0.25">
      <c r="A3103" s="303"/>
    </row>
    <row r="3104" spans="1:1" x14ac:dyDescent="0.25">
      <c r="A3104" s="303"/>
    </row>
    <row r="3105" spans="1:1" x14ac:dyDescent="0.25">
      <c r="A3105" s="303"/>
    </row>
    <row r="3106" spans="1:1" x14ac:dyDescent="0.25">
      <c r="A3106" s="303"/>
    </row>
    <row r="3107" spans="1:1" x14ac:dyDescent="0.25">
      <c r="A3107" s="303"/>
    </row>
    <row r="3108" spans="1:1" x14ac:dyDescent="0.25">
      <c r="A3108" s="303"/>
    </row>
    <row r="3109" spans="1:1" x14ac:dyDescent="0.25">
      <c r="A3109" s="303"/>
    </row>
    <row r="3110" spans="1:1" x14ac:dyDescent="0.25">
      <c r="A3110" s="303"/>
    </row>
    <row r="3111" spans="1:1" x14ac:dyDescent="0.25">
      <c r="A3111" s="303"/>
    </row>
    <row r="3112" spans="1:1" x14ac:dyDescent="0.25">
      <c r="A3112" s="303"/>
    </row>
    <row r="3113" spans="1:1" x14ac:dyDescent="0.25">
      <c r="A3113" s="303"/>
    </row>
    <row r="3114" spans="1:1" x14ac:dyDescent="0.25">
      <c r="A3114" s="303"/>
    </row>
    <row r="3115" spans="1:1" x14ac:dyDescent="0.25">
      <c r="A3115" s="303"/>
    </row>
    <row r="3116" spans="1:1" x14ac:dyDescent="0.25">
      <c r="A3116" s="303"/>
    </row>
    <row r="3117" spans="1:1" x14ac:dyDescent="0.25">
      <c r="A3117" s="303"/>
    </row>
    <row r="3118" spans="1:1" x14ac:dyDescent="0.25">
      <c r="A3118" s="303"/>
    </row>
    <row r="3119" spans="1:1" x14ac:dyDescent="0.25">
      <c r="A3119" s="303"/>
    </row>
    <row r="3120" spans="1:1" x14ac:dyDescent="0.25">
      <c r="A3120" s="303"/>
    </row>
    <row r="3121" spans="1:1" x14ac:dyDescent="0.25">
      <c r="A3121" s="303"/>
    </row>
    <row r="3122" spans="1:1" x14ac:dyDescent="0.25">
      <c r="A3122" s="303"/>
    </row>
    <row r="3123" spans="1:1" x14ac:dyDescent="0.25">
      <c r="A3123" s="303"/>
    </row>
    <row r="3124" spans="1:1" x14ac:dyDescent="0.25">
      <c r="A3124" s="303"/>
    </row>
    <row r="3125" spans="1:1" x14ac:dyDescent="0.25">
      <c r="A3125" s="303"/>
    </row>
    <row r="3126" spans="1:1" x14ac:dyDescent="0.25">
      <c r="A3126" s="303"/>
    </row>
    <row r="3127" spans="1:1" x14ac:dyDescent="0.25">
      <c r="A3127" s="303"/>
    </row>
    <row r="3128" spans="1:1" x14ac:dyDescent="0.25">
      <c r="A3128" s="303"/>
    </row>
    <row r="3129" spans="1:1" x14ac:dyDescent="0.25">
      <c r="A3129" s="303"/>
    </row>
    <row r="3130" spans="1:1" x14ac:dyDescent="0.25">
      <c r="A3130" s="303"/>
    </row>
    <row r="3131" spans="1:1" x14ac:dyDescent="0.25">
      <c r="A3131" s="303"/>
    </row>
    <row r="3132" spans="1:1" x14ac:dyDescent="0.25">
      <c r="A3132" s="303"/>
    </row>
    <row r="3133" spans="1:1" x14ac:dyDescent="0.25">
      <c r="A3133" s="303"/>
    </row>
    <row r="3134" spans="1:1" x14ac:dyDescent="0.25">
      <c r="A3134" s="303"/>
    </row>
    <row r="3135" spans="1:1" x14ac:dyDescent="0.25">
      <c r="A3135" s="303"/>
    </row>
    <row r="3136" spans="1:1" x14ac:dyDescent="0.25">
      <c r="A3136" s="303"/>
    </row>
    <row r="3137" spans="1:1" x14ac:dyDescent="0.25">
      <c r="A3137" s="303"/>
    </row>
    <row r="3138" spans="1:1" x14ac:dyDescent="0.25">
      <c r="A3138" s="303"/>
    </row>
    <row r="3139" spans="1:1" x14ac:dyDescent="0.25">
      <c r="A3139" s="303"/>
    </row>
    <row r="3140" spans="1:1" x14ac:dyDescent="0.25">
      <c r="A3140" s="303"/>
    </row>
    <row r="3141" spans="1:1" x14ac:dyDescent="0.25">
      <c r="A3141" s="303"/>
    </row>
    <row r="3142" spans="1:1" x14ac:dyDescent="0.25">
      <c r="A3142" s="303"/>
    </row>
    <row r="3143" spans="1:1" x14ac:dyDescent="0.25">
      <c r="A3143" s="303"/>
    </row>
    <row r="3144" spans="1:1" x14ac:dyDescent="0.25">
      <c r="A3144" s="303"/>
    </row>
    <row r="3145" spans="1:1" x14ac:dyDescent="0.25">
      <c r="A3145" s="303"/>
    </row>
    <row r="3146" spans="1:1" x14ac:dyDescent="0.25">
      <c r="A3146" s="303"/>
    </row>
    <row r="3147" spans="1:1" x14ac:dyDescent="0.25">
      <c r="A3147" s="303"/>
    </row>
    <row r="3148" spans="1:1" x14ac:dyDescent="0.25">
      <c r="A3148" s="303"/>
    </row>
    <row r="3149" spans="1:1" x14ac:dyDescent="0.25">
      <c r="A3149" s="303"/>
    </row>
    <row r="3150" spans="1:1" x14ac:dyDescent="0.25">
      <c r="A3150" s="303"/>
    </row>
    <row r="3151" spans="1:1" x14ac:dyDescent="0.25">
      <c r="A3151" s="303"/>
    </row>
    <row r="3152" spans="1:1" x14ac:dyDescent="0.25">
      <c r="A3152" s="303"/>
    </row>
    <row r="3153" spans="1:1" x14ac:dyDescent="0.25">
      <c r="A3153" s="303"/>
    </row>
    <row r="3154" spans="1:1" x14ac:dyDescent="0.25">
      <c r="A3154" s="303"/>
    </row>
    <row r="3155" spans="1:1" x14ac:dyDescent="0.25">
      <c r="A3155" s="303"/>
    </row>
    <row r="3156" spans="1:1" x14ac:dyDescent="0.25">
      <c r="A3156" s="303"/>
    </row>
    <row r="3157" spans="1:1" x14ac:dyDescent="0.25">
      <c r="A3157" s="303"/>
    </row>
    <row r="3158" spans="1:1" x14ac:dyDescent="0.25">
      <c r="A3158" s="303"/>
    </row>
    <row r="3159" spans="1:1" x14ac:dyDescent="0.25">
      <c r="A3159" s="303"/>
    </row>
    <row r="3160" spans="1:1" x14ac:dyDescent="0.25">
      <c r="A3160" s="303"/>
    </row>
    <row r="3161" spans="1:1" x14ac:dyDescent="0.25">
      <c r="A3161" s="303"/>
    </row>
    <row r="3162" spans="1:1" x14ac:dyDescent="0.25">
      <c r="A3162" s="303"/>
    </row>
    <row r="3163" spans="1:1" x14ac:dyDescent="0.25">
      <c r="A3163" s="303"/>
    </row>
    <row r="3164" spans="1:1" x14ac:dyDescent="0.25">
      <c r="A3164" s="303"/>
    </row>
    <row r="3165" spans="1:1" x14ac:dyDescent="0.25">
      <c r="A3165" s="303"/>
    </row>
    <row r="3166" spans="1:1" x14ac:dyDescent="0.25">
      <c r="A3166" s="303"/>
    </row>
    <row r="3167" spans="1:1" x14ac:dyDescent="0.25">
      <c r="A3167" s="303"/>
    </row>
    <row r="3168" spans="1:1" x14ac:dyDescent="0.25">
      <c r="A3168" s="303"/>
    </row>
    <row r="3169" spans="1:1" x14ac:dyDescent="0.25">
      <c r="A3169" s="303"/>
    </row>
    <row r="3170" spans="1:1" x14ac:dyDescent="0.25">
      <c r="A3170" s="303"/>
    </row>
    <row r="3171" spans="1:1" x14ac:dyDescent="0.25">
      <c r="A3171" s="303"/>
    </row>
    <row r="3172" spans="1:1" x14ac:dyDescent="0.25">
      <c r="A3172" s="303"/>
    </row>
    <row r="3173" spans="1:1" x14ac:dyDescent="0.25">
      <c r="A3173" s="303"/>
    </row>
    <row r="3174" spans="1:1" x14ac:dyDescent="0.25">
      <c r="A3174" s="303"/>
    </row>
    <row r="3175" spans="1:1" x14ac:dyDescent="0.25">
      <c r="A3175" s="303"/>
    </row>
    <row r="3176" spans="1:1" x14ac:dyDescent="0.25">
      <c r="A3176" s="303"/>
    </row>
    <row r="3177" spans="1:1" x14ac:dyDescent="0.25">
      <c r="A3177" s="303"/>
    </row>
    <row r="3178" spans="1:1" x14ac:dyDescent="0.25">
      <c r="A3178" s="303"/>
    </row>
    <row r="3179" spans="1:1" x14ac:dyDescent="0.25">
      <c r="A3179" s="303"/>
    </row>
    <row r="3180" spans="1:1" x14ac:dyDescent="0.25">
      <c r="A3180" s="303"/>
    </row>
    <row r="3181" spans="1:1" x14ac:dyDescent="0.25">
      <c r="A3181" s="303"/>
    </row>
    <row r="3182" spans="1:1" x14ac:dyDescent="0.25">
      <c r="A3182" s="303"/>
    </row>
    <row r="3183" spans="1:1" x14ac:dyDescent="0.25">
      <c r="A3183" s="303"/>
    </row>
    <row r="3184" spans="1:1" x14ac:dyDescent="0.25">
      <c r="A3184" s="303"/>
    </row>
    <row r="3185" spans="1:1" x14ac:dyDescent="0.25">
      <c r="A3185" s="303"/>
    </row>
    <row r="3186" spans="1:1" x14ac:dyDescent="0.25">
      <c r="A3186" s="303"/>
    </row>
    <row r="3187" spans="1:1" x14ac:dyDescent="0.25">
      <c r="A3187" s="303"/>
    </row>
    <row r="3188" spans="1:1" x14ac:dyDescent="0.25">
      <c r="A3188" s="303"/>
    </row>
    <row r="3189" spans="1:1" x14ac:dyDescent="0.25">
      <c r="A3189" s="303"/>
    </row>
    <row r="3190" spans="1:1" x14ac:dyDescent="0.25">
      <c r="A3190" s="303"/>
    </row>
    <row r="3191" spans="1:1" x14ac:dyDescent="0.25">
      <c r="A3191" s="303"/>
    </row>
    <row r="3192" spans="1:1" x14ac:dyDescent="0.25">
      <c r="A3192" s="303"/>
    </row>
    <row r="3193" spans="1:1" x14ac:dyDescent="0.25">
      <c r="A3193" s="303"/>
    </row>
    <row r="3194" spans="1:1" x14ac:dyDescent="0.25">
      <c r="A3194" s="303"/>
    </row>
    <row r="3195" spans="1:1" x14ac:dyDescent="0.25">
      <c r="A3195" s="303"/>
    </row>
    <row r="3196" spans="1:1" x14ac:dyDescent="0.25">
      <c r="A3196" s="303"/>
    </row>
    <row r="3197" spans="1:1" x14ac:dyDescent="0.25">
      <c r="A3197" s="303"/>
    </row>
    <row r="3198" spans="1:1" x14ac:dyDescent="0.25">
      <c r="A3198" s="303"/>
    </row>
    <row r="3199" spans="1:1" x14ac:dyDescent="0.25">
      <c r="A3199" s="303"/>
    </row>
    <row r="3200" spans="1:1" x14ac:dyDescent="0.25">
      <c r="A3200" s="303"/>
    </row>
    <row r="3201" spans="1:1" x14ac:dyDescent="0.25">
      <c r="A3201" s="303"/>
    </row>
    <row r="3202" spans="1:1" x14ac:dyDescent="0.25">
      <c r="A3202" s="303"/>
    </row>
    <row r="3203" spans="1:1" x14ac:dyDescent="0.25">
      <c r="A3203" s="303"/>
    </row>
    <row r="3204" spans="1:1" x14ac:dyDescent="0.25">
      <c r="A3204" s="303"/>
    </row>
    <row r="3205" spans="1:1" x14ac:dyDescent="0.25">
      <c r="A3205" s="303"/>
    </row>
    <row r="3206" spans="1:1" x14ac:dyDescent="0.25">
      <c r="A3206" s="303"/>
    </row>
    <row r="3207" spans="1:1" x14ac:dyDescent="0.25">
      <c r="A3207" s="303"/>
    </row>
    <row r="3208" spans="1:1" x14ac:dyDescent="0.25">
      <c r="A3208" s="303"/>
    </row>
    <row r="3209" spans="1:1" x14ac:dyDescent="0.25">
      <c r="A3209" s="303"/>
    </row>
    <row r="3210" spans="1:1" x14ac:dyDescent="0.25">
      <c r="A3210" s="303"/>
    </row>
    <row r="3211" spans="1:1" x14ac:dyDescent="0.25">
      <c r="A3211" s="303"/>
    </row>
    <row r="3212" spans="1:1" x14ac:dyDescent="0.25">
      <c r="A3212" s="303"/>
    </row>
    <row r="3213" spans="1:1" x14ac:dyDescent="0.25">
      <c r="A3213" s="303"/>
    </row>
    <row r="3214" spans="1:1" x14ac:dyDescent="0.25">
      <c r="A3214" s="303"/>
    </row>
    <row r="3215" spans="1:1" x14ac:dyDescent="0.25">
      <c r="A3215" s="303"/>
    </row>
    <row r="3216" spans="1:1" x14ac:dyDescent="0.25">
      <c r="A3216" s="303"/>
    </row>
    <row r="3217" spans="1:1" x14ac:dyDescent="0.25">
      <c r="A3217" s="303"/>
    </row>
    <row r="3218" spans="1:1" x14ac:dyDescent="0.25">
      <c r="A3218" s="303"/>
    </row>
    <row r="3219" spans="1:1" x14ac:dyDescent="0.25">
      <c r="A3219" s="303"/>
    </row>
    <row r="3220" spans="1:1" x14ac:dyDescent="0.25">
      <c r="A3220" s="303"/>
    </row>
    <row r="3221" spans="1:1" x14ac:dyDescent="0.25">
      <c r="A3221" s="303"/>
    </row>
    <row r="3222" spans="1:1" x14ac:dyDescent="0.25">
      <c r="A3222" s="303"/>
    </row>
    <row r="3223" spans="1:1" x14ac:dyDescent="0.25">
      <c r="A3223" s="303"/>
    </row>
    <row r="3224" spans="1:1" x14ac:dyDescent="0.25">
      <c r="A3224" s="303"/>
    </row>
    <row r="3225" spans="1:1" x14ac:dyDescent="0.25">
      <c r="A3225" s="303"/>
    </row>
    <row r="3226" spans="1:1" x14ac:dyDescent="0.25">
      <c r="A3226" s="303"/>
    </row>
    <row r="3227" spans="1:1" x14ac:dyDescent="0.25">
      <c r="A3227" s="303"/>
    </row>
    <row r="3228" spans="1:1" x14ac:dyDescent="0.25">
      <c r="A3228" s="303"/>
    </row>
    <row r="3229" spans="1:1" x14ac:dyDescent="0.25">
      <c r="A3229" s="303"/>
    </row>
    <row r="3230" spans="1:1" x14ac:dyDescent="0.25">
      <c r="A3230" s="303"/>
    </row>
    <row r="3231" spans="1:1" x14ac:dyDescent="0.25">
      <c r="A3231" s="303"/>
    </row>
    <row r="3232" spans="1:1" x14ac:dyDescent="0.25">
      <c r="A3232" s="303"/>
    </row>
    <row r="3233" spans="1:1" x14ac:dyDescent="0.25">
      <c r="A3233" s="303"/>
    </row>
    <row r="3234" spans="1:1" x14ac:dyDescent="0.25">
      <c r="A3234" s="303"/>
    </row>
    <row r="3235" spans="1:1" x14ac:dyDescent="0.25">
      <c r="A3235" s="303"/>
    </row>
    <row r="3236" spans="1:1" x14ac:dyDescent="0.25">
      <c r="A3236" s="303"/>
    </row>
    <row r="3237" spans="1:1" x14ac:dyDescent="0.25">
      <c r="A3237" s="303"/>
    </row>
    <row r="3238" spans="1:1" x14ac:dyDescent="0.25">
      <c r="A3238" s="303"/>
    </row>
    <row r="3239" spans="1:1" x14ac:dyDescent="0.25">
      <c r="A3239" s="303"/>
    </row>
    <row r="3240" spans="1:1" x14ac:dyDescent="0.25">
      <c r="A3240" s="303"/>
    </row>
    <row r="3241" spans="1:1" x14ac:dyDescent="0.25">
      <c r="A3241" s="303"/>
    </row>
    <row r="3242" spans="1:1" x14ac:dyDescent="0.25">
      <c r="A3242" s="303"/>
    </row>
    <row r="3243" spans="1:1" x14ac:dyDescent="0.25">
      <c r="A3243" s="303"/>
    </row>
    <row r="3244" spans="1:1" x14ac:dyDescent="0.25">
      <c r="A3244" s="303"/>
    </row>
    <row r="3245" spans="1:1" x14ac:dyDescent="0.25">
      <c r="A3245" s="303"/>
    </row>
    <row r="3246" spans="1:1" x14ac:dyDescent="0.25">
      <c r="A3246" s="303"/>
    </row>
    <row r="3247" spans="1:1" x14ac:dyDescent="0.25">
      <c r="A3247" s="303"/>
    </row>
    <row r="3248" spans="1:1" x14ac:dyDescent="0.25">
      <c r="A3248" s="303"/>
    </row>
    <row r="3249" spans="1:1" x14ac:dyDescent="0.25">
      <c r="A3249" s="303"/>
    </row>
    <row r="3250" spans="1:1" x14ac:dyDescent="0.25">
      <c r="A3250" s="303"/>
    </row>
    <row r="3251" spans="1:1" x14ac:dyDescent="0.25">
      <c r="A3251" s="303"/>
    </row>
    <row r="3252" spans="1:1" x14ac:dyDescent="0.25">
      <c r="A3252" s="303"/>
    </row>
    <row r="3253" spans="1:1" x14ac:dyDescent="0.25">
      <c r="A3253" s="303"/>
    </row>
    <row r="3254" spans="1:1" x14ac:dyDescent="0.25">
      <c r="A3254" s="303"/>
    </row>
    <row r="3255" spans="1:1" x14ac:dyDescent="0.25">
      <c r="A3255" s="303"/>
    </row>
    <row r="3256" spans="1:1" x14ac:dyDescent="0.25">
      <c r="A3256" s="303"/>
    </row>
    <row r="3257" spans="1:1" x14ac:dyDescent="0.25">
      <c r="A3257" s="303"/>
    </row>
    <row r="3258" spans="1:1" x14ac:dyDescent="0.25">
      <c r="A3258" s="303"/>
    </row>
    <row r="3259" spans="1:1" x14ac:dyDescent="0.25">
      <c r="A3259" s="303"/>
    </row>
    <row r="3260" spans="1:1" x14ac:dyDescent="0.25">
      <c r="A3260" s="303"/>
    </row>
    <row r="3261" spans="1:1" x14ac:dyDescent="0.25">
      <c r="A3261" s="303"/>
    </row>
    <row r="3262" spans="1:1" x14ac:dyDescent="0.25">
      <c r="A3262" s="303"/>
    </row>
    <row r="3263" spans="1:1" x14ac:dyDescent="0.25">
      <c r="A3263" s="303"/>
    </row>
    <row r="3264" spans="1:1" x14ac:dyDescent="0.25">
      <c r="A3264" s="303"/>
    </row>
    <row r="3265" spans="1:1" x14ac:dyDescent="0.25">
      <c r="A3265" s="303"/>
    </row>
    <row r="3266" spans="1:1" x14ac:dyDescent="0.25">
      <c r="A3266" s="303"/>
    </row>
    <row r="3267" spans="1:1" x14ac:dyDescent="0.25">
      <c r="A3267" s="303"/>
    </row>
    <row r="3268" spans="1:1" x14ac:dyDescent="0.25">
      <c r="A3268" s="303"/>
    </row>
    <row r="3269" spans="1:1" x14ac:dyDescent="0.25">
      <c r="A3269" s="303"/>
    </row>
    <row r="3270" spans="1:1" x14ac:dyDescent="0.25">
      <c r="A3270" s="303"/>
    </row>
    <row r="3271" spans="1:1" x14ac:dyDescent="0.25">
      <c r="A3271" s="303"/>
    </row>
    <row r="3272" spans="1:1" x14ac:dyDescent="0.25">
      <c r="A3272" s="303"/>
    </row>
    <row r="3273" spans="1:1" x14ac:dyDescent="0.25">
      <c r="A3273" s="303"/>
    </row>
    <row r="3274" spans="1:1" x14ac:dyDescent="0.25">
      <c r="A3274" s="303"/>
    </row>
    <row r="3275" spans="1:1" x14ac:dyDescent="0.25">
      <c r="A3275" s="303"/>
    </row>
    <row r="3276" spans="1:1" x14ac:dyDescent="0.25">
      <c r="A3276" s="303"/>
    </row>
    <row r="3277" spans="1:1" x14ac:dyDescent="0.25">
      <c r="A3277" s="303"/>
    </row>
    <row r="3278" spans="1:1" x14ac:dyDescent="0.25">
      <c r="A3278" s="303"/>
    </row>
    <row r="3279" spans="1:1" x14ac:dyDescent="0.25">
      <c r="A3279" s="303"/>
    </row>
    <row r="3280" spans="1:1" x14ac:dyDescent="0.25">
      <c r="A3280" s="303"/>
    </row>
    <row r="3281" spans="1:1" x14ac:dyDescent="0.25">
      <c r="A3281" s="303"/>
    </row>
    <row r="3282" spans="1:1" x14ac:dyDescent="0.25">
      <c r="A3282" s="303"/>
    </row>
    <row r="3283" spans="1:1" x14ac:dyDescent="0.25">
      <c r="A3283" s="303"/>
    </row>
    <row r="3284" spans="1:1" x14ac:dyDescent="0.25">
      <c r="A3284" s="303"/>
    </row>
    <row r="3285" spans="1:1" x14ac:dyDescent="0.25">
      <c r="A3285" s="303"/>
    </row>
    <row r="3286" spans="1:1" x14ac:dyDescent="0.25">
      <c r="A3286" s="303"/>
    </row>
    <row r="3287" spans="1:1" x14ac:dyDescent="0.25">
      <c r="A3287" s="303"/>
    </row>
    <row r="3288" spans="1:1" x14ac:dyDescent="0.25">
      <c r="A3288" s="303"/>
    </row>
    <row r="3289" spans="1:1" x14ac:dyDescent="0.25">
      <c r="A3289" s="303"/>
    </row>
    <row r="3290" spans="1:1" x14ac:dyDescent="0.25">
      <c r="A3290" s="303"/>
    </row>
    <row r="3291" spans="1:1" x14ac:dyDescent="0.25">
      <c r="A3291" s="303"/>
    </row>
    <row r="3292" spans="1:1" x14ac:dyDescent="0.25">
      <c r="A3292" s="303"/>
    </row>
    <row r="3293" spans="1:1" x14ac:dyDescent="0.25">
      <c r="A3293" s="303"/>
    </row>
    <row r="3294" spans="1:1" x14ac:dyDescent="0.25">
      <c r="A3294" s="303"/>
    </row>
    <row r="3295" spans="1:1" x14ac:dyDescent="0.25">
      <c r="A3295" s="303"/>
    </row>
    <row r="3296" spans="1:1" x14ac:dyDescent="0.25">
      <c r="A3296" s="303"/>
    </row>
    <row r="3297" spans="1:1" x14ac:dyDescent="0.25">
      <c r="A3297" s="303"/>
    </row>
    <row r="3298" spans="1:1" x14ac:dyDescent="0.25">
      <c r="A3298" s="303"/>
    </row>
    <row r="3299" spans="1:1" x14ac:dyDescent="0.25">
      <c r="A3299" s="303"/>
    </row>
    <row r="3300" spans="1:1" x14ac:dyDescent="0.25">
      <c r="A3300" s="303"/>
    </row>
    <row r="3301" spans="1:1" x14ac:dyDescent="0.25">
      <c r="A3301" s="303"/>
    </row>
    <row r="3302" spans="1:1" x14ac:dyDescent="0.25">
      <c r="A3302" s="303"/>
    </row>
    <row r="3303" spans="1:1" x14ac:dyDescent="0.25">
      <c r="A3303" s="303"/>
    </row>
    <row r="3304" spans="1:1" x14ac:dyDescent="0.25">
      <c r="A3304" s="303"/>
    </row>
    <row r="3305" spans="1:1" x14ac:dyDescent="0.25">
      <c r="A3305" s="303"/>
    </row>
    <row r="3306" spans="1:1" x14ac:dyDescent="0.25">
      <c r="A3306" s="303"/>
    </row>
    <row r="3307" spans="1:1" x14ac:dyDescent="0.25">
      <c r="A3307" s="303"/>
    </row>
    <row r="3308" spans="1:1" x14ac:dyDescent="0.25">
      <c r="A3308" s="303"/>
    </row>
    <row r="3309" spans="1:1" x14ac:dyDescent="0.25">
      <c r="A3309" s="303"/>
    </row>
    <row r="3310" spans="1:1" x14ac:dyDescent="0.25">
      <c r="A3310" s="303"/>
    </row>
    <row r="3311" spans="1:1" x14ac:dyDescent="0.25">
      <c r="A3311" s="303"/>
    </row>
    <row r="3312" spans="1:1" x14ac:dyDescent="0.25">
      <c r="A3312" s="303"/>
    </row>
    <row r="3313" spans="1:1" x14ac:dyDescent="0.25">
      <c r="A3313" s="303"/>
    </row>
    <row r="3314" spans="1:1" x14ac:dyDescent="0.25">
      <c r="A3314" s="303"/>
    </row>
    <row r="3315" spans="1:1" x14ac:dyDescent="0.25">
      <c r="A3315" s="303"/>
    </row>
    <row r="3316" spans="1:1" x14ac:dyDescent="0.25">
      <c r="A3316" s="303"/>
    </row>
    <row r="3317" spans="1:1" x14ac:dyDescent="0.25">
      <c r="A3317" s="303"/>
    </row>
    <row r="3318" spans="1:1" x14ac:dyDescent="0.25">
      <c r="A3318" s="303"/>
    </row>
    <row r="3319" spans="1:1" x14ac:dyDescent="0.25">
      <c r="A3319" s="303"/>
    </row>
    <row r="3320" spans="1:1" x14ac:dyDescent="0.25">
      <c r="A3320" s="303"/>
    </row>
  </sheetData>
  <conditionalFormatting sqref="D120:O120">
    <cfRule type="cellIs" dxfId="769" priority="955" operator="greaterThan">
      <formula>0</formula>
    </cfRule>
    <cfRule type="cellIs" dxfId="768" priority="956" operator="lessThan">
      <formula>0</formula>
    </cfRule>
  </conditionalFormatting>
  <conditionalFormatting sqref="E67">
    <cfRule type="cellIs" dxfId="767" priority="730" operator="equal">
      <formula>0</formula>
    </cfRule>
  </conditionalFormatting>
  <conditionalFormatting sqref="D67:O116">
    <cfRule type="cellIs" dxfId="766" priority="729" operator="equal">
      <formula>0</formula>
    </cfRule>
  </conditionalFormatting>
  <conditionalFormatting sqref="P120">
    <cfRule type="cellIs" dxfId="765" priority="622" operator="greaterThan">
      <formula>0</formula>
    </cfRule>
    <cfRule type="cellIs" dxfId="764" priority="623" operator="lessThan">
      <formula>0</formula>
    </cfRule>
  </conditionalFormatting>
  <conditionalFormatting sqref="P67:P116">
    <cfRule type="cellIs" dxfId="763" priority="474" operator="equal">
      <formula>0</formula>
    </cfRule>
  </conditionalFormatting>
  <conditionalFormatting sqref="D63:O63">
    <cfRule type="cellIs" dxfId="762" priority="423" operator="greaterThan">
      <formula>0</formula>
    </cfRule>
    <cfRule type="cellIs" dxfId="761" priority="424" operator="lessThan">
      <formula>0</formula>
    </cfRule>
  </conditionalFormatting>
  <conditionalFormatting sqref="D20:O59">
    <cfRule type="cellIs" dxfId="760" priority="421" operator="equal">
      <formula>0</formula>
    </cfRule>
  </conditionalFormatting>
  <conditionalFormatting sqref="P63">
    <cfRule type="cellIs" dxfId="759" priority="419" operator="greaterThan">
      <formula>0</formula>
    </cfRule>
    <cfRule type="cellIs" dxfId="758" priority="420" operator="lessThan">
      <formula>0</formula>
    </cfRule>
  </conditionalFormatting>
  <conditionalFormatting sqref="P10:P59">
    <cfRule type="cellIs" dxfId="757" priority="418" operator="equal">
      <formula>0</formula>
    </cfRule>
  </conditionalFormatting>
  <conditionalFormatting sqref="D177:O177">
    <cfRule type="cellIs" dxfId="756" priority="416" operator="greaterThan">
      <formula>0</formula>
    </cfRule>
    <cfRule type="cellIs" dxfId="755" priority="417" operator="lessThan">
      <formula>0</formula>
    </cfRule>
  </conditionalFormatting>
  <conditionalFormatting sqref="D130:O173">
    <cfRule type="cellIs" dxfId="754" priority="414" operator="equal">
      <formula>0</formula>
    </cfRule>
  </conditionalFormatting>
  <conditionalFormatting sqref="P177">
    <cfRule type="cellIs" dxfId="753" priority="412" operator="greaterThan">
      <formula>0</formula>
    </cfRule>
    <cfRule type="cellIs" dxfId="752" priority="413" operator="lessThan">
      <formula>0</formula>
    </cfRule>
  </conditionalFormatting>
  <conditionalFormatting sqref="P124:P173">
    <cfRule type="cellIs" dxfId="751" priority="411" operator="equal">
      <formula>0</formula>
    </cfRule>
  </conditionalFormatting>
  <conditionalFormatting sqref="D234:O234">
    <cfRule type="cellIs" dxfId="750" priority="409" operator="greaterThan">
      <formula>0</formula>
    </cfRule>
    <cfRule type="cellIs" dxfId="749" priority="410" operator="lessThan">
      <formula>0</formula>
    </cfRule>
  </conditionalFormatting>
  <conditionalFormatting sqref="E181">
    <cfRule type="cellIs" dxfId="748" priority="408" operator="equal">
      <formula>0</formula>
    </cfRule>
  </conditionalFormatting>
  <conditionalFormatting sqref="D181:O230">
    <cfRule type="cellIs" dxfId="747" priority="407" operator="equal">
      <formula>0</formula>
    </cfRule>
  </conditionalFormatting>
  <conditionalFormatting sqref="P234">
    <cfRule type="cellIs" dxfId="746" priority="405" operator="greaterThan">
      <formula>0</formula>
    </cfRule>
    <cfRule type="cellIs" dxfId="745" priority="406" operator="lessThan">
      <formula>0</formula>
    </cfRule>
  </conditionalFormatting>
  <conditionalFormatting sqref="P181:P230">
    <cfRule type="cellIs" dxfId="744" priority="404" operator="equal">
      <formula>0</formula>
    </cfRule>
  </conditionalFormatting>
  <conditionalFormatting sqref="D291:O291">
    <cfRule type="cellIs" dxfId="743" priority="402" operator="greaterThan">
      <formula>0</formula>
    </cfRule>
    <cfRule type="cellIs" dxfId="742" priority="403" operator="lessThan">
      <formula>0</formula>
    </cfRule>
  </conditionalFormatting>
  <conditionalFormatting sqref="E238">
    <cfRule type="cellIs" dxfId="741" priority="401" operator="equal">
      <formula>0</formula>
    </cfRule>
  </conditionalFormatting>
  <conditionalFormatting sqref="D238:O287">
    <cfRule type="cellIs" dxfId="740" priority="400" operator="equal">
      <formula>0</formula>
    </cfRule>
  </conditionalFormatting>
  <conditionalFormatting sqref="P291">
    <cfRule type="cellIs" dxfId="739" priority="398" operator="greaterThan">
      <formula>0</formula>
    </cfRule>
    <cfRule type="cellIs" dxfId="738" priority="399" operator="lessThan">
      <formula>0</formula>
    </cfRule>
  </conditionalFormatting>
  <conditionalFormatting sqref="P238:P287">
    <cfRule type="cellIs" dxfId="737" priority="397" operator="equal">
      <formula>0</formula>
    </cfRule>
  </conditionalFormatting>
  <conditionalFormatting sqref="D348:O348">
    <cfRule type="cellIs" dxfId="736" priority="395" operator="greaterThan">
      <formula>0</formula>
    </cfRule>
    <cfRule type="cellIs" dxfId="735" priority="396" operator="lessThan">
      <formula>0</formula>
    </cfRule>
  </conditionalFormatting>
  <conditionalFormatting sqref="E295">
    <cfRule type="cellIs" dxfId="734" priority="394" operator="equal">
      <formula>0</formula>
    </cfRule>
  </conditionalFormatting>
  <conditionalFormatting sqref="D295:O344">
    <cfRule type="cellIs" dxfId="733" priority="393" operator="equal">
      <formula>0</formula>
    </cfRule>
  </conditionalFormatting>
  <conditionalFormatting sqref="P348">
    <cfRule type="cellIs" dxfId="732" priority="391" operator="greaterThan">
      <formula>0</formula>
    </cfRule>
    <cfRule type="cellIs" dxfId="731" priority="392" operator="lessThan">
      <formula>0</formula>
    </cfRule>
  </conditionalFormatting>
  <conditionalFormatting sqref="P295:P344">
    <cfRule type="cellIs" dxfId="730" priority="390" operator="equal">
      <formula>0</formula>
    </cfRule>
  </conditionalFormatting>
  <conditionalFormatting sqref="D405:O405">
    <cfRule type="cellIs" dxfId="729" priority="388" operator="greaterThan">
      <formula>0</formula>
    </cfRule>
    <cfRule type="cellIs" dxfId="728" priority="389" operator="lessThan">
      <formula>0</formula>
    </cfRule>
  </conditionalFormatting>
  <conditionalFormatting sqref="E352">
    <cfRule type="cellIs" dxfId="727" priority="387" operator="equal">
      <formula>0</formula>
    </cfRule>
  </conditionalFormatting>
  <conditionalFormatting sqref="D352:O401">
    <cfRule type="cellIs" dxfId="726" priority="386" operator="equal">
      <formula>0</formula>
    </cfRule>
  </conditionalFormatting>
  <conditionalFormatting sqref="P405">
    <cfRule type="cellIs" dxfId="725" priority="384" operator="greaterThan">
      <formula>0</formula>
    </cfRule>
    <cfRule type="cellIs" dxfId="724" priority="385" operator="lessThan">
      <formula>0</formula>
    </cfRule>
  </conditionalFormatting>
  <conditionalFormatting sqref="P352:P401">
    <cfRule type="cellIs" dxfId="723" priority="383" operator="equal">
      <formula>0</formula>
    </cfRule>
  </conditionalFormatting>
  <conditionalFormatting sqref="D462:O462">
    <cfRule type="cellIs" dxfId="722" priority="381" operator="greaterThan">
      <formula>0</formula>
    </cfRule>
    <cfRule type="cellIs" dxfId="721" priority="382" operator="lessThan">
      <formula>0</formula>
    </cfRule>
  </conditionalFormatting>
  <conditionalFormatting sqref="E409">
    <cfRule type="cellIs" dxfId="720" priority="380" operator="equal">
      <formula>0</formula>
    </cfRule>
  </conditionalFormatting>
  <conditionalFormatting sqref="D409:O458">
    <cfRule type="cellIs" dxfId="719" priority="379" operator="equal">
      <formula>0</formula>
    </cfRule>
  </conditionalFormatting>
  <conditionalFormatting sqref="P462">
    <cfRule type="cellIs" dxfId="718" priority="377" operator="greaterThan">
      <formula>0</formula>
    </cfRule>
    <cfRule type="cellIs" dxfId="717" priority="378" operator="lessThan">
      <formula>0</formula>
    </cfRule>
  </conditionalFormatting>
  <conditionalFormatting sqref="P409:P458">
    <cfRule type="cellIs" dxfId="716" priority="376" operator="equal">
      <formula>0</formula>
    </cfRule>
  </conditionalFormatting>
  <conditionalFormatting sqref="D519:O519">
    <cfRule type="cellIs" dxfId="715" priority="374" operator="greaterThan">
      <formula>0</formula>
    </cfRule>
    <cfRule type="cellIs" dxfId="714" priority="375" operator="lessThan">
      <formula>0</formula>
    </cfRule>
  </conditionalFormatting>
  <conditionalFormatting sqref="E466">
    <cfRule type="cellIs" dxfId="713" priority="373" operator="equal">
      <formula>0</formula>
    </cfRule>
  </conditionalFormatting>
  <conditionalFormatting sqref="D466:O515">
    <cfRule type="cellIs" dxfId="712" priority="372" operator="equal">
      <formula>0</formula>
    </cfRule>
  </conditionalFormatting>
  <conditionalFormatting sqref="P519">
    <cfRule type="cellIs" dxfId="711" priority="370" operator="greaterThan">
      <formula>0</formula>
    </cfRule>
    <cfRule type="cellIs" dxfId="710" priority="371" operator="lessThan">
      <formula>0</formula>
    </cfRule>
  </conditionalFormatting>
  <conditionalFormatting sqref="P466:P515">
    <cfRule type="cellIs" dxfId="709" priority="369" operator="equal">
      <formula>0</formula>
    </cfRule>
  </conditionalFormatting>
  <conditionalFormatting sqref="D576:O576">
    <cfRule type="cellIs" dxfId="708" priority="367" operator="greaterThan">
      <formula>0</formula>
    </cfRule>
    <cfRule type="cellIs" dxfId="707" priority="368" operator="lessThan">
      <formula>0</formula>
    </cfRule>
  </conditionalFormatting>
  <conditionalFormatting sqref="E523">
    <cfRule type="cellIs" dxfId="706" priority="366" operator="equal">
      <formula>0</formula>
    </cfRule>
  </conditionalFormatting>
  <conditionalFormatting sqref="D523:O572">
    <cfRule type="cellIs" dxfId="705" priority="365" operator="equal">
      <formula>0</formula>
    </cfRule>
  </conditionalFormatting>
  <conditionalFormatting sqref="P576">
    <cfRule type="cellIs" dxfId="704" priority="363" operator="greaterThan">
      <formula>0</formula>
    </cfRule>
    <cfRule type="cellIs" dxfId="703" priority="364" operator="lessThan">
      <formula>0</formula>
    </cfRule>
  </conditionalFormatting>
  <conditionalFormatting sqref="P523:P572">
    <cfRule type="cellIs" dxfId="702" priority="362" operator="equal">
      <formula>0</formula>
    </cfRule>
  </conditionalFormatting>
  <conditionalFormatting sqref="D633:O633">
    <cfRule type="cellIs" dxfId="701" priority="360" operator="greaterThan">
      <formula>0</formula>
    </cfRule>
    <cfRule type="cellIs" dxfId="700" priority="361" operator="lessThan">
      <formula>0</formula>
    </cfRule>
  </conditionalFormatting>
  <conditionalFormatting sqref="E580">
    <cfRule type="cellIs" dxfId="699" priority="359" operator="equal">
      <formula>0</formula>
    </cfRule>
  </conditionalFormatting>
  <conditionalFormatting sqref="D580:O629">
    <cfRule type="cellIs" dxfId="698" priority="358" operator="equal">
      <formula>0</formula>
    </cfRule>
  </conditionalFormatting>
  <conditionalFormatting sqref="P633">
    <cfRule type="cellIs" dxfId="697" priority="356" operator="greaterThan">
      <formula>0</formula>
    </cfRule>
    <cfRule type="cellIs" dxfId="696" priority="357" operator="lessThan">
      <formula>0</formula>
    </cfRule>
  </conditionalFormatting>
  <conditionalFormatting sqref="P580:P629">
    <cfRule type="cellIs" dxfId="695" priority="355" operator="equal">
      <formula>0</formula>
    </cfRule>
  </conditionalFormatting>
  <conditionalFormatting sqref="D690:O690">
    <cfRule type="cellIs" dxfId="694" priority="283" operator="greaterThan">
      <formula>0</formula>
    </cfRule>
    <cfRule type="cellIs" dxfId="693" priority="284" operator="lessThan">
      <formula>0</formula>
    </cfRule>
  </conditionalFormatting>
  <conditionalFormatting sqref="E637">
    <cfRule type="cellIs" dxfId="692" priority="282" operator="equal">
      <formula>0</formula>
    </cfRule>
  </conditionalFormatting>
  <conditionalFormatting sqref="D637:O686">
    <cfRule type="cellIs" dxfId="691" priority="281" operator="equal">
      <formula>0</formula>
    </cfRule>
  </conditionalFormatting>
  <conditionalFormatting sqref="P690">
    <cfRule type="cellIs" dxfId="690" priority="279" operator="greaterThan">
      <formula>0</formula>
    </cfRule>
    <cfRule type="cellIs" dxfId="689" priority="280" operator="lessThan">
      <formula>0</formula>
    </cfRule>
  </conditionalFormatting>
  <conditionalFormatting sqref="P637:P686">
    <cfRule type="cellIs" dxfId="688" priority="278" operator="equal">
      <formula>0</formula>
    </cfRule>
  </conditionalFormatting>
  <conditionalFormatting sqref="D747:O747">
    <cfRule type="cellIs" dxfId="687" priority="276" operator="greaterThan">
      <formula>0</formula>
    </cfRule>
    <cfRule type="cellIs" dxfId="686" priority="277" operator="lessThan">
      <formula>0</formula>
    </cfRule>
  </conditionalFormatting>
  <conditionalFormatting sqref="E694">
    <cfRule type="cellIs" dxfId="685" priority="275" operator="equal">
      <formula>0</formula>
    </cfRule>
  </conditionalFormatting>
  <conditionalFormatting sqref="D694:O743">
    <cfRule type="cellIs" dxfId="684" priority="274" operator="equal">
      <formula>0</formula>
    </cfRule>
  </conditionalFormatting>
  <conditionalFormatting sqref="P747">
    <cfRule type="cellIs" dxfId="683" priority="272" operator="greaterThan">
      <formula>0</formula>
    </cfRule>
    <cfRule type="cellIs" dxfId="682" priority="273" operator="lessThan">
      <formula>0</formula>
    </cfRule>
  </conditionalFormatting>
  <conditionalFormatting sqref="P694:P743">
    <cfRule type="cellIs" dxfId="681" priority="271" operator="equal">
      <formula>0</formula>
    </cfRule>
  </conditionalFormatting>
  <conditionalFormatting sqref="D804:O804">
    <cfRule type="cellIs" dxfId="680" priority="269" operator="greaterThan">
      <formula>0</formula>
    </cfRule>
    <cfRule type="cellIs" dxfId="679" priority="270" operator="lessThan">
      <formula>0</formula>
    </cfRule>
  </conditionalFormatting>
  <conditionalFormatting sqref="E751">
    <cfRule type="cellIs" dxfId="678" priority="268" operator="equal">
      <formula>0</formula>
    </cfRule>
  </conditionalFormatting>
  <conditionalFormatting sqref="D751:O800">
    <cfRule type="cellIs" dxfId="677" priority="267" operator="equal">
      <formula>0</formula>
    </cfRule>
  </conditionalFormatting>
  <conditionalFormatting sqref="P804">
    <cfRule type="cellIs" dxfId="676" priority="265" operator="greaterThan">
      <formula>0</formula>
    </cfRule>
    <cfRule type="cellIs" dxfId="675" priority="266" operator="lessThan">
      <formula>0</formula>
    </cfRule>
  </conditionalFormatting>
  <conditionalFormatting sqref="P751:P800">
    <cfRule type="cellIs" dxfId="674" priority="264" operator="equal">
      <formula>0</formula>
    </cfRule>
  </conditionalFormatting>
  <conditionalFormatting sqref="D861:O861">
    <cfRule type="cellIs" dxfId="673" priority="262" operator="greaterThan">
      <formula>0</formula>
    </cfRule>
    <cfRule type="cellIs" dxfId="672" priority="263" operator="lessThan">
      <formula>0</formula>
    </cfRule>
  </conditionalFormatting>
  <conditionalFormatting sqref="E808">
    <cfRule type="cellIs" dxfId="671" priority="261" operator="equal">
      <formula>0</formula>
    </cfRule>
  </conditionalFormatting>
  <conditionalFormatting sqref="D808:O857">
    <cfRule type="cellIs" dxfId="670" priority="260" operator="equal">
      <formula>0</formula>
    </cfRule>
  </conditionalFormatting>
  <conditionalFormatting sqref="P861">
    <cfRule type="cellIs" dxfId="669" priority="258" operator="greaterThan">
      <formula>0</formula>
    </cfRule>
    <cfRule type="cellIs" dxfId="668" priority="259" operator="lessThan">
      <formula>0</formula>
    </cfRule>
  </conditionalFormatting>
  <conditionalFormatting sqref="P808:P857">
    <cfRule type="cellIs" dxfId="667" priority="257" operator="equal">
      <formula>0</formula>
    </cfRule>
  </conditionalFormatting>
  <conditionalFormatting sqref="D918:O918">
    <cfRule type="cellIs" dxfId="666" priority="255" operator="greaterThan">
      <formula>0</formula>
    </cfRule>
    <cfRule type="cellIs" dxfId="665" priority="256" operator="lessThan">
      <formula>0</formula>
    </cfRule>
  </conditionalFormatting>
  <conditionalFormatting sqref="E865">
    <cfRule type="cellIs" dxfId="664" priority="254" operator="equal">
      <formula>0</formula>
    </cfRule>
  </conditionalFormatting>
  <conditionalFormatting sqref="D865:O914">
    <cfRule type="cellIs" dxfId="663" priority="253" operator="equal">
      <formula>0</formula>
    </cfRule>
  </conditionalFormatting>
  <conditionalFormatting sqref="P918">
    <cfRule type="cellIs" dxfId="662" priority="251" operator="greaterThan">
      <formula>0</formula>
    </cfRule>
    <cfRule type="cellIs" dxfId="661" priority="252" operator="lessThan">
      <formula>0</formula>
    </cfRule>
  </conditionalFormatting>
  <conditionalFormatting sqref="P865:P914">
    <cfRule type="cellIs" dxfId="660" priority="250" operator="equal">
      <formula>0</formula>
    </cfRule>
  </conditionalFormatting>
  <conditionalFormatting sqref="D975:O975">
    <cfRule type="cellIs" dxfId="659" priority="248" operator="greaterThan">
      <formula>0</formula>
    </cfRule>
    <cfRule type="cellIs" dxfId="658" priority="249" operator="lessThan">
      <formula>0</formula>
    </cfRule>
  </conditionalFormatting>
  <conditionalFormatting sqref="E922">
    <cfRule type="cellIs" dxfId="657" priority="247" operator="equal">
      <formula>0</formula>
    </cfRule>
  </conditionalFormatting>
  <conditionalFormatting sqref="D922:O971">
    <cfRule type="cellIs" dxfId="656" priority="246" operator="equal">
      <formula>0</formula>
    </cfRule>
  </conditionalFormatting>
  <conditionalFormatting sqref="P975">
    <cfRule type="cellIs" dxfId="655" priority="244" operator="greaterThan">
      <formula>0</formula>
    </cfRule>
    <cfRule type="cellIs" dxfId="654" priority="245" operator="lessThan">
      <formula>0</formula>
    </cfRule>
  </conditionalFormatting>
  <conditionalFormatting sqref="P922:P971">
    <cfRule type="cellIs" dxfId="653" priority="243" operator="equal">
      <formula>0</formula>
    </cfRule>
  </conditionalFormatting>
  <conditionalFormatting sqref="D1032:O1032">
    <cfRule type="cellIs" dxfId="652" priority="241" operator="greaterThan">
      <formula>0</formula>
    </cfRule>
    <cfRule type="cellIs" dxfId="651" priority="242" operator="lessThan">
      <formula>0</formula>
    </cfRule>
  </conditionalFormatting>
  <conditionalFormatting sqref="E979">
    <cfRule type="cellIs" dxfId="650" priority="240" operator="equal">
      <formula>0</formula>
    </cfRule>
  </conditionalFormatting>
  <conditionalFormatting sqref="D979:O1028">
    <cfRule type="cellIs" dxfId="649" priority="239" operator="equal">
      <formula>0</formula>
    </cfRule>
  </conditionalFormatting>
  <conditionalFormatting sqref="P1032">
    <cfRule type="cellIs" dxfId="648" priority="237" operator="greaterThan">
      <formula>0</formula>
    </cfRule>
    <cfRule type="cellIs" dxfId="647" priority="238" operator="lessThan">
      <formula>0</formula>
    </cfRule>
  </conditionalFormatting>
  <conditionalFormatting sqref="P979:P1028">
    <cfRule type="cellIs" dxfId="646" priority="236" operator="equal">
      <formula>0</formula>
    </cfRule>
  </conditionalFormatting>
  <conditionalFormatting sqref="D1089:O1089">
    <cfRule type="cellIs" dxfId="645" priority="234" operator="greaterThan">
      <formula>0</formula>
    </cfRule>
    <cfRule type="cellIs" dxfId="644" priority="235" operator="lessThan">
      <formula>0</formula>
    </cfRule>
  </conditionalFormatting>
  <conditionalFormatting sqref="E1036">
    <cfRule type="cellIs" dxfId="643" priority="233" operator="equal">
      <formula>0</formula>
    </cfRule>
  </conditionalFormatting>
  <conditionalFormatting sqref="D1036:O1085">
    <cfRule type="cellIs" dxfId="642" priority="232" operator="equal">
      <formula>0</formula>
    </cfRule>
  </conditionalFormatting>
  <conditionalFormatting sqref="P1089">
    <cfRule type="cellIs" dxfId="641" priority="230" operator="greaterThan">
      <formula>0</formula>
    </cfRule>
    <cfRule type="cellIs" dxfId="640" priority="231" operator="lessThan">
      <formula>0</formula>
    </cfRule>
  </conditionalFormatting>
  <conditionalFormatting sqref="P1036:P1085">
    <cfRule type="cellIs" dxfId="639" priority="229" operator="equal">
      <formula>0</formula>
    </cfRule>
  </conditionalFormatting>
  <conditionalFormatting sqref="D1146:O1146">
    <cfRule type="cellIs" dxfId="638" priority="227" operator="greaterThan">
      <formula>0</formula>
    </cfRule>
    <cfRule type="cellIs" dxfId="637" priority="228" operator="lessThan">
      <formula>0</formula>
    </cfRule>
  </conditionalFormatting>
  <conditionalFormatting sqref="E1093">
    <cfRule type="cellIs" dxfId="636" priority="226" operator="equal">
      <formula>0</formula>
    </cfRule>
  </conditionalFormatting>
  <conditionalFormatting sqref="D1093:O1142">
    <cfRule type="cellIs" dxfId="635" priority="225" operator="equal">
      <formula>0</formula>
    </cfRule>
  </conditionalFormatting>
  <conditionalFormatting sqref="P1146">
    <cfRule type="cellIs" dxfId="634" priority="223" operator="greaterThan">
      <formula>0</formula>
    </cfRule>
    <cfRule type="cellIs" dxfId="633" priority="224" operator="lessThan">
      <formula>0</formula>
    </cfRule>
  </conditionalFormatting>
  <conditionalFormatting sqref="P1093:P1142">
    <cfRule type="cellIs" dxfId="632" priority="222" operator="equal">
      <formula>0</formula>
    </cfRule>
  </conditionalFormatting>
  <conditionalFormatting sqref="D1203:O1203">
    <cfRule type="cellIs" dxfId="631" priority="220" operator="greaterThan">
      <formula>0</formula>
    </cfRule>
    <cfRule type="cellIs" dxfId="630" priority="221" operator="lessThan">
      <formula>0</formula>
    </cfRule>
  </conditionalFormatting>
  <conditionalFormatting sqref="E1150">
    <cfRule type="cellIs" dxfId="629" priority="219" operator="equal">
      <formula>0</formula>
    </cfRule>
  </conditionalFormatting>
  <conditionalFormatting sqref="D1150:O1199">
    <cfRule type="cellIs" dxfId="628" priority="218" operator="equal">
      <formula>0</formula>
    </cfRule>
  </conditionalFormatting>
  <conditionalFormatting sqref="P1203">
    <cfRule type="cellIs" dxfId="627" priority="216" operator="greaterThan">
      <formula>0</formula>
    </cfRule>
    <cfRule type="cellIs" dxfId="626" priority="217" operator="lessThan">
      <formula>0</formula>
    </cfRule>
  </conditionalFormatting>
  <conditionalFormatting sqref="P1150:P1199">
    <cfRule type="cellIs" dxfId="625" priority="215" operator="equal">
      <formula>0</formula>
    </cfRule>
  </conditionalFormatting>
  <conditionalFormatting sqref="D1260:O1260">
    <cfRule type="cellIs" dxfId="624" priority="213" operator="greaterThan">
      <formula>0</formula>
    </cfRule>
    <cfRule type="cellIs" dxfId="623" priority="214" operator="lessThan">
      <formula>0</formula>
    </cfRule>
  </conditionalFormatting>
  <conditionalFormatting sqref="E1207">
    <cfRule type="cellIs" dxfId="622" priority="212" operator="equal">
      <formula>0</formula>
    </cfRule>
  </conditionalFormatting>
  <conditionalFormatting sqref="D1207:O1256">
    <cfRule type="cellIs" dxfId="621" priority="211" operator="equal">
      <formula>0</formula>
    </cfRule>
  </conditionalFormatting>
  <conditionalFormatting sqref="P1260">
    <cfRule type="cellIs" dxfId="620" priority="209" operator="greaterThan">
      <formula>0</formula>
    </cfRule>
    <cfRule type="cellIs" dxfId="619" priority="210" operator="lessThan">
      <formula>0</formula>
    </cfRule>
  </conditionalFormatting>
  <conditionalFormatting sqref="P1207:P1256">
    <cfRule type="cellIs" dxfId="618" priority="208" operator="equal">
      <formula>0</formula>
    </cfRule>
  </conditionalFormatting>
  <conditionalFormatting sqref="D1317:O1317">
    <cfRule type="cellIs" dxfId="617" priority="206" operator="greaterThan">
      <formula>0</formula>
    </cfRule>
    <cfRule type="cellIs" dxfId="616" priority="207" operator="lessThan">
      <formula>0</formula>
    </cfRule>
  </conditionalFormatting>
  <conditionalFormatting sqref="E1264">
    <cfRule type="cellIs" dxfId="615" priority="205" operator="equal">
      <formula>0</formula>
    </cfRule>
  </conditionalFormatting>
  <conditionalFormatting sqref="D1264:O1313">
    <cfRule type="cellIs" dxfId="614" priority="204" operator="equal">
      <formula>0</formula>
    </cfRule>
  </conditionalFormatting>
  <conditionalFormatting sqref="P1317">
    <cfRule type="cellIs" dxfId="613" priority="202" operator="greaterThan">
      <formula>0</formula>
    </cfRule>
    <cfRule type="cellIs" dxfId="612" priority="203" operator="lessThan">
      <formula>0</formula>
    </cfRule>
  </conditionalFormatting>
  <conditionalFormatting sqref="P1264:P1313">
    <cfRule type="cellIs" dxfId="611" priority="201" operator="equal">
      <formula>0</formula>
    </cfRule>
  </conditionalFormatting>
  <conditionalFormatting sqref="D1374:O1374">
    <cfRule type="cellIs" dxfId="610" priority="199" operator="greaterThan">
      <formula>0</formula>
    </cfRule>
    <cfRule type="cellIs" dxfId="609" priority="200" operator="lessThan">
      <formula>0</formula>
    </cfRule>
  </conditionalFormatting>
  <conditionalFormatting sqref="E1321">
    <cfRule type="cellIs" dxfId="608" priority="198" operator="equal">
      <formula>0</formula>
    </cfRule>
  </conditionalFormatting>
  <conditionalFormatting sqref="D1321:O1370">
    <cfRule type="cellIs" dxfId="607" priority="197" operator="equal">
      <formula>0</formula>
    </cfRule>
  </conditionalFormatting>
  <conditionalFormatting sqref="P1374">
    <cfRule type="cellIs" dxfId="606" priority="195" operator="greaterThan">
      <formula>0</formula>
    </cfRule>
    <cfRule type="cellIs" dxfId="605" priority="196" operator="lessThan">
      <formula>0</formula>
    </cfRule>
  </conditionalFormatting>
  <conditionalFormatting sqref="P1321:P1370">
    <cfRule type="cellIs" dxfId="604" priority="194" operator="equal">
      <formula>0</formula>
    </cfRule>
  </conditionalFormatting>
  <conditionalFormatting sqref="D1431:O1431">
    <cfRule type="cellIs" dxfId="603" priority="192" operator="greaterThan">
      <formula>0</formula>
    </cfRule>
    <cfRule type="cellIs" dxfId="602" priority="193" operator="lessThan">
      <formula>0</formula>
    </cfRule>
  </conditionalFormatting>
  <conditionalFormatting sqref="E1378">
    <cfRule type="cellIs" dxfId="601" priority="191" operator="equal">
      <formula>0</formula>
    </cfRule>
  </conditionalFormatting>
  <conditionalFormatting sqref="D1378:O1427">
    <cfRule type="cellIs" dxfId="600" priority="190" operator="equal">
      <formula>0</formula>
    </cfRule>
  </conditionalFormatting>
  <conditionalFormatting sqref="P1431">
    <cfRule type="cellIs" dxfId="599" priority="188" operator="greaterThan">
      <formula>0</formula>
    </cfRule>
    <cfRule type="cellIs" dxfId="598" priority="189" operator="lessThan">
      <formula>0</formula>
    </cfRule>
  </conditionalFormatting>
  <conditionalFormatting sqref="P1378:P1427">
    <cfRule type="cellIs" dxfId="597" priority="187" operator="equal">
      <formula>0</formula>
    </cfRule>
  </conditionalFormatting>
  <conditionalFormatting sqref="D1488:O1488">
    <cfRule type="cellIs" dxfId="596" priority="185" operator="greaterThan">
      <formula>0</formula>
    </cfRule>
    <cfRule type="cellIs" dxfId="595" priority="186" operator="lessThan">
      <formula>0</formula>
    </cfRule>
  </conditionalFormatting>
  <conditionalFormatting sqref="E1435">
    <cfRule type="cellIs" dxfId="594" priority="184" operator="equal">
      <formula>0</formula>
    </cfRule>
  </conditionalFormatting>
  <conditionalFormatting sqref="D1435:O1484">
    <cfRule type="cellIs" dxfId="593" priority="183" operator="equal">
      <formula>0</formula>
    </cfRule>
  </conditionalFormatting>
  <conditionalFormatting sqref="P1488">
    <cfRule type="cellIs" dxfId="592" priority="181" operator="greaterThan">
      <formula>0</formula>
    </cfRule>
    <cfRule type="cellIs" dxfId="591" priority="182" operator="lessThan">
      <formula>0</formula>
    </cfRule>
  </conditionalFormatting>
  <conditionalFormatting sqref="P1435:P1484">
    <cfRule type="cellIs" dxfId="590" priority="180" operator="equal">
      <formula>0</formula>
    </cfRule>
  </conditionalFormatting>
  <conditionalFormatting sqref="D1545:O1545">
    <cfRule type="cellIs" dxfId="589" priority="178" operator="greaterThan">
      <formula>0</formula>
    </cfRule>
    <cfRule type="cellIs" dxfId="588" priority="179" operator="lessThan">
      <formula>0</formula>
    </cfRule>
  </conditionalFormatting>
  <conditionalFormatting sqref="E1492">
    <cfRule type="cellIs" dxfId="587" priority="177" operator="equal">
      <formula>0</formula>
    </cfRule>
  </conditionalFormatting>
  <conditionalFormatting sqref="D1492:O1541">
    <cfRule type="cellIs" dxfId="586" priority="176" operator="equal">
      <formula>0</formula>
    </cfRule>
  </conditionalFormatting>
  <conditionalFormatting sqref="P1545">
    <cfRule type="cellIs" dxfId="585" priority="174" operator="greaterThan">
      <formula>0</formula>
    </cfRule>
    <cfRule type="cellIs" dxfId="584" priority="175" operator="lessThan">
      <formula>0</formula>
    </cfRule>
  </conditionalFormatting>
  <conditionalFormatting sqref="P1492:P1541">
    <cfRule type="cellIs" dxfId="583" priority="173" operator="equal">
      <formula>0</formula>
    </cfRule>
  </conditionalFormatting>
  <conditionalFormatting sqref="D1602:O1602">
    <cfRule type="cellIs" dxfId="582" priority="171" operator="greaterThan">
      <formula>0</formula>
    </cfRule>
    <cfRule type="cellIs" dxfId="581" priority="172" operator="lessThan">
      <formula>0</formula>
    </cfRule>
  </conditionalFormatting>
  <conditionalFormatting sqref="E1549">
    <cfRule type="cellIs" dxfId="580" priority="170" operator="equal">
      <formula>0</formula>
    </cfRule>
  </conditionalFormatting>
  <conditionalFormatting sqref="D1549:O1598">
    <cfRule type="cellIs" dxfId="579" priority="169" operator="equal">
      <formula>0</formula>
    </cfRule>
  </conditionalFormatting>
  <conditionalFormatting sqref="P1602">
    <cfRule type="cellIs" dxfId="578" priority="167" operator="greaterThan">
      <formula>0</formula>
    </cfRule>
    <cfRule type="cellIs" dxfId="577" priority="168" operator="lessThan">
      <formula>0</formula>
    </cfRule>
  </conditionalFormatting>
  <conditionalFormatting sqref="P1549:P1598">
    <cfRule type="cellIs" dxfId="576" priority="166" operator="equal">
      <formula>0</formula>
    </cfRule>
  </conditionalFormatting>
  <conditionalFormatting sqref="D1659:O1659">
    <cfRule type="cellIs" dxfId="575" priority="164" operator="greaterThan">
      <formula>0</formula>
    </cfRule>
    <cfRule type="cellIs" dxfId="574" priority="165" operator="lessThan">
      <formula>0</formula>
    </cfRule>
  </conditionalFormatting>
  <conditionalFormatting sqref="E1606">
    <cfRule type="cellIs" dxfId="573" priority="163" operator="equal">
      <formula>0</formula>
    </cfRule>
  </conditionalFormatting>
  <conditionalFormatting sqref="D1606:O1655">
    <cfRule type="cellIs" dxfId="572" priority="162" operator="equal">
      <formula>0</formula>
    </cfRule>
  </conditionalFormatting>
  <conditionalFormatting sqref="P1659">
    <cfRule type="cellIs" dxfId="571" priority="160" operator="greaterThan">
      <formula>0</formula>
    </cfRule>
    <cfRule type="cellIs" dxfId="570" priority="161" operator="lessThan">
      <formula>0</formula>
    </cfRule>
  </conditionalFormatting>
  <conditionalFormatting sqref="P1606:P1655">
    <cfRule type="cellIs" dxfId="569" priority="159" operator="equal">
      <formula>0</formula>
    </cfRule>
  </conditionalFormatting>
  <conditionalFormatting sqref="D1716:O1716">
    <cfRule type="cellIs" dxfId="568" priority="157" operator="greaterThan">
      <formula>0</formula>
    </cfRule>
    <cfRule type="cellIs" dxfId="567" priority="158" operator="lessThan">
      <formula>0</formula>
    </cfRule>
  </conditionalFormatting>
  <conditionalFormatting sqref="E1663">
    <cfRule type="cellIs" dxfId="566" priority="156" operator="equal">
      <formula>0</formula>
    </cfRule>
  </conditionalFormatting>
  <conditionalFormatting sqref="D1663:O1712">
    <cfRule type="cellIs" dxfId="565" priority="155" operator="equal">
      <formula>0</formula>
    </cfRule>
  </conditionalFormatting>
  <conditionalFormatting sqref="P1716">
    <cfRule type="cellIs" dxfId="564" priority="153" operator="greaterThan">
      <formula>0</formula>
    </cfRule>
    <cfRule type="cellIs" dxfId="563" priority="154" operator="lessThan">
      <formula>0</formula>
    </cfRule>
  </conditionalFormatting>
  <conditionalFormatting sqref="P1663:P1712">
    <cfRule type="cellIs" dxfId="562" priority="152" operator="equal">
      <formula>0</formula>
    </cfRule>
  </conditionalFormatting>
  <conditionalFormatting sqref="D1773:O1773">
    <cfRule type="cellIs" dxfId="561" priority="150" operator="greaterThan">
      <formula>0</formula>
    </cfRule>
    <cfRule type="cellIs" dxfId="560" priority="151" operator="lessThan">
      <formula>0</formula>
    </cfRule>
  </conditionalFormatting>
  <conditionalFormatting sqref="E1720">
    <cfRule type="cellIs" dxfId="559" priority="149" operator="equal">
      <formula>0</formula>
    </cfRule>
  </conditionalFormatting>
  <conditionalFormatting sqref="D1720:O1769">
    <cfRule type="cellIs" dxfId="558" priority="148" operator="equal">
      <formula>0</formula>
    </cfRule>
  </conditionalFormatting>
  <conditionalFormatting sqref="P1773">
    <cfRule type="cellIs" dxfId="557" priority="146" operator="greaterThan">
      <formula>0</formula>
    </cfRule>
    <cfRule type="cellIs" dxfId="556" priority="147" operator="lessThan">
      <formula>0</formula>
    </cfRule>
  </conditionalFormatting>
  <conditionalFormatting sqref="P1720:P1769">
    <cfRule type="cellIs" dxfId="555" priority="145" operator="equal">
      <formula>0</formula>
    </cfRule>
  </conditionalFormatting>
  <conditionalFormatting sqref="D1830:O1830">
    <cfRule type="cellIs" dxfId="554" priority="143" operator="greaterThan">
      <formula>0</formula>
    </cfRule>
    <cfRule type="cellIs" dxfId="553" priority="144" operator="lessThan">
      <formula>0</formula>
    </cfRule>
  </conditionalFormatting>
  <conditionalFormatting sqref="E1777">
    <cfRule type="cellIs" dxfId="552" priority="142" operator="equal">
      <formula>0</formula>
    </cfRule>
  </conditionalFormatting>
  <conditionalFormatting sqref="D1777:O1826">
    <cfRule type="cellIs" dxfId="551" priority="141" operator="equal">
      <formula>0</formula>
    </cfRule>
  </conditionalFormatting>
  <conditionalFormatting sqref="P1830">
    <cfRule type="cellIs" dxfId="550" priority="139" operator="greaterThan">
      <formula>0</formula>
    </cfRule>
    <cfRule type="cellIs" dxfId="549" priority="140" operator="lessThan">
      <formula>0</formula>
    </cfRule>
  </conditionalFormatting>
  <conditionalFormatting sqref="P1777:P1826">
    <cfRule type="cellIs" dxfId="548" priority="138" operator="equal">
      <formula>0</formula>
    </cfRule>
  </conditionalFormatting>
  <conditionalFormatting sqref="D1887:O1887">
    <cfRule type="cellIs" dxfId="547" priority="136" operator="greaterThan">
      <formula>0</formula>
    </cfRule>
    <cfRule type="cellIs" dxfId="546" priority="137" operator="lessThan">
      <formula>0</formula>
    </cfRule>
  </conditionalFormatting>
  <conditionalFormatting sqref="E1834">
    <cfRule type="cellIs" dxfId="545" priority="135" operator="equal">
      <formula>0</formula>
    </cfRule>
  </conditionalFormatting>
  <conditionalFormatting sqref="D1834:O1883">
    <cfRule type="cellIs" dxfId="544" priority="134" operator="equal">
      <formula>0</formula>
    </cfRule>
  </conditionalFormatting>
  <conditionalFormatting sqref="P1887">
    <cfRule type="cellIs" dxfId="543" priority="132" operator="greaterThan">
      <formula>0</formula>
    </cfRule>
    <cfRule type="cellIs" dxfId="542" priority="133" operator="lessThan">
      <formula>0</formula>
    </cfRule>
  </conditionalFormatting>
  <conditionalFormatting sqref="P1834:P1883">
    <cfRule type="cellIs" dxfId="541" priority="131" operator="equal">
      <formula>0</formula>
    </cfRule>
  </conditionalFormatting>
  <conditionalFormatting sqref="D1944:O1944">
    <cfRule type="cellIs" dxfId="540" priority="129" operator="greaterThan">
      <formula>0</formula>
    </cfRule>
    <cfRule type="cellIs" dxfId="539" priority="130" operator="lessThan">
      <formula>0</formula>
    </cfRule>
  </conditionalFormatting>
  <conditionalFormatting sqref="E1891">
    <cfRule type="cellIs" dxfId="538" priority="128" operator="equal">
      <formula>0</formula>
    </cfRule>
  </conditionalFormatting>
  <conditionalFormatting sqref="D1891:O1940">
    <cfRule type="cellIs" dxfId="537" priority="127" operator="equal">
      <formula>0</formula>
    </cfRule>
  </conditionalFormatting>
  <conditionalFormatting sqref="P1944">
    <cfRule type="cellIs" dxfId="536" priority="125" operator="greaterThan">
      <formula>0</formula>
    </cfRule>
    <cfRule type="cellIs" dxfId="535" priority="126" operator="lessThan">
      <formula>0</formula>
    </cfRule>
  </conditionalFormatting>
  <conditionalFormatting sqref="P1891:P1940">
    <cfRule type="cellIs" dxfId="534" priority="124" operator="equal">
      <formula>0</formula>
    </cfRule>
  </conditionalFormatting>
  <conditionalFormatting sqref="D2001:O2001">
    <cfRule type="cellIs" dxfId="533" priority="122" operator="greaterThan">
      <formula>0</formula>
    </cfRule>
    <cfRule type="cellIs" dxfId="532" priority="123" operator="lessThan">
      <formula>0</formula>
    </cfRule>
  </conditionalFormatting>
  <conditionalFormatting sqref="E1948">
    <cfRule type="cellIs" dxfId="531" priority="121" operator="equal">
      <formula>0</formula>
    </cfRule>
  </conditionalFormatting>
  <conditionalFormatting sqref="D1948:O1997">
    <cfRule type="cellIs" dxfId="530" priority="120" operator="equal">
      <formula>0</formula>
    </cfRule>
  </conditionalFormatting>
  <conditionalFormatting sqref="P2001">
    <cfRule type="cellIs" dxfId="529" priority="118" operator="greaterThan">
      <formula>0</formula>
    </cfRule>
    <cfRule type="cellIs" dxfId="528" priority="119" operator="lessThan">
      <formula>0</formula>
    </cfRule>
  </conditionalFormatting>
  <conditionalFormatting sqref="P1948:P1997">
    <cfRule type="cellIs" dxfId="527" priority="117" operator="equal">
      <formula>0</formula>
    </cfRule>
  </conditionalFormatting>
  <conditionalFormatting sqref="D2058:O2058">
    <cfRule type="cellIs" dxfId="526" priority="115" operator="greaterThan">
      <formula>0</formula>
    </cfRule>
    <cfRule type="cellIs" dxfId="525" priority="116" operator="lessThan">
      <formula>0</formula>
    </cfRule>
  </conditionalFormatting>
  <conditionalFormatting sqref="E2005">
    <cfRule type="cellIs" dxfId="524" priority="114" operator="equal">
      <formula>0</formula>
    </cfRule>
  </conditionalFormatting>
  <conditionalFormatting sqref="D2005:O2054">
    <cfRule type="cellIs" dxfId="523" priority="113" operator="equal">
      <formula>0</formula>
    </cfRule>
  </conditionalFormatting>
  <conditionalFormatting sqref="P2058">
    <cfRule type="cellIs" dxfId="522" priority="111" operator="greaterThan">
      <formula>0</formula>
    </cfRule>
    <cfRule type="cellIs" dxfId="521" priority="112" operator="lessThan">
      <formula>0</formula>
    </cfRule>
  </conditionalFormatting>
  <conditionalFormatting sqref="P2005:P2054">
    <cfRule type="cellIs" dxfId="520" priority="110" operator="equal">
      <formula>0</formula>
    </cfRule>
  </conditionalFormatting>
  <conditionalFormatting sqref="D2115:O2115">
    <cfRule type="cellIs" dxfId="519" priority="108" operator="greaterThan">
      <formula>0</formula>
    </cfRule>
    <cfRule type="cellIs" dxfId="518" priority="109" operator="lessThan">
      <formula>0</formula>
    </cfRule>
  </conditionalFormatting>
  <conditionalFormatting sqref="E2062">
    <cfRule type="cellIs" dxfId="517" priority="107" operator="equal">
      <formula>0</formula>
    </cfRule>
  </conditionalFormatting>
  <conditionalFormatting sqref="D2062:O2111">
    <cfRule type="cellIs" dxfId="516" priority="106" operator="equal">
      <formula>0</formula>
    </cfRule>
  </conditionalFormatting>
  <conditionalFormatting sqref="P2115">
    <cfRule type="cellIs" dxfId="515" priority="104" operator="greaterThan">
      <formula>0</formula>
    </cfRule>
    <cfRule type="cellIs" dxfId="514" priority="105" operator="lessThan">
      <formula>0</formula>
    </cfRule>
  </conditionalFormatting>
  <conditionalFormatting sqref="P2062:P2111">
    <cfRule type="cellIs" dxfId="513" priority="103" operator="equal">
      <formula>0</formula>
    </cfRule>
  </conditionalFormatting>
  <conditionalFormatting sqref="D2172:O2172">
    <cfRule type="cellIs" dxfId="512" priority="101" operator="greaterThan">
      <formula>0</formula>
    </cfRule>
    <cfRule type="cellIs" dxfId="511" priority="102" operator="lessThan">
      <formula>0</formula>
    </cfRule>
  </conditionalFormatting>
  <conditionalFormatting sqref="E2119">
    <cfRule type="cellIs" dxfId="510" priority="100" operator="equal">
      <formula>0</formula>
    </cfRule>
  </conditionalFormatting>
  <conditionalFormatting sqref="D2119:O2168">
    <cfRule type="cellIs" dxfId="509" priority="99" operator="equal">
      <formula>0</formula>
    </cfRule>
  </conditionalFormatting>
  <conditionalFormatting sqref="P2172">
    <cfRule type="cellIs" dxfId="508" priority="97" operator="greaterThan">
      <formula>0</formula>
    </cfRule>
    <cfRule type="cellIs" dxfId="507" priority="98" operator="lessThan">
      <formula>0</formula>
    </cfRule>
  </conditionalFormatting>
  <conditionalFormatting sqref="P2119:P2168">
    <cfRule type="cellIs" dxfId="506" priority="96" operator="equal">
      <formula>0</formula>
    </cfRule>
  </conditionalFormatting>
  <conditionalFormatting sqref="D2229:O2229">
    <cfRule type="cellIs" dxfId="505" priority="94" operator="greaterThan">
      <formula>0</formula>
    </cfRule>
    <cfRule type="cellIs" dxfId="504" priority="95" operator="lessThan">
      <formula>0</formula>
    </cfRule>
  </conditionalFormatting>
  <conditionalFormatting sqref="E2176">
    <cfRule type="cellIs" dxfId="503" priority="93" operator="equal">
      <formula>0</formula>
    </cfRule>
  </conditionalFormatting>
  <conditionalFormatting sqref="D2176:O2225">
    <cfRule type="cellIs" dxfId="502" priority="92" operator="equal">
      <formula>0</formula>
    </cfRule>
  </conditionalFormatting>
  <conditionalFormatting sqref="P2229">
    <cfRule type="cellIs" dxfId="501" priority="90" operator="greaterThan">
      <formula>0</formula>
    </cfRule>
    <cfRule type="cellIs" dxfId="500" priority="91" operator="lessThan">
      <formula>0</formula>
    </cfRule>
  </conditionalFormatting>
  <conditionalFormatting sqref="P2176:P2225">
    <cfRule type="cellIs" dxfId="499" priority="89" operator="equal">
      <formula>0</formula>
    </cfRule>
  </conditionalFormatting>
  <conditionalFormatting sqref="D2286:O2286">
    <cfRule type="cellIs" dxfId="498" priority="87" operator="greaterThan">
      <formula>0</formula>
    </cfRule>
    <cfRule type="cellIs" dxfId="497" priority="88" operator="lessThan">
      <formula>0</formula>
    </cfRule>
  </conditionalFormatting>
  <conditionalFormatting sqref="E2233">
    <cfRule type="cellIs" dxfId="496" priority="86" operator="equal">
      <formula>0</formula>
    </cfRule>
  </conditionalFormatting>
  <conditionalFormatting sqref="D2233:O2282">
    <cfRule type="cellIs" dxfId="495" priority="85" operator="equal">
      <formula>0</formula>
    </cfRule>
  </conditionalFormatting>
  <conditionalFormatting sqref="P2286">
    <cfRule type="cellIs" dxfId="494" priority="83" operator="greaterThan">
      <formula>0</formula>
    </cfRule>
    <cfRule type="cellIs" dxfId="493" priority="84" operator="lessThan">
      <formula>0</formula>
    </cfRule>
  </conditionalFormatting>
  <conditionalFormatting sqref="P2233:P2282">
    <cfRule type="cellIs" dxfId="492" priority="82" operator="equal">
      <formula>0</formula>
    </cfRule>
  </conditionalFormatting>
  <conditionalFormatting sqref="D2343:O2343">
    <cfRule type="cellIs" dxfId="491" priority="80" operator="greaterThan">
      <formula>0</formula>
    </cfRule>
    <cfRule type="cellIs" dxfId="490" priority="81" operator="lessThan">
      <formula>0</formula>
    </cfRule>
  </conditionalFormatting>
  <conditionalFormatting sqref="E2290">
    <cfRule type="cellIs" dxfId="489" priority="79" operator="equal">
      <formula>0</formula>
    </cfRule>
  </conditionalFormatting>
  <conditionalFormatting sqref="D2290:O2339">
    <cfRule type="cellIs" dxfId="488" priority="78" operator="equal">
      <formula>0</formula>
    </cfRule>
  </conditionalFormatting>
  <conditionalFormatting sqref="P2343">
    <cfRule type="cellIs" dxfId="487" priority="76" operator="greaterThan">
      <formula>0</formula>
    </cfRule>
    <cfRule type="cellIs" dxfId="486" priority="77" operator="lessThan">
      <formula>0</formula>
    </cfRule>
  </conditionalFormatting>
  <conditionalFormatting sqref="P2290:P2339">
    <cfRule type="cellIs" dxfId="485" priority="75" operator="equal">
      <formula>0</formula>
    </cfRule>
  </conditionalFormatting>
  <conditionalFormatting sqref="D2400:O2400">
    <cfRule type="cellIs" dxfId="484" priority="73" operator="greaterThan">
      <formula>0</formula>
    </cfRule>
    <cfRule type="cellIs" dxfId="483" priority="74" operator="lessThan">
      <formula>0</formula>
    </cfRule>
  </conditionalFormatting>
  <conditionalFormatting sqref="E2347">
    <cfRule type="cellIs" dxfId="482" priority="72" operator="equal">
      <formula>0</formula>
    </cfRule>
  </conditionalFormatting>
  <conditionalFormatting sqref="D2347:O2396">
    <cfRule type="cellIs" dxfId="481" priority="71" operator="equal">
      <formula>0</formula>
    </cfRule>
  </conditionalFormatting>
  <conditionalFormatting sqref="P2400">
    <cfRule type="cellIs" dxfId="480" priority="69" operator="greaterThan">
      <formula>0</formula>
    </cfRule>
    <cfRule type="cellIs" dxfId="479" priority="70" operator="lessThan">
      <formula>0</formula>
    </cfRule>
  </conditionalFormatting>
  <conditionalFormatting sqref="P2347:P2396">
    <cfRule type="cellIs" dxfId="478" priority="68" operator="equal">
      <formula>0</formula>
    </cfRule>
  </conditionalFormatting>
  <conditionalFormatting sqref="D2457:O2457">
    <cfRule type="cellIs" dxfId="477" priority="66" operator="greaterThan">
      <formula>0</formula>
    </cfRule>
    <cfRule type="cellIs" dxfId="476" priority="67" operator="lessThan">
      <formula>0</formula>
    </cfRule>
  </conditionalFormatting>
  <conditionalFormatting sqref="E2404">
    <cfRule type="cellIs" dxfId="475" priority="65" operator="equal">
      <formula>0</formula>
    </cfRule>
  </conditionalFormatting>
  <conditionalFormatting sqref="D2404:O2453">
    <cfRule type="cellIs" dxfId="474" priority="64" operator="equal">
      <formula>0</formula>
    </cfRule>
  </conditionalFormatting>
  <conditionalFormatting sqref="P2457">
    <cfRule type="cellIs" dxfId="473" priority="62" operator="greaterThan">
      <formula>0</formula>
    </cfRule>
    <cfRule type="cellIs" dxfId="472" priority="63" operator="lessThan">
      <formula>0</formula>
    </cfRule>
  </conditionalFormatting>
  <conditionalFormatting sqref="P2404:P2453">
    <cfRule type="cellIs" dxfId="471" priority="61" operator="equal">
      <formula>0</formula>
    </cfRule>
  </conditionalFormatting>
  <conditionalFormatting sqref="D2514:O2514">
    <cfRule type="cellIs" dxfId="470" priority="59" operator="greaterThan">
      <formula>0</formula>
    </cfRule>
    <cfRule type="cellIs" dxfId="469" priority="60" operator="lessThan">
      <formula>0</formula>
    </cfRule>
  </conditionalFormatting>
  <conditionalFormatting sqref="E2461">
    <cfRule type="cellIs" dxfId="468" priority="58" operator="equal">
      <formula>0</formula>
    </cfRule>
  </conditionalFormatting>
  <conditionalFormatting sqref="D2461:O2510">
    <cfRule type="cellIs" dxfId="467" priority="57" operator="equal">
      <formula>0</formula>
    </cfRule>
  </conditionalFormatting>
  <conditionalFormatting sqref="P2514">
    <cfRule type="cellIs" dxfId="466" priority="55" operator="greaterThan">
      <formula>0</formula>
    </cfRule>
    <cfRule type="cellIs" dxfId="465" priority="56" operator="lessThan">
      <formula>0</formula>
    </cfRule>
  </conditionalFormatting>
  <conditionalFormatting sqref="P2461:P2510">
    <cfRule type="cellIs" dxfId="464" priority="54" operator="equal">
      <formula>0</formula>
    </cfRule>
  </conditionalFormatting>
  <conditionalFormatting sqref="D2571:O2571">
    <cfRule type="cellIs" dxfId="463" priority="52" operator="greaterThan">
      <formula>0</formula>
    </cfRule>
    <cfRule type="cellIs" dxfId="462" priority="53" operator="lessThan">
      <formula>0</formula>
    </cfRule>
  </conditionalFormatting>
  <conditionalFormatting sqref="E2518">
    <cfRule type="cellIs" dxfId="461" priority="51" operator="equal">
      <formula>0</formula>
    </cfRule>
  </conditionalFormatting>
  <conditionalFormatting sqref="D2518:O2567">
    <cfRule type="cellIs" dxfId="460" priority="50" operator="equal">
      <formula>0</formula>
    </cfRule>
  </conditionalFormatting>
  <conditionalFormatting sqref="P2571">
    <cfRule type="cellIs" dxfId="459" priority="48" operator="greaterThan">
      <formula>0</formula>
    </cfRule>
    <cfRule type="cellIs" dxfId="458" priority="49" operator="lessThan">
      <formula>0</formula>
    </cfRule>
  </conditionalFormatting>
  <conditionalFormatting sqref="P2518:P2567">
    <cfRule type="cellIs" dxfId="457" priority="47" operator="equal">
      <formula>0</formula>
    </cfRule>
  </conditionalFormatting>
  <conditionalFormatting sqref="D2628:O2628">
    <cfRule type="cellIs" dxfId="456" priority="45" operator="greaterThan">
      <formula>0</formula>
    </cfRule>
    <cfRule type="cellIs" dxfId="455" priority="46" operator="lessThan">
      <formula>0</formula>
    </cfRule>
  </conditionalFormatting>
  <conditionalFormatting sqref="E2575">
    <cfRule type="cellIs" dxfId="454" priority="44" operator="equal">
      <formula>0</formula>
    </cfRule>
  </conditionalFormatting>
  <conditionalFormatting sqref="D2575:O2624">
    <cfRule type="cellIs" dxfId="453" priority="43" operator="equal">
      <formula>0</formula>
    </cfRule>
  </conditionalFormatting>
  <conditionalFormatting sqref="P2628">
    <cfRule type="cellIs" dxfId="452" priority="41" operator="greaterThan">
      <formula>0</formula>
    </cfRule>
    <cfRule type="cellIs" dxfId="451" priority="42" operator="lessThan">
      <formula>0</formula>
    </cfRule>
  </conditionalFormatting>
  <conditionalFormatting sqref="P2575:P2624">
    <cfRule type="cellIs" dxfId="450" priority="40" operator="equal">
      <formula>0</formula>
    </cfRule>
  </conditionalFormatting>
  <conditionalFormatting sqref="D2685:O2685">
    <cfRule type="cellIs" dxfId="449" priority="38" operator="greaterThan">
      <formula>0</formula>
    </cfRule>
    <cfRule type="cellIs" dxfId="448" priority="39" operator="lessThan">
      <formula>0</formula>
    </cfRule>
  </conditionalFormatting>
  <conditionalFormatting sqref="E2632">
    <cfRule type="cellIs" dxfId="447" priority="37" operator="equal">
      <formula>0</formula>
    </cfRule>
  </conditionalFormatting>
  <conditionalFormatting sqref="D2632:O2681">
    <cfRule type="cellIs" dxfId="446" priority="36" operator="equal">
      <formula>0</formula>
    </cfRule>
  </conditionalFormatting>
  <conditionalFormatting sqref="P2685">
    <cfRule type="cellIs" dxfId="445" priority="34" operator="greaterThan">
      <formula>0</formula>
    </cfRule>
    <cfRule type="cellIs" dxfId="444" priority="35" operator="lessThan">
      <formula>0</formula>
    </cfRule>
  </conditionalFormatting>
  <conditionalFormatting sqref="P2632:P2681">
    <cfRule type="cellIs" dxfId="443" priority="33" operator="equal">
      <formula>0</formula>
    </cfRule>
  </conditionalFormatting>
  <conditionalFormatting sqref="D2742:O2742">
    <cfRule type="cellIs" dxfId="442" priority="31" operator="greaterThan">
      <formula>0</formula>
    </cfRule>
    <cfRule type="cellIs" dxfId="441" priority="32" operator="lessThan">
      <formula>0</formula>
    </cfRule>
  </conditionalFormatting>
  <conditionalFormatting sqref="E2689">
    <cfRule type="cellIs" dxfId="440" priority="30" operator="equal">
      <formula>0</formula>
    </cfRule>
  </conditionalFormatting>
  <conditionalFormatting sqref="D2689:O2738">
    <cfRule type="cellIs" dxfId="439" priority="29" operator="equal">
      <formula>0</formula>
    </cfRule>
  </conditionalFormatting>
  <conditionalFormatting sqref="P2742">
    <cfRule type="cellIs" dxfId="438" priority="27" operator="greaterThan">
      <formula>0</formula>
    </cfRule>
    <cfRule type="cellIs" dxfId="437" priority="28" operator="lessThan">
      <formula>0</formula>
    </cfRule>
  </conditionalFormatting>
  <conditionalFormatting sqref="P2689:P2738">
    <cfRule type="cellIs" dxfId="436" priority="26" operator="equal">
      <formula>0</formula>
    </cfRule>
  </conditionalFormatting>
  <conditionalFormatting sqref="D2799:O2799">
    <cfRule type="cellIs" dxfId="435" priority="24" operator="greaterThan">
      <formula>0</formula>
    </cfRule>
    <cfRule type="cellIs" dxfId="434" priority="25" operator="lessThan">
      <formula>0</formula>
    </cfRule>
  </conditionalFormatting>
  <conditionalFormatting sqref="E2746">
    <cfRule type="cellIs" dxfId="433" priority="23" operator="equal">
      <formula>0</formula>
    </cfRule>
  </conditionalFormatting>
  <conditionalFormatting sqref="D2746:O2795">
    <cfRule type="cellIs" dxfId="432" priority="22" operator="equal">
      <formula>0</formula>
    </cfRule>
  </conditionalFormatting>
  <conditionalFormatting sqref="P2799">
    <cfRule type="cellIs" dxfId="431" priority="20" operator="greaterThan">
      <formula>0</formula>
    </cfRule>
    <cfRule type="cellIs" dxfId="430" priority="21" operator="lessThan">
      <formula>0</formula>
    </cfRule>
  </conditionalFormatting>
  <conditionalFormatting sqref="P2746:P2795">
    <cfRule type="cellIs" dxfId="429" priority="19" operator="equal">
      <formula>0</formula>
    </cfRule>
  </conditionalFormatting>
  <conditionalFormatting sqref="D2856:O2856">
    <cfRule type="cellIs" dxfId="428" priority="17" operator="greaterThan">
      <formula>0</formula>
    </cfRule>
    <cfRule type="cellIs" dxfId="427" priority="18" operator="lessThan">
      <formula>0</formula>
    </cfRule>
  </conditionalFormatting>
  <conditionalFormatting sqref="E2803">
    <cfRule type="cellIs" dxfId="426" priority="16" operator="equal">
      <formula>0</formula>
    </cfRule>
  </conditionalFormatting>
  <conditionalFormatting sqref="D2803:O2852">
    <cfRule type="cellIs" dxfId="425" priority="15" operator="equal">
      <formula>0</formula>
    </cfRule>
  </conditionalFormatting>
  <conditionalFormatting sqref="P2856">
    <cfRule type="cellIs" dxfId="424" priority="13" operator="greaterThan">
      <formula>0</formula>
    </cfRule>
    <cfRule type="cellIs" dxfId="423" priority="14" operator="lessThan">
      <formula>0</formula>
    </cfRule>
  </conditionalFormatting>
  <conditionalFormatting sqref="P2803:P2852">
    <cfRule type="cellIs" dxfId="422" priority="12" operator="equal">
      <formula>0</formula>
    </cfRule>
  </conditionalFormatting>
  <conditionalFormatting sqref="D2913:O2913">
    <cfRule type="cellIs" dxfId="421" priority="10" operator="greaterThan">
      <formula>0</formula>
    </cfRule>
    <cfRule type="cellIs" dxfId="420" priority="11" operator="lessThan">
      <formula>0</formula>
    </cfRule>
  </conditionalFormatting>
  <conditionalFormatting sqref="E2860">
    <cfRule type="cellIs" dxfId="419" priority="9" operator="equal">
      <formula>0</formula>
    </cfRule>
  </conditionalFormatting>
  <conditionalFormatting sqref="D2860:O2909">
    <cfRule type="cellIs" dxfId="418" priority="8" operator="equal">
      <formula>0</formula>
    </cfRule>
  </conditionalFormatting>
  <conditionalFormatting sqref="P2913">
    <cfRule type="cellIs" dxfId="417" priority="6" operator="greaterThan">
      <formula>0</formula>
    </cfRule>
    <cfRule type="cellIs" dxfId="416" priority="7" operator="lessThan">
      <formula>0</formula>
    </cfRule>
  </conditionalFormatting>
  <conditionalFormatting sqref="P2860:P2909">
    <cfRule type="cellIs" dxfId="415" priority="5" operator="equal">
      <formula>0</formula>
    </cfRule>
  </conditionalFormatting>
  <conditionalFormatting sqref="E124">
    <cfRule type="cellIs" dxfId="414" priority="4" operator="equal">
      <formula>0</formula>
    </cfRule>
  </conditionalFormatting>
  <conditionalFormatting sqref="D124:O129">
    <cfRule type="cellIs" dxfId="413" priority="3" operator="equal">
      <formula>0</formula>
    </cfRule>
  </conditionalFormatting>
  <conditionalFormatting sqref="E10">
    <cfRule type="cellIs" dxfId="412" priority="2" operator="equal">
      <formula>0</formula>
    </cfRule>
  </conditionalFormatting>
  <conditionalFormatting sqref="D10:O19">
    <cfRule type="cellIs" dxfId="411" priority="1" operator="equal">
      <formula>0</formula>
    </cfRule>
  </conditionalFormatting>
  <dataValidations count="1">
    <dataValidation type="list" allowBlank="1" showInputMessage="1" showErrorMessage="1" errorTitle="Erro" error="Não digite nada nessa cédula_x000a__x000a_Apenas escolha um ano na lista suspensa" sqref="O6" xr:uid="{00000000-0002-0000-0000-000000000000}">
      <formula1>$X$9:$X$59</formula1>
    </dataValidation>
  </dataValidations>
  <pageMargins left="0.511811024" right="0.511811024" top="0.78740157499999996" bottom="0.78740157499999996" header="0.31496062000000002" footer="0.31496062000000002"/>
  <pageSetup orientation="portrait" r:id="rId1"/>
  <ignoredErrors>
    <ignoredError sqref="P10:P59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 filterMode="1">
    <tabColor rgb="FFFFFF00"/>
  </sheetPr>
  <dimension ref="A3:Y2863"/>
  <sheetViews>
    <sheetView showGridLines="0" showRowColHeaders="0" workbookViewId="0">
      <selection activeCell="I75" sqref="I75"/>
    </sheetView>
  </sheetViews>
  <sheetFormatPr defaultRowHeight="15" x14ac:dyDescent="0.25"/>
  <cols>
    <col min="1" max="1" width="11.7109375" style="303" customWidth="1"/>
    <col min="2" max="2" width="1.85546875" style="43" customWidth="1"/>
    <col min="3" max="3" width="23.5703125" customWidth="1"/>
    <col min="4" max="16" width="11.5703125" customWidth="1"/>
    <col min="21" max="21" width="4.28515625" customWidth="1"/>
    <col min="22" max="22" width="15.42578125" customWidth="1"/>
  </cols>
  <sheetData>
    <row r="3" spans="1:25" x14ac:dyDescent="0.25">
      <c r="P3" s="6"/>
    </row>
    <row r="4" spans="1:25" x14ac:dyDescent="0.25">
      <c r="P4" s="6"/>
    </row>
    <row r="5" spans="1:25" x14ac:dyDescent="0.25">
      <c r="O5" s="46" t="s">
        <v>59</v>
      </c>
      <c r="P5" s="6"/>
    </row>
    <row r="6" spans="1:25" x14ac:dyDescent="0.25">
      <c r="G6" s="7"/>
      <c r="N6" s="18" t="s">
        <v>151</v>
      </c>
      <c r="O6" s="49">
        <v>2019</v>
      </c>
      <c r="P6" s="6"/>
    </row>
    <row r="7" spans="1:25" x14ac:dyDescent="0.25">
      <c r="K7" s="47"/>
    </row>
    <row r="8" spans="1:25" ht="22.5" customHeight="1" x14ac:dyDescent="0.25">
      <c r="A8" s="304" t="s">
        <v>59</v>
      </c>
      <c r="C8" s="116">
        <f>O6</f>
        <v>2019</v>
      </c>
      <c r="D8" s="10" t="s">
        <v>34</v>
      </c>
      <c r="E8" s="10" t="s">
        <v>35</v>
      </c>
      <c r="F8" s="10" t="s">
        <v>36</v>
      </c>
      <c r="G8" s="10" t="s">
        <v>37</v>
      </c>
      <c r="H8" s="10" t="s">
        <v>38</v>
      </c>
      <c r="I8" s="10" t="s">
        <v>39</v>
      </c>
      <c r="J8" s="10" t="s">
        <v>40</v>
      </c>
      <c r="K8" s="10" t="s">
        <v>41</v>
      </c>
      <c r="L8" s="10" t="s">
        <v>42</v>
      </c>
      <c r="M8" s="10" t="s">
        <v>43</v>
      </c>
      <c r="N8" s="10" t="s">
        <v>44</v>
      </c>
      <c r="O8" s="10" t="s">
        <v>45</v>
      </c>
      <c r="P8" s="10" t="s">
        <v>18</v>
      </c>
    </row>
    <row r="9" spans="1:25" ht="15" hidden="1" customHeight="1" thickBot="1" x14ac:dyDescent="0.3">
      <c r="A9" s="303">
        <v>2018</v>
      </c>
      <c r="B9" s="45"/>
      <c r="C9" s="176" t="s">
        <v>207</v>
      </c>
      <c r="D9" s="177">
        <f>PREV_R!D9</f>
        <v>4200</v>
      </c>
      <c r="E9" s="177">
        <f>PREV_R!E9</f>
        <v>3900</v>
      </c>
      <c r="F9" s="177">
        <f>PREV_R!F9</f>
        <v>4200</v>
      </c>
      <c r="G9" s="177">
        <f>PREV_R!G9</f>
        <v>3900</v>
      </c>
      <c r="H9" s="177">
        <f>PREV_R!H9</f>
        <v>3900</v>
      </c>
      <c r="I9" s="177">
        <f>PREV_R!I9</f>
        <v>3900</v>
      </c>
      <c r="J9" s="177">
        <f>PREV_R!J9</f>
        <v>4100</v>
      </c>
      <c r="K9" s="177">
        <f>PREV_R!K9</f>
        <v>4100</v>
      </c>
      <c r="L9" s="177">
        <f>PREV_R!L9</f>
        <v>4100</v>
      </c>
      <c r="M9" s="177">
        <f>PREV_R!M9</f>
        <v>4100</v>
      </c>
      <c r="N9" s="177">
        <f>PREV_R!N9</f>
        <v>4100</v>
      </c>
      <c r="O9" s="177">
        <f>PREV_R!O9</f>
        <v>7100</v>
      </c>
      <c r="P9" s="177">
        <f>SUM(D9:O9)</f>
        <v>51600</v>
      </c>
      <c r="Q9" s="8"/>
    </row>
    <row r="10" spans="1:25" ht="15" hidden="1" customHeight="1" x14ac:dyDescent="0.25">
      <c r="A10" s="303">
        <f>A9</f>
        <v>2018</v>
      </c>
      <c r="B10" s="45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8"/>
      <c r="Y10" s="5">
        <v>2018</v>
      </c>
    </row>
    <row r="11" spans="1:25" ht="15" hidden="1" customHeight="1" thickBot="1" x14ac:dyDescent="0.3">
      <c r="A11" s="303">
        <f>A9</f>
        <v>2018</v>
      </c>
      <c r="B11" s="45"/>
      <c r="C11" s="155" t="s">
        <v>208</v>
      </c>
      <c r="D11" s="156">
        <f>SUM(D12:D61)</f>
        <v>3420</v>
      </c>
      <c r="E11" s="156">
        <f t="shared" ref="E11:O11" si="0">SUM(E12:E61)</f>
        <v>3420</v>
      </c>
      <c r="F11" s="156">
        <f t="shared" si="0"/>
        <v>4620</v>
      </c>
      <c r="G11" s="156">
        <f t="shared" si="0"/>
        <v>4620</v>
      </c>
      <c r="H11" s="156">
        <f t="shared" si="0"/>
        <v>4620</v>
      </c>
      <c r="I11" s="156">
        <f t="shared" si="0"/>
        <v>4620</v>
      </c>
      <c r="J11" s="156">
        <f t="shared" si="0"/>
        <v>4620</v>
      </c>
      <c r="K11" s="156">
        <f t="shared" si="0"/>
        <v>3420</v>
      </c>
      <c r="L11" s="156">
        <f t="shared" si="0"/>
        <v>3420</v>
      </c>
      <c r="M11" s="156">
        <f t="shared" si="0"/>
        <v>3420</v>
      </c>
      <c r="N11" s="156">
        <f t="shared" si="0"/>
        <v>3420</v>
      </c>
      <c r="O11" s="156">
        <f t="shared" si="0"/>
        <v>3420</v>
      </c>
      <c r="P11" s="156">
        <f>SUM(D11:O11)</f>
        <v>47040</v>
      </c>
      <c r="Q11" s="8"/>
      <c r="Y11" s="302">
        <v>2019</v>
      </c>
    </row>
    <row r="12" spans="1:25" hidden="1" x14ac:dyDescent="0.25">
      <c r="A12" s="303">
        <f>IF(B12=1,A11,"")</f>
        <v>2018</v>
      </c>
      <c r="B12" s="43">
        <f>IF(C12&lt;&gt;0,1,"")</f>
        <v>1</v>
      </c>
      <c r="C12" s="162" t="str">
        <f>CAD!$I$7</f>
        <v>MERCADO</v>
      </c>
      <c r="D12" s="44">
        <v>800</v>
      </c>
      <c r="E12" s="44">
        <v>800</v>
      </c>
      <c r="F12" s="44">
        <v>800</v>
      </c>
      <c r="G12" s="44">
        <v>800</v>
      </c>
      <c r="H12" s="44">
        <v>800</v>
      </c>
      <c r="I12" s="44">
        <v>800</v>
      </c>
      <c r="J12" s="44">
        <v>800</v>
      </c>
      <c r="K12" s="44">
        <v>800</v>
      </c>
      <c r="L12" s="44">
        <v>800</v>
      </c>
      <c r="M12" s="44">
        <v>800</v>
      </c>
      <c r="N12" s="44">
        <v>800</v>
      </c>
      <c r="O12" s="44">
        <v>800</v>
      </c>
      <c r="P12" s="164">
        <f>SUM(D12:O12)</f>
        <v>9600</v>
      </c>
      <c r="Y12" s="302">
        <v>2020</v>
      </c>
    </row>
    <row r="13" spans="1:25" hidden="1" x14ac:dyDescent="0.25">
      <c r="A13" s="303">
        <f>IF(B13=1,A11,"")</f>
        <v>2018</v>
      </c>
      <c r="B13" s="43">
        <f t="shared" ref="B13:B61" si="1">IF(C13&lt;&gt;0,1,"")</f>
        <v>1</v>
      </c>
      <c r="C13" s="161" t="str">
        <f>CAD!$I$8</f>
        <v>VEÍCULO</v>
      </c>
      <c r="D13" s="44">
        <v>400</v>
      </c>
      <c r="E13" s="44">
        <v>400</v>
      </c>
      <c r="F13" s="44">
        <v>400</v>
      </c>
      <c r="G13" s="44">
        <v>400</v>
      </c>
      <c r="H13" s="44">
        <v>400</v>
      </c>
      <c r="I13" s="44">
        <v>400</v>
      </c>
      <c r="J13" s="44">
        <v>400</v>
      </c>
      <c r="K13" s="44">
        <v>400</v>
      </c>
      <c r="L13" s="44">
        <v>400</v>
      </c>
      <c r="M13" s="44">
        <v>400</v>
      </c>
      <c r="N13" s="44">
        <v>400</v>
      </c>
      <c r="O13" s="44">
        <v>400</v>
      </c>
      <c r="P13" s="165">
        <f t="shared" ref="P13:P61" si="2">SUM(D13:O13)</f>
        <v>4800</v>
      </c>
      <c r="Y13" s="302">
        <v>2021</v>
      </c>
    </row>
    <row r="14" spans="1:25" hidden="1" x14ac:dyDescent="0.25">
      <c r="A14" s="303">
        <f>IF(B14=1,A11,"")</f>
        <v>2018</v>
      </c>
      <c r="B14" s="43">
        <f t="shared" si="1"/>
        <v>1</v>
      </c>
      <c r="C14" s="161" t="str">
        <f>CAD!$I$9</f>
        <v>ENERGIA ELÉTRICA</v>
      </c>
      <c r="D14" s="44">
        <v>150</v>
      </c>
      <c r="E14" s="44">
        <v>150</v>
      </c>
      <c r="F14" s="44">
        <v>150</v>
      </c>
      <c r="G14" s="44">
        <v>150</v>
      </c>
      <c r="H14" s="44">
        <v>150</v>
      </c>
      <c r="I14" s="44">
        <v>150</v>
      </c>
      <c r="J14" s="44">
        <v>150</v>
      </c>
      <c r="K14" s="44">
        <v>150</v>
      </c>
      <c r="L14" s="44">
        <v>150</v>
      </c>
      <c r="M14" s="44">
        <v>150</v>
      </c>
      <c r="N14" s="44">
        <v>150</v>
      </c>
      <c r="O14" s="44">
        <v>150</v>
      </c>
      <c r="P14" s="165">
        <f t="shared" si="2"/>
        <v>1800</v>
      </c>
      <c r="Y14" s="302">
        <v>2022</v>
      </c>
    </row>
    <row r="15" spans="1:25" hidden="1" x14ac:dyDescent="0.25">
      <c r="A15" s="303">
        <f>IF(B15=1,A11,"")</f>
        <v>2018</v>
      </c>
      <c r="B15" s="43">
        <f t="shared" si="1"/>
        <v>1</v>
      </c>
      <c r="C15" s="161" t="str">
        <f>CAD!$I$10</f>
        <v>LANCHE/COMER FORA</v>
      </c>
      <c r="D15" s="44">
        <v>70</v>
      </c>
      <c r="E15" s="44">
        <v>70</v>
      </c>
      <c r="F15" s="44">
        <v>70</v>
      </c>
      <c r="G15" s="44">
        <v>70</v>
      </c>
      <c r="H15" s="44">
        <v>70</v>
      </c>
      <c r="I15" s="44">
        <v>70</v>
      </c>
      <c r="J15" s="44">
        <v>70</v>
      </c>
      <c r="K15" s="44">
        <v>70</v>
      </c>
      <c r="L15" s="44">
        <v>70</v>
      </c>
      <c r="M15" s="44">
        <v>70</v>
      </c>
      <c r="N15" s="44">
        <v>70</v>
      </c>
      <c r="O15" s="44">
        <v>70</v>
      </c>
      <c r="P15" s="165">
        <f t="shared" si="2"/>
        <v>840</v>
      </c>
      <c r="Y15" s="302">
        <v>2023</v>
      </c>
    </row>
    <row r="16" spans="1:25" hidden="1" x14ac:dyDescent="0.25">
      <c r="A16" s="303">
        <f>IF(B16=1,A11,"")</f>
        <v>2018</v>
      </c>
      <c r="B16" s="43">
        <f t="shared" si="1"/>
        <v>1</v>
      </c>
      <c r="C16" s="161" t="str">
        <f>CAD!$I$11</f>
        <v>LAZER</v>
      </c>
      <c r="D16" s="44">
        <v>100</v>
      </c>
      <c r="E16" s="44">
        <v>100</v>
      </c>
      <c r="F16" s="44">
        <v>100</v>
      </c>
      <c r="G16" s="44">
        <v>100</v>
      </c>
      <c r="H16" s="44">
        <v>100</v>
      </c>
      <c r="I16" s="44">
        <v>100</v>
      </c>
      <c r="J16" s="44">
        <v>100</v>
      </c>
      <c r="K16" s="44">
        <v>100</v>
      </c>
      <c r="L16" s="44">
        <v>100</v>
      </c>
      <c r="M16" s="44">
        <v>100</v>
      </c>
      <c r="N16" s="44">
        <v>100</v>
      </c>
      <c r="O16" s="44">
        <v>100</v>
      </c>
      <c r="P16" s="165">
        <f t="shared" si="2"/>
        <v>1200</v>
      </c>
      <c r="Y16" s="302">
        <v>2024</v>
      </c>
    </row>
    <row r="17" spans="1:25" hidden="1" x14ac:dyDescent="0.25">
      <c r="A17" s="303">
        <f>IF(B17=1,A11,"")</f>
        <v>2018</v>
      </c>
      <c r="B17" s="43">
        <f t="shared" si="1"/>
        <v>1</v>
      </c>
      <c r="C17" s="161" t="str">
        <f>CAD!$I$12</f>
        <v>REFORMA / IMÓVEL</v>
      </c>
      <c r="D17" s="44"/>
      <c r="E17" s="44"/>
      <c r="F17" s="44">
        <v>1200</v>
      </c>
      <c r="G17" s="44">
        <v>1200</v>
      </c>
      <c r="H17" s="44">
        <v>1200</v>
      </c>
      <c r="I17" s="44">
        <v>1200</v>
      </c>
      <c r="J17" s="44">
        <v>1200</v>
      </c>
      <c r="K17" s="44"/>
      <c r="L17" s="44"/>
      <c r="M17" s="44"/>
      <c r="N17" s="44"/>
      <c r="O17" s="44"/>
      <c r="P17" s="165">
        <f t="shared" si="2"/>
        <v>6000</v>
      </c>
      <c r="Y17" s="302">
        <v>2025</v>
      </c>
    </row>
    <row r="18" spans="1:25" hidden="1" x14ac:dyDescent="0.25">
      <c r="A18" s="303">
        <f>IF(B18=1,A11,"")</f>
        <v>2018</v>
      </c>
      <c r="B18" s="43">
        <f t="shared" si="1"/>
        <v>1</v>
      </c>
      <c r="C18" s="161" t="str">
        <f>CAD!$I$13</f>
        <v>OUTROS</v>
      </c>
      <c r="D18" s="44">
        <v>500</v>
      </c>
      <c r="E18" s="44">
        <v>500</v>
      </c>
      <c r="F18" s="44">
        <v>500</v>
      </c>
      <c r="G18" s="44">
        <v>500</v>
      </c>
      <c r="H18" s="44">
        <v>500</v>
      </c>
      <c r="I18" s="44">
        <v>500</v>
      </c>
      <c r="J18" s="44">
        <v>500</v>
      </c>
      <c r="K18" s="44">
        <v>500</v>
      </c>
      <c r="L18" s="44">
        <v>500</v>
      </c>
      <c r="M18" s="44">
        <v>500</v>
      </c>
      <c r="N18" s="44">
        <v>500</v>
      </c>
      <c r="O18" s="44">
        <v>500</v>
      </c>
      <c r="P18" s="165">
        <f t="shared" si="2"/>
        <v>6000</v>
      </c>
      <c r="Y18" s="302">
        <v>2026</v>
      </c>
    </row>
    <row r="19" spans="1:25" hidden="1" x14ac:dyDescent="0.25">
      <c r="A19" s="303">
        <f>IF(B19=1,A11,"")</f>
        <v>2018</v>
      </c>
      <c r="B19" s="43">
        <f t="shared" si="1"/>
        <v>1</v>
      </c>
      <c r="C19" s="161" t="str">
        <f>CAD!$I$14</f>
        <v>VESTUÁRIO</v>
      </c>
      <c r="D19" s="44">
        <v>700</v>
      </c>
      <c r="E19" s="44">
        <v>700</v>
      </c>
      <c r="F19" s="44">
        <v>700</v>
      </c>
      <c r="G19" s="44">
        <v>700</v>
      </c>
      <c r="H19" s="44">
        <v>700</v>
      </c>
      <c r="I19" s="44">
        <v>700</v>
      </c>
      <c r="J19" s="44">
        <v>700</v>
      </c>
      <c r="K19" s="44">
        <v>700</v>
      </c>
      <c r="L19" s="44">
        <v>700</v>
      </c>
      <c r="M19" s="44">
        <v>700</v>
      </c>
      <c r="N19" s="44">
        <v>700</v>
      </c>
      <c r="O19" s="44">
        <v>700</v>
      </c>
      <c r="P19" s="165">
        <f t="shared" si="2"/>
        <v>8400</v>
      </c>
      <c r="Y19" s="302">
        <v>2027</v>
      </c>
    </row>
    <row r="20" spans="1:25" hidden="1" x14ac:dyDescent="0.25">
      <c r="A20" s="303">
        <f>IF(B20=1,A11,"")</f>
        <v>2018</v>
      </c>
      <c r="B20" s="43">
        <f t="shared" si="1"/>
        <v>1</v>
      </c>
      <c r="C20" s="161" t="str">
        <f>CAD!$I$15</f>
        <v>PARCELA - CASA</v>
      </c>
      <c r="D20" s="44">
        <v>600</v>
      </c>
      <c r="E20" s="44">
        <v>600</v>
      </c>
      <c r="F20" s="44">
        <v>600</v>
      </c>
      <c r="G20" s="44">
        <v>600</v>
      </c>
      <c r="H20" s="44">
        <v>600</v>
      </c>
      <c r="I20" s="44">
        <v>600</v>
      </c>
      <c r="J20" s="44">
        <v>600</v>
      </c>
      <c r="K20" s="44">
        <v>600</v>
      </c>
      <c r="L20" s="44">
        <v>600</v>
      </c>
      <c r="M20" s="44">
        <v>600</v>
      </c>
      <c r="N20" s="44">
        <v>600</v>
      </c>
      <c r="O20" s="44">
        <v>600</v>
      </c>
      <c r="P20" s="165">
        <f t="shared" si="2"/>
        <v>7200</v>
      </c>
      <c r="Y20" s="302">
        <v>2028</v>
      </c>
    </row>
    <row r="21" spans="1:25" hidden="1" x14ac:dyDescent="0.25">
      <c r="A21" s="303">
        <f>IF(B21=1,A11,"")</f>
        <v>2018</v>
      </c>
      <c r="B21" s="43">
        <f t="shared" si="1"/>
        <v>1</v>
      </c>
      <c r="C21" s="161" t="str">
        <f>CAD!$I$16</f>
        <v>SAÚDE</v>
      </c>
      <c r="D21" s="44">
        <v>100</v>
      </c>
      <c r="E21" s="44">
        <v>100</v>
      </c>
      <c r="F21" s="44">
        <v>100</v>
      </c>
      <c r="G21" s="44">
        <v>100</v>
      </c>
      <c r="H21" s="44">
        <v>100</v>
      </c>
      <c r="I21" s="44">
        <v>100</v>
      </c>
      <c r="J21" s="44">
        <v>100</v>
      </c>
      <c r="K21" s="44">
        <v>100</v>
      </c>
      <c r="L21" s="44">
        <v>100</v>
      </c>
      <c r="M21" s="44">
        <v>100</v>
      </c>
      <c r="N21" s="44">
        <v>100</v>
      </c>
      <c r="O21" s="44">
        <v>100</v>
      </c>
      <c r="P21" s="165">
        <f t="shared" si="2"/>
        <v>1200</v>
      </c>
      <c r="Y21" s="302">
        <v>2029</v>
      </c>
    </row>
    <row r="22" spans="1:25" hidden="1" x14ac:dyDescent="0.25">
      <c r="A22" s="303" t="str">
        <f>IF(B22=1,A11,"")</f>
        <v/>
      </c>
      <c r="B22" s="43" t="str">
        <f t="shared" si="1"/>
        <v/>
      </c>
      <c r="C22" s="161">
        <f>CAD!$I$17</f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165">
        <f t="shared" si="2"/>
        <v>0</v>
      </c>
      <c r="Y22" s="302">
        <v>2030</v>
      </c>
    </row>
    <row r="23" spans="1:25" hidden="1" x14ac:dyDescent="0.25">
      <c r="A23" s="303" t="str">
        <f>IF(B23=1,A11,"")</f>
        <v/>
      </c>
      <c r="B23" s="43" t="str">
        <f t="shared" si="1"/>
        <v/>
      </c>
      <c r="C23" s="161">
        <f>CAD!$I$18</f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165">
        <f t="shared" si="2"/>
        <v>0</v>
      </c>
      <c r="Y23" s="302">
        <v>2031</v>
      </c>
    </row>
    <row r="24" spans="1:25" hidden="1" x14ac:dyDescent="0.25">
      <c r="A24" s="303" t="str">
        <f>IF(B24=1,A11,"")</f>
        <v/>
      </c>
      <c r="B24" s="43" t="str">
        <f t="shared" si="1"/>
        <v/>
      </c>
      <c r="C24" s="161">
        <f>CAD!$I$19</f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165">
        <f t="shared" si="2"/>
        <v>0</v>
      </c>
      <c r="Y24" s="302">
        <v>2032</v>
      </c>
    </row>
    <row r="25" spans="1:25" hidden="1" x14ac:dyDescent="0.25">
      <c r="A25" s="303" t="str">
        <f>IF(B25=1,A11,"")</f>
        <v/>
      </c>
      <c r="B25" s="43" t="str">
        <f t="shared" si="1"/>
        <v/>
      </c>
      <c r="C25" s="161">
        <f>CAD!$I$20</f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165">
        <f t="shared" si="2"/>
        <v>0</v>
      </c>
      <c r="Y25" s="302">
        <v>2033</v>
      </c>
    </row>
    <row r="26" spans="1:25" hidden="1" x14ac:dyDescent="0.25">
      <c r="A26" s="303" t="str">
        <f>IF(B26=1,A11,"")</f>
        <v/>
      </c>
      <c r="B26" s="43" t="str">
        <f t="shared" si="1"/>
        <v/>
      </c>
      <c r="C26" s="161">
        <f>CAD!$I$21</f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165">
        <f t="shared" si="2"/>
        <v>0</v>
      </c>
      <c r="Y26" s="302">
        <v>2034</v>
      </c>
    </row>
    <row r="27" spans="1:25" hidden="1" x14ac:dyDescent="0.25">
      <c r="A27" s="303" t="str">
        <f>IF(B27=1,A11,"")</f>
        <v/>
      </c>
      <c r="B27" s="43" t="str">
        <f t="shared" si="1"/>
        <v/>
      </c>
      <c r="C27" s="161">
        <f>CAD!$I$22</f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165">
        <f t="shared" si="2"/>
        <v>0</v>
      </c>
      <c r="Y27" s="302">
        <v>2035</v>
      </c>
    </row>
    <row r="28" spans="1:25" hidden="1" x14ac:dyDescent="0.25">
      <c r="A28" s="303" t="str">
        <f>IF(B28=1,A11,"")</f>
        <v/>
      </c>
      <c r="B28" s="43" t="str">
        <f t="shared" si="1"/>
        <v/>
      </c>
      <c r="C28" s="161">
        <f>CAD!$I$23</f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165">
        <f t="shared" si="2"/>
        <v>0</v>
      </c>
      <c r="Y28" s="302">
        <v>2036</v>
      </c>
    </row>
    <row r="29" spans="1:25" hidden="1" x14ac:dyDescent="0.25">
      <c r="A29" s="303" t="str">
        <f>IF(B29=1,A11,"")</f>
        <v/>
      </c>
      <c r="B29" s="43" t="str">
        <f t="shared" si="1"/>
        <v/>
      </c>
      <c r="C29" s="161">
        <f>CAD!$I$24</f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44">
        <v>0</v>
      </c>
      <c r="N29" s="44">
        <v>0</v>
      </c>
      <c r="O29" s="44">
        <v>0</v>
      </c>
      <c r="P29" s="165">
        <f t="shared" si="2"/>
        <v>0</v>
      </c>
      <c r="Y29" s="302">
        <v>2037</v>
      </c>
    </row>
    <row r="30" spans="1:25" hidden="1" x14ac:dyDescent="0.25">
      <c r="A30" s="303" t="str">
        <f>IF(B30=1,A11,"")</f>
        <v/>
      </c>
      <c r="B30" s="43" t="str">
        <f t="shared" si="1"/>
        <v/>
      </c>
      <c r="C30" s="161">
        <f>CAD!$I$25</f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44">
        <v>0</v>
      </c>
      <c r="K30" s="44">
        <v>0</v>
      </c>
      <c r="L30" s="44">
        <v>0</v>
      </c>
      <c r="M30" s="44">
        <v>0</v>
      </c>
      <c r="N30" s="44">
        <v>0</v>
      </c>
      <c r="O30" s="44">
        <v>0</v>
      </c>
      <c r="P30" s="165">
        <f t="shared" si="2"/>
        <v>0</v>
      </c>
      <c r="Y30" s="302">
        <v>2038</v>
      </c>
    </row>
    <row r="31" spans="1:25" hidden="1" x14ac:dyDescent="0.25">
      <c r="A31" s="303" t="str">
        <f>IF(B31=1,A11,"")</f>
        <v/>
      </c>
      <c r="B31" s="43" t="str">
        <f t="shared" si="1"/>
        <v/>
      </c>
      <c r="C31" s="161">
        <f>CAD!$I$26</f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44">
        <v>0</v>
      </c>
      <c r="K31" s="44">
        <v>0</v>
      </c>
      <c r="L31" s="44">
        <v>0</v>
      </c>
      <c r="M31" s="44">
        <v>0</v>
      </c>
      <c r="N31" s="44">
        <v>0</v>
      </c>
      <c r="O31" s="44">
        <v>0</v>
      </c>
      <c r="P31" s="165">
        <f t="shared" si="2"/>
        <v>0</v>
      </c>
      <c r="Y31" s="302">
        <v>2039</v>
      </c>
    </row>
    <row r="32" spans="1:25" hidden="1" x14ac:dyDescent="0.25">
      <c r="A32" s="303" t="str">
        <f>IF(B32=1,A11,"")</f>
        <v/>
      </c>
      <c r="B32" s="43" t="str">
        <f t="shared" si="1"/>
        <v/>
      </c>
      <c r="C32" s="161">
        <f>CAD!$I$27</f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44">
        <v>0</v>
      </c>
      <c r="K32" s="44">
        <v>0</v>
      </c>
      <c r="L32" s="44">
        <v>0</v>
      </c>
      <c r="M32" s="44">
        <v>0</v>
      </c>
      <c r="N32" s="44">
        <v>0</v>
      </c>
      <c r="O32" s="44">
        <v>0</v>
      </c>
      <c r="P32" s="165">
        <f t="shared" si="2"/>
        <v>0</v>
      </c>
      <c r="Y32" s="302">
        <v>2040</v>
      </c>
    </row>
    <row r="33" spans="1:25" hidden="1" x14ac:dyDescent="0.25">
      <c r="A33" s="303" t="str">
        <f>IF(B33=1,A11,"")</f>
        <v/>
      </c>
      <c r="B33" s="43" t="str">
        <f t="shared" si="1"/>
        <v/>
      </c>
      <c r="C33" s="161">
        <f>CAD!$I$28</f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44">
        <v>0</v>
      </c>
      <c r="K33" s="44">
        <v>0</v>
      </c>
      <c r="L33" s="44">
        <v>0</v>
      </c>
      <c r="M33" s="44">
        <v>0</v>
      </c>
      <c r="N33" s="44">
        <v>0</v>
      </c>
      <c r="O33" s="44">
        <v>0</v>
      </c>
      <c r="P33" s="165">
        <f t="shared" si="2"/>
        <v>0</v>
      </c>
      <c r="Y33" s="302">
        <v>2041</v>
      </c>
    </row>
    <row r="34" spans="1:25" hidden="1" x14ac:dyDescent="0.25">
      <c r="A34" s="303" t="str">
        <f>IF(B34=1,A11,"")</f>
        <v/>
      </c>
      <c r="B34" s="43" t="str">
        <f t="shared" si="1"/>
        <v/>
      </c>
      <c r="C34" s="161">
        <f>CAD!$I$29</f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44">
        <v>0</v>
      </c>
      <c r="K34" s="44">
        <v>0</v>
      </c>
      <c r="L34" s="44">
        <v>0</v>
      </c>
      <c r="M34" s="44">
        <v>0</v>
      </c>
      <c r="N34" s="44">
        <v>0</v>
      </c>
      <c r="O34" s="44">
        <v>0</v>
      </c>
      <c r="P34" s="165">
        <f t="shared" si="2"/>
        <v>0</v>
      </c>
      <c r="Y34" s="302">
        <v>2042</v>
      </c>
    </row>
    <row r="35" spans="1:25" hidden="1" x14ac:dyDescent="0.25">
      <c r="A35" s="303" t="str">
        <f>IF(B35=1,A11,"")</f>
        <v/>
      </c>
      <c r="B35" s="43" t="str">
        <f t="shared" si="1"/>
        <v/>
      </c>
      <c r="C35" s="161">
        <f>CAD!$I$30</f>
        <v>0</v>
      </c>
      <c r="D35" s="44">
        <v>0</v>
      </c>
      <c r="E35" s="44">
        <v>0</v>
      </c>
      <c r="F35" s="44">
        <v>0</v>
      </c>
      <c r="G35" s="44">
        <v>0</v>
      </c>
      <c r="H35" s="44">
        <v>0</v>
      </c>
      <c r="I35" s="44">
        <v>0</v>
      </c>
      <c r="J35" s="44">
        <v>0</v>
      </c>
      <c r="K35" s="44">
        <v>0</v>
      </c>
      <c r="L35" s="44">
        <v>0</v>
      </c>
      <c r="M35" s="44">
        <v>0</v>
      </c>
      <c r="N35" s="44">
        <v>0</v>
      </c>
      <c r="O35" s="44">
        <v>0</v>
      </c>
      <c r="P35" s="165">
        <f t="shared" si="2"/>
        <v>0</v>
      </c>
      <c r="Y35" s="302">
        <v>2043</v>
      </c>
    </row>
    <row r="36" spans="1:25" hidden="1" x14ac:dyDescent="0.25">
      <c r="A36" s="303" t="str">
        <f>IF(B36=1,A11,"")</f>
        <v/>
      </c>
      <c r="B36" s="43" t="str">
        <f t="shared" si="1"/>
        <v/>
      </c>
      <c r="C36" s="161">
        <f>CAD!$I$31</f>
        <v>0</v>
      </c>
      <c r="D36" s="44">
        <v>0</v>
      </c>
      <c r="E36" s="44">
        <v>0</v>
      </c>
      <c r="F36" s="44">
        <v>0</v>
      </c>
      <c r="G36" s="44">
        <v>0</v>
      </c>
      <c r="H36" s="44">
        <v>0</v>
      </c>
      <c r="I36" s="44">
        <v>0</v>
      </c>
      <c r="J36" s="44">
        <v>0</v>
      </c>
      <c r="K36" s="44">
        <v>0</v>
      </c>
      <c r="L36" s="44">
        <v>0</v>
      </c>
      <c r="M36" s="44">
        <v>0</v>
      </c>
      <c r="N36" s="44">
        <v>0</v>
      </c>
      <c r="O36" s="44">
        <v>0</v>
      </c>
      <c r="P36" s="165">
        <f t="shared" si="2"/>
        <v>0</v>
      </c>
      <c r="Y36" s="302">
        <v>2044</v>
      </c>
    </row>
    <row r="37" spans="1:25" hidden="1" x14ac:dyDescent="0.25">
      <c r="A37" s="303" t="str">
        <f>IF(B37=1,A11,"")</f>
        <v/>
      </c>
      <c r="B37" s="43" t="str">
        <f t="shared" si="1"/>
        <v/>
      </c>
      <c r="C37" s="161">
        <f>CAD!$K$7</f>
        <v>0</v>
      </c>
      <c r="D37" s="44">
        <v>0</v>
      </c>
      <c r="E37" s="44">
        <v>0</v>
      </c>
      <c r="F37" s="44">
        <v>0</v>
      </c>
      <c r="G37" s="44">
        <v>0</v>
      </c>
      <c r="H37" s="44">
        <v>0</v>
      </c>
      <c r="I37" s="44">
        <v>0</v>
      </c>
      <c r="J37" s="44">
        <v>0</v>
      </c>
      <c r="K37" s="44">
        <v>0</v>
      </c>
      <c r="L37" s="44">
        <v>0</v>
      </c>
      <c r="M37" s="44">
        <v>0</v>
      </c>
      <c r="N37" s="44">
        <v>0</v>
      </c>
      <c r="O37" s="44">
        <v>0</v>
      </c>
      <c r="P37" s="165">
        <f t="shared" si="2"/>
        <v>0</v>
      </c>
      <c r="Y37" s="302">
        <v>2045</v>
      </c>
    </row>
    <row r="38" spans="1:25" hidden="1" x14ac:dyDescent="0.25">
      <c r="A38" s="303" t="str">
        <f>IF(B38=1,A11,"")</f>
        <v/>
      </c>
      <c r="B38" s="43" t="str">
        <f t="shared" si="1"/>
        <v/>
      </c>
      <c r="C38" s="161">
        <f>CAD!$K$8</f>
        <v>0</v>
      </c>
      <c r="D38" s="44">
        <v>0</v>
      </c>
      <c r="E38" s="44">
        <v>0</v>
      </c>
      <c r="F38" s="44">
        <v>0</v>
      </c>
      <c r="G38" s="44">
        <v>0</v>
      </c>
      <c r="H38" s="44">
        <v>0</v>
      </c>
      <c r="I38" s="44">
        <v>0</v>
      </c>
      <c r="J38" s="44">
        <v>0</v>
      </c>
      <c r="K38" s="44">
        <v>0</v>
      </c>
      <c r="L38" s="44">
        <v>0</v>
      </c>
      <c r="M38" s="44">
        <v>0</v>
      </c>
      <c r="N38" s="44">
        <v>0</v>
      </c>
      <c r="O38" s="44">
        <v>0</v>
      </c>
      <c r="P38" s="165">
        <f t="shared" si="2"/>
        <v>0</v>
      </c>
      <c r="Y38" s="302">
        <v>2046</v>
      </c>
    </row>
    <row r="39" spans="1:25" hidden="1" x14ac:dyDescent="0.25">
      <c r="A39" s="303" t="str">
        <f>IF(B39=1,A11,"")</f>
        <v/>
      </c>
      <c r="B39" s="43" t="str">
        <f t="shared" si="1"/>
        <v/>
      </c>
      <c r="C39" s="161">
        <f>CAD!$K$9</f>
        <v>0</v>
      </c>
      <c r="D39" s="44">
        <v>0</v>
      </c>
      <c r="E39" s="44">
        <v>0</v>
      </c>
      <c r="F39" s="44">
        <v>0</v>
      </c>
      <c r="G39" s="44">
        <v>0</v>
      </c>
      <c r="H39" s="44">
        <v>0</v>
      </c>
      <c r="I39" s="44">
        <v>0</v>
      </c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v>0</v>
      </c>
      <c r="P39" s="165">
        <f t="shared" si="2"/>
        <v>0</v>
      </c>
      <c r="Y39" s="302">
        <v>2047</v>
      </c>
    </row>
    <row r="40" spans="1:25" hidden="1" x14ac:dyDescent="0.25">
      <c r="A40" s="303" t="str">
        <f>IF(B40=1,A11,"")</f>
        <v/>
      </c>
      <c r="B40" s="43" t="str">
        <f t="shared" si="1"/>
        <v/>
      </c>
      <c r="C40" s="161">
        <f>CAD!$K$10</f>
        <v>0</v>
      </c>
      <c r="D40" s="44">
        <v>0</v>
      </c>
      <c r="E40" s="44">
        <v>0</v>
      </c>
      <c r="F40" s="44">
        <v>0</v>
      </c>
      <c r="G40" s="44">
        <v>0</v>
      </c>
      <c r="H40" s="44">
        <v>0</v>
      </c>
      <c r="I40" s="44">
        <v>0</v>
      </c>
      <c r="J40" s="44">
        <v>0</v>
      </c>
      <c r="K40" s="44">
        <v>0</v>
      </c>
      <c r="L40" s="44">
        <v>0</v>
      </c>
      <c r="M40" s="44">
        <v>0</v>
      </c>
      <c r="N40" s="44">
        <v>0</v>
      </c>
      <c r="O40" s="44">
        <v>0</v>
      </c>
      <c r="P40" s="165">
        <f t="shared" si="2"/>
        <v>0</v>
      </c>
      <c r="Y40" s="302">
        <v>2048</v>
      </c>
    </row>
    <row r="41" spans="1:25" hidden="1" x14ac:dyDescent="0.25">
      <c r="A41" s="303" t="str">
        <f>IF(B41=1,A11,"")</f>
        <v/>
      </c>
      <c r="B41" s="43" t="str">
        <f t="shared" si="1"/>
        <v/>
      </c>
      <c r="C41" s="161">
        <f>CAD!$K$11</f>
        <v>0</v>
      </c>
      <c r="D41" s="44">
        <v>0</v>
      </c>
      <c r="E41" s="44">
        <v>0</v>
      </c>
      <c r="F41" s="44">
        <v>0</v>
      </c>
      <c r="G41" s="44">
        <v>0</v>
      </c>
      <c r="H41" s="44">
        <v>0</v>
      </c>
      <c r="I41" s="44">
        <v>0</v>
      </c>
      <c r="J41" s="44">
        <v>0</v>
      </c>
      <c r="K41" s="44">
        <v>0</v>
      </c>
      <c r="L41" s="44">
        <v>0</v>
      </c>
      <c r="M41" s="44">
        <v>0</v>
      </c>
      <c r="N41" s="44">
        <v>0</v>
      </c>
      <c r="O41" s="44">
        <v>0</v>
      </c>
      <c r="P41" s="165">
        <f t="shared" si="2"/>
        <v>0</v>
      </c>
      <c r="Y41" s="302">
        <v>2049</v>
      </c>
    </row>
    <row r="42" spans="1:25" hidden="1" x14ac:dyDescent="0.25">
      <c r="A42" s="303" t="str">
        <f>IF(B42=1,A11,"")</f>
        <v/>
      </c>
      <c r="B42" s="43" t="str">
        <f t="shared" si="1"/>
        <v/>
      </c>
      <c r="C42" s="161">
        <f>CAD!$K$12</f>
        <v>0</v>
      </c>
      <c r="D42" s="44">
        <v>0</v>
      </c>
      <c r="E42" s="44">
        <v>0</v>
      </c>
      <c r="F42" s="44">
        <v>0</v>
      </c>
      <c r="G42" s="44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44">
        <v>0</v>
      </c>
      <c r="N42" s="44">
        <v>0</v>
      </c>
      <c r="O42" s="44">
        <v>0</v>
      </c>
      <c r="P42" s="165">
        <f t="shared" si="2"/>
        <v>0</v>
      </c>
      <c r="Y42" s="302">
        <v>2050</v>
      </c>
    </row>
    <row r="43" spans="1:25" hidden="1" x14ac:dyDescent="0.25">
      <c r="A43" s="303" t="str">
        <f>IF(B43=1,A11,"")</f>
        <v/>
      </c>
      <c r="B43" s="43" t="str">
        <f t="shared" si="1"/>
        <v/>
      </c>
      <c r="C43" s="161">
        <f>CAD!$K$13</f>
        <v>0</v>
      </c>
      <c r="D43" s="44">
        <v>0</v>
      </c>
      <c r="E43" s="44">
        <v>0</v>
      </c>
      <c r="F43" s="44">
        <v>0</v>
      </c>
      <c r="G43" s="44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44">
        <v>0</v>
      </c>
      <c r="N43" s="44">
        <v>0</v>
      </c>
      <c r="O43" s="44">
        <v>0</v>
      </c>
      <c r="P43" s="165">
        <f t="shared" si="2"/>
        <v>0</v>
      </c>
      <c r="Y43" s="302">
        <v>2051</v>
      </c>
    </row>
    <row r="44" spans="1:25" hidden="1" x14ac:dyDescent="0.25">
      <c r="A44" s="303" t="str">
        <f>IF(B44=1,A11,"")</f>
        <v/>
      </c>
      <c r="B44" s="43" t="str">
        <f t="shared" si="1"/>
        <v/>
      </c>
      <c r="C44" s="161">
        <f>CAD!$K$14</f>
        <v>0</v>
      </c>
      <c r="D44" s="44">
        <v>0</v>
      </c>
      <c r="E44" s="44">
        <v>0</v>
      </c>
      <c r="F44" s="44">
        <v>0</v>
      </c>
      <c r="G44" s="44">
        <v>0</v>
      </c>
      <c r="H44" s="44">
        <v>0</v>
      </c>
      <c r="I44" s="44">
        <v>0</v>
      </c>
      <c r="J44" s="44">
        <v>0</v>
      </c>
      <c r="K44" s="44">
        <v>0</v>
      </c>
      <c r="L44" s="44">
        <v>0</v>
      </c>
      <c r="M44" s="44">
        <v>0</v>
      </c>
      <c r="N44" s="44">
        <v>0</v>
      </c>
      <c r="O44" s="44">
        <v>0</v>
      </c>
      <c r="P44" s="165">
        <f t="shared" si="2"/>
        <v>0</v>
      </c>
      <c r="Y44" s="302">
        <v>2052</v>
      </c>
    </row>
    <row r="45" spans="1:25" hidden="1" x14ac:dyDescent="0.25">
      <c r="A45" s="303" t="str">
        <f>IF(B45=1,A11,"")</f>
        <v/>
      </c>
      <c r="B45" s="43" t="str">
        <f t="shared" si="1"/>
        <v/>
      </c>
      <c r="C45" s="161">
        <f>CAD!$K$15</f>
        <v>0</v>
      </c>
      <c r="D45" s="44">
        <v>0</v>
      </c>
      <c r="E45" s="44">
        <v>0</v>
      </c>
      <c r="F45" s="44">
        <v>0</v>
      </c>
      <c r="G45" s="44">
        <v>0</v>
      </c>
      <c r="H45" s="44">
        <v>0</v>
      </c>
      <c r="I45" s="44">
        <v>0</v>
      </c>
      <c r="J45" s="44">
        <v>0</v>
      </c>
      <c r="K45" s="44">
        <v>0</v>
      </c>
      <c r="L45" s="44">
        <v>0</v>
      </c>
      <c r="M45" s="44">
        <v>0</v>
      </c>
      <c r="N45" s="44">
        <v>0</v>
      </c>
      <c r="O45" s="44">
        <v>0</v>
      </c>
      <c r="P45" s="165">
        <f t="shared" si="2"/>
        <v>0</v>
      </c>
      <c r="Y45" s="302">
        <v>2053</v>
      </c>
    </row>
    <row r="46" spans="1:25" hidden="1" x14ac:dyDescent="0.25">
      <c r="A46" s="303" t="str">
        <f>IF(B46=1,A11,"")</f>
        <v/>
      </c>
      <c r="B46" s="43" t="str">
        <f t="shared" si="1"/>
        <v/>
      </c>
      <c r="C46" s="161">
        <f>CAD!$K$16</f>
        <v>0</v>
      </c>
      <c r="D46" s="44">
        <v>0</v>
      </c>
      <c r="E46" s="44">
        <v>0</v>
      </c>
      <c r="F46" s="44">
        <v>0</v>
      </c>
      <c r="G46" s="44">
        <v>0</v>
      </c>
      <c r="H46" s="44">
        <v>0</v>
      </c>
      <c r="I46" s="44">
        <v>0</v>
      </c>
      <c r="J46" s="44">
        <v>0</v>
      </c>
      <c r="K46" s="44">
        <v>0</v>
      </c>
      <c r="L46" s="44">
        <v>0</v>
      </c>
      <c r="M46" s="44">
        <v>0</v>
      </c>
      <c r="N46" s="44">
        <v>0</v>
      </c>
      <c r="O46" s="44">
        <v>0</v>
      </c>
      <c r="P46" s="165">
        <f t="shared" si="2"/>
        <v>0</v>
      </c>
      <c r="Y46" s="302">
        <v>2054</v>
      </c>
    </row>
    <row r="47" spans="1:25" hidden="1" x14ac:dyDescent="0.25">
      <c r="A47" s="303" t="str">
        <f>IF(B47=1,A11,"")</f>
        <v/>
      </c>
      <c r="B47" s="43" t="str">
        <f t="shared" si="1"/>
        <v/>
      </c>
      <c r="C47" s="161">
        <f>CAD!$K$17</f>
        <v>0</v>
      </c>
      <c r="D47" s="44">
        <v>0</v>
      </c>
      <c r="E47" s="44">
        <v>0</v>
      </c>
      <c r="F47" s="44">
        <v>0</v>
      </c>
      <c r="G47" s="44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44">
        <v>0</v>
      </c>
      <c r="N47" s="44">
        <v>0</v>
      </c>
      <c r="O47" s="44">
        <v>0</v>
      </c>
      <c r="P47" s="165">
        <f t="shared" si="2"/>
        <v>0</v>
      </c>
      <c r="Y47" s="302">
        <v>2055</v>
      </c>
    </row>
    <row r="48" spans="1:25" hidden="1" x14ac:dyDescent="0.25">
      <c r="A48" s="303" t="str">
        <f>IF(B48=1,A11,"")</f>
        <v/>
      </c>
      <c r="B48" s="43" t="str">
        <f t="shared" si="1"/>
        <v/>
      </c>
      <c r="C48" s="161">
        <f>CAD!$K$18</f>
        <v>0</v>
      </c>
      <c r="D48" s="44">
        <v>0</v>
      </c>
      <c r="E48" s="44">
        <v>0</v>
      </c>
      <c r="F48" s="44">
        <v>0</v>
      </c>
      <c r="G48" s="44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44">
        <v>0</v>
      </c>
      <c r="N48" s="44">
        <v>0</v>
      </c>
      <c r="O48" s="44">
        <v>0</v>
      </c>
      <c r="P48" s="165">
        <f t="shared" si="2"/>
        <v>0</v>
      </c>
      <c r="Y48" s="302">
        <v>2056</v>
      </c>
    </row>
    <row r="49" spans="1:25" hidden="1" x14ac:dyDescent="0.25">
      <c r="A49" s="303" t="str">
        <f>IF(B49=1,A11,"")</f>
        <v/>
      </c>
      <c r="B49" s="43" t="str">
        <f t="shared" si="1"/>
        <v/>
      </c>
      <c r="C49" s="161">
        <f>CAD!$K$19</f>
        <v>0</v>
      </c>
      <c r="D49" s="44">
        <v>0</v>
      </c>
      <c r="E49" s="44">
        <v>0</v>
      </c>
      <c r="F49" s="44">
        <v>0</v>
      </c>
      <c r="G49" s="44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44">
        <v>0</v>
      </c>
      <c r="N49" s="44">
        <v>0</v>
      </c>
      <c r="O49" s="44">
        <v>0</v>
      </c>
      <c r="P49" s="165">
        <f t="shared" si="2"/>
        <v>0</v>
      </c>
      <c r="Y49" s="302">
        <v>2057</v>
      </c>
    </row>
    <row r="50" spans="1:25" hidden="1" x14ac:dyDescent="0.25">
      <c r="A50" s="303" t="str">
        <f>IF(B50=1,A11,"")</f>
        <v/>
      </c>
      <c r="B50" s="43" t="str">
        <f t="shared" si="1"/>
        <v/>
      </c>
      <c r="C50" s="161">
        <f>CAD!$K$20</f>
        <v>0</v>
      </c>
      <c r="D50" s="44">
        <v>0</v>
      </c>
      <c r="E50" s="44">
        <v>0</v>
      </c>
      <c r="F50" s="44">
        <v>0</v>
      </c>
      <c r="G50" s="44">
        <v>0</v>
      </c>
      <c r="H50" s="44">
        <v>0</v>
      </c>
      <c r="I50" s="44">
        <v>0</v>
      </c>
      <c r="J50" s="44">
        <v>0</v>
      </c>
      <c r="K50" s="44">
        <v>0</v>
      </c>
      <c r="L50" s="44">
        <v>0</v>
      </c>
      <c r="M50" s="44">
        <v>0</v>
      </c>
      <c r="N50" s="44">
        <v>0</v>
      </c>
      <c r="O50" s="44">
        <v>0</v>
      </c>
      <c r="P50" s="165">
        <f t="shared" si="2"/>
        <v>0</v>
      </c>
      <c r="Y50" s="302">
        <v>2058</v>
      </c>
    </row>
    <row r="51" spans="1:25" hidden="1" x14ac:dyDescent="0.25">
      <c r="A51" s="303" t="str">
        <f>IF(B51=1,A11,"")</f>
        <v/>
      </c>
      <c r="B51" s="43" t="str">
        <f t="shared" si="1"/>
        <v/>
      </c>
      <c r="C51" s="161">
        <f>CAD!$K$21</f>
        <v>0</v>
      </c>
      <c r="D51" s="44">
        <v>0</v>
      </c>
      <c r="E51" s="44">
        <v>0</v>
      </c>
      <c r="F51" s="44">
        <v>0</v>
      </c>
      <c r="G51" s="44">
        <v>0</v>
      </c>
      <c r="H51" s="44">
        <v>0</v>
      </c>
      <c r="I51" s="44">
        <v>0</v>
      </c>
      <c r="J51" s="44">
        <v>0</v>
      </c>
      <c r="K51" s="44">
        <v>0</v>
      </c>
      <c r="L51" s="44">
        <v>0</v>
      </c>
      <c r="M51" s="44">
        <v>0</v>
      </c>
      <c r="N51" s="44">
        <v>0</v>
      </c>
      <c r="O51" s="44">
        <v>0</v>
      </c>
      <c r="P51" s="165">
        <f t="shared" si="2"/>
        <v>0</v>
      </c>
      <c r="Y51" s="302">
        <v>2059</v>
      </c>
    </row>
    <row r="52" spans="1:25" hidden="1" x14ac:dyDescent="0.25">
      <c r="A52" s="303" t="str">
        <f>IF(B52=1,A11,"")</f>
        <v/>
      </c>
      <c r="B52" s="43" t="str">
        <f t="shared" si="1"/>
        <v/>
      </c>
      <c r="C52" s="161">
        <f>CAD!$K$22</f>
        <v>0</v>
      </c>
      <c r="D52" s="44">
        <v>0</v>
      </c>
      <c r="E52" s="44">
        <v>0</v>
      </c>
      <c r="F52" s="44">
        <v>0</v>
      </c>
      <c r="G52" s="44">
        <v>0</v>
      </c>
      <c r="H52" s="44">
        <v>0</v>
      </c>
      <c r="I52" s="44">
        <v>0</v>
      </c>
      <c r="J52" s="44">
        <v>0</v>
      </c>
      <c r="K52" s="44">
        <v>0</v>
      </c>
      <c r="L52" s="44">
        <v>0</v>
      </c>
      <c r="M52" s="44">
        <v>0</v>
      </c>
      <c r="N52" s="44">
        <v>0</v>
      </c>
      <c r="O52" s="44">
        <v>0</v>
      </c>
      <c r="P52" s="165">
        <f t="shared" si="2"/>
        <v>0</v>
      </c>
      <c r="Y52" s="302">
        <v>2060</v>
      </c>
    </row>
    <row r="53" spans="1:25" hidden="1" x14ac:dyDescent="0.25">
      <c r="A53" s="303" t="str">
        <f>IF(B53=1,A11,"")</f>
        <v/>
      </c>
      <c r="B53" s="43" t="str">
        <f t="shared" si="1"/>
        <v/>
      </c>
      <c r="C53" s="161">
        <f>CAD!$K$23</f>
        <v>0</v>
      </c>
      <c r="D53" s="44">
        <v>0</v>
      </c>
      <c r="E53" s="44">
        <v>0</v>
      </c>
      <c r="F53" s="44">
        <v>0</v>
      </c>
      <c r="G53" s="44">
        <v>0</v>
      </c>
      <c r="H53" s="44">
        <v>0</v>
      </c>
      <c r="I53" s="44">
        <v>0</v>
      </c>
      <c r="J53" s="44">
        <v>0</v>
      </c>
      <c r="K53" s="44">
        <v>0</v>
      </c>
      <c r="L53" s="44">
        <v>0</v>
      </c>
      <c r="M53" s="44">
        <v>0</v>
      </c>
      <c r="N53" s="44">
        <v>0</v>
      </c>
      <c r="O53" s="44">
        <v>0</v>
      </c>
      <c r="P53" s="165">
        <f t="shared" si="2"/>
        <v>0</v>
      </c>
      <c r="Y53" s="302">
        <v>2061</v>
      </c>
    </row>
    <row r="54" spans="1:25" hidden="1" x14ac:dyDescent="0.25">
      <c r="A54" s="303" t="str">
        <f>IF(B54=1,A11,"")</f>
        <v/>
      </c>
      <c r="B54" s="43" t="str">
        <f t="shared" si="1"/>
        <v/>
      </c>
      <c r="C54" s="161">
        <f>CAD!$K$24</f>
        <v>0</v>
      </c>
      <c r="D54" s="44">
        <v>0</v>
      </c>
      <c r="E54" s="44">
        <v>0</v>
      </c>
      <c r="F54" s="44">
        <v>0</v>
      </c>
      <c r="G54" s="44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44">
        <v>0</v>
      </c>
      <c r="N54" s="44">
        <v>0</v>
      </c>
      <c r="O54" s="44">
        <v>0</v>
      </c>
      <c r="P54" s="165">
        <f t="shared" si="2"/>
        <v>0</v>
      </c>
      <c r="Y54" s="302">
        <v>2062</v>
      </c>
    </row>
    <row r="55" spans="1:25" hidden="1" x14ac:dyDescent="0.25">
      <c r="A55" s="303" t="str">
        <f>IF(B55=1,A11,"")</f>
        <v/>
      </c>
      <c r="B55" s="43" t="str">
        <f t="shared" si="1"/>
        <v/>
      </c>
      <c r="C55" s="161">
        <f>CAD!$K$25</f>
        <v>0</v>
      </c>
      <c r="D55" s="44">
        <v>0</v>
      </c>
      <c r="E55" s="44">
        <v>0</v>
      </c>
      <c r="F55" s="44">
        <v>0</v>
      </c>
      <c r="G55" s="44">
        <v>0</v>
      </c>
      <c r="H55" s="44">
        <v>0</v>
      </c>
      <c r="I55" s="44">
        <v>0</v>
      </c>
      <c r="J55" s="44">
        <v>0</v>
      </c>
      <c r="K55" s="44">
        <v>0</v>
      </c>
      <c r="L55" s="44">
        <v>0</v>
      </c>
      <c r="M55" s="44">
        <v>0</v>
      </c>
      <c r="N55" s="44">
        <v>0</v>
      </c>
      <c r="O55" s="44">
        <v>0</v>
      </c>
      <c r="P55" s="165">
        <f t="shared" si="2"/>
        <v>0</v>
      </c>
      <c r="Y55" s="302">
        <v>2063</v>
      </c>
    </row>
    <row r="56" spans="1:25" hidden="1" x14ac:dyDescent="0.25">
      <c r="A56" s="303" t="str">
        <f>IF(B56=1,A11,"")</f>
        <v/>
      </c>
      <c r="B56" s="43" t="str">
        <f t="shared" si="1"/>
        <v/>
      </c>
      <c r="C56" s="161">
        <f>CAD!$K$26</f>
        <v>0</v>
      </c>
      <c r="D56" s="44">
        <v>0</v>
      </c>
      <c r="E56" s="44">
        <v>0</v>
      </c>
      <c r="F56" s="44">
        <v>0</v>
      </c>
      <c r="G56" s="44">
        <v>0</v>
      </c>
      <c r="H56" s="44">
        <v>0</v>
      </c>
      <c r="I56" s="44">
        <v>0</v>
      </c>
      <c r="J56" s="44">
        <v>0</v>
      </c>
      <c r="K56" s="44">
        <v>0</v>
      </c>
      <c r="L56" s="44">
        <v>0</v>
      </c>
      <c r="M56" s="44">
        <v>0</v>
      </c>
      <c r="N56" s="44">
        <v>0</v>
      </c>
      <c r="O56" s="44">
        <v>0</v>
      </c>
      <c r="P56" s="165">
        <f t="shared" si="2"/>
        <v>0</v>
      </c>
      <c r="Y56" s="302">
        <v>2064</v>
      </c>
    </row>
    <row r="57" spans="1:25" hidden="1" x14ac:dyDescent="0.25">
      <c r="A57" s="303" t="str">
        <f>IF(B57=1,A11,"")</f>
        <v/>
      </c>
      <c r="B57" s="43" t="str">
        <f t="shared" si="1"/>
        <v/>
      </c>
      <c r="C57" s="161">
        <f>CAD!$K$27</f>
        <v>0</v>
      </c>
      <c r="D57" s="44">
        <v>0</v>
      </c>
      <c r="E57" s="44">
        <v>0</v>
      </c>
      <c r="F57" s="44">
        <v>0</v>
      </c>
      <c r="G57" s="44">
        <v>0</v>
      </c>
      <c r="H57" s="44">
        <v>0</v>
      </c>
      <c r="I57" s="44">
        <v>0</v>
      </c>
      <c r="J57" s="44">
        <v>0</v>
      </c>
      <c r="K57" s="44">
        <v>0</v>
      </c>
      <c r="L57" s="44">
        <v>0</v>
      </c>
      <c r="M57" s="44">
        <v>0</v>
      </c>
      <c r="N57" s="44">
        <v>0</v>
      </c>
      <c r="O57" s="44">
        <v>0</v>
      </c>
      <c r="P57" s="165">
        <f t="shared" si="2"/>
        <v>0</v>
      </c>
      <c r="Y57" s="302">
        <v>2065</v>
      </c>
    </row>
    <row r="58" spans="1:25" hidden="1" x14ac:dyDescent="0.25">
      <c r="A58" s="303" t="str">
        <f>IF(B58=1,A11,"")</f>
        <v/>
      </c>
      <c r="B58" s="43" t="str">
        <f t="shared" si="1"/>
        <v/>
      </c>
      <c r="C58" s="161">
        <f>CAD!$K$28</f>
        <v>0</v>
      </c>
      <c r="D58" s="44">
        <v>0</v>
      </c>
      <c r="E58" s="44">
        <v>0</v>
      </c>
      <c r="F58" s="44">
        <v>0</v>
      </c>
      <c r="G58" s="44">
        <v>0</v>
      </c>
      <c r="H58" s="44">
        <v>0</v>
      </c>
      <c r="I58" s="44">
        <v>0</v>
      </c>
      <c r="J58" s="44">
        <v>0</v>
      </c>
      <c r="K58" s="44">
        <v>0</v>
      </c>
      <c r="L58" s="44">
        <v>0</v>
      </c>
      <c r="M58" s="44">
        <v>0</v>
      </c>
      <c r="N58" s="44">
        <v>0</v>
      </c>
      <c r="O58" s="44">
        <v>0</v>
      </c>
      <c r="P58" s="165">
        <f t="shared" si="2"/>
        <v>0</v>
      </c>
      <c r="Y58" s="302">
        <v>2066</v>
      </c>
    </row>
    <row r="59" spans="1:25" hidden="1" x14ac:dyDescent="0.25">
      <c r="A59" s="303" t="str">
        <f>IF(B59=1,A11,"")</f>
        <v/>
      </c>
      <c r="B59" s="43" t="str">
        <f t="shared" si="1"/>
        <v/>
      </c>
      <c r="C59" s="161">
        <f>CAD!$K$29</f>
        <v>0</v>
      </c>
      <c r="D59" s="44">
        <v>0</v>
      </c>
      <c r="E59" s="44">
        <v>0</v>
      </c>
      <c r="F59" s="44">
        <v>0</v>
      </c>
      <c r="G59" s="44">
        <v>0</v>
      </c>
      <c r="H59" s="44">
        <v>0</v>
      </c>
      <c r="I59" s="44">
        <v>0</v>
      </c>
      <c r="J59" s="44">
        <v>0</v>
      </c>
      <c r="K59" s="44">
        <v>0</v>
      </c>
      <c r="L59" s="44">
        <v>0</v>
      </c>
      <c r="M59" s="44">
        <v>0</v>
      </c>
      <c r="N59" s="44">
        <v>0</v>
      </c>
      <c r="O59" s="44">
        <v>0</v>
      </c>
      <c r="P59" s="165">
        <f t="shared" si="2"/>
        <v>0</v>
      </c>
      <c r="Y59" s="302">
        <v>2067</v>
      </c>
    </row>
    <row r="60" spans="1:25" hidden="1" x14ac:dyDescent="0.25">
      <c r="A60" s="303" t="str">
        <f>IF(B60=1,A11,"")</f>
        <v/>
      </c>
      <c r="B60" s="43" t="str">
        <f t="shared" si="1"/>
        <v/>
      </c>
      <c r="C60" s="161">
        <f>CAD!$K$30</f>
        <v>0</v>
      </c>
      <c r="D60" s="44">
        <v>0</v>
      </c>
      <c r="E60" s="44">
        <v>0</v>
      </c>
      <c r="F60" s="44">
        <v>0</v>
      </c>
      <c r="G60" s="44">
        <v>0</v>
      </c>
      <c r="H60" s="44">
        <v>0</v>
      </c>
      <c r="I60" s="44">
        <v>0</v>
      </c>
      <c r="J60" s="44">
        <v>0</v>
      </c>
      <c r="K60" s="44">
        <v>0</v>
      </c>
      <c r="L60" s="44">
        <v>0</v>
      </c>
      <c r="M60" s="44">
        <v>0</v>
      </c>
      <c r="N60" s="44">
        <v>0</v>
      </c>
      <c r="O60" s="44">
        <v>0</v>
      </c>
      <c r="P60" s="165">
        <f t="shared" si="2"/>
        <v>0</v>
      </c>
      <c r="Y60" s="302">
        <v>2068</v>
      </c>
    </row>
    <row r="61" spans="1:25" hidden="1" x14ac:dyDescent="0.25">
      <c r="A61" s="303" t="str">
        <f>IF(B61=1,A11,"")</f>
        <v/>
      </c>
      <c r="B61" s="43" t="str">
        <f t="shared" si="1"/>
        <v/>
      </c>
      <c r="C61" s="161">
        <f>CAD!$K$31</f>
        <v>0</v>
      </c>
      <c r="D61" s="44">
        <v>0</v>
      </c>
      <c r="E61" s="44">
        <v>0</v>
      </c>
      <c r="F61" s="44">
        <v>0</v>
      </c>
      <c r="G61" s="44">
        <v>0</v>
      </c>
      <c r="H61" s="44">
        <v>0</v>
      </c>
      <c r="I61" s="44">
        <v>0</v>
      </c>
      <c r="J61" s="44">
        <v>0</v>
      </c>
      <c r="K61" s="44">
        <v>0</v>
      </c>
      <c r="L61" s="44">
        <v>0</v>
      </c>
      <c r="M61" s="44">
        <v>0</v>
      </c>
      <c r="N61" s="44">
        <v>0</v>
      </c>
      <c r="O61" s="44">
        <v>0</v>
      </c>
      <c r="P61" s="165">
        <f t="shared" si="2"/>
        <v>0</v>
      </c>
    </row>
    <row r="62" spans="1:25" hidden="1" x14ac:dyDescent="0.25">
      <c r="A62" s="303">
        <f>A9</f>
        <v>2018</v>
      </c>
    </row>
    <row r="63" spans="1:25" hidden="1" x14ac:dyDescent="0.25">
      <c r="A63" s="303">
        <f>A9</f>
        <v>2018</v>
      </c>
      <c r="C63" s="39" t="s">
        <v>209</v>
      </c>
      <c r="D63" s="38">
        <f>D9-D11</f>
        <v>780</v>
      </c>
      <c r="E63" s="38">
        <f t="shared" ref="E63:P63" si="3">E9-E11</f>
        <v>480</v>
      </c>
      <c r="F63" s="38">
        <f t="shared" si="3"/>
        <v>-420</v>
      </c>
      <c r="G63" s="38">
        <f t="shared" si="3"/>
        <v>-720</v>
      </c>
      <c r="H63" s="38">
        <f t="shared" si="3"/>
        <v>-720</v>
      </c>
      <c r="I63" s="38">
        <f t="shared" si="3"/>
        <v>-720</v>
      </c>
      <c r="J63" s="38">
        <f t="shared" si="3"/>
        <v>-520</v>
      </c>
      <c r="K63" s="38">
        <f t="shared" si="3"/>
        <v>680</v>
      </c>
      <c r="L63" s="38">
        <f t="shared" si="3"/>
        <v>680</v>
      </c>
      <c r="M63" s="38">
        <f t="shared" si="3"/>
        <v>680</v>
      </c>
      <c r="N63" s="38">
        <f t="shared" si="3"/>
        <v>680</v>
      </c>
      <c r="O63" s="38">
        <f t="shared" si="3"/>
        <v>3680</v>
      </c>
      <c r="P63" s="38">
        <f t="shared" si="3"/>
        <v>4560</v>
      </c>
    </row>
    <row r="64" spans="1:25" hidden="1" x14ac:dyDescent="0.25"/>
    <row r="65" spans="1:17" ht="15" customHeight="1" thickBot="1" x14ac:dyDescent="0.3">
      <c r="A65" s="303">
        <f>A9+1</f>
        <v>2019</v>
      </c>
      <c r="B65" s="45"/>
      <c r="C65" s="176" t="s">
        <v>207</v>
      </c>
      <c r="D65" s="177">
        <f>PREV_R!D66</f>
        <v>4360</v>
      </c>
      <c r="E65" s="177">
        <f>PREV_R!E66</f>
        <v>4360</v>
      </c>
      <c r="F65" s="177">
        <f>PREV_R!F66</f>
        <v>4360</v>
      </c>
      <c r="G65" s="177">
        <f>PREV_R!G66</f>
        <v>4360</v>
      </c>
      <c r="H65" s="177">
        <f>PREV_R!H66</f>
        <v>4360</v>
      </c>
      <c r="I65" s="177">
        <f>PREV_R!I66</f>
        <v>4360</v>
      </c>
      <c r="J65" s="177">
        <f>PREV_R!J66</f>
        <v>4760</v>
      </c>
      <c r="K65" s="177">
        <f>PREV_R!K66</f>
        <v>4360</v>
      </c>
      <c r="L65" s="177">
        <f>PREV_R!L66</f>
        <v>4360</v>
      </c>
      <c r="M65" s="177">
        <f>PREV_R!M66</f>
        <v>4360</v>
      </c>
      <c r="N65" s="177">
        <f>PREV_R!N66</f>
        <v>4360</v>
      </c>
      <c r="O65" s="177">
        <f>PREV_R!O66</f>
        <v>6060</v>
      </c>
      <c r="P65" s="177">
        <f>SUM(D65:O65)</f>
        <v>54420</v>
      </c>
      <c r="Q65" s="8"/>
    </row>
    <row r="66" spans="1:17" ht="15" customHeight="1" x14ac:dyDescent="0.25">
      <c r="A66" s="303">
        <f>A65</f>
        <v>2019</v>
      </c>
      <c r="B66" s="45"/>
      <c r="C66" s="130"/>
      <c r="D66" s="130"/>
      <c r="E66" s="130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8"/>
    </row>
    <row r="67" spans="1:17" ht="15" customHeight="1" thickBot="1" x14ac:dyDescent="0.3">
      <c r="A67" s="303">
        <f>A65</f>
        <v>2019</v>
      </c>
      <c r="B67" s="45"/>
      <c r="C67" s="155" t="s">
        <v>208</v>
      </c>
      <c r="D67" s="156">
        <f>SUM(D68:D117)</f>
        <v>1675</v>
      </c>
      <c r="E67" s="156">
        <f t="shared" ref="E67:O67" si="4">SUM(E68:E117)</f>
        <v>1675</v>
      </c>
      <c r="F67" s="156">
        <f t="shared" si="4"/>
        <v>1725</v>
      </c>
      <c r="G67" s="156">
        <f t="shared" si="4"/>
        <v>1725</v>
      </c>
      <c r="H67" s="156">
        <f t="shared" si="4"/>
        <v>1925</v>
      </c>
      <c r="I67" s="156">
        <f t="shared" si="4"/>
        <v>1725</v>
      </c>
      <c r="J67" s="156">
        <f t="shared" si="4"/>
        <v>1725</v>
      </c>
      <c r="K67" s="156">
        <f t="shared" si="4"/>
        <v>4675</v>
      </c>
      <c r="L67" s="156">
        <f t="shared" si="4"/>
        <v>3875</v>
      </c>
      <c r="M67" s="156">
        <f t="shared" si="4"/>
        <v>1675</v>
      </c>
      <c r="N67" s="156">
        <f t="shared" si="4"/>
        <v>2115</v>
      </c>
      <c r="O67" s="156">
        <f t="shared" si="4"/>
        <v>2355</v>
      </c>
      <c r="P67" s="156">
        <f>SUM(D67:O67)</f>
        <v>26870</v>
      </c>
      <c r="Q67" s="8"/>
    </row>
    <row r="68" spans="1:17" x14ac:dyDescent="0.25">
      <c r="A68" s="303">
        <f>IF(B68=1,A67,"")</f>
        <v>2019</v>
      </c>
      <c r="B68" s="43">
        <f>IF(C68&lt;&gt;0,1,"")</f>
        <v>1</v>
      </c>
      <c r="C68" s="162" t="str">
        <f>CAD!$I$7</f>
        <v>MERCADO</v>
      </c>
      <c r="D68" s="163">
        <v>600</v>
      </c>
      <c r="E68" s="163">
        <v>600</v>
      </c>
      <c r="F68" s="163">
        <v>600</v>
      </c>
      <c r="G68" s="163">
        <v>600</v>
      </c>
      <c r="H68" s="163">
        <v>600</v>
      </c>
      <c r="I68" s="163">
        <v>600</v>
      </c>
      <c r="J68" s="163">
        <v>600</v>
      </c>
      <c r="K68" s="163">
        <v>600</v>
      </c>
      <c r="L68" s="163">
        <v>600</v>
      </c>
      <c r="M68" s="163">
        <v>600</v>
      </c>
      <c r="N68" s="163">
        <v>600</v>
      </c>
      <c r="O68" s="163">
        <v>600</v>
      </c>
      <c r="P68" s="164">
        <f>SUM(D68:O68)</f>
        <v>7200</v>
      </c>
    </row>
    <row r="69" spans="1:17" x14ac:dyDescent="0.25">
      <c r="A69" s="303">
        <f>IF(B69=1,A67,"")</f>
        <v>2019</v>
      </c>
      <c r="B69" s="43">
        <f t="shared" ref="B69:B117" si="5">IF(C69&lt;&gt;0,1,"")</f>
        <v>1</v>
      </c>
      <c r="C69" s="161" t="str">
        <f>CAD!$I$8</f>
        <v>VEÍCULO</v>
      </c>
      <c r="D69" s="44">
        <v>130</v>
      </c>
      <c r="E69" s="44">
        <v>130</v>
      </c>
      <c r="F69" s="44">
        <v>130</v>
      </c>
      <c r="G69" s="44">
        <v>130</v>
      </c>
      <c r="H69" s="44">
        <v>130</v>
      </c>
      <c r="I69" s="44">
        <v>130</v>
      </c>
      <c r="J69" s="44">
        <v>130</v>
      </c>
      <c r="K69" s="44">
        <v>130</v>
      </c>
      <c r="L69" s="44">
        <v>130</v>
      </c>
      <c r="M69" s="44">
        <v>130</v>
      </c>
      <c r="N69" s="44">
        <v>130</v>
      </c>
      <c r="O69" s="44">
        <v>130</v>
      </c>
      <c r="P69" s="165">
        <f t="shared" ref="P69:P117" si="6">SUM(D69:O69)</f>
        <v>1560</v>
      </c>
    </row>
    <row r="70" spans="1:17" x14ac:dyDescent="0.25">
      <c r="A70" s="303">
        <f>IF(B70=1,A67,"")</f>
        <v>2019</v>
      </c>
      <c r="B70" s="43">
        <f t="shared" si="5"/>
        <v>1</v>
      </c>
      <c r="C70" s="161" t="str">
        <f>CAD!$I$9</f>
        <v>ENERGIA ELÉTRICA</v>
      </c>
      <c r="D70" s="44">
        <v>90</v>
      </c>
      <c r="E70" s="44">
        <v>90</v>
      </c>
      <c r="F70" s="44">
        <v>90</v>
      </c>
      <c r="G70" s="44">
        <v>90</v>
      </c>
      <c r="H70" s="44">
        <v>90</v>
      </c>
      <c r="I70" s="44">
        <v>90</v>
      </c>
      <c r="J70" s="44">
        <v>90</v>
      </c>
      <c r="K70" s="44">
        <v>90</v>
      </c>
      <c r="L70" s="44">
        <v>90</v>
      </c>
      <c r="M70" s="44">
        <v>90</v>
      </c>
      <c r="N70" s="44">
        <v>90</v>
      </c>
      <c r="O70" s="44">
        <v>90</v>
      </c>
      <c r="P70" s="165">
        <f t="shared" si="6"/>
        <v>1080</v>
      </c>
    </row>
    <row r="71" spans="1:17" x14ac:dyDescent="0.25">
      <c r="A71" s="303">
        <f>IF(B71=1,A67,"")</f>
        <v>2019</v>
      </c>
      <c r="B71" s="43">
        <f t="shared" si="5"/>
        <v>1</v>
      </c>
      <c r="C71" s="161" t="str">
        <f>CAD!$I$10</f>
        <v>LANCHE/COMER FORA</v>
      </c>
      <c r="D71" s="44">
        <v>35</v>
      </c>
      <c r="E71" s="44">
        <v>35</v>
      </c>
      <c r="F71" s="44">
        <v>35</v>
      </c>
      <c r="G71" s="44">
        <v>35</v>
      </c>
      <c r="H71" s="44">
        <v>35</v>
      </c>
      <c r="I71" s="44">
        <v>35</v>
      </c>
      <c r="J71" s="44">
        <v>35</v>
      </c>
      <c r="K71" s="44">
        <v>35</v>
      </c>
      <c r="L71" s="44">
        <v>35</v>
      </c>
      <c r="M71" s="44">
        <v>35</v>
      </c>
      <c r="N71" s="44">
        <v>35</v>
      </c>
      <c r="O71" s="44">
        <v>35</v>
      </c>
      <c r="P71" s="165">
        <f t="shared" si="6"/>
        <v>420</v>
      </c>
    </row>
    <row r="72" spans="1:17" x14ac:dyDescent="0.25">
      <c r="A72" s="303">
        <f>IF(B72=1,A67,"")</f>
        <v>2019</v>
      </c>
      <c r="B72" s="43">
        <f t="shared" si="5"/>
        <v>1</v>
      </c>
      <c r="C72" s="161" t="str">
        <f>CAD!$I$11</f>
        <v>LAZER</v>
      </c>
      <c r="D72" s="44">
        <v>130</v>
      </c>
      <c r="E72" s="44">
        <v>130</v>
      </c>
      <c r="F72" s="44">
        <v>130</v>
      </c>
      <c r="G72" s="44">
        <v>130</v>
      </c>
      <c r="H72" s="44">
        <v>130</v>
      </c>
      <c r="I72" s="44">
        <v>130</v>
      </c>
      <c r="J72" s="44">
        <v>130</v>
      </c>
      <c r="K72" s="44">
        <v>130</v>
      </c>
      <c r="L72" s="44">
        <v>130</v>
      </c>
      <c r="M72" s="44">
        <v>130</v>
      </c>
      <c r="N72" s="44">
        <v>130</v>
      </c>
      <c r="O72" s="44">
        <v>130</v>
      </c>
      <c r="P72" s="165">
        <f t="shared" si="6"/>
        <v>1560</v>
      </c>
    </row>
    <row r="73" spans="1:17" x14ac:dyDescent="0.25">
      <c r="A73" s="303">
        <f>IF(B73=1,A67,"")</f>
        <v>2019</v>
      </c>
      <c r="B73" s="43">
        <f t="shared" si="5"/>
        <v>1</v>
      </c>
      <c r="C73" s="161" t="str">
        <f>CAD!$I$12</f>
        <v>REFORMA / IMÓVEL</v>
      </c>
      <c r="D73" s="44">
        <v>0</v>
      </c>
      <c r="E73" s="44">
        <v>0</v>
      </c>
      <c r="F73" s="44">
        <v>50</v>
      </c>
      <c r="G73" s="44">
        <v>50</v>
      </c>
      <c r="H73" s="44">
        <v>50</v>
      </c>
      <c r="I73" s="44">
        <v>50</v>
      </c>
      <c r="J73" s="44">
        <v>50</v>
      </c>
      <c r="K73" s="44">
        <v>300</v>
      </c>
      <c r="L73" s="44">
        <v>0</v>
      </c>
      <c r="M73" s="44">
        <v>0</v>
      </c>
      <c r="N73" s="44">
        <v>40</v>
      </c>
      <c r="O73" s="44">
        <v>180</v>
      </c>
      <c r="P73" s="165">
        <f t="shared" si="6"/>
        <v>770</v>
      </c>
    </row>
    <row r="74" spans="1:17" x14ac:dyDescent="0.25">
      <c r="A74" s="303">
        <f>IF(B74=1,A67,"")</f>
        <v>2019</v>
      </c>
      <c r="B74" s="43">
        <f t="shared" si="5"/>
        <v>1</v>
      </c>
      <c r="C74" s="161" t="str">
        <f>CAD!$I$13</f>
        <v>OUTROS</v>
      </c>
      <c r="D74" s="44">
        <v>300</v>
      </c>
      <c r="E74" s="44">
        <v>300</v>
      </c>
      <c r="F74" s="44">
        <v>300</v>
      </c>
      <c r="G74" s="44">
        <v>300</v>
      </c>
      <c r="H74" s="44">
        <v>300</v>
      </c>
      <c r="I74" s="44">
        <v>300</v>
      </c>
      <c r="J74" s="44">
        <v>300</v>
      </c>
      <c r="K74" s="44">
        <v>3000</v>
      </c>
      <c r="L74" s="44">
        <v>2500</v>
      </c>
      <c r="M74" s="44">
        <v>300</v>
      </c>
      <c r="N74" s="44">
        <v>300</v>
      </c>
      <c r="O74" s="44">
        <v>300</v>
      </c>
      <c r="P74" s="165">
        <f t="shared" si="6"/>
        <v>8500</v>
      </c>
    </row>
    <row r="75" spans="1:17" x14ac:dyDescent="0.25">
      <c r="A75" s="303">
        <f>IF(B75=1,A67,"")</f>
        <v>2019</v>
      </c>
      <c r="B75" s="43">
        <f t="shared" si="5"/>
        <v>1</v>
      </c>
      <c r="C75" s="161" t="str">
        <f>CAD!$I$14</f>
        <v>VESTUÁRIO</v>
      </c>
      <c r="D75" s="44">
        <v>0</v>
      </c>
      <c r="E75" s="44">
        <v>0</v>
      </c>
      <c r="F75" s="44">
        <v>0</v>
      </c>
      <c r="G75" s="44">
        <v>0</v>
      </c>
      <c r="H75" s="44">
        <v>200</v>
      </c>
      <c r="I75" s="44">
        <v>0</v>
      </c>
      <c r="J75" s="44">
        <v>0</v>
      </c>
      <c r="K75" s="44">
        <v>0</v>
      </c>
      <c r="L75" s="44">
        <v>0</v>
      </c>
      <c r="M75" s="44">
        <v>0</v>
      </c>
      <c r="N75" s="44">
        <v>400</v>
      </c>
      <c r="O75" s="44">
        <v>500</v>
      </c>
      <c r="P75" s="165">
        <f t="shared" si="6"/>
        <v>1100</v>
      </c>
    </row>
    <row r="76" spans="1:17" x14ac:dyDescent="0.25">
      <c r="A76" s="303">
        <f>IF(B76=1,A67,"")</f>
        <v>2019</v>
      </c>
      <c r="B76" s="43">
        <f t="shared" si="5"/>
        <v>1</v>
      </c>
      <c r="C76" s="161" t="str">
        <f>CAD!$I$15</f>
        <v>PARCELA - CASA</v>
      </c>
      <c r="D76" s="44">
        <v>200</v>
      </c>
      <c r="E76" s="44">
        <v>200</v>
      </c>
      <c r="F76" s="44">
        <v>200</v>
      </c>
      <c r="G76" s="44">
        <v>200</v>
      </c>
      <c r="H76" s="44">
        <v>200</v>
      </c>
      <c r="I76" s="44">
        <v>200</v>
      </c>
      <c r="J76" s="44">
        <v>200</v>
      </c>
      <c r="K76" s="44">
        <v>200</v>
      </c>
      <c r="L76" s="44">
        <v>200</v>
      </c>
      <c r="M76" s="44">
        <v>200</v>
      </c>
      <c r="N76" s="44">
        <v>200</v>
      </c>
      <c r="O76" s="44">
        <v>200</v>
      </c>
      <c r="P76" s="165">
        <f t="shared" si="6"/>
        <v>2400</v>
      </c>
    </row>
    <row r="77" spans="1:17" x14ac:dyDescent="0.25">
      <c r="A77" s="303">
        <f>IF(B77=1,A67,"")</f>
        <v>2019</v>
      </c>
      <c r="B77" s="43">
        <f t="shared" si="5"/>
        <v>1</v>
      </c>
      <c r="C77" s="161" t="str">
        <f>CAD!$I$16</f>
        <v>SAÚDE</v>
      </c>
      <c r="D77" s="44">
        <v>190</v>
      </c>
      <c r="E77" s="44">
        <v>190</v>
      </c>
      <c r="F77" s="44">
        <v>190</v>
      </c>
      <c r="G77" s="44">
        <v>190</v>
      </c>
      <c r="H77" s="44">
        <v>190</v>
      </c>
      <c r="I77" s="44">
        <v>190</v>
      </c>
      <c r="J77" s="44">
        <v>190</v>
      </c>
      <c r="K77" s="44">
        <v>190</v>
      </c>
      <c r="L77" s="44">
        <v>190</v>
      </c>
      <c r="M77" s="44">
        <v>190</v>
      </c>
      <c r="N77" s="44">
        <v>190</v>
      </c>
      <c r="O77" s="44">
        <v>190</v>
      </c>
      <c r="P77" s="165">
        <f t="shared" si="6"/>
        <v>2280</v>
      </c>
    </row>
    <row r="78" spans="1:17" hidden="1" x14ac:dyDescent="0.25">
      <c r="A78" s="303" t="str">
        <f>IF(B78=1,A67,"")</f>
        <v/>
      </c>
      <c r="B78" s="43" t="str">
        <f t="shared" si="5"/>
        <v/>
      </c>
      <c r="C78" s="161">
        <f>CAD!$I$17</f>
        <v>0</v>
      </c>
      <c r="D78" s="44">
        <v>0</v>
      </c>
      <c r="E78" s="44">
        <v>0</v>
      </c>
      <c r="F78" s="44">
        <v>0</v>
      </c>
      <c r="G78" s="44">
        <v>0</v>
      </c>
      <c r="H78" s="44">
        <v>0</v>
      </c>
      <c r="I78" s="44">
        <v>0</v>
      </c>
      <c r="J78" s="44">
        <v>0</v>
      </c>
      <c r="K78" s="44">
        <v>0</v>
      </c>
      <c r="L78" s="44">
        <v>0</v>
      </c>
      <c r="M78" s="44">
        <v>0</v>
      </c>
      <c r="N78" s="44">
        <v>0</v>
      </c>
      <c r="O78" s="44">
        <v>0</v>
      </c>
      <c r="P78" s="165">
        <f t="shared" si="6"/>
        <v>0</v>
      </c>
    </row>
    <row r="79" spans="1:17" hidden="1" x14ac:dyDescent="0.25">
      <c r="A79" s="303" t="str">
        <f>IF(B79=1,A67,"")</f>
        <v/>
      </c>
      <c r="B79" s="43" t="str">
        <f t="shared" si="5"/>
        <v/>
      </c>
      <c r="C79" s="161">
        <f>CAD!$I$18</f>
        <v>0</v>
      </c>
      <c r="D79" s="44">
        <v>0</v>
      </c>
      <c r="E79" s="44">
        <v>0</v>
      </c>
      <c r="F79" s="44">
        <v>0</v>
      </c>
      <c r="G79" s="44">
        <v>0</v>
      </c>
      <c r="H79" s="44">
        <v>0</v>
      </c>
      <c r="I79" s="44">
        <v>0</v>
      </c>
      <c r="J79" s="44">
        <v>0</v>
      </c>
      <c r="K79" s="44">
        <v>0</v>
      </c>
      <c r="L79" s="44">
        <v>0</v>
      </c>
      <c r="M79" s="44">
        <v>0</v>
      </c>
      <c r="N79" s="44">
        <v>0</v>
      </c>
      <c r="O79" s="44">
        <v>0</v>
      </c>
      <c r="P79" s="165">
        <f t="shared" si="6"/>
        <v>0</v>
      </c>
    </row>
    <row r="80" spans="1:17" hidden="1" x14ac:dyDescent="0.25">
      <c r="A80" s="303" t="str">
        <f>IF(B80=1,A67,"")</f>
        <v/>
      </c>
      <c r="B80" s="43" t="str">
        <f t="shared" si="5"/>
        <v/>
      </c>
      <c r="C80" s="161">
        <f>CAD!$I$19</f>
        <v>0</v>
      </c>
      <c r="D80" s="44">
        <v>0</v>
      </c>
      <c r="E80" s="44">
        <v>0</v>
      </c>
      <c r="F80" s="44">
        <v>0</v>
      </c>
      <c r="G80" s="44">
        <v>0</v>
      </c>
      <c r="H80" s="44">
        <v>0</v>
      </c>
      <c r="I80" s="44">
        <v>0</v>
      </c>
      <c r="J80" s="44">
        <v>0</v>
      </c>
      <c r="K80" s="44">
        <v>0</v>
      </c>
      <c r="L80" s="44">
        <v>0</v>
      </c>
      <c r="M80" s="44">
        <v>0</v>
      </c>
      <c r="N80" s="44">
        <v>0</v>
      </c>
      <c r="O80" s="44">
        <v>0</v>
      </c>
      <c r="P80" s="165">
        <f t="shared" si="6"/>
        <v>0</v>
      </c>
    </row>
    <row r="81" spans="1:16" hidden="1" x14ac:dyDescent="0.25">
      <c r="A81" s="303" t="str">
        <f>IF(B81=1,A67,"")</f>
        <v/>
      </c>
      <c r="B81" s="43" t="str">
        <f t="shared" si="5"/>
        <v/>
      </c>
      <c r="C81" s="161">
        <f>CAD!$I$20</f>
        <v>0</v>
      </c>
      <c r="D81" s="44">
        <v>0</v>
      </c>
      <c r="E81" s="44">
        <v>0</v>
      </c>
      <c r="F81" s="44">
        <v>0</v>
      </c>
      <c r="G81" s="44">
        <v>0</v>
      </c>
      <c r="H81" s="44">
        <v>0</v>
      </c>
      <c r="I81" s="44">
        <v>0</v>
      </c>
      <c r="J81" s="44">
        <v>0</v>
      </c>
      <c r="K81" s="44">
        <v>0</v>
      </c>
      <c r="L81" s="44">
        <v>0</v>
      </c>
      <c r="M81" s="44">
        <v>0</v>
      </c>
      <c r="N81" s="44">
        <v>0</v>
      </c>
      <c r="O81" s="44">
        <v>0</v>
      </c>
      <c r="P81" s="165">
        <f t="shared" si="6"/>
        <v>0</v>
      </c>
    </row>
    <row r="82" spans="1:16" hidden="1" x14ac:dyDescent="0.25">
      <c r="A82" s="303" t="str">
        <f>IF(B82=1,A67,"")</f>
        <v/>
      </c>
      <c r="B82" s="43" t="str">
        <f t="shared" si="5"/>
        <v/>
      </c>
      <c r="C82" s="161">
        <f>CAD!$I$21</f>
        <v>0</v>
      </c>
      <c r="D82" s="44">
        <v>0</v>
      </c>
      <c r="E82" s="44">
        <v>0</v>
      </c>
      <c r="F82" s="44">
        <v>0</v>
      </c>
      <c r="G82" s="44">
        <v>0</v>
      </c>
      <c r="H82" s="44">
        <v>0</v>
      </c>
      <c r="I82" s="44">
        <v>0</v>
      </c>
      <c r="J82" s="44">
        <v>0</v>
      </c>
      <c r="K82" s="44">
        <v>0</v>
      </c>
      <c r="L82" s="44">
        <v>0</v>
      </c>
      <c r="M82" s="44">
        <v>0</v>
      </c>
      <c r="N82" s="44">
        <v>0</v>
      </c>
      <c r="O82" s="44">
        <v>0</v>
      </c>
      <c r="P82" s="165">
        <f t="shared" si="6"/>
        <v>0</v>
      </c>
    </row>
    <row r="83" spans="1:16" hidden="1" x14ac:dyDescent="0.25">
      <c r="A83" s="303" t="str">
        <f>IF(B83=1,A67,"")</f>
        <v/>
      </c>
      <c r="B83" s="43" t="str">
        <f t="shared" si="5"/>
        <v/>
      </c>
      <c r="C83" s="161">
        <f>CAD!$I$22</f>
        <v>0</v>
      </c>
      <c r="D83" s="44">
        <v>0</v>
      </c>
      <c r="E83" s="44">
        <v>0</v>
      </c>
      <c r="F83" s="44">
        <v>0</v>
      </c>
      <c r="G83" s="44">
        <v>0</v>
      </c>
      <c r="H83" s="44">
        <v>0</v>
      </c>
      <c r="I83" s="44">
        <v>0</v>
      </c>
      <c r="J83" s="44">
        <v>0</v>
      </c>
      <c r="K83" s="44">
        <v>0</v>
      </c>
      <c r="L83" s="44">
        <v>0</v>
      </c>
      <c r="M83" s="44">
        <v>0</v>
      </c>
      <c r="N83" s="44">
        <v>0</v>
      </c>
      <c r="O83" s="44">
        <v>0</v>
      </c>
      <c r="P83" s="165">
        <f t="shared" si="6"/>
        <v>0</v>
      </c>
    </row>
    <row r="84" spans="1:16" hidden="1" x14ac:dyDescent="0.25">
      <c r="A84" s="303" t="str">
        <f>IF(B84=1,A67,"")</f>
        <v/>
      </c>
      <c r="B84" s="43" t="str">
        <f t="shared" si="5"/>
        <v/>
      </c>
      <c r="C84" s="161">
        <f>CAD!$I$23</f>
        <v>0</v>
      </c>
      <c r="D84" s="44">
        <v>0</v>
      </c>
      <c r="E84" s="44">
        <v>0</v>
      </c>
      <c r="F84" s="44">
        <v>0</v>
      </c>
      <c r="G84" s="44">
        <v>0</v>
      </c>
      <c r="H84" s="44">
        <v>0</v>
      </c>
      <c r="I84" s="44">
        <v>0</v>
      </c>
      <c r="J84" s="44">
        <v>0</v>
      </c>
      <c r="K84" s="44">
        <v>0</v>
      </c>
      <c r="L84" s="44">
        <v>0</v>
      </c>
      <c r="M84" s="44">
        <v>0</v>
      </c>
      <c r="N84" s="44">
        <v>0</v>
      </c>
      <c r="O84" s="44">
        <v>0</v>
      </c>
      <c r="P84" s="165">
        <f t="shared" si="6"/>
        <v>0</v>
      </c>
    </row>
    <row r="85" spans="1:16" hidden="1" x14ac:dyDescent="0.25">
      <c r="A85" s="303" t="str">
        <f>IF(B85=1,A67,"")</f>
        <v/>
      </c>
      <c r="B85" s="43" t="str">
        <f t="shared" si="5"/>
        <v/>
      </c>
      <c r="C85" s="161">
        <f>CAD!$I$24</f>
        <v>0</v>
      </c>
      <c r="D85" s="44">
        <v>0</v>
      </c>
      <c r="E85" s="44">
        <v>0</v>
      </c>
      <c r="F85" s="44">
        <v>0</v>
      </c>
      <c r="G85" s="44">
        <v>0</v>
      </c>
      <c r="H85" s="44">
        <v>0</v>
      </c>
      <c r="I85" s="44">
        <v>0</v>
      </c>
      <c r="J85" s="44">
        <v>0</v>
      </c>
      <c r="K85" s="44">
        <v>0</v>
      </c>
      <c r="L85" s="44">
        <v>0</v>
      </c>
      <c r="M85" s="44">
        <v>0</v>
      </c>
      <c r="N85" s="44">
        <v>0</v>
      </c>
      <c r="O85" s="44">
        <v>0</v>
      </c>
      <c r="P85" s="165">
        <f t="shared" si="6"/>
        <v>0</v>
      </c>
    </row>
    <row r="86" spans="1:16" hidden="1" x14ac:dyDescent="0.25">
      <c r="A86" s="303" t="str">
        <f>IF(B86=1,A67,"")</f>
        <v/>
      </c>
      <c r="B86" s="43" t="str">
        <f t="shared" si="5"/>
        <v/>
      </c>
      <c r="C86" s="161">
        <f>CAD!$I$25</f>
        <v>0</v>
      </c>
      <c r="D86" s="44">
        <v>0</v>
      </c>
      <c r="E86" s="44">
        <v>0</v>
      </c>
      <c r="F86" s="44">
        <v>0</v>
      </c>
      <c r="G86" s="44">
        <v>0</v>
      </c>
      <c r="H86" s="44">
        <v>0</v>
      </c>
      <c r="I86" s="44">
        <v>0</v>
      </c>
      <c r="J86" s="44">
        <v>0</v>
      </c>
      <c r="K86" s="44">
        <v>0</v>
      </c>
      <c r="L86" s="44">
        <v>0</v>
      </c>
      <c r="M86" s="44">
        <v>0</v>
      </c>
      <c r="N86" s="44">
        <v>0</v>
      </c>
      <c r="O86" s="44">
        <v>0</v>
      </c>
      <c r="P86" s="165">
        <f t="shared" si="6"/>
        <v>0</v>
      </c>
    </row>
    <row r="87" spans="1:16" hidden="1" x14ac:dyDescent="0.25">
      <c r="A87" s="303" t="str">
        <f>IF(B87=1,A67,"")</f>
        <v/>
      </c>
      <c r="B87" s="43" t="str">
        <f t="shared" si="5"/>
        <v/>
      </c>
      <c r="C87" s="161">
        <f>CAD!$I$26</f>
        <v>0</v>
      </c>
      <c r="D87" s="44">
        <v>0</v>
      </c>
      <c r="E87" s="44">
        <v>0</v>
      </c>
      <c r="F87" s="44">
        <v>0</v>
      </c>
      <c r="G87" s="44">
        <v>0</v>
      </c>
      <c r="H87" s="44">
        <v>0</v>
      </c>
      <c r="I87" s="44">
        <v>0</v>
      </c>
      <c r="J87" s="44">
        <v>0</v>
      </c>
      <c r="K87" s="44">
        <v>0</v>
      </c>
      <c r="L87" s="44">
        <v>0</v>
      </c>
      <c r="M87" s="44">
        <v>0</v>
      </c>
      <c r="N87" s="44">
        <v>0</v>
      </c>
      <c r="O87" s="44">
        <v>0</v>
      </c>
      <c r="P87" s="165">
        <f t="shared" si="6"/>
        <v>0</v>
      </c>
    </row>
    <row r="88" spans="1:16" hidden="1" x14ac:dyDescent="0.25">
      <c r="A88" s="303" t="str">
        <f>IF(B88=1,A67,"")</f>
        <v/>
      </c>
      <c r="B88" s="43" t="str">
        <f t="shared" si="5"/>
        <v/>
      </c>
      <c r="C88" s="161">
        <f>CAD!$I$27</f>
        <v>0</v>
      </c>
      <c r="D88" s="44">
        <v>0</v>
      </c>
      <c r="E88" s="44">
        <v>0</v>
      </c>
      <c r="F88" s="44">
        <v>0</v>
      </c>
      <c r="G88" s="44">
        <v>0</v>
      </c>
      <c r="H88" s="44">
        <v>0</v>
      </c>
      <c r="I88" s="44">
        <v>0</v>
      </c>
      <c r="J88" s="44">
        <v>0</v>
      </c>
      <c r="K88" s="44">
        <v>0</v>
      </c>
      <c r="L88" s="44">
        <v>0</v>
      </c>
      <c r="M88" s="44">
        <v>0</v>
      </c>
      <c r="N88" s="44">
        <v>0</v>
      </c>
      <c r="O88" s="44">
        <v>0</v>
      </c>
      <c r="P88" s="165">
        <f t="shared" si="6"/>
        <v>0</v>
      </c>
    </row>
    <row r="89" spans="1:16" hidden="1" x14ac:dyDescent="0.25">
      <c r="A89" s="303" t="str">
        <f>IF(B89=1,A67,"")</f>
        <v/>
      </c>
      <c r="B89" s="43" t="str">
        <f t="shared" si="5"/>
        <v/>
      </c>
      <c r="C89" s="161">
        <f>CAD!$I$28</f>
        <v>0</v>
      </c>
      <c r="D89" s="44">
        <v>0</v>
      </c>
      <c r="E89" s="44">
        <v>0</v>
      </c>
      <c r="F89" s="44">
        <v>0</v>
      </c>
      <c r="G89" s="44">
        <v>0</v>
      </c>
      <c r="H89" s="44">
        <v>0</v>
      </c>
      <c r="I89" s="44">
        <v>0</v>
      </c>
      <c r="J89" s="44">
        <v>0</v>
      </c>
      <c r="K89" s="44">
        <v>0</v>
      </c>
      <c r="L89" s="44">
        <v>0</v>
      </c>
      <c r="M89" s="44">
        <v>0</v>
      </c>
      <c r="N89" s="44">
        <v>0</v>
      </c>
      <c r="O89" s="44">
        <v>0</v>
      </c>
      <c r="P89" s="165">
        <f t="shared" si="6"/>
        <v>0</v>
      </c>
    </row>
    <row r="90" spans="1:16" hidden="1" x14ac:dyDescent="0.25">
      <c r="A90" s="303" t="str">
        <f>IF(B90=1,A67,"")</f>
        <v/>
      </c>
      <c r="B90" s="43" t="str">
        <f t="shared" si="5"/>
        <v/>
      </c>
      <c r="C90" s="161">
        <f>CAD!$I$29</f>
        <v>0</v>
      </c>
      <c r="D90" s="44">
        <v>0</v>
      </c>
      <c r="E90" s="44">
        <v>0</v>
      </c>
      <c r="F90" s="44">
        <v>0</v>
      </c>
      <c r="G90" s="44">
        <v>0</v>
      </c>
      <c r="H90" s="44">
        <v>0</v>
      </c>
      <c r="I90" s="44">
        <v>0</v>
      </c>
      <c r="J90" s="44">
        <v>0</v>
      </c>
      <c r="K90" s="44">
        <v>0</v>
      </c>
      <c r="L90" s="44">
        <v>0</v>
      </c>
      <c r="M90" s="44">
        <v>0</v>
      </c>
      <c r="N90" s="44">
        <v>0</v>
      </c>
      <c r="O90" s="44">
        <v>0</v>
      </c>
      <c r="P90" s="165">
        <f t="shared" si="6"/>
        <v>0</v>
      </c>
    </row>
    <row r="91" spans="1:16" hidden="1" x14ac:dyDescent="0.25">
      <c r="A91" s="303" t="str">
        <f>IF(B91=1,A67,"")</f>
        <v/>
      </c>
      <c r="B91" s="43" t="str">
        <f t="shared" si="5"/>
        <v/>
      </c>
      <c r="C91" s="161">
        <f>CAD!$I$30</f>
        <v>0</v>
      </c>
      <c r="D91" s="44">
        <v>0</v>
      </c>
      <c r="E91" s="44">
        <v>0</v>
      </c>
      <c r="F91" s="44">
        <v>0</v>
      </c>
      <c r="G91" s="44">
        <v>0</v>
      </c>
      <c r="H91" s="44">
        <v>0</v>
      </c>
      <c r="I91" s="44">
        <v>0</v>
      </c>
      <c r="J91" s="44">
        <v>0</v>
      </c>
      <c r="K91" s="44">
        <v>0</v>
      </c>
      <c r="L91" s="44">
        <v>0</v>
      </c>
      <c r="M91" s="44">
        <v>0</v>
      </c>
      <c r="N91" s="44">
        <v>0</v>
      </c>
      <c r="O91" s="44">
        <v>0</v>
      </c>
      <c r="P91" s="165">
        <f t="shared" si="6"/>
        <v>0</v>
      </c>
    </row>
    <row r="92" spans="1:16" hidden="1" x14ac:dyDescent="0.25">
      <c r="A92" s="303" t="str">
        <f>IF(B92=1,A67,"")</f>
        <v/>
      </c>
      <c r="B92" s="43" t="str">
        <f t="shared" si="5"/>
        <v/>
      </c>
      <c r="C92" s="161">
        <f>CAD!$I$31</f>
        <v>0</v>
      </c>
      <c r="D92" s="44">
        <v>0</v>
      </c>
      <c r="E92" s="44">
        <v>0</v>
      </c>
      <c r="F92" s="44">
        <v>0</v>
      </c>
      <c r="G92" s="44">
        <v>0</v>
      </c>
      <c r="H92" s="44">
        <v>0</v>
      </c>
      <c r="I92" s="44">
        <v>0</v>
      </c>
      <c r="J92" s="44">
        <v>0</v>
      </c>
      <c r="K92" s="44">
        <v>0</v>
      </c>
      <c r="L92" s="44">
        <v>0</v>
      </c>
      <c r="M92" s="44">
        <v>0</v>
      </c>
      <c r="N92" s="44">
        <v>0</v>
      </c>
      <c r="O92" s="44">
        <v>0</v>
      </c>
      <c r="P92" s="165">
        <f t="shared" si="6"/>
        <v>0</v>
      </c>
    </row>
    <row r="93" spans="1:16" hidden="1" x14ac:dyDescent="0.25">
      <c r="A93" s="303" t="str">
        <f>IF(B93=1,A67,"")</f>
        <v/>
      </c>
      <c r="B93" s="43" t="str">
        <f t="shared" si="5"/>
        <v/>
      </c>
      <c r="C93" s="161">
        <f>CAD!$K$7</f>
        <v>0</v>
      </c>
      <c r="D93" s="44">
        <v>0</v>
      </c>
      <c r="E93" s="44">
        <v>0</v>
      </c>
      <c r="F93" s="44">
        <v>0</v>
      </c>
      <c r="G93" s="44">
        <v>0</v>
      </c>
      <c r="H93" s="44">
        <v>0</v>
      </c>
      <c r="I93" s="44">
        <v>0</v>
      </c>
      <c r="J93" s="44">
        <v>0</v>
      </c>
      <c r="K93" s="44">
        <v>0</v>
      </c>
      <c r="L93" s="44">
        <v>0</v>
      </c>
      <c r="M93" s="44">
        <v>0</v>
      </c>
      <c r="N93" s="44">
        <v>0</v>
      </c>
      <c r="O93" s="44">
        <v>0</v>
      </c>
      <c r="P93" s="165">
        <f t="shared" si="6"/>
        <v>0</v>
      </c>
    </row>
    <row r="94" spans="1:16" hidden="1" x14ac:dyDescent="0.25">
      <c r="A94" s="303" t="str">
        <f>IF(B94=1,A67,"")</f>
        <v/>
      </c>
      <c r="B94" s="43" t="str">
        <f t="shared" si="5"/>
        <v/>
      </c>
      <c r="C94" s="161">
        <f>CAD!$K$8</f>
        <v>0</v>
      </c>
      <c r="D94" s="44">
        <v>0</v>
      </c>
      <c r="E94" s="44">
        <v>0</v>
      </c>
      <c r="F94" s="44">
        <v>0</v>
      </c>
      <c r="G94" s="44">
        <v>0</v>
      </c>
      <c r="H94" s="44">
        <v>0</v>
      </c>
      <c r="I94" s="44">
        <v>0</v>
      </c>
      <c r="J94" s="44">
        <v>0</v>
      </c>
      <c r="K94" s="44">
        <v>0</v>
      </c>
      <c r="L94" s="44">
        <v>0</v>
      </c>
      <c r="M94" s="44">
        <v>0</v>
      </c>
      <c r="N94" s="44">
        <v>0</v>
      </c>
      <c r="O94" s="44">
        <v>0</v>
      </c>
      <c r="P94" s="165">
        <f t="shared" si="6"/>
        <v>0</v>
      </c>
    </row>
    <row r="95" spans="1:16" hidden="1" x14ac:dyDescent="0.25">
      <c r="A95" s="303" t="str">
        <f>IF(B95=1,A67,"")</f>
        <v/>
      </c>
      <c r="B95" s="43" t="str">
        <f t="shared" si="5"/>
        <v/>
      </c>
      <c r="C95" s="161">
        <f>CAD!$K$9</f>
        <v>0</v>
      </c>
      <c r="D95" s="44">
        <v>0</v>
      </c>
      <c r="E95" s="44">
        <v>0</v>
      </c>
      <c r="F95" s="44">
        <v>0</v>
      </c>
      <c r="G95" s="44">
        <v>0</v>
      </c>
      <c r="H95" s="44">
        <v>0</v>
      </c>
      <c r="I95" s="44">
        <v>0</v>
      </c>
      <c r="J95" s="44">
        <v>0</v>
      </c>
      <c r="K95" s="44">
        <v>0</v>
      </c>
      <c r="L95" s="44">
        <v>0</v>
      </c>
      <c r="M95" s="44">
        <v>0</v>
      </c>
      <c r="N95" s="44">
        <v>0</v>
      </c>
      <c r="O95" s="44">
        <v>0</v>
      </c>
      <c r="P95" s="165">
        <f t="shared" si="6"/>
        <v>0</v>
      </c>
    </row>
    <row r="96" spans="1:16" hidden="1" x14ac:dyDescent="0.25">
      <c r="A96" s="303" t="str">
        <f>IF(B96=1,A67,"")</f>
        <v/>
      </c>
      <c r="B96" s="43" t="str">
        <f t="shared" si="5"/>
        <v/>
      </c>
      <c r="C96" s="161">
        <f>CAD!$K$10</f>
        <v>0</v>
      </c>
      <c r="D96" s="44">
        <v>0</v>
      </c>
      <c r="E96" s="44">
        <v>0</v>
      </c>
      <c r="F96" s="44">
        <v>0</v>
      </c>
      <c r="G96" s="44">
        <v>0</v>
      </c>
      <c r="H96" s="44">
        <v>0</v>
      </c>
      <c r="I96" s="44">
        <v>0</v>
      </c>
      <c r="J96" s="44">
        <v>0</v>
      </c>
      <c r="K96" s="44">
        <v>0</v>
      </c>
      <c r="L96" s="44">
        <v>0</v>
      </c>
      <c r="M96" s="44">
        <v>0</v>
      </c>
      <c r="N96" s="44">
        <v>0</v>
      </c>
      <c r="O96" s="44">
        <v>0</v>
      </c>
      <c r="P96" s="165">
        <f t="shared" si="6"/>
        <v>0</v>
      </c>
    </row>
    <row r="97" spans="1:16" hidden="1" x14ac:dyDescent="0.25">
      <c r="A97" s="303" t="str">
        <f>IF(B97=1,A67,"")</f>
        <v/>
      </c>
      <c r="B97" s="43" t="str">
        <f t="shared" si="5"/>
        <v/>
      </c>
      <c r="C97" s="161">
        <f>CAD!$K$11</f>
        <v>0</v>
      </c>
      <c r="D97" s="44">
        <v>0</v>
      </c>
      <c r="E97" s="44">
        <v>0</v>
      </c>
      <c r="F97" s="44">
        <v>0</v>
      </c>
      <c r="G97" s="44">
        <v>0</v>
      </c>
      <c r="H97" s="44">
        <v>0</v>
      </c>
      <c r="I97" s="44">
        <v>0</v>
      </c>
      <c r="J97" s="44">
        <v>0</v>
      </c>
      <c r="K97" s="44">
        <v>0</v>
      </c>
      <c r="L97" s="44">
        <v>0</v>
      </c>
      <c r="M97" s="44">
        <v>0</v>
      </c>
      <c r="N97" s="44">
        <v>0</v>
      </c>
      <c r="O97" s="44">
        <v>0</v>
      </c>
      <c r="P97" s="165">
        <f t="shared" si="6"/>
        <v>0</v>
      </c>
    </row>
    <row r="98" spans="1:16" hidden="1" x14ac:dyDescent="0.25">
      <c r="A98" s="303" t="str">
        <f>IF(B98=1,A67,"")</f>
        <v/>
      </c>
      <c r="B98" s="43" t="str">
        <f t="shared" si="5"/>
        <v/>
      </c>
      <c r="C98" s="161">
        <f>CAD!$K$12</f>
        <v>0</v>
      </c>
      <c r="D98" s="44">
        <v>0</v>
      </c>
      <c r="E98" s="44">
        <v>0</v>
      </c>
      <c r="F98" s="44">
        <v>0</v>
      </c>
      <c r="G98" s="44">
        <v>0</v>
      </c>
      <c r="H98" s="44">
        <v>0</v>
      </c>
      <c r="I98" s="44">
        <v>0</v>
      </c>
      <c r="J98" s="44">
        <v>0</v>
      </c>
      <c r="K98" s="44">
        <v>0</v>
      </c>
      <c r="L98" s="44">
        <v>0</v>
      </c>
      <c r="M98" s="44">
        <v>0</v>
      </c>
      <c r="N98" s="44">
        <v>0</v>
      </c>
      <c r="O98" s="44">
        <v>0</v>
      </c>
      <c r="P98" s="165">
        <f t="shared" si="6"/>
        <v>0</v>
      </c>
    </row>
    <row r="99" spans="1:16" hidden="1" x14ac:dyDescent="0.25">
      <c r="A99" s="303" t="str">
        <f>IF(B99=1,A67,"")</f>
        <v/>
      </c>
      <c r="B99" s="43" t="str">
        <f t="shared" si="5"/>
        <v/>
      </c>
      <c r="C99" s="161">
        <f>CAD!$K$13</f>
        <v>0</v>
      </c>
      <c r="D99" s="44">
        <v>0</v>
      </c>
      <c r="E99" s="44">
        <v>0</v>
      </c>
      <c r="F99" s="44">
        <v>0</v>
      </c>
      <c r="G99" s="44">
        <v>0</v>
      </c>
      <c r="H99" s="44">
        <v>0</v>
      </c>
      <c r="I99" s="44">
        <v>0</v>
      </c>
      <c r="J99" s="44">
        <v>0</v>
      </c>
      <c r="K99" s="44">
        <v>0</v>
      </c>
      <c r="L99" s="44">
        <v>0</v>
      </c>
      <c r="M99" s="44">
        <v>0</v>
      </c>
      <c r="N99" s="44">
        <v>0</v>
      </c>
      <c r="O99" s="44">
        <v>0</v>
      </c>
      <c r="P99" s="165">
        <f t="shared" si="6"/>
        <v>0</v>
      </c>
    </row>
    <row r="100" spans="1:16" hidden="1" x14ac:dyDescent="0.25">
      <c r="A100" s="303" t="str">
        <f>IF(B100=1,A67,"")</f>
        <v/>
      </c>
      <c r="B100" s="43" t="str">
        <f t="shared" si="5"/>
        <v/>
      </c>
      <c r="C100" s="161">
        <f>CAD!$K$14</f>
        <v>0</v>
      </c>
      <c r="D100" s="44">
        <v>0</v>
      </c>
      <c r="E100" s="44">
        <v>0</v>
      </c>
      <c r="F100" s="44">
        <v>0</v>
      </c>
      <c r="G100" s="44">
        <v>0</v>
      </c>
      <c r="H100" s="44">
        <v>0</v>
      </c>
      <c r="I100" s="44">
        <v>0</v>
      </c>
      <c r="J100" s="44">
        <v>0</v>
      </c>
      <c r="K100" s="44">
        <v>0</v>
      </c>
      <c r="L100" s="44">
        <v>0</v>
      </c>
      <c r="M100" s="44">
        <v>0</v>
      </c>
      <c r="N100" s="44">
        <v>0</v>
      </c>
      <c r="O100" s="44">
        <v>0</v>
      </c>
      <c r="P100" s="165">
        <f t="shared" si="6"/>
        <v>0</v>
      </c>
    </row>
    <row r="101" spans="1:16" hidden="1" x14ac:dyDescent="0.25">
      <c r="A101" s="303" t="str">
        <f>IF(B101=1,A67,"")</f>
        <v/>
      </c>
      <c r="B101" s="43" t="str">
        <f t="shared" si="5"/>
        <v/>
      </c>
      <c r="C101" s="161">
        <f>CAD!$K$15</f>
        <v>0</v>
      </c>
      <c r="D101" s="44">
        <v>0</v>
      </c>
      <c r="E101" s="44">
        <v>0</v>
      </c>
      <c r="F101" s="44">
        <v>0</v>
      </c>
      <c r="G101" s="44">
        <v>0</v>
      </c>
      <c r="H101" s="44">
        <v>0</v>
      </c>
      <c r="I101" s="44">
        <v>0</v>
      </c>
      <c r="J101" s="44">
        <v>0</v>
      </c>
      <c r="K101" s="44">
        <v>0</v>
      </c>
      <c r="L101" s="44">
        <v>0</v>
      </c>
      <c r="M101" s="44">
        <v>0</v>
      </c>
      <c r="N101" s="44">
        <v>0</v>
      </c>
      <c r="O101" s="44">
        <v>0</v>
      </c>
      <c r="P101" s="165">
        <f t="shared" si="6"/>
        <v>0</v>
      </c>
    </row>
    <row r="102" spans="1:16" hidden="1" x14ac:dyDescent="0.25">
      <c r="A102" s="303" t="str">
        <f>IF(B102=1,A67,"")</f>
        <v/>
      </c>
      <c r="B102" s="43" t="str">
        <f t="shared" si="5"/>
        <v/>
      </c>
      <c r="C102" s="161">
        <f>CAD!$K$16</f>
        <v>0</v>
      </c>
      <c r="D102" s="44">
        <v>0</v>
      </c>
      <c r="E102" s="44">
        <v>0</v>
      </c>
      <c r="F102" s="44">
        <v>0</v>
      </c>
      <c r="G102" s="44">
        <v>0</v>
      </c>
      <c r="H102" s="44">
        <v>0</v>
      </c>
      <c r="I102" s="44">
        <v>0</v>
      </c>
      <c r="J102" s="44">
        <v>0</v>
      </c>
      <c r="K102" s="44">
        <v>0</v>
      </c>
      <c r="L102" s="44">
        <v>0</v>
      </c>
      <c r="M102" s="44">
        <v>0</v>
      </c>
      <c r="N102" s="44">
        <v>0</v>
      </c>
      <c r="O102" s="44">
        <v>0</v>
      </c>
      <c r="P102" s="165">
        <f t="shared" si="6"/>
        <v>0</v>
      </c>
    </row>
    <row r="103" spans="1:16" hidden="1" x14ac:dyDescent="0.25">
      <c r="A103" s="303" t="str">
        <f>IF(B103=1,A67,"")</f>
        <v/>
      </c>
      <c r="B103" s="43" t="str">
        <f t="shared" si="5"/>
        <v/>
      </c>
      <c r="C103" s="161">
        <f>CAD!$K$17</f>
        <v>0</v>
      </c>
      <c r="D103" s="44">
        <v>0</v>
      </c>
      <c r="E103" s="44">
        <v>0</v>
      </c>
      <c r="F103" s="44">
        <v>0</v>
      </c>
      <c r="G103" s="44">
        <v>0</v>
      </c>
      <c r="H103" s="44">
        <v>0</v>
      </c>
      <c r="I103" s="44">
        <v>0</v>
      </c>
      <c r="J103" s="44">
        <v>0</v>
      </c>
      <c r="K103" s="44">
        <v>0</v>
      </c>
      <c r="L103" s="44">
        <v>0</v>
      </c>
      <c r="M103" s="44">
        <v>0</v>
      </c>
      <c r="N103" s="44">
        <v>0</v>
      </c>
      <c r="O103" s="44">
        <v>0</v>
      </c>
      <c r="P103" s="165">
        <f t="shared" si="6"/>
        <v>0</v>
      </c>
    </row>
    <row r="104" spans="1:16" hidden="1" x14ac:dyDescent="0.25">
      <c r="A104" s="303" t="str">
        <f>IF(B104=1,A67,"")</f>
        <v/>
      </c>
      <c r="B104" s="43" t="str">
        <f t="shared" si="5"/>
        <v/>
      </c>
      <c r="C104" s="161">
        <f>CAD!$K$18</f>
        <v>0</v>
      </c>
      <c r="D104" s="44">
        <v>0</v>
      </c>
      <c r="E104" s="44">
        <v>0</v>
      </c>
      <c r="F104" s="44">
        <v>0</v>
      </c>
      <c r="G104" s="44">
        <v>0</v>
      </c>
      <c r="H104" s="44">
        <v>0</v>
      </c>
      <c r="I104" s="44">
        <v>0</v>
      </c>
      <c r="J104" s="44">
        <v>0</v>
      </c>
      <c r="K104" s="44">
        <v>0</v>
      </c>
      <c r="L104" s="44">
        <v>0</v>
      </c>
      <c r="M104" s="44">
        <v>0</v>
      </c>
      <c r="N104" s="44">
        <v>0</v>
      </c>
      <c r="O104" s="44">
        <v>0</v>
      </c>
      <c r="P104" s="165">
        <f t="shared" si="6"/>
        <v>0</v>
      </c>
    </row>
    <row r="105" spans="1:16" hidden="1" x14ac:dyDescent="0.25">
      <c r="A105" s="303" t="str">
        <f>IF(B105=1,A67,"")</f>
        <v/>
      </c>
      <c r="B105" s="43" t="str">
        <f t="shared" si="5"/>
        <v/>
      </c>
      <c r="C105" s="161">
        <f>CAD!$K$19</f>
        <v>0</v>
      </c>
      <c r="D105" s="44">
        <v>0</v>
      </c>
      <c r="E105" s="44">
        <v>0</v>
      </c>
      <c r="F105" s="44">
        <v>0</v>
      </c>
      <c r="G105" s="44">
        <v>0</v>
      </c>
      <c r="H105" s="44">
        <v>0</v>
      </c>
      <c r="I105" s="44">
        <v>0</v>
      </c>
      <c r="J105" s="44">
        <v>0</v>
      </c>
      <c r="K105" s="44">
        <v>0</v>
      </c>
      <c r="L105" s="44">
        <v>0</v>
      </c>
      <c r="M105" s="44">
        <v>0</v>
      </c>
      <c r="N105" s="44">
        <v>0</v>
      </c>
      <c r="O105" s="44">
        <v>0</v>
      </c>
      <c r="P105" s="165">
        <f t="shared" si="6"/>
        <v>0</v>
      </c>
    </row>
    <row r="106" spans="1:16" hidden="1" x14ac:dyDescent="0.25">
      <c r="A106" s="303" t="str">
        <f>IF(B106=1,A67,"")</f>
        <v/>
      </c>
      <c r="B106" s="43" t="str">
        <f t="shared" si="5"/>
        <v/>
      </c>
      <c r="C106" s="161">
        <f>CAD!$K$20</f>
        <v>0</v>
      </c>
      <c r="D106" s="44">
        <v>0</v>
      </c>
      <c r="E106" s="44">
        <v>0</v>
      </c>
      <c r="F106" s="44">
        <v>0</v>
      </c>
      <c r="G106" s="44">
        <v>0</v>
      </c>
      <c r="H106" s="44">
        <v>0</v>
      </c>
      <c r="I106" s="44">
        <v>0</v>
      </c>
      <c r="J106" s="44">
        <v>0</v>
      </c>
      <c r="K106" s="44">
        <v>0</v>
      </c>
      <c r="L106" s="44">
        <v>0</v>
      </c>
      <c r="M106" s="44">
        <v>0</v>
      </c>
      <c r="N106" s="44">
        <v>0</v>
      </c>
      <c r="O106" s="44">
        <v>0</v>
      </c>
      <c r="P106" s="165">
        <f t="shared" si="6"/>
        <v>0</v>
      </c>
    </row>
    <row r="107" spans="1:16" hidden="1" x14ac:dyDescent="0.25">
      <c r="A107" s="303" t="str">
        <f>IF(B107=1,A67,"")</f>
        <v/>
      </c>
      <c r="B107" s="43" t="str">
        <f t="shared" si="5"/>
        <v/>
      </c>
      <c r="C107" s="161">
        <f>CAD!$K$21</f>
        <v>0</v>
      </c>
      <c r="D107" s="44">
        <v>0</v>
      </c>
      <c r="E107" s="44">
        <v>0</v>
      </c>
      <c r="F107" s="44">
        <v>0</v>
      </c>
      <c r="G107" s="44">
        <v>0</v>
      </c>
      <c r="H107" s="44">
        <v>0</v>
      </c>
      <c r="I107" s="44">
        <v>0</v>
      </c>
      <c r="J107" s="44">
        <v>0</v>
      </c>
      <c r="K107" s="44">
        <v>0</v>
      </c>
      <c r="L107" s="44">
        <v>0</v>
      </c>
      <c r="M107" s="44">
        <v>0</v>
      </c>
      <c r="N107" s="44">
        <v>0</v>
      </c>
      <c r="O107" s="44">
        <v>0</v>
      </c>
      <c r="P107" s="165">
        <f t="shared" si="6"/>
        <v>0</v>
      </c>
    </row>
    <row r="108" spans="1:16" hidden="1" x14ac:dyDescent="0.25">
      <c r="A108" s="303" t="str">
        <f>IF(B108=1,A67,"")</f>
        <v/>
      </c>
      <c r="B108" s="43" t="str">
        <f t="shared" si="5"/>
        <v/>
      </c>
      <c r="C108" s="161">
        <f>CAD!$K$22</f>
        <v>0</v>
      </c>
      <c r="D108" s="44">
        <v>0</v>
      </c>
      <c r="E108" s="44">
        <v>0</v>
      </c>
      <c r="F108" s="44">
        <v>0</v>
      </c>
      <c r="G108" s="44">
        <v>0</v>
      </c>
      <c r="H108" s="44">
        <v>0</v>
      </c>
      <c r="I108" s="44">
        <v>0</v>
      </c>
      <c r="J108" s="44">
        <v>0</v>
      </c>
      <c r="K108" s="44">
        <v>0</v>
      </c>
      <c r="L108" s="44">
        <v>0</v>
      </c>
      <c r="M108" s="44">
        <v>0</v>
      </c>
      <c r="N108" s="44">
        <v>0</v>
      </c>
      <c r="O108" s="44">
        <v>0</v>
      </c>
      <c r="P108" s="165">
        <f t="shared" si="6"/>
        <v>0</v>
      </c>
    </row>
    <row r="109" spans="1:16" hidden="1" x14ac:dyDescent="0.25">
      <c r="A109" s="303" t="str">
        <f>IF(B109=1,A67,"")</f>
        <v/>
      </c>
      <c r="B109" s="43" t="str">
        <f t="shared" si="5"/>
        <v/>
      </c>
      <c r="C109" s="161">
        <f>CAD!$K$23</f>
        <v>0</v>
      </c>
      <c r="D109" s="44">
        <v>0</v>
      </c>
      <c r="E109" s="44">
        <v>0</v>
      </c>
      <c r="F109" s="44">
        <v>0</v>
      </c>
      <c r="G109" s="44">
        <v>0</v>
      </c>
      <c r="H109" s="44">
        <v>0</v>
      </c>
      <c r="I109" s="44">
        <v>0</v>
      </c>
      <c r="J109" s="44">
        <v>0</v>
      </c>
      <c r="K109" s="44">
        <v>0</v>
      </c>
      <c r="L109" s="44">
        <v>0</v>
      </c>
      <c r="M109" s="44">
        <v>0</v>
      </c>
      <c r="N109" s="44">
        <v>0</v>
      </c>
      <c r="O109" s="44">
        <v>0</v>
      </c>
      <c r="P109" s="165">
        <f t="shared" si="6"/>
        <v>0</v>
      </c>
    </row>
    <row r="110" spans="1:16" hidden="1" x14ac:dyDescent="0.25">
      <c r="A110" s="303" t="str">
        <f>IF(B110=1,A67,"")</f>
        <v/>
      </c>
      <c r="B110" s="43" t="str">
        <f t="shared" si="5"/>
        <v/>
      </c>
      <c r="C110" s="161">
        <f>CAD!$K$24</f>
        <v>0</v>
      </c>
      <c r="D110" s="44">
        <v>0</v>
      </c>
      <c r="E110" s="44">
        <v>0</v>
      </c>
      <c r="F110" s="44">
        <v>0</v>
      </c>
      <c r="G110" s="44">
        <v>0</v>
      </c>
      <c r="H110" s="44">
        <v>0</v>
      </c>
      <c r="I110" s="44">
        <v>0</v>
      </c>
      <c r="J110" s="44">
        <v>0</v>
      </c>
      <c r="K110" s="44">
        <v>0</v>
      </c>
      <c r="L110" s="44">
        <v>0</v>
      </c>
      <c r="M110" s="44">
        <v>0</v>
      </c>
      <c r="N110" s="44">
        <v>0</v>
      </c>
      <c r="O110" s="44">
        <v>0</v>
      </c>
      <c r="P110" s="165">
        <f t="shared" si="6"/>
        <v>0</v>
      </c>
    </row>
    <row r="111" spans="1:16" hidden="1" x14ac:dyDescent="0.25">
      <c r="A111" s="303" t="str">
        <f>IF(B111=1,A67,"")</f>
        <v/>
      </c>
      <c r="B111" s="43" t="str">
        <f t="shared" si="5"/>
        <v/>
      </c>
      <c r="C111" s="161">
        <f>CAD!$K$25</f>
        <v>0</v>
      </c>
      <c r="D111" s="44">
        <v>0</v>
      </c>
      <c r="E111" s="44">
        <v>0</v>
      </c>
      <c r="F111" s="44">
        <v>0</v>
      </c>
      <c r="G111" s="44">
        <v>0</v>
      </c>
      <c r="H111" s="44">
        <v>0</v>
      </c>
      <c r="I111" s="44">
        <v>0</v>
      </c>
      <c r="J111" s="44">
        <v>0</v>
      </c>
      <c r="K111" s="44">
        <v>0</v>
      </c>
      <c r="L111" s="44">
        <v>0</v>
      </c>
      <c r="M111" s="44">
        <v>0</v>
      </c>
      <c r="N111" s="44">
        <v>0</v>
      </c>
      <c r="O111" s="44">
        <v>0</v>
      </c>
      <c r="P111" s="165">
        <f t="shared" si="6"/>
        <v>0</v>
      </c>
    </row>
    <row r="112" spans="1:16" hidden="1" x14ac:dyDescent="0.25">
      <c r="A112" s="303" t="str">
        <f>IF(B112=1,A67,"")</f>
        <v/>
      </c>
      <c r="B112" s="43" t="str">
        <f t="shared" si="5"/>
        <v/>
      </c>
      <c r="C112" s="161">
        <f>CAD!$K$26</f>
        <v>0</v>
      </c>
      <c r="D112" s="44">
        <v>0</v>
      </c>
      <c r="E112" s="44">
        <v>0</v>
      </c>
      <c r="F112" s="44">
        <v>0</v>
      </c>
      <c r="G112" s="44">
        <v>0</v>
      </c>
      <c r="H112" s="44">
        <v>0</v>
      </c>
      <c r="I112" s="44">
        <v>0</v>
      </c>
      <c r="J112" s="44">
        <v>0</v>
      </c>
      <c r="K112" s="44">
        <v>0</v>
      </c>
      <c r="L112" s="44">
        <v>0</v>
      </c>
      <c r="M112" s="44">
        <v>0</v>
      </c>
      <c r="N112" s="44">
        <v>0</v>
      </c>
      <c r="O112" s="44">
        <v>0</v>
      </c>
      <c r="P112" s="165">
        <f t="shared" si="6"/>
        <v>0</v>
      </c>
    </row>
    <row r="113" spans="1:17" hidden="1" x14ac:dyDescent="0.25">
      <c r="A113" s="303" t="str">
        <f>IF(B113=1,A67,"")</f>
        <v/>
      </c>
      <c r="B113" s="43" t="str">
        <f t="shared" si="5"/>
        <v/>
      </c>
      <c r="C113" s="161">
        <f>CAD!$K$27</f>
        <v>0</v>
      </c>
      <c r="D113" s="44">
        <v>0</v>
      </c>
      <c r="E113" s="44">
        <v>0</v>
      </c>
      <c r="F113" s="44">
        <v>0</v>
      </c>
      <c r="G113" s="44">
        <v>0</v>
      </c>
      <c r="H113" s="44">
        <v>0</v>
      </c>
      <c r="I113" s="44">
        <v>0</v>
      </c>
      <c r="J113" s="44">
        <v>0</v>
      </c>
      <c r="K113" s="44">
        <v>0</v>
      </c>
      <c r="L113" s="44">
        <v>0</v>
      </c>
      <c r="M113" s="44">
        <v>0</v>
      </c>
      <c r="N113" s="44">
        <v>0</v>
      </c>
      <c r="O113" s="44">
        <v>0</v>
      </c>
      <c r="P113" s="165">
        <f t="shared" si="6"/>
        <v>0</v>
      </c>
    </row>
    <row r="114" spans="1:17" hidden="1" x14ac:dyDescent="0.25">
      <c r="A114" s="303" t="str">
        <f>IF(B114=1,A67,"")</f>
        <v/>
      </c>
      <c r="B114" s="43" t="str">
        <f t="shared" si="5"/>
        <v/>
      </c>
      <c r="C114" s="161">
        <f>CAD!$K$28</f>
        <v>0</v>
      </c>
      <c r="D114" s="44">
        <v>0</v>
      </c>
      <c r="E114" s="44">
        <v>0</v>
      </c>
      <c r="F114" s="44">
        <v>0</v>
      </c>
      <c r="G114" s="44">
        <v>0</v>
      </c>
      <c r="H114" s="44">
        <v>0</v>
      </c>
      <c r="I114" s="44">
        <v>0</v>
      </c>
      <c r="J114" s="44">
        <v>0</v>
      </c>
      <c r="K114" s="44">
        <v>0</v>
      </c>
      <c r="L114" s="44">
        <v>0</v>
      </c>
      <c r="M114" s="44">
        <v>0</v>
      </c>
      <c r="N114" s="44">
        <v>0</v>
      </c>
      <c r="O114" s="44">
        <v>0</v>
      </c>
      <c r="P114" s="165">
        <f t="shared" si="6"/>
        <v>0</v>
      </c>
    </row>
    <row r="115" spans="1:17" hidden="1" x14ac:dyDescent="0.25">
      <c r="A115" s="303" t="str">
        <f>IF(B115=1,A67,"")</f>
        <v/>
      </c>
      <c r="B115" s="43" t="str">
        <f t="shared" si="5"/>
        <v/>
      </c>
      <c r="C115" s="161">
        <f>CAD!$K$29</f>
        <v>0</v>
      </c>
      <c r="D115" s="44">
        <v>0</v>
      </c>
      <c r="E115" s="44">
        <v>0</v>
      </c>
      <c r="F115" s="44">
        <v>0</v>
      </c>
      <c r="G115" s="44">
        <v>0</v>
      </c>
      <c r="H115" s="44">
        <v>0</v>
      </c>
      <c r="I115" s="44">
        <v>0</v>
      </c>
      <c r="J115" s="44">
        <v>0</v>
      </c>
      <c r="K115" s="44">
        <v>0</v>
      </c>
      <c r="L115" s="44">
        <v>0</v>
      </c>
      <c r="M115" s="44">
        <v>0</v>
      </c>
      <c r="N115" s="44">
        <v>0</v>
      </c>
      <c r="O115" s="44">
        <v>0</v>
      </c>
      <c r="P115" s="165">
        <f t="shared" si="6"/>
        <v>0</v>
      </c>
    </row>
    <row r="116" spans="1:17" hidden="1" x14ac:dyDescent="0.25">
      <c r="A116" s="303" t="str">
        <f>IF(B116=1,A67,"")</f>
        <v/>
      </c>
      <c r="B116" s="43" t="str">
        <f t="shared" si="5"/>
        <v/>
      </c>
      <c r="C116" s="161">
        <f>CAD!$K$30</f>
        <v>0</v>
      </c>
      <c r="D116" s="44">
        <v>0</v>
      </c>
      <c r="E116" s="44">
        <v>0</v>
      </c>
      <c r="F116" s="44">
        <v>0</v>
      </c>
      <c r="G116" s="44">
        <v>0</v>
      </c>
      <c r="H116" s="44">
        <v>0</v>
      </c>
      <c r="I116" s="44">
        <v>0</v>
      </c>
      <c r="J116" s="44">
        <v>0</v>
      </c>
      <c r="K116" s="44">
        <v>0</v>
      </c>
      <c r="L116" s="44">
        <v>0</v>
      </c>
      <c r="M116" s="44">
        <v>0</v>
      </c>
      <c r="N116" s="44">
        <v>0</v>
      </c>
      <c r="O116" s="44">
        <v>0</v>
      </c>
      <c r="P116" s="165">
        <f t="shared" si="6"/>
        <v>0</v>
      </c>
    </row>
    <row r="117" spans="1:17" hidden="1" x14ac:dyDescent="0.25">
      <c r="A117" s="303" t="str">
        <f>IF(B117=1,A67,"")</f>
        <v/>
      </c>
      <c r="B117" s="43" t="str">
        <f t="shared" si="5"/>
        <v/>
      </c>
      <c r="C117" s="161">
        <f>CAD!$K$31</f>
        <v>0</v>
      </c>
      <c r="D117" s="44">
        <v>0</v>
      </c>
      <c r="E117" s="44">
        <v>0</v>
      </c>
      <c r="F117" s="44">
        <v>0</v>
      </c>
      <c r="G117" s="44">
        <v>0</v>
      </c>
      <c r="H117" s="44">
        <v>0</v>
      </c>
      <c r="I117" s="44">
        <v>0</v>
      </c>
      <c r="J117" s="44">
        <v>0</v>
      </c>
      <c r="K117" s="44">
        <v>0</v>
      </c>
      <c r="L117" s="44">
        <v>0</v>
      </c>
      <c r="M117" s="44">
        <v>0</v>
      </c>
      <c r="N117" s="44">
        <v>0</v>
      </c>
      <c r="O117" s="44">
        <v>0</v>
      </c>
      <c r="P117" s="165">
        <f t="shared" si="6"/>
        <v>0</v>
      </c>
    </row>
    <row r="118" spans="1:17" x14ac:dyDescent="0.25">
      <c r="A118" s="303">
        <f>A65</f>
        <v>2019</v>
      </c>
    </row>
    <row r="119" spans="1:17" x14ac:dyDescent="0.25">
      <c r="A119" s="303">
        <f>A65</f>
        <v>2019</v>
      </c>
      <c r="C119" s="74" t="s">
        <v>209</v>
      </c>
      <c r="D119" s="38">
        <f>D65-D67</f>
        <v>2685</v>
      </c>
      <c r="E119" s="38">
        <f t="shared" ref="E119:P119" si="7">E65-E67</f>
        <v>2685</v>
      </c>
      <c r="F119" s="38">
        <f t="shared" si="7"/>
        <v>2635</v>
      </c>
      <c r="G119" s="38">
        <f t="shared" si="7"/>
        <v>2635</v>
      </c>
      <c r="H119" s="38">
        <f t="shared" si="7"/>
        <v>2435</v>
      </c>
      <c r="I119" s="38">
        <f t="shared" si="7"/>
        <v>2635</v>
      </c>
      <c r="J119" s="38">
        <f t="shared" si="7"/>
        <v>3035</v>
      </c>
      <c r="K119" s="38">
        <f t="shared" si="7"/>
        <v>-315</v>
      </c>
      <c r="L119" s="38">
        <f t="shared" si="7"/>
        <v>485</v>
      </c>
      <c r="M119" s="38">
        <f t="shared" si="7"/>
        <v>2685</v>
      </c>
      <c r="N119" s="38">
        <f t="shared" si="7"/>
        <v>2245</v>
      </c>
      <c r="O119" s="38">
        <f t="shared" si="7"/>
        <v>3705</v>
      </c>
      <c r="P119" s="38">
        <f t="shared" si="7"/>
        <v>27550</v>
      </c>
    </row>
    <row r="120" spans="1:17" hidden="1" x14ac:dyDescent="0.25"/>
    <row r="121" spans="1:17" ht="15" hidden="1" customHeight="1" thickBot="1" x14ac:dyDescent="0.3">
      <c r="A121" s="303">
        <f>A65+1</f>
        <v>2020</v>
      </c>
      <c r="B121" s="45"/>
      <c r="C121" s="176" t="s">
        <v>207</v>
      </c>
      <c r="D121" s="177">
        <f>PREV_R!D123</f>
        <v>0</v>
      </c>
      <c r="E121" s="177">
        <f>PREV_R!E123</f>
        <v>0</v>
      </c>
      <c r="F121" s="177">
        <f>PREV_R!F123</f>
        <v>0</v>
      </c>
      <c r="G121" s="177">
        <f>PREV_R!G123</f>
        <v>0</v>
      </c>
      <c r="H121" s="177">
        <f>PREV_R!H123</f>
        <v>0</v>
      </c>
      <c r="I121" s="177">
        <f>PREV_R!I123</f>
        <v>0</v>
      </c>
      <c r="J121" s="177">
        <f>PREV_R!J123</f>
        <v>0</v>
      </c>
      <c r="K121" s="177">
        <f>PREV_R!K123</f>
        <v>0</v>
      </c>
      <c r="L121" s="177">
        <f>PREV_R!L123</f>
        <v>0</v>
      </c>
      <c r="M121" s="177">
        <f>PREV_R!M123</f>
        <v>0</v>
      </c>
      <c r="N121" s="177">
        <f>PREV_R!N123</f>
        <v>0</v>
      </c>
      <c r="O121" s="177">
        <f>PREV_R!O123</f>
        <v>0</v>
      </c>
      <c r="P121" s="177">
        <f>SUM(D121:O121)</f>
        <v>0</v>
      </c>
      <c r="Q121" s="8"/>
    </row>
    <row r="122" spans="1:17" ht="15" hidden="1" customHeight="1" x14ac:dyDescent="0.25">
      <c r="A122" s="303">
        <f>A121</f>
        <v>2020</v>
      </c>
      <c r="B122" s="45"/>
      <c r="C122" s="130"/>
      <c r="D122" s="130"/>
      <c r="E122" s="130"/>
      <c r="F122" s="130"/>
      <c r="G122" s="130"/>
      <c r="H122" s="130"/>
      <c r="I122" s="130"/>
      <c r="J122" s="130"/>
      <c r="K122" s="130"/>
      <c r="L122" s="130"/>
      <c r="M122" s="130"/>
      <c r="N122" s="130"/>
      <c r="O122" s="130"/>
      <c r="P122" s="130"/>
      <c r="Q122" s="8"/>
    </row>
    <row r="123" spans="1:17" ht="15" hidden="1" customHeight="1" thickBot="1" x14ac:dyDescent="0.3">
      <c r="A123" s="303">
        <f>A121</f>
        <v>2020</v>
      </c>
      <c r="B123" s="45"/>
      <c r="C123" s="155" t="s">
        <v>208</v>
      </c>
      <c r="D123" s="156">
        <f>SUM(D124:D173)</f>
        <v>0</v>
      </c>
      <c r="E123" s="156">
        <f t="shared" ref="E123:O123" si="8">SUM(E124:E173)</f>
        <v>0</v>
      </c>
      <c r="F123" s="156">
        <f t="shared" si="8"/>
        <v>0</v>
      </c>
      <c r="G123" s="156">
        <f t="shared" si="8"/>
        <v>0</v>
      </c>
      <c r="H123" s="156">
        <f t="shared" si="8"/>
        <v>0</v>
      </c>
      <c r="I123" s="156">
        <f t="shared" si="8"/>
        <v>0</v>
      </c>
      <c r="J123" s="156">
        <f t="shared" si="8"/>
        <v>0</v>
      </c>
      <c r="K123" s="156">
        <f t="shared" si="8"/>
        <v>0</v>
      </c>
      <c r="L123" s="156">
        <f t="shared" si="8"/>
        <v>0</v>
      </c>
      <c r="M123" s="156">
        <f t="shared" si="8"/>
        <v>0</v>
      </c>
      <c r="N123" s="156">
        <f t="shared" si="8"/>
        <v>0</v>
      </c>
      <c r="O123" s="156">
        <f t="shared" si="8"/>
        <v>0</v>
      </c>
      <c r="P123" s="156">
        <f>SUM(D123:O123)</f>
        <v>0</v>
      </c>
      <c r="Q123" s="8"/>
    </row>
    <row r="124" spans="1:17" hidden="1" x14ac:dyDescent="0.25">
      <c r="A124" s="303">
        <f>IF(B124=1,A123,"")</f>
        <v>2020</v>
      </c>
      <c r="B124" s="43">
        <f>IF(C124&lt;&gt;0,1,"")</f>
        <v>1</v>
      </c>
      <c r="C124" s="162" t="str">
        <f>CAD!$I$7</f>
        <v>MERCADO</v>
      </c>
      <c r="D124" s="163">
        <v>0</v>
      </c>
      <c r="E124" s="163">
        <v>0</v>
      </c>
      <c r="F124" s="163">
        <v>0</v>
      </c>
      <c r="G124" s="163">
        <v>0</v>
      </c>
      <c r="H124" s="163">
        <v>0</v>
      </c>
      <c r="I124" s="163">
        <v>0</v>
      </c>
      <c r="J124" s="163">
        <v>0</v>
      </c>
      <c r="K124" s="163">
        <v>0</v>
      </c>
      <c r="L124" s="163">
        <v>0</v>
      </c>
      <c r="M124" s="163">
        <v>0</v>
      </c>
      <c r="N124" s="163">
        <v>0</v>
      </c>
      <c r="O124" s="163">
        <v>0</v>
      </c>
      <c r="P124" s="164">
        <f>SUM(D124:O124)</f>
        <v>0</v>
      </c>
    </row>
    <row r="125" spans="1:17" hidden="1" x14ac:dyDescent="0.25">
      <c r="A125" s="303">
        <f>IF(B125=1,A123,"")</f>
        <v>2020</v>
      </c>
      <c r="B125" s="43">
        <f t="shared" ref="B125:B173" si="9">IF(C125&lt;&gt;0,1,"")</f>
        <v>1</v>
      </c>
      <c r="C125" s="161" t="str">
        <f>CAD!$I$8</f>
        <v>VEÍCULO</v>
      </c>
      <c r="D125" s="44">
        <v>0</v>
      </c>
      <c r="E125" s="44">
        <v>0</v>
      </c>
      <c r="F125" s="44">
        <v>0</v>
      </c>
      <c r="G125" s="44">
        <v>0</v>
      </c>
      <c r="H125" s="44">
        <v>0</v>
      </c>
      <c r="I125" s="44">
        <v>0</v>
      </c>
      <c r="J125" s="44">
        <v>0</v>
      </c>
      <c r="K125" s="44">
        <v>0</v>
      </c>
      <c r="L125" s="44">
        <v>0</v>
      </c>
      <c r="M125" s="44">
        <v>0</v>
      </c>
      <c r="N125" s="44">
        <v>0</v>
      </c>
      <c r="O125" s="44">
        <v>0</v>
      </c>
      <c r="P125" s="165">
        <f t="shared" ref="P125:P173" si="10">SUM(D125:O125)</f>
        <v>0</v>
      </c>
    </row>
    <row r="126" spans="1:17" hidden="1" x14ac:dyDescent="0.25">
      <c r="A126" s="303">
        <f>IF(B126=1,A123,"")</f>
        <v>2020</v>
      </c>
      <c r="B126" s="43">
        <f t="shared" si="9"/>
        <v>1</v>
      </c>
      <c r="C126" s="161" t="str">
        <f>CAD!$I$9</f>
        <v>ENERGIA ELÉTRICA</v>
      </c>
      <c r="D126" s="44">
        <v>0</v>
      </c>
      <c r="E126" s="44">
        <v>0</v>
      </c>
      <c r="F126" s="44">
        <v>0</v>
      </c>
      <c r="G126" s="44">
        <v>0</v>
      </c>
      <c r="H126" s="44">
        <v>0</v>
      </c>
      <c r="I126" s="44">
        <v>0</v>
      </c>
      <c r="J126" s="44">
        <v>0</v>
      </c>
      <c r="K126" s="44">
        <v>0</v>
      </c>
      <c r="L126" s="44">
        <v>0</v>
      </c>
      <c r="M126" s="44">
        <v>0</v>
      </c>
      <c r="N126" s="44">
        <v>0</v>
      </c>
      <c r="O126" s="44">
        <v>0</v>
      </c>
      <c r="P126" s="165">
        <f t="shared" si="10"/>
        <v>0</v>
      </c>
    </row>
    <row r="127" spans="1:17" hidden="1" x14ac:dyDescent="0.25">
      <c r="A127" s="303">
        <f>IF(B127=1,A123,"")</f>
        <v>2020</v>
      </c>
      <c r="B127" s="43">
        <f t="shared" si="9"/>
        <v>1</v>
      </c>
      <c r="C127" s="161" t="str">
        <f>CAD!$I$10</f>
        <v>LANCHE/COMER FORA</v>
      </c>
      <c r="D127" s="44">
        <v>0</v>
      </c>
      <c r="E127" s="44">
        <v>0</v>
      </c>
      <c r="F127" s="44">
        <v>0</v>
      </c>
      <c r="G127" s="44">
        <v>0</v>
      </c>
      <c r="H127" s="44">
        <v>0</v>
      </c>
      <c r="I127" s="44">
        <v>0</v>
      </c>
      <c r="J127" s="44">
        <v>0</v>
      </c>
      <c r="K127" s="44">
        <v>0</v>
      </c>
      <c r="L127" s="44">
        <v>0</v>
      </c>
      <c r="M127" s="44">
        <v>0</v>
      </c>
      <c r="N127" s="44">
        <v>0</v>
      </c>
      <c r="O127" s="44">
        <v>0</v>
      </c>
      <c r="P127" s="165">
        <f t="shared" si="10"/>
        <v>0</v>
      </c>
    </row>
    <row r="128" spans="1:17" hidden="1" x14ac:dyDescent="0.25">
      <c r="A128" s="303">
        <f>IF(B128=1,A123,"")</f>
        <v>2020</v>
      </c>
      <c r="B128" s="43">
        <f t="shared" si="9"/>
        <v>1</v>
      </c>
      <c r="C128" s="161" t="str">
        <f>CAD!$I$11</f>
        <v>LAZER</v>
      </c>
      <c r="D128" s="44">
        <v>0</v>
      </c>
      <c r="E128" s="44">
        <v>0</v>
      </c>
      <c r="F128" s="44">
        <v>0</v>
      </c>
      <c r="G128" s="44">
        <v>0</v>
      </c>
      <c r="H128" s="44">
        <v>0</v>
      </c>
      <c r="I128" s="44">
        <v>0</v>
      </c>
      <c r="J128" s="44">
        <v>0</v>
      </c>
      <c r="K128" s="44">
        <v>0</v>
      </c>
      <c r="L128" s="44">
        <v>0</v>
      </c>
      <c r="M128" s="44">
        <v>0</v>
      </c>
      <c r="N128" s="44">
        <v>0</v>
      </c>
      <c r="O128" s="44">
        <v>0</v>
      </c>
      <c r="P128" s="165">
        <f t="shared" si="10"/>
        <v>0</v>
      </c>
    </row>
    <row r="129" spans="1:16" hidden="1" x14ac:dyDescent="0.25">
      <c r="A129" s="303">
        <f>IF(B129=1,A123,"")</f>
        <v>2020</v>
      </c>
      <c r="B129" s="43">
        <f t="shared" si="9"/>
        <v>1</v>
      </c>
      <c r="C129" s="161" t="str">
        <f>CAD!$I$12</f>
        <v>REFORMA / IMÓVEL</v>
      </c>
      <c r="D129" s="44">
        <v>0</v>
      </c>
      <c r="E129" s="44">
        <v>0</v>
      </c>
      <c r="F129" s="44">
        <v>0</v>
      </c>
      <c r="G129" s="44">
        <v>0</v>
      </c>
      <c r="H129" s="44">
        <v>0</v>
      </c>
      <c r="I129" s="44">
        <v>0</v>
      </c>
      <c r="J129" s="44">
        <v>0</v>
      </c>
      <c r="K129" s="44">
        <v>0</v>
      </c>
      <c r="L129" s="44">
        <v>0</v>
      </c>
      <c r="M129" s="44">
        <v>0</v>
      </c>
      <c r="N129" s="44">
        <v>0</v>
      </c>
      <c r="O129" s="44">
        <v>0</v>
      </c>
      <c r="P129" s="165">
        <f t="shared" si="10"/>
        <v>0</v>
      </c>
    </row>
    <row r="130" spans="1:16" hidden="1" x14ac:dyDescent="0.25">
      <c r="A130" s="303">
        <f>IF(B130=1,A123,"")</f>
        <v>2020</v>
      </c>
      <c r="B130" s="43">
        <f t="shared" si="9"/>
        <v>1</v>
      </c>
      <c r="C130" s="161" t="str">
        <f>CAD!$I$13</f>
        <v>OUTROS</v>
      </c>
      <c r="D130" s="44">
        <v>0</v>
      </c>
      <c r="E130" s="44">
        <v>0</v>
      </c>
      <c r="F130" s="44">
        <v>0</v>
      </c>
      <c r="G130" s="44">
        <v>0</v>
      </c>
      <c r="H130" s="44">
        <v>0</v>
      </c>
      <c r="I130" s="44">
        <v>0</v>
      </c>
      <c r="J130" s="44">
        <v>0</v>
      </c>
      <c r="K130" s="44">
        <v>0</v>
      </c>
      <c r="L130" s="44">
        <v>0</v>
      </c>
      <c r="M130" s="44">
        <v>0</v>
      </c>
      <c r="N130" s="44">
        <v>0</v>
      </c>
      <c r="O130" s="44">
        <v>0</v>
      </c>
      <c r="P130" s="165">
        <f t="shared" si="10"/>
        <v>0</v>
      </c>
    </row>
    <row r="131" spans="1:16" hidden="1" x14ac:dyDescent="0.25">
      <c r="A131" s="303">
        <f>IF(B131=1,A123,"")</f>
        <v>2020</v>
      </c>
      <c r="B131" s="43">
        <f t="shared" si="9"/>
        <v>1</v>
      </c>
      <c r="C131" s="161" t="str">
        <f>CAD!$I$14</f>
        <v>VESTUÁRIO</v>
      </c>
      <c r="D131" s="44">
        <v>0</v>
      </c>
      <c r="E131" s="44">
        <v>0</v>
      </c>
      <c r="F131" s="44">
        <v>0</v>
      </c>
      <c r="G131" s="44">
        <v>0</v>
      </c>
      <c r="H131" s="44">
        <v>0</v>
      </c>
      <c r="I131" s="44">
        <v>0</v>
      </c>
      <c r="J131" s="44">
        <v>0</v>
      </c>
      <c r="K131" s="44">
        <v>0</v>
      </c>
      <c r="L131" s="44">
        <v>0</v>
      </c>
      <c r="M131" s="44">
        <v>0</v>
      </c>
      <c r="N131" s="44">
        <v>0</v>
      </c>
      <c r="O131" s="44">
        <v>0</v>
      </c>
      <c r="P131" s="165">
        <f t="shared" si="10"/>
        <v>0</v>
      </c>
    </row>
    <row r="132" spans="1:16" hidden="1" x14ac:dyDescent="0.25">
      <c r="A132" s="303">
        <f>IF(B132=1,A123,"")</f>
        <v>2020</v>
      </c>
      <c r="B132" s="43">
        <f t="shared" si="9"/>
        <v>1</v>
      </c>
      <c r="C132" s="161" t="str">
        <f>CAD!$I$15</f>
        <v>PARCELA - CASA</v>
      </c>
      <c r="D132" s="44">
        <v>0</v>
      </c>
      <c r="E132" s="44">
        <v>0</v>
      </c>
      <c r="F132" s="44">
        <v>0</v>
      </c>
      <c r="G132" s="44">
        <v>0</v>
      </c>
      <c r="H132" s="44">
        <v>0</v>
      </c>
      <c r="I132" s="44">
        <v>0</v>
      </c>
      <c r="J132" s="44">
        <v>0</v>
      </c>
      <c r="K132" s="44">
        <v>0</v>
      </c>
      <c r="L132" s="44">
        <v>0</v>
      </c>
      <c r="M132" s="44">
        <v>0</v>
      </c>
      <c r="N132" s="44">
        <v>0</v>
      </c>
      <c r="O132" s="44">
        <v>0</v>
      </c>
      <c r="P132" s="165">
        <f t="shared" si="10"/>
        <v>0</v>
      </c>
    </row>
    <row r="133" spans="1:16" hidden="1" x14ac:dyDescent="0.25">
      <c r="A133" s="303">
        <f>IF(B133=1,A123,"")</f>
        <v>2020</v>
      </c>
      <c r="B133" s="43">
        <f t="shared" si="9"/>
        <v>1</v>
      </c>
      <c r="C133" s="161" t="str">
        <f>CAD!$I$16</f>
        <v>SAÚDE</v>
      </c>
      <c r="D133" s="44">
        <v>0</v>
      </c>
      <c r="E133" s="44">
        <v>0</v>
      </c>
      <c r="F133" s="44">
        <v>0</v>
      </c>
      <c r="G133" s="44">
        <v>0</v>
      </c>
      <c r="H133" s="44">
        <v>0</v>
      </c>
      <c r="I133" s="44">
        <v>0</v>
      </c>
      <c r="J133" s="44">
        <v>0</v>
      </c>
      <c r="K133" s="44">
        <v>0</v>
      </c>
      <c r="L133" s="44">
        <v>0</v>
      </c>
      <c r="M133" s="44">
        <v>0</v>
      </c>
      <c r="N133" s="44">
        <v>0</v>
      </c>
      <c r="O133" s="44">
        <v>0</v>
      </c>
      <c r="P133" s="165">
        <f t="shared" si="10"/>
        <v>0</v>
      </c>
    </row>
    <row r="134" spans="1:16" hidden="1" x14ac:dyDescent="0.25">
      <c r="A134" s="303" t="str">
        <f>IF(B134=1,A123,"")</f>
        <v/>
      </c>
      <c r="B134" s="43" t="str">
        <f t="shared" si="9"/>
        <v/>
      </c>
      <c r="C134" s="161">
        <f>CAD!$I$17</f>
        <v>0</v>
      </c>
      <c r="D134" s="44">
        <v>0</v>
      </c>
      <c r="E134" s="44">
        <v>0</v>
      </c>
      <c r="F134" s="44">
        <v>0</v>
      </c>
      <c r="G134" s="44">
        <v>0</v>
      </c>
      <c r="H134" s="44">
        <v>0</v>
      </c>
      <c r="I134" s="44">
        <v>0</v>
      </c>
      <c r="J134" s="44">
        <v>0</v>
      </c>
      <c r="K134" s="44">
        <v>0</v>
      </c>
      <c r="L134" s="44">
        <v>0</v>
      </c>
      <c r="M134" s="44">
        <v>0</v>
      </c>
      <c r="N134" s="44">
        <v>0</v>
      </c>
      <c r="O134" s="44">
        <v>0</v>
      </c>
      <c r="P134" s="165">
        <f t="shared" si="10"/>
        <v>0</v>
      </c>
    </row>
    <row r="135" spans="1:16" hidden="1" x14ac:dyDescent="0.25">
      <c r="A135" s="303" t="str">
        <f>IF(B135=1,A123,"")</f>
        <v/>
      </c>
      <c r="B135" s="43" t="str">
        <f t="shared" si="9"/>
        <v/>
      </c>
      <c r="C135" s="161">
        <f>CAD!$I$18</f>
        <v>0</v>
      </c>
      <c r="D135" s="44">
        <v>0</v>
      </c>
      <c r="E135" s="44">
        <v>0</v>
      </c>
      <c r="F135" s="44">
        <v>0</v>
      </c>
      <c r="G135" s="44">
        <v>0</v>
      </c>
      <c r="H135" s="44">
        <v>0</v>
      </c>
      <c r="I135" s="44">
        <v>0</v>
      </c>
      <c r="J135" s="44">
        <v>0</v>
      </c>
      <c r="K135" s="44">
        <v>0</v>
      </c>
      <c r="L135" s="44">
        <v>0</v>
      </c>
      <c r="M135" s="44">
        <v>0</v>
      </c>
      <c r="N135" s="44">
        <v>0</v>
      </c>
      <c r="O135" s="44">
        <v>0</v>
      </c>
      <c r="P135" s="165">
        <f t="shared" si="10"/>
        <v>0</v>
      </c>
    </row>
    <row r="136" spans="1:16" hidden="1" x14ac:dyDescent="0.25">
      <c r="A136" s="303" t="str">
        <f>IF(B136=1,A123,"")</f>
        <v/>
      </c>
      <c r="B136" s="43" t="str">
        <f t="shared" si="9"/>
        <v/>
      </c>
      <c r="C136" s="161">
        <f>CAD!$I$19</f>
        <v>0</v>
      </c>
      <c r="D136" s="44">
        <v>0</v>
      </c>
      <c r="E136" s="44">
        <v>0</v>
      </c>
      <c r="F136" s="44">
        <v>0</v>
      </c>
      <c r="G136" s="44">
        <v>0</v>
      </c>
      <c r="H136" s="44">
        <v>0</v>
      </c>
      <c r="I136" s="44">
        <v>0</v>
      </c>
      <c r="J136" s="44">
        <v>0</v>
      </c>
      <c r="K136" s="44">
        <v>0</v>
      </c>
      <c r="L136" s="44">
        <v>0</v>
      </c>
      <c r="M136" s="44">
        <v>0</v>
      </c>
      <c r="N136" s="44">
        <v>0</v>
      </c>
      <c r="O136" s="44">
        <v>0</v>
      </c>
      <c r="P136" s="165">
        <f t="shared" si="10"/>
        <v>0</v>
      </c>
    </row>
    <row r="137" spans="1:16" hidden="1" x14ac:dyDescent="0.25">
      <c r="A137" s="303" t="str">
        <f>IF(B137=1,A123,"")</f>
        <v/>
      </c>
      <c r="B137" s="43" t="str">
        <f t="shared" si="9"/>
        <v/>
      </c>
      <c r="C137" s="161">
        <f>CAD!$I$20</f>
        <v>0</v>
      </c>
      <c r="D137" s="44">
        <v>0</v>
      </c>
      <c r="E137" s="44">
        <v>0</v>
      </c>
      <c r="F137" s="44">
        <v>0</v>
      </c>
      <c r="G137" s="44">
        <v>0</v>
      </c>
      <c r="H137" s="44">
        <v>0</v>
      </c>
      <c r="I137" s="44">
        <v>0</v>
      </c>
      <c r="J137" s="44">
        <v>0</v>
      </c>
      <c r="K137" s="44">
        <v>0</v>
      </c>
      <c r="L137" s="44">
        <v>0</v>
      </c>
      <c r="M137" s="44">
        <v>0</v>
      </c>
      <c r="N137" s="44">
        <v>0</v>
      </c>
      <c r="O137" s="44">
        <v>0</v>
      </c>
      <c r="P137" s="165">
        <f t="shared" si="10"/>
        <v>0</v>
      </c>
    </row>
    <row r="138" spans="1:16" hidden="1" x14ac:dyDescent="0.25">
      <c r="A138" s="303" t="str">
        <f>IF(B138=1,A123,"")</f>
        <v/>
      </c>
      <c r="B138" s="43" t="str">
        <f t="shared" si="9"/>
        <v/>
      </c>
      <c r="C138" s="161">
        <f>CAD!$I$21</f>
        <v>0</v>
      </c>
      <c r="D138" s="44">
        <v>0</v>
      </c>
      <c r="E138" s="44">
        <v>0</v>
      </c>
      <c r="F138" s="44">
        <v>0</v>
      </c>
      <c r="G138" s="44">
        <v>0</v>
      </c>
      <c r="H138" s="44">
        <v>0</v>
      </c>
      <c r="I138" s="44">
        <v>0</v>
      </c>
      <c r="J138" s="44">
        <v>0</v>
      </c>
      <c r="K138" s="44">
        <v>0</v>
      </c>
      <c r="L138" s="44">
        <v>0</v>
      </c>
      <c r="M138" s="44">
        <v>0</v>
      </c>
      <c r="N138" s="44">
        <v>0</v>
      </c>
      <c r="O138" s="44">
        <v>0</v>
      </c>
      <c r="P138" s="165">
        <f t="shared" si="10"/>
        <v>0</v>
      </c>
    </row>
    <row r="139" spans="1:16" hidden="1" x14ac:dyDescent="0.25">
      <c r="A139" s="303" t="str">
        <f>IF(B139=1,A123,"")</f>
        <v/>
      </c>
      <c r="B139" s="43" t="str">
        <f t="shared" si="9"/>
        <v/>
      </c>
      <c r="C139" s="161">
        <f>CAD!$I$22</f>
        <v>0</v>
      </c>
      <c r="D139" s="44">
        <v>0</v>
      </c>
      <c r="E139" s="44">
        <v>0</v>
      </c>
      <c r="F139" s="44">
        <v>0</v>
      </c>
      <c r="G139" s="44">
        <v>0</v>
      </c>
      <c r="H139" s="44">
        <v>0</v>
      </c>
      <c r="I139" s="44">
        <v>0</v>
      </c>
      <c r="J139" s="44">
        <v>0</v>
      </c>
      <c r="K139" s="44">
        <v>0</v>
      </c>
      <c r="L139" s="44">
        <v>0</v>
      </c>
      <c r="M139" s="44">
        <v>0</v>
      </c>
      <c r="N139" s="44">
        <v>0</v>
      </c>
      <c r="O139" s="44">
        <v>0</v>
      </c>
      <c r="P139" s="165">
        <f t="shared" si="10"/>
        <v>0</v>
      </c>
    </row>
    <row r="140" spans="1:16" hidden="1" x14ac:dyDescent="0.25">
      <c r="A140" s="303" t="str">
        <f>IF(B140=1,A123,"")</f>
        <v/>
      </c>
      <c r="B140" s="43" t="str">
        <f t="shared" si="9"/>
        <v/>
      </c>
      <c r="C140" s="161">
        <f>CAD!$I$23</f>
        <v>0</v>
      </c>
      <c r="D140" s="44">
        <v>0</v>
      </c>
      <c r="E140" s="44">
        <v>0</v>
      </c>
      <c r="F140" s="44">
        <v>0</v>
      </c>
      <c r="G140" s="44">
        <v>0</v>
      </c>
      <c r="H140" s="44">
        <v>0</v>
      </c>
      <c r="I140" s="44">
        <v>0</v>
      </c>
      <c r="J140" s="44">
        <v>0</v>
      </c>
      <c r="K140" s="44">
        <v>0</v>
      </c>
      <c r="L140" s="44">
        <v>0</v>
      </c>
      <c r="M140" s="44">
        <v>0</v>
      </c>
      <c r="N140" s="44">
        <v>0</v>
      </c>
      <c r="O140" s="44">
        <v>0</v>
      </c>
      <c r="P140" s="165">
        <f t="shared" si="10"/>
        <v>0</v>
      </c>
    </row>
    <row r="141" spans="1:16" hidden="1" x14ac:dyDescent="0.25">
      <c r="A141" s="303" t="str">
        <f>IF(B141=1,A123,"")</f>
        <v/>
      </c>
      <c r="B141" s="43" t="str">
        <f t="shared" si="9"/>
        <v/>
      </c>
      <c r="C141" s="161">
        <f>CAD!$I$24</f>
        <v>0</v>
      </c>
      <c r="D141" s="44">
        <v>0</v>
      </c>
      <c r="E141" s="44">
        <v>0</v>
      </c>
      <c r="F141" s="44">
        <v>0</v>
      </c>
      <c r="G141" s="44">
        <v>0</v>
      </c>
      <c r="H141" s="44">
        <v>0</v>
      </c>
      <c r="I141" s="44">
        <v>0</v>
      </c>
      <c r="J141" s="44">
        <v>0</v>
      </c>
      <c r="K141" s="44">
        <v>0</v>
      </c>
      <c r="L141" s="44">
        <v>0</v>
      </c>
      <c r="M141" s="44">
        <v>0</v>
      </c>
      <c r="N141" s="44">
        <v>0</v>
      </c>
      <c r="O141" s="44">
        <v>0</v>
      </c>
      <c r="P141" s="165">
        <f t="shared" si="10"/>
        <v>0</v>
      </c>
    </row>
    <row r="142" spans="1:16" hidden="1" x14ac:dyDescent="0.25">
      <c r="A142" s="303" t="str">
        <f>IF(B142=1,A123,"")</f>
        <v/>
      </c>
      <c r="B142" s="43" t="str">
        <f t="shared" si="9"/>
        <v/>
      </c>
      <c r="C142" s="161">
        <f>CAD!$I$25</f>
        <v>0</v>
      </c>
      <c r="D142" s="44">
        <v>0</v>
      </c>
      <c r="E142" s="44">
        <v>0</v>
      </c>
      <c r="F142" s="44">
        <v>0</v>
      </c>
      <c r="G142" s="44">
        <v>0</v>
      </c>
      <c r="H142" s="44">
        <v>0</v>
      </c>
      <c r="I142" s="44">
        <v>0</v>
      </c>
      <c r="J142" s="44">
        <v>0</v>
      </c>
      <c r="K142" s="44">
        <v>0</v>
      </c>
      <c r="L142" s="44">
        <v>0</v>
      </c>
      <c r="M142" s="44">
        <v>0</v>
      </c>
      <c r="N142" s="44">
        <v>0</v>
      </c>
      <c r="O142" s="44">
        <v>0</v>
      </c>
      <c r="P142" s="165">
        <f t="shared" si="10"/>
        <v>0</v>
      </c>
    </row>
    <row r="143" spans="1:16" hidden="1" x14ac:dyDescent="0.25">
      <c r="A143" s="303" t="str">
        <f>IF(B143=1,A123,"")</f>
        <v/>
      </c>
      <c r="B143" s="43" t="str">
        <f t="shared" si="9"/>
        <v/>
      </c>
      <c r="C143" s="161">
        <f>CAD!$I$26</f>
        <v>0</v>
      </c>
      <c r="D143" s="44">
        <v>0</v>
      </c>
      <c r="E143" s="44">
        <v>0</v>
      </c>
      <c r="F143" s="44">
        <v>0</v>
      </c>
      <c r="G143" s="44">
        <v>0</v>
      </c>
      <c r="H143" s="44">
        <v>0</v>
      </c>
      <c r="I143" s="44">
        <v>0</v>
      </c>
      <c r="J143" s="44">
        <v>0</v>
      </c>
      <c r="K143" s="44">
        <v>0</v>
      </c>
      <c r="L143" s="44">
        <v>0</v>
      </c>
      <c r="M143" s="44">
        <v>0</v>
      </c>
      <c r="N143" s="44">
        <v>0</v>
      </c>
      <c r="O143" s="44">
        <v>0</v>
      </c>
      <c r="P143" s="165">
        <f t="shared" si="10"/>
        <v>0</v>
      </c>
    </row>
    <row r="144" spans="1:16" hidden="1" x14ac:dyDescent="0.25">
      <c r="A144" s="303" t="str">
        <f>IF(B144=1,A123,"")</f>
        <v/>
      </c>
      <c r="B144" s="43" t="str">
        <f t="shared" si="9"/>
        <v/>
      </c>
      <c r="C144" s="161">
        <f>CAD!$I$27</f>
        <v>0</v>
      </c>
      <c r="D144" s="44">
        <v>0</v>
      </c>
      <c r="E144" s="44">
        <v>0</v>
      </c>
      <c r="F144" s="44">
        <v>0</v>
      </c>
      <c r="G144" s="44">
        <v>0</v>
      </c>
      <c r="H144" s="44">
        <v>0</v>
      </c>
      <c r="I144" s="44">
        <v>0</v>
      </c>
      <c r="J144" s="44">
        <v>0</v>
      </c>
      <c r="K144" s="44">
        <v>0</v>
      </c>
      <c r="L144" s="44">
        <v>0</v>
      </c>
      <c r="M144" s="44">
        <v>0</v>
      </c>
      <c r="N144" s="44">
        <v>0</v>
      </c>
      <c r="O144" s="44">
        <v>0</v>
      </c>
      <c r="P144" s="165">
        <f t="shared" si="10"/>
        <v>0</v>
      </c>
    </row>
    <row r="145" spans="1:16" hidden="1" x14ac:dyDescent="0.25">
      <c r="A145" s="303" t="str">
        <f>IF(B145=1,A123,"")</f>
        <v/>
      </c>
      <c r="B145" s="43" t="str">
        <f t="shared" si="9"/>
        <v/>
      </c>
      <c r="C145" s="161">
        <f>CAD!$I$28</f>
        <v>0</v>
      </c>
      <c r="D145" s="44">
        <v>0</v>
      </c>
      <c r="E145" s="44">
        <v>0</v>
      </c>
      <c r="F145" s="44">
        <v>0</v>
      </c>
      <c r="G145" s="44">
        <v>0</v>
      </c>
      <c r="H145" s="44">
        <v>0</v>
      </c>
      <c r="I145" s="44">
        <v>0</v>
      </c>
      <c r="J145" s="44">
        <v>0</v>
      </c>
      <c r="K145" s="44">
        <v>0</v>
      </c>
      <c r="L145" s="44">
        <v>0</v>
      </c>
      <c r="M145" s="44">
        <v>0</v>
      </c>
      <c r="N145" s="44">
        <v>0</v>
      </c>
      <c r="O145" s="44">
        <v>0</v>
      </c>
      <c r="P145" s="165">
        <f t="shared" si="10"/>
        <v>0</v>
      </c>
    </row>
    <row r="146" spans="1:16" hidden="1" x14ac:dyDescent="0.25">
      <c r="A146" s="303" t="str">
        <f>IF(B146=1,A123,"")</f>
        <v/>
      </c>
      <c r="B146" s="43" t="str">
        <f t="shared" si="9"/>
        <v/>
      </c>
      <c r="C146" s="161">
        <f>CAD!$I$29</f>
        <v>0</v>
      </c>
      <c r="D146" s="44">
        <v>0</v>
      </c>
      <c r="E146" s="44">
        <v>0</v>
      </c>
      <c r="F146" s="44">
        <v>0</v>
      </c>
      <c r="G146" s="44">
        <v>0</v>
      </c>
      <c r="H146" s="44">
        <v>0</v>
      </c>
      <c r="I146" s="44">
        <v>0</v>
      </c>
      <c r="J146" s="44">
        <v>0</v>
      </c>
      <c r="K146" s="44">
        <v>0</v>
      </c>
      <c r="L146" s="44">
        <v>0</v>
      </c>
      <c r="M146" s="44">
        <v>0</v>
      </c>
      <c r="N146" s="44">
        <v>0</v>
      </c>
      <c r="O146" s="44">
        <v>0</v>
      </c>
      <c r="P146" s="165">
        <f t="shared" si="10"/>
        <v>0</v>
      </c>
    </row>
    <row r="147" spans="1:16" hidden="1" x14ac:dyDescent="0.25">
      <c r="A147" s="303" t="str">
        <f>IF(B147=1,A123,"")</f>
        <v/>
      </c>
      <c r="B147" s="43" t="str">
        <f t="shared" si="9"/>
        <v/>
      </c>
      <c r="C147" s="161">
        <f>CAD!$I$30</f>
        <v>0</v>
      </c>
      <c r="D147" s="44">
        <v>0</v>
      </c>
      <c r="E147" s="44">
        <v>0</v>
      </c>
      <c r="F147" s="44">
        <v>0</v>
      </c>
      <c r="G147" s="44">
        <v>0</v>
      </c>
      <c r="H147" s="44">
        <v>0</v>
      </c>
      <c r="I147" s="44">
        <v>0</v>
      </c>
      <c r="J147" s="44">
        <v>0</v>
      </c>
      <c r="K147" s="44">
        <v>0</v>
      </c>
      <c r="L147" s="44">
        <v>0</v>
      </c>
      <c r="M147" s="44">
        <v>0</v>
      </c>
      <c r="N147" s="44">
        <v>0</v>
      </c>
      <c r="O147" s="44">
        <v>0</v>
      </c>
      <c r="P147" s="165">
        <f t="shared" si="10"/>
        <v>0</v>
      </c>
    </row>
    <row r="148" spans="1:16" hidden="1" x14ac:dyDescent="0.25">
      <c r="A148" s="303" t="str">
        <f>IF(B148=1,A123,"")</f>
        <v/>
      </c>
      <c r="B148" s="43" t="str">
        <f t="shared" si="9"/>
        <v/>
      </c>
      <c r="C148" s="161">
        <f>CAD!$I$31</f>
        <v>0</v>
      </c>
      <c r="D148" s="44">
        <v>0</v>
      </c>
      <c r="E148" s="44">
        <v>0</v>
      </c>
      <c r="F148" s="44">
        <v>0</v>
      </c>
      <c r="G148" s="44">
        <v>0</v>
      </c>
      <c r="H148" s="44">
        <v>0</v>
      </c>
      <c r="I148" s="44">
        <v>0</v>
      </c>
      <c r="J148" s="44">
        <v>0</v>
      </c>
      <c r="K148" s="44">
        <v>0</v>
      </c>
      <c r="L148" s="44">
        <v>0</v>
      </c>
      <c r="M148" s="44">
        <v>0</v>
      </c>
      <c r="N148" s="44">
        <v>0</v>
      </c>
      <c r="O148" s="44">
        <v>0</v>
      </c>
      <c r="P148" s="165">
        <f t="shared" si="10"/>
        <v>0</v>
      </c>
    </row>
    <row r="149" spans="1:16" hidden="1" x14ac:dyDescent="0.25">
      <c r="A149" s="303" t="str">
        <f>IF(B149=1,A123,"")</f>
        <v/>
      </c>
      <c r="B149" s="43" t="str">
        <f t="shared" si="9"/>
        <v/>
      </c>
      <c r="C149" s="161">
        <f>CAD!$K$7</f>
        <v>0</v>
      </c>
      <c r="D149" s="44">
        <v>0</v>
      </c>
      <c r="E149" s="44">
        <v>0</v>
      </c>
      <c r="F149" s="44">
        <v>0</v>
      </c>
      <c r="G149" s="44">
        <v>0</v>
      </c>
      <c r="H149" s="44">
        <v>0</v>
      </c>
      <c r="I149" s="44">
        <v>0</v>
      </c>
      <c r="J149" s="44">
        <v>0</v>
      </c>
      <c r="K149" s="44">
        <v>0</v>
      </c>
      <c r="L149" s="44">
        <v>0</v>
      </c>
      <c r="M149" s="44">
        <v>0</v>
      </c>
      <c r="N149" s="44">
        <v>0</v>
      </c>
      <c r="O149" s="44">
        <v>0</v>
      </c>
      <c r="P149" s="165">
        <f t="shared" si="10"/>
        <v>0</v>
      </c>
    </row>
    <row r="150" spans="1:16" hidden="1" x14ac:dyDescent="0.25">
      <c r="A150" s="303" t="str">
        <f>IF(B150=1,A123,"")</f>
        <v/>
      </c>
      <c r="B150" s="43" t="str">
        <f t="shared" si="9"/>
        <v/>
      </c>
      <c r="C150" s="161">
        <f>CAD!$K$8</f>
        <v>0</v>
      </c>
      <c r="D150" s="44">
        <v>0</v>
      </c>
      <c r="E150" s="44">
        <v>0</v>
      </c>
      <c r="F150" s="44">
        <v>0</v>
      </c>
      <c r="G150" s="44">
        <v>0</v>
      </c>
      <c r="H150" s="44">
        <v>0</v>
      </c>
      <c r="I150" s="44">
        <v>0</v>
      </c>
      <c r="J150" s="44">
        <v>0</v>
      </c>
      <c r="K150" s="44">
        <v>0</v>
      </c>
      <c r="L150" s="44">
        <v>0</v>
      </c>
      <c r="M150" s="44">
        <v>0</v>
      </c>
      <c r="N150" s="44">
        <v>0</v>
      </c>
      <c r="O150" s="44">
        <v>0</v>
      </c>
      <c r="P150" s="165">
        <f t="shared" si="10"/>
        <v>0</v>
      </c>
    </row>
    <row r="151" spans="1:16" hidden="1" x14ac:dyDescent="0.25">
      <c r="A151" s="303" t="str">
        <f>IF(B151=1,A123,"")</f>
        <v/>
      </c>
      <c r="B151" s="43" t="str">
        <f t="shared" si="9"/>
        <v/>
      </c>
      <c r="C151" s="161">
        <f>CAD!$K$9</f>
        <v>0</v>
      </c>
      <c r="D151" s="44">
        <v>0</v>
      </c>
      <c r="E151" s="44">
        <v>0</v>
      </c>
      <c r="F151" s="44">
        <v>0</v>
      </c>
      <c r="G151" s="44">
        <v>0</v>
      </c>
      <c r="H151" s="44">
        <v>0</v>
      </c>
      <c r="I151" s="44">
        <v>0</v>
      </c>
      <c r="J151" s="44">
        <v>0</v>
      </c>
      <c r="K151" s="44">
        <v>0</v>
      </c>
      <c r="L151" s="44">
        <v>0</v>
      </c>
      <c r="M151" s="44">
        <v>0</v>
      </c>
      <c r="N151" s="44">
        <v>0</v>
      </c>
      <c r="O151" s="44">
        <v>0</v>
      </c>
      <c r="P151" s="165">
        <f t="shared" si="10"/>
        <v>0</v>
      </c>
    </row>
    <row r="152" spans="1:16" hidden="1" x14ac:dyDescent="0.25">
      <c r="A152" s="303" t="str">
        <f>IF(B152=1,A123,"")</f>
        <v/>
      </c>
      <c r="B152" s="43" t="str">
        <f t="shared" si="9"/>
        <v/>
      </c>
      <c r="C152" s="161">
        <f>CAD!$K$10</f>
        <v>0</v>
      </c>
      <c r="D152" s="44">
        <v>0</v>
      </c>
      <c r="E152" s="44">
        <v>0</v>
      </c>
      <c r="F152" s="44">
        <v>0</v>
      </c>
      <c r="G152" s="44">
        <v>0</v>
      </c>
      <c r="H152" s="44">
        <v>0</v>
      </c>
      <c r="I152" s="44">
        <v>0</v>
      </c>
      <c r="J152" s="44">
        <v>0</v>
      </c>
      <c r="K152" s="44">
        <v>0</v>
      </c>
      <c r="L152" s="44">
        <v>0</v>
      </c>
      <c r="M152" s="44">
        <v>0</v>
      </c>
      <c r="N152" s="44">
        <v>0</v>
      </c>
      <c r="O152" s="44">
        <v>0</v>
      </c>
      <c r="P152" s="165">
        <f t="shared" si="10"/>
        <v>0</v>
      </c>
    </row>
    <row r="153" spans="1:16" hidden="1" x14ac:dyDescent="0.25">
      <c r="A153" s="303" t="str">
        <f>IF(B153=1,A123,"")</f>
        <v/>
      </c>
      <c r="B153" s="43" t="str">
        <f t="shared" si="9"/>
        <v/>
      </c>
      <c r="C153" s="161">
        <f>CAD!$K$11</f>
        <v>0</v>
      </c>
      <c r="D153" s="44">
        <v>0</v>
      </c>
      <c r="E153" s="44">
        <v>0</v>
      </c>
      <c r="F153" s="44">
        <v>0</v>
      </c>
      <c r="G153" s="44">
        <v>0</v>
      </c>
      <c r="H153" s="44">
        <v>0</v>
      </c>
      <c r="I153" s="44">
        <v>0</v>
      </c>
      <c r="J153" s="44">
        <v>0</v>
      </c>
      <c r="K153" s="44">
        <v>0</v>
      </c>
      <c r="L153" s="44">
        <v>0</v>
      </c>
      <c r="M153" s="44">
        <v>0</v>
      </c>
      <c r="N153" s="44">
        <v>0</v>
      </c>
      <c r="O153" s="44">
        <v>0</v>
      </c>
      <c r="P153" s="165">
        <f t="shared" si="10"/>
        <v>0</v>
      </c>
    </row>
    <row r="154" spans="1:16" hidden="1" x14ac:dyDescent="0.25">
      <c r="A154" s="303" t="str">
        <f>IF(B154=1,A123,"")</f>
        <v/>
      </c>
      <c r="B154" s="43" t="str">
        <f t="shared" si="9"/>
        <v/>
      </c>
      <c r="C154" s="161">
        <f>CAD!$K$12</f>
        <v>0</v>
      </c>
      <c r="D154" s="44">
        <v>0</v>
      </c>
      <c r="E154" s="44">
        <v>0</v>
      </c>
      <c r="F154" s="44">
        <v>0</v>
      </c>
      <c r="G154" s="44">
        <v>0</v>
      </c>
      <c r="H154" s="44">
        <v>0</v>
      </c>
      <c r="I154" s="44">
        <v>0</v>
      </c>
      <c r="J154" s="44">
        <v>0</v>
      </c>
      <c r="K154" s="44">
        <v>0</v>
      </c>
      <c r="L154" s="44">
        <v>0</v>
      </c>
      <c r="M154" s="44">
        <v>0</v>
      </c>
      <c r="N154" s="44">
        <v>0</v>
      </c>
      <c r="O154" s="44">
        <v>0</v>
      </c>
      <c r="P154" s="165">
        <f t="shared" si="10"/>
        <v>0</v>
      </c>
    </row>
    <row r="155" spans="1:16" hidden="1" x14ac:dyDescent="0.25">
      <c r="A155" s="303" t="str">
        <f>IF(B155=1,A123,"")</f>
        <v/>
      </c>
      <c r="B155" s="43" t="str">
        <f t="shared" si="9"/>
        <v/>
      </c>
      <c r="C155" s="161">
        <f>CAD!$K$13</f>
        <v>0</v>
      </c>
      <c r="D155" s="44">
        <v>0</v>
      </c>
      <c r="E155" s="44">
        <v>0</v>
      </c>
      <c r="F155" s="44">
        <v>0</v>
      </c>
      <c r="G155" s="44">
        <v>0</v>
      </c>
      <c r="H155" s="44">
        <v>0</v>
      </c>
      <c r="I155" s="44">
        <v>0</v>
      </c>
      <c r="J155" s="44">
        <v>0</v>
      </c>
      <c r="K155" s="44">
        <v>0</v>
      </c>
      <c r="L155" s="44">
        <v>0</v>
      </c>
      <c r="M155" s="44">
        <v>0</v>
      </c>
      <c r="N155" s="44">
        <v>0</v>
      </c>
      <c r="O155" s="44">
        <v>0</v>
      </c>
      <c r="P155" s="165">
        <f t="shared" si="10"/>
        <v>0</v>
      </c>
    </row>
    <row r="156" spans="1:16" hidden="1" x14ac:dyDescent="0.25">
      <c r="A156" s="303" t="str">
        <f>IF(B156=1,A123,"")</f>
        <v/>
      </c>
      <c r="B156" s="43" t="str">
        <f t="shared" si="9"/>
        <v/>
      </c>
      <c r="C156" s="161">
        <f>CAD!$K$14</f>
        <v>0</v>
      </c>
      <c r="D156" s="44">
        <v>0</v>
      </c>
      <c r="E156" s="44">
        <v>0</v>
      </c>
      <c r="F156" s="44">
        <v>0</v>
      </c>
      <c r="G156" s="44">
        <v>0</v>
      </c>
      <c r="H156" s="44">
        <v>0</v>
      </c>
      <c r="I156" s="44">
        <v>0</v>
      </c>
      <c r="J156" s="44">
        <v>0</v>
      </c>
      <c r="K156" s="44">
        <v>0</v>
      </c>
      <c r="L156" s="44">
        <v>0</v>
      </c>
      <c r="M156" s="44">
        <v>0</v>
      </c>
      <c r="N156" s="44">
        <v>0</v>
      </c>
      <c r="O156" s="44">
        <v>0</v>
      </c>
      <c r="P156" s="165">
        <f t="shared" si="10"/>
        <v>0</v>
      </c>
    </row>
    <row r="157" spans="1:16" hidden="1" x14ac:dyDescent="0.25">
      <c r="A157" s="303" t="str">
        <f>IF(B157=1,A123,"")</f>
        <v/>
      </c>
      <c r="B157" s="43" t="str">
        <f t="shared" si="9"/>
        <v/>
      </c>
      <c r="C157" s="161">
        <f>CAD!$K$15</f>
        <v>0</v>
      </c>
      <c r="D157" s="44">
        <v>0</v>
      </c>
      <c r="E157" s="44">
        <v>0</v>
      </c>
      <c r="F157" s="44">
        <v>0</v>
      </c>
      <c r="G157" s="44">
        <v>0</v>
      </c>
      <c r="H157" s="44">
        <v>0</v>
      </c>
      <c r="I157" s="44">
        <v>0</v>
      </c>
      <c r="J157" s="44">
        <v>0</v>
      </c>
      <c r="K157" s="44">
        <v>0</v>
      </c>
      <c r="L157" s="44">
        <v>0</v>
      </c>
      <c r="M157" s="44">
        <v>0</v>
      </c>
      <c r="N157" s="44">
        <v>0</v>
      </c>
      <c r="O157" s="44">
        <v>0</v>
      </c>
      <c r="P157" s="165">
        <f t="shared" si="10"/>
        <v>0</v>
      </c>
    </row>
    <row r="158" spans="1:16" hidden="1" x14ac:dyDescent="0.25">
      <c r="A158" s="303" t="str">
        <f>IF(B158=1,A123,"")</f>
        <v/>
      </c>
      <c r="B158" s="43" t="str">
        <f t="shared" si="9"/>
        <v/>
      </c>
      <c r="C158" s="161">
        <f>CAD!$K$16</f>
        <v>0</v>
      </c>
      <c r="D158" s="44">
        <v>0</v>
      </c>
      <c r="E158" s="44">
        <v>0</v>
      </c>
      <c r="F158" s="44">
        <v>0</v>
      </c>
      <c r="G158" s="44">
        <v>0</v>
      </c>
      <c r="H158" s="44">
        <v>0</v>
      </c>
      <c r="I158" s="44">
        <v>0</v>
      </c>
      <c r="J158" s="44">
        <v>0</v>
      </c>
      <c r="K158" s="44">
        <v>0</v>
      </c>
      <c r="L158" s="44">
        <v>0</v>
      </c>
      <c r="M158" s="44">
        <v>0</v>
      </c>
      <c r="N158" s="44">
        <v>0</v>
      </c>
      <c r="O158" s="44">
        <v>0</v>
      </c>
      <c r="P158" s="165">
        <f t="shared" si="10"/>
        <v>0</v>
      </c>
    </row>
    <row r="159" spans="1:16" hidden="1" x14ac:dyDescent="0.25">
      <c r="A159" s="303" t="str">
        <f>IF(B159=1,A123,"")</f>
        <v/>
      </c>
      <c r="B159" s="43" t="str">
        <f t="shared" si="9"/>
        <v/>
      </c>
      <c r="C159" s="161">
        <f>CAD!$K$17</f>
        <v>0</v>
      </c>
      <c r="D159" s="44">
        <v>0</v>
      </c>
      <c r="E159" s="44">
        <v>0</v>
      </c>
      <c r="F159" s="44">
        <v>0</v>
      </c>
      <c r="G159" s="44">
        <v>0</v>
      </c>
      <c r="H159" s="44">
        <v>0</v>
      </c>
      <c r="I159" s="44">
        <v>0</v>
      </c>
      <c r="J159" s="44">
        <v>0</v>
      </c>
      <c r="K159" s="44">
        <v>0</v>
      </c>
      <c r="L159" s="44">
        <v>0</v>
      </c>
      <c r="M159" s="44">
        <v>0</v>
      </c>
      <c r="N159" s="44">
        <v>0</v>
      </c>
      <c r="O159" s="44">
        <v>0</v>
      </c>
      <c r="P159" s="165">
        <f t="shared" si="10"/>
        <v>0</v>
      </c>
    </row>
    <row r="160" spans="1:16" hidden="1" x14ac:dyDescent="0.25">
      <c r="A160" s="303" t="str">
        <f>IF(B160=1,A123,"")</f>
        <v/>
      </c>
      <c r="B160" s="43" t="str">
        <f t="shared" si="9"/>
        <v/>
      </c>
      <c r="C160" s="161">
        <f>CAD!$K$18</f>
        <v>0</v>
      </c>
      <c r="D160" s="44">
        <v>0</v>
      </c>
      <c r="E160" s="44">
        <v>0</v>
      </c>
      <c r="F160" s="44">
        <v>0</v>
      </c>
      <c r="G160" s="44">
        <v>0</v>
      </c>
      <c r="H160" s="44">
        <v>0</v>
      </c>
      <c r="I160" s="44">
        <v>0</v>
      </c>
      <c r="J160" s="44">
        <v>0</v>
      </c>
      <c r="K160" s="44">
        <v>0</v>
      </c>
      <c r="L160" s="44">
        <v>0</v>
      </c>
      <c r="M160" s="44">
        <v>0</v>
      </c>
      <c r="N160" s="44">
        <v>0</v>
      </c>
      <c r="O160" s="44">
        <v>0</v>
      </c>
      <c r="P160" s="165">
        <f t="shared" si="10"/>
        <v>0</v>
      </c>
    </row>
    <row r="161" spans="1:16" hidden="1" x14ac:dyDescent="0.25">
      <c r="A161" s="303" t="str">
        <f>IF(B161=1,A123,"")</f>
        <v/>
      </c>
      <c r="B161" s="43" t="str">
        <f t="shared" si="9"/>
        <v/>
      </c>
      <c r="C161" s="161">
        <f>CAD!$K$19</f>
        <v>0</v>
      </c>
      <c r="D161" s="44">
        <v>0</v>
      </c>
      <c r="E161" s="44">
        <v>0</v>
      </c>
      <c r="F161" s="44">
        <v>0</v>
      </c>
      <c r="G161" s="44">
        <v>0</v>
      </c>
      <c r="H161" s="44">
        <v>0</v>
      </c>
      <c r="I161" s="44">
        <v>0</v>
      </c>
      <c r="J161" s="44">
        <v>0</v>
      </c>
      <c r="K161" s="44">
        <v>0</v>
      </c>
      <c r="L161" s="44">
        <v>0</v>
      </c>
      <c r="M161" s="44">
        <v>0</v>
      </c>
      <c r="N161" s="44">
        <v>0</v>
      </c>
      <c r="O161" s="44">
        <v>0</v>
      </c>
      <c r="P161" s="165">
        <f t="shared" si="10"/>
        <v>0</v>
      </c>
    </row>
    <row r="162" spans="1:16" hidden="1" x14ac:dyDescent="0.25">
      <c r="A162" s="303" t="str">
        <f>IF(B162=1,A123,"")</f>
        <v/>
      </c>
      <c r="B162" s="43" t="str">
        <f t="shared" si="9"/>
        <v/>
      </c>
      <c r="C162" s="161">
        <f>CAD!$K$20</f>
        <v>0</v>
      </c>
      <c r="D162" s="44">
        <v>0</v>
      </c>
      <c r="E162" s="44">
        <v>0</v>
      </c>
      <c r="F162" s="44">
        <v>0</v>
      </c>
      <c r="G162" s="44">
        <v>0</v>
      </c>
      <c r="H162" s="44">
        <v>0</v>
      </c>
      <c r="I162" s="44">
        <v>0</v>
      </c>
      <c r="J162" s="44">
        <v>0</v>
      </c>
      <c r="K162" s="44">
        <v>0</v>
      </c>
      <c r="L162" s="44">
        <v>0</v>
      </c>
      <c r="M162" s="44">
        <v>0</v>
      </c>
      <c r="N162" s="44">
        <v>0</v>
      </c>
      <c r="O162" s="44">
        <v>0</v>
      </c>
      <c r="P162" s="165">
        <f t="shared" si="10"/>
        <v>0</v>
      </c>
    </row>
    <row r="163" spans="1:16" hidden="1" x14ac:dyDescent="0.25">
      <c r="A163" s="303" t="str">
        <f>IF(B163=1,A123,"")</f>
        <v/>
      </c>
      <c r="B163" s="43" t="str">
        <f t="shared" si="9"/>
        <v/>
      </c>
      <c r="C163" s="161">
        <f>CAD!$K$21</f>
        <v>0</v>
      </c>
      <c r="D163" s="44">
        <v>0</v>
      </c>
      <c r="E163" s="44">
        <v>0</v>
      </c>
      <c r="F163" s="44">
        <v>0</v>
      </c>
      <c r="G163" s="44">
        <v>0</v>
      </c>
      <c r="H163" s="44">
        <v>0</v>
      </c>
      <c r="I163" s="44">
        <v>0</v>
      </c>
      <c r="J163" s="44">
        <v>0</v>
      </c>
      <c r="K163" s="44">
        <v>0</v>
      </c>
      <c r="L163" s="44">
        <v>0</v>
      </c>
      <c r="M163" s="44">
        <v>0</v>
      </c>
      <c r="N163" s="44">
        <v>0</v>
      </c>
      <c r="O163" s="44">
        <v>0</v>
      </c>
      <c r="P163" s="165">
        <f t="shared" si="10"/>
        <v>0</v>
      </c>
    </row>
    <row r="164" spans="1:16" hidden="1" x14ac:dyDescent="0.25">
      <c r="A164" s="303" t="str">
        <f>IF(B164=1,A123,"")</f>
        <v/>
      </c>
      <c r="B164" s="43" t="str">
        <f t="shared" si="9"/>
        <v/>
      </c>
      <c r="C164" s="161">
        <f>CAD!$K$22</f>
        <v>0</v>
      </c>
      <c r="D164" s="44">
        <v>0</v>
      </c>
      <c r="E164" s="44">
        <v>0</v>
      </c>
      <c r="F164" s="44">
        <v>0</v>
      </c>
      <c r="G164" s="44">
        <v>0</v>
      </c>
      <c r="H164" s="44">
        <v>0</v>
      </c>
      <c r="I164" s="44">
        <v>0</v>
      </c>
      <c r="J164" s="44">
        <v>0</v>
      </c>
      <c r="K164" s="44">
        <v>0</v>
      </c>
      <c r="L164" s="44">
        <v>0</v>
      </c>
      <c r="M164" s="44">
        <v>0</v>
      </c>
      <c r="N164" s="44">
        <v>0</v>
      </c>
      <c r="O164" s="44">
        <v>0</v>
      </c>
      <c r="P164" s="165">
        <f t="shared" si="10"/>
        <v>0</v>
      </c>
    </row>
    <row r="165" spans="1:16" hidden="1" x14ac:dyDescent="0.25">
      <c r="A165" s="303" t="str">
        <f>IF(B165=1,A123,"")</f>
        <v/>
      </c>
      <c r="B165" s="43" t="str">
        <f t="shared" si="9"/>
        <v/>
      </c>
      <c r="C165" s="161">
        <f>CAD!$K$23</f>
        <v>0</v>
      </c>
      <c r="D165" s="44">
        <v>0</v>
      </c>
      <c r="E165" s="44">
        <v>0</v>
      </c>
      <c r="F165" s="44">
        <v>0</v>
      </c>
      <c r="G165" s="44">
        <v>0</v>
      </c>
      <c r="H165" s="44">
        <v>0</v>
      </c>
      <c r="I165" s="44">
        <v>0</v>
      </c>
      <c r="J165" s="44">
        <v>0</v>
      </c>
      <c r="K165" s="44">
        <v>0</v>
      </c>
      <c r="L165" s="44">
        <v>0</v>
      </c>
      <c r="M165" s="44">
        <v>0</v>
      </c>
      <c r="N165" s="44">
        <v>0</v>
      </c>
      <c r="O165" s="44">
        <v>0</v>
      </c>
      <c r="P165" s="165">
        <f t="shared" si="10"/>
        <v>0</v>
      </c>
    </row>
    <row r="166" spans="1:16" hidden="1" x14ac:dyDescent="0.25">
      <c r="A166" s="303" t="str">
        <f>IF(B166=1,A123,"")</f>
        <v/>
      </c>
      <c r="B166" s="43" t="str">
        <f t="shared" si="9"/>
        <v/>
      </c>
      <c r="C166" s="161">
        <f>CAD!$K$24</f>
        <v>0</v>
      </c>
      <c r="D166" s="44">
        <v>0</v>
      </c>
      <c r="E166" s="44">
        <v>0</v>
      </c>
      <c r="F166" s="44">
        <v>0</v>
      </c>
      <c r="G166" s="44">
        <v>0</v>
      </c>
      <c r="H166" s="44">
        <v>0</v>
      </c>
      <c r="I166" s="44">
        <v>0</v>
      </c>
      <c r="J166" s="44">
        <v>0</v>
      </c>
      <c r="K166" s="44">
        <v>0</v>
      </c>
      <c r="L166" s="44">
        <v>0</v>
      </c>
      <c r="M166" s="44">
        <v>0</v>
      </c>
      <c r="N166" s="44">
        <v>0</v>
      </c>
      <c r="O166" s="44">
        <v>0</v>
      </c>
      <c r="P166" s="165">
        <f t="shared" si="10"/>
        <v>0</v>
      </c>
    </row>
    <row r="167" spans="1:16" hidden="1" x14ac:dyDescent="0.25">
      <c r="A167" s="303" t="str">
        <f>IF(B167=1,A123,"")</f>
        <v/>
      </c>
      <c r="B167" s="43" t="str">
        <f t="shared" si="9"/>
        <v/>
      </c>
      <c r="C167" s="161">
        <f>CAD!$K$25</f>
        <v>0</v>
      </c>
      <c r="D167" s="44">
        <v>0</v>
      </c>
      <c r="E167" s="44">
        <v>0</v>
      </c>
      <c r="F167" s="44">
        <v>0</v>
      </c>
      <c r="G167" s="44">
        <v>0</v>
      </c>
      <c r="H167" s="44">
        <v>0</v>
      </c>
      <c r="I167" s="44">
        <v>0</v>
      </c>
      <c r="J167" s="44">
        <v>0</v>
      </c>
      <c r="K167" s="44">
        <v>0</v>
      </c>
      <c r="L167" s="44">
        <v>0</v>
      </c>
      <c r="M167" s="44">
        <v>0</v>
      </c>
      <c r="N167" s="44">
        <v>0</v>
      </c>
      <c r="O167" s="44">
        <v>0</v>
      </c>
      <c r="P167" s="165">
        <f t="shared" si="10"/>
        <v>0</v>
      </c>
    </row>
    <row r="168" spans="1:16" hidden="1" x14ac:dyDescent="0.25">
      <c r="A168" s="303" t="str">
        <f>IF(B168=1,A123,"")</f>
        <v/>
      </c>
      <c r="B168" s="43" t="str">
        <f t="shared" si="9"/>
        <v/>
      </c>
      <c r="C168" s="161">
        <f>CAD!$K$26</f>
        <v>0</v>
      </c>
      <c r="D168" s="44">
        <v>0</v>
      </c>
      <c r="E168" s="44">
        <v>0</v>
      </c>
      <c r="F168" s="44">
        <v>0</v>
      </c>
      <c r="G168" s="44">
        <v>0</v>
      </c>
      <c r="H168" s="44">
        <v>0</v>
      </c>
      <c r="I168" s="44">
        <v>0</v>
      </c>
      <c r="J168" s="44">
        <v>0</v>
      </c>
      <c r="K168" s="44">
        <v>0</v>
      </c>
      <c r="L168" s="44">
        <v>0</v>
      </c>
      <c r="M168" s="44">
        <v>0</v>
      </c>
      <c r="N168" s="44">
        <v>0</v>
      </c>
      <c r="O168" s="44">
        <v>0</v>
      </c>
      <c r="P168" s="165">
        <f t="shared" si="10"/>
        <v>0</v>
      </c>
    </row>
    <row r="169" spans="1:16" hidden="1" x14ac:dyDescent="0.25">
      <c r="A169" s="303" t="str">
        <f>IF(B169=1,A123,"")</f>
        <v/>
      </c>
      <c r="B169" s="43" t="str">
        <f t="shared" si="9"/>
        <v/>
      </c>
      <c r="C169" s="161">
        <f>CAD!$K$27</f>
        <v>0</v>
      </c>
      <c r="D169" s="44">
        <v>0</v>
      </c>
      <c r="E169" s="44">
        <v>0</v>
      </c>
      <c r="F169" s="44">
        <v>0</v>
      </c>
      <c r="G169" s="44">
        <v>0</v>
      </c>
      <c r="H169" s="44">
        <v>0</v>
      </c>
      <c r="I169" s="44">
        <v>0</v>
      </c>
      <c r="J169" s="44">
        <v>0</v>
      </c>
      <c r="K169" s="44">
        <v>0</v>
      </c>
      <c r="L169" s="44">
        <v>0</v>
      </c>
      <c r="M169" s="44">
        <v>0</v>
      </c>
      <c r="N169" s="44">
        <v>0</v>
      </c>
      <c r="O169" s="44">
        <v>0</v>
      </c>
      <c r="P169" s="165">
        <f t="shared" si="10"/>
        <v>0</v>
      </c>
    </row>
    <row r="170" spans="1:16" hidden="1" x14ac:dyDescent="0.25">
      <c r="A170" s="303" t="str">
        <f>IF(B170=1,A123,"")</f>
        <v/>
      </c>
      <c r="B170" s="43" t="str">
        <f t="shared" si="9"/>
        <v/>
      </c>
      <c r="C170" s="161">
        <f>CAD!$K$28</f>
        <v>0</v>
      </c>
      <c r="D170" s="44">
        <v>0</v>
      </c>
      <c r="E170" s="44">
        <v>0</v>
      </c>
      <c r="F170" s="44">
        <v>0</v>
      </c>
      <c r="G170" s="44">
        <v>0</v>
      </c>
      <c r="H170" s="44">
        <v>0</v>
      </c>
      <c r="I170" s="44">
        <v>0</v>
      </c>
      <c r="J170" s="44">
        <v>0</v>
      </c>
      <c r="K170" s="44">
        <v>0</v>
      </c>
      <c r="L170" s="44">
        <v>0</v>
      </c>
      <c r="M170" s="44">
        <v>0</v>
      </c>
      <c r="N170" s="44">
        <v>0</v>
      </c>
      <c r="O170" s="44">
        <v>0</v>
      </c>
      <c r="P170" s="165">
        <f t="shared" si="10"/>
        <v>0</v>
      </c>
    </row>
    <row r="171" spans="1:16" hidden="1" x14ac:dyDescent="0.25">
      <c r="A171" s="303" t="str">
        <f>IF(B171=1,A123,"")</f>
        <v/>
      </c>
      <c r="B171" s="43" t="str">
        <f t="shared" si="9"/>
        <v/>
      </c>
      <c r="C171" s="161">
        <f>CAD!$K$29</f>
        <v>0</v>
      </c>
      <c r="D171" s="44">
        <v>0</v>
      </c>
      <c r="E171" s="44">
        <v>0</v>
      </c>
      <c r="F171" s="44">
        <v>0</v>
      </c>
      <c r="G171" s="44">
        <v>0</v>
      </c>
      <c r="H171" s="44">
        <v>0</v>
      </c>
      <c r="I171" s="44">
        <v>0</v>
      </c>
      <c r="J171" s="44">
        <v>0</v>
      </c>
      <c r="K171" s="44">
        <v>0</v>
      </c>
      <c r="L171" s="44">
        <v>0</v>
      </c>
      <c r="M171" s="44">
        <v>0</v>
      </c>
      <c r="N171" s="44">
        <v>0</v>
      </c>
      <c r="O171" s="44">
        <v>0</v>
      </c>
      <c r="P171" s="165">
        <f t="shared" si="10"/>
        <v>0</v>
      </c>
    </row>
    <row r="172" spans="1:16" hidden="1" x14ac:dyDescent="0.25">
      <c r="A172" s="303" t="str">
        <f>IF(B172=1,A123,"")</f>
        <v/>
      </c>
      <c r="B172" s="43" t="str">
        <f t="shared" si="9"/>
        <v/>
      </c>
      <c r="C172" s="161">
        <f>CAD!$K$30</f>
        <v>0</v>
      </c>
      <c r="D172" s="44">
        <v>0</v>
      </c>
      <c r="E172" s="44">
        <v>0</v>
      </c>
      <c r="F172" s="44">
        <v>0</v>
      </c>
      <c r="G172" s="44">
        <v>0</v>
      </c>
      <c r="H172" s="44">
        <v>0</v>
      </c>
      <c r="I172" s="44">
        <v>0</v>
      </c>
      <c r="J172" s="44">
        <v>0</v>
      </c>
      <c r="K172" s="44">
        <v>0</v>
      </c>
      <c r="L172" s="44">
        <v>0</v>
      </c>
      <c r="M172" s="44">
        <v>0</v>
      </c>
      <c r="N172" s="44">
        <v>0</v>
      </c>
      <c r="O172" s="44">
        <v>0</v>
      </c>
      <c r="P172" s="165">
        <f t="shared" si="10"/>
        <v>0</v>
      </c>
    </row>
    <row r="173" spans="1:16" hidden="1" x14ac:dyDescent="0.25">
      <c r="A173" s="303" t="str">
        <f>IF(B173=1,A123,"")</f>
        <v/>
      </c>
      <c r="B173" s="43" t="str">
        <f t="shared" si="9"/>
        <v/>
      </c>
      <c r="C173" s="161">
        <f>CAD!$K$31</f>
        <v>0</v>
      </c>
      <c r="D173" s="44">
        <v>0</v>
      </c>
      <c r="E173" s="44">
        <v>0</v>
      </c>
      <c r="F173" s="44">
        <v>0</v>
      </c>
      <c r="G173" s="44">
        <v>0</v>
      </c>
      <c r="H173" s="44">
        <v>0</v>
      </c>
      <c r="I173" s="44">
        <v>0</v>
      </c>
      <c r="J173" s="44">
        <v>0</v>
      </c>
      <c r="K173" s="44">
        <v>0</v>
      </c>
      <c r="L173" s="44">
        <v>0</v>
      </c>
      <c r="M173" s="44">
        <v>0</v>
      </c>
      <c r="N173" s="44">
        <v>0</v>
      </c>
      <c r="O173" s="44">
        <v>0</v>
      </c>
      <c r="P173" s="165">
        <f t="shared" si="10"/>
        <v>0</v>
      </c>
    </row>
    <row r="174" spans="1:16" hidden="1" x14ac:dyDescent="0.25">
      <c r="A174" s="303">
        <f>A121</f>
        <v>2020</v>
      </c>
    </row>
    <row r="175" spans="1:16" hidden="1" x14ac:dyDescent="0.25">
      <c r="A175" s="303">
        <f>A121</f>
        <v>2020</v>
      </c>
      <c r="C175" s="74" t="s">
        <v>209</v>
      </c>
      <c r="D175" s="38">
        <f>D121-D123</f>
        <v>0</v>
      </c>
      <c r="E175" s="38">
        <f t="shared" ref="E175:P175" si="11">E121-E123</f>
        <v>0</v>
      </c>
      <c r="F175" s="38">
        <f t="shared" si="11"/>
        <v>0</v>
      </c>
      <c r="G175" s="38">
        <f t="shared" si="11"/>
        <v>0</v>
      </c>
      <c r="H175" s="38">
        <f t="shared" si="11"/>
        <v>0</v>
      </c>
      <c r="I175" s="38">
        <f t="shared" si="11"/>
        <v>0</v>
      </c>
      <c r="J175" s="38">
        <f t="shared" si="11"/>
        <v>0</v>
      </c>
      <c r="K175" s="38">
        <f t="shared" si="11"/>
        <v>0</v>
      </c>
      <c r="L175" s="38">
        <f t="shared" si="11"/>
        <v>0</v>
      </c>
      <c r="M175" s="38">
        <f t="shared" si="11"/>
        <v>0</v>
      </c>
      <c r="N175" s="38">
        <f t="shared" si="11"/>
        <v>0</v>
      </c>
      <c r="O175" s="38">
        <f t="shared" si="11"/>
        <v>0</v>
      </c>
      <c r="P175" s="38">
        <f t="shared" si="11"/>
        <v>0</v>
      </c>
    </row>
    <row r="176" spans="1:16" hidden="1" x14ac:dyDescent="0.25"/>
    <row r="177" spans="1:17" ht="15" hidden="1" customHeight="1" thickBot="1" x14ac:dyDescent="0.3">
      <c r="A177" s="303">
        <f>A121+1</f>
        <v>2021</v>
      </c>
      <c r="B177" s="45"/>
      <c r="C177" s="176" t="s">
        <v>207</v>
      </c>
      <c r="D177" s="177">
        <f>PREV_R!D180</f>
        <v>0</v>
      </c>
      <c r="E177" s="177">
        <f>PREV_R!E180</f>
        <v>0</v>
      </c>
      <c r="F177" s="177">
        <f>PREV_R!F180</f>
        <v>0</v>
      </c>
      <c r="G177" s="177">
        <f>PREV_R!G180</f>
        <v>0</v>
      </c>
      <c r="H177" s="177">
        <f>PREV_R!H180</f>
        <v>0</v>
      </c>
      <c r="I177" s="177">
        <f>PREV_R!I180</f>
        <v>0</v>
      </c>
      <c r="J177" s="177">
        <f>PREV_R!J180</f>
        <v>0</v>
      </c>
      <c r="K177" s="177">
        <f>PREV_R!K180</f>
        <v>0</v>
      </c>
      <c r="L177" s="177">
        <f>PREV_R!L180</f>
        <v>0</v>
      </c>
      <c r="M177" s="177">
        <f>PREV_R!M180</f>
        <v>0</v>
      </c>
      <c r="N177" s="177">
        <f>PREV_R!N180</f>
        <v>0</v>
      </c>
      <c r="O177" s="177">
        <f>PREV_R!O180</f>
        <v>0</v>
      </c>
      <c r="P177" s="177">
        <f>SUM(D177:O177)</f>
        <v>0</v>
      </c>
      <c r="Q177" s="8"/>
    </row>
    <row r="178" spans="1:17" ht="15" hidden="1" customHeight="1" x14ac:dyDescent="0.25">
      <c r="A178" s="303">
        <f>A177</f>
        <v>2021</v>
      </c>
      <c r="B178" s="45"/>
      <c r="C178" s="130"/>
      <c r="D178" s="130"/>
      <c r="E178" s="130"/>
      <c r="F178" s="130"/>
      <c r="G178" s="130"/>
      <c r="H178" s="130"/>
      <c r="I178" s="130"/>
      <c r="J178" s="130"/>
      <c r="K178" s="130"/>
      <c r="L178" s="130"/>
      <c r="M178" s="130"/>
      <c r="N178" s="130"/>
      <c r="O178" s="130"/>
      <c r="P178" s="130"/>
      <c r="Q178" s="8"/>
    </row>
    <row r="179" spans="1:17" ht="15" hidden="1" customHeight="1" thickBot="1" x14ac:dyDescent="0.3">
      <c r="A179" s="303">
        <f>A177</f>
        <v>2021</v>
      </c>
      <c r="B179" s="45"/>
      <c r="C179" s="155" t="s">
        <v>208</v>
      </c>
      <c r="D179" s="156">
        <f>SUM(D180:D229)</f>
        <v>0</v>
      </c>
      <c r="E179" s="156">
        <f t="shared" ref="E179:O179" si="12">SUM(E180:E229)</f>
        <v>0</v>
      </c>
      <c r="F179" s="156">
        <f t="shared" si="12"/>
        <v>0</v>
      </c>
      <c r="G179" s="156">
        <f t="shared" si="12"/>
        <v>0</v>
      </c>
      <c r="H179" s="156">
        <f t="shared" si="12"/>
        <v>0</v>
      </c>
      <c r="I179" s="156">
        <f t="shared" si="12"/>
        <v>0</v>
      </c>
      <c r="J179" s="156">
        <f t="shared" si="12"/>
        <v>0</v>
      </c>
      <c r="K179" s="156">
        <f t="shared" si="12"/>
        <v>0</v>
      </c>
      <c r="L179" s="156">
        <f t="shared" si="12"/>
        <v>0</v>
      </c>
      <c r="M179" s="156">
        <f t="shared" si="12"/>
        <v>0</v>
      </c>
      <c r="N179" s="156">
        <f t="shared" si="12"/>
        <v>0</v>
      </c>
      <c r="O179" s="156">
        <f t="shared" si="12"/>
        <v>0</v>
      </c>
      <c r="P179" s="156">
        <f>SUM(D179:O179)</f>
        <v>0</v>
      </c>
      <c r="Q179" s="8"/>
    </row>
    <row r="180" spans="1:17" hidden="1" x14ac:dyDescent="0.25">
      <c r="A180" s="303">
        <f>IF(B180=1,A179,"")</f>
        <v>2021</v>
      </c>
      <c r="B180" s="43">
        <f>IF(C180&lt;&gt;0,1,"")</f>
        <v>1</v>
      </c>
      <c r="C180" s="162" t="str">
        <f>CAD!$I$7</f>
        <v>MERCADO</v>
      </c>
      <c r="D180" s="163">
        <v>0</v>
      </c>
      <c r="E180" s="163">
        <v>0</v>
      </c>
      <c r="F180" s="163">
        <v>0</v>
      </c>
      <c r="G180" s="163">
        <v>0</v>
      </c>
      <c r="H180" s="163">
        <v>0</v>
      </c>
      <c r="I180" s="163">
        <v>0</v>
      </c>
      <c r="J180" s="163">
        <v>0</v>
      </c>
      <c r="K180" s="163">
        <v>0</v>
      </c>
      <c r="L180" s="163">
        <v>0</v>
      </c>
      <c r="M180" s="163">
        <v>0</v>
      </c>
      <c r="N180" s="163">
        <v>0</v>
      </c>
      <c r="O180" s="163">
        <v>0</v>
      </c>
      <c r="P180" s="164">
        <f>SUM(D180:O180)</f>
        <v>0</v>
      </c>
    </row>
    <row r="181" spans="1:17" hidden="1" x14ac:dyDescent="0.25">
      <c r="A181" s="303">
        <f>IF(B181=1,A179,"")</f>
        <v>2021</v>
      </c>
      <c r="B181" s="43">
        <f t="shared" ref="B181:B229" si="13">IF(C181&lt;&gt;0,1,"")</f>
        <v>1</v>
      </c>
      <c r="C181" s="161" t="str">
        <f>CAD!$I$8</f>
        <v>VEÍCULO</v>
      </c>
      <c r="D181" s="44">
        <v>0</v>
      </c>
      <c r="E181" s="44">
        <v>0</v>
      </c>
      <c r="F181" s="44">
        <v>0</v>
      </c>
      <c r="G181" s="44">
        <v>0</v>
      </c>
      <c r="H181" s="44">
        <v>0</v>
      </c>
      <c r="I181" s="44">
        <v>0</v>
      </c>
      <c r="J181" s="44">
        <v>0</v>
      </c>
      <c r="K181" s="44">
        <v>0</v>
      </c>
      <c r="L181" s="44">
        <v>0</v>
      </c>
      <c r="M181" s="44">
        <v>0</v>
      </c>
      <c r="N181" s="44">
        <v>0</v>
      </c>
      <c r="O181" s="44">
        <v>0</v>
      </c>
      <c r="P181" s="165">
        <f t="shared" ref="P181:P229" si="14">SUM(D181:O181)</f>
        <v>0</v>
      </c>
    </row>
    <row r="182" spans="1:17" hidden="1" x14ac:dyDescent="0.25">
      <c r="A182" s="303">
        <f>IF(B182=1,A179,"")</f>
        <v>2021</v>
      </c>
      <c r="B182" s="43">
        <f t="shared" si="13"/>
        <v>1</v>
      </c>
      <c r="C182" s="161" t="str">
        <f>CAD!$I$9</f>
        <v>ENERGIA ELÉTRICA</v>
      </c>
      <c r="D182" s="44">
        <v>0</v>
      </c>
      <c r="E182" s="44">
        <v>0</v>
      </c>
      <c r="F182" s="44">
        <v>0</v>
      </c>
      <c r="G182" s="44">
        <v>0</v>
      </c>
      <c r="H182" s="44">
        <v>0</v>
      </c>
      <c r="I182" s="44">
        <v>0</v>
      </c>
      <c r="J182" s="44">
        <v>0</v>
      </c>
      <c r="K182" s="44">
        <v>0</v>
      </c>
      <c r="L182" s="44">
        <v>0</v>
      </c>
      <c r="M182" s="44">
        <v>0</v>
      </c>
      <c r="N182" s="44">
        <v>0</v>
      </c>
      <c r="O182" s="44">
        <v>0</v>
      </c>
      <c r="P182" s="165">
        <f t="shared" si="14"/>
        <v>0</v>
      </c>
    </row>
    <row r="183" spans="1:17" hidden="1" x14ac:dyDescent="0.25">
      <c r="A183" s="303">
        <f>IF(B183=1,A179,"")</f>
        <v>2021</v>
      </c>
      <c r="B183" s="43">
        <f t="shared" si="13"/>
        <v>1</v>
      </c>
      <c r="C183" s="161" t="str">
        <f>CAD!$I$10</f>
        <v>LANCHE/COMER FORA</v>
      </c>
      <c r="D183" s="44">
        <v>0</v>
      </c>
      <c r="E183" s="44">
        <v>0</v>
      </c>
      <c r="F183" s="44">
        <v>0</v>
      </c>
      <c r="G183" s="44">
        <v>0</v>
      </c>
      <c r="H183" s="44">
        <v>0</v>
      </c>
      <c r="I183" s="44">
        <v>0</v>
      </c>
      <c r="J183" s="44">
        <v>0</v>
      </c>
      <c r="K183" s="44">
        <v>0</v>
      </c>
      <c r="L183" s="44">
        <v>0</v>
      </c>
      <c r="M183" s="44">
        <v>0</v>
      </c>
      <c r="N183" s="44">
        <v>0</v>
      </c>
      <c r="O183" s="44">
        <v>0</v>
      </c>
      <c r="P183" s="165">
        <f t="shared" si="14"/>
        <v>0</v>
      </c>
    </row>
    <row r="184" spans="1:17" hidden="1" x14ac:dyDescent="0.25">
      <c r="A184" s="303">
        <f>IF(B184=1,A179,"")</f>
        <v>2021</v>
      </c>
      <c r="B184" s="43">
        <f t="shared" si="13"/>
        <v>1</v>
      </c>
      <c r="C184" s="161" t="str">
        <f>CAD!$I$11</f>
        <v>LAZER</v>
      </c>
      <c r="D184" s="44">
        <v>0</v>
      </c>
      <c r="E184" s="44">
        <v>0</v>
      </c>
      <c r="F184" s="44">
        <v>0</v>
      </c>
      <c r="G184" s="44">
        <v>0</v>
      </c>
      <c r="H184" s="44">
        <v>0</v>
      </c>
      <c r="I184" s="44">
        <v>0</v>
      </c>
      <c r="J184" s="44">
        <v>0</v>
      </c>
      <c r="K184" s="44">
        <v>0</v>
      </c>
      <c r="L184" s="44">
        <v>0</v>
      </c>
      <c r="M184" s="44">
        <v>0</v>
      </c>
      <c r="N184" s="44">
        <v>0</v>
      </c>
      <c r="O184" s="44">
        <v>0</v>
      </c>
      <c r="P184" s="165">
        <f t="shared" si="14"/>
        <v>0</v>
      </c>
    </row>
    <row r="185" spans="1:17" hidden="1" x14ac:dyDescent="0.25">
      <c r="A185" s="303">
        <f>IF(B185=1,A179,"")</f>
        <v>2021</v>
      </c>
      <c r="B185" s="43">
        <f t="shared" si="13"/>
        <v>1</v>
      </c>
      <c r="C185" s="161" t="str">
        <f>CAD!$I$12</f>
        <v>REFORMA / IMÓVEL</v>
      </c>
      <c r="D185" s="44">
        <v>0</v>
      </c>
      <c r="E185" s="44">
        <v>0</v>
      </c>
      <c r="F185" s="44">
        <v>0</v>
      </c>
      <c r="G185" s="44">
        <v>0</v>
      </c>
      <c r="H185" s="44">
        <v>0</v>
      </c>
      <c r="I185" s="44">
        <v>0</v>
      </c>
      <c r="J185" s="44">
        <v>0</v>
      </c>
      <c r="K185" s="44">
        <v>0</v>
      </c>
      <c r="L185" s="44">
        <v>0</v>
      </c>
      <c r="M185" s="44">
        <v>0</v>
      </c>
      <c r="N185" s="44">
        <v>0</v>
      </c>
      <c r="O185" s="44">
        <v>0</v>
      </c>
      <c r="P185" s="165">
        <f t="shared" si="14"/>
        <v>0</v>
      </c>
    </row>
    <row r="186" spans="1:17" hidden="1" x14ac:dyDescent="0.25">
      <c r="A186" s="303">
        <f>IF(B186=1,A179,"")</f>
        <v>2021</v>
      </c>
      <c r="B186" s="43">
        <f t="shared" si="13"/>
        <v>1</v>
      </c>
      <c r="C186" s="161" t="str">
        <f>CAD!$I$13</f>
        <v>OUTROS</v>
      </c>
      <c r="D186" s="44">
        <v>0</v>
      </c>
      <c r="E186" s="44">
        <v>0</v>
      </c>
      <c r="F186" s="44">
        <v>0</v>
      </c>
      <c r="G186" s="44">
        <v>0</v>
      </c>
      <c r="H186" s="44">
        <v>0</v>
      </c>
      <c r="I186" s="44">
        <v>0</v>
      </c>
      <c r="J186" s="44">
        <v>0</v>
      </c>
      <c r="K186" s="44">
        <v>0</v>
      </c>
      <c r="L186" s="44">
        <v>0</v>
      </c>
      <c r="M186" s="44">
        <v>0</v>
      </c>
      <c r="N186" s="44">
        <v>0</v>
      </c>
      <c r="O186" s="44">
        <v>0</v>
      </c>
      <c r="P186" s="165">
        <f t="shared" si="14"/>
        <v>0</v>
      </c>
    </row>
    <row r="187" spans="1:17" hidden="1" x14ac:dyDescent="0.25">
      <c r="A187" s="303">
        <f>IF(B187=1,A179,"")</f>
        <v>2021</v>
      </c>
      <c r="B187" s="43">
        <f t="shared" si="13"/>
        <v>1</v>
      </c>
      <c r="C187" s="161" t="str">
        <f>CAD!$I$14</f>
        <v>VESTUÁRIO</v>
      </c>
      <c r="D187" s="44">
        <v>0</v>
      </c>
      <c r="E187" s="44">
        <v>0</v>
      </c>
      <c r="F187" s="44">
        <v>0</v>
      </c>
      <c r="G187" s="44">
        <v>0</v>
      </c>
      <c r="H187" s="44">
        <v>0</v>
      </c>
      <c r="I187" s="44">
        <v>0</v>
      </c>
      <c r="J187" s="44">
        <v>0</v>
      </c>
      <c r="K187" s="44">
        <v>0</v>
      </c>
      <c r="L187" s="44">
        <v>0</v>
      </c>
      <c r="M187" s="44">
        <v>0</v>
      </c>
      <c r="N187" s="44">
        <v>0</v>
      </c>
      <c r="O187" s="44">
        <v>0</v>
      </c>
      <c r="P187" s="165">
        <f t="shared" si="14"/>
        <v>0</v>
      </c>
    </row>
    <row r="188" spans="1:17" hidden="1" x14ac:dyDescent="0.25">
      <c r="A188" s="303">
        <f>IF(B188=1,A179,"")</f>
        <v>2021</v>
      </c>
      <c r="B188" s="43">
        <f t="shared" si="13"/>
        <v>1</v>
      </c>
      <c r="C188" s="161" t="str">
        <f>CAD!$I$15</f>
        <v>PARCELA - CASA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4">
        <v>0</v>
      </c>
      <c r="J188" s="44">
        <v>0</v>
      </c>
      <c r="K188" s="44">
        <v>0</v>
      </c>
      <c r="L188" s="44">
        <v>0</v>
      </c>
      <c r="M188" s="44">
        <v>0</v>
      </c>
      <c r="N188" s="44">
        <v>0</v>
      </c>
      <c r="O188" s="44">
        <v>0</v>
      </c>
      <c r="P188" s="165">
        <f t="shared" si="14"/>
        <v>0</v>
      </c>
    </row>
    <row r="189" spans="1:17" hidden="1" x14ac:dyDescent="0.25">
      <c r="A189" s="303">
        <f>IF(B189=1,A179,"")</f>
        <v>2021</v>
      </c>
      <c r="B189" s="43">
        <f t="shared" si="13"/>
        <v>1</v>
      </c>
      <c r="C189" s="161" t="str">
        <f>CAD!$I$16</f>
        <v>SAÚDE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4">
        <v>0</v>
      </c>
      <c r="J189" s="44">
        <v>0</v>
      </c>
      <c r="K189" s="44">
        <v>0</v>
      </c>
      <c r="L189" s="44">
        <v>0</v>
      </c>
      <c r="M189" s="44">
        <v>0</v>
      </c>
      <c r="N189" s="44">
        <v>0</v>
      </c>
      <c r="O189" s="44">
        <v>0</v>
      </c>
      <c r="P189" s="165">
        <f t="shared" si="14"/>
        <v>0</v>
      </c>
    </row>
    <row r="190" spans="1:17" hidden="1" x14ac:dyDescent="0.25">
      <c r="A190" s="303" t="str">
        <f>IF(B190=1,A179,"")</f>
        <v/>
      </c>
      <c r="B190" s="43" t="str">
        <f t="shared" si="13"/>
        <v/>
      </c>
      <c r="C190" s="161">
        <f>CAD!$I$17</f>
        <v>0</v>
      </c>
      <c r="D190" s="44">
        <v>0</v>
      </c>
      <c r="E190" s="44">
        <v>0</v>
      </c>
      <c r="F190" s="44">
        <v>0</v>
      </c>
      <c r="G190" s="44">
        <v>0</v>
      </c>
      <c r="H190" s="44">
        <v>0</v>
      </c>
      <c r="I190" s="44">
        <v>0</v>
      </c>
      <c r="J190" s="44">
        <v>0</v>
      </c>
      <c r="K190" s="44">
        <v>0</v>
      </c>
      <c r="L190" s="44">
        <v>0</v>
      </c>
      <c r="M190" s="44">
        <v>0</v>
      </c>
      <c r="N190" s="44">
        <v>0</v>
      </c>
      <c r="O190" s="44">
        <v>0</v>
      </c>
      <c r="P190" s="165">
        <f t="shared" si="14"/>
        <v>0</v>
      </c>
    </row>
    <row r="191" spans="1:17" hidden="1" x14ac:dyDescent="0.25">
      <c r="A191" s="303" t="str">
        <f>IF(B191=1,A179,"")</f>
        <v/>
      </c>
      <c r="B191" s="43" t="str">
        <f t="shared" si="13"/>
        <v/>
      </c>
      <c r="C191" s="161">
        <f>CAD!$I$18</f>
        <v>0</v>
      </c>
      <c r="D191" s="44">
        <v>0</v>
      </c>
      <c r="E191" s="44">
        <v>0</v>
      </c>
      <c r="F191" s="44">
        <v>0</v>
      </c>
      <c r="G191" s="44">
        <v>0</v>
      </c>
      <c r="H191" s="44">
        <v>0</v>
      </c>
      <c r="I191" s="44">
        <v>0</v>
      </c>
      <c r="J191" s="44">
        <v>0</v>
      </c>
      <c r="K191" s="44">
        <v>0</v>
      </c>
      <c r="L191" s="44">
        <v>0</v>
      </c>
      <c r="M191" s="44">
        <v>0</v>
      </c>
      <c r="N191" s="44">
        <v>0</v>
      </c>
      <c r="O191" s="44">
        <v>0</v>
      </c>
      <c r="P191" s="165">
        <f t="shared" si="14"/>
        <v>0</v>
      </c>
    </row>
    <row r="192" spans="1:17" hidden="1" x14ac:dyDescent="0.25">
      <c r="A192" s="303" t="str">
        <f>IF(B192=1,A179,"")</f>
        <v/>
      </c>
      <c r="B192" s="43" t="str">
        <f t="shared" si="13"/>
        <v/>
      </c>
      <c r="C192" s="161">
        <f>CAD!$I$19</f>
        <v>0</v>
      </c>
      <c r="D192" s="44">
        <v>0</v>
      </c>
      <c r="E192" s="44">
        <v>0</v>
      </c>
      <c r="F192" s="44">
        <v>0</v>
      </c>
      <c r="G192" s="44">
        <v>0</v>
      </c>
      <c r="H192" s="44">
        <v>0</v>
      </c>
      <c r="I192" s="44">
        <v>0</v>
      </c>
      <c r="J192" s="44">
        <v>0</v>
      </c>
      <c r="K192" s="44">
        <v>0</v>
      </c>
      <c r="L192" s="44">
        <v>0</v>
      </c>
      <c r="M192" s="44">
        <v>0</v>
      </c>
      <c r="N192" s="44">
        <v>0</v>
      </c>
      <c r="O192" s="44">
        <v>0</v>
      </c>
      <c r="P192" s="165">
        <f t="shared" si="14"/>
        <v>0</v>
      </c>
    </row>
    <row r="193" spans="1:16" hidden="1" x14ac:dyDescent="0.25">
      <c r="A193" s="303" t="str">
        <f>IF(B193=1,A179,"")</f>
        <v/>
      </c>
      <c r="B193" s="43" t="str">
        <f t="shared" si="13"/>
        <v/>
      </c>
      <c r="C193" s="161">
        <f>CAD!$I$20</f>
        <v>0</v>
      </c>
      <c r="D193" s="44">
        <v>0</v>
      </c>
      <c r="E193" s="44">
        <v>0</v>
      </c>
      <c r="F193" s="44">
        <v>0</v>
      </c>
      <c r="G193" s="44">
        <v>0</v>
      </c>
      <c r="H193" s="44">
        <v>0</v>
      </c>
      <c r="I193" s="44">
        <v>0</v>
      </c>
      <c r="J193" s="44">
        <v>0</v>
      </c>
      <c r="K193" s="44">
        <v>0</v>
      </c>
      <c r="L193" s="44">
        <v>0</v>
      </c>
      <c r="M193" s="44">
        <v>0</v>
      </c>
      <c r="N193" s="44">
        <v>0</v>
      </c>
      <c r="O193" s="44">
        <v>0</v>
      </c>
      <c r="P193" s="165">
        <f t="shared" si="14"/>
        <v>0</v>
      </c>
    </row>
    <row r="194" spans="1:16" hidden="1" x14ac:dyDescent="0.25">
      <c r="A194" s="303" t="str">
        <f>IF(B194=1,A179,"")</f>
        <v/>
      </c>
      <c r="B194" s="43" t="str">
        <f t="shared" si="13"/>
        <v/>
      </c>
      <c r="C194" s="161">
        <f>CAD!$I$21</f>
        <v>0</v>
      </c>
      <c r="D194" s="44">
        <v>0</v>
      </c>
      <c r="E194" s="44">
        <v>0</v>
      </c>
      <c r="F194" s="44">
        <v>0</v>
      </c>
      <c r="G194" s="44">
        <v>0</v>
      </c>
      <c r="H194" s="44">
        <v>0</v>
      </c>
      <c r="I194" s="44">
        <v>0</v>
      </c>
      <c r="J194" s="44">
        <v>0</v>
      </c>
      <c r="K194" s="44">
        <v>0</v>
      </c>
      <c r="L194" s="44">
        <v>0</v>
      </c>
      <c r="M194" s="44">
        <v>0</v>
      </c>
      <c r="N194" s="44">
        <v>0</v>
      </c>
      <c r="O194" s="44">
        <v>0</v>
      </c>
      <c r="P194" s="165">
        <f t="shared" si="14"/>
        <v>0</v>
      </c>
    </row>
    <row r="195" spans="1:16" hidden="1" x14ac:dyDescent="0.25">
      <c r="A195" s="303" t="str">
        <f>IF(B195=1,A179,"")</f>
        <v/>
      </c>
      <c r="B195" s="43" t="str">
        <f t="shared" si="13"/>
        <v/>
      </c>
      <c r="C195" s="161">
        <f>CAD!$I$22</f>
        <v>0</v>
      </c>
      <c r="D195" s="44">
        <v>0</v>
      </c>
      <c r="E195" s="44">
        <v>0</v>
      </c>
      <c r="F195" s="44">
        <v>0</v>
      </c>
      <c r="G195" s="44">
        <v>0</v>
      </c>
      <c r="H195" s="44">
        <v>0</v>
      </c>
      <c r="I195" s="44">
        <v>0</v>
      </c>
      <c r="J195" s="44">
        <v>0</v>
      </c>
      <c r="K195" s="44">
        <v>0</v>
      </c>
      <c r="L195" s="44">
        <v>0</v>
      </c>
      <c r="M195" s="44">
        <v>0</v>
      </c>
      <c r="N195" s="44">
        <v>0</v>
      </c>
      <c r="O195" s="44">
        <v>0</v>
      </c>
      <c r="P195" s="165">
        <f t="shared" si="14"/>
        <v>0</v>
      </c>
    </row>
    <row r="196" spans="1:16" hidden="1" x14ac:dyDescent="0.25">
      <c r="A196" s="303" t="str">
        <f>IF(B196=1,A179,"")</f>
        <v/>
      </c>
      <c r="B196" s="43" t="str">
        <f t="shared" si="13"/>
        <v/>
      </c>
      <c r="C196" s="161">
        <f>CAD!$I$23</f>
        <v>0</v>
      </c>
      <c r="D196" s="44">
        <v>0</v>
      </c>
      <c r="E196" s="44">
        <v>0</v>
      </c>
      <c r="F196" s="44">
        <v>0</v>
      </c>
      <c r="G196" s="44">
        <v>0</v>
      </c>
      <c r="H196" s="44">
        <v>0</v>
      </c>
      <c r="I196" s="44">
        <v>0</v>
      </c>
      <c r="J196" s="44">
        <v>0</v>
      </c>
      <c r="K196" s="44">
        <v>0</v>
      </c>
      <c r="L196" s="44">
        <v>0</v>
      </c>
      <c r="M196" s="44">
        <v>0</v>
      </c>
      <c r="N196" s="44">
        <v>0</v>
      </c>
      <c r="O196" s="44">
        <v>0</v>
      </c>
      <c r="P196" s="165">
        <f t="shared" si="14"/>
        <v>0</v>
      </c>
    </row>
    <row r="197" spans="1:16" hidden="1" x14ac:dyDescent="0.25">
      <c r="A197" s="303" t="str">
        <f>IF(B197=1,A179,"")</f>
        <v/>
      </c>
      <c r="B197" s="43" t="str">
        <f t="shared" si="13"/>
        <v/>
      </c>
      <c r="C197" s="161">
        <f>CAD!$I$24</f>
        <v>0</v>
      </c>
      <c r="D197" s="44">
        <v>0</v>
      </c>
      <c r="E197" s="44">
        <v>0</v>
      </c>
      <c r="F197" s="44">
        <v>0</v>
      </c>
      <c r="G197" s="44">
        <v>0</v>
      </c>
      <c r="H197" s="44">
        <v>0</v>
      </c>
      <c r="I197" s="44">
        <v>0</v>
      </c>
      <c r="J197" s="44">
        <v>0</v>
      </c>
      <c r="K197" s="44">
        <v>0</v>
      </c>
      <c r="L197" s="44">
        <v>0</v>
      </c>
      <c r="M197" s="44">
        <v>0</v>
      </c>
      <c r="N197" s="44">
        <v>0</v>
      </c>
      <c r="O197" s="44">
        <v>0</v>
      </c>
      <c r="P197" s="165">
        <f t="shared" si="14"/>
        <v>0</v>
      </c>
    </row>
    <row r="198" spans="1:16" hidden="1" x14ac:dyDescent="0.25">
      <c r="A198" s="303" t="str">
        <f>IF(B198=1,A179,"")</f>
        <v/>
      </c>
      <c r="B198" s="43" t="str">
        <f t="shared" si="13"/>
        <v/>
      </c>
      <c r="C198" s="161">
        <f>CAD!$I$25</f>
        <v>0</v>
      </c>
      <c r="D198" s="44">
        <v>0</v>
      </c>
      <c r="E198" s="44">
        <v>0</v>
      </c>
      <c r="F198" s="44">
        <v>0</v>
      </c>
      <c r="G198" s="44">
        <v>0</v>
      </c>
      <c r="H198" s="44">
        <v>0</v>
      </c>
      <c r="I198" s="44">
        <v>0</v>
      </c>
      <c r="J198" s="44">
        <v>0</v>
      </c>
      <c r="K198" s="44">
        <v>0</v>
      </c>
      <c r="L198" s="44">
        <v>0</v>
      </c>
      <c r="M198" s="44">
        <v>0</v>
      </c>
      <c r="N198" s="44">
        <v>0</v>
      </c>
      <c r="O198" s="44">
        <v>0</v>
      </c>
      <c r="P198" s="165">
        <f t="shared" si="14"/>
        <v>0</v>
      </c>
    </row>
    <row r="199" spans="1:16" hidden="1" x14ac:dyDescent="0.25">
      <c r="A199" s="303" t="str">
        <f>IF(B199=1,A179,"")</f>
        <v/>
      </c>
      <c r="B199" s="43" t="str">
        <f t="shared" si="13"/>
        <v/>
      </c>
      <c r="C199" s="161">
        <f>CAD!$I$26</f>
        <v>0</v>
      </c>
      <c r="D199" s="44">
        <v>0</v>
      </c>
      <c r="E199" s="44">
        <v>0</v>
      </c>
      <c r="F199" s="44">
        <v>0</v>
      </c>
      <c r="G199" s="44">
        <v>0</v>
      </c>
      <c r="H199" s="44">
        <v>0</v>
      </c>
      <c r="I199" s="44">
        <v>0</v>
      </c>
      <c r="J199" s="44">
        <v>0</v>
      </c>
      <c r="K199" s="44">
        <v>0</v>
      </c>
      <c r="L199" s="44">
        <v>0</v>
      </c>
      <c r="M199" s="44">
        <v>0</v>
      </c>
      <c r="N199" s="44">
        <v>0</v>
      </c>
      <c r="O199" s="44">
        <v>0</v>
      </c>
      <c r="P199" s="165">
        <f t="shared" si="14"/>
        <v>0</v>
      </c>
    </row>
    <row r="200" spans="1:16" hidden="1" x14ac:dyDescent="0.25">
      <c r="A200" s="303" t="str">
        <f>IF(B200=1,A179,"")</f>
        <v/>
      </c>
      <c r="B200" s="43" t="str">
        <f t="shared" si="13"/>
        <v/>
      </c>
      <c r="C200" s="161">
        <f>CAD!$I$27</f>
        <v>0</v>
      </c>
      <c r="D200" s="44">
        <v>0</v>
      </c>
      <c r="E200" s="44">
        <v>0</v>
      </c>
      <c r="F200" s="44">
        <v>0</v>
      </c>
      <c r="G200" s="44">
        <v>0</v>
      </c>
      <c r="H200" s="44">
        <v>0</v>
      </c>
      <c r="I200" s="44">
        <v>0</v>
      </c>
      <c r="J200" s="44">
        <v>0</v>
      </c>
      <c r="K200" s="44">
        <v>0</v>
      </c>
      <c r="L200" s="44">
        <v>0</v>
      </c>
      <c r="M200" s="44">
        <v>0</v>
      </c>
      <c r="N200" s="44">
        <v>0</v>
      </c>
      <c r="O200" s="44">
        <v>0</v>
      </c>
      <c r="P200" s="165">
        <f t="shared" si="14"/>
        <v>0</v>
      </c>
    </row>
    <row r="201" spans="1:16" hidden="1" x14ac:dyDescent="0.25">
      <c r="A201" s="303" t="str">
        <f>IF(B201=1,A179,"")</f>
        <v/>
      </c>
      <c r="B201" s="43" t="str">
        <f t="shared" si="13"/>
        <v/>
      </c>
      <c r="C201" s="161">
        <f>CAD!$I$28</f>
        <v>0</v>
      </c>
      <c r="D201" s="44">
        <v>0</v>
      </c>
      <c r="E201" s="44">
        <v>0</v>
      </c>
      <c r="F201" s="44">
        <v>0</v>
      </c>
      <c r="G201" s="44">
        <v>0</v>
      </c>
      <c r="H201" s="44">
        <v>0</v>
      </c>
      <c r="I201" s="44">
        <v>0</v>
      </c>
      <c r="J201" s="44">
        <v>0</v>
      </c>
      <c r="K201" s="44">
        <v>0</v>
      </c>
      <c r="L201" s="44">
        <v>0</v>
      </c>
      <c r="M201" s="44">
        <v>0</v>
      </c>
      <c r="N201" s="44">
        <v>0</v>
      </c>
      <c r="O201" s="44">
        <v>0</v>
      </c>
      <c r="P201" s="165">
        <f t="shared" si="14"/>
        <v>0</v>
      </c>
    </row>
    <row r="202" spans="1:16" hidden="1" x14ac:dyDescent="0.25">
      <c r="A202" s="303" t="str">
        <f>IF(B202=1,A179,"")</f>
        <v/>
      </c>
      <c r="B202" s="43" t="str">
        <f t="shared" si="13"/>
        <v/>
      </c>
      <c r="C202" s="161">
        <f>CAD!$I$29</f>
        <v>0</v>
      </c>
      <c r="D202" s="44">
        <v>0</v>
      </c>
      <c r="E202" s="44">
        <v>0</v>
      </c>
      <c r="F202" s="44">
        <v>0</v>
      </c>
      <c r="G202" s="44">
        <v>0</v>
      </c>
      <c r="H202" s="44">
        <v>0</v>
      </c>
      <c r="I202" s="44">
        <v>0</v>
      </c>
      <c r="J202" s="44">
        <v>0</v>
      </c>
      <c r="K202" s="44">
        <v>0</v>
      </c>
      <c r="L202" s="44">
        <v>0</v>
      </c>
      <c r="M202" s="44">
        <v>0</v>
      </c>
      <c r="N202" s="44">
        <v>0</v>
      </c>
      <c r="O202" s="44">
        <v>0</v>
      </c>
      <c r="P202" s="165">
        <f t="shared" si="14"/>
        <v>0</v>
      </c>
    </row>
    <row r="203" spans="1:16" hidden="1" x14ac:dyDescent="0.25">
      <c r="A203" s="303" t="str">
        <f>IF(B203=1,A179,"")</f>
        <v/>
      </c>
      <c r="B203" s="43" t="str">
        <f t="shared" si="13"/>
        <v/>
      </c>
      <c r="C203" s="161">
        <f>CAD!$I$30</f>
        <v>0</v>
      </c>
      <c r="D203" s="44">
        <v>0</v>
      </c>
      <c r="E203" s="44">
        <v>0</v>
      </c>
      <c r="F203" s="44">
        <v>0</v>
      </c>
      <c r="G203" s="44">
        <v>0</v>
      </c>
      <c r="H203" s="44">
        <v>0</v>
      </c>
      <c r="I203" s="44">
        <v>0</v>
      </c>
      <c r="J203" s="44">
        <v>0</v>
      </c>
      <c r="K203" s="44">
        <v>0</v>
      </c>
      <c r="L203" s="44">
        <v>0</v>
      </c>
      <c r="M203" s="44">
        <v>0</v>
      </c>
      <c r="N203" s="44">
        <v>0</v>
      </c>
      <c r="O203" s="44">
        <v>0</v>
      </c>
      <c r="P203" s="165">
        <f t="shared" si="14"/>
        <v>0</v>
      </c>
    </row>
    <row r="204" spans="1:16" hidden="1" x14ac:dyDescent="0.25">
      <c r="A204" s="303" t="str">
        <f>IF(B204=1,A179,"")</f>
        <v/>
      </c>
      <c r="B204" s="43" t="str">
        <f t="shared" si="13"/>
        <v/>
      </c>
      <c r="C204" s="161">
        <f>CAD!$I$31</f>
        <v>0</v>
      </c>
      <c r="D204" s="44">
        <v>0</v>
      </c>
      <c r="E204" s="44">
        <v>0</v>
      </c>
      <c r="F204" s="44">
        <v>0</v>
      </c>
      <c r="G204" s="44">
        <v>0</v>
      </c>
      <c r="H204" s="44">
        <v>0</v>
      </c>
      <c r="I204" s="44">
        <v>0</v>
      </c>
      <c r="J204" s="44">
        <v>0</v>
      </c>
      <c r="K204" s="44">
        <v>0</v>
      </c>
      <c r="L204" s="44">
        <v>0</v>
      </c>
      <c r="M204" s="44">
        <v>0</v>
      </c>
      <c r="N204" s="44">
        <v>0</v>
      </c>
      <c r="O204" s="44">
        <v>0</v>
      </c>
      <c r="P204" s="165">
        <f t="shared" si="14"/>
        <v>0</v>
      </c>
    </row>
    <row r="205" spans="1:16" hidden="1" x14ac:dyDescent="0.25">
      <c r="A205" s="303" t="str">
        <f>IF(B205=1,A179,"")</f>
        <v/>
      </c>
      <c r="B205" s="43" t="str">
        <f t="shared" si="13"/>
        <v/>
      </c>
      <c r="C205" s="161">
        <f>CAD!$K$7</f>
        <v>0</v>
      </c>
      <c r="D205" s="44">
        <v>0</v>
      </c>
      <c r="E205" s="44">
        <v>0</v>
      </c>
      <c r="F205" s="44">
        <v>0</v>
      </c>
      <c r="G205" s="44">
        <v>0</v>
      </c>
      <c r="H205" s="44">
        <v>0</v>
      </c>
      <c r="I205" s="44">
        <v>0</v>
      </c>
      <c r="J205" s="44">
        <v>0</v>
      </c>
      <c r="K205" s="44">
        <v>0</v>
      </c>
      <c r="L205" s="44">
        <v>0</v>
      </c>
      <c r="M205" s="44">
        <v>0</v>
      </c>
      <c r="N205" s="44">
        <v>0</v>
      </c>
      <c r="O205" s="44">
        <v>0</v>
      </c>
      <c r="P205" s="165">
        <f t="shared" si="14"/>
        <v>0</v>
      </c>
    </row>
    <row r="206" spans="1:16" hidden="1" x14ac:dyDescent="0.25">
      <c r="A206" s="303" t="str">
        <f>IF(B206=1,A179,"")</f>
        <v/>
      </c>
      <c r="B206" s="43" t="str">
        <f t="shared" si="13"/>
        <v/>
      </c>
      <c r="C206" s="161">
        <f>CAD!$K$8</f>
        <v>0</v>
      </c>
      <c r="D206" s="44">
        <v>0</v>
      </c>
      <c r="E206" s="44">
        <v>0</v>
      </c>
      <c r="F206" s="44">
        <v>0</v>
      </c>
      <c r="G206" s="44">
        <v>0</v>
      </c>
      <c r="H206" s="44">
        <v>0</v>
      </c>
      <c r="I206" s="44">
        <v>0</v>
      </c>
      <c r="J206" s="44">
        <v>0</v>
      </c>
      <c r="K206" s="44">
        <v>0</v>
      </c>
      <c r="L206" s="44">
        <v>0</v>
      </c>
      <c r="M206" s="44">
        <v>0</v>
      </c>
      <c r="N206" s="44">
        <v>0</v>
      </c>
      <c r="O206" s="44">
        <v>0</v>
      </c>
      <c r="P206" s="165">
        <f t="shared" si="14"/>
        <v>0</v>
      </c>
    </row>
    <row r="207" spans="1:16" hidden="1" x14ac:dyDescent="0.25">
      <c r="A207" s="303" t="str">
        <f>IF(B207=1,A179,"")</f>
        <v/>
      </c>
      <c r="B207" s="43" t="str">
        <f t="shared" si="13"/>
        <v/>
      </c>
      <c r="C207" s="161">
        <f>CAD!$K$9</f>
        <v>0</v>
      </c>
      <c r="D207" s="44">
        <v>0</v>
      </c>
      <c r="E207" s="44">
        <v>0</v>
      </c>
      <c r="F207" s="44">
        <v>0</v>
      </c>
      <c r="G207" s="44">
        <v>0</v>
      </c>
      <c r="H207" s="44">
        <v>0</v>
      </c>
      <c r="I207" s="44">
        <v>0</v>
      </c>
      <c r="J207" s="44">
        <v>0</v>
      </c>
      <c r="K207" s="44">
        <v>0</v>
      </c>
      <c r="L207" s="44">
        <v>0</v>
      </c>
      <c r="M207" s="44">
        <v>0</v>
      </c>
      <c r="N207" s="44">
        <v>0</v>
      </c>
      <c r="O207" s="44">
        <v>0</v>
      </c>
      <c r="P207" s="165">
        <f t="shared" si="14"/>
        <v>0</v>
      </c>
    </row>
    <row r="208" spans="1:16" hidden="1" x14ac:dyDescent="0.25">
      <c r="A208" s="303" t="str">
        <f>IF(B208=1,A179,"")</f>
        <v/>
      </c>
      <c r="B208" s="43" t="str">
        <f t="shared" si="13"/>
        <v/>
      </c>
      <c r="C208" s="161">
        <f>CAD!$K$10</f>
        <v>0</v>
      </c>
      <c r="D208" s="44">
        <v>0</v>
      </c>
      <c r="E208" s="44">
        <v>0</v>
      </c>
      <c r="F208" s="44">
        <v>0</v>
      </c>
      <c r="G208" s="44">
        <v>0</v>
      </c>
      <c r="H208" s="44">
        <v>0</v>
      </c>
      <c r="I208" s="44">
        <v>0</v>
      </c>
      <c r="J208" s="44">
        <v>0</v>
      </c>
      <c r="K208" s="44">
        <v>0</v>
      </c>
      <c r="L208" s="44">
        <v>0</v>
      </c>
      <c r="M208" s="44">
        <v>0</v>
      </c>
      <c r="N208" s="44">
        <v>0</v>
      </c>
      <c r="O208" s="44">
        <v>0</v>
      </c>
      <c r="P208" s="165">
        <f t="shared" si="14"/>
        <v>0</v>
      </c>
    </row>
    <row r="209" spans="1:16" hidden="1" x14ac:dyDescent="0.25">
      <c r="A209" s="303" t="str">
        <f>IF(B209=1,A179,"")</f>
        <v/>
      </c>
      <c r="B209" s="43" t="str">
        <f t="shared" si="13"/>
        <v/>
      </c>
      <c r="C209" s="161">
        <f>CAD!$K$11</f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4">
        <v>0</v>
      </c>
      <c r="J209" s="44">
        <v>0</v>
      </c>
      <c r="K209" s="44">
        <v>0</v>
      </c>
      <c r="L209" s="44">
        <v>0</v>
      </c>
      <c r="M209" s="44">
        <v>0</v>
      </c>
      <c r="N209" s="44">
        <v>0</v>
      </c>
      <c r="O209" s="44">
        <v>0</v>
      </c>
      <c r="P209" s="165">
        <f t="shared" si="14"/>
        <v>0</v>
      </c>
    </row>
    <row r="210" spans="1:16" hidden="1" x14ac:dyDescent="0.25">
      <c r="A210" s="303" t="str">
        <f>IF(B210=1,A179,"")</f>
        <v/>
      </c>
      <c r="B210" s="43" t="str">
        <f t="shared" si="13"/>
        <v/>
      </c>
      <c r="C210" s="161">
        <f>CAD!$K$12</f>
        <v>0</v>
      </c>
      <c r="D210" s="44">
        <v>0</v>
      </c>
      <c r="E210" s="44">
        <v>0</v>
      </c>
      <c r="F210" s="44">
        <v>0</v>
      </c>
      <c r="G210" s="44">
        <v>0</v>
      </c>
      <c r="H210" s="44">
        <v>0</v>
      </c>
      <c r="I210" s="44">
        <v>0</v>
      </c>
      <c r="J210" s="44">
        <v>0</v>
      </c>
      <c r="K210" s="44">
        <v>0</v>
      </c>
      <c r="L210" s="44">
        <v>0</v>
      </c>
      <c r="M210" s="44">
        <v>0</v>
      </c>
      <c r="N210" s="44">
        <v>0</v>
      </c>
      <c r="O210" s="44">
        <v>0</v>
      </c>
      <c r="P210" s="165">
        <f t="shared" si="14"/>
        <v>0</v>
      </c>
    </row>
    <row r="211" spans="1:16" hidden="1" x14ac:dyDescent="0.25">
      <c r="A211" s="303" t="str">
        <f>IF(B211=1,A179,"")</f>
        <v/>
      </c>
      <c r="B211" s="43" t="str">
        <f t="shared" si="13"/>
        <v/>
      </c>
      <c r="C211" s="161">
        <f>CAD!$K$13</f>
        <v>0</v>
      </c>
      <c r="D211" s="44">
        <v>0</v>
      </c>
      <c r="E211" s="44">
        <v>0</v>
      </c>
      <c r="F211" s="44">
        <v>0</v>
      </c>
      <c r="G211" s="44">
        <v>0</v>
      </c>
      <c r="H211" s="44">
        <v>0</v>
      </c>
      <c r="I211" s="44">
        <v>0</v>
      </c>
      <c r="J211" s="44">
        <v>0</v>
      </c>
      <c r="K211" s="44">
        <v>0</v>
      </c>
      <c r="L211" s="44">
        <v>0</v>
      </c>
      <c r="M211" s="44">
        <v>0</v>
      </c>
      <c r="N211" s="44">
        <v>0</v>
      </c>
      <c r="O211" s="44">
        <v>0</v>
      </c>
      <c r="P211" s="165">
        <f t="shared" si="14"/>
        <v>0</v>
      </c>
    </row>
    <row r="212" spans="1:16" hidden="1" x14ac:dyDescent="0.25">
      <c r="A212" s="303" t="str">
        <f>IF(B212=1,A179,"")</f>
        <v/>
      </c>
      <c r="B212" s="43" t="str">
        <f t="shared" si="13"/>
        <v/>
      </c>
      <c r="C212" s="161">
        <f>CAD!$K$14</f>
        <v>0</v>
      </c>
      <c r="D212" s="44">
        <v>0</v>
      </c>
      <c r="E212" s="44">
        <v>0</v>
      </c>
      <c r="F212" s="44">
        <v>0</v>
      </c>
      <c r="G212" s="44">
        <v>0</v>
      </c>
      <c r="H212" s="44">
        <v>0</v>
      </c>
      <c r="I212" s="44">
        <v>0</v>
      </c>
      <c r="J212" s="44">
        <v>0</v>
      </c>
      <c r="K212" s="44">
        <v>0</v>
      </c>
      <c r="L212" s="44">
        <v>0</v>
      </c>
      <c r="M212" s="44">
        <v>0</v>
      </c>
      <c r="N212" s="44">
        <v>0</v>
      </c>
      <c r="O212" s="44">
        <v>0</v>
      </c>
      <c r="P212" s="165">
        <f t="shared" si="14"/>
        <v>0</v>
      </c>
    </row>
    <row r="213" spans="1:16" hidden="1" x14ac:dyDescent="0.25">
      <c r="A213" s="303" t="str">
        <f>IF(B213=1,A179,"")</f>
        <v/>
      </c>
      <c r="B213" s="43" t="str">
        <f t="shared" si="13"/>
        <v/>
      </c>
      <c r="C213" s="161">
        <f>CAD!$K$15</f>
        <v>0</v>
      </c>
      <c r="D213" s="44">
        <v>0</v>
      </c>
      <c r="E213" s="44">
        <v>0</v>
      </c>
      <c r="F213" s="44">
        <v>0</v>
      </c>
      <c r="G213" s="44">
        <v>0</v>
      </c>
      <c r="H213" s="44">
        <v>0</v>
      </c>
      <c r="I213" s="44">
        <v>0</v>
      </c>
      <c r="J213" s="44">
        <v>0</v>
      </c>
      <c r="K213" s="44">
        <v>0</v>
      </c>
      <c r="L213" s="44">
        <v>0</v>
      </c>
      <c r="M213" s="44">
        <v>0</v>
      </c>
      <c r="N213" s="44">
        <v>0</v>
      </c>
      <c r="O213" s="44">
        <v>0</v>
      </c>
      <c r="P213" s="165">
        <f t="shared" si="14"/>
        <v>0</v>
      </c>
    </row>
    <row r="214" spans="1:16" hidden="1" x14ac:dyDescent="0.25">
      <c r="A214" s="303" t="str">
        <f>IF(B214=1,A179,"")</f>
        <v/>
      </c>
      <c r="B214" s="43" t="str">
        <f t="shared" si="13"/>
        <v/>
      </c>
      <c r="C214" s="161">
        <f>CAD!$K$16</f>
        <v>0</v>
      </c>
      <c r="D214" s="44">
        <v>0</v>
      </c>
      <c r="E214" s="44">
        <v>0</v>
      </c>
      <c r="F214" s="44">
        <v>0</v>
      </c>
      <c r="G214" s="44">
        <v>0</v>
      </c>
      <c r="H214" s="44">
        <v>0</v>
      </c>
      <c r="I214" s="44">
        <v>0</v>
      </c>
      <c r="J214" s="44">
        <v>0</v>
      </c>
      <c r="K214" s="44">
        <v>0</v>
      </c>
      <c r="L214" s="44">
        <v>0</v>
      </c>
      <c r="M214" s="44">
        <v>0</v>
      </c>
      <c r="N214" s="44">
        <v>0</v>
      </c>
      <c r="O214" s="44">
        <v>0</v>
      </c>
      <c r="P214" s="165">
        <f t="shared" si="14"/>
        <v>0</v>
      </c>
    </row>
    <row r="215" spans="1:16" hidden="1" x14ac:dyDescent="0.25">
      <c r="A215" s="303" t="str">
        <f>IF(B215=1,A179,"")</f>
        <v/>
      </c>
      <c r="B215" s="43" t="str">
        <f t="shared" si="13"/>
        <v/>
      </c>
      <c r="C215" s="161">
        <f>CAD!$K$17</f>
        <v>0</v>
      </c>
      <c r="D215" s="44">
        <v>0</v>
      </c>
      <c r="E215" s="44">
        <v>0</v>
      </c>
      <c r="F215" s="44">
        <v>0</v>
      </c>
      <c r="G215" s="44">
        <v>0</v>
      </c>
      <c r="H215" s="44">
        <v>0</v>
      </c>
      <c r="I215" s="44">
        <v>0</v>
      </c>
      <c r="J215" s="44">
        <v>0</v>
      </c>
      <c r="K215" s="44">
        <v>0</v>
      </c>
      <c r="L215" s="44">
        <v>0</v>
      </c>
      <c r="M215" s="44">
        <v>0</v>
      </c>
      <c r="N215" s="44">
        <v>0</v>
      </c>
      <c r="O215" s="44">
        <v>0</v>
      </c>
      <c r="P215" s="165">
        <f t="shared" si="14"/>
        <v>0</v>
      </c>
    </row>
    <row r="216" spans="1:16" hidden="1" x14ac:dyDescent="0.25">
      <c r="A216" s="303" t="str">
        <f>IF(B216=1,A179,"")</f>
        <v/>
      </c>
      <c r="B216" s="43" t="str">
        <f t="shared" si="13"/>
        <v/>
      </c>
      <c r="C216" s="161">
        <f>CAD!$K$18</f>
        <v>0</v>
      </c>
      <c r="D216" s="44">
        <v>0</v>
      </c>
      <c r="E216" s="44">
        <v>0</v>
      </c>
      <c r="F216" s="44">
        <v>0</v>
      </c>
      <c r="G216" s="44">
        <v>0</v>
      </c>
      <c r="H216" s="44">
        <v>0</v>
      </c>
      <c r="I216" s="44">
        <v>0</v>
      </c>
      <c r="J216" s="44">
        <v>0</v>
      </c>
      <c r="K216" s="44">
        <v>0</v>
      </c>
      <c r="L216" s="44">
        <v>0</v>
      </c>
      <c r="M216" s="44">
        <v>0</v>
      </c>
      <c r="N216" s="44">
        <v>0</v>
      </c>
      <c r="O216" s="44">
        <v>0</v>
      </c>
      <c r="P216" s="165">
        <f t="shared" si="14"/>
        <v>0</v>
      </c>
    </row>
    <row r="217" spans="1:16" hidden="1" x14ac:dyDescent="0.25">
      <c r="A217" s="303" t="str">
        <f>IF(B217=1,A179,"")</f>
        <v/>
      </c>
      <c r="B217" s="43" t="str">
        <f t="shared" si="13"/>
        <v/>
      </c>
      <c r="C217" s="161">
        <f>CAD!$K$19</f>
        <v>0</v>
      </c>
      <c r="D217" s="44">
        <v>0</v>
      </c>
      <c r="E217" s="44">
        <v>0</v>
      </c>
      <c r="F217" s="44">
        <v>0</v>
      </c>
      <c r="G217" s="44">
        <v>0</v>
      </c>
      <c r="H217" s="44">
        <v>0</v>
      </c>
      <c r="I217" s="44">
        <v>0</v>
      </c>
      <c r="J217" s="44">
        <v>0</v>
      </c>
      <c r="K217" s="44">
        <v>0</v>
      </c>
      <c r="L217" s="44">
        <v>0</v>
      </c>
      <c r="M217" s="44">
        <v>0</v>
      </c>
      <c r="N217" s="44">
        <v>0</v>
      </c>
      <c r="O217" s="44">
        <v>0</v>
      </c>
      <c r="P217" s="165">
        <f t="shared" si="14"/>
        <v>0</v>
      </c>
    </row>
    <row r="218" spans="1:16" hidden="1" x14ac:dyDescent="0.25">
      <c r="A218" s="303" t="str">
        <f>IF(B218=1,A179,"")</f>
        <v/>
      </c>
      <c r="B218" s="43" t="str">
        <f t="shared" si="13"/>
        <v/>
      </c>
      <c r="C218" s="161">
        <f>CAD!$K$20</f>
        <v>0</v>
      </c>
      <c r="D218" s="44">
        <v>0</v>
      </c>
      <c r="E218" s="44">
        <v>0</v>
      </c>
      <c r="F218" s="44">
        <v>0</v>
      </c>
      <c r="G218" s="44">
        <v>0</v>
      </c>
      <c r="H218" s="44">
        <v>0</v>
      </c>
      <c r="I218" s="44">
        <v>0</v>
      </c>
      <c r="J218" s="44">
        <v>0</v>
      </c>
      <c r="K218" s="44">
        <v>0</v>
      </c>
      <c r="L218" s="44">
        <v>0</v>
      </c>
      <c r="M218" s="44">
        <v>0</v>
      </c>
      <c r="N218" s="44">
        <v>0</v>
      </c>
      <c r="O218" s="44">
        <v>0</v>
      </c>
      <c r="P218" s="165">
        <f t="shared" si="14"/>
        <v>0</v>
      </c>
    </row>
    <row r="219" spans="1:16" hidden="1" x14ac:dyDescent="0.25">
      <c r="A219" s="303" t="str">
        <f>IF(B219=1,A179,"")</f>
        <v/>
      </c>
      <c r="B219" s="43" t="str">
        <f t="shared" si="13"/>
        <v/>
      </c>
      <c r="C219" s="161">
        <f>CAD!$K$21</f>
        <v>0</v>
      </c>
      <c r="D219" s="44">
        <v>0</v>
      </c>
      <c r="E219" s="44">
        <v>0</v>
      </c>
      <c r="F219" s="44">
        <v>0</v>
      </c>
      <c r="G219" s="44">
        <v>0</v>
      </c>
      <c r="H219" s="44">
        <v>0</v>
      </c>
      <c r="I219" s="44">
        <v>0</v>
      </c>
      <c r="J219" s="44">
        <v>0</v>
      </c>
      <c r="K219" s="44">
        <v>0</v>
      </c>
      <c r="L219" s="44">
        <v>0</v>
      </c>
      <c r="M219" s="44">
        <v>0</v>
      </c>
      <c r="N219" s="44">
        <v>0</v>
      </c>
      <c r="O219" s="44">
        <v>0</v>
      </c>
      <c r="P219" s="165">
        <f t="shared" si="14"/>
        <v>0</v>
      </c>
    </row>
    <row r="220" spans="1:16" hidden="1" x14ac:dyDescent="0.25">
      <c r="A220" s="303" t="str">
        <f>IF(B220=1,A179,"")</f>
        <v/>
      </c>
      <c r="B220" s="43" t="str">
        <f t="shared" si="13"/>
        <v/>
      </c>
      <c r="C220" s="161">
        <f>CAD!$K$22</f>
        <v>0</v>
      </c>
      <c r="D220" s="44">
        <v>0</v>
      </c>
      <c r="E220" s="44">
        <v>0</v>
      </c>
      <c r="F220" s="44">
        <v>0</v>
      </c>
      <c r="G220" s="44">
        <v>0</v>
      </c>
      <c r="H220" s="44">
        <v>0</v>
      </c>
      <c r="I220" s="44">
        <v>0</v>
      </c>
      <c r="J220" s="44">
        <v>0</v>
      </c>
      <c r="K220" s="44">
        <v>0</v>
      </c>
      <c r="L220" s="44">
        <v>0</v>
      </c>
      <c r="M220" s="44">
        <v>0</v>
      </c>
      <c r="N220" s="44">
        <v>0</v>
      </c>
      <c r="O220" s="44">
        <v>0</v>
      </c>
      <c r="P220" s="165">
        <f t="shared" si="14"/>
        <v>0</v>
      </c>
    </row>
    <row r="221" spans="1:16" hidden="1" x14ac:dyDescent="0.25">
      <c r="A221" s="303" t="str">
        <f>IF(B221=1,A179,"")</f>
        <v/>
      </c>
      <c r="B221" s="43" t="str">
        <f t="shared" si="13"/>
        <v/>
      </c>
      <c r="C221" s="161">
        <f>CAD!$K$23</f>
        <v>0</v>
      </c>
      <c r="D221" s="44">
        <v>0</v>
      </c>
      <c r="E221" s="44">
        <v>0</v>
      </c>
      <c r="F221" s="44">
        <v>0</v>
      </c>
      <c r="G221" s="44">
        <v>0</v>
      </c>
      <c r="H221" s="44">
        <v>0</v>
      </c>
      <c r="I221" s="44">
        <v>0</v>
      </c>
      <c r="J221" s="44">
        <v>0</v>
      </c>
      <c r="K221" s="44">
        <v>0</v>
      </c>
      <c r="L221" s="44">
        <v>0</v>
      </c>
      <c r="M221" s="44">
        <v>0</v>
      </c>
      <c r="N221" s="44">
        <v>0</v>
      </c>
      <c r="O221" s="44">
        <v>0</v>
      </c>
      <c r="P221" s="165">
        <f t="shared" si="14"/>
        <v>0</v>
      </c>
    </row>
    <row r="222" spans="1:16" hidden="1" x14ac:dyDescent="0.25">
      <c r="A222" s="303" t="str">
        <f>IF(B222=1,A179,"")</f>
        <v/>
      </c>
      <c r="B222" s="43" t="str">
        <f t="shared" si="13"/>
        <v/>
      </c>
      <c r="C222" s="161">
        <f>CAD!$K$24</f>
        <v>0</v>
      </c>
      <c r="D222" s="44">
        <v>0</v>
      </c>
      <c r="E222" s="44">
        <v>0</v>
      </c>
      <c r="F222" s="44">
        <v>0</v>
      </c>
      <c r="G222" s="44">
        <v>0</v>
      </c>
      <c r="H222" s="44">
        <v>0</v>
      </c>
      <c r="I222" s="44">
        <v>0</v>
      </c>
      <c r="J222" s="44">
        <v>0</v>
      </c>
      <c r="K222" s="44">
        <v>0</v>
      </c>
      <c r="L222" s="44">
        <v>0</v>
      </c>
      <c r="M222" s="44">
        <v>0</v>
      </c>
      <c r="N222" s="44">
        <v>0</v>
      </c>
      <c r="O222" s="44">
        <v>0</v>
      </c>
      <c r="P222" s="165">
        <f t="shared" si="14"/>
        <v>0</v>
      </c>
    </row>
    <row r="223" spans="1:16" hidden="1" x14ac:dyDescent="0.25">
      <c r="A223" s="303" t="str">
        <f>IF(B223=1,A179,"")</f>
        <v/>
      </c>
      <c r="B223" s="43" t="str">
        <f t="shared" si="13"/>
        <v/>
      </c>
      <c r="C223" s="161">
        <f>CAD!$K$25</f>
        <v>0</v>
      </c>
      <c r="D223" s="44">
        <v>0</v>
      </c>
      <c r="E223" s="44">
        <v>0</v>
      </c>
      <c r="F223" s="44">
        <v>0</v>
      </c>
      <c r="G223" s="44">
        <v>0</v>
      </c>
      <c r="H223" s="44">
        <v>0</v>
      </c>
      <c r="I223" s="44">
        <v>0</v>
      </c>
      <c r="J223" s="44">
        <v>0</v>
      </c>
      <c r="K223" s="44">
        <v>0</v>
      </c>
      <c r="L223" s="44">
        <v>0</v>
      </c>
      <c r="M223" s="44">
        <v>0</v>
      </c>
      <c r="N223" s="44">
        <v>0</v>
      </c>
      <c r="O223" s="44">
        <v>0</v>
      </c>
      <c r="P223" s="165">
        <f t="shared" si="14"/>
        <v>0</v>
      </c>
    </row>
    <row r="224" spans="1:16" hidden="1" x14ac:dyDescent="0.25">
      <c r="A224" s="303" t="str">
        <f>IF(B224=1,A179,"")</f>
        <v/>
      </c>
      <c r="B224" s="43" t="str">
        <f t="shared" si="13"/>
        <v/>
      </c>
      <c r="C224" s="161">
        <f>CAD!$K$26</f>
        <v>0</v>
      </c>
      <c r="D224" s="44">
        <v>0</v>
      </c>
      <c r="E224" s="44">
        <v>0</v>
      </c>
      <c r="F224" s="44">
        <v>0</v>
      </c>
      <c r="G224" s="44">
        <v>0</v>
      </c>
      <c r="H224" s="44">
        <v>0</v>
      </c>
      <c r="I224" s="44">
        <v>0</v>
      </c>
      <c r="J224" s="44">
        <v>0</v>
      </c>
      <c r="K224" s="44">
        <v>0</v>
      </c>
      <c r="L224" s="44">
        <v>0</v>
      </c>
      <c r="M224" s="44">
        <v>0</v>
      </c>
      <c r="N224" s="44">
        <v>0</v>
      </c>
      <c r="O224" s="44">
        <v>0</v>
      </c>
      <c r="P224" s="165">
        <f t="shared" si="14"/>
        <v>0</v>
      </c>
    </row>
    <row r="225" spans="1:17" hidden="1" x14ac:dyDescent="0.25">
      <c r="A225" s="303" t="str">
        <f>IF(B225=1,A179,"")</f>
        <v/>
      </c>
      <c r="B225" s="43" t="str">
        <f t="shared" si="13"/>
        <v/>
      </c>
      <c r="C225" s="161">
        <f>CAD!$K$27</f>
        <v>0</v>
      </c>
      <c r="D225" s="44">
        <v>0</v>
      </c>
      <c r="E225" s="44">
        <v>0</v>
      </c>
      <c r="F225" s="44">
        <v>0</v>
      </c>
      <c r="G225" s="44">
        <v>0</v>
      </c>
      <c r="H225" s="44">
        <v>0</v>
      </c>
      <c r="I225" s="44">
        <v>0</v>
      </c>
      <c r="J225" s="44">
        <v>0</v>
      </c>
      <c r="K225" s="44">
        <v>0</v>
      </c>
      <c r="L225" s="44">
        <v>0</v>
      </c>
      <c r="M225" s="44">
        <v>0</v>
      </c>
      <c r="N225" s="44">
        <v>0</v>
      </c>
      <c r="O225" s="44">
        <v>0</v>
      </c>
      <c r="P225" s="165">
        <f t="shared" si="14"/>
        <v>0</v>
      </c>
    </row>
    <row r="226" spans="1:17" hidden="1" x14ac:dyDescent="0.25">
      <c r="A226" s="303" t="str">
        <f>IF(B226=1,A179,"")</f>
        <v/>
      </c>
      <c r="B226" s="43" t="str">
        <f t="shared" si="13"/>
        <v/>
      </c>
      <c r="C226" s="161">
        <f>CAD!$K$28</f>
        <v>0</v>
      </c>
      <c r="D226" s="44">
        <v>0</v>
      </c>
      <c r="E226" s="44">
        <v>0</v>
      </c>
      <c r="F226" s="44">
        <v>0</v>
      </c>
      <c r="G226" s="44">
        <v>0</v>
      </c>
      <c r="H226" s="44">
        <v>0</v>
      </c>
      <c r="I226" s="44">
        <v>0</v>
      </c>
      <c r="J226" s="44">
        <v>0</v>
      </c>
      <c r="K226" s="44">
        <v>0</v>
      </c>
      <c r="L226" s="44">
        <v>0</v>
      </c>
      <c r="M226" s="44">
        <v>0</v>
      </c>
      <c r="N226" s="44">
        <v>0</v>
      </c>
      <c r="O226" s="44">
        <v>0</v>
      </c>
      <c r="P226" s="165">
        <f t="shared" si="14"/>
        <v>0</v>
      </c>
    </row>
    <row r="227" spans="1:17" hidden="1" x14ac:dyDescent="0.25">
      <c r="A227" s="303" t="str">
        <f>IF(B227=1,A179,"")</f>
        <v/>
      </c>
      <c r="B227" s="43" t="str">
        <f t="shared" si="13"/>
        <v/>
      </c>
      <c r="C227" s="161">
        <f>CAD!$K$29</f>
        <v>0</v>
      </c>
      <c r="D227" s="44">
        <v>0</v>
      </c>
      <c r="E227" s="44">
        <v>0</v>
      </c>
      <c r="F227" s="44">
        <v>0</v>
      </c>
      <c r="G227" s="44">
        <v>0</v>
      </c>
      <c r="H227" s="44">
        <v>0</v>
      </c>
      <c r="I227" s="44">
        <v>0</v>
      </c>
      <c r="J227" s="44">
        <v>0</v>
      </c>
      <c r="K227" s="44">
        <v>0</v>
      </c>
      <c r="L227" s="44">
        <v>0</v>
      </c>
      <c r="M227" s="44">
        <v>0</v>
      </c>
      <c r="N227" s="44">
        <v>0</v>
      </c>
      <c r="O227" s="44">
        <v>0</v>
      </c>
      <c r="P227" s="165">
        <f t="shared" si="14"/>
        <v>0</v>
      </c>
    </row>
    <row r="228" spans="1:17" hidden="1" x14ac:dyDescent="0.25">
      <c r="A228" s="303" t="str">
        <f>IF(B228=1,A179,"")</f>
        <v/>
      </c>
      <c r="B228" s="43" t="str">
        <f t="shared" si="13"/>
        <v/>
      </c>
      <c r="C228" s="161">
        <f>CAD!$K$30</f>
        <v>0</v>
      </c>
      <c r="D228" s="44">
        <v>0</v>
      </c>
      <c r="E228" s="44">
        <v>0</v>
      </c>
      <c r="F228" s="44">
        <v>0</v>
      </c>
      <c r="G228" s="44">
        <v>0</v>
      </c>
      <c r="H228" s="44">
        <v>0</v>
      </c>
      <c r="I228" s="44">
        <v>0</v>
      </c>
      <c r="J228" s="44">
        <v>0</v>
      </c>
      <c r="K228" s="44">
        <v>0</v>
      </c>
      <c r="L228" s="44">
        <v>0</v>
      </c>
      <c r="M228" s="44">
        <v>0</v>
      </c>
      <c r="N228" s="44">
        <v>0</v>
      </c>
      <c r="O228" s="44">
        <v>0</v>
      </c>
      <c r="P228" s="165">
        <f t="shared" si="14"/>
        <v>0</v>
      </c>
    </row>
    <row r="229" spans="1:17" hidden="1" x14ac:dyDescent="0.25">
      <c r="A229" s="303" t="str">
        <f>IF(B229=1,A179,"")</f>
        <v/>
      </c>
      <c r="B229" s="43" t="str">
        <f t="shared" si="13"/>
        <v/>
      </c>
      <c r="C229" s="161">
        <f>CAD!$K$31</f>
        <v>0</v>
      </c>
      <c r="D229" s="44">
        <v>0</v>
      </c>
      <c r="E229" s="44">
        <v>0</v>
      </c>
      <c r="F229" s="44">
        <v>0</v>
      </c>
      <c r="G229" s="44">
        <v>0</v>
      </c>
      <c r="H229" s="44">
        <v>0</v>
      </c>
      <c r="I229" s="44">
        <v>0</v>
      </c>
      <c r="J229" s="44">
        <v>0</v>
      </c>
      <c r="K229" s="44">
        <v>0</v>
      </c>
      <c r="L229" s="44">
        <v>0</v>
      </c>
      <c r="M229" s="44">
        <v>0</v>
      </c>
      <c r="N229" s="44">
        <v>0</v>
      </c>
      <c r="O229" s="44">
        <v>0</v>
      </c>
      <c r="P229" s="165">
        <f t="shared" si="14"/>
        <v>0</v>
      </c>
    </row>
    <row r="230" spans="1:17" hidden="1" x14ac:dyDescent="0.25">
      <c r="A230" s="303">
        <f>A177</f>
        <v>2021</v>
      </c>
    </row>
    <row r="231" spans="1:17" hidden="1" x14ac:dyDescent="0.25">
      <c r="A231" s="303">
        <f>A177</f>
        <v>2021</v>
      </c>
      <c r="C231" s="74" t="s">
        <v>209</v>
      </c>
      <c r="D231" s="38">
        <f>D177-D179</f>
        <v>0</v>
      </c>
      <c r="E231" s="38">
        <f t="shared" ref="E231:P231" si="15">E177-E179</f>
        <v>0</v>
      </c>
      <c r="F231" s="38">
        <f t="shared" si="15"/>
        <v>0</v>
      </c>
      <c r="G231" s="38">
        <f t="shared" si="15"/>
        <v>0</v>
      </c>
      <c r="H231" s="38">
        <f t="shared" si="15"/>
        <v>0</v>
      </c>
      <c r="I231" s="38">
        <f t="shared" si="15"/>
        <v>0</v>
      </c>
      <c r="J231" s="38">
        <f t="shared" si="15"/>
        <v>0</v>
      </c>
      <c r="K231" s="38">
        <f t="shared" si="15"/>
        <v>0</v>
      </c>
      <c r="L231" s="38">
        <f t="shared" si="15"/>
        <v>0</v>
      </c>
      <c r="M231" s="38">
        <f t="shared" si="15"/>
        <v>0</v>
      </c>
      <c r="N231" s="38">
        <f t="shared" si="15"/>
        <v>0</v>
      </c>
      <c r="O231" s="38">
        <f t="shared" si="15"/>
        <v>0</v>
      </c>
      <c r="P231" s="38">
        <f t="shared" si="15"/>
        <v>0</v>
      </c>
    </row>
    <row r="232" spans="1:17" hidden="1" x14ac:dyDescent="0.25"/>
    <row r="233" spans="1:17" ht="15" hidden="1" customHeight="1" thickBot="1" x14ac:dyDescent="0.3">
      <c r="A233" s="303">
        <f>A177+1</f>
        <v>2022</v>
      </c>
      <c r="B233" s="45"/>
      <c r="C233" s="176" t="s">
        <v>207</v>
      </c>
      <c r="D233" s="177">
        <f>PREV_R!D237</f>
        <v>0</v>
      </c>
      <c r="E233" s="177">
        <f>PREV_R!E237</f>
        <v>0</v>
      </c>
      <c r="F233" s="177">
        <f>PREV_R!F237</f>
        <v>0</v>
      </c>
      <c r="G233" s="177">
        <f>PREV_R!G237</f>
        <v>0</v>
      </c>
      <c r="H233" s="177">
        <f>PREV_R!H237</f>
        <v>0</v>
      </c>
      <c r="I233" s="177">
        <f>PREV_R!I237</f>
        <v>0</v>
      </c>
      <c r="J233" s="177">
        <f>PREV_R!J237</f>
        <v>0</v>
      </c>
      <c r="K233" s="177">
        <f>PREV_R!K237</f>
        <v>0</v>
      </c>
      <c r="L233" s="177">
        <f>PREV_R!L237</f>
        <v>0</v>
      </c>
      <c r="M233" s="177">
        <f>PREV_R!M237</f>
        <v>0</v>
      </c>
      <c r="N233" s="177">
        <f>PREV_R!N237</f>
        <v>0</v>
      </c>
      <c r="O233" s="177">
        <f>PREV_R!O237</f>
        <v>0</v>
      </c>
      <c r="P233" s="177">
        <f>SUM(D233:O233)</f>
        <v>0</v>
      </c>
      <c r="Q233" s="8"/>
    </row>
    <row r="234" spans="1:17" ht="15" hidden="1" customHeight="1" x14ac:dyDescent="0.25">
      <c r="A234" s="303">
        <f>A233</f>
        <v>2022</v>
      </c>
      <c r="B234" s="45"/>
      <c r="C234" s="130"/>
      <c r="D234" s="130"/>
      <c r="E234" s="130"/>
      <c r="F234" s="130"/>
      <c r="G234" s="130"/>
      <c r="H234" s="130"/>
      <c r="I234" s="130"/>
      <c r="J234" s="130"/>
      <c r="K234" s="130"/>
      <c r="L234" s="130"/>
      <c r="M234" s="130"/>
      <c r="N234" s="130"/>
      <c r="O234" s="130"/>
      <c r="P234" s="130"/>
      <c r="Q234" s="8"/>
    </row>
    <row r="235" spans="1:17" ht="15" hidden="1" customHeight="1" thickBot="1" x14ac:dyDescent="0.3">
      <c r="A235" s="303">
        <f>A233</f>
        <v>2022</v>
      </c>
      <c r="B235" s="45"/>
      <c r="C235" s="155" t="s">
        <v>208</v>
      </c>
      <c r="D235" s="156">
        <f>SUM(D236:D285)</f>
        <v>0</v>
      </c>
      <c r="E235" s="156">
        <f t="shared" ref="E235:O235" si="16">SUM(E236:E285)</f>
        <v>0</v>
      </c>
      <c r="F235" s="156">
        <f t="shared" si="16"/>
        <v>0</v>
      </c>
      <c r="G235" s="156">
        <f t="shared" si="16"/>
        <v>0</v>
      </c>
      <c r="H235" s="156">
        <f t="shared" si="16"/>
        <v>0</v>
      </c>
      <c r="I235" s="156">
        <f t="shared" si="16"/>
        <v>0</v>
      </c>
      <c r="J235" s="156">
        <f t="shared" si="16"/>
        <v>0</v>
      </c>
      <c r="K235" s="156">
        <f t="shared" si="16"/>
        <v>0</v>
      </c>
      <c r="L235" s="156">
        <f t="shared" si="16"/>
        <v>0</v>
      </c>
      <c r="M235" s="156">
        <f t="shared" si="16"/>
        <v>0</v>
      </c>
      <c r="N235" s="156">
        <f t="shared" si="16"/>
        <v>0</v>
      </c>
      <c r="O235" s="156">
        <f t="shared" si="16"/>
        <v>0</v>
      </c>
      <c r="P235" s="156">
        <f>SUM(D235:O235)</f>
        <v>0</v>
      </c>
      <c r="Q235" s="8"/>
    </row>
    <row r="236" spans="1:17" hidden="1" x14ac:dyDescent="0.25">
      <c r="A236" s="303">
        <f>IF(B236=1,A235,"")</f>
        <v>2022</v>
      </c>
      <c r="B236" s="43">
        <f>IF(C236&lt;&gt;0,1,"")</f>
        <v>1</v>
      </c>
      <c r="C236" s="162" t="str">
        <f>CAD!$I$7</f>
        <v>MERCADO</v>
      </c>
      <c r="D236" s="163">
        <v>0</v>
      </c>
      <c r="E236" s="163">
        <v>0</v>
      </c>
      <c r="F236" s="163">
        <v>0</v>
      </c>
      <c r="G236" s="163">
        <v>0</v>
      </c>
      <c r="H236" s="163">
        <v>0</v>
      </c>
      <c r="I236" s="163">
        <v>0</v>
      </c>
      <c r="J236" s="163">
        <v>0</v>
      </c>
      <c r="K236" s="163">
        <v>0</v>
      </c>
      <c r="L236" s="163">
        <v>0</v>
      </c>
      <c r="M236" s="163">
        <v>0</v>
      </c>
      <c r="N236" s="163">
        <v>0</v>
      </c>
      <c r="O236" s="163">
        <v>0</v>
      </c>
      <c r="P236" s="164">
        <f>SUM(D236:O236)</f>
        <v>0</v>
      </c>
    </row>
    <row r="237" spans="1:17" hidden="1" x14ac:dyDescent="0.25">
      <c r="A237" s="303">
        <f>IF(B237=1,A235,"")</f>
        <v>2022</v>
      </c>
      <c r="B237" s="43">
        <f t="shared" ref="B237:B285" si="17">IF(C237&lt;&gt;0,1,"")</f>
        <v>1</v>
      </c>
      <c r="C237" s="161" t="str">
        <f>CAD!$I$8</f>
        <v>VEÍCULO</v>
      </c>
      <c r="D237" s="44">
        <v>0</v>
      </c>
      <c r="E237" s="44">
        <v>0</v>
      </c>
      <c r="F237" s="44">
        <v>0</v>
      </c>
      <c r="G237" s="44">
        <v>0</v>
      </c>
      <c r="H237" s="44">
        <v>0</v>
      </c>
      <c r="I237" s="44">
        <v>0</v>
      </c>
      <c r="J237" s="44">
        <v>0</v>
      </c>
      <c r="K237" s="44">
        <v>0</v>
      </c>
      <c r="L237" s="44">
        <v>0</v>
      </c>
      <c r="M237" s="44">
        <v>0</v>
      </c>
      <c r="N237" s="44">
        <v>0</v>
      </c>
      <c r="O237" s="44">
        <v>0</v>
      </c>
      <c r="P237" s="165">
        <f t="shared" ref="P237:P285" si="18">SUM(D237:O237)</f>
        <v>0</v>
      </c>
    </row>
    <row r="238" spans="1:17" hidden="1" x14ac:dyDescent="0.25">
      <c r="A238" s="303">
        <f>IF(B238=1,A235,"")</f>
        <v>2022</v>
      </c>
      <c r="B238" s="43">
        <f t="shared" si="17"/>
        <v>1</v>
      </c>
      <c r="C238" s="161" t="str">
        <f>CAD!$I$9</f>
        <v>ENERGIA ELÉTRICA</v>
      </c>
      <c r="D238" s="44">
        <v>0</v>
      </c>
      <c r="E238" s="44">
        <v>0</v>
      </c>
      <c r="F238" s="44">
        <v>0</v>
      </c>
      <c r="G238" s="44">
        <v>0</v>
      </c>
      <c r="H238" s="44">
        <v>0</v>
      </c>
      <c r="I238" s="44">
        <v>0</v>
      </c>
      <c r="J238" s="44">
        <v>0</v>
      </c>
      <c r="K238" s="44">
        <v>0</v>
      </c>
      <c r="L238" s="44">
        <v>0</v>
      </c>
      <c r="M238" s="44">
        <v>0</v>
      </c>
      <c r="N238" s="44">
        <v>0</v>
      </c>
      <c r="O238" s="44">
        <v>0</v>
      </c>
      <c r="P238" s="165">
        <f t="shared" si="18"/>
        <v>0</v>
      </c>
    </row>
    <row r="239" spans="1:17" hidden="1" x14ac:dyDescent="0.25">
      <c r="A239" s="303">
        <f>IF(B239=1,A235,"")</f>
        <v>2022</v>
      </c>
      <c r="B239" s="43">
        <f t="shared" si="17"/>
        <v>1</v>
      </c>
      <c r="C239" s="161" t="str">
        <f>CAD!$I$10</f>
        <v>LANCHE/COMER FORA</v>
      </c>
      <c r="D239" s="44">
        <v>0</v>
      </c>
      <c r="E239" s="44">
        <v>0</v>
      </c>
      <c r="F239" s="44">
        <v>0</v>
      </c>
      <c r="G239" s="44">
        <v>0</v>
      </c>
      <c r="H239" s="44">
        <v>0</v>
      </c>
      <c r="I239" s="44">
        <v>0</v>
      </c>
      <c r="J239" s="44">
        <v>0</v>
      </c>
      <c r="K239" s="44">
        <v>0</v>
      </c>
      <c r="L239" s="44">
        <v>0</v>
      </c>
      <c r="M239" s="44">
        <v>0</v>
      </c>
      <c r="N239" s="44">
        <v>0</v>
      </c>
      <c r="O239" s="44">
        <v>0</v>
      </c>
      <c r="P239" s="165">
        <f t="shared" si="18"/>
        <v>0</v>
      </c>
    </row>
    <row r="240" spans="1:17" hidden="1" x14ac:dyDescent="0.25">
      <c r="A240" s="303">
        <f>IF(B240=1,A235,"")</f>
        <v>2022</v>
      </c>
      <c r="B240" s="43">
        <f t="shared" si="17"/>
        <v>1</v>
      </c>
      <c r="C240" s="161" t="str">
        <f>CAD!$I$11</f>
        <v>LAZER</v>
      </c>
      <c r="D240" s="44">
        <v>0</v>
      </c>
      <c r="E240" s="44">
        <v>0</v>
      </c>
      <c r="F240" s="44">
        <v>0</v>
      </c>
      <c r="G240" s="44">
        <v>0</v>
      </c>
      <c r="H240" s="44">
        <v>0</v>
      </c>
      <c r="I240" s="44">
        <v>0</v>
      </c>
      <c r="J240" s="44">
        <v>0</v>
      </c>
      <c r="K240" s="44">
        <v>0</v>
      </c>
      <c r="L240" s="44">
        <v>0</v>
      </c>
      <c r="M240" s="44">
        <v>0</v>
      </c>
      <c r="N240" s="44">
        <v>0</v>
      </c>
      <c r="O240" s="44">
        <v>0</v>
      </c>
      <c r="P240" s="165">
        <f t="shared" si="18"/>
        <v>0</v>
      </c>
    </row>
    <row r="241" spans="1:16" hidden="1" x14ac:dyDescent="0.25">
      <c r="A241" s="303">
        <f>IF(B241=1,A235,"")</f>
        <v>2022</v>
      </c>
      <c r="B241" s="43">
        <f t="shared" si="17"/>
        <v>1</v>
      </c>
      <c r="C241" s="161" t="str">
        <f>CAD!$I$12</f>
        <v>REFORMA / IMÓVEL</v>
      </c>
      <c r="D241" s="44">
        <v>0</v>
      </c>
      <c r="E241" s="44">
        <v>0</v>
      </c>
      <c r="F241" s="44">
        <v>0</v>
      </c>
      <c r="G241" s="44">
        <v>0</v>
      </c>
      <c r="H241" s="44">
        <v>0</v>
      </c>
      <c r="I241" s="44">
        <v>0</v>
      </c>
      <c r="J241" s="44">
        <v>0</v>
      </c>
      <c r="K241" s="44">
        <v>0</v>
      </c>
      <c r="L241" s="44">
        <v>0</v>
      </c>
      <c r="M241" s="44">
        <v>0</v>
      </c>
      <c r="N241" s="44">
        <v>0</v>
      </c>
      <c r="O241" s="44">
        <v>0</v>
      </c>
      <c r="P241" s="165">
        <f t="shared" si="18"/>
        <v>0</v>
      </c>
    </row>
    <row r="242" spans="1:16" hidden="1" x14ac:dyDescent="0.25">
      <c r="A242" s="303">
        <f>IF(B242=1,A235,"")</f>
        <v>2022</v>
      </c>
      <c r="B242" s="43">
        <f t="shared" si="17"/>
        <v>1</v>
      </c>
      <c r="C242" s="161" t="str">
        <f>CAD!$I$13</f>
        <v>OUTROS</v>
      </c>
      <c r="D242" s="44">
        <v>0</v>
      </c>
      <c r="E242" s="44">
        <v>0</v>
      </c>
      <c r="F242" s="44">
        <v>0</v>
      </c>
      <c r="G242" s="44">
        <v>0</v>
      </c>
      <c r="H242" s="44">
        <v>0</v>
      </c>
      <c r="I242" s="44">
        <v>0</v>
      </c>
      <c r="J242" s="44">
        <v>0</v>
      </c>
      <c r="K242" s="44">
        <v>0</v>
      </c>
      <c r="L242" s="44">
        <v>0</v>
      </c>
      <c r="M242" s="44">
        <v>0</v>
      </c>
      <c r="N242" s="44">
        <v>0</v>
      </c>
      <c r="O242" s="44">
        <v>0</v>
      </c>
      <c r="P242" s="165">
        <f t="shared" si="18"/>
        <v>0</v>
      </c>
    </row>
    <row r="243" spans="1:16" hidden="1" x14ac:dyDescent="0.25">
      <c r="A243" s="303">
        <f>IF(B243=1,A235,"")</f>
        <v>2022</v>
      </c>
      <c r="B243" s="43">
        <f t="shared" si="17"/>
        <v>1</v>
      </c>
      <c r="C243" s="161" t="str">
        <f>CAD!$I$14</f>
        <v>VESTUÁRIO</v>
      </c>
      <c r="D243" s="44">
        <v>0</v>
      </c>
      <c r="E243" s="44">
        <v>0</v>
      </c>
      <c r="F243" s="44">
        <v>0</v>
      </c>
      <c r="G243" s="44">
        <v>0</v>
      </c>
      <c r="H243" s="44">
        <v>0</v>
      </c>
      <c r="I243" s="44">
        <v>0</v>
      </c>
      <c r="J243" s="44">
        <v>0</v>
      </c>
      <c r="K243" s="44">
        <v>0</v>
      </c>
      <c r="L243" s="44">
        <v>0</v>
      </c>
      <c r="M243" s="44">
        <v>0</v>
      </c>
      <c r="N243" s="44">
        <v>0</v>
      </c>
      <c r="O243" s="44">
        <v>0</v>
      </c>
      <c r="P243" s="165">
        <f t="shared" si="18"/>
        <v>0</v>
      </c>
    </row>
    <row r="244" spans="1:16" hidden="1" x14ac:dyDescent="0.25">
      <c r="A244" s="303">
        <f>IF(B244=1,A235,"")</f>
        <v>2022</v>
      </c>
      <c r="B244" s="43">
        <f t="shared" si="17"/>
        <v>1</v>
      </c>
      <c r="C244" s="161" t="str">
        <f>CAD!$I$15</f>
        <v>PARCELA - CASA</v>
      </c>
      <c r="D244" s="44">
        <v>0</v>
      </c>
      <c r="E244" s="44">
        <v>0</v>
      </c>
      <c r="F244" s="44">
        <v>0</v>
      </c>
      <c r="G244" s="44">
        <v>0</v>
      </c>
      <c r="H244" s="44">
        <v>0</v>
      </c>
      <c r="I244" s="44">
        <v>0</v>
      </c>
      <c r="J244" s="44">
        <v>0</v>
      </c>
      <c r="K244" s="44">
        <v>0</v>
      </c>
      <c r="L244" s="44">
        <v>0</v>
      </c>
      <c r="M244" s="44">
        <v>0</v>
      </c>
      <c r="N244" s="44">
        <v>0</v>
      </c>
      <c r="O244" s="44">
        <v>0</v>
      </c>
      <c r="P244" s="165">
        <f t="shared" si="18"/>
        <v>0</v>
      </c>
    </row>
    <row r="245" spans="1:16" hidden="1" x14ac:dyDescent="0.25">
      <c r="A245" s="303">
        <f>IF(B245=1,A235,"")</f>
        <v>2022</v>
      </c>
      <c r="B245" s="43">
        <f t="shared" si="17"/>
        <v>1</v>
      </c>
      <c r="C245" s="161" t="str">
        <f>CAD!$I$16</f>
        <v>SAÚDE</v>
      </c>
      <c r="D245" s="44">
        <v>0</v>
      </c>
      <c r="E245" s="44">
        <v>0</v>
      </c>
      <c r="F245" s="44">
        <v>0</v>
      </c>
      <c r="G245" s="44">
        <v>0</v>
      </c>
      <c r="H245" s="44">
        <v>0</v>
      </c>
      <c r="I245" s="44">
        <v>0</v>
      </c>
      <c r="J245" s="44">
        <v>0</v>
      </c>
      <c r="K245" s="44">
        <v>0</v>
      </c>
      <c r="L245" s="44">
        <v>0</v>
      </c>
      <c r="M245" s="44">
        <v>0</v>
      </c>
      <c r="N245" s="44">
        <v>0</v>
      </c>
      <c r="O245" s="44">
        <v>0</v>
      </c>
      <c r="P245" s="165">
        <f t="shared" si="18"/>
        <v>0</v>
      </c>
    </row>
    <row r="246" spans="1:16" hidden="1" x14ac:dyDescent="0.25">
      <c r="A246" s="303" t="str">
        <f>IF(B246=1,A235,"")</f>
        <v/>
      </c>
      <c r="B246" s="43" t="str">
        <f t="shared" si="17"/>
        <v/>
      </c>
      <c r="C246" s="161">
        <f>CAD!$I$17</f>
        <v>0</v>
      </c>
      <c r="D246" s="44">
        <v>0</v>
      </c>
      <c r="E246" s="44">
        <v>0</v>
      </c>
      <c r="F246" s="44">
        <v>0</v>
      </c>
      <c r="G246" s="44">
        <v>0</v>
      </c>
      <c r="H246" s="44">
        <v>0</v>
      </c>
      <c r="I246" s="44">
        <v>0</v>
      </c>
      <c r="J246" s="44">
        <v>0</v>
      </c>
      <c r="K246" s="44">
        <v>0</v>
      </c>
      <c r="L246" s="44">
        <v>0</v>
      </c>
      <c r="M246" s="44">
        <v>0</v>
      </c>
      <c r="N246" s="44">
        <v>0</v>
      </c>
      <c r="O246" s="44">
        <v>0</v>
      </c>
      <c r="P246" s="165">
        <f t="shared" si="18"/>
        <v>0</v>
      </c>
    </row>
    <row r="247" spans="1:16" hidden="1" x14ac:dyDescent="0.25">
      <c r="A247" s="303" t="str">
        <f>IF(B247=1,A235,"")</f>
        <v/>
      </c>
      <c r="B247" s="43" t="str">
        <f t="shared" si="17"/>
        <v/>
      </c>
      <c r="C247" s="161">
        <f>CAD!$I$18</f>
        <v>0</v>
      </c>
      <c r="D247" s="44">
        <v>0</v>
      </c>
      <c r="E247" s="44">
        <v>0</v>
      </c>
      <c r="F247" s="44">
        <v>0</v>
      </c>
      <c r="G247" s="44">
        <v>0</v>
      </c>
      <c r="H247" s="44">
        <v>0</v>
      </c>
      <c r="I247" s="44">
        <v>0</v>
      </c>
      <c r="J247" s="44">
        <v>0</v>
      </c>
      <c r="K247" s="44">
        <v>0</v>
      </c>
      <c r="L247" s="44">
        <v>0</v>
      </c>
      <c r="M247" s="44">
        <v>0</v>
      </c>
      <c r="N247" s="44">
        <v>0</v>
      </c>
      <c r="O247" s="44">
        <v>0</v>
      </c>
      <c r="P247" s="165">
        <f t="shared" si="18"/>
        <v>0</v>
      </c>
    </row>
    <row r="248" spans="1:16" hidden="1" x14ac:dyDescent="0.25">
      <c r="A248" s="303" t="str">
        <f>IF(B248=1,A235,"")</f>
        <v/>
      </c>
      <c r="B248" s="43" t="str">
        <f t="shared" si="17"/>
        <v/>
      </c>
      <c r="C248" s="161">
        <f>CAD!$I$19</f>
        <v>0</v>
      </c>
      <c r="D248" s="44">
        <v>0</v>
      </c>
      <c r="E248" s="44">
        <v>0</v>
      </c>
      <c r="F248" s="44">
        <v>0</v>
      </c>
      <c r="G248" s="44">
        <v>0</v>
      </c>
      <c r="H248" s="44">
        <v>0</v>
      </c>
      <c r="I248" s="44">
        <v>0</v>
      </c>
      <c r="J248" s="44">
        <v>0</v>
      </c>
      <c r="K248" s="44">
        <v>0</v>
      </c>
      <c r="L248" s="44">
        <v>0</v>
      </c>
      <c r="M248" s="44">
        <v>0</v>
      </c>
      <c r="N248" s="44">
        <v>0</v>
      </c>
      <c r="O248" s="44">
        <v>0</v>
      </c>
      <c r="P248" s="165">
        <f t="shared" si="18"/>
        <v>0</v>
      </c>
    </row>
    <row r="249" spans="1:16" hidden="1" x14ac:dyDescent="0.25">
      <c r="A249" s="303" t="str">
        <f>IF(B249=1,A235,"")</f>
        <v/>
      </c>
      <c r="B249" s="43" t="str">
        <f t="shared" si="17"/>
        <v/>
      </c>
      <c r="C249" s="161">
        <f>CAD!$I$20</f>
        <v>0</v>
      </c>
      <c r="D249" s="44">
        <v>0</v>
      </c>
      <c r="E249" s="44">
        <v>0</v>
      </c>
      <c r="F249" s="44">
        <v>0</v>
      </c>
      <c r="G249" s="44">
        <v>0</v>
      </c>
      <c r="H249" s="44">
        <v>0</v>
      </c>
      <c r="I249" s="44">
        <v>0</v>
      </c>
      <c r="J249" s="44">
        <v>0</v>
      </c>
      <c r="K249" s="44">
        <v>0</v>
      </c>
      <c r="L249" s="44">
        <v>0</v>
      </c>
      <c r="M249" s="44">
        <v>0</v>
      </c>
      <c r="N249" s="44">
        <v>0</v>
      </c>
      <c r="O249" s="44">
        <v>0</v>
      </c>
      <c r="P249" s="165">
        <f t="shared" si="18"/>
        <v>0</v>
      </c>
    </row>
    <row r="250" spans="1:16" hidden="1" x14ac:dyDescent="0.25">
      <c r="A250" s="303" t="str">
        <f>IF(B250=1,A235,"")</f>
        <v/>
      </c>
      <c r="B250" s="43" t="str">
        <f t="shared" si="17"/>
        <v/>
      </c>
      <c r="C250" s="161">
        <f>CAD!$I$21</f>
        <v>0</v>
      </c>
      <c r="D250" s="44">
        <v>0</v>
      </c>
      <c r="E250" s="44">
        <v>0</v>
      </c>
      <c r="F250" s="44">
        <v>0</v>
      </c>
      <c r="G250" s="44">
        <v>0</v>
      </c>
      <c r="H250" s="44">
        <v>0</v>
      </c>
      <c r="I250" s="44">
        <v>0</v>
      </c>
      <c r="J250" s="44">
        <v>0</v>
      </c>
      <c r="K250" s="44">
        <v>0</v>
      </c>
      <c r="L250" s="44">
        <v>0</v>
      </c>
      <c r="M250" s="44">
        <v>0</v>
      </c>
      <c r="N250" s="44">
        <v>0</v>
      </c>
      <c r="O250" s="44">
        <v>0</v>
      </c>
      <c r="P250" s="165">
        <f t="shared" si="18"/>
        <v>0</v>
      </c>
    </row>
    <row r="251" spans="1:16" hidden="1" x14ac:dyDescent="0.25">
      <c r="A251" s="303" t="str">
        <f>IF(B251=1,A235,"")</f>
        <v/>
      </c>
      <c r="B251" s="43" t="str">
        <f t="shared" si="17"/>
        <v/>
      </c>
      <c r="C251" s="161">
        <f>CAD!$I$22</f>
        <v>0</v>
      </c>
      <c r="D251" s="44">
        <v>0</v>
      </c>
      <c r="E251" s="44">
        <v>0</v>
      </c>
      <c r="F251" s="44">
        <v>0</v>
      </c>
      <c r="G251" s="44">
        <v>0</v>
      </c>
      <c r="H251" s="44">
        <v>0</v>
      </c>
      <c r="I251" s="44">
        <v>0</v>
      </c>
      <c r="J251" s="44">
        <v>0</v>
      </c>
      <c r="K251" s="44">
        <v>0</v>
      </c>
      <c r="L251" s="44">
        <v>0</v>
      </c>
      <c r="M251" s="44">
        <v>0</v>
      </c>
      <c r="N251" s="44">
        <v>0</v>
      </c>
      <c r="O251" s="44">
        <v>0</v>
      </c>
      <c r="P251" s="165">
        <f t="shared" si="18"/>
        <v>0</v>
      </c>
    </row>
    <row r="252" spans="1:16" hidden="1" x14ac:dyDescent="0.25">
      <c r="A252" s="303" t="str">
        <f>IF(B252=1,A235,"")</f>
        <v/>
      </c>
      <c r="B252" s="43" t="str">
        <f t="shared" si="17"/>
        <v/>
      </c>
      <c r="C252" s="161">
        <f>CAD!$I$23</f>
        <v>0</v>
      </c>
      <c r="D252" s="44">
        <v>0</v>
      </c>
      <c r="E252" s="44">
        <v>0</v>
      </c>
      <c r="F252" s="44">
        <v>0</v>
      </c>
      <c r="G252" s="44">
        <v>0</v>
      </c>
      <c r="H252" s="44">
        <v>0</v>
      </c>
      <c r="I252" s="44">
        <v>0</v>
      </c>
      <c r="J252" s="44">
        <v>0</v>
      </c>
      <c r="K252" s="44">
        <v>0</v>
      </c>
      <c r="L252" s="44">
        <v>0</v>
      </c>
      <c r="M252" s="44">
        <v>0</v>
      </c>
      <c r="N252" s="44">
        <v>0</v>
      </c>
      <c r="O252" s="44">
        <v>0</v>
      </c>
      <c r="P252" s="165">
        <f t="shared" si="18"/>
        <v>0</v>
      </c>
    </row>
    <row r="253" spans="1:16" hidden="1" x14ac:dyDescent="0.25">
      <c r="A253" s="303" t="str">
        <f>IF(B253=1,A235,"")</f>
        <v/>
      </c>
      <c r="B253" s="43" t="str">
        <f t="shared" si="17"/>
        <v/>
      </c>
      <c r="C253" s="161">
        <f>CAD!$I$24</f>
        <v>0</v>
      </c>
      <c r="D253" s="44">
        <v>0</v>
      </c>
      <c r="E253" s="44">
        <v>0</v>
      </c>
      <c r="F253" s="44">
        <v>0</v>
      </c>
      <c r="G253" s="44">
        <v>0</v>
      </c>
      <c r="H253" s="44">
        <v>0</v>
      </c>
      <c r="I253" s="44">
        <v>0</v>
      </c>
      <c r="J253" s="44">
        <v>0</v>
      </c>
      <c r="K253" s="44">
        <v>0</v>
      </c>
      <c r="L253" s="44">
        <v>0</v>
      </c>
      <c r="M253" s="44">
        <v>0</v>
      </c>
      <c r="N253" s="44">
        <v>0</v>
      </c>
      <c r="O253" s="44">
        <v>0</v>
      </c>
      <c r="P253" s="165">
        <f t="shared" si="18"/>
        <v>0</v>
      </c>
    </row>
    <row r="254" spans="1:16" hidden="1" x14ac:dyDescent="0.25">
      <c r="A254" s="303" t="str">
        <f>IF(B254=1,A235,"")</f>
        <v/>
      </c>
      <c r="B254" s="43" t="str">
        <f t="shared" si="17"/>
        <v/>
      </c>
      <c r="C254" s="161">
        <f>CAD!$I$25</f>
        <v>0</v>
      </c>
      <c r="D254" s="44">
        <v>0</v>
      </c>
      <c r="E254" s="44">
        <v>0</v>
      </c>
      <c r="F254" s="44">
        <v>0</v>
      </c>
      <c r="G254" s="44">
        <v>0</v>
      </c>
      <c r="H254" s="44">
        <v>0</v>
      </c>
      <c r="I254" s="44">
        <v>0</v>
      </c>
      <c r="J254" s="44">
        <v>0</v>
      </c>
      <c r="K254" s="44">
        <v>0</v>
      </c>
      <c r="L254" s="44">
        <v>0</v>
      </c>
      <c r="M254" s="44">
        <v>0</v>
      </c>
      <c r="N254" s="44">
        <v>0</v>
      </c>
      <c r="O254" s="44">
        <v>0</v>
      </c>
      <c r="P254" s="165">
        <f t="shared" si="18"/>
        <v>0</v>
      </c>
    </row>
    <row r="255" spans="1:16" hidden="1" x14ac:dyDescent="0.25">
      <c r="A255" s="303" t="str">
        <f>IF(B255=1,A235,"")</f>
        <v/>
      </c>
      <c r="B255" s="43" t="str">
        <f t="shared" si="17"/>
        <v/>
      </c>
      <c r="C255" s="161">
        <f>CAD!$I$26</f>
        <v>0</v>
      </c>
      <c r="D255" s="44">
        <v>0</v>
      </c>
      <c r="E255" s="44">
        <v>0</v>
      </c>
      <c r="F255" s="44">
        <v>0</v>
      </c>
      <c r="G255" s="44">
        <v>0</v>
      </c>
      <c r="H255" s="44">
        <v>0</v>
      </c>
      <c r="I255" s="44">
        <v>0</v>
      </c>
      <c r="J255" s="44">
        <v>0</v>
      </c>
      <c r="K255" s="44">
        <v>0</v>
      </c>
      <c r="L255" s="44">
        <v>0</v>
      </c>
      <c r="M255" s="44">
        <v>0</v>
      </c>
      <c r="N255" s="44">
        <v>0</v>
      </c>
      <c r="O255" s="44">
        <v>0</v>
      </c>
      <c r="P255" s="165">
        <f t="shared" si="18"/>
        <v>0</v>
      </c>
    </row>
    <row r="256" spans="1:16" hidden="1" x14ac:dyDescent="0.25">
      <c r="A256" s="303" t="str">
        <f>IF(B256=1,A235,"")</f>
        <v/>
      </c>
      <c r="B256" s="43" t="str">
        <f t="shared" si="17"/>
        <v/>
      </c>
      <c r="C256" s="161">
        <f>CAD!$I$27</f>
        <v>0</v>
      </c>
      <c r="D256" s="44">
        <v>0</v>
      </c>
      <c r="E256" s="44">
        <v>0</v>
      </c>
      <c r="F256" s="44">
        <v>0</v>
      </c>
      <c r="G256" s="44">
        <v>0</v>
      </c>
      <c r="H256" s="44">
        <v>0</v>
      </c>
      <c r="I256" s="44">
        <v>0</v>
      </c>
      <c r="J256" s="44">
        <v>0</v>
      </c>
      <c r="K256" s="44">
        <v>0</v>
      </c>
      <c r="L256" s="44">
        <v>0</v>
      </c>
      <c r="M256" s="44">
        <v>0</v>
      </c>
      <c r="N256" s="44">
        <v>0</v>
      </c>
      <c r="O256" s="44">
        <v>0</v>
      </c>
      <c r="P256" s="165">
        <f t="shared" si="18"/>
        <v>0</v>
      </c>
    </row>
    <row r="257" spans="1:16" hidden="1" x14ac:dyDescent="0.25">
      <c r="A257" s="303" t="str">
        <f>IF(B257=1,A235,"")</f>
        <v/>
      </c>
      <c r="B257" s="43" t="str">
        <f t="shared" si="17"/>
        <v/>
      </c>
      <c r="C257" s="161">
        <f>CAD!$I$28</f>
        <v>0</v>
      </c>
      <c r="D257" s="44">
        <v>0</v>
      </c>
      <c r="E257" s="44">
        <v>0</v>
      </c>
      <c r="F257" s="44">
        <v>0</v>
      </c>
      <c r="G257" s="44">
        <v>0</v>
      </c>
      <c r="H257" s="44">
        <v>0</v>
      </c>
      <c r="I257" s="44">
        <v>0</v>
      </c>
      <c r="J257" s="44">
        <v>0</v>
      </c>
      <c r="K257" s="44">
        <v>0</v>
      </c>
      <c r="L257" s="44">
        <v>0</v>
      </c>
      <c r="M257" s="44">
        <v>0</v>
      </c>
      <c r="N257" s="44">
        <v>0</v>
      </c>
      <c r="O257" s="44">
        <v>0</v>
      </c>
      <c r="P257" s="165">
        <f t="shared" si="18"/>
        <v>0</v>
      </c>
    </row>
    <row r="258" spans="1:16" hidden="1" x14ac:dyDescent="0.25">
      <c r="A258" s="303" t="str">
        <f>IF(B258=1,A235,"")</f>
        <v/>
      </c>
      <c r="B258" s="43" t="str">
        <f t="shared" si="17"/>
        <v/>
      </c>
      <c r="C258" s="161">
        <f>CAD!$I$29</f>
        <v>0</v>
      </c>
      <c r="D258" s="44">
        <v>0</v>
      </c>
      <c r="E258" s="44">
        <v>0</v>
      </c>
      <c r="F258" s="44">
        <v>0</v>
      </c>
      <c r="G258" s="44">
        <v>0</v>
      </c>
      <c r="H258" s="44">
        <v>0</v>
      </c>
      <c r="I258" s="44">
        <v>0</v>
      </c>
      <c r="J258" s="44">
        <v>0</v>
      </c>
      <c r="K258" s="44">
        <v>0</v>
      </c>
      <c r="L258" s="44">
        <v>0</v>
      </c>
      <c r="M258" s="44">
        <v>0</v>
      </c>
      <c r="N258" s="44">
        <v>0</v>
      </c>
      <c r="O258" s="44">
        <v>0</v>
      </c>
      <c r="P258" s="165">
        <f t="shared" si="18"/>
        <v>0</v>
      </c>
    </row>
    <row r="259" spans="1:16" hidden="1" x14ac:dyDescent="0.25">
      <c r="A259" s="303" t="str">
        <f>IF(B259=1,A235,"")</f>
        <v/>
      </c>
      <c r="B259" s="43" t="str">
        <f t="shared" si="17"/>
        <v/>
      </c>
      <c r="C259" s="161">
        <f>CAD!$I$30</f>
        <v>0</v>
      </c>
      <c r="D259" s="44">
        <v>0</v>
      </c>
      <c r="E259" s="44">
        <v>0</v>
      </c>
      <c r="F259" s="44">
        <v>0</v>
      </c>
      <c r="G259" s="44">
        <v>0</v>
      </c>
      <c r="H259" s="44">
        <v>0</v>
      </c>
      <c r="I259" s="44">
        <v>0</v>
      </c>
      <c r="J259" s="44">
        <v>0</v>
      </c>
      <c r="K259" s="44">
        <v>0</v>
      </c>
      <c r="L259" s="44">
        <v>0</v>
      </c>
      <c r="M259" s="44">
        <v>0</v>
      </c>
      <c r="N259" s="44">
        <v>0</v>
      </c>
      <c r="O259" s="44">
        <v>0</v>
      </c>
      <c r="P259" s="165">
        <f t="shared" si="18"/>
        <v>0</v>
      </c>
    </row>
    <row r="260" spans="1:16" hidden="1" x14ac:dyDescent="0.25">
      <c r="A260" s="303" t="str">
        <f>IF(B260=1,A235,"")</f>
        <v/>
      </c>
      <c r="B260" s="43" t="str">
        <f t="shared" si="17"/>
        <v/>
      </c>
      <c r="C260" s="161">
        <f>CAD!$I$31</f>
        <v>0</v>
      </c>
      <c r="D260" s="44">
        <v>0</v>
      </c>
      <c r="E260" s="44">
        <v>0</v>
      </c>
      <c r="F260" s="44">
        <v>0</v>
      </c>
      <c r="G260" s="44">
        <v>0</v>
      </c>
      <c r="H260" s="44">
        <v>0</v>
      </c>
      <c r="I260" s="44">
        <v>0</v>
      </c>
      <c r="J260" s="44">
        <v>0</v>
      </c>
      <c r="K260" s="44">
        <v>0</v>
      </c>
      <c r="L260" s="44">
        <v>0</v>
      </c>
      <c r="M260" s="44">
        <v>0</v>
      </c>
      <c r="N260" s="44">
        <v>0</v>
      </c>
      <c r="O260" s="44">
        <v>0</v>
      </c>
      <c r="P260" s="165">
        <f t="shared" si="18"/>
        <v>0</v>
      </c>
    </row>
    <row r="261" spans="1:16" hidden="1" x14ac:dyDescent="0.25">
      <c r="A261" s="303" t="str">
        <f>IF(B261=1,A235,"")</f>
        <v/>
      </c>
      <c r="B261" s="43" t="str">
        <f t="shared" si="17"/>
        <v/>
      </c>
      <c r="C261" s="161">
        <f>CAD!$K$7</f>
        <v>0</v>
      </c>
      <c r="D261" s="44">
        <v>0</v>
      </c>
      <c r="E261" s="44">
        <v>0</v>
      </c>
      <c r="F261" s="44">
        <v>0</v>
      </c>
      <c r="G261" s="44">
        <v>0</v>
      </c>
      <c r="H261" s="44">
        <v>0</v>
      </c>
      <c r="I261" s="44">
        <v>0</v>
      </c>
      <c r="J261" s="44">
        <v>0</v>
      </c>
      <c r="K261" s="44">
        <v>0</v>
      </c>
      <c r="L261" s="44">
        <v>0</v>
      </c>
      <c r="M261" s="44">
        <v>0</v>
      </c>
      <c r="N261" s="44">
        <v>0</v>
      </c>
      <c r="O261" s="44">
        <v>0</v>
      </c>
      <c r="P261" s="165">
        <f t="shared" si="18"/>
        <v>0</v>
      </c>
    </row>
    <row r="262" spans="1:16" hidden="1" x14ac:dyDescent="0.25">
      <c r="A262" s="303" t="str">
        <f>IF(B262=1,A235,"")</f>
        <v/>
      </c>
      <c r="B262" s="43" t="str">
        <f t="shared" si="17"/>
        <v/>
      </c>
      <c r="C262" s="161">
        <f>CAD!$K$8</f>
        <v>0</v>
      </c>
      <c r="D262" s="44">
        <v>0</v>
      </c>
      <c r="E262" s="44">
        <v>0</v>
      </c>
      <c r="F262" s="44">
        <v>0</v>
      </c>
      <c r="G262" s="44">
        <v>0</v>
      </c>
      <c r="H262" s="44">
        <v>0</v>
      </c>
      <c r="I262" s="44">
        <v>0</v>
      </c>
      <c r="J262" s="44">
        <v>0</v>
      </c>
      <c r="K262" s="44">
        <v>0</v>
      </c>
      <c r="L262" s="44">
        <v>0</v>
      </c>
      <c r="M262" s="44">
        <v>0</v>
      </c>
      <c r="N262" s="44">
        <v>0</v>
      </c>
      <c r="O262" s="44">
        <v>0</v>
      </c>
      <c r="P262" s="165">
        <f t="shared" si="18"/>
        <v>0</v>
      </c>
    </row>
    <row r="263" spans="1:16" hidden="1" x14ac:dyDescent="0.25">
      <c r="A263" s="303" t="str">
        <f>IF(B263=1,A235,"")</f>
        <v/>
      </c>
      <c r="B263" s="43" t="str">
        <f t="shared" si="17"/>
        <v/>
      </c>
      <c r="C263" s="161">
        <f>CAD!$K$9</f>
        <v>0</v>
      </c>
      <c r="D263" s="44">
        <v>0</v>
      </c>
      <c r="E263" s="44">
        <v>0</v>
      </c>
      <c r="F263" s="44">
        <v>0</v>
      </c>
      <c r="G263" s="44">
        <v>0</v>
      </c>
      <c r="H263" s="44">
        <v>0</v>
      </c>
      <c r="I263" s="44">
        <v>0</v>
      </c>
      <c r="J263" s="44">
        <v>0</v>
      </c>
      <c r="K263" s="44">
        <v>0</v>
      </c>
      <c r="L263" s="44">
        <v>0</v>
      </c>
      <c r="M263" s="44">
        <v>0</v>
      </c>
      <c r="N263" s="44">
        <v>0</v>
      </c>
      <c r="O263" s="44">
        <v>0</v>
      </c>
      <c r="P263" s="165">
        <f t="shared" si="18"/>
        <v>0</v>
      </c>
    </row>
    <row r="264" spans="1:16" hidden="1" x14ac:dyDescent="0.25">
      <c r="A264" s="303" t="str">
        <f>IF(B264=1,A235,"")</f>
        <v/>
      </c>
      <c r="B264" s="43" t="str">
        <f t="shared" si="17"/>
        <v/>
      </c>
      <c r="C264" s="161">
        <f>CAD!$K$10</f>
        <v>0</v>
      </c>
      <c r="D264" s="44">
        <v>0</v>
      </c>
      <c r="E264" s="44">
        <v>0</v>
      </c>
      <c r="F264" s="44">
        <v>0</v>
      </c>
      <c r="G264" s="44">
        <v>0</v>
      </c>
      <c r="H264" s="44">
        <v>0</v>
      </c>
      <c r="I264" s="44">
        <v>0</v>
      </c>
      <c r="J264" s="44">
        <v>0</v>
      </c>
      <c r="K264" s="44">
        <v>0</v>
      </c>
      <c r="L264" s="44">
        <v>0</v>
      </c>
      <c r="M264" s="44">
        <v>0</v>
      </c>
      <c r="N264" s="44">
        <v>0</v>
      </c>
      <c r="O264" s="44">
        <v>0</v>
      </c>
      <c r="P264" s="165">
        <f t="shared" si="18"/>
        <v>0</v>
      </c>
    </row>
    <row r="265" spans="1:16" hidden="1" x14ac:dyDescent="0.25">
      <c r="A265" s="303" t="str">
        <f>IF(B265=1,A235,"")</f>
        <v/>
      </c>
      <c r="B265" s="43" t="str">
        <f t="shared" si="17"/>
        <v/>
      </c>
      <c r="C265" s="161">
        <f>CAD!$K$11</f>
        <v>0</v>
      </c>
      <c r="D265" s="44">
        <v>0</v>
      </c>
      <c r="E265" s="44">
        <v>0</v>
      </c>
      <c r="F265" s="44">
        <v>0</v>
      </c>
      <c r="G265" s="44">
        <v>0</v>
      </c>
      <c r="H265" s="44">
        <v>0</v>
      </c>
      <c r="I265" s="44">
        <v>0</v>
      </c>
      <c r="J265" s="44">
        <v>0</v>
      </c>
      <c r="K265" s="44">
        <v>0</v>
      </c>
      <c r="L265" s="44">
        <v>0</v>
      </c>
      <c r="M265" s="44">
        <v>0</v>
      </c>
      <c r="N265" s="44">
        <v>0</v>
      </c>
      <c r="O265" s="44">
        <v>0</v>
      </c>
      <c r="P265" s="165">
        <f t="shared" si="18"/>
        <v>0</v>
      </c>
    </row>
    <row r="266" spans="1:16" hidden="1" x14ac:dyDescent="0.25">
      <c r="A266" s="303" t="str">
        <f>IF(B266=1,A235,"")</f>
        <v/>
      </c>
      <c r="B266" s="43" t="str">
        <f t="shared" si="17"/>
        <v/>
      </c>
      <c r="C266" s="161">
        <f>CAD!$K$12</f>
        <v>0</v>
      </c>
      <c r="D266" s="44">
        <v>0</v>
      </c>
      <c r="E266" s="44">
        <v>0</v>
      </c>
      <c r="F266" s="44">
        <v>0</v>
      </c>
      <c r="G266" s="44">
        <v>0</v>
      </c>
      <c r="H266" s="44">
        <v>0</v>
      </c>
      <c r="I266" s="44">
        <v>0</v>
      </c>
      <c r="J266" s="44">
        <v>0</v>
      </c>
      <c r="K266" s="44">
        <v>0</v>
      </c>
      <c r="L266" s="44">
        <v>0</v>
      </c>
      <c r="M266" s="44">
        <v>0</v>
      </c>
      <c r="N266" s="44">
        <v>0</v>
      </c>
      <c r="O266" s="44">
        <v>0</v>
      </c>
      <c r="P266" s="165">
        <f t="shared" si="18"/>
        <v>0</v>
      </c>
    </row>
    <row r="267" spans="1:16" hidden="1" x14ac:dyDescent="0.25">
      <c r="A267" s="303" t="str">
        <f>IF(B267=1,A235,"")</f>
        <v/>
      </c>
      <c r="B267" s="43" t="str">
        <f t="shared" si="17"/>
        <v/>
      </c>
      <c r="C267" s="161">
        <f>CAD!$K$13</f>
        <v>0</v>
      </c>
      <c r="D267" s="44">
        <v>0</v>
      </c>
      <c r="E267" s="44">
        <v>0</v>
      </c>
      <c r="F267" s="44">
        <v>0</v>
      </c>
      <c r="G267" s="44">
        <v>0</v>
      </c>
      <c r="H267" s="44">
        <v>0</v>
      </c>
      <c r="I267" s="44">
        <v>0</v>
      </c>
      <c r="J267" s="44">
        <v>0</v>
      </c>
      <c r="K267" s="44">
        <v>0</v>
      </c>
      <c r="L267" s="44">
        <v>0</v>
      </c>
      <c r="M267" s="44">
        <v>0</v>
      </c>
      <c r="N267" s="44">
        <v>0</v>
      </c>
      <c r="O267" s="44">
        <v>0</v>
      </c>
      <c r="P267" s="165">
        <f t="shared" si="18"/>
        <v>0</v>
      </c>
    </row>
    <row r="268" spans="1:16" hidden="1" x14ac:dyDescent="0.25">
      <c r="A268" s="303" t="str">
        <f>IF(B268=1,A235,"")</f>
        <v/>
      </c>
      <c r="B268" s="43" t="str">
        <f t="shared" si="17"/>
        <v/>
      </c>
      <c r="C268" s="161">
        <f>CAD!$K$14</f>
        <v>0</v>
      </c>
      <c r="D268" s="44">
        <v>0</v>
      </c>
      <c r="E268" s="44">
        <v>0</v>
      </c>
      <c r="F268" s="44">
        <v>0</v>
      </c>
      <c r="G268" s="44">
        <v>0</v>
      </c>
      <c r="H268" s="44">
        <v>0</v>
      </c>
      <c r="I268" s="44">
        <v>0</v>
      </c>
      <c r="J268" s="44">
        <v>0</v>
      </c>
      <c r="K268" s="44">
        <v>0</v>
      </c>
      <c r="L268" s="44">
        <v>0</v>
      </c>
      <c r="M268" s="44">
        <v>0</v>
      </c>
      <c r="N268" s="44">
        <v>0</v>
      </c>
      <c r="O268" s="44">
        <v>0</v>
      </c>
      <c r="P268" s="165">
        <f t="shared" si="18"/>
        <v>0</v>
      </c>
    </row>
    <row r="269" spans="1:16" hidden="1" x14ac:dyDescent="0.25">
      <c r="A269" s="303" t="str">
        <f>IF(B269=1,A235,"")</f>
        <v/>
      </c>
      <c r="B269" s="43" t="str">
        <f t="shared" si="17"/>
        <v/>
      </c>
      <c r="C269" s="161">
        <f>CAD!$K$15</f>
        <v>0</v>
      </c>
      <c r="D269" s="44">
        <v>0</v>
      </c>
      <c r="E269" s="44">
        <v>0</v>
      </c>
      <c r="F269" s="44">
        <v>0</v>
      </c>
      <c r="G269" s="44">
        <v>0</v>
      </c>
      <c r="H269" s="44">
        <v>0</v>
      </c>
      <c r="I269" s="44">
        <v>0</v>
      </c>
      <c r="J269" s="44">
        <v>0</v>
      </c>
      <c r="K269" s="44">
        <v>0</v>
      </c>
      <c r="L269" s="44">
        <v>0</v>
      </c>
      <c r="M269" s="44">
        <v>0</v>
      </c>
      <c r="N269" s="44">
        <v>0</v>
      </c>
      <c r="O269" s="44">
        <v>0</v>
      </c>
      <c r="P269" s="165">
        <f t="shared" si="18"/>
        <v>0</v>
      </c>
    </row>
    <row r="270" spans="1:16" hidden="1" x14ac:dyDescent="0.25">
      <c r="A270" s="303" t="str">
        <f>IF(B270=1,A235,"")</f>
        <v/>
      </c>
      <c r="B270" s="43" t="str">
        <f t="shared" si="17"/>
        <v/>
      </c>
      <c r="C270" s="161">
        <f>CAD!$K$16</f>
        <v>0</v>
      </c>
      <c r="D270" s="44">
        <v>0</v>
      </c>
      <c r="E270" s="44">
        <v>0</v>
      </c>
      <c r="F270" s="44">
        <v>0</v>
      </c>
      <c r="G270" s="44">
        <v>0</v>
      </c>
      <c r="H270" s="44">
        <v>0</v>
      </c>
      <c r="I270" s="44">
        <v>0</v>
      </c>
      <c r="J270" s="44">
        <v>0</v>
      </c>
      <c r="K270" s="44">
        <v>0</v>
      </c>
      <c r="L270" s="44">
        <v>0</v>
      </c>
      <c r="M270" s="44">
        <v>0</v>
      </c>
      <c r="N270" s="44">
        <v>0</v>
      </c>
      <c r="O270" s="44">
        <v>0</v>
      </c>
      <c r="P270" s="165">
        <f t="shared" si="18"/>
        <v>0</v>
      </c>
    </row>
    <row r="271" spans="1:16" hidden="1" x14ac:dyDescent="0.25">
      <c r="A271" s="303" t="str">
        <f>IF(B271=1,A235,"")</f>
        <v/>
      </c>
      <c r="B271" s="43" t="str">
        <f t="shared" si="17"/>
        <v/>
      </c>
      <c r="C271" s="161">
        <f>CAD!$K$17</f>
        <v>0</v>
      </c>
      <c r="D271" s="44">
        <v>0</v>
      </c>
      <c r="E271" s="44">
        <v>0</v>
      </c>
      <c r="F271" s="44">
        <v>0</v>
      </c>
      <c r="G271" s="44">
        <v>0</v>
      </c>
      <c r="H271" s="44">
        <v>0</v>
      </c>
      <c r="I271" s="44">
        <v>0</v>
      </c>
      <c r="J271" s="44">
        <v>0</v>
      </c>
      <c r="K271" s="44">
        <v>0</v>
      </c>
      <c r="L271" s="44">
        <v>0</v>
      </c>
      <c r="M271" s="44">
        <v>0</v>
      </c>
      <c r="N271" s="44">
        <v>0</v>
      </c>
      <c r="O271" s="44">
        <v>0</v>
      </c>
      <c r="P271" s="165">
        <f t="shared" si="18"/>
        <v>0</v>
      </c>
    </row>
    <row r="272" spans="1:16" hidden="1" x14ac:dyDescent="0.25">
      <c r="A272" s="303" t="str">
        <f>IF(B272=1,A235,"")</f>
        <v/>
      </c>
      <c r="B272" s="43" t="str">
        <f t="shared" si="17"/>
        <v/>
      </c>
      <c r="C272" s="161">
        <f>CAD!$K$18</f>
        <v>0</v>
      </c>
      <c r="D272" s="44">
        <v>0</v>
      </c>
      <c r="E272" s="44">
        <v>0</v>
      </c>
      <c r="F272" s="44">
        <v>0</v>
      </c>
      <c r="G272" s="44">
        <v>0</v>
      </c>
      <c r="H272" s="44">
        <v>0</v>
      </c>
      <c r="I272" s="44">
        <v>0</v>
      </c>
      <c r="J272" s="44">
        <v>0</v>
      </c>
      <c r="K272" s="44">
        <v>0</v>
      </c>
      <c r="L272" s="44">
        <v>0</v>
      </c>
      <c r="M272" s="44">
        <v>0</v>
      </c>
      <c r="N272" s="44">
        <v>0</v>
      </c>
      <c r="O272" s="44">
        <v>0</v>
      </c>
      <c r="P272" s="165">
        <f t="shared" si="18"/>
        <v>0</v>
      </c>
    </row>
    <row r="273" spans="1:16" hidden="1" x14ac:dyDescent="0.25">
      <c r="A273" s="303" t="str">
        <f>IF(B273=1,A235,"")</f>
        <v/>
      </c>
      <c r="B273" s="43" t="str">
        <f t="shared" si="17"/>
        <v/>
      </c>
      <c r="C273" s="161">
        <f>CAD!$K$19</f>
        <v>0</v>
      </c>
      <c r="D273" s="44">
        <v>0</v>
      </c>
      <c r="E273" s="44">
        <v>0</v>
      </c>
      <c r="F273" s="44">
        <v>0</v>
      </c>
      <c r="G273" s="44">
        <v>0</v>
      </c>
      <c r="H273" s="44">
        <v>0</v>
      </c>
      <c r="I273" s="44">
        <v>0</v>
      </c>
      <c r="J273" s="44">
        <v>0</v>
      </c>
      <c r="K273" s="44">
        <v>0</v>
      </c>
      <c r="L273" s="44">
        <v>0</v>
      </c>
      <c r="M273" s="44">
        <v>0</v>
      </c>
      <c r="N273" s="44">
        <v>0</v>
      </c>
      <c r="O273" s="44">
        <v>0</v>
      </c>
      <c r="P273" s="165">
        <f t="shared" si="18"/>
        <v>0</v>
      </c>
    </row>
    <row r="274" spans="1:16" hidden="1" x14ac:dyDescent="0.25">
      <c r="A274" s="303" t="str">
        <f>IF(B274=1,A235,"")</f>
        <v/>
      </c>
      <c r="B274" s="43" t="str">
        <f t="shared" si="17"/>
        <v/>
      </c>
      <c r="C274" s="161">
        <f>CAD!$K$20</f>
        <v>0</v>
      </c>
      <c r="D274" s="44">
        <v>0</v>
      </c>
      <c r="E274" s="44">
        <v>0</v>
      </c>
      <c r="F274" s="44">
        <v>0</v>
      </c>
      <c r="G274" s="44">
        <v>0</v>
      </c>
      <c r="H274" s="44">
        <v>0</v>
      </c>
      <c r="I274" s="44">
        <v>0</v>
      </c>
      <c r="J274" s="44">
        <v>0</v>
      </c>
      <c r="K274" s="44">
        <v>0</v>
      </c>
      <c r="L274" s="44">
        <v>0</v>
      </c>
      <c r="M274" s="44">
        <v>0</v>
      </c>
      <c r="N274" s="44">
        <v>0</v>
      </c>
      <c r="O274" s="44">
        <v>0</v>
      </c>
      <c r="P274" s="165">
        <f t="shared" si="18"/>
        <v>0</v>
      </c>
    </row>
    <row r="275" spans="1:16" hidden="1" x14ac:dyDescent="0.25">
      <c r="A275" s="303" t="str">
        <f>IF(B275=1,A235,"")</f>
        <v/>
      </c>
      <c r="B275" s="43" t="str">
        <f t="shared" si="17"/>
        <v/>
      </c>
      <c r="C275" s="161">
        <f>CAD!$K$21</f>
        <v>0</v>
      </c>
      <c r="D275" s="44">
        <v>0</v>
      </c>
      <c r="E275" s="44">
        <v>0</v>
      </c>
      <c r="F275" s="44">
        <v>0</v>
      </c>
      <c r="G275" s="44">
        <v>0</v>
      </c>
      <c r="H275" s="44">
        <v>0</v>
      </c>
      <c r="I275" s="44">
        <v>0</v>
      </c>
      <c r="J275" s="44">
        <v>0</v>
      </c>
      <c r="K275" s="44">
        <v>0</v>
      </c>
      <c r="L275" s="44">
        <v>0</v>
      </c>
      <c r="M275" s="44">
        <v>0</v>
      </c>
      <c r="N275" s="44">
        <v>0</v>
      </c>
      <c r="O275" s="44">
        <v>0</v>
      </c>
      <c r="P275" s="165">
        <f t="shared" si="18"/>
        <v>0</v>
      </c>
    </row>
    <row r="276" spans="1:16" hidden="1" x14ac:dyDescent="0.25">
      <c r="A276" s="303" t="str">
        <f>IF(B276=1,A235,"")</f>
        <v/>
      </c>
      <c r="B276" s="43" t="str">
        <f t="shared" si="17"/>
        <v/>
      </c>
      <c r="C276" s="161">
        <f>CAD!$K$22</f>
        <v>0</v>
      </c>
      <c r="D276" s="44">
        <v>0</v>
      </c>
      <c r="E276" s="44">
        <v>0</v>
      </c>
      <c r="F276" s="44">
        <v>0</v>
      </c>
      <c r="G276" s="44">
        <v>0</v>
      </c>
      <c r="H276" s="44">
        <v>0</v>
      </c>
      <c r="I276" s="44">
        <v>0</v>
      </c>
      <c r="J276" s="44">
        <v>0</v>
      </c>
      <c r="K276" s="44">
        <v>0</v>
      </c>
      <c r="L276" s="44">
        <v>0</v>
      </c>
      <c r="M276" s="44">
        <v>0</v>
      </c>
      <c r="N276" s="44">
        <v>0</v>
      </c>
      <c r="O276" s="44">
        <v>0</v>
      </c>
      <c r="P276" s="165">
        <f t="shared" si="18"/>
        <v>0</v>
      </c>
    </row>
    <row r="277" spans="1:16" hidden="1" x14ac:dyDescent="0.25">
      <c r="A277" s="303" t="str">
        <f>IF(B277=1,A235,"")</f>
        <v/>
      </c>
      <c r="B277" s="43" t="str">
        <f t="shared" si="17"/>
        <v/>
      </c>
      <c r="C277" s="161">
        <f>CAD!$K$23</f>
        <v>0</v>
      </c>
      <c r="D277" s="44">
        <v>0</v>
      </c>
      <c r="E277" s="44">
        <v>0</v>
      </c>
      <c r="F277" s="44">
        <v>0</v>
      </c>
      <c r="G277" s="44">
        <v>0</v>
      </c>
      <c r="H277" s="44">
        <v>0</v>
      </c>
      <c r="I277" s="44">
        <v>0</v>
      </c>
      <c r="J277" s="44">
        <v>0</v>
      </c>
      <c r="K277" s="44">
        <v>0</v>
      </c>
      <c r="L277" s="44">
        <v>0</v>
      </c>
      <c r="M277" s="44">
        <v>0</v>
      </c>
      <c r="N277" s="44">
        <v>0</v>
      </c>
      <c r="O277" s="44">
        <v>0</v>
      </c>
      <c r="P277" s="165">
        <f t="shared" si="18"/>
        <v>0</v>
      </c>
    </row>
    <row r="278" spans="1:16" hidden="1" x14ac:dyDescent="0.25">
      <c r="A278" s="303" t="str">
        <f>IF(B278=1,A235,"")</f>
        <v/>
      </c>
      <c r="B278" s="43" t="str">
        <f t="shared" si="17"/>
        <v/>
      </c>
      <c r="C278" s="161">
        <f>CAD!$K$24</f>
        <v>0</v>
      </c>
      <c r="D278" s="44">
        <v>0</v>
      </c>
      <c r="E278" s="44">
        <v>0</v>
      </c>
      <c r="F278" s="44">
        <v>0</v>
      </c>
      <c r="G278" s="44">
        <v>0</v>
      </c>
      <c r="H278" s="44">
        <v>0</v>
      </c>
      <c r="I278" s="44">
        <v>0</v>
      </c>
      <c r="J278" s="44">
        <v>0</v>
      </c>
      <c r="K278" s="44">
        <v>0</v>
      </c>
      <c r="L278" s="44">
        <v>0</v>
      </c>
      <c r="M278" s="44">
        <v>0</v>
      </c>
      <c r="N278" s="44">
        <v>0</v>
      </c>
      <c r="O278" s="44">
        <v>0</v>
      </c>
      <c r="P278" s="165">
        <f t="shared" si="18"/>
        <v>0</v>
      </c>
    </row>
    <row r="279" spans="1:16" hidden="1" x14ac:dyDescent="0.25">
      <c r="A279" s="303" t="str">
        <f>IF(B279=1,A235,"")</f>
        <v/>
      </c>
      <c r="B279" s="43" t="str">
        <f t="shared" si="17"/>
        <v/>
      </c>
      <c r="C279" s="161">
        <f>CAD!$K$25</f>
        <v>0</v>
      </c>
      <c r="D279" s="44">
        <v>0</v>
      </c>
      <c r="E279" s="44">
        <v>0</v>
      </c>
      <c r="F279" s="44">
        <v>0</v>
      </c>
      <c r="G279" s="44">
        <v>0</v>
      </c>
      <c r="H279" s="44">
        <v>0</v>
      </c>
      <c r="I279" s="44">
        <v>0</v>
      </c>
      <c r="J279" s="44">
        <v>0</v>
      </c>
      <c r="K279" s="44">
        <v>0</v>
      </c>
      <c r="L279" s="44">
        <v>0</v>
      </c>
      <c r="M279" s="44">
        <v>0</v>
      </c>
      <c r="N279" s="44">
        <v>0</v>
      </c>
      <c r="O279" s="44">
        <v>0</v>
      </c>
      <c r="P279" s="165">
        <f t="shared" si="18"/>
        <v>0</v>
      </c>
    </row>
    <row r="280" spans="1:16" hidden="1" x14ac:dyDescent="0.25">
      <c r="A280" s="303" t="str">
        <f>IF(B280=1,A235,"")</f>
        <v/>
      </c>
      <c r="B280" s="43" t="str">
        <f t="shared" si="17"/>
        <v/>
      </c>
      <c r="C280" s="161">
        <f>CAD!$K$26</f>
        <v>0</v>
      </c>
      <c r="D280" s="44">
        <v>0</v>
      </c>
      <c r="E280" s="44">
        <v>0</v>
      </c>
      <c r="F280" s="44">
        <v>0</v>
      </c>
      <c r="G280" s="44">
        <v>0</v>
      </c>
      <c r="H280" s="44">
        <v>0</v>
      </c>
      <c r="I280" s="44">
        <v>0</v>
      </c>
      <c r="J280" s="44">
        <v>0</v>
      </c>
      <c r="K280" s="44">
        <v>0</v>
      </c>
      <c r="L280" s="44">
        <v>0</v>
      </c>
      <c r="M280" s="44">
        <v>0</v>
      </c>
      <c r="N280" s="44">
        <v>0</v>
      </c>
      <c r="O280" s="44">
        <v>0</v>
      </c>
      <c r="P280" s="165">
        <f t="shared" si="18"/>
        <v>0</v>
      </c>
    </row>
    <row r="281" spans="1:16" hidden="1" x14ac:dyDescent="0.25">
      <c r="A281" s="303" t="str">
        <f>IF(B281=1,A235,"")</f>
        <v/>
      </c>
      <c r="B281" s="43" t="str">
        <f t="shared" si="17"/>
        <v/>
      </c>
      <c r="C281" s="161">
        <f>CAD!$K$27</f>
        <v>0</v>
      </c>
      <c r="D281" s="44">
        <v>0</v>
      </c>
      <c r="E281" s="44">
        <v>0</v>
      </c>
      <c r="F281" s="44">
        <v>0</v>
      </c>
      <c r="G281" s="44">
        <v>0</v>
      </c>
      <c r="H281" s="44">
        <v>0</v>
      </c>
      <c r="I281" s="44">
        <v>0</v>
      </c>
      <c r="J281" s="44">
        <v>0</v>
      </c>
      <c r="K281" s="44">
        <v>0</v>
      </c>
      <c r="L281" s="44">
        <v>0</v>
      </c>
      <c r="M281" s="44">
        <v>0</v>
      </c>
      <c r="N281" s="44">
        <v>0</v>
      </c>
      <c r="O281" s="44">
        <v>0</v>
      </c>
      <c r="P281" s="165">
        <f t="shared" si="18"/>
        <v>0</v>
      </c>
    </row>
    <row r="282" spans="1:16" hidden="1" x14ac:dyDescent="0.25">
      <c r="A282" s="303" t="str">
        <f>IF(B282=1,A235,"")</f>
        <v/>
      </c>
      <c r="B282" s="43" t="str">
        <f t="shared" si="17"/>
        <v/>
      </c>
      <c r="C282" s="161">
        <f>CAD!$K$28</f>
        <v>0</v>
      </c>
      <c r="D282" s="44">
        <v>0</v>
      </c>
      <c r="E282" s="44">
        <v>0</v>
      </c>
      <c r="F282" s="44">
        <v>0</v>
      </c>
      <c r="G282" s="44">
        <v>0</v>
      </c>
      <c r="H282" s="44">
        <v>0</v>
      </c>
      <c r="I282" s="44">
        <v>0</v>
      </c>
      <c r="J282" s="44">
        <v>0</v>
      </c>
      <c r="K282" s="44">
        <v>0</v>
      </c>
      <c r="L282" s="44">
        <v>0</v>
      </c>
      <c r="M282" s="44">
        <v>0</v>
      </c>
      <c r="N282" s="44">
        <v>0</v>
      </c>
      <c r="O282" s="44">
        <v>0</v>
      </c>
      <c r="P282" s="165">
        <f t="shared" si="18"/>
        <v>0</v>
      </c>
    </row>
    <row r="283" spans="1:16" hidden="1" x14ac:dyDescent="0.25">
      <c r="A283" s="303" t="str">
        <f>IF(B283=1,A235,"")</f>
        <v/>
      </c>
      <c r="B283" s="43" t="str">
        <f t="shared" si="17"/>
        <v/>
      </c>
      <c r="C283" s="161">
        <f>CAD!$K$29</f>
        <v>0</v>
      </c>
      <c r="D283" s="44">
        <v>0</v>
      </c>
      <c r="E283" s="44">
        <v>0</v>
      </c>
      <c r="F283" s="44">
        <v>0</v>
      </c>
      <c r="G283" s="44">
        <v>0</v>
      </c>
      <c r="H283" s="44">
        <v>0</v>
      </c>
      <c r="I283" s="44">
        <v>0</v>
      </c>
      <c r="J283" s="44">
        <v>0</v>
      </c>
      <c r="K283" s="44">
        <v>0</v>
      </c>
      <c r="L283" s="44">
        <v>0</v>
      </c>
      <c r="M283" s="44">
        <v>0</v>
      </c>
      <c r="N283" s="44">
        <v>0</v>
      </c>
      <c r="O283" s="44">
        <v>0</v>
      </c>
      <c r="P283" s="165">
        <f t="shared" si="18"/>
        <v>0</v>
      </c>
    </row>
    <row r="284" spans="1:16" hidden="1" x14ac:dyDescent="0.25">
      <c r="A284" s="303" t="str">
        <f>IF(B284=1,A235,"")</f>
        <v/>
      </c>
      <c r="B284" s="43" t="str">
        <f t="shared" si="17"/>
        <v/>
      </c>
      <c r="C284" s="161">
        <f>CAD!$K$30</f>
        <v>0</v>
      </c>
      <c r="D284" s="44">
        <v>0</v>
      </c>
      <c r="E284" s="44">
        <v>0</v>
      </c>
      <c r="F284" s="44">
        <v>0</v>
      </c>
      <c r="G284" s="44">
        <v>0</v>
      </c>
      <c r="H284" s="44">
        <v>0</v>
      </c>
      <c r="I284" s="44">
        <v>0</v>
      </c>
      <c r="J284" s="44">
        <v>0</v>
      </c>
      <c r="K284" s="44">
        <v>0</v>
      </c>
      <c r="L284" s="44">
        <v>0</v>
      </c>
      <c r="M284" s="44">
        <v>0</v>
      </c>
      <c r="N284" s="44">
        <v>0</v>
      </c>
      <c r="O284" s="44">
        <v>0</v>
      </c>
      <c r="P284" s="165">
        <f t="shared" si="18"/>
        <v>0</v>
      </c>
    </row>
    <row r="285" spans="1:16" hidden="1" x14ac:dyDescent="0.25">
      <c r="A285" s="303" t="str">
        <f>IF(B285=1,A235,"")</f>
        <v/>
      </c>
      <c r="B285" s="43" t="str">
        <f t="shared" si="17"/>
        <v/>
      </c>
      <c r="C285" s="161">
        <f>CAD!$K$31</f>
        <v>0</v>
      </c>
      <c r="D285" s="44">
        <v>0</v>
      </c>
      <c r="E285" s="44">
        <v>0</v>
      </c>
      <c r="F285" s="44">
        <v>0</v>
      </c>
      <c r="G285" s="44">
        <v>0</v>
      </c>
      <c r="H285" s="44">
        <v>0</v>
      </c>
      <c r="I285" s="44">
        <v>0</v>
      </c>
      <c r="J285" s="44">
        <v>0</v>
      </c>
      <c r="K285" s="44">
        <v>0</v>
      </c>
      <c r="L285" s="44">
        <v>0</v>
      </c>
      <c r="M285" s="44">
        <v>0</v>
      </c>
      <c r="N285" s="44">
        <v>0</v>
      </c>
      <c r="O285" s="44">
        <v>0</v>
      </c>
      <c r="P285" s="165">
        <f t="shared" si="18"/>
        <v>0</v>
      </c>
    </row>
    <row r="286" spans="1:16" hidden="1" x14ac:dyDescent="0.25">
      <c r="A286" s="303">
        <f>A233</f>
        <v>2022</v>
      </c>
    </row>
    <row r="287" spans="1:16" hidden="1" x14ac:dyDescent="0.25">
      <c r="A287" s="303">
        <f>A233</f>
        <v>2022</v>
      </c>
      <c r="C287" s="74" t="s">
        <v>209</v>
      </c>
      <c r="D287" s="38">
        <f>D233-D235</f>
        <v>0</v>
      </c>
      <c r="E287" s="38">
        <f t="shared" ref="E287:P287" si="19">E233-E235</f>
        <v>0</v>
      </c>
      <c r="F287" s="38">
        <f t="shared" si="19"/>
        <v>0</v>
      </c>
      <c r="G287" s="38">
        <f t="shared" si="19"/>
        <v>0</v>
      </c>
      <c r="H287" s="38">
        <f t="shared" si="19"/>
        <v>0</v>
      </c>
      <c r="I287" s="38">
        <f t="shared" si="19"/>
        <v>0</v>
      </c>
      <c r="J287" s="38">
        <f t="shared" si="19"/>
        <v>0</v>
      </c>
      <c r="K287" s="38">
        <f t="shared" si="19"/>
        <v>0</v>
      </c>
      <c r="L287" s="38">
        <f t="shared" si="19"/>
        <v>0</v>
      </c>
      <c r="M287" s="38">
        <f t="shared" si="19"/>
        <v>0</v>
      </c>
      <c r="N287" s="38">
        <f t="shared" si="19"/>
        <v>0</v>
      </c>
      <c r="O287" s="38">
        <f t="shared" si="19"/>
        <v>0</v>
      </c>
      <c r="P287" s="38">
        <f t="shared" si="19"/>
        <v>0</v>
      </c>
    </row>
    <row r="288" spans="1:16" hidden="1" x14ac:dyDescent="0.25"/>
    <row r="289" spans="1:17" ht="15" hidden="1" customHeight="1" thickBot="1" x14ac:dyDescent="0.3">
      <c r="A289" s="303">
        <f>A233+1</f>
        <v>2023</v>
      </c>
      <c r="B289" s="45"/>
      <c r="C289" s="176" t="s">
        <v>207</v>
      </c>
      <c r="D289" s="177">
        <f>PREV_R!D294</f>
        <v>0</v>
      </c>
      <c r="E289" s="177">
        <f>PREV_R!E294</f>
        <v>0</v>
      </c>
      <c r="F289" s="177">
        <f>PREV_R!F294</f>
        <v>0</v>
      </c>
      <c r="G289" s="177">
        <f>PREV_R!G294</f>
        <v>0</v>
      </c>
      <c r="H289" s="177">
        <f>PREV_R!H294</f>
        <v>0</v>
      </c>
      <c r="I289" s="177">
        <f>PREV_R!I294</f>
        <v>0</v>
      </c>
      <c r="J289" s="177">
        <f>PREV_R!J294</f>
        <v>0</v>
      </c>
      <c r="K289" s="177">
        <f>PREV_R!K294</f>
        <v>0</v>
      </c>
      <c r="L289" s="177">
        <f>PREV_R!L294</f>
        <v>0</v>
      </c>
      <c r="M289" s="177">
        <f>PREV_R!M294</f>
        <v>0</v>
      </c>
      <c r="N289" s="177">
        <f>PREV_R!N294</f>
        <v>0</v>
      </c>
      <c r="O289" s="177">
        <f>PREV_R!O294</f>
        <v>0</v>
      </c>
      <c r="P289" s="177">
        <f>SUM(D289:O289)</f>
        <v>0</v>
      </c>
      <c r="Q289" s="8"/>
    </row>
    <row r="290" spans="1:17" ht="15" hidden="1" customHeight="1" x14ac:dyDescent="0.25">
      <c r="A290" s="303">
        <f>A289</f>
        <v>2023</v>
      </c>
      <c r="B290" s="45"/>
      <c r="C290" s="130"/>
      <c r="D290" s="130"/>
      <c r="E290" s="130"/>
      <c r="F290" s="130"/>
      <c r="G290" s="130"/>
      <c r="H290" s="130"/>
      <c r="I290" s="130"/>
      <c r="J290" s="130"/>
      <c r="K290" s="130"/>
      <c r="L290" s="130"/>
      <c r="M290" s="130"/>
      <c r="N290" s="130"/>
      <c r="O290" s="130"/>
      <c r="P290" s="130"/>
      <c r="Q290" s="8"/>
    </row>
    <row r="291" spans="1:17" ht="15" hidden="1" customHeight="1" thickBot="1" x14ac:dyDescent="0.3">
      <c r="A291" s="303">
        <f>A289</f>
        <v>2023</v>
      </c>
      <c r="B291" s="45"/>
      <c r="C291" s="155" t="s">
        <v>208</v>
      </c>
      <c r="D291" s="156">
        <f>SUM(D292:D341)</f>
        <v>0</v>
      </c>
      <c r="E291" s="156">
        <f t="shared" ref="E291:O291" si="20">SUM(E292:E341)</f>
        <v>0</v>
      </c>
      <c r="F291" s="156">
        <f t="shared" si="20"/>
        <v>0</v>
      </c>
      <c r="G291" s="156">
        <f t="shared" si="20"/>
        <v>0</v>
      </c>
      <c r="H291" s="156">
        <f t="shared" si="20"/>
        <v>0</v>
      </c>
      <c r="I291" s="156">
        <f t="shared" si="20"/>
        <v>0</v>
      </c>
      <c r="J291" s="156">
        <f t="shared" si="20"/>
        <v>0</v>
      </c>
      <c r="K291" s="156">
        <f t="shared" si="20"/>
        <v>0</v>
      </c>
      <c r="L291" s="156">
        <f t="shared" si="20"/>
        <v>0</v>
      </c>
      <c r="M291" s="156">
        <f t="shared" si="20"/>
        <v>0</v>
      </c>
      <c r="N291" s="156">
        <f t="shared" si="20"/>
        <v>0</v>
      </c>
      <c r="O291" s="156">
        <f t="shared" si="20"/>
        <v>0</v>
      </c>
      <c r="P291" s="156">
        <f>SUM(D291:O291)</f>
        <v>0</v>
      </c>
      <c r="Q291" s="8"/>
    </row>
    <row r="292" spans="1:17" hidden="1" x14ac:dyDescent="0.25">
      <c r="A292" s="303">
        <f>IF(B292=1,A291,"")</f>
        <v>2023</v>
      </c>
      <c r="B292" s="43">
        <f>IF(C292&lt;&gt;0,1,"")</f>
        <v>1</v>
      </c>
      <c r="C292" s="162" t="str">
        <f>CAD!$I$7</f>
        <v>MERCADO</v>
      </c>
      <c r="D292" s="163">
        <v>0</v>
      </c>
      <c r="E292" s="163">
        <v>0</v>
      </c>
      <c r="F292" s="163">
        <v>0</v>
      </c>
      <c r="G292" s="163">
        <v>0</v>
      </c>
      <c r="H292" s="163">
        <v>0</v>
      </c>
      <c r="I292" s="163">
        <v>0</v>
      </c>
      <c r="J292" s="163">
        <v>0</v>
      </c>
      <c r="K292" s="163">
        <v>0</v>
      </c>
      <c r="L292" s="163">
        <v>0</v>
      </c>
      <c r="M292" s="163">
        <v>0</v>
      </c>
      <c r="N292" s="163">
        <v>0</v>
      </c>
      <c r="O292" s="163">
        <v>0</v>
      </c>
      <c r="P292" s="164">
        <f>SUM(D292:O292)</f>
        <v>0</v>
      </c>
    </row>
    <row r="293" spans="1:17" hidden="1" x14ac:dyDescent="0.25">
      <c r="A293" s="303">
        <f>IF(B293=1,A291,"")</f>
        <v>2023</v>
      </c>
      <c r="B293" s="43">
        <f t="shared" ref="B293:B341" si="21">IF(C293&lt;&gt;0,1,"")</f>
        <v>1</v>
      </c>
      <c r="C293" s="161" t="str">
        <f>CAD!$I$8</f>
        <v>VEÍCULO</v>
      </c>
      <c r="D293" s="44">
        <v>0</v>
      </c>
      <c r="E293" s="44">
        <v>0</v>
      </c>
      <c r="F293" s="44">
        <v>0</v>
      </c>
      <c r="G293" s="44">
        <v>0</v>
      </c>
      <c r="H293" s="44">
        <v>0</v>
      </c>
      <c r="I293" s="44">
        <v>0</v>
      </c>
      <c r="J293" s="44">
        <v>0</v>
      </c>
      <c r="K293" s="44">
        <v>0</v>
      </c>
      <c r="L293" s="44">
        <v>0</v>
      </c>
      <c r="M293" s="44">
        <v>0</v>
      </c>
      <c r="N293" s="44">
        <v>0</v>
      </c>
      <c r="O293" s="44">
        <v>0</v>
      </c>
      <c r="P293" s="165">
        <f t="shared" ref="P293:P341" si="22">SUM(D293:O293)</f>
        <v>0</v>
      </c>
    </row>
    <row r="294" spans="1:17" hidden="1" x14ac:dyDescent="0.25">
      <c r="A294" s="303">
        <f>IF(B294=1,A291,"")</f>
        <v>2023</v>
      </c>
      <c r="B294" s="43">
        <f t="shared" si="21"/>
        <v>1</v>
      </c>
      <c r="C294" s="161" t="str">
        <f>CAD!$I$9</f>
        <v>ENERGIA ELÉTRICA</v>
      </c>
      <c r="D294" s="44">
        <v>0</v>
      </c>
      <c r="E294" s="44">
        <v>0</v>
      </c>
      <c r="F294" s="44">
        <v>0</v>
      </c>
      <c r="G294" s="44">
        <v>0</v>
      </c>
      <c r="H294" s="44">
        <v>0</v>
      </c>
      <c r="I294" s="44">
        <v>0</v>
      </c>
      <c r="J294" s="44">
        <v>0</v>
      </c>
      <c r="K294" s="44">
        <v>0</v>
      </c>
      <c r="L294" s="44">
        <v>0</v>
      </c>
      <c r="M294" s="44">
        <v>0</v>
      </c>
      <c r="N294" s="44">
        <v>0</v>
      </c>
      <c r="O294" s="44">
        <v>0</v>
      </c>
      <c r="P294" s="165">
        <f t="shared" si="22"/>
        <v>0</v>
      </c>
    </row>
    <row r="295" spans="1:17" hidden="1" x14ac:dyDescent="0.25">
      <c r="A295" s="303">
        <f>IF(B295=1,A291,"")</f>
        <v>2023</v>
      </c>
      <c r="B295" s="43">
        <f t="shared" si="21"/>
        <v>1</v>
      </c>
      <c r="C295" s="161" t="str">
        <f>CAD!$I$10</f>
        <v>LANCHE/COMER FORA</v>
      </c>
      <c r="D295" s="44">
        <v>0</v>
      </c>
      <c r="E295" s="44">
        <v>0</v>
      </c>
      <c r="F295" s="44">
        <v>0</v>
      </c>
      <c r="G295" s="44">
        <v>0</v>
      </c>
      <c r="H295" s="44">
        <v>0</v>
      </c>
      <c r="I295" s="44">
        <v>0</v>
      </c>
      <c r="J295" s="44">
        <v>0</v>
      </c>
      <c r="K295" s="44">
        <v>0</v>
      </c>
      <c r="L295" s="44">
        <v>0</v>
      </c>
      <c r="M295" s="44">
        <v>0</v>
      </c>
      <c r="N295" s="44">
        <v>0</v>
      </c>
      <c r="O295" s="44">
        <v>0</v>
      </c>
      <c r="P295" s="165">
        <f t="shared" si="22"/>
        <v>0</v>
      </c>
    </row>
    <row r="296" spans="1:17" hidden="1" x14ac:dyDescent="0.25">
      <c r="A296" s="303">
        <f>IF(B296=1,A291,"")</f>
        <v>2023</v>
      </c>
      <c r="B296" s="43">
        <f t="shared" si="21"/>
        <v>1</v>
      </c>
      <c r="C296" s="161" t="str">
        <f>CAD!$I$11</f>
        <v>LAZER</v>
      </c>
      <c r="D296" s="44">
        <v>0</v>
      </c>
      <c r="E296" s="44">
        <v>0</v>
      </c>
      <c r="F296" s="44">
        <v>0</v>
      </c>
      <c r="G296" s="44">
        <v>0</v>
      </c>
      <c r="H296" s="44">
        <v>0</v>
      </c>
      <c r="I296" s="44">
        <v>0</v>
      </c>
      <c r="J296" s="44">
        <v>0</v>
      </c>
      <c r="K296" s="44">
        <v>0</v>
      </c>
      <c r="L296" s="44">
        <v>0</v>
      </c>
      <c r="M296" s="44">
        <v>0</v>
      </c>
      <c r="N296" s="44">
        <v>0</v>
      </c>
      <c r="O296" s="44">
        <v>0</v>
      </c>
      <c r="P296" s="165">
        <f t="shared" si="22"/>
        <v>0</v>
      </c>
    </row>
    <row r="297" spans="1:17" hidden="1" x14ac:dyDescent="0.25">
      <c r="A297" s="303">
        <f>IF(B297=1,A291,"")</f>
        <v>2023</v>
      </c>
      <c r="B297" s="43">
        <f t="shared" si="21"/>
        <v>1</v>
      </c>
      <c r="C297" s="161" t="str">
        <f>CAD!$I$12</f>
        <v>REFORMA / IMÓVEL</v>
      </c>
      <c r="D297" s="44">
        <v>0</v>
      </c>
      <c r="E297" s="44">
        <v>0</v>
      </c>
      <c r="F297" s="44">
        <v>0</v>
      </c>
      <c r="G297" s="44">
        <v>0</v>
      </c>
      <c r="H297" s="44">
        <v>0</v>
      </c>
      <c r="I297" s="44">
        <v>0</v>
      </c>
      <c r="J297" s="44">
        <v>0</v>
      </c>
      <c r="K297" s="44">
        <v>0</v>
      </c>
      <c r="L297" s="44">
        <v>0</v>
      </c>
      <c r="M297" s="44">
        <v>0</v>
      </c>
      <c r="N297" s="44">
        <v>0</v>
      </c>
      <c r="O297" s="44">
        <v>0</v>
      </c>
      <c r="P297" s="165">
        <f t="shared" si="22"/>
        <v>0</v>
      </c>
    </row>
    <row r="298" spans="1:17" hidden="1" x14ac:dyDescent="0.25">
      <c r="A298" s="303">
        <f>IF(B298=1,A291,"")</f>
        <v>2023</v>
      </c>
      <c r="B298" s="43">
        <f t="shared" si="21"/>
        <v>1</v>
      </c>
      <c r="C298" s="161" t="str">
        <f>CAD!$I$13</f>
        <v>OUTROS</v>
      </c>
      <c r="D298" s="44">
        <v>0</v>
      </c>
      <c r="E298" s="44">
        <v>0</v>
      </c>
      <c r="F298" s="44">
        <v>0</v>
      </c>
      <c r="G298" s="44">
        <v>0</v>
      </c>
      <c r="H298" s="44">
        <v>0</v>
      </c>
      <c r="I298" s="44">
        <v>0</v>
      </c>
      <c r="J298" s="44">
        <v>0</v>
      </c>
      <c r="K298" s="44">
        <v>0</v>
      </c>
      <c r="L298" s="44">
        <v>0</v>
      </c>
      <c r="M298" s="44">
        <v>0</v>
      </c>
      <c r="N298" s="44">
        <v>0</v>
      </c>
      <c r="O298" s="44">
        <v>0</v>
      </c>
      <c r="P298" s="165">
        <f t="shared" si="22"/>
        <v>0</v>
      </c>
    </row>
    <row r="299" spans="1:17" hidden="1" x14ac:dyDescent="0.25">
      <c r="A299" s="303">
        <f>IF(B299=1,A291,"")</f>
        <v>2023</v>
      </c>
      <c r="B299" s="43">
        <f t="shared" si="21"/>
        <v>1</v>
      </c>
      <c r="C299" s="161" t="str">
        <f>CAD!$I$14</f>
        <v>VESTUÁRIO</v>
      </c>
      <c r="D299" s="44">
        <v>0</v>
      </c>
      <c r="E299" s="44">
        <v>0</v>
      </c>
      <c r="F299" s="44">
        <v>0</v>
      </c>
      <c r="G299" s="44">
        <v>0</v>
      </c>
      <c r="H299" s="44">
        <v>0</v>
      </c>
      <c r="I299" s="44">
        <v>0</v>
      </c>
      <c r="J299" s="44">
        <v>0</v>
      </c>
      <c r="K299" s="44">
        <v>0</v>
      </c>
      <c r="L299" s="44">
        <v>0</v>
      </c>
      <c r="M299" s="44">
        <v>0</v>
      </c>
      <c r="N299" s="44">
        <v>0</v>
      </c>
      <c r="O299" s="44">
        <v>0</v>
      </c>
      <c r="P299" s="165">
        <f t="shared" si="22"/>
        <v>0</v>
      </c>
    </row>
    <row r="300" spans="1:17" hidden="1" x14ac:dyDescent="0.25">
      <c r="A300" s="303">
        <f>IF(B300=1,A291,"")</f>
        <v>2023</v>
      </c>
      <c r="B300" s="43">
        <f t="shared" si="21"/>
        <v>1</v>
      </c>
      <c r="C300" s="161" t="str">
        <f>CAD!$I$15</f>
        <v>PARCELA - CASA</v>
      </c>
      <c r="D300" s="44">
        <v>0</v>
      </c>
      <c r="E300" s="44">
        <v>0</v>
      </c>
      <c r="F300" s="44">
        <v>0</v>
      </c>
      <c r="G300" s="44">
        <v>0</v>
      </c>
      <c r="H300" s="44">
        <v>0</v>
      </c>
      <c r="I300" s="44">
        <v>0</v>
      </c>
      <c r="J300" s="44">
        <v>0</v>
      </c>
      <c r="K300" s="44">
        <v>0</v>
      </c>
      <c r="L300" s="44">
        <v>0</v>
      </c>
      <c r="M300" s="44">
        <v>0</v>
      </c>
      <c r="N300" s="44">
        <v>0</v>
      </c>
      <c r="O300" s="44">
        <v>0</v>
      </c>
      <c r="P300" s="165">
        <f t="shared" si="22"/>
        <v>0</v>
      </c>
    </row>
    <row r="301" spans="1:17" hidden="1" x14ac:dyDescent="0.25">
      <c r="A301" s="303">
        <f>IF(B301=1,A291,"")</f>
        <v>2023</v>
      </c>
      <c r="B301" s="43">
        <f t="shared" si="21"/>
        <v>1</v>
      </c>
      <c r="C301" s="161" t="str">
        <f>CAD!$I$16</f>
        <v>SAÚDE</v>
      </c>
      <c r="D301" s="44">
        <v>0</v>
      </c>
      <c r="E301" s="44">
        <v>0</v>
      </c>
      <c r="F301" s="44">
        <v>0</v>
      </c>
      <c r="G301" s="44">
        <v>0</v>
      </c>
      <c r="H301" s="44">
        <v>0</v>
      </c>
      <c r="I301" s="44">
        <v>0</v>
      </c>
      <c r="J301" s="44">
        <v>0</v>
      </c>
      <c r="K301" s="44">
        <v>0</v>
      </c>
      <c r="L301" s="44">
        <v>0</v>
      </c>
      <c r="M301" s="44">
        <v>0</v>
      </c>
      <c r="N301" s="44">
        <v>0</v>
      </c>
      <c r="O301" s="44">
        <v>0</v>
      </c>
      <c r="P301" s="165">
        <f t="shared" si="22"/>
        <v>0</v>
      </c>
    </row>
    <row r="302" spans="1:17" hidden="1" x14ac:dyDescent="0.25">
      <c r="A302" s="303" t="str">
        <f>IF(B302=1,A291,"")</f>
        <v/>
      </c>
      <c r="B302" s="43" t="str">
        <f t="shared" si="21"/>
        <v/>
      </c>
      <c r="C302" s="161">
        <f>CAD!$I$17</f>
        <v>0</v>
      </c>
      <c r="D302" s="44">
        <v>0</v>
      </c>
      <c r="E302" s="44">
        <v>0</v>
      </c>
      <c r="F302" s="44">
        <v>0</v>
      </c>
      <c r="G302" s="44">
        <v>0</v>
      </c>
      <c r="H302" s="44">
        <v>0</v>
      </c>
      <c r="I302" s="44">
        <v>0</v>
      </c>
      <c r="J302" s="44">
        <v>0</v>
      </c>
      <c r="K302" s="44">
        <v>0</v>
      </c>
      <c r="L302" s="44">
        <v>0</v>
      </c>
      <c r="M302" s="44">
        <v>0</v>
      </c>
      <c r="N302" s="44">
        <v>0</v>
      </c>
      <c r="O302" s="44">
        <v>0</v>
      </c>
      <c r="P302" s="165">
        <f t="shared" si="22"/>
        <v>0</v>
      </c>
    </row>
    <row r="303" spans="1:17" hidden="1" x14ac:dyDescent="0.25">
      <c r="A303" s="303" t="str">
        <f>IF(B303=1,A291,"")</f>
        <v/>
      </c>
      <c r="B303" s="43" t="str">
        <f t="shared" si="21"/>
        <v/>
      </c>
      <c r="C303" s="161">
        <f>CAD!$I$18</f>
        <v>0</v>
      </c>
      <c r="D303" s="44">
        <v>0</v>
      </c>
      <c r="E303" s="44">
        <v>0</v>
      </c>
      <c r="F303" s="44">
        <v>0</v>
      </c>
      <c r="G303" s="44">
        <v>0</v>
      </c>
      <c r="H303" s="44">
        <v>0</v>
      </c>
      <c r="I303" s="44">
        <v>0</v>
      </c>
      <c r="J303" s="44">
        <v>0</v>
      </c>
      <c r="K303" s="44">
        <v>0</v>
      </c>
      <c r="L303" s="44">
        <v>0</v>
      </c>
      <c r="M303" s="44">
        <v>0</v>
      </c>
      <c r="N303" s="44">
        <v>0</v>
      </c>
      <c r="O303" s="44">
        <v>0</v>
      </c>
      <c r="P303" s="165">
        <f t="shared" si="22"/>
        <v>0</v>
      </c>
    </row>
    <row r="304" spans="1:17" hidden="1" x14ac:dyDescent="0.25">
      <c r="A304" s="303" t="str">
        <f>IF(B304=1,A291,"")</f>
        <v/>
      </c>
      <c r="B304" s="43" t="str">
        <f t="shared" si="21"/>
        <v/>
      </c>
      <c r="C304" s="161">
        <f>CAD!$I$19</f>
        <v>0</v>
      </c>
      <c r="D304" s="44">
        <v>0</v>
      </c>
      <c r="E304" s="44">
        <v>0</v>
      </c>
      <c r="F304" s="44">
        <v>0</v>
      </c>
      <c r="G304" s="44">
        <v>0</v>
      </c>
      <c r="H304" s="44">
        <v>0</v>
      </c>
      <c r="I304" s="44">
        <v>0</v>
      </c>
      <c r="J304" s="44">
        <v>0</v>
      </c>
      <c r="K304" s="44">
        <v>0</v>
      </c>
      <c r="L304" s="44">
        <v>0</v>
      </c>
      <c r="M304" s="44">
        <v>0</v>
      </c>
      <c r="N304" s="44">
        <v>0</v>
      </c>
      <c r="O304" s="44">
        <v>0</v>
      </c>
      <c r="P304" s="165">
        <f t="shared" si="22"/>
        <v>0</v>
      </c>
    </row>
    <row r="305" spans="1:16" hidden="1" x14ac:dyDescent="0.25">
      <c r="A305" s="303" t="str">
        <f>IF(B305=1,A291,"")</f>
        <v/>
      </c>
      <c r="B305" s="43" t="str">
        <f t="shared" si="21"/>
        <v/>
      </c>
      <c r="C305" s="161">
        <f>CAD!$I$20</f>
        <v>0</v>
      </c>
      <c r="D305" s="44">
        <v>0</v>
      </c>
      <c r="E305" s="44">
        <v>0</v>
      </c>
      <c r="F305" s="44">
        <v>0</v>
      </c>
      <c r="G305" s="44">
        <v>0</v>
      </c>
      <c r="H305" s="44">
        <v>0</v>
      </c>
      <c r="I305" s="44">
        <v>0</v>
      </c>
      <c r="J305" s="44">
        <v>0</v>
      </c>
      <c r="K305" s="44">
        <v>0</v>
      </c>
      <c r="L305" s="44">
        <v>0</v>
      </c>
      <c r="M305" s="44">
        <v>0</v>
      </c>
      <c r="N305" s="44">
        <v>0</v>
      </c>
      <c r="O305" s="44">
        <v>0</v>
      </c>
      <c r="P305" s="165">
        <f t="shared" si="22"/>
        <v>0</v>
      </c>
    </row>
    <row r="306" spans="1:16" hidden="1" x14ac:dyDescent="0.25">
      <c r="A306" s="303" t="str">
        <f>IF(B306=1,A291,"")</f>
        <v/>
      </c>
      <c r="B306" s="43" t="str">
        <f t="shared" si="21"/>
        <v/>
      </c>
      <c r="C306" s="161">
        <f>CAD!$I$21</f>
        <v>0</v>
      </c>
      <c r="D306" s="44">
        <v>0</v>
      </c>
      <c r="E306" s="44">
        <v>0</v>
      </c>
      <c r="F306" s="44">
        <v>0</v>
      </c>
      <c r="G306" s="44">
        <v>0</v>
      </c>
      <c r="H306" s="44">
        <v>0</v>
      </c>
      <c r="I306" s="44">
        <v>0</v>
      </c>
      <c r="J306" s="44">
        <v>0</v>
      </c>
      <c r="K306" s="44">
        <v>0</v>
      </c>
      <c r="L306" s="44">
        <v>0</v>
      </c>
      <c r="M306" s="44">
        <v>0</v>
      </c>
      <c r="N306" s="44">
        <v>0</v>
      </c>
      <c r="O306" s="44">
        <v>0</v>
      </c>
      <c r="P306" s="165">
        <f t="shared" si="22"/>
        <v>0</v>
      </c>
    </row>
    <row r="307" spans="1:16" hidden="1" x14ac:dyDescent="0.25">
      <c r="A307" s="303" t="str">
        <f>IF(B307=1,A291,"")</f>
        <v/>
      </c>
      <c r="B307" s="43" t="str">
        <f t="shared" si="21"/>
        <v/>
      </c>
      <c r="C307" s="161">
        <f>CAD!$I$22</f>
        <v>0</v>
      </c>
      <c r="D307" s="44">
        <v>0</v>
      </c>
      <c r="E307" s="44">
        <v>0</v>
      </c>
      <c r="F307" s="44">
        <v>0</v>
      </c>
      <c r="G307" s="44">
        <v>0</v>
      </c>
      <c r="H307" s="44">
        <v>0</v>
      </c>
      <c r="I307" s="44">
        <v>0</v>
      </c>
      <c r="J307" s="44">
        <v>0</v>
      </c>
      <c r="K307" s="44">
        <v>0</v>
      </c>
      <c r="L307" s="44">
        <v>0</v>
      </c>
      <c r="M307" s="44">
        <v>0</v>
      </c>
      <c r="N307" s="44">
        <v>0</v>
      </c>
      <c r="O307" s="44">
        <v>0</v>
      </c>
      <c r="P307" s="165">
        <f t="shared" si="22"/>
        <v>0</v>
      </c>
    </row>
    <row r="308" spans="1:16" hidden="1" x14ac:dyDescent="0.25">
      <c r="A308" s="303" t="str">
        <f>IF(B308=1,A291,"")</f>
        <v/>
      </c>
      <c r="B308" s="43" t="str">
        <f t="shared" si="21"/>
        <v/>
      </c>
      <c r="C308" s="161">
        <f>CAD!$I$23</f>
        <v>0</v>
      </c>
      <c r="D308" s="44">
        <v>0</v>
      </c>
      <c r="E308" s="44">
        <v>0</v>
      </c>
      <c r="F308" s="44">
        <v>0</v>
      </c>
      <c r="G308" s="44">
        <v>0</v>
      </c>
      <c r="H308" s="44">
        <v>0</v>
      </c>
      <c r="I308" s="44">
        <v>0</v>
      </c>
      <c r="J308" s="44">
        <v>0</v>
      </c>
      <c r="K308" s="44">
        <v>0</v>
      </c>
      <c r="L308" s="44">
        <v>0</v>
      </c>
      <c r="M308" s="44">
        <v>0</v>
      </c>
      <c r="N308" s="44">
        <v>0</v>
      </c>
      <c r="O308" s="44">
        <v>0</v>
      </c>
      <c r="P308" s="165">
        <f t="shared" si="22"/>
        <v>0</v>
      </c>
    </row>
    <row r="309" spans="1:16" hidden="1" x14ac:dyDescent="0.25">
      <c r="A309" s="303" t="str">
        <f>IF(B309=1,A291,"")</f>
        <v/>
      </c>
      <c r="B309" s="43" t="str">
        <f t="shared" si="21"/>
        <v/>
      </c>
      <c r="C309" s="161">
        <f>CAD!$I$24</f>
        <v>0</v>
      </c>
      <c r="D309" s="44">
        <v>0</v>
      </c>
      <c r="E309" s="44">
        <v>0</v>
      </c>
      <c r="F309" s="44">
        <v>0</v>
      </c>
      <c r="G309" s="44">
        <v>0</v>
      </c>
      <c r="H309" s="44">
        <v>0</v>
      </c>
      <c r="I309" s="44">
        <v>0</v>
      </c>
      <c r="J309" s="44">
        <v>0</v>
      </c>
      <c r="K309" s="44">
        <v>0</v>
      </c>
      <c r="L309" s="44">
        <v>0</v>
      </c>
      <c r="M309" s="44">
        <v>0</v>
      </c>
      <c r="N309" s="44">
        <v>0</v>
      </c>
      <c r="O309" s="44">
        <v>0</v>
      </c>
      <c r="P309" s="165">
        <f t="shared" si="22"/>
        <v>0</v>
      </c>
    </row>
    <row r="310" spans="1:16" hidden="1" x14ac:dyDescent="0.25">
      <c r="A310" s="303" t="str">
        <f>IF(B310=1,A291,"")</f>
        <v/>
      </c>
      <c r="B310" s="43" t="str">
        <f t="shared" si="21"/>
        <v/>
      </c>
      <c r="C310" s="161">
        <f>CAD!$I$25</f>
        <v>0</v>
      </c>
      <c r="D310" s="44">
        <v>0</v>
      </c>
      <c r="E310" s="44">
        <v>0</v>
      </c>
      <c r="F310" s="44">
        <v>0</v>
      </c>
      <c r="G310" s="44">
        <v>0</v>
      </c>
      <c r="H310" s="44">
        <v>0</v>
      </c>
      <c r="I310" s="44">
        <v>0</v>
      </c>
      <c r="J310" s="44">
        <v>0</v>
      </c>
      <c r="K310" s="44">
        <v>0</v>
      </c>
      <c r="L310" s="44">
        <v>0</v>
      </c>
      <c r="M310" s="44">
        <v>0</v>
      </c>
      <c r="N310" s="44">
        <v>0</v>
      </c>
      <c r="O310" s="44">
        <v>0</v>
      </c>
      <c r="P310" s="165">
        <f t="shared" si="22"/>
        <v>0</v>
      </c>
    </row>
    <row r="311" spans="1:16" hidden="1" x14ac:dyDescent="0.25">
      <c r="A311" s="303" t="str">
        <f>IF(B311=1,A291,"")</f>
        <v/>
      </c>
      <c r="B311" s="43" t="str">
        <f t="shared" si="21"/>
        <v/>
      </c>
      <c r="C311" s="161">
        <f>CAD!$I$26</f>
        <v>0</v>
      </c>
      <c r="D311" s="44">
        <v>0</v>
      </c>
      <c r="E311" s="44">
        <v>0</v>
      </c>
      <c r="F311" s="44">
        <v>0</v>
      </c>
      <c r="G311" s="44">
        <v>0</v>
      </c>
      <c r="H311" s="44">
        <v>0</v>
      </c>
      <c r="I311" s="44">
        <v>0</v>
      </c>
      <c r="J311" s="44">
        <v>0</v>
      </c>
      <c r="K311" s="44">
        <v>0</v>
      </c>
      <c r="L311" s="44">
        <v>0</v>
      </c>
      <c r="M311" s="44">
        <v>0</v>
      </c>
      <c r="N311" s="44">
        <v>0</v>
      </c>
      <c r="O311" s="44">
        <v>0</v>
      </c>
      <c r="P311" s="165">
        <f t="shared" si="22"/>
        <v>0</v>
      </c>
    </row>
    <row r="312" spans="1:16" hidden="1" x14ac:dyDescent="0.25">
      <c r="A312" s="303" t="str">
        <f>IF(B312=1,A291,"")</f>
        <v/>
      </c>
      <c r="B312" s="43" t="str">
        <f t="shared" si="21"/>
        <v/>
      </c>
      <c r="C312" s="161">
        <f>CAD!$I$27</f>
        <v>0</v>
      </c>
      <c r="D312" s="44">
        <v>0</v>
      </c>
      <c r="E312" s="44">
        <v>0</v>
      </c>
      <c r="F312" s="44">
        <v>0</v>
      </c>
      <c r="G312" s="44">
        <v>0</v>
      </c>
      <c r="H312" s="44">
        <v>0</v>
      </c>
      <c r="I312" s="44">
        <v>0</v>
      </c>
      <c r="J312" s="44">
        <v>0</v>
      </c>
      <c r="K312" s="44">
        <v>0</v>
      </c>
      <c r="L312" s="44">
        <v>0</v>
      </c>
      <c r="M312" s="44">
        <v>0</v>
      </c>
      <c r="N312" s="44">
        <v>0</v>
      </c>
      <c r="O312" s="44">
        <v>0</v>
      </c>
      <c r="P312" s="165">
        <f t="shared" si="22"/>
        <v>0</v>
      </c>
    </row>
    <row r="313" spans="1:16" hidden="1" x14ac:dyDescent="0.25">
      <c r="A313" s="303" t="str">
        <f>IF(B313=1,A291,"")</f>
        <v/>
      </c>
      <c r="B313" s="43" t="str">
        <f t="shared" si="21"/>
        <v/>
      </c>
      <c r="C313" s="161">
        <f>CAD!$I$28</f>
        <v>0</v>
      </c>
      <c r="D313" s="44">
        <v>0</v>
      </c>
      <c r="E313" s="44">
        <v>0</v>
      </c>
      <c r="F313" s="44">
        <v>0</v>
      </c>
      <c r="G313" s="44">
        <v>0</v>
      </c>
      <c r="H313" s="44">
        <v>0</v>
      </c>
      <c r="I313" s="44">
        <v>0</v>
      </c>
      <c r="J313" s="44">
        <v>0</v>
      </c>
      <c r="K313" s="44">
        <v>0</v>
      </c>
      <c r="L313" s="44">
        <v>0</v>
      </c>
      <c r="M313" s="44">
        <v>0</v>
      </c>
      <c r="N313" s="44">
        <v>0</v>
      </c>
      <c r="O313" s="44">
        <v>0</v>
      </c>
      <c r="P313" s="165">
        <f t="shared" si="22"/>
        <v>0</v>
      </c>
    </row>
    <row r="314" spans="1:16" hidden="1" x14ac:dyDescent="0.25">
      <c r="A314" s="303" t="str">
        <f>IF(B314=1,A291,"")</f>
        <v/>
      </c>
      <c r="B314" s="43" t="str">
        <f t="shared" si="21"/>
        <v/>
      </c>
      <c r="C314" s="161">
        <f>CAD!$I$29</f>
        <v>0</v>
      </c>
      <c r="D314" s="44">
        <v>0</v>
      </c>
      <c r="E314" s="44">
        <v>0</v>
      </c>
      <c r="F314" s="44">
        <v>0</v>
      </c>
      <c r="G314" s="44">
        <v>0</v>
      </c>
      <c r="H314" s="44">
        <v>0</v>
      </c>
      <c r="I314" s="44">
        <v>0</v>
      </c>
      <c r="J314" s="44">
        <v>0</v>
      </c>
      <c r="K314" s="44">
        <v>0</v>
      </c>
      <c r="L314" s="44">
        <v>0</v>
      </c>
      <c r="M314" s="44">
        <v>0</v>
      </c>
      <c r="N314" s="44">
        <v>0</v>
      </c>
      <c r="O314" s="44">
        <v>0</v>
      </c>
      <c r="P314" s="165">
        <f t="shared" si="22"/>
        <v>0</v>
      </c>
    </row>
    <row r="315" spans="1:16" hidden="1" x14ac:dyDescent="0.25">
      <c r="A315" s="303" t="str">
        <f>IF(B315=1,A291,"")</f>
        <v/>
      </c>
      <c r="B315" s="43" t="str">
        <f t="shared" si="21"/>
        <v/>
      </c>
      <c r="C315" s="161">
        <f>CAD!$I$30</f>
        <v>0</v>
      </c>
      <c r="D315" s="44">
        <v>0</v>
      </c>
      <c r="E315" s="44">
        <v>0</v>
      </c>
      <c r="F315" s="44">
        <v>0</v>
      </c>
      <c r="G315" s="44">
        <v>0</v>
      </c>
      <c r="H315" s="44">
        <v>0</v>
      </c>
      <c r="I315" s="44">
        <v>0</v>
      </c>
      <c r="J315" s="44">
        <v>0</v>
      </c>
      <c r="K315" s="44">
        <v>0</v>
      </c>
      <c r="L315" s="44">
        <v>0</v>
      </c>
      <c r="M315" s="44">
        <v>0</v>
      </c>
      <c r="N315" s="44">
        <v>0</v>
      </c>
      <c r="O315" s="44">
        <v>0</v>
      </c>
      <c r="P315" s="165">
        <f t="shared" si="22"/>
        <v>0</v>
      </c>
    </row>
    <row r="316" spans="1:16" hidden="1" x14ac:dyDescent="0.25">
      <c r="A316" s="303" t="str">
        <f>IF(B316=1,A291,"")</f>
        <v/>
      </c>
      <c r="B316" s="43" t="str">
        <f t="shared" si="21"/>
        <v/>
      </c>
      <c r="C316" s="161">
        <f>CAD!$I$31</f>
        <v>0</v>
      </c>
      <c r="D316" s="44">
        <v>0</v>
      </c>
      <c r="E316" s="44">
        <v>0</v>
      </c>
      <c r="F316" s="44">
        <v>0</v>
      </c>
      <c r="G316" s="44">
        <v>0</v>
      </c>
      <c r="H316" s="44">
        <v>0</v>
      </c>
      <c r="I316" s="44">
        <v>0</v>
      </c>
      <c r="J316" s="44">
        <v>0</v>
      </c>
      <c r="K316" s="44">
        <v>0</v>
      </c>
      <c r="L316" s="44">
        <v>0</v>
      </c>
      <c r="M316" s="44">
        <v>0</v>
      </c>
      <c r="N316" s="44">
        <v>0</v>
      </c>
      <c r="O316" s="44">
        <v>0</v>
      </c>
      <c r="P316" s="165">
        <f t="shared" si="22"/>
        <v>0</v>
      </c>
    </row>
    <row r="317" spans="1:16" hidden="1" x14ac:dyDescent="0.25">
      <c r="A317" s="303" t="str">
        <f>IF(B317=1,A291,"")</f>
        <v/>
      </c>
      <c r="B317" s="43" t="str">
        <f t="shared" si="21"/>
        <v/>
      </c>
      <c r="C317" s="161">
        <f>CAD!$K$7</f>
        <v>0</v>
      </c>
      <c r="D317" s="44">
        <v>0</v>
      </c>
      <c r="E317" s="44">
        <v>0</v>
      </c>
      <c r="F317" s="44">
        <v>0</v>
      </c>
      <c r="G317" s="44">
        <v>0</v>
      </c>
      <c r="H317" s="44">
        <v>0</v>
      </c>
      <c r="I317" s="44">
        <v>0</v>
      </c>
      <c r="J317" s="44">
        <v>0</v>
      </c>
      <c r="K317" s="44">
        <v>0</v>
      </c>
      <c r="L317" s="44">
        <v>0</v>
      </c>
      <c r="M317" s="44">
        <v>0</v>
      </c>
      <c r="N317" s="44">
        <v>0</v>
      </c>
      <c r="O317" s="44">
        <v>0</v>
      </c>
      <c r="P317" s="165">
        <f t="shared" si="22"/>
        <v>0</v>
      </c>
    </row>
    <row r="318" spans="1:16" hidden="1" x14ac:dyDescent="0.25">
      <c r="A318" s="303" t="str">
        <f>IF(B318=1,A291,"")</f>
        <v/>
      </c>
      <c r="B318" s="43" t="str">
        <f t="shared" si="21"/>
        <v/>
      </c>
      <c r="C318" s="161">
        <f>CAD!$K$8</f>
        <v>0</v>
      </c>
      <c r="D318" s="44">
        <v>0</v>
      </c>
      <c r="E318" s="44">
        <v>0</v>
      </c>
      <c r="F318" s="44">
        <v>0</v>
      </c>
      <c r="G318" s="44">
        <v>0</v>
      </c>
      <c r="H318" s="44">
        <v>0</v>
      </c>
      <c r="I318" s="44">
        <v>0</v>
      </c>
      <c r="J318" s="44">
        <v>0</v>
      </c>
      <c r="K318" s="44">
        <v>0</v>
      </c>
      <c r="L318" s="44">
        <v>0</v>
      </c>
      <c r="M318" s="44">
        <v>0</v>
      </c>
      <c r="N318" s="44">
        <v>0</v>
      </c>
      <c r="O318" s="44">
        <v>0</v>
      </c>
      <c r="P318" s="165">
        <f t="shared" si="22"/>
        <v>0</v>
      </c>
    </row>
    <row r="319" spans="1:16" hidden="1" x14ac:dyDescent="0.25">
      <c r="A319" s="303" t="str">
        <f>IF(B319=1,A291,"")</f>
        <v/>
      </c>
      <c r="B319" s="43" t="str">
        <f t="shared" si="21"/>
        <v/>
      </c>
      <c r="C319" s="161">
        <f>CAD!$K$9</f>
        <v>0</v>
      </c>
      <c r="D319" s="44">
        <v>0</v>
      </c>
      <c r="E319" s="44">
        <v>0</v>
      </c>
      <c r="F319" s="44">
        <v>0</v>
      </c>
      <c r="G319" s="44">
        <v>0</v>
      </c>
      <c r="H319" s="44">
        <v>0</v>
      </c>
      <c r="I319" s="44">
        <v>0</v>
      </c>
      <c r="J319" s="44">
        <v>0</v>
      </c>
      <c r="K319" s="44">
        <v>0</v>
      </c>
      <c r="L319" s="44">
        <v>0</v>
      </c>
      <c r="M319" s="44">
        <v>0</v>
      </c>
      <c r="N319" s="44">
        <v>0</v>
      </c>
      <c r="O319" s="44">
        <v>0</v>
      </c>
      <c r="P319" s="165">
        <f t="shared" si="22"/>
        <v>0</v>
      </c>
    </row>
    <row r="320" spans="1:16" hidden="1" x14ac:dyDescent="0.25">
      <c r="A320" s="303" t="str">
        <f>IF(B320=1,A291,"")</f>
        <v/>
      </c>
      <c r="B320" s="43" t="str">
        <f t="shared" si="21"/>
        <v/>
      </c>
      <c r="C320" s="161">
        <f>CAD!$K$10</f>
        <v>0</v>
      </c>
      <c r="D320" s="44">
        <v>0</v>
      </c>
      <c r="E320" s="44">
        <v>0</v>
      </c>
      <c r="F320" s="44">
        <v>0</v>
      </c>
      <c r="G320" s="44">
        <v>0</v>
      </c>
      <c r="H320" s="44">
        <v>0</v>
      </c>
      <c r="I320" s="44">
        <v>0</v>
      </c>
      <c r="J320" s="44">
        <v>0</v>
      </c>
      <c r="K320" s="44">
        <v>0</v>
      </c>
      <c r="L320" s="44">
        <v>0</v>
      </c>
      <c r="M320" s="44">
        <v>0</v>
      </c>
      <c r="N320" s="44">
        <v>0</v>
      </c>
      <c r="O320" s="44">
        <v>0</v>
      </c>
      <c r="P320" s="165">
        <f t="shared" si="22"/>
        <v>0</v>
      </c>
    </row>
    <row r="321" spans="1:16" hidden="1" x14ac:dyDescent="0.25">
      <c r="A321" s="303" t="str">
        <f>IF(B321=1,A291,"")</f>
        <v/>
      </c>
      <c r="B321" s="43" t="str">
        <f t="shared" si="21"/>
        <v/>
      </c>
      <c r="C321" s="161">
        <f>CAD!$K$11</f>
        <v>0</v>
      </c>
      <c r="D321" s="44">
        <v>0</v>
      </c>
      <c r="E321" s="44">
        <v>0</v>
      </c>
      <c r="F321" s="44">
        <v>0</v>
      </c>
      <c r="G321" s="44">
        <v>0</v>
      </c>
      <c r="H321" s="44">
        <v>0</v>
      </c>
      <c r="I321" s="44">
        <v>0</v>
      </c>
      <c r="J321" s="44">
        <v>0</v>
      </c>
      <c r="K321" s="44">
        <v>0</v>
      </c>
      <c r="L321" s="44">
        <v>0</v>
      </c>
      <c r="M321" s="44">
        <v>0</v>
      </c>
      <c r="N321" s="44">
        <v>0</v>
      </c>
      <c r="O321" s="44">
        <v>0</v>
      </c>
      <c r="P321" s="165">
        <f t="shared" si="22"/>
        <v>0</v>
      </c>
    </row>
    <row r="322" spans="1:16" hidden="1" x14ac:dyDescent="0.25">
      <c r="A322" s="303" t="str">
        <f>IF(B322=1,A291,"")</f>
        <v/>
      </c>
      <c r="B322" s="43" t="str">
        <f t="shared" si="21"/>
        <v/>
      </c>
      <c r="C322" s="161">
        <f>CAD!$K$12</f>
        <v>0</v>
      </c>
      <c r="D322" s="44">
        <v>0</v>
      </c>
      <c r="E322" s="44">
        <v>0</v>
      </c>
      <c r="F322" s="44">
        <v>0</v>
      </c>
      <c r="G322" s="44">
        <v>0</v>
      </c>
      <c r="H322" s="44">
        <v>0</v>
      </c>
      <c r="I322" s="44">
        <v>0</v>
      </c>
      <c r="J322" s="44">
        <v>0</v>
      </c>
      <c r="K322" s="44">
        <v>0</v>
      </c>
      <c r="L322" s="44">
        <v>0</v>
      </c>
      <c r="M322" s="44">
        <v>0</v>
      </c>
      <c r="N322" s="44">
        <v>0</v>
      </c>
      <c r="O322" s="44">
        <v>0</v>
      </c>
      <c r="P322" s="165">
        <f t="shared" si="22"/>
        <v>0</v>
      </c>
    </row>
    <row r="323" spans="1:16" hidden="1" x14ac:dyDescent="0.25">
      <c r="A323" s="303" t="str">
        <f>IF(B323=1,A291,"")</f>
        <v/>
      </c>
      <c r="B323" s="43" t="str">
        <f t="shared" si="21"/>
        <v/>
      </c>
      <c r="C323" s="161">
        <f>CAD!$K$13</f>
        <v>0</v>
      </c>
      <c r="D323" s="44">
        <v>0</v>
      </c>
      <c r="E323" s="44">
        <v>0</v>
      </c>
      <c r="F323" s="44">
        <v>0</v>
      </c>
      <c r="G323" s="44">
        <v>0</v>
      </c>
      <c r="H323" s="44">
        <v>0</v>
      </c>
      <c r="I323" s="44">
        <v>0</v>
      </c>
      <c r="J323" s="44">
        <v>0</v>
      </c>
      <c r="K323" s="44">
        <v>0</v>
      </c>
      <c r="L323" s="44">
        <v>0</v>
      </c>
      <c r="M323" s="44">
        <v>0</v>
      </c>
      <c r="N323" s="44">
        <v>0</v>
      </c>
      <c r="O323" s="44">
        <v>0</v>
      </c>
      <c r="P323" s="165">
        <f t="shared" si="22"/>
        <v>0</v>
      </c>
    </row>
    <row r="324" spans="1:16" hidden="1" x14ac:dyDescent="0.25">
      <c r="A324" s="303" t="str">
        <f>IF(B324=1,A291,"")</f>
        <v/>
      </c>
      <c r="B324" s="43" t="str">
        <f t="shared" si="21"/>
        <v/>
      </c>
      <c r="C324" s="161">
        <f>CAD!$K$14</f>
        <v>0</v>
      </c>
      <c r="D324" s="44">
        <v>0</v>
      </c>
      <c r="E324" s="44">
        <v>0</v>
      </c>
      <c r="F324" s="44">
        <v>0</v>
      </c>
      <c r="G324" s="44">
        <v>0</v>
      </c>
      <c r="H324" s="44">
        <v>0</v>
      </c>
      <c r="I324" s="44">
        <v>0</v>
      </c>
      <c r="J324" s="44">
        <v>0</v>
      </c>
      <c r="K324" s="44">
        <v>0</v>
      </c>
      <c r="L324" s="44">
        <v>0</v>
      </c>
      <c r="M324" s="44">
        <v>0</v>
      </c>
      <c r="N324" s="44">
        <v>0</v>
      </c>
      <c r="O324" s="44">
        <v>0</v>
      </c>
      <c r="P324" s="165">
        <f t="shared" si="22"/>
        <v>0</v>
      </c>
    </row>
    <row r="325" spans="1:16" hidden="1" x14ac:dyDescent="0.25">
      <c r="A325" s="303" t="str">
        <f>IF(B325=1,A291,"")</f>
        <v/>
      </c>
      <c r="B325" s="43" t="str">
        <f t="shared" si="21"/>
        <v/>
      </c>
      <c r="C325" s="161">
        <f>CAD!$K$15</f>
        <v>0</v>
      </c>
      <c r="D325" s="44">
        <v>0</v>
      </c>
      <c r="E325" s="44">
        <v>0</v>
      </c>
      <c r="F325" s="44">
        <v>0</v>
      </c>
      <c r="G325" s="44">
        <v>0</v>
      </c>
      <c r="H325" s="44">
        <v>0</v>
      </c>
      <c r="I325" s="44">
        <v>0</v>
      </c>
      <c r="J325" s="44">
        <v>0</v>
      </c>
      <c r="K325" s="44">
        <v>0</v>
      </c>
      <c r="L325" s="44">
        <v>0</v>
      </c>
      <c r="M325" s="44">
        <v>0</v>
      </c>
      <c r="N325" s="44">
        <v>0</v>
      </c>
      <c r="O325" s="44">
        <v>0</v>
      </c>
      <c r="P325" s="165">
        <f t="shared" si="22"/>
        <v>0</v>
      </c>
    </row>
    <row r="326" spans="1:16" hidden="1" x14ac:dyDescent="0.25">
      <c r="A326" s="303" t="str">
        <f>IF(B326=1,A291,"")</f>
        <v/>
      </c>
      <c r="B326" s="43" t="str">
        <f t="shared" si="21"/>
        <v/>
      </c>
      <c r="C326" s="161">
        <f>CAD!$K$16</f>
        <v>0</v>
      </c>
      <c r="D326" s="44">
        <v>0</v>
      </c>
      <c r="E326" s="44">
        <v>0</v>
      </c>
      <c r="F326" s="44">
        <v>0</v>
      </c>
      <c r="G326" s="44">
        <v>0</v>
      </c>
      <c r="H326" s="44">
        <v>0</v>
      </c>
      <c r="I326" s="44">
        <v>0</v>
      </c>
      <c r="J326" s="44">
        <v>0</v>
      </c>
      <c r="K326" s="44">
        <v>0</v>
      </c>
      <c r="L326" s="44">
        <v>0</v>
      </c>
      <c r="M326" s="44">
        <v>0</v>
      </c>
      <c r="N326" s="44">
        <v>0</v>
      </c>
      <c r="O326" s="44">
        <v>0</v>
      </c>
      <c r="P326" s="165">
        <f t="shared" si="22"/>
        <v>0</v>
      </c>
    </row>
    <row r="327" spans="1:16" hidden="1" x14ac:dyDescent="0.25">
      <c r="A327" s="303" t="str">
        <f>IF(B327=1,A291,"")</f>
        <v/>
      </c>
      <c r="B327" s="43" t="str">
        <f t="shared" si="21"/>
        <v/>
      </c>
      <c r="C327" s="161">
        <f>CAD!$K$17</f>
        <v>0</v>
      </c>
      <c r="D327" s="44">
        <v>0</v>
      </c>
      <c r="E327" s="44">
        <v>0</v>
      </c>
      <c r="F327" s="44">
        <v>0</v>
      </c>
      <c r="G327" s="44">
        <v>0</v>
      </c>
      <c r="H327" s="44">
        <v>0</v>
      </c>
      <c r="I327" s="44">
        <v>0</v>
      </c>
      <c r="J327" s="44">
        <v>0</v>
      </c>
      <c r="K327" s="44">
        <v>0</v>
      </c>
      <c r="L327" s="44">
        <v>0</v>
      </c>
      <c r="M327" s="44">
        <v>0</v>
      </c>
      <c r="N327" s="44">
        <v>0</v>
      </c>
      <c r="O327" s="44">
        <v>0</v>
      </c>
      <c r="P327" s="165">
        <f t="shared" si="22"/>
        <v>0</v>
      </c>
    </row>
    <row r="328" spans="1:16" hidden="1" x14ac:dyDescent="0.25">
      <c r="A328" s="303" t="str">
        <f>IF(B328=1,A291,"")</f>
        <v/>
      </c>
      <c r="B328" s="43" t="str">
        <f t="shared" si="21"/>
        <v/>
      </c>
      <c r="C328" s="161">
        <f>CAD!$K$18</f>
        <v>0</v>
      </c>
      <c r="D328" s="44">
        <v>0</v>
      </c>
      <c r="E328" s="44">
        <v>0</v>
      </c>
      <c r="F328" s="44">
        <v>0</v>
      </c>
      <c r="G328" s="44">
        <v>0</v>
      </c>
      <c r="H328" s="44">
        <v>0</v>
      </c>
      <c r="I328" s="44">
        <v>0</v>
      </c>
      <c r="J328" s="44">
        <v>0</v>
      </c>
      <c r="K328" s="44">
        <v>0</v>
      </c>
      <c r="L328" s="44">
        <v>0</v>
      </c>
      <c r="M328" s="44">
        <v>0</v>
      </c>
      <c r="N328" s="44">
        <v>0</v>
      </c>
      <c r="O328" s="44">
        <v>0</v>
      </c>
      <c r="P328" s="165">
        <f t="shared" si="22"/>
        <v>0</v>
      </c>
    </row>
    <row r="329" spans="1:16" hidden="1" x14ac:dyDescent="0.25">
      <c r="A329" s="303" t="str">
        <f>IF(B329=1,A291,"")</f>
        <v/>
      </c>
      <c r="B329" s="43" t="str">
        <f t="shared" si="21"/>
        <v/>
      </c>
      <c r="C329" s="161">
        <f>CAD!$K$19</f>
        <v>0</v>
      </c>
      <c r="D329" s="44">
        <v>0</v>
      </c>
      <c r="E329" s="44">
        <v>0</v>
      </c>
      <c r="F329" s="44">
        <v>0</v>
      </c>
      <c r="G329" s="44">
        <v>0</v>
      </c>
      <c r="H329" s="44">
        <v>0</v>
      </c>
      <c r="I329" s="44">
        <v>0</v>
      </c>
      <c r="J329" s="44">
        <v>0</v>
      </c>
      <c r="K329" s="44">
        <v>0</v>
      </c>
      <c r="L329" s="44">
        <v>0</v>
      </c>
      <c r="M329" s="44">
        <v>0</v>
      </c>
      <c r="N329" s="44">
        <v>0</v>
      </c>
      <c r="O329" s="44">
        <v>0</v>
      </c>
      <c r="P329" s="165">
        <f t="shared" si="22"/>
        <v>0</v>
      </c>
    </row>
    <row r="330" spans="1:16" hidden="1" x14ac:dyDescent="0.25">
      <c r="A330" s="303" t="str">
        <f>IF(B330=1,A291,"")</f>
        <v/>
      </c>
      <c r="B330" s="43" t="str">
        <f t="shared" si="21"/>
        <v/>
      </c>
      <c r="C330" s="161">
        <f>CAD!$K$20</f>
        <v>0</v>
      </c>
      <c r="D330" s="44">
        <v>0</v>
      </c>
      <c r="E330" s="44">
        <v>0</v>
      </c>
      <c r="F330" s="44">
        <v>0</v>
      </c>
      <c r="G330" s="44">
        <v>0</v>
      </c>
      <c r="H330" s="44">
        <v>0</v>
      </c>
      <c r="I330" s="44">
        <v>0</v>
      </c>
      <c r="J330" s="44">
        <v>0</v>
      </c>
      <c r="K330" s="44">
        <v>0</v>
      </c>
      <c r="L330" s="44">
        <v>0</v>
      </c>
      <c r="M330" s="44">
        <v>0</v>
      </c>
      <c r="N330" s="44">
        <v>0</v>
      </c>
      <c r="O330" s="44">
        <v>0</v>
      </c>
      <c r="P330" s="165">
        <f t="shared" si="22"/>
        <v>0</v>
      </c>
    </row>
    <row r="331" spans="1:16" hidden="1" x14ac:dyDescent="0.25">
      <c r="A331" s="303" t="str">
        <f>IF(B331=1,A291,"")</f>
        <v/>
      </c>
      <c r="B331" s="43" t="str">
        <f t="shared" si="21"/>
        <v/>
      </c>
      <c r="C331" s="161">
        <f>CAD!$K$21</f>
        <v>0</v>
      </c>
      <c r="D331" s="44">
        <v>0</v>
      </c>
      <c r="E331" s="44">
        <v>0</v>
      </c>
      <c r="F331" s="44">
        <v>0</v>
      </c>
      <c r="G331" s="44">
        <v>0</v>
      </c>
      <c r="H331" s="44">
        <v>0</v>
      </c>
      <c r="I331" s="44">
        <v>0</v>
      </c>
      <c r="J331" s="44">
        <v>0</v>
      </c>
      <c r="K331" s="44">
        <v>0</v>
      </c>
      <c r="L331" s="44">
        <v>0</v>
      </c>
      <c r="M331" s="44">
        <v>0</v>
      </c>
      <c r="N331" s="44">
        <v>0</v>
      </c>
      <c r="O331" s="44">
        <v>0</v>
      </c>
      <c r="P331" s="165">
        <f t="shared" si="22"/>
        <v>0</v>
      </c>
    </row>
    <row r="332" spans="1:16" hidden="1" x14ac:dyDescent="0.25">
      <c r="A332" s="303" t="str">
        <f>IF(B332=1,A291,"")</f>
        <v/>
      </c>
      <c r="B332" s="43" t="str">
        <f t="shared" si="21"/>
        <v/>
      </c>
      <c r="C332" s="161">
        <f>CAD!$K$22</f>
        <v>0</v>
      </c>
      <c r="D332" s="44">
        <v>0</v>
      </c>
      <c r="E332" s="44">
        <v>0</v>
      </c>
      <c r="F332" s="44">
        <v>0</v>
      </c>
      <c r="G332" s="44">
        <v>0</v>
      </c>
      <c r="H332" s="44">
        <v>0</v>
      </c>
      <c r="I332" s="44">
        <v>0</v>
      </c>
      <c r="J332" s="44">
        <v>0</v>
      </c>
      <c r="K332" s="44">
        <v>0</v>
      </c>
      <c r="L332" s="44">
        <v>0</v>
      </c>
      <c r="M332" s="44">
        <v>0</v>
      </c>
      <c r="N332" s="44">
        <v>0</v>
      </c>
      <c r="O332" s="44">
        <v>0</v>
      </c>
      <c r="P332" s="165">
        <f t="shared" si="22"/>
        <v>0</v>
      </c>
    </row>
    <row r="333" spans="1:16" hidden="1" x14ac:dyDescent="0.25">
      <c r="A333" s="303" t="str">
        <f>IF(B333=1,A291,"")</f>
        <v/>
      </c>
      <c r="B333" s="43" t="str">
        <f t="shared" si="21"/>
        <v/>
      </c>
      <c r="C333" s="161">
        <f>CAD!$K$23</f>
        <v>0</v>
      </c>
      <c r="D333" s="44">
        <v>0</v>
      </c>
      <c r="E333" s="44">
        <v>0</v>
      </c>
      <c r="F333" s="44">
        <v>0</v>
      </c>
      <c r="G333" s="44">
        <v>0</v>
      </c>
      <c r="H333" s="44">
        <v>0</v>
      </c>
      <c r="I333" s="44">
        <v>0</v>
      </c>
      <c r="J333" s="44">
        <v>0</v>
      </c>
      <c r="K333" s="44">
        <v>0</v>
      </c>
      <c r="L333" s="44">
        <v>0</v>
      </c>
      <c r="M333" s="44">
        <v>0</v>
      </c>
      <c r="N333" s="44">
        <v>0</v>
      </c>
      <c r="O333" s="44">
        <v>0</v>
      </c>
      <c r="P333" s="165">
        <f t="shared" si="22"/>
        <v>0</v>
      </c>
    </row>
    <row r="334" spans="1:16" hidden="1" x14ac:dyDescent="0.25">
      <c r="A334" s="303" t="str">
        <f>IF(B334=1,A291,"")</f>
        <v/>
      </c>
      <c r="B334" s="43" t="str">
        <f t="shared" si="21"/>
        <v/>
      </c>
      <c r="C334" s="161">
        <f>CAD!$K$24</f>
        <v>0</v>
      </c>
      <c r="D334" s="44">
        <v>0</v>
      </c>
      <c r="E334" s="44">
        <v>0</v>
      </c>
      <c r="F334" s="44">
        <v>0</v>
      </c>
      <c r="G334" s="44">
        <v>0</v>
      </c>
      <c r="H334" s="44">
        <v>0</v>
      </c>
      <c r="I334" s="44">
        <v>0</v>
      </c>
      <c r="J334" s="44">
        <v>0</v>
      </c>
      <c r="K334" s="44">
        <v>0</v>
      </c>
      <c r="L334" s="44">
        <v>0</v>
      </c>
      <c r="M334" s="44">
        <v>0</v>
      </c>
      <c r="N334" s="44">
        <v>0</v>
      </c>
      <c r="O334" s="44">
        <v>0</v>
      </c>
      <c r="P334" s="165">
        <f t="shared" si="22"/>
        <v>0</v>
      </c>
    </row>
    <row r="335" spans="1:16" hidden="1" x14ac:dyDescent="0.25">
      <c r="A335" s="303" t="str">
        <f>IF(B335=1,A291,"")</f>
        <v/>
      </c>
      <c r="B335" s="43" t="str">
        <f t="shared" si="21"/>
        <v/>
      </c>
      <c r="C335" s="161">
        <f>CAD!$K$25</f>
        <v>0</v>
      </c>
      <c r="D335" s="44">
        <v>0</v>
      </c>
      <c r="E335" s="44">
        <v>0</v>
      </c>
      <c r="F335" s="44">
        <v>0</v>
      </c>
      <c r="G335" s="44">
        <v>0</v>
      </c>
      <c r="H335" s="44">
        <v>0</v>
      </c>
      <c r="I335" s="44">
        <v>0</v>
      </c>
      <c r="J335" s="44">
        <v>0</v>
      </c>
      <c r="K335" s="44">
        <v>0</v>
      </c>
      <c r="L335" s="44">
        <v>0</v>
      </c>
      <c r="M335" s="44">
        <v>0</v>
      </c>
      <c r="N335" s="44">
        <v>0</v>
      </c>
      <c r="O335" s="44">
        <v>0</v>
      </c>
      <c r="P335" s="165">
        <f t="shared" si="22"/>
        <v>0</v>
      </c>
    </row>
    <row r="336" spans="1:16" hidden="1" x14ac:dyDescent="0.25">
      <c r="A336" s="303" t="str">
        <f>IF(B336=1,A291,"")</f>
        <v/>
      </c>
      <c r="B336" s="43" t="str">
        <f t="shared" si="21"/>
        <v/>
      </c>
      <c r="C336" s="161">
        <f>CAD!$K$26</f>
        <v>0</v>
      </c>
      <c r="D336" s="44">
        <v>0</v>
      </c>
      <c r="E336" s="44">
        <v>0</v>
      </c>
      <c r="F336" s="44">
        <v>0</v>
      </c>
      <c r="G336" s="44">
        <v>0</v>
      </c>
      <c r="H336" s="44">
        <v>0</v>
      </c>
      <c r="I336" s="44">
        <v>0</v>
      </c>
      <c r="J336" s="44">
        <v>0</v>
      </c>
      <c r="K336" s="44">
        <v>0</v>
      </c>
      <c r="L336" s="44">
        <v>0</v>
      </c>
      <c r="M336" s="44">
        <v>0</v>
      </c>
      <c r="N336" s="44">
        <v>0</v>
      </c>
      <c r="O336" s="44">
        <v>0</v>
      </c>
      <c r="P336" s="165">
        <f t="shared" si="22"/>
        <v>0</v>
      </c>
    </row>
    <row r="337" spans="1:17" hidden="1" x14ac:dyDescent="0.25">
      <c r="A337" s="303" t="str">
        <f>IF(B337=1,A291,"")</f>
        <v/>
      </c>
      <c r="B337" s="43" t="str">
        <f t="shared" si="21"/>
        <v/>
      </c>
      <c r="C337" s="161">
        <f>CAD!$K$27</f>
        <v>0</v>
      </c>
      <c r="D337" s="44">
        <v>0</v>
      </c>
      <c r="E337" s="44">
        <v>0</v>
      </c>
      <c r="F337" s="44">
        <v>0</v>
      </c>
      <c r="G337" s="44">
        <v>0</v>
      </c>
      <c r="H337" s="44">
        <v>0</v>
      </c>
      <c r="I337" s="44">
        <v>0</v>
      </c>
      <c r="J337" s="44">
        <v>0</v>
      </c>
      <c r="K337" s="44">
        <v>0</v>
      </c>
      <c r="L337" s="44">
        <v>0</v>
      </c>
      <c r="M337" s="44">
        <v>0</v>
      </c>
      <c r="N337" s="44">
        <v>0</v>
      </c>
      <c r="O337" s="44">
        <v>0</v>
      </c>
      <c r="P337" s="165">
        <f t="shared" si="22"/>
        <v>0</v>
      </c>
    </row>
    <row r="338" spans="1:17" hidden="1" x14ac:dyDescent="0.25">
      <c r="A338" s="303" t="str">
        <f>IF(B338=1,A291,"")</f>
        <v/>
      </c>
      <c r="B338" s="43" t="str">
        <f t="shared" si="21"/>
        <v/>
      </c>
      <c r="C338" s="161">
        <f>CAD!$K$28</f>
        <v>0</v>
      </c>
      <c r="D338" s="44">
        <v>0</v>
      </c>
      <c r="E338" s="44">
        <v>0</v>
      </c>
      <c r="F338" s="44">
        <v>0</v>
      </c>
      <c r="G338" s="44">
        <v>0</v>
      </c>
      <c r="H338" s="44">
        <v>0</v>
      </c>
      <c r="I338" s="44">
        <v>0</v>
      </c>
      <c r="J338" s="44">
        <v>0</v>
      </c>
      <c r="K338" s="44">
        <v>0</v>
      </c>
      <c r="L338" s="44">
        <v>0</v>
      </c>
      <c r="M338" s="44">
        <v>0</v>
      </c>
      <c r="N338" s="44">
        <v>0</v>
      </c>
      <c r="O338" s="44">
        <v>0</v>
      </c>
      <c r="P338" s="165">
        <f t="shared" si="22"/>
        <v>0</v>
      </c>
    </row>
    <row r="339" spans="1:17" hidden="1" x14ac:dyDescent="0.25">
      <c r="A339" s="303" t="str">
        <f>IF(B339=1,A291,"")</f>
        <v/>
      </c>
      <c r="B339" s="43" t="str">
        <f t="shared" si="21"/>
        <v/>
      </c>
      <c r="C339" s="161">
        <f>CAD!$K$29</f>
        <v>0</v>
      </c>
      <c r="D339" s="44">
        <v>0</v>
      </c>
      <c r="E339" s="44">
        <v>0</v>
      </c>
      <c r="F339" s="44">
        <v>0</v>
      </c>
      <c r="G339" s="44">
        <v>0</v>
      </c>
      <c r="H339" s="44">
        <v>0</v>
      </c>
      <c r="I339" s="44">
        <v>0</v>
      </c>
      <c r="J339" s="44">
        <v>0</v>
      </c>
      <c r="K339" s="44">
        <v>0</v>
      </c>
      <c r="L339" s="44">
        <v>0</v>
      </c>
      <c r="M339" s="44">
        <v>0</v>
      </c>
      <c r="N339" s="44">
        <v>0</v>
      </c>
      <c r="O339" s="44">
        <v>0</v>
      </c>
      <c r="P339" s="165">
        <f t="shared" si="22"/>
        <v>0</v>
      </c>
    </row>
    <row r="340" spans="1:17" hidden="1" x14ac:dyDescent="0.25">
      <c r="A340" s="303" t="str">
        <f>IF(B340=1,A291,"")</f>
        <v/>
      </c>
      <c r="B340" s="43" t="str">
        <f t="shared" si="21"/>
        <v/>
      </c>
      <c r="C340" s="161">
        <f>CAD!$K$30</f>
        <v>0</v>
      </c>
      <c r="D340" s="44">
        <v>0</v>
      </c>
      <c r="E340" s="44">
        <v>0</v>
      </c>
      <c r="F340" s="44">
        <v>0</v>
      </c>
      <c r="G340" s="44">
        <v>0</v>
      </c>
      <c r="H340" s="44">
        <v>0</v>
      </c>
      <c r="I340" s="44">
        <v>0</v>
      </c>
      <c r="J340" s="44">
        <v>0</v>
      </c>
      <c r="K340" s="44">
        <v>0</v>
      </c>
      <c r="L340" s="44">
        <v>0</v>
      </c>
      <c r="M340" s="44">
        <v>0</v>
      </c>
      <c r="N340" s="44">
        <v>0</v>
      </c>
      <c r="O340" s="44">
        <v>0</v>
      </c>
      <c r="P340" s="165">
        <f t="shared" si="22"/>
        <v>0</v>
      </c>
    </row>
    <row r="341" spans="1:17" hidden="1" x14ac:dyDescent="0.25">
      <c r="A341" s="303" t="str">
        <f>IF(B341=1,A291,"")</f>
        <v/>
      </c>
      <c r="B341" s="43" t="str">
        <f t="shared" si="21"/>
        <v/>
      </c>
      <c r="C341" s="161">
        <f>CAD!$K$31</f>
        <v>0</v>
      </c>
      <c r="D341" s="44">
        <v>0</v>
      </c>
      <c r="E341" s="44">
        <v>0</v>
      </c>
      <c r="F341" s="44">
        <v>0</v>
      </c>
      <c r="G341" s="44">
        <v>0</v>
      </c>
      <c r="H341" s="44">
        <v>0</v>
      </c>
      <c r="I341" s="44">
        <v>0</v>
      </c>
      <c r="J341" s="44">
        <v>0</v>
      </c>
      <c r="K341" s="44">
        <v>0</v>
      </c>
      <c r="L341" s="44">
        <v>0</v>
      </c>
      <c r="M341" s="44">
        <v>0</v>
      </c>
      <c r="N341" s="44">
        <v>0</v>
      </c>
      <c r="O341" s="44">
        <v>0</v>
      </c>
      <c r="P341" s="165">
        <f t="shared" si="22"/>
        <v>0</v>
      </c>
    </row>
    <row r="342" spans="1:17" hidden="1" x14ac:dyDescent="0.25">
      <c r="A342" s="303">
        <f>A289</f>
        <v>2023</v>
      </c>
    </row>
    <row r="343" spans="1:17" hidden="1" x14ac:dyDescent="0.25">
      <c r="A343" s="303">
        <f>A289</f>
        <v>2023</v>
      </c>
      <c r="C343" s="74" t="s">
        <v>209</v>
      </c>
      <c r="D343" s="38">
        <f>D289-D291</f>
        <v>0</v>
      </c>
      <c r="E343" s="38">
        <f t="shared" ref="E343:P343" si="23">E289-E291</f>
        <v>0</v>
      </c>
      <c r="F343" s="38">
        <f t="shared" si="23"/>
        <v>0</v>
      </c>
      <c r="G343" s="38">
        <f t="shared" si="23"/>
        <v>0</v>
      </c>
      <c r="H343" s="38">
        <f t="shared" si="23"/>
        <v>0</v>
      </c>
      <c r="I343" s="38">
        <f t="shared" si="23"/>
        <v>0</v>
      </c>
      <c r="J343" s="38">
        <f t="shared" si="23"/>
        <v>0</v>
      </c>
      <c r="K343" s="38">
        <f t="shared" si="23"/>
        <v>0</v>
      </c>
      <c r="L343" s="38">
        <f t="shared" si="23"/>
        <v>0</v>
      </c>
      <c r="M343" s="38">
        <f t="shared" si="23"/>
        <v>0</v>
      </c>
      <c r="N343" s="38">
        <f t="shared" si="23"/>
        <v>0</v>
      </c>
      <c r="O343" s="38">
        <f t="shared" si="23"/>
        <v>0</v>
      </c>
      <c r="P343" s="38">
        <f t="shared" si="23"/>
        <v>0</v>
      </c>
    </row>
    <row r="344" spans="1:17" hidden="1" x14ac:dyDescent="0.25"/>
    <row r="345" spans="1:17" ht="15" hidden="1" customHeight="1" thickBot="1" x14ac:dyDescent="0.3">
      <c r="A345" s="303">
        <f>A289+1</f>
        <v>2024</v>
      </c>
      <c r="B345" s="45"/>
      <c r="C345" s="176" t="s">
        <v>207</v>
      </c>
      <c r="D345" s="177">
        <f>PREV_R!D351</f>
        <v>0</v>
      </c>
      <c r="E345" s="177">
        <f>PREV_R!E351</f>
        <v>0</v>
      </c>
      <c r="F345" s="177">
        <f>PREV_R!F351</f>
        <v>0</v>
      </c>
      <c r="G345" s="177">
        <f>PREV_R!G351</f>
        <v>0</v>
      </c>
      <c r="H345" s="177">
        <f>PREV_R!H351</f>
        <v>0</v>
      </c>
      <c r="I345" s="177">
        <f>PREV_R!I351</f>
        <v>0</v>
      </c>
      <c r="J345" s="177">
        <f>PREV_R!J351</f>
        <v>0</v>
      </c>
      <c r="K345" s="177">
        <f>PREV_R!K351</f>
        <v>0</v>
      </c>
      <c r="L345" s="177">
        <f>PREV_R!L351</f>
        <v>0</v>
      </c>
      <c r="M345" s="177">
        <f>PREV_R!M351</f>
        <v>0</v>
      </c>
      <c r="N345" s="177">
        <f>PREV_R!N351</f>
        <v>0</v>
      </c>
      <c r="O345" s="177">
        <f>PREV_R!O351</f>
        <v>0</v>
      </c>
      <c r="P345" s="177">
        <f>SUM(D345:O345)</f>
        <v>0</v>
      </c>
      <c r="Q345" s="8"/>
    </row>
    <row r="346" spans="1:17" ht="15" hidden="1" customHeight="1" x14ac:dyDescent="0.25">
      <c r="A346" s="303">
        <f>A345</f>
        <v>2024</v>
      </c>
      <c r="B346" s="45"/>
      <c r="C346" s="130"/>
      <c r="D346" s="130"/>
      <c r="E346" s="130"/>
      <c r="F346" s="130"/>
      <c r="G346" s="130"/>
      <c r="H346" s="130"/>
      <c r="I346" s="130"/>
      <c r="J346" s="130"/>
      <c r="K346" s="130"/>
      <c r="L346" s="130"/>
      <c r="M346" s="130"/>
      <c r="N346" s="130"/>
      <c r="O346" s="130"/>
      <c r="P346" s="130"/>
      <c r="Q346" s="8"/>
    </row>
    <row r="347" spans="1:17" ht="15" hidden="1" customHeight="1" thickBot="1" x14ac:dyDescent="0.3">
      <c r="A347" s="303">
        <f>A345</f>
        <v>2024</v>
      </c>
      <c r="B347" s="45"/>
      <c r="C347" s="155" t="s">
        <v>208</v>
      </c>
      <c r="D347" s="156">
        <f>SUM(D348:D397)</f>
        <v>0</v>
      </c>
      <c r="E347" s="156">
        <f t="shared" ref="E347:O347" si="24">SUM(E348:E397)</f>
        <v>0</v>
      </c>
      <c r="F347" s="156">
        <f t="shared" si="24"/>
        <v>0</v>
      </c>
      <c r="G347" s="156">
        <f t="shared" si="24"/>
        <v>0</v>
      </c>
      <c r="H347" s="156">
        <f t="shared" si="24"/>
        <v>0</v>
      </c>
      <c r="I347" s="156">
        <f t="shared" si="24"/>
        <v>0</v>
      </c>
      <c r="J347" s="156">
        <f t="shared" si="24"/>
        <v>0</v>
      </c>
      <c r="K347" s="156">
        <f t="shared" si="24"/>
        <v>0</v>
      </c>
      <c r="L347" s="156">
        <f t="shared" si="24"/>
        <v>0</v>
      </c>
      <c r="M347" s="156">
        <f t="shared" si="24"/>
        <v>0</v>
      </c>
      <c r="N347" s="156">
        <f t="shared" si="24"/>
        <v>0</v>
      </c>
      <c r="O347" s="156">
        <f t="shared" si="24"/>
        <v>0</v>
      </c>
      <c r="P347" s="156">
        <f>SUM(D347:O347)</f>
        <v>0</v>
      </c>
      <c r="Q347" s="8"/>
    </row>
    <row r="348" spans="1:17" hidden="1" x14ac:dyDescent="0.25">
      <c r="A348" s="303">
        <f>IF(B348=1,A347,"")</f>
        <v>2024</v>
      </c>
      <c r="B348" s="43">
        <f>IF(C348&lt;&gt;0,1,"")</f>
        <v>1</v>
      </c>
      <c r="C348" s="162" t="str">
        <f>CAD!$I$7</f>
        <v>MERCADO</v>
      </c>
      <c r="D348" s="163">
        <v>0</v>
      </c>
      <c r="E348" s="163">
        <v>0</v>
      </c>
      <c r="F348" s="163">
        <v>0</v>
      </c>
      <c r="G348" s="163">
        <v>0</v>
      </c>
      <c r="H348" s="163">
        <v>0</v>
      </c>
      <c r="I348" s="163">
        <v>0</v>
      </c>
      <c r="J348" s="163">
        <v>0</v>
      </c>
      <c r="K348" s="163">
        <v>0</v>
      </c>
      <c r="L348" s="163">
        <v>0</v>
      </c>
      <c r="M348" s="163">
        <v>0</v>
      </c>
      <c r="N348" s="163">
        <v>0</v>
      </c>
      <c r="O348" s="163">
        <v>0</v>
      </c>
      <c r="P348" s="164">
        <f>SUM(D348:O348)</f>
        <v>0</v>
      </c>
    </row>
    <row r="349" spans="1:17" hidden="1" x14ac:dyDescent="0.25">
      <c r="A349" s="303">
        <f>IF(B349=1,A347,"")</f>
        <v>2024</v>
      </c>
      <c r="B349" s="43">
        <f t="shared" ref="B349:B397" si="25">IF(C349&lt;&gt;0,1,"")</f>
        <v>1</v>
      </c>
      <c r="C349" s="161" t="str">
        <f>CAD!$I$8</f>
        <v>VEÍCULO</v>
      </c>
      <c r="D349" s="44">
        <v>0</v>
      </c>
      <c r="E349" s="44">
        <v>0</v>
      </c>
      <c r="F349" s="44">
        <v>0</v>
      </c>
      <c r="G349" s="44">
        <v>0</v>
      </c>
      <c r="H349" s="44">
        <v>0</v>
      </c>
      <c r="I349" s="44">
        <v>0</v>
      </c>
      <c r="J349" s="44">
        <v>0</v>
      </c>
      <c r="K349" s="44">
        <v>0</v>
      </c>
      <c r="L349" s="44">
        <v>0</v>
      </c>
      <c r="M349" s="44">
        <v>0</v>
      </c>
      <c r="N349" s="44">
        <v>0</v>
      </c>
      <c r="O349" s="44">
        <v>0</v>
      </c>
      <c r="P349" s="165">
        <f t="shared" ref="P349:P397" si="26">SUM(D349:O349)</f>
        <v>0</v>
      </c>
    </row>
    <row r="350" spans="1:17" hidden="1" x14ac:dyDescent="0.25">
      <c r="A350" s="303">
        <f>IF(B350=1,A347,"")</f>
        <v>2024</v>
      </c>
      <c r="B350" s="43">
        <f t="shared" si="25"/>
        <v>1</v>
      </c>
      <c r="C350" s="161" t="str">
        <f>CAD!$I$9</f>
        <v>ENERGIA ELÉTRICA</v>
      </c>
      <c r="D350" s="44">
        <v>0</v>
      </c>
      <c r="E350" s="44">
        <v>0</v>
      </c>
      <c r="F350" s="44">
        <v>0</v>
      </c>
      <c r="G350" s="44">
        <v>0</v>
      </c>
      <c r="H350" s="44">
        <v>0</v>
      </c>
      <c r="I350" s="44">
        <v>0</v>
      </c>
      <c r="J350" s="44">
        <v>0</v>
      </c>
      <c r="K350" s="44">
        <v>0</v>
      </c>
      <c r="L350" s="44">
        <v>0</v>
      </c>
      <c r="M350" s="44">
        <v>0</v>
      </c>
      <c r="N350" s="44">
        <v>0</v>
      </c>
      <c r="O350" s="44">
        <v>0</v>
      </c>
      <c r="P350" s="165">
        <f t="shared" si="26"/>
        <v>0</v>
      </c>
    </row>
    <row r="351" spans="1:17" hidden="1" x14ac:dyDescent="0.25">
      <c r="A351" s="303">
        <f>IF(B351=1,A347,"")</f>
        <v>2024</v>
      </c>
      <c r="B351" s="43">
        <f t="shared" si="25"/>
        <v>1</v>
      </c>
      <c r="C351" s="161" t="str">
        <f>CAD!$I$10</f>
        <v>LANCHE/COMER FORA</v>
      </c>
      <c r="D351" s="44">
        <v>0</v>
      </c>
      <c r="E351" s="44">
        <v>0</v>
      </c>
      <c r="F351" s="44">
        <v>0</v>
      </c>
      <c r="G351" s="44">
        <v>0</v>
      </c>
      <c r="H351" s="44">
        <v>0</v>
      </c>
      <c r="I351" s="44">
        <v>0</v>
      </c>
      <c r="J351" s="44">
        <v>0</v>
      </c>
      <c r="K351" s="44">
        <v>0</v>
      </c>
      <c r="L351" s="44">
        <v>0</v>
      </c>
      <c r="M351" s="44">
        <v>0</v>
      </c>
      <c r="N351" s="44">
        <v>0</v>
      </c>
      <c r="O351" s="44">
        <v>0</v>
      </c>
      <c r="P351" s="165">
        <f t="shared" si="26"/>
        <v>0</v>
      </c>
    </row>
    <row r="352" spans="1:17" hidden="1" x14ac:dyDescent="0.25">
      <c r="A352" s="303">
        <f>IF(B352=1,A347,"")</f>
        <v>2024</v>
      </c>
      <c r="B352" s="43">
        <f t="shared" si="25"/>
        <v>1</v>
      </c>
      <c r="C352" s="161" t="str">
        <f>CAD!$I$11</f>
        <v>LAZER</v>
      </c>
      <c r="D352" s="44">
        <v>0</v>
      </c>
      <c r="E352" s="44">
        <v>0</v>
      </c>
      <c r="F352" s="44">
        <v>0</v>
      </c>
      <c r="G352" s="44">
        <v>0</v>
      </c>
      <c r="H352" s="44">
        <v>0</v>
      </c>
      <c r="I352" s="44">
        <v>0</v>
      </c>
      <c r="J352" s="44">
        <v>0</v>
      </c>
      <c r="K352" s="44">
        <v>0</v>
      </c>
      <c r="L352" s="44">
        <v>0</v>
      </c>
      <c r="M352" s="44">
        <v>0</v>
      </c>
      <c r="N352" s="44">
        <v>0</v>
      </c>
      <c r="O352" s="44">
        <v>0</v>
      </c>
      <c r="P352" s="165">
        <f t="shared" si="26"/>
        <v>0</v>
      </c>
    </row>
    <row r="353" spans="1:16" hidden="1" x14ac:dyDescent="0.25">
      <c r="A353" s="303">
        <f>IF(B353=1,A347,"")</f>
        <v>2024</v>
      </c>
      <c r="B353" s="43">
        <f t="shared" si="25"/>
        <v>1</v>
      </c>
      <c r="C353" s="161" t="str">
        <f>CAD!$I$12</f>
        <v>REFORMA / IMÓVEL</v>
      </c>
      <c r="D353" s="44">
        <v>0</v>
      </c>
      <c r="E353" s="44">
        <v>0</v>
      </c>
      <c r="F353" s="44">
        <v>0</v>
      </c>
      <c r="G353" s="44">
        <v>0</v>
      </c>
      <c r="H353" s="44">
        <v>0</v>
      </c>
      <c r="I353" s="44">
        <v>0</v>
      </c>
      <c r="J353" s="44">
        <v>0</v>
      </c>
      <c r="K353" s="44">
        <v>0</v>
      </c>
      <c r="L353" s="44">
        <v>0</v>
      </c>
      <c r="M353" s="44">
        <v>0</v>
      </c>
      <c r="N353" s="44">
        <v>0</v>
      </c>
      <c r="O353" s="44">
        <v>0</v>
      </c>
      <c r="P353" s="165">
        <f t="shared" si="26"/>
        <v>0</v>
      </c>
    </row>
    <row r="354" spans="1:16" hidden="1" x14ac:dyDescent="0.25">
      <c r="A354" s="303">
        <f>IF(B354=1,A347,"")</f>
        <v>2024</v>
      </c>
      <c r="B354" s="43">
        <f t="shared" si="25"/>
        <v>1</v>
      </c>
      <c r="C354" s="161" t="str">
        <f>CAD!$I$13</f>
        <v>OUTROS</v>
      </c>
      <c r="D354" s="44">
        <v>0</v>
      </c>
      <c r="E354" s="44">
        <v>0</v>
      </c>
      <c r="F354" s="44">
        <v>0</v>
      </c>
      <c r="G354" s="44">
        <v>0</v>
      </c>
      <c r="H354" s="44">
        <v>0</v>
      </c>
      <c r="I354" s="44">
        <v>0</v>
      </c>
      <c r="J354" s="44">
        <v>0</v>
      </c>
      <c r="K354" s="44">
        <v>0</v>
      </c>
      <c r="L354" s="44">
        <v>0</v>
      </c>
      <c r="M354" s="44">
        <v>0</v>
      </c>
      <c r="N354" s="44">
        <v>0</v>
      </c>
      <c r="O354" s="44">
        <v>0</v>
      </c>
      <c r="P354" s="165">
        <f t="shared" si="26"/>
        <v>0</v>
      </c>
    </row>
    <row r="355" spans="1:16" hidden="1" x14ac:dyDescent="0.25">
      <c r="A355" s="303">
        <f>IF(B355=1,A347,"")</f>
        <v>2024</v>
      </c>
      <c r="B355" s="43">
        <f t="shared" si="25"/>
        <v>1</v>
      </c>
      <c r="C355" s="161" t="str">
        <f>CAD!$I$14</f>
        <v>VESTUÁRIO</v>
      </c>
      <c r="D355" s="44">
        <v>0</v>
      </c>
      <c r="E355" s="44">
        <v>0</v>
      </c>
      <c r="F355" s="44">
        <v>0</v>
      </c>
      <c r="G355" s="44">
        <v>0</v>
      </c>
      <c r="H355" s="44">
        <v>0</v>
      </c>
      <c r="I355" s="44">
        <v>0</v>
      </c>
      <c r="J355" s="44">
        <v>0</v>
      </c>
      <c r="K355" s="44">
        <v>0</v>
      </c>
      <c r="L355" s="44">
        <v>0</v>
      </c>
      <c r="M355" s="44">
        <v>0</v>
      </c>
      <c r="N355" s="44">
        <v>0</v>
      </c>
      <c r="O355" s="44">
        <v>0</v>
      </c>
      <c r="P355" s="165">
        <f t="shared" si="26"/>
        <v>0</v>
      </c>
    </row>
    <row r="356" spans="1:16" hidden="1" x14ac:dyDescent="0.25">
      <c r="A356" s="303">
        <f>IF(B356=1,A347,"")</f>
        <v>2024</v>
      </c>
      <c r="B356" s="43">
        <f t="shared" si="25"/>
        <v>1</v>
      </c>
      <c r="C356" s="161" t="str">
        <f>CAD!$I$15</f>
        <v>PARCELA - CASA</v>
      </c>
      <c r="D356" s="44">
        <v>0</v>
      </c>
      <c r="E356" s="44">
        <v>0</v>
      </c>
      <c r="F356" s="44">
        <v>0</v>
      </c>
      <c r="G356" s="44">
        <v>0</v>
      </c>
      <c r="H356" s="44">
        <v>0</v>
      </c>
      <c r="I356" s="44">
        <v>0</v>
      </c>
      <c r="J356" s="44">
        <v>0</v>
      </c>
      <c r="K356" s="44">
        <v>0</v>
      </c>
      <c r="L356" s="44">
        <v>0</v>
      </c>
      <c r="M356" s="44">
        <v>0</v>
      </c>
      <c r="N356" s="44">
        <v>0</v>
      </c>
      <c r="O356" s="44">
        <v>0</v>
      </c>
      <c r="P356" s="165">
        <f t="shared" si="26"/>
        <v>0</v>
      </c>
    </row>
    <row r="357" spans="1:16" hidden="1" x14ac:dyDescent="0.25">
      <c r="A357" s="303">
        <f>IF(B357=1,A347,"")</f>
        <v>2024</v>
      </c>
      <c r="B357" s="43">
        <f t="shared" si="25"/>
        <v>1</v>
      </c>
      <c r="C357" s="161" t="str">
        <f>CAD!$I$16</f>
        <v>SAÚDE</v>
      </c>
      <c r="D357" s="44">
        <v>0</v>
      </c>
      <c r="E357" s="44">
        <v>0</v>
      </c>
      <c r="F357" s="44">
        <v>0</v>
      </c>
      <c r="G357" s="44">
        <v>0</v>
      </c>
      <c r="H357" s="44">
        <v>0</v>
      </c>
      <c r="I357" s="44">
        <v>0</v>
      </c>
      <c r="J357" s="44">
        <v>0</v>
      </c>
      <c r="K357" s="44">
        <v>0</v>
      </c>
      <c r="L357" s="44">
        <v>0</v>
      </c>
      <c r="M357" s="44">
        <v>0</v>
      </c>
      <c r="N357" s="44">
        <v>0</v>
      </c>
      <c r="O357" s="44">
        <v>0</v>
      </c>
      <c r="P357" s="165">
        <f t="shared" si="26"/>
        <v>0</v>
      </c>
    </row>
    <row r="358" spans="1:16" hidden="1" x14ac:dyDescent="0.25">
      <c r="A358" s="303" t="str">
        <f>IF(B358=1,A347,"")</f>
        <v/>
      </c>
      <c r="B358" s="43" t="str">
        <f t="shared" si="25"/>
        <v/>
      </c>
      <c r="C358" s="161">
        <f>CAD!$I$17</f>
        <v>0</v>
      </c>
      <c r="D358" s="44">
        <v>0</v>
      </c>
      <c r="E358" s="44">
        <v>0</v>
      </c>
      <c r="F358" s="44">
        <v>0</v>
      </c>
      <c r="G358" s="44">
        <v>0</v>
      </c>
      <c r="H358" s="44">
        <v>0</v>
      </c>
      <c r="I358" s="44">
        <v>0</v>
      </c>
      <c r="J358" s="44">
        <v>0</v>
      </c>
      <c r="K358" s="44">
        <v>0</v>
      </c>
      <c r="L358" s="44">
        <v>0</v>
      </c>
      <c r="M358" s="44">
        <v>0</v>
      </c>
      <c r="N358" s="44">
        <v>0</v>
      </c>
      <c r="O358" s="44">
        <v>0</v>
      </c>
      <c r="P358" s="165">
        <f t="shared" si="26"/>
        <v>0</v>
      </c>
    </row>
    <row r="359" spans="1:16" hidden="1" x14ac:dyDescent="0.25">
      <c r="A359" s="303" t="str">
        <f>IF(B359=1,A347,"")</f>
        <v/>
      </c>
      <c r="B359" s="43" t="str">
        <f t="shared" si="25"/>
        <v/>
      </c>
      <c r="C359" s="161">
        <f>CAD!$I$18</f>
        <v>0</v>
      </c>
      <c r="D359" s="44">
        <v>0</v>
      </c>
      <c r="E359" s="44">
        <v>0</v>
      </c>
      <c r="F359" s="44">
        <v>0</v>
      </c>
      <c r="G359" s="44">
        <v>0</v>
      </c>
      <c r="H359" s="44">
        <v>0</v>
      </c>
      <c r="I359" s="44">
        <v>0</v>
      </c>
      <c r="J359" s="44">
        <v>0</v>
      </c>
      <c r="K359" s="44">
        <v>0</v>
      </c>
      <c r="L359" s="44">
        <v>0</v>
      </c>
      <c r="M359" s="44">
        <v>0</v>
      </c>
      <c r="N359" s="44">
        <v>0</v>
      </c>
      <c r="O359" s="44">
        <v>0</v>
      </c>
      <c r="P359" s="165">
        <f t="shared" si="26"/>
        <v>0</v>
      </c>
    </row>
    <row r="360" spans="1:16" hidden="1" x14ac:dyDescent="0.25">
      <c r="A360" s="303" t="str">
        <f>IF(B360=1,A347,"")</f>
        <v/>
      </c>
      <c r="B360" s="43" t="str">
        <f t="shared" si="25"/>
        <v/>
      </c>
      <c r="C360" s="161">
        <f>CAD!$I$19</f>
        <v>0</v>
      </c>
      <c r="D360" s="44">
        <v>0</v>
      </c>
      <c r="E360" s="44">
        <v>0</v>
      </c>
      <c r="F360" s="44">
        <v>0</v>
      </c>
      <c r="G360" s="44">
        <v>0</v>
      </c>
      <c r="H360" s="44">
        <v>0</v>
      </c>
      <c r="I360" s="44">
        <v>0</v>
      </c>
      <c r="J360" s="44">
        <v>0</v>
      </c>
      <c r="K360" s="44">
        <v>0</v>
      </c>
      <c r="L360" s="44">
        <v>0</v>
      </c>
      <c r="M360" s="44">
        <v>0</v>
      </c>
      <c r="N360" s="44">
        <v>0</v>
      </c>
      <c r="O360" s="44">
        <v>0</v>
      </c>
      <c r="P360" s="165">
        <f t="shared" si="26"/>
        <v>0</v>
      </c>
    </row>
    <row r="361" spans="1:16" hidden="1" x14ac:dyDescent="0.25">
      <c r="A361" s="303" t="str">
        <f>IF(B361=1,A347,"")</f>
        <v/>
      </c>
      <c r="B361" s="43" t="str">
        <f t="shared" si="25"/>
        <v/>
      </c>
      <c r="C361" s="161">
        <f>CAD!$I$20</f>
        <v>0</v>
      </c>
      <c r="D361" s="44">
        <v>0</v>
      </c>
      <c r="E361" s="44">
        <v>0</v>
      </c>
      <c r="F361" s="44">
        <v>0</v>
      </c>
      <c r="G361" s="44">
        <v>0</v>
      </c>
      <c r="H361" s="44">
        <v>0</v>
      </c>
      <c r="I361" s="44">
        <v>0</v>
      </c>
      <c r="J361" s="44">
        <v>0</v>
      </c>
      <c r="K361" s="44">
        <v>0</v>
      </c>
      <c r="L361" s="44">
        <v>0</v>
      </c>
      <c r="M361" s="44">
        <v>0</v>
      </c>
      <c r="N361" s="44">
        <v>0</v>
      </c>
      <c r="O361" s="44">
        <v>0</v>
      </c>
      <c r="P361" s="165">
        <f t="shared" si="26"/>
        <v>0</v>
      </c>
    </row>
    <row r="362" spans="1:16" hidden="1" x14ac:dyDescent="0.25">
      <c r="A362" s="303" t="str">
        <f>IF(B362=1,A347,"")</f>
        <v/>
      </c>
      <c r="B362" s="43" t="str">
        <f t="shared" si="25"/>
        <v/>
      </c>
      <c r="C362" s="161">
        <f>CAD!$I$21</f>
        <v>0</v>
      </c>
      <c r="D362" s="44">
        <v>0</v>
      </c>
      <c r="E362" s="44">
        <v>0</v>
      </c>
      <c r="F362" s="44">
        <v>0</v>
      </c>
      <c r="G362" s="44">
        <v>0</v>
      </c>
      <c r="H362" s="44">
        <v>0</v>
      </c>
      <c r="I362" s="44">
        <v>0</v>
      </c>
      <c r="J362" s="44">
        <v>0</v>
      </c>
      <c r="K362" s="44">
        <v>0</v>
      </c>
      <c r="L362" s="44">
        <v>0</v>
      </c>
      <c r="M362" s="44">
        <v>0</v>
      </c>
      <c r="N362" s="44">
        <v>0</v>
      </c>
      <c r="O362" s="44">
        <v>0</v>
      </c>
      <c r="P362" s="165">
        <f t="shared" si="26"/>
        <v>0</v>
      </c>
    </row>
    <row r="363" spans="1:16" hidden="1" x14ac:dyDescent="0.25">
      <c r="A363" s="303" t="str">
        <f>IF(B363=1,A347,"")</f>
        <v/>
      </c>
      <c r="B363" s="43" t="str">
        <f t="shared" si="25"/>
        <v/>
      </c>
      <c r="C363" s="161">
        <f>CAD!$I$22</f>
        <v>0</v>
      </c>
      <c r="D363" s="44">
        <v>0</v>
      </c>
      <c r="E363" s="44">
        <v>0</v>
      </c>
      <c r="F363" s="44">
        <v>0</v>
      </c>
      <c r="G363" s="44">
        <v>0</v>
      </c>
      <c r="H363" s="44">
        <v>0</v>
      </c>
      <c r="I363" s="44">
        <v>0</v>
      </c>
      <c r="J363" s="44">
        <v>0</v>
      </c>
      <c r="K363" s="44">
        <v>0</v>
      </c>
      <c r="L363" s="44">
        <v>0</v>
      </c>
      <c r="M363" s="44">
        <v>0</v>
      </c>
      <c r="N363" s="44">
        <v>0</v>
      </c>
      <c r="O363" s="44">
        <v>0</v>
      </c>
      <c r="P363" s="165">
        <f t="shared" si="26"/>
        <v>0</v>
      </c>
    </row>
    <row r="364" spans="1:16" hidden="1" x14ac:dyDescent="0.25">
      <c r="A364" s="303" t="str">
        <f>IF(B364=1,A347,"")</f>
        <v/>
      </c>
      <c r="B364" s="43" t="str">
        <f t="shared" si="25"/>
        <v/>
      </c>
      <c r="C364" s="161">
        <f>CAD!$I$23</f>
        <v>0</v>
      </c>
      <c r="D364" s="44">
        <v>0</v>
      </c>
      <c r="E364" s="44">
        <v>0</v>
      </c>
      <c r="F364" s="44">
        <v>0</v>
      </c>
      <c r="G364" s="44">
        <v>0</v>
      </c>
      <c r="H364" s="44">
        <v>0</v>
      </c>
      <c r="I364" s="44">
        <v>0</v>
      </c>
      <c r="J364" s="44">
        <v>0</v>
      </c>
      <c r="K364" s="44">
        <v>0</v>
      </c>
      <c r="L364" s="44">
        <v>0</v>
      </c>
      <c r="M364" s="44">
        <v>0</v>
      </c>
      <c r="N364" s="44">
        <v>0</v>
      </c>
      <c r="O364" s="44">
        <v>0</v>
      </c>
      <c r="P364" s="165">
        <f t="shared" si="26"/>
        <v>0</v>
      </c>
    </row>
    <row r="365" spans="1:16" hidden="1" x14ac:dyDescent="0.25">
      <c r="A365" s="303" t="str">
        <f>IF(B365=1,A347,"")</f>
        <v/>
      </c>
      <c r="B365" s="43" t="str">
        <f t="shared" si="25"/>
        <v/>
      </c>
      <c r="C365" s="161">
        <f>CAD!$I$24</f>
        <v>0</v>
      </c>
      <c r="D365" s="44">
        <v>0</v>
      </c>
      <c r="E365" s="44">
        <v>0</v>
      </c>
      <c r="F365" s="44">
        <v>0</v>
      </c>
      <c r="G365" s="44">
        <v>0</v>
      </c>
      <c r="H365" s="44">
        <v>0</v>
      </c>
      <c r="I365" s="44">
        <v>0</v>
      </c>
      <c r="J365" s="44">
        <v>0</v>
      </c>
      <c r="K365" s="44">
        <v>0</v>
      </c>
      <c r="L365" s="44">
        <v>0</v>
      </c>
      <c r="M365" s="44">
        <v>0</v>
      </c>
      <c r="N365" s="44">
        <v>0</v>
      </c>
      <c r="O365" s="44">
        <v>0</v>
      </c>
      <c r="P365" s="165">
        <f t="shared" si="26"/>
        <v>0</v>
      </c>
    </row>
    <row r="366" spans="1:16" hidden="1" x14ac:dyDescent="0.25">
      <c r="A366" s="303" t="str">
        <f>IF(B366=1,A347,"")</f>
        <v/>
      </c>
      <c r="B366" s="43" t="str">
        <f t="shared" si="25"/>
        <v/>
      </c>
      <c r="C366" s="161">
        <f>CAD!$I$25</f>
        <v>0</v>
      </c>
      <c r="D366" s="44">
        <v>0</v>
      </c>
      <c r="E366" s="44">
        <v>0</v>
      </c>
      <c r="F366" s="44">
        <v>0</v>
      </c>
      <c r="G366" s="44">
        <v>0</v>
      </c>
      <c r="H366" s="44">
        <v>0</v>
      </c>
      <c r="I366" s="44">
        <v>0</v>
      </c>
      <c r="J366" s="44">
        <v>0</v>
      </c>
      <c r="K366" s="44">
        <v>0</v>
      </c>
      <c r="L366" s="44">
        <v>0</v>
      </c>
      <c r="M366" s="44">
        <v>0</v>
      </c>
      <c r="N366" s="44">
        <v>0</v>
      </c>
      <c r="O366" s="44">
        <v>0</v>
      </c>
      <c r="P366" s="165">
        <f t="shared" si="26"/>
        <v>0</v>
      </c>
    </row>
    <row r="367" spans="1:16" hidden="1" x14ac:dyDescent="0.25">
      <c r="A367" s="303" t="str">
        <f>IF(B367=1,A347,"")</f>
        <v/>
      </c>
      <c r="B367" s="43" t="str">
        <f t="shared" si="25"/>
        <v/>
      </c>
      <c r="C367" s="161">
        <f>CAD!$I$26</f>
        <v>0</v>
      </c>
      <c r="D367" s="44">
        <v>0</v>
      </c>
      <c r="E367" s="44">
        <v>0</v>
      </c>
      <c r="F367" s="44">
        <v>0</v>
      </c>
      <c r="G367" s="44">
        <v>0</v>
      </c>
      <c r="H367" s="44">
        <v>0</v>
      </c>
      <c r="I367" s="44">
        <v>0</v>
      </c>
      <c r="J367" s="44">
        <v>0</v>
      </c>
      <c r="K367" s="44">
        <v>0</v>
      </c>
      <c r="L367" s="44">
        <v>0</v>
      </c>
      <c r="M367" s="44">
        <v>0</v>
      </c>
      <c r="N367" s="44">
        <v>0</v>
      </c>
      <c r="O367" s="44">
        <v>0</v>
      </c>
      <c r="P367" s="165">
        <f t="shared" si="26"/>
        <v>0</v>
      </c>
    </row>
    <row r="368" spans="1:16" hidden="1" x14ac:dyDescent="0.25">
      <c r="A368" s="303" t="str">
        <f>IF(B368=1,A347,"")</f>
        <v/>
      </c>
      <c r="B368" s="43" t="str">
        <f t="shared" si="25"/>
        <v/>
      </c>
      <c r="C368" s="161">
        <f>CAD!$I$27</f>
        <v>0</v>
      </c>
      <c r="D368" s="44">
        <v>0</v>
      </c>
      <c r="E368" s="44">
        <v>0</v>
      </c>
      <c r="F368" s="44">
        <v>0</v>
      </c>
      <c r="G368" s="44">
        <v>0</v>
      </c>
      <c r="H368" s="44">
        <v>0</v>
      </c>
      <c r="I368" s="44">
        <v>0</v>
      </c>
      <c r="J368" s="44">
        <v>0</v>
      </c>
      <c r="K368" s="44">
        <v>0</v>
      </c>
      <c r="L368" s="44">
        <v>0</v>
      </c>
      <c r="M368" s="44">
        <v>0</v>
      </c>
      <c r="N368" s="44">
        <v>0</v>
      </c>
      <c r="O368" s="44">
        <v>0</v>
      </c>
      <c r="P368" s="165">
        <f t="shared" si="26"/>
        <v>0</v>
      </c>
    </row>
    <row r="369" spans="1:16" hidden="1" x14ac:dyDescent="0.25">
      <c r="A369" s="303" t="str">
        <f>IF(B369=1,A347,"")</f>
        <v/>
      </c>
      <c r="B369" s="43" t="str">
        <f t="shared" si="25"/>
        <v/>
      </c>
      <c r="C369" s="161">
        <f>CAD!$I$28</f>
        <v>0</v>
      </c>
      <c r="D369" s="44">
        <v>0</v>
      </c>
      <c r="E369" s="44">
        <v>0</v>
      </c>
      <c r="F369" s="44">
        <v>0</v>
      </c>
      <c r="G369" s="44">
        <v>0</v>
      </c>
      <c r="H369" s="44">
        <v>0</v>
      </c>
      <c r="I369" s="44">
        <v>0</v>
      </c>
      <c r="J369" s="44">
        <v>0</v>
      </c>
      <c r="K369" s="44">
        <v>0</v>
      </c>
      <c r="L369" s="44">
        <v>0</v>
      </c>
      <c r="M369" s="44">
        <v>0</v>
      </c>
      <c r="N369" s="44">
        <v>0</v>
      </c>
      <c r="O369" s="44">
        <v>0</v>
      </c>
      <c r="P369" s="165">
        <f t="shared" si="26"/>
        <v>0</v>
      </c>
    </row>
    <row r="370" spans="1:16" hidden="1" x14ac:dyDescent="0.25">
      <c r="A370" s="303" t="str">
        <f>IF(B370=1,A347,"")</f>
        <v/>
      </c>
      <c r="B370" s="43" t="str">
        <f t="shared" si="25"/>
        <v/>
      </c>
      <c r="C370" s="161">
        <f>CAD!$I$29</f>
        <v>0</v>
      </c>
      <c r="D370" s="44">
        <v>0</v>
      </c>
      <c r="E370" s="44">
        <v>0</v>
      </c>
      <c r="F370" s="44">
        <v>0</v>
      </c>
      <c r="G370" s="44">
        <v>0</v>
      </c>
      <c r="H370" s="44">
        <v>0</v>
      </c>
      <c r="I370" s="44">
        <v>0</v>
      </c>
      <c r="J370" s="44">
        <v>0</v>
      </c>
      <c r="K370" s="44">
        <v>0</v>
      </c>
      <c r="L370" s="44">
        <v>0</v>
      </c>
      <c r="M370" s="44">
        <v>0</v>
      </c>
      <c r="N370" s="44">
        <v>0</v>
      </c>
      <c r="O370" s="44">
        <v>0</v>
      </c>
      <c r="P370" s="165">
        <f t="shared" si="26"/>
        <v>0</v>
      </c>
    </row>
    <row r="371" spans="1:16" hidden="1" x14ac:dyDescent="0.25">
      <c r="A371" s="303" t="str">
        <f>IF(B371=1,A347,"")</f>
        <v/>
      </c>
      <c r="B371" s="43" t="str">
        <f t="shared" si="25"/>
        <v/>
      </c>
      <c r="C371" s="161">
        <f>CAD!$I$30</f>
        <v>0</v>
      </c>
      <c r="D371" s="44">
        <v>0</v>
      </c>
      <c r="E371" s="44">
        <v>0</v>
      </c>
      <c r="F371" s="44">
        <v>0</v>
      </c>
      <c r="G371" s="44">
        <v>0</v>
      </c>
      <c r="H371" s="44">
        <v>0</v>
      </c>
      <c r="I371" s="44">
        <v>0</v>
      </c>
      <c r="J371" s="44">
        <v>0</v>
      </c>
      <c r="K371" s="44">
        <v>0</v>
      </c>
      <c r="L371" s="44">
        <v>0</v>
      </c>
      <c r="M371" s="44">
        <v>0</v>
      </c>
      <c r="N371" s="44">
        <v>0</v>
      </c>
      <c r="O371" s="44">
        <v>0</v>
      </c>
      <c r="P371" s="165">
        <f t="shared" si="26"/>
        <v>0</v>
      </c>
    </row>
    <row r="372" spans="1:16" hidden="1" x14ac:dyDescent="0.25">
      <c r="A372" s="303" t="str">
        <f>IF(B372=1,A347,"")</f>
        <v/>
      </c>
      <c r="B372" s="43" t="str">
        <f t="shared" si="25"/>
        <v/>
      </c>
      <c r="C372" s="161">
        <f>CAD!$I$31</f>
        <v>0</v>
      </c>
      <c r="D372" s="44">
        <v>0</v>
      </c>
      <c r="E372" s="44">
        <v>0</v>
      </c>
      <c r="F372" s="44">
        <v>0</v>
      </c>
      <c r="G372" s="44">
        <v>0</v>
      </c>
      <c r="H372" s="44">
        <v>0</v>
      </c>
      <c r="I372" s="44">
        <v>0</v>
      </c>
      <c r="J372" s="44">
        <v>0</v>
      </c>
      <c r="K372" s="44">
        <v>0</v>
      </c>
      <c r="L372" s="44">
        <v>0</v>
      </c>
      <c r="M372" s="44">
        <v>0</v>
      </c>
      <c r="N372" s="44">
        <v>0</v>
      </c>
      <c r="O372" s="44">
        <v>0</v>
      </c>
      <c r="P372" s="165">
        <f t="shared" si="26"/>
        <v>0</v>
      </c>
    </row>
    <row r="373" spans="1:16" hidden="1" x14ac:dyDescent="0.25">
      <c r="A373" s="303" t="str">
        <f>IF(B373=1,A347,"")</f>
        <v/>
      </c>
      <c r="B373" s="43" t="str">
        <f t="shared" si="25"/>
        <v/>
      </c>
      <c r="C373" s="161">
        <f>CAD!$K$7</f>
        <v>0</v>
      </c>
      <c r="D373" s="44">
        <v>0</v>
      </c>
      <c r="E373" s="44">
        <v>0</v>
      </c>
      <c r="F373" s="44">
        <v>0</v>
      </c>
      <c r="G373" s="44">
        <v>0</v>
      </c>
      <c r="H373" s="44">
        <v>0</v>
      </c>
      <c r="I373" s="44">
        <v>0</v>
      </c>
      <c r="J373" s="44">
        <v>0</v>
      </c>
      <c r="K373" s="44">
        <v>0</v>
      </c>
      <c r="L373" s="44">
        <v>0</v>
      </c>
      <c r="M373" s="44">
        <v>0</v>
      </c>
      <c r="N373" s="44">
        <v>0</v>
      </c>
      <c r="O373" s="44">
        <v>0</v>
      </c>
      <c r="P373" s="165">
        <f t="shared" si="26"/>
        <v>0</v>
      </c>
    </row>
    <row r="374" spans="1:16" hidden="1" x14ac:dyDescent="0.25">
      <c r="A374" s="303" t="str">
        <f>IF(B374=1,A347,"")</f>
        <v/>
      </c>
      <c r="B374" s="43" t="str">
        <f t="shared" si="25"/>
        <v/>
      </c>
      <c r="C374" s="161">
        <f>CAD!$K$8</f>
        <v>0</v>
      </c>
      <c r="D374" s="44">
        <v>0</v>
      </c>
      <c r="E374" s="44">
        <v>0</v>
      </c>
      <c r="F374" s="44">
        <v>0</v>
      </c>
      <c r="G374" s="44">
        <v>0</v>
      </c>
      <c r="H374" s="44">
        <v>0</v>
      </c>
      <c r="I374" s="44">
        <v>0</v>
      </c>
      <c r="J374" s="44">
        <v>0</v>
      </c>
      <c r="K374" s="44">
        <v>0</v>
      </c>
      <c r="L374" s="44">
        <v>0</v>
      </c>
      <c r="M374" s="44">
        <v>0</v>
      </c>
      <c r="N374" s="44">
        <v>0</v>
      </c>
      <c r="O374" s="44">
        <v>0</v>
      </c>
      <c r="P374" s="165">
        <f t="shared" si="26"/>
        <v>0</v>
      </c>
    </row>
    <row r="375" spans="1:16" hidden="1" x14ac:dyDescent="0.25">
      <c r="A375" s="303" t="str">
        <f>IF(B375=1,A347,"")</f>
        <v/>
      </c>
      <c r="B375" s="43" t="str">
        <f t="shared" si="25"/>
        <v/>
      </c>
      <c r="C375" s="161">
        <f>CAD!$K$9</f>
        <v>0</v>
      </c>
      <c r="D375" s="44">
        <v>0</v>
      </c>
      <c r="E375" s="44">
        <v>0</v>
      </c>
      <c r="F375" s="44">
        <v>0</v>
      </c>
      <c r="G375" s="44">
        <v>0</v>
      </c>
      <c r="H375" s="44">
        <v>0</v>
      </c>
      <c r="I375" s="44">
        <v>0</v>
      </c>
      <c r="J375" s="44">
        <v>0</v>
      </c>
      <c r="K375" s="44">
        <v>0</v>
      </c>
      <c r="L375" s="44">
        <v>0</v>
      </c>
      <c r="M375" s="44">
        <v>0</v>
      </c>
      <c r="N375" s="44">
        <v>0</v>
      </c>
      <c r="O375" s="44">
        <v>0</v>
      </c>
      <c r="P375" s="165">
        <f t="shared" si="26"/>
        <v>0</v>
      </c>
    </row>
    <row r="376" spans="1:16" hidden="1" x14ac:dyDescent="0.25">
      <c r="A376" s="303" t="str">
        <f>IF(B376=1,A347,"")</f>
        <v/>
      </c>
      <c r="B376" s="43" t="str">
        <f t="shared" si="25"/>
        <v/>
      </c>
      <c r="C376" s="161">
        <f>CAD!$K$10</f>
        <v>0</v>
      </c>
      <c r="D376" s="44">
        <v>0</v>
      </c>
      <c r="E376" s="44">
        <v>0</v>
      </c>
      <c r="F376" s="44">
        <v>0</v>
      </c>
      <c r="G376" s="44">
        <v>0</v>
      </c>
      <c r="H376" s="44">
        <v>0</v>
      </c>
      <c r="I376" s="44">
        <v>0</v>
      </c>
      <c r="J376" s="44">
        <v>0</v>
      </c>
      <c r="K376" s="44">
        <v>0</v>
      </c>
      <c r="L376" s="44">
        <v>0</v>
      </c>
      <c r="M376" s="44">
        <v>0</v>
      </c>
      <c r="N376" s="44">
        <v>0</v>
      </c>
      <c r="O376" s="44">
        <v>0</v>
      </c>
      <c r="P376" s="165">
        <f t="shared" si="26"/>
        <v>0</v>
      </c>
    </row>
    <row r="377" spans="1:16" hidden="1" x14ac:dyDescent="0.25">
      <c r="A377" s="303" t="str">
        <f>IF(B377=1,A347,"")</f>
        <v/>
      </c>
      <c r="B377" s="43" t="str">
        <f t="shared" si="25"/>
        <v/>
      </c>
      <c r="C377" s="161">
        <f>CAD!$K$11</f>
        <v>0</v>
      </c>
      <c r="D377" s="44">
        <v>0</v>
      </c>
      <c r="E377" s="44">
        <v>0</v>
      </c>
      <c r="F377" s="44">
        <v>0</v>
      </c>
      <c r="G377" s="44">
        <v>0</v>
      </c>
      <c r="H377" s="44">
        <v>0</v>
      </c>
      <c r="I377" s="44">
        <v>0</v>
      </c>
      <c r="J377" s="44">
        <v>0</v>
      </c>
      <c r="K377" s="44">
        <v>0</v>
      </c>
      <c r="L377" s="44">
        <v>0</v>
      </c>
      <c r="M377" s="44">
        <v>0</v>
      </c>
      <c r="N377" s="44">
        <v>0</v>
      </c>
      <c r="O377" s="44">
        <v>0</v>
      </c>
      <c r="P377" s="165">
        <f t="shared" si="26"/>
        <v>0</v>
      </c>
    </row>
    <row r="378" spans="1:16" hidden="1" x14ac:dyDescent="0.25">
      <c r="A378" s="303" t="str">
        <f>IF(B378=1,A347,"")</f>
        <v/>
      </c>
      <c r="B378" s="43" t="str">
        <f t="shared" si="25"/>
        <v/>
      </c>
      <c r="C378" s="161">
        <f>CAD!$K$12</f>
        <v>0</v>
      </c>
      <c r="D378" s="44">
        <v>0</v>
      </c>
      <c r="E378" s="44">
        <v>0</v>
      </c>
      <c r="F378" s="44">
        <v>0</v>
      </c>
      <c r="G378" s="44">
        <v>0</v>
      </c>
      <c r="H378" s="44">
        <v>0</v>
      </c>
      <c r="I378" s="44">
        <v>0</v>
      </c>
      <c r="J378" s="44">
        <v>0</v>
      </c>
      <c r="K378" s="44">
        <v>0</v>
      </c>
      <c r="L378" s="44">
        <v>0</v>
      </c>
      <c r="M378" s="44">
        <v>0</v>
      </c>
      <c r="N378" s="44">
        <v>0</v>
      </c>
      <c r="O378" s="44">
        <v>0</v>
      </c>
      <c r="P378" s="165">
        <f t="shared" si="26"/>
        <v>0</v>
      </c>
    </row>
    <row r="379" spans="1:16" hidden="1" x14ac:dyDescent="0.25">
      <c r="A379" s="303" t="str">
        <f>IF(B379=1,A347,"")</f>
        <v/>
      </c>
      <c r="B379" s="43" t="str">
        <f t="shared" si="25"/>
        <v/>
      </c>
      <c r="C379" s="161">
        <f>CAD!$K$13</f>
        <v>0</v>
      </c>
      <c r="D379" s="44">
        <v>0</v>
      </c>
      <c r="E379" s="44">
        <v>0</v>
      </c>
      <c r="F379" s="44">
        <v>0</v>
      </c>
      <c r="G379" s="44">
        <v>0</v>
      </c>
      <c r="H379" s="44">
        <v>0</v>
      </c>
      <c r="I379" s="44">
        <v>0</v>
      </c>
      <c r="J379" s="44">
        <v>0</v>
      </c>
      <c r="K379" s="44">
        <v>0</v>
      </c>
      <c r="L379" s="44">
        <v>0</v>
      </c>
      <c r="M379" s="44">
        <v>0</v>
      </c>
      <c r="N379" s="44">
        <v>0</v>
      </c>
      <c r="O379" s="44">
        <v>0</v>
      </c>
      <c r="P379" s="165">
        <f t="shared" si="26"/>
        <v>0</v>
      </c>
    </row>
    <row r="380" spans="1:16" hidden="1" x14ac:dyDescent="0.25">
      <c r="A380" s="303" t="str">
        <f>IF(B380=1,A347,"")</f>
        <v/>
      </c>
      <c r="B380" s="43" t="str">
        <f t="shared" si="25"/>
        <v/>
      </c>
      <c r="C380" s="161">
        <f>CAD!$K$14</f>
        <v>0</v>
      </c>
      <c r="D380" s="44">
        <v>0</v>
      </c>
      <c r="E380" s="44">
        <v>0</v>
      </c>
      <c r="F380" s="44">
        <v>0</v>
      </c>
      <c r="G380" s="44">
        <v>0</v>
      </c>
      <c r="H380" s="44">
        <v>0</v>
      </c>
      <c r="I380" s="44">
        <v>0</v>
      </c>
      <c r="J380" s="44">
        <v>0</v>
      </c>
      <c r="K380" s="44">
        <v>0</v>
      </c>
      <c r="L380" s="44">
        <v>0</v>
      </c>
      <c r="M380" s="44">
        <v>0</v>
      </c>
      <c r="N380" s="44">
        <v>0</v>
      </c>
      <c r="O380" s="44">
        <v>0</v>
      </c>
      <c r="P380" s="165">
        <f t="shared" si="26"/>
        <v>0</v>
      </c>
    </row>
    <row r="381" spans="1:16" hidden="1" x14ac:dyDescent="0.25">
      <c r="A381" s="303" t="str">
        <f>IF(B381=1,A347,"")</f>
        <v/>
      </c>
      <c r="B381" s="43" t="str">
        <f t="shared" si="25"/>
        <v/>
      </c>
      <c r="C381" s="161">
        <f>CAD!$K$15</f>
        <v>0</v>
      </c>
      <c r="D381" s="44">
        <v>0</v>
      </c>
      <c r="E381" s="44">
        <v>0</v>
      </c>
      <c r="F381" s="44">
        <v>0</v>
      </c>
      <c r="G381" s="44">
        <v>0</v>
      </c>
      <c r="H381" s="44">
        <v>0</v>
      </c>
      <c r="I381" s="44">
        <v>0</v>
      </c>
      <c r="J381" s="44">
        <v>0</v>
      </c>
      <c r="K381" s="44">
        <v>0</v>
      </c>
      <c r="L381" s="44">
        <v>0</v>
      </c>
      <c r="M381" s="44">
        <v>0</v>
      </c>
      <c r="N381" s="44">
        <v>0</v>
      </c>
      <c r="O381" s="44">
        <v>0</v>
      </c>
      <c r="P381" s="165">
        <f t="shared" si="26"/>
        <v>0</v>
      </c>
    </row>
    <row r="382" spans="1:16" hidden="1" x14ac:dyDescent="0.25">
      <c r="A382" s="303" t="str">
        <f>IF(B382=1,A347,"")</f>
        <v/>
      </c>
      <c r="B382" s="43" t="str">
        <f t="shared" si="25"/>
        <v/>
      </c>
      <c r="C382" s="161">
        <f>CAD!$K$16</f>
        <v>0</v>
      </c>
      <c r="D382" s="44">
        <v>0</v>
      </c>
      <c r="E382" s="44">
        <v>0</v>
      </c>
      <c r="F382" s="44">
        <v>0</v>
      </c>
      <c r="G382" s="44">
        <v>0</v>
      </c>
      <c r="H382" s="44">
        <v>0</v>
      </c>
      <c r="I382" s="44">
        <v>0</v>
      </c>
      <c r="J382" s="44">
        <v>0</v>
      </c>
      <c r="K382" s="44">
        <v>0</v>
      </c>
      <c r="L382" s="44">
        <v>0</v>
      </c>
      <c r="M382" s="44">
        <v>0</v>
      </c>
      <c r="N382" s="44">
        <v>0</v>
      </c>
      <c r="O382" s="44">
        <v>0</v>
      </c>
      <c r="P382" s="165">
        <f t="shared" si="26"/>
        <v>0</v>
      </c>
    </row>
    <row r="383" spans="1:16" hidden="1" x14ac:dyDescent="0.25">
      <c r="A383" s="303" t="str">
        <f>IF(B383=1,A347,"")</f>
        <v/>
      </c>
      <c r="B383" s="43" t="str">
        <f t="shared" si="25"/>
        <v/>
      </c>
      <c r="C383" s="161">
        <f>CAD!$K$17</f>
        <v>0</v>
      </c>
      <c r="D383" s="44">
        <v>0</v>
      </c>
      <c r="E383" s="44">
        <v>0</v>
      </c>
      <c r="F383" s="44">
        <v>0</v>
      </c>
      <c r="G383" s="44">
        <v>0</v>
      </c>
      <c r="H383" s="44">
        <v>0</v>
      </c>
      <c r="I383" s="44">
        <v>0</v>
      </c>
      <c r="J383" s="44">
        <v>0</v>
      </c>
      <c r="K383" s="44">
        <v>0</v>
      </c>
      <c r="L383" s="44">
        <v>0</v>
      </c>
      <c r="M383" s="44">
        <v>0</v>
      </c>
      <c r="N383" s="44">
        <v>0</v>
      </c>
      <c r="O383" s="44">
        <v>0</v>
      </c>
      <c r="P383" s="165">
        <f t="shared" si="26"/>
        <v>0</v>
      </c>
    </row>
    <row r="384" spans="1:16" hidden="1" x14ac:dyDescent="0.25">
      <c r="A384" s="303" t="str">
        <f>IF(B384=1,A347,"")</f>
        <v/>
      </c>
      <c r="B384" s="43" t="str">
        <f t="shared" si="25"/>
        <v/>
      </c>
      <c r="C384" s="161">
        <f>CAD!$K$18</f>
        <v>0</v>
      </c>
      <c r="D384" s="44">
        <v>0</v>
      </c>
      <c r="E384" s="44">
        <v>0</v>
      </c>
      <c r="F384" s="44">
        <v>0</v>
      </c>
      <c r="G384" s="44">
        <v>0</v>
      </c>
      <c r="H384" s="44">
        <v>0</v>
      </c>
      <c r="I384" s="44">
        <v>0</v>
      </c>
      <c r="J384" s="44">
        <v>0</v>
      </c>
      <c r="K384" s="44">
        <v>0</v>
      </c>
      <c r="L384" s="44">
        <v>0</v>
      </c>
      <c r="M384" s="44">
        <v>0</v>
      </c>
      <c r="N384" s="44">
        <v>0</v>
      </c>
      <c r="O384" s="44">
        <v>0</v>
      </c>
      <c r="P384" s="165">
        <f t="shared" si="26"/>
        <v>0</v>
      </c>
    </row>
    <row r="385" spans="1:16" hidden="1" x14ac:dyDescent="0.25">
      <c r="A385" s="303" t="str">
        <f>IF(B385=1,A347,"")</f>
        <v/>
      </c>
      <c r="B385" s="43" t="str">
        <f t="shared" si="25"/>
        <v/>
      </c>
      <c r="C385" s="161">
        <f>CAD!$K$19</f>
        <v>0</v>
      </c>
      <c r="D385" s="44">
        <v>0</v>
      </c>
      <c r="E385" s="44">
        <v>0</v>
      </c>
      <c r="F385" s="44">
        <v>0</v>
      </c>
      <c r="G385" s="44">
        <v>0</v>
      </c>
      <c r="H385" s="44">
        <v>0</v>
      </c>
      <c r="I385" s="44">
        <v>0</v>
      </c>
      <c r="J385" s="44">
        <v>0</v>
      </c>
      <c r="K385" s="44">
        <v>0</v>
      </c>
      <c r="L385" s="44">
        <v>0</v>
      </c>
      <c r="M385" s="44">
        <v>0</v>
      </c>
      <c r="N385" s="44">
        <v>0</v>
      </c>
      <c r="O385" s="44">
        <v>0</v>
      </c>
      <c r="P385" s="165">
        <f t="shared" si="26"/>
        <v>0</v>
      </c>
    </row>
    <row r="386" spans="1:16" hidden="1" x14ac:dyDescent="0.25">
      <c r="A386" s="303" t="str">
        <f>IF(B386=1,A347,"")</f>
        <v/>
      </c>
      <c r="B386" s="43" t="str">
        <f t="shared" si="25"/>
        <v/>
      </c>
      <c r="C386" s="161">
        <f>CAD!$K$20</f>
        <v>0</v>
      </c>
      <c r="D386" s="44">
        <v>0</v>
      </c>
      <c r="E386" s="44">
        <v>0</v>
      </c>
      <c r="F386" s="44">
        <v>0</v>
      </c>
      <c r="G386" s="44">
        <v>0</v>
      </c>
      <c r="H386" s="44">
        <v>0</v>
      </c>
      <c r="I386" s="44">
        <v>0</v>
      </c>
      <c r="J386" s="44">
        <v>0</v>
      </c>
      <c r="K386" s="44">
        <v>0</v>
      </c>
      <c r="L386" s="44">
        <v>0</v>
      </c>
      <c r="M386" s="44">
        <v>0</v>
      </c>
      <c r="N386" s="44">
        <v>0</v>
      </c>
      <c r="O386" s="44">
        <v>0</v>
      </c>
      <c r="P386" s="165">
        <f t="shared" si="26"/>
        <v>0</v>
      </c>
    </row>
    <row r="387" spans="1:16" hidden="1" x14ac:dyDescent="0.25">
      <c r="A387" s="303" t="str">
        <f>IF(B387=1,A347,"")</f>
        <v/>
      </c>
      <c r="B387" s="43" t="str">
        <f t="shared" si="25"/>
        <v/>
      </c>
      <c r="C387" s="161">
        <f>CAD!$K$21</f>
        <v>0</v>
      </c>
      <c r="D387" s="44">
        <v>0</v>
      </c>
      <c r="E387" s="44">
        <v>0</v>
      </c>
      <c r="F387" s="44">
        <v>0</v>
      </c>
      <c r="G387" s="44">
        <v>0</v>
      </c>
      <c r="H387" s="44">
        <v>0</v>
      </c>
      <c r="I387" s="44">
        <v>0</v>
      </c>
      <c r="J387" s="44">
        <v>0</v>
      </c>
      <c r="K387" s="44">
        <v>0</v>
      </c>
      <c r="L387" s="44">
        <v>0</v>
      </c>
      <c r="M387" s="44">
        <v>0</v>
      </c>
      <c r="N387" s="44">
        <v>0</v>
      </c>
      <c r="O387" s="44">
        <v>0</v>
      </c>
      <c r="P387" s="165">
        <f t="shared" si="26"/>
        <v>0</v>
      </c>
    </row>
    <row r="388" spans="1:16" hidden="1" x14ac:dyDescent="0.25">
      <c r="A388" s="303" t="str">
        <f>IF(B388=1,A347,"")</f>
        <v/>
      </c>
      <c r="B388" s="43" t="str">
        <f t="shared" si="25"/>
        <v/>
      </c>
      <c r="C388" s="161">
        <f>CAD!$K$22</f>
        <v>0</v>
      </c>
      <c r="D388" s="44">
        <v>0</v>
      </c>
      <c r="E388" s="44">
        <v>0</v>
      </c>
      <c r="F388" s="44">
        <v>0</v>
      </c>
      <c r="G388" s="44">
        <v>0</v>
      </c>
      <c r="H388" s="44">
        <v>0</v>
      </c>
      <c r="I388" s="44">
        <v>0</v>
      </c>
      <c r="J388" s="44">
        <v>0</v>
      </c>
      <c r="K388" s="44">
        <v>0</v>
      </c>
      <c r="L388" s="44">
        <v>0</v>
      </c>
      <c r="M388" s="44">
        <v>0</v>
      </c>
      <c r="N388" s="44">
        <v>0</v>
      </c>
      <c r="O388" s="44">
        <v>0</v>
      </c>
      <c r="P388" s="165">
        <f t="shared" si="26"/>
        <v>0</v>
      </c>
    </row>
    <row r="389" spans="1:16" hidden="1" x14ac:dyDescent="0.25">
      <c r="A389" s="303" t="str">
        <f>IF(B389=1,A347,"")</f>
        <v/>
      </c>
      <c r="B389" s="43" t="str">
        <f t="shared" si="25"/>
        <v/>
      </c>
      <c r="C389" s="161">
        <f>CAD!$K$23</f>
        <v>0</v>
      </c>
      <c r="D389" s="44">
        <v>0</v>
      </c>
      <c r="E389" s="44">
        <v>0</v>
      </c>
      <c r="F389" s="44">
        <v>0</v>
      </c>
      <c r="G389" s="44">
        <v>0</v>
      </c>
      <c r="H389" s="44">
        <v>0</v>
      </c>
      <c r="I389" s="44">
        <v>0</v>
      </c>
      <c r="J389" s="44">
        <v>0</v>
      </c>
      <c r="K389" s="44">
        <v>0</v>
      </c>
      <c r="L389" s="44">
        <v>0</v>
      </c>
      <c r="M389" s="44">
        <v>0</v>
      </c>
      <c r="N389" s="44">
        <v>0</v>
      </c>
      <c r="O389" s="44">
        <v>0</v>
      </c>
      <c r="P389" s="165">
        <f t="shared" si="26"/>
        <v>0</v>
      </c>
    </row>
    <row r="390" spans="1:16" hidden="1" x14ac:dyDescent="0.25">
      <c r="A390" s="303" t="str">
        <f>IF(B390=1,A347,"")</f>
        <v/>
      </c>
      <c r="B390" s="43" t="str">
        <f t="shared" si="25"/>
        <v/>
      </c>
      <c r="C390" s="161">
        <f>CAD!$K$24</f>
        <v>0</v>
      </c>
      <c r="D390" s="44">
        <v>0</v>
      </c>
      <c r="E390" s="44">
        <v>0</v>
      </c>
      <c r="F390" s="44">
        <v>0</v>
      </c>
      <c r="G390" s="44">
        <v>0</v>
      </c>
      <c r="H390" s="44">
        <v>0</v>
      </c>
      <c r="I390" s="44">
        <v>0</v>
      </c>
      <c r="J390" s="44">
        <v>0</v>
      </c>
      <c r="K390" s="44">
        <v>0</v>
      </c>
      <c r="L390" s="44">
        <v>0</v>
      </c>
      <c r="M390" s="44">
        <v>0</v>
      </c>
      <c r="N390" s="44">
        <v>0</v>
      </c>
      <c r="O390" s="44">
        <v>0</v>
      </c>
      <c r="P390" s="165">
        <f t="shared" si="26"/>
        <v>0</v>
      </c>
    </row>
    <row r="391" spans="1:16" hidden="1" x14ac:dyDescent="0.25">
      <c r="A391" s="303" t="str">
        <f>IF(B391=1,A347,"")</f>
        <v/>
      </c>
      <c r="B391" s="43" t="str">
        <f t="shared" si="25"/>
        <v/>
      </c>
      <c r="C391" s="161">
        <f>CAD!$K$25</f>
        <v>0</v>
      </c>
      <c r="D391" s="44">
        <v>0</v>
      </c>
      <c r="E391" s="44">
        <v>0</v>
      </c>
      <c r="F391" s="44">
        <v>0</v>
      </c>
      <c r="G391" s="44">
        <v>0</v>
      </c>
      <c r="H391" s="44">
        <v>0</v>
      </c>
      <c r="I391" s="44">
        <v>0</v>
      </c>
      <c r="J391" s="44">
        <v>0</v>
      </c>
      <c r="K391" s="44">
        <v>0</v>
      </c>
      <c r="L391" s="44">
        <v>0</v>
      </c>
      <c r="M391" s="44">
        <v>0</v>
      </c>
      <c r="N391" s="44">
        <v>0</v>
      </c>
      <c r="O391" s="44">
        <v>0</v>
      </c>
      <c r="P391" s="165">
        <f t="shared" si="26"/>
        <v>0</v>
      </c>
    </row>
    <row r="392" spans="1:16" hidden="1" x14ac:dyDescent="0.25">
      <c r="A392" s="303" t="str">
        <f>IF(B392=1,A347,"")</f>
        <v/>
      </c>
      <c r="B392" s="43" t="str">
        <f t="shared" si="25"/>
        <v/>
      </c>
      <c r="C392" s="161">
        <f>CAD!$K$26</f>
        <v>0</v>
      </c>
      <c r="D392" s="44">
        <v>0</v>
      </c>
      <c r="E392" s="44">
        <v>0</v>
      </c>
      <c r="F392" s="44">
        <v>0</v>
      </c>
      <c r="G392" s="44">
        <v>0</v>
      </c>
      <c r="H392" s="44">
        <v>0</v>
      </c>
      <c r="I392" s="44">
        <v>0</v>
      </c>
      <c r="J392" s="44">
        <v>0</v>
      </c>
      <c r="K392" s="44">
        <v>0</v>
      </c>
      <c r="L392" s="44">
        <v>0</v>
      </c>
      <c r="M392" s="44">
        <v>0</v>
      </c>
      <c r="N392" s="44">
        <v>0</v>
      </c>
      <c r="O392" s="44">
        <v>0</v>
      </c>
      <c r="P392" s="165">
        <f t="shared" si="26"/>
        <v>0</v>
      </c>
    </row>
    <row r="393" spans="1:16" hidden="1" x14ac:dyDescent="0.25">
      <c r="A393" s="303" t="str">
        <f>IF(B393=1,A347,"")</f>
        <v/>
      </c>
      <c r="B393" s="43" t="str">
        <f t="shared" si="25"/>
        <v/>
      </c>
      <c r="C393" s="161">
        <f>CAD!$K$27</f>
        <v>0</v>
      </c>
      <c r="D393" s="44">
        <v>0</v>
      </c>
      <c r="E393" s="44">
        <v>0</v>
      </c>
      <c r="F393" s="44">
        <v>0</v>
      </c>
      <c r="G393" s="44">
        <v>0</v>
      </c>
      <c r="H393" s="44">
        <v>0</v>
      </c>
      <c r="I393" s="44">
        <v>0</v>
      </c>
      <c r="J393" s="44">
        <v>0</v>
      </c>
      <c r="K393" s="44">
        <v>0</v>
      </c>
      <c r="L393" s="44">
        <v>0</v>
      </c>
      <c r="M393" s="44">
        <v>0</v>
      </c>
      <c r="N393" s="44">
        <v>0</v>
      </c>
      <c r="O393" s="44">
        <v>0</v>
      </c>
      <c r="P393" s="165">
        <f t="shared" si="26"/>
        <v>0</v>
      </c>
    </row>
    <row r="394" spans="1:16" hidden="1" x14ac:dyDescent="0.25">
      <c r="A394" s="303" t="str">
        <f>IF(B394=1,A347,"")</f>
        <v/>
      </c>
      <c r="B394" s="43" t="str">
        <f t="shared" si="25"/>
        <v/>
      </c>
      <c r="C394" s="161">
        <f>CAD!$K$28</f>
        <v>0</v>
      </c>
      <c r="D394" s="44">
        <v>0</v>
      </c>
      <c r="E394" s="44">
        <v>0</v>
      </c>
      <c r="F394" s="44">
        <v>0</v>
      </c>
      <c r="G394" s="44">
        <v>0</v>
      </c>
      <c r="H394" s="44">
        <v>0</v>
      </c>
      <c r="I394" s="44">
        <v>0</v>
      </c>
      <c r="J394" s="44">
        <v>0</v>
      </c>
      <c r="K394" s="44">
        <v>0</v>
      </c>
      <c r="L394" s="44">
        <v>0</v>
      </c>
      <c r="M394" s="44">
        <v>0</v>
      </c>
      <c r="N394" s="44">
        <v>0</v>
      </c>
      <c r="O394" s="44">
        <v>0</v>
      </c>
      <c r="P394" s="165">
        <f t="shared" si="26"/>
        <v>0</v>
      </c>
    </row>
    <row r="395" spans="1:16" hidden="1" x14ac:dyDescent="0.25">
      <c r="A395" s="303" t="str">
        <f>IF(B395=1,A347,"")</f>
        <v/>
      </c>
      <c r="B395" s="43" t="str">
        <f t="shared" si="25"/>
        <v/>
      </c>
      <c r="C395" s="161">
        <f>CAD!$K$29</f>
        <v>0</v>
      </c>
      <c r="D395" s="44">
        <v>0</v>
      </c>
      <c r="E395" s="44">
        <v>0</v>
      </c>
      <c r="F395" s="44">
        <v>0</v>
      </c>
      <c r="G395" s="44">
        <v>0</v>
      </c>
      <c r="H395" s="44">
        <v>0</v>
      </c>
      <c r="I395" s="44">
        <v>0</v>
      </c>
      <c r="J395" s="44">
        <v>0</v>
      </c>
      <c r="K395" s="44">
        <v>0</v>
      </c>
      <c r="L395" s="44">
        <v>0</v>
      </c>
      <c r="M395" s="44">
        <v>0</v>
      </c>
      <c r="N395" s="44">
        <v>0</v>
      </c>
      <c r="O395" s="44">
        <v>0</v>
      </c>
      <c r="P395" s="165">
        <f t="shared" si="26"/>
        <v>0</v>
      </c>
    </row>
    <row r="396" spans="1:16" hidden="1" x14ac:dyDescent="0.25">
      <c r="A396" s="303" t="str">
        <f>IF(B396=1,A347,"")</f>
        <v/>
      </c>
      <c r="B396" s="43" t="str">
        <f t="shared" si="25"/>
        <v/>
      </c>
      <c r="C396" s="161">
        <f>CAD!$K$30</f>
        <v>0</v>
      </c>
      <c r="D396" s="44">
        <v>0</v>
      </c>
      <c r="E396" s="44">
        <v>0</v>
      </c>
      <c r="F396" s="44">
        <v>0</v>
      </c>
      <c r="G396" s="44">
        <v>0</v>
      </c>
      <c r="H396" s="44">
        <v>0</v>
      </c>
      <c r="I396" s="44">
        <v>0</v>
      </c>
      <c r="J396" s="44">
        <v>0</v>
      </c>
      <c r="K396" s="44">
        <v>0</v>
      </c>
      <c r="L396" s="44">
        <v>0</v>
      </c>
      <c r="M396" s="44">
        <v>0</v>
      </c>
      <c r="N396" s="44">
        <v>0</v>
      </c>
      <c r="O396" s="44">
        <v>0</v>
      </c>
      <c r="P396" s="165">
        <f t="shared" si="26"/>
        <v>0</v>
      </c>
    </row>
    <row r="397" spans="1:16" hidden="1" x14ac:dyDescent="0.25">
      <c r="A397" s="303" t="str">
        <f>IF(B397=1,A347,"")</f>
        <v/>
      </c>
      <c r="B397" s="43" t="str">
        <f t="shared" si="25"/>
        <v/>
      </c>
      <c r="C397" s="161">
        <f>CAD!$K$31</f>
        <v>0</v>
      </c>
      <c r="D397" s="44">
        <v>0</v>
      </c>
      <c r="E397" s="44">
        <v>0</v>
      </c>
      <c r="F397" s="44">
        <v>0</v>
      </c>
      <c r="G397" s="44">
        <v>0</v>
      </c>
      <c r="H397" s="44">
        <v>0</v>
      </c>
      <c r="I397" s="44">
        <v>0</v>
      </c>
      <c r="J397" s="44">
        <v>0</v>
      </c>
      <c r="K397" s="44">
        <v>0</v>
      </c>
      <c r="L397" s="44">
        <v>0</v>
      </c>
      <c r="M397" s="44">
        <v>0</v>
      </c>
      <c r="N397" s="44">
        <v>0</v>
      </c>
      <c r="O397" s="44">
        <v>0</v>
      </c>
      <c r="P397" s="165">
        <f t="shared" si="26"/>
        <v>0</v>
      </c>
    </row>
    <row r="398" spans="1:16" hidden="1" x14ac:dyDescent="0.25">
      <c r="A398" s="303">
        <f>A345</f>
        <v>2024</v>
      </c>
    </row>
    <row r="399" spans="1:16" hidden="1" x14ac:dyDescent="0.25">
      <c r="A399" s="303">
        <f>A345</f>
        <v>2024</v>
      </c>
      <c r="C399" s="74" t="s">
        <v>209</v>
      </c>
      <c r="D399" s="38">
        <f>D345-D347</f>
        <v>0</v>
      </c>
      <c r="E399" s="38">
        <f t="shared" ref="E399:P399" si="27">E345-E347</f>
        <v>0</v>
      </c>
      <c r="F399" s="38">
        <f t="shared" si="27"/>
        <v>0</v>
      </c>
      <c r="G399" s="38">
        <f t="shared" si="27"/>
        <v>0</v>
      </c>
      <c r="H399" s="38">
        <f t="shared" si="27"/>
        <v>0</v>
      </c>
      <c r="I399" s="38">
        <f t="shared" si="27"/>
        <v>0</v>
      </c>
      <c r="J399" s="38">
        <f t="shared" si="27"/>
        <v>0</v>
      </c>
      <c r="K399" s="38">
        <f t="shared" si="27"/>
        <v>0</v>
      </c>
      <c r="L399" s="38">
        <f t="shared" si="27"/>
        <v>0</v>
      </c>
      <c r="M399" s="38">
        <f t="shared" si="27"/>
        <v>0</v>
      </c>
      <c r="N399" s="38">
        <f t="shared" si="27"/>
        <v>0</v>
      </c>
      <c r="O399" s="38">
        <f t="shared" si="27"/>
        <v>0</v>
      </c>
      <c r="P399" s="38">
        <f t="shared" si="27"/>
        <v>0</v>
      </c>
    </row>
    <row r="400" spans="1:16" hidden="1" x14ac:dyDescent="0.25"/>
    <row r="401" spans="1:17" ht="15" hidden="1" customHeight="1" thickBot="1" x14ac:dyDescent="0.3">
      <c r="A401" s="303">
        <f>A345+1</f>
        <v>2025</v>
      </c>
      <c r="B401" s="45"/>
      <c r="C401" s="176" t="s">
        <v>207</v>
      </c>
      <c r="D401" s="177">
        <f>PREV_R!D408</f>
        <v>0</v>
      </c>
      <c r="E401" s="177">
        <f>PREV_R!E408</f>
        <v>0</v>
      </c>
      <c r="F401" s="177">
        <f>PREV_R!F408</f>
        <v>0</v>
      </c>
      <c r="G401" s="177">
        <f>PREV_R!G408</f>
        <v>0</v>
      </c>
      <c r="H401" s="177">
        <f>PREV_R!H408</f>
        <v>0</v>
      </c>
      <c r="I401" s="177">
        <f>PREV_R!I408</f>
        <v>0</v>
      </c>
      <c r="J401" s="177">
        <f>PREV_R!J408</f>
        <v>0</v>
      </c>
      <c r="K401" s="177">
        <f>PREV_R!K408</f>
        <v>0</v>
      </c>
      <c r="L401" s="177">
        <f>PREV_R!L408</f>
        <v>0</v>
      </c>
      <c r="M401" s="177">
        <f>PREV_R!M408</f>
        <v>0</v>
      </c>
      <c r="N401" s="177">
        <f>PREV_R!N408</f>
        <v>0</v>
      </c>
      <c r="O401" s="177">
        <f>PREV_R!O408</f>
        <v>0</v>
      </c>
      <c r="P401" s="177">
        <f>SUM(D401:O401)</f>
        <v>0</v>
      </c>
      <c r="Q401" s="8"/>
    </row>
    <row r="402" spans="1:17" ht="15" hidden="1" customHeight="1" x14ac:dyDescent="0.25">
      <c r="A402" s="303">
        <f>A401</f>
        <v>2025</v>
      </c>
      <c r="B402" s="45"/>
      <c r="C402" s="130"/>
      <c r="D402" s="130"/>
      <c r="E402" s="130"/>
      <c r="F402" s="130"/>
      <c r="G402" s="130"/>
      <c r="H402" s="130"/>
      <c r="I402" s="130"/>
      <c r="J402" s="130"/>
      <c r="K402" s="130"/>
      <c r="L402" s="130"/>
      <c r="M402" s="130"/>
      <c r="N402" s="130"/>
      <c r="O402" s="130"/>
      <c r="P402" s="130"/>
      <c r="Q402" s="8"/>
    </row>
    <row r="403" spans="1:17" ht="15" hidden="1" customHeight="1" thickBot="1" x14ac:dyDescent="0.3">
      <c r="A403" s="303">
        <f>A401</f>
        <v>2025</v>
      </c>
      <c r="B403" s="45"/>
      <c r="C403" s="155" t="s">
        <v>208</v>
      </c>
      <c r="D403" s="156">
        <f>SUM(D404:D453)</f>
        <v>0</v>
      </c>
      <c r="E403" s="156">
        <f t="shared" ref="E403:O403" si="28">SUM(E404:E453)</f>
        <v>0</v>
      </c>
      <c r="F403" s="156">
        <f t="shared" si="28"/>
        <v>0</v>
      </c>
      <c r="G403" s="156">
        <f t="shared" si="28"/>
        <v>0</v>
      </c>
      <c r="H403" s="156">
        <f t="shared" si="28"/>
        <v>0</v>
      </c>
      <c r="I403" s="156">
        <f t="shared" si="28"/>
        <v>0</v>
      </c>
      <c r="J403" s="156">
        <f t="shared" si="28"/>
        <v>0</v>
      </c>
      <c r="K403" s="156">
        <f t="shared" si="28"/>
        <v>0</v>
      </c>
      <c r="L403" s="156">
        <f t="shared" si="28"/>
        <v>0</v>
      </c>
      <c r="M403" s="156">
        <f t="shared" si="28"/>
        <v>0</v>
      </c>
      <c r="N403" s="156">
        <f t="shared" si="28"/>
        <v>0</v>
      </c>
      <c r="O403" s="156">
        <f t="shared" si="28"/>
        <v>0</v>
      </c>
      <c r="P403" s="156">
        <f>SUM(D403:O403)</f>
        <v>0</v>
      </c>
      <c r="Q403" s="8"/>
    </row>
    <row r="404" spans="1:17" hidden="1" x14ac:dyDescent="0.25">
      <c r="A404" s="303">
        <f>IF(B404=1,A403,"")</f>
        <v>2025</v>
      </c>
      <c r="B404" s="43">
        <f>IF(C404&lt;&gt;0,1,"")</f>
        <v>1</v>
      </c>
      <c r="C404" s="162" t="str">
        <f>CAD!$I$7</f>
        <v>MERCADO</v>
      </c>
      <c r="D404" s="163">
        <v>0</v>
      </c>
      <c r="E404" s="163">
        <v>0</v>
      </c>
      <c r="F404" s="163">
        <v>0</v>
      </c>
      <c r="G404" s="163">
        <v>0</v>
      </c>
      <c r="H404" s="163">
        <v>0</v>
      </c>
      <c r="I404" s="163">
        <v>0</v>
      </c>
      <c r="J404" s="163">
        <v>0</v>
      </c>
      <c r="K404" s="163">
        <v>0</v>
      </c>
      <c r="L404" s="163">
        <v>0</v>
      </c>
      <c r="M404" s="163">
        <v>0</v>
      </c>
      <c r="N404" s="163">
        <v>0</v>
      </c>
      <c r="O404" s="163">
        <v>0</v>
      </c>
      <c r="P404" s="164">
        <f>SUM(D404:O404)</f>
        <v>0</v>
      </c>
    </row>
    <row r="405" spans="1:17" hidden="1" x14ac:dyDescent="0.25">
      <c r="A405" s="303">
        <f>IF(B405=1,A403,"")</f>
        <v>2025</v>
      </c>
      <c r="B405" s="43">
        <f t="shared" ref="B405:B453" si="29">IF(C405&lt;&gt;0,1,"")</f>
        <v>1</v>
      </c>
      <c r="C405" s="161" t="str">
        <f>CAD!$I$8</f>
        <v>VEÍCULO</v>
      </c>
      <c r="D405" s="44">
        <v>0</v>
      </c>
      <c r="E405" s="44">
        <v>0</v>
      </c>
      <c r="F405" s="44">
        <v>0</v>
      </c>
      <c r="G405" s="44">
        <v>0</v>
      </c>
      <c r="H405" s="44">
        <v>0</v>
      </c>
      <c r="I405" s="44">
        <v>0</v>
      </c>
      <c r="J405" s="44">
        <v>0</v>
      </c>
      <c r="K405" s="44">
        <v>0</v>
      </c>
      <c r="L405" s="44">
        <v>0</v>
      </c>
      <c r="M405" s="44">
        <v>0</v>
      </c>
      <c r="N405" s="44">
        <v>0</v>
      </c>
      <c r="O405" s="44">
        <v>0</v>
      </c>
      <c r="P405" s="165">
        <f t="shared" ref="P405:P453" si="30">SUM(D405:O405)</f>
        <v>0</v>
      </c>
    </row>
    <row r="406" spans="1:17" hidden="1" x14ac:dyDescent="0.25">
      <c r="A406" s="303">
        <f>IF(B406=1,A403,"")</f>
        <v>2025</v>
      </c>
      <c r="B406" s="43">
        <f t="shared" si="29"/>
        <v>1</v>
      </c>
      <c r="C406" s="161" t="str">
        <f>CAD!$I$9</f>
        <v>ENERGIA ELÉTRICA</v>
      </c>
      <c r="D406" s="44">
        <v>0</v>
      </c>
      <c r="E406" s="44">
        <v>0</v>
      </c>
      <c r="F406" s="44">
        <v>0</v>
      </c>
      <c r="G406" s="44">
        <v>0</v>
      </c>
      <c r="H406" s="44">
        <v>0</v>
      </c>
      <c r="I406" s="44">
        <v>0</v>
      </c>
      <c r="J406" s="44">
        <v>0</v>
      </c>
      <c r="K406" s="44">
        <v>0</v>
      </c>
      <c r="L406" s="44">
        <v>0</v>
      </c>
      <c r="M406" s="44">
        <v>0</v>
      </c>
      <c r="N406" s="44">
        <v>0</v>
      </c>
      <c r="O406" s="44">
        <v>0</v>
      </c>
      <c r="P406" s="165">
        <f t="shared" si="30"/>
        <v>0</v>
      </c>
    </row>
    <row r="407" spans="1:17" hidden="1" x14ac:dyDescent="0.25">
      <c r="A407" s="303">
        <f>IF(B407=1,A403,"")</f>
        <v>2025</v>
      </c>
      <c r="B407" s="43">
        <f t="shared" si="29"/>
        <v>1</v>
      </c>
      <c r="C407" s="161" t="str">
        <f>CAD!$I$10</f>
        <v>LANCHE/COMER FORA</v>
      </c>
      <c r="D407" s="44">
        <v>0</v>
      </c>
      <c r="E407" s="44">
        <v>0</v>
      </c>
      <c r="F407" s="44">
        <v>0</v>
      </c>
      <c r="G407" s="44">
        <v>0</v>
      </c>
      <c r="H407" s="44">
        <v>0</v>
      </c>
      <c r="I407" s="44">
        <v>0</v>
      </c>
      <c r="J407" s="44">
        <v>0</v>
      </c>
      <c r="K407" s="44">
        <v>0</v>
      </c>
      <c r="L407" s="44">
        <v>0</v>
      </c>
      <c r="M407" s="44">
        <v>0</v>
      </c>
      <c r="N407" s="44">
        <v>0</v>
      </c>
      <c r="O407" s="44">
        <v>0</v>
      </c>
      <c r="P407" s="165">
        <f t="shared" si="30"/>
        <v>0</v>
      </c>
    </row>
    <row r="408" spans="1:17" hidden="1" x14ac:dyDescent="0.25">
      <c r="A408" s="303">
        <f>IF(B408=1,A403,"")</f>
        <v>2025</v>
      </c>
      <c r="B408" s="43">
        <f t="shared" si="29"/>
        <v>1</v>
      </c>
      <c r="C408" s="161" t="str">
        <f>CAD!$I$11</f>
        <v>LAZER</v>
      </c>
      <c r="D408" s="44">
        <v>0</v>
      </c>
      <c r="E408" s="44">
        <v>0</v>
      </c>
      <c r="F408" s="44">
        <v>0</v>
      </c>
      <c r="G408" s="44">
        <v>0</v>
      </c>
      <c r="H408" s="44">
        <v>0</v>
      </c>
      <c r="I408" s="44">
        <v>0</v>
      </c>
      <c r="J408" s="44">
        <v>0</v>
      </c>
      <c r="K408" s="44">
        <v>0</v>
      </c>
      <c r="L408" s="44">
        <v>0</v>
      </c>
      <c r="M408" s="44">
        <v>0</v>
      </c>
      <c r="N408" s="44">
        <v>0</v>
      </c>
      <c r="O408" s="44">
        <v>0</v>
      </c>
      <c r="P408" s="165">
        <f t="shared" si="30"/>
        <v>0</v>
      </c>
    </row>
    <row r="409" spans="1:17" hidden="1" x14ac:dyDescent="0.25">
      <c r="A409" s="303">
        <f>IF(B409=1,A403,"")</f>
        <v>2025</v>
      </c>
      <c r="B409" s="43">
        <f t="shared" si="29"/>
        <v>1</v>
      </c>
      <c r="C409" s="161" t="str">
        <f>CAD!$I$12</f>
        <v>REFORMA / IMÓVEL</v>
      </c>
      <c r="D409" s="44">
        <v>0</v>
      </c>
      <c r="E409" s="44">
        <v>0</v>
      </c>
      <c r="F409" s="44">
        <v>0</v>
      </c>
      <c r="G409" s="44">
        <v>0</v>
      </c>
      <c r="H409" s="44">
        <v>0</v>
      </c>
      <c r="I409" s="44">
        <v>0</v>
      </c>
      <c r="J409" s="44">
        <v>0</v>
      </c>
      <c r="K409" s="44">
        <v>0</v>
      </c>
      <c r="L409" s="44">
        <v>0</v>
      </c>
      <c r="M409" s="44">
        <v>0</v>
      </c>
      <c r="N409" s="44">
        <v>0</v>
      </c>
      <c r="O409" s="44">
        <v>0</v>
      </c>
      <c r="P409" s="165">
        <f t="shared" si="30"/>
        <v>0</v>
      </c>
    </row>
    <row r="410" spans="1:17" hidden="1" x14ac:dyDescent="0.25">
      <c r="A410" s="303">
        <f>IF(B410=1,A403,"")</f>
        <v>2025</v>
      </c>
      <c r="B410" s="43">
        <f t="shared" si="29"/>
        <v>1</v>
      </c>
      <c r="C410" s="161" t="str">
        <f>CAD!$I$13</f>
        <v>OUTROS</v>
      </c>
      <c r="D410" s="44">
        <v>0</v>
      </c>
      <c r="E410" s="44">
        <v>0</v>
      </c>
      <c r="F410" s="44">
        <v>0</v>
      </c>
      <c r="G410" s="44">
        <v>0</v>
      </c>
      <c r="H410" s="44">
        <v>0</v>
      </c>
      <c r="I410" s="44">
        <v>0</v>
      </c>
      <c r="J410" s="44">
        <v>0</v>
      </c>
      <c r="K410" s="44">
        <v>0</v>
      </c>
      <c r="L410" s="44">
        <v>0</v>
      </c>
      <c r="M410" s="44">
        <v>0</v>
      </c>
      <c r="N410" s="44">
        <v>0</v>
      </c>
      <c r="O410" s="44">
        <v>0</v>
      </c>
      <c r="P410" s="165">
        <f t="shared" si="30"/>
        <v>0</v>
      </c>
    </row>
    <row r="411" spans="1:17" hidden="1" x14ac:dyDescent="0.25">
      <c r="A411" s="303">
        <f>IF(B411=1,A403,"")</f>
        <v>2025</v>
      </c>
      <c r="B411" s="43">
        <f t="shared" si="29"/>
        <v>1</v>
      </c>
      <c r="C411" s="161" t="str">
        <f>CAD!$I$14</f>
        <v>VESTUÁRIO</v>
      </c>
      <c r="D411" s="44">
        <v>0</v>
      </c>
      <c r="E411" s="44">
        <v>0</v>
      </c>
      <c r="F411" s="44">
        <v>0</v>
      </c>
      <c r="G411" s="44">
        <v>0</v>
      </c>
      <c r="H411" s="44">
        <v>0</v>
      </c>
      <c r="I411" s="44">
        <v>0</v>
      </c>
      <c r="J411" s="44">
        <v>0</v>
      </c>
      <c r="K411" s="44">
        <v>0</v>
      </c>
      <c r="L411" s="44">
        <v>0</v>
      </c>
      <c r="M411" s="44">
        <v>0</v>
      </c>
      <c r="N411" s="44">
        <v>0</v>
      </c>
      <c r="O411" s="44">
        <v>0</v>
      </c>
      <c r="P411" s="165">
        <f t="shared" si="30"/>
        <v>0</v>
      </c>
    </row>
    <row r="412" spans="1:17" hidden="1" x14ac:dyDescent="0.25">
      <c r="A412" s="303">
        <f>IF(B412=1,A403,"")</f>
        <v>2025</v>
      </c>
      <c r="B412" s="43">
        <f t="shared" si="29"/>
        <v>1</v>
      </c>
      <c r="C412" s="161" t="str">
        <f>CAD!$I$15</f>
        <v>PARCELA - CASA</v>
      </c>
      <c r="D412" s="44">
        <v>0</v>
      </c>
      <c r="E412" s="44">
        <v>0</v>
      </c>
      <c r="F412" s="44">
        <v>0</v>
      </c>
      <c r="G412" s="44">
        <v>0</v>
      </c>
      <c r="H412" s="44">
        <v>0</v>
      </c>
      <c r="I412" s="44">
        <v>0</v>
      </c>
      <c r="J412" s="44">
        <v>0</v>
      </c>
      <c r="K412" s="44">
        <v>0</v>
      </c>
      <c r="L412" s="44">
        <v>0</v>
      </c>
      <c r="M412" s="44">
        <v>0</v>
      </c>
      <c r="N412" s="44">
        <v>0</v>
      </c>
      <c r="O412" s="44">
        <v>0</v>
      </c>
      <c r="P412" s="165">
        <f t="shared" si="30"/>
        <v>0</v>
      </c>
    </row>
    <row r="413" spans="1:17" hidden="1" x14ac:dyDescent="0.25">
      <c r="A413" s="303">
        <f>IF(B413=1,A403,"")</f>
        <v>2025</v>
      </c>
      <c r="B413" s="43">
        <f t="shared" si="29"/>
        <v>1</v>
      </c>
      <c r="C413" s="161" t="str">
        <f>CAD!$I$16</f>
        <v>SAÚDE</v>
      </c>
      <c r="D413" s="44">
        <v>0</v>
      </c>
      <c r="E413" s="44">
        <v>0</v>
      </c>
      <c r="F413" s="44">
        <v>0</v>
      </c>
      <c r="G413" s="44">
        <v>0</v>
      </c>
      <c r="H413" s="44">
        <v>0</v>
      </c>
      <c r="I413" s="44">
        <v>0</v>
      </c>
      <c r="J413" s="44">
        <v>0</v>
      </c>
      <c r="K413" s="44">
        <v>0</v>
      </c>
      <c r="L413" s="44">
        <v>0</v>
      </c>
      <c r="M413" s="44">
        <v>0</v>
      </c>
      <c r="N413" s="44">
        <v>0</v>
      </c>
      <c r="O413" s="44">
        <v>0</v>
      </c>
      <c r="P413" s="165">
        <f t="shared" si="30"/>
        <v>0</v>
      </c>
    </row>
    <row r="414" spans="1:17" hidden="1" x14ac:dyDescent="0.25">
      <c r="A414" s="303" t="str">
        <f>IF(B414=1,A403,"")</f>
        <v/>
      </c>
      <c r="B414" s="43" t="str">
        <f t="shared" si="29"/>
        <v/>
      </c>
      <c r="C414" s="161">
        <f>CAD!$I$17</f>
        <v>0</v>
      </c>
      <c r="D414" s="44">
        <v>0</v>
      </c>
      <c r="E414" s="44">
        <v>0</v>
      </c>
      <c r="F414" s="44">
        <v>0</v>
      </c>
      <c r="G414" s="44">
        <v>0</v>
      </c>
      <c r="H414" s="44">
        <v>0</v>
      </c>
      <c r="I414" s="44">
        <v>0</v>
      </c>
      <c r="J414" s="44">
        <v>0</v>
      </c>
      <c r="K414" s="44">
        <v>0</v>
      </c>
      <c r="L414" s="44">
        <v>0</v>
      </c>
      <c r="M414" s="44">
        <v>0</v>
      </c>
      <c r="N414" s="44">
        <v>0</v>
      </c>
      <c r="O414" s="44">
        <v>0</v>
      </c>
      <c r="P414" s="165">
        <f t="shared" si="30"/>
        <v>0</v>
      </c>
    </row>
    <row r="415" spans="1:17" hidden="1" x14ac:dyDescent="0.25">
      <c r="A415" s="303" t="str">
        <f>IF(B415=1,A403,"")</f>
        <v/>
      </c>
      <c r="B415" s="43" t="str">
        <f t="shared" si="29"/>
        <v/>
      </c>
      <c r="C415" s="161">
        <f>CAD!$I$18</f>
        <v>0</v>
      </c>
      <c r="D415" s="44">
        <v>0</v>
      </c>
      <c r="E415" s="44">
        <v>0</v>
      </c>
      <c r="F415" s="44">
        <v>0</v>
      </c>
      <c r="G415" s="44">
        <v>0</v>
      </c>
      <c r="H415" s="44">
        <v>0</v>
      </c>
      <c r="I415" s="44">
        <v>0</v>
      </c>
      <c r="J415" s="44">
        <v>0</v>
      </c>
      <c r="K415" s="44">
        <v>0</v>
      </c>
      <c r="L415" s="44">
        <v>0</v>
      </c>
      <c r="M415" s="44">
        <v>0</v>
      </c>
      <c r="N415" s="44">
        <v>0</v>
      </c>
      <c r="O415" s="44">
        <v>0</v>
      </c>
      <c r="P415" s="165">
        <f t="shared" si="30"/>
        <v>0</v>
      </c>
    </row>
    <row r="416" spans="1:17" hidden="1" x14ac:dyDescent="0.25">
      <c r="A416" s="303" t="str">
        <f>IF(B416=1,A403,"")</f>
        <v/>
      </c>
      <c r="B416" s="43" t="str">
        <f t="shared" si="29"/>
        <v/>
      </c>
      <c r="C416" s="161">
        <f>CAD!$I$19</f>
        <v>0</v>
      </c>
      <c r="D416" s="44">
        <v>0</v>
      </c>
      <c r="E416" s="44">
        <v>0</v>
      </c>
      <c r="F416" s="44">
        <v>0</v>
      </c>
      <c r="G416" s="44">
        <v>0</v>
      </c>
      <c r="H416" s="44">
        <v>0</v>
      </c>
      <c r="I416" s="44">
        <v>0</v>
      </c>
      <c r="J416" s="44">
        <v>0</v>
      </c>
      <c r="K416" s="44">
        <v>0</v>
      </c>
      <c r="L416" s="44">
        <v>0</v>
      </c>
      <c r="M416" s="44">
        <v>0</v>
      </c>
      <c r="N416" s="44">
        <v>0</v>
      </c>
      <c r="O416" s="44">
        <v>0</v>
      </c>
      <c r="P416" s="165">
        <f t="shared" si="30"/>
        <v>0</v>
      </c>
    </row>
    <row r="417" spans="1:16" hidden="1" x14ac:dyDescent="0.25">
      <c r="A417" s="303" t="str">
        <f>IF(B417=1,A403,"")</f>
        <v/>
      </c>
      <c r="B417" s="43" t="str">
        <f t="shared" si="29"/>
        <v/>
      </c>
      <c r="C417" s="161">
        <f>CAD!$I$20</f>
        <v>0</v>
      </c>
      <c r="D417" s="44">
        <v>0</v>
      </c>
      <c r="E417" s="44">
        <v>0</v>
      </c>
      <c r="F417" s="44">
        <v>0</v>
      </c>
      <c r="G417" s="44">
        <v>0</v>
      </c>
      <c r="H417" s="44">
        <v>0</v>
      </c>
      <c r="I417" s="44">
        <v>0</v>
      </c>
      <c r="J417" s="44">
        <v>0</v>
      </c>
      <c r="K417" s="44">
        <v>0</v>
      </c>
      <c r="L417" s="44">
        <v>0</v>
      </c>
      <c r="M417" s="44">
        <v>0</v>
      </c>
      <c r="N417" s="44">
        <v>0</v>
      </c>
      <c r="O417" s="44">
        <v>0</v>
      </c>
      <c r="P417" s="165">
        <f t="shared" si="30"/>
        <v>0</v>
      </c>
    </row>
    <row r="418" spans="1:16" hidden="1" x14ac:dyDescent="0.25">
      <c r="A418" s="303" t="str">
        <f>IF(B418=1,A403,"")</f>
        <v/>
      </c>
      <c r="B418" s="43" t="str">
        <f t="shared" si="29"/>
        <v/>
      </c>
      <c r="C418" s="161">
        <f>CAD!$I$21</f>
        <v>0</v>
      </c>
      <c r="D418" s="44">
        <v>0</v>
      </c>
      <c r="E418" s="44">
        <v>0</v>
      </c>
      <c r="F418" s="44">
        <v>0</v>
      </c>
      <c r="G418" s="44">
        <v>0</v>
      </c>
      <c r="H418" s="44">
        <v>0</v>
      </c>
      <c r="I418" s="44">
        <v>0</v>
      </c>
      <c r="J418" s="44">
        <v>0</v>
      </c>
      <c r="K418" s="44">
        <v>0</v>
      </c>
      <c r="L418" s="44">
        <v>0</v>
      </c>
      <c r="M418" s="44">
        <v>0</v>
      </c>
      <c r="N418" s="44">
        <v>0</v>
      </c>
      <c r="O418" s="44">
        <v>0</v>
      </c>
      <c r="P418" s="165">
        <f t="shared" si="30"/>
        <v>0</v>
      </c>
    </row>
    <row r="419" spans="1:16" hidden="1" x14ac:dyDescent="0.25">
      <c r="A419" s="303" t="str">
        <f>IF(B419=1,A403,"")</f>
        <v/>
      </c>
      <c r="B419" s="43" t="str">
        <f t="shared" si="29"/>
        <v/>
      </c>
      <c r="C419" s="161">
        <f>CAD!$I$22</f>
        <v>0</v>
      </c>
      <c r="D419" s="44">
        <v>0</v>
      </c>
      <c r="E419" s="44">
        <v>0</v>
      </c>
      <c r="F419" s="44">
        <v>0</v>
      </c>
      <c r="G419" s="44">
        <v>0</v>
      </c>
      <c r="H419" s="44">
        <v>0</v>
      </c>
      <c r="I419" s="44">
        <v>0</v>
      </c>
      <c r="J419" s="44">
        <v>0</v>
      </c>
      <c r="K419" s="44">
        <v>0</v>
      </c>
      <c r="L419" s="44">
        <v>0</v>
      </c>
      <c r="M419" s="44">
        <v>0</v>
      </c>
      <c r="N419" s="44">
        <v>0</v>
      </c>
      <c r="O419" s="44">
        <v>0</v>
      </c>
      <c r="P419" s="165">
        <f t="shared" si="30"/>
        <v>0</v>
      </c>
    </row>
    <row r="420" spans="1:16" hidden="1" x14ac:dyDescent="0.25">
      <c r="A420" s="303" t="str">
        <f>IF(B420=1,A403,"")</f>
        <v/>
      </c>
      <c r="B420" s="43" t="str">
        <f t="shared" si="29"/>
        <v/>
      </c>
      <c r="C420" s="161">
        <f>CAD!$I$23</f>
        <v>0</v>
      </c>
      <c r="D420" s="44">
        <v>0</v>
      </c>
      <c r="E420" s="44">
        <v>0</v>
      </c>
      <c r="F420" s="44">
        <v>0</v>
      </c>
      <c r="G420" s="44">
        <v>0</v>
      </c>
      <c r="H420" s="44">
        <v>0</v>
      </c>
      <c r="I420" s="44">
        <v>0</v>
      </c>
      <c r="J420" s="44">
        <v>0</v>
      </c>
      <c r="K420" s="44">
        <v>0</v>
      </c>
      <c r="L420" s="44">
        <v>0</v>
      </c>
      <c r="M420" s="44">
        <v>0</v>
      </c>
      <c r="N420" s="44">
        <v>0</v>
      </c>
      <c r="O420" s="44">
        <v>0</v>
      </c>
      <c r="P420" s="165">
        <f t="shared" si="30"/>
        <v>0</v>
      </c>
    </row>
    <row r="421" spans="1:16" hidden="1" x14ac:dyDescent="0.25">
      <c r="A421" s="303" t="str">
        <f>IF(B421=1,A403,"")</f>
        <v/>
      </c>
      <c r="B421" s="43" t="str">
        <f t="shared" si="29"/>
        <v/>
      </c>
      <c r="C421" s="161">
        <f>CAD!$I$24</f>
        <v>0</v>
      </c>
      <c r="D421" s="44">
        <v>0</v>
      </c>
      <c r="E421" s="44">
        <v>0</v>
      </c>
      <c r="F421" s="44">
        <v>0</v>
      </c>
      <c r="G421" s="44">
        <v>0</v>
      </c>
      <c r="H421" s="44">
        <v>0</v>
      </c>
      <c r="I421" s="44">
        <v>0</v>
      </c>
      <c r="J421" s="44">
        <v>0</v>
      </c>
      <c r="K421" s="44">
        <v>0</v>
      </c>
      <c r="L421" s="44">
        <v>0</v>
      </c>
      <c r="M421" s="44">
        <v>0</v>
      </c>
      <c r="N421" s="44">
        <v>0</v>
      </c>
      <c r="O421" s="44">
        <v>0</v>
      </c>
      <c r="P421" s="165">
        <f t="shared" si="30"/>
        <v>0</v>
      </c>
    </row>
    <row r="422" spans="1:16" hidden="1" x14ac:dyDescent="0.25">
      <c r="A422" s="303" t="str">
        <f>IF(B422=1,A403,"")</f>
        <v/>
      </c>
      <c r="B422" s="43" t="str">
        <f t="shared" si="29"/>
        <v/>
      </c>
      <c r="C422" s="161">
        <f>CAD!$I$25</f>
        <v>0</v>
      </c>
      <c r="D422" s="44">
        <v>0</v>
      </c>
      <c r="E422" s="44">
        <v>0</v>
      </c>
      <c r="F422" s="44">
        <v>0</v>
      </c>
      <c r="G422" s="44">
        <v>0</v>
      </c>
      <c r="H422" s="44">
        <v>0</v>
      </c>
      <c r="I422" s="44">
        <v>0</v>
      </c>
      <c r="J422" s="44">
        <v>0</v>
      </c>
      <c r="K422" s="44">
        <v>0</v>
      </c>
      <c r="L422" s="44">
        <v>0</v>
      </c>
      <c r="M422" s="44">
        <v>0</v>
      </c>
      <c r="N422" s="44">
        <v>0</v>
      </c>
      <c r="O422" s="44">
        <v>0</v>
      </c>
      <c r="P422" s="165">
        <f t="shared" si="30"/>
        <v>0</v>
      </c>
    </row>
    <row r="423" spans="1:16" hidden="1" x14ac:dyDescent="0.25">
      <c r="A423" s="303" t="str">
        <f>IF(B423=1,A403,"")</f>
        <v/>
      </c>
      <c r="B423" s="43" t="str">
        <f t="shared" si="29"/>
        <v/>
      </c>
      <c r="C423" s="161">
        <f>CAD!$I$26</f>
        <v>0</v>
      </c>
      <c r="D423" s="44">
        <v>0</v>
      </c>
      <c r="E423" s="44">
        <v>0</v>
      </c>
      <c r="F423" s="44">
        <v>0</v>
      </c>
      <c r="G423" s="44">
        <v>0</v>
      </c>
      <c r="H423" s="44">
        <v>0</v>
      </c>
      <c r="I423" s="44">
        <v>0</v>
      </c>
      <c r="J423" s="44">
        <v>0</v>
      </c>
      <c r="K423" s="44">
        <v>0</v>
      </c>
      <c r="L423" s="44">
        <v>0</v>
      </c>
      <c r="M423" s="44">
        <v>0</v>
      </c>
      <c r="N423" s="44">
        <v>0</v>
      </c>
      <c r="O423" s="44">
        <v>0</v>
      </c>
      <c r="P423" s="165">
        <f t="shared" si="30"/>
        <v>0</v>
      </c>
    </row>
    <row r="424" spans="1:16" hidden="1" x14ac:dyDescent="0.25">
      <c r="A424" s="303" t="str">
        <f>IF(B424=1,A403,"")</f>
        <v/>
      </c>
      <c r="B424" s="43" t="str">
        <f t="shared" si="29"/>
        <v/>
      </c>
      <c r="C424" s="161">
        <f>CAD!$I$27</f>
        <v>0</v>
      </c>
      <c r="D424" s="44">
        <v>0</v>
      </c>
      <c r="E424" s="44">
        <v>0</v>
      </c>
      <c r="F424" s="44">
        <v>0</v>
      </c>
      <c r="G424" s="44">
        <v>0</v>
      </c>
      <c r="H424" s="44">
        <v>0</v>
      </c>
      <c r="I424" s="44">
        <v>0</v>
      </c>
      <c r="J424" s="44">
        <v>0</v>
      </c>
      <c r="K424" s="44">
        <v>0</v>
      </c>
      <c r="L424" s="44">
        <v>0</v>
      </c>
      <c r="M424" s="44">
        <v>0</v>
      </c>
      <c r="N424" s="44">
        <v>0</v>
      </c>
      <c r="O424" s="44">
        <v>0</v>
      </c>
      <c r="P424" s="165">
        <f t="shared" si="30"/>
        <v>0</v>
      </c>
    </row>
    <row r="425" spans="1:16" hidden="1" x14ac:dyDescent="0.25">
      <c r="A425" s="303" t="str">
        <f>IF(B425=1,A403,"")</f>
        <v/>
      </c>
      <c r="B425" s="43" t="str">
        <f t="shared" si="29"/>
        <v/>
      </c>
      <c r="C425" s="161">
        <f>CAD!$I$28</f>
        <v>0</v>
      </c>
      <c r="D425" s="44">
        <v>0</v>
      </c>
      <c r="E425" s="44">
        <v>0</v>
      </c>
      <c r="F425" s="44">
        <v>0</v>
      </c>
      <c r="G425" s="44">
        <v>0</v>
      </c>
      <c r="H425" s="44">
        <v>0</v>
      </c>
      <c r="I425" s="44">
        <v>0</v>
      </c>
      <c r="J425" s="44">
        <v>0</v>
      </c>
      <c r="K425" s="44">
        <v>0</v>
      </c>
      <c r="L425" s="44">
        <v>0</v>
      </c>
      <c r="M425" s="44">
        <v>0</v>
      </c>
      <c r="N425" s="44">
        <v>0</v>
      </c>
      <c r="O425" s="44">
        <v>0</v>
      </c>
      <c r="P425" s="165">
        <f t="shared" si="30"/>
        <v>0</v>
      </c>
    </row>
    <row r="426" spans="1:16" hidden="1" x14ac:dyDescent="0.25">
      <c r="A426" s="303" t="str">
        <f>IF(B426=1,A403,"")</f>
        <v/>
      </c>
      <c r="B426" s="43" t="str">
        <f t="shared" si="29"/>
        <v/>
      </c>
      <c r="C426" s="161">
        <f>CAD!$I$29</f>
        <v>0</v>
      </c>
      <c r="D426" s="44">
        <v>0</v>
      </c>
      <c r="E426" s="44">
        <v>0</v>
      </c>
      <c r="F426" s="44">
        <v>0</v>
      </c>
      <c r="G426" s="44">
        <v>0</v>
      </c>
      <c r="H426" s="44">
        <v>0</v>
      </c>
      <c r="I426" s="44">
        <v>0</v>
      </c>
      <c r="J426" s="44">
        <v>0</v>
      </c>
      <c r="K426" s="44">
        <v>0</v>
      </c>
      <c r="L426" s="44">
        <v>0</v>
      </c>
      <c r="M426" s="44">
        <v>0</v>
      </c>
      <c r="N426" s="44">
        <v>0</v>
      </c>
      <c r="O426" s="44">
        <v>0</v>
      </c>
      <c r="P426" s="165">
        <f t="shared" si="30"/>
        <v>0</v>
      </c>
    </row>
    <row r="427" spans="1:16" hidden="1" x14ac:dyDescent="0.25">
      <c r="A427" s="303" t="str">
        <f>IF(B427=1,A403,"")</f>
        <v/>
      </c>
      <c r="B427" s="43" t="str">
        <f t="shared" si="29"/>
        <v/>
      </c>
      <c r="C427" s="161">
        <f>CAD!$I$30</f>
        <v>0</v>
      </c>
      <c r="D427" s="44">
        <v>0</v>
      </c>
      <c r="E427" s="44">
        <v>0</v>
      </c>
      <c r="F427" s="44">
        <v>0</v>
      </c>
      <c r="G427" s="44">
        <v>0</v>
      </c>
      <c r="H427" s="44">
        <v>0</v>
      </c>
      <c r="I427" s="44">
        <v>0</v>
      </c>
      <c r="J427" s="44">
        <v>0</v>
      </c>
      <c r="K427" s="44">
        <v>0</v>
      </c>
      <c r="L427" s="44">
        <v>0</v>
      </c>
      <c r="M427" s="44">
        <v>0</v>
      </c>
      <c r="N427" s="44">
        <v>0</v>
      </c>
      <c r="O427" s="44">
        <v>0</v>
      </c>
      <c r="P427" s="165">
        <f t="shared" si="30"/>
        <v>0</v>
      </c>
    </row>
    <row r="428" spans="1:16" hidden="1" x14ac:dyDescent="0.25">
      <c r="A428" s="303" t="str">
        <f>IF(B428=1,A403,"")</f>
        <v/>
      </c>
      <c r="B428" s="43" t="str">
        <f t="shared" si="29"/>
        <v/>
      </c>
      <c r="C428" s="161">
        <f>CAD!$I$31</f>
        <v>0</v>
      </c>
      <c r="D428" s="44">
        <v>0</v>
      </c>
      <c r="E428" s="44">
        <v>0</v>
      </c>
      <c r="F428" s="44">
        <v>0</v>
      </c>
      <c r="G428" s="44">
        <v>0</v>
      </c>
      <c r="H428" s="44">
        <v>0</v>
      </c>
      <c r="I428" s="44">
        <v>0</v>
      </c>
      <c r="J428" s="44">
        <v>0</v>
      </c>
      <c r="K428" s="44">
        <v>0</v>
      </c>
      <c r="L428" s="44">
        <v>0</v>
      </c>
      <c r="M428" s="44">
        <v>0</v>
      </c>
      <c r="N428" s="44">
        <v>0</v>
      </c>
      <c r="O428" s="44">
        <v>0</v>
      </c>
      <c r="P428" s="165">
        <f t="shared" si="30"/>
        <v>0</v>
      </c>
    </row>
    <row r="429" spans="1:16" hidden="1" x14ac:dyDescent="0.25">
      <c r="A429" s="303" t="str">
        <f>IF(B429=1,A403,"")</f>
        <v/>
      </c>
      <c r="B429" s="43" t="str">
        <f t="shared" si="29"/>
        <v/>
      </c>
      <c r="C429" s="161">
        <f>CAD!$K$7</f>
        <v>0</v>
      </c>
      <c r="D429" s="44">
        <v>0</v>
      </c>
      <c r="E429" s="44">
        <v>0</v>
      </c>
      <c r="F429" s="44">
        <v>0</v>
      </c>
      <c r="G429" s="44">
        <v>0</v>
      </c>
      <c r="H429" s="44">
        <v>0</v>
      </c>
      <c r="I429" s="44">
        <v>0</v>
      </c>
      <c r="J429" s="44">
        <v>0</v>
      </c>
      <c r="K429" s="44">
        <v>0</v>
      </c>
      <c r="L429" s="44">
        <v>0</v>
      </c>
      <c r="M429" s="44">
        <v>0</v>
      </c>
      <c r="N429" s="44">
        <v>0</v>
      </c>
      <c r="O429" s="44">
        <v>0</v>
      </c>
      <c r="P429" s="165">
        <f t="shared" si="30"/>
        <v>0</v>
      </c>
    </row>
    <row r="430" spans="1:16" hidden="1" x14ac:dyDescent="0.25">
      <c r="A430" s="303" t="str">
        <f>IF(B430=1,A403,"")</f>
        <v/>
      </c>
      <c r="B430" s="43" t="str">
        <f t="shared" si="29"/>
        <v/>
      </c>
      <c r="C430" s="161">
        <f>CAD!$K$8</f>
        <v>0</v>
      </c>
      <c r="D430" s="44">
        <v>0</v>
      </c>
      <c r="E430" s="44">
        <v>0</v>
      </c>
      <c r="F430" s="44">
        <v>0</v>
      </c>
      <c r="G430" s="44">
        <v>0</v>
      </c>
      <c r="H430" s="44">
        <v>0</v>
      </c>
      <c r="I430" s="44">
        <v>0</v>
      </c>
      <c r="J430" s="44">
        <v>0</v>
      </c>
      <c r="K430" s="44">
        <v>0</v>
      </c>
      <c r="L430" s="44">
        <v>0</v>
      </c>
      <c r="M430" s="44">
        <v>0</v>
      </c>
      <c r="N430" s="44">
        <v>0</v>
      </c>
      <c r="O430" s="44">
        <v>0</v>
      </c>
      <c r="P430" s="165">
        <f t="shared" si="30"/>
        <v>0</v>
      </c>
    </row>
    <row r="431" spans="1:16" hidden="1" x14ac:dyDescent="0.25">
      <c r="A431" s="303" t="str">
        <f>IF(B431=1,A403,"")</f>
        <v/>
      </c>
      <c r="B431" s="43" t="str">
        <f t="shared" si="29"/>
        <v/>
      </c>
      <c r="C431" s="161">
        <f>CAD!$K$9</f>
        <v>0</v>
      </c>
      <c r="D431" s="44">
        <v>0</v>
      </c>
      <c r="E431" s="44">
        <v>0</v>
      </c>
      <c r="F431" s="44">
        <v>0</v>
      </c>
      <c r="G431" s="44">
        <v>0</v>
      </c>
      <c r="H431" s="44">
        <v>0</v>
      </c>
      <c r="I431" s="44">
        <v>0</v>
      </c>
      <c r="J431" s="44">
        <v>0</v>
      </c>
      <c r="K431" s="44">
        <v>0</v>
      </c>
      <c r="L431" s="44">
        <v>0</v>
      </c>
      <c r="M431" s="44">
        <v>0</v>
      </c>
      <c r="N431" s="44">
        <v>0</v>
      </c>
      <c r="O431" s="44">
        <v>0</v>
      </c>
      <c r="P431" s="165">
        <f t="shared" si="30"/>
        <v>0</v>
      </c>
    </row>
    <row r="432" spans="1:16" hidden="1" x14ac:dyDescent="0.25">
      <c r="A432" s="303" t="str">
        <f>IF(B432=1,A403,"")</f>
        <v/>
      </c>
      <c r="B432" s="43" t="str">
        <f t="shared" si="29"/>
        <v/>
      </c>
      <c r="C432" s="161">
        <f>CAD!$K$10</f>
        <v>0</v>
      </c>
      <c r="D432" s="44">
        <v>0</v>
      </c>
      <c r="E432" s="44">
        <v>0</v>
      </c>
      <c r="F432" s="44">
        <v>0</v>
      </c>
      <c r="G432" s="44">
        <v>0</v>
      </c>
      <c r="H432" s="44">
        <v>0</v>
      </c>
      <c r="I432" s="44">
        <v>0</v>
      </c>
      <c r="J432" s="44">
        <v>0</v>
      </c>
      <c r="K432" s="44">
        <v>0</v>
      </c>
      <c r="L432" s="44">
        <v>0</v>
      </c>
      <c r="M432" s="44">
        <v>0</v>
      </c>
      <c r="N432" s="44">
        <v>0</v>
      </c>
      <c r="O432" s="44">
        <v>0</v>
      </c>
      <c r="P432" s="165">
        <f t="shared" si="30"/>
        <v>0</v>
      </c>
    </row>
    <row r="433" spans="1:16" hidden="1" x14ac:dyDescent="0.25">
      <c r="A433" s="303" t="str">
        <f>IF(B433=1,A403,"")</f>
        <v/>
      </c>
      <c r="B433" s="43" t="str">
        <f t="shared" si="29"/>
        <v/>
      </c>
      <c r="C433" s="161">
        <f>CAD!$K$11</f>
        <v>0</v>
      </c>
      <c r="D433" s="44">
        <v>0</v>
      </c>
      <c r="E433" s="44">
        <v>0</v>
      </c>
      <c r="F433" s="44">
        <v>0</v>
      </c>
      <c r="G433" s="44">
        <v>0</v>
      </c>
      <c r="H433" s="44">
        <v>0</v>
      </c>
      <c r="I433" s="44">
        <v>0</v>
      </c>
      <c r="J433" s="44">
        <v>0</v>
      </c>
      <c r="K433" s="44">
        <v>0</v>
      </c>
      <c r="L433" s="44">
        <v>0</v>
      </c>
      <c r="M433" s="44">
        <v>0</v>
      </c>
      <c r="N433" s="44">
        <v>0</v>
      </c>
      <c r="O433" s="44">
        <v>0</v>
      </c>
      <c r="P433" s="165">
        <f t="shared" si="30"/>
        <v>0</v>
      </c>
    </row>
    <row r="434" spans="1:16" hidden="1" x14ac:dyDescent="0.25">
      <c r="A434" s="303" t="str">
        <f>IF(B434=1,A403,"")</f>
        <v/>
      </c>
      <c r="B434" s="43" t="str">
        <f t="shared" si="29"/>
        <v/>
      </c>
      <c r="C434" s="161">
        <f>CAD!$K$12</f>
        <v>0</v>
      </c>
      <c r="D434" s="44">
        <v>0</v>
      </c>
      <c r="E434" s="44">
        <v>0</v>
      </c>
      <c r="F434" s="44">
        <v>0</v>
      </c>
      <c r="G434" s="44">
        <v>0</v>
      </c>
      <c r="H434" s="44">
        <v>0</v>
      </c>
      <c r="I434" s="44">
        <v>0</v>
      </c>
      <c r="J434" s="44">
        <v>0</v>
      </c>
      <c r="K434" s="44">
        <v>0</v>
      </c>
      <c r="L434" s="44">
        <v>0</v>
      </c>
      <c r="M434" s="44">
        <v>0</v>
      </c>
      <c r="N434" s="44">
        <v>0</v>
      </c>
      <c r="O434" s="44">
        <v>0</v>
      </c>
      <c r="P434" s="165">
        <f t="shared" si="30"/>
        <v>0</v>
      </c>
    </row>
    <row r="435" spans="1:16" hidden="1" x14ac:dyDescent="0.25">
      <c r="A435" s="303" t="str">
        <f>IF(B435=1,A403,"")</f>
        <v/>
      </c>
      <c r="B435" s="43" t="str">
        <f t="shared" si="29"/>
        <v/>
      </c>
      <c r="C435" s="161">
        <f>CAD!$K$13</f>
        <v>0</v>
      </c>
      <c r="D435" s="44">
        <v>0</v>
      </c>
      <c r="E435" s="44">
        <v>0</v>
      </c>
      <c r="F435" s="44">
        <v>0</v>
      </c>
      <c r="G435" s="44">
        <v>0</v>
      </c>
      <c r="H435" s="44">
        <v>0</v>
      </c>
      <c r="I435" s="44">
        <v>0</v>
      </c>
      <c r="J435" s="44">
        <v>0</v>
      </c>
      <c r="K435" s="44">
        <v>0</v>
      </c>
      <c r="L435" s="44">
        <v>0</v>
      </c>
      <c r="M435" s="44">
        <v>0</v>
      </c>
      <c r="N435" s="44">
        <v>0</v>
      </c>
      <c r="O435" s="44">
        <v>0</v>
      </c>
      <c r="P435" s="165">
        <f t="shared" si="30"/>
        <v>0</v>
      </c>
    </row>
    <row r="436" spans="1:16" hidden="1" x14ac:dyDescent="0.25">
      <c r="A436" s="303" t="str">
        <f>IF(B436=1,A403,"")</f>
        <v/>
      </c>
      <c r="B436" s="43" t="str">
        <f t="shared" si="29"/>
        <v/>
      </c>
      <c r="C436" s="161">
        <f>CAD!$K$14</f>
        <v>0</v>
      </c>
      <c r="D436" s="44">
        <v>0</v>
      </c>
      <c r="E436" s="44">
        <v>0</v>
      </c>
      <c r="F436" s="44">
        <v>0</v>
      </c>
      <c r="G436" s="44">
        <v>0</v>
      </c>
      <c r="H436" s="44">
        <v>0</v>
      </c>
      <c r="I436" s="44">
        <v>0</v>
      </c>
      <c r="J436" s="44">
        <v>0</v>
      </c>
      <c r="K436" s="44">
        <v>0</v>
      </c>
      <c r="L436" s="44">
        <v>0</v>
      </c>
      <c r="M436" s="44">
        <v>0</v>
      </c>
      <c r="N436" s="44">
        <v>0</v>
      </c>
      <c r="O436" s="44">
        <v>0</v>
      </c>
      <c r="P436" s="165">
        <f t="shared" si="30"/>
        <v>0</v>
      </c>
    </row>
    <row r="437" spans="1:16" hidden="1" x14ac:dyDescent="0.25">
      <c r="A437" s="303" t="str">
        <f>IF(B437=1,A403,"")</f>
        <v/>
      </c>
      <c r="B437" s="43" t="str">
        <f t="shared" si="29"/>
        <v/>
      </c>
      <c r="C437" s="161">
        <f>CAD!$K$15</f>
        <v>0</v>
      </c>
      <c r="D437" s="44">
        <v>0</v>
      </c>
      <c r="E437" s="44">
        <v>0</v>
      </c>
      <c r="F437" s="44">
        <v>0</v>
      </c>
      <c r="G437" s="44">
        <v>0</v>
      </c>
      <c r="H437" s="44">
        <v>0</v>
      </c>
      <c r="I437" s="44">
        <v>0</v>
      </c>
      <c r="J437" s="44">
        <v>0</v>
      </c>
      <c r="K437" s="44">
        <v>0</v>
      </c>
      <c r="L437" s="44">
        <v>0</v>
      </c>
      <c r="M437" s="44">
        <v>0</v>
      </c>
      <c r="N437" s="44">
        <v>0</v>
      </c>
      <c r="O437" s="44">
        <v>0</v>
      </c>
      <c r="P437" s="165">
        <f t="shared" si="30"/>
        <v>0</v>
      </c>
    </row>
    <row r="438" spans="1:16" hidden="1" x14ac:dyDescent="0.25">
      <c r="A438" s="303" t="str">
        <f>IF(B438=1,A403,"")</f>
        <v/>
      </c>
      <c r="B438" s="43" t="str">
        <f t="shared" si="29"/>
        <v/>
      </c>
      <c r="C438" s="161">
        <f>CAD!$K$16</f>
        <v>0</v>
      </c>
      <c r="D438" s="44">
        <v>0</v>
      </c>
      <c r="E438" s="44">
        <v>0</v>
      </c>
      <c r="F438" s="44">
        <v>0</v>
      </c>
      <c r="G438" s="44">
        <v>0</v>
      </c>
      <c r="H438" s="44">
        <v>0</v>
      </c>
      <c r="I438" s="44">
        <v>0</v>
      </c>
      <c r="J438" s="44">
        <v>0</v>
      </c>
      <c r="K438" s="44">
        <v>0</v>
      </c>
      <c r="L438" s="44">
        <v>0</v>
      </c>
      <c r="M438" s="44">
        <v>0</v>
      </c>
      <c r="N438" s="44">
        <v>0</v>
      </c>
      <c r="O438" s="44">
        <v>0</v>
      </c>
      <c r="P438" s="165">
        <f t="shared" si="30"/>
        <v>0</v>
      </c>
    </row>
    <row r="439" spans="1:16" hidden="1" x14ac:dyDescent="0.25">
      <c r="A439" s="303" t="str">
        <f>IF(B439=1,A403,"")</f>
        <v/>
      </c>
      <c r="B439" s="43" t="str">
        <f t="shared" si="29"/>
        <v/>
      </c>
      <c r="C439" s="161">
        <f>CAD!$K$17</f>
        <v>0</v>
      </c>
      <c r="D439" s="44">
        <v>0</v>
      </c>
      <c r="E439" s="44">
        <v>0</v>
      </c>
      <c r="F439" s="44">
        <v>0</v>
      </c>
      <c r="G439" s="44">
        <v>0</v>
      </c>
      <c r="H439" s="44">
        <v>0</v>
      </c>
      <c r="I439" s="44">
        <v>0</v>
      </c>
      <c r="J439" s="44">
        <v>0</v>
      </c>
      <c r="K439" s="44">
        <v>0</v>
      </c>
      <c r="L439" s="44">
        <v>0</v>
      </c>
      <c r="M439" s="44">
        <v>0</v>
      </c>
      <c r="N439" s="44">
        <v>0</v>
      </c>
      <c r="O439" s="44">
        <v>0</v>
      </c>
      <c r="P439" s="165">
        <f t="shared" si="30"/>
        <v>0</v>
      </c>
    </row>
    <row r="440" spans="1:16" hidden="1" x14ac:dyDescent="0.25">
      <c r="A440" s="303" t="str">
        <f>IF(B440=1,A403,"")</f>
        <v/>
      </c>
      <c r="B440" s="43" t="str">
        <f t="shared" si="29"/>
        <v/>
      </c>
      <c r="C440" s="161">
        <f>CAD!$K$18</f>
        <v>0</v>
      </c>
      <c r="D440" s="44">
        <v>0</v>
      </c>
      <c r="E440" s="44">
        <v>0</v>
      </c>
      <c r="F440" s="44">
        <v>0</v>
      </c>
      <c r="G440" s="44">
        <v>0</v>
      </c>
      <c r="H440" s="44">
        <v>0</v>
      </c>
      <c r="I440" s="44">
        <v>0</v>
      </c>
      <c r="J440" s="44">
        <v>0</v>
      </c>
      <c r="K440" s="44">
        <v>0</v>
      </c>
      <c r="L440" s="44">
        <v>0</v>
      </c>
      <c r="M440" s="44">
        <v>0</v>
      </c>
      <c r="N440" s="44">
        <v>0</v>
      </c>
      <c r="O440" s="44">
        <v>0</v>
      </c>
      <c r="P440" s="165">
        <f t="shared" si="30"/>
        <v>0</v>
      </c>
    </row>
    <row r="441" spans="1:16" hidden="1" x14ac:dyDescent="0.25">
      <c r="A441" s="303" t="str">
        <f>IF(B441=1,A403,"")</f>
        <v/>
      </c>
      <c r="B441" s="43" t="str">
        <f t="shared" si="29"/>
        <v/>
      </c>
      <c r="C441" s="161">
        <f>CAD!$K$19</f>
        <v>0</v>
      </c>
      <c r="D441" s="44">
        <v>0</v>
      </c>
      <c r="E441" s="44">
        <v>0</v>
      </c>
      <c r="F441" s="44">
        <v>0</v>
      </c>
      <c r="G441" s="44">
        <v>0</v>
      </c>
      <c r="H441" s="44">
        <v>0</v>
      </c>
      <c r="I441" s="44">
        <v>0</v>
      </c>
      <c r="J441" s="44">
        <v>0</v>
      </c>
      <c r="K441" s="44">
        <v>0</v>
      </c>
      <c r="L441" s="44">
        <v>0</v>
      </c>
      <c r="M441" s="44">
        <v>0</v>
      </c>
      <c r="N441" s="44">
        <v>0</v>
      </c>
      <c r="O441" s="44">
        <v>0</v>
      </c>
      <c r="P441" s="165">
        <f t="shared" si="30"/>
        <v>0</v>
      </c>
    </row>
    <row r="442" spans="1:16" hidden="1" x14ac:dyDescent="0.25">
      <c r="A442" s="303" t="str">
        <f>IF(B442=1,A403,"")</f>
        <v/>
      </c>
      <c r="B442" s="43" t="str">
        <f t="shared" si="29"/>
        <v/>
      </c>
      <c r="C442" s="161">
        <f>CAD!$K$20</f>
        <v>0</v>
      </c>
      <c r="D442" s="44">
        <v>0</v>
      </c>
      <c r="E442" s="44">
        <v>0</v>
      </c>
      <c r="F442" s="44">
        <v>0</v>
      </c>
      <c r="G442" s="44">
        <v>0</v>
      </c>
      <c r="H442" s="44">
        <v>0</v>
      </c>
      <c r="I442" s="44">
        <v>0</v>
      </c>
      <c r="J442" s="44">
        <v>0</v>
      </c>
      <c r="K442" s="44">
        <v>0</v>
      </c>
      <c r="L442" s="44">
        <v>0</v>
      </c>
      <c r="M442" s="44">
        <v>0</v>
      </c>
      <c r="N442" s="44">
        <v>0</v>
      </c>
      <c r="O442" s="44">
        <v>0</v>
      </c>
      <c r="P442" s="165">
        <f t="shared" si="30"/>
        <v>0</v>
      </c>
    </row>
    <row r="443" spans="1:16" hidden="1" x14ac:dyDescent="0.25">
      <c r="A443" s="303" t="str">
        <f>IF(B443=1,A403,"")</f>
        <v/>
      </c>
      <c r="B443" s="43" t="str">
        <f t="shared" si="29"/>
        <v/>
      </c>
      <c r="C443" s="161">
        <f>CAD!$K$21</f>
        <v>0</v>
      </c>
      <c r="D443" s="44">
        <v>0</v>
      </c>
      <c r="E443" s="44">
        <v>0</v>
      </c>
      <c r="F443" s="44">
        <v>0</v>
      </c>
      <c r="G443" s="44">
        <v>0</v>
      </c>
      <c r="H443" s="44">
        <v>0</v>
      </c>
      <c r="I443" s="44">
        <v>0</v>
      </c>
      <c r="J443" s="44">
        <v>0</v>
      </c>
      <c r="K443" s="44">
        <v>0</v>
      </c>
      <c r="L443" s="44">
        <v>0</v>
      </c>
      <c r="M443" s="44">
        <v>0</v>
      </c>
      <c r="N443" s="44">
        <v>0</v>
      </c>
      <c r="O443" s="44">
        <v>0</v>
      </c>
      <c r="P443" s="165">
        <f t="shared" si="30"/>
        <v>0</v>
      </c>
    </row>
    <row r="444" spans="1:16" hidden="1" x14ac:dyDescent="0.25">
      <c r="A444" s="303" t="str">
        <f>IF(B444=1,A403,"")</f>
        <v/>
      </c>
      <c r="B444" s="43" t="str">
        <f t="shared" si="29"/>
        <v/>
      </c>
      <c r="C444" s="161">
        <f>CAD!$K$22</f>
        <v>0</v>
      </c>
      <c r="D444" s="44">
        <v>0</v>
      </c>
      <c r="E444" s="44">
        <v>0</v>
      </c>
      <c r="F444" s="44">
        <v>0</v>
      </c>
      <c r="G444" s="44">
        <v>0</v>
      </c>
      <c r="H444" s="44">
        <v>0</v>
      </c>
      <c r="I444" s="44">
        <v>0</v>
      </c>
      <c r="J444" s="44">
        <v>0</v>
      </c>
      <c r="K444" s="44">
        <v>0</v>
      </c>
      <c r="L444" s="44">
        <v>0</v>
      </c>
      <c r="M444" s="44">
        <v>0</v>
      </c>
      <c r="N444" s="44">
        <v>0</v>
      </c>
      <c r="O444" s="44">
        <v>0</v>
      </c>
      <c r="P444" s="165">
        <f t="shared" si="30"/>
        <v>0</v>
      </c>
    </row>
    <row r="445" spans="1:16" hidden="1" x14ac:dyDescent="0.25">
      <c r="A445" s="303" t="str">
        <f>IF(B445=1,A403,"")</f>
        <v/>
      </c>
      <c r="B445" s="43" t="str">
        <f t="shared" si="29"/>
        <v/>
      </c>
      <c r="C445" s="161">
        <f>CAD!$K$23</f>
        <v>0</v>
      </c>
      <c r="D445" s="44">
        <v>0</v>
      </c>
      <c r="E445" s="44">
        <v>0</v>
      </c>
      <c r="F445" s="44">
        <v>0</v>
      </c>
      <c r="G445" s="44">
        <v>0</v>
      </c>
      <c r="H445" s="44">
        <v>0</v>
      </c>
      <c r="I445" s="44">
        <v>0</v>
      </c>
      <c r="J445" s="44">
        <v>0</v>
      </c>
      <c r="K445" s="44">
        <v>0</v>
      </c>
      <c r="L445" s="44">
        <v>0</v>
      </c>
      <c r="M445" s="44">
        <v>0</v>
      </c>
      <c r="N445" s="44">
        <v>0</v>
      </c>
      <c r="O445" s="44">
        <v>0</v>
      </c>
      <c r="P445" s="165">
        <f t="shared" si="30"/>
        <v>0</v>
      </c>
    </row>
    <row r="446" spans="1:16" hidden="1" x14ac:dyDescent="0.25">
      <c r="A446" s="303" t="str">
        <f>IF(B446=1,A403,"")</f>
        <v/>
      </c>
      <c r="B446" s="43" t="str">
        <f t="shared" si="29"/>
        <v/>
      </c>
      <c r="C446" s="161">
        <f>CAD!$K$24</f>
        <v>0</v>
      </c>
      <c r="D446" s="44">
        <v>0</v>
      </c>
      <c r="E446" s="44">
        <v>0</v>
      </c>
      <c r="F446" s="44">
        <v>0</v>
      </c>
      <c r="G446" s="44">
        <v>0</v>
      </c>
      <c r="H446" s="44">
        <v>0</v>
      </c>
      <c r="I446" s="44">
        <v>0</v>
      </c>
      <c r="J446" s="44">
        <v>0</v>
      </c>
      <c r="K446" s="44">
        <v>0</v>
      </c>
      <c r="L446" s="44">
        <v>0</v>
      </c>
      <c r="M446" s="44">
        <v>0</v>
      </c>
      <c r="N446" s="44">
        <v>0</v>
      </c>
      <c r="O446" s="44">
        <v>0</v>
      </c>
      <c r="P446" s="165">
        <f t="shared" si="30"/>
        <v>0</v>
      </c>
    </row>
    <row r="447" spans="1:16" hidden="1" x14ac:dyDescent="0.25">
      <c r="A447" s="303" t="str">
        <f>IF(B447=1,A403,"")</f>
        <v/>
      </c>
      <c r="B447" s="43" t="str">
        <f t="shared" si="29"/>
        <v/>
      </c>
      <c r="C447" s="161">
        <f>CAD!$K$25</f>
        <v>0</v>
      </c>
      <c r="D447" s="44">
        <v>0</v>
      </c>
      <c r="E447" s="44">
        <v>0</v>
      </c>
      <c r="F447" s="44">
        <v>0</v>
      </c>
      <c r="G447" s="44">
        <v>0</v>
      </c>
      <c r="H447" s="44">
        <v>0</v>
      </c>
      <c r="I447" s="44">
        <v>0</v>
      </c>
      <c r="J447" s="44">
        <v>0</v>
      </c>
      <c r="K447" s="44">
        <v>0</v>
      </c>
      <c r="L447" s="44">
        <v>0</v>
      </c>
      <c r="M447" s="44">
        <v>0</v>
      </c>
      <c r="N447" s="44">
        <v>0</v>
      </c>
      <c r="O447" s="44">
        <v>0</v>
      </c>
      <c r="P447" s="165">
        <f t="shared" si="30"/>
        <v>0</v>
      </c>
    </row>
    <row r="448" spans="1:16" hidden="1" x14ac:dyDescent="0.25">
      <c r="A448" s="303" t="str">
        <f>IF(B448=1,A403,"")</f>
        <v/>
      </c>
      <c r="B448" s="43" t="str">
        <f t="shared" si="29"/>
        <v/>
      </c>
      <c r="C448" s="161">
        <f>CAD!$K$26</f>
        <v>0</v>
      </c>
      <c r="D448" s="44">
        <v>0</v>
      </c>
      <c r="E448" s="44">
        <v>0</v>
      </c>
      <c r="F448" s="44">
        <v>0</v>
      </c>
      <c r="G448" s="44">
        <v>0</v>
      </c>
      <c r="H448" s="44">
        <v>0</v>
      </c>
      <c r="I448" s="44">
        <v>0</v>
      </c>
      <c r="J448" s="44">
        <v>0</v>
      </c>
      <c r="K448" s="44">
        <v>0</v>
      </c>
      <c r="L448" s="44">
        <v>0</v>
      </c>
      <c r="M448" s="44">
        <v>0</v>
      </c>
      <c r="N448" s="44">
        <v>0</v>
      </c>
      <c r="O448" s="44">
        <v>0</v>
      </c>
      <c r="P448" s="165">
        <f t="shared" si="30"/>
        <v>0</v>
      </c>
    </row>
    <row r="449" spans="1:17" hidden="1" x14ac:dyDescent="0.25">
      <c r="A449" s="303" t="str">
        <f>IF(B449=1,A403,"")</f>
        <v/>
      </c>
      <c r="B449" s="43" t="str">
        <f t="shared" si="29"/>
        <v/>
      </c>
      <c r="C449" s="161">
        <f>CAD!$K$27</f>
        <v>0</v>
      </c>
      <c r="D449" s="44">
        <v>0</v>
      </c>
      <c r="E449" s="44">
        <v>0</v>
      </c>
      <c r="F449" s="44">
        <v>0</v>
      </c>
      <c r="G449" s="44">
        <v>0</v>
      </c>
      <c r="H449" s="44">
        <v>0</v>
      </c>
      <c r="I449" s="44">
        <v>0</v>
      </c>
      <c r="J449" s="44">
        <v>0</v>
      </c>
      <c r="K449" s="44">
        <v>0</v>
      </c>
      <c r="L449" s="44">
        <v>0</v>
      </c>
      <c r="M449" s="44">
        <v>0</v>
      </c>
      <c r="N449" s="44">
        <v>0</v>
      </c>
      <c r="O449" s="44">
        <v>0</v>
      </c>
      <c r="P449" s="165">
        <f t="shared" si="30"/>
        <v>0</v>
      </c>
    </row>
    <row r="450" spans="1:17" hidden="1" x14ac:dyDescent="0.25">
      <c r="A450" s="303" t="str">
        <f>IF(B450=1,A403,"")</f>
        <v/>
      </c>
      <c r="B450" s="43" t="str">
        <f t="shared" si="29"/>
        <v/>
      </c>
      <c r="C450" s="161">
        <f>CAD!$K$28</f>
        <v>0</v>
      </c>
      <c r="D450" s="44">
        <v>0</v>
      </c>
      <c r="E450" s="44">
        <v>0</v>
      </c>
      <c r="F450" s="44">
        <v>0</v>
      </c>
      <c r="G450" s="44">
        <v>0</v>
      </c>
      <c r="H450" s="44">
        <v>0</v>
      </c>
      <c r="I450" s="44">
        <v>0</v>
      </c>
      <c r="J450" s="44">
        <v>0</v>
      </c>
      <c r="K450" s="44">
        <v>0</v>
      </c>
      <c r="L450" s="44">
        <v>0</v>
      </c>
      <c r="M450" s="44">
        <v>0</v>
      </c>
      <c r="N450" s="44">
        <v>0</v>
      </c>
      <c r="O450" s="44">
        <v>0</v>
      </c>
      <c r="P450" s="165">
        <f t="shared" si="30"/>
        <v>0</v>
      </c>
    </row>
    <row r="451" spans="1:17" hidden="1" x14ac:dyDescent="0.25">
      <c r="A451" s="303" t="str">
        <f>IF(B451=1,A403,"")</f>
        <v/>
      </c>
      <c r="B451" s="43" t="str">
        <f t="shared" si="29"/>
        <v/>
      </c>
      <c r="C451" s="161">
        <f>CAD!$K$29</f>
        <v>0</v>
      </c>
      <c r="D451" s="44">
        <v>0</v>
      </c>
      <c r="E451" s="44">
        <v>0</v>
      </c>
      <c r="F451" s="44">
        <v>0</v>
      </c>
      <c r="G451" s="44">
        <v>0</v>
      </c>
      <c r="H451" s="44">
        <v>0</v>
      </c>
      <c r="I451" s="44">
        <v>0</v>
      </c>
      <c r="J451" s="44">
        <v>0</v>
      </c>
      <c r="K451" s="44">
        <v>0</v>
      </c>
      <c r="L451" s="44">
        <v>0</v>
      </c>
      <c r="M451" s="44">
        <v>0</v>
      </c>
      <c r="N451" s="44">
        <v>0</v>
      </c>
      <c r="O451" s="44">
        <v>0</v>
      </c>
      <c r="P451" s="165">
        <f t="shared" si="30"/>
        <v>0</v>
      </c>
    </row>
    <row r="452" spans="1:17" hidden="1" x14ac:dyDescent="0.25">
      <c r="A452" s="303" t="str">
        <f>IF(B452=1,A403,"")</f>
        <v/>
      </c>
      <c r="B452" s="43" t="str">
        <f t="shared" si="29"/>
        <v/>
      </c>
      <c r="C452" s="161">
        <f>CAD!$K$30</f>
        <v>0</v>
      </c>
      <c r="D452" s="44">
        <v>0</v>
      </c>
      <c r="E452" s="44">
        <v>0</v>
      </c>
      <c r="F452" s="44">
        <v>0</v>
      </c>
      <c r="G452" s="44">
        <v>0</v>
      </c>
      <c r="H452" s="44">
        <v>0</v>
      </c>
      <c r="I452" s="44">
        <v>0</v>
      </c>
      <c r="J452" s="44">
        <v>0</v>
      </c>
      <c r="K452" s="44">
        <v>0</v>
      </c>
      <c r="L452" s="44">
        <v>0</v>
      </c>
      <c r="M452" s="44">
        <v>0</v>
      </c>
      <c r="N452" s="44">
        <v>0</v>
      </c>
      <c r="O452" s="44">
        <v>0</v>
      </c>
      <c r="P452" s="165">
        <f t="shared" si="30"/>
        <v>0</v>
      </c>
    </row>
    <row r="453" spans="1:17" hidden="1" x14ac:dyDescent="0.25">
      <c r="A453" s="303" t="str">
        <f>IF(B453=1,A403,"")</f>
        <v/>
      </c>
      <c r="B453" s="43" t="str">
        <f t="shared" si="29"/>
        <v/>
      </c>
      <c r="C453" s="161">
        <f>CAD!$K$31</f>
        <v>0</v>
      </c>
      <c r="D453" s="44">
        <v>0</v>
      </c>
      <c r="E453" s="44">
        <v>0</v>
      </c>
      <c r="F453" s="44">
        <v>0</v>
      </c>
      <c r="G453" s="44">
        <v>0</v>
      </c>
      <c r="H453" s="44">
        <v>0</v>
      </c>
      <c r="I453" s="44">
        <v>0</v>
      </c>
      <c r="J453" s="44">
        <v>0</v>
      </c>
      <c r="K453" s="44">
        <v>0</v>
      </c>
      <c r="L453" s="44">
        <v>0</v>
      </c>
      <c r="M453" s="44">
        <v>0</v>
      </c>
      <c r="N453" s="44">
        <v>0</v>
      </c>
      <c r="O453" s="44">
        <v>0</v>
      </c>
      <c r="P453" s="165">
        <f t="shared" si="30"/>
        <v>0</v>
      </c>
    </row>
    <row r="454" spans="1:17" hidden="1" x14ac:dyDescent="0.25">
      <c r="A454" s="303">
        <f>A401</f>
        <v>2025</v>
      </c>
    </row>
    <row r="455" spans="1:17" hidden="1" x14ac:dyDescent="0.25">
      <c r="A455" s="303">
        <f>A401</f>
        <v>2025</v>
      </c>
      <c r="C455" s="74" t="s">
        <v>209</v>
      </c>
      <c r="D455" s="38">
        <f>D401-D403</f>
        <v>0</v>
      </c>
      <c r="E455" s="38">
        <f t="shared" ref="E455:P455" si="31">E401-E403</f>
        <v>0</v>
      </c>
      <c r="F455" s="38">
        <f t="shared" si="31"/>
        <v>0</v>
      </c>
      <c r="G455" s="38">
        <f t="shared" si="31"/>
        <v>0</v>
      </c>
      <c r="H455" s="38">
        <f t="shared" si="31"/>
        <v>0</v>
      </c>
      <c r="I455" s="38">
        <f t="shared" si="31"/>
        <v>0</v>
      </c>
      <c r="J455" s="38">
        <f t="shared" si="31"/>
        <v>0</v>
      </c>
      <c r="K455" s="38">
        <f t="shared" si="31"/>
        <v>0</v>
      </c>
      <c r="L455" s="38">
        <f t="shared" si="31"/>
        <v>0</v>
      </c>
      <c r="M455" s="38">
        <f t="shared" si="31"/>
        <v>0</v>
      </c>
      <c r="N455" s="38">
        <f t="shared" si="31"/>
        <v>0</v>
      </c>
      <c r="O455" s="38">
        <f t="shared" si="31"/>
        <v>0</v>
      </c>
      <c r="P455" s="38">
        <f t="shared" si="31"/>
        <v>0</v>
      </c>
    </row>
    <row r="456" spans="1:17" hidden="1" x14ac:dyDescent="0.25"/>
    <row r="457" spans="1:17" ht="15" hidden="1" customHeight="1" thickBot="1" x14ac:dyDescent="0.3">
      <c r="A457" s="303">
        <f>A401+1</f>
        <v>2026</v>
      </c>
      <c r="B457" s="45"/>
      <c r="C457" s="176" t="s">
        <v>207</v>
      </c>
      <c r="D457" s="177">
        <f>PREV_R!D465</f>
        <v>0</v>
      </c>
      <c r="E457" s="177">
        <f>PREV_R!E465</f>
        <v>0</v>
      </c>
      <c r="F457" s="177">
        <f>PREV_R!F465</f>
        <v>0</v>
      </c>
      <c r="G457" s="177">
        <f>PREV_R!G465</f>
        <v>0</v>
      </c>
      <c r="H457" s="177">
        <f>PREV_R!H465</f>
        <v>0</v>
      </c>
      <c r="I457" s="177">
        <f>PREV_R!I465</f>
        <v>0</v>
      </c>
      <c r="J457" s="177">
        <f>PREV_R!J465</f>
        <v>0</v>
      </c>
      <c r="K457" s="177">
        <f>PREV_R!K465</f>
        <v>0</v>
      </c>
      <c r="L457" s="177">
        <f>PREV_R!L465</f>
        <v>0</v>
      </c>
      <c r="M457" s="177">
        <f>PREV_R!M465</f>
        <v>0</v>
      </c>
      <c r="N457" s="177">
        <f>PREV_R!N465</f>
        <v>0</v>
      </c>
      <c r="O457" s="177">
        <f>PREV_R!O465</f>
        <v>0</v>
      </c>
      <c r="P457" s="177">
        <f>SUM(D457:O457)</f>
        <v>0</v>
      </c>
      <c r="Q457" s="8"/>
    </row>
    <row r="458" spans="1:17" ht="15" hidden="1" customHeight="1" x14ac:dyDescent="0.25">
      <c r="A458" s="303">
        <f>A457</f>
        <v>2026</v>
      </c>
      <c r="B458" s="45"/>
      <c r="C458" s="130"/>
      <c r="D458" s="130"/>
      <c r="E458" s="130"/>
      <c r="F458" s="130"/>
      <c r="G458" s="130"/>
      <c r="H458" s="130"/>
      <c r="I458" s="130"/>
      <c r="J458" s="130"/>
      <c r="K458" s="130"/>
      <c r="L458" s="130"/>
      <c r="M458" s="130"/>
      <c r="N458" s="130"/>
      <c r="O458" s="130"/>
      <c r="P458" s="130"/>
      <c r="Q458" s="8"/>
    </row>
    <row r="459" spans="1:17" ht="15" hidden="1" customHeight="1" thickBot="1" x14ac:dyDescent="0.3">
      <c r="A459" s="303">
        <f>A457</f>
        <v>2026</v>
      </c>
      <c r="B459" s="45"/>
      <c r="C459" s="155" t="s">
        <v>208</v>
      </c>
      <c r="D459" s="156">
        <f>SUM(D460:D509)</f>
        <v>0</v>
      </c>
      <c r="E459" s="156">
        <f t="shared" ref="E459:O459" si="32">SUM(E460:E509)</f>
        <v>0</v>
      </c>
      <c r="F459" s="156">
        <f t="shared" si="32"/>
        <v>0</v>
      </c>
      <c r="G459" s="156">
        <f t="shared" si="32"/>
        <v>0</v>
      </c>
      <c r="H459" s="156">
        <f t="shared" si="32"/>
        <v>0</v>
      </c>
      <c r="I459" s="156">
        <f t="shared" si="32"/>
        <v>0</v>
      </c>
      <c r="J459" s="156">
        <f t="shared" si="32"/>
        <v>0</v>
      </c>
      <c r="K459" s="156">
        <f t="shared" si="32"/>
        <v>0</v>
      </c>
      <c r="L459" s="156">
        <f t="shared" si="32"/>
        <v>0</v>
      </c>
      <c r="M459" s="156">
        <f t="shared" si="32"/>
        <v>0</v>
      </c>
      <c r="N459" s="156">
        <f t="shared" si="32"/>
        <v>0</v>
      </c>
      <c r="O459" s="156">
        <f t="shared" si="32"/>
        <v>0</v>
      </c>
      <c r="P459" s="156">
        <f>SUM(D459:O459)</f>
        <v>0</v>
      </c>
      <c r="Q459" s="8"/>
    </row>
    <row r="460" spans="1:17" hidden="1" x14ac:dyDescent="0.25">
      <c r="A460" s="303">
        <f>IF(B460=1,A459,"")</f>
        <v>2026</v>
      </c>
      <c r="B460" s="43">
        <f>IF(C460&lt;&gt;0,1,"")</f>
        <v>1</v>
      </c>
      <c r="C460" s="162" t="str">
        <f>CAD!$I$7</f>
        <v>MERCADO</v>
      </c>
      <c r="D460" s="163">
        <v>0</v>
      </c>
      <c r="E460" s="163">
        <v>0</v>
      </c>
      <c r="F460" s="163">
        <v>0</v>
      </c>
      <c r="G460" s="163">
        <v>0</v>
      </c>
      <c r="H460" s="163">
        <v>0</v>
      </c>
      <c r="I460" s="163">
        <v>0</v>
      </c>
      <c r="J460" s="163">
        <v>0</v>
      </c>
      <c r="K460" s="163">
        <v>0</v>
      </c>
      <c r="L460" s="163">
        <v>0</v>
      </c>
      <c r="M460" s="163">
        <v>0</v>
      </c>
      <c r="N460" s="163">
        <v>0</v>
      </c>
      <c r="O460" s="163">
        <v>0</v>
      </c>
      <c r="P460" s="164">
        <f>SUM(D460:O460)</f>
        <v>0</v>
      </c>
    </row>
    <row r="461" spans="1:17" hidden="1" x14ac:dyDescent="0.25">
      <c r="A461" s="303">
        <f>IF(B461=1,A459,"")</f>
        <v>2026</v>
      </c>
      <c r="B461" s="43">
        <f t="shared" ref="B461:B509" si="33">IF(C461&lt;&gt;0,1,"")</f>
        <v>1</v>
      </c>
      <c r="C461" s="161" t="str">
        <f>CAD!$I$8</f>
        <v>VEÍCULO</v>
      </c>
      <c r="D461" s="44">
        <v>0</v>
      </c>
      <c r="E461" s="44">
        <v>0</v>
      </c>
      <c r="F461" s="44">
        <v>0</v>
      </c>
      <c r="G461" s="44">
        <v>0</v>
      </c>
      <c r="H461" s="44">
        <v>0</v>
      </c>
      <c r="I461" s="44">
        <v>0</v>
      </c>
      <c r="J461" s="44">
        <v>0</v>
      </c>
      <c r="K461" s="44">
        <v>0</v>
      </c>
      <c r="L461" s="44">
        <v>0</v>
      </c>
      <c r="M461" s="44">
        <v>0</v>
      </c>
      <c r="N461" s="44">
        <v>0</v>
      </c>
      <c r="O461" s="44">
        <v>0</v>
      </c>
      <c r="P461" s="165">
        <f t="shared" ref="P461:P509" si="34">SUM(D461:O461)</f>
        <v>0</v>
      </c>
    </row>
    <row r="462" spans="1:17" hidden="1" x14ac:dyDescent="0.25">
      <c r="A462" s="303">
        <f>IF(B462=1,A459,"")</f>
        <v>2026</v>
      </c>
      <c r="B462" s="43">
        <f t="shared" si="33"/>
        <v>1</v>
      </c>
      <c r="C462" s="161" t="str">
        <f>CAD!$I$9</f>
        <v>ENERGIA ELÉTRICA</v>
      </c>
      <c r="D462" s="44">
        <v>0</v>
      </c>
      <c r="E462" s="44">
        <v>0</v>
      </c>
      <c r="F462" s="44">
        <v>0</v>
      </c>
      <c r="G462" s="44">
        <v>0</v>
      </c>
      <c r="H462" s="44">
        <v>0</v>
      </c>
      <c r="I462" s="44">
        <v>0</v>
      </c>
      <c r="J462" s="44">
        <v>0</v>
      </c>
      <c r="K462" s="44">
        <v>0</v>
      </c>
      <c r="L462" s="44">
        <v>0</v>
      </c>
      <c r="M462" s="44">
        <v>0</v>
      </c>
      <c r="N462" s="44">
        <v>0</v>
      </c>
      <c r="O462" s="44">
        <v>0</v>
      </c>
      <c r="P462" s="165">
        <f t="shared" si="34"/>
        <v>0</v>
      </c>
    </row>
    <row r="463" spans="1:17" hidden="1" x14ac:dyDescent="0.25">
      <c r="A463" s="303">
        <f>IF(B463=1,A459,"")</f>
        <v>2026</v>
      </c>
      <c r="B463" s="43">
        <f t="shared" si="33"/>
        <v>1</v>
      </c>
      <c r="C463" s="161" t="str">
        <f>CAD!$I$10</f>
        <v>LANCHE/COMER FORA</v>
      </c>
      <c r="D463" s="44">
        <v>0</v>
      </c>
      <c r="E463" s="44">
        <v>0</v>
      </c>
      <c r="F463" s="44">
        <v>0</v>
      </c>
      <c r="G463" s="44">
        <v>0</v>
      </c>
      <c r="H463" s="44">
        <v>0</v>
      </c>
      <c r="I463" s="44">
        <v>0</v>
      </c>
      <c r="J463" s="44">
        <v>0</v>
      </c>
      <c r="K463" s="44">
        <v>0</v>
      </c>
      <c r="L463" s="44">
        <v>0</v>
      </c>
      <c r="M463" s="44">
        <v>0</v>
      </c>
      <c r="N463" s="44">
        <v>0</v>
      </c>
      <c r="O463" s="44">
        <v>0</v>
      </c>
      <c r="P463" s="165">
        <f t="shared" si="34"/>
        <v>0</v>
      </c>
    </row>
    <row r="464" spans="1:17" hidden="1" x14ac:dyDescent="0.25">
      <c r="A464" s="303">
        <f>IF(B464=1,A459,"")</f>
        <v>2026</v>
      </c>
      <c r="B464" s="43">
        <f t="shared" si="33"/>
        <v>1</v>
      </c>
      <c r="C464" s="161" t="str">
        <f>CAD!$I$11</f>
        <v>LAZER</v>
      </c>
      <c r="D464" s="44">
        <v>0</v>
      </c>
      <c r="E464" s="44">
        <v>0</v>
      </c>
      <c r="F464" s="44">
        <v>0</v>
      </c>
      <c r="G464" s="44">
        <v>0</v>
      </c>
      <c r="H464" s="44">
        <v>0</v>
      </c>
      <c r="I464" s="44">
        <v>0</v>
      </c>
      <c r="J464" s="44">
        <v>0</v>
      </c>
      <c r="K464" s="44">
        <v>0</v>
      </c>
      <c r="L464" s="44">
        <v>0</v>
      </c>
      <c r="M464" s="44">
        <v>0</v>
      </c>
      <c r="N464" s="44">
        <v>0</v>
      </c>
      <c r="O464" s="44">
        <v>0</v>
      </c>
      <c r="P464" s="165">
        <f t="shared" si="34"/>
        <v>0</v>
      </c>
    </row>
    <row r="465" spans="1:16" hidden="1" x14ac:dyDescent="0.25">
      <c r="A465" s="303">
        <f>IF(B465=1,A459,"")</f>
        <v>2026</v>
      </c>
      <c r="B465" s="43">
        <f t="shared" si="33"/>
        <v>1</v>
      </c>
      <c r="C465" s="161" t="str">
        <f>CAD!$I$12</f>
        <v>REFORMA / IMÓVEL</v>
      </c>
      <c r="D465" s="44">
        <v>0</v>
      </c>
      <c r="E465" s="44">
        <v>0</v>
      </c>
      <c r="F465" s="44">
        <v>0</v>
      </c>
      <c r="G465" s="44">
        <v>0</v>
      </c>
      <c r="H465" s="44">
        <v>0</v>
      </c>
      <c r="I465" s="44">
        <v>0</v>
      </c>
      <c r="J465" s="44">
        <v>0</v>
      </c>
      <c r="K465" s="44">
        <v>0</v>
      </c>
      <c r="L465" s="44">
        <v>0</v>
      </c>
      <c r="M465" s="44">
        <v>0</v>
      </c>
      <c r="N465" s="44">
        <v>0</v>
      </c>
      <c r="O465" s="44">
        <v>0</v>
      </c>
      <c r="P465" s="165">
        <f t="shared" si="34"/>
        <v>0</v>
      </c>
    </row>
    <row r="466" spans="1:16" hidden="1" x14ac:dyDescent="0.25">
      <c r="A466" s="303">
        <f>IF(B466=1,A459,"")</f>
        <v>2026</v>
      </c>
      <c r="B466" s="43">
        <f t="shared" si="33"/>
        <v>1</v>
      </c>
      <c r="C466" s="161" t="str">
        <f>CAD!$I$13</f>
        <v>OUTROS</v>
      </c>
      <c r="D466" s="44">
        <v>0</v>
      </c>
      <c r="E466" s="44">
        <v>0</v>
      </c>
      <c r="F466" s="44">
        <v>0</v>
      </c>
      <c r="G466" s="44">
        <v>0</v>
      </c>
      <c r="H466" s="44">
        <v>0</v>
      </c>
      <c r="I466" s="44">
        <v>0</v>
      </c>
      <c r="J466" s="44">
        <v>0</v>
      </c>
      <c r="K466" s="44">
        <v>0</v>
      </c>
      <c r="L466" s="44">
        <v>0</v>
      </c>
      <c r="M466" s="44">
        <v>0</v>
      </c>
      <c r="N466" s="44">
        <v>0</v>
      </c>
      <c r="O466" s="44">
        <v>0</v>
      </c>
      <c r="P466" s="165">
        <f t="shared" si="34"/>
        <v>0</v>
      </c>
    </row>
    <row r="467" spans="1:16" hidden="1" x14ac:dyDescent="0.25">
      <c r="A467" s="303">
        <f>IF(B467=1,A459,"")</f>
        <v>2026</v>
      </c>
      <c r="B467" s="43">
        <f t="shared" si="33"/>
        <v>1</v>
      </c>
      <c r="C467" s="161" t="str">
        <f>CAD!$I$14</f>
        <v>VESTUÁRIO</v>
      </c>
      <c r="D467" s="44">
        <v>0</v>
      </c>
      <c r="E467" s="44">
        <v>0</v>
      </c>
      <c r="F467" s="44">
        <v>0</v>
      </c>
      <c r="G467" s="44">
        <v>0</v>
      </c>
      <c r="H467" s="44">
        <v>0</v>
      </c>
      <c r="I467" s="44">
        <v>0</v>
      </c>
      <c r="J467" s="44">
        <v>0</v>
      </c>
      <c r="K467" s="44">
        <v>0</v>
      </c>
      <c r="L467" s="44">
        <v>0</v>
      </c>
      <c r="M467" s="44">
        <v>0</v>
      </c>
      <c r="N467" s="44">
        <v>0</v>
      </c>
      <c r="O467" s="44">
        <v>0</v>
      </c>
      <c r="P467" s="165">
        <f t="shared" si="34"/>
        <v>0</v>
      </c>
    </row>
    <row r="468" spans="1:16" hidden="1" x14ac:dyDescent="0.25">
      <c r="A468" s="303">
        <f>IF(B468=1,A459,"")</f>
        <v>2026</v>
      </c>
      <c r="B468" s="43">
        <f t="shared" si="33"/>
        <v>1</v>
      </c>
      <c r="C468" s="161" t="str">
        <f>CAD!$I$15</f>
        <v>PARCELA - CASA</v>
      </c>
      <c r="D468" s="44">
        <v>0</v>
      </c>
      <c r="E468" s="44">
        <v>0</v>
      </c>
      <c r="F468" s="44">
        <v>0</v>
      </c>
      <c r="G468" s="44">
        <v>0</v>
      </c>
      <c r="H468" s="44">
        <v>0</v>
      </c>
      <c r="I468" s="44">
        <v>0</v>
      </c>
      <c r="J468" s="44">
        <v>0</v>
      </c>
      <c r="K468" s="44">
        <v>0</v>
      </c>
      <c r="L468" s="44">
        <v>0</v>
      </c>
      <c r="M468" s="44">
        <v>0</v>
      </c>
      <c r="N468" s="44">
        <v>0</v>
      </c>
      <c r="O468" s="44">
        <v>0</v>
      </c>
      <c r="P468" s="165">
        <f t="shared" si="34"/>
        <v>0</v>
      </c>
    </row>
    <row r="469" spans="1:16" hidden="1" x14ac:dyDescent="0.25">
      <c r="A469" s="303">
        <f>IF(B469=1,A459,"")</f>
        <v>2026</v>
      </c>
      <c r="B469" s="43">
        <f t="shared" si="33"/>
        <v>1</v>
      </c>
      <c r="C469" s="161" t="str">
        <f>CAD!$I$16</f>
        <v>SAÚDE</v>
      </c>
      <c r="D469" s="44">
        <v>0</v>
      </c>
      <c r="E469" s="44">
        <v>0</v>
      </c>
      <c r="F469" s="44">
        <v>0</v>
      </c>
      <c r="G469" s="44">
        <v>0</v>
      </c>
      <c r="H469" s="44">
        <v>0</v>
      </c>
      <c r="I469" s="44">
        <v>0</v>
      </c>
      <c r="J469" s="44">
        <v>0</v>
      </c>
      <c r="K469" s="44">
        <v>0</v>
      </c>
      <c r="L469" s="44">
        <v>0</v>
      </c>
      <c r="M469" s="44">
        <v>0</v>
      </c>
      <c r="N469" s="44">
        <v>0</v>
      </c>
      <c r="O469" s="44">
        <v>0</v>
      </c>
      <c r="P469" s="165">
        <f t="shared" si="34"/>
        <v>0</v>
      </c>
    </row>
    <row r="470" spans="1:16" hidden="1" x14ac:dyDescent="0.25">
      <c r="A470" s="303" t="str">
        <f>IF(B470=1,A459,"")</f>
        <v/>
      </c>
      <c r="B470" s="43" t="str">
        <f t="shared" si="33"/>
        <v/>
      </c>
      <c r="C470" s="161">
        <f>CAD!$I$17</f>
        <v>0</v>
      </c>
      <c r="D470" s="44">
        <v>0</v>
      </c>
      <c r="E470" s="44">
        <v>0</v>
      </c>
      <c r="F470" s="44">
        <v>0</v>
      </c>
      <c r="G470" s="44">
        <v>0</v>
      </c>
      <c r="H470" s="44">
        <v>0</v>
      </c>
      <c r="I470" s="44">
        <v>0</v>
      </c>
      <c r="J470" s="44">
        <v>0</v>
      </c>
      <c r="K470" s="44">
        <v>0</v>
      </c>
      <c r="L470" s="44">
        <v>0</v>
      </c>
      <c r="M470" s="44">
        <v>0</v>
      </c>
      <c r="N470" s="44">
        <v>0</v>
      </c>
      <c r="O470" s="44">
        <v>0</v>
      </c>
      <c r="P470" s="165">
        <f t="shared" si="34"/>
        <v>0</v>
      </c>
    </row>
    <row r="471" spans="1:16" hidden="1" x14ac:dyDescent="0.25">
      <c r="A471" s="303" t="str">
        <f>IF(B471=1,A459,"")</f>
        <v/>
      </c>
      <c r="B471" s="43" t="str">
        <f t="shared" si="33"/>
        <v/>
      </c>
      <c r="C471" s="161">
        <f>CAD!$I$18</f>
        <v>0</v>
      </c>
      <c r="D471" s="44">
        <v>0</v>
      </c>
      <c r="E471" s="44">
        <v>0</v>
      </c>
      <c r="F471" s="44">
        <v>0</v>
      </c>
      <c r="G471" s="44">
        <v>0</v>
      </c>
      <c r="H471" s="44">
        <v>0</v>
      </c>
      <c r="I471" s="44">
        <v>0</v>
      </c>
      <c r="J471" s="44">
        <v>0</v>
      </c>
      <c r="K471" s="44">
        <v>0</v>
      </c>
      <c r="L471" s="44">
        <v>0</v>
      </c>
      <c r="M471" s="44">
        <v>0</v>
      </c>
      <c r="N471" s="44">
        <v>0</v>
      </c>
      <c r="O471" s="44">
        <v>0</v>
      </c>
      <c r="P471" s="165">
        <f t="shared" si="34"/>
        <v>0</v>
      </c>
    </row>
    <row r="472" spans="1:16" hidden="1" x14ac:dyDescent="0.25">
      <c r="A472" s="303" t="str">
        <f>IF(B472=1,A459,"")</f>
        <v/>
      </c>
      <c r="B472" s="43" t="str">
        <f t="shared" si="33"/>
        <v/>
      </c>
      <c r="C472" s="161">
        <f>CAD!$I$19</f>
        <v>0</v>
      </c>
      <c r="D472" s="44">
        <v>0</v>
      </c>
      <c r="E472" s="44">
        <v>0</v>
      </c>
      <c r="F472" s="44">
        <v>0</v>
      </c>
      <c r="G472" s="44">
        <v>0</v>
      </c>
      <c r="H472" s="44">
        <v>0</v>
      </c>
      <c r="I472" s="44">
        <v>0</v>
      </c>
      <c r="J472" s="44">
        <v>0</v>
      </c>
      <c r="K472" s="44">
        <v>0</v>
      </c>
      <c r="L472" s="44">
        <v>0</v>
      </c>
      <c r="M472" s="44">
        <v>0</v>
      </c>
      <c r="N472" s="44">
        <v>0</v>
      </c>
      <c r="O472" s="44">
        <v>0</v>
      </c>
      <c r="P472" s="165">
        <f t="shared" si="34"/>
        <v>0</v>
      </c>
    </row>
    <row r="473" spans="1:16" hidden="1" x14ac:dyDescent="0.25">
      <c r="A473" s="303" t="str">
        <f>IF(B473=1,A459,"")</f>
        <v/>
      </c>
      <c r="B473" s="43" t="str">
        <f t="shared" si="33"/>
        <v/>
      </c>
      <c r="C473" s="161">
        <f>CAD!$I$20</f>
        <v>0</v>
      </c>
      <c r="D473" s="44">
        <v>0</v>
      </c>
      <c r="E473" s="44">
        <v>0</v>
      </c>
      <c r="F473" s="44">
        <v>0</v>
      </c>
      <c r="G473" s="44">
        <v>0</v>
      </c>
      <c r="H473" s="44">
        <v>0</v>
      </c>
      <c r="I473" s="44">
        <v>0</v>
      </c>
      <c r="J473" s="44">
        <v>0</v>
      </c>
      <c r="K473" s="44">
        <v>0</v>
      </c>
      <c r="L473" s="44">
        <v>0</v>
      </c>
      <c r="M473" s="44">
        <v>0</v>
      </c>
      <c r="N473" s="44">
        <v>0</v>
      </c>
      <c r="O473" s="44">
        <v>0</v>
      </c>
      <c r="P473" s="165">
        <f t="shared" si="34"/>
        <v>0</v>
      </c>
    </row>
    <row r="474" spans="1:16" hidden="1" x14ac:dyDescent="0.25">
      <c r="A474" s="303" t="str">
        <f>IF(B474=1,A459,"")</f>
        <v/>
      </c>
      <c r="B474" s="43" t="str">
        <f t="shared" si="33"/>
        <v/>
      </c>
      <c r="C474" s="161">
        <f>CAD!$I$21</f>
        <v>0</v>
      </c>
      <c r="D474" s="44">
        <v>0</v>
      </c>
      <c r="E474" s="44">
        <v>0</v>
      </c>
      <c r="F474" s="44">
        <v>0</v>
      </c>
      <c r="G474" s="44">
        <v>0</v>
      </c>
      <c r="H474" s="44">
        <v>0</v>
      </c>
      <c r="I474" s="44">
        <v>0</v>
      </c>
      <c r="J474" s="44">
        <v>0</v>
      </c>
      <c r="K474" s="44">
        <v>0</v>
      </c>
      <c r="L474" s="44">
        <v>0</v>
      </c>
      <c r="M474" s="44">
        <v>0</v>
      </c>
      <c r="N474" s="44">
        <v>0</v>
      </c>
      <c r="O474" s="44">
        <v>0</v>
      </c>
      <c r="P474" s="165">
        <f t="shared" si="34"/>
        <v>0</v>
      </c>
    </row>
    <row r="475" spans="1:16" hidden="1" x14ac:dyDescent="0.25">
      <c r="A475" s="303" t="str">
        <f>IF(B475=1,A459,"")</f>
        <v/>
      </c>
      <c r="B475" s="43" t="str">
        <f t="shared" si="33"/>
        <v/>
      </c>
      <c r="C475" s="161">
        <f>CAD!$I$22</f>
        <v>0</v>
      </c>
      <c r="D475" s="44">
        <v>0</v>
      </c>
      <c r="E475" s="44">
        <v>0</v>
      </c>
      <c r="F475" s="44">
        <v>0</v>
      </c>
      <c r="G475" s="44">
        <v>0</v>
      </c>
      <c r="H475" s="44">
        <v>0</v>
      </c>
      <c r="I475" s="44">
        <v>0</v>
      </c>
      <c r="J475" s="44">
        <v>0</v>
      </c>
      <c r="K475" s="44">
        <v>0</v>
      </c>
      <c r="L475" s="44">
        <v>0</v>
      </c>
      <c r="M475" s="44">
        <v>0</v>
      </c>
      <c r="N475" s="44">
        <v>0</v>
      </c>
      <c r="O475" s="44">
        <v>0</v>
      </c>
      <c r="P475" s="165">
        <f t="shared" si="34"/>
        <v>0</v>
      </c>
    </row>
    <row r="476" spans="1:16" hidden="1" x14ac:dyDescent="0.25">
      <c r="A476" s="303" t="str">
        <f>IF(B476=1,A459,"")</f>
        <v/>
      </c>
      <c r="B476" s="43" t="str">
        <f t="shared" si="33"/>
        <v/>
      </c>
      <c r="C476" s="161">
        <f>CAD!$I$23</f>
        <v>0</v>
      </c>
      <c r="D476" s="44">
        <v>0</v>
      </c>
      <c r="E476" s="44">
        <v>0</v>
      </c>
      <c r="F476" s="44">
        <v>0</v>
      </c>
      <c r="G476" s="44">
        <v>0</v>
      </c>
      <c r="H476" s="44">
        <v>0</v>
      </c>
      <c r="I476" s="44">
        <v>0</v>
      </c>
      <c r="J476" s="44">
        <v>0</v>
      </c>
      <c r="K476" s="44">
        <v>0</v>
      </c>
      <c r="L476" s="44">
        <v>0</v>
      </c>
      <c r="M476" s="44">
        <v>0</v>
      </c>
      <c r="N476" s="44">
        <v>0</v>
      </c>
      <c r="O476" s="44">
        <v>0</v>
      </c>
      <c r="P476" s="165">
        <f t="shared" si="34"/>
        <v>0</v>
      </c>
    </row>
    <row r="477" spans="1:16" hidden="1" x14ac:dyDescent="0.25">
      <c r="A477" s="303" t="str">
        <f>IF(B477=1,A459,"")</f>
        <v/>
      </c>
      <c r="B477" s="43" t="str">
        <f t="shared" si="33"/>
        <v/>
      </c>
      <c r="C477" s="161">
        <f>CAD!$I$24</f>
        <v>0</v>
      </c>
      <c r="D477" s="44">
        <v>0</v>
      </c>
      <c r="E477" s="44">
        <v>0</v>
      </c>
      <c r="F477" s="44">
        <v>0</v>
      </c>
      <c r="G477" s="44">
        <v>0</v>
      </c>
      <c r="H477" s="44">
        <v>0</v>
      </c>
      <c r="I477" s="44">
        <v>0</v>
      </c>
      <c r="J477" s="44">
        <v>0</v>
      </c>
      <c r="K477" s="44">
        <v>0</v>
      </c>
      <c r="L477" s="44">
        <v>0</v>
      </c>
      <c r="M477" s="44">
        <v>0</v>
      </c>
      <c r="N477" s="44">
        <v>0</v>
      </c>
      <c r="O477" s="44">
        <v>0</v>
      </c>
      <c r="P477" s="165">
        <f t="shared" si="34"/>
        <v>0</v>
      </c>
    </row>
    <row r="478" spans="1:16" hidden="1" x14ac:dyDescent="0.25">
      <c r="A478" s="303" t="str">
        <f>IF(B478=1,A459,"")</f>
        <v/>
      </c>
      <c r="B478" s="43" t="str">
        <f t="shared" si="33"/>
        <v/>
      </c>
      <c r="C478" s="161">
        <f>CAD!$I$25</f>
        <v>0</v>
      </c>
      <c r="D478" s="44">
        <v>0</v>
      </c>
      <c r="E478" s="44">
        <v>0</v>
      </c>
      <c r="F478" s="44">
        <v>0</v>
      </c>
      <c r="G478" s="44">
        <v>0</v>
      </c>
      <c r="H478" s="44">
        <v>0</v>
      </c>
      <c r="I478" s="44">
        <v>0</v>
      </c>
      <c r="J478" s="44">
        <v>0</v>
      </c>
      <c r="K478" s="44">
        <v>0</v>
      </c>
      <c r="L478" s="44">
        <v>0</v>
      </c>
      <c r="M478" s="44">
        <v>0</v>
      </c>
      <c r="N478" s="44">
        <v>0</v>
      </c>
      <c r="O478" s="44">
        <v>0</v>
      </c>
      <c r="P478" s="165">
        <f t="shared" si="34"/>
        <v>0</v>
      </c>
    </row>
    <row r="479" spans="1:16" hidden="1" x14ac:dyDescent="0.25">
      <c r="A479" s="303" t="str">
        <f>IF(B479=1,A459,"")</f>
        <v/>
      </c>
      <c r="B479" s="43" t="str">
        <f t="shared" si="33"/>
        <v/>
      </c>
      <c r="C479" s="161">
        <f>CAD!$I$26</f>
        <v>0</v>
      </c>
      <c r="D479" s="44">
        <v>0</v>
      </c>
      <c r="E479" s="44">
        <v>0</v>
      </c>
      <c r="F479" s="44">
        <v>0</v>
      </c>
      <c r="G479" s="44">
        <v>0</v>
      </c>
      <c r="H479" s="44">
        <v>0</v>
      </c>
      <c r="I479" s="44">
        <v>0</v>
      </c>
      <c r="J479" s="44">
        <v>0</v>
      </c>
      <c r="K479" s="44">
        <v>0</v>
      </c>
      <c r="L479" s="44">
        <v>0</v>
      </c>
      <c r="M479" s="44">
        <v>0</v>
      </c>
      <c r="N479" s="44">
        <v>0</v>
      </c>
      <c r="O479" s="44">
        <v>0</v>
      </c>
      <c r="P479" s="165">
        <f t="shared" si="34"/>
        <v>0</v>
      </c>
    </row>
    <row r="480" spans="1:16" hidden="1" x14ac:dyDescent="0.25">
      <c r="A480" s="303" t="str">
        <f>IF(B480=1,A459,"")</f>
        <v/>
      </c>
      <c r="B480" s="43" t="str">
        <f t="shared" si="33"/>
        <v/>
      </c>
      <c r="C480" s="161">
        <f>CAD!$I$27</f>
        <v>0</v>
      </c>
      <c r="D480" s="44">
        <v>0</v>
      </c>
      <c r="E480" s="44">
        <v>0</v>
      </c>
      <c r="F480" s="44">
        <v>0</v>
      </c>
      <c r="G480" s="44">
        <v>0</v>
      </c>
      <c r="H480" s="44">
        <v>0</v>
      </c>
      <c r="I480" s="44">
        <v>0</v>
      </c>
      <c r="J480" s="44">
        <v>0</v>
      </c>
      <c r="K480" s="44">
        <v>0</v>
      </c>
      <c r="L480" s="44">
        <v>0</v>
      </c>
      <c r="M480" s="44">
        <v>0</v>
      </c>
      <c r="N480" s="44">
        <v>0</v>
      </c>
      <c r="O480" s="44">
        <v>0</v>
      </c>
      <c r="P480" s="165">
        <f t="shared" si="34"/>
        <v>0</v>
      </c>
    </row>
    <row r="481" spans="1:16" hidden="1" x14ac:dyDescent="0.25">
      <c r="A481" s="303" t="str">
        <f>IF(B481=1,A459,"")</f>
        <v/>
      </c>
      <c r="B481" s="43" t="str">
        <f t="shared" si="33"/>
        <v/>
      </c>
      <c r="C481" s="161">
        <f>CAD!$I$28</f>
        <v>0</v>
      </c>
      <c r="D481" s="44">
        <v>0</v>
      </c>
      <c r="E481" s="44">
        <v>0</v>
      </c>
      <c r="F481" s="44">
        <v>0</v>
      </c>
      <c r="G481" s="44">
        <v>0</v>
      </c>
      <c r="H481" s="44">
        <v>0</v>
      </c>
      <c r="I481" s="44">
        <v>0</v>
      </c>
      <c r="J481" s="44">
        <v>0</v>
      </c>
      <c r="K481" s="44">
        <v>0</v>
      </c>
      <c r="L481" s="44">
        <v>0</v>
      </c>
      <c r="M481" s="44">
        <v>0</v>
      </c>
      <c r="N481" s="44">
        <v>0</v>
      </c>
      <c r="O481" s="44">
        <v>0</v>
      </c>
      <c r="P481" s="165">
        <f t="shared" si="34"/>
        <v>0</v>
      </c>
    </row>
    <row r="482" spans="1:16" hidden="1" x14ac:dyDescent="0.25">
      <c r="A482" s="303" t="str">
        <f>IF(B482=1,A459,"")</f>
        <v/>
      </c>
      <c r="B482" s="43" t="str">
        <f t="shared" si="33"/>
        <v/>
      </c>
      <c r="C482" s="161">
        <f>CAD!$I$29</f>
        <v>0</v>
      </c>
      <c r="D482" s="44">
        <v>0</v>
      </c>
      <c r="E482" s="44">
        <v>0</v>
      </c>
      <c r="F482" s="44">
        <v>0</v>
      </c>
      <c r="G482" s="44">
        <v>0</v>
      </c>
      <c r="H482" s="44">
        <v>0</v>
      </c>
      <c r="I482" s="44">
        <v>0</v>
      </c>
      <c r="J482" s="44">
        <v>0</v>
      </c>
      <c r="K482" s="44">
        <v>0</v>
      </c>
      <c r="L482" s="44">
        <v>0</v>
      </c>
      <c r="M482" s="44">
        <v>0</v>
      </c>
      <c r="N482" s="44">
        <v>0</v>
      </c>
      <c r="O482" s="44">
        <v>0</v>
      </c>
      <c r="P482" s="165">
        <f t="shared" si="34"/>
        <v>0</v>
      </c>
    </row>
    <row r="483" spans="1:16" hidden="1" x14ac:dyDescent="0.25">
      <c r="A483" s="303" t="str">
        <f>IF(B483=1,A459,"")</f>
        <v/>
      </c>
      <c r="B483" s="43" t="str">
        <f t="shared" si="33"/>
        <v/>
      </c>
      <c r="C483" s="161">
        <f>CAD!$I$30</f>
        <v>0</v>
      </c>
      <c r="D483" s="44">
        <v>0</v>
      </c>
      <c r="E483" s="44">
        <v>0</v>
      </c>
      <c r="F483" s="44">
        <v>0</v>
      </c>
      <c r="G483" s="44">
        <v>0</v>
      </c>
      <c r="H483" s="44">
        <v>0</v>
      </c>
      <c r="I483" s="44">
        <v>0</v>
      </c>
      <c r="J483" s="44">
        <v>0</v>
      </c>
      <c r="K483" s="44">
        <v>0</v>
      </c>
      <c r="L483" s="44">
        <v>0</v>
      </c>
      <c r="M483" s="44">
        <v>0</v>
      </c>
      <c r="N483" s="44">
        <v>0</v>
      </c>
      <c r="O483" s="44">
        <v>0</v>
      </c>
      <c r="P483" s="165">
        <f t="shared" si="34"/>
        <v>0</v>
      </c>
    </row>
    <row r="484" spans="1:16" hidden="1" x14ac:dyDescent="0.25">
      <c r="A484" s="303" t="str">
        <f>IF(B484=1,A459,"")</f>
        <v/>
      </c>
      <c r="B484" s="43" t="str">
        <f t="shared" si="33"/>
        <v/>
      </c>
      <c r="C484" s="161">
        <f>CAD!$I$31</f>
        <v>0</v>
      </c>
      <c r="D484" s="44">
        <v>0</v>
      </c>
      <c r="E484" s="44">
        <v>0</v>
      </c>
      <c r="F484" s="44">
        <v>0</v>
      </c>
      <c r="G484" s="44">
        <v>0</v>
      </c>
      <c r="H484" s="44">
        <v>0</v>
      </c>
      <c r="I484" s="44">
        <v>0</v>
      </c>
      <c r="J484" s="44">
        <v>0</v>
      </c>
      <c r="K484" s="44">
        <v>0</v>
      </c>
      <c r="L484" s="44">
        <v>0</v>
      </c>
      <c r="M484" s="44">
        <v>0</v>
      </c>
      <c r="N484" s="44">
        <v>0</v>
      </c>
      <c r="O484" s="44">
        <v>0</v>
      </c>
      <c r="P484" s="165">
        <f t="shared" si="34"/>
        <v>0</v>
      </c>
    </row>
    <row r="485" spans="1:16" hidden="1" x14ac:dyDescent="0.25">
      <c r="A485" s="303" t="str">
        <f>IF(B485=1,A459,"")</f>
        <v/>
      </c>
      <c r="B485" s="43" t="str">
        <f t="shared" si="33"/>
        <v/>
      </c>
      <c r="C485" s="161">
        <f>CAD!$K$7</f>
        <v>0</v>
      </c>
      <c r="D485" s="44">
        <v>0</v>
      </c>
      <c r="E485" s="44">
        <v>0</v>
      </c>
      <c r="F485" s="44">
        <v>0</v>
      </c>
      <c r="G485" s="44">
        <v>0</v>
      </c>
      <c r="H485" s="44">
        <v>0</v>
      </c>
      <c r="I485" s="44">
        <v>0</v>
      </c>
      <c r="J485" s="44">
        <v>0</v>
      </c>
      <c r="K485" s="44">
        <v>0</v>
      </c>
      <c r="L485" s="44">
        <v>0</v>
      </c>
      <c r="M485" s="44">
        <v>0</v>
      </c>
      <c r="N485" s="44">
        <v>0</v>
      </c>
      <c r="O485" s="44">
        <v>0</v>
      </c>
      <c r="P485" s="165">
        <f t="shared" si="34"/>
        <v>0</v>
      </c>
    </row>
    <row r="486" spans="1:16" hidden="1" x14ac:dyDescent="0.25">
      <c r="A486" s="303" t="str">
        <f>IF(B486=1,A459,"")</f>
        <v/>
      </c>
      <c r="B486" s="43" t="str">
        <f t="shared" si="33"/>
        <v/>
      </c>
      <c r="C486" s="161">
        <f>CAD!$K$8</f>
        <v>0</v>
      </c>
      <c r="D486" s="44">
        <v>0</v>
      </c>
      <c r="E486" s="44">
        <v>0</v>
      </c>
      <c r="F486" s="44">
        <v>0</v>
      </c>
      <c r="G486" s="44">
        <v>0</v>
      </c>
      <c r="H486" s="44">
        <v>0</v>
      </c>
      <c r="I486" s="44">
        <v>0</v>
      </c>
      <c r="J486" s="44">
        <v>0</v>
      </c>
      <c r="K486" s="44">
        <v>0</v>
      </c>
      <c r="L486" s="44">
        <v>0</v>
      </c>
      <c r="M486" s="44">
        <v>0</v>
      </c>
      <c r="N486" s="44">
        <v>0</v>
      </c>
      <c r="O486" s="44">
        <v>0</v>
      </c>
      <c r="P486" s="165">
        <f t="shared" si="34"/>
        <v>0</v>
      </c>
    </row>
    <row r="487" spans="1:16" hidden="1" x14ac:dyDescent="0.25">
      <c r="A487" s="303" t="str">
        <f>IF(B487=1,A459,"")</f>
        <v/>
      </c>
      <c r="B487" s="43" t="str">
        <f t="shared" si="33"/>
        <v/>
      </c>
      <c r="C487" s="161">
        <f>CAD!$K$9</f>
        <v>0</v>
      </c>
      <c r="D487" s="44">
        <v>0</v>
      </c>
      <c r="E487" s="44">
        <v>0</v>
      </c>
      <c r="F487" s="44">
        <v>0</v>
      </c>
      <c r="G487" s="44">
        <v>0</v>
      </c>
      <c r="H487" s="44">
        <v>0</v>
      </c>
      <c r="I487" s="44">
        <v>0</v>
      </c>
      <c r="J487" s="44">
        <v>0</v>
      </c>
      <c r="K487" s="44">
        <v>0</v>
      </c>
      <c r="L487" s="44">
        <v>0</v>
      </c>
      <c r="M487" s="44">
        <v>0</v>
      </c>
      <c r="N487" s="44">
        <v>0</v>
      </c>
      <c r="O487" s="44">
        <v>0</v>
      </c>
      <c r="P487" s="165">
        <f t="shared" si="34"/>
        <v>0</v>
      </c>
    </row>
    <row r="488" spans="1:16" hidden="1" x14ac:dyDescent="0.25">
      <c r="A488" s="303" t="str">
        <f>IF(B488=1,A459,"")</f>
        <v/>
      </c>
      <c r="B488" s="43" t="str">
        <f t="shared" si="33"/>
        <v/>
      </c>
      <c r="C488" s="161">
        <f>CAD!$K$10</f>
        <v>0</v>
      </c>
      <c r="D488" s="44">
        <v>0</v>
      </c>
      <c r="E488" s="44">
        <v>0</v>
      </c>
      <c r="F488" s="44">
        <v>0</v>
      </c>
      <c r="G488" s="44">
        <v>0</v>
      </c>
      <c r="H488" s="44">
        <v>0</v>
      </c>
      <c r="I488" s="44">
        <v>0</v>
      </c>
      <c r="J488" s="44">
        <v>0</v>
      </c>
      <c r="K488" s="44">
        <v>0</v>
      </c>
      <c r="L488" s="44">
        <v>0</v>
      </c>
      <c r="M488" s="44">
        <v>0</v>
      </c>
      <c r="N488" s="44">
        <v>0</v>
      </c>
      <c r="O488" s="44">
        <v>0</v>
      </c>
      <c r="P488" s="165">
        <f t="shared" si="34"/>
        <v>0</v>
      </c>
    </row>
    <row r="489" spans="1:16" hidden="1" x14ac:dyDescent="0.25">
      <c r="A489" s="303" t="str">
        <f>IF(B489=1,A459,"")</f>
        <v/>
      </c>
      <c r="B489" s="43" t="str">
        <f t="shared" si="33"/>
        <v/>
      </c>
      <c r="C489" s="161">
        <f>CAD!$K$11</f>
        <v>0</v>
      </c>
      <c r="D489" s="44">
        <v>0</v>
      </c>
      <c r="E489" s="44">
        <v>0</v>
      </c>
      <c r="F489" s="44">
        <v>0</v>
      </c>
      <c r="G489" s="44">
        <v>0</v>
      </c>
      <c r="H489" s="44">
        <v>0</v>
      </c>
      <c r="I489" s="44">
        <v>0</v>
      </c>
      <c r="J489" s="44">
        <v>0</v>
      </c>
      <c r="K489" s="44">
        <v>0</v>
      </c>
      <c r="L489" s="44">
        <v>0</v>
      </c>
      <c r="M489" s="44">
        <v>0</v>
      </c>
      <c r="N489" s="44">
        <v>0</v>
      </c>
      <c r="O489" s="44">
        <v>0</v>
      </c>
      <c r="P489" s="165">
        <f t="shared" si="34"/>
        <v>0</v>
      </c>
    </row>
    <row r="490" spans="1:16" hidden="1" x14ac:dyDescent="0.25">
      <c r="A490" s="303" t="str">
        <f>IF(B490=1,A459,"")</f>
        <v/>
      </c>
      <c r="B490" s="43" t="str">
        <f t="shared" si="33"/>
        <v/>
      </c>
      <c r="C490" s="161">
        <f>CAD!$K$12</f>
        <v>0</v>
      </c>
      <c r="D490" s="44">
        <v>0</v>
      </c>
      <c r="E490" s="44">
        <v>0</v>
      </c>
      <c r="F490" s="44">
        <v>0</v>
      </c>
      <c r="G490" s="44">
        <v>0</v>
      </c>
      <c r="H490" s="44">
        <v>0</v>
      </c>
      <c r="I490" s="44">
        <v>0</v>
      </c>
      <c r="J490" s="44">
        <v>0</v>
      </c>
      <c r="K490" s="44">
        <v>0</v>
      </c>
      <c r="L490" s="44">
        <v>0</v>
      </c>
      <c r="M490" s="44">
        <v>0</v>
      </c>
      <c r="N490" s="44">
        <v>0</v>
      </c>
      <c r="O490" s="44">
        <v>0</v>
      </c>
      <c r="P490" s="165">
        <f t="shared" si="34"/>
        <v>0</v>
      </c>
    </row>
    <row r="491" spans="1:16" hidden="1" x14ac:dyDescent="0.25">
      <c r="A491" s="303" t="str">
        <f>IF(B491=1,A459,"")</f>
        <v/>
      </c>
      <c r="B491" s="43" t="str">
        <f t="shared" si="33"/>
        <v/>
      </c>
      <c r="C491" s="161">
        <f>CAD!$K$13</f>
        <v>0</v>
      </c>
      <c r="D491" s="44">
        <v>0</v>
      </c>
      <c r="E491" s="44">
        <v>0</v>
      </c>
      <c r="F491" s="44">
        <v>0</v>
      </c>
      <c r="G491" s="44">
        <v>0</v>
      </c>
      <c r="H491" s="44">
        <v>0</v>
      </c>
      <c r="I491" s="44">
        <v>0</v>
      </c>
      <c r="J491" s="44">
        <v>0</v>
      </c>
      <c r="K491" s="44">
        <v>0</v>
      </c>
      <c r="L491" s="44">
        <v>0</v>
      </c>
      <c r="M491" s="44">
        <v>0</v>
      </c>
      <c r="N491" s="44">
        <v>0</v>
      </c>
      <c r="O491" s="44">
        <v>0</v>
      </c>
      <c r="P491" s="165">
        <f t="shared" si="34"/>
        <v>0</v>
      </c>
    </row>
    <row r="492" spans="1:16" hidden="1" x14ac:dyDescent="0.25">
      <c r="A492" s="303" t="str">
        <f>IF(B492=1,A459,"")</f>
        <v/>
      </c>
      <c r="B492" s="43" t="str">
        <f t="shared" si="33"/>
        <v/>
      </c>
      <c r="C492" s="161">
        <f>CAD!$K$14</f>
        <v>0</v>
      </c>
      <c r="D492" s="44">
        <v>0</v>
      </c>
      <c r="E492" s="44">
        <v>0</v>
      </c>
      <c r="F492" s="44">
        <v>0</v>
      </c>
      <c r="G492" s="44">
        <v>0</v>
      </c>
      <c r="H492" s="44">
        <v>0</v>
      </c>
      <c r="I492" s="44">
        <v>0</v>
      </c>
      <c r="J492" s="44">
        <v>0</v>
      </c>
      <c r="K492" s="44">
        <v>0</v>
      </c>
      <c r="L492" s="44">
        <v>0</v>
      </c>
      <c r="M492" s="44">
        <v>0</v>
      </c>
      <c r="N492" s="44">
        <v>0</v>
      </c>
      <c r="O492" s="44">
        <v>0</v>
      </c>
      <c r="P492" s="165">
        <f t="shared" si="34"/>
        <v>0</v>
      </c>
    </row>
    <row r="493" spans="1:16" hidden="1" x14ac:dyDescent="0.25">
      <c r="A493" s="303" t="str">
        <f>IF(B493=1,A459,"")</f>
        <v/>
      </c>
      <c r="B493" s="43" t="str">
        <f t="shared" si="33"/>
        <v/>
      </c>
      <c r="C493" s="161">
        <f>CAD!$K$15</f>
        <v>0</v>
      </c>
      <c r="D493" s="44">
        <v>0</v>
      </c>
      <c r="E493" s="44">
        <v>0</v>
      </c>
      <c r="F493" s="44">
        <v>0</v>
      </c>
      <c r="G493" s="44">
        <v>0</v>
      </c>
      <c r="H493" s="44">
        <v>0</v>
      </c>
      <c r="I493" s="44">
        <v>0</v>
      </c>
      <c r="J493" s="44">
        <v>0</v>
      </c>
      <c r="K493" s="44">
        <v>0</v>
      </c>
      <c r="L493" s="44">
        <v>0</v>
      </c>
      <c r="M493" s="44">
        <v>0</v>
      </c>
      <c r="N493" s="44">
        <v>0</v>
      </c>
      <c r="O493" s="44">
        <v>0</v>
      </c>
      <c r="P493" s="165">
        <f t="shared" si="34"/>
        <v>0</v>
      </c>
    </row>
    <row r="494" spans="1:16" hidden="1" x14ac:dyDescent="0.25">
      <c r="A494" s="303" t="str">
        <f>IF(B494=1,A459,"")</f>
        <v/>
      </c>
      <c r="B494" s="43" t="str">
        <f t="shared" si="33"/>
        <v/>
      </c>
      <c r="C494" s="161">
        <f>CAD!$K$16</f>
        <v>0</v>
      </c>
      <c r="D494" s="44">
        <v>0</v>
      </c>
      <c r="E494" s="44">
        <v>0</v>
      </c>
      <c r="F494" s="44">
        <v>0</v>
      </c>
      <c r="G494" s="44">
        <v>0</v>
      </c>
      <c r="H494" s="44">
        <v>0</v>
      </c>
      <c r="I494" s="44">
        <v>0</v>
      </c>
      <c r="J494" s="44">
        <v>0</v>
      </c>
      <c r="K494" s="44">
        <v>0</v>
      </c>
      <c r="L494" s="44">
        <v>0</v>
      </c>
      <c r="M494" s="44">
        <v>0</v>
      </c>
      <c r="N494" s="44">
        <v>0</v>
      </c>
      <c r="O494" s="44">
        <v>0</v>
      </c>
      <c r="P494" s="165">
        <f t="shared" si="34"/>
        <v>0</v>
      </c>
    </row>
    <row r="495" spans="1:16" hidden="1" x14ac:dyDescent="0.25">
      <c r="A495" s="303" t="str">
        <f>IF(B495=1,A459,"")</f>
        <v/>
      </c>
      <c r="B495" s="43" t="str">
        <f t="shared" si="33"/>
        <v/>
      </c>
      <c r="C495" s="161">
        <f>CAD!$K$17</f>
        <v>0</v>
      </c>
      <c r="D495" s="44">
        <v>0</v>
      </c>
      <c r="E495" s="44">
        <v>0</v>
      </c>
      <c r="F495" s="44">
        <v>0</v>
      </c>
      <c r="G495" s="44">
        <v>0</v>
      </c>
      <c r="H495" s="44">
        <v>0</v>
      </c>
      <c r="I495" s="44">
        <v>0</v>
      </c>
      <c r="J495" s="44">
        <v>0</v>
      </c>
      <c r="K495" s="44">
        <v>0</v>
      </c>
      <c r="L495" s="44">
        <v>0</v>
      </c>
      <c r="M495" s="44">
        <v>0</v>
      </c>
      <c r="N495" s="44">
        <v>0</v>
      </c>
      <c r="O495" s="44">
        <v>0</v>
      </c>
      <c r="P495" s="165">
        <f t="shared" si="34"/>
        <v>0</v>
      </c>
    </row>
    <row r="496" spans="1:16" hidden="1" x14ac:dyDescent="0.25">
      <c r="A496" s="303" t="str">
        <f>IF(B496=1,A459,"")</f>
        <v/>
      </c>
      <c r="B496" s="43" t="str">
        <f t="shared" si="33"/>
        <v/>
      </c>
      <c r="C496" s="161">
        <f>CAD!$K$18</f>
        <v>0</v>
      </c>
      <c r="D496" s="44">
        <v>0</v>
      </c>
      <c r="E496" s="44">
        <v>0</v>
      </c>
      <c r="F496" s="44">
        <v>0</v>
      </c>
      <c r="G496" s="44">
        <v>0</v>
      </c>
      <c r="H496" s="44">
        <v>0</v>
      </c>
      <c r="I496" s="44">
        <v>0</v>
      </c>
      <c r="J496" s="44">
        <v>0</v>
      </c>
      <c r="K496" s="44">
        <v>0</v>
      </c>
      <c r="L496" s="44">
        <v>0</v>
      </c>
      <c r="M496" s="44">
        <v>0</v>
      </c>
      <c r="N496" s="44">
        <v>0</v>
      </c>
      <c r="O496" s="44">
        <v>0</v>
      </c>
      <c r="P496" s="165">
        <f t="shared" si="34"/>
        <v>0</v>
      </c>
    </row>
    <row r="497" spans="1:16" hidden="1" x14ac:dyDescent="0.25">
      <c r="A497" s="303" t="str">
        <f>IF(B497=1,A459,"")</f>
        <v/>
      </c>
      <c r="B497" s="43" t="str">
        <f t="shared" si="33"/>
        <v/>
      </c>
      <c r="C497" s="161">
        <f>CAD!$K$19</f>
        <v>0</v>
      </c>
      <c r="D497" s="44">
        <v>0</v>
      </c>
      <c r="E497" s="44">
        <v>0</v>
      </c>
      <c r="F497" s="44">
        <v>0</v>
      </c>
      <c r="G497" s="44">
        <v>0</v>
      </c>
      <c r="H497" s="44">
        <v>0</v>
      </c>
      <c r="I497" s="44">
        <v>0</v>
      </c>
      <c r="J497" s="44">
        <v>0</v>
      </c>
      <c r="K497" s="44">
        <v>0</v>
      </c>
      <c r="L497" s="44">
        <v>0</v>
      </c>
      <c r="M497" s="44">
        <v>0</v>
      </c>
      <c r="N497" s="44">
        <v>0</v>
      </c>
      <c r="O497" s="44">
        <v>0</v>
      </c>
      <c r="P497" s="165">
        <f t="shared" si="34"/>
        <v>0</v>
      </c>
    </row>
    <row r="498" spans="1:16" hidden="1" x14ac:dyDescent="0.25">
      <c r="A498" s="303" t="str">
        <f>IF(B498=1,A459,"")</f>
        <v/>
      </c>
      <c r="B498" s="43" t="str">
        <f t="shared" si="33"/>
        <v/>
      </c>
      <c r="C498" s="161">
        <f>CAD!$K$20</f>
        <v>0</v>
      </c>
      <c r="D498" s="44">
        <v>0</v>
      </c>
      <c r="E498" s="44">
        <v>0</v>
      </c>
      <c r="F498" s="44">
        <v>0</v>
      </c>
      <c r="G498" s="44">
        <v>0</v>
      </c>
      <c r="H498" s="44">
        <v>0</v>
      </c>
      <c r="I498" s="44">
        <v>0</v>
      </c>
      <c r="J498" s="44">
        <v>0</v>
      </c>
      <c r="K498" s="44">
        <v>0</v>
      </c>
      <c r="L498" s="44">
        <v>0</v>
      </c>
      <c r="M498" s="44">
        <v>0</v>
      </c>
      <c r="N498" s="44">
        <v>0</v>
      </c>
      <c r="O498" s="44">
        <v>0</v>
      </c>
      <c r="P498" s="165">
        <f t="shared" si="34"/>
        <v>0</v>
      </c>
    </row>
    <row r="499" spans="1:16" hidden="1" x14ac:dyDescent="0.25">
      <c r="A499" s="303" t="str">
        <f>IF(B499=1,A459,"")</f>
        <v/>
      </c>
      <c r="B499" s="43" t="str">
        <f t="shared" si="33"/>
        <v/>
      </c>
      <c r="C499" s="161">
        <f>CAD!$K$21</f>
        <v>0</v>
      </c>
      <c r="D499" s="44">
        <v>0</v>
      </c>
      <c r="E499" s="44">
        <v>0</v>
      </c>
      <c r="F499" s="44">
        <v>0</v>
      </c>
      <c r="G499" s="44">
        <v>0</v>
      </c>
      <c r="H499" s="44">
        <v>0</v>
      </c>
      <c r="I499" s="44">
        <v>0</v>
      </c>
      <c r="J499" s="44">
        <v>0</v>
      </c>
      <c r="K499" s="44">
        <v>0</v>
      </c>
      <c r="L499" s="44">
        <v>0</v>
      </c>
      <c r="M499" s="44">
        <v>0</v>
      </c>
      <c r="N499" s="44">
        <v>0</v>
      </c>
      <c r="O499" s="44">
        <v>0</v>
      </c>
      <c r="P499" s="165">
        <f t="shared" si="34"/>
        <v>0</v>
      </c>
    </row>
    <row r="500" spans="1:16" hidden="1" x14ac:dyDescent="0.25">
      <c r="A500" s="303" t="str">
        <f>IF(B500=1,A459,"")</f>
        <v/>
      </c>
      <c r="B500" s="43" t="str">
        <f t="shared" si="33"/>
        <v/>
      </c>
      <c r="C500" s="161">
        <f>CAD!$K$22</f>
        <v>0</v>
      </c>
      <c r="D500" s="44">
        <v>0</v>
      </c>
      <c r="E500" s="44">
        <v>0</v>
      </c>
      <c r="F500" s="44">
        <v>0</v>
      </c>
      <c r="G500" s="44">
        <v>0</v>
      </c>
      <c r="H500" s="44">
        <v>0</v>
      </c>
      <c r="I500" s="44">
        <v>0</v>
      </c>
      <c r="J500" s="44">
        <v>0</v>
      </c>
      <c r="K500" s="44">
        <v>0</v>
      </c>
      <c r="L500" s="44">
        <v>0</v>
      </c>
      <c r="M500" s="44">
        <v>0</v>
      </c>
      <c r="N500" s="44">
        <v>0</v>
      </c>
      <c r="O500" s="44">
        <v>0</v>
      </c>
      <c r="P500" s="165">
        <f t="shared" si="34"/>
        <v>0</v>
      </c>
    </row>
    <row r="501" spans="1:16" hidden="1" x14ac:dyDescent="0.25">
      <c r="A501" s="303" t="str">
        <f>IF(B501=1,A459,"")</f>
        <v/>
      </c>
      <c r="B501" s="43" t="str">
        <f t="shared" si="33"/>
        <v/>
      </c>
      <c r="C501" s="161">
        <f>CAD!$K$23</f>
        <v>0</v>
      </c>
      <c r="D501" s="44">
        <v>0</v>
      </c>
      <c r="E501" s="44">
        <v>0</v>
      </c>
      <c r="F501" s="44">
        <v>0</v>
      </c>
      <c r="G501" s="44">
        <v>0</v>
      </c>
      <c r="H501" s="44">
        <v>0</v>
      </c>
      <c r="I501" s="44">
        <v>0</v>
      </c>
      <c r="J501" s="44">
        <v>0</v>
      </c>
      <c r="K501" s="44">
        <v>0</v>
      </c>
      <c r="L501" s="44">
        <v>0</v>
      </c>
      <c r="M501" s="44">
        <v>0</v>
      </c>
      <c r="N501" s="44">
        <v>0</v>
      </c>
      <c r="O501" s="44">
        <v>0</v>
      </c>
      <c r="P501" s="165">
        <f t="shared" si="34"/>
        <v>0</v>
      </c>
    </row>
    <row r="502" spans="1:16" hidden="1" x14ac:dyDescent="0.25">
      <c r="A502" s="303" t="str">
        <f>IF(B502=1,A459,"")</f>
        <v/>
      </c>
      <c r="B502" s="43" t="str">
        <f t="shared" si="33"/>
        <v/>
      </c>
      <c r="C502" s="161">
        <f>CAD!$K$24</f>
        <v>0</v>
      </c>
      <c r="D502" s="44">
        <v>0</v>
      </c>
      <c r="E502" s="44">
        <v>0</v>
      </c>
      <c r="F502" s="44">
        <v>0</v>
      </c>
      <c r="G502" s="44">
        <v>0</v>
      </c>
      <c r="H502" s="44">
        <v>0</v>
      </c>
      <c r="I502" s="44">
        <v>0</v>
      </c>
      <c r="J502" s="44">
        <v>0</v>
      </c>
      <c r="K502" s="44">
        <v>0</v>
      </c>
      <c r="L502" s="44">
        <v>0</v>
      </c>
      <c r="M502" s="44">
        <v>0</v>
      </c>
      <c r="N502" s="44">
        <v>0</v>
      </c>
      <c r="O502" s="44">
        <v>0</v>
      </c>
      <c r="P502" s="165">
        <f t="shared" si="34"/>
        <v>0</v>
      </c>
    </row>
    <row r="503" spans="1:16" hidden="1" x14ac:dyDescent="0.25">
      <c r="A503" s="303" t="str">
        <f>IF(B503=1,A459,"")</f>
        <v/>
      </c>
      <c r="B503" s="43" t="str">
        <f t="shared" si="33"/>
        <v/>
      </c>
      <c r="C503" s="161">
        <f>CAD!$K$25</f>
        <v>0</v>
      </c>
      <c r="D503" s="44">
        <v>0</v>
      </c>
      <c r="E503" s="44">
        <v>0</v>
      </c>
      <c r="F503" s="44">
        <v>0</v>
      </c>
      <c r="G503" s="44">
        <v>0</v>
      </c>
      <c r="H503" s="44">
        <v>0</v>
      </c>
      <c r="I503" s="44">
        <v>0</v>
      </c>
      <c r="J503" s="44">
        <v>0</v>
      </c>
      <c r="K503" s="44">
        <v>0</v>
      </c>
      <c r="L503" s="44">
        <v>0</v>
      </c>
      <c r="M503" s="44">
        <v>0</v>
      </c>
      <c r="N503" s="44">
        <v>0</v>
      </c>
      <c r="O503" s="44">
        <v>0</v>
      </c>
      <c r="P503" s="165">
        <f t="shared" si="34"/>
        <v>0</v>
      </c>
    </row>
    <row r="504" spans="1:16" hidden="1" x14ac:dyDescent="0.25">
      <c r="A504" s="303" t="str">
        <f>IF(B504=1,A459,"")</f>
        <v/>
      </c>
      <c r="B504" s="43" t="str">
        <f t="shared" si="33"/>
        <v/>
      </c>
      <c r="C504" s="161">
        <f>CAD!$K$26</f>
        <v>0</v>
      </c>
      <c r="D504" s="44">
        <v>0</v>
      </c>
      <c r="E504" s="44">
        <v>0</v>
      </c>
      <c r="F504" s="44">
        <v>0</v>
      </c>
      <c r="G504" s="44">
        <v>0</v>
      </c>
      <c r="H504" s="44">
        <v>0</v>
      </c>
      <c r="I504" s="44">
        <v>0</v>
      </c>
      <c r="J504" s="44">
        <v>0</v>
      </c>
      <c r="K504" s="44">
        <v>0</v>
      </c>
      <c r="L504" s="44">
        <v>0</v>
      </c>
      <c r="M504" s="44">
        <v>0</v>
      </c>
      <c r="N504" s="44">
        <v>0</v>
      </c>
      <c r="O504" s="44">
        <v>0</v>
      </c>
      <c r="P504" s="165">
        <f t="shared" si="34"/>
        <v>0</v>
      </c>
    </row>
    <row r="505" spans="1:16" hidden="1" x14ac:dyDescent="0.25">
      <c r="A505" s="303" t="str">
        <f>IF(B505=1,A459,"")</f>
        <v/>
      </c>
      <c r="B505" s="43" t="str">
        <f t="shared" si="33"/>
        <v/>
      </c>
      <c r="C505" s="161">
        <f>CAD!$K$27</f>
        <v>0</v>
      </c>
      <c r="D505" s="44">
        <v>0</v>
      </c>
      <c r="E505" s="44">
        <v>0</v>
      </c>
      <c r="F505" s="44">
        <v>0</v>
      </c>
      <c r="G505" s="44">
        <v>0</v>
      </c>
      <c r="H505" s="44">
        <v>0</v>
      </c>
      <c r="I505" s="44">
        <v>0</v>
      </c>
      <c r="J505" s="44">
        <v>0</v>
      </c>
      <c r="K505" s="44">
        <v>0</v>
      </c>
      <c r="L505" s="44">
        <v>0</v>
      </c>
      <c r="M505" s="44">
        <v>0</v>
      </c>
      <c r="N505" s="44">
        <v>0</v>
      </c>
      <c r="O505" s="44">
        <v>0</v>
      </c>
      <c r="P505" s="165">
        <f t="shared" si="34"/>
        <v>0</v>
      </c>
    </row>
    <row r="506" spans="1:16" hidden="1" x14ac:dyDescent="0.25">
      <c r="A506" s="303" t="str">
        <f>IF(B506=1,A459,"")</f>
        <v/>
      </c>
      <c r="B506" s="43" t="str">
        <f t="shared" si="33"/>
        <v/>
      </c>
      <c r="C506" s="161">
        <f>CAD!$K$28</f>
        <v>0</v>
      </c>
      <c r="D506" s="44">
        <v>0</v>
      </c>
      <c r="E506" s="44">
        <v>0</v>
      </c>
      <c r="F506" s="44">
        <v>0</v>
      </c>
      <c r="G506" s="44">
        <v>0</v>
      </c>
      <c r="H506" s="44">
        <v>0</v>
      </c>
      <c r="I506" s="44">
        <v>0</v>
      </c>
      <c r="J506" s="44">
        <v>0</v>
      </c>
      <c r="K506" s="44">
        <v>0</v>
      </c>
      <c r="L506" s="44">
        <v>0</v>
      </c>
      <c r="M506" s="44">
        <v>0</v>
      </c>
      <c r="N506" s="44">
        <v>0</v>
      </c>
      <c r="O506" s="44">
        <v>0</v>
      </c>
      <c r="P506" s="165">
        <f t="shared" si="34"/>
        <v>0</v>
      </c>
    </row>
    <row r="507" spans="1:16" hidden="1" x14ac:dyDescent="0.25">
      <c r="A507" s="303" t="str">
        <f>IF(B507=1,A459,"")</f>
        <v/>
      </c>
      <c r="B507" s="43" t="str">
        <f t="shared" si="33"/>
        <v/>
      </c>
      <c r="C507" s="161">
        <f>CAD!$K$29</f>
        <v>0</v>
      </c>
      <c r="D507" s="44">
        <v>0</v>
      </c>
      <c r="E507" s="44">
        <v>0</v>
      </c>
      <c r="F507" s="44">
        <v>0</v>
      </c>
      <c r="G507" s="44">
        <v>0</v>
      </c>
      <c r="H507" s="44">
        <v>0</v>
      </c>
      <c r="I507" s="44">
        <v>0</v>
      </c>
      <c r="J507" s="44">
        <v>0</v>
      </c>
      <c r="K507" s="44">
        <v>0</v>
      </c>
      <c r="L507" s="44">
        <v>0</v>
      </c>
      <c r="M507" s="44">
        <v>0</v>
      </c>
      <c r="N507" s="44">
        <v>0</v>
      </c>
      <c r="O507" s="44">
        <v>0</v>
      </c>
      <c r="P507" s="165">
        <f t="shared" si="34"/>
        <v>0</v>
      </c>
    </row>
    <row r="508" spans="1:16" hidden="1" x14ac:dyDescent="0.25">
      <c r="A508" s="303" t="str">
        <f>IF(B508=1,A459,"")</f>
        <v/>
      </c>
      <c r="B508" s="43" t="str">
        <f t="shared" si="33"/>
        <v/>
      </c>
      <c r="C508" s="161">
        <f>CAD!$K$30</f>
        <v>0</v>
      </c>
      <c r="D508" s="44">
        <v>0</v>
      </c>
      <c r="E508" s="44">
        <v>0</v>
      </c>
      <c r="F508" s="44">
        <v>0</v>
      </c>
      <c r="G508" s="44">
        <v>0</v>
      </c>
      <c r="H508" s="44">
        <v>0</v>
      </c>
      <c r="I508" s="44">
        <v>0</v>
      </c>
      <c r="J508" s="44">
        <v>0</v>
      </c>
      <c r="K508" s="44">
        <v>0</v>
      </c>
      <c r="L508" s="44">
        <v>0</v>
      </c>
      <c r="M508" s="44">
        <v>0</v>
      </c>
      <c r="N508" s="44">
        <v>0</v>
      </c>
      <c r="O508" s="44">
        <v>0</v>
      </c>
      <c r="P508" s="165">
        <f t="shared" si="34"/>
        <v>0</v>
      </c>
    </row>
    <row r="509" spans="1:16" hidden="1" x14ac:dyDescent="0.25">
      <c r="A509" s="303" t="str">
        <f>IF(B509=1,A459,"")</f>
        <v/>
      </c>
      <c r="B509" s="43" t="str">
        <f t="shared" si="33"/>
        <v/>
      </c>
      <c r="C509" s="161">
        <f>CAD!$K$31</f>
        <v>0</v>
      </c>
      <c r="D509" s="44">
        <v>0</v>
      </c>
      <c r="E509" s="44">
        <v>0</v>
      </c>
      <c r="F509" s="44">
        <v>0</v>
      </c>
      <c r="G509" s="44">
        <v>0</v>
      </c>
      <c r="H509" s="44">
        <v>0</v>
      </c>
      <c r="I509" s="44">
        <v>0</v>
      </c>
      <c r="J509" s="44">
        <v>0</v>
      </c>
      <c r="K509" s="44">
        <v>0</v>
      </c>
      <c r="L509" s="44">
        <v>0</v>
      </c>
      <c r="M509" s="44">
        <v>0</v>
      </c>
      <c r="N509" s="44">
        <v>0</v>
      </c>
      <c r="O509" s="44">
        <v>0</v>
      </c>
      <c r="P509" s="165">
        <f t="shared" si="34"/>
        <v>0</v>
      </c>
    </row>
    <row r="510" spans="1:16" hidden="1" x14ac:dyDescent="0.25">
      <c r="A510" s="303">
        <f>A457</f>
        <v>2026</v>
      </c>
    </row>
    <row r="511" spans="1:16" hidden="1" x14ac:dyDescent="0.25">
      <c r="A511" s="303">
        <f>A457</f>
        <v>2026</v>
      </c>
      <c r="C511" s="74" t="s">
        <v>209</v>
      </c>
      <c r="D511" s="38">
        <f>D457-D459</f>
        <v>0</v>
      </c>
      <c r="E511" s="38">
        <f t="shared" ref="E511:P511" si="35">E457-E459</f>
        <v>0</v>
      </c>
      <c r="F511" s="38">
        <f t="shared" si="35"/>
        <v>0</v>
      </c>
      <c r="G511" s="38">
        <f t="shared" si="35"/>
        <v>0</v>
      </c>
      <c r="H511" s="38">
        <f t="shared" si="35"/>
        <v>0</v>
      </c>
      <c r="I511" s="38">
        <f t="shared" si="35"/>
        <v>0</v>
      </c>
      <c r="J511" s="38">
        <f t="shared" si="35"/>
        <v>0</v>
      </c>
      <c r="K511" s="38">
        <f t="shared" si="35"/>
        <v>0</v>
      </c>
      <c r="L511" s="38">
        <f t="shared" si="35"/>
        <v>0</v>
      </c>
      <c r="M511" s="38">
        <f t="shared" si="35"/>
        <v>0</v>
      </c>
      <c r="N511" s="38">
        <f t="shared" si="35"/>
        <v>0</v>
      </c>
      <c r="O511" s="38">
        <f t="shared" si="35"/>
        <v>0</v>
      </c>
      <c r="P511" s="38">
        <f t="shared" si="35"/>
        <v>0</v>
      </c>
    </row>
    <row r="512" spans="1:16" hidden="1" x14ac:dyDescent="0.25"/>
    <row r="513" spans="1:17" ht="15" hidden="1" customHeight="1" thickBot="1" x14ac:dyDescent="0.3">
      <c r="A513" s="303">
        <f>A457+1</f>
        <v>2027</v>
      </c>
      <c r="B513" s="45"/>
      <c r="C513" s="176" t="s">
        <v>207</v>
      </c>
      <c r="D513" s="177">
        <f>PREV_R!D522</f>
        <v>0</v>
      </c>
      <c r="E513" s="177">
        <f>PREV_R!E522</f>
        <v>0</v>
      </c>
      <c r="F513" s="177">
        <f>PREV_R!F522</f>
        <v>0</v>
      </c>
      <c r="G513" s="177">
        <f>PREV_R!G522</f>
        <v>0</v>
      </c>
      <c r="H513" s="177">
        <f>PREV_R!H522</f>
        <v>0</v>
      </c>
      <c r="I513" s="177">
        <f>PREV_R!I522</f>
        <v>0</v>
      </c>
      <c r="J513" s="177">
        <f>PREV_R!J522</f>
        <v>0</v>
      </c>
      <c r="K513" s="177">
        <f>PREV_R!K522</f>
        <v>0</v>
      </c>
      <c r="L513" s="177">
        <f>PREV_R!L522</f>
        <v>0</v>
      </c>
      <c r="M513" s="177">
        <f>PREV_R!M522</f>
        <v>0</v>
      </c>
      <c r="N513" s="177">
        <f>PREV_R!N522</f>
        <v>0</v>
      </c>
      <c r="O513" s="177">
        <f>PREV_R!O522</f>
        <v>0</v>
      </c>
      <c r="P513" s="177">
        <f>SUM(D513:O513)</f>
        <v>0</v>
      </c>
      <c r="Q513" s="8"/>
    </row>
    <row r="514" spans="1:17" ht="15" hidden="1" customHeight="1" x14ac:dyDescent="0.25">
      <c r="A514" s="303">
        <f>A513</f>
        <v>2027</v>
      </c>
      <c r="B514" s="45"/>
      <c r="C514" s="130"/>
      <c r="D514" s="130"/>
      <c r="E514" s="130"/>
      <c r="F514" s="130"/>
      <c r="G514" s="130"/>
      <c r="H514" s="130"/>
      <c r="I514" s="130"/>
      <c r="J514" s="130"/>
      <c r="K514" s="130"/>
      <c r="L514" s="130"/>
      <c r="M514" s="130"/>
      <c r="N514" s="130"/>
      <c r="O514" s="130"/>
      <c r="P514" s="130"/>
      <c r="Q514" s="8"/>
    </row>
    <row r="515" spans="1:17" ht="15" hidden="1" customHeight="1" thickBot="1" x14ac:dyDescent="0.3">
      <c r="A515" s="303">
        <f>A513</f>
        <v>2027</v>
      </c>
      <c r="B515" s="45"/>
      <c r="C515" s="155" t="s">
        <v>208</v>
      </c>
      <c r="D515" s="156">
        <f>SUM(D516:D565)</f>
        <v>0</v>
      </c>
      <c r="E515" s="156">
        <f t="shared" ref="E515:O515" si="36">SUM(E516:E565)</f>
        <v>0</v>
      </c>
      <c r="F515" s="156">
        <f t="shared" si="36"/>
        <v>0</v>
      </c>
      <c r="G515" s="156">
        <f t="shared" si="36"/>
        <v>0</v>
      </c>
      <c r="H515" s="156">
        <f t="shared" si="36"/>
        <v>0</v>
      </c>
      <c r="I515" s="156">
        <f t="shared" si="36"/>
        <v>0</v>
      </c>
      <c r="J515" s="156">
        <f t="shared" si="36"/>
        <v>0</v>
      </c>
      <c r="K515" s="156">
        <f t="shared" si="36"/>
        <v>0</v>
      </c>
      <c r="L515" s="156">
        <f t="shared" si="36"/>
        <v>0</v>
      </c>
      <c r="M515" s="156">
        <f t="shared" si="36"/>
        <v>0</v>
      </c>
      <c r="N515" s="156">
        <f t="shared" si="36"/>
        <v>0</v>
      </c>
      <c r="O515" s="156">
        <f t="shared" si="36"/>
        <v>0</v>
      </c>
      <c r="P515" s="156">
        <f>SUM(D515:O515)</f>
        <v>0</v>
      </c>
      <c r="Q515" s="8"/>
    </row>
    <row r="516" spans="1:17" hidden="1" x14ac:dyDescent="0.25">
      <c r="A516" s="303">
        <f>IF(B516=1,A515,"")</f>
        <v>2027</v>
      </c>
      <c r="B516" s="43">
        <f>IF(C516&lt;&gt;0,1,"")</f>
        <v>1</v>
      </c>
      <c r="C516" s="162" t="str">
        <f>CAD!$I$7</f>
        <v>MERCADO</v>
      </c>
      <c r="D516" s="163">
        <v>0</v>
      </c>
      <c r="E516" s="163">
        <v>0</v>
      </c>
      <c r="F516" s="163">
        <v>0</v>
      </c>
      <c r="G516" s="163">
        <v>0</v>
      </c>
      <c r="H516" s="163">
        <v>0</v>
      </c>
      <c r="I516" s="163">
        <v>0</v>
      </c>
      <c r="J516" s="163">
        <v>0</v>
      </c>
      <c r="K516" s="163">
        <v>0</v>
      </c>
      <c r="L516" s="163">
        <v>0</v>
      </c>
      <c r="M516" s="163">
        <v>0</v>
      </c>
      <c r="N516" s="163">
        <v>0</v>
      </c>
      <c r="O516" s="163">
        <v>0</v>
      </c>
      <c r="P516" s="164">
        <f>SUM(D516:O516)</f>
        <v>0</v>
      </c>
    </row>
    <row r="517" spans="1:17" hidden="1" x14ac:dyDescent="0.25">
      <c r="A517" s="303">
        <f>IF(B517=1,A515,"")</f>
        <v>2027</v>
      </c>
      <c r="B517" s="43">
        <f t="shared" ref="B517:B565" si="37">IF(C517&lt;&gt;0,1,"")</f>
        <v>1</v>
      </c>
      <c r="C517" s="161" t="str">
        <f>CAD!$I$8</f>
        <v>VEÍCULO</v>
      </c>
      <c r="D517" s="44">
        <v>0</v>
      </c>
      <c r="E517" s="44">
        <v>0</v>
      </c>
      <c r="F517" s="44">
        <v>0</v>
      </c>
      <c r="G517" s="44">
        <v>0</v>
      </c>
      <c r="H517" s="44">
        <v>0</v>
      </c>
      <c r="I517" s="44">
        <v>0</v>
      </c>
      <c r="J517" s="44">
        <v>0</v>
      </c>
      <c r="K517" s="44">
        <v>0</v>
      </c>
      <c r="L517" s="44">
        <v>0</v>
      </c>
      <c r="M517" s="44">
        <v>0</v>
      </c>
      <c r="N517" s="44">
        <v>0</v>
      </c>
      <c r="O517" s="44">
        <v>0</v>
      </c>
      <c r="P517" s="165">
        <f t="shared" ref="P517:P565" si="38">SUM(D517:O517)</f>
        <v>0</v>
      </c>
    </row>
    <row r="518" spans="1:17" hidden="1" x14ac:dyDescent="0.25">
      <c r="A518" s="303">
        <f>IF(B518=1,A515,"")</f>
        <v>2027</v>
      </c>
      <c r="B518" s="43">
        <f t="shared" si="37"/>
        <v>1</v>
      </c>
      <c r="C518" s="161" t="str">
        <f>CAD!$I$9</f>
        <v>ENERGIA ELÉTRICA</v>
      </c>
      <c r="D518" s="44">
        <v>0</v>
      </c>
      <c r="E518" s="44">
        <v>0</v>
      </c>
      <c r="F518" s="44">
        <v>0</v>
      </c>
      <c r="G518" s="44">
        <v>0</v>
      </c>
      <c r="H518" s="44">
        <v>0</v>
      </c>
      <c r="I518" s="44">
        <v>0</v>
      </c>
      <c r="J518" s="44">
        <v>0</v>
      </c>
      <c r="K518" s="44">
        <v>0</v>
      </c>
      <c r="L518" s="44">
        <v>0</v>
      </c>
      <c r="M518" s="44">
        <v>0</v>
      </c>
      <c r="N518" s="44">
        <v>0</v>
      </c>
      <c r="O518" s="44">
        <v>0</v>
      </c>
      <c r="P518" s="165">
        <f t="shared" si="38"/>
        <v>0</v>
      </c>
    </row>
    <row r="519" spans="1:17" hidden="1" x14ac:dyDescent="0.25">
      <c r="A519" s="303">
        <f>IF(B519=1,A515,"")</f>
        <v>2027</v>
      </c>
      <c r="B519" s="43">
        <f t="shared" si="37"/>
        <v>1</v>
      </c>
      <c r="C519" s="161" t="str">
        <f>CAD!$I$10</f>
        <v>LANCHE/COMER FORA</v>
      </c>
      <c r="D519" s="44">
        <v>0</v>
      </c>
      <c r="E519" s="44">
        <v>0</v>
      </c>
      <c r="F519" s="44">
        <v>0</v>
      </c>
      <c r="G519" s="44">
        <v>0</v>
      </c>
      <c r="H519" s="44">
        <v>0</v>
      </c>
      <c r="I519" s="44">
        <v>0</v>
      </c>
      <c r="J519" s="44">
        <v>0</v>
      </c>
      <c r="K519" s="44">
        <v>0</v>
      </c>
      <c r="L519" s="44">
        <v>0</v>
      </c>
      <c r="M519" s="44">
        <v>0</v>
      </c>
      <c r="N519" s="44">
        <v>0</v>
      </c>
      <c r="O519" s="44">
        <v>0</v>
      </c>
      <c r="P519" s="165">
        <f t="shared" si="38"/>
        <v>0</v>
      </c>
    </row>
    <row r="520" spans="1:17" hidden="1" x14ac:dyDescent="0.25">
      <c r="A520" s="303">
        <f>IF(B520=1,A515,"")</f>
        <v>2027</v>
      </c>
      <c r="B520" s="43">
        <f t="shared" si="37"/>
        <v>1</v>
      </c>
      <c r="C520" s="161" t="str">
        <f>CAD!$I$11</f>
        <v>LAZER</v>
      </c>
      <c r="D520" s="44">
        <v>0</v>
      </c>
      <c r="E520" s="44">
        <v>0</v>
      </c>
      <c r="F520" s="44">
        <v>0</v>
      </c>
      <c r="G520" s="44">
        <v>0</v>
      </c>
      <c r="H520" s="44">
        <v>0</v>
      </c>
      <c r="I520" s="44">
        <v>0</v>
      </c>
      <c r="J520" s="44">
        <v>0</v>
      </c>
      <c r="K520" s="44">
        <v>0</v>
      </c>
      <c r="L520" s="44">
        <v>0</v>
      </c>
      <c r="M520" s="44">
        <v>0</v>
      </c>
      <c r="N520" s="44">
        <v>0</v>
      </c>
      <c r="O520" s="44">
        <v>0</v>
      </c>
      <c r="P520" s="165">
        <f t="shared" si="38"/>
        <v>0</v>
      </c>
    </row>
    <row r="521" spans="1:17" hidden="1" x14ac:dyDescent="0.25">
      <c r="A521" s="303">
        <f>IF(B521=1,A515,"")</f>
        <v>2027</v>
      </c>
      <c r="B521" s="43">
        <f t="shared" si="37"/>
        <v>1</v>
      </c>
      <c r="C521" s="161" t="str">
        <f>CAD!$I$12</f>
        <v>REFORMA / IMÓVEL</v>
      </c>
      <c r="D521" s="44">
        <v>0</v>
      </c>
      <c r="E521" s="44">
        <v>0</v>
      </c>
      <c r="F521" s="44">
        <v>0</v>
      </c>
      <c r="G521" s="44">
        <v>0</v>
      </c>
      <c r="H521" s="44">
        <v>0</v>
      </c>
      <c r="I521" s="44">
        <v>0</v>
      </c>
      <c r="J521" s="44">
        <v>0</v>
      </c>
      <c r="K521" s="44">
        <v>0</v>
      </c>
      <c r="L521" s="44">
        <v>0</v>
      </c>
      <c r="M521" s="44">
        <v>0</v>
      </c>
      <c r="N521" s="44">
        <v>0</v>
      </c>
      <c r="O521" s="44">
        <v>0</v>
      </c>
      <c r="P521" s="165">
        <f t="shared" si="38"/>
        <v>0</v>
      </c>
    </row>
    <row r="522" spans="1:17" hidden="1" x14ac:dyDescent="0.25">
      <c r="A522" s="303">
        <f>IF(B522=1,A515,"")</f>
        <v>2027</v>
      </c>
      <c r="B522" s="43">
        <f t="shared" si="37"/>
        <v>1</v>
      </c>
      <c r="C522" s="161" t="str">
        <f>CAD!$I$13</f>
        <v>OUTROS</v>
      </c>
      <c r="D522" s="44">
        <v>0</v>
      </c>
      <c r="E522" s="44">
        <v>0</v>
      </c>
      <c r="F522" s="44">
        <v>0</v>
      </c>
      <c r="G522" s="44">
        <v>0</v>
      </c>
      <c r="H522" s="44">
        <v>0</v>
      </c>
      <c r="I522" s="44">
        <v>0</v>
      </c>
      <c r="J522" s="44">
        <v>0</v>
      </c>
      <c r="K522" s="44">
        <v>0</v>
      </c>
      <c r="L522" s="44">
        <v>0</v>
      </c>
      <c r="M522" s="44">
        <v>0</v>
      </c>
      <c r="N522" s="44">
        <v>0</v>
      </c>
      <c r="O522" s="44">
        <v>0</v>
      </c>
      <c r="P522" s="165">
        <f t="shared" si="38"/>
        <v>0</v>
      </c>
    </row>
    <row r="523" spans="1:17" hidden="1" x14ac:dyDescent="0.25">
      <c r="A523" s="303">
        <f>IF(B523=1,A515,"")</f>
        <v>2027</v>
      </c>
      <c r="B523" s="43">
        <f t="shared" si="37"/>
        <v>1</v>
      </c>
      <c r="C523" s="161" t="str">
        <f>CAD!$I$14</f>
        <v>VESTUÁRIO</v>
      </c>
      <c r="D523" s="44">
        <v>0</v>
      </c>
      <c r="E523" s="44">
        <v>0</v>
      </c>
      <c r="F523" s="44">
        <v>0</v>
      </c>
      <c r="G523" s="44">
        <v>0</v>
      </c>
      <c r="H523" s="44">
        <v>0</v>
      </c>
      <c r="I523" s="44">
        <v>0</v>
      </c>
      <c r="J523" s="44">
        <v>0</v>
      </c>
      <c r="K523" s="44">
        <v>0</v>
      </c>
      <c r="L523" s="44">
        <v>0</v>
      </c>
      <c r="M523" s="44">
        <v>0</v>
      </c>
      <c r="N523" s="44">
        <v>0</v>
      </c>
      <c r="O523" s="44">
        <v>0</v>
      </c>
      <c r="P523" s="165">
        <f t="shared" si="38"/>
        <v>0</v>
      </c>
    </row>
    <row r="524" spans="1:17" hidden="1" x14ac:dyDescent="0.25">
      <c r="A524" s="303">
        <f>IF(B524=1,A515,"")</f>
        <v>2027</v>
      </c>
      <c r="B524" s="43">
        <f t="shared" si="37"/>
        <v>1</v>
      </c>
      <c r="C524" s="161" t="str">
        <f>CAD!$I$15</f>
        <v>PARCELA - CASA</v>
      </c>
      <c r="D524" s="44">
        <v>0</v>
      </c>
      <c r="E524" s="44">
        <v>0</v>
      </c>
      <c r="F524" s="44">
        <v>0</v>
      </c>
      <c r="G524" s="44">
        <v>0</v>
      </c>
      <c r="H524" s="44">
        <v>0</v>
      </c>
      <c r="I524" s="44">
        <v>0</v>
      </c>
      <c r="J524" s="44">
        <v>0</v>
      </c>
      <c r="K524" s="44">
        <v>0</v>
      </c>
      <c r="L524" s="44">
        <v>0</v>
      </c>
      <c r="M524" s="44">
        <v>0</v>
      </c>
      <c r="N524" s="44">
        <v>0</v>
      </c>
      <c r="O524" s="44">
        <v>0</v>
      </c>
      <c r="P524" s="165">
        <f t="shared" si="38"/>
        <v>0</v>
      </c>
    </row>
    <row r="525" spans="1:17" hidden="1" x14ac:dyDescent="0.25">
      <c r="A525" s="303">
        <f>IF(B525=1,A515,"")</f>
        <v>2027</v>
      </c>
      <c r="B525" s="43">
        <f t="shared" si="37"/>
        <v>1</v>
      </c>
      <c r="C525" s="161" t="str">
        <f>CAD!$I$16</f>
        <v>SAÚDE</v>
      </c>
      <c r="D525" s="44">
        <v>0</v>
      </c>
      <c r="E525" s="44">
        <v>0</v>
      </c>
      <c r="F525" s="44">
        <v>0</v>
      </c>
      <c r="G525" s="44">
        <v>0</v>
      </c>
      <c r="H525" s="44">
        <v>0</v>
      </c>
      <c r="I525" s="44">
        <v>0</v>
      </c>
      <c r="J525" s="44">
        <v>0</v>
      </c>
      <c r="K525" s="44">
        <v>0</v>
      </c>
      <c r="L525" s="44">
        <v>0</v>
      </c>
      <c r="M525" s="44">
        <v>0</v>
      </c>
      <c r="N525" s="44">
        <v>0</v>
      </c>
      <c r="O525" s="44">
        <v>0</v>
      </c>
      <c r="P525" s="165">
        <f t="shared" si="38"/>
        <v>0</v>
      </c>
    </row>
    <row r="526" spans="1:17" hidden="1" x14ac:dyDescent="0.25">
      <c r="A526" s="303" t="str">
        <f>IF(B526=1,A515,"")</f>
        <v/>
      </c>
      <c r="B526" s="43" t="str">
        <f t="shared" si="37"/>
        <v/>
      </c>
      <c r="C526" s="161">
        <f>CAD!$I$17</f>
        <v>0</v>
      </c>
      <c r="D526" s="44">
        <v>0</v>
      </c>
      <c r="E526" s="44">
        <v>0</v>
      </c>
      <c r="F526" s="44">
        <v>0</v>
      </c>
      <c r="G526" s="44">
        <v>0</v>
      </c>
      <c r="H526" s="44">
        <v>0</v>
      </c>
      <c r="I526" s="44">
        <v>0</v>
      </c>
      <c r="J526" s="44">
        <v>0</v>
      </c>
      <c r="K526" s="44">
        <v>0</v>
      </c>
      <c r="L526" s="44">
        <v>0</v>
      </c>
      <c r="M526" s="44">
        <v>0</v>
      </c>
      <c r="N526" s="44">
        <v>0</v>
      </c>
      <c r="O526" s="44">
        <v>0</v>
      </c>
      <c r="P526" s="165">
        <f t="shared" si="38"/>
        <v>0</v>
      </c>
    </row>
    <row r="527" spans="1:17" hidden="1" x14ac:dyDescent="0.25">
      <c r="A527" s="303" t="str">
        <f>IF(B527=1,A515,"")</f>
        <v/>
      </c>
      <c r="B527" s="43" t="str">
        <f t="shared" si="37"/>
        <v/>
      </c>
      <c r="C527" s="161">
        <f>CAD!$I$18</f>
        <v>0</v>
      </c>
      <c r="D527" s="44">
        <v>0</v>
      </c>
      <c r="E527" s="44">
        <v>0</v>
      </c>
      <c r="F527" s="44">
        <v>0</v>
      </c>
      <c r="G527" s="44">
        <v>0</v>
      </c>
      <c r="H527" s="44">
        <v>0</v>
      </c>
      <c r="I527" s="44">
        <v>0</v>
      </c>
      <c r="J527" s="44">
        <v>0</v>
      </c>
      <c r="K527" s="44">
        <v>0</v>
      </c>
      <c r="L527" s="44">
        <v>0</v>
      </c>
      <c r="M527" s="44">
        <v>0</v>
      </c>
      <c r="N527" s="44">
        <v>0</v>
      </c>
      <c r="O527" s="44">
        <v>0</v>
      </c>
      <c r="P527" s="165">
        <f t="shared" si="38"/>
        <v>0</v>
      </c>
    </row>
    <row r="528" spans="1:17" hidden="1" x14ac:dyDescent="0.25">
      <c r="A528" s="303" t="str">
        <f>IF(B528=1,A515,"")</f>
        <v/>
      </c>
      <c r="B528" s="43" t="str">
        <f t="shared" si="37"/>
        <v/>
      </c>
      <c r="C528" s="161">
        <f>CAD!$I$19</f>
        <v>0</v>
      </c>
      <c r="D528" s="44">
        <v>0</v>
      </c>
      <c r="E528" s="44">
        <v>0</v>
      </c>
      <c r="F528" s="44">
        <v>0</v>
      </c>
      <c r="G528" s="44">
        <v>0</v>
      </c>
      <c r="H528" s="44">
        <v>0</v>
      </c>
      <c r="I528" s="44">
        <v>0</v>
      </c>
      <c r="J528" s="44">
        <v>0</v>
      </c>
      <c r="K528" s="44">
        <v>0</v>
      </c>
      <c r="L528" s="44">
        <v>0</v>
      </c>
      <c r="M528" s="44">
        <v>0</v>
      </c>
      <c r="N528" s="44">
        <v>0</v>
      </c>
      <c r="O528" s="44">
        <v>0</v>
      </c>
      <c r="P528" s="165">
        <f t="shared" si="38"/>
        <v>0</v>
      </c>
    </row>
    <row r="529" spans="1:16" hidden="1" x14ac:dyDescent="0.25">
      <c r="A529" s="303" t="str">
        <f>IF(B529=1,A515,"")</f>
        <v/>
      </c>
      <c r="B529" s="43" t="str">
        <f t="shared" si="37"/>
        <v/>
      </c>
      <c r="C529" s="161">
        <f>CAD!$I$20</f>
        <v>0</v>
      </c>
      <c r="D529" s="44">
        <v>0</v>
      </c>
      <c r="E529" s="44">
        <v>0</v>
      </c>
      <c r="F529" s="44">
        <v>0</v>
      </c>
      <c r="G529" s="44">
        <v>0</v>
      </c>
      <c r="H529" s="44">
        <v>0</v>
      </c>
      <c r="I529" s="44">
        <v>0</v>
      </c>
      <c r="J529" s="44">
        <v>0</v>
      </c>
      <c r="K529" s="44">
        <v>0</v>
      </c>
      <c r="L529" s="44">
        <v>0</v>
      </c>
      <c r="M529" s="44">
        <v>0</v>
      </c>
      <c r="N529" s="44">
        <v>0</v>
      </c>
      <c r="O529" s="44">
        <v>0</v>
      </c>
      <c r="P529" s="165">
        <f t="shared" si="38"/>
        <v>0</v>
      </c>
    </row>
    <row r="530" spans="1:16" hidden="1" x14ac:dyDescent="0.25">
      <c r="A530" s="303" t="str">
        <f>IF(B530=1,A515,"")</f>
        <v/>
      </c>
      <c r="B530" s="43" t="str">
        <f t="shared" si="37"/>
        <v/>
      </c>
      <c r="C530" s="161">
        <f>CAD!$I$21</f>
        <v>0</v>
      </c>
      <c r="D530" s="44">
        <v>0</v>
      </c>
      <c r="E530" s="44">
        <v>0</v>
      </c>
      <c r="F530" s="44">
        <v>0</v>
      </c>
      <c r="G530" s="44">
        <v>0</v>
      </c>
      <c r="H530" s="44">
        <v>0</v>
      </c>
      <c r="I530" s="44">
        <v>0</v>
      </c>
      <c r="J530" s="44">
        <v>0</v>
      </c>
      <c r="K530" s="44">
        <v>0</v>
      </c>
      <c r="L530" s="44">
        <v>0</v>
      </c>
      <c r="M530" s="44">
        <v>0</v>
      </c>
      <c r="N530" s="44">
        <v>0</v>
      </c>
      <c r="O530" s="44">
        <v>0</v>
      </c>
      <c r="P530" s="165">
        <f t="shared" si="38"/>
        <v>0</v>
      </c>
    </row>
    <row r="531" spans="1:16" hidden="1" x14ac:dyDescent="0.25">
      <c r="A531" s="303" t="str">
        <f>IF(B531=1,A515,"")</f>
        <v/>
      </c>
      <c r="B531" s="43" t="str">
        <f t="shared" si="37"/>
        <v/>
      </c>
      <c r="C531" s="161">
        <f>CAD!$I$22</f>
        <v>0</v>
      </c>
      <c r="D531" s="44">
        <v>0</v>
      </c>
      <c r="E531" s="44">
        <v>0</v>
      </c>
      <c r="F531" s="44">
        <v>0</v>
      </c>
      <c r="G531" s="44">
        <v>0</v>
      </c>
      <c r="H531" s="44">
        <v>0</v>
      </c>
      <c r="I531" s="44">
        <v>0</v>
      </c>
      <c r="J531" s="44">
        <v>0</v>
      </c>
      <c r="K531" s="44">
        <v>0</v>
      </c>
      <c r="L531" s="44">
        <v>0</v>
      </c>
      <c r="M531" s="44">
        <v>0</v>
      </c>
      <c r="N531" s="44">
        <v>0</v>
      </c>
      <c r="O531" s="44">
        <v>0</v>
      </c>
      <c r="P531" s="165">
        <f t="shared" si="38"/>
        <v>0</v>
      </c>
    </row>
    <row r="532" spans="1:16" hidden="1" x14ac:dyDescent="0.25">
      <c r="A532" s="303" t="str">
        <f>IF(B532=1,A515,"")</f>
        <v/>
      </c>
      <c r="B532" s="43" t="str">
        <f t="shared" si="37"/>
        <v/>
      </c>
      <c r="C532" s="161">
        <f>CAD!$I$23</f>
        <v>0</v>
      </c>
      <c r="D532" s="44">
        <v>0</v>
      </c>
      <c r="E532" s="44">
        <v>0</v>
      </c>
      <c r="F532" s="44">
        <v>0</v>
      </c>
      <c r="G532" s="44">
        <v>0</v>
      </c>
      <c r="H532" s="44">
        <v>0</v>
      </c>
      <c r="I532" s="44">
        <v>0</v>
      </c>
      <c r="J532" s="44">
        <v>0</v>
      </c>
      <c r="K532" s="44">
        <v>0</v>
      </c>
      <c r="L532" s="44">
        <v>0</v>
      </c>
      <c r="M532" s="44">
        <v>0</v>
      </c>
      <c r="N532" s="44">
        <v>0</v>
      </c>
      <c r="O532" s="44">
        <v>0</v>
      </c>
      <c r="P532" s="165">
        <f t="shared" si="38"/>
        <v>0</v>
      </c>
    </row>
    <row r="533" spans="1:16" hidden="1" x14ac:dyDescent="0.25">
      <c r="A533" s="303" t="str">
        <f>IF(B533=1,A515,"")</f>
        <v/>
      </c>
      <c r="B533" s="43" t="str">
        <f t="shared" si="37"/>
        <v/>
      </c>
      <c r="C533" s="161">
        <f>CAD!$I$24</f>
        <v>0</v>
      </c>
      <c r="D533" s="44">
        <v>0</v>
      </c>
      <c r="E533" s="44">
        <v>0</v>
      </c>
      <c r="F533" s="44">
        <v>0</v>
      </c>
      <c r="G533" s="44">
        <v>0</v>
      </c>
      <c r="H533" s="44">
        <v>0</v>
      </c>
      <c r="I533" s="44">
        <v>0</v>
      </c>
      <c r="J533" s="44">
        <v>0</v>
      </c>
      <c r="K533" s="44">
        <v>0</v>
      </c>
      <c r="L533" s="44">
        <v>0</v>
      </c>
      <c r="M533" s="44">
        <v>0</v>
      </c>
      <c r="N533" s="44">
        <v>0</v>
      </c>
      <c r="O533" s="44">
        <v>0</v>
      </c>
      <c r="P533" s="165">
        <f t="shared" si="38"/>
        <v>0</v>
      </c>
    </row>
    <row r="534" spans="1:16" hidden="1" x14ac:dyDescent="0.25">
      <c r="A534" s="303" t="str">
        <f>IF(B534=1,A515,"")</f>
        <v/>
      </c>
      <c r="B534" s="43" t="str">
        <f t="shared" si="37"/>
        <v/>
      </c>
      <c r="C534" s="161">
        <f>CAD!$I$25</f>
        <v>0</v>
      </c>
      <c r="D534" s="44">
        <v>0</v>
      </c>
      <c r="E534" s="44">
        <v>0</v>
      </c>
      <c r="F534" s="44">
        <v>0</v>
      </c>
      <c r="G534" s="44">
        <v>0</v>
      </c>
      <c r="H534" s="44">
        <v>0</v>
      </c>
      <c r="I534" s="44">
        <v>0</v>
      </c>
      <c r="J534" s="44">
        <v>0</v>
      </c>
      <c r="K534" s="44">
        <v>0</v>
      </c>
      <c r="L534" s="44">
        <v>0</v>
      </c>
      <c r="M534" s="44">
        <v>0</v>
      </c>
      <c r="N534" s="44">
        <v>0</v>
      </c>
      <c r="O534" s="44">
        <v>0</v>
      </c>
      <c r="P534" s="165">
        <f t="shared" si="38"/>
        <v>0</v>
      </c>
    </row>
    <row r="535" spans="1:16" hidden="1" x14ac:dyDescent="0.25">
      <c r="A535" s="303" t="str">
        <f>IF(B535=1,A515,"")</f>
        <v/>
      </c>
      <c r="B535" s="43" t="str">
        <f t="shared" si="37"/>
        <v/>
      </c>
      <c r="C535" s="161">
        <f>CAD!$I$26</f>
        <v>0</v>
      </c>
      <c r="D535" s="44">
        <v>0</v>
      </c>
      <c r="E535" s="44">
        <v>0</v>
      </c>
      <c r="F535" s="44">
        <v>0</v>
      </c>
      <c r="G535" s="44">
        <v>0</v>
      </c>
      <c r="H535" s="44">
        <v>0</v>
      </c>
      <c r="I535" s="44">
        <v>0</v>
      </c>
      <c r="J535" s="44">
        <v>0</v>
      </c>
      <c r="K535" s="44">
        <v>0</v>
      </c>
      <c r="L535" s="44">
        <v>0</v>
      </c>
      <c r="M535" s="44">
        <v>0</v>
      </c>
      <c r="N535" s="44">
        <v>0</v>
      </c>
      <c r="O535" s="44">
        <v>0</v>
      </c>
      <c r="P535" s="165">
        <f t="shared" si="38"/>
        <v>0</v>
      </c>
    </row>
    <row r="536" spans="1:16" hidden="1" x14ac:dyDescent="0.25">
      <c r="A536" s="303" t="str">
        <f>IF(B536=1,A515,"")</f>
        <v/>
      </c>
      <c r="B536" s="43" t="str">
        <f t="shared" si="37"/>
        <v/>
      </c>
      <c r="C536" s="161">
        <f>CAD!$I$27</f>
        <v>0</v>
      </c>
      <c r="D536" s="44">
        <v>0</v>
      </c>
      <c r="E536" s="44">
        <v>0</v>
      </c>
      <c r="F536" s="44">
        <v>0</v>
      </c>
      <c r="G536" s="44">
        <v>0</v>
      </c>
      <c r="H536" s="44">
        <v>0</v>
      </c>
      <c r="I536" s="44">
        <v>0</v>
      </c>
      <c r="J536" s="44">
        <v>0</v>
      </c>
      <c r="K536" s="44">
        <v>0</v>
      </c>
      <c r="L536" s="44">
        <v>0</v>
      </c>
      <c r="M536" s="44">
        <v>0</v>
      </c>
      <c r="N536" s="44">
        <v>0</v>
      </c>
      <c r="O536" s="44">
        <v>0</v>
      </c>
      <c r="P536" s="165">
        <f t="shared" si="38"/>
        <v>0</v>
      </c>
    </row>
    <row r="537" spans="1:16" hidden="1" x14ac:dyDescent="0.25">
      <c r="A537" s="303" t="str">
        <f>IF(B537=1,A515,"")</f>
        <v/>
      </c>
      <c r="B537" s="43" t="str">
        <f t="shared" si="37"/>
        <v/>
      </c>
      <c r="C537" s="161">
        <f>CAD!$I$28</f>
        <v>0</v>
      </c>
      <c r="D537" s="44">
        <v>0</v>
      </c>
      <c r="E537" s="44">
        <v>0</v>
      </c>
      <c r="F537" s="44">
        <v>0</v>
      </c>
      <c r="G537" s="44">
        <v>0</v>
      </c>
      <c r="H537" s="44">
        <v>0</v>
      </c>
      <c r="I537" s="44">
        <v>0</v>
      </c>
      <c r="J537" s="44">
        <v>0</v>
      </c>
      <c r="K537" s="44">
        <v>0</v>
      </c>
      <c r="L537" s="44">
        <v>0</v>
      </c>
      <c r="M537" s="44">
        <v>0</v>
      </c>
      <c r="N537" s="44">
        <v>0</v>
      </c>
      <c r="O537" s="44">
        <v>0</v>
      </c>
      <c r="P537" s="165">
        <f t="shared" si="38"/>
        <v>0</v>
      </c>
    </row>
    <row r="538" spans="1:16" hidden="1" x14ac:dyDescent="0.25">
      <c r="A538" s="303" t="str">
        <f>IF(B538=1,A515,"")</f>
        <v/>
      </c>
      <c r="B538" s="43" t="str">
        <f t="shared" si="37"/>
        <v/>
      </c>
      <c r="C538" s="161">
        <f>CAD!$I$29</f>
        <v>0</v>
      </c>
      <c r="D538" s="44">
        <v>0</v>
      </c>
      <c r="E538" s="44">
        <v>0</v>
      </c>
      <c r="F538" s="44">
        <v>0</v>
      </c>
      <c r="G538" s="44">
        <v>0</v>
      </c>
      <c r="H538" s="44">
        <v>0</v>
      </c>
      <c r="I538" s="44">
        <v>0</v>
      </c>
      <c r="J538" s="44">
        <v>0</v>
      </c>
      <c r="K538" s="44">
        <v>0</v>
      </c>
      <c r="L538" s="44">
        <v>0</v>
      </c>
      <c r="M538" s="44">
        <v>0</v>
      </c>
      <c r="N538" s="44">
        <v>0</v>
      </c>
      <c r="O538" s="44">
        <v>0</v>
      </c>
      <c r="P538" s="165">
        <f t="shared" si="38"/>
        <v>0</v>
      </c>
    </row>
    <row r="539" spans="1:16" hidden="1" x14ac:dyDescent="0.25">
      <c r="A539" s="303" t="str">
        <f>IF(B539=1,A515,"")</f>
        <v/>
      </c>
      <c r="B539" s="43" t="str">
        <f t="shared" si="37"/>
        <v/>
      </c>
      <c r="C539" s="161">
        <f>CAD!$I$30</f>
        <v>0</v>
      </c>
      <c r="D539" s="44">
        <v>0</v>
      </c>
      <c r="E539" s="44">
        <v>0</v>
      </c>
      <c r="F539" s="44">
        <v>0</v>
      </c>
      <c r="G539" s="44">
        <v>0</v>
      </c>
      <c r="H539" s="44">
        <v>0</v>
      </c>
      <c r="I539" s="44">
        <v>0</v>
      </c>
      <c r="J539" s="44">
        <v>0</v>
      </c>
      <c r="K539" s="44">
        <v>0</v>
      </c>
      <c r="L539" s="44">
        <v>0</v>
      </c>
      <c r="M539" s="44">
        <v>0</v>
      </c>
      <c r="N539" s="44">
        <v>0</v>
      </c>
      <c r="O539" s="44">
        <v>0</v>
      </c>
      <c r="P539" s="165">
        <f t="shared" si="38"/>
        <v>0</v>
      </c>
    </row>
    <row r="540" spans="1:16" hidden="1" x14ac:dyDescent="0.25">
      <c r="A540" s="303" t="str">
        <f>IF(B540=1,A515,"")</f>
        <v/>
      </c>
      <c r="B540" s="43" t="str">
        <f t="shared" si="37"/>
        <v/>
      </c>
      <c r="C540" s="161">
        <f>CAD!$I$31</f>
        <v>0</v>
      </c>
      <c r="D540" s="44">
        <v>0</v>
      </c>
      <c r="E540" s="44">
        <v>0</v>
      </c>
      <c r="F540" s="44">
        <v>0</v>
      </c>
      <c r="G540" s="44">
        <v>0</v>
      </c>
      <c r="H540" s="44">
        <v>0</v>
      </c>
      <c r="I540" s="44">
        <v>0</v>
      </c>
      <c r="J540" s="44">
        <v>0</v>
      </c>
      <c r="K540" s="44">
        <v>0</v>
      </c>
      <c r="L540" s="44">
        <v>0</v>
      </c>
      <c r="M540" s="44">
        <v>0</v>
      </c>
      <c r="N540" s="44">
        <v>0</v>
      </c>
      <c r="O540" s="44">
        <v>0</v>
      </c>
      <c r="P540" s="165">
        <f t="shared" si="38"/>
        <v>0</v>
      </c>
    </row>
    <row r="541" spans="1:16" hidden="1" x14ac:dyDescent="0.25">
      <c r="A541" s="303" t="str">
        <f>IF(B541=1,A515,"")</f>
        <v/>
      </c>
      <c r="B541" s="43" t="str">
        <f t="shared" si="37"/>
        <v/>
      </c>
      <c r="C541" s="161">
        <f>CAD!$K$7</f>
        <v>0</v>
      </c>
      <c r="D541" s="44">
        <v>0</v>
      </c>
      <c r="E541" s="44">
        <v>0</v>
      </c>
      <c r="F541" s="44">
        <v>0</v>
      </c>
      <c r="G541" s="44">
        <v>0</v>
      </c>
      <c r="H541" s="44">
        <v>0</v>
      </c>
      <c r="I541" s="44">
        <v>0</v>
      </c>
      <c r="J541" s="44">
        <v>0</v>
      </c>
      <c r="K541" s="44">
        <v>0</v>
      </c>
      <c r="L541" s="44">
        <v>0</v>
      </c>
      <c r="M541" s="44">
        <v>0</v>
      </c>
      <c r="N541" s="44">
        <v>0</v>
      </c>
      <c r="O541" s="44">
        <v>0</v>
      </c>
      <c r="P541" s="165">
        <f t="shared" si="38"/>
        <v>0</v>
      </c>
    </row>
    <row r="542" spans="1:16" hidden="1" x14ac:dyDescent="0.25">
      <c r="A542" s="303" t="str">
        <f>IF(B542=1,A515,"")</f>
        <v/>
      </c>
      <c r="B542" s="43" t="str">
        <f t="shared" si="37"/>
        <v/>
      </c>
      <c r="C542" s="161">
        <f>CAD!$K$8</f>
        <v>0</v>
      </c>
      <c r="D542" s="44">
        <v>0</v>
      </c>
      <c r="E542" s="44">
        <v>0</v>
      </c>
      <c r="F542" s="44">
        <v>0</v>
      </c>
      <c r="G542" s="44">
        <v>0</v>
      </c>
      <c r="H542" s="44">
        <v>0</v>
      </c>
      <c r="I542" s="44">
        <v>0</v>
      </c>
      <c r="J542" s="44">
        <v>0</v>
      </c>
      <c r="K542" s="44">
        <v>0</v>
      </c>
      <c r="L542" s="44">
        <v>0</v>
      </c>
      <c r="M542" s="44">
        <v>0</v>
      </c>
      <c r="N542" s="44">
        <v>0</v>
      </c>
      <c r="O542" s="44">
        <v>0</v>
      </c>
      <c r="P542" s="165">
        <f t="shared" si="38"/>
        <v>0</v>
      </c>
    </row>
    <row r="543" spans="1:16" hidden="1" x14ac:dyDescent="0.25">
      <c r="A543" s="303" t="str">
        <f>IF(B543=1,A515,"")</f>
        <v/>
      </c>
      <c r="B543" s="43" t="str">
        <f t="shared" si="37"/>
        <v/>
      </c>
      <c r="C543" s="161">
        <f>CAD!$K$9</f>
        <v>0</v>
      </c>
      <c r="D543" s="44">
        <v>0</v>
      </c>
      <c r="E543" s="44">
        <v>0</v>
      </c>
      <c r="F543" s="44">
        <v>0</v>
      </c>
      <c r="G543" s="44">
        <v>0</v>
      </c>
      <c r="H543" s="44">
        <v>0</v>
      </c>
      <c r="I543" s="44">
        <v>0</v>
      </c>
      <c r="J543" s="44">
        <v>0</v>
      </c>
      <c r="K543" s="44">
        <v>0</v>
      </c>
      <c r="L543" s="44">
        <v>0</v>
      </c>
      <c r="M543" s="44">
        <v>0</v>
      </c>
      <c r="N543" s="44">
        <v>0</v>
      </c>
      <c r="O543" s="44">
        <v>0</v>
      </c>
      <c r="P543" s="165">
        <f t="shared" si="38"/>
        <v>0</v>
      </c>
    </row>
    <row r="544" spans="1:16" hidden="1" x14ac:dyDescent="0.25">
      <c r="A544" s="303" t="str">
        <f>IF(B544=1,A515,"")</f>
        <v/>
      </c>
      <c r="B544" s="43" t="str">
        <f t="shared" si="37"/>
        <v/>
      </c>
      <c r="C544" s="161">
        <f>CAD!$K$10</f>
        <v>0</v>
      </c>
      <c r="D544" s="44">
        <v>0</v>
      </c>
      <c r="E544" s="44">
        <v>0</v>
      </c>
      <c r="F544" s="44">
        <v>0</v>
      </c>
      <c r="G544" s="44">
        <v>0</v>
      </c>
      <c r="H544" s="44">
        <v>0</v>
      </c>
      <c r="I544" s="44">
        <v>0</v>
      </c>
      <c r="J544" s="44">
        <v>0</v>
      </c>
      <c r="K544" s="44">
        <v>0</v>
      </c>
      <c r="L544" s="44">
        <v>0</v>
      </c>
      <c r="M544" s="44">
        <v>0</v>
      </c>
      <c r="N544" s="44">
        <v>0</v>
      </c>
      <c r="O544" s="44">
        <v>0</v>
      </c>
      <c r="P544" s="165">
        <f t="shared" si="38"/>
        <v>0</v>
      </c>
    </row>
    <row r="545" spans="1:16" hidden="1" x14ac:dyDescent="0.25">
      <c r="A545" s="303" t="str">
        <f>IF(B545=1,A515,"")</f>
        <v/>
      </c>
      <c r="B545" s="43" t="str">
        <f t="shared" si="37"/>
        <v/>
      </c>
      <c r="C545" s="161">
        <f>CAD!$K$11</f>
        <v>0</v>
      </c>
      <c r="D545" s="44">
        <v>0</v>
      </c>
      <c r="E545" s="44">
        <v>0</v>
      </c>
      <c r="F545" s="44">
        <v>0</v>
      </c>
      <c r="G545" s="44">
        <v>0</v>
      </c>
      <c r="H545" s="44">
        <v>0</v>
      </c>
      <c r="I545" s="44">
        <v>0</v>
      </c>
      <c r="J545" s="44">
        <v>0</v>
      </c>
      <c r="K545" s="44">
        <v>0</v>
      </c>
      <c r="L545" s="44">
        <v>0</v>
      </c>
      <c r="M545" s="44">
        <v>0</v>
      </c>
      <c r="N545" s="44">
        <v>0</v>
      </c>
      <c r="O545" s="44">
        <v>0</v>
      </c>
      <c r="P545" s="165">
        <f t="shared" si="38"/>
        <v>0</v>
      </c>
    </row>
    <row r="546" spans="1:16" hidden="1" x14ac:dyDescent="0.25">
      <c r="A546" s="303" t="str">
        <f>IF(B546=1,A515,"")</f>
        <v/>
      </c>
      <c r="B546" s="43" t="str">
        <f t="shared" si="37"/>
        <v/>
      </c>
      <c r="C546" s="161">
        <f>CAD!$K$12</f>
        <v>0</v>
      </c>
      <c r="D546" s="44">
        <v>0</v>
      </c>
      <c r="E546" s="44">
        <v>0</v>
      </c>
      <c r="F546" s="44">
        <v>0</v>
      </c>
      <c r="G546" s="44">
        <v>0</v>
      </c>
      <c r="H546" s="44">
        <v>0</v>
      </c>
      <c r="I546" s="44">
        <v>0</v>
      </c>
      <c r="J546" s="44">
        <v>0</v>
      </c>
      <c r="K546" s="44">
        <v>0</v>
      </c>
      <c r="L546" s="44">
        <v>0</v>
      </c>
      <c r="M546" s="44">
        <v>0</v>
      </c>
      <c r="N546" s="44">
        <v>0</v>
      </c>
      <c r="O546" s="44">
        <v>0</v>
      </c>
      <c r="P546" s="165">
        <f t="shared" si="38"/>
        <v>0</v>
      </c>
    </row>
    <row r="547" spans="1:16" hidden="1" x14ac:dyDescent="0.25">
      <c r="A547" s="303" t="str">
        <f>IF(B547=1,A515,"")</f>
        <v/>
      </c>
      <c r="B547" s="43" t="str">
        <f t="shared" si="37"/>
        <v/>
      </c>
      <c r="C547" s="161">
        <f>CAD!$K$13</f>
        <v>0</v>
      </c>
      <c r="D547" s="44">
        <v>0</v>
      </c>
      <c r="E547" s="44">
        <v>0</v>
      </c>
      <c r="F547" s="44">
        <v>0</v>
      </c>
      <c r="G547" s="44">
        <v>0</v>
      </c>
      <c r="H547" s="44">
        <v>0</v>
      </c>
      <c r="I547" s="44">
        <v>0</v>
      </c>
      <c r="J547" s="44">
        <v>0</v>
      </c>
      <c r="K547" s="44">
        <v>0</v>
      </c>
      <c r="L547" s="44">
        <v>0</v>
      </c>
      <c r="M547" s="44">
        <v>0</v>
      </c>
      <c r="N547" s="44">
        <v>0</v>
      </c>
      <c r="O547" s="44">
        <v>0</v>
      </c>
      <c r="P547" s="165">
        <f t="shared" si="38"/>
        <v>0</v>
      </c>
    </row>
    <row r="548" spans="1:16" hidden="1" x14ac:dyDescent="0.25">
      <c r="A548" s="303" t="str">
        <f>IF(B548=1,A515,"")</f>
        <v/>
      </c>
      <c r="B548" s="43" t="str">
        <f t="shared" si="37"/>
        <v/>
      </c>
      <c r="C548" s="161">
        <f>CAD!$K$14</f>
        <v>0</v>
      </c>
      <c r="D548" s="44">
        <v>0</v>
      </c>
      <c r="E548" s="44">
        <v>0</v>
      </c>
      <c r="F548" s="44">
        <v>0</v>
      </c>
      <c r="G548" s="44">
        <v>0</v>
      </c>
      <c r="H548" s="44">
        <v>0</v>
      </c>
      <c r="I548" s="44">
        <v>0</v>
      </c>
      <c r="J548" s="44">
        <v>0</v>
      </c>
      <c r="K548" s="44">
        <v>0</v>
      </c>
      <c r="L548" s="44">
        <v>0</v>
      </c>
      <c r="M548" s="44">
        <v>0</v>
      </c>
      <c r="N548" s="44">
        <v>0</v>
      </c>
      <c r="O548" s="44">
        <v>0</v>
      </c>
      <c r="P548" s="165">
        <f t="shared" si="38"/>
        <v>0</v>
      </c>
    </row>
    <row r="549" spans="1:16" hidden="1" x14ac:dyDescent="0.25">
      <c r="A549" s="303" t="str">
        <f>IF(B549=1,A515,"")</f>
        <v/>
      </c>
      <c r="B549" s="43" t="str">
        <f t="shared" si="37"/>
        <v/>
      </c>
      <c r="C549" s="161">
        <f>CAD!$K$15</f>
        <v>0</v>
      </c>
      <c r="D549" s="44">
        <v>0</v>
      </c>
      <c r="E549" s="44">
        <v>0</v>
      </c>
      <c r="F549" s="44">
        <v>0</v>
      </c>
      <c r="G549" s="44">
        <v>0</v>
      </c>
      <c r="H549" s="44">
        <v>0</v>
      </c>
      <c r="I549" s="44">
        <v>0</v>
      </c>
      <c r="J549" s="44">
        <v>0</v>
      </c>
      <c r="K549" s="44">
        <v>0</v>
      </c>
      <c r="L549" s="44">
        <v>0</v>
      </c>
      <c r="M549" s="44">
        <v>0</v>
      </c>
      <c r="N549" s="44">
        <v>0</v>
      </c>
      <c r="O549" s="44">
        <v>0</v>
      </c>
      <c r="P549" s="165">
        <f t="shared" si="38"/>
        <v>0</v>
      </c>
    </row>
    <row r="550" spans="1:16" hidden="1" x14ac:dyDescent="0.25">
      <c r="A550" s="303" t="str">
        <f>IF(B550=1,A515,"")</f>
        <v/>
      </c>
      <c r="B550" s="43" t="str">
        <f t="shared" si="37"/>
        <v/>
      </c>
      <c r="C550" s="161">
        <f>CAD!$K$16</f>
        <v>0</v>
      </c>
      <c r="D550" s="44">
        <v>0</v>
      </c>
      <c r="E550" s="44">
        <v>0</v>
      </c>
      <c r="F550" s="44">
        <v>0</v>
      </c>
      <c r="G550" s="44">
        <v>0</v>
      </c>
      <c r="H550" s="44">
        <v>0</v>
      </c>
      <c r="I550" s="44">
        <v>0</v>
      </c>
      <c r="J550" s="44">
        <v>0</v>
      </c>
      <c r="K550" s="44">
        <v>0</v>
      </c>
      <c r="L550" s="44">
        <v>0</v>
      </c>
      <c r="M550" s="44">
        <v>0</v>
      </c>
      <c r="N550" s="44">
        <v>0</v>
      </c>
      <c r="O550" s="44">
        <v>0</v>
      </c>
      <c r="P550" s="165">
        <f t="shared" si="38"/>
        <v>0</v>
      </c>
    </row>
    <row r="551" spans="1:16" hidden="1" x14ac:dyDescent="0.25">
      <c r="A551" s="303" t="str">
        <f>IF(B551=1,A515,"")</f>
        <v/>
      </c>
      <c r="B551" s="43" t="str">
        <f t="shared" si="37"/>
        <v/>
      </c>
      <c r="C551" s="161">
        <f>CAD!$K$17</f>
        <v>0</v>
      </c>
      <c r="D551" s="44">
        <v>0</v>
      </c>
      <c r="E551" s="44">
        <v>0</v>
      </c>
      <c r="F551" s="44">
        <v>0</v>
      </c>
      <c r="G551" s="44">
        <v>0</v>
      </c>
      <c r="H551" s="44">
        <v>0</v>
      </c>
      <c r="I551" s="44">
        <v>0</v>
      </c>
      <c r="J551" s="44">
        <v>0</v>
      </c>
      <c r="K551" s="44">
        <v>0</v>
      </c>
      <c r="L551" s="44">
        <v>0</v>
      </c>
      <c r="M551" s="44">
        <v>0</v>
      </c>
      <c r="N551" s="44">
        <v>0</v>
      </c>
      <c r="O551" s="44">
        <v>0</v>
      </c>
      <c r="P551" s="165">
        <f t="shared" si="38"/>
        <v>0</v>
      </c>
    </row>
    <row r="552" spans="1:16" hidden="1" x14ac:dyDescent="0.25">
      <c r="A552" s="303" t="str">
        <f>IF(B552=1,A515,"")</f>
        <v/>
      </c>
      <c r="B552" s="43" t="str">
        <f t="shared" si="37"/>
        <v/>
      </c>
      <c r="C552" s="161">
        <f>CAD!$K$18</f>
        <v>0</v>
      </c>
      <c r="D552" s="44">
        <v>0</v>
      </c>
      <c r="E552" s="44">
        <v>0</v>
      </c>
      <c r="F552" s="44">
        <v>0</v>
      </c>
      <c r="G552" s="44">
        <v>0</v>
      </c>
      <c r="H552" s="44">
        <v>0</v>
      </c>
      <c r="I552" s="44">
        <v>0</v>
      </c>
      <c r="J552" s="44">
        <v>0</v>
      </c>
      <c r="K552" s="44">
        <v>0</v>
      </c>
      <c r="L552" s="44">
        <v>0</v>
      </c>
      <c r="M552" s="44">
        <v>0</v>
      </c>
      <c r="N552" s="44">
        <v>0</v>
      </c>
      <c r="O552" s="44">
        <v>0</v>
      </c>
      <c r="P552" s="165">
        <f t="shared" si="38"/>
        <v>0</v>
      </c>
    </row>
    <row r="553" spans="1:16" hidden="1" x14ac:dyDescent="0.25">
      <c r="A553" s="303" t="str">
        <f>IF(B553=1,A515,"")</f>
        <v/>
      </c>
      <c r="B553" s="43" t="str">
        <f t="shared" si="37"/>
        <v/>
      </c>
      <c r="C553" s="161">
        <f>CAD!$K$19</f>
        <v>0</v>
      </c>
      <c r="D553" s="44">
        <v>0</v>
      </c>
      <c r="E553" s="44">
        <v>0</v>
      </c>
      <c r="F553" s="44">
        <v>0</v>
      </c>
      <c r="G553" s="44">
        <v>0</v>
      </c>
      <c r="H553" s="44">
        <v>0</v>
      </c>
      <c r="I553" s="44">
        <v>0</v>
      </c>
      <c r="J553" s="44">
        <v>0</v>
      </c>
      <c r="K553" s="44">
        <v>0</v>
      </c>
      <c r="L553" s="44">
        <v>0</v>
      </c>
      <c r="M553" s="44">
        <v>0</v>
      </c>
      <c r="N553" s="44">
        <v>0</v>
      </c>
      <c r="O553" s="44">
        <v>0</v>
      </c>
      <c r="P553" s="165">
        <f t="shared" si="38"/>
        <v>0</v>
      </c>
    </row>
    <row r="554" spans="1:16" hidden="1" x14ac:dyDescent="0.25">
      <c r="A554" s="303" t="str">
        <f>IF(B554=1,A515,"")</f>
        <v/>
      </c>
      <c r="B554" s="43" t="str">
        <f t="shared" si="37"/>
        <v/>
      </c>
      <c r="C554" s="161">
        <f>CAD!$K$20</f>
        <v>0</v>
      </c>
      <c r="D554" s="44">
        <v>0</v>
      </c>
      <c r="E554" s="44">
        <v>0</v>
      </c>
      <c r="F554" s="44">
        <v>0</v>
      </c>
      <c r="G554" s="44">
        <v>0</v>
      </c>
      <c r="H554" s="44">
        <v>0</v>
      </c>
      <c r="I554" s="44">
        <v>0</v>
      </c>
      <c r="J554" s="44">
        <v>0</v>
      </c>
      <c r="K554" s="44">
        <v>0</v>
      </c>
      <c r="L554" s="44">
        <v>0</v>
      </c>
      <c r="M554" s="44">
        <v>0</v>
      </c>
      <c r="N554" s="44">
        <v>0</v>
      </c>
      <c r="O554" s="44">
        <v>0</v>
      </c>
      <c r="P554" s="165">
        <f t="shared" si="38"/>
        <v>0</v>
      </c>
    </row>
    <row r="555" spans="1:16" hidden="1" x14ac:dyDescent="0.25">
      <c r="A555" s="303" t="str">
        <f>IF(B555=1,A515,"")</f>
        <v/>
      </c>
      <c r="B555" s="43" t="str">
        <f t="shared" si="37"/>
        <v/>
      </c>
      <c r="C555" s="161">
        <f>CAD!$K$21</f>
        <v>0</v>
      </c>
      <c r="D555" s="44">
        <v>0</v>
      </c>
      <c r="E555" s="44">
        <v>0</v>
      </c>
      <c r="F555" s="44">
        <v>0</v>
      </c>
      <c r="G555" s="44">
        <v>0</v>
      </c>
      <c r="H555" s="44">
        <v>0</v>
      </c>
      <c r="I555" s="44">
        <v>0</v>
      </c>
      <c r="J555" s="44">
        <v>0</v>
      </c>
      <c r="K555" s="44">
        <v>0</v>
      </c>
      <c r="L555" s="44">
        <v>0</v>
      </c>
      <c r="M555" s="44">
        <v>0</v>
      </c>
      <c r="N555" s="44">
        <v>0</v>
      </c>
      <c r="O555" s="44">
        <v>0</v>
      </c>
      <c r="P555" s="165">
        <f t="shared" si="38"/>
        <v>0</v>
      </c>
    </row>
    <row r="556" spans="1:16" hidden="1" x14ac:dyDescent="0.25">
      <c r="A556" s="303" t="str">
        <f>IF(B556=1,A515,"")</f>
        <v/>
      </c>
      <c r="B556" s="43" t="str">
        <f t="shared" si="37"/>
        <v/>
      </c>
      <c r="C556" s="161">
        <f>CAD!$K$22</f>
        <v>0</v>
      </c>
      <c r="D556" s="44">
        <v>0</v>
      </c>
      <c r="E556" s="44">
        <v>0</v>
      </c>
      <c r="F556" s="44">
        <v>0</v>
      </c>
      <c r="G556" s="44">
        <v>0</v>
      </c>
      <c r="H556" s="44">
        <v>0</v>
      </c>
      <c r="I556" s="44">
        <v>0</v>
      </c>
      <c r="J556" s="44">
        <v>0</v>
      </c>
      <c r="K556" s="44">
        <v>0</v>
      </c>
      <c r="L556" s="44">
        <v>0</v>
      </c>
      <c r="M556" s="44">
        <v>0</v>
      </c>
      <c r="N556" s="44">
        <v>0</v>
      </c>
      <c r="O556" s="44">
        <v>0</v>
      </c>
      <c r="P556" s="165">
        <f t="shared" si="38"/>
        <v>0</v>
      </c>
    </row>
    <row r="557" spans="1:16" hidden="1" x14ac:dyDescent="0.25">
      <c r="A557" s="303" t="str">
        <f>IF(B557=1,A515,"")</f>
        <v/>
      </c>
      <c r="B557" s="43" t="str">
        <f t="shared" si="37"/>
        <v/>
      </c>
      <c r="C557" s="161">
        <f>CAD!$K$23</f>
        <v>0</v>
      </c>
      <c r="D557" s="44">
        <v>0</v>
      </c>
      <c r="E557" s="44">
        <v>0</v>
      </c>
      <c r="F557" s="44">
        <v>0</v>
      </c>
      <c r="G557" s="44">
        <v>0</v>
      </c>
      <c r="H557" s="44">
        <v>0</v>
      </c>
      <c r="I557" s="44">
        <v>0</v>
      </c>
      <c r="J557" s="44">
        <v>0</v>
      </c>
      <c r="K557" s="44">
        <v>0</v>
      </c>
      <c r="L557" s="44">
        <v>0</v>
      </c>
      <c r="M557" s="44">
        <v>0</v>
      </c>
      <c r="N557" s="44">
        <v>0</v>
      </c>
      <c r="O557" s="44">
        <v>0</v>
      </c>
      <c r="P557" s="165">
        <f t="shared" si="38"/>
        <v>0</v>
      </c>
    </row>
    <row r="558" spans="1:16" hidden="1" x14ac:dyDescent="0.25">
      <c r="A558" s="303" t="str">
        <f>IF(B558=1,A515,"")</f>
        <v/>
      </c>
      <c r="B558" s="43" t="str">
        <f t="shared" si="37"/>
        <v/>
      </c>
      <c r="C558" s="161">
        <f>CAD!$K$24</f>
        <v>0</v>
      </c>
      <c r="D558" s="44">
        <v>0</v>
      </c>
      <c r="E558" s="44">
        <v>0</v>
      </c>
      <c r="F558" s="44">
        <v>0</v>
      </c>
      <c r="G558" s="44">
        <v>0</v>
      </c>
      <c r="H558" s="44">
        <v>0</v>
      </c>
      <c r="I558" s="44">
        <v>0</v>
      </c>
      <c r="J558" s="44">
        <v>0</v>
      </c>
      <c r="K558" s="44">
        <v>0</v>
      </c>
      <c r="L558" s="44">
        <v>0</v>
      </c>
      <c r="M558" s="44">
        <v>0</v>
      </c>
      <c r="N558" s="44">
        <v>0</v>
      </c>
      <c r="O558" s="44">
        <v>0</v>
      </c>
      <c r="P558" s="165">
        <f t="shared" si="38"/>
        <v>0</v>
      </c>
    </row>
    <row r="559" spans="1:16" hidden="1" x14ac:dyDescent="0.25">
      <c r="A559" s="303" t="str">
        <f>IF(B559=1,A515,"")</f>
        <v/>
      </c>
      <c r="B559" s="43" t="str">
        <f t="shared" si="37"/>
        <v/>
      </c>
      <c r="C559" s="161">
        <f>CAD!$K$25</f>
        <v>0</v>
      </c>
      <c r="D559" s="44">
        <v>0</v>
      </c>
      <c r="E559" s="44">
        <v>0</v>
      </c>
      <c r="F559" s="44">
        <v>0</v>
      </c>
      <c r="G559" s="44">
        <v>0</v>
      </c>
      <c r="H559" s="44">
        <v>0</v>
      </c>
      <c r="I559" s="44">
        <v>0</v>
      </c>
      <c r="J559" s="44">
        <v>0</v>
      </c>
      <c r="K559" s="44">
        <v>0</v>
      </c>
      <c r="L559" s="44">
        <v>0</v>
      </c>
      <c r="M559" s="44">
        <v>0</v>
      </c>
      <c r="N559" s="44">
        <v>0</v>
      </c>
      <c r="O559" s="44">
        <v>0</v>
      </c>
      <c r="P559" s="165">
        <f t="shared" si="38"/>
        <v>0</v>
      </c>
    </row>
    <row r="560" spans="1:16" hidden="1" x14ac:dyDescent="0.25">
      <c r="A560" s="303" t="str">
        <f>IF(B560=1,A515,"")</f>
        <v/>
      </c>
      <c r="B560" s="43" t="str">
        <f t="shared" si="37"/>
        <v/>
      </c>
      <c r="C560" s="161">
        <f>CAD!$K$26</f>
        <v>0</v>
      </c>
      <c r="D560" s="44">
        <v>0</v>
      </c>
      <c r="E560" s="44">
        <v>0</v>
      </c>
      <c r="F560" s="44">
        <v>0</v>
      </c>
      <c r="G560" s="44">
        <v>0</v>
      </c>
      <c r="H560" s="44">
        <v>0</v>
      </c>
      <c r="I560" s="44">
        <v>0</v>
      </c>
      <c r="J560" s="44">
        <v>0</v>
      </c>
      <c r="K560" s="44">
        <v>0</v>
      </c>
      <c r="L560" s="44">
        <v>0</v>
      </c>
      <c r="M560" s="44">
        <v>0</v>
      </c>
      <c r="N560" s="44">
        <v>0</v>
      </c>
      <c r="O560" s="44">
        <v>0</v>
      </c>
      <c r="P560" s="165">
        <f t="shared" si="38"/>
        <v>0</v>
      </c>
    </row>
    <row r="561" spans="1:17" hidden="1" x14ac:dyDescent="0.25">
      <c r="A561" s="303" t="str">
        <f>IF(B561=1,A515,"")</f>
        <v/>
      </c>
      <c r="B561" s="43" t="str">
        <f t="shared" si="37"/>
        <v/>
      </c>
      <c r="C561" s="161">
        <f>CAD!$K$27</f>
        <v>0</v>
      </c>
      <c r="D561" s="44">
        <v>0</v>
      </c>
      <c r="E561" s="44">
        <v>0</v>
      </c>
      <c r="F561" s="44">
        <v>0</v>
      </c>
      <c r="G561" s="44">
        <v>0</v>
      </c>
      <c r="H561" s="44">
        <v>0</v>
      </c>
      <c r="I561" s="44">
        <v>0</v>
      </c>
      <c r="J561" s="44">
        <v>0</v>
      </c>
      <c r="K561" s="44">
        <v>0</v>
      </c>
      <c r="L561" s="44">
        <v>0</v>
      </c>
      <c r="M561" s="44">
        <v>0</v>
      </c>
      <c r="N561" s="44">
        <v>0</v>
      </c>
      <c r="O561" s="44">
        <v>0</v>
      </c>
      <c r="P561" s="165">
        <f t="shared" si="38"/>
        <v>0</v>
      </c>
    </row>
    <row r="562" spans="1:17" hidden="1" x14ac:dyDescent="0.25">
      <c r="A562" s="303" t="str">
        <f>IF(B562=1,A515,"")</f>
        <v/>
      </c>
      <c r="B562" s="43" t="str">
        <f t="shared" si="37"/>
        <v/>
      </c>
      <c r="C562" s="161">
        <f>CAD!$K$28</f>
        <v>0</v>
      </c>
      <c r="D562" s="44">
        <v>0</v>
      </c>
      <c r="E562" s="44">
        <v>0</v>
      </c>
      <c r="F562" s="44">
        <v>0</v>
      </c>
      <c r="G562" s="44">
        <v>0</v>
      </c>
      <c r="H562" s="44">
        <v>0</v>
      </c>
      <c r="I562" s="44">
        <v>0</v>
      </c>
      <c r="J562" s="44">
        <v>0</v>
      </c>
      <c r="K562" s="44">
        <v>0</v>
      </c>
      <c r="L562" s="44">
        <v>0</v>
      </c>
      <c r="M562" s="44">
        <v>0</v>
      </c>
      <c r="N562" s="44">
        <v>0</v>
      </c>
      <c r="O562" s="44">
        <v>0</v>
      </c>
      <c r="P562" s="165">
        <f t="shared" si="38"/>
        <v>0</v>
      </c>
    </row>
    <row r="563" spans="1:17" hidden="1" x14ac:dyDescent="0.25">
      <c r="A563" s="303" t="str">
        <f>IF(B563=1,A515,"")</f>
        <v/>
      </c>
      <c r="B563" s="43" t="str">
        <f t="shared" si="37"/>
        <v/>
      </c>
      <c r="C563" s="161">
        <f>CAD!$K$29</f>
        <v>0</v>
      </c>
      <c r="D563" s="44">
        <v>0</v>
      </c>
      <c r="E563" s="44">
        <v>0</v>
      </c>
      <c r="F563" s="44">
        <v>0</v>
      </c>
      <c r="G563" s="44">
        <v>0</v>
      </c>
      <c r="H563" s="44">
        <v>0</v>
      </c>
      <c r="I563" s="44">
        <v>0</v>
      </c>
      <c r="J563" s="44">
        <v>0</v>
      </c>
      <c r="K563" s="44">
        <v>0</v>
      </c>
      <c r="L563" s="44">
        <v>0</v>
      </c>
      <c r="M563" s="44">
        <v>0</v>
      </c>
      <c r="N563" s="44">
        <v>0</v>
      </c>
      <c r="O563" s="44">
        <v>0</v>
      </c>
      <c r="P563" s="165">
        <f t="shared" si="38"/>
        <v>0</v>
      </c>
    </row>
    <row r="564" spans="1:17" hidden="1" x14ac:dyDescent="0.25">
      <c r="A564" s="303" t="str">
        <f>IF(B564=1,A515,"")</f>
        <v/>
      </c>
      <c r="B564" s="43" t="str">
        <f t="shared" si="37"/>
        <v/>
      </c>
      <c r="C564" s="161">
        <f>CAD!$K$30</f>
        <v>0</v>
      </c>
      <c r="D564" s="44">
        <v>0</v>
      </c>
      <c r="E564" s="44">
        <v>0</v>
      </c>
      <c r="F564" s="44">
        <v>0</v>
      </c>
      <c r="G564" s="44">
        <v>0</v>
      </c>
      <c r="H564" s="44">
        <v>0</v>
      </c>
      <c r="I564" s="44">
        <v>0</v>
      </c>
      <c r="J564" s="44">
        <v>0</v>
      </c>
      <c r="K564" s="44">
        <v>0</v>
      </c>
      <c r="L564" s="44">
        <v>0</v>
      </c>
      <c r="M564" s="44">
        <v>0</v>
      </c>
      <c r="N564" s="44">
        <v>0</v>
      </c>
      <c r="O564" s="44">
        <v>0</v>
      </c>
      <c r="P564" s="165">
        <f t="shared" si="38"/>
        <v>0</v>
      </c>
    </row>
    <row r="565" spans="1:17" hidden="1" x14ac:dyDescent="0.25">
      <c r="A565" s="303" t="str">
        <f>IF(B565=1,A515,"")</f>
        <v/>
      </c>
      <c r="B565" s="43" t="str">
        <f t="shared" si="37"/>
        <v/>
      </c>
      <c r="C565" s="161">
        <f>CAD!$K$31</f>
        <v>0</v>
      </c>
      <c r="D565" s="44">
        <v>0</v>
      </c>
      <c r="E565" s="44">
        <v>0</v>
      </c>
      <c r="F565" s="44">
        <v>0</v>
      </c>
      <c r="G565" s="44">
        <v>0</v>
      </c>
      <c r="H565" s="44">
        <v>0</v>
      </c>
      <c r="I565" s="44">
        <v>0</v>
      </c>
      <c r="J565" s="44">
        <v>0</v>
      </c>
      <c r="K565" s="44">
        <v>0</v>
      </c>
      <c r="L565" s="44">
        <v>0</v>
      </c>
      <c r="M565" s="44">
        <v>0</v>
      </c>
      <c r="N565" s="44">
        <v>0</v>
      </c>
      <c r="O565" s="44">
        <v>0</v>
      </c>
      <c r="P565" s="165">
        <f t="shared" si="38"/>
        <v>0</v>
      </c>
    </row>
    <row r="566" spans="1:17" hidden="1" x14ac:dyDescent="0.25">
      <c r="A566" s="303">
        <f>A513</f>
        <v>2027</v>
      </c>
    </row>
    <row r="567" spans="1:17" hidden="1" x14ac:dyDescent="0.25">
      <c r="A567" s="303">
        <f>A513</f>
        <v>2027</v>
      </c>
      <c r="C567" s="74" t="s">
        <v>209</v>
      </c>
      <c r="D567" s="38">
        <f>D513-D515</f>
        <v>0</v>
      </c>
      <c r="E567" s="38">
        <f t="shared" ref="E567:P567" si="39">E513-E515</f>
        <v>0</v>
      </c>
      <c r="F567" s="38">
        <f t="shared" si="39"/>
        <v>0</v>
      </c>
      <c r="G567" s="38">
        <f t="shared" si="39"/>
        <v>0</v>
      </c>
      <c r="H567" s="38">
        <f t="shared" si="39"/>
        <v>0</v>
      </c>
      <c r="I567" s="38">
        <f t="shared" si="39"/>
        <v>0</v>
      </c>
      <c r="J567" s="38">
        <f t="shared" si="39"/>
        <v>0</v>
      </c>
      <c r="K567" s="38">
        <f t="shared" si="39"/>
        <v>0</v>
      </c>
      <c r="L567" s="38">
        <f t="shared" si="39"/>
        <v>0</v>
      </c>
      <c r="M567" s="38">
        <f t="shared" si="39"/>
        <v>0</v>
      </c>
      <c r="N567" s="38">
        <f t="shared" si="39"/>
        <v>0</v>
      </c>
      <c r="O567" s="38">
        <f t="shared" si="39"/>
        <v>0</v>
      </c>
      <c r="P567" s="38">
        <f t="shared" si="39"/>
        <v>0</v>
      </c>
    </row>
    <row r="568" spans="1:17" hidden="1" x14ac:dyDescent="0.25"/>
    <row r="569" spans="1:17" ht="15" hidden="1" customHeight="1" thickBot="1" x14ac:dyDescent="0.3">
      <c r="A569" s="303">
        <f>A513+1</f>
        <v>2028</v>
      </c>
      <c r="B569" s="45"/>
      <c r="C569" s="176" t="s">
        <v>207</v>
      </c>
      <c r="D569" s="177">
        <f>PREV_R!D579</f>
        <v>0</v>
      </c>
      <c r="E569" s="177">
        <f>PREV_R!E579</f>
        <v>0</v>
      </c>
      <c r="F569" s="177">
        <f>PREV_R!F579</f>
        <v>0</v>
      </c>
      <c r="G569" s="177">
        <f>PREV_R!G579</f>
        <v>0</v>
      </c>
      <c r="H569" s="177">
        <f>PREV_R!H579</f>
        <v>0</v>
      </c>
      <c r="I569" s="177">
        <f>PREV_R!I579</f>
        <v>0</v>
      </c>
      <c r="J569" s="177">
        <f>PREV_R!J579</f>
        <v>0</v>
      </c>
      <c r="K569" s="177">
        <f>PREV_R!K579</f>
        <v>0</v>
      </c>
      <c r="L569" s="177">
        <f>PREV_R!L579</f>
        <v>0</v>
      </c>
      <c r="M569" s="177">
        <f>PREV_R!M579</f>
        <v>0</v>
      </c>
      <c r="N569" s="177">
        <f>PREV_R!N579</f>
        <v>0</v>
      </c>
      <c r="O569" s="177">
        <f>PREV_R!O579</f>
        <v>0</v>
      </c>
      <c r="P569" s="177">
        <f>SUM(D569:O569)</f>
        <v>0</v>
      </c>
      <c r="Q569" s="8"/>
    </row>
    <row r="570" spans="1:17" ht="15" hidden="1" customHeight="1" x14ac:dyDescent="0.25">
      <c r="A570" s="303">
        <f>A569</f>
        <v>2028</v>
      </c>
      <c r="B570" s="45"/>
      <c r="C570" s="130"/>
      <c r="D570" s="130"/>
      <c r="E570" s="130"/>
      <c r="F570" s="130"/>
      <c r="G570" s="130"/>
      <c r="H570" s="130"/>
      <c r="I570" s="130"/>
      <c r="J570" s="130"/>
      <c r="K570" s="130"/>
      <c r="L570" s="130"/>
      <c r="M570" s="130"/>
      <c r="N570" s="130"/>
      <c r="O570" s="130"/>
      <c r="P570" s="130"/>
      <c r="Q570" s="8"/>
    </row>
    <row r="571" spans="1:17" ht="15" hidden="1" customHeight="1" thickBot="1" x14ac:dyDescent="0.3">
      <c r="A571" s="303">
        <f>A569</f>
        <v>2028</v>
      </c>
      <c r="B571" s="45"/>
      <c r="C571" s="155" t="s">
        <v>208</v>
      </c>
      <c r="D571" s="156">
        <f>SUM(D572:D621)</f>
        <v>0</v>
      </c>
      <c r="E571" s="156">
        <f t="shared" ref="E571:O571" si="40">SUM(E572:E621)</f>
        <v>0</v>
      </c>
      <c r="F571" s="156">
        <f t="shared" si="40"/>
        <v>0</v>
      </c>
      <c r="G571" s="156">
        <f t="shared" si="40"/>
        <v>0</v>
      </c>
      <c r="H571" s="156">
        <f t="shared" si="40"/>
        <v>0</v>
      </c>
      <c r="I571" s="156">
        <f t="shared" si="40"/>
        <v>0</v>
      </c>
      <c r="J571" s="156">
        <f t="shared" si="40"/>
        <v>0</v>
      </c>
      <c r="K571" s="156">
        <f t="shared" si="40"/>
        <v>0</v>
      </c>
      <c r="L571" s="156">
        <f t="shared" si="40"/>
        <v>0</v>
      </c>
      <c r="M571" s="156">
        <f t="shared" si="40"/>
        <v>0</v>
      </c>
      <c r="N571" s="156">
        <f t="shared" si="40"/>
        <v>0</v>
      </c>
      <c r="O571" s="156">
        <f t="shared" si="40"/>
        <v>0</v>
      </c>
      <c r="P571" s="156">
        <f>SUM(D571:O571)</f>
        <v>0</v>
      </c>
      <c r="Q571" s="8"/>
    </row>
    <row r="572" spans="1:17" hidden="1" x14ac:dyDescent="0.25">
      <c r="A572" s="303">
        <f>IF(B572=1,A571,"")</f>
        <v>2028</v>
      </c>
      <c r="B572" s="43">
        <f>IF(C572&lt;&gt;0,1,"")</f>
        <v>1</v>
      </c>
      <c r="C572" s="162" t="str">
        <f>CAD!$I$7</f>
        <v>MERCADO</v>
      </c>
      <c r="D572" s="163">
        <v>0</v>
      </c>
      <c r="E572" s="163">
        <v>0</v>
      </c>
      <c r="F572" s="163">
        <v>0</v>
      </c>
      <c r="G572" s="163">
        <v>0</v>
      </c>
      <c r="H572" s="163">
        <v>0</v>
      </c>
      <c r="I572" s="163">
        <v>0</v>
      </c>
      <c r="J572" s="163">
        <v>0</v>
      </c>
      <c r="K572" s="163">
        <v>0</v>
      </c>
      <c r="L572" s="163">
        <v>0</v>
      </c>
      <c r="M572" s="163">
        <v>0</v>
      </c>
      <c r="N572" s="163">
        <v>0</v>
      </c>
      <c r="O572" s="163">
        <v>0</v>
      </c>
      <c r="P572" s="164">
        <f>SUM(D572:O572)</f>
        <v>0</v>
      </c>
    </row>
    <row r="573" spans="1:17" hidden="1" x14ac:dyDescent="0.25">
      <c r="A573" s="303">
        <f>IF(B573=1,A571,"")</f>
        <v>2028</v>
      </c>
      <c r="B573" s="43">
        <f t="shared" ref="B573:B621" si="41">IF(C573&lt;&gt;0,1,"")</f>
        <v>1</v>
      </c>
      <c r="C573" s="161" t="str">
        <f>CAD!$I$8</f>
        <v>VEÍCULO</v>
      </c>
      <c r="D573" s="44">
        <v>0</v>
      </c>
      <c r="E573" s="44">
        <v>0</v>
      </c>
      <c r="F573" s="44">
        <v>0</v>
      </c>
      <c r="G573" s="44">
        <v>0</v>
      </c>
      <c r="H573" s="44">
        <v>0</v>
      </c>
      <c r="I573" s="44">
        <v>0</v>
      </c>
      <c r="J573" s="44">
        <v>0</v>
      </c>
      <c r="K573" s="44">
        <v>0</v>
      </c>
      <c r="L573" s="44">
        <v>0</v>
      </c>
      <c r="M573" s="44">
        <v>0</v>
      </c>
      <c r="N573" s="44">
        <v>0</v>
      </c>
      <c r="O573" s="44">
        <v>0</v>
      </c>
      <c r="P573" s="165">
        <f t="shared" ref="P573:P621" si="42">SUM(D573:O573)</f>
        <v>0</v>
      </c>
    </row>
    <row r="574" spans="1:17" hidden="1" x14ac:dyDescent="0.25">
      <c r="A574" s="303">
        <f>IF(B574=1,A571,"")</f>
        <v>2028</v>
      </c>
      <c r="B574" s="43">
        <f t="shared" si="41"/>
        <v>1</v>
      </c>
      <c r="C574" s="161" t="str">
        <f>CAD!$I$9</f>
        <v>ENERGIA ELÉTRICA</v>
      </c>
      <c r="D574" s="44">
        <v>0</v>
      </c>
      <c r="E574" s="44">
        <v>0</v>
      </c>
      <c r="F574" s="44">
        <v>0</v>
      </c>
      <c r="G574" s="44">
        <v>0</v>
      </c>
      <c r="H574" s="44">
        <v>0</v>
      </c>
      <c r="I574" s="44">
        <v>0</v>
      </c>
      <c r="J574" s="44">
        <v>0</v>
      </c>
      <c r="K574" s="44">
        <v>0</v>
      </c>
      <c r="L574" s="44">
        <v>0</v>
      </c>
      <c r="M574" s="44">
        <v>0</v>
      </c>
      <c r="N574" s="44">
        <v>0</v>
      </c>
      <c r="O574" s="44">
        <v>0</v>
      </c>
      <c r="P574" s="165">
        <f t="shared" si="42"/>
        <v>0</v>
      </c>
    </row>
    <row r="575" spans="1:17" hidden="1" x14ac:dyDescent="0.25">
      <c r="A575" s="303">
        <f>IF(B575=1,A571,"")</f>
        <v>2028</v>
      </c>
      <c r="B575" s="43">
        <f t="shared" si="41"/>
        <v>1</v>
      </c>
      <c r="C575" s="161" t="str">
        <f>CAD!$I$10</f>
        <v>LANCHE/COMER FORA</v>
      </c>
      <c r="D575" s="44">
        <v>0</v>
      </c>
      <c r="E575" s="44">
        <v>0</v>
      </c>
      <c r="F575" s="44">
        <v>0</v>
      </c>
      <c r="G575" s="44">
        <v>0</v>
      </c>
      <c r="H575" s="44">
        <v>0</v>
      </c>
      <c r="I575" s="44">
        <v>0</v>
      </c>
      <c r="J575" s="44">
        <v>0</v>
      </c>
      <c r="K575" s="44">
        <v>0</v>
      </c>
      <c r="L575" s="44">
        <v>0</v>
      </c>
      <c r="M575" s="44">
        <v>0</v>
      </c>
      <c r="N575" s="44">
        <v>0</v>
      </c>
      <c r="O575" s="44">
        <v>0</v>
      </c>
      <c r="P575" s="165">
        <f t="shared" si="42"/>
        <v>0</v>
      </c>
    </row>
    <row r="576" spans="1:17" hidden="1" x14ac:dyDescent="0.25">
      <c r="A576" s="303">
        <f>IF(B576=1,A571,"")</f>
        <v>2028</v>
      </c>
      <c r="B576" s="43">
        <f t="shared" si="41"/>
        <v>1</v>
      </c>
      <c r="C576" s="161" t="str">
        <f>CAD!$I$11</f>
        <v>LAZER</v>
      </c>
      <c r="D576" s="44">
        <v>0</v>
      </c>
      <c r="E576" s="44">
        <v>0</v>
      </c>
      <c r="F576" s="44">
        <v>0</v>
      </c>
      <c r="G576" s="44">
        <v>0</v>
      </c>
      <c r="H576" s="44">
        <v>0</v>
      </c>
      <c r="I576" s="44">
        <v>0</v>
      </c>
      <c r="J576" s="44">
        <v>0</v>
      </c>
      <c r="K576" s="44">
        <v>0</v>
      </c>
      <c r="L576" s="44">
        <v>0</v>
      </c>
      <c r="M576" s="44">
        <v>0</v>
      </c>
      <c r="N576" s="44">
        <v>0</v>
      </c>
      <c r="O576" s="44">
        <v>0</v>
      </c>
      <c r="P576" s="165">
        <f t="shared" si="42"/>
        <v>0</v>
      </c>
    </row>
    <row r="577" spans="1:16" hidden="1" x14ac:dyDescent="0.25">
      <c r="A577" s="303">
        <f>IF(B577=1,A571,"")</f>
        <v>2028</v>
      </c>
      <c r="B577" s="43">
        <f t="shared" si="41"/>
        <v>1</v>
      </c>
      <c r="C577" s="161" t="str">
        <f>CAD!$I$12</f>
        <v>REFORMA / IMÓVEL</v>
      </c>
      <c r="D577" s="44">
        <v>0</v>
      </c>
      <c r="E577" s="44">
        <v>0</v>
      </c>
      <c r="F577" s="44">
        <v>0</v>
      </c>
      <c r="G577" s="44">
        <v>0</v>
      </c>
      <c r="H577" s="44">
        <v>0</v>
      </c>
      <c r="I577" s="44">
        <v>0</v>
      </c>
      <c r="J577" s="44">
        <v>0</v>
      </c>
      <c r="K577" s="44">
        <v>0</v>
      </c>
      <c r="L577" s="44">
        <v>0</v>
      </c>
      <c r="M577" s="44">
        <v>0</v>
      </c>
      <c r="N577" s="44">
        <v>0</v>
      </c>
      <c r="O577" s="44">
        <v>0</v>
      </c>
      <c r="P577" s="165">
        <f t="shared" si="42"/>
        <v>0</v>
      </c>
    </row>
    <row r="578" spans="1:16" hidden="1" x14ac:dyDescent="0.25">
      <c r="A578" s="303">
        <f>IF(B578=1,A571,"")</f>
        <v>2028</v>
      </c>
      <c r="B578" s="43">
        <f t="shared" si="41"/>
        <v>1</v>
      </c>
      <c r="C578" s="161" t="str">
        <f>CAD!$I$13</f>
        <v>OUTROS</v>
      </c>
      <c r="D578" s="44">
        <v>0</v>
      </c>
      <c r="E578" s="44">
        <v>0</v>
      </c>
      <c r="F578" s="44">
        <v>0</v>
      </c>
      <c r="G578" s="44">
        <v>0</v>
      </c>
      <c r="H578" s="44">
        <v>0</v>
      </c>
      <c r="I578" s="44">
        <v>0</v>
      </c>
      <c r="J578" s="44">
        <v>0</v>
      </c>
      <c r="K578" s="44">
        <v>0</v>
      </c>
      <c r="L578" s="44">
        <v>0</v>
      </c>
      <c r="M578" s="44">
        <v>0</v>
      </c>
      <c r="N578" s="44">
        <v>0</v>
      </c>
      <c r="O578" s="44">
        <v>0</v>
      </c>
      <c r="P578" s="165">
        <f t="shared" si="42"/>
        <v>0</v>
      </c>
    </row>
    <row r="579" spans="1:16" hidden="1" x14ac:dyDescent="0.25">
      <c r="A579" s="303">
        <f>IF(B579=1,A571,"")</f>
        <v>2028</v>
      </c>
      <c r="B579" s="43">
        <f t="shared" si="41"/>
        <v>1</v>
      </c>
      <c r="C579" s="161" t="str">
        <f>CAD!$I$14</f>
        <v>VESTUÁRIO</v>
      </c>
      <c r="D579" s="44">
        <v>0</v>
      </c>
      <c r="E579" s="44">
        <v>0</v>
      </c>
      <c r="F579" s="44">
        <v>0</v>
      </c>
      <c r="G579" s="44">
        <v>0</v>
      </c>
      <c r="H579" s="44">
        <v>0</v>
      </c>
      <c r="I579" s="44">
        <v>0</v>
      </c>
      <c r="J579" s="44">
        <v>0</v>
      </c>
      <c r="K579" s="44">
        <v>0</v>
      </c>
      <c r="L579" s="44">
        <v>0</v>
      </c>
      <c r="M579" s="44">
        <v>0</v>
      </c>
      <c r="N579" s="44">
        <v>0</v>
      </c>
      <c r="O579" s="44">
        <v>0</v>
      </c>
      <c r="P579" s="165">
        <f t="shared" si="42"/>
        <v>0</v>
      </c>
    </row>
    <row r="580" spans="1:16" hidden="1" x14ac:dyDescent="0.25">
      <c r="A580" s="303">
        <f>IF(B580=1,A571,"")</f>
        <v>2028</v>
      </c>
      <c r="B580" s="43">
        <f t="shared" si="41"/>
        <v>1</v>
      </c>
      <c r="C580" s="161" t="str">
        <f>CAD!$I$15</f>
        <v>PARCELA - CASA</v>
      </c>
      <c r="D580" s="44">
        <v>0</v>
      </c>
      <c r="E580" s="44">
        <v>0</v>
      </c>
      <c r="F580" s="44">
        <v>0</v>
      </c>
      <c r="G580" s="44">
        <v>0</v>
      </c>
      <c r="H580" s="44">
        <v>0</v>
      </c>
      <c r="I580" s="44">
        <v>0</v>
      </c>
      <c r="J580" s="44">
        <v>0</v>
      </c>
      <c r="K580" s="44">
        <v>0</v>
      </c>
      <c r="L580" s="44">
        <v>0</v>
      </c>
      <c r="M580" s="44">
        <v>0</v>
      </c>
      <c r="N580" s="44">
        <v>0</v>
      </c>
      <c r="O580" s="44">
        <v>0</v>
      </c>
      <c r="P580" s="165">
        <f t="shared" si="42"/>
        <v>0</v>
      </c>
    </row>
    <row r="581" spans="1:16" hidden="1" x14ac:dyDescent="0.25">
      <c r="A581" s="303">
        <f>IF(B581=1,A571,"")</f>
        <v>2028</v>
      </c>
      <c r="B581" s="43">
        <f t="shared" si="41"/>
        <v>1</v>
      </c>
      <c r="C581" s="161" t="str">
        <f>CAD!$I$16</f>
        <v>SAÚDE</v>
      </c>
      <c r="D581" s="44">
        <v>0</v>
      </c>
      <c r="E581" s="44">
        <v>0</v>
      </c>
      <c r="F581" s="44">
        <v>0</v>
      </c>
      <c r="G581" s="44">
        <v>0</v>
      </c>
      <c r="H581" s="44">
        <v>0</v>
      </c>
      <c r="I581" s="44">
        <v>0</v>
      </c>
      <c r="J581" s="44">
        <v>0</v>
      </c>
      <c r="K581" s="44">
        <v>0</v>
      </c>
      <c r="L581" s="44">
        <v>0</v>
      </c>
      <c r="M581" s="44">
        <v>0</v>
      </c>
      <c r="N581" s="44">
        <v>0</v>
      </c>
      <c r="O581" s="44">
        <v>0</v>
      </c>
      <c r="P581" s="165">
        <f t="shared" si="42"/>
        <v>0</v>
      </c>
    </row>
    <row r="582" spans="1:16" hidden="1" x14ac:dyDescent="0.25">
      <c r="A582" s="303" t="str">
        <f>IF(B582=1,A571,"")</f>
        <v/>
      </c>
      <c r="B582" s="43" t="str">
        <f t="shared" si="41"/>
        <v/>
      </c>
      <c r="C582" s="161">
        <f>CAD!$I$17</f>
        <v>0</v>
      </c>
      <c r="D582" s="44">
        <v>0</v>
      </c>
      <c r="E582" s="44">
        <v>0</v>
      </c>
      <c r="F582" s="44">
        <v>0</v>
      </c>
      <c r="G582" s="44">
        <v>0</v>
      </c>
      <c r="H582" s="44">
        <v>0</v>
      </c>
      <c r="I582" s="44">
        <v>0</v>
      </c>
      <c r="J582" s="44">
        <v>0</v>
      </c>
      <c r="K582" s="44">
        <v>0</v>
      </c>
      <c r="L582" s="44">
        <v>0</v>
      </c>
      <c r="M582" s="44">
        <v>0</v>
      </c>
      <c r="N582" s="44">
        <v>0</v>
      </c>
      <c r="O582" s="44">
        <v>0</v>
      </c>
      <c r="P582" s="165">
        <f t="shared" si="42"/>
        <v>0</v>
      </c>
    </row>
    <row r="583" spans="1:16" hidden="1" x14ac:dyDescent="0.25">
      <c r="A583" s="303" t="str">
        <f>IF(B583=1,A571,"")</f>
        <v/>
      </c>
      <c r="B583" s="43" t="str">
        <f t="shared" si="41"/>
        <v/>
      </c>
      <c r="C583" s="161">
        <f>CAD!$I$18</f>
        <v>0</v>
      </c>
      <c r="D583" s="44">
        <v>0</v>
      </c>
      <c r="E583" s="44">
        <v>0</v>
      </c>
      <c r="F583" s="44">
        <v>0</v>
      </c>
      <c r="G583" s="44">
        <v>0</v>
      </c>
      <c r="H583" s="44">
        <v>0</v>
      </c>
      <c r="I583" s="44">
        <v>0</v>
      </c>
      <c r="J583" s="44">
        <v>0</v>
      </c>
      <c r="K583" s="44">
        <v>0</v>
      </c>
      <c r="L583" s="44">
        <v>0</v>
      </c>
      <c r="M583" s="44">
        <v>0</v>
      </c>
      <c r="N583" s="44">
        <v>0</v>
      </c>
      <c r="O583" s="44">
        <v>0</v>
      </c>
      <c r="P583" s="165">
        <f t="shared" si="42"/>
        <v>0</v>
      </c>
    </row>
    <row r="584" spans="1:16" hidden="1" x14ac:dyDescent="0.25">
      <c r="A584" s="303" t="str">
        <f>IF(B584=1,A571,"")</f>
        <v/>
      </c>
      <c r="B584" s="43" t="str">
        <f t="shared" si="41"/>
        <v/>
      </c>
      <c r="C584" s="161">
        <f>CAD!$I$19</f>
        <v>0</v>
      </c>
      <c r="D584" s="44">
        <v>0</v>
      </c>
      <c r="E584" s="44">
        <v>0</v>
      </c>
      <c r="F584" s="44">
        <v>0</v>
      </c>
      <c r="G584" s="44">
        <v>0</v>
      </c>
      <c r="H584" s="44">
        <v>0</v>
      </c>
      <c r="I584" s="44">
        <v>0</v>
      </c>
      <c r="J584" s="44">
        <v>0</v>
      </c>
      <c r="K584" s="44">
        <v>0</v>
      </c>
      <c r="L584" s="44">
        <v>0</v>
      </c>
      <c r="M584" s="44">
        <v>0</v>
      </c>
      <c r="N584" s="44">
        <v>0</v>
      </c>
      <c r="O584" s="44">
        <v>0</v>
      </c>
      <c r="P584" s="165">
        <f t="shared" si="42"/>
        <v>0</v>
      </c>
    </row>
    <row r="585" spans="1:16" hidden="1" x14ac:dyDescent="0.25">
      <c r="A585" s="303" t="str">
        <f>IF(B585=1,A571,"")</f>
        <v/>
      </c>
      <c r="B585" s="43" t="str">
        <f t="shared" si="41"/>
        <v/>
      </c>
      <c r="C585" s="161">
        <f>CAD!$I$20</f>
        <v>0</v>
      </c>
      <c r="D585" s="44">
        <v>0</v>
      </c>
      <c r="E585" s="44">
        <v>0</v>
      </c>
      <c r="F585" s="44">
        <v>0</v>
      </c>
      <c r="G585" s="44">
        <v>0</v>
      </c>
      <c r="H585" s="44">
        <v>0</v>
      </c>
      <c r="I585" s="44">
        <v>0</v>
      </c>
      <c r="J585" s="44">
        <v>0</v>
      </c>
      <c r="K585" s="44">
        <v>0</v>
      </c>
      <c r="L585" s="44">
        <v>0</v>
      </c>
      <c r="M585" s="44">
        <v>0</v>
      </c>
      <c r="N585" s="44">
        <v>0</v>
      </c>
      <c r="O585" s="44">
        <v>0</v>
      </c>
      <c r="P585" s="165">
        <f t="shared" si="42"/>
        <v>0</v>
      </c>
    </row>
    <row r="586" spans="1:16" hidden="1" x14ac:dyDescent="0.25">
      <c r="A586" s="303" t="str">
        <f>IF(B586=1,A571,"")</f>
        <v/>
      </c>
      <c r="B586" s="43" t="str">
        <f t="shared" si="41"/>
        <v/>
      </c>
      <c r="C586" s="161">
        <f>CAD!$I$21</f>
        <v>0</v>
      </c>
      <c r="D586" s="44">
        <v>0</v>
      </c>
      <c r="E586" s="44">
        <v>0</v>
      </c>
      <c r="F586" s="44">
        <v>0</v>
      </c>
      <c r="G586" s="44">
        <v>0</v>
      </c>
      <c r="H586" s="44">
        <v>0</v>
      </c>
      <c r="I586" s="44">
        <v>0</v>
      </c>
      <c r="J586" s="44">
        <v>0</v>
      </c>
      <c r="K586" s="44">
        <v>0</v>
      </c>
      <c r="L586" s="44">
        <v>0</v>
      </c>
      <c r="M586" s="44">
        <v>0</v>
      </c>
      <c r="N586" s="44">
        <v>0</v>
      </c>
      <c r="O586" s="44">
        <v>0</v>
      </c>
      <c r="P586" s="165">
        <f t="shared" si="42"/>
        <v>0</v>
      </c>
    </row>
    <row r="587" spans="1:16" hidden="1" x14ac:dyDescent="0.25">
      <c r="A587" s="303" t="str">
        <f>IF(B587=1,A571,"")</f>
        <v/>
      </c>
      <c r="B587" s="43" t="str">
        <f t="shared" si="41"/>
        <v/>
      </c>
      <c r="C587" s="161">
        <f>CAD!$I$22</f>
        <v>0</v>
      </c>
      <c r="D587" s="44">
        <v>0</v>
      </c>
      <c r="E587" s="44">
        <v>0</v>
      </c>
      <c r="F587" s="44">
        <v>0</v>
      </c>
      <c r="G587" s="44">
        <v>0</v>
      </c>
      <c r="H587" s="44">
        <v>0</v>
      </c>
      <c r="I587" s="44">
        <v>0</v>
      </c>
      <c r="J587" s="44">
        <v>0</v>
      </c>
      <c r="K587" s="44">
        <v>0</v>
      </c>
      <c r="L587" s="44">
        <v>0</v>
      </c>
      <c r="M587" s="44">
        <v>0</v>
      </c>
      <c r="N587" s="44">
        <v>0</v>
      </c>
      <c r="O587" s="44">
        <v>0</v>
      </c>
      <c r="P587" s="165">
        <f t="shared" si="42"/>
        <v>0</v>
      </c>
    </row>
    <row r="588" spans="1:16" hidden="1" x14ac:dyDescent="0.25">
      <c r="A588" s="303" t="str">
        <f>IF(B588=1,A571,"")</f>
        <v/>
      </c>
      <c r="B588" s="43" t="str">
        <f t="shared" si="41"/>
        <v/>
      </c>
      <c r="C588" s="161">
        <f>CAD!$I$23</f>
        <v>0</v>
      </c>
      <c r="D588" s="44">
        <v>0</v>
      </c>
      <c r="E588" s="44">
        <v>0</v>
      </c>
      <c r="F588" s="44">
        <v>0</v>
      </c>
      <c r="G588" s="44">
        <v>0</v>
      </c>
      <c r="H588" s="44">
        <v>0</v>
      </c>
      <c r="I588" s="44">
        <v>0</v>
      </c>
      <c r="J588" s="44">
        <v>0</v>
      </c>
      <c r="K588" s="44">
        <v>0</v>
      </c>
      <c r="L588" s="44">
        <v>0</v>
      </c>
      <c r="M588" s="44">
        <v>0</v>
      </c>
      <c r="N588" s="44">
        <v>0</v>
      </c>
      <c r="O588" s="44">
        <v>0</v>
      </c>
      <c r="P588" s="165">
        <f t="shared" si="42"/>
        <v>0</v>
      </c>
    </row>
    <row r="589" spans="1:16" hidden="1" x14ac:dyDescent="0.25">
      <c r="A589" s="303" t="str">
        <f>IF(B589=1,A571,"")</f>
        <v/>
      </c>
      <c r="B589" s="43" t="str">
        <f t="shared" si="41"/>
        <v/>
      </c>
      <c r="C589" s="161">
        <f>CAD!$I$24</f>
        <v>0</v>
      </c>
      <c r="D589" s="44">
        <v>0</v>
      </c>
      <c r="E589" s="44">
        <v>0</v>
      </c>
      <c r="F589" s="44">
        <v>0</v>
      </c>
      <c r="G589" s="44">
        <v>0</v>
      </c>
      <c r="H589" s="44">
        <v>0</v>
      </c>
      <c r="I589" s="44">
        <v>0</v>
      </c>
      <c r="J589" s="44">
        <v>0</v>
      </c>
      <c r="K589" s="44">
        <v>0</v>
      </c>
      <c r="L589" s="44">
        <v>0</v>
      </c>
      <c r="M589" s="44">
        <v>0</v>
      </c>
      <c r="N589" s="44">
        <v>0</v>
      </c>
      <c r="O589" s="44">
        <v>0</v>
      </c>
      <c r="P589" s="165">
        <f t="shared" si="42"/>
        <v>0</v>
      </c>
    </row>
    <row r="590" spans="1:16" hidden="1" x14ac:dyDescent="0.25">
      <c r="A590" s="303" t="str">
        <f>IF(B590=1,A571,"")</f>
        <v/>
      </c>
      <c r="B590" s="43" t="str">
        <f t="shared" si="41"/>
        <v/>
      </c>
      <c r="C590" s="161">
        <f>CAD!$I$25</f>
        <v>0</v>
      </c>
      <c r="D590" s="44">
        <v>0</v>
      </c>
      <c r="E590" s="44">
        <v>0</v>
      </c>
      <c r="F590" s="44">
        <v>0</v>
      </c>
      <c r="G590" s="44">
        <v>0</v>
      </c>
      <c r="H590" s="44">
        <v>0</v>
      </c>
      <c r="I590" s="44">
        <v>0</v>
      </c>
      <c r="J590" s="44">
        <v>0</v>
      </c>
      <c r="K590" s="44">
        <v>0</v>
      </c>
      <c r="L590" s="44">
        <v>0</v>
      </c>
      <c r="M590" s="44">
        <v>0</v>
      </c>
      <c r="N590" s="44">
        <v>0</v>
      </c>
      <c r="O590" s="44">
        <v>0</v>
      </c>
      <c r="P590" s="165">
        <f t="shared" si="42"/>
        <v>0</v>
      </c>
    </row>
    <row r="591" spans="1:16" hidden="1" x14ac:dyDescent="0.25">
      <c r="A591" s="303" t="str">
        <f>IF(B591=1,A571,"")</f>
        <v/>
      </c>
      <c r="B591" s="43" t="str">
        <f t="shared" si="41"/>
        <v/>
      </c>
      <c r="C591" s="161">
        <f>CAD!$I$26</f>
        <v>0</v>
      </c>
      <c r="D591" s="44">
        <v>0</v>
      </c>
      <c r="E591" s="44">
        <v>0</v>
      </c>
      <c r="F591" s="44">
        <v>0</v>
      </c>
      <c r="G591" s="44">
        <v>0</v>
      </c>
      <c r="H591" s="44">
        <v>0</v>
      </c>
      <c r="I591" s="44">
        <v>0</v>
      </c>
      <c r="J591" s="44">
        <v>0</v>
      </c>
      <c r="K591" s="44">
        <v>0</v>
      </c>
      <c r="L591" s="44">
        <v>0</v>
      </c>
      <c r="M591" s="44">
        <v>0</v>
      </c>
      <c r="N591" s="44">
        <v>0</v>
      </c>
      <c r="O591" s="44">
        <v>0</v>
      </c>
      <c r="P591" s="165">
        <f t="shared" si="42"/>
        <v>0</v>
      </c>
    </row>
    <row r="592" spans="1:16" hidden="1" x14ac:dyDescent="0.25">
      <c r="A592" s="303" t="str">
        <f>IF(B592=1,A571,"")</f>
        <v/>
      </c>
      <c r="B592" s="43" t="str">
        <f t="shared" si="41"/>
        <v/>
      </c>
      <c r="C592" s="161">
        <f>CAD!$I$27</f>
        <v>0</v>
      </c>
      <c r="D592" s="44">
        <v>0</v>
      </c>
      <c r="E592" s="44">
        <v>0</v>
      </c>
      <c r="F592" s="44">
        <v>0</v>
      </c>
      <c r="G592" s="44">
        <v>0</v>
      </c>
      <c r="H592" s="44">
        <v>0</v>
      </c>
      <c r="I592" s="44">
        <v>0</v>
      </c>
      <c r="J592" s="44">
        <v>0</v>
      </c>
      <c r="K592" s="44">
        <v>0</v>
      </c>
      <c r="L592" s="44">
        <v>0</v>
      </c>
      <c r="M592" s="44">
        <v>0</v>
      </c>
      <c r="N592" s="44">
        <v>0</v>
      </c>
      <c r="O592" s="44">
        <v>0</v>
      </c>
      <c r="P592" s="165">
        <f t="shared" si="42"/>
        <v>0</v>
      </c>
    </row>
    <row r="593" spans="1:16" hidden="1" x14ac:dyDescent="0.25">
      <c r="A593" s="303" t="str">
        <f>IF(B593=1,A571,"")</f>
        <v/>
      </c>
      <c r="B593" s="43" t="str">
        <f t="shared" si="41"/>
        <v/>
      </c>
      <c r="C593" s="161">
        <f>CAD!$I$28</f>
        <v>0</v>
      </c>
      <c r="D593" s="44">
        <v>0</v>
      </c>
      <c r="E593" s="44">
        <v>0</v>
      </c>
      <c r="F593" s="44">
        <v>0</v>
      </c>
      <c r="G593" s="44">
        <v>0</v>
      </c>
      <c r="H593" s="44">
        <v>0</v>
      </c>
      <c r="I593" s="44">
        <v>0</v>
      </c>
      <c r="J593" s="44">
        <v>0</v>
      </c>
      <c r="K593" s="44">
        <v>0</v>
      </c>
      <c r="L593" s="44">
        <v>0</v>
      </c>
      <c r="M593" s="44">
        <v>0</v>
      </c>
      <c r="N593" s="44">
        <v>0</v>
      </c>
      <c r="O593" s="44">
        <v>0</v>
      </c>
      <c r="P593" s="165">
        <f t="shared" si="42"/>
        <v>0</v>
      </c>
    </row>
    <row r="594" spans="1:16" hidden="1" x14ac:dyDescent="0.25">
      <c r="A594" s="303" t="str">
        <f>IF(B594=1,A571,"")</f>
        <v/>
      </c>
      <c r="B594" s="43" t="str">
        <f t="shared" si="41"/>
        <v/>
      </c>
      <c r="C594" s="161">
        <f>CAD!$I$29</f>
        <v>0</v>
      </c>
      <c r="D594" s="44">
        <v>0</v>
      </c>
      <c r="E594" s="44">
        <v>0</v>
      </c>
      <c r="F594" s="44">
        <v>0</v>
      </c>
      <c r="G594" s="44">
        <v>0</v>
      </c>
      <c r="H594" s="44">
        <v>0</v>
      </c>
      <c r="I594" s="44">
        <v>0</v>
      </c>
      <c r="J594" s="44">
        <v>0</v>
      </c>
      <c r="K594" s="44">
        <v>0</v>
      </c>
      <c r="L594" s="44">
        <v>0</v>
      </c>
      <c r="M594" s="44">
        <v>0</v>
      </c>
      <c r="N594" s="44">
        <v>0</v>
      </c>
      <c r="O594" s="44">
        <v>0</v>
      </c>
      <c r="P594" s="165">
        <f t="shared" si="42"/>
        <v>0</v>
      </c>
    </row>
    <row r="595" spans="1:16" hidden="1" x14ac:dyDescent="0.25">
      <c r="A595" s="303" t="str">
        <f>IF(B595=1,A571,"")</f>
        <v/>
      </c>
      <c r="B595" s="43" t="str">
        <f t="shared" si="41"/>
        <v/>
      </c>
      <c r="C595" s="161">
        <f>CAD!$I$30</f>
        <v>0</v>
      </c>
      <c r="D595" s="44">
        <v>0</v>
      </c>
      <c r="E595" s="44">
        <v>0</v>
      </c>
      <c r="F595" s="44">
        <v>0</v>
      </c>
      <c r="G595" s="44">
        <v>0</v>
      </c>
      <c r="H595" s="44">
        <v>0</v>
      </c>
      <c r="I595" s="44">
        <v>0</v>
      </c>
      <c r="J595" s="44">
        <v>0</v>
      </c>
      <c r="K595" s="44">
        <v>0</v>
      </c>
      <c r="L595" s="44">
        <v>0</v>
      </c>
      <c r="M595" s="44">
        <v>0</v>
      </c>
      <c r="N595" s="44">
        <v>0</v>
      </c>
      <c r="O595" s="44">
        <v>0</v>
      </c>
      <c r="P595" s="165">
        <f t="shared" si="42"/>
        <v>0</v>
      </c>
    </row>
    <row r="596" spans="1:16" hidden="1" x14ac:dyDescent="0.25">
      <c r="A596" s="303" t="str">
        <f>IF(B596=1,A571,"")</f>
        <v/>
      </c>
      <c r="B596" s="43" t="str">
        <f t="shared" si="41"/>
        <v/>
      </c>
      <c r="C596" s="161">
        <f>CAD!$I$31</f>
        <v>0</v>
      </c>
      <c r="D596" s="44">
        <v>0</v>
      </c>
      <c r="E596" s="44">
        <v>0</v>
      </c>
      <c r="F596" s="44">
        <v>0</v>
      </c>
      <c r="G596" s="44">
        <v>0</v>
      </c>
      <c r="H596" s="44">
        <v>0</v>
      </c>
      <c r="I596" s="44">
        <v>0</v>
      </c>
      <c r="J596" s="44">
        <v>0</v>
      </c>
      <c r="K596" s="44">
        <v>0</v>
      </c>
      <c r="L596" s="44">
        <v>0</v>
      </c>
      <c r="M596" s="44">
        <v>0</v>
      </c>
      <c r="N596" s="44">
        <v>0</v>
      </c>
      <c r="O596" s="44">
        <v>0</v>
      </c>
      <c r="P596" s="165">
        <f t="shared" si="42"/>
        <v>0</v>
      </c>
    </row>
    <row r="597" spans="1:16" hidden="1" x14ac:dyDescent="0.25">
      <c r="A597" s="303" t="str">
        <f>IF(B597=1,A571,"")</f>
        <v/>
      </c>
      <c r="B597" s="43" t="str">
        <f t="shared" si="41"/>
        <v/>
      </c>
      <c r="C597" s="161">
        <f>CAD!$K$7</f>
        <v>0</v>
      </c>
      <c r="D597" s="44">
        <v>0</v>
      </c>
      <c r="E597" s="44">
        <v>0</v>
      </c>
      <c r="F597" s="44">
        <v>0</v>
      </c>
      <c r="G597" s="44">
        <v>0</v>
      </c>
      <c r="H597" s="44">
        <v>0</v>
      </c>
      <c r="I597" s="44">
        <v>0</v>
      </c>
      <c r="J597" s="44">
        <v>0</v>
      </c>
      <c r="K597" s="44">
        <v>0</v>
      </c>
      <c r="L597" s="44">
        <v>0</v>
      </c>
      <c r="M597" s="44">
        <v>0</v>
      </c>
      <c r="N597" s="44">
        <v>0</v>
      </c>
      <c r="O597" s="44">
        <v>0</v>
      </c>
      <c r="P597" s="165">
        <f t="shared" si="42"/>
        <v>0</v>
      </c>
    </row>
    <row r="598" spans="1:16" hidden="1" x14ac:dyDescent="0.25">
      <c r="A598" s="303" t="str">
        <f>IF(B598=1,A571,"")</f>
        <v/>
      </c>
      <c r="B598" s="43" t="str">
        <f t="shared" si="41"/>
        <v/>
      </c>
      <c r="C598" s="161">
        <f>CAD!$K$8</f>
        <v>0</v>
      </c>
      <c r="D598" s="44">
        <v>0</v>
      </c>
      <c r="E598" s="44">
        <v>0</v>
      </c>
      <c r="F598" s="44">
        <v>0</v>
      </c>
      <c r="G598" s="44">
        <v>0</v>
      </c>
      <c r="H598" s="44">
        <v>0</v>
      </c>
      <c r="I598" s="44">
        <v>0</v>
      </c>
      <c r="J598" s="44">
        <v>0</v>
      </c>
      <c r="K598" s="44">
        <v>0</v>
      </c>
      <c r="L598" s="44">
        <v>0</v>
      </c>
      <c r="M598" s="44">
        <v>0</v>
      </c>
      <c r="N598" s="44">
        <v>0</v>
      </c>
      <c r="O598" s="44">
        <v>0</v>
      </c>
      <c r="P598" s="165">
        <f t="shared" si="42"/>
        <v>0</v>
      </c>
    </row>
    <row r="599" spans="1:16" hidden="1" x14ac:dyDescent="0.25">
      <c r="A599" s="303" t="str">
        <f>IF(B599=1,A571,"")</f>
        <v/>
      </c>
      <c r="B599" s="43" t="str">
        <f t="shared" si="41"/>
        <v/>
      </c>
      <c r="C599" s="161">
        <f>CAD!$K$9</f>
        <v>0</v>
      </c>
      <c r="D599" s="44">
        <v>0</v>
      </c>
      <c r="E599" s="44">
        <v>0</v>
      </c>
      <c r="F599" s="44">
        <v>0</v>
      </c>
      <c r="G599" s="44">
        <v>0</v>
      </c>
      <c r="H599" s="44">
        <v>0</v>
      </c>
      <c r="I599" s="44">
        <v>0</v>
      </c>
      <c r="J599" s="44">
        <v>0</v>
      </c>
      <c r="K599" s="44">
        <v>0</v>
      </c>
      <c r="L599" s="44">
        <v>0</v>
      </c>
      <c r="M599" s="44">
        <v>0</v>
      </c>
      <c r="N599" s="44">
        <v>0</v>
      </c>
      <c r="O599" s="44">
        <v>0</v>
      </c>
      <c r="P599" s="165">
        <f t="shared" si="42"/>
        <v>0</v>
      </c>
    </row>
    <row r="600" spans="1:16" hidden="1" x14ac:dyDescent="0.25">
      <c r="A600" s="303" t="str">
        <f>IF(B600=1,A571,"")</f>
        <v/>
      </c>
      <c r="B600" s="43" t="str">
        <f t="shared" si="41"/>
        <v/>
      </c>
      <c r="C600" s="161">
        <f>CAD!$K$10</f>
        <v>0</v>
      </c>
      <c r="D600" s="44">
        <v>0</v>
      </c>
      <c r="E600" s="44">
        <v>0</v>
      </c>
      <c r="F600" s="44">
        <v>0</v>
      </c>
      <c r="G600" s="44">
        <v>0</v>
      </c>
      <c r="H600" s="44">
        <v>0</v>
      </c>
      <c r="I600" s="44">
        <v>0</v>
      </c>
      <c r="J600" s="44">
        <v>0</v>
      </c>
      <c r="K600" s="44">
        <v>0</v>
      </c>
      <c r="L600" s="44">
        <v>0</v>
      </c>
      <c r="M600" s="44">
        <v>0</v>
      </c>
      <c r="N600" s="44">
        <v>0</v>
      </c>
      <c r="O600" s="44">
        <v>0</v>
      </c>
      <c r="P600" s="165">
        <f t="shared" si="42"/>
        <v>0</v>
      </c>
    </row>
    <row r="601" spans="1:16" hidden="1" x14ac:dyDescent="0.25">
      <c r="A601" s="303" t="str">
        <f>IF(B601=1,A571,"")</f>
        <v/>
      </c>
      <c r="B601" s="43" t="str">
        <f t="shared" si="41"/>
        <v/>
      </c>
      <c r="C601" s="161">
        <f>CAD!$K$11</f>
        <v>0</v>
      </c>
      <c r="D601" s="44">
        <v>0</v>
      </c>
      <c r="E601" s="44">
        <v>0</v>
      </c>
      <c r="F601" s="44">
        <v>0</v>
      </c>
      <c r="G601" s="44">
        <v>0</v>
      </c>
      <c r="H601" s="44">
        <v>0</v>
      </c>
      <c r="I601" s="44">
        <v>0</v>
      </c>
      <c r="J601" s="44">
        <v>0</v>
      </c>
      <c r="K601" s="44">
        <v>0</v>
      </c>
      <c r="L601" s="44">
        <v>0</v>
      </c>
      <c r="M601" s="44">
        <v>0</v>
      </c>
      <c r="N601" s="44">
        <v>0</v>
      </c>
      <c r="O601" s="44">
        <v>0</v>
      </c>
      <c r="P601" s="165">
        <f t="shared" si="42"/>
        <v>0</v>
      </c>
    </row>
    <row r="602" spans="1:16" hidden="1" x14ac:dyDescent="0.25">
      <c r="A602" s="303" t="str">
        <f>IF(B602=1,A571,"")</f>
        <v/>
      </c>
      <c r="B602" s="43" t="str">
        <f t="shared" si="41"/>
        <v/>
      </c>
      <c r="C602" s="161">
        <f>CAD!$K$12</f>
        <v>0</v>
      </c>
      <c r="D602" s="44">
        <v>0</v>
      </c>
      <c r="E602" s="44">
        <v>0</v>
      </c>
      <c r="F602" s="44">
        <v>0</v>
      </c>
      <c r="G602" s="44">
        <v>0</v>
      </c>
      <c r="H602" s="44">
        <v>0</v>
      </c>
      <c r="I602" s="44">
        <v>0</v>
      </c>
      <c r="J602" s="44">
        <v>0</v>
      </c>
      <c r="K602" s="44">
        <v>0</v>
      </c>
      <c r="L602" s="44">
        <v>0</v>
      </c>
      <c r="M602" s="44">
        <v>0</v>
      </c>
      <c r="N602" s="44">
        <v>0</v>
      </c>
      <c r="O602" s="44">
        <v>0</v>
      </c>
      <c r="P602" s="165">
        <f t="shared" si="42"/>
        <v>0</v>
      </c>
    </row>
    <row r="603" spans="1:16" hidden="1" x14ac:dyDescent="0.25">
      <c r="A603" s="303" t="str">
        <f>IF(B603=1,A571,"")</f>
        <v/>
      </c>
      <c r="B603" s="43" t="str">
        <f t="shared" si="41"/>
        <v/>
      </c>
      <c r="C603" s="161">
        <f>CAD!$K$13</f>
        <v>0</v>
      </c>
      <c r="D603" s="44">
        <v>0</v>
      </c>
      <c r="E603" s="44">
        <v>0</v>
      </c>
      <c r="F603" s="44">
        <v>0</v>
      </c>
      <c r="G603" s="44">
        <v>0</v>
      </c>
      <c r="H603" s="44">
        <v>0</v>
      </c>
      <c r="I603" s="44">
        <v>0</v>
      </c>
      <c r="J603" s="44">
        <v>0</v>
      </c>
      <c r="K603" s="44">
        <v>0</v>
      </c>
      <c r="L603" s="44">
        <v>0</v>
      </c>
      <c r="M603" s="44">
        <v>0</v>
      </c>
      <c r="N603" s="44">
        <v>0</v>
      </c>
      <c r="O603" s="44">
        <v>0</v>
      </c>
      <c r="P603" s="165">
        <f t="shared" si="42"/>
        <v>0</v>
      </c>
    </row>
    <row r="604" spans="1:16" hidden="1" x14ac:dyDescent="0.25">
      <c r="A604" s="303" t="str">
        <f>IF(B604=1,A571,"")</f>
        <v/>
      </c>
      <c r="B604" s="43" t="str">
        <f t="shared" si="41"/>
        <v/>
      </c>
      <c r="C604" s="161">
        <f>CAD!$K$14</f>
        <v>0</v>
      </c>
      <c r="D604" s="44">
        <v>0</v>
      </c>
      <c r="E604" s="44">
        <v>0</v>
      </c>
      <c r="F604" s="44">
        <v>0</v>
      </c>
      <c r="G604" s="44">
        <v>0</v>
      </c>
      <c r="H604" s="44">
        <v>0</v>
      </c>
      <c r="I604" s="44">
        <v>0</v>
      </c>
      <c r="J604" s="44">
        <v>0</v>
      </c>
      <c r="K604" s="44">
        <v>0</v>
      </c>
      <c r="L604" s="44">
        <v>0</v>
      </c>
      <c r="M604" s="44">
        <v>0</v>
      </c>
      <c r="N604" s="44">
        <v>0</v>
      </c>
      <c r="O604" s="44">
        <v>0</v>
      </c>
      <c r="P604" s="165">
        <f t="shared" si="42"/>
        <v>0</v>
      </c>
    </row>
    <row r="605" spans="1:16" hidden="1" x14ac:dyDescent="0.25">
      <c r="A605" s="303" t="str">
        <f>IF(B605=1,A571,"")</f>
        <v/>
      </c>
      <c r="B605" s="43" t="str">
        <f t="shared" si="41"/>
        <v/>
      </c>
      <c r="C605" s="161">
        <f>CAD!$K$15</f>
        <v>0</v>
      </c>
      <c r="D605" s="44">
        <v>0</v>
      </c>
      <c r="E605" s="44">
        <v>0</v>
      </c>
      <c r="F605" s="44">
        <v>0</v>
      </c>
      <c r="G605" s="44">
        <v>0</v>
      </c>
      <c r="H605" s="44">
        <v>0</v>
      </c>
      <c r="I605" s="44">
        <v>0</v>
      </c>
      <c r="J605" s="44">
        <v>0</v>
      </c>
      <c r="K605" s="44">
        <v>0</v>
      </c>
      <c r="L605" s="44">
        <v>0</v>
      </c>
      <c r="M605" s="44">
        <v>0</v>
      </c>
      <c r="N605" s="44">
        <v>0</v>
      </c>
      <c r="O605" s="44">
        <v>0</v>
      </c>
      <c r="P605" s="165">
        <f t="shared" si="42"/>
        <v>0</v>
      </c>
    </row>
    <row r="606" spans="1:16" hidden="1" x14ac:dyDescent="0.25">
      <c r="A606" s="303" t="str">
        <f>IF(B606=1,A571,"")</f>
        <v/>
      </c>
      <c r="B606" s="43" t="str">
        <f t="shared" si="41"/>
        <v/>
      </c>
      <c r="C606" s="161">
        <f>CAD!$K$16</f>
        <v>0</v>
      </c>
      <c r="D606" s="44">
        <v>0</v>
      </c>
      <c r="E606" s="44">
        <v>0</v>
      </c>
      <c r="F606" s="44">
        <v>0</v>
      </c>
      <c r="G606" s="44">
        <v>0</v>
      </c>
      <c r="H606" s="44">
        <v>0</v>
      </c>
      <c r="I606" s="44">
        <v>0</v>
      </c>
      <c r="J606" s="44">
        <v>0</v>
      </c>
      <c r="K606" s="44">
        <v>0</v>
      </c>
      <c r="L606" s="44">
        <v>0</v>
      </c>
      <c r="M606" s="44">
        <v>0</v>
      </c>
      <c r="N606" s="44">
        <v>0</v>
      </c>
      <c r="O606" s="44">
        <v>0</v>
      </c>
      <c r="P606" s="165">
        <f t="shared" si="42"/>
        <v>0</v>
      </c>
    </row>
    <row r="607" spans="1:16" hidden="1" x14ac:dyDescent="0.25">
      <c r="A607" s="303" t="str">
        <f>IF(B607=1,A571,"")</f>
        <v/>
      </c>
      <c r="B607" s="43" t="str">
        <f t="shared" si="41"/>
        <v/>
      </c>
      <c r="C607" s="161">
        <f>CAD!$K$17</f>
        <v>0</v>
      </c>
      <c r="D607" s="44">
        <v>0</v>
      </c>
      <c r="E607" s="44">
        <v>0</v>
      </c>
      <c r="F607" s="44">
        <v>0</v>
      </c>
      <c r="G607" s="44">
        <v>0</v>
      </c>
      <c r="H607" s="44">
        <v>0</v>
      </c>
      <c r="I607" s="44">
        <v>0</v>
      </c>
      <c r="J607" s="44">
        <v>0</v>
      </c>
      <c r="K607" s="44">
        <v>0</v>
      </c>
      <c r="L607" s="44">
        <v>0</v>
      </c>
      <c r="M607" s="44">
        <v>0</v>
      </c>
      <c r="N607" s="44">
        <v>0</v>
      </c>
      <c r="O607" s="44">
        <v>0</v>
      </c>
      <c r="P607" s="165">
        <f t="shared" si="42"/>
        <v>0</v>
      </c>
    </row>
    <row r="608" spans="1:16" hidden="1" x14ac:dyDescent="0.25">
      <c r="A608" s="303" t="str">
        <f>IF(B608=1,A571,"")</f>
        <v/>
      </c>
      <c r="B608" s="43" t="str">
        <f t="shared" si="41"/>
        <v/>
      </c>
      <c r="C608" s="161">
        <f>CAD!$K$18</f>
        <v>0</v>
      </c>
      <c r="D608" s="44">
        <v>0</v>
      </c>
      <c r="E608" s="44">
        <v>0</v>
      </c>
      <c r="F608" s="44">
        <v>0</v>
      </c>
      <c r="G608" s="44">
        <v>0</v>
      </c>
      <c r="H608" s="44">
        <v>0</v>
      </c>
      <c r="I608" s="44">
        <v>0</v>
      </c>
      <c r="J608" s="44">
        <v>0</v>
      </c>
      <c r="K608" s="44">
        <v>0</v>
      </c>
      <c r="L608" s="44">
        <v>0</v>
      </c>
      <c r="M608" s="44">
        <v>0</v>
      </c>
      <c r="N608" s="44">
        <v>0</v>
      </c>
      <c r="O608" s="44">
        <v>0</v>
      </c>
      <c r="P608" s="165">
        <f t="shared" si="42"/>
        <v>0</v>
      </c>
    </row>
    <row r="609" spans="1:16" hidden="1" x14ac:dyDescent="0.25">
      <c r="A609" s="303" t="str">
        <f>IF(B609=1,A571,"")</f>
        <v/>
      </c>
      <c r="B609" s="43" t="str">
        <f t="shared" si="41"/>
        <v/>
      </c>
      <c r="C609" s="161">
        <f>CAD!$K$19</f>
        <v>0</v>
      </c>
      <c r="D609" s="44">
        <v>0</v>
      </c>
      <c r="E609" s="44">
        <v>0</v>
      </c>
      <c r="F609" s="44">
        <v>0</v>
      </c>
      <c r="G609" s="44">
        <v>0</v>
      </c>
      <c r="H609" s="44">
        <v>0</v>
      </c>
      <c r="I609" s="44">
        <v>0</v>
      </c>
      <c r="J609" s="44">
        <v>0</v>
      </c>
      <c r="K609" s="44">
        <v>0</v>
      </c>
      <c r="L609" s="44">
        <v>0</v>
      </c>
      <c r="M609" s="44">
        <v>0</v>
      </c>
      <c r="N609" s="44">
        <v>0</v>
      </c>
      <c r="O609" s="44">
        <v>0</v>
      </c>
      <c r="P609" s="165">
        <f t="shared" si="42"/>
        <v>0</v>
      </c>
    </row>
    <row r="610" spans="1:16" hidden="1" x14ac:dyDescent="0.25">
      <c r="A610" s="303" t="str">
        <f>IF(B610=1,A571,"")</f>
        <v/>
      </c>
      <c r="B610" s="43" t="str">
        <f t="shared" si="41"/>
        <v/>
      </c>
      <c r="C610" s="161">
        <f>CAD!$K$20</f>
        <v>0</v>
      </c>
      <c r="D610" s="44">
        <v>0</v>
      </c>
      <c r="E610" s="44">
        <v>0</v>
      </c>
      <c r="F610" s="44">
        <v>0</v>
      </c>
      <c r="G610" s="44">
        <v>0</v>
      </c>
      <c r="H610" s="44">
        <v>0</v>
      </c>
      <c r="I610" s="44">
        <v>0</v>
      </c>
      <c r="J610" s="44">
        <v>0</v>
      </c>
      <c r="K610" s="44">
        <v>0</v>
      </c>
      <c r="L610" s="44">
        <v>0</v>
      </c>
      <c r="M610" s="44">
        <v>0</v>
      </c>
      <c r="N610" s="44">
        <v>0</v>
      </c>
      <c r="O610" s="44">
        <v>0</v>
      </c>
      <c r="P610" s="165">
        <f t="shared" si="42"/>
        <v>0</v>
      </c>
    </row>
    <row r="611" spans="1:16" hidden="1" x14ac:dyDescent="0.25">
      <c r="A611" s="303" t="str">
        <f>IF(B611=1,A571,"")</f>
        <v/>
      </c>
      <c r="B611" s="43" t="str">
        <f t="shared" si="41"/>
        <v/>
      </c>
      <c r="C611" s="161">
        <f>CAD!$K$21</f>
        <v>0</v>
      </c>
      <c r="D611" s="44">
        <v>0</v>
      </c>
      <c r="E611" s="44">
        <v>0</v>
      </c>
      <c r="F611" s="44">
        <v>0</v>
      </c>
      <c r="G611" s="44">
        <v>0</v>
      </c>
      <c r="H611" s="44">
        <v>0</v>
      </c>
      <c r="I611" s="44">
        <v>0</v>
      </c>
      <c r="J611" s="44">
        <v>0</v>
      </c>
      <c r="K611" s="44">
        <v>0</v>
      </c>
      <c r="L611" s="44">
        <v>0</v>
      </c>
      <c r="M611" s="44">
        <v>0</v>
      </c>
      <c r="N611" s="44">
        <v>0</v>
      </c>
      <c r="O611" s="44">
        <v>0</v>
      </c>
      <c r="P611" s="165">
        <f t="shared" si="42"/>
        <v>0</v>
      </c>
    </row>
    <row r="612" spans="1:16" hidden="1" x14ac:dyDescent="0.25">
      <c r="A612" s="303" t="str">
        <f>IF(B612=1,A571,"")</f>
        <v/>
      </c>
      <c r="B612" s="43" t="str">
        <f t="shared" si="41"/>
        <v/>
      </c>
      <c r="C612" s="161">
        <f>CAD!$K$22</f>
        <v>0</v>
      </c>
      <c r="D612" s="44">
        <v>0</v>
      </c>
      <c r="E612" s="44">
        <v>0</v>
      </c>
      <c r="F612" s="44">
        <v>0</v>
      </c>
      <c r="G612" s="44">
        <v>0</v>
      </c>
      <c r="H612" s="44">
        <v>0</v>
      </c>
      <c r="I612" s="44">
        <v>0</v>
      </c>
      <c r="J612" s="44">
        <v>0</v>
      </c>
      <c r="K612" s="44">
        <v>0</v>
      </c>
      <c r="L612" s="44">
        <v>0</v>
      </c>
      <c r="M612" s="44">
        <v>0</v>
      </c>
      <c r="N612" s="44">
        <v>0</v>
      </c>
      <c r="O612" s="44">
        <v>0</v>
      </c>
      <c r="P612" s="165">
        <f t="shared" si="42"/>
        <v>0</v>
      </c>
    </row>
    <row r="613" spans="1:16" hidden="1" x14ac:dyDescent="0.25">
      <c r="A613" s="303" t="str">
        <f>IF(B613=1,A571,"")</f>
        <v/>
      </c>
      <c r="B613" s="43" t="str">
        <f t="shared" si="41"/>
        <v/>
      </c>
      <c r="C613" s="161">
        <f>CAD!$K$23</f>
        <v>0</v>
      </c>
      <c r="D613" s="44">
        <v>0</v>
      </c>
      <c r="E613" s="44">
        <v>0</v>
      </c>
      <c r="F613" s="44">
        <v>0</v>
      </c>
      <c r="G613" s="44">
        <v>0</v>
      </c>
      <c r="H613" s="44">
        <v>0</v>
      </c>
      <c r="I613" s="44">
        <v>0</v>
      </c>
      <c r="J613" s="44">
        <v>0</v>
      </c>
      <c r="K613" s="44">
        <v>0</v>
      </c>
      <c r="L613" s="44">
        <v>0</v>
      </c>
      <c r="M613" s="44">
        <v>0</v>
      </c>
      <c r="N613" s="44">
        <v>0</v>
      </c>
      <c r="O613" s="44">
        <v>0</v>
      </c>
      <c r="P613" s="165">
        <f t="shared" si="42"/>
        <v>0</v>
      </c>
    </row>
    <row r="614" spans="1:16" hidden="1" x14ac:dyDescent="0.25">
      <c r="A614" s="303" t="str">
        <f>IF(B614=1,A571,"")</f>
        <v/>
      </c>
      <c r="B614" s="43" t="str">
        <f t="shared" si="41"/>
        <v/>
      </c>
      <c r="C614" s="161">
        <f>CAD!$K$24</f>
        <v>0</v>
      </c>
      <c r="D614" s="44">
        <v>0</v>
      </c>
      <c r="E614" s="44">
        <v>0</v>
      </c>
      <c r="F614" s="44">
        <v>0</v>
      </c>
      <c r="G614" s="44">
        <v>0</v>
      </c>
      <c r="H614" s="44">
        <v>0</v>
      </c>
      <c r="I614" s="44">
        <v>0</v>
      </c>
      <c r="J614" s="44">
        <v>0</v>
      </c>
      <c r="K614" s="44">
        <v>0</v>
      </c>
      <c r="L614" s="44">
        <v>0</v>
      </c>
      <c r="M614" s="44">
        <v>0</v>
      </c>
      <c r="N614" s="44">
        <v>0</v>
      </c>
      <c r="O614" s="44">
        <v>0</v>
      </c>
      <c r="P614" s="165">
        <f t="shared" si="42"/>
        <v>0</v>
      </c>
    </row>
    <row r="615" spans="1:16" hidden="1" x14ac:dyDescent="0.25">
      <c r="A615" s="303" t="str">
        <f>IF(B615=1,A571,"")</f>
        <v/>
      </c>
      <c r="B615" s="43" t="str">
        <f t="shared" si="41"/>
        <v/>
      </c>
      <c r="C615" s="161">
        <f>CAD!$K$25</f>
        <v>0</v>
      </c>
      <c r="D615" s="44">
        <v>0</v>
      </c>
      <c r="E615" s="44">
        <v>0</v>
      </c>
      <c r="F615" s="44">
        <v>0</v>
      </c>
      <c r="G615" s="44">
        <v>0</v>
      </c>
      <c r="H615" s="44">
        <v>0</v>
      </c>
      <c r="I615" s="44">
        <v>0</v>
      </c>
      <c r="J615" s="44">
        <v>0</v>
      </c>
      <c r="K615" s="44">
        <v>0</v>
      </c>
      <c r="L615" s="44">
        <v>0</v>
      </c>
      <c r="M615" s="44">
        <v>0</v>
      </c>
      <c r="N615" s="44">
        <v>0</v>
      </c>
      <c r="O615" s="44">
        <v>0</v>
      </c>
      <c r="P615" s="165">
        <f t="shared" si="42"/>
        <v>0</v>
      </c>
    </row>
    <row r="616" spans="1:16" hidden="1" x14ac:dyDescent="0.25">
      <c r="A616" s="303" t="str">
        <f>IF(B616=1,A571,"")</f>
        <v/>
      </c>
      <c r="B616" s="43" t="str">
        <f t="shared" si="41"/>
        <v/>
      </c>
      <c r="C616" s="161">
        <f>CAD!$K$26</f>
        <v>0</v>
      </c>
      <c r="D616" s="44">
        <v>0</v>
      </c>
      <c r="E616" s="44">
        <v>0</v>
      </c>
      <c r="F616" s="44">
        <v>0</v>
      </c>
      <c r="G616" s="44">
        <v>0</v>
      </c>
      <c r="H616" s="44">
        <v>0</v>
      </c>
      <c r="I616" s="44">
        <v>0</v>
      </c>
      <c r="J616" s="44">
        <v>0</v>
      </c>
      <c r="K616" s="44">
        <v>0</v>
      </c>
      <c r="L616" s="44">
        <v>0</v>
      </c>
      <c r="M616" s="44">
        <v>0</v>
      </c>
      <c r="N616" s="44">
        <v>0</v>
      </c>
      <c r="O616" s="44">
        <v>0</v>
      </c>
      <c r="P616" s="165">
        <f t="shared" si="42"/>
        <v>0</v>
      </c>
    </row>
    <row r="617" spans="1:16" hidden="1" x14ac:dyDescent="0.25">
      <c r="A617" s="303" t="str">
        <f>IF(B617=1,A571,"")</f>
        <v/>
      </c>
      <c r="B617" s="43" t="str">
        <f t="shared" si="41"/>
        <v/>
      </c>
      <c r="C617" s="161">
        <f>CAD!$K$27</f>
        <v>0</v>
      </c>
      <c r="D617" s="44">
        <v>0</v>
      </c>
      <c r="E617" s="44">
        <v>0</v>
      </c>
      <c r="F617" s="44">
        <v>0</v>
      </c>
      <c r="G617" s="44">
        <v>0</v>
      </c>
      <c r="H617" s="44">
        <v>0</v>
      </c>
      <c r="I617" s="44">
        <v>0</v>
      </c>
      <c r="J617" s="44">
        <v>0</v>
      </c>
      <c r="K617" s="44">
        <v>0</v>
      </c>
      <c r="L617" s="44">
        <v>0</v>
      </c>
      <c r="M617" s="44">
        <v>0</v>
      </c>
      <c r="N617" s="44">
        <v>0</v>
      </c>
      <c r="O617" s="44">
        <v>0</v>
      </c>
      <c r="P617" s="165">
        <f t="shared" si="42"/>
        <v>0</v>
      </c>
    </row>
    <row r="618" spans="1:16" hidden="1" x14ac:dyDescent="0.25">
      <c r="A618" s="303" t="str">
        <f>IF(B618=1,A571,"")</f>
        <v/>
      </c>
      <c r="B618" s="43" t="str">
        <f t="shared" si="41"/>
        <v/>
      </c>
      <c r="C618" s="161">
        <f>CAD!$K$28</f>
        <v>0</v>
      </c>
      <c r="D618" s="44">
        <v>0</v>
      </c>
      <c r="E618" s="44">
        <v>0</v>
      </c>
      <c r="F618" s="44">
        <v>0</v>
      </c>
      <c r="G618" s="44">
        <v>0</v>
      </c>
      <c r="H618" s="44">
        <v>0</v>
      </c>
      <c r="I618" s="44">
        <v>0</v>
      </c>
      <c r="J618" s="44">
        <v>0</v>
      </c>
      <c r="K618" s="44">
        <v>0</v>
      </c>
      <c r="L618" s="44">
        <v>0</v>
      </c>
      <c r="M618" s="44">
        <v>0</v>
      </c>
      <c r="N618" s="44">
        <v>0</v>
      </c>
      <c r="O618" s="44">
        <v>0</v>
      </c>
      <c r="P618" s="165">
        <f t="shared" si="42"/>
        <v>0</v>
      </c>
    </row>
    <row r="619" spans="1:16" hidden="1" x14ac:dyDescent="0.25">
      <c r="A619" s="303" t="str">
        <f>IF(B619=1,A571,"")</f>
        <v/>
      </c>
      <c r="B619" s="43" t="str">
        <f t="shared" si="41"/>
        <v/>
      </c>
      <c r="C619" s="161">
        <f>CAD!$K$29</f>
        <v>0</v>
      </c>
      <c r="D619" s="44">
        <v>0</v>
      </c>
      <c r="E619" s="44">
        <v>0</v>
      </c>
      <c r="F619" s="44">
        <v>0</v>
      </c>
      <c r="G619" s="44">
        <v>0</v>
      </c>
      <c r="H619" s="44">
        <v>0</v>
      </c>
      <c r="I619" s="44">
        <v>0</v>
      </c>
      <c r="J619" s="44">
        <v>0</v>
      </c>
      <c r="K619" s="44">
        <v>0</v>
      </c>
      <c r="L619" s="44">
        <v>0</v>
      </c>
      <c r="M619" s="44">
        <v>0</v>
      </c>
      <c r="N619" s="44">
        <v>0</v>
      </c>
      <c r="O619" s="44">
        <v>0</v>
      </c>
      <c r="P619" s="165">
        <f t="shared" si="42"/>
        <v>0</v>
      </c>
    </row>
    <row r="620" spans="1:16" hidden="1" x14ac:dyDescent="0.25">
      <c r="A620" s="303" t="str">
        <f>IF(B620=1,A571,"")</f>
        <v/>
      </c>
      <c r="B620" s="43" t="str">
        <f t="shared" si="41"/>
        <v/>
      </c>
      <c r="C620" s="161">
        <f>CAD!$K$30</f>
        <v>0</v>
      </c>
      <c r="D620" s="44">
        <v>0</v>
      </c>
      <c r="E620" s="44">
        <v>0</v>
      </c>
      <c r="F620" s="44">
        <v>0</v>
      </c>
      <c r="G620" s="44">
        <v>0</v>
      </c>
      <c r="H620" s="44">
        <v>0</v>
      </c>
      <c r="I620" s="44">
        <v>0</v>
      </c>
      <c r="J620" s="44">
        <v>0</v>
      </c>
      <c r="K620" s="44">
        <v>0</v>
      </c>
      <c r="L620" s="44">
        <v>0</v>
      </c>
      <c r="M620" s="44">
        <v>0</v>
      </c>
      <c r="N620" s="44">
        <v>0</v>
      </c>
      <c r="O620" s="44">
        <v>0</v>
      </c>
      <c r="P620" s="165">
        <f t="shared" si="42"/>
        <v>0</v>
      </c>
    </row>
    <row r="621" spans="1:16" hidden="1" x14ac:dyDescent="0.25">
      <c r="A621" s="303" t="str">
        <f>IF(B621=1,A571,"")</f>
        <v/>
      </c>
      <c r="B621" s="43" t="str">
        <f t="shared" si="41"/>
        <v/>
      </c>
      <c r="C621" s="161">
        <f>CAD!$K$31</f>
        <v>0</v>
      </c>
      <c r="D621" s="44">
        <v>0</v>
      </c>
      <c r="E621" s="44">
        <v>0</v>
      </c>
      <c r="F621" s="44">
        <v>0</v>
      </c>
      <c r="G621" s="44">
        <v>0</v>
      </c>
      <c r="H621" s="44">
        <v>0</v>
      </c>
      <c r="I621" s="44">
        <v>0</v>
      </c>
      <c r="J621" s="44">
        <v>0</v>
      </c>
      <c r="K621" s="44">
        <v>0</v>
      </c>
      <c r="L621" s="44">
        <v>0</v>
      </c>
      <c r="M621" s="44">
        <v>0</v>
      </c>
      <c r="N621" s="44">
        <v>0</v>
      </c>
      <c r="O621" s="44">
        <v>0</v>
      </c>
      <c r="P621" s="165">
        <f t="shared" si="42"/>
        <v>0</v>
      </c>
    </row>
    <row r="622" spans="1:16" hidden="1" x14ac:dyDescent="0.25">
      <c r="A622" s="303">
        <f>A569</f>
        <v>2028</v>
      </c>
    </row>
    <row r="623" spans="1:16" hidden="1" x14ac:dyDescent="0.25">
      <c r="A623" s="303">
        <f>A569</f>
        <v>2028</v>
      </c>
      <c r="C623" s="74" t="s">
        <v>209</v>
      </c>
      <c r="D623" s="38">
        <f>D569-D571</f>
        <v>0</v>
      </c>
      <c r="E623" s="38">
        <f t="shared" ref="E623:P623" si="43">E569-E571</f>
        <v>0</v>
      </c>
      <c r="F623" s="38">
        <f t="shared" si="43"/>
        <v>0</v>
      </c>
      <c r="G623" s="38">
        <f t="shared" si="43"/>
        <v>0</v>
      </c>
      <c r="H623" s="38">
        <f t="shared" si="43"/>
        <v>0</v>
      </c>
      <c r="I623" s="38">
        <f t="shared" si="43"/>
        <v>0</v>
      </c>
      <c r="J623" s="38">
        <f t="shared" si="43"/>
        <v>0</v>
      </c>
      <c r="K623" s="38">
        <f t="shared" si="43"/>
        <v>0</v>
      </c>
      <c r="L623" s="38">
        <f t="shared" si="43"/>
        <v>0</v>
      </c>
      <c r="M623" s="38">
        <f t="shared" si="43"/>
        <v>0</v>
      </c>
      <c r="N623" s="38">
        <f t="shared" si="43"/>
        <v>0</v>
      </c>
      <c r="O623" s="38">
        <f t="shared" si="43"/>
        <v>0</v>
      </c>
      <c r="P623" s="38">
        <f t="shared" si="43"/>
        <v>0</v>
      </c>
    </row>
    <row r="624" spans="1:16" hidden="1" x14ac:dyDescent="0.25"/>
    <row r="625" spans="1:17" ht="15" hidden="1" customHeight="1" thickBot="1" x14ac:dyDescent="0.3">
      <c r="A625" s="303">
        <f>A569+1</f>
        <v>2029</v>
      </c>
      <c r="B625" s="45"/>
      <c r="C625" s="176" t="s">
        <v>207</v>
      </c>
      <c r="D625" s="177">
        <f>PREV_R!D636</f>
        <v>0</v>
      </c>
      <c r="E625" s="177">
        <f>PREV_R!E636</f>
        <v>0</v>
      </c>
      <c r="F625" s="177">
        <f>PREV_R!F636</f>
        <v>0</v>
      </c>
      <c r="G625" s="177">
        <f>PREV_R!G636</f>
        <v>0</v>
      </c>
      <c r="H625" s="177">
        <f>PREV_R!H636</f>
        <v>0</v>
      </c>
      <c r="I625" s="177">
        <f>PREV_R!I636</f>
        <v>0</v>
      </c>
      <c r="J625" s="177">
        <f>PREV_R!J636</f>
        <v>0</v>
      </c>
      <c r="K625" s="177">
        <f>PREV_R!K636</f>
        <v>0</v>
      </c>
      <c r="L625" s="177">
        <f>PREV_R!L636</f>
        <v>0</v>
      </c>
      <c r="M625" s="177">
        <f>PREV_R!M636</f>
        <v>0</v>
      </c>
      <c r="N625" s="177">
        <f>PREV_R!N636</f>
        <v>0</v>
      </c>
      <c r="O625" s="177">
        <f>PREV_R!O636</f>
        <v>0</v>
      </c>
      <c r="P625" s="177">
        <f>SUM(D625:O625)</f>
        <v>0</v>
      </c>
      <c r="Q625" s="8"/>
    </row>
    <row r="626" spans="1:17" ht="15" hidden="1" customHeight="1" x14ac:dyDescent="0.25">
      <c r="A626" s="303">
        <f>A625</f>
        <v>2029</v>
      </c>
      <c r="B626" s="45"/>
      <c r="C626" s="130"/>
      <c r="D626" s="130"/>
      <c r="E626" s="130"/>
      <c r="F626" s="130"/>
      <c r="G626" s="130"/>
      <c r="H626" s="130"/>
      <c r="I626" s="130"/>
      <c r="J626" s="130"/>
      <c r="K626" s="130"/>
      <c r="L626" s="130"/>
      <c r="M626" s="130"/>
      <c r="N626" s="130"/>
      <c r="O626" s="130"/>
      <c r="P626" s="130"/>
      <c r="Q626" s="8"/>
    </row>
    <row r="627" spans="1:17" ht="15" hidden="1" customHeight="1" thickBot="1" x14ac:dyDescent="0.3">
      <c r="A627" s="303">
        <f>A625</f>
        <v>2029</v>
      </c>
      <c r="B627" s="45"/>
      <c r="C627" s="155" t="s">
        <v>208</v>
      </c>
      <c r="D627" s="156">
        <f>SUM(D628:D677)</f>
        <v>0</v>
      </c>
      <c r="E627" s="156">
        <f t="shared" ref="E627:O627" si="44">SUM(E628:E677)</f>
        <v>0</v>
      </c>
      <c r="F627" s="156">
        <f t="shared" si="44"/>
        <v>0</v>
      </c>
      <c r="G627" s="156">
        <f t="shared" si="44"/>
        <v>0</v>
      </c>
      <c r="H627" s="156">
        <f t="shared" si="44"/>
        <v>0</v>
      </c>
      <c r="I627" s="156">
        <f t="shared" si="44"/>
        <v>0</v>
      </c>
      <c r="J627" s="156">
        <f t="shared" si="44"/>
        <v>0</v>
      </c>
      <c r="K627" s="156">
        <f t="shared" si="44"/>
        <v>0</v>
      </c>
      <c r="L627" s="156">
        <f t="shared" si="44"/>
        <v>0</v>
      </c>
      <c r="M627" s="156">
        <f t="shared" si="44"/>
        <v>0</v>
      </c>
      <c r="N627" s="156">
        <f t="shared" si="44"/>
        <v>0</v>
      </c>
      <c r="O627" s="156">
        <f t="shared" si="44"/>
        <v>0</v>
      </c>
      <c r="P627" s="156">
        <f>SUM(D627:O627)</f>
        <v>0</v>
      </c>
      <c r="Q627" s="8"/>
    </row>
    <row r="628" spans="1:17" hidden="1" x14ac:dyDescent="0.25">
      <c r="A628" s="303">
        <f>IF(B628=1,A627,"")</f>
        <v>2029</v>
      </c>
      <c r="B628" s="43">
        <f>IF(C628&lt;&gt;0,1,"")</f>
        <v>1</v>
      </c>
      <c r="C628" s="162" t="str">
        <f>CAD!$I$7</f>
        <v>MERCADO</v>
      </c>
      <c r="D628" s="163">
        <v>0</v>
      </c>
      <c r="E628" s="163">
        <v>0</v>
      </c>
      <c r="F628" s="163">
        <v>0</v>
      </c>
      <c r="G628" s="163">
        <v>0</v>
      </c>
      <c r="H628" s="163">
        <v>0</v>
      </c>
      <c r="I628" s="163">
        <v>0</v>
      </c>
      <c r="J628" s="163">
        <v>0</v>
      </c>
      <c r="K628" s="163">
        <v>0</v>
      </c>
      <c r="L628" s="163">
        <v>0</v>
      </c>
      <c r="M628" s="163">
        <v>0</v>
      </c>
      <c r="N628" s="163">
        <v>0</v>
      </c>
      <c r="O628" s="163">
        <v>0</v>
      </c>
      <c r="P628" s="164">
        <f>SUM(D628:O628)</f>
        <v>0</v>
      </c>
    </row>
    <row r="629" spans="1:17" hidden="1" x14ac:dyDescent="0.25">
      <c r="A629" s="303">
        <f>IF(B629=1,A627,"")</f>
        <v>2029</v>
      </c>
      <c r="B629" s="43">
        <f t="shared" ref="B629:B677" si="45">IF(C629&lt;&gt;0,1,"")</f>
        <v>1</v>
      </c>
      <c r="C629" s="161" t="str">
        <f>CAD!$I$8</f>
        <v>VEÍCULO</v>
      </c>
      <c r="D629" s="44">
        <v>0</v>
      </c>
      <c r="E629" s="44">
        <v>0</v>
      </c>
      <c r="F629" s="44">
        <v>0</v>
      </c>
      <c r="G629" s="44">
        <v>0</v>
      </c>
      <c r="H629" s="44">
        <v>0</v>
      </c>
      <c r="I629" s="44">
        <v>0</v>
      </c>
      <c r="J629" s="44">
        <v>0</v>
      </c>
      <c r="K629" s="44">
        <v>0</v>
      </c>
      <c r="L629" s="44">
        <v>0</v>
      </c>
      <c r="M629" s="44">
        <v>0</v>
      </c>
      <c r="N629" s="44">
        <v>0</v>
      </c>
      <c r="O629" s="44">
        <v>0</v>
      </c>
      <c r="P629" s="165">
        <f t="shared" ref="P629:P677" si="46">SUM(D629:O629)</f>
        <v>0</v>
      </c>
    </row>
    <row r="630" spans="1:17" hidden="1" x14ac:dyDescent="0.25">
      <c r="A630" s="303">
        <f>IF(B630=1,A627,"")</f>
        <v>2029</v>
      </c>
      <c r="B630" s="43">
        <f t="shared" si="45"/>
        <v>1</v>
      </c>
      <c r="C630" s="161" t="str">
        <f>CAD!$I$9</f>
        <v>ENERGIA ELÉTRICA</v>
      </c>
      <c r="D630" s="44">
        <v>0</v>
      </c>
      <c r="E630" s="44">
        <v>0</v>
      </c>
      <c r="F630" s="44">
        <v>0</v>
      </c>
      <c r="G630" s="44">
        <v>0</v>
      </c>
      <c r="H630" s="44">
        <v>0</v>
      </c>
      <c r="I630" s="44">
        <v>0</v>
      </c>
      <c r="J630" s="44">
        <v>0</v>
      </c>
      <c r="K630" s="44">
        <v>0</v>
      </c>
      <c r="L630" s="44">
        <v>0</v>
      </c>
      <c r="M630" s="44">
        <v>0</v>
      </c>
      <c r="N630" s="44">
        <v>0</v>
      </c>
      <c r="O630" s="44">
        <v>0</v>
      </c>
      <c r="P630" s="165">
        <f t="shared" si="46"/>
        <v>0</v>
      </c>
    </row>
    <row r="631" spans="1:17" hidden="1" x14ac:dyDescent="0.25">
      <c r="A631" s="303">
        <f>IF(B631=1,A627,"")</f>
        <v>2029</v>
      </c>
      <c r="B631" s="43">
        <f t="shared" si="45"/>
        <v>1</v>
      </c>
      <c r="C631" s="161" t="str">
        <f>CAD!$I$10</f>
        <v>LANCHE/COMER FORA</v>
      </c>
      <c r="D631" s="44">
        <v>0</v>
      </c>
      <c r="E631" s="44">
        <v>0</v>
      </c>
      <c r="F631" s="44">
        <v>0</v>
      </c>
      <c r="G631" s="44">
        <v>0</v>
      </c>
      <c r="H631" s="44">
        <v>0</v>
      </c>
      <c r="I631" s="44">
        <v>0</v>
      </c>
      <c r="J631" s="44">
        <v>0</v>
      </c>
      <c r="K631" s="44">
        <v>0</v>
      </c>
      <c r="L631" s="44">
        <v>0</v>
      </c>
      <c r="M631" s="44">
        <v>0</v>
      </c>
      <c r="N631" s="44">
        <v>0</v>
      </c>
      <c r="O631" s="44">
        <v>0</v>
      </c>
      <c r="P631" s="165">
        <f t="shared" si="46"/>
        <v>0</v>
      </c>
    </row>
    <row r="632" spans="1:17" hidden="1" x14ac:dyDescent="0.25">
      <c r="A632" s="303">
        <f>IF(B632=1,A627,"")</f>
        <v>2029</v>
      </c>
      <c r="B632" s="43">
        <f t="shared" si="45"/>
        <v>1</v>
      </c>
      <c r="C632" s="161" t="str">
        <f>CAD!$I$11</f>
        <v>LAZER</v>
      </c>
      <c r="D632" s="44">
        <v>0</v>
      </c>
      <c r="E632" s="44">
        <v>0</v>
      </c>
      <c r="F632" s="44">
        <v>0</v>
      </c>
      <c r="G632" s="44">
        <v>0</v>
      </c>
      <c r="H632" s="44">
        <v>0</v>
      </c>
      <c r="I632" s="44">
        <v>0</v>
      </c>
      <c r="J632" s="44">
        <v>0</v>
      </c>
      <c r="K632" s="44">
        <v>0</v>
      </c>
      <c r="L632" s="44">
        <v>0</v>
      </c>
      <c r="M632" s="44">
        <v>0</v>
      </c>
      <c r="N632" s="44">
        <v>0</v>
      </c>
      <c r="O632" s="44">
        <v>0</v>
      </c>
      <c r="P632" s="165">
        <f t="shared" si="46"/>
        <v>0</v>
      </c>
    </row>
    <row r="633" spans="1:17" hidden="1" x14ac:dyDescent="0.25">
      <c r="A633" s="303">
        <f>IF(B633=1,A627,"")</f>
        <v>2029</v>
      </c>
      <c r="B633" s="43">
        <f t="shared" si="45"/>
        <v>1</v>
      </c>
      <c r="C633" s="161" t="str">
        <f>CAD!$I$12</f>
        <v>REFORMA / IMÓVEL</v>
      </c>
      <c r="D633" s="44">
        <v>0</v>
      </c>
      <c r="E633" s="44">
        <v>0</v>
      </c>
      <c r="F633" s="44">
        <v>0</v>
      </c>
      <c r="G633" s="44">
        <v>0</v>
      </c>
      <c r="H633" s="44">
        <v>0</v>
      </c>
      <c r="I633" s="44">
        <v>0</v>
      </c>
      <c r="J633" s="44">
        <v>0</v>
      </c>
      <c r="K633" s="44">
        <v>0</v>
      </c>
      <c r="L633" s="44">
        <v>0</v>
      </c>
      <c r="M633" s="44">
        <v>0</v>
      </c>
      <c r="N633" s="44">
        <v>0</v>
      </c>
      <c r="O633" s="44">
        <v>0</v>
      </c>
      <c r="P633" s="165">
        <f t="shared" si="46"/>
        <v>0</v>
      </c>
    </row>
    <row r="634" spans="1:17" hidden="1" x14ac:dyDescent="0.25">
      <c r="A634" s="303">
        <f>IF(B634=1,A627,"")</f>
        <v>2029</v>
      </c>
      <c r="B634" s="43">
        <f t="shared" si="45"/>
        <v>1</v>
      </c>
      <c r="C634" s="161" t="str">
        <f>CAD!$I$13</f>
        <v>OUTROS</v>
      </c>
      <c r="D634" s="44">
        <v>0</v>
      </c>
      <c r="E634" s="44">
        <v>0</v>
      </c>
      <c r="F634" s="44">
        <v>0</v>
      </c>
      <c r="G634" s="44">
        <v>0</v>
      </c>
      <c r="H634" s="44">
        <v>0</v>
      </c>
      <c r="I634" s="44">
        <v>0</v>
      </c>
      <c r="J634" s="44">
        <v>0</v>
      </c>
      <c r="K634" s="44">
        <v>0</v>
      </c>
      <c r="L634" s="44">
        <v>0</v>
      </c>
      <c r="M634" s="44">
        <v>0</v>
      </c>
      <c r="N634" s="44">
        <v>0</v>
      </c>
      <c r="O634" s="44">
        <v>0</v>
      </c>
      <c r="P634" s="165">
        <f t="shared" si="46"/>
        <v>0</v>
      </c>
    </row>
    <row r="635" spans="1:17" hidden="1" x14ac:dyDescent="0.25">
      <c r="A635" s="303">
        <f>IF(B635=1,A627,"")</f>
        <v>2029</v>
      </c>
      <c r="B635" s="43">
        <f t="shared" si="45"/>
        <v>1</v>
      </c>
      <c r="C635" s="161" t="str">
        <f>CAD!$I$14</f>
        <v>VESTUÁRIO</v>
      </c>
      <c r="D635" s="44">
        <v>0</v>
      </c>
      <c r="E635" s="44">
        <v>0</v>
      </c>
      <c r="F635" s="44">
        <v>0</v>
      </c>
      <c r="G635" s="44">
        <v>0</v>
      </c>
      <c r="H635" s="44">
        <v>0</v>
      </c>
      <c r="I635" s="44">
        <v>0</v>
      </c>
      <c r="J635" s="44">
        <v>0</v>
      </c>
      <c r="K635" s="44">
        <v>0</v>
      </c>
      <c r="L635" s="44">
        <v>0</v>
      </c>
      <c r="M635" s="44">
        <v>0</v>
      </c>
      <c r="N635" s="44">
        <v>0</v>
      </c>
      <c r="O635" s="44">
        <v>0</v>
      </c>
      <c r="P635" s="165">
        <f t="shared" si="46"/>
        <v>0</v>
      </c>
    </row>
    <row r="636" spans="1:17" hidden="1" x14ac:dyDescent="0.25">
      <c r="A636" s="303">
        <f>IF(B636=1,A627,"")</f>
        <v>2029</v>
      </c>
      <c r="B636" s="43">
        <f t="shared" si="45"/>
        <v>1</v>
      </c>
      <c r="C636" s="161" t="str">
        <f>CAD!$I$15</f>
        <v>PARCELA - CASA</v>
      </c>
      <c r="D636" s="44">
        <v>0</v>
      </c>
      <c r="E636" s="44">
        <v>0</v>
      </c>
      <c r="F636" s="44">
        <v>0</v>
      </c>
      <c r="G636" s="44">
        <v>0</v>
      </c>
      <c r="H636" s="44">
        <v>0</v>
      </c>
      <c r="I636" s="44">
        <v>0</v>
      </c>
      <c r="J636" s="44">
        <v>0</v>
      </c>
      <c r="K636" s="44">
        <v>0</v>
      </c>
      <c r="L636" s="44">
        <v>0</v>
      </c>
      <c r="M636" s="44">
        <v>0</v>
      </c>
      <c r="N636" s="44">
        <v>0</v>
      </c>
      <c r="O636" s="44">
        <v>0</v>
      </c>
      <c r="P636" s="165">
        <f t="shared" si="46"/>
        <v>0</v>
      </c>
    </row>
    <row r="637" spans="1:17" hidden="1" x14ac:dyDescent="0.25">
      <c r="A637" s="303">
        <f>IF(B637=1,A627,"")</f>
        <v>2029</v>
      </c>
      <c r="B637" s="43">
        <f t="shared" si="45"/>
        <v>1</v>
      </c>
      <c r="C637" s="161" t="str">
        <f>CAD!$I$16</f>
        <v>SAÚDE</v>
      </c>
      <c r="D637" s="44">
        <v>0</v>
      </c>
      <c r="E637" s="44">
        <v>0</v>
      </c>
      <c r="F637" s="44">
        <v>0</v>
      </c>
      <c r="G637" s="44">
        <v>0</v>
      </c>
      <c r="H637" s="44">
        <v>0</v>
      </c>
      <c r="I637" s="44">
        <v>0</v>
      </c>
      <c r="J637" s="44">
        <v>0</v>
      </c>
      <c r="K637" s="44">
        <v>0</v>
      </c>
      <c r="L637" s="44">
        <v>0</v>
      </c>
      <c r="M637" s="44">
        <v>0</v>
      </c>
      <c r="N637" s="44">
        <v>0</v>
      </c>
      <c r="O637" s="44">
        <v>0</v>
      </c>
      <c r="P637" s="165">
        <f t="shared" si="46"/>
        <v>0</v>
      </c>
    </row>
    <row r="638" spans="1:17" hidden="1" x14ac:dyDescent="0.25">
      <c r="A638" s="303" t="str">
        <f>IF(B638=1,A627,"")</f>
        <v/>
      </c>
      <c r="B638" s="43" t="str">
        <f t="shared" si="45"/>
        <v/>
      </c>
      <c r="C638" s="161">
        <f>CAD!$I$17</f>
        <v>0</v>
      </c>
      <c r="D638" s="44">
        <v>0</v>
      </c>
      <c r="E638" s="44">
        <v>0</v>
      </c>
      <c r="F638" s="44">
        <v>0</v>
      </c>
      <c r="G638" s="44">
        <v>0</v>
      </c>
      <c r="H638" s="44">
        <v>0</v>
      </c>
      <c r="I638" s="44">
        <v>0</v>
      </c>
      <c r="J638" s="44">
        <v>0</v>
      </c>
      <c r="K638" s="44">
        <v>0</v>
      </c>
      <c r="L638" s="44">
        <v>0</v>
      </c>
      <c r="M638" s="44">
        <v>0</v>
      </c>
      <c r="N638" s="44">
        <v>0</v>
      </c>
      <c r="O638" s="44">
        <v>0</v>
      </c>
      <c r="P638" s="165">
        <f t="shared" si="46"/>
        <v>0</v>
      </c>
    </row>
    <row r="639" spans="1:17" hidden="1" x14ac:dyDescent="0.25">
      <c r="A639" s="303" t="str">
        <f>IF(B639=1,A627,"")</f>
        <v/>
      </c>
      <c r="B639" s="43" t="str">
        <f t="shared" si="45"/>
        <v/>
      </c>
      <c r="C639" s="161">
        <f>CAD!$I$18</f>
        <v>0</v>
      </c>
      <c r="D639" s="44">
        <v>0</v>
      </c>
      <c r="E639" s="44">
        <v>0</v>
      </c>
      <c r="F639" s="44">
        <v>0</v>
      </c>
      <c r="G639" s="44">
        <v>0</v>
      </c>
      <c r="H639" s="44">
        <v>0</v>
      </c>
      <c r="I639" s="44">
        <v>0</v>
      </c>
      <c r="J639" s="44">
        <v>0</v>
      </c>
      <c r="K639" s="44">
        <v>0</v>
      </c>
      <c r="L639" s="44">
        <v>0</v>
      </c>
      <c r="M639" s="44">
        <v>0</v>
      </c>
      <c r="N639" s="44">
        <v>0</v>
      </c>
      <c r="O639" s="44">
        <v>0</v>
      </c>
      <c r="P639" s="165">
        <f t="shared" si="46"/>
        <v>0</v>
      </c>
    </row>
    <row r="640" spans="1:17" hidden="1" x14ac:dyDescent="0.25">
      <c r="A640" s="303" t="str">
        <f>IF(B640=1,A627,"")</f>
        <v/>
      </c>
      <c r="B640" s="43" t="str">
        <f t="shared" si="45"/>
        <v/>
      </c>
      <c r="C640" s="161">
        <f>CAD!$I$19</f>
        <v>0</v>
      </c>
      <c r="D640" s="44">
        <v>0</v>
      </c>
      <c r="E640" s="44">
        <v>0</v>
      </c>
      <c r="F640" s="44">
        <v>0</v>
      </c>
      <c r="G640" s="44">
        <v>0</v>
      </c>
      <c r="H640" s="44">
        <v>0</v>
      </c>
      <c r="I640" s="44">
        <v>0</v>
      </c>
      <c r="J640" s="44">
        <v>0</v>
      </c>
      <c r="K640" s="44">
        <v>0</v>
      </c>
      <c r="L640" s="44">
        <v>0</v>
      </c>
      <c r="M640" s="44">
        <v>0</v>
      </c>
      <c r="N640" s="44">
        <v>0</v>
      </c>
      <c r="O640" s="44">
        <v>0</v>
      </c>
      <c r="P640" s="165">
        <f t="shared" si="46"/>
        <v>0</v>
      </c>
    </row>
    <row r="641" spans="1:16" hidden="1" x14ac:dyDescent="0.25">
      <c r="A641" s="303" t="str">
        <f>IF(B641=1,A627,"")</f>
        <v/>
      </c>
      <c r="B641" s="43" t="str">
        <f t="shared" si="45"/>
        <v/>
      </c>
      <c r="C641" s="161">
        <f>CAD!$I$20</f>
        <v>0</v>
      </c>
      <c r="D641" s="44">
        <v>0</v>
      </c>
      <c r="E641" s="44">
        <v>0</v>
      </c>
      <c r="F641" s="44">
        <v>0</v>
      </c>
      <c r="G641" s="44">
        <v>0</v>
      </c>
      <c r="H641" s="44">
        <v>0</v>
      </c>
      <c r="I641" s="44">
        <v>0</v>
      </c>
      <c r="J641" s="44">
        <v>0</v>
      </c>
      <c r="K641" s="44">
        <v>0</v>
      </c>
      <c r="L641" s="44">
        <v>0</v>
      </c>
      <c r="M641" s="44">
        <v>0</v>
      </c>
      <c r="N641" s="44">
        <v>0</v>
      </c>
      <c r="O641" s="44">
        <v>0</v>
      </c>
      <c r="P641" s="165">
        <f t="shared" si="46"/>
        <v>0</v>
      </c>
    </row>
    <row r="642" spans="1:16" hidden="1" x14ac:dyDescent="0.25">
      <c r="A642" s="303" t="str">
        <f>IF(B642=1,A627,"")</f>
        <v/>
      </c>
      <c r="B642" s="43" t="str">
        <f t="shared" si="45"/>
        <v/>
      </c>
      <c r="C642" s="161">
        <f>CAD!$I$21</f>
        <v>0</v>
      </c>
      <c r="D642" s="44">
        <v>0</v>
      </c>
      <c r="E642" s="44">
        <v>0</v>
      </c>
      <c r="F642" s="44">
        <v>0</v>
      </c>
      <c r="G642" s="44">
        <v>0</v>
      </c>
      <c r="H642" s="44">
        <v>0</v>
      </c>
      <c r="I642" s="44">
        <v>0</v>
      </c>
      <c r="J642" s="44">
        <v>0</v>
      </c>
      <c r="K642" s="44">
        <v>0</v>
      </c>
      <c r="L642" s="44">
        <v>0</v>
      </c>
      <c r="M642" s="44">
        <v>0</v>
      </c>
      <c r="N642" s="44">
        <v>0</v>
      </c>
      <c r="O642" s="44">
        <v>0</v>
      </c>
      <c r="P642" s="165">
        <f t="shared" si="46"/>
        <v>0</v>
      </c>
    </row>
    <row r="643" spans="1:16" hidden="1" x14ac:dyDescent="0.25">
      <c r="A643" s="303" t="str">
        <f>IF(B643=1,A627,"")</f>
        <v/>
      </c>
      <c r="B643" s="43" t="str">
        <f t="shared" si="45"/>
        <v/>
      </c>
      <c r="C643" s="161">
        <f>CAD!$I$22</f>
        <v>0</v>
      </c>
      <c r="D643" s="44">
        <v>0</v>
      </c>
      <c r="E643" s="44">
        <v>0</v>
      </c>
      <c r="F643" s="44">
        <v>0</v>
      </c>
      <c r="G643" s="44">
        <v>0</v>
      </c>
      <c r="H643" s="44">
        <v>0</v>
      </c>
      <c r="I643" s="44">
        <v>0</v>
      </c>
      <c r="J643" s="44">
        <v>0</v>
      </c>
      <c r="K643" s="44">
        <v>0</v>
      </c>
      <c r="L643" s="44">
        <v>0</v>
      </c>
      <c r="M643" s="44">
        <v>0</v>
      </c>
      <c r="N643" s="44">
        <v>0</v>
      </c>
      <c r="O643" s="44">
        <v>0</v>
      </c>
      <c r="P643" s="165">
        <f t="shared" si="46"/>
        <v>0</v>
      </c>
    </row>
    <row r="644" spans="1:16" hidden="1" x14ac:dyDescent="0.25">
      <c r="A644" s="303" t="str">
        <f>IF(B644=1,A627,"")</f>
        <v/>
      </c>
      <c r="B644" s="43" t="str">
        <f t="shared" si="45"/>
        <v/>
      </c>
      <c r="C644" s="161">
        <f>CAD!$I$23</f>
        <v>0</v>
      </c>
      <c r="D644" s="44">
        <v>0</v>
      </c>
      <c r="E644" s="44">
        <v>0</v>
      </c>
      <c r="F644" s="44">
        <v>0</v>
      </c>
      <c r="G644" s="44">
        <v>0</v>
      </c>
      <c r="H644" s="44">
        <v>0</v>
      </c>
      <c r="I644" s="44">
        <v>0</v>
      </c>
      <c r="J644" s="44">
        <v>0</v>
      </c>
      <c r="K644" s="44">
        <v>0</v>
      </c>
      <c r="L644" s="44">
        <v>0</v>
      </c>
      <c r="M644" s="44">
        <v>0</v>
      </c>
      <c r="N644" s="44">
        <v>0</v>
      </c>
      <c r="O644" s="44">
        <v>0</v>
      </c>
      <c r="P644" s="165">
        <f t="shared" si="46"/>
        <v>0</v>
      </c>
    </row>
    <row r="645" spans="1:16" hidden="1" x14ac:dyDescent="0.25">
      <c r="A645" s="303" t="str">
        <f>IF(B645=1,A627,"")</f>
        <v/>
      </c>
      <c r="B645" s="43" t="str">
        <f t="shared" si="45"/>
        <v/>
      </c>
      <c r="C645" s="161">
        <f>CAD!$I$24</f>
        <v>0</v>
      </c>
      <c r="D645" s="44">
        <v>0</v>
      </c>
      <c r="E645" s="44">
        <v>0</v>
      </c>
      <c r="F645" s="44">
        <v>0</v>
      </c>
      <c r="G645" s="44">
        <v>0</v>
      </c>
      <c r="H645" s="44">
        <v>0</v>
      </c>
      <c r="I645" s="44">
        <v>0</v>
      </c>
      <c r="J645" s="44">
        <v>0</v>
      </c>
      <c r="K645" s="44">
        <v>0</v>
      </c>
      <c r="L645" s="44">
        <v>0</v>
      </c>
      <c r="M645" s="44">
        <v>0</v>
      </c>
      <c r="N645" s="44">
        <v>0</v>
      </c>
      <c r="O645" s="44">
        <v>0</v>
      </c>
      <c r="P645" s="165">
        <f t="shared" si="46"/>
        <v>0</v>
      </c>
    </row>
    <row r="646" spans="1:16" hidden="1" x14ac:dyDescent="0.25">
      <c r="A646" s="303" t="str">
        <f>IF(B646=1,A627,"")</f>
        <v/>
      </c>
      <c r="B646" s="43" t="str">
        <f t="shared" si="45"/>
        <v/>
      </c>
      <c r="C646" s="161">
        <f>CAD!$I$25</f>
        <v>0</v>
      </c>
      <c r="D646" s="44">
        <v>0</v>
      </c>
      <c r="E646" s="44">
        <v>0</v>
      </c>
      <c r="F646" s="44">
        <v>0</v>
      </c>
      <c r="G646" s="44">
        <v>0</v>
      </c>
      <c r="H646" s="44">
        <v>0</v>
      </c>
      <c r="I646" s="44">
        <v>0</v>
      </c>
      <c r="J646" s="44">
        <v>0</v>
      </c>
      <c r="K646" s="44">
        <v>0</v>
      </c>
      <c r="L646" s="44">
        <v>0</v>
      </c>
      <c r="M646" s="44">
        <v>0</v>
      </c>
      <c r="N646" s="44">
        <v>0</v>
      </c>
      <c r="O646" s="44">
        <v>0</v>
      </c>
      <c r="P646" s="165">
        <f t="shared" si="46"/>
        <v>0</v>
      </c>
    </row>
    <row r="647" spans="1:16" hidden="1" x14ac:dyDescent="0.25">
      <c r="A647" s="303" t="str">
        <f>IF(B647=1,A627,"")</f>
        <v/>
      </c>
      <c r="B647" s="43" t="str">
        <f t="shared" si="45"/>
        <v/>
      </c>
      <c r="C647" s="161">
        <f>CAD!$I$26</f>
        <v>0</v>
      </c>
      <c r="D647" s="44">
        <v>0</v>
      </c>
      <c r="E647" s="44">
        <v>0</v>
      </c>
      <c r="F647" s="44">
        <v>0</v>
      </c>
      <c r="G647" s="44">
        <v>0</v>
      </c>
      <c r="H647" s="44">
        <v>0</v>
      </c>
      <c r="I647" s="44">
        <v>0</v>
      </c>
      <c r="J647" s="44">
        <v>0</v>
      </c>
      <c r="K647" s="44">
        <v>0</v>
      </c>
      <c r="L647" s="44">
        <v>0</v>
      </c>
      <c r="M647" s="44">
        <v>0</v>
      </c>
      <c r="N647" s="44">
        <v>0</v>
      </c>
      <c r="O647" s="44">
        <v>0</v>
      </c>
      <c r="P647" s="165">
        <f t="shared" si="46"/>
        <v>0</v>
      </c>
    </row>
    <row r="648" spans="1:16" hidden="1" x14ac:dyDescent="0.25">
      <c r="A648" s="303" t="str">
        <f>IF(B648=1,A627,"")</f>
        <v/>
      </c>
      <c r="B648" s="43" t="str">
        <f t="shared" si="45"/>
        <v/>
      </c>
      <c r="C648" s="161">
        <f>CAD!$I$27</f>
        <v>0</v>
      </c>
      <c r="D648" s="44">
        <v>0</v>
      </c>
      <c r="E648" s="44">
        <v>0</v>
      </c>
      <c r="F648" s="44">
        <v>0</v>
      </c>
      <c r="G648" s="44">
        <v>0</v>
      </c>
      <c r="H648" s="44">
        <v>0</v>
      </c>
      <c r="I648" s="44">
        <v>0</v>
      </c>
      <c r="J648" s="44">
        <v>0</v>
      </c>
      <c r="K648" s="44">
        <v>0</v>
      </c>
      <c r="L648" s="44">
        <v>0</v>
      </c>
      <c r="M648" s="44">
        <v>0</v>
      </c>
      <c r="N648" s="44">
        <v>0</v>
      </c>
      <c r="O648" s="44">
        <v>0</v>
      </c>
      <c r="P648" s="165">
        <f t="shared" si="46"/>
        <v>0</v>
      </c>
    </row>
    <row r="649" spans="1:16" hidden="1" x14ac:dyDescent="0.25">
      <c r="A649" s="303" t="str">
        <f>IF(B649=1,A627,"")</f>
        <v/>
      </c>
      <c r="B649" s="43" t="str">
        <f t="shared" si="45"/>
        <v/>
      </c>
      <c r="C649" s="161">
        <f>CAD!$I$28</f>
        <v>0</v>
      </c>
      <c r="D649" s="44">
        <v>0</v>
      </c>
      <c r="E649" s="44">
        <v>0</v>
      </c>
      <c r="F649" s="44">
        <v>0</v>
      </c>
      <c r="G649" s="44">
        <v>0</v>
      </c>
      <c r="H649" s="44">
        <v>0</v>
      </c>
      <c r="I649" s="44">
        <v>0</v>
      </c>
      <c r="J649" s="44">
        <v>0</v>
      </c>
      <c r="K649" s="44">
        <v>0</v>
      </c>
      <c r="L649" s="44">
        <v>0</v>
      </c>
      <c r="M649" s="44">
        <v>0</v>
      </c>
      <c r="N649" s="44">
        <v>0</v>
      </c>
      <c r="O649" s="44">
        <v>0</v>
      </c>
      <c r="P649" s="165">
        <f t="shared" si="46"/>
        <v>0</v>
      </c>
    </row>
    <row r="650" spans="1:16" hidden="1" x14ac:dyDescent="0.25">
      <c r="A650" s="303" t="str">
        <f>IF(B650=1,A627,"")</f>
        <v/>
      </c>
      <c r="B650" s="43" t="str">
        <f t="shared" si="45"/>
        <v/>
      </c>
      <c r="C650" s="161">
        <f>CAD!$I$29</f>
        <v>0</v>
      </c>
      <c r="D650" s="44">
        <v>0</v>
      </c>
      <c r="E650" s="44">
        <v>0</v>
      </c>
      <c r="F650" s="44">
        <v>0</v>
      </c>
      <c r="G650" s="44">
        <v>0</v>
      </c>
      <c r="H650" s="44">
        <v>0</v>
      </c>
      <c r="I650" s="44">
        <v>0</v>
      </c>
      <c r="J650" s="44">
        <v>0</v>
      </c>
      <c r="K650" s="44">
        <v>0</v>
      </c>
      <c r="L650" s="44">
        <v>0</v>
      </c>
      <c r="M650" s="44">
        <v>0</v>
      </c>
      <c r="N650" s="44">
        <v>0</v>
      </c>
      <c r="O650" s="44">
        <v>0</v>
      </c>
      <c r="P650" s="165">
        <f t="shared" si="46"/>
        <v>0</v>
      </c>
    </row>
    <row r="651" spans="1:16" hidden="1" x14ac:dyDescent="0.25">
      <c r="A651" s="303" t="str">
        <f>IF(B651=1,A627,"")</f>
        <v/>
      </c>
      <c r="B651" s="43" t="str">
        <f t="shared" si="45"/>
        <v/>
      </c>
      <c r="C651" s="161">
        <f>CAD!$I$30</f>
        <v>0</v>
      </c>
      <c r="D651" s="44">
        <v>0</v>
      </c>
      <c r="E651" s="44">
        <v>0</v>
      </c>
      <c r="F651" s="44">
        <v>0</v>
      </c>
      <c r="G651" s="44">
        <v>0</v>
      </c>
      <c r="H651" s="44">
        <v>0</v>
      </c>
      <c r="I651" s="44">
        <v>0</v>
      </c>
      <c r="J651" s="44">
        <v>0</v>
      </c>
      <c r="K651" s="44">
        <v>0</v>
      </c>
      <c r="L651" s="44">
        <v>0</v>
      </c>
      <c r="M651" s="44">
        <v>0</v>
      </c>
      <c r="N651" s="44">
        <v>0</v>
      </c>
      <c r="O651" s="44">
        <v>0</v>
      </c>
      <c r="P651" s="165">
        <f t="shared" si="46"/>
        <v>0</v>
      </c>
    </row>
    <row r="652" spans="1:16" hidden="1" x14ac:dyDescent="0.25">
      <c r="A652" s="303" t="str">
        <f>IF(B652=1,A627,"")</f>
        <v/>
      </c>
      <c r="B652" s="43" t="str">
        <f t="shared" si="45"/>
        <v/>
      </c>
      <c r="C652" s="161">
        <f>CAD!$I$31</f>
        <v>0</v>
      </c>
      <c r="D652" s="44">
        <v>0</v>
      </c>
      <c r="E652" s="44">
        <v>0</v>
      </c>
      <c r="F652" s="44">
        <v>0</v>
      </c>
      <c r="G652" s="44">
        <v>0</v>
      </c>
      <c r="H652" s="44">
        <v>0</v>
      </c>
      <c r="I652" s="44">
        <v>0</v>
      </c>
      <c r="J652" s="44">
        <v>0</v>
      </c>
      <c r="K652" s="44">
        <v>0</v>
      </c>
      <c r="L652" s="44">
        <v>0</v>
      </c>
      <c r="M652" s="44">
        <v>0</v>
      </c>
      <c r="N652" s="44">
        <v>0</v>
      </c>
      <c r="O652" s="44">
        <v>0</v>
      </c>
      <c r="P652" s="165">
        <f t="shared" si="46"/>
        <v>0</v>
      </c>
    </row>
    <row r="653" spans="1:16" hidden="1" x14ac:dyDescent="0.25">
      <c r="A653" s="303" t="str">
        <f>IF(B653=1,A627,"")</f>
        <v/>
      </c>
      <c r="B653" s="43" t="str">
        <f t="shared" si="45"/>
        <v/>
      </c>
      <c r="C653" s="161">
        <f>CAD!$K$7</f>
        <v>0</v>
      </c>
      <c r="D653" s="44">
        <v>0</v>
      </c>
      <c r="E653" s="44">
        <v>0</v>
      </c>
      <c r="F653" s="44">
        <v>0</v>
      </c>
      <c r="G653" s="44">
        <v>0</v>
      </c>
      <c r="H653" s="44">
        <v>0</v>
      </c>
      <c r="I653" s="44">
        <v>0</v>
      </c>
      <c r="J653" s="44">
        <v>0</v>
      </c>
      <c r="K653" s="44">
        <v>0</v>
      </c>
      <c r="L653" s="44">
        <v>0</v>
      </c>
      <c r="M653" s="44">
        <v>0</v>
      </c>
      <c r="N653" s="44">
        <v>0</v>
      </c>
      <c r="O653" s="44">
        <v>0</v>
      </c>
      <c r="P653" s="165">
        <f t="shared" si="46"/>
        <v>0</v>
      </c>
    </row>
    <row r="654" spans="1:16" hidden="1" x14ac:dyDescent="0.25">
      <c r="A654" s="303" t="str">
        <f>IF(B654=1,A627,"")</f>
        <v/>
      </c>
      <c r="B654" s="43" t="str">
        <f t="shared" si="45"/>
        <v/>
      </c>
      <c r="C654" s="161">
        <f>CAD!$K$8</f>
        <v>0</v>
      </c>
      <c r="D654" s="44">
        <v>0</v>
      </c>
      <c r="E654" s="44">
        <v>0</v>
      </c>
      <c r="F654" s="44">
        <v>0</v>
      </c>
      <c r="G654" s="44">
        <v>0</v>
      </c>
      <c r="H654" s="44">
        <v>0</v>
      </c>
      <c r="I654" s="44">
        <v>0</v>
      </c>
      <c r="J654" s="44">
        <v>0</v>
      </c>
      <c r="K654" s="44">
        <v>0</v>
      </c>
      <c r="L654" s="44">
        <v>0</v>
      </c>
      <c r="M654" s="44">
        <v>0</v>
      </c>
      <c r="N654" s="44">
        <v>0</v>
      </c>
      <c r="O654" s="44">
        <v>0</v>
      </c>
      <c r="P654" s="165">
        <f t="shared" si="46"/>
        <v>0</v>
      </c>
    </row>
    <row r="655" spans="1:16" hidden="1" x14ac:dyDescent="0.25">
      <c r="A655" s="303" t="str">
        <f>IF(B655=1,A627,"")</f>
        <v/>
      </c>
      <c r="B655" s="43" t="str">
        <f t="shared" si="45"/>
        <v/>
      </c>
      <c r="C655" s="161">
        <f>CAD!$K$9</f>
        <v>0</v>
      </c>
      <c r="D655" s="44">
        <v>0</v>
      </c>
      <c r="E655" s="44">
        <v>0</v>
      </c>
      <c r="F655" s="44">
        <v>0</v>
      </c>
      <c r="G655" s="44">
        <v>0</v>
      </c>
      <c r="H655" s="44">
        <v>0</v>
      </c>
      <c r="I655" s="44">
        <v>0</v>
      </c>
      <c r="J655" s="44">
        <v>0</v>
      </c>
      <c r="K655" s="44">
        <v>0</v>
      </c>
      <c r="L655" s="44">
        <v>0</v>
      </c>
      <c r="M655" s="44">
        <v>0</v>
      </c>
      <c r="N655" s="44">
        <v>0</v>
      </c>
      <c r="O655" s="44">
        <v>0</v>
      </c>
      <c r="P655" s="165">
        <f t="shared" si="46"/>
        <v>0</v>
      </c>
    </row>
    <row r="656" spans="1:16" hidden="1" x14ac:dyDescent="0.25">
      <c r="A656" s="303" t="str">
        <f>IF(B656=1,A627,"")</f>
        <v/>
      </c>
      <c r="B656" s="43" t="str">
        <f t="shared" si="45"/>
        <v/>
      </c>
      <c r="C656" s="161">
        <f>CAD!$K$10</f>
        <v>0</v>
      </c>
      <c r="D656" s="44">
        <v>0</v>
      </c>
      <c r="E656" s="44">
        <v>0</v>
      </c>
      <c r="F656" s="44">
        <v>0</v>
      </c>
      <c r="G656" s="44">
        <v>0</v>
      </c>
      <c r="H656" s="44">
        <v>0</v>
      </c>
      <c r="I656" s="44">
        <v>0</v>
      </c>
      <c r="J656" s="44">
        <v>0</v>
      </c>
      <c r="K656" s="44">
        <v>0</v>
      </c>
      <c r="L656" s="44">
        <v>0</v>
      </c>
      <c r="M656" s="44">
        <v>0</v>
      </c>
      <c r="N656" s="44">
        <v>0</v>
      </c>
      <c r="O656" s="44">
        <v>0</v>
      </c>
      <c r="P656" s="165">
        <f t="shared" si="46"/>
        <v>0</v>
      </c>
    </row>
    <row r="657" spans="1:16" hidden="1" x14ac:dyDescent="0.25">
      <c r="A657" s="303" t="str">
        <f>IF(B657=1,A627,"")</f>
        <v/>
      </c>
      <c r="B657" s="43" t="str">
        <f t="shared" si="45"/>
        <v/>
      </c>
      <c r="C657" s="161">
        <f>CAD!$K$11</f>
        <v>0</v>
      </c>
      <c r="D657" s="44">
        <v>0</v>
      </c>
      <c r="E657" s="44">
        <v>0</v>
      </c>
      <c r="F657" s="44">
        <v>0</v>
      </c>
      <c r="G657" s="44">
        <v>0</v>
      </c>
      <c r="H657" s="44">
        <v>0</v>
      </c>
      <c r="I657" s="44">
        <v>0</v>
      </c>
      <c r="J657" s="44">
        <v>0</v>
      </c>
      <c r="K657" s="44">
        <v>0</v>
      </c>
      <c r="L657" s="44">
        <v>0</v>
      </c>
      <c r="M657" s="44">
        <v>0</v>
      </c>
      <c r="N657" s="44">
        <v>0</v>
      </c>
      <c r="O657" s="44">
        <v>0</v>
      </c>
      <c r="P657" s="165">
        <f t="shared" si="46"/>
        <v>0</v>
      </c>
    </row>
    <row r="658" spans="1:16" hidden="1" x14ac:dyDescent="0.25">
      <c r="A658" s="303" t="str">
        <f>IF(B658=1,A627,"")</f>
        <v/>
      </c>
      <c r="B658" s="43" t="str">
        <f t="shared" si="45"/>
        <v/>
      </c>
      <c r="C658" s="161">
        <f>CAD!$K$12</f>
        <v>0</v>
      </c>
      <c r="D658" s="44">
        <v>0</v>
      </c>
      <c r="E658" s="44">
        <v>0</v>
      </c>
      <c r="F658" s="44">
        <v>0</v>
      </c>
      <c r="G658" s="44">
        <v>0</v>
      </c>
      <c r="H658" s="44">
        <v>0</v>
      </c>
      <c r="I658" s="44">
        <v>0</v>
      </c>
      <c r="J658" s="44">
        <v>0</v>
      </c>
      <c r="K658" s="44">
        <v>0</v>
      </c>
      <c r="L658" s="44">
        <v>0</v>
      </c>
      <c r="M658" s="44">
        <v>0</v>
      </c>
      <c r="N658" s="44">
        <v>0</v>
      </c>
      <c r="O658" s="44">
        <v>0</v>
      </c>
      <c r="P658" s="165">
        <f t="shared" si="46"/>
        <v>0</v>
      </c>
    </row>
    <row r="659" spans="1:16" hidden="1" x14ac:dyDescent="0.25">
      <c r="A659" s="303" t="str">
        <f>IF(B659=1,A627,"")</f>
        <v/>
      </c>
      <c r="B659" s="43" t="str">
        <f t="shared" si="45"/>
        <v/>
      </c>
      <c r="C659" s="161">
        <f>CAD!$K$13</f>
        <v>0</v>
      </c>
      <c r="D659" s="44">
        <v>0</v>
      </c>
      <c r="E659" s="44">
        <v>0</v>
      </c>
      <c r="F659" s="44">
        <v>0</v>
      </c>
      <c r="G659" s="44">
        <v>0</v>
      </c>
      <c r="H659" s="44">
        <v>0</v>
      </c>
      <c r="I659" s="44">
        <v>0</v>
      </c>
      <c r="J659" s="44">
        <v>0</v>
      </c>
      <c r="K659" s="44">
        <v>0</v>
      </c>
      <c r="L659" s="44">
        <v>0</v>
      </c>
      <c r="M659" s="44">
        <v>0</v>
      </c>
      <c r="N659" s="44">
        <v>0</v>
      </c>
      <c r="O659" s="44">
        <v>0</v>
      </c>
      <c r="P659" s="165">
        <f t="shared" si="46"/>
        <v>0</v>
      </c>
    </row>
    <row r="660" spans="1:16" hidden="1" x14ac:dyDescent="0.25">
      <c r="A660" s="303" t="str">
        <f>IF(B660=1,A627,"")</f>
        <v/>
      </c>
      <c r="B660" s="43" t="str">
        <f t="shared" si="45"/>
        <v/>
      </c>
      <c r="C660" s="161">
        <f>CAD!$K$14</f>
        <v>0</v>
      </c>
      <c r="D660" s="44">
        <v>0</v>
      </c>
      <c r="E660" s="44">
        <v>0</v>
      </c>
      <c r="F660" s="44">
        <v>0</v>
      </c>
      <c r="G660" s="44">
        <v>0</v>
      </c>
      <c r="H660" s="44">
        <v>0</v>
      </c>
      <c r="I660" s="44">
        <v>0</v>
      </c>
      <c r="J660" s="44">
        <v>0</v>
      </c>
      <c r="K660" s="44">
        <v>0</v>
      </c>
      <c r="L660" s="44">
        <v>0</v>
      </c>
      <c r="M660" s="44">
        <v>0</v>
      </c>
      <c r="N660" s="44">
        <v>0</v>
      </c>
      <c r="O660" s="44">
        <v>0</v>
      </c>
      <c r="P660" s="165">
        <f t="shared" si="46"/>
        <v>0</v>
      </c>
    </row>
    <row r="661" spans="1:16" hidden="1" x14ac:dyDescent="0.25">
      <c r="A661" s="303" t="str">
        <f>IF(B661=1,A627,"")</f>
        <v/>
      </c>
      <c r="B661" s="43" t="str">
        <f t="shared" si="45"/>
        <v/>
      </c>
      <c r="C661" s="161">
        <f>CAD!$K$15</f>
        <v>0</v>
      </c>
      <c r="D661" s="44">
        <v>0</v>
      </c>
      <c r="E661" s="44">
        <v>0</v>
      </c>
      <c r="F661" s="44">
        <v>0</v>
      </c>
      <c r="G661" s="44">
        <v>0</v>
      </c>
      <c r="H661" s="44">
        <v>0</v>
      </c>
      <c r="I661" s="44">
        <v>0</v>
      </c>
      <c r="J661" s="44">
        <v>0</v>
      </c>
      <c r="K661" s="44">
        <v>0</v>
      </c>
      <c r="L661" s="44">
        <v>0</v>
      </c>
      <c r="M661" s="44">
        <v>0</v>
      </c>
      <c r="N661" s="44">
        <v>0</v>
      </c>
      <c r="O661" s="44">
        <v>0</v>
      </c>
      <c r="P661" s="165">
        <f t="shared" si="46"/>
        <v>0</v>
      </c>
    </row>
    <row r="662" spans="1:16" hidden="1" x14ac:dyDescent="0.25">
      <c r="A662" s="303" t="str">
        <f>IF(B662=1,A627,"")</f>
        <v/>
      </c>
      <c r="B662" s="43" t="str">
        <f t="shared" si="45"/>
        <v/>
      </c>
      <c r="C662" s="161">
        <f>CAD!$K$16</f>
        <v>0</v>
      </c>
      <c r="D662" s="44">
        <v>0</v>
      </c>
      <c r="E662" s="44">
        <v>0</v>
      </c>
      <c r="F662" s="44">
        <v>0</v>
      </c>
      <c r="G662" s="44">
        <v>0</v>
      </c>
      <c r="H662" s="44">
        <v>0</v>
      </c>
      <c r="I662" s="44">
        <v>0</v>
      </c>
      <c r="J662" s="44">
        <v>0</v>
      </c>
      <c r="K662" s="44">
        <v>0</v>
      </c>
      <c r="L662" s="44">
        <v>0</v>
      </c>
      <c r="M662" s="44">
        <v>0</v>
      </c>
      <c r="N662" s="44">
        <v>0</v>
      </c>
      <c r="O662" s="44">
        <v>0</v>
      </c>
      <c r="P662" s="165">
        <f t="shared" si="46"/>
        <v>0</v>
      </c>
    </row>
    <row r="663" spans="1:16" hidden="1" x14ac:dyDescent="0.25">
      <c r="A663" s="303" t="str">
        <f>IF(B663=1,A627,"")</f>
        <v/>
      </c>
      <c r="B663" s="43" t="str">
        <f t="shared" si="45"/>
        <v/>
      </c>
      <c r="C663" s="161">
        <f>CAD!$K$17</f>
        <v>0</v>
      </c>
      <c r="D663" s="44">
        <v>0</v>
      </c>
      <c r="E663" s="44">
        <v>0</v>
      </c>
      <c r="F663" s="44">
        <v>0</v>
      </c>
      <c r="G663" s="44">
        <v>0</v>
      </c>
      <c r="H663" s="44">
        <v>0</v>
      </c>
      <c r="I663" s="44">
        <v>0</v>
      </c>
      <c r="J663" s="44">
        <v>0</v>
      </c>
      <c r="K663" s="44">
        <v>0</v>
      </c>
      <c r="L663" s="44">
        <v>0</v>
      </c>
      <c r="M663" s="44">
        <v>0</v>
      </c>
      <c r="N663" s="44">
        <v>0</v>
      </c>
      <c r="O663" s="44">
        <v>0</v>
      </c>
      <c r="P663" s="165">
        <f t="shared" si="46"/>
        <v>0</v>
      </c>
    </row>
    <row r="664" spans="1:16" hidden="1" x14ac:dyDescent="0.25">
      <c r="A664" s="303" t="str">
        <f>IF(B664=1,A627,"")</f>
        <v/>
      </c>
      <c r="B664" s="43" t="str">
        <f t="shared" si="45"/>
        <v/>
      </c>
      <c r="C664" s="161">
        <f>CAD!$K$18</f>
        <v>0</v>
      </c>
      <c r="D664" s="44">
        <v>0</v>
      </c>
      <c r="E664" s="44">
        <v>0</v>
      </c>
      <c r="F664" s="44">
        <v>0</v>
      </c>
      <c r="G664" s="44">
        <v>0</v>
      </c>
      <c r="H664" s="44">
        <v>0</v>
      </c>
      <c r="I664" s="44">
        <v>0</v>
      </c>
      <c r="J664" s="44">
        <v>0</v>
      </c>
      <c r="K664" s="44">
        <v>0</v>
      </c>
      <c r="L664" s="44">
        <v>0</v>
      </c>
      <c r="M664" s="44">
        <v>0</v>
      </c>
      <c r="N664" s="44">
        <v>0</v>
      </c>
      <c r="O664" s="44">
        <v>0</v>
      </c>
      <c r="P664" s="165">
        <f t="shared" si="46"/>
        <v>0</v>
      </c>
    </row>
    <row r="665" spans="1:16" hidden="1" x14ac:dyDescent="0.25">
      <c r="A665" s="303" t="str">
        <f>IF(B665=1,A627,"")</f>
        <v/>
      </c>
      <c r="B665" s="43" t="str">
        <f t="shared" si="45"/>
        <v/>
      </c>
      <c r="C665" s="161">
        <f>CAD!$K$19</f>
        <v>0</v>
      </c>
      <c r="D665" s="44">
        <v>0</v>
      </c>
      <c r="E665" s="44">
        <v>0</v>
      </c>
      <c r="F665" s="44">
        <v>0</v>
      </c>
      <c r="G665" s="44">
        <v>0</v>
      </c>
      <c r="H665" s="44">
        <v>0</v>
      </c>
      <c r="I665" s="44">
        <v>0</v>
      </c>
      <c r="J665" s="44">
        <v>0</v>
      </c>
      <c r="K665" s="44">
        <v>0</v>
      </c>
      <c r="L665" s="44">
        <v>0</v>
      </c>
      <c r="M665" s="44">
        <v>0</v>
      </c>
      <c r="N665" s="44">
        <v>0</v>
      </c>
      <c r="O665" s="44">
        <v>0</v>
      </c>
      <c r="P665" s="165">
        <f t="shared" si="46"/>
        <v>0</v>
      </c>
    </row>
    <row r="666" spans="1:16" hidden="1" x14ac:dyDescent="0.25">
      <c r="A666" s="303" t="str">
        <f>IF(B666=1,A627,"")</f>
        <v/>
      </c>
      <c r="B666" s="43" t="str">
        <f t="shared" si="45"/>
        <v/>
      </c>
      <c r="C666" s="161">
        <f>CAD!$K$20</f>
        <v>0</v>
      </c>
      <c r="D666" s="44">
        <v>0</v>
      </c>
      <c r="E666" s="44">
        <v>0</v>
      </c>
      <c r="F666" s="44">
        <v>0</v>
      </c>
      <c r="G666" s="44">
        <v>0</v>
      </c>
      <c r="H666" s="44">
        <v>0</v>
      </c>
      <c r="I666" s="44">
        <v>0</v>
      </c>
      <c r="J666" s="44">
        <v>0</v>
      </c>
      <c r="K666" s="44">
        <v>0</v>
      </c>
      <c r="L666" s="44">
        <v>0</v>
      </c>
      <c r="M666" s="44">
        <v>0</v>
      </c>
      <c r="N666" s="44">
        <v>0</v>
      </c>
      <c r="O666" s="44">
        <v>0</v>
      </c>
      <c r="P666" s="165">
        <f t="shared" si="46"/>
        <v>0</v>
      </c>
    </row>
    <row r="667" spans="1:16" hidden="1" x14ac:dyDescent="0.25">
      <c r="A667" s="303" t="str">
        <f>IF(B667=1,A627,"")</f>
        <v/>
      </c>
      <c r="B667" s="43" t="str">
        <f t="shared" si="45"/>
        <v/>
      </c>
      <c r="C667" s="161">
        <f>CAD!$K$21</f>
        <v>0</v>
      </c>
      <c r="D667" s="44">
        <v>0</v>
      </c>
      <c r="E667" s="44">
        <v>0</v>
      </c>
      <c r="F667" s="44">
        <v>0</v>
      </c>
      <c r="G667" s="44">
        <v>0</v>
      </c>
      <c r="H667" s="44">
        <v>0</v>
      </c>
      <c r="I667" s="44">
        <v>0</v>
      </c>
      <c r="J667" s="44">
        <v>0</v>
      </c>
      <c r="K667" s="44">
        <v>0</v>
      </c>
      <c r="L667" s="44">
        <v>0</v>
      </c>
      <c r="M667" s="44">
        <v>0</v>
      </c>
      <c r="N667" s="44">
        <v>0</v>
      </c>
      <c r="O667" s="44">
        <v>0</v>
      </c>
      <c r="P667" s="165">
        <f t="shared" si="46"/>
        <v>0</v>
      </c>
    </row>
    <row r="668" spans="1:16" hidden="1" x14ac:dyDescent="0.25">
      <c r="A668" s="303" t="str">
        <f>IF(B668=1,A627,"")</f>
        <v/>
      </c>
      <c r="B668" s="43" t="str">
        <f t="shared" si="45"/>
        <v/>
      </c>
      <c r="C668" s="161">
        <f>CAD!$K$22</f>
        <v>0</v>
      </c>
      <c r="D668" s="44">
        <v>0</v>
      </c>
      <c r="E668" s="44">
        <v>0</v>
      </c>
      <c r="F668" s="44">
        <v>0</v>
      </c>
      <c r="G668" s="44">
        <v>0</v>
      </c>
      <c r="H668" s="44">
        <v>0</v>
      </c>
      <c r="I668" s="44">
        <v>0</v>
      </c>
      <c r="J668" s="44">
        <v>0</v>
      </c>
      <c r="K668" s="44">
        <v>0</v>
      </c>
      <c r="L668" s="44">
        <v>0</v>
      </c>
      <c r="M668" s="44">
        <v>0</v>
      </c>
      <c r="N668" s="44">
        <v>0</v>
      </c>
      <c r="O668" s="44">
        <v>0</v>
      </c>
      <c r="P668" s="165">
        <f t="shared" si="46"/>
        <v>0</v>
      </c>
    </row>
    <row r="669" spans="1:16" hidden="1" x14ac:dyDescent="0.25">
      <c r="A669" s="303" t="str">
        <f>IF(B669=1,A627,"")</f>
        <v/>
      </c>
      <c r="B669" s="43" t="str">
        <f t="shared" si="45"/>
        <v/>
      </c>
      <c r="C669" s="161">
        <f>CAD!$K$23</f>
        <v>0</v>
      </c>
      <c r="D669" s="44">
        <v>0</v>
      </c>
      <c r="E669" s="44">
        <v>0</v>
      </c>
      <c r="F669" s="44">
        <v>0</v>
      </c>
      <c r="G669" s="44">
        <v>0</v>
      </c>
      <c r="H669" s="44">
        <v>0</v>
      </c>
      <c r="I669" s="44">
        <v>0</v>
      </c>
      <c r="J669" s="44">
        <v>0</v>
      </c>
      <c r="K669" s="44">
        <v>0</v>
      </c>
      <c r="L669" s="44">
        <v>0</v>
      </c>
      <c r="M669" s="44">
        <v>0</v>
      </c>
      <c r="N669" s="44">
        <v>0</v>
      </c>
      <c r="O669" s="44">
        <v>0</v>
      </c>
      <c r="P669" s="165">
        <f t="shared" si="46"/>
        <v>0</v>
      </c>
    </row>
    <row r="670" spans="1:16" hidden="1" x14ac:dyDescent="0.25">
      <c r="A670" s="303" t="str">
        <f>IF(B670=1,A627,"")</f>
        <v/>
      </c>
      <c r="B670" s="43" t="str">
        <f t="shared" si="45"/>
        <v/>
      </c>
      <c r="C670" s="161">
        <f>CAD!$K$24</f>
        <v>0</v>
      </c>
      <c r="D670" s="44">
        <v>0</v>
      </c>
      <c r="E670" s="44">
        <v>0</v>
      </c>
      <c r="F670" s="44">
        <v>0</v>
      </c>
      <c r="G670" s="44">
        <v>0</v>
      </c>
      <c r="H670" s="44">
        <v>0</v>
      </c>
      <c r="I670" s="44">
        <v>0</v>
      </c>
      <c r="J670" s="44">
        <v>0</v>
      </c>
      <c r="K670" s="44">
        <v>0</v>
      </c>
      <c r="L670" s="44">
        <v>0</v>
      </c>
      <c r="M670" s="44">
        <v>0</v>
      </c>
      <c r="N670" s="44">
        <v>0</v>
      </c>
      <c r="O670" s="44">
        <v>0</v>
      </c>
      <c r="P670" s="165">
        <f t="shared" si="46"/>
        <v>0</v>
      </c>
    </row>
    <row r="671" spans="1:16" hidden="1" x14ac:dyDescent="0.25">
      <c r="A671" s="303" t="str">
        <f>IF(B671=1,A627,"")</f>
        <v/>
      </c>
      <c r="B671" s="43" t="str">
        <f t="shared" si="45"/>
        <v/>
      </c>
      <c r="C671" s="161">
        <f>CAD!$K$25</f>
        <v>0</v>
      </c>
      <c r="D671" s="44">
        <v>0</v>
      </c>
      <c r="E671" s="44">
        <v>0</v>
      </c>
      <c r="F671" s="44">
        <v>0</v>
      </c>
      <c r="G671" s="44">
        <v>0</v>
      </c>
      <c r="H671" s="44">
        <v>0</v>
      </c>
      <c r="I671" s="44">
        <v>0</v>
      </c>
      <c r="J671" s="44">
        <v>0</v>
      </c>
      <c r="K671" s="44">
        <v>0</v>
      </c>
      <c r="L671" s="44">
        <v>0</v>
      </c>
      <c r="M671" s="44">
        <v>0</v>
      </c>
      <c r="N671" s="44">
        <v>0</v>
      </c>
      <c r="O671" s="44">
        <v>0</v>
      </c>
      <c r="P671" s="165">
        <f t="shared" si="46"/>
        <v>0</v>
      </c>
    </row>
    <row r="672" spans="1:16" hidden="1" x14ac:dyDescent="0.25">
      <c r="A672" s="303" t="str">
        <f>IF(B672=1,A627,"")</f>
        <v/>
      </c>
      <c r="B672" s="43" t="str">
        <f t="shared" si="45"/>
        <v/>
      </c>
      <c r="C672" s="161">
        <f>CAD!$K$26</f>
        <v>0</v>
      </c>
      <c r="D672" s="44">
        <v>0</v>
      </c>
      <c r="E672" s="44">
        <v>0</v>
      </c>
      <c r="F672" s="44">
        <v>0</v>
      </c>
      <c r="G672" s="44">
        <v>0</v>
      </c>
      <c r="H672" s="44">
        <v>0</v>
      </c>
      <c r="I672" s="44">
        <v>0</v>
      </c>
      <c r="J672" s="44">
        <v>0</v>
      </c>
      <c r="K672" s="44">
        <v>0</v>
      </c>
      <c r="L672" s="44">
        <v>0</v>
      </c>
      <c r="M672" s="44">
        <v>0</v>
      </c>
      <c r="N672" s="44">
        <v>0</v>
      </c>
      <c r="O672" s="44">
        <v>0</v>
      </c>
      <c r="P672" s="165">
        <f t="shared" si="46"/>
        <v>0</v>
      </c>
    </row>
    <row r="673" spans="1:17" hidden="1" x14ac:dyDescent="0.25">
      <c r="A673" s="303" t="str">
        <f>IF(B673=1,A627,"")</f>
        <v/>
      </c>
      <c r="B673" s="43" t="str">
        <f t="shared" si="45"/>
        <v/>
      </c>
      <c r="C673" s="161">
        <f>CAD!$K$27</f>
        <v>0</v>
      </c>
      <c r="D673" s="44">
        <v>0</v>
      </c>
      <c r="E673" s="44">
        <v>0</v>
      </c>
      <c r="F673" s="44">
        <v>0</v>
      </c>
      <c r="G673" s="44">
        <v>0</v>
      </c>
      <c r="H673" s="44">
        <v>0</v>
      </c>
      <c r="I673" s="44">
        <v>0</v>
      </c>
      <c r="J673" s="44">
        <v>0</v>
      </c>
      <c r="K673" s="44">
        <v>0</v>
      </c>
      <c r="L673" s="44">
        <v>0</v>
      </c>
      <c r="M673" s="44">
        <v>0</v>
      </c>
      <c r="N673" s="44">
        <v>0</v>
      </c>
      <c r="O673" s="44">
        <v>0</v>
      </c>
      <c r="P673" s="165">
        <f t="shared" si="46"/>
        <v>0</v>
      </c>
    </row>
    <row r="674" spans="1:17" hidden="1" x14ac:dyDescent="0.25">
      <c r="A674" s="303" t="str">
        <f>IF(B674=1,A627,"")</f>
        <v/>
      </c>
      <c r="B674" s="43" t="str">
        <f t="shared" si="45"/>
        <v/>
      </c>
      <c r="C674" s="161">
        <f>CAD!$K$28</f>
        <v>0</v>
      </c>
      <c r="D674" s="44">
        <v>0</v>
      </c>
      <c r="E674" s="44">
        <v>0</v>
      </c>
      <c r="F674" s="44">
        <v>0</v>
      </c>
      <c r="G674" s="44">
        <v>0</v>
      </c>
      <c r="H674" s="44">
        <v>0</v>
      </c>
      <c r="I674" s="44">
        <v>0</v>
      </c>
      <c r="J674" s="44">
        <v>0</v>
      </c>
      <c r="K674" s="44">
        <v>0</v>
      </c>
      <c r="L674" s="44">
        <v>0</v>
      </c>
      <c r="M674" s="44">
        <v>0</v>
      </c>
      <c r="N674" s="44">
        <v>0</v>
      </c>
      <c r="O674" s="44">
        <v>0</v>
      </c>
      <c r="P674" s="165">
        <f t="shared" si="46"/>
        <v>0</v>
      </c>
    </row>
    <row r="675" spans="1:17" hidden="1" x14ac:dyDescent="0.25">
      <c r="A675" s="303" t="str">
        <f>IF(B675=1,A627,"")</f>
        <v/>
      </c>
      <c r="B675" s="43" t="str">
        <f t="shared" si="45"/>
        <v/>
      </c>
      <c r="C675" s="161">
        <f>CAD!$K$29</f>
        <v>0</v>
      </c>
      <c r="D675" s="44">
        <v>0</v>
      </c>
      <c r="E675" s="44">
        <v>0</v>
      </c>
      <c r="F675" s="44">
        <v>0</v>
      </c>
      <c r="G675" s="44">
        <v>0</v>
      </c>
      <c r="H675" s="44">
        <v>0</v>
      </c>
      <c r="I675" s="44">
        <v>0</v>
      </c>
      <c r="J675" s="44">
        <v>0</v>
      </c>
      <c r="K675" s="44">
        <v>0</v>
      </c>
      <c r="L675" s="44">
        <v>0</v>
      </c>
      <c r="M675" s="44">
        <v>0</v>
      </c>
      <c r="N675" s="44">
        <v>0</v>
      </c>
      <c r="O675" s="44">
        <v>0</v>
      </c>
      <c r="P675" s="165">
        <f t="shared" si="46"/>
        <v>0</v>
      </c>
    </row>
    <row r="676" spans="1:17" hidden="1" x14ac:dyDescent="0.25">
      <c r="A676" s="303" t="str">
        <f>IF(B676=1,A627,"")</f>
        <v/>
      </c>
      <c r="B676" s="43" t="str">
        <f t="shared" si="45"/>
        <v/>
      </c>
      <c r="C676" s="161">
        <f>CAD!$K$30</f>
        <v>0</v>
      </c>
      <c r="D676" s="44">
        <v>0</v>
      </c>
      <c r="E676" s="44">
        <v>0</v>
      </c>
      <c r="F676" s="44">
        <v>0</v>
      </c>
      <c r="G676" s="44">
        <v>0</v>
      </c>
      <c r="H676" s="44">
        <v>0</v>
      </c>
      <c r="I676" s="44">
        <v>0</v>
      </c>
      <c r="J676" s="44">
        <v>0</v>
      </c>
      <c r="K676" s="44">
        <v>0</v>
      </c>
      <c r="L676" s="44">
        <v>0</v>
      </c>
      <c r="M676" s="44">
        <v>0</v>
      </c>
      <c r="N676" s="44">
        <v>0</v>
      </c>
      <c r="O676" s="44">
        <v>0</v>
      </c>
      <c r="P676" s="165">
        <f t="shared" si="46"/>
        <v>0</v>
      </c>
    </row>
    <row r="677" spans="1:17" hidden="1" x14ac:dyDescent="0.25">
      <c r="A677" s="303" t="str">
        <f>IF(B677=1,A627,"")</f>
        <v/>
      </c>
      <c r="B677" s="43" t="str">
        <f t="shared" si="45"/>
        <v/>
      </c>
      <c r="C677" s="161">
        <f>CAD!$K$31</f>
        <v>0</v>
      </c>
      <c r="D677" s="44">
        <v>0</v>
      </c>
      <c r="E677" s="44">
        <v>0</v>
      </c>
      <c r="F677" s="44">
        <v>0</v>
      </c>
      <c r="G677" s="44">
        <v>0</v>
      </c>
      <c r="H677" s="44">
        <v>0</v>
      </c>
      <c r="I677" s="44">
        <v>0</v>
      </c>
      <c r="J677" s="44">
        <v>0</v>
      </c>
      <c r="K677" s="44">
        <v>0</v>
      </c>
      <c r="L677" s="44">
        <v>0</v>
      </c>
      <c r="M677" s="44">
        <v>0</v>
      </c>
      <c r="N677" s="44">
        <v>0</v>
      </c>
      <c r="O677" s="44">
        <v>0</v>
      </c>
      <c r="P677" s="165">
        <f t="shared" si="46"/>
        <v>0</v>
      </c>
    </row>
    <row r="678" spans="1:17" hidden="1" x14ac:dyDescent="0.25">
      <c r="A678" s="303">
        <f>A625</f>
        <v>2029</v>
      </c>
    </row>
    <row r="679" spans="1:17" hidden="1" x14ac:dyDescent="0.25">
      <c r="A679" s="303">
        <f>A625</f>
        <v>2029</v>
      </c>
      <c r="C679" s="74" t="s">
        <v>209</v>
      </c>
      <c r="D679" s="38">
        <f>D625-D627</f>
        <v>0</v>
      </c>
      <c r="E679" s="38">
        <f t="shared" ref="E679:P679" si="47">E625-E627</f>
        <v>0</v>
      </c>
      <c r="F679" s="38">
        <f t="shared" si="47"/>
        <v>0</v>
      </c>
      <c r="G679" s="38">
        <f t="shared" si="47"/>
        <v>0</v>
      </c>
      <c r="H679" s="38">
        <f t="shared" si="47"/>
        <v>0</v>
      </c>
      <c r="I679" s="38">
        <f t="shared" si="47"/>
        <v>0</v>
      </c>
      <c r="J679" s="38">
        <f t="shared" si="47"/>
        <v>0</v>
      </c>
      <c r="K679" s="38">
        <f t="shared" si="47"/>
        <v>0</v>
      </c>
      <c r="L679" s="38">
        <f t="shared" si="47"/>
        <v>0</v>
      </c>
      <c r="M679" s="38">
        <f t="shared" si="47"/>
        <v>0</v>
      </c>
      <c r="N679" s="38">
        <f t="shared" si="47"/>
        <v>0</v>
      </c>
      <c r="O679" s="38">
        <f t="shared" si="47"/>
        <v>0</v>
      </c>
      <c r="P679" s="38">
        <f t="shared" si="47"/>
        <v>0</v>
      </c>
    </row>
    <row r="680" spans="1:17" hidden="1" x14ac:dyDescent="0.25"/>
    <row r="681" spans="1:17" ht="15" hidden="1" customHeight="1" thickBot="1" x14ac:dyDescent="0.3">
      <c r="A681" s="303">
        <f>A625+1</f>
        <v>2030</v>
      </c>
      <c r="B681" s="45"/>
      <c r="C681" s="176" t="s">
        <v>207</v>
      </c>
      <c r="D681" s="177">
        <f>PREV_R!D693</f>
        <v>0</v>
      </c>
      <c r="E681" s="177">
        <f>PREV_R!E693</f>
        <v>0</v>
      </c>
      <c r="F681" s="177">
        <f>PREV_R!F693</f>
        <v>0</v>
      </c>
      <c r="G681" s="177">
        <f>PREV_R!G693</f>
        <v>0</v>
      </c>
      <c r="H681" s="177">
        <f>PREV_R!H693</f>
        <v>0</v>
      </c>
      <c r="I681" s="177">
        <f>PREV_R!I693</f>
        <v>0</v>
      </c>
      <c r="J681" s="177">
        <f>PREV_R!J693</f>
        <v>0</v>
      </c>
      <c r="K681" s="177">
        <f>PREV_R!K693</f>
        <v>0</v>
      </c>
      <c r="L681" s="177">
        <f>PREV_R!L693</f>
        <v>0</v>
      </c>
      <c r="M681" s="177">
        <f>PREV_R!M693</f>
        <v>0</v>
      </c>
      <c r="N681" s="177">
        <f>PREV_R!N693</f>
        <v>0</v>
      </c>
      <c r="O681" s="177">
        <f>PREV_R!O693</f>
        <v>0</v>
      </c>
      <c r="P681" s="177">
        <f>SUM(D681:O681)</f>
        <v>0</v>
      </c>
      <c r="Q681" s="8"/>
    </row>
    <row r="682" spans="1:17" ht="15" hidden="1" customHeight="1" x14ac:dyDescent="0.25">
      <c r="A682" s="303">
        <f>A681</f>
        <v>2030</v>
      </c>
      <c r="B682" s="45"/>
      <c r="C682" s="130"/>
      <c r="D682" s="130"/>
      <c r="E682" s="130"/>
      <c r="F682" s="130"/>
      <c r="G682" s="130"/>
      <c r="H682" s="130"/>
      <c r="I682" s="130"/>
      <c r="J682" s="130"/>
      <c r="K682" s="130"/>
      <c r="L682" s="130"/>
      <c r="M682" s="130"/>
      <c r="N682" s="130"/>
      <c r="O682" s="130"/>
      <c r="P682" s="130"/>
      <c r="Q682" s="8"/>
    </row>
    <row r="683" spans="1:17" ht="15" hidden="1" customHeight="1" thickBot="1" x14ac:dyDescent="0.3">
      <c r="A683" s="303">
        <f>A681</f>
        <v>2030</v>
      </c>
      <c r="B683" s="45"/>
      <c r="C683" s="155" t="s">
        <v>208</v>
      </c>
      <c r="D683" s="156">
        <f>SUM(D684:D733)</f>
        <v>0</v>
      </c>
      <c r="E683" s="156">
        <f t="shared" ref="E683:O683" si="48">SUM(E684:E733)</f>
        <v>0</v>
      </c>
      <c r="F683" s="156">
        <f t="shared" si="48"/>
        <v>0</v>
      </c>
      <c r="G683" s="156">
        <f t="shared" si="48"/>
        <v>0</v>
      </c>
      <c r="H683" s="156">
        <f t="shared" si="48"/>
        <v>0</v>
      </c>
      <c r="I683" s="156">
        <f t="shared" si="48"/>
        <v>0</v>
      </c>
      <c r="J683" s="156">
        <f t="shared" si="48"/>
        <v>0</v>
      </c>
      <c r="K683" s="156">
        <f t="shared" si="48"/>
        <v>0</v>
      </c>
      <c r="L683" s="156">
        <f t="shared" si="48"/>
        <v>0</v>
      </c>
      <c r="M683" s="156">
        <f t="shared" si="48"/>
        <v>0</v>
      </c>
      <c r="N683" s="156">
        <f t="shared" si="48"/>
        <v>0</v>
      </c>
      <c r="O683" s="156">
        <f t="shared" si="48"/>
        <v>0</v>
      </c>
      <c r="P683" s="156">
        <f>SUM(D683:O683)</f>
        <v>0</v>
      </c>
      <c r="Q683" s="8"/>
    </row>
    <row r="684" spans="1:17" hidden="1" x14ac:dyDescent="0.25">
      <c r="A684" s="303">
        <f>IF(B684=1,A683,"")</f>
        <v>2030</v>
      </c>
      <c r="B684" s="43">
        <f>IF(C684&lt;&gt;0,1,"")</f>
        <v>1</v>
      </c>
      <c r="C684" s="162" t="str">
        <f>CAD!$I$7</f>
        <v>MERCADO</v>
      </c>
      <c r="D684" s="163">
        <v>0</v>
      </c>
      <c r="E684" s="163">
        <v>0</v>
      </c>
      <c r="F684" s="163">
        <v>0</v>
      </c>
      <c r="G684" s="163">
        <v>0</v>
      </c>
      <c r="H684" s="163">
        <v>0</v>
      </c>
      <c r="I684" s="163">
        <v>0</v>
      </c>
      <c r="J684" s="163">
        <v>0</v>
      </c>
      <c r="K684" s="163">
        <v>0</v>
      </c>
      <c r="L684" s="163">
        <v>0</v>
      </c>
      <c r="M684" s="163">
        <v>0</v>
      </c>
      <c r="N684" s="163">
        <v>0</v>
      </c>
      <c r="O684" s="163">
        <v>0</v>
      </c>
      <c r="P684" s="164">
        <f>SUM(D684:O684)</f>
        <v>0</v>
      </c>
    </row>
    <row r="685" spans="1:17" hidden="1" x14ac:dyDescent="0.25">
      <c r="A685" s="303">
        <f>IF(B685=1,A683,"")</f>
        <v>2030</v>
      </c>
      <c r="B685" s="43">
        <f t="shared" ref="B685:B733" si="49">IF(C685&lt;&gt;0,1,"")</f>
        <v>1</v>
      </c>
      <c r="C685" s="161" t="str">
        <f>CAD!$I$8</f>
        <v>VEÍCULO</v>
      </c>
      <c r="D685" s="44">
        <v>0</v>
      </c>
      <c r="E685" s="44">
        <v>0</v>
      </c>
      <c r="F685" s="44">
        <v>0</v>
      </c>
      <c r="G685" s="44">
        <v>0</v>
      </c>
      <c r="H685" s="44">
        <v>0</v>
      </c>
      <c r="I685" s="44">
        <v>0</v>
      </c>
      <c r="J685" s="44">
        <v>0</v>
      </c>
      <c r="K685" s="44">
        <v>0</v>
      </c>
      <c r="L685" s="44">
        <v>0</v>
      </c>
      <c r="M685" s="44">
        <v>0</v>
      </c>
      <c r="N685" s="44">
        <v>0</v>
      </c>
      <c r="O685" s="44">
        <v>0</v>
      </c>
      <c r="P685" s="165">
        <f t="shared" ref="P685:P733" si="50">SUM(D685:O685)</f>
        <v>0</v>
      </c>
    </row>
    <row r="686" spans="1:17" hidden="1" x14ac:dyDescent="0.25">
      <c r="A686" s="303">
        <f>IF(B686=1,A683,"")</f>
        <v>2030</v>
      </c>
      <c r="B686" s="43">
        <f t="shared" si="49"/>
        <v>1</v>
      </c>
      <c r="C686" s="161" t="str">
        <f>CAD!$I$9</f>
        <v>ENERGIA ELÉTRICA</v>
      </c>
      <c r="D686" s="44">
        <v>0</v>
      </c>
      <c r="E686" s="44">
        <v>0</v>
      </c>
      <c r="F686" s="44">
        <v>0</v>
      </c>
      <c r="G686" s="44">
        <v>0</v>
      </c>
      <c r="H686" s="44">
        <v>0</v>
      </c>
      <c r="I686" s="44">
        <v>0</v>
      </c>
      <c r="J686" s="44">
        <v>0</v>
      </c>
      <c r="K686" s="44">
        <v>0</v>
      </c>
      <c r="L686" s="44">
        <v>0</v>
      </c>
      <c r="M686" s="44">
        <v>0</v>
      </c>
      <c r="N686" s="44">
        <v>0</v>
      </c>
      <c r="O686" s="44">
        <v>0</v>
      </c>
      <c r="P686" s="165">
        <f t="shared" si="50"/>
        <v>0</v>
      </c>
    </row>
    <row r="687" spans="1:17" hidden="1" x14ac:dyDescent="0.25">
      <c r="A687" s="303">
        <f>IF(B687=1,A683,"")</f>
        <v>2030</v>
      </c>
      <c r="B687" s="43">
        <f t="shared" si="49"/>
        <v>1</v>
      </c>
      <c r="C687" s="161" t="str">
        <f>CAD!$I$10</f>
        <v>LANCHE/COMER FORA</v>
      </c>
      <c r="D687" s="44">
        <v>0</v>
      </c>
      <c r="E687" s="44">
        <v>0</v>
      </c>
      <c r="F687" s="44">
        <v>0</v>
      </c>
      <c r="G687" s="44">
        <v>0</v>
      </c>
      <c r="H687" s="44">
        <v>0</v>
      </c>
      <c r="I687" s="44">
        <v>0</v>
      </c>
      <c r="J687" s="44">
        <v>0</v>
      </c>
      <c r="K687" s="44">
        <v>0</v>
      </c>
      <c r="L687" s="44">
        <v>0</v>
      </c>
      <c r="M687" s="44">
        <v>0</v>
      </c>
      <c r="N687" s="44">
        <v>0</v>
      </c>
      <c r="O687" s="44">
        <v>0</v>
      </c>
      <c r="P687" s="165">
        <f t="shared" si="50"/>
        <v>0</v>
      </c>
    </row>
    <row r="688" spans="1:17" hidden="1" x14ac:dyDescent="0.25">
      <c r="A688" s="303">
        <f>IF(B688=1,A683,"")</f>
        <v>2030</v>
      </c>
      <c r="B688" s="43">
        <f t="shared" si="49"/>
        <v>1</v>
      </c>
      <c r="C688" s="161" t="str">
        <f>CAD!$I$11</f>
        <v>LAZER</v>
      </c>
      <c r="D688" s="44">
        <v>0</v>
      </c>
      <c r="E688" s="44">
        <v>0</v>
      </c>
      <c r="F688" s="44">
        <v>0</v>
      </c>
      <c r="G688" s="44">
        <v>0</v>
      </c>
      <c r="H688" s="44">
        <v>0</v>
      </c>
      <c r="I688" s="44">
        <v>0</v>
      </c>
      <c r="J688" s="44">
        <v>0</v>
      </c>
      <c r="K688" s="44">
        <v>0</v>
      </c>
      <c r="L688" s="44">
        <v>0</v>
      </c>
      <c r="M688" s="44">
        <v>0</v>
      </c>
      <c r="N688" s="44">
        <v>0</v>
      </c>
      <c r="O688" s="44">
        <v>0</v>
      </c>
      <c r="P688" s="165">
        <f t="shared" si="50"/>
        <v>0</v>
      </c>
    </row>
    <row r="689" spans="1:16" hidden="1" x14ac:dyDescent="0.25">
      <c r="A689" s="303">
        <f>IF(B689=1,A683,"")</f>
        <v>2030</v>
      </c>
      <c r="B689" s="43">
        <f t="shared" si="49"/>
        <v>1</v>
      </c>
      <c r="C689" s="161" t="str">
        <f>CAD!$I$12</f>
        <v>REFORMA / IMÓVEL</v>
      </c>
      <c r="D689" s="44">
        <v>0</v>
      </c>
      <c r="E689" s="44">
        <v>0</v>
      </c>
      <c r="F689" s="44">
        <v>0</v>
      </c>
      <c r="G689" s="44">
        <v>0</v>
      </c>
      <c r="H689" s="44">
        <v>0</v>
      </c>
      <c r="I689" s="44">
        <v>0</v>
      </c>
      <c r="J689" s="44">
        <v>0</v>
      </c>
      <c r="K689" s="44">
        <v>0</v>
      </c>
      <c r="L689" s="44">
        <v>0</v>
      </c>
      <c r="M689" s="44">
        <v>0</v>
      </c>
      <c r="N689" s="44">
        <v>0</v>
      </c>
      <c r="O689" s="44">
        <v>0</v>
      </c>
      <c r="P689" s="165">
        <f t="shared" si="50"/>
        <v>0</v>
      </c>
    </row>
    <row r="690" spans="1:16" hidden="1" x14ac:dyDescent="0.25">
      <c r="A690" s="303">
        <f>IF(B690=1,A683,"")</f>
        <v>2030</v>
      </c>
      <c r="B690" s="43">
        <f t="shared" si="49"/>
        <v>1</v>
      </c>
      <c r="C690" s="161" t="str">
        <f>CAD!$I$13</f>
        <v>OUTROS</v>
      </c>
      <c r="D690" s="44">
        <v>0</v>
      </c>
      <c r="E690" s="44">
        <v>0</v>
      </c>
      <c r="F690" s="44">
        <v>0</v>
      </c>
      <c r="G690" s="44">
        <v>0</v>
      </c>
      <c r="H690" s="44">
        <v>0</v>
      </c>
      <c r="I690" s="44">
        <v>0</v>
      </c>
      <c r="J690" s="44">
        <v>0</v>
      </c>
      <c r="K690" s="44">
        <v>0</v>
      </c>
      <c r="L690" s="44">
        <v>0</v>
      </c>
      <c r="M690" s="44">
        <v>0</v>
      </c>
      <c r="N690" s="44">
        <v>0</v>
      </c>
      <c r="O690" s="44">
        <v>0</v>
      </c>
      <c r="P690" s="165">
        <f t="shared" si="50"/>
        <v>0</v>
      </c>
    </row>
    <row r="691" spans="1:16" hidden="1" x14ac:dyDescent="0.25">
      <c r="A691" s="303">
        <f>IF(B691=1,A683,"")</f>
        <v>2030</v>
      </c>
      <c r="B691" s="43">
        <f t="shared" si="49"/>
        <v>1</v>
      </c>
      <c r="C691" s="161" t="str">
        <f>CAD!$I$14</f>
        <v>VESTUÁRIO</v>
      </c>
      <c r="D691" s="44">
        <v>0</v>
      </c>
      <c r="E691" s="44">
        <v>0</v>
      </c>
      <c r="F691" s="44">
        <v>0</v>
      </c>
      <c r="G691" s="44">
        <v>0</v>
      </c>
      <c r="H691" s="44">
        <v>0</v>
      </c>
      <c r="I691" s="44">
        <v>0</v>
      </c>
      <c r="J691" s="44">
        <v>0</v>
      </c>
      <c r="K691" s="44">
        <v>0</v>
      </c>
      <c r="L691" s="44">
        <v>0</v>
      </c>
      <c r="M691" s="44">
        <v>0</v>
      </c>
      <c r="N691" s="44">
        <v>0</v>
      </c>
      <c r="O691" s="44">
        <v>0</v>
      </c>
      <c r="P691" s="165">
        <f t="shared" si="50"/>
        <v>0</v>
      </c>
    </row>
    <row r="692" spans="1:16" hidden="1" x14ac:dyDescent="0.25">
      <c r="A692" s="303">
        <f>IF(B692=1,A683,"")</f>
        <v>2030</v>
      </c>
      <c r="B692" s="43">
        <f t="shared" si="49"/>
        <v>1</v>
      </c>
      <c r="C692" s="161" t="str">
        <f>CAD!$I$15</f>
        <v>PARCELA - CASA</v>
      </c>
      <c r="D692" s="44">
        <v>0</v>
      </c>
      <c r="E692" s="44">
        <v>0</v>
      </c>
      <c r="F692" s="44">
        <v>0</v>
      </c>
      <c r="G692" s="44">
        <v>0</v>
      </c>
      <c r="H692" s="44">
        <v>0</v>
      </c>
      <c r="I692" s="44">
        <v>0</v>
      </c>
      <c r="J692" s="44">
        <v>0</v>
      </c>
      <c r="K692" s="44">
        <v>0</v>
      </c>
      <c r="L692" s="44">
        <v>0</v>
      </c>
      <c r="M692" s="44">
        <v>0</v>
      </c>
      <c r="N692" s="44">
        <v>0</v>
      </c>
      <c r="O692" s="44">
        <v>0</v>
      </c>
      <c r="P692" s="165">
        <f t="shared" si="50"/>
        <v>0</v>
      </c>
    </row>
    <row r="693" spans="1:16" hidden="1" x14ac:dyDescent="0.25">
      <c r="A693" s="303">
        <f>IF(B693=1,A683,"")</f>
        <v>2030</v>
      </c>
      <c r="B693" s="43">
        <f t="shared" si="49"/>
        <v>1</v>
      </c>
      <c r="C693" s="161" t="str">
        <f>CAD!$I$16</f>
        <v>SAÚDE</v>
      </c>
      <c r="D693" s="44">
        <v>0</v>
      </c>
      <c r="E693" s="44">
        <v>0</v>
      </c>
      <c r="F693" s="44">
        <v>0</v>
      </c>
      <c r="G693" s="44">
        <v>0</v>
      </c>
      <c r="H693" s="44">
        <v>0</v>
      </c>
      <c r="I693" s="44">
        <v>0</v>
      </c>
      <c r="J693" s="44">
        <v>0</v>
      </c>
      <c r="K693" s="44">
        <v>0</v>
      </c>
      <c r="L693" s="44">
        <v>0</v>
      </c>
      <c r="M693" s="44">
        <v>0</v>
      </c>
      <c r="N693" s="44">
        <v>0</v>
      </c>
      <c r="O693" s="44">
        <v>0</v>
      </c>
      <c r="P693" s="165">
        <f t="shared" si="50"/>
        <v>0</v>
      </c>
    </row>
    <row r="694" spans="1:16" hidden="1" x14ac:dyDescent="0.25">
      <c r="A694" s="303" t="str">
        <f>IF(B694=1,A683,"")</f>
        <v/>
      </c>
      <c r="B694" s="43" t="str">
        <f t="shared" si="49"/>
        <v/>
      </c>
      <c r="C694" s="161">
        <f>CAD!$I$17</f>
        <v>0</v>
      </c>
      <c r="D694" s="44">
        <v>0</v>
      </c>
      <c r="E694" s="44">
        <v>0</v>
      </c>
      <c r="F694" s="44">
        <v>0</v>
      </c>
      <c r="G694" s="44">
        <v>0</v>
      </c>
      <c r="H694" s="44">
        <v>0</v>
      </c>
      <c r="I694" s="44">
        <v>0</v>
      </c>
      <c r="J694" s="44">
        <v>0</v>
      </c>
      <c r="K694" s="44">
        <v>0</v>
      </c>
      <c r="L694" s="44">
        <v>0</v>
      </c>
      <c r="M694" s="44">
        <v>0</v>
      </c>
      <c r="N694" s="44">
        <v>0</v>
      </c>
      <c r="O694" s="44">
        <v>0</v>
      </c>
      <c r="P694" s="165">
        <f t="shared" si="50"/>
        <v>0</v>
      </c>
    </row>
    <row r="695" spans="1:16" hidden="1" x14ac:dyDescent="0.25">
      <c r="A695" s="303" t="str">
        <f>IF(B695=1,A683,"")</f>
        <v/>
      </c>
      <c r="B695" s="43" t="str">
        <f t="shared" si="49"/>
        <v/>
      </c>
      <c r="C695" s="161">
        <f>CAD!$I$18</f>
        <v>0</v>
      </c>
      <c r="D695" s="44">
        <v>0</v>
      </c>
      <c r="E695" s="44">
        <v>0</v>
      </c>
      <c r="F695" s="44">
        <v>0</v>
      </c>
      <c r="G695" s="44">
        <v>0</v>
      </c>
      <c r="H695" s="44">
        <v>0</v>
      </c>
      <c r="I695" s="44">
        <v>0</v>
      </c>
      <c r="J695" s="44">
        <v>0</v>
      </c>
      <c r="K695" s="44">
        <v>0</v>
      </c>
      <c r="L695" s="44">
        <v>0</v>
      </c>
      <c r="M695" s="44">
        <v>0</v>
      </c>
      <c r="N695" s="44">
        <v>0</v>
      </c>
      <c r="O695" s="44">
        <v>0</v>
      </c>
      <c r="P695" s="165">
        <f t="shared" si="50"/>
        <v>0</v>
      </c>
    </row>
    <row r="696" spans="1:16" hidden="1" x14ac:dyDescent="0.25">
      <c r="A696" s="303" t="str">
        <f>IF(B696=1,A683,"")</f>
        <v/>
      </c>
      <c r="B696" s="43" t="str">
        <f t="shared" si="49"/>
        <v/>
      </c>
      <c r="C696" s="161">
        <f>CAD!$I$19</f>
        <v>0</v>
      </c>
      <c r="D696" s="44">
        <v>0</v>
      </c>
      <c r="E696" s="44">
        <v>0</v>
      </c>
      <c r="F696" s="44">
        <v>0</v>
      </c>
      <c r="G696" s="44">
        <v>0</v>
      </c>
      <c r="H696" s="44">
        <v>0</v>
      </c>
      <c r="I696" s="44">
        <v>0</v>
      </c>
      <c r="J696" s="44">
        <v>0</v>
      </c>
      <c r="K696" s="44">
        <v>0</v>
      </c>
      <c r="L696" s="44">
        <v>0</v>
      </c>
      <c r="M696" s="44">
        <v>0</v>
      </c>
      <c r="N696" s="44">
        <v>0</v>
      </c>
      <c r="O696" s="44">
        <v>0</v>
      </c>
      <c r="P696" s="165">
        <f t="shared" si="50"/>
        <v>0</v>
      </c>
    </row>
    <row r="697" spans="1:16" hidden="1" x14ac:dyDescent="0.25">
      <c r="A697" s="303" t="str">
        <f>IF(B697=1,A683,"")</f>
        <v/>
      </c>
      <c r="B697" s="43" t="str">
        <f t="shared" si="49"/>
        <v/>
      </c>
      <c r="C697" s="161">
        <f>CAD!$I$20</f>
        <v>0</v>
      </c>
      <c r="D697" s="44">
        <v>0</v>
      </c>
      <c r="E697" s="44">
        <v>0</v>
      </c>
      <c r="F697" s="44">
        <v>0</v>
      </c>
      <c r="G697" s="44">
        <v>0</v>
      </c>
      <c r="H697" s="44">
        <v>0</v>
      </c>
      <c r="I697" s="44">
        <v>0</v>
      </c>
      <c r="J697" s="44">
        <v>0</v>
      </c>
      <c r="K697" s="44">
        <v>0</v>
      </c>
      <c r="L697" s="44">
        <v>0</v>
      </c>
      <c r="M697" s="44">
        <v>0</v>
      </c>
      <c r="N697" s="44">
        <v>0</v>
      </c>
      <c r="O697" s="44">
        <v>0</v>
      </c>
      <c r="P697" s="165">
        <f t="shared" si="50"/>
        <v>0</v>
      </c>
    </row>
    <row r="698" spans="1:16" hidden="1" x14ac:dyDescent="0.25">
      <c r="A698" s="303" t="str">
        <f>IF(B698=1,A683,"")</f>
        <v/>
      </c>
      <c r="B698" s="43" t="str">
        <f t="shared" si="49"/>
        <v/>
      </c>
      <c r="C698" s="161">
        <f>CAD!$I$21</f>
        <v>0</v>
      </c>
      <c r="D698" s="44">
        <v>0</v>
      </c>
      <c r="E698" s="44">
        <v>0</v>
      </c>
      <c r="F698" s="44">
        <v>0</v>
      </c>
      <c r="G698" s="44">
        <v>0</v>
      </c>
      <c r="H698" s="44">
        <v>0</v>
      </c>
      <c r="I698" s="44">
        <v>0</v>
      </c>
      <c r="J698" s="44">
        <v>0</v>
      </c>
      <c r="K698" s="44">
        <v>0</v>
      </c>
      <c r="L698" s="44">
        <v>0</v>
      </c>
      <c r="M698" s="44">
        <v>0</v>
      </c>
      <c r="N698" s="44">
        <v>0</v>
      </c>
      <c r="O698" s="44">
        <v>0</v>
      </c>
      <c r="P698" s="165">
        <f t="shared" si="50"/>
        <v>0</v>
      </c>
    </row>
    <row r="699" spans="1:16" hidden="1" x14ac:dyDescent="0.25">
      <c r="A699" s="303" t="str">
        <f>IF(B699=1,A683,"")</f>
        <v/>
      </c>
      <c r="B699" s="43" t="str">
        <f t="shared" si="49"/>
        <v/>
      </c>
      <c r="C699" s="161">
        <f>CAD!$I$22</f>
        <v>0</v>
      </c>
      <c r="D699" s="44">
        <v>0</v>
      </c>
      <c r="E699" s="44">
        <v>0</v>
      </c>
      <c r="F699" s="44">
        <v>0</v>
      </c>
      <c r="G699" s="44">
        <v>0</v>
      </c>
      <c r="H699" s="44">
        <v>0</v>
      </c>
      <c r="I699" s="44">
        <v>0</v>
      </c>
      <c r="J699" s="44">
        <v>0</v>
      </c>
      <c r="K699" s="44">
        <v>0</v>
      </c>
      <c r="L699" s="44">
        <v>0</v>
      </c>
      <c r="M699" s="44">
        <v>0</v>
      </c>
      <c r="N699" s="44">
        <v>0</v>
      </c>
      <c r="O699" s="44">
        <v>0</v>
      </c>
      <c r="P699" s="165">
        <f t="shared" si="50"/>
        <v>0</v>
      </c>
    </row>
    <row r="700" spans="1:16" hidden="1" x14ac:dyDescent="0.25">
      <c r="A700" s="303" t="str">
        <f>IF(B700=1,A683,"")</f>
        <v/>
      </c>
      <c r="B700" s="43" t="str">
        <f t="shared" si="49"/>
        <v/>
      </c>
      <c r="C700" s="161">
        <f>CAD!$I$23</f>
        <v>0</v>
      </c>
      <c r="D700" s="44">
        <v>0</v>
      </c>
      <c r="E700" s="44">
        <v>0</v>
      </c>
      <c r="F700" s="44">
        <v>0</v>
      </c>
      <c r="G700" s="44">
        <v>0</v>
      </c>
      <c r="H700" s="44">
        <v>0</v>
      </c>
      <c r="I700" s="44">
        <v>0</v>
      </c>
      <c r="J700" s="44">
        <v>0</v>
      </c>
      <c r="K700" s="44">
        <v>0</v>
      </c>
      <c r="L700" s="44">
        <v>0</v>
      </c>
      <c r="M700" s="44">
        <v>0</v>
      </c>
      <c r="N700" s="44">
        <v>0</v>
      </c>
      <c r="O700" s="44">
        <v>0</v>
      </c>
      <c r="P700" s="165">
        <f t="shared" si="50"/>
        <v>0</v>
      </c>
    </row>
    <row r="701" spans="1:16" hidden="1" x14ac:dyDescent="0.25">
      <c r="A701" s="303" t="str">
        <f>IF(B701=1,A683,"")</f>
        <v/>
      </c>
      <c r="B701" s="43" t="str">
        <f t="shared" si="49"/>
        <v/>
      </c>
      <c r="C701" s="161">
        <f>CAD!$I$24</f>
        <v>0</v>
      </c>
      <c r="D701" s="44">
        <v>0</v>
      </c>
      <c r="E701" s="44">
        <v>0</v>
      </c>
      <c r="F701" s="44">
        <v>0</v>
      </c>
      <c r="G701" s="44">
        <v>0</v>
      </c>
      <c r="H701" s="44">
        <v>0</v>
      </c>
      <c r="I701" s="44">
        <v>0</v>
      </c>
      <c r="J701" s="44">
        <v>0</v>
      </c>
      <c r="K701" s="44">
        <v>0</v>
      </c>
      <c r="L701" s="44">
        <v>0</v>
      </c>
      <c r="M701" s="44">
        <v>0</v>
      </c>
      <c r="N701" s="44">
        <v>0</v>
      </c>
      <c r="O701" s="44">
        <v>0</v>
      </c>
      <c r="P701" s="165">
        <f t="shared" si="50"/>
        <v>0</v>
      </c>
    </row>
    <row r="702" spans="1:16" hidden="1" x14ac:dyDescent="0.25">
      <c r="A702" s="303" t="str">
        <f>IF(B702=1,A683,"")</f>
        <v/>
      </c>
      <c r="B702" s="43" t="str">
        <f t="shared" si="49"/>
        <v/>
      </c>
      <c r="C702" s="161">
        <f>CAD!$I$25</f>
        <v>0</v>
      </c>
      <c r="D702" s="44">
        <v>0</v>
      </c>
      <c r="E702" s="44">
        <v>0</v>
      </c>
      <c r="F702" s="44">
        <v>0</v>
      </c>
      <c r="G702" s="44">
        <v>0</v>
      </c>
      <c r="H702" s="44">
        <v>0</v>
      </c>
      <c r="I702" s="44">
        <v>0</v>
      </c>
      <c r="J702" s="44">
        <v>0</v>
      </c>
      <c r="K702" s="44">
        <v>0</v>
      </c>
      <c r="L702" s="44">
        <v>0</v>
      </c>
      <c r="M702" s="44">
        <v>0</v>
      </c>
      <c r="N702" s="44">
        <v>0</v>
      </c>
      <c r="O702" s="44">
        <v>0</v>
      </c>
      <c r="P702" s="165">
        <f t="shared" si="50"/>
        <v>0</v>
      </c>
    </row>
    <row r="703" spans="1:16" hidden="1" x14ac:dyDescent="0.25">
      <c r="A703" s="303" t="str">
        <f>IF(B703=1,A683,"")</f>
        <v/>
      </c>
      <c r="B703" s="43" t="str">
        <f t="shared" si="49"/>
        <v/>
      </c>
      <c r="C703" s="161">
        <f>CAD!$I$26</f>
        <v>0</v>
      </c>
      <c r="D703" s="44">
        <v>0</v>
      </c>
      <c r="E703" s="44">
        <v>0</v>
      </c>
      <c r="F703" s="44">
        <v>0</v>
      </c>
      <c r="G703" s="44">
        <v>0</v>
      </c>
      <c r="H703" s="44">
        <v>0</v>
      </c>
      <c r="I703" s="44">
        <v>0</v>
      </c>
      <c r="J703" s="44">
        <v>0</v>
      </c>
      <c r="K703" s="44">
        <v>0</v>
      </c>
      <c r="L703" s="44">
        <v>0</v>
      </c>
      <c r="M703" s="44">
        <v>0</v>
      </c>
      <c r="N703" s="44">
        <v>0</v>
      </c>
      <c r="O703" s="44">
        <v>0</v>
      </c>
      <c r="P703" s="165">
        <f t="shared" si="50"/>
        <v>0</v>
      </c>
    </row>
    <row r="704" spans="1:16" hidden="1" x14ac:dyDescent="0.25">
      <c r="A704" s="303" t="str">
        <f>IF(B704=1,A683,"")</f>
        <v/>
      </c>
      <c r="B704" s="43" t="str">
        <f t="shared" si="49"/>
        <v/>
      </c>
      <c r="C704" s="161">
        <f>CAD!$I$27</f>
        <v>0</v>
      </c>
      <c r="D704" s="44">
        <v>0</v>
      </c>
      <c r="E704" s="44">
        <v>0</v>
      </c>
      <c r="F704" s="44">
        <v>0</v>
      </c>
      <c r="G704" s="44">
        <v>0</v>
      </c>
      <c r="H704" s="44">
        <v>0</v>
      </c>
      <c r="I704" s="44">
        <v>0</v>
      </c>
      <c r="J704" s="44">
        <v>0</v>
      </c>
      <c r="K704" s="44">
        <v>0</v>
      </c>
      <c r="L704" s="44">
        <v>0</v>
      </c>
      <c r="M704" s="44">
        <v>0</v>
      </c>
      <c r="N704" s="44">
        <v>0</v>
      </c>
      <c r="O704" s="44">
        <v>0</v>
      </c>
      <c r="P704" s="165">
        <f t="shared" si="50"/>
        <v>0</v>
      </c>
    </row>
    <row r="705" spans="1:16" hidden="1" x14ac:dyDescent="0.25">
      <c r="A705" s="303" t="str">
        <f>IF(B705=1,A683,"")</f>
        <v/>
      </c>
      <c r="B705" s="43" t="str">
        <f t="shared" si="49"/>
        <v/>
      </c>
      <c r="C705" s="161">
        <f>CAD!$I$28</f>
        <v>0</v>
      </c>
      <c r="D705" s="44">
        <v>0</v>
      </c>
      <c r="E705" s="44">
        <v>0</v>
      </c>
      <c r="F705" s="44">
        <v>0</v>
      </c>
      <c r="G705" s="44">
        <v>0</v>
      </c>
      <c r="H705" s="44">
        <v>0</v>
      </c>
      <c r="I705" s="44">
        <v>0</v>
      </c>
      <c r="J705" s="44">
        <v>0</v>
      </c>
      <c r="K705" s="44">
        <v>0</v>
      </c>
      <c r="L705" s="44">
        <v>0</v>
      </c>
      <c r="M705" s="44">
        <v>0</v>
      </c>
      <c r="N705" s="44">
        <v>0</v>
      </c>
      <c r="O705" s="44">
        <v>0</v>
      </c>
      <c r="P705" s="165">
        <f t="shared" si="50"/>
        <v>0</v>
      </c>
    </row>
    <row r="706" spans="1:16" hidden="1" x14ac:dyDescent="0.25">
      <c r="A706" s="303" t="str">
        <f>IF(B706=1,A683,"")</f>
        <v/>
      </c>
      <c r="B706" s="43" t="str">
        <f t="shared" si="49"/>
        <v/>
      </c>
      <c r="C706" s="161">
        <f>CAD!$I$29</f>
        <v>0</v>
      </c>
      <c r="D706" s="44">
        <v>0</v>
      </c>
      <c r="E706" s="44">
        <v>0</v>
      </c>
      <c r="F706" s="44">
        <v>0</v>
      </c>
      <c r="G706" s="44">
        <v>0</v>
      </c>
      <c r="H706" s="44">
        <v>0</v>
      </c>
      <c r="I706" s="44">
        <v>0</v>
      </c>
      <c r="J706" s="44">
        <v>0</v>
      </c>
      <c r="K706" s="44">
        <v>0</v>
      </c>
      <c r="L706" s="44">
        <v>0</v>
      </c>
      <c r="M706" s="44">
        <v>0</v>
      </c>
      <c r="N706" s="44">
        <v>0</v>
      </c>
      <c r="O706" s="44">
        <v>0</v>
      </c>
      <c r="P706" s="165">
        <f t="shared" si="50"/>
        <v>0</v>
      </c>
    </row>
    <row r="707" spans="1:16" hidden="1" x14ac:dyDescent="0.25">
      <c r="A707" s="303" t="str">
        <f>IF(B707=1,A683,"")</f>
        <v/>
      </c>
      <c r="B707" s="43" t="str">
        <f t="shared" si="49"/>
        <v/>
      </c>
      <c r="C707" s="161">
        <f>CAD!$I$30</f>
        <v>0</v>
      </c>
      <c r="D707" s="44">
        <v>0</v>
      </c>
      <c r="E707" s="44">
        <v>0</v>
      </c>
      <c r="F707" s="44">
        <v>0</v>
      </c>
      <c r="G707" s="44">
        <v>0</v>
      </c>
      <c r="H707" s="44">
        <v>0</v>
      </c>
      <c r="I707" s="44">
        <v>0</v>
      </c>
      <c r="J707" s="44">
        <v>0</v>
      </c>
      <c r="K707" s="44">
        <v>0</v>
      </c>
      <c r="L707" s="44">
        <v>0</v>
      </c>
      <c r="M707" s="44">
        <v>0</v>
      </c>
      <c r="N707" s="44">
        <v>0</v>
      </c>
      <c r="O707" s="44">
        <v>0</v>
      </c>
      <c r="P707" s="165">
        <f t="shared" si="50"/>
        <v>0</v>
      </c>
    </row>
    <row r="708" spans="1:16" hidden="1" x14ac:dyDescent="0.25">
      <c r="A708" s="303" t="str">
        <f>IF(B708=1,A683,"")</f>
        <v/>
      </c>
      <c r="B708" s="43" t="str">
        <f t="shared" si="49"/>
        <v/>
      </c>
      <c r="C708" s="161">
        <f>CAD!$I$31</f>
        <v>0</v>
      </c>
      <c r="D708" s="44">
        <v>0</v>
      </c>
      <c r="E708" s="44">
        <v>0</v>
      </c>
      <c r="F708" s="44">
        <v>0</v>
      </c>
      <c r="G708" s="44">
        <v>0</v>
      </c>
      <c r="H708" s="44">
        <v>0</v>
      </c>
      <c r="I708" s="44">
        <v>0</v>
      </c>
      <c r="J708" s="44">
        <v>0</v>
      </c>
      <c r="K708" s="44">
        <v>0</v>
      </c>
      <c r="L708" s="44">
        <v>0</v>
      </c>
      <c r="M708" s="44">
        <v>0</v>
      </c>
      <c r="N708" s="44">
        <v>0</v>
      </c>
      <c r="O708" s="44">
        <v>0</v>
      </c>
      <c r="P708" s="165">
        <f t="shared" si="50"/>
        <v>0</v>
      </c>
    </row>
    <row r="709" spans="1:16" hidden="1" x14ac:dyDescent="0.25">
      <c r="A709" s="303" t="str">
        <f>IF(B709=1,A683,"")</f>
        <v/>
      </c>
      <c r="B709" s="43" t="str">
        <f t="shared" si="49"/>
        <v/>
      </c>
      <c r="C709" s="161">
        <f>CAD!$K$7</f>
        <v>0</v>
      </c>
      <c r="D709" s="44">
        <v>0</v>
      </c>
      <c r="E709" s="44">
        <v>0</v>
      </c>
      <c r="F709" s="44">
        <v>0</v>
      </c>
      <c r="G709" s="44">
        <v>0</v>
      </c>
      <c r="H709" s="44">
        <v>0</v>
      </c>
      <c r="I709" s="44">
        <v>0</v>
      </c>
      <c r="J709" s="44">
        <v>0</v>
      </c>
      <c r="K709" s="44">
        <v>0</v>
      </c>
      <c r="L709" s="44">
        <v>0</v>
      </c>
      <c r="M709" s="44">
        <v>0</v>
      </c>
      <c r="N709" s="44">
        <v>0</v>
      </c>
      <c r="O709" s="44">
        <v>0</v>
      </c>
      <c r="P709" s="165">
        <f t="shared" si="50"/>
        <v>0</v>
      </c>
    </row>
    <row r="710" spans="1:16" hidden="1" x14ac:dyDescent="0.25">
      <c r="A710" s="303" t="str">
        <f>IF(B710=1,A683,"")</f>
        <v/>
      </c>
      <c r="B710" s="43" t="str">
        <f t="shared" si="49"/>
        <v/>
      </c>
      <c r="C710" s="161">
        <f>CAD!$K$8</f>
        <v>0</v>
      </c>
      <c r="D710" s="44">
        <v>0</v>
      </c>
      <c r="E710" s="44">
        <v>0</v>
      </c>
      <c r="F710" s="44">
        <v>0</v>
      </c>
      <c r="G710" s="44">
        <v>0</v>
      </c>
      <c r="H710" s="44">
        <v>0</v>
      </c>
      <c r="I710" s="44">
        <v>0</v>
      </c>
      <c r="J710" s="44">
        <v>0</v>
      </c>
      <c r="K710" s="44">
        <v>0</v>
      </c>
      <c r="L710" s="44">
        <v>0</v>
      </c>
      <c r="M710" s="44">
        <v>0</v>
      </c>
      <c r="N710" s="44">
        <v>0</v>
      </c>
      <c r="O710" s="44">
        <v>0</v>
      </c>
      <c r="P710" s="165">
        <f t="shared" si="50"/>
        <v>0</v>
      </c>
    </row>
    <row r="711" spans="1:16" hidden="1" x14ac:dyDescent="0.25">
      <c r="A711" s="303" t="str">
        <f>IF(B711=1,A683,"")</f>
        <v/>
      </c>
      <c r="B711" s="43" t="str">
        <f t="shared" si="49"/>
        <v/>
      </c>
      <c r="C711" s="161">
        <f>CAD!$K$9</f>
        <v>0</v>
      </c>
      <c r="D711" s="44">
        <v>0</v>
      </c>
      <c r="E711" s="44">
        <v>0</v>
      </c>
      <c r="F711" s="44">
        <v>0</v>
      </c>
      <c r="G711" s="44">
        <v>0</v>
      </c>
      <c r="H711" s="44">
        <v>0</v>
      </c>
      <c r="I711" s="44">
        <v>0</v>
      </c>
      <c r="J711" s="44">
        <v>0</v>
      </c>
      <c r="K711" s="44">
        <v>0</v>
      </c>
      <c r="L711" s="44">
        <v>0</v>
      </c>
      <c r="M711" s="44">
        <v>0</v>
      </c>
      <c r="N711" s="44">
        <v>0</v>
      </c>
      <c r="O711" s="44">
        <v>0</v>
      </c>
      <c r="P711" s="165">
        <f t="shared" si="50"/>
        <v>0</v>
      </c>
    </row>
    <row r="712" spans="1:16" hidden="1" x14ac:dyDescent="0.25">
      <c r="A712" s="303" t="str">
        <f>IF(B712=1,A683,"")</f>
        <v/>
      </c>
      <c r="B712" s="43" t="str">
        <f t="shared" si="49"/>
        <v/>
      </c>
      <c r="C712" s="161">
        <f>CAD!$K$10</f>
        <v>0</v>
      </c>
      <c r="D712" s="44">
        <v>0</v>
      </c>
      <c r="E712" s="44">
        <v>0</v>
      </c>
      <c r="F712" s="44">
        <v>0</v>
      </c>
      <c r="G712" s="44">
        <v>0</v>
      </c>
      <c r="H712" s="44">
        <v>0</v>
      </c>
      <c r="I712" s="44">
        <v>0</v>
      </c>
      <c r="J712" s="44">
        <v>0</v>
      </c>
      <c r="K712" s="44">
        <v>0</v>
      </c>
      <c r="L712" s="44">
        <v>0</v>
      </c>
      <c r="M712" s="44">
        <v>0</v>
      </c>
      <c r="N712" s="44">
        <v>0</v>
      </c>
      <c r="O712" s="44">
        <v>0</v>
      </c>
      <c r="P712" s="165">
        <f t="shared" si="50"/>
        <v>0</v>
      </c>
    </row>
    <row r="713" spans="1:16" hidden="1" x14ac:dyDescent="0.25">
      <c r="A713" s="303" t="str">
        <f>IF(B713=1,A683,"")</f>
        <v/>
      </c>
      <c r="B713" s="43" t="str">
        <f t="shared" si="49"/>
        <v/>
      </c>
      <c r="C713" s="161">
        <f>CAD!$K$11</f>
        <v>0</v>
      </c>
      <c r="D713" s="44">
        <v>0</v>
      </c>
      <c r="E713" s="44">
        <v>0</v>
      </c>
      <c r="F713" s="44">
        <v>0</v>
      </c>
      <c r="G713" s="44">
        <v>0</v>
      </c>
      <c r="H713" s="44">
        <v>0</v>
      </c>
      <c r="I713" s="44">
        <v>0</v>
      </c>
      <c r="J713" s="44">
        <v>0</v>
      </c>
      <c r="K713" s="44">
        <v>0</v>
      </c>
      <c r="L713" s="44">
        <v>0</v>
      </c>
      <c r="M713" s="44">
        <v>0</v>
      </c>
      <c r="N713" s="44">
        <v>0</v>
      </c>
      <c r="O713" s="44">
        <v>0</v>
      </c>
      <c r="P713" s="165">
        <f t="shared" si="50"/>
        <v>0</v>
      </c>
    </row>
    <row r="714" spans="1:16" hidden="1" x14ac:dyDescent="0.25">
      <c r="A714" s="303" t="str">
        <f>IF(B714=1,A683,"")</f>
        <v/>
      </c>
      <c r="B714" s="43" t="str">
        <f t="shared" si="49"/>
        <v/>
      </c>
      <c r="C714" s="161">
        <f>CAD!$K$12</f>
        <v>0</v>
      </c>
      <c r="D714" s="44">
        <v>0</v>
      </c>
      <c r="E714" s="44">
        <v>0</v>
      </c>
      <c r="F714" s="44">
        <v>0</v>
      </c>
      <c r="G714" s="44">
        <v>0</v>
      </c>
      <c r="H714" s="44">
        <v>0</v>
      </c>
      <c r="I714" s="44">
        <v>0</v>
      </c>
      <c r="J714" s="44">
        <v>0</v>
      </c>
      <c r="K714" s="44">
        <v>0</v>
      </c>
      <c r="L714" s="44">
        <v>0</v>
      </c>
      <c r="M714" s="44">
        <v>0</v>
      </c>
      <c r="N714" s="44">
        <v>0</v>
      </c>
      <c r="O714" s="44">
        <v>0</v>
      </c>
      <c r="P714" s="165">
        <f t="shared" si="50"/>
        <v>0</v>
      </c>
    </row>
    <row r="715" spans="1:16" hidden="1" x14ac:dyDescent="0.25">
      <c r="A715" s="303" t="str">
        <f>IF(B715=1,A683,"")</f>
        <v/>
      </c>
      <c r="B715" s="43" t="str">
        <f t="shared" si="49"/>
        <v/>
      </c>
      <c r="C715" s="161">
        <f>CAD!$K$13</f>
        <v>0</v>
      </c>
      <c r="D715" s="44">
        <v>0</v>
      </c>
      <c r="E715" s="44">
        <v>0</v>
      </c>
      <c r="F715" s="44">
        <v>0</v>
      </c>
      <c r="G715" s="44">
        <v>0</v>
      </c>
      <c r="H715" s="44">
        <v>0</v>
      </c>
      <c r="I715" s="44">
        <v>0</v>
      </c>
      <c r="J715" s="44">
        <v>0</v>
      </c>
      <c r="K715" s="44">
        <v>0</v>
      </c>
      <c r="L715" s="44">
        <v>0</v>
      </c>
      <c r="M715" s="44">
        <v>0</v>
      </c>
      <c r="N715" s="44">
        <v>0</v>
      </c>
      <c r="O715" s="44">
        <v>0</v>
      </c>
      <c r="P715" s="165">
        <f t="shared" si="50"/>
        <v>0</v>
      </c>
    </row>
    <row r="716" spans="1:16" hidden="1" x14ac:dyDescent="0.25">
      <c r="A716" s="303" t="str">
        <f>IF(B716=1,A683,"")</f>
        <v/>
      </c>
      <c r="B716" s="43" t="str">
        <f t="shared" si="49"/>
        <v/>
      </c>
      <c r="C716" s="161">
        <f>CAD!$K$14</f>
        <v>0</v>
      </c>
      <c r="D716" s="44">
        <v>0</v>
      </c>
      <c r="E716" s="44">
        <v>0</v>
      </c>
      <c r="F716" s="44">
        <v>0</v>
      </c>
      <c r="G716" s="44">
        <v>0</v>
      </c>
      <c r="H716" s="44">
        <v>0</v>
      </c>
      <c r="I716" s="44">
        <v>0</v>
      </c>
      <c r="J716" s="44">
        <v>0</v>
      </c>
      <c r="K716" s="44">
        <v>0</v>
      </c>
      <c r="L716" s="44">
        <v>0</v>
      </c>
      <c r="M716" s="44">
        <v>0</v>
      </c>
      <c r="N716" s="44">
        <v>0</v>
      </c>
      <c r="O716" s="44">
        <v>0</v>
      </c>
      <c r="P716" s="165">
        <f t="shared" si="50"/>
        <v>0</v>
      </c>
    </row>
    <row r="717" spans="1:16" hidden="1" x14ac:dyDescent="0.25">
      <c r="A717" s="303" t="str">
        <f>IF(B717=1,A683,"")</f>
        <v/>
      </c>
      <c r="B717" s="43" t="str">
        <f t="shared" si="49"/>
        <v/>
      </c>
      <c r="C717" s="161">
        <f>CAD!$K$15</f>
        <v>0</v>
      </c>
      <c r="D717" s="44">
        <v>0</v>
      </c>
      <c r="E717" s="44">
        <v>0</v>
      </c>
      <c r="F717" s="44">
        <v>0</v>
      </c>
      <c r="G717" s="44">
        <v>0</v>
      </c>
      <c r="H717" s="44">
        <v>0</v>
      </c>
      <c r="I717" s="44">
        <v>0</v>
      </c>
      <c r="J717" s="44">
        <v>0</v>
      </c>
      <c r="K717" s="44">
        <v>0</v>
      </c>
      <c r="L717" s="44">
        <v>0</v>
      </c>
      <c r="M717" s="44">
        <v>0</v>
      </c>
      <c r="N717" s="44">
        <v>0</v>
      </c>
      <c r="O717" s="44">
        <v>0</v>
      </c>
      <c r="P717" s="165">
        <f t="shared" si="50"/>
        <v>0</v>
      </c>
    </row>
    <row r="718" spans="1:16" hidden="1" x14ac:dyDescent="0.25">
      <c r="A718" s="303" t="str">
        <f>IF(B718=1,A683,"")</f>
        <v/>
      </c>
      <c r="B718" s="43" t="str">
        <f t="shared" si="49"/>
        <v/>
      </c>
      <c r="C718" s="161">
        <f>CAD!$K$16</f>
        <v>0</v>
      </c>
      <c r="D718" s="44">
        <v>0</v>
      </c>
      <c r="E718" s="44">
        <v>0</v>
      </c>
      <c r="F718" s="44">
        <v>0</v>
      </c>
      <c r="G718" s="44">
        <v>0</v>
      </c>
      <c r="H718" s="44">
        <v>0</v>
      </c>
      <c r="I718" s="44">
        <v>0</v>
      </c>
      <c r="J718" s="44">
        <v>0</v>
      </c>
      <c r="K718" s="44">
        <v>0</v>
      </c>
      <c r="L718" s="44">
        <v>0</v>
      </c>
      <c r="M718" s="44">
        <v>0</v>
      </c>
      <c r="N718" s="44">
        <v>0</v>
      </c>
      <c r="O718" s="44">
        <v>0</v>
      </c>
      <c r="P718" s="165">
        <f t="shared" si="50"/>
        <v>0</v>
      </c>
    </row>
    <row r="719" spans="1:16" hidden="1" x14ac:dyDescent="0.25">
      <c r="A719" s="303" t="str">
        <f>IF(B719=1,A683,"")</f>
        <v/>
      </c>
      <c r="B719" s="43" t="str">
        <f t="shared" si="49"/>
        <v/>
      </c>
      <c r="C719" s="161">
        <f>CAD!$K$17</f>
        <v>0</v>
      </c>
      <c r="D719" s="44">
        <v>0</v>
      </c>
      <c r="E719" s="44">
        <v>0</v>
      </c>
      <c r="F719" s="44">
        <v>0</v>
      </c>
      <c r="G719" s="44">
        <v>0</v>
      </c>
      <c r="H719" s="44">
        <v>0</v>
      </c>
      <c r="I719" s="44">
        <v>0</v>
      </c>
      <c r="J719" s="44">
        <v>0</v>
      </c>
      <c r="K719" s="44">
        <v>0</v>
      </c>
      <c r="L719" s="44">
        <v>0</v>
      </c>
      <c r="M719" s="44">
        <v>0</v>
      </c>
      <c r="N719" s="44">
        <v>0</v>
      </c>
      <c r="O719" s="44">
        <v>0</v>
      </c>
      <c r="P719" s="165">
        <f t="shared" si="50"/>
        <v>0</v>
      </c>
    </row>
    <row r="720" spans="1:16" hidden="1" x14ac:dyDescent="0.25">
      <c r="A720" s="303" t="str">
        <f>IF(B720=1,A683,"")</f>
        <v/>
      </c>
      <c r="B720" s="43" t="str">
        <f t="shared" si="49"/>
        <v/>
      </c>
      <c r="C720" s="161">
        <f>CAD!$K$18</f>
        <v>0</v>
      </c>
      <c r="D720" s="44">
        <v>0</v>
      </c>
      <c r="E720" s="44">
        <v>0</v>
      </c>
      <c r="F720" s="44">
        <v>0</v>
      </c>
      <c r="G720" s="44">
        <v>0</v>
      </c>
      <c r="H720" s="44">
        <v>0</v>
      </c>
      <c r="I720" s="44">
        <v>0</v>
      </c>
      <c r="J720" s="44">
        <v>0</v>
      </c>
      <c r="K720" s="44">
        <v>0</v>
      </c>
      <c r="L720" s="44">
        <v>0</v>
      </c>
      <c r="M720" s="44">
        <v>0</v>
      </c>
      <c r="N720" s="44">
        <v>0</v>
      </c>
      <c r="O720" s="44">
        <v>0</v>
      </c>
      <c r="P720" s="165">
        <f t="shared" si="50"/>
        <v>0</v>
      </c>
    </row>
    <row r="721" spans="1:16" hidden="1" x14ac:dyDescent="0.25">
      <c r="A721" s="303" t="str">
        <f>IF(B721=1,A683,"")</f>
        <v/>
      </c>
      <c r="B721" s="43" t="str">
        <f t="shared" si="49"/>
        <v/>
      </c>
      <c r="C721" s="161">
        <f>CAD!$K$19</f>
        <v>0</v>
      </c>
      <c r="D721" s="44">
        <v>0</v>
      </c>
      <c r="E721" s="44">
        <v>0</v>
      </c>
      <c r="F721" s="44">
        <v>0</v>
      </c>
      <c r="G721" s="44">
        <v>0</v>
      </c>
      <c r="H721" s="44">
        <v>0</v>
      </c>
      <c r="I721" s="44">
        <v>0</v>
      </c>
      <c r="J721" s="44">
        <v>0</v>
      </c>
      <c r="K721" s="44">
        <v>0</v>
      </c>
      <c r="L721" s="44">
        <v>0</v>
      </c>
      <c r="M721" s="44">
        <v>0</v>
      </c>
      <c r="N721" s="44">
        <v>0</v>
      </c>
      <c r="O721" s="44">
        <v>0</v>
      </c>
      <c r="P721" s="165">
        <f t="shared" si="50"/>
        <v>0</v>
      </c>
    </row>
    <row r="722" spans="1:16" hidden="1" x14ac:dyDescent="0.25">
      <c r="A722" s="303" t="str">
        <f>IF(B722=1,A683,"")</f>
        <v/>
      </c>
      <c r="B722" s="43" t="str">
        <f t="shared" si="49"/>
        <v/>
      </c>
      <c r="C722" s="161">
        <f>CAD!$K$20</f>
        <v>0</v>
      </c>
      <c r="D722" s="44">
        <v>0</v>
      </c>
      <c r="E722" s="44">
        <v>0</v>
      </c>
      <c r="F722" s="44">
        <v>0</v>
      </c>
      <c r="G722" s="44">
        <v>0</v>
      </c>
      <c r="H722" s="44">
        <v>0</v>
      </c>
      <c r="I722" s="44">
        <v>0</v>
      </c>
      <c r="J722" s="44">
        <v>0</v>
      </c>
      <c r="K722" s="44">
        <v>0</v>
      </c>
      <c r="L722" s="44">
        <v>0</v>
      </c>
      <c r="M722" s="44">
        <v>0</v>
      </c>
      <c r="N722" s="44">
        <v>0</v>
      </c>
      <c r="O722" s="44">
        <v>0</v>
      </c>
      <c r="P722" s="165">
        <f t="shared" si="50"/>
        <v>0</v>
      </c>
    </row>
    <row r="723" spans="1:16" hidden="1" x14ac:dyDescent="0.25">
      <c r="A723" s="303" t="str">
        <f>IF(B723=1,A683,"")</f>
        <v/>
      </c>
      <c r="B723" s="43" t="str">
        <f t="shared" si="49"/>
        <v/>
      </c>
      <c r="C723" s="161">
        <f>CAD!$K$21</f>
        <v>0</v>
      </c>
      <c r="D723" s="44">
        <v>0</v>
      </c>
      <c r="E723" s="44">
        <v>0</v>
      </c>
      <c r="F723" s="44">
        <v>0</v>
      </c>
      <c r="G723" s="44">
        <v>0</v>
      </c>
      <c r="H723" s="44">
        <v>0</v>
      </c>
      <c r="I723" s="44">
        <v>0</v>
      </c>
      <c r="J723" s="44">
        <v>0</v>
      </c>
      <c r="K723" s="44">
        <v>0</v>
      </c>
      <c r="L723" s="44">
        <v>0</v>
      </c>
      <c r="M723" s="44">
        <v>0</v>
      </c>
      <c r="N723" s="44">
        <v>0</v>
      </c>
      <c r="O723" s="44">
        <v>0</v>
      </c>
      <c r="P723" s="165">
        <f t="shared" si="50"/>
        <v>0</v>
      </c>
    </row>
    <row r="724" spans="1:16" hidden="1" x14ac:dyDescent="0.25">
      <c r="A724" s="303" t="str">
        <f>IF(B724=1,A683,"")</f>
        <v/>
      </c>
      <c r="B724" s="43" t="str">
        <f t="shared" si="49"/>
        <v/>
      </c>
      <c r="C724" s="161">
        <f>CAD!$K$22</f>
        <v>0</v>
      </c>
      <c r="D724" s="44">
        <v>0</v>
      </c>
      <c r="E724" s="44">
        <v>0</v>
      </c>
      <c r="F724" s="44">
        <v>0</v>
      </c>
      <c r="G724" s="44">
        <v>0</v>
      </c>
      <c r="H724" s="44">
        <v>0</v>
      </c>
      <c r="I724" s="44">
        <v>0</v>
      </c>
      <c r="J724" s="44">
        <v>0</v>
      </c>
      <c r="K724" s="44">
        <v>0</v>
      </c>
      <c r="L724" s="44">
        <v>0</v>
      </c>
      <c r="M724" s="44">
        <v>0</v>
      </c>
      <c r="N724" s="44">
        <v>0</v>
      </c>
      <c r="O724" s="44">
        <v>0</v>
      </c>
      <c r="P724" s="165">
        <f t="shared" si="50"/>
        <v>0</v>
      </c>
    </row>
    <row r="725" spans="1:16" hidden="1" x14ac:dyDescent="0.25">
      <c r="A725" s="303" t="str">
        <f>IF(B725=1,A683,"")</f>
        <v/>
      </c>
      <c r="B725" s="43" t="str">
        <f t="shared" si="49"/>
        <v/>
      </c>
      <c r="C725" s="161">
        <f>CAD!$K$23</f>
        <v>0</v>
      </c>
      <c r="D725" s="44">
        <v>0</v>
      </c>
      <c r="E725" s="44">
        <v>0</v>
      </c>
      <c r="F725" s="44">
        <v>0</v>
      </c>
      <c r="G725" s="44">
        <v>0</v>
      </c>
      <c r="H725" s="44">
        <v>0</v>
      </c>
      <c r="I725" s="44">
        <v>0</v>
      </c>
      <c r="J725" s="44">
        <v>0</v>
      </c>
      <c r="K725" s="44">
        <v>0</v>
      </c>
      <c r="L725" s="44">
        <v>0</v>
      </c>
      <c r="M725" s="44">
        <v>0</v>
      </c>
      <c r="N725" s="44">
        <v>0</v>
      </c>
      <c r="O725" s="44">
        <v>0</v>
      </c>
      <c r="P725" s="165">
        <f t="shared" si="50"/>
        <v>0</v>
      </c>
    </row>
    <row r="726" spans="1:16" hidden="1" x14ac:dyDescent="0.25">
      <c r="A726" s="303" t="str">
        <f>IF(B726=1,A683,"")</f>
        <v/>
      </c>
      <c r="B726" s="43" t="str">
        <f t="shared" si="49"/>
        <v/>
      </c>
      <c r="C726" s="161">
        <f>CAD!$K$24</f>
        <v>0</v>
      </c>
      <c r="D726" s="44">
        <v>0</v>
      </c>
      <c r="E726" s="44">
        <v>0</v>
      </c>
      <c r="F726" s="44">
        <v>0</v>
      </c>
      <c r="G726" s="44">
        <v>0</v>
      </c>
      <c r="H726" s="44">
        <v>0</v>
      </c>
      <c r="I726" s="44">
        <v>0</v>
      </c>
      <c r="J726" s="44">
        <v>0</v>
      </c>
      <c r="K726" s="44">
        <v>0</v>
      </c>
      <c r="L726" s="44">
        <v>0</v>
      </c>
      <c r="M726" s="44">
        <v>0</v>
      </c>
      <c r="N726" s="44">
        <v>0</v>
      </c>
      <c r="O726" s="44">
        <v>0</v>
      </c>
      <c r="P726" s="165">
        <f t="shared" si="50"/>
        <v>0</v>
      </c>
    </row>
    <row r="727" spans="1:16" hidden="1" x14ac:dyDescent="0.25">
      <c r="A727" s="303" t="str">
        <f>IF(B727=1,A683,"")</f>
        <v/>
      </c>
      <c r="B727" s="43" t="str">
        <f t="shared" si="49"/>
        <v/>
      </c>
      <c r="C727" s="161">
        <f>CAD!$K$25</f>
        <v>0</v>
      </c>
      <c r="D727" s="44">
        <v>0</v>
      </c>
      <c r="E727" s="44">
        <v>0</v>
      </c>
      <c r="F727" s="44">
        <v>0</v>
      </c>
      <c r="G727" s="44">
        <v>0</v>
      </c>
      <c r="H727" s="44">
        <v>0</v>
      </c>
      <c r="I727" s="44">
        <v>0</v>
      </c>
      <c r="J727" s="44">
        <v>0</v>
      </c>
      <c r="K727" s="44">
        <v>0</v>
      </c>
      <c r="L727" s="44">
        <v>0</v>
      </c>
      <c r="M727" s="44">
        <v>0</v>
      </c>
      <c r="N727" s="44">
        <v>0</v>
      </c>
      <c r="O727" s="44">
        <v>0</v>
      </c>
      <c r="P727" s="165">
        <f t="shared" si="50"/>
        <v>0</v>
      </c>
    </row>
    <row r="728" spans="1:16" hidden="1" x14ac:dyDescent="0.25">
      <c r="A728" s="303" t="str">
        <f>IF(B728=1,A683,"")</f>
        <v/>
      </c>
      <c r="B728" s="43" t="str">
        <f t="shared" si="49"/>
        <v/>
      </c>
      <c r="C728" s="161">
        <f>CAD!$K$26</f>
        <v>0</v>
      </c>
      <c r="D728" s="44">
        <v>0</v>
      </c>
      <c r="E728" s="44">
        <v>0</v>
      </c>
      <c r="F728" s="44">
        <v>0</v>
      </c>
      <c r="G728" s="44">
        <v>0</v>
      </c>
      <c r="H728" s="44">
        <v>0</v>
      </c>
      <c r="I728" s="44">
        <v>0</v>
      </c>
      <c r="J728" s="44">
        <v>0</v>
      </c>
      <c r="K728" s="44">
        <v>0</v>
      </c>
      <c r="L728" s="44">
        <v>0</v>
      </c>
      <c r="M728" s="44">
        <v>0</v>
      </c>
      <c r="N728" s="44">
        <v>0</v>
      </c>
      <c r="O728" s="44">
        <v>0</v>
      </c>
      <c r="P728" s="165">
        <f t="shared" si="50"/>
        <v>0</v>
      </c>
    </row>
    <row r="729" spans="1:16" hidden="1" x14ac:dyDescent="0.25">
      <c r="A729" s="303" t="str">
        <f>IF(B729=1,A683,"")</f>
        <v/>
      </c>
      <c r="B729" s="43" t="str">
        <f t="shared" si="49"/>
        <v/>
      </c>
      <c r="C729" s="161">
        <f>CAD!$K$27</f>
        <v>0</v>
      </c>
      <c r="D729" s="44">
        <v>0</v>
      </c>
      <c r="E729" s="44">
        <v>0</v>
      </c>
      <c r="F729" s="44">
        <v>0</v>
      </c>
      <c r="G729" s="44">
        <v>0</v>
      </c>
      <c r="H729" s="44">
        <v>0</v>
      </c>
      <c r="I729" s="44">
        <v>0</v>
      </c>
      <c r="J729" s="44">
        <v>0</v>
      </c>
      <c r="K729" s="44">
        <v>0</v>
      </c>
      <c r="L729" s="44">
        <v>0</v>
      </c>
      <c r="M729" s="44">
        <v>0</v>
      </c>
      <c r="N729" s="44">
        <v>0</v>
      </c>
      <c r="O729" s="44">
        <v>0</v>
      </c>
      <c r="P729" s="165">
        <f t="shared" si="50"/>
        <v>0</v>
      </c>
    </row>
    <row r="730" spans="1:16" hidden="1" x14ac:dyDescent="0.25">
      <c r="A730" s="303" t="str">
        <f>IF(B730=1,A683,"")</f>
        <v/>
      </c>
      <c r="B730" s="43" t="str">
        <f t="shared" si="49"/>
        <v/>
      </c>
      <c r="C730" s="161">
        <f>CAD!$K$28</f>
        <v>0</v>
      </c>
      <c r="D730" s="44">
        <v>0</v>
      </c>
      <c r="E730" s="44">
        <v>0</v>
      </c>
      <c r="F730" s="44">
        <v>0</v>
      </c>
      <c r="G730" s="44">
        <v>0</v>
      </c>
      <c r="H730" s="44">
        <v>0</v>
      </c>
      <c r="I730" s="44">
        <v>0</v>
      </c>
      <c r="J730" s="44">
        <v>0</v>
      </c>
      <c r="K730" s="44">
        <v>0</v>
      </c>
      <c r="L730" s="44">
        <v>0</v>
      </c>
      <c r="M730" s="44">
        <v>0</v>
      </c>
      <c r="N730" s="44">
        <v>0</v>
      </c>
      <c r="O730" s="44">
        <v>0</v>
      </c>
      <c r="P730" s="165">
        <f t="shared" si="50"/>
        <v>0</v>
      </c>
    </row>
    <row r="731" spans="1:16" hidden="1" x14ac:dyDescent="0.25">
      <c r="A731" s="303" t="str">
        <f>IF(B731=1,A683,"")</f>
        <v/>
      </c>
      <c r="B731" s="43" t="str">
        <f t="shared" si="49"/>
        <v/>
      </c>
      <c r="C731" s="161">
        <f>CAD!$K$29</f>
        <v>0</v>
      </c>
      <c r="D731" s="44">
        <v>0</v>
      </c>
      <c r="E731" s="44">
        <v>0</v>
      </c>
      <c r="F731" s="44">
        <v>0</v>
      </c>
      <c r="G731" s="44">
        <v>0</v>
      </c>
      <c r="H731" s="44">
        <v>0</v>
      </c>
      <c r="I731" s="44">
        <v>0</v>
      </c>
      <c r="J731" s="44">
        <v>0</v>
      </c>
      <c r="K731" s="44">
        <v>0</v>
      </c>
      <c r="L731" s="44">
        <v>0</v>
      </c>
      <c r="M731" s="44">
        <v>0</v>
      </c>
      <c r="N731" s="44">
        <v>0</v>
      </c>
      <c r="O731" s="44">
        <v>0</v>
      </c>
      <c r="P731" s="165">
        <f t="shared" si="50"/>
        <v>0</v>
      </c>
    </row>
    <row r="732" spans="1:16" hidden="1" x14ac:dyDescent="0.25">
      <c r="A732" s="303" t="str">
        <f>IF(B732=1,A683,"")</f>
        <v/>
      </c>
      <c r="B732" s="43" t="str">
        <f t="shared" si="49"/>
        <v/>
      </c>
      <c r="C732" s="161">
        <f>CAD!$K$30</f>
        <v>0</v>
      </c>
      <c r="D732" s="44">
        <v>0</v>
      </c>
      <c r="E732" s="44">
        <v>0</v>
      </c>
      <c r="F732" s="44">
        <v>0</v>
      </c>
      <c r="G732" s="44">
        <v>0</v>
      </c>
      <c r="H732" s="44">
        <v>0</v>
      </c>
      <c r="I732" s="44">
        <v>0</v>
      </c>
      <c r="J732" s="44">
        <v>0</v>
      </c>
      <c r="K732" s="44">
        <v>0</v>
      </c>
      <c r="L732" s="44">
        <v>0</v>
      </c>
      <c r="M732" s="44">
        <v>0</v>
      </c>
      <c r="N732" s="44">
        <v>0</v>
      </c>
      <c r="O732" s="44">
        <v>0</v>
      </c>
      <c r="P732" s="165">
        <f t="shared" si="50"/>
        <v>0</v>
      </c>
    </row>
    <row r="733" spans="1:16" hidden="1" x14ac:dyDescent="0.25">
      <c r="A733" s="303" t="str">
        <f>IF(B733=1,A683,"")</f>
        <v/>
      </c>
      <c r="B733" s="43" t="str">
        <f t="shared" si="49"/>
        <v/>
      </c>
      <c r="C733" s="161">
        <f>CAD!$K$31</f>
        <v>0</v>
      </c>
      <c r="D733" s="44">
        <v>0</v>
      </c>
      <c r="E733" s="44">
        <v>0</v>
      </c>
      <c r="F733" s="44">
        <v>0</v>
      </c>
      <c r="G733" s="44">
        <v>0</v>
      </c>
      <c r="H733" s="44">
        <v>0</v>
      </c>
      <c r="I733" s="44">
        <v>0</v>
      </c>
      <c r="J733" s="44">
        <v>0</v>
      </c>
      <c r="K733" s="44">
        <v>0</v>
      </c>
      <c r="L733" s="44">
        <v>0</v>
      </c>
      <c r="M733" s="44">
        <v>0</v>
      </c>
      <c r="N733" s="44">
        <v>0</v>
      </c>
      <c r="O733" s="44">
        <v>0</v>
      </c>
      <c r="P733" s="165">
        <f t="shared" si="50"/>
        <v>0</v>
      </c>
    </row>
    <row r="734" spans="1:16" hidden="1" x14ac:dyDescent="0.25">
      <c r="A734" s="303">
        <f>A681</f>
        <v>2030</v>
      </c>
    </row>
    <row r="735" spans="1:16" hidden="1" x14ac:dyDescent="0.25">
      <c r="A735" s="303">
        <f>A681</f>
        <v>2030</v>
      </c>
      <c r="C735" s="74" t="s">
        <v>209</v>
      </c>
      <c r="D735" s="38">
        <f>D681-D683</f>
        <v>0</v>
      </c>
      <c r="E735" s="38">
        <f t="shared" ref="E735:P735" si="51">E681-E683</f>
        <v>0</v>
      </c>
      <c r="F735" s="38">
        <f t="shared" si="51"/>
        <v>0</v>
      </c>
      <c r="G735" s="38">
        <f t="shared" si="51"/>
        <v>0</v>
      </c>
      <c r="H735" s="38">
        <f t="shared" si="51"/>
        <v>0</v>
      </c>
      <c r="I735" s="38">
        <f t="shared" si="51"/>
        <v>0</v>
      </c>
      <c r="J735" s="38">
        <f t="shared" si="51"/>
        <v>0</v>
      </c>
      <c r="K735" s="38">
        <f t="shared" si="51"/>
        <v>0</v>
      </c>
      <c r="L735" s="38">
        <f t="shared" si="51"/>
        <v>0</v>
      </c>
      <c r="M735" s="38">
        <f t="shared" si="51"/>
        <v>0</v>
      </c>
      <c r="N735" s="38">
        <f t="shared" si="51"/>
        <v>0</v>
      </c>
      <c r="O735" s="38">
        <f t="shared" si="51"/>
        <v>0</v>
      </c>
      <c r="P735" s="38">
        <f t="shared" si="51"/>
        <v>0</v>
      </c>
    </row>
    <row r="736" spans="1:16" hidden="1" x14ac:dyDescent="0.25"/>
    <row r="737" spans="1:17" ht="15" hidden="1" customHeight="1" thickBot="1" x14ac:dyDescent="0.3">
      <c r="A737" s="303">
        <f>A681+1</f>
        <v>2031</v>
      </c>
      <c r="B737" s="45"/>
      <c r="C737" s="176" t="s">
        <v>207</v>
      </c>
      <c r="D737" s="177">
        <f>PREV_R!D750</f>
        <v>0</v>
      </c>
      <c r="E737" s="177">
        <f>PREV_R!E750</f>
        <v>0</v>
      </c>
      <c r="F737" s="177">
        <f>PREV_R!F750</f>
        <v>0</v>
      </c>
      <c r="G737" s="177">
        <f>PREV_R!G750</f>
        <v>0</v>
      </c>
      <c r="H737" s="177">
        <f>PREV_R!H750</f>
        <v>0</v>
      </c>
      <c r="I737" s="177">
        <f>PREV_R!I750</f>
        <v>0</v>
      </c>
      <c r="J737" s="177">
        <f>PREV_R!J750</f>
        <v>0</v>
      </c>
      <c r="K737" s="177">
        <f>PREV_R!K750</f>
        <v>0</v>
      </c>
      <c r="L737" s="177">
        <f>PREV_R!L750</f>
        <v>0</v>
      </c>
      <c r="M737" s="177">
        <f>PREV_R!M750</f>
        <v>0</v>
      </c>
      <c r="N737" s="177">
        <f>PREV_R!N750</f>
        <v>0</v>
      </c>
      <c r="O737" s="177">
        <f>PREV_R!O750</f>
        <v>0</v>
      </c>
      <c r="P737" s="177">
        <f>SUM(D737:O737)</f>
        <v>0</v>
      </c>
      <c r="Q737" s="8"/>
    </row>
    <row r="738" spans="1:17" ht="15" hidden="1" customHeight="1" x14ac:dyDescent="0.25">
      <c r="A738" s="303">
        <f>A737</f>
        <v>2031</v>
      </c>
      <c r="B738" s="45"/>
      <c r="C738" s="130"/>
      <c r="D738" s="130"/>
      <c r="E738" s="130"/>
      <c r="F738" s="130"/>
      <c r="G738" s="130"/>
      <c r="H738" s="130"/>
      <c r="I738" s="130"/>
      <c r="J738" s="130"/>
      <c r="K738" s="130"/>
      <c r="L738" s="130"/>
      <c r="M738" s="130"/>
      <c r="N738" s="130"/>
      <c r="O738" s="130"/>
      <c r="P738" s="130"/>
      <c r="Q738" s="8"/>
    </row>
    <row r="739" spans="1:17" ht="15" hidden="1" customHeight="1" thickBot="1" x14ac:dyDescent="0.3">
      <c r="A739" s="303">
        <f>A737</f>
        <v>2031</v>
      </c>
      <c r="B739" s="45"/>
      <c r="C739" s="155" t="s">
        <v>208</v>
      </c>
      <c r="D739" s="156">
        <f>SUM(D740:D789)</f>
        <v>0</v>
      </c>
      <c r="E739" s="156">
        <f t="shared" ref="E739:O739" si="52">SUM(E740:E789)</f>
        <v>0</v>
      </c>
      <c r="F739" s="156">
        <f t="shared" si="52"/>
        <v>0</v>
      </c>
      <c r="G739" s="156">
        <f t="shared" si="52"/>
        <v>0</v>
      </c>
      <c r="H739" s="156">
        <f t="shared" si="52"/>
        <v>0</v>
      </c>
      <c r="I739" s="156">
        <f t="shared" si="52"/>
        <v>0</v>
      </c>
      <c r="J739" s="156">
        <f t="shared" si="52"/>
        <v>0</v>
      </c>
      <c r="K739" s="156">
        <f t="shared" si="52"/>
        <v>0</v>
      </c>
      <c r="L739" s="156">
        <f t="shared" si="52"/>
        <v>0</v>
      </c>
      <c r="M739" s="156">
        <f t="shared" si="52"/>
        <v>0</v>
      </c>
      <c r="N739" s="156">
        <f t="shared" si="52"/>
        <v>0</v>
      </c>
      <c r="O739" s="156">
        <f t="shared" si="52"/>
        <v>0</v>
      </c>
      <c r="P739" s="156">
        <f>SUM(D739:O739)</f>
        <v>0</v>
      </c>
      <c r="Q739" s="8"/>
    </row>
    <row r="740" spans="1:17" hidden="1" x14ac:dyDescent="0.25">
      <c r="A740" s="303">
        <f>IF(B740=1,A739,"")</f>
        <v>2031</v>
      </c>
      <c r="B740" s="43">
        <f>IF(C740&lt;&gt;0,1,"")</f>
        <v>1</v>
      </c>
      <c r="C740" s="162" t="str">
        <f>CAD!$I$7</f>
        <v>MERCADO</v>
      </c>
      <c r="D740" s="163">
        <v>0</v>
      </c>
      <c r="E740" s="163">
        <v>0</v>
      </c>
      <c r="F740" s="163">
        <v>0</v>
      </c>
      <c r="G740" s="163">
        <v>0</v>
      </c>
      <c r="H740" s="163">
        <v>0</v>
      </c>
      <c r="I740" s="163">
        <v>0</v>
      </c>
      <c r="J740" s="163">
        <v>0</v>
      </c>
      <c r="K740" s="163">
        <v>0</v>
      </c>
      <c r="L740" s="163">
        <v>0</v>
      </c>
      <c r="M740" s="163">
        <v>0</v>
      </c>
      <c r="N740" s="163">
        <v>0</v>
      </c>
      <c r="O740" s="163">
        <v>0</v>
      </c>
      <c r="P740" s="164">
        <f>SUM(D740:O740)</f>
        <v>0</v>
      </c>
    </row>
    <row r="741" spans="1:17" hidden="1" x14ac:dyDescent="0.25">
      <c r="A741" s="303">
        <f>IF(B741=1,A739,"")</f>
        <v>2031</v>
      </c>
      <c r="B741" s="43">
        <f t="shared" ref="B741:B789" si="53">IF(C741&lt;&gt;0,1,"")</f>
        <v>1</v>
      </c>
      <c r="C741" s="161" t="str">
        <f>CAD!$I$8</f>
        <v>VEÍCULO</v>
      </c>
      <c r="D741" s="44">
        <v>0</v>
      </c>
      <c r="E741" s="44">
        <v>0</v>
      </c>
      <c r="F741" s="44">
        <v>0</v>
      </c>
      <c r="G741" s="44">
        <v>0</v>
      </c>
      <c r="H741" s="44">
        <v>0</v>
      </c>
      <c r="I741" s="44">
        <v>0</v>
      </c>
      <c r="J741" s="44">
        <v>0</v>
      </c>
      <c r="K741" s="44">
        <v>0</v>
      </c>
      <c r="L741" s="44">
        <v>0</v>
      </c>
      <c r="M741" s="44">
        <v>0</v>
      </c>
      <c r="N741" s="44">
        <v>0</v>
      </c>
      <c r="O741" s="44">
        <v>0</v>
      </c>
      <c r="P741" s="165">
        <f t="shared" ref="P741:P789" si="54">SUM(D741:O741)</f>
        <v>0</v>
      </c>
    </row>
    <row r="742" spans="1:17" hidden="1" x14ac:dyDescent="0.25">
      <c r="A742" s="303">
        <f>IF(B742=1,A739,"")</f>
        <v>2031</v>
      </c>
      <c r="B742" s="43">
        <f t="shared" si="53"/>
        <v>1</v>
      </c>
      <c r="C742" s="161" t="str">
        <f>CAD!$I$9</f>
        <v>ENERGIA ELÉTRICA</v>
      </c>
      <c r="D742" s="44">
        <v>0</v>
      </c>
      <c r="E742" s="44">
        <v>0</v>
      </c>
      <c r="F742" s="44">
        <v>0</v>
      </c>
      <c r="G742" s="44">
        <v>0</v>
      </c>
      <c r="H742" s="44">
        <v>0</v>
      </c>
      <c r="I742" s="44">
        <v>0</v>
      </c>
      <c r="J742" s="44">
        <v>0</v>
      </c>
      <c r="K742" s="44">
        <v>0</v>
      </c>
      <c r="L742" s="44">
        <v>0</v>
      </c>
      <c r="M742" s="44">
        <v>0</v>
      </c>
      <c r="N742" s="44">
        <v>0</v>
      </c>
      <c r="O742" s="44">
        <v>0</v>
      </c>
      <c r="P742" s="165">
        <f t="shared" si="54"/>
        <v>0</v>
      </c>
    </row>
    <row r="743" spans="1:17" hidden="1" x14ac:dyDescent="0.25">
      <c r="A743" s="303">
        <f>IF(B743=1,A739,"")</f>
        <v>2031</v>
      </c>
      <c r="B743" s="43">
        <f t="shared" si="53"/>
        <v>1</v>
      </c>
      <c r="C743" s="161" t="str">
        <f>CAD!$I$10</f>
        <v>LANCHE/COMER FORA</v>
      </c>
      <c r="D743" s="44">
        <v>0</v>
      </c>
      <c r="E743" s="44">
        <v>0</v>
      </c>
      <c r="F743" s="44">
        <v>0</v>
      </c>
      <c r="G743" s="44">
        <v>0</v>
      </c>
      <c r="H743" s="44">
        <v>0</v>
      </c>
      <c r="I743" s="44">
        <v>0</v>
      </c>
      <c r="J743" s="44">
        <v>0</v>
      </c>
      <c r="K743" s="44">
        <v>0</v>
      </c>
      <c r="L743" s="44">
        <v>0</v>
      </c>
      <c r="M743" s="44">
        <v>0</v>
      </c>
      <c r="N743" s="44">
        <v>0</v>
      </c>
      <c r="O743" s="44">
        <v>0</v>
      </c>
      <c r="P743" s="165">
        <f t="shared" si="54"/>
        <v>0</v>
      </c>
    </row>
    <row r="744" spans="1:17" hidden="1" x14ac:dyDescent="0.25">
      <c r="A744" s="303">
        <f>IF(B744=1,A739,"")</f>
        <v>2031</v>
      </c>
      <c r="B744" s="43">
        <f t="shared" si="53"/>
        <v>1</v>
      </c>
      <c r="C744" s="161" t="str">
        <f>CAD!$I$11</f>
        <v>LAZER</v>
      </c>
      <c r="D744" s="44">
        <v>0</v>
      </c>
      <c r="E744" s="44">
        <v>0</v>
      </c>
      <c r="F744" s="44">
        <v>0</v>
      </c>
      <c r="G744" s="44">
        <v>0</v>
      </c>
      <c r="H744" s="44">
        <v>0</v>
      </c>
      <c r="I744" s="44">
        <v>0</v>
      </c>
      <c r="J744" s="44">
        <v>0</v>
      </c>
      <c r="K744" s="44">
        <v>0</v>
      </c>
      <c r="L744" s="44">
        <v>0</v>
      </c>
      <c r="M744" s="44">
        <v>0</v>
      </c>
      <c r="N744" s="44">
        <v>0</v>
      </c>
      <c r="O744" s="44">
        <v>0</v>
      </c>
      <c r="P744" s="165">
        <f t="shared" si="54"/>
        <v>0</v>
      </c>
    </row>
    <row r="745" spans="1:17" hidden="1" x14ac:dyDescent="0.25">
      <c r="A745" s="303">
        <f>IF(B745=1,A739,"")</f>
        <v>2031</v>
      </c>
      <c r="B745" s="43">
        <f t="shared" si="53"/>
        <v>1</v>
      </c>
      <c r="C745" s="161" t="str">
        <f>CAD!$I$12</f>
        <v>REFORMA / IMÓVEL</v>
      </c>
      <c r="D745" s="44">
        <v>0</v>
      </c>
      <c r="E745" s="44">
        <v>0</v>
      </c>
      <c r="F745" s="44">
        <v>0</v>
      </c>
      <c r="G745" s="44">
        <v>0</v>
      </c>
      <c r="H745" s="44">
        <v>0</v>
      </c>
      <c r="I745" s="44">
        <v>0</v>
      </c>
      <c r="J745" s="44">
        <v>0</v>
      </c>
      <c r="K745" s="44">
        <v>0</v>
      </c>
      <c r="L745" s="44">
        <v>0</v>
      </c>
      <c r="M745" s="44">
        <v>0</v>
      </c>
      <c r="N745" s="44">
        <v>0</v>
      </c>
      <c r="O745" s="44">
        <v>0</v>
      </c>
      <c r="P745" s="165">
        <f t="shared" si="54"/>
        <v>0</v>
      </c>
    </row>
    <row r="746" spans="1:17" hidden="1" x14ac:dyDescent="0.25">
      <c r="A746" s="303">
        <f>IF(B746=1,A739,"")</f>
        <v>2031</v>
      </c>
      <c r="B746" s="43">
        <f t="shared" si="53"/>
        <v>1</v>
      </c>
      <c r="C746" s="161" t="str">
        <f>CAD!$I$13</f>
        <v>OUTROS</v>
      </c>
      <c r="D746" s="44">
        <v>0</v>
      </c>
      <c r="E746" s="44">
        <v>0</v>
      </c>
      <c r="F746" s="44">
        <v>0</v>
      </c>
      <c r="G746" s="44">
        <v>0</v>
      </c>
      <c r="H746" s="44">
        <v>0</v>
      </c>
      <c r="I746" s="44">
        <v>0</v>
      </c>
      <c r="J746" s="44">
        <v>0</v>
      </c>
      <c r="K746" s="44">
        <v>0</v>
      </c>
      <c r="L746" s="44">
        <v>0</v>
      </c>
      <c r="M746" s="44">
        <v>0</v>
      </c>
      <c r="N746" s="44">
        <v>0</v>
      </c>
      <c r="O746" s="44">
        <v>0</v>
      </c>
      <c r="P746" s="165">
        <f t="shared" si="54"/>
        <v>0</v>
      </c>
    </row>
    <row r="747" spans="1:17" hidden="1" x14ac:dyDescent="0.25">
      <c r="A747" s="303">
        <f>IF(B747=1,A739,"")</f>
        <v>2031</v>
      </c>
      <c r="B747" s="43">
        <f t="shared" si="53"/>
        <v>1</v>
      </c>
      <c r="C747" s="161" t="str">
        <f>CAD!$I$14</f>
        <v>VESTUÁRIO</v>
      </c>
      <c r="D747" s="44">
        <v>0</v>
      </c>
      <c r="E747" s="44">
        <v>0</v>
      </c>
      <c r="F747" s="44">
        <v>0</v>
      </c>
      <c r="G747" s="44">
        <v>0</v>
      </c>
      <c r="H747" s="44">
        <v>0</v>
      </c>
      <c r="I747" s="44">
        <v>0</v>
      </c>
      <c r="J747" s="44">
        <v>0</v>
      </c>
      <c r="K747" s="44">
        <v>0</v>
      </c>
      <c r="L747" s="44">
        <v>0</v>
      </c>
      <c r="M747" s="44">
        <v>0</v>
      </c>
      <c r="N747" s="44">
        <v>0</v>
      </c>
      <c r="O747" s="44">
        <v>0</v>
      </c>
      <c r="P747" s="165">
        <f t="shared" si="54"/>
        <v>0</v>
      </c>
    </row>
    <row r="748" spans="1:17" hidden="1" x14ac:dyDescent="0.25">
      <c r="A748" s="303">
        <f>IF(B748=1,A739,"")</f>
        <v>2031</v>
      </c>
      <c r="B748" s="43">
        <f t="shared" si="53"/>
        <v>1</v>
      </c>
      <c r="C748" s="161" t="str">
        <f>CAD!$I$15</f>
        <v>PARCELA - CASA</v>
      </c>
      <c r="D748" s="44">
        <v>0</v>
      </c>
      <c r="E748" s="44">
        <v>0</v>
      </c>
      <c r="F748" s="44">
        <v>0</v>
      </c>
      <c r="G748" s="44">
        <v>0</v>
      </c>
      <c r="H748" s="44">
        <v>0</v>
      </c>
      <c r="I748" s="44">
        <v>0</v>
      </c>
      <c r="J748" s="44">
        <v>0</v>
      </c>
      <c r="K748" s="44">
        <v>0</v>
      </c>
      <c r="L748" s="44">
        <v>0</v>
      </c>
      <c r="M748" s="44">
        <v>0</v>
      </c>
      <c r="N748" s="44">
        <v>0</v>
      </c>
      <c r="O748" s="44">
        <v>0</v>
      </c>
      <c r="P748" s="165">
        <f t="shared" si="54"/>
        <v>0</v>
      </c>
    </row>
    <row r="749" spans="1:17" hidden="1" x14ac:dyDescent="0.25">
      <c r="A749" s="303">
        <f>IF(B749=1,A739,"")</f>
        <v>2031</v>
      </c>
      <c r="B749" s="43">
        <f t="shared" si="53"/>
        <v>1</v>
      </c>
      <c r="C749" s="161" t="str">
        <f>CAD!$I$16</f>
        <v>SAÚDE</v>
      </c>
      <c r="D749" s="44">
        <v>0</v>
      </c>
      <c r="E749" s="44">
        <v>0</v>
      </c>
      <c r="F749" s="44">
        <v>0</v>
      </c>
      <c r="G749" s="44">
        <v>0</v>
      </c>
      <c r="H749" s="44">
        <v>0</v>
      </c>
      <c r="I749" s="44">
        <v>0</v>
      </c>
      <c r="J749" s="44">
        <v>0</v>
      </c>
      <c r="K749" s="44">
        <v>0</v>
      </c>
      <c r="L749" s="44">
        <v>0</v>
      </c>
      <c r="M749" s="44">
        <v>0</v>
      </c>
      <c r="N749" s="44">
        <v>0</v>
      </c>
      <c r="O749" s="44">
        <v>0</v>
      </c>
      <c r="P749" s="165">
        <f t="shared" si="54"/>
        <v>0</v>
      </c>
    </row>
    <row r="750" spans="1:17" hidden="1" x14ac:dyDescent="0.25">
      <c r="A750" s="303" t="str">
        <f>IF(B750=1,A739,"")</f>
        <v/>
      </c>
      <c r="B750" s="43" t="str">
        <f t="shared" si="53"/>
        <v/>
      </c>
      <c r="C750" s="161">
        <f>CAD!$I$17</f>
        <v>0</v>
      </c>
      <c r="D750" s="44">
        <v>0</v>
      </c>
      <c r="E750" s="44">
        <v>0</v>
      </c>
      <c r="F750" s="44">
        <v>0</v>
      </c>
      <c r="G750" s="44">
        <v>0</v>
      </c>
      <c r="H750" s="44">
        <v>0</v>
      </c>
      <c r="I750" s="44">
        <v>0</v>
      </c>
      <c r="J750" s="44">
        <v>0</v>
      </c>
      <c r="K750" s="44">
        <v>0</v>
      </c>
      <c r="L750" s="44">
        <v>0</v>
      </c>
      <c r="M750" s="44">
        <v>0</v>
      </c>
      <c r="N750" s="44">
        <v>0</v>
      </c>
      <c r="O750" s="44">
        <v>0</v>
      </c>
      <c r="P750" s="165">
        <f t="shared" si="54"/>
        <v>0</v>
      </c>
    </row>
    <row r="751" spans="1:17" hidden="1" x14ac:dyDescent="0.25">
      <c r="A751" s="303" t="str">
        <f>IF(B751=1,A739,"")</f>
        <v/>
      </c>
      <c r="B751" s="43" t="str">
        <f t="shared" si="53"/>
        <v/>
      </c>
      <c r="C751" s="161">
        <f>CAD!$I$18</f>
        <v>0</v>
      </c>
      <c r="D751" s="44">
        <v>0</v>
      </c>
      <c r="E751" s="44">
        <v>0</v>
      </c>
      <c r="F751" s="44">
        <v>0</v>
      </c>
      <c r="G751" s="44">
        <v>0</v>
      </c>
      <c r="H751" s="44">
        <v>0</v>
      </c>
      <c r="I751" s="44">
        <v>0</v>
      </c>
      <c r="J751" s="44">
        <v>0</v>
      </c>
      <c r="K751" s="44">
        <v>0</v>
      </c>
      <c r="L751" s="44">
        <v>0</v>
      </c>
      <c r="M751" s="44">
        <v>0</v>
      </c>
      <c r="N751" s="44">
        <v>0</v>
      </c>
      <c r="O751" s="44">
        <v>0</v>
      </c>
      <c r="P751" s="165">
        <f t="shared" si="54"/>
        <v>0</v>
      </c>
    </row>
    <row r="752" spans="1:17" hidden="1" x14ac:dyDescent="0.25">
      <c r="A752" s="303" t="str">
        <f>IF(B752=1,A739,"")</f>
        <v/>
      </c>
      <c r="B752" s="43" t="str">
        <f t="shared" si="53"/>
        <v/>
      </c>
      <c r="C752" s="161">
        <f>CAD!$I$19</f>
        <v>0</v>
      </c>
      <c r="D752" s="44">
        <v>0</v>
      </c>
      <c r="E752" s="44">
        <v>0</v>
      </c>
      <c r="F752" s="44">
        <v>0</v>
      </c>
      <c r="G752" s="44">
        <v>0</v>
      </c>
      <c r="H752" s="44">
        <v>0</v>
      </c>
      <c r="I752" s="44">
        <v>0</v>
      </c>
      <c r="J752" s="44">
        <v>0</v>
      </c>
      <c r="K752" s="44">
        <v>0</v>
      </c>
      <c r="L752" s="44">
        <v>0</v>
      </c>
      <c r="M752" s="44">
        <v>0</v>
      </c>
      <c r="N752" s="44">
        <v>0</v>
      </c>
      <c r="O752" s="44">
        <v>0</v>
      </c>
      <c r="P752" s="165">
        <f t="shared" si="54"/>
        <v>0</v>
      </c>
    </row>
    <row r="753" spans="1:16" hidden="1" x14ac:dyDescent="0.25">
      <c r="A753" s="303" t="str">
        <f>IF(B753=1,A739,"")</f>
        <v/>
      </c>
      <c r="B753" s="43" t="str">
        <f t="shared" si="53"/>
        <v/>
      </c>
      <c r="C753" s="161">
        <f>CAD!$I$20</f>
        <v>0</v>
      </c>
      <c r="D753" s="44">
        <v>0</v>
      </c>
      <c r="E753" s="44">
        <v>0</v>
      </c>
      <c r="F753" s="44">
        <v>0</v>
      </c>
      <c r="G753" s="44">
        <v>0</v>
      </c>
      <c r="H753" s="44">
        <v>0</v>
      </c>
      <c r="I753" s="44">
        <v>0</v>
      </c>
      <c r="J753" s="44">
        <v>0</v>
      </c>
      <c r="K753" s="44">
        <v>0</v>
      </c>
      <c r="L753" s="44">
        <v>0</v>
      </c>
      <c r="M753" s="44">
        <v>0</v>
      </c>
      <c r="N753" s="44">
        <v>0</v>
      </c>
      <c r="O753" s="44">
        <v>0</v>
      </c>
      <c r="P753" s="165">
        <f t="shared" si="54"/>
        <v>0</v>
      </c>
    </row>
    <row r="754" spans="1:16" hidden="1" x14ac:dyDescent="0.25">
      <c r="A754" s="303" t="str">
        <f>IF(B754=1,A739,"")</f>
        <v/>
      </c>
      <c r="B754" s="43" t="str">
        <f t="shared" si="53"/>
        <v/>
      </c>
      <c r="C754" s="161">
        <f>CAD!$I$21</f>
        <v>0</v>
      </c>
      <c r="D754" s="44">
        <v>0</v>
      </c>
      <c r="E754" s="44">
        <v>0</v>
      </c>
      <c r="F754" s="44">
        <v>0</v>
      </c>
      <c r="G754" s="44">
        <v>0</v>
      </c>
      <c r="H754" s="44">
        <v>0</v>
      </c>
      <c r="I754" s="44">
        <v>0</v>
      </c>
      <c r="J754" s="44">
        <v>0</v>
      </c>
      <c r="K754" s="44">
        <v>0</v>
      </c>
      <c r="L754" s="44">
        <v>0</v>
      </c>
      <c r="M754" s="44">
        <v>0</v>
      </c>
      <c r="N754" s="44">
        <v>0</v>
      </c>
      <c r="O754" s="44">
        <v>0</v>
      </c>
      <c r="P754" s="165">
        <f t="shared" si="54"/>
        <v>0</v>
      </c>
    </row>
    <row r="755" spans="1:16" hidden="1" x14ac:dyDescent="0.25">
      <c r="A755" s="303" t="str">
        <f>IF(B755=1,A739,"")</f>
        <v/>
      </c>
      <c r="B755" s="43" t="str">
        <f t="shared" si="53"/>
        <v/>
      </c>
      <c r="C755" s="161">
        <f>CAD!$I$22</f>
        <v>0</v>
      </c>
      <c r="D755" s="44">
        <v>0</v>
      </c>
      <c r="E755" s="44">
        <v>0</v>
      </c>
      <c r="F755" s="44">
        <v>0</v>
      </c>
      <c r="G755" s="44">
        <v>0</v>
      </c>
      <c r="H755" s="44">
        <v>0</v>
      </c>
      <c r="I755" s="44">
        <v>0</v>
      </c>
      <c r="J755" s="44">
        <v>0</v>
      </c>
      <c r="K755" s="44">
        <v>0</v>
      </c>
      <c r="L755" s="44">
        <v>0</v>
      </c>
      <c r="M755" s="44">
        <v>0</v>
      </c>
      <c r="N755" s="44">
        <v>0</v>
      </c>
      <c r="O755" s="44">
        <v>0</v>
      </c>
      <c r="P755" s="165">
        <f t="shared" si="54"/>
        <v>0</v>
      </c>
    </row>
    <row r="756" spans="1:16" hidden="1" x14ac:dyDescent="0.25">
      <c r="A756" s="303" t="str">
        <f>IF(B756=1,A739,"")</f>
        <v/>
      </c>
      <c r="B756" s="43" t="str">
        <f t="shared" si="53"/>
        <v/>
      </c>
      <c r="C756" s="161">
        <f>CAD!$I$23</f>
        <v>0</v>
      </c>
      <c r="D756" s="44">
        <v>0</v>
      </c>
      <c r="E756" s="44">
        <v>0</v>
      </c>
      <c r="F756" s="44">
        <v>0</v>
      </c>
      <c r="G756" s="44">
        <v>0</v>
      </c>
      <c r="H756" s="44">
        <v>0</v>
      </c>
      <c r="I756" s="44">
        <v>0</v>
      </c>
      <c r="J756" s="44">
        <v>0</v>
      </c>
      <c r="K756" s="44">
        <v>0</v>
      </c>
      <c r="L756" s="44">
        <v>0</v>
      </c>
      <c r="M756" s="44">
        <v>0</v>
      </c>
      <c r="N756" s="44">
        <v>0</v>
      </c>
      <c r="O756" s="44">
        <v>0</v>
      </c>
      <c r="P756" s="165">
        <f t="shared" si="54"/>
        <v>0</v>
      </c>
    </row>
    <row r="757" spans="1:16" hidden="1" x14ac:dyDescent="0.25">
      <c r="A757" s="303" t="str">
        <f>IF(B757=1,A739,"")</f>
        <v/>
      </c>
      <c r="B757" s="43" t="str">
        <f t="shared" si="53"/>
        <v/>
      </c>
      <c r="C757" s="161">
        <f>CAD!$I$24</f>
        <v>0</v>
      </c>
      <c r="D757" s="44">
        <v>0</v>
      </c>
      <c r="E757" s="44">
        <v>0</v>
      </c>
      <c r="F757" s="44">
        <v>0</v>
      </c>
      <c r="G757" s="44">
        <v>0</v>
      </c>
      <c r="H757" s="44">
        <v>0</v>
      </c>
      <c r="I757" s="44">
        <v>0</v>
      </c>
      <c r="J757" s="44">
        <v>0</v>
      </c>
      <c r="K757" s="44">
        <v>0</v>
      </c>
      <c r="L757" s="44">
        <v>0</v>
      </c>
      <c r="M757" s="44">
        <v>0</v>
      </c>
      <c r="N757" s="44">
        <v>0</v>
      </c>
      <c r="O757" s="44">
        <v>0</v>
      </c>
      <c r="P757" s="165">
        <f t="shared" si="54"/>
        <v>0</v>
      </c>
    </row>
    <row r="758" spans="1:16" hidden="1" x14ac:dyDescent="0.25">
      <c r="A758" s="303" t="str">
        <f>IF(B758=1,A739,"")</f>
        <v/>
      </c>
      <c r="B758" s="43" t="str">
        <f t="shared" si="53"/>
        <v/>
      </c>
      <c r="C758" s="161">
        <f>CAD!$I$25</f>
        <v>0</v>
      </c>
      <c r="D758" s="44">
        <v>0</v>
      </c>
      <c r="E758" s="44">
        <v>0</v>
      </c>
      <c r="F758" s="44">
        <v>0</v>
      </c>
      <c r="G758" s="44">
        <v>0</v>
      </c>
      <c r="H758" s="44">
        <v>0</v>
      </c>
      <c r="I758" s="44">
        <v>0</v>
      </c>
      <c r="J758" s="44">
        <v>0</v>
      </c>
      <c r="K758" s="44">
        <v>0</v>
      </c>
      <c r="L758" s="44">
        <v>0</v>
      </c>
      <c r="M758" s="44">
        <v>0</v>
      </c>
      <c r="N758" s="44">
        <v>0</v>
      </c>
      <c r="O758" s="44">
        <v>0</v>
      </c>
      <c r="P758" s="165">
        <f t="shared" si="54"/>
        <v>0</v>
      </c>
    </row>
    <row r="759" spans="1:16" hidden="1" x14ac:dyDescent="0.25">
      <c r="A759" s="303" t="str">
        <f>IF(B759=1,A739,"")</f>
        <v/>
      </c>
      <c r="B759" s="43" t="str">
        <f t="shared" si="53"/>
        <v/>
      </c>
      <c r="C759" s="161">
        <f>CAD!$I$26</f>
        <v>0</v>
      </c>
      <c r="D759" s="44">
        <v>0</v>
      </c>
      <c r="E759" s="44">
        <v>0</v>
      </c>
      <c r="F759" s="44">
        <v>0</v>
      </c>
      <c r="G759" s="44">
        <v>0</v>
      </c>
      <c r="H759" s="44">
        <v>0</v>
      </c>
      <c r="I759" s="44">
        <v>0</v>
      </c>
      <c r="J759" s="44">
        <v>0</v>
      </c>
      <c r="K759" s="44">
        <v>0</v>
      </c>
      <c r="L759" s="44">
        <v>0</v>
      </c>
      <c r="M759" s="44">
        <v>0</v>
      </c>
      <c r="N759" s="44">
        <v>0</v>
      </c>
      <c r="O759" s="44">
        <v>0</v>
      </c>
      <c r="P759" s="165">
        <f t="shared" si="54"/>
        <v>0</v>
      </c>
    </row>
    <row r="760" spans="1:16" hidden="1" x14ac:dyDescent="0.25">
      <c r="A760" s="303" t="str">
        <f>IF(B760=1,A739,"")</f>
        <v/>
      </c>
      <c r="B760" s="43" t="str">
        <f t="shared" si="53"/>
        <v/>
      </c>
      <c r="C760" s="161">
        <f>CAD!$I$27</f>
        <v>0</v>
      </c>
      <c r="D760" s="44">
        <v>0</v>
      </c>
      <c r="E760" s="44">
        <v>0</v>
      </c>
      <c r="F760" s="44">
        <v>0</v>
      </c>
      <c r="G760" s="44">
        <v>0</v>
      </c>
      <c r="H760" s="44">
        <v>0</v>
      </c>
      <c r="I760" s="44">
        <v>0</v>
      </c>
      <c r="J760" s="44">
        <v>0</v>
      </c>
      <c r="K760" s="44">
        <v>0</v>
      </c>
      <c r="L760" s="44">
        <v>0</v>
      </c>
      <c r="M760" s="44">
        <v>0</v>
      </c>
      <c r="N760" s="44">
        <v>0</v>
      </c>
      <c r="O760" s="44">
        <v>0</v>
      </c>
      <c r="P760" s="165">
        <f t="shared" si="54"/>
        <v>0</v>
      </c>
    </row>
    <row r="761" spans="1:16" hidden="1" x14ac:dyDescent="0.25">
      <c r="A761" s="303" t="str">
        <f>IF(B761=1,A739,"")</f>
        <v/>
      </c>
      <c r="B761" s="43" t="str">
        <f t="shared" si="53"/>
        <v/>
      </c>
      <c r="C761" s="161">
        <f>CAD!$I$28</f>
        <v>0</v>
      </c>
      <c r="D761" s="44">
        <v>0</v>
      </c>
      <c r="E761" s="44">
        <v>0</v>
      </c>
      <c r="F761" s="44">
        <v>0</v>
      </c>
      <c r="G761" s="44">
        <v>0</v>
      </c>
      <c r="H761" s="44">
        <v>0</v>
      </c>
      <c r="I761" s="44">
        <v>0</v>
      </c>
      <c r="J761" s="44">
        <v>0</v>
      </c>
      <c r="K761" s="44">
        <v>0</v>
      </c>
      <c r="L761" s="44">
        <v>0</v>
      </c>
      <c r="M761" s="44">
        <v>0</v>
      </c>
      <c r="N761" s="44">
        <v>0</v>
      </c>
      <c r="O761" s="44">
        <v>0</v>
      </c>
      <c r="P761" s="165">
        <f t="shared" si="54"/>
        <v>0</v>
      </c>
    </row>
    <row r="762" spans="1:16" hidden="1" x14ac:dyDescent="0.25">
      <c r="A762" s="303" t="str">
        <f>IF(B762=1,A739,"")</f>
        <v/>
      </c>
      <c r="B762" s="43" t="str">
        <f t="shared" si="53"/>
        <v/>
      </c>
      <c r="C762" s="161">
        <f>CAD!$I$29</f>
        <v>0</v>
      </c>
      <c r="D762" s="44">
        <v>0</v>
      </c>
      <c r="E762" s="44">
        <v>0</v>
      </c>
      <c r="F762" s="44">
        <v>0</v>
      </c>
      <c r="G762" s="44">
        <v>0</v>
      </c>
      <c r="H762" s="44">
        <v>0</v>
      </c>
      <c r="I762" s="44">
        <v>0</v>
      </c>
      <c r="J762" s="44">
        <v>0</v>
      </c>
      <c r="K762" s="44">
        <v>0</v>
      </c>
      <c r="L762" s="44">
        <v>0</v>
      </c>
      <c r="M762" s="44">
        <v>0</v>
      </c>
      <c r="N762" s="44">
        <v>0</v>
      </c>
      <c r="O762" s="44">
        <v>0</v>
      </c>
      <c r="P762" s="165">
        <f t="shared" si="54"/>
        <v>0</v>
      </c>
    </row>
    <row r="763" spans="1:16" hidden="1" x14ac:dyDescent="0.25">
      <c r="A763" s="303" t="str">
        <f>IF(B763=1,A739,"")</f>
        <v/>
      </c>
      <c r="B763" s="43" t="str">
        <f t="shared" si="53"/>
        <v/>
      </c>
      <c r="C763" s="161">
        <f>CAD!$I$30</f>
        <v>0</v>
      </c>
      <c r="D763" s="44">
        <v>0</v>
      </c>
      <c r="E763" s="44">
        <v>0</v>
      </c>
      <c r="F763" s="44">
        <v>0</v>
      </c>
      <c r="G763" s="44">
        <v>0</v>
      </c>
      <c r="H763" s="44">
        <v>0</v>
      </c>
      <c r="I763" s="44">
        <v>0</v>
      </c>
      <c r="J763" s="44">
        <v>0</v>
      </c>
      <c r="K763" s="44">
        <v>0</v>
      </c>
      <c r="L763" s="44">
        <v>0</v>
      </c>
      <c r="M763" s="44">
        <v>0</v>
      </c>
      <c r="N763" s="44">
        <v>0</v>
      </c>
      <c r="O763" s="44">
        <v>0</v>
      </c>
      <c r="P763" s="165">
        <f t="shared" si="54"/>
        <v>0</v>
      </c>
    </row>
    <row r="764" spans="1:16" hidden="1" x14ac:dyDescent="0.25">
      <c r="A764" s="303" t="str">
        <f>IF(B764=1,A739,"")</f>
        <v/>
      </c>
      <c r="B764" s="43" t="str">
        <f t="shared" si="53"/>
        <v/>
      </c>
      <c r="C764" s="161">
        <f>CAD!$I$31</f>
        <v>0</v>
      </c>
      <c r="D764" s="44">
        <v>0</v>
      </c>
      <c r="E764" s="44">
        <v>0</v>
      </c>
      <c r="F764" s="44">
        <v>0</v>
      </c>
      <c r="G764" s="44">
        <v>0</v>
      </c>
      <c r="H764" s="44">
        <v>0</v>
      </c>
      <c r="I764" s="44">
        <v>0</v>
      </c>
      <c r="J764" s="44">
        <v>0</v>
      </c>
      <c r="K764" s="44">
        <v>0</v>
      </c>
      <c r="L764" s="44">
        <v>0</v>
      </c>
      <c r="M764" s="44">
        <v>0</v>
      </c>
      <c r="N764" s="44">
        <v>0</v>
      </c>
      <c r="O764" s="44">
        <v>0</v>
      </c>
      <c r="P764" s="165">
        <f t="shared" si="54"/>
        <v>0</v>
      </c>
    </row>
    <row r="765" spans="1:16" hidden="1" x14ac:dyDescent="0.25">
      <c r="A765" s="303" t="str">
        <f>IF(B765=1,A739,"")</f>
        <v/>
      </c>
      <c r="B765" s="43" t="str">
        <f t="shared" si="53"/>
        <v/>
      </c>
      <c r="C765" s="161">
        <f>CAD!$K$7</f>
        <v>0</v>
      </c>
      <c r="D765" s="44">
        <v>0</v>
      </c>
      <c r="E765" s="44">
        <v>0</v>
      </c>
      <c r="F765" s="44">
        <v>0</v>
      </c>
      <c r="G765" s="44">
        <v>0</v>
      </c>
      <c r="H765" s="44">
        <v>0</v>
      </c>
      <c r="I765" s="44">
        <v>0</v>
      </c>
      <c r="J765" s="44">
        <v>0</v>
      </c>
      <c r="K765" s="44">
        <v>0</v>
      </c>
      <c r="L765" s="44">
        <v>0</v>
      </c>
      <c r="M765" s="44">
        <v>0</v>
      </c>
      <c r="N765" s="44">
        <v>0</v>
      </c>
      <c r="O765" s="44">
        <v>0</v>
      </c>
      <c r="P765" s="165">
        <f t="shared" si="54"/>
        <v>0</v>
      </c>
    </row>
    <row r="766" spans="1:16" hidden="1" x14ac:dyDescent="0.25">
      <c r="A766" s="303" t="str">
        <f>IF(B766=1,A739,"")</f>
        <v/>
      </c>
      <c r="B766" s="43" t="str">
        <f t="shared" si="53"/>
        <v/>
      </c>
      <c r="C766" s="161">
        <f>CAD!$K$8</f>
        <v>0</v>
      </c>
      <c r="D766" s="44">
        <v>0</v>
      </c>
      <c r="E766" s="44">
        <v>0</v>
      </c>
      <c r="F766" s="44">
        <v>0</v>
      </c>
      <c r="G766" s="44">
        <v>0</v>
      </c>
      <c r="H766" s="44">
        <v>0</v>
      </c>
      <c r="I766" s="44">
        <v>0</v>
      </c>
      <c r="J766" s="44">
        <v>0</v>
      </c>
      <c r="K766" s="44">
        <v>0</v>
      </c>
      <c r="L766" s="44">
        <v>0</v>
      </c>
      <c r="M766" s="44">
        <v>0</v>
      </c>
      <c r="N766" s="44">
        <v>0</v>
      </c>
      <c r="O766" s="44">
        <v>0</v>
      </c>
      <c r="P766" s="165">
        <f t="shared" si="54"/>
        <v>0</v>
      </c>
    </row>
    <row r="767" spans="1:16" hidden="1" x14ac:dyDescent="0.25">
      <c r="A767" s="303" t="str">
        <f>IF(B767=1,A739,"")</f>
        <v/>
      </c>
      <c r="B767" s="43" t="str">
        <f t="shared" si="53"/>
        <v/>
      </c>
      <c r="C767" s="161">
        <f>CAD!$K$9</f>
        <v>0</v>
      </c>
      <c r="D767" s="44">
        <v>0</v>
      </c>
      <c r="E767" s="44">
        <v>0</v>
      </c>
      <c r="F767" s="44">
        <v>0</v>
      </c>
      <c r="G767" s="44">
        <v>0</v>
      </c>
      <c r="H767" s="44">
        <v>0</v>
      </c>
      <c r="I767" s="44">
        <v>0</v>
      </c>
      <c r="J767" s="44">
        <v>0</v>
      </c>
      <c r="K767" s="44">
        <v>0</v>
      </c>
      <c r="L767" s="44">
        <v>0</v>
      </c>
      <c r="M767" s="44">
        <v>0</v>
      </c>
      <c r="N767" s="44">
        <v>0</v>
      </c>
      <c r="O767" s="44">
        <v>0</v>
      </c>
      <c r="P767" s="165">
        <f t="shared" si="54"/>
        <v>0</v>
      </c>
    </row>
    <row r="768" spans="1:16" hidden="1" x14ac:dyDescent="0.25">
      <c r="A768" s="303" t="str">
        <f>IF(B768=1,A739,"")</f>
        <v/>
      </c>
      <c r="B768" s="43" t="str">
        <f t="shared" si="53"/>
        <v/>
      </c>
      <c r="C768" s="161">
        <f>CAD!$K$10</f>
        <v>0</v>
      </c>
      <c r="D768" s="44">
        <v>0</v>
      </c>
      <c r="E768" s="44">
        <v>0</v>
      </c>
      <c r="F768" s="44">
        <v>0</v>
      </c>
      <c r="G768" s="44">
        <v>0</v>
      </c>
      <c r="H768" s="44">
        <v>0</v>
      </c>
      <c r="I768" s="44">
        <v>0</v>
      </c>
      <c r="J768" s="44">
        <v>0</v>
      </c>
      <c r="K768" s="44">
        <v>0</v>
      </c>
      <c r="L768" s="44">
        <v>0</v>
      </c>
      <c r="M768" s="44">
        <v>0</v>
      </c>
      <c r="N768" s="44">
        <v>0</v>
      </c>
      <c r="O768" s="44">
        <v>0</v>
      </c>
      <c r="P768" s="165">
        <f t="shared" si="54"/>
        <v>0</v>
      </c>
    </row>
    <row r="769" spans="1:16" hidden="1" x14ac:dyDescent="0.25">
      <c r="A769" s="303" t="str">
        <f>IF(B769=1,A739,"")</f>
        <v/>
      </c>
      <c r="B769" s="43" t="str">
        <f t="shared" si="53"/>
        <v/>
      </c>
      <c r="C769" s="161">
        <f>CAD!$K$11</f>
        <v>0</v>
      </c>
      <c r="D769" s="44">
        <v>0</v>
      </c>
      <c r="E769" s="44">
        <v>0</v>
      </c>
      <c r="F769" s="44">
        <v>0</v>
      </c>
      <c r="G769" s="44">
        <v>0</v>
      </c>
      <c r="H769" s="44">
        <v>0</v>
      </c>
      <c r="I769" s="44">
        <v>0</v>
      </c>
      <c r="J769" s="44">
        <v>0</v>
      </c>
      <c r="K769" s="44">
        <v>0</v>
      </c>
      <c r="L769" s="44">
        <v>0</v>
      </c>
      <c r="M769" s="44">
        <v>0</v>
      </c>
      <c r="N769" s="44">
        <v>0</v>
      </c>
      <c r="O769" s="44">
        <v>0</v>
      </c>
      <c r="P769" s="165">
        <f t="shared" si="54"/>
        <v>0</v>
      </c>
    </row>
    <row r="770" spans="1:16" hidden="1" x14ac:dyDescent="0.25">
      <c r="A770" s="303" t="str">
        <f>IF(B770=1,A739,"")</f>
        <v/>
      </c>
      <c r="B770" s="43" t="str">
        <f t="shared" si="53"/>
        <v/>
      </c>
      <c r="C770" s="161">
        <f>CAD!$K$12</f>
        <v>0</v>
      </c>
      <c r="D770" s="44">
        <v>0</v>
      </c>
      <c r="E770" s="44">
        <v>0</v>
      </c>
      <c r="F770" s="44">
        <v>0</v>
      </c>
      <c r="G770" s="44">
        <v>0</v>
      </c>
      <c r="H770" s="44">
        <v>0</v>
      </c>
      <c r="I770" s="44">
        <v>0</v>
      </c>
      <c r="J770" s="44">
        <v>0</v>
      </c>
      <c r="K770" s="44">
        <v>0</v>
      </c>
      <c r="L770" s="44">
        <v>0</v>
      </c>
      <c r="M770" s="44">
        <v>0</v>
      </c>
      <c r="N770" s="44">
        <v>0</v>
      </c>
      <c r="O770" s="44">
        <v>0</v>
      </c>
      <c r="P770" s="165">
        <f t="shared" si="54"/>
        <v>0</v>
      </c>
    </row>
    <row r="771" spans="1:16" hidden="1" x14ac:dyDescent="0.25">
      <c r="A771" s="303" t="str">
        <f>IF(B771=1,A739,"")</f>
        <v/>
      </c>
      <c r="B771" s="43" t="str">
        <f t="shared" si="53"/>
        <v/>
      </c>
      <c r="C771" s="161">
        <f>CAD!$K$13</f>
        <v>0</v>
      </c>
      <c r="D771" s="44">
        <v>0</v>
      </c>
      <c r="E771" s="44">
        <v>0</v>
      </c>
      <c r="F771" s="44">
        <v>0</v>
      </c>
      <c r="G771" s="44">
        <v>0</v>
      </c>
      <c r="H771" s="44">
        <v>0</v>
      </c>
      <c r="I771" s="44">
        <v>0</v>
      </c>
      <c r="J771" s="44">
        <v>0</v>
      </c>
      <c r="K771" s="44">
        <v>0</v>
      </c>
      <c r="L771" s="44">
        <v>0</v>
      </c>
      <c r="M771" s="44">
        <v>0</v>
      </c>
      <c r="N771" s="44">
        <v>0</v>
      </c>
      <c r="O771" s="44">
        <v>0</v>
      </c>
      <c r="P771" s="165">
        <f t="shared" si="54"/>
        <v>0</v>
      </c>
    </row>
    <row r="772" spans="1:16" hidden="1" x14ac:dyDescent="0.25">
      <c r="A772" s="303" t="str">
        <f>IF(B772=1,A739,"")</f>
        <v/>
      </c>
      <c r="B772" s="43" t="str">
        <f t="shared" si="53"/>
        <v/>
      </c>
      <c r="C772" s="161">
        <f>CAD!$K$14</f>
        <v>0</v>
      </c>
      <c r="D772" s="44">
        <v>0</v>
      </c>
      <c r="E772" s="44">
        <v>0</v>
      </c>
      <c r="F772" s="44">
        <v>0</v>
      </c>
      <c r="G772" s="44">
        <v>0</v>
      </c>
      <c r="H772" s="44">
        <v>0</v>
      </c>
      <c r="I772" s="44">
        <v>0</v>
      </c>
      <c r="J772" s="44">
        <v>0</v>
      </c>
      <c r="K772" s="44">
        <v>0</v>
      </c>
      <c r="L772" s="44">
        <v>0</v>
      </c>
      <c r="M772" s="44">
        <v>0</v>
      </c>
      <c r="N772" s="44">
        <v>0</v>
      </c>
      <c r="O772" s="44">
        <v>0</v>
      </c>
      <c r="P772" s="165">
        <f t="shared" si="54"/>
        <v>0</v>
      </c>
    </row>
    <row r="773" spans="1:16" hidden="1" x14ac:dyDescent="0.25">
      <c r="A773" s="303" t="str">
        <f>IF(B773=1,A739,"")</f>
        <v/>
      </c>
      <c r="B773" s="43" t="str">
        <f t="shared" si="53"/>
        <v/>
      </c>
      <c r="C773" s="161">
        <f>CAD!$K$15</f>
        <v>0</v>
      </c>
      <c r="D773" s="44">
        <v>0</v>
      </c>
      <c r="E773" s="44">
        <v>0</v>
      </c>
      <c r="F773" s="44">
        <v>0</v>
      </c>
      <c r="G773" s="44">
        <v>0</v>
      </c>
      <c r="H773" s="44">
        <v>0</v>
      </c>
      <c r="I773" s="44">
        <v>0</v>
      </c>
      <c r="J773" s="44">
        <v>0</v>
      </c>
      <c r="K773" s="44">
        <v>0</v>
      </c>
      <c r="L773" s="44">
        <v>0</v>
      </c>
      <c r="M773" s="44">
        <v>0</v>
      </c>
      <c r="N773" s="44">
        <v>0</v>
      </c>
      <c r="O773" s="44">
        <v>0</v>
      </c>
      <c r="P773" s="165">
        <f t="shared" si="54"/>
        <v>0</v>
      </c>
    </row>
    <row r="774" spans="1:16" hidden="1" x14ac:dyDescent="0.25">
      <c r="A774" s="303" t="str">
        <f>IF(B774=1,A739,"")</f>
        <v/>
      </c>
      <c r="B774" s="43" t="str">
        <f t="shared" si="53"/>
        <v/>
      </c>
      <c r="C774" s="161">
        <f>CAD!$K$16</f>
        <v>0</v>
      </c>
      <c r="D774" s="44">
        <v>0</v>
      </c>
      <c r="E774" s="44">
        <v>0</v>
      </c>
      <c r="F774" s="44">
        <v>0</v>
      </c>
      <c r="G774" s="44">
        <v>0</v>
      </c>
      <c r="H774" s="44">
        <v>0</v>
      </c>
      <c r="I774" s="44">
        <v>0</v>
      </c>
      <c r="J774" s="44">
        <v>0</v>
      </c>
      <c r="K774" s="44">
        <v>0</v>
      </c>
      <c r="L774" s="44">
        <v>0</v>
      </c>
      <c r="M774" s="44">
        <v>0</v>
      </c>
      <c r="N774" s="44">
        <v>0</v>
      </c>
      <c r="O774" s="44">
        <v>0</v>
      </c>
      <c r="P774" s="165">
        <f t="shared" si="54"/>
        <v>0</v>
      </c>
    </row>
    <row r="775" spans="1:16" hidden="1" x14ac:dyDescent="0.25">
      <c r="A775" s="303" t="str">
        <f>IF(B775=1,A739,"")</f>
        <v/>
      </c>
      <c r="B775" s="43" t="str">
        <f t="shared" si="53"/>
        <v/>
      </c>
      <c r="C775" s="161">
        <f>CAD!$K$17</f>
        <v>0</v>
      </c>
      <c r="D775" s="44">
        <v>0</v>
      </c>
      <c r="E775" s="44">
        <v>0</v>
      </c>
      <c r="F775" s="44">
        <v>0</v>
      </c>
      <c r="G775" s="44">
        <v>0</v>
      </c>
      <c r="H775" s="44">
        <v>0</v>
      </c>
      <c r="I775" s="44">
        <v>0</v>
      </c>
      <c r="J775" s="44">
        <v>0</v>
      </c>
      <c r="K775" s="44">
        <v>0</v>
      </c>
      <c r="L775" s="44">
        <v>0</v>
      </c>
      <c r="M775" s="44">
        <v>0</v>
      </c>
      <c r="N775" s="44">
        <v>0</v>
      </c>
      <c r="O775" s="44">
        <v>0</v>
      </c>
      <c r="P775" s="165">
        <f t="shared" si="54"/>
        <v>0</v>
      </c>
    </row>
    <row r="776" spans="1:16" hidden="1" x14ac:dyDescent="0.25">
      <c r="A776" s="303" t="str">
        <f>IF(B776=1,A739,"")</f>
        <v/>
      </c>
      <c r="B776" s="43" t="str">
        <f t="shared" si="53"/>
        <v/>
      </c>
      <c r="C776" s="161">
        <f>CAD!$K$18</f>
        <v>0</v>
      </c>
      <c r="D776" s="44">
        <v>0</v>
      </c>
      <c r="E776" s="44">
        <v>0</v>
      </c>
      <c r="F776" s="44">
        <v>0</v>
      </c>
      <c r="G776" s="44">
        <v>0</v>
      </c>
      <c r="H776" s="44">
        <v>0</v>
      </c>
      <c r="I776" s="44">
        <v>0</v>
      </c>
      <c r="J776" s="44">
        <v>0</v>
      </c>
      <c r="K776" s="44">
        <v>0</v>
      </c>
      <c r="L776" s="44">
        <v>0</v>
      </c>
      <c r="M776" s="44">
        <v>0</v>
      </c>
      <c r="N776" s="44">
        <v>0</v>
      </c>
      <c r="O776" s="44">
        <v>0</v>
      </c>
      <c r="P776" s="165">
        <f t="shared" si="54"/>
        <v>0</v>
      </c>
    </row>
    <row r="777" spans="1:16" hidden="1" x14ac:dyDescent="0.25">
      <c r="A777" s="303" t="str">
        <f>IF(B777=1,A739,"")</f>
        <v/>
      </c>
      <c r="B777" s="43" t="str">
        <f t="shared" si="53"/>
        <v/>
      </c>
      <c r="C777" s="161">
        <f>CAD!$K$19</f>
        <v>0</v>
      </c>
      <c r="D777" s="44">
        <v>0</v>
      </c>
      <c r="E777" s="44">
        <v>0</v>
      </c>
      <c r="F777" s="44">
        <v>0</v>
      </c>
      <c r="G777" s="44">
        <v>0</v>
      </c>
      <c r="H777" s="44">
        <v>0</v>
      </c>
      <c r="I777" s="44">
        <v>0</v>
      </c>
      <c r="J777" s="44">
        <v>0</v>
      </c>
      <c r="K777" s="44">
        <v>0</v>
      </c>
      <c r="L777" s="44">
        <v>0</v>
      </c>
      <c r="M777" s="44">
        <v>0</v>
      </c>
      <c r="N777" s="44">
        <v>0</v>
      </c>
      <c r="O777" s="44">
        <v>0</v>
      </c>
      <c r="P777" s="165">
        <f t="shared" si="54"/>
        <v>0</v>
      </c>
    </row>
    <row r="778" spans="1:16" hidden="1" x14ac:dyDescent="0.25">
      <c r="A778" s="303" t="str">
        <f>IF(B778=1,A739,"")</f>
        <v/>
      </c>
      <c r="B778" s="43" t="str">
        <f t="shared" si="53"/>
        <v/>
      </c>
      <c r="C778" s="161">
        <f>CAD!$K$20</f>
        <v>0</v>
      </c>
      <c r="D778" s="44">
        <v>0</v>
      </c>
      <c r="E778" s="44">
        <v>0</v>
      </c>
      <c r="F778" s="44">
        <v>0</v>
      </c>
      <c r="G778" s="44">
        <v>0</v>
      </c>
      <c r="H778" s="44">
        <v>0</v>
      </c>
      <c r="I778" s="44">
        <v>0</v>
      </c>
      <c r="J778" s="44">
        <v>0</v>
      </c>
      <c r="K778" s="44">
        <v>0</v>
      </c>
      <c r="L778" s="44">
        <v>0</v>
      </c>
      <c r="M778" s="44">
        <v>0</v>
      </c>
      <c r="N778" s="44">
        <v>0</v>
      </c>
      <c r="O778" s="44">
        <v>0</v>
      </c>
      <c r="P778" s="165">
        <f t="shared" si="54"/>
        <v>0</v>
      </c>
    </row>
    <row r="779" spans="1:16" hidden="1" x14ac:dyDescent="0.25">
      <c r="A779" s="303" t="str">
        <f>IF(B779=1,A739,"")</f>
        <v/>
      </c>
      <c r="B779" s="43" t="str">
        <f t="shared" si="53"/>
        <v/>
      </c>
      <c r="C779" s="161">
        <f>CAD!$K$21</f>
        <v>0</v>
      </c>
      <c r="D779" s="44">
        <v>0</v>
      </c>
      <c r="E779" s="44">
        <v>0</v>
      </c>
      <c r="F779" s="44">
        <v>0</v>
      </c>
      <c r="G779" s="44">
        <v>0</v>
      </c>
      <c r="H779" s="44">
        <v>0</v>
      </c>
      <c r="I779" s="44">
        <v>0</v>
      </c>
      <c r="J779" s="44">
        <v>0</v>
      </c>
      <c r="K779" s="44">
        <v>0</v>
      </c>
      <c r="L779" s="44">
        <v>0</v>
      </c>
      <c r="M779" s="44">
        <v>0</v>
      </c>
      <c r="N779" s="44">
        <v>0</v>
      </c>
      <c r="O779" s="44">
        <v>0</v>
      </c>
      <c r="P779" s="165">
        <f t="shared" si="54"/>
        <v>0</v>
      </c>
    </row>
    <row r="780" spans="1:16" hidden="1" x14ac:dyDescent="0.25">
      <c r="A780" s="303" t="str">
        <f>IF(B780=1,A739,"")</f>
        <v/>
      </c>
      <c r="B780" s="43" t="str">
        <f t="shared" si="53"/>
        <v/>
      </c>
      <c r="C780" s="161">
        <f>CAD!$K$22</f>
        <v>0</v>
      </c>
      <c r="D780" s="44">
        <v>0</v>
      </c>
      <c r="E780" s="44">
        <v>0</v>
      </c>
      <c r="F780" s="44">
        <v>0</v>
      </c>
      <c r="G780" s="44">
        <v>0</v>
      </c>
      <c r="H780" s="44">
        <v>0</v>
      </c>
      <c r="I780" s="44">
        <v>0</v>
      </c>
      <c r="J780" s="44">
        <v>0</v>
      </c>
      <c r="K780" s="44">
        <v>0</v>
      </c>
      <c r="L780" s="44">
        <v>0</v>
      </c>
      <c r="M780" s="44">
        <v>0</v>
      </c>
      <c r="N780" s="44">
        <v>0</v>
      </c>
      <c r="O780" s="44">
        <v>0</v>
      </c>
      <c r="P780" s="165">
        <f t="shared" si="54"/>
        <v>0</v>
      </c>
    </row>
    <row r="781" spans="1:16" hidden="1" x14ac:dyDescent="0.25">
      <c r="A781" s="303" t="str">
        <f>IF(B781=1,A739,"")</f>
        <v/>
      </c>
      <c r="B781" s="43" t="str">
        <f t="shared" si="53"/>
        <v/>
      </c>
      <c r="C781" s="161">
        <f>CAD!$K$23</f>
        <v>0</v>
      </c>
      <c r="D781" s="44">
        <v>0</v>
      </c>
      <c r="E781" s="44">
        <v>0</v>
      </c>
      <c r="F781" s="44">
        <v>0</v>
      </c>
      <c r="G781" s="44">
        <v>0</v>
      </c>
      <c r="H781" s="44">
        <v>0</v>
      </c>
      <c r="I781" s="44">
        <v>0</v>
      </c>
      <c r="J781" s="44">
        <v>0</v>
      </c>
      <c r="K781" s="44">
        <v>0</v>
      </c>
      <c r="L781" s="44">
        <v>0</v>
      </c>
      <c r="M781" s="44">
        <v>0</v>
      </c>
      <c r="N781" s="44">
        <v>0</v>
      </c>
      <c r="O781" s="44">
        <v>0</v>
      </c>
      <c r="P781" s="165">
        <f t="shared" si="54"/>
        <v>0</v>
      </c>
    </row>
    <row r="782" spans="1:16" hidden="1" x14ac:dyDescent="0.25">
      <c r="A782" s="303" t="str">
        <f>IF(B782=1,A739,"")</f>
        <v/>
      </c>
      <c r="B782" s="43" t="str">
        <f t="shared" si="53"/>
        <v/>
      </c>
      <c r="C782" s="161">
        <f>CAD!$K$24</f>
        <v>0</v>
      </c>
      <c r="D782" s="44">
        <v>0</v>
      </c>
      <c r="E782" s="44">
        <v>0</v>
      </c>
      <c r="F782" s="44">
        <v>0</v>
      </c>
      <c r="G782" s="44">
        <v>0</v>
      </c>
      <c r="H782" s="44">
        <v>0</v>
      </c>
      <c r="I782" s="44">
        <v>0</v>
      </c>
      <c r="J782" s="44">
        <v>0</v>
      </c>
      <c r="K782" s="44">
        <v>0</v>
      </c>
      <c r="L782" s="44">
        <v>0</v>
      </c>
      <c r="M782" s="44">
        <v>0</v>
      </c>
      <c r="N782" s="44">
        <v>0</v>
      </c>
      <c r="O782" s="44">
        <v>0</v>
      </c>
      <c r="P782" s="165">
        <f t="shared" si="54"/>
        <v>0</v>
      </c>
    </row>
    <row r="783" spans="1:16" hidden="1" x14ac:dyDescent="0.25">
      <c r="A783" s="303" t="str">
        <f>IF(B783=1,A739,"")</f>
        <v/>
      </c>
      <c r="B783" s="43" t="str">
        <f t="shared" si="53"/>
        <v/>
      </c>
      <c r="C783" s="161">
        <f>CAD!$K$25</f>
        <v>0</v>
      </c>
      <c r="D783" s="44">
        <v>0</v>
      </c>
      <c r="E783" s="44">
        <v>0</v>
      </c>
      <c r="F783" s="44">
        <v>0</v>
      </c>
      <c r="G783" s="44">
        <v>0</v>
      </c>
      <c r="H783" s="44">
        <v>0</v>
      </c>
      <c r="I783" s="44">
        <v>0</v>
      </c>
      <c r="J783" s="44">
        <v>0</v>
      </c>
      <c r="K783" s="44">
        <v>0</v>
      </c>
      <c r="L783" s="44">
        <v>0</v>
      </c>
      <c r="M783" s="44">
        <v>0</v>
      </c>
      <c r="N783" s="44">
        <v>0</v>
      </c>
      <c r="O783" s="44">
        <v>0</v>
      </c>
      <c r="P783" s="165">
        <f t="shared" si="54"/>
        <v>0</v>
      </c>
    </row>
    <row r="784" spans="1:16" hidden="1" x14ac:dyDescent="0.25">
      <c r="A784" s="303" t="str">
        <f>IF(B784=1,A739,"")</f>
        <v/>
      </c>
      <c r="B784" s="43" t="str">
        <f t="shared" si="53"/>
        <v/>
      </c>
      <c r="C784" s="161">
        <f>CAD!$K$26</f>
        <v>0</v>
      </c>
      <c r="D784" s="44">
        <v>0</v>
      </c>
      <c r="E784" s="44">
        <v>0</v>
      </c>
      <c r="F784" s="44">
        <v>0</v>
      </c>
      <c r="G784" s="44">
        <v>0</v>
      </c>
      <c r="H784" s="44">
        <v>0</v>
      </c>
      <c r="I784" s="44">
        <v>0</v>
      </c>
      <c r="J784" s="44">
        <v>0</v>
      </c>
      <c r="K784" s="44">
        <v>0</v>
      </c>
      <c r="L784" s="44">
        <v>0</v>
      </c>
      <c r="M784" s="44">
        <v>0</v>
      </c>
      <c r="N784" s="44">
        <v>0</v>
      </c>
      <c r="O784" s="44">
        <v>0</v>
      </c>
      <c r="P784" s="165">
        <f t="shared" si="54"/>
        <v>0</v>
      </c>
    </row>
    <row r="785" spans="1:17" hidden="1" x14ac:dyDescent="0.25">
      <c r="A785" s="303" t="str">
        <f>IF(B785=1,A739,"")</f>
        <v/>
      </c>
      <c r="B785" s="43" t="str">
        <f t="shared" si="53"/>
        <v/>
      </c>
      <c r="C785" s="161">
        <f>CAD!$K$27</f>
        <v>0</v>
      </c>
      <c r="D785" s="44">
        <v>0</v>
      </c>
      <c r="E785" s="44">
        <v>0</v>
      </c>
      <c r="F785" s="44">
        <v>0</v>
      </c>
      <c r="G785" s="44">
        <v>0</v>
      </c>
      <c r="H785" s="44">
        <v>0</v>
      </c>
      <c r="I785" s="44">
        <v>0</v>
      </c>
      <c r="J785" s="44">
        <v>0</v>
      </c>
      <c r="K785" s="44">
        <v>0</v>
      </c>
      <c r="L785" s="44">
        <v>0</v>
      </c>
      <c r="M785" s="44">
        <v>0</v>
      </c>
      <c r="N785" s="44">
        <v>0</v>
      </c>
      <c r="O785" s="44">
        <v>0</v>
      </c>
      <c r="P785" s="165">
        <f t="shared" si="54"/>
        <v>0</v>
      </c>
    </row>
    <row r="786" spans="1:17" hidden="1" x14ac:dyDescent="0.25">
      <c r="A786" s="303" t="str">
        <f>IF(B786=1,A739,"")</f>
        <v/>
      </c>
      <c r="B786" s="43" t="str">
        <f t="shared" si="53"/>
        <v/>
      </c>
      <c r="C786" s="161">
        <f>CAD!$K$28</f>
        <v>0</v>
      </c>
      <c r="D786" s="44">
        <v>0</v>
      </c>
      <c r="E786" s="44">
        <v>0</v>
      </c>
      <c r="F786" s="44">
        <v>0</v>
      </c>
      <c r="G786" s="44">
        <v>0</v>
      </c>
      <c r="H786" s="44">
        <v>0</v>
      </c>
      <c r="I786" s="44">
        <v>0</v>
      </c>
      <c r="J786" s="44">
        <v>0</v>
      </c>
      <c r="K786" s="44">
        <v>0</v>
      </c>
      <c r="L786" s="44">
        <v>0</v>
      </c>
      <c r="M786" s="44">
        <v>0</v>
      </c>
      <c r="N786" s="44">
        <v>0</v>
      </c>
      <c r="O786" s="44">
        <v>0</v>
      </c>
      <c r="P786" s="165">
        <f t="shared" si="54"/>
        <v>0</v>
      </c>
    </row>
    <row r="787" spans="1:17" hidden="1" x14ac:dyDescent="0.25">
      <c r="A787" s="303" t="str">
        <f>IF(B787=1,A739,"")</f>
        <v/>
      </c>
      <c r="B787" s="43" t="str">
        <f t="shared" si="53"/>
        <v/>
      </c>
      <c r="C787" s="161">
        <f>CAD!$K$29</f>
        <v>0</v>
      </c>
      <c r="D787" s="44">
        <v>0</v>
      </c>
      <c r="E787" s="44">
        <v>0</v>
      </c>
      <c r="F787" s="44">
        <v>0</v>
      </c>
      <c r="G787" s="44">
        <v>0</v>
      </c>
      <c r="H787" s="44">
        <v>0</v>
      </c>
      <c r="I787" s="44">
        <v>0</v>
      </c>
      <c r="J787" s="44">
        <v>0</v>
      </c>
      <c r="K787" s="44">
        <v>0</v>
      </c>
      <c r="L787" s="44">
        <v>0</v>
      </c>
      <c r="M787" s="44">
        <v>0</v>
      </c>
      <c r="N787" s="44">
        <v>0</v>
      </c>
      <c r="O787" s="44">
        <v>0</v>
      </c>
      <c r="P787" s="165">
        <f t="shared" si="54"/>
        <v>0</v>
      </c>
    </row>
    <row r="788" spans="1:17" hidden="1" x14ac:dyDescent="0.25">
      <c r="A788" s="303" t="str">
        <f>IF(B788=1,A739,"")</f>
        <v/>
      </c>
      <c r="B788" s="43" t="str">
        <f t="shared" si="53"/>
        <v/>
      </c>
      <c r="C788" s="161">
        <f>CAD!$K$30</f>
        <v>0</v>
      </c>
      <c r="D788" s="44">
        <v>0</v>
      </c>
      <c r="E788" s="44">
        <v>0</v>
      </c>
      <c r="F788" s="44">
        <v>0</v>
      </c>
      <c r="G788" s="44">
        <v>0</v>
      </c>
      <c r="H788" s="44">
        <v>0</v>
      </c>
      <c r="I788" s="44">
        <v>0</v>
      </c>
      <c r="J788" s="44">
        <v>0</v>
      </c>
      <c r="K788" s="44">
        <v>0</v>
      </c>
      <c r="L788" s="44">
        <v>0</v>
      </c>
      <c r="M788" s="44">
        <v>0</v>
      </c>
      <c r="N788" s="44">
        <v>0</v>
      </c>
      <c r="O788" s="44">
        <v>0</v>
      </c>
      <c r="P788" s="165">
        <f t="shared" si="54"/>
        <v>0</v>
      </c>
    </row>
    <row r="789" spans="1:17" hidden="1" x14ac:dyDescent="0.25">
      <c r="A789" s="303" t="str">
        <f>IF(B789=1,A739,"")</f>
        <v/>
      </c>
      <c r="B789" s="43" t="str">
        <f t="shared" si="53"/>
        <v/>
      </c>
      <c r="C789" s="161">
        <f>CAD!$K$31</f>
        <v>0</v>
      </c>
      <c r="D789" s="44">
        <v>0</v>
      </c>
      <c r="E789" s="44">
        <v>0</v>
      </c>
      <c r="F789" s="44">
        <v>0</v>
      </c>
      <c r="G789" s="44">
        <v>0</v>
      </c>
      <c r="H789" s="44">
        <v>0</v>
      </c>
      <c r="I789" s="44">
        <v>0</v>
      </c>
      <c r="J789" s="44">
        <v>0</v>
      </c>
      <c r="K789" s="44">
        <v>0</v>
      </c>
      <c r="L789" s="44">
        <v>0</v>
      </c>
      <c r="M789" s="44">
        <v>0</v>
      </c>
      <c r="N789" s="44">
        <v>0</v>
      </c>
      <c r="O789" s="44">
        <v>0</v>
      </c>
      <c r="P789" s="165">
        <f t="shared" si="54"/>
        <v>0</v>
      </c>
    </row>
    <row r="790" spans="1:17" hidden="1" x14ac:dyDescent="0.25">
      <c r="A790" s="303">
        <f>A737</f>
        <v>2031</v>
      </c>
    </row>
    <row r="791" spans="1:17" hidden="1" x14ac:dyDescent="0.25">
      <c r="A791" s="303">
        <f>A737</f>
        <v>2031</v>
      </c>
      <c r="C791" s="74" t="s">
        <v>209</v>
      </c>
      <c r="D791" s="38">
        <f>D737-D739</f>
        <v>0</v>
      </c>
      <c r="E791" s="38">
        <f t="shared" ref="E791:P791" si="55">E737-E739</f>
        <v>0</v>
      </c>
      <c r="F791" s="38">
        <f t="shared" si="55"/>
        <v>0</v>
      </c>
      <c r="G791" s="38">
        <f t="shared" si="55"/>
        <v>0</v>
      </c>
      <c r="H791" s="38">
        <f t="shared" si="55"/>
        <v>0</v>
      </c>
      <c r="I791" s="38">
        <f t="shared" si="55"/>
        <v>0</v>
      </c>
      <c r="J791" s="38">
        <f t="shared" si="55"/>
        <v>0</v>
      </c>
      <c r="K791" s="38">
        <f t="shared" si="55"/>
        <v>0</v>
      </c>
      <c r="L791" s="38">
        <f t="shared" si="55"/>
        <v>0</v>
      </c>
      <c r="M791" s="38">
        <f t="shared" si="55"/>
        <v>0</v>
      </c>
      <c r="N791" s="38">
        <f t="shared" si="55"/>
        <v>0</v>
      </c>
      <c r="O791" s="38">
        <f t="shared" si="55"/>
        <v>0</v>
      </c>
      <c r="P791" s="38">
        <f t="shared" si="55"/>
        <v>0</v>
      </c>
    </row>
    <row r="792" spans="1:17" hidden="1" x14ac:dyDescent="0.25"/>
    <row r="793" spans="1:17" ht="15" hidden="1" customHeight="1" thickBot="1" x14ac:dyDescent="0.3">
      <c r="A793" s="303">
        <f>A737+1</f>
        <v>2032</v>
      </c>
      <c r="B793" s="45"/>
      <c r="C793" s="176" t="s">
        <v>207</v>
      </c>
      <c r="D793" s="177">
        <f>PREV_R!D807</f>
        <v>0</v>
      </c>
      <c r="E793" s="177">
        <f>PREV_R!E807</f>
        <v>0</v>
      </c>
      <c r="F793" s="177">
        <f>PREV_R!F807</f>
        <v>0</v>
      </c>
      <c r="G793" s="177">
        <f>PREV_R!G807</f>
        <v>0</v>
      </c>
      <c r="H793" s="177">
        <f>PREV_R!H807</f>
        <v>0</v>
      </c>
      <c r="I793" s="177">
        <f>PREV_R!I807</f>
        <v>0</v>
      </c>
      <c r="J793" s="177">
        <f>PREV_R!J807</f>
        <v>0</v>
      </c>
      <c r="K793" s="177">
        <f>PREV_R!K807</f>
        <v>0</v>
      </c>
      <c r="L793" s="177">
        <f>PREV_R!L807</f>
        <v>0</v>
      </c>
      <c r="M793" s="177">
        <f>PREV_R!M807</f>
        <v>0</v>
      </c>
      <c r="N793" s="177">
        <f>PREV_R!N807</f>
        <v>0</v>
      </c>
      <c r="O793" s="177">
        <f>PREV_R!O807</f>
        <v>0</v>
      </c>
      <c r="P793" s="177">
        <f>SUM(D793:O793)</f>
        <v>0</v>
      </c>
      <c r="Q793" s="8"/>
    </row>
    <row r="794" spans="1:17" ht="15" hidden="1" customHeight="1" x14ac:dyDescent="0.25">
      <c r="A794" s="303">
        <f>A793</f>
        <v>2032</v>
      </c>
      <c r="B794" s="45"/>
      <c r="C794" s="130"/>
      <c r="D794" s="130"/>
      <c r="E794" s="130"/>
      <c r="F794" s="130"/>
      <c r="G794" s="130"/>
      <c r="H794" s="130"/>
      <c r="I794" s="130"/>
      <c r="J794" s="130"/>
      <c r="K794" s="130"/>
      <c r="L794" s="130"/>
      <c r="M794" s="130"/>
      <c r="N794" s="130"/>
      <c r="O794" s="130"/>
      <c r="P794" s="130"/>
      <c r="Q794" s="8"/>
    </row>
    <row r="795" spans="1:17" ht="15" hidden="1" customHeight="1" thickBot="1" x14ac:dyDescent="0.3">
      <c r="A795" s="303">
        <f>A793</f>
        <v>2032</v>
      </c>
      <c r="B795" s="45"/>
      <c r="C795" s="155" t="s">
        <v>208</v>
      </c>
      <c r="D795" s="156">
        <f>SUM(D796:D845)</f>
        <v>0</v>
      </c>
      <c r="E795" s="156">
        <f t="shared" ref="E795:O795" si="56">SUM(E796:E845)</f>
        <v>0</v>
      </c>
      <c r="F795" s="156">
        <f t="shared" si="56"/>
        <v>0</v>
      </c>
      <c r="G795" s="156">
        <f t="shared" si="56"/>
        <v>0</v>
      </c>
      <c r="H795" s="156">
        <f t="shared" si="56"/>
        <v>0</v>
      </c>
      <c r="I795" s="156">
        <f t="shared" si="56"/>
        <v>0</v>
      </c>
      <c r="J795" s="156">
        <f t="shared" si="56"/>
        <v>0</v>
      </c>
      <c r="K795" s="156">
        <f t="shared" si="56"/>
        <v>0</v>
      </c>
      <c r="L795" s="156">
        <f t="shared" si="56"/>
        <v>0</v>
      </c>
      <c r="M795" s="156">
        <f t="shared" si="56"/>
        <v>0</v>
      </c>
      <c r="N795" s="156">
        <f t="shared" si="56"/>
        <v>0</v>
      </c>
      <c r="O795" s="156">
        <f t="shared" si="56"/>
        <v>0</v>
      </c>
      <c r="P795" s="156">
        <f>SUM(D795:O795)</f>
        <v>0</v>
      </c>
      <c r="Q795" s="8"/>
    </row>
    <row r="796" spans="1:17" hidden="1" x14ac:dyDescent="0.25">
      <c r="A796" s="303">
        <f>IF(B796=1,A795,"")</f>
        <v>2032</v>
      </c>
      <c r="B796" s="43">
        <f>IF(C796&lt;&gt;0,1,"")</f>
        <v>1</v>
      </c>
      <c r="C796" s="162" t="str">
        <f>CAD!$I$7</f>
        <v>MERCADO</v>
      </c>
      <c r="D796" s="163">
        <v>0</v>
      </c>
      <c r="E796" s="163">
        <v>0</v>
      </c>
      <c r="F796" s="163">
        <v>0</v>
      </c>
      <c r="G796" s="163">
        <v>0</v>
      </c>
      <c r="H796" s="163">
        <v>0</v>
      </c>
      <c r="I796" s="163">
        <v>0</v>
      </c>
      <c r="J796" s="163">
        <v>0</v>
      </c>
      <c r="K796" s="163">
        <v>0</v>
      </c>
      <c r="L796" s="163">
        <v>0</v>
      </c>
      <c r="M796" s="163">
        <v>0</v>
      </c>
      <c r="N796" s="163">
        <v>0</v>
      </c>
      <c r="O796" s="163">
        <v>0</v>
      </c>
      <c r="P796" s="164">
        <f>SUM(D796:O796)</f>
        <v>0</v>
      </c>
    </row>
    <row r="797" spans="1:17" hidden="1" x14ac:dyDescent="0.25">
      <c r="A797" s="303">
        <f>IF(B797=1,A795,"")</f>
        <v>2032</v>
      </c>
      <c r="B797" s="43">
        <f t="shared" ref="B797:B845" si="57">IF(C797&lt;&gt;0,1,"")</f>
        <v>1</v>
      </c>
      <c r="C797" s="161" t="str">
        <f>CAD!$I$8</f>
        <v>VEÍCULO</v>
      </c>
      <c r="D797" s="44">
        <v>0</v>
      </c>
      <c r="E797" s="44">
        <v>0</v>
      </c>
      <c r="F797" s="44">
        <v>0</v>
      </c>
      <c r="G797" s="44">
        <v>0</v>
      </c>
      <c r="H797" s="44">
        <v>0</v>
      </c>
      <c r="I797" s="44">
        <v>0</v>
      </c>
      <c r="J797" s="44">
        <v>0</v>
      </c>
      <c r="K797" s="44">
        <v>0</v>
      </c>
      <c r="L797" s="44">
        <v>0</v>
      </c>
      <c r="M797" s="44">
        <v>0</v>
      </c>
      <c r="N797" s="44">
        <v>0</v>
      </c>
      <c r="O797" s="44">
        <v>0</v>
      </c>
      <c r="P797" s="165">
        <f t="shared" ref="P797:P845" si="58">SUM(D797:O797)</f>
        <v>0</v>
      </c>
    </row>
    <row r="798" spans="1:17" hidden="1" x14ac:dyDescent="0.25">
      <c r="A798" s="303">
        <f>IF(B798=1,A795,"")</f>
        <v>2032</v>
      </c>
      <c r="B798" s="43">
        <f t="shared" si="57"/>
        <v>1</v>
      </c>
      <c r="C798" s="161" t="str">
        <f>CAD!$I$9</f>
        <v>ENERGIA ELÉTRICA</v>
      </c>
      <c r="D798" s="44">
        <v>0</v>
      </c>
      <c r="E798" s="44">
        <v>0</v>
      </c>
      <c r="F798" s="44">
        <v>0</v>
      </c>
      <c r="G798" s="44">
        <v>0</v>
      </c>
      <c r="H798" s="44">
        <v>0</v>
      </c>
      <c r="I798" s="44">
        <v>0</v>
      </c>
      <c r="J798" s="44">
        <v>0</v>
      </c>
      <c r="K798" s="44">
        <v>0</v>
      </c>
      <c r="L798" s="44">
        <v>0</v>
      </c>
      <c r="M798" s="44">
        <v>0</v>
      </c>
      <c r="N798" s="44">
        <v>0</v>
      </c>
      <c r="O798" s="44">
        <v>0</v>
      </c>
      <c r="P798" s="165">
        <f t="shared" si="58"/>
        <v>0</v>
      </c>
    </row>
    <row r="799" spans="1:17" hidden="1" x14ac:dyDescent="0.25">
      <c r="A799" s="303">
        <f>IF(B799=1,A795,"")</f>
        <v>2032</v>
      </c>
      <c r="B799" s="43">
        <f t="shared" si="57"/>
        <v>1</v>
      </c>
      <c r="C799" s="161" t="str">
        <f>CAD!$I$10</f>
        <v>LANCHE/COMER FORA</v>
      </c>
      <c r="D799" s="44">
        <v>0</v>
      </c>
      <c r="E799" s="44">
        <v>0</v>
      </c>
      <c r="F799" s="44">
        <v>0</v>
      </c>
      <c r="G799" s="44">
        <v>0</v>
      </c>
      <c r="H799" s="44">
        <v>0</v>
      </c>
      <c r="I799" s="44">
        <v>0</v>
      </c>
      <c r="J799" s="44">
        <v>0</v>
      </c>
      <c r="K799" s="44">
        <v>0</v>
      </c>
      <c r="L799" s="44">
        <v>0</v>
      </c>
      <c r="M799" s="44">
        <v>0</v>
      </c>
      <c r="N799" s="44">
        <v>0</v>
      </c>
      <c r="O799" s="44">
        <v>0</v>
      </c>
      <c r="P799" s="165">
        <f t="shared" si="58"/>
        <v>0</v>
      </c>
    </row>
    <row r="800" spans="1:17" hidden="1" x14ac:dyDescent="0.25">
      <c r="A800" s="303">
        <f>IF(B800=1,A795,"")</f>
        <v>2032</v>
      </c>
      <c r="B800" s="43">
        <f t="shared" si="57"/>
        <v>1</v>
      </c>
      <c r="C800" s="161" t="str">
        <f>CAD!$I$11</f>
        <v>LAZER</v>
      </c>
      <c r="D800" s="44">
        <v>0</v>
      </c>
      <c r="E800" s="44">
        <v>0</v>
      </c>
      <c r="F800" s="44">
        <v>0</v>
      </c>
      <c r="G800" s="44">
        <v>0</v>
      </c>
      <c r="H800" s="44">
        <v>0</v>
      </c>
      <c r="I800" s="44">
        <v>0</v>
      </c>
      <c r="J800" s="44">
        <v>0</v>
      </c>
      <c r="K800" s="44">
        <v>0</v>
      </c>
      <c r="L800" s="44">
        <v>0</v>
      </c>
      <c r="M800" s="44">
        <v>0</v>
      </c>
      <c r="N800" s="44">
        <v>0</v>
      </c>
      <c r="O800" s="44">
        <v>0</v>
      </c>
      <c r="P800" s="165">
        <f t="shared" si="58"/>
        <v>0</v>
      </c>
    </row>
    <row r="801" spans="1:16" hidden="1" x14ac:dyDescent="0.25">
      <c r="A801" s="303">
        <f>IF(B801=1,A795,"")</f>
        <v>2032</v>
      </c>
      <c r="B801" s="43">
        <f t="shared" si="57"/>
        <v>1</v>
      </c>
      <c r="C801" s="161" t="str">
        <f>CAD!$I$12</f>
        <v>REFORMA / IMÓVEL</v>
      </c>
      <c r="D801" s="44">
        <v>0</v>
      </c>
      <c r="E801" s="44">
        <v>0</v>
      </c>
      <c r="F801" s="44">
        <v>0</v>
      </c>
      <c r="G801" s="44">
        <v>0</v>
      </c>
      <c r="H801" s="44">
        <v>0</v>
      </c>
      <c r="I801" s="44">
        <v>0</v>
      </c>
      <c r="J801" s="44">
        <v>0</v>
      </c>
      <c r="K801" s="44">
        <v>0</v>
      </c>
      <c r="L801" s="44">
        <v>0</v>
      </c>
      <c r="M801" s="44">
        <v>0</v>
      </c>
      <c r="N801" s="44">
        <v>0</v>
      </c>
      <c r="O801" s="44">
        <v>0</v>
      </c>
      <c r="P801" s="165">
        <f t="shared" si="58"/>
        <v>0</v>
      </c>
    </row>
    <row r="802" spans="1:16" hidden="1" x14ac:dyDescent="0.25">
      <c r="A802" s="303">
        <f>IF(B802=1,A795,"")</f>
        <v>2032</v>
      </c>
      <c r="B802" s="43">
        <f t="shared" si="57"/>
        <v>1</v>
      </c>
      <c r="C802" s="161" t="str">
        <f>CAD!$I$13</f>
        <v>OUTROS</v>
      </c>
      <c r="D802" s="44">
        <v>0</v>
      </c>
      <c r="E802" s="44">
        <v>0</v>
      </c>
      <c r="F802" s="44">
        <v>0</v>
      </c>
      <c r="G802" s="44">
        <v>0</v>
      </c>
      <c r="H802" s="44">
        <v>0</v>
      </c>
      <c r="I802" s="44">
        <v>0</v>
      </c>
      <c r="J802" s="44">
        <v>0</v>
      </c>
      <c r="K802" s="44">
        <v>0</v>
      </c>
      <c r="L802" s="44">
        <v>0</v>
      </c>
      <c r="M802" s="44">
        <v>0</v>
      </c>
      <c r="N802" s="44">
        <v>0</v>
      </c>
      <c r="O802" s="44">
        <v>0</v>
      </c>
      <c r="P802" s="165">
        <f t="shared" si="58"/>
        <v>0</v>
      </c>
    </row>
    <row r="803" spans="1:16" hidden="1" x14ac:dyDescent="0.25">
      <c r="A803" s="303">
        <f>IF(B803=1,A795,"")</f>
        <v>2032</v>
      </c>
      <c r="B803" s="43">
        <f t="shared" si="57"/>
        <v>1</v>
      </c>
      <c r="C803" s="161" t="str">
        <f>CAD!$I$14</f>
        <v>VESTUÁRIO</v>
      </c>
      <c r="D803" s="44">
        <v>0</v>
      </c>
      <c r="E803" s="44">
        <v>0</v>
      </c>
      <c r="F803" s="44">
        <v>0</v>
      </c>
      <c r="G803" s="44">
        <v>0</v>
      </c>
      <c r="H803" s="44">
        <v>0</v>
      </c>
      <c r="I803" s="44">
        <v>0</v>
      </c>
      <c r="J803" s="44">
        <v>0</v>
      </c>
      <c r="K803" s="44">
        <v>0</v>
      </c>
      <c r="L803" s="44">
        <v>0</v>
      </c>
      <c r="M803" s="44">
        <v>0</v>
      </c>
      <c r="N803" s="44">
        <v>0</v>
      </c>
      <c r="O803" s="44">
        <v>0</v>
      </c>
      <c r="P803" s="165">
        <f t="shared" si="58"/>
        <v>0</v>
      </c>
    </row>
    <row r="804" spans="1:16" hidden="1" x14ac:dyDescent="0.25">
      <c r="A804" s="303">
        <f>IF(B804=1,A795,"")</f>
        <v>2032</v>
      </c>
      <c r="B804" s="43">
        <f t="shared" si="57"/>
        <v>1</v>
      </c>
      <c r="C804" s="161" t="str">
        <f>CAD!$I$15</f>
        <v>PARCELA - CASA</v>
      </c>
      <c r="D804" s="44">
        <v>0</v>
      </c>
      <c r="E804" s="44">
        <v>0</v>
      </c>
      <c r="F804" s="44">
        <v>0</v>
      </c>
      <c r="G804" s="44">
        <v>0</v>
      </c>
      <c r="H804" s="44">
        <v>0</v>
      </c>
      <c r="I804" s="44">
        <v>0</v>
      </c>
      <c r="J804" s="44">
        <v>0</v>
      </c>
      <c r="K804" s="44">
        <v>0</v>
      </c>
      <c r="L804" s="44">
        <v>0</v>
      </c>
      <c r="M804" s="44">
        <v>0</v>
      </c>
      <c r="N804" s="44">
        <v>0</v>
      </c>
      <c r="O804" s="44">
        <v>0</v>
      </c>
      <c r="P804" s="165">
        <f t="shared" si="58"/>
        <v>0</v>
      </c>
    </row>
    <row r="805" spans="1:16" hidden="1" x14ac:dyDescent="0.25">
      <c r="A805" s="303">
        <f>IF(B805=1,A795,"")</f>
        <v>2032</v>
      </c>
      <c r="B805" s="43">
        <f t="shared" si="57"/>
        <v>1</v>
      </c>
      <c r="C805" s="161" t="str">
        <f>CAD!$I$16</f>
        <v>SAÚDE</v>
      </c>
      <c r="D805" s="44">
        <v>0</v>
      </c>
      <c r="E805" s="44">
        <v>0</v>
      </c>
      <c r="F805" s="44">
        <v>0</v>
      </c>
      <c r="G805" s="44">
        <v>0</v>
      </c>
      <c r="H805" s="44">
        <v>0</v>
      </c>
      <c r="I805" s="44">
        <v>0</v>
      </c>
      <c r="J805" s="44">
        <v>0</v>
      </c>
      <c r="K805" s="44">
        <v>0</v>
      </c>
      <c r="L805" s="44">
        <v>0</v>
      </c>
      <c r="M805" s="44">
        <v>0</v>
      </c>
      <c r="N805" s="44">
        <v>0</v>
      </c>
      <c r="O805" s="44">
        <v>0</v>
      </c>
      <c r="P805" s="165">
        <f t="shared" si="58"/>
        <v>0</v>
      </c>
    </row>
    <row r="806" spans="1:16" hidden="1" x14ac:dyDescent="0.25">
      <c r="A806" s="303" t="str">
        <f>IF(B806=1,A795,"")</f>
        <v/>
      </c>
      <c r="B806" s="43" t="str">
        <f t="shared" si="57"/>
        <v/>
      </c>
      <c r="C806" s="161">
        <f>CAD!$I$17</f>
        <v>0</v>
      </c>
      <c r="D806" s="44">
        <v>0</v>
      </c>
      <c r="E806" s="44">
        <v>0</v>
      </c>
      <c r="F806" s="44">
        <v>0</v>
      </c>
      <c r="G806" s="44">
        <v>0</v>
      </c>
      <c r="H806" s="44">
        <v>0</v>
      </c>
      <c r="I806" s="44">
        <v>0</v>
      </c>
      <c r="J806" s="44">
        <v>0</v>
      </c>
      <c r="K806" s="44">
        <v>0</v>
      </c>
      <c r="L806" s="44">
        <v>0</v>
      </c>
      <c r="M806" s="44">
        <v>0</v>
      </c>
      <c r="N806" s="44">
        <v>0</v>
      </c>
      <c r="O806" s="44">
        <v>0</v>
      </c>
      <c r="P806" s="165">
        <f t="shared" si="58"/>
        <v>0</v>
      </c>
    </row>
    <row r="807" spans="1:16" hidden="1" x14ac:dyDescent="0.25">
      <c r="A807" s="303" t="str">
        <f>IF(B807=1,A795,"")</f>
        <v/>
      </c>
      <c r="B807" s="43" t="str">
        <f t="shared" si="57"/>
        <v/>
      </c>
      <c r="C807" s="161">
        <f>CAD!$I$18</f>
        <v>0</v>
      </c>
      <c r="D807" s="44">
        <v>0</v>
      </c>
      <c r="E807" s="44">
        <v>0</v>
      </c>
      <c r="F807" s="44">
        <v>0</v>
      </c>
      <c r="G807" s="44">
        <v>0</v>
      </c>
      <c r="H807" s="44">
        <v>0</v>
      </c>
      <c r="I807" s="44">
        <v>0</v>
      </c>
      <c r="J807" s="44">
        <v>0</v>
      </c>
      <c r="K807" s="44">
        <v>0</v>
      </c>
      <c r="L807" s="44">
        <v>0</v>
      </c>
      <c r="M807" s="44">
        <v>0</v>
      </c>
      <c r="N807" s="44">
        <v>0</v>
      </c>
      <c r="O807" s="44">
        <v>0</v>
      </c>
      <c r="P807" s="165">
        <f t="shared" si="58"/>
        <v>0</v>
      </c>
    </row>
    <row r="808" spans="1:16" hidden="1" x14ac:dyDescent="0.25">
      <c r="A808" s="303" t="str">
        <f>IF(B808=1,A795,"")</f>
        <v/>
      </c>
      <c r="B808" s="43" t="str">
        <f t="shared" si="57"/>
        <v/>
      </c>
      <c r="C808" s="161">
        <f>CAD!$I$19</f>
        <v>0</v>
      </c>
      <c r="D808" s="44">
        <v>0</v>
      </c>
      <c r="E808" s="44">
        <v>0</v>
      </c>
      <c r="F808" s="44">
        <v>0</v>
      </c>
      <c r="G808" s="44">
        <v>0</v>
      </c>
      <c r="H808" s="44">
        <v>0</v>
      </c>
      <c r="I808" s="44">
        <v>0</v>
      </c>
      <c r="J808" s="44">
        <v>0</v>
      </c>
      <c r="K808" s="44">
        <v>0</v>
      </c>
      <c r="L808" s="44">
        <v>0</v>
      </c>
      <c r="M808" s="44">
        <v>0</v>
      </c>
      <c r="N808" s="44">
        <v>0</v>
      </c>
      <c r="O808" s="44">
        <v>0</v>
      </c>
      <c r="P808" s="165">
        <f t="shared" si="58"/>
        <v>0</v>
      </c>
    </row>
    <row r="809" spans="1:16" hidden="1" x14ac:dyDescent="0.25">
      <c r="A809" s="303" t="str">
        <f>IF(B809=1,A795,"")</f>
        <v/>
      </c>
      <c r="B809" s="43" t="str">
        <f t="shared" si="57"/>
        <v/>
      </c>
      <c r="C809" s="161">
        <f>CAD!$I$20</f>
        <v>0</v>
      </c>
      <c r="D809" s="44">
        <v>0</v>
      </c>
      <c r="E809" s="44">
        <v>0</v>
      </c>
      <c r="F809" s="44">
        <v>0</v>
      </c>
      <c r="G809" s="44">
        <v>0</v>
      </c>
      <c r="H809" s="44">
        <v>0</v>
      </c>
      <c r="I809" s="44">
        <v>0</v>
      </c>
      <c r="J809" s="44">
        <v>0</v>
      </c>
      <c r="K809" s="44">
        <v>0</v>
      </c>
      <c r="L809" s="44">
        <v>0</v>
      </c>
      <c r="M809" s="44">
        <v>0</v>
      </c>
      <c r="N809" s="44">
        <v>0</v>
      </c>
      <c r="O809" s="44">
        <v>0</v>
      </c>
      <c r="P809" s="165">
        <f t="shared" si="58"/>
        <v>0</v>
      </c>
    </row>
    <row r="810" spans="1:16" hidden="1" x14ac:dyDescent="0.25">
      <c r="A810" s="303" t="str">
        <f>IF(B810=1,A795,"")</f>
        <v/>
      </c>
      <c r="B810" s="43" t="str">
        <f t="shared" si="57"/>
        <v/>
      </c>
      <c r="C810" s="161">
        <f>CAD!$I$21</f>
        <v>0</v>
      </c>
      <c r="D810" s="44">
        <v>0</v>
      </c>
      <c r="E810" s="44">
        <v>0</v>
      </c>
      <c r="F810" s="44">
        <v>0</v>
      </c>
      <c r="G810" s="44">
        <v>0</v>
      </c>
      <c r="H810" s="44">
        <v>0</v>
      </c>
      <c r="I810" s="44">
        <v>0</v>
      </c>
      <c r="J810" s="44">
        <v>0</v>
      </c>
      <c r="K810" s="44">
        <v>0</v>
      </c>
      <c r="L810" s="44">
        <v>0</v>
      </c>
      <c r="M810" s="44">
        <v>0</v>
      </c>
      <c r="N810" s="44">
        <v>0</v>
      </c>
      <c r="O810" s="44">
        <v>0</v>
      </c>
      <c r="P810" s="165">
        <f t="shared" si="58"/>
        <v>0</v>
      </c>
    </row>
    <row r="811" spans="1:16" hidden="1" x14ac:dyDescent="0.25">
      <c r="A811" s="303" t="str">
        <f>IF(B811=1,A795,"")</f>
        <v/>
      </c>
      <c r="B811" s="43" t="str">
        <f t="shared" si="57"/>
        <v/>
      </c>
      <c r="C811" s="161">
        <f>CAD!$I$22</f>
        <v>0</v>
      </c>
      <c r="D811" s="44">
        <v>0</v>
      </c>
      <c r="E811" s="44">
        <v>0</v>
      </c>
      <c r="F811" s="44">
        <v>0</v>
      </c>
      <c r="G811" s="44">
        <v>0</v>
      </c>
      <c r="H811" s="44">
        <v>0</v>
      </c>
      <c r="I811" s="44">
        <v>0</v>
      </c>
      <c r="J811" s="44">
        <v>0</v>
      </c>
      <c r="K811" s="44">
        <v>0</v>
      </c>
      <c r="L811" s="44">
        <v>0</v>
      </c>
      <c r="M811" s="44">
        <v>0</v>
      </c>
      <c r="N811" s="44">
        <v>0</v>
      </c>
      <c r="O811" s="44">
        <v>0</v>
      </c>
      <c r="P811" s="165">
        <f t="shared" si="58"/>
        <v>0</v>
      </c>
    </row>
    <row r="812" spans="1:16" hidden="1" x14ac:dyDescent="0.25">
      <c r="A812" s="303" t="str">
        <f>IF(B812=1,A795,"")</f>
        <v/>
      </c>
      <c r="B812" s="43" t="str">
        <f t="shared" si="57"/>
        <v/>
      </c>
      <c r="C812" s="161">
        <f>CAD!$I$23</f>
        <v>0</v>
      </c>
      <c r="D812" s="44">
        <v>0</v>
      </c>
      <c r="E812" s="44">
        <v>0</v>
      </c>
      <c r="F812" s="44">
        <v>0</v>
      </c>
      <c r="G812" s="44">
        <v>0</v>
      </c>
      <c r="H812" s="44">
        <v>0</v>
      </c>
      <c r="I812" s="44">
        <v>0</v>
      </c>
      <c r="J812" s="44">
        <v>0</v>
      </c>
      <c r="K812" s="44">
        <v>0</v>
      </c>
      <c r="L812" s="44">
        <v>0</v>
      </c>
      <c r="M812" s="44">
        <v>0</v>
      </c>
      <c r="N812" s="44">
        <v>0</v>
      </c>
      <c r="O812" s="44">
        <v>0</v>
      </c>
      <c r="P812" s="165">
        <f t="shared" si="58"/>
        <v>0</v>
      </c>
    </row>
    <row r="813" spans="1:16" hidden="1" x14ac:dyDescent="0.25">
      <c r="A813" s="303" t="str">
        <f>IF(B813=1,A795,"")</f>
        <v/>
      </c>
      <c r="B813" s="43" t="str">
        <f t="shared" si="57"/>
        <v/>
      </c>
      <c r="C813" s="161">
        <f>CAD!$I$24</f>
        <v>0</v>
      </c>
      <c r="D813" s="44">
        <v>0</v>
      </c>
      <c r="E813" s="44">
        <v>0</v>
      </c>
      <c r="F813" s="44">
        <v>0</v>
      </c>
      <c r="G813" s="44">
        <v>0</v>
      </c>
      <c r="H813" s="44">
        <v>0</v>
      </c>
      <c r="I813" s="44">
        <v>0</v>
      </c>
      <c r="J813" s="44">
        <v>0</v>
      </c>
      <c r="K813" s="44">
        <v>0</v>
      </c>
      <c r="L813" s="44">
        <v>0</v>
      </c>
      <c r="M813" s="44">
        <v>0</v>
      </c>
      <c r="N813" s="44">
        <v>0</v>
      </c>
      <c r="O813" s="44">
        <v>0</v>
      </c>
      <c r="P813" s="165">
        <f t="shared" si="58"/>
        <v>0</v>
      </c>
    </row>
    <row r="814" spans="1:16" hidden="1" x14ac:dyDescent="0.25">
      <c r="A814" s="303" t="str">
        <f>IF(B814=1,A795,"")</f>
        <v/>
      </c>
      <c r="B814" s="43" t="str">
        <f t="shared" si="57"/>
        <v/>
      </c>
      <c r="C814" s="161">
        <f>CAD!$I$25</f>
        <v>0</v>
      </c>
      <c r="D814" s="44">
        <v>0</v>
      </c>
      <c r="E814" s="44">
        <v>0</v>
      </c>
      <c r="F814" s="44">
        <v>0</v>
      </c>
      <c r="G814" s="44">
        <v>0</v>
      </c>
      <c r="H814" s="44">
        <v>0</v>
      </c>
      <c r="I814" s="44">
        <v>0</v>
      </c>
      <c r="J814" s="44">
        <v>0</v>
      </c>
      <c r="K814" s="44">
        <v>0</v>
      </c>
      <c r="L814" s="44">
        <v>0</v>
      </c>
      <c r="M814" s="44">
        <v>0</v>
      </c>
      <c r="N814" s="44">
        <v>0</v>
      </c>
      <c r="O814" s="44">
        <v>0</v>
      </c>
      <c r="P814" s="165">
        <f t="shared" si="58"/>
        <v>0</v>
      </c>
    </row>
    <row r="815" spans="1:16" hidden="1" x14ac:dyDescent="0.25">
      <c r="A815" s="303" t="str">
        <f>IF(B815=1,A795,"")</f>
        <v/>
      </c>
      <c r="B815" s="43" t="str">
        <f t="shared" si="57"/>
        <v/>
      </c>
      <c r="C815" s="161">
        <f>CAD!$I$26</f>
        <v>0</v>
      </c>
      <c r="D815" s="44">
        <v>0</v>
      </c>
      <c r="E815" s="44">
        <v>0</v>
      </c>
      <c r="F815" s="44">
        <v>0</v>
      </c>
      <c r="G815" s="44">
        <v>0</v>
      </c>
      <c r="H815" s="44">
        <v>0</v>
      </c>
      <c r="I815" s="44">
        <v>0</v>
      </c>
      <c r="J815" s="44">
        <v>0</v>
      </c>
      <c r="K815" s="44">
        <v>0</v>
      </c>
      <c r="L815" s="44">
        <v>0</v>
      </c>
      <c r="M815" s="44">
        <v>0</v>
      </c>
      <c r="N815" s="44">
        <v>0</v>
      </c>
      <c r="O815" s="44">
        <v>0</v>
      </c>
      <c r="P815" s="165">
        <f t="shared" si="58"/>
        <v>0</v>
      </c>
    </row>
    <row r="816" spans="1:16" hidden="1" x14ac:dyDescent="0.25">
      <c r="A816" s="303" t="str">
        <f>IF(B816=1,A795,"")</f>
        <v/>
      </c>
      <c r="B816" s="43" t="str">
        <f t="shared" si="57"/>
        <v/>
      </c>
      <c r="C816" s="161">
        <f>CAD!$I$27</f>
        <v>0</v>
      </c>
      <c r="D816" s="44">
        <v>0</v>
      </c>
      <c r="E816" s="44">
        <v>0</v>
      </c>
      <c r="F816" s="44">
        <v>0</v>
      </c>
      <c r="G816" s="44">
        <v>0</v>
      </c>
      <c r="H816" s="44">
        <v>0</v>
      </c>
      <c r="I816" s="44">
        <v>0</v>
      </c>
      <c r="J816" s="44">
        <v>0</v>
      </c>
      <c r="K816" s="44">
        <v>0</v>
      </c>
      <c r="L816" s="44">
        <v>0</v>
      </c>
      <c r="M816" s="44">
        <v>0</v>
      </c>
      <c r="N816" s="44">
        <v>0</v>
      </c>
      <c r="O816" s="44">
        <v>0</v>
      </c>
      <c r="P816" s="165">
        <f t="shared" si="58"/>
        <v>0</v>
      </c>
    </row>
    <row r="817" spans="1:16" hidden="1" x14ac:dyDescent="0.25">
      <c r="A817" s="303" t="str">
        <f>IF(B817=1,A795,"")</f>
        <v/>
      </c>
      <c r="B817" s="43" t="str">
        <f t="shared" si="57"/>
        <v/>
      </c>
      <c r="C817" s="161">
        <f>CAD!$I$28</f>
        <v>0</v>
      </c>
      <c r="D817" s="44">
        <v>0</v>
      </c>
      <c r="E817" s="44">
        <v>0</v>
      </c>
      <c r="F817" s="44">
        <v>0</v>
      </c>
      <c r="G817" s="44">
        <v>0</v>
      </c>
      <c r="H817" s="44">
        <v>0</v>
      </c>
      <c r="I817" s="44">
        <v>0</v>
      </c>
      <c r="J817" s="44">
        <v>0</v>
      </c>
      <c r="K817" s="44">
        <v>0</v>
      </c>
      <c r="L817" s="44">
        <v>0</v>
      </c>
      <c r="M817" s="44">
        <v>0</v>
      </c>
      <c r="N817" s="44">
        <v>0</v>
      </c>
      <c r="O817" s="44">
        <v>0</v>
      </c>
      <c r="P817" s="165">
        <f t="shared" si="58"/>
        <v>0</v>
      </c>
    </row>
    <row r="818" spans="1:16" hidden="1" x14ac:dyDescent="0.25">
      <c r="A818" s="303" t="str">
        <f>IF(B818=1,A795,"")</f>
        <v/>
      </c>
      <c r="B818" s="43" t="str">
        <f t="shared" si="57"/>
        <v/>
      </c>
      <c r="C818" s="161">
        <f>CAD!$I$29</f>
        <v>0</v>
      </c>
      <c r="D818" s="44">
        <v>0</v>
      </c>
      <c r="E818" s="44">
        <v>0</v>
      </c>
      <c r="F818" s="44">
        <v>0</v>
      </c>
      <c r="G818" s="44">
        <v>0</v>
      </c>
      <c r="H818" s="44">
        <v>0</v>
      </c>
      <c r="I818" s="44">
        <v>0</v>
      </c>
      <c r="J818" s="44">
        <v>0</v>
      </c>
      <c r="K818" s="44">
        <v>0</v>
      </c>
      <c r="L818" s="44">
        <v>0</v>
      </c>
      <c r="M818" s="44">
        <v>0</v>
      </c>
      <c r="N818" s="44">
        <v>0</v>
      </c>
      <c r="O818" s="44">
        <v>0</v>
      </c>
      <c r="P818" s="165">
        <f t="shared" si="58"/>
        <v>0</v>
      </c>
    </row>
    <row r="819" spans="1:16" hidden="1" x14ac:dyDescent="0.25">
      <c r="A819" s="303" t="str">
        <f>IF(B819=1,A795,"")</f>
        <v/>
      </c>
      <c r="B819" s="43" t="str">
        <f t="shared" si="57"/>
        <v/>
      </c>
      <c r="C819" s="161">
        <f>CAD!$I$30</f>
        <v>0</v>
      </c>
      <c r="D819" s="44">
        <v>0</v>
      </c>
      <c r="E819" s="44">
        <v>0</v>
      </c>
      <c r="F819" s="44">
        <v>0</v>
      </c>
      <c r="G819" s="44">
        <v>0</v>
      </c>
      <c r="H819" s="44">
        <v>0</v>
      </c>
      <c r="I819" s="44">
        <v>0</v>
      </c>
      <c r="J819" s="44">
        <v>0</v>
      </c>
      <c r="K819" s="44">
        <v>0</v>
      </c>
      <c r="L819" s="44">
        <v>0</v>
      </c>
      <c r="M819" s="44">
        <v>0</v>
      </c>
      <c r="N819" s="44">
        <v>0</v>
      </c>
      <c r="O819" s="44">
        <v>0</v>
      </c>
      <c r="P819" s="165">
        <f t="shared" si="58"/>
        <v>0</v>
      </c>
    </row>
    <row r="820" spans="1:16" hidden="1" x14ac:dyDescent="0.25">
      <c r="A820" s="303" t="str">
        <f>IF(B820=1,A795,"")</f>
        <v/>
      </c>
      <c r="B820" s="43" t="str">
        <f t="shared" si="57"/>
        <v/>
      </c>
      <c r="C820" s="161">
        <f>CAD!$I$31</f>
        <v>0</v>
      </c>
      <c r="D820" s="44">
        <v>0</v>
      </c>
      <c r="E820" s="44">
        <v>0</v>
      </c>
      <c r="F820" s="44">
        <v>0</v>
      </c>
      <c r="G820" s="44">
        <v>0</v>
      </c>
      <c r="H820" s="44">
        <v>0</v>
      </c>
      <c r="I820" s="44">
        <v>0</v>
      </c>
      <c r="J820" s="44">
        <v>0</v>
      </c>
      <c r="K820" s="44">
        <v>0</v>
      </c>
      <c r="L820" s="44">
        <v>0</v>
      </c>
      <c r="M820" s="44">
        <v>0</v>
      </c>
      <c r="N820" s="44">
        <v>0</v>
      </c>
      <c r="O820" s="44">
        <v>0</v>
      </c>
      <c r="P820" s="165">
        <f t="shared" si="58"/>
        <v>0</v>
      </c>
    </row>
    <row r="821" spans="1:16" hidden="1" x14ac:dyDescent="0.25">
      <c r="A821" s="303" t="str">
        <f>IF(B821=1,A795,"")</f>
        <v/>
      </c>
      <c r="B821" s="43" t="str">
        <f t="shared" si="57"/>
        <v/>
      </c>
      <c r="C821" s="161">
        <f>CAD!$K$7</f>
        <v>0</v>
      </c>
      <c r="D821" s="44">
        <v>0</v>
      </c>
      <c r="E821" s="44">
        <v>0</v>
      </c>
      <c r="F821" s="44">
        <v>0</v>
      </c>
      <c r="G821" s="44">
        <v>0</v>
      </c>
      <c r="H821" s="44">
        <v>0</v>
      </c>
      <c r="I821" s="44">
        <v>0</v>
      </c>
      <c r="J821" s="44">
        <v>0</v>
      </c>
      <c r="K821" s="44">
        <v>0</v>
      </c>
      <c r="L821" s="44">
        <v>0</v>
      </c>
      <c r="M821" s="44">
        <v>0</v>
      </c>
      <c r="N821" s="44">
        <v>0</v>
      </c>
      <c r="O821" s="44">
        <v>0</v>
      </c>
      <c r="P821" s="165">
        <f t="shared" si="58"/>
        <v>0</v>
      </c>
    </row>
    <row r="822" spans="1:16" hidden="1" x14ac:dyDescent="0.25">
      <c r="A822" s="303" t="str">
        <f>IF(B822=1,A795,"")</f>
        <v/>
      </c>
      <c r="B822" s="43" t="str">
        <f t="shared" si="57"/>
        <v/>
      </c>
      <c r="C822" s="161">
        <f>CAD!$K$8</f>
        <v>0</v>
      </c>
      <c r="D822" s="44">
        <v>0</v>
      </c>
      <c r="E822" s="44">
        <v>0</v>
      </c>
      <c r="F822" s="44">
        <v>0</v>
      </c>
      <c r="G822" s="44">
        <v>0</v>
      </c>
      <c r="H822" s="44">
        <v>0</v>
      </c>
      <c r="I822" s="44">
        <v>0</v>
      </c>
      <c r="J822" s="44">
        <v>0</v>
      </c>
      <c r="K822" s="44">
        <v>0</v>
      </c>
      <c r="L822" s="44">
        <v>0</v>
      </c>
      <c r="M822" s="44">
        <v>0</v>
      </c>
      <c r="N822" s="44">
        <v>0</v>
      </c>
      <c r="O822" s="44">
        <v>0</v>
      </c>
      <c r="P822" s="165">
        <f t="shared" si="58"/>
        <v>0</v>
      </c>
    </row>
    <row r="823" spans="1:16" hidden="1" x14ac:dyDescent="0.25">
      <c r="A823" s="303" t="str">
        <f>IF(B823=1,A795,"")</f>
        <v/>
      </c>
      <c r="B823" s="43" t="str">
        <f t="shared" si="57"/>
        <v/>
      </c>
      <c r="C823" s="161">
        <f>CAD!$K$9</f>
        <v>0</v>
      </c>
      <c r="D823" s="44">
        <v>0</v>
      </c>
      <c r="E823" s="44">
        <v>0</v>
      </c>
      <c r="F823" s="44">
        <v>0</v>
      </c>
      <c r="G823" s="44">
        <v>0</v>
      </c>
      <c r="H823" s="44">
        <v>0</v>
      </c>
      <c r="I823" s="44">
        <v>0</v>
      </c>
      <c r="J823" s="44">
        <v>0</v>
      </c>
      <c r="K823" s="44">
        <v>0</v>
      </c>
      <c r="L823" s="44">
        <v>0</v>
      </c>
      <c r="M823" s="44">
        <v>0</v>
      </c>
      <c r="N823" s="44">
        <v>0</v>
      </c>
      <c r="O823" s="44">
        <v>0</v>
      </c>
      <c r="P823" s="165">
        <f t="shared" si="58"/>
        <v>0</v>
      </c>
    </row>
    <row r="824" spans="1:16" hidden="1" x14ac:dyDescent="0.25">
      <c r="A824" s="303" t="str">
        <f>IF(B824=1,A795,"")</f>
        <v/>
      </c>
      <c r="B824" s="43" t="str">
        <f t="shared" si="57"/>
        <v/>
      </c>
      <c r="C824" s="161">
        <f>CAD!$K$10</f>
        <v>0</v>
      </c>
      <c r="D824" s="44">
        <v>0</v>
      </c>
      <c r="E824" s="44">
        <v>0</v>
      </c>
      <c r="F824" s="44">
        <v>0</v>
      </c>
      <c r="G824" s="44">
        <v>0</v>
      </c>
      <c r="H824" s="44">
        <v>0</v>
      </c>
      <c r="I824" s="44">
        <v>0</v>
      </c>
      <c r="J824" s="44">
        <v>0</v>
      </c>
      <c r="K824" s="44">
        <v>0</v>
      </c>
      <c r="L824" s="44">
        <v>0</v>
      </c>
      <c r="M824" s="44">
        <v>0</v>
      </c>
      <c r="N824" s="44">
        <v>0</v>
      </c>
      <c r="O824" s="44">
        <v>0</v>
      </c>
      <c r="P824" s="165">
        <f t="shared" si="58"/>
        <v>0</v>
      </c>
    </row>
    <row r="825" spans="1:16" hidden="1" x14ac:dyDescent="0.25">
      <c r="A825" s="303" t="str">
        <f>IF(B825=1,A795,"")</f>
        <v/>
      </c>
      <c r="B825" s="43" t="str">
        <f t="shared" si="57"/>
        <v/>
      </c>
      <c r="C825" s="161">
        <f>CAD!$K$11</f>
        <v>0</v>
      </c>
      <c r="D825" s="44">
        <v>0</v>
      </c>
      <c r="E825" s="44">
        <v>0</v>
      </c>
      <c r="F825" s="44">
        <v>0</v>
      </c>
      <c r="G825" s="44">
        <v>0</v>
      </c>
      <c r="H825" s="44">
        <v>0</v>
      </c>
      <c r="I825" s="44">
        <v>0</v>
      </c>
      <c r="J825" s="44">
        <v>0</v>
      </c>
      <c r="K825" s="44">
        <v>0</v>
      </c>
      <c r="L825" s="44">
        <v>0</v>
      </c>
      <c r="M825" s="44">
        <v>0</v>
      </c>
      <c r="N825" s="44">
        <v>0</v>
      </c>
      <c r="O825" s="44">
        <v>0</v>
      </c>
      <c r="P825" s="165">
        <f t="shared" si="58"/>
        <v>0</v>
      </c>
    </row>
    <row r="826" spans="1:16" hidden="1" x14ac:dyDescent="0.25">
      <c r="A826" s="303" t="str">
        <f>IF(B826=1,A795,"")</f>
        <v/>
      </c>
      <c r="B826" s="43" t="str">
        <f t="shared" si="57"/>
        <v/>
      </c>
      <c r="C826" s="161">
        <f>CAD!$K$12</f>
        <v>0</v>
      </c>
      <c r="D826" s="44">
        <v>0</v>
      </c>
      <c r="E826" s="44">
        <v>0</v>
      </c>
      <c r="F826" s="44">
        <v>0</v>
      </c>
      <c r="G826" s="44">
        <v>0</v>
      </c>
      <c r="H826" s="44">
        <v>0</v>
      </c>
      <c r="I826" s="44">
        <v>0</v>
      </c>
      <c r="J826" s="44">
        <v>0</v>
      </c>
      <c r="K826" s="44">
        <v>0</v>
      </c>
      <c r="L826" s="44">
        <v>0</v>
      </c>
      <c r="M826" s="44">
        <v>0</v>
      </c>
      <c r="N826" s="44">
        <v>0</v>
      </c>
      <c r="O826" s="44">
        <v>0</v>
      </c>
      <c r="P826" s="165">
        <f t="shared" si="58"/>
        <v>0</v>
      </c>
    </row>
    <row r="827" spans="1:16" hidden="1" x14ac:dyDescent="0.25">
      <c r="A827" s="303" t="str">
        <f>IF(B827=1,A795,"")</f>
        <v/>
      </c>
      <c r="B827" s="43" t="str">
        <f t="shared" si="57"/>
        <v/>
      </c>
      <c r="C827" s="161">
        <f>CAD!$K$13</f>
        <v>0</v>
      </c>
      <c r="D827" s="44">
        <v>0</v>
      </c>
      <c r="E827" s="44">
        <v>0</v>
      </c>
      <c r="F827" s="44">
        <v>0</v>
      </c>
      <c r="G827" s="44">
        <v>0</v>
      </c>
      <c r="H827" s="44">
        <v>0</v>
      </c>
      <c r="I827" s="44">
        <v>0</v>
      </c>
      <c r="J827" s="44">
        <v>0</v>
      </c>
      <c r="K827" s="44">
        <v>0</v>
      </c>
      <c r="L827" s="44">
        <v>0</v>
      </c>
      <c r="M827" s="44">
        <v>0</v>
      </c>
      <c r="N827" s="44">
        <v>0</v>
      </c>
      <c r="O827" s="44">
        <v>0</v>
      </c>
      <c r="P827" s="165">
        <f t="shared" si="58"/>
        <v>0</v>
      </c>
    </row>
    <row r="828" spans="1:16" hidden="1" x14ac:dyDescent="0.25">
      <c r="A828" s="303" t="str">
        <f>IF(B828=1,A795,"")</f>
        <v/>
      </c>
      <c r="B828" s="43" t="str">
        <f t="shared" si="57"/>
        <v/>
      </c>
      <c r="C828" s="161">
        <f>CAD!$K$14</f>
        <v>0</v>
      </c>
      <c r="D828" s="44">
        <v>0</v>
      </c>
      <c r="E828" s="44">
        <v>0</v>
      </c>
      <c r="F828" s="44">
        <v>0</v>
      </c>
      <c r="G828" s="44">
        <v>0</v>
      </c>
      <c r="H828" s="44">
        <v>0</v>
      </c>
      <c r="I828" s="44">
        <v>0</v>
      </c>
      <c r="J828" s="44">
        <v>0</v>
      </c>
      <c r="K828" s="44">
        <v>0</v>
      </c>
      <c r="L828" s="44">
        <v>0</v>
      </c>
      <c r="M828" s="44">
        <v>0</v>
      </c>
      <c r="N828" s="44">
        <v>0</v>
      </c>
      <c r="O828" s="44">
        <v>0</v>
      </c>
      <c r="P828" s="165">
        <f t="shared" si="58"/>
        <v>0</v>
      </c>
    </row>
    <row r="829" spans="1:16" hidden="1" x14ac:dyDescent="0.25">
      <c r="A829" s="303" t="str">
        <f>IF(B829=1,A795,"")</f>
        <v/>
      </c>
      <c r="B829" s="43" t="str">
        <f t="shared" si="57"/>
        <v/>
      </c>
      <c r="C829" s="161">
        <f>CAD!$K$15</f>
        <v>0</v>
      </c>
      <c r="D829" s="44">
        <v>0</v>
      </c>
      <c r="E829" s="44">
        <v>0</v>
      </c>
      <c r="F829" s="44">
        <v>0</v>
      </c>
      <c r="G829" s="44">
        <v>0</v>
      </c>
      <c r="H829" s="44">
        <v>0</v>
      </c>
      <c r="I829" s="44">
        <v>0</v>
      </c>
      <c r="J829" s="44">
        <v>0</v>
      </c>
      <c r="K829" s="44">
        <v>0</v>
      </c>
      <c r="L829" s="44">
        <v>0</v>
      </c>
      <c r="M829" s="44">
        <v>0</v>
      </c>
      <c r="N829" s="44">
        <v>0</v>
      </c>
      <c r="O829" s="44">
        <v>0</v>
      </c>
      <c r="P829" s="165">
        <f t="shared" si="58"/>
        <v>0</v>
      </c>
    </row>
    <row r="830" spans="1:16" hidden="1" x14ac:dyDescent="0.25">
      <c r="A830" s="303" t="str">
        <f>IF(B830=1,A795,"")</f>
        <v/>
      </c>
      <c r="B830" s="43" t="str">
        <f t="shared" si="57"/>
        <v/>
      </c>
      <c r="C830" s="161">
        <f>CAD!$K$16</f>
        <v>0</v>
      </c>
      <c r="D830" s="44">
        <v>0</v>
      </c>
      <c r="E830" s="44">
        <v>0</v>
      </c>
      <c r="F830" s="44">
        <v>0</v>
      </c>
      <c r="G830" s="44">
        <v>0</v>
      </c>
      <c r="H830" s="44">
        <v>0</v>
      </c>
      <c r="I830" s="44">
        <v>0</v>
      </c>
      <c r="J830" s="44">
        <v>0</v>
      </c>
      <c r="K830" s="44">
        <v>0</v>
      </c>
      <c r="L830" s="44">
        <v>0</v>
      </c>
      <c r="M830" s="44">
        <v>0</v>
      </c>
      <c r="N830" s="44">
        <v>0</v>
      </c>
      <c r="O830" s="44">
        <v>0</v>
      </c>
      <c r="P830" s="165">
        <f t="shared" si="58"/>
        <v>0</v>
      </c>
    </row>
    <row r="831" spans="1:16" hidden="1" x14ac:dyDescent="0.25">
      <c r="A831" s="303" t="str">
        <f>IF(B831=1,A795,"")</f>
        <v/>
      </c>
      <c r="B831" s="43" t="str">
        <f t="shared" si="57"/>
        <v/>
      </c>
      <c r="C831" s="161">
        <f>CAD!$K$17</f>
        <v>0</v>
      </c>
      <c r="D831" s="44">
        <v>0</v>
      </c>
      <c r="E831" s="44">
        <v>0</v>
      </c>
      <c r="F831" s="44">
        <v>0</v>
      </c>
      <c r="G831" s="44">
        <v>0</v>
      </c>
      <c r="H831" s="44">
        <v>0</v>
      </c>
      <c r="I831" s="44">
        <v>0</v>
      </c>
      <c r="J831" s="44">
        <v>0</v>
      </c>
      <c r="K831" s="44">
        <v>0</v>
      </c>
      <c r="L831" s="44">
        <v>0</v>
      </c>
      <c r="M831" s="44">
        <v>0</v>
      </c>
      <c r="N831" s="44">
        <v>0</v>
      </c>
      <c r="O831" s="44">
        <v>0</v>
      </c>
      <c r="P831" s="165">
        <f t="shared" si="58"/>
        <v>0</v>
      </c>
    </row>
    <row r="832" spans="1:16" hidden="1" x14ac:dyDescent="0.25">
      <c r="A832" s="303" t="str">
        <f>IF(B832=1,A795,"")</f>
        <v/>
      </c>
      <c r="B832" s="43" t="str">
        <f t="shared" si="57"/>
        <v/>
      </c>
      <c r="C832" s="161">
        <f>CAD!$K$18</f>
        <v>0</v>
      </c>
      <c r="D832" s="44">
        <v>0</v>
      </c>
      <c r="E832" s="44">
        <v>0</v>
      </c>
      <c r="F832" s="44">
        <v>0</v>
      </c>
      <c r="G832" s="44">
        <v>0</v>
      </c>
      <c r="H832" s="44">
        <v>0</v>
      </c>
      <c r="I832" s="44">
        <v>0</v>
      </c>
      <c r="J832" s="44">
        <v>0</v>
      </c>
      <c r="K832" s="44">
        <v>0</v>
      </c>
      <c r="L832" s="44">
        <v>0</v>
      </c>
      <c r="M832" s="44">
        <v>0</v>
      </c>
      <c r="N832" s="44">
        <v>0</v>
      </c>
      <c r="O832" s="44">
        <v>0</v>
      </c>
      <c r="P832" s="165">
        <f t="shared" si="58"/>
        <v>0</v>
      </c>
    </row>
    <row r="833" spans="1:16" hidden="1" x14ac:dyDescent="0.25">
      <c r="A833" s="303" t="str">
        <f>IF(B833=1,A795,"")</f>
        <v/>
      </c>
      <c r="B833" s="43" t="str">
        <f t="shared" si="57"/>
        <v/>
      </c>
      <c r="C833" s="161">
        <f>CAD!$K$19</f>
        <v>0</v>
      </c>
      <c r="D833" s="44">
        <v>0</v>
      </c>
      <c r="E833" s="44">
        <v>0</v>
      </c>
      <c r="F833" s="44">
        <v>0</v>
      </c>
      <c r="G833" s="44">
        <v>0</v>
      </c>
      <c r="H833" s="44">
        <v>0</v>
      </c>
      <c r="I833" s="44">
        <v>0</v>
      </c>
      <c r="J833" s="44">
        <v>0</v>
      </c>
      <c r="K833" s="44">
        <v>0</v>
      </c>
      <c r="L833" s="44">
        <v>0</v>
      </c>
      <c r="M833" s="44">
        <v>0</v>
      </c>
      <c r="N833" s="44">
        <v>0</v>
      </c>
      <c r="O833" s="44">
        <v>0</v>
      </c>
      <c r="P833" s="165">
        <f t="shared" si="58"/>
        <v>0</v>
      </c>
    </row>
    <row r="834" spans="1:16" hidden="1" x14ac:dyDescent="0.25">
      <c r="A834" s="303" t="str">
        <f>IF(B834=1,A795,"")</f>
        <v/>
      </c>
      <c r="B834" s="43" t="str">
        <f t="shared" si="57"/>
        <v/>
      </c>
      <c r="C834" s="161">
        <f>CAD!$K$20</f>
        <v>0</v>
      </c>
      <c r="D834" s="44">
        <v>0</v>
      </c>
      <c r="E834" s="44">
        <v>0</v>
      </c>
      <c r="F834" s="44">
        <v>0</v>
      </c>
      <c r="G834" s="44">
        <v>0</v>
      </c>
      <c r="H834" s="44">
        <v>0</v>
      </c>
      <c r="I834" s="44">
        <v>0</v>
      </c>
      <c r="J834" s="44">
        <v>0</v>
      </c>
      <c r="K834" s="44">
        <v>0</v>
      </c>
      <c r="L834" s="44">
        <v>0</v>
      </c>
      <c r="M834" s="44">
        <v>0</v>
      </c>
      <c r="N834" s="44">
        <v>0</v>
      </c>
      <c r="O834" s="44">
        <v>0</v>
      </c>
      <c r="P834" s="165">
        <f t="shared" si="58"/>
        <v>0</v>
      </c>
    </row>
    <row r="835" spans="1:16" hidden="1" x14ac:dyDescent="0.25">
      <c r="A835" s="303" t="str">
        <f>IF(B835=1,A795,"")</f>
        <v/>
      </c>
      <c r="B835" s="43" t="str">
        <f t="shared" si="57"/>
        <v/>
      </c>
      <c r="C835" s="161">
        <f>CAD!$K$21</f>
        <v>0</v>
      </c>
      <c r="D835" s="44">
        <v>0</v>
      </c>
      <c r="E835" s="44">
        <v>0</v>
      </c>
      <c r="F835" s="44">
        <v>0</v>
      </c>
      <c r="G835" s="44">
        <v>0</v>
      </c>
      <c r="H835" s="44">
        <v>0</v>
      </c>
      <c r="I835" s="44">
        <v>0</v>
      </c>
      <c r="J835" s="44">
        <v>0</v>
      </c>
      <c r="K835" s="44">
        <v>0</v>
      </c>
      <c r="L835" s="44">
        <v>0</v>
      </c>
      <c r="M835" s="44">
        <v>0</v>
      </c>
      <c r="N835" s="44">
        <v>0</v>
      </c>
      <c r="O835" s="44">
        <v>0</v>
      </c>
      <c r="P835" s="165">
        <f t="shared" si="58"/>
        <v>0</v>
      </c>
    </row>
    <row r="836" spans="1:16" hidden="1" x14ac:dyDescent="0.25">
      <c r="A836" s="303" t="str">
        <f>IF(B836=1,A795,"")</f>
        <v/>
      </c>
      <c r="B836" s="43" t="str">
        <f t="shared" si="57"/>
        <v/>
      </c>
      <c r="C836" s="161">
        <f>CAD!$K$22</f>
        <v>0</v>
      </c>
      <c r="D836" s="44">
        <v>0</v>
      </c>
      <c r="E836" s="44">
        <v>0</v>
      </c>
      <c r="F836" s="44">
        <v>0</v>
      </c>
      <c r="G836" s="44">
        <v>0</v>
      </c>
      <c r="H836" s="44">
        <v>0</v>
      </c>
      <c r="I836" s="44">
        <v>0</v>
      </c>
      <c r="J836" s="44">
        <v>0</v>
      </c>
      <c r="K836" s="44">
        <v>0</v>
      </c>
      <c r="L836" s="44">
        <v>0</v>
      </c>
      <c r="M836" s="44">
        <v>0</v>
      </c>
      <c r="N836" s="44">
        <v>0</v>
      </c>
      <c r="O836" s="44">
        <v>0</v>
      </c>
      <c r="P836" s="165">
        <f t="shared" si="58"/>
        <v>0</v>
      </c>
    </row>
    <row r="837" spans="1:16" hidden="1" x14ac:dyDescent="0.25">
      <c r="A837" s="303" t="str">
        <f>IF(B837=1,A795,"")</f>
        <v/>
      </c>
      <c r="B837" s="43" t="str">
        <f t="shared" si="57"/>
        <v/>
      </c>
      <c r="C837" s="161">
        <f>CAD!$K$23</f>
        <v>0</v>
      </c>
      <c r="D837" s="44">
        <v>0</v>
      </c>
      <c r="E837" s="44">
        <v>0</v>
      </c>
      <c r="F837" s="44">
        <v>0</v>
      </c>
      <c r="G837" s="44">
        <v>0</v>
      </c>
      <c r="H837" s="44">
        <v>0</v>
      </c>
      <c r="I837" s="44">
        <v>0</v>
      </c>
      <c r="J837" s="44">
        <v>0</v>
      </c>
      <c r="K837" s="44">
        <v>0</v>
      </c>
      <c r="L837" s="44">
        <v>0</v>
      </c>
      <c r="M837" s="44">
        <v>0</v>
      </c>
      <c r="N837" s="44">
        <v>0</v>
      </c>
      <c r="O837" s="44">
        <v>0</v>
      </c>
      <c r="P837" s="165">
        <f t="shared" si="58"/>
        <v>0</v>
      </c>
    </row>
    <row r="838" spans="1:16" hidden="1" x14ac:dyDescent="0.25">
      <c r="A838" s="303" t="str">
        <f>IF(B838=1,A795,"")</f>
        <v/>
      </c>
      <c r="B838" s="43" t="str">
        <f t="shared" si="57"/>
        <v/>
      </c>
      <c r="C838" s="161">
        <f>CAD!$K$24</f>
        <v>0</v>
      </c>
      <c r="D838" s="44">
        <v>0</v>
      </c>
      <c r="E838" s="44">
        <v>0</v>
      </c>
      <c r="F838" s="44">
        <v>0</v>
      </c>
      <c r="G838" s="44">
        <v>0</v>
      </c>
      <c r="H838" s="44">
        <v>0</v>
      </c>
      <c r="I838" s="44">
        <v>0</v>
      </c>
      <c r="J838" s="44">
        <v>0</v>
      </c>
      <c r="K838" s="44">
        <v>0</v>
      </c>
      <c r="L838" s="44">
        <v>0</v>
      </c>
      <c r="M838" s="44">
        <v>0</v>
      </c>
      <c r="N838" s="44">
        <v>0</v>
      </c>
      <c r="O838" s="44">
        <v>0</v>
      </c>
      <c r="P838" s="165">
        <f t="shared" si="58"/>
        <v>0</v>
      </c>
    </row>
    <row r="839" spans="1:16" hidden="1" x14ac:dyDescent="0.25">
      <c r="A839" s="303" t="str">
        <f>IF(B839=1,A795,"")</f>
        <v/>
      </c>
      <c r="B839" s="43" t="str">
        <f t="shared" si="57"/>
        <v/>
      </c>
      <c r="C839" s="161">
        <f>CAD!$K$25</f>
        <v>0</v>
      </c>
      <c r="D839" s="44">
        <v>0</v>
      </c>
      <c r="E839" s="44">
        <v>0</v>
      </c>
      <c r="F839" s="44">
        <v>0</v>
      </c>
      <c r="G839" s="44">
        <v>0</v>
      </c>
      <c r="H839" s="44">
        <v>0</v>
      </c>
      <c r="I839" s="44">
        <v>0</v>
      </c>
      <c r="J839" s="44">
        <v>0</v>
      </c>
      <c r="K839" s="44">
        <v>0</v>
      </c>
      <c r="L839" s="44">
        <v>0</v>
      </c>
      <c r="M839" s="44">
        <v>0</v>
      </c>
      <c r="N839" s="44">
        <v>0</v>
      </c>
      <c r="O839" s="44">
        <v>0</v>
      </c>
      <c r="P839" s="165">
        <f t="shared" si="58"/>
        <v>0</v>
      </c>
    </row>
    <row r="840" spans="1:16" hidden="1" x14ac:dyDescent="0.25">
      <c r="A840" s="303" t="str">
        <f>IF(B840=1,A795,"")</f>
        <v/>
      </c>
      <c r="B840" s="43" t="str">
        <f t="shared" si="57"/>
        <v/>
      </c>
      <c r="C840" s="161">
        <f>CAD!$K$26</f>
        <v>0</v>
      </c>
      <c r="D840" s="44">
        <v>0</v>
      </c>
      <c r="E840" s="44">
        <v>0</v>
      </c>
      <c r="F840" s="44">
        <v>0</v>
      </c>
      <c r="G840" s="44">
        <v>0</v>
      </c>
      <c r="H840" s="44">
        <v>0</v>
      </c>
      <c r="I840" s="44">
        <v>0</v>
      </c>
      <c r="J840" s="44">
        <v>0</v>
      </c>
      <c r="K840" s="44">
        <v>0</v>
      </c>
      <c r="L840" s="44">
        <v>0</v>
      </c>
      <c r="M840" s="44">
        <v>0</v>
      </c>
      <c r="N840" s="44">
        <v>0</v>
      </c>
      <c r="O840" s="44">
        <v>0</v>
      </c>
      <c r="P840" s="165">
        <f t="shared" si="58"/>
        <v>0</v>
      </c>
    </row>
    <row r="841" spans="1:16" hidden="1" x14ac:dyDescent="0.25">
      <c r="A841" s="303" t="str">
        <f>IF(B841=1,A795,"")</f>
        <v/>
      </c>
      <c r="B841" s="43" t="str">
        <f t="shared" si="57"/>
        <v/>
      </c>
      <c r="C841" s="161">
        <f>CAD!$K$27</f>
        <v>0</v>
      </c>
      <c r="D841" s="44">
        <v>0</v>
      </c>
      <c r="E841" s="44">
        <v>0</v>
      </c>
      <c r="F841" s="44">
        <v>0</v>
      </c>
      <c r="G841" s="44">
        <v>0</v>
      </c>
      <c r="H841" s="44">
        <v>0</v>
      </c>
      <c r="I841" s="44">
        <v>0</v>
      </c>
      <c r="J841" s="44">
        <v>0</v>
      </c>
      <c r="K841" s="44">
        <v>0</v>
      </c>
      <c r="L841" s="44">
        <v>0</v>
      </c>
      <c r="M841" s="44">
        <v>0</v>
      </c>
      <c r="N841" s="44">
        <v>0</v>
      </c>
      <c r="O841" s="44">
        <v>0</v>
      </c>
      <c r="P841" s="165">
        <f t="shared" si="58"/>
        <v>0</v>
      </c>
    </row>
    <row r="842" spans="1:16" hidden="1" x14ac:dyDescent="0.25">
      <c r="A842" s="303" t="str">
        <f>IF(B842=1,A795,"")</f>
        <v/>
      </c>
      <c r="B842" s="43" t="str">
        <f t="shared" si="57"/>
        <v/>
      </c>
      <c r="C842" s="161">
        <f>CAD!$K$28</f>
        <v>0</v>
      </c>
      <c r="D842" s="44">
        <v>0</v>
      </c>
      <c r="E842" s="44">
        <v>0</v>
      </c>
      <c r="F842" s="44">
        <v>0</v>
      </c>
      <c r="G842" s="44">
        <v>0</v>
      </c>
      <c r="H842" s="44">
        <v>0</v>
      </c>
      <c r="I842" s="44">
        <v>0</v>
      </c>
      <c r="J842" s="44">
        <v>0</v>
      </c>
      <c r="K842" s="44">
        <v>0</v>
      </c>
      <c r="L842" s="44">
        <v>0</v>
      </c>
      <c r="M842" s="44">
        <v>0</v>
      </c>
      <c r="N842" s="44">
        <v>0</v>
      </c>
      <c r="O842" s="44">
        <v>0</v>
      </c>
      <c r="P842" s="165">
        <f t="shared" si="58"/>
        <v>0</v>
      </c>
    </row>
    <row r="843" spans="1:16" hidden="1" x14ac:dyDescent="0.25">
      <c r="A843" s="303" t="str">
        <f>IF(B843=1,A795,"")</f>
        <v/>
      </c>
      <c r="B843" s="43" t="str">
        <f t="shared" si="57"/>
        <v/>
      </c>
      <c r="C843" s="161">
        <f>CAD!$K$29</f>
        <v>0</v>
      </c>
      <c r="D843" s="44">
        <v>0</v>
      </c>
      <c r="E843" s="44">
        <v>0</v>
      </c>
      <c r="F843" s="44">
        <v>0</v>
      </c>
      <c r="G843" s="44">
        <v>0</v>
      </c>
      <c r="H843" s="44">
        <v>0</v>
      </c>
      <c r="I843" s="44">
        <v>0</v>
      </c>
      <c r="J843" s="44">
        <v>0</v>
      </c>
      <c r="K843" s="44">
        <v>0</v>
      </c>
      <c r="L843" s="44">
        <v>0</v>
      </c>
      <c r="M843" s="44">
        <v>0</v>
      </c>
      <c r="N843" s="44">
        <v>0</v>
      </c>
      <c r="O843" s="44">
        <v>0</v>
      </c>
      <c r="P843" s="165">
        <f t="shared" si="58"/>
        <v>0</v>
      </c>
    </row>
    <row r="844" spans="1:16" hidden="1" x14ac:dyDescent="0.25">
      <c r="A844" s="303" t="str">
        <f>IF(B844=1,A795,"")</f>
        <v/>
      </c>
      <c r="B844" s="43" t="str">
        <f t="shared" si="57"/>
        <v/>
      </c>
      <c r="C844" s="161">
        <f>CAD!$K$30</f>
        <v>0</v>
      </c>
      <c r="D844" s="44">
        <v>0</v>
      </c>
      <c r="E844" s="44">
        <v>0</v>
      </c>
      <c r="F844" s="44">
        <v>0</v>
      </c>
      <c r="G844" s="44">
        <v>0</v>
      </c>
      <c r="H844" s="44">
        <v>0</v>
      </c>
      <c r="I844" s="44">
        <v>0</v>
      </c>
      <c r="J844" s="44">
        <v>0</v>
      </c>
      <c r="K844" s="44">
        <v>0</v>
      </c>
      <c r="L844" s="44">
        <v>0</v>
      </c>
      <c r="M844" s="44">
        <v>0</v>
      </c>
      <c r="N844" s="44">
        <v>0</v>
      </c>
      <c r="O844" s="44">
        <v>0</v>
      </c>
      <c r="P844" s="165">
        <f t="shared" si="58"/>
        <v>0</v>
      </c>
    </row>
    <row r="845" spans="1:16" hidden="1" x14ac:dyDescent="0.25">
      <c r="A845" s="303" t="str">
        <f>IF(B845=1,A795,"")</f>
        <v/>
      </c>
      <c r="B845" s="43" t="str">
        <f t="shared" si="57"/>
        <v/>
      </c>
      <c r="C845" s="161">
        <f>CAD!$K$31</f>
        <v>0</v>
      </c>
      <c r="D845" s="44">
        <v>0</v>
      </c>
      <c r="E845" s="44">
        <v>0</v>
      </c>
      <c r="F845" s="44">
        <v>0</v>
      </c>
      <c r="G845" s="44">
        <v>0</v>
      </c>
      <c r="H845" s="44">
        <v>0</v>
      </c>
      <c r="I845" s="44">
        <v>0</v>
      </c>
      <c r="J845" s="44">
        <v>0</v>
      </c>
      <c r="K845" s="44">
        <v>0</v>
      </c>
      <c r="L845" s="44">
        <v>0</v>
      </c>
      <c r="M845" s="44">
        <v>0</v>
      </c>
      <c r="N845" s="44">
        <v>0</v>
      </c>
      <c r="O845" s="44">
        <v>0</v>
      </c>
      <c r="P845" s="165">
        <f t="shared" si="58"/>
        <v>0</v>
      </c>
    </row>
    <row r="846" spans="1:16" hidden="1" x14ac:dyDescent="0.25">
      <c r="A846" s="303">
        <f>A793</f>
        <v>2032</v>
      </c>
    </row>
    <row r="847" spans="1:16" hidden="1" x14ac:dyDescent="0.25">
      <c r="A847" s="303">
        <f>A793</f>
        <v>2032</v>
      </c>
      <c r="C847" s="74" t="s">
        <v>209</v>
      </c>
      <c r="D847" s="38">
        <f>D793-D795</f>
        <v>0</v>
      </c>
      <c r="E847" s="38">
        <f t="shared" ref="E847:P847" si="59">E793-E795</f>
        <v>0</v>
      </c>
      <c r="F847" s="38">
        <f t="shared" si="59"/>
        <v>0</v>
      </c>
      <c r="G847" s="38">
        <f t="shared" si="59"/>
        <v>0</v>
      </c>
      <c r="H847" s="38">
        <f t="shared" si="59"/>
        <v>0</v>
      </c>
      <c r="I847" s="38">
        <f t="shared" si="59"/>
        <v>0</v>
      </c>
      <c r="J847" s="38">
        <f t="shared" si="59"/>
        <v>0</v>
      </c>
      <c r="K847" s="38">
        <f t="shared" si="59"/>
        <v>0</v>
      </c>
      <c r="L847" s="38">
        <f t="shared" si="59"/>
        <v>0</v>
      </c>
      <c r="M847" s="38">
        <f t="shared" si="59"/>
        <v>0</v>
      </c>
      <c r="N847" s="38">
        <f t="shared" si="59"/>
        <v>0</v>
      </c>
      <c r="O847" s="38">
        <f t="shared" si="59"/>
        <v>0</v>
      </c>
      <c r="P847" s="38">
        <f t="shared" si="59"/>
        <v>0</v>
      </c>
    </row>
    <row r="848" spans="1:16" hidden="1" x14ac:dyDescent="0.25"/>
    <row r="849" spans="1:17" ht="15" hidden="1" customHeight="1" thickBot="1" x14ac:dyDescent="0.3">
      <c r="A849" s="303">
        <f>A793+1</f>
        <v>2033</v>
      </c>
      <c r="B849" s="45"/>
      <c r="C849" s="176" t="s">
        <v>207</v>
      </c>
      <c r="D849" s="177">
        <f>PREV_R!D864</f>
        <v>0</v>
      </c>
      <c r="E849" s="177">
        <f>PREV_R!E864</f>
        <v>0</v>
      </c>
      <c r="F849" s="177">
        <f>PREV_R!F864</f>
        <v>0</v>
      </c>
      <c r="G849" s="177">
        <f>PREV_R!G864</f>
        <v>0</v>
      </c>
      <c r="H849" s="177">
        <f>PREV_R!H864</f>
        <v>0</v>
      </c>
      <c r="I849" s="177">
        <f>PREV_R!I864</f>
        <v>0</v>
      </c>
      <c r="J849" s="177">
        <f>PREV_R!J864</f>
        <v>0</v>
      </c>
      <c r="K849" s="177">
        <f>PREV_R!K864</f>
        <v>0</v>
      </c>
      <c r="L849" s="177">
        <f>PREV_R!L864</f>
        <v>0</v>
      </c>
      <c r="M849" s="177">
        <f>PREV_R!M864</f>
        <v>0</v>
      </c>
      <c r="N849" s="177">
        <f>PREV_R!N864</f>
        <v>0</v>
      </c>
      <c r="O849" s="177">
        <f>PREV_R!O864</f>
        <v>0</v>
      </c>
      <c r="P849" s="177">
        <f>SUM(D849:O849)</f>
        <v>0</v>
      </c>
      <c r="Q849" s="8"/>
    </row>
    <row r="850" spans="1:17" ht="15" hidden="1" customHeight="1" x14ac:dyDescent="0.25">
      <c r="A850" s="303">
        <f>A849</f>
        <v>2033</v>
      </c>
      <c r="B850" s="45"/>
      <c r="C850" s="130"/>
      <c r="D850" s="130"/>
      <c r="E850" s="130"/>
      <c r="F850" s="130"/>
      <c r="G850" s="130"/>
      <c r="H850" s="130"/>
      <c r="I850" s="130"/>
      <c r="J850" s="130"/>
      <c r="K850" s="130"/>
      <c r="L850" s="130"/>
      <c r="M850" s="130"/>
      <c r="N850" s="130"/>
      <c r="O850" s="130"/>
      <c r="P850" s="130"/>
      <c r="Q850" s="8"/>
    </row>
    <row r="851" spans="1:17" ht="15" hidden="1" customHeight="1" thickBot="1" x14ac:dyDescent="0.3">
      <c r="A851" s="303">
        <f>A849</f>
        <v>2033</v>
      </c>
      <c r="B851" s="45"/>
      <c r="C851" s="155" t="s">
        <v>208</v>
      </c>
      <c r="D851" s="156">
        <f>SUM(D852:D901)</f>
        <v>0</v>
      </c>
      <c r="E851" s="156">
        <f t="shared" ref="E851:O851" si="60">SUM(E852:E901)</f>
        <v>0</v>
      </c>
      <c r="F851" s="156">
        <f t="shared" si="60"/>
        <v>0</v>
      </c>
      <c r="G851" s="156">
        <f t="shared" si="60"/>
        <v>0</v>
      </c>
      <c r="H851" s="156">
        <f t="shared" si="60"/>
        <v>0</v>
      </c>
      <c r="I851" s="156">
        <f t="shared" si="60"/>
        <v>0</v>
      </c>
      <c r="J851" s="156">
        <f t="shared" si="60"/>
        <v>0</v>
      </c>
      <c r="K851" s="156">
        <f t="shared" si="60"/>
        <v>0</v>
      </c>
      <c r="L851" s="156">
        <f t="shared" si="60"/>
        <v>0</v>
      </c>
      <c r="M851" s="156">
        <f t="shared" si="60"/>
        <v>0</v>
      </c>
      <c r="N851" s="156">
        <f t="shared" si="60"/>
        <v>0</v>
      </c>
      <c r="O851" s="156">
        <f t="shared" si="60"/>
        <v>0</v>
      </c>
      <c r="P851" s="156">
        <f>SUM(D851:O851)</f>
        <v>0</v>
      </c>
      <c r="Q851" s="8"/>
    </row>
    <row r="852" spans="1:17" hidden="1" x14ac:dyDescent="0.25">
      <c r="A852" s="303">
        <f>IF(B852=1,A851,"")</f>
        <v>2033</v>
      </c>
      <c r="B852" s="43">
        <f>IF(C852&lt;&gt;0,1,"")</f>
        <v>1</v>
      </c>
      <c r="C852" s="162" t="str">
        <f>CAD!$I$7</f>
        <v>MERCADO</v>
      </c>
      <c r="D852" s="163">
        <v>0</v>
      </c>
      <c r="E852" s="163">
        <v>0</v>
      </c>
      <c r="F852" s="163">
        <v>0</v>
      </c>
      <c r="G852" s="163">
        <v>0</v>
      </c>
      <c r="H852" s="163">
        <v>0</v>
      </c>
      <c r="I852" s="163">
        <v>0</v>
      </c>
      <c r="J852" s="163">
        <v>0</v>
      </c>
      <c r="K852" s="163">
        <v>0</v>
      </c>
      <c r="L852" s="163">
        <v>0</v>
      </c>
      <c r="M852" s="163">
        <v>0</v>
      </c>
      <c r="N852" s="163">
        <v>0</v>
      </c>
      <c r="O852" s="163">
        <v>0</v>
      </c>
      <c r="P852" s="164">
        <f>SUM(D852:O852)</f>
        <v>0</v>
      </c>
    </row>
    <row r="853" spans="1:17" hidden="1" x14ac:dyDescent="0.25">
      <c r="A853" s="303">
        <f>IF(B853=1,A851,"")</f>
        <v>2033</v>
      </c>
      <c r="B853" s="43">
        <f t="shared" ref="B853:B901" si="61">IF(C853&lt;&gt;0,1,"")</f>
        <v>1</v>
      </c>
      <c r="C853" s="161" t="str">
        <f>CAD!$I$8</f>
        <v>VEÍCULO</v>
      </c>
      <c r="D853" s="44">
        <v>0</v>
      </c>
      <c r="E853" s="44">
        <v>0</v>
      </c>
      <c r="F853" s="44">
        <v>0</v>
      </c>
      <c r="G853" s="44">
        <v>0</v>
      </c>
      <c r="H853" s="44">
        <v>0</v>
      </c>
      <c r="I853" s="44">
        <v>0</v>
      </c>
      <c r="J853" s="44">
        <v>0</v>
      </c>
      <c r="K853" s="44">
        <v>0</v>
      </c>
      <c r="L853" s="44">
        <v>0</v>
      </c>
      <c r="M853" s="44">
        <v>0</v>
      </c>
      <c r="N853" s="44">
        <v>0</v>
      </c>
      <c r="O853" s="44">
        <v>0</v>
      </c>
      <c r="P853" s="165">
        <f t="shared" ref="P853:P901" si="62">SUM(D853:O853)</f>
        <v>0</v>
      </c>
    </row>
    <row r="854" spans="1:17" hidden="1" x14ac:dyDescent="0.25">
      <c r="A854" s="303">
        <f>IF(B854=1,A851,"")</f>
        <v>2033</v>
      </c>
      <c r="B854" s="43">
        <f t="shared" si="61"/>
        <v>1</v>
      </c>
      <c r="C854" s="161" t="str">
        <f>CAD!$I$9</f>
        <v>ENERGIA ELÉTRICA</v>
      </c>
      <c r="D854" s="44">
        <v>0</v>
      </c>
      <c r="E854" s="44">
        <v>0</v>
      </c>
      <c r="F854" s="44">
        <v>0</v>
      </c>
      <c r="G854" s="44">
        <v>0</v>
      </c>
      <c r="H854" s="44">
        <v>0</v>
      </c>
      <c r="I854" s="44">
        <v>0</v>
      </c>
      <c r="J854" s="44">
        <v>0</v>
      </c>
      <c r="K854" s="44">
        <v>0</v>
      </c>
      <c r="L854" s="44">
        <v>0</v>
      </c>
      <c r="M854" s="44">
        <v>0</v>
      </c>
      <c r="N854" s="44">
        <v>0</v>
      </c>
      <c r="O854" s="44">
        <v>0</v>
      </c>
      <c r="P854" s="165">
        <f t="shared" si="62"/>
        <v>0</v>
      </c>
    </row>
    <row r="855" spans="1:17" hidden="1" x14ac:dyDescent="0.25">
      <c r="A855" s="303">
        <f>IF(B855=1,A851,"")</f>
        <v>2033</v>
      </c>
      <c r="B855" s="43">
        <f t="shared" si="61"/>
        <v>1</v>
      </c>
      <c r="C855" s="161" t="str">
        <f>CAD!$I$10</f>
        <v>LANCHE/COMER FORA</v>
      </c>
      <c r="D855" s="44">
        <v>0</v>
      </c>
      <c r="E855" s="44">
        <v>0</v>
      </c>
      <c r="F855" s="44">
        <v>0</v>
      </c>
      <c r="G855" s="44">
        <v>0</v>
      </c>
      <c r="H855" s="44">
        <v>0</v>
      </c>
      <c r="I855" s="44">
        <v>0</v>
      </c>
      <c r="J855" s="44">
        <v>0</v>
      </c>
      <c r="K855" s="44">
        <v>0</v>
      </c>
      <c r="L855" s="44">
        <v>0</v>
      </c>
      <c r="M855" s="44">
        <v>0</v>
      </c>
      <c r="N855" s="44">
        <v>0</v>
      </c>
      <c r="O855" s="44">
        <v>0</v>
      </c>
      <c r="P855" s="165">
        <f t="shared" si="62"/>
        <v>0</v>
      </c>
    </row>
    <row r="856" spans="1:17" hidden="1" x14ac:dyDescent="0.25">
      <c r="A856" s="303">
        <f>IF(B856=1,A851,"")</f>
        <v>2033</v>
      </c>
      <c r="B856" s="43">
        <f t="shared" si="61"/>
        <v>1</v>
      </c>
      <c r="C856" s="161" t="str">
        <f>CAD!$I$11</f>
        <v>LAZER</v>
      </c>
      <c r="D856" s="44">
        <v>0</v>
      </c>
      <c r="E856" s="44">
        <v>0</v>
      </c>
      <c r="F856" s="44">
        <v>0</v>
      </c>
      <c r="G856" s="44">
        <v>0</v>
      </c>
      <c r="H856" s="44">
        <v>0</v>
      </c>
      <c r="I856" s="44">
        <v>0</v>
      </c>
      <c r="J856" s="44">
        <v>0</v>
      </c>
      <c r="K856" s="44">
        <v>0</v>
      </c>
      <c r="L856" s="44">
        <v>0</v>
      </c>
      <c r="M856" s="44">
        <v>0</v>
      </c>
      <c r="N856" s="44">
        <v>0</v>
      </c>
      <c r="O856" s="44">
        <v>0</v>
      </c>
      <c r="P856" s="165">
        <f t="shared" si="62"/>
        <v>0</v>
      </c>
    </row>
    <row r="857" spans="1:17" hidden="1" x14ac:dyDescent="0.25">
      <c r="A857" s="303">
        <f>IF(B857=1,A851,"")</f>
        <v>2033</v>
      </c>
      <c r="B857" s="43">
        <f t="shared" si="61"/>
        <v>1</v>
      </c>
      <c r="C857" s="161" t="str">
        <f>CAD!$I$12</f>
        <v>REFORMA / IMÓVEL</v>
      </c>
      <c r="D857" s="44">
        <v>0</v>
      </c>
      <c r="E857" s="44">
        <v>0</v>
      </c>
      <c r="F857" s="44">
        <v>0</v>
      </c>
      <c r="G857" s="44">
        <v>0</v>
      </c>
      <c r="H857" s="44">
        <v>0</v>
      </c>
      <c r="I857" s="44">
        <v>0</v>
      </c>
      <c r="J857" s="44">
        <v>0</v>
      </c>
      <c r="K857" s="44">
        <v>0</v>
      </c>
      <c r="L857" s="44">
        <v>0</v>
      </c>
      <c r="M857" s="44">
        <v>0</v>
      </c>
      <c r="N857" s="44">
        <v>0</v>
      </c>
      <c r="O857" s="44">
        <v>0</v>
      </c>
      <c r="P857" s="165">
        <f t="shared" si="62"/>
        <v>0</v>
      </c>
    </row>
    <row r="858" spans="1:17" hidden="1" x14ac:dyDescent="0.25">
      <c r="A858" s="303">
        <f>IF(B858=1,A851,"")</f>
        <v>2033</v>
      </c>
      <c r="B858" s="43">
        <f t="shared" si="61"/>
        <v>1</v>
      </c>
      <c r="C858" s="161" t="str">
        <f>CAD!$I$13</f>
        <v>OUTROS</v>
      </c>
      <c r="D858" s="44">
        <v>0</v>
      </c>
      <c r="E858" s="44">
        <v>0</v>
      </c>
      <c r="F858" s="44">
        <v>0</v>
      </c>
      <c r="G858" s="44">
        <v>0</v>
      </c>
      <c r="H858" s="44">
        <v>0</v>
      </c>
      <c r="I858" s="44">
        <v>0</v>
      </c>
      <c r="J858" s="44">
        <v>0</v>
      </c>
      <c r="K858" s="44">
        <v>0</v>
      </c>
      <c r="L858" s="44">
        <v>0</v>
      </c>
      <c r="M858" s="44">
        <v>0</v>
      </c>
      <c r="N858" s="44">
        <v>0</v>
      </c>
      <c r="O858" s="44">
        <v>0</v>
      </c>
      <c r="P858" s="165">
        <f t="shared" si="62"/>
        <v>0</v>
      </c>
    </row>
    <row r="859" spans="1:17" hidden="1" x14ac:dyDescent="0.25">
      <c r="A859" s="303">
        <f>IF(B859=1,A851,"")</f>
        <v>2033</v>
      </c>
      <c r="B859" s="43">
        <f t="shared" si="61"/>
        <v>1</v>
      </c>
      <c r="C859" s="161" t="str">
        <f>CAD!$I$14</f>
        <v>VESTUÁRIO</v>
      </c>
      <c r="D859" s="44">
        <v>0</v>
      </c>
      <c r="E859" s="44">
        <v>0</v>
      </c>
      <c r="F859" s="44">
        <v>0</v>
      </c>
      <c r="G859" s="44">
        <v>0</v>
      </c>
      <c r="H859" s="44">
        <v>0</v>
      </c>
      <c r="I859" s="44">
        <v>0</v>
      </c>
      <c r="J859" s="44">
        <v>0</v>
      </c>
      <c r="K859" s="44">
        <v>0</v>
      </c>
      <c r="L859" s="44">
        <v>0</v>
      </c>
      <c r="M859" s="44">
        <v>0</v>
      </c>
      <c r="N859" s="44">
        <v>0</v>
      </c>
      <c r="O859" s="44">
        <v>0</v>
      </c>
      <c r="P859" s="165">
        <f t="shared" si="62"/>
        <v>0</v>
      </c>
    </row>
    <row r="860" spans="1:17" hidden="1" x14ac:dyDescent="0.25">
      <c r="A860" s="303">
        <f>IF(B860=1,A851,"")</f>
        <v>2033</v>
      </c>
      <c r="B860" s="43">
        <f t="shared" si="61"/>
        <v>1</v>
      </c>
      <c r="C860" s="161" t="str">
        <f>CAD!$I$15</f>
        <v>PARCELA - CASA</v>
      </c>
      <c r="D860" s="44">
        <v>0</v>
      </c>
      <c r="E860" s="44">
        <v>0</v>
      </c>
      <c r="F860" s="44">
        <v>0</v>
      </c>
      <c r="G860" s="44">
        <v>0</v>
      </c>
      <c r="H860" s="44">
        <v>0</v>
      </c>
      <c r="I860" s="44">
        <v>0</v>
      </c>
      <c r="J860" s="44">
        <v>0</v>
      </c>
      <c r="K860" s="44">
        <v>0</v>
      </c>
      <c r="L860" s="44">
        <v>0</v>
      </c>
      <c r="M860" s="44">
        <v>0</v>
      </c>
      <c r="N860" s="44">
        <v>0</v>
      </c>
      <c r="O860" s="44">
        <v>0</v>
      </c>
      <c r="P860" s="165">
        <f t="shared" si="62"/>
        <v>0</v>
      </c>
    </row>
    <row r="861" spans="1:17" hidden="1" x14ac:dyDescent="0.25">
      <c r="A861" s="303">
        <f>IF(B861=1,A851,"")</f>
        <v>2033</v>
      </c>
      <c r="B861" s="43">
        <f t="shared" si="61"/>
        <v>1</v>
      </c>
      <c r="C861" s="161" t="str">
        <f>CAD!$I$16</f>
        <v>SAÚDE</v>
      </c>
      <c r="D861" s="44">
        <v>0</v>
      </c>
      <c r="E861" s="44">
        <v>0</v>
      </c>
      <c r="F861" s="44">
        <v>0</v>
      </c>
      <c r="G861" s="44">
        <v>0</v>
      </c>
      <c r="H861" s="44">
        <v>0</v>
      </c>
      <c r="I861" s="44">
        <v>0</v>
      </c>
      <c r="J861" s="44">
        <v>0</v>
      </c>
      <c r="K861" s="44">
        <v>0</v>
      </c>
      <c r="L861" s="44">
        <v>0</v>
      </c>
      <c r="M861" s="44">
        <v>0</v>
      </c>
      <c r="N861" s="44">
        <v>0</v>
      </c>
      <c r="O861" s="44">
        <v>0</v>
      </c>
      <c r="P861" s="165">
        <f t="shared" si="62"/>
        <v>0</v>
      </c>
    </row>
    <row r="862" spans="1:17" hidden="1" x14ac:dyDescent="0.25">
      <c r="A862" s="303" t="str">
        <f>IF(B862=1,A851,"")</f>
        <v/>
      </c>
      <c r="B862" s="43" t="str">
        <f t="shared" si="61"/>
        <v/>
      </c>
      <c r="C862" s="161">
        <f>CAD!$I$17</f>
        <v>0</v>
      </c>
      <c r="D862" s="44">
        <v>0</v>
      </c>
      <c r="E862" s="44">
        <v>0</v>
      </c>
      <c r="F862" s="44">
        <v>0</v>
      </c>
      <c r="G862" s="44">
        <v>0</v>
      </c>
      <c r="H862" s="44">
        <v>0</v>
      </c>
      <c r="I862" s="44">
        <v>0</v>
      </c>
      <c r="J862" s="44">
        <v>0</v>
      </c>
      <c r="K862" s="44">
        <v>0</v>
      </c>
      <c r="L862" s="44">
        <v>0</v>
      </c>
      <c r="M862" s="44">
        <v>0</v>
      </c>
      <c r="N862" s="44">
        <v>0</v>
      </c>
      <c r="O862" s="44">
        <v>0</v>
      </c>
      <c r="P862" s="165">
        <f t="shared" si="62"/>
        <v>0</v>
      </c>
    </row>
    <row r="863" spans="1:17" hidden="1" x14ac:dyDescent="0.25">
      <c r="A863" s="303" t="str">
        <f>IF(B863=1,A851,"")</f>
        <v/>
      </c>
      <c r="B863" s="43" t="str">
        <f t="shared" si="61"/>
        <v/>
      </c>
      <c r="C863" s="161">
        <f>CAD!$I$18</f>
        <v>0</v>
      </c>
      <c r="D863" s="44">
        <v>0</v>
      </c>
      <c r="E863" s="44">
        <v>0</v>
      </c>
      <c r="F863" s="44">
        <v>0</v>
      </c>
      <c r="G863" s="44">
        <v>0</v>
      </c>
      <c r="H863" s="44">
        <v>0</v>
      </c>
      <c r="I863" s="44">
        <v>0</v>
      </c>
      <c r="J863" s="44">
        <v>0</v>
      </c>
      <c r="K863" s="44">
        <v>0</v>
      </c>
      <c r="L863" s="44">
        <v>0</v>
      </c>
      <c r="M863" s="44">
        <v>0</v>
      </c>
      <c r="N863" s="44">
        <v>0</v>
      </c>
      <c r="O863" s="44">
        <v>0</v>
      </c>
      <c r="P863" s="165">
        <f t="shared" si="62"/>
        <v>0</v>
      </c>
    </row>
    <row r="864" spans="1:17" hidden="1" x14ac:dyDescent="0.25">
      <c r="A864" s="303" t="str">
        <f>IF(B864=1,A851,"")</f>
        <v/>
      </c>
      <c r="B864" s="43" t="str">
        <f t="shared" si="61"/>
        <v/>
      </c>
      <c r="C864" s="161">
        <f>CAD!$I$19</f>
        <v>0</v>
      </c>
      <c r="D864" s="44">
        <v>0</v>
      </c>
      <c r="E864" s="44">
        <v>0</v>
      </c>
      <c r="F864" s="44">
        <v>0</v>
      </c>
      <c r="G864" s="44">
        <v>0</v>
      </c>
      <c r="H864" s="44">
        <v>0</v>
      </c>
      <c r="I864" s="44">
        <v>0</v>
      </c>
      <c r="J864" s="44">
        <v>0</v>
      </c>
      <c r="K864" s="44">
        <v>0</v>
      </c>
      <c r="L864" s="44">
        <v>0</v>
      </c>
      <c r="M864" s="44">
        <v>0</v>
      </c>
      <c r="N864" s="44">
        <v>0</v>
      </c>
      <c r="O864" s="44">
        <v>0</v>
      </c>
      <c r="P864" s="165">
        <f t="shared" si="62"/>
        <v>0</v>
      </c>
    </row>
    <row r="865" spans="1:16" hidden="1" x14ac:dyDescent="0.25">
      <c r="A865" s="303" t="str">
        <f>IF(B865=1,A851,"")</f>
        <v/>
      </c>
      <c r="B865" s="43" t="str">
        <f t="shared" si="61"/>
        <v/>
      </c>
      <c r="C865" s="161">
        <f>CAD!$I$20</f>
        <v>0</v>
      </c>
      <c r="D865" s="44">
        <v>0</v>
      </c>
      <c r="E865" s="44">
        <v>0</v>
      </c>
      <c r="F865" s="44">
        <v>0</v>
      </c>
      <c r="G865" s="44">
        <v>0</v>
      </c>
      <c r="H865" s="44">
        <v>0</v>
      </c>
      <c r="I865" s="44">
        <v>0</v>
      </c>
      <c r="J865" s="44">
        <v>0</v>
      </c>
      <c r="K865" s="44">
        <v>0</v>
      </c>
      <c r="L865" s="44">
        <v>0</v>
      </c>
      <c r="M865" s="44">
        <v>0</v>
      </c>
      <c r="N865" s="44">
        <v>0</v>
      </c>
      <c r="O865" s="44">
        <v>0</v>
      </c>
      <c r="P865" s="165">
        <f t="shared" si="62"/>
        <v>0</v>
      </c>
    </row>
    <row r="866" spans="1:16" hidden="1" x14ac:dyDescent="0.25">
      <c r="A866" s="303" t="str">
        <f>IF(B866=1,A851,"")</f>
        <v/>
      </c>
      <c r="B866" s="43" t="str">
        <f t="shared" si="61"/>
        <v/>
      </c>
      <c r="C866" s="161">
        <f>CAD!$I$21</f>
        <v>0</v>
      </c>
      <c r="D866" s="44">
        <v>0</v>
      </c>
      <c r="E866" s="44">
        <v>0</v>
      </c>
      <c r="F866" s="44">
        <v>0</v>
      </c>
      <c r="G866" s="44">
        <v>0</v>
      </c>
      <c r="H866" s="44">
        <v>0</v>
      </c>
      <c r="I866" s="44">
        <v>0</v>
      </c>
      <c r="J866" s="44">
        <v>0</v>
      </c>
      <c r="K866" s="44">
        <v>0</v>
      </c>
      <c r="L866" s="44">
        <v>0</v>
      </c>
      <c r="M866" s="44">
        <v>0</v>
      </c>
      <c r="N866" s="44">
        <v>0</v>
      </c>
      <c r="O866" s="44">
        <v>0</v>
      </c>
      <c r="P866" s="165">
        <f t="shared" si="62"/>
        <v>0</v>
      </c>
    </row>
    <row r="867" spans="1:16" hidden="1" x14ac:dyDescent="0.25">
      <c r="A867" s="303" t="str">
        <f>IF(B867=1,A851,"")</f>
        <v/>
      </c>
      <c r="B867" s="43" t="str">
        <f t="shared" si="61"/>
        <v/>
      </c>
      <c r="C867" s="161">
        <f>CAD!$I$22</f>
        <v>0</v>
      </c>
      <c r="D867" s="44">
        <v>0</v>
      </c>
      <c r="E867" s="44">
        <v>0</v>
      </c>
      <c r="F867" s="44">
        <v>0</v>
      </c>
      <c r="G867" s="44">
        <v>0</v>
      </c>
      <c r="H867" s="44">
        <v>0</v>
      </c>
      <c r="I867" s="44">
        <v>0</v>
      </c>
      <c r="J867" s="44">
        <v>0</v>
      </c>
      <c r="K867" s="44">
        <v>0</v>
      </c>
      <c r="L867" s="44">
        <v>0</v>
      </c>
      <c r="M867" s="44">
        <v>0</v>
      </c>
      <c r="N867" s="44">
        <v>0</v>
      </c>
      <c r="O867" s="44">
        <v>0</v>
      </c>
      <c r="P867" s="165">
        <f t="shared" si="62"/>
        <v>0</v>
      </c>
    </row>
    <row r="868" spans="1:16" hidden="1" x14ac:dyDescent="0.25">
      <c r="A868" s="303" t="str">
        <f>IF(B868=1,A851,"")</f>
        <v/>
      </c>
      <c r="B868" s="43" t="str">
        <f t="shared" si="61"/>
        <v/>
      </c>
      <c r="C868" s="161">
        <f>CAD!$I$23</f>
        <v>0</v>
      </c>
      <c r="D868" s="44">
        <v>0</v>
      </c>
      <c r="E868" s="44">
        <v>0</v>
      </c>
      <c r="F868" s="44">
        <v>0</v>
      </c>
      <c r="G868" s="44">
        <v>0</v>
      </c>
      <c r="H868" s="44">
        <v>0</v>
      </c>
      <c r="I868" s="44">
        <v>0</v>
      </c>
      <c r="J868" s="44">
        <v>0</v>
      </c>
      <c r="K868" s="44">
        <v>0</v>
      </c>
      <c r="L868" s="44">
        <v>0</v>
      </c>
      <c r="M868" s="44">
        <v>0</v>
      </c>
      <c r="N868" s="44">
        <v>0</v>
      </c>
      <c r="O868" s="44">
        <v>0</v>
      </c>
      <c r="P868" s="165">
        <f t="shared" si="62"/>
        <v>0</v>
      </c>
    </row>
    <row r="869" spans="1:16" hidden="1" x14ac:dyDescent="0.25">
      <c r="A869" s="303" t="str">
        <f>IF(B869=1,A851,"")</f>
        <v/>
      </c>
      <c r="B869" s="43" t="str">
        <f t="shared" si="61"/>
        <v/>
      </c>
      <c r="C869" s="161">
        <f>CAD!$I$24</f>
        <v>0</v>
      </c>
      <c r="D869" s="44">
        <v>0</v>
      </c>
      <c r="E869" s="44">
        <v>0</v>
      </c>
      <c r="F869" s="44">
        <v>0</v>
      </c>
      <c r="G869" s="44">
        <v>0</v>
      </c>
      <c r="H869" s="44">
        <v>0</v>
      </c>
      <c r="I869" s="44">
        <v>0</v>
      </c>
      <c r="J869" s="44">
        <v>0</v>
      </c>
      <c r="K869" s="44">
        <v>0</v>
      </c>
      <c r="L869" s="44">
        <v>0</v>
      </c>
      <c r="M869" s="44">
        <v>0</v>
      </c>
      <c r="N869" s="44">
        <v>0</v>
      </c>
      <c r="O869" s="44">
        <v>0</v>
      </c>
      <c r="P869" s="165">
        <f t="shared" si="62"/>
        <v>0</v>
      </c>
    </row>
    <row r="870" spans="1:16" hidden="1" x14ac:dyDescent="0.25">
      <c r="A870" s="303" t="str">
        <f>IF(B870=1,A851,"")</f>
        <v/>
      </c>
      <c r="B870" s="43" t="str">
        <f t="shared" si="61"/>
        <v/>
      </c>
      <c r="C870" s="161">
        <f>CAD!$I$25</f>
        <v>0</v>
      </c>
      <c r="D870" s="44">
        <v>0</v>
      </c>
      <c r="E870" s="44">
        <v>0</v>
      </c>
      <c r="F870" s="44">
        <v>0</v>
      </c>
      <c r="G870" s="44">
        <v>0</v>
      </c>
      <c r="H870" s="44">
        <v>0</v>
      </c>
      <c r="I870" s="44">
        <v>0</v>
      </c>
      <c r="J870" s="44">
        <v>0</v>
      </c>
      <c r="K870" s="44">
        <v>0</v>
      </c>
      <c r="L870" s="44">
        <v>0</v>
      </c>
      <c r="M870" s="44">
        <v>0</v>
      </c>
      <c r="N870" s="44">
        <v>0</v>
      </c>
      <c r="O870" s="44">
        <v>0</v>
      </c>
      <c r="P870" s="165">
        <f t="shared" si="62"/>
        <v>0</v>
      </c>
    </row>
    <row r="871" spans="1:16" hidden="1" x14ac:dyDescent="0.25">
      <c r="A871" s="303" t="str">
        <f>IF(B871=1,A851,"")</f>
        <v/>
      </c>
      <c r="B871" s="43" t="str">
        <f t="shared" si="61"/>
        <v/>
      </c>
      <c r="C871" s="161">
        <f>CAD!$I$26</f>
        <v>0</v>
      </c>
      <c r="D871" s="44">
        <v>0</v>
      </c>
      <c r="E871" s="44">
        <v>0</v>
      </c>
      <c r="F871" s="44">
        <v>0</v>
      </c>
      <c r="G871" s="44">
        <v>0</v>
      </c>
      <c r="H871" s="44">
        <v>0</v>
      </c>
      <c r="I871" s="44">
        <v>0</v>
      </c>
      <c r="J871" s="44">
        <v>0</v>
      </c>
      <c r="K871" s="44">
        <v>0</v>
      </c>
      <c r="L871" s="44">
        <v>0</v>
      </c>
      <c r="M871" s="44">
        <v>0</v>
      </c>
      <c r="N871" s="44">
        <v>0</v>
      </c>
      <c r="O871" s="44">
        <v>0</v>
      </c>
      <c r="P871" s="165">
        <f t="shared" si="62"/>
        <v>0</v>
      </c>
    </row>
    <row r="872" spans="1:16" hidden="1" x14ac:dyDescent="0.25">
      <c r="A872" s="303" t="str">
        <f>IF(B872=1,A851,"")</f>
        <v/>
      </c>
      <c r="B872" s="43" t="str">
        <f t="shared" si="61"/>
        <v/>
      </c>
      <c r="C872" s="161">
        <f>CAD!$I$27</f>
        <v>0</v>
      </c>
      <c r="D872" s="44">
        <v>0</v>
      </c>
      <c r="E872" s="44">
        <v>0</v>
      </c>
      <c r="F872" s="44">
        <v>0</v>
      </c>
      <c r="G872" s="44">
        <v>0</v>
      </c>
      <c r="H872" s="44">
        <v>0</v>
      </c>
      <c r="I872" s="44">
        <v>0</v>
      </c>
      <c r="J872" s="44">
        <v>0</v>
      </c>
      <c r="K872" s="44">
        <v>0</v>
      </c>
      <c r="L872" s="44">
        <v>0</v>
      </c>
      <c r="M872" s="44">
        <v>0</v>
      </c>
      <c r="N872" s="44">
        <v>0</v>
      </c>
      <c r="O872" s="44">
        <v>0</v>
      </c>
      <c r="P872" s="165">
        <f t="shared" si="62"/>
        <v>0</v>
      </c>
    </row>
    <row r="873" spans="1:16" hidden="1" x14ac:dyDescent="0.25">
      <c r="A873" s="303" t="str">
        <f>IF(B873=1,A851,"")</f>
        <v/>
      </c>
      <c r="B873" s="43" t="str">
        <f t="shared" si="61"/>
        <v/>
      </c>
      <c r="C873" s="161">
        <f>CAD!$I$28</f>
        <v>0</v>
      </c>
      <c r="D873" s="44">
        <v>0</v>
      </c>
      <c r="E873" s="44">
        <v>0</v>
      </c>
      <c r="F873" s="44">
        <v>0</v>
      </c>
      <c r="G873" s="44">
        <v>0</v>
      </c>
      <c r="H873" s="44">
        <v>0</v>
      </c>
      <c r="I873" s="44">
        <v>0</v>
      </c>
      <c r="J873" s="44">
        <v>0</v>
      </c>
      <c r="K873" s="44">
        <v>0</v>
      </c>
      <c r="L873" s="44">
        <v>0</v>
      </c>
      <c r="M873" s="44">
        <v>0</v>
      </c>
      <c r="N873" s="44">
        <v>0</v>
      </c>
      <c r="O873" s="44">
        <v>0</v>
      </c>
      <c r="P873" s="165">
        <f t="shared" si="62"/>
        <v>0</v>
      </c>
    </row>
    <row r="874" spans="1:16" hidden="1" x14ac:dyDescent="0.25">
      <c r="A874" s="303" t="str">
        <f>IF(B874=1,A851,"")</f>
        <v/>
      </c>
      <c r="B874" s="43" t="str">
        <f t="shared" si="61"/>
        <v/>
      </c>
      <c r="C874" s="161">
        <f>CAD!$I$29</f>
        <v>0</v>
      </c>
      <c r="D874" s="44">
        <v>0</v>
      </c>
      <c r="E874" s="44">
        <v>0</v>
      </c>
      <c r="F874" s="44">
        <v>0</v>
      </c>
      <c r="G874" s="44">
        <v>0</v>
      </c>
      <c r="H874" s="44">
        <v>0</v>
      </c>
      <c r="I874" s="44">
        <v>0</v>
      </c>
      <c r="J874" s="44">
        <v>0</v>
      </c>
      <c r="K874" s="44">
        <v>0</v>
      </c>
      <c r="L874" s="44">
        <v>0</v>
      </c>
      <c r="M874" s="44">
        <v>0</v>
      </c>
      <c r="N874" s="44">
        <v>0</v>
      </c>
      <c r="O874" s="44">
        <v>0</v>
      </c>
      <c r="P874" s="165">
        <f t="shared" si="62"/>
        <v>0</v>
      </c>
    </row>
    <row r="875" spans="1:16" hidden="1" x14ac:dyDescent="0.25">
      <c r="A875" s="303" t="str">
        <f>IF(B875=1,A851,"")</f>
        <v/>
      </c>
      <c r="B875" s="43" t="str">
        <f t="shared" si="61"/>
        <v/>
      </c>
      <c r="C875" s="161">
        <f>CAD!$I$30</f>
        <v>0</v>
      </c>
      <c r="D875" s="44">
        <v>0</v>
      </c>
      <c r="E875" s="44">
        <v>0</v>
      </c>
      <c r="F875" s="44">
        <v>0</v>
      </c>
      <c r="G875" s="44">
        <v>0</v>
      </c>
      <c r="H875" s="44">
        <v>0</v>
      </c>
      <c r="I875" s="44">
        <v>0</v>
      </c>
      <c r="J875" s="44">
        <v>0</v>
      </c>
      <c r="K875" s="44">
        <v>0</v>
      </c>
      <c r="L875" s="44">
        <v>0</v>
      </c>
      <c r="M875" s="44">
        <v>0</v>
      </c>
      <c r="N875" s="44">
        <v>0</v>
      </c>
      <c r="O875" s="44">
        <v>0</v>
      </c>
      <c r="P875" s="165">
        <f t="shared" si="62"/>
        <v>0</v>
      </c>
    </row>
    <row r="876" spans="1:16" hidden="1" x14ac:dyDescent="0.25">
      <c r="A876" s="303" t="str">
        <f>IF(B876=1,A851,"")</f>
        <v/>
      </c>
      <c r="B876" s="43" t="str">
        <f t="shared" si="61"/>
        <v/>
      </c>
      <c r="C876" s="161">
        <f>CAD!$I$31</f>
        <v>0</v>
      </c>
      <c r="D876" s="44">
        <v>0</v>
      </c>
      <c r="E876" s="44">
        <v>0</v>
      </c>
      <c r="F876" s="44">
        <v>0</v>
      </c>
      <c r="G876" s="44">
        <v>0</v>
      </c>
      <c r="H876" s="44">
        <v>0</v>
      </c>
      <c r="I876" s="44">
        <v>0</v>
      </c>
      <c r="J876" s="44">
        <v>0</v>
      </c>
      <c r="K876" s="44">
        <v>0</v>
      </c>
      <c r="L876" s="44">
        <v>0</v>
      </c>
      <c r="M876" s="44">
        <v>0</v>
      </c>
      <c r="N876" s="44">
        <v>0</v>
      </c>
      <c r="O876" s="44">
        <v>0</v>
      </c>
      <c r="P876" s="165">
        <f t="shared" si="62"/>
        <v>0</v>
      </c>
    </row>
    <row r="877" spans="1:16" hidden="1" x14ac:dyDescent="0.25">
      <c r="A877" s="303" t="str">
        <f>IF(B877=1,A851,"")</f>
        <v/>
      </c>
      <c r="B877" s="43" t="str">
        <f t="shared" si="61"/>
        <v/>
      </c>
      <c r="C877" s="161">
        <f>CAD!$K$7</f>
        <v>0</v>
      </c>
      <c r="D877" s="44">
        <v>0</v>
      </c>
      <c r="E877" s="44">
        <v>0</v>
      </c>
      <c r="F877" s="44">
        <v>0</v>
      </c>
      <c r="G877" s="44">
        <v>0</v>
      </c>
      <c r="H877" s="44">
        <v>0</v>
      </c>
      <c r="I877" s="44">
        <v>0</v>
      </c>
      <c r="J877" s="44">
        <v>0</v>
      </c>
      <c r="K877" s="44">
        <v>0</v>
      </c>
      <c r="L877" s="44">
        <v>0</v>
      </c>
      <c r="M877" s="44">
        <v>0</v>
      </c>
      <c r="N877" s="44">
        <v>0</v>
      </c>
      <c r="O877" s="44">
        <v>0</v>
      </c>
      <c r="P877" s="165">
        <f t="shared" si="62"/>
        <v>0</v>
      </c>
    </row>
    <row r="878" spans="1:16" hidden="1" x14ac:dyDescent="0.25">
      <c r="A878" s="303" t="str">
        <f>IF(B878=1,A851,"")</f>
        <v/>
      </c>
      <c r="B878" s="43" t="str">
        <f t="shared" si="61"/>
        <v/>
      </c>
      <c r="C878" s="161">
        <f>CAD!$K$8</f>
        <v>0</v>
      </c>
      <c r="D878" s="44">
        <v>0</v>
      </c>
      <c r="E878" s="44">
        <v>0</v>
      </c>
      <c r="F878" s="44">
        <v>0</v>
      </c>
      <c r="G878" s="44">
        <v>0</v>
      </c>
      <c r="H878" s="44">
        <v>0</v>
      </c>
      <c r="I878" s="44">
        <v>0</v>
      </c>
      <c r="J878" s="44">
        <v>0</v>
      </c>
      <c r="K878" s="44">
        <v>0</v>
      </c>
      <c r="L878" s="44">
        <v>0</v>
      </c>
      <c r="M878" s="44">
        <v>0</v>
      </c>
      <c r="N878" s="44">
        <v>0</v>
      </c>
      <c r="O878" s="44">
        <v>0</v>
      </c>
      <c r="P878" s="165">
        <f t="shared" si="62"/>
        <v>0</v>
      </c>
    </row>
    <row r="879" spans="1:16" hidden="1" x14ac:dyDescent="0.25">
      <c r="A879" s="303" t="str">
        <f>IF(B879=1,A851,"")</f>
        <v/>
      </c>
      <c r="B879" s="43" t="str">
        <f t="shared" si="61"/>
        <v/>
      </c>
      <c r="C879" s="161">
        <f>CAD!$K$9</f>
        <v>0</v>
      </c>
      <c r="D879" s="44">
        <v>0</v>
      </c>
      <c r="E879" s="44">
        <v>0</v>
      </c>
      <c r="F879" s="44">
        <v>0</v>
      </c>
      <c r="G879" s="44">
        <v>0</v>
      </c>
      <c r="H879" s="44">
        <v>0</v>
      </c>
      <c r="I879" s="44">
        <v>0</v>
      </c>
      <c r="J879" s="44">
        <v>0</v>
      </c>
      <c r="K879" s="44">
        <v>0</v>
      </c>
      <c r="L879" s="44">
        <v>0</v>
      </c>
      <c r="M879" s="44">
        <v>0</v>
      </c>
      <c r="N879" s="44">
        <v>0</v>
      </c>
      <c r="O879" s="44">
        <v>0</v>
      </c>
      <c r="P879" s="165">
        <f t="shared" si="62"/>
        <v>0</v>
      </c>
    </row>
    <row r="880" spans="1:16" hidden="1" x14ac:dyDescent="0.25">
      <c r="A880" s="303" t="str">
        <f>IF(B880=1,A851,"")</f>
        <v/>
      </c>
      <c r="B880" s="43" t="str">
        <f t="shared" si="61"/>
        <v/>
      </c>
      <c r="C880" s="161">
        <f>CAD!$K$10</f>
        <v>0</v>
      </c>
      <c r="D880" s="44">
        <v>0</v>
      </c>
      <c r="E880" s="44">
        <v>0</v>
      </c>
      <c r="F880" s="44">
        <v>0</v>
      </c>
      <c r="G880" s="44">
        <v>0</v>
      </c>
      <c r="H880" s="44">
        <v>0</v>
      </c>
      <c r="I880" s="44">
        <v>0</v>
      </c>
      <c r="J880" s="44">
        <v>0</v>
      </c>
      <c r="K880" s="44">
        <v>0</v>
      </c>
      <c r="L880" s="44">
        <v>0</v>
      </c>
      <c r="M880" s="44">
        <v>0</v>
      </c>
      <c r="N880" s="44">
        <v>0</v>
      </c>
      <c r="O880" s="44">
        <v>0</v>
      </c>
      <c r="P880" s="165">
        <f t="shared" si="62"/>
        <v>0</v>
      </c>
    </row>
    <row r="881" spans="1:16" hidden="1" x14ac:dyDescent="0.25">
      <c r="A881" s="303" t="str">
        <f>IF(B881=1,A851,"")</f>
        <v/>
      </c>
      <c r="B881" s="43" t="str">
        <f t="shared" si="61"/>
        <v/>
      </c>
      <c r="C881" s="161">
        <f>CAD!$K$11</f>
        <v>0</v>
      </c>
      <c r="D881" s="44">
        <v>0</v>
      </c>
      <c r="E881" s="44">
        <v>0</v>
      </c>
      <c r="F881" s="44">
        <v>0</v>
      </c>
      <c r="G881" s="44">
        <v>0</v>
      </c>
      <c r="H881" s="44">
        <v>0</v>
      </c>
      <c r="I881" s="44">
        <v>0</v>
      </c>
      <c r="J881" s="44">
        <v>0</v>
      </c>
      <c r="K881" s="44">
        <v>0</v>
      </c>
      <c r="L881" s="44">
        <v>0</v>
      </c>
      <c r="M881" s="44">
        <v>0</v>
      </c>
      <c r="N881" s="44">
        <v>0</v>
      </c>
      <c r="O881" s="44">
        <v>0</v>
      </c>
      <c r="P881" s="165">
        <f t="shared" si="62"/>
        <v>0</v>
      </c>
    </row>
    <row r="882" spans="1:16" hidden="1" x14ac:dyDescent="0.25">
      <c r="A882" s="303" t="str">
        <f>IF(B882=1,A851,"")</f>
        <v/>
      </c>
      <c r="B882" s="43" t="str">
        <f t="shared" si="61"/>
        <v/>
      </c>
      <c r="C882" s="161">
        <f>CAD!$K$12</f>
        <v>0</v>
      </c>
      <c r="D882" s="44">
        <v>0</v>
      </c>
      <c r="E882" s="44">
        <v>0</v>
      </c>
      <c r="F882" s="44">
        <v>0</v>
      </c>
      <c r="G882" s="44">
        <v>0</v>
      </c>
      <c r="H882" s="44">
        <v>0</v>
      </c>
      <c r="I882" s="44">
        <v>0</v>
      </c>
      <c r="J882" s="44">
        <v>0</v>
      </c>
      <c r="K882" s="44">
        <v>0</v>
      </c>
      <c r="L882" s="44">
        <v>0</v>
      </c>
      <c r="M882" s="44">
        <v>0</v>
      </c>
      <c r="N882" s="44">
        <v>0</v>
      </c>
      <c r="O882" s="44">
        <v>0</v>
      </c>
      <c r="P882" s="165">
        <f t="shared" si="62"/>
        <v>0</v>
      </c>
    </row>
    <row r="883" spans="1:16" hidden="1" x14ac:dyDescent="0.25">
      <c r="A883" s="303" t="str">
        <f>IF(B883=1,A851,"")</f>
        <v/>
      </c>
      <c r="B883" s="43" t="str">
        <f t="shared" si="61"/>
        <v/>
      </c>
      <c r="C883" s="161">
        <f>CAD!$K$13</f>
        <v>0</v>
      </c>
      <c r="D883" s="44">
        <v>0</v>
      </c>
      <c r="E883" s="44">
        <v>0</v>
      </c>
      <c r="F883" s="44">
        <v>0</v>
      </c>
      <c r="G883" s="44">
        <v>0</v>
      </c>
      <c r="H883" s="44">
        <v>0</v>
      </c>
      <c r="I883" s="44">
        <v>0</v>
      </c>
      <c r="J883" s="44">
        <v>0</v>
      </c>
      <c r="K883" s="44">
        <v>0</v>
      </c>
      <c r="L883" s="44">
        <v>0</v>
      </c>
      <c r="M883" s="44">
        <v>0</v>
      </c>
      <c r="N883" s="44">
        <v>0</v>
      </c>
      <c r="O883" s="44">
        <v>0</v>
      </c>
      <c r="P883" s="165">
        <f t="shared" si="62"/>
        <v>0</v>
      </c>
    </row>
    <row r="884" spans="1:16" hidden="1" x14ac:dyDescent="0.25">
      <c r="A884" s="303" t="str">
        <f>IF(B884=1,A851,"")</f>
        <v/>
      </c>
      <c r="B884" s="43" t="str">
        <f t="shared" si="61"/>
        <v/>
      </c>
      <c r="C884" s="161">
        <f>CAD!$K$14</f>
        <v>0</v>
      </c>
      <c r="D884" s="44">
        <v>0</v>
      </c>
      <c r="E884" s="44">
        <v>0</v>
      </c>
      <c r="F884" s="44">
        <v>0</v>
      </c>
      <c r="G884" s="44">
        <v>0</v>
      </c>
      <c r="H884" s="44">
        <v>0</v>
      </c>
      <c r="I884" s="44">
        <v>0</v>
      </c>
      <c r="J884" s="44">
        <v>0</v>
      </c>
      <c r="K884" s="44">
        <v>0</v>
      </c>
      <c r="L884" s="44">
        <v>0</v>
      </c>
      <c r="M884" s="44">
        <v>0</v>
      </c>
      <c r="N884" s="44">
        <v>0</v>
      </c>
      <c r="O884" s="44">
        <v>0</v>
      </c>
      <c r="P884" s="165">
        <f t="shared" si="62"/>
        <v>0</v>
      </c>
    </row>
    <row r="885" spans="1:16" hidden="1" x14ac:dyDescent="0.25">
      <c r="A885" s="303" t="str">
        <f>IF(B885=1,A851,"")</f>
        <v/>
      </c>
      <c r="B885" s="43" t="str">
        <f t="shared" si="61"/>
        <v/>
      </c>
      <c r="C885" s="161">
        <f>CAD!$K$15</f>
        <v>0</v>
      </c>
      <c r="D885" s="44">
        <v>0</v>
      </c>
      <c r="E885" s="44">
        <v>0</v>
      </c>
      <c r="F885" s="44">
        <v>0</v>
      </c>
      <c r="G885" s="44">
        <v>0</v>
      </c>
      <c r="H885" s="44">
        <v>0</v>
      </c>
      <c r="I885" s="44">
        <v>0</v>
      </c>
      <c r="J885" s="44">
        <v>0</v>
      </c>
      <c r="K885" s="44">
        <v>0</v>
      </c>
      <c r="L885" s="44">
        <v>0</v>
      </c>
      <c r="M885" s="44">
        <v>0</v>
      </c>
      <c r="N885" s="44">
        <v>0</v>
      </c>
      <c r="O885" s="44">
        <v>0</v>
      </c>
      <c r="P885" s="165">
        <f t="shared" si="62"/>
        <v>0</v>
      </c>
    </row>
    <row r="886" spans="1:16" hidden="1" x14ac:dyDescent="0.25">
      <c r="A886" s="303" t="str">
        <f>IF(B886=1,A851,"")</f>
        <v/>
      </c>
      <c r="B886" s="43" t="str">
        <f t="shared" si="61"/>
        <v/>
      </c>
      <c r="C886" s="161">
        <f>CAD!$K$16</f>
        <v>0</v>
      </c>
      <c r="D886" s="44">
        <v>0</v>
      </c>
      <c r="E886" s="44">
        <v>0</v>
      </c>
      <c r="F886" s="44">
        <v>0</v>
      </c>
      <c r="G886" s="44">
        <v>0</v>
      </c>
      <c r="H886" s="44">
        <v>0</v>
      </c>
      <c r="I886" s="44">
        <v>0</v>
      </c>
      <c r="J886" s="44">
        <v>0</v>
      </c>
      <c r="K886" s="44">
        <v>0</v>
      </c>
      <c r="L886" s="44">
        <v>0</v>
      </c>
      <c r="M886" s="44">
        <v>0</v>
      </c>
      <c r="N886" s="44">
        <v>0</v>
      </c>
      <c r="O886" s="44">
        <v>0</v>
      </c>
      <c r="P886" s="165">
        <f t="shared" si="62"/>
        <v>0</v>
      </c>
    </row>
    <row r="887" spans="1:16" hidden="1" x14ac:dyDescent="0.25">
      <c r="A887" s="303" t="str">
        <f>IF(B887=1,A851,"")</f>
        <v/>
      </c>
      <c r="B887" s="43" t="str">
        <f t="shared" si="61"/>
        <v/>
      </c>
      <c r="C887" s="161">
        <f>CAD!$K$17</f>
        <v>0</v>
      </c>
      <c r="D887" s="44">
        <v>0</v>
      </c>
      <c r="E887" s="44">
        <v>0</v>
      </c>
      <c r="F887" s="44">
        <v>0</v>
      </c>
      <c r="G887" s="44">
        <v>0</v>
      </c>
      <c r="H887" s="44">
        <v>0</v>
      </c>
      <c r="I887" s="44">
        <v>0</v>
      </c>
      <c r="J887" s="44">
        <v>0</v>
      </c>
      <c r="K887" s="44">
        <v>0</v>
      </c>
      <c r="L887" s="44">
        <v>0</v>
      </c>
      <c r="M887" s="44">
        <v>0</v>
      </c>
      <c r="N887" s="44">
        <v>0</v>
      </c>
      <c r="O887" s="44">
        <v>0</v>
      </c>
      <c r="P887" s="165">
        <f t="shared" si="62"/>
        <v>0</v>
      </c>
    </row>
    <row r="888" spans="1:16" hidden="1" x14ac:dyDescent="0.25">
      <c r="A888" s="303" t="str">
        <f>IF(B888=1,A851,"")</f>
        <v/>
      </c>
      <c r="B888" s="43" t="str">
        <f t="shared" si="61"/>
        <v/>
      </c>
      <c r="C888" s="161">
        <f>CAD!$K$18</f>
        <v>0</v>
      </c>
      <c r="D888" s="44">
        <v>0</v>
      </c>
      <c r="E888" s="44">
        <v>0</v>
      </c>
      <c r="F888" s="44">
        <v>0</v>
      </c>
      <c r="G888" s="44">
        <v>0</v>
      </c>
      <c r="H888" s="44">
        <v>0</v>
      </c>
      <c r="I888" s="44">
        <v>0</v>
      </c>
      <c r="J888" s="44">
        <v>0</v>
      </c>
      <c r="K888" s="44">
        <v>0</v>
      </c>
      <c r="L888" s="44">
        <v>0</v>
      </c>
      <c r="M888" s="44">
        <v>0</v>
      </c>
      <c r="N888" s="44">
        <v>0</v>
      </c>
      <c r="O888" s="44">
        <v>0</v>
      </c>
      <c r="P888" s="165">
        <f t="shared" si="62"/>
        <v>0</v>
      </c>
    </row>
    <row r="889" spans="1:16" hidden="1" x14ac:dyDescent="0.25">
      <c r="A889" s="303" t="str">
        <f>IF(B889=1,A851,"")</f>
        <v/>
      </c>
      <c r="B889" s="43" t="str">
        <f t="shared" si="61"/>
        <v/>
      </c>
      <c r="C889" s="161">
        <f>CAD!$K$19</f>
        <v>0</v>
      </c>
      <c r="D889" s="44">
        <v>0</v>
      </c>
      <c r="E889" s="44">
        <v>0</v>
      </c>
      <c r="F889" s="44">
        <v>0</v>
      </c>
      <c r="G889" s="44">
        <v>0</v>
      </c>
      <c r="H889" s="44">
        <v>0</v>
      </c>
      <c r="I889" s="44">
        <v>0</v>
      </c>
      <c r="J889" s="44">
        <v>0</v>
      </c>
      <c r="K889" s="44">
        <v>0</v>
      </c>
      <c r="L889" s="44">
        <v>0</v>
      </c>
      <c r="M889" s="44">
        <v>0</v>
      </c>
      <c r="N889" s="44">
        <v>0</v>
      </c>
      <c r="O889" s="44">
        <v>0</v>
      </c>
      <c r="P889" s="165">
        <f t="shared" si="62"/>
        <v>0</v>
      </c>
    </row>
    <row r="890" spans="1:16" hidden="1" x14ac:dyDescent="0.25">
      <c r="A890" s="303" t="str">
        <f>IF(B890=1,A851,"")</f>
        <v/>
      </c>
      <c r="B890" s="43" t="str">
        <f t="shared" si="61"/>
        <v/>
      </c>
      <c r="C890" s="161">
        <f>CAD!$K$20</f>
        <v>0</v>
      </c>
      <c r="D890" s="44">
        <v>0</v>
      </c>
      <c r="E890" s="44">
        <v>0</v>
      </c>
      <c r="F890" s="44">
        <v>0</v>
      </c>
      <c r="G890" s="44">
        <v>0</v>
      </c>
      <c r="H890" s="44">
        <v>0</v>
      </c>
      <c r="I890" s="44">
        <v>0</v>
      </c>
      <c r="J890" s="44">
        <v>0</v>
      </c>
      <c r="K890" s="44">
        <v>0</v>
      </c>
      <c r="L890" s="44">
        <v>0</v>
      </c>
      <c r="M890" s="44">
        <v>0</v>
      </c>
      <c r="N890" s="44">
        <v>0</v>
      </c>
      <c r="O890" s="44">
        <v>0</v>
      </c>
      <c r="P890" s="165">
        <f t="shared" si="62"/>
        <v>0</v>
      </c>
    </row>
    <row r="891" spans="1:16" hidden="1" x14ac:dyDescent="0.25">
      <c r="A891" s="303" t="str">
        <f>IF(B891=1,A851,"")</f>
        <v/>
      </c>
      <c r="B891" s="43" t="str">
        <f t="shared" si="61"/>
        <v/>
      </c>
      <c r="C891" s="161">
        <f>CAD!$K$21</f>
        <v>0</v>
      </c>
      <c r="D891" s="44">
        <v>0</v>
      </c>
      <c r="E891" s="44">
        <v>0</v>
      </c>
      <c r="F891" s="44">
        <v>0</v>
      </c>
      <c r="G891" s="44">
        <v>0</v>
      </c>
      <c r="H891" s="44">
        <v>0</v>
      </c>
      <c r="I891" s="44">
        <v>0</v>
      </c>
      <c r="J891" s="44">
        <v>0</v>
      </c>
      <c r="K891" s="44">
        <v>0</v>
      </c>
      <c r="L891" s="44">
        <v>0</v>
      </c>
      <c r="M891" s="44">
        <v>0</v>
      </c>
      <c r="N891" s="44">
        <v>0</v>
      </c>
      <c r="O891" s="44">
        <v>0</v>
      </c>
      <c r="P891" s="165">
        <f t="shared" si="62"/>
        <v>0</v>
      </c>
    </row>
    <row r="892" spans="1:16" hidden="1" x14ac:dyDescent="0.25">
      <c r="A892" s="303" t="str">
        <f>IF(B892=1,A851,"")</f>
        <v/>
      </c>
      <c r="B892" s="43" t="str">
        <f t="shared" si="61"/>
        <v/>
      </c>
      <c r="C892" s="161">
        <f>CAD!$K$22</f>
        <v>0</v>
      </c>
      <c r="D892" s="44">
        <v>0</v>
      </c>
      <c r="E892" s="44">
        <v>0</v>
      </c>
      <c r="F892" s="44">
        <v>0</v>
      </c>
      <c r="G892" s="44">
        <v>0</v>
      </c>
      <c r="H892" s="44">
        <v>0</v>
      </c>
      <c r="I892" s="44">
        <v>0</v>
      </c>
      <c r="J892" s="44">
        <v>0</v>
      </c>
      <c r="K892" s="44">
        <v>0</v>
      </c>
      <c r="L892" s="44">
        <v>0</v>
      </c>
      <c r="M892" s="44">
        <v>0</v>
      </c>
      <c r="N892" s="44">
        <v>0</v>
      </c>
      <c r="O892" s="44">
        <v>0</v>
      </c>
      <c r="P892" s="165">
        <f t="shared" si="62"/>
        <v>0</v>
      </c>
    </row>
    <row r="893" spans="1:16" hidden="1" x14ac:dyDescent="0.25">
      <c r="A893" s="303" t="str">
        <f>IF(B893=1,A851,"")</f>
        <v/>
      </c>
      <c r="B893" s="43" t="str">
        <f t="shared" si="61"/>
        <v/>
      </c>
      <c r="C893" s="161">
        <f>CAD!$K$23</f>
        <v>0</v>
      </c>
      <c r="D893" s="44">
        <v>0</v>
      </c>
      <c r="E893" s="44">
        <v>0</v>
      </c>
      <c r="F893" s="44">
        <v>0</v>
      </c>
      <c r="G893" s="44">
        <v>0</v>
      </c>
      <c r="H893" s="44">
        <v>0</v>
      </c>
      <c r="I893" s="44">
        <v>0</v>
      </c>
      <c r="J893" s="44">
        <v>0</v>
      </c>
      <c r="K893" s="44">
        <v>0</v>
      </c>
      <c r="L893" s="44">
        <v>0</v>
      </c>
      <c r="M893" s="44">
        <v>0</v>
      </c>
      <c r="N893" s="44">
        <v>0</v>
      </c>
      <c r="O893" s="44">
        <v>0</v>
      </c>
      <c r="P893" s="165">
        <f t="shared" si="62"/>
        <v>0</v>
      </c>
    </row>
    <row r="894" spans="1:16" hidden="1" x14ac:dyDescent="0.25">
      <c r="A894" s="303" t="str">
        <f>IF(B894=1,A851,"")</f>
        <v/>
      </c>
      <c r="B894" s="43" t="str">
        <f t="shared" si="61"/>
        <v/>
      </c>
      <c r="C894" s="161">
        <f>CAD!$K$24</f>
        <v>0</v>
      </c>
      <c r="D894" s="44">
        <v>0</v>
      </c>
      <c r="E894" s="44">
        <v>0</v>
      </c>
      <c r="F894" s="44">
        <v>0</v>
      </c>
      <c r="G894" s="44">
        <v>0</v>
      </c>
      <c r="H894" s="44">
        <v>0</v>
      </c>
      <c r="I894" s="44">
        <v>0</v>
      </c>
      <c r="J894" s="44">
        <v>0</v>
      </c>
      <c r="K894" s="44">
        <v>0</v>
      </c>
      <c r="L894" s="44">
        <v>0</v>
      </c>
      <c r="M894" s="44">
        <v>0</v>
      </c>
      <c r="N894" s="44">
        <v>0</v>
      </c>
      <c r="O894" s="44">
        <v>0</v>
      </c>
      <c r="P894" s="165">
        <f t="shared" si="62"/>
        <v>0</v>
      </c>
    </row>
    <row r="895" spans="1:16" hidden="1" x14ac:dyDescent="0.25">
      <c r="A895" s="303" t="str">
        <f>IF(B895=1,A851,"")</f>
        <v/>
      </c>
      <c r="B895" s="43" t="str">
        <f t="shared" si="61"/>
        <v/>
      </c>
      <c r="C895" s="161">
        <f>CAD!$K$25</f>
        <v>0</v>
      </c>
      <c r="D895" s="44">
        <v>0</v>
      </c>
      <c r="E895" s="44">
        <v>0</v>
      </c>
      <c r="F895" s="44">
        <v>0</v>
      </c>
      <c r="G895" s="44">
        <v>0</v>
      </c>
      <c r="H895" s="44">
        <v>0</v>
      </c>
      <c r="I895" s="44">
        <v>0</v>
      </c>
      <c r="J895" s="44">
        <v>0</v>
      </c>
      <c r="K895" s="44">
        <v>0</v>
      </c>
      <c r="L895" s="44">
        <v>0</v>
      </c>
      <c r="M895" s="44">
        <v>0</v>
      </c>
      <c r="N895" s="44">
        <v>0</v>
      </c>
      <c r="O895" s="44">
        <v>0</v>
      </c>
      <c r="P895" s="165">
        <f t="shared" si="62"/>
        <v>0</v>
      </c>
    </row>
    <row r="896" spans="1:16" hidden="1" x14ac:dyDescent="0.25">
      <c r="A896" s="303" t="str">
        <f>IF(B896=1,A851,"")</f>
        <v/>
      </c>
      <c r="B896" s="43" t="str">
        <f t="shared" si="61"/>
        <v/>
      </c>
      <c r="C896" s="161">
        <f>CAD!$K$26</f>
        <v>0</v>
      </c>
      <c r="D896" s="44">
        <v>0</v>
      </c>
      <c r="E896" s="44">
        <v>0</v>
      </c>
      <c r="F896" s="44">
        <v>0</v>
      </c>
      <c r="G896" s="44">
        <v>0</v>
      </c>
      <c r="H896" s="44">
        <v>0</v>
      </c>
      <c r="I896" s="44">
        <v>0</v>
      </c>
      <c r="J896" s="44">
        <v>0</v>
      </c>
      <c r="K896" s="44">
        <v>0</v>
      </c>
      <c r="L896" s="44">
        <v>0</v>
      </c>
      <c r="M896" s="44">
        <v>0</v>
      </c>
      <c r="N896" s="44">
        <v>0</v>
      </c>
      <c r="O896" s="44">
        <v>0</v>
      </c>
      <c r="P896" s="165">
        <f t="shared" si="62"/>
        <v>0</v>
      </c>
    </row>
    <row r="897" spans="1:17" hidden="1" x14ac:dyDescent="0.25">
      <c r="A897" s="303" t="str">
        <f>IF(B897=1,A851,"")</f>
        <v/>
      </c>
      <c r="B897" s="43" t="str">
        <f t="shared" si="61"/>
        <v/>
      </c>
      <c r="C897" s="161">
        <f>CAD!$K$27</f>
        <v>0</v>
      </c>
      <c r="D897" s="44">
        <v>0</v>
      </c>
      <c r="E897" s="44">
        <v>0</v>
      </c>
      <c r="F897" s="44">
        <v>0</v>
      </c>
      <c r="G897" s="44">
        <v>0</v>
      </c>
      <c r="H897" s="44">
        <v>0</v>
      </c>
      <c r="I897" s="44">
        <v>0</v>
      </c>
      <c r="J897" s="44">
        <v>0</v>
      </c>
      <c r="K897" s="44">
        <v>0</v>
      </c>
      <c r="L897" s="44">
        <v>0</v>
      </c>
      <c r="M897" s="44">
        <v>0</v>
      </c>
      <c r="N897" s="44">
        <v>0</v>
      </c>
      <c r="O897" s="44">
        <v>0</v>
      </c>
      <c r="P897" s="165">
        <f t="shared" si="62"/>
        <v>0</v>
      </c>
    </row>
    <row r="898" spans="1:17" hidden="1" x14ac:dyDescent="0.25">
      <c r="A898" s="303" t="str">
        <f>IF(B898=1,A851,"")</f>
        <v/>
      </c>
      <c r="B898" s="43" t="str">
        <f t="shared" si="61"/>
        <v/>
      </c>
      <c r="C898" s="161">
        <f>CAD!$K$28</f>
        <v>0</v>
      </c>
      <c r="D898" s="44">
        <v>0</v>
      </c>
      <c r="E898" s="44">
        <v>0</v>
      </c>
      <c r="F898" s="44">
        <v>0</v>
      </c>
      <c r="G898" s="44">
        <v>0</v>
      </c>
      <c r="H898" s="44">
        <v>0</v>
      </c>
      <c r="I898" s="44">
        <v>0</v>
      </c>
      <c r="J898" s="44">
        <v>0</v>
      </c>
      <c r="K898" s="44">
        <v>0</v>
      </c>
      <c r="L898" s="44">
        <v>0</v>
      </c>
      <c r="M898" s="44">
        <v>0</v>
      </c>
      <c r="N898" s="44">
        <v>0</v>
      </c>
      <c r="O898" s="44">
        <v>0</v>
      </c>
      <c r="P898" s="165">
        <f t="shared" si="62"/>
        <v>0</v>
      </c>
    </row>
    <row r="899" spans="1:17" hidden="1" x14ac:dyDescent="0.25">
      <c r="A899" s="303" t="str">
        <f>IF(B899=1,A851,"")</f>
        <v/>
      </c>
      <c r="B899" s="43" t="str">
        <f t="shared" si="61"/>
        <v/>
      </c>
      <c r="C899" s="161">
        <f>CAD!$K$29</f>
        <v>0</v>
      </c>
      <c r="D899" s="44">
        <v>0</v>
      </c>
      <c r="E899" s="44">
        <v>0</v>
      </c>
      <c r="F899" s="44">
        <v>0</v>
      </c>
      <c r="G899" s="44">
        <v>0</v>
      </c>
      <c r="H899" s="44">
        <v>0</v>
      </c>
      <c r="I899" s="44">
        <v>0</v>
      </c>
      <c r="J899" s="44">
        <v>0</v>
      </c>
      <c r="K899" s="44">
        <v>0</v>
      </c>
      <c r="L899" s="44">
        <v>0</v>
      </c>
      <c r="M899" s="44">
        <v>0</v>
      </c>
      <c r="N899" s="44">
        <v>0</v>
      </c>
      <c r="O899" s="44">
        <v>0</v>
      </c>
      <c r="P899" s="165">
        <f t="shared" si="62"/>
        <v>0</v>
      </c>
    </row>
    <row r="900" spans="1:17" hidden="1" x14ac:dyDescent="0.25">
      <c r="A900" s="303" t="str">
        <f>IF(B900=1,A851,"")</f>
        <v/>
      </c>
      <c r="B900" s="43" t="str">
        <f t="shared" si="61"/>
        <v/>
      </c>
      <c r="C900" s="161">
        <f>CAD!$K$30</f>
        <v>0</v>
      </c>
      <c r="D900" s="44">
        <v>0</v>
      </c>
      <c r="E900" s="44">
        <v>0</v>
      </c>
      <c r="F900" s="44">
        <v>0</v>
      </c>
      <c r="G900" s="44">
        <v>0</v>
      </c>
      <c r="H900" s="44">
        <v>0</v>
      </c>
      <c r="I900" s="44">
        <v>0</v>
      </c>
      <c r="J900" s="44">
        <v>0</v>
      </c>
      <c r="K900" s="44">
        <v>0</v>
      </c>
      <c r="L900" s="44">
        <v>0</v>
      </c>
      <c r="M900" s="44">
        <v>0</v>
      </c>
      <c r="N900" s="44">
        <v>0</v>
      </c>
      <c r="O900" s="44">
        <v>0</v>
      </c>
      <c r="P900" s="165">
        <f t="shared" si="62"/>
        <v>0</v>
      </c>
    </row>
    <row r="901" spans="1:17" hidden="1" x14ac:dyDescent="0.25">
      <c r="A901" s="303" t="str">
        <f>IF(B901=1,A851,"")</f>
        <v/>
      </c>
      <c r="B901" s="43" t="str">
        <f t="shared" si="61"/>
        <v/>
      </c>
      <c r="C901" s="161">
        <f>CAD!$K$31</f>
        <v>0</v>
      </c>
      <c r="D901" s="44">
        <v>0</v>
      </c>
      <c r="E901" s="44">
        <v>0</v>
      </c>
      <c r="F901" s="44">
        <v>0</v>
      </c>
      <c r="G901" s="44">
        <v>0</v>
      </c>
      <c r="H901" s="44">
        <v>0</v>
      </c>
      <c r="I901" s="44">
        <v>0</v>
      </c>
      <c r="J901" s="44">
        <v>0</v>
      </c>
      <c r="K901" s="44">
        <v>0</v>
      </c>
      <c r="L901" s="44">
        <v>0</v>
      </c>
      <c r="M901" s="44">
        <v>0</v>
      </c>
      <c r="N901" s="44">
        <v>0</v>
      </c>
      <c r="O901" s="44">
        <v>0</v>
      </c>
      <c r="P901" s="165">
        <f t="shared" si="62"/>
        <v>0</v>
      </c>
    </row>
    <row r="902" spans="1:17" hidden="1" x14ac:dyDescent="0.25">
      <c r="A902" s="303">
        <f>A849</f>
        <v>2033</v>
      </c>
    </row>
    <row r="903" spans="1:17" hidden="1" x14ac:dyDescent="0.25">
      <c r="A903" s="303">
        <f>A849</f>
        <v>2033</v>
      </c>
      <c r="C903" s="74" t="s">
        <v>209</v>
      </c>
      <c r="D903" s="38">
        <f>D849-D851</f>
        <v>0</v>
      </c>
      <c r="E903" s="38">
        <f t="shared" ref="E903:P903" si="63">E849-E851</f>
        <v>0</v>
      </c>
      <c r="F903" s="38">
        <f t="shared" si="63"/>
        <v>0</v>
      </c>
      <c r="G903" s="38">
        <f t="shared" si="63"/>
        <v>0</v>
      </c>
      <c r="H903" s="38">
        <f t="shared" si="63"/>
        <v>0</v>
      </c>
      <c r="I903" s="38">
        <f t="shared" si="63"/>
        <v>0</v>
      </c>
      <c r="J903" s="38">
        <f t="shared" si="63"/>
        <v>0</v>
      </c>
      <c r="K903" s="38">
        <f t="shared" si="63"/>
        <v>0</v>
      </c>
      <c r="L903" s="38">
        <f t="shared" si="63"/>
        <v>0</v>
      </c>
      <c r="M903" s="38">
        <f t="shared" si="63"/>
        <v>0</v>
      </c>
      <c r="N903" s="38">
        <f t="shared" si="63"/>
        <v>0</v>
      </c>
      <c r="O903" s="38">
        <f t="shared" si="63"/>
        <v>0</v>
      </c>
      <c r="P903" s="38">
        <f t="shared" si="63"/>
        <v>0</v>
      </c>
    </row>
    <row r="904" spans="1:17" hidden="1" x14ac:dyDescent="0.25"/>
    <row r="905" spans="1:17" ht="15" hidden="1" customHeight="1" thickBot="1" x14ac:dyDescent="0.3">
      <c r="A905" s="303">
        <f>A849+1</f>
        <v>2034</v>
      </c>
      <c r="B905" s="45"/>
      <c r="C905" s="176" t="s">
        <v>207</v>
      </c>
      <c r="D905" s="177">
        <f>PREV_R!D921</f>
        <v>0</v>
      </c>
      <c r="E905" s="177">
        <f>PREV_R!E921</f>
        <v>0</v>
      </c>
      <c r="F905" s="177">
        <f>PREV_R!F921</f>
        <v>0</v>
      </c>
      <c r="G905" s="177">
        <f>PREV_R!G921</f>
        <v>0</v>
      </c>
      <c r="H905" s="177">
        <f>PREV_R!H921</f>
        <v>0</v>
      </c>
      <c r="I905" s="177">
        <f>PREV_R!I921</f>
        <v>0</v>
      </c>
      <c r="J905" s="177">
        <f>PREV_R!J921</f>
        <v>0</v>
      </c>
      <c r="K905" s="177">
        <f>PREV_R!K921</f>
        <v>0</v>
      </c>
      <c r="L905" s="177">
        <f>PREV_R!L921</f>
        <v>0</v>
      </c>
      <c r="M905" s="177">
        <f>PREV_R!M921</f>
        <v>0</v>
      </c>
      <c r="N905" s="177">
        <f>PREV_R!N921</f>
        <v>0</v>
      </c>
      <c r="O905" s="177">
        <f>PREV_R!O921</f>
        <v>0</v>
      </c>
      <c r="P905" s="177">
        <f>SUM(D905:O905)</f>
        <v>0</v>
      </c>
      <c r="Q905" s="8"/>
    </row>
    <row r="906" spans="1:17" ht="15" hidden="1" customHeight="1" x14ac:dyDescent="0.25">
      <c r="A906" s="303">
        <f>A905</f>
        <v>2034</v>
      </c>
      <c r="B906" s="45"/>
      <c r="C906" s="130"/>
      <c r="D906" s="130"/>
      <c r="E906" s="130"/>
      <c r="F906" s="130"/>
      <c r="G906" s="130"/>
      <c r="H906" s="130"/>
      <c r="I906" s="130"/>
      <c r="J906" s="130"/>
      <c r="K906" s="130"/>
      <c r="L906" s="130"/>
      <c r="M906" s="130"/>
      <c r="N906" s="130"/>
      <c r="O906" s="130"/>
      <c r="P906" s="130"/>
      <c r="Q906" s="8"/>
    </row>
    <row r="907" spans="1:17" ht="15" hidden="1" customHeight="1" thickBot="1" x14ac:dyDescent="0.3">
      <c r="A907" s="303">
        <f>A905</f>
        <v>2034</v>
      </c>
      <c r="B907" s="45"/>
      <c r="C907" s="155" t="s">
        <v>208</v>
      </c>
      <c r="D907" s="156">
        <f>SUM(D908:D957)</f>
        <v>0</v>
      </c>
      <c r="E907" s="156">
        <f t="shared" ref="E907:O907" si="64">SUM(E908:E957)</f>
        <v>0</v>
      </c>
      <c r="F907" s="156">
        <f t="shared" si="64"/>
        <v>0</v>
      </c>
      <c r="G907" s="156">
        <f t="shared" si="64"/>
        <v>0</v>
      </c>
      <c r="H907" s="156">
        <f t="shared" si="64"/>
        <v>0</v>
      </c>
      <c r="I907" s="156">
        <f t="shared" si="64"/>
        <v>0</v>
      </c>
      <c r="J907" s="156">
        <f t="shared" si="64"/>
        <v>0</v>
      </c>
      <c r="K907" s="156">
        <f t="shared" si="64"/>
        <v>0</v>
      </c>
      <c r="L907" s="156">
        <f t="shared" si="64"/>
        <v>0</v>
      </c>
      <c r="M907" s="156">
        <f t="shared" si="64"/>
        <v>0</v>
      </c>
      <c r="N907" s="156">
        <f t="shared" si="64"/>
        <v>0</v>
      </c>
      <c r="O907" s="156">
        <f t="shared" si="64"/>
        <v>0</v>
      </c>
      <c r="P907" s="156">
        <f>SUM(D907:O907)</f>
        <v>0</v>
      </c>
      <c r="Q907" s="8"/>
    </row>
    <row r="908" spans="1:17" hidden="1" x14ac:dyDescent="0.25">
      <c r="A908" s="303">
        <f>IF(B908=1,A907,"")</f>
        <v>2034</v>
      </c>
      <c r="B908" s="43">
        <f>IF(C908&lt;&gt;0,1,"")</f>
        <v>1</v>
      </c>
      <c r="C908" s="162" t="str">
        <f>CAD!$I$7</f>
        <v>MERCADO</v>
      </c>
      <c r="D908" s="163">
        <v>0</v>
      </c>
      <c r="E908" s="163">
        <v>0</v>
      </c>
      <c r="F908" s="163">
        <v>0</v>
      </c>
      <c r="G908" s="163">
        <v>0</v>
      </c>
      <c r="H908" s="163">
        <v>0</v>
      </c>
      <c r="I908" s="163">
        <v>0</v>
      </c>
      <c r="J908" s="163">
        <v>0</v>
      </c>
      <c r="K908" s="163">
        <v>0</v>
      </c>
      <c r="L908" s="163">
        <v>0</v>
      </c>
      <c r="M908" s="163">
        <v>0</v>
      </c>
      <c r="N908" s="163">
        <v>0</v>
      </c>
      <c r="O908" s="163">
        <v>0</v>
      </c>
      <c r="P908" s="164">
        <f>SUM(D908:O908)</f>
        <v>0</v>
      </c>
    </row>
    <row r="909" spans="1:17" hidden="1" x14ac:dyDescent="0.25">
      <c r="A909" s="303">
        <f>IF(B909=1,A907,"")</f>
        <v>2034</v>
      </c>
      <c r="B909" s="43">
        <f t="shared" ref="B909:B957" si="65">IF(C909&lt;&gt;0,1,"")</f>
        <v>1</v>
      </c>
      <c r="C909" s="161" t="str">
        <f>CAD!$I$8</f>
        <v>VEÍCULO</v>
      </c>
      <c r="D909" s="44">
        <v>0</v>
      </c>
      <c r="E909" s="44">
        <v>0</v>
      </c>
      <c r="F909" s="44">
        <v>0</v>
      </c>
      <c r="G909" s="44">
        <v>0</v>
      </c>
      <c r="H909" s="44">
        <v>0</v>
      </c>
      <c r="I909" s="44">
        <v>0</v>
      </c>
      <c r="J909" s="44">
        <v>0</v>
      </c>
      <c r="K909" s="44">
        <v>0</v>
      </c>
      <c r="L909" s="44">
        <v>0</v>
      </c>
      <c r="M909" s="44">
        <v>0</v>
      </c>
      <c r="N909" s="44">
        <v>0</v>
      </c>
      <c r="O909" s="44">
        <v>0</v>
      </c>
      <c r="P909" s="165">
        <f t="shared" ref="P909:P957" si="66">SUM(D909:O909)</f>
        <v>0</v>
      </c>
    </row>
    <row r="910" spans="1:17" hidden="1" x14ac:dyDescent="0.25">
      <c r="A910" s="303">
        <f>IF(B910=1,A907,"")</f>
        <v>2034</v>
      </c>
      <c r="B910" s="43">
        <f t="shared" si="65"/>
        <v>1</v>
      </c>
      <c r="C910" s="161" t="str">
        <f>CAD!$I$9</f>
        <v>ENERGIA ELÉTRICA</v>
      </c>
      <c r="D910" s="44">
        <v>0</v>
      </c>
      <c r="E910" s="44">
        <v>0</v>
      </c>
      <c r="F910" s="44">
        <v>0</v>
      </c>
      <c r="G910" s="44">
        <v>0</v>
      </c>
      <c r="H910" s="44">
        <v>0</v>
      </c>
      <c r="I910" s="44">
        <v>0</v>
      </c>
      <c r="J910" s="44">
        <v>0</v>
      </c>
      <c r="K910" s="44">
        <v>0</v>
      </c>
      <c r="L910" s="44">
        <v>0</v>
      </c>
      <c r="M910" s="44">
        <v>0</v>
      </c>
      <c r="N910" s="44">
        <v>0</v>
      </c>
      <c r="O910" s="44">
        <v>0</v>
      </c>
      <c r="P910" s="165">
        <f t="shared" si="66"/>
        <v>0</v>
      </c>
    </row>
    <row r="911" spans="1:17" hidden="1" x14ac:dyDescent="0.25">
      <c r="A911" s="303">
        <f>IF(B911=1,A907,"")</f>
        <v>2034</v>
      </c>
      <c r="B911" s="43">
        <f t="shared" si="65"/>
        <v>1</v>
      </c>
      <c r="C911" s="161" t="str">
        <f>CAD!$I$10</f>
        <v>LANCHE/COMER FORA</v>
      </c>
      <c r="D911" s="44">
        <v>0</v>
      </c>
      <c r="E911" s="44">
        <v>0</v>
      </c>
      <c r="F911" s="44">
        <v>0</v>
      </c>
      <c r="G911" s="44">
        <v>0</v>
      </c>
      <c r="H911" s="44">
        <v>0</v>
      </c>
      <c r="I911" s="44">
        <v>0</v>
      </c>
      <c r="J911" s="44">
        <v>0</v>
      </c>
      <c r="K911" s="44">
        <v>0</v>
      </c>
      <c r="L911" s="44">
        <v>0</v>
      </c>
      <c r="M911" s="44">
        <v>0</v>
      </c>
      <c r="N911" s="44">
        <v>0</v>
      </c>
      <c r="O911" s="44">
        <v>0</v>
      </c>
      <c r="P911" s="165">
        <f t="shared" si="66"/>
        <v>0</v>
      </c>
    </row>
    <row r="912" spans="1:17" hidden="1" x14ac:dyDescent="0.25">
      <c r="A912" s="303">
        <f>IF(B912=1,A907,"")</f>
        <v>2034</v>
      </c>
      <c r="B912" s="43">
        <f t="shared" si="65"/>
        <v>1</v>
      </c>
      <c r="C912" s="161" t="str">
        <f>CAD!$I$11</f>
        <v>LAZER</v>
      </c>
      <c r="D912" s="44">
        <v>0</v>
      </c>
      <c r="E912" s="44">
        <v>0</v>
      </c>
      <c r="F912" s="44">
        <v>0</v>
      </c>
      <c r="G912" s="44">
        <v>0</v>
      </c>
      <c r="H912" s="44">
        <v>0</v>
      </c>
      <c r="I912" s="44">
        <v>0</v>
      </c>
      <c r="J912" s="44">
        <v>0</v>
      </c>
      <c r="K912" s="44">
        <v>0</v>
      </c>
      <c r="L912" s="44">
        <v>0</v>
      </c>
      <c r="M912" s="44">
        <v>0</v>
      </c>
      <c r="N912" s="44">
        <v>0</v>
      </c>
      <c r="O912" s="44">
        <v>0</v>
      </c>
      <c r="P912" s="165">
        <f t="shared" si="66"/>
        <v>0</v>
      </c>
    </row>
    <row r="913" spans="1:16" hidden="1" x14ac:dyDescent="0.25">
      <c r="A913" s="303">
        <f>IF(B913=1,A907,"")</f>
        <v>2034</v>
      </c>
      <c r="B913" s="43">
        <f t="shared" si="65"/>
        <v>1</v>
      </c>
      <c r="C913" s="161" t="str">
        <f>CAD!$I$12</f>
        <v>REFORMA / IMÓVEL</v>
      </c>
      <c r="D913" s="44">
        <v>0</v>
      </c>
      <c r="E913" s="44">
        <v>0</v>
      </c>
      <c r="F913" s="44">
        <v>0</v>
      </c>
      <c r="G913" s="44">
        <v>0</v>
      </c>
      <c r="H913" s="44">
        <v>0</v>
      </c>
      <c r="I913" s="44">
        <v>0</v>
      </c>
      <c r="J913" s="44">
        <v>0</v>
      </c>
      <c r="K913" s="44">
        <v>0</v>
      </c>
      <c r="L913" s="44">
        <v>0</v>
      </c>
      <c r="M913" s="44">
        <v>0</v>
      </c>
      <c r="N913" s="44">
        <v>0</v>
      </c>
      <c r="O913" s="44">
        <v>0</v>
      </c>
      <c r="P913" s="165">
        <f t="shared" si="66"/>
        <v>0</v>
      </c>
    </row>
    <row r="914" spans="1:16" hidden="1" x14ac:dyDescent="0.25">
      <c r="A914" s="303">
        <f>IF(B914=1,A907,"")</f>
        <v>2034</v>
      </c>
      <c r="B914" s="43">
        <f t="shared" si="65"/>
        <v>1</v>
      </c>
      <c r="C914" s="161" t="str">
        <f>CAD!$I$13</f>
        <v>OUTROS</v>
      </c>
      <c r="D914" s="44">
        <v>0</v>
      </c>
      <c r="E914" s="44">
        <v>0</v>
      </c>
      <c r="F914" s="44">
        <v>0</v>
      </c>
      <c r="G914" s="44">
        <v>0</v>
      </c>
      <c r="H914" s="44">
        <v>0</v>
      </c>
      <c r="I914" s="44">
        <v>0</v>
      </c>
      <c r="J914" s="44">
        <v>0</v>
      </c>
      <c r="K914" s="44">
        <v>0</v>
      </c>
      <c r="L914" s="44">
        <v>0</v>
      </c>
      <c r="M914" s="44">
        <v>0</v>
      </c>
      <c r="N914" s="44">
        <v>0</v>
      </c>
      <c r="O914" s="44">
        <v>0</v>
      </c>
      <c r="P914" s="165">
        <f t="shared" si="66"/>
        <v>0</v>
      </c>
    </row>
    <row r="915" spans="1:16" hidden="1" x14ac:dyDescent="0.25">
      <c r="A915" s="303">
        <f>IF(B915=1,A907,"")</f>
        <v>2034</v>
      </c>
      <c r="B915" s="43">
        <f t="shared" si="65"/>
        <v>1</v>
      </c>
      <c r="C915" s="161" t="str">
        <f>CAD!$I$14</f>
        <v>VESTUÁRIO</v>
      </c>
      <c r="D915" s="44">
        <v>0</v>
      </c>
      <c r="E915" s="44">
        <v>0</v>
      </c>
      <c r="F915" s="44">
        <v>0</v>
      </c>
      <c r="G915" s="44">
        <v>0</v>
      </c>
      <c r="H915" s="44">
        <v>0</v>
      </c>
      <c r="I915" s="44">
        <v>0</v>
      </c>
      <c r="J915" s="44">
        <v>0</v>
      </c>
      <c r="K915" s="44">
        <v>0</v>
      </c>
      <c r="L915" s="44">
        <v>0</v>
      </c>
      <c r="M915" s="44">
        <v>0</v>
      </c>
      <c r="N915" s="44">
        <v>0</v>
      </c>
      <c r="O915" s="44">
        <v>0</v>
      </c>
      <c r="P915" s="165">
        <f t="shared" si="66"/>
        <v>0</v>
      </c>
    </row>
    <row r="916" spans="1:16" hidden="1" x14ac:dyDescent="0.25">
      <c r="A916" s="303">
        <f>IF(B916=1,A907,"")</f>
        <v>2034</v>
      </c>
      <c r="B916" s="43">
        <f t="shared" si="65"/>
        <v>1</v>
      </c>
      <c r="C916" s="161" t="str">
        <f>CAD!$I$15</f>
        <v>PARCELA - CASA</v>
      </c>
      <c r="D916" s="44">
        <v>0</v>
      </c>
      <c r="E916" s="44">
        <v>0</v>
      </c>
      <c r="F916" s="44">
        <v>0</v>
      </c>
      <c r="G916" s="44">
        <v>0</v>
      </c>
      <c r="H916" s="44">
        <v>0</v>
      </c>
      <c r="I916" s="44">
        <v>0</v>
      </c>
      <c r="J916" s="44">
        <v>0</v>
      </c>
      <c r="K916" s="44">
        <v>0</v>
      </c>
      <c r="L916" s="44">
        <v>0</v>
      </c>
      <c r="M916" s="44">
        <v>0</v>
      </c>
      <c r="N916" s="44">
        <v>0</v>
      </c>
      <c r="O916" s="44">
        <v>0</v>
      </c>
      <c r="P916" s="165">
        <f t="shared" si="66"/>
        <v>0</v>
      </c>
    </row>
    <row r="917" spans="1:16" hidden="1" x14ac:dyDescent="0.25">
      <c r="A917" s="303">
        <f>IF(B917=1,A907,"")</f>
        <v>2034</v>
      </c>
      <c r="B917" s="43">
        <f t="shared" si="65"/>
        <v>1</v>
      </c>
      <c r="C917" s="161" t="str">
        <f>CAD!$I$16</f>
        <v>SAÚDE</v>
      </c>
      <c r="D917" s="44">
        <v>0</v>
      </c>
      <c r="E917" s="44">
        <v>0</v>
      </c>
      <c r="F917" s="44">
        <v>0</v>
      </c>
      <c r="G917" s="44">
        <v>0</v>
      </c>
      <c r="H917" s="44">
        <v>0</v>
      </c>
      <c r="I917" s="44">
        <v>0</v>
      </c>
      <c r="J917" s="44">
        <v>0</v>
      </c>
      <c r="K917" s="44">
        <v>0</v>
      </c>
      <c r="L917" s="44">
        <v>0</v>
      </c>
      <c r="M917" s="44">
        <v>0</v>
      </c>
      <c r="N917" s="44">
        <v>0</v>
      </c>
      <c r="O917" s="44">
        <v>0</v>
      </c>
      <c r="P917" s="165">
        <f t="shared" si="66"/>
        <v>0</v>
      </c>
    </row>
    <row r="918" spans="1:16" hidden="1" x14ac:dyDescent="0.25">
      <c r="A918" s="303" t="str">
        <f>IF(B918=1,A907,"")</f>
        <v/>
      </c>
      <c r="B918" s="43" t="str">
        <f t="shared" si="65"/>
        <v/>
      </c>
      <c r="C918" s="161">
        <f>CAD!$I$17</f>
        <v>0</v>
      </c>
      <c r="D918" s="44">
        <v>0</v>
      </c>
      <c r="E918" s="44">
        <v>0</v>
      </c>
      <c r="F918" s="44">
        <v>0</v>
      </c>
      <c r="G918" s="44">
        <v>0</v>
      </c>
      <c r="H918" s="44">
        <v>0</v>
      </c>
      <c r="I918" s="44">
        <v>0</v>
      </c>
      <c r="J918" s="44">
        <v>0</v>
      </c>
      <c r="K918" s="44">
        <v>0</v>
      </c>
      <c r="L918" s="44">
        <v>0</v>
      </c>
      <c r="M918" s="44">
        <v>0</v>
      </c>
      <c r="N918" s="44">
        <v>0</v>
      </c>
      <c r="O918" s="44">
        <v>0</v>
      </c>
      <c r="P918" s="165">
        <f t="shared" si="66"/>
        <v>0</v>
      </c>
    </row>
    <row r="919" spans="1:16" hidden="1" x14ac:dyDescent="0.25">
      <c r="A919" s="303" t="str">
        <f>IF(B919=1,A907,"")</f>
        <v/>
      </c>
      <c r="B919" s="43" t="str">
        <f t="shared" si="65"/>
        <v/>
      </c>
      <c r="C919" s="161">
        <f>CAD!$I$18</f>
        <v>0</v>
      </c>
      <c r="D919" s="44">
        <v>0</v>
      </c>
      <c r="E919" s="44">
        <v>0</v>
      </c>
      <c r="F919" s="44">
        <v>0</v>
      </c>
      <c r="G919" s="44">
        <v>0</v>
      </c>
      <c r="H919" s="44">
        <v>0</v>
      </c>
      <c r="I919" s="44">
        <v>0</v>
      </c>
      <c r="J919" s="44">
        <v>0</v>
      </c>
      <c r="K919" s="44">
        <v>0</v>
      </c>
      <c r="L919" s="44">
        <v>0</v>
      </c>
      <c r="M919" s="44">
        <v>0</v>
      </c>
      <c r="N919" s="44">
        <v>0</v>
      </c>
      <c r="O919" s="44">
        <v>0</v>
      </c>
      <c r="P919" s="165">
        <f t="shared" si="66"/>
        <v>0</v>
      </c>
    </row>
    <row r="920" spans="1:16" hidden="1" x14ac:dyDescent="0.25">
      <c r="A920" s="303" t="str">
        <f>IF(B920=1,A907,"")</f>
        <v/>
      </c>
      <c r="B920" s="43" t="str">
        <f t="shared" si="65"/>
        <v/>
      </c>
      <c r="C920" s="161">
        <f>CAD!$I$19</f>
        <v>0</v>
      </c>
      <c r="D920" s="44">
        <v>0</v>
      </c>
      <c r="E920" s="44">
        <v>0</v>
      </c>
      <c r="F920" s="44">
        <v>0</v>
      </c>
      <c r="G920" s="44">
        <v>0</v>
      </c>
      <c r="H920" s="44">
        <v>0</v>
      </c>
      <c r="I920" s="44">
        <v>0</v>
      </c>
      <c r="J920" s="44">
        <v>0</v>
      </c>
      <c r="K920" s="44">
        <v>0</v>
      </c>
      <c r="L920" s="44">
        <v>0</v>
      </c>
      <c r="M920" s="44">
        <v>0</v>
      </c>
      <c r="N920" s="44">
        <v>0</v>
      </c>
      <c r="O920" s="44">
        <v>0</v>
      </c>
      <c r="P920" s="165">
        <f t="shared" si="66"/>
        <v>0</v>
      </c>
    </row>
    <row r="921" spans="1:16" hidden="1" x14ac:dyDescent="0.25">
      <c r="A921" s="303" t="str">
        <f>IF(B921=1,A907,"")</f>
        <v/>
      </c>
      <c r="B921" s="43" t="str">
        <f t="shared" si="65"/>
        <v/>
      </c>
      <c r="C921" s="161">
        <f>CAD!$I$20</f>
        <v>0</v>
      </c>
      <c r="D921" s="44">
        <v>0</v>
      </c>
      <c r="E921" s="44">
        <v>0</v>
      </c>
      <c r="F921" s="44">
        <v>0</v>
      </c>
      <c r="G921" s="44">
        <v>0</v>
      </c>
      <c r="H921" s="44">
        <v>0</v>
      </c>
      <c r="I921" s="44">
        <v>0</v>
      </c>
      <c r="J921" s="44">
        <v>0</v>
      </c>
      <c r="K921" s="44">
        <v>0</v>
      </c>
      <c r="L921" s="44">
        <v>0</v>
      </c>
      <c r="M921" s="44">
        <v>0</v>
      </c>
      <c r="N921" s="44">
        <v>0</v>
      </c>
      <c r="O921" s="44">
        <v>0</v>
      </c>
      <c r="P921" s="165">
        <f t="shared" si="66"/>
        <v>0</v>
      </c>
    </row>
    <row r="922" spans="1:16" hidden="1" x14ac:dyDescent="0.25">
      <c r="A922" s="303" t="str">
        <f>IF(B922=1,A907,"")</f>
        <v/>
      </c>
      <c r="B922" s="43" t="str">
        <f t="shared" si="65"/>
        <v/>
      </c>
      <c r="C922" s="161">
        <f>CAD!$I$21</f>
        <v>0</v>
      </c>
      <c r="D922" s="44">
        <v>0</v>
      </c>
      <c r="E922" s="44">
        <v>0</v>
      </c>
      <c r="F922" s="44">
        <v>0</v>
      </c>
      <c r="G922" s="44">
        <v>0</v>
      </c>
      <c r="H922" s="44">
        <v>0</v>
      </c>
      <c r="I922" s="44">
        <v>0</v>
      </c>
      <c r="J922" s="44">
        <v>0</v>
      </c>
      <c r="K922" s="44">
        <v>0</v>
      </c>
      <c r="L922" s="44">
        <v>0</v>
      </c>
      <c r="M922" s="44">
        <v>0</v>
      </c>
      <c r="N922" s="44">
        <v>0</v>
      </c>
      <c r="O922" s="44">
        <v>0</v>
      </c>
      <c r="P922" s="165">
        <f t="shared" si="66"/>
        <v>0</v>
      </c>
    </row>
    <row r="923" spans="1:16" hidden="1" x14ac:dyDescent="0.25">
      <c r="A923" s="303" t="str">
        <f>IF(B923=1,A907,"")</f>
        <v/>
      </c>
      <c r="B923" s="43" t="str">
        <f t="shared" si="65"/>
        <v/>
      </c>
      <c r="C923" s="161">
        <f>CAD!$I$22</f>
        <v>0</v>
      </c>
      <c r="D923" s="44">
        <v>0</v>
      </c>
      <c r="E923" s="44">
        <v>0</v>
      </c>
      <c r="F923" s="44">
        <v>0</v>
      </c>
      <c r="G923" s="44">
        <v>0</v>
      </c>
      <c r="H923" s="44">
        <v>0</v>
      </c>
      <c r="I923" s="44">
        <v>0</v>
      </c>
      <c r="J923" s="44">
        <v>0</v>
      </c>
      <c r="K923" s="44">
        <v>0</v>
      </c>
      <c r="L923" s="44">
        <v>0</v>
      </c>
      <c r="M923" s="44">
        <v>0</v>
      </c>
      <c r="N923" s="44">
        <v>0</v>
      </c>
      <c r="O923" s="44">
        <v>0</v>
      </c>
      <c r="P923" s="165">
        <f t="shared" si="66"/>
        <v>0</v>
      </c>
    </row>
    <row r="924" spans="1:16" hidden="1" x14ac:dyDescent="0.25">
      <c r="A924" s="303" t="str">
        <f>IF(B924=1,A907,"")</f>
        <v/>
      </c>
      <c r="B924" s="43" t="str">
        <f t="shared" si="65"/>
        <v/>
      </c>
      <c r="C924" s="161">
        <f>CAD!$I$23</f>
        <v>0</v>
      </c>
      <c r="D924" s="44">
        <v>0</v>
      </c>
      <c r="E924" s="44">
        <v>0</v>
      </c>
      <c r="F924" s="44">
        <v>0</v>
      </c>
      <c r="G924" s="44">
        <v>0</v>
      </c>
      <c r="H924" s="44">
        <v>0</v>
      </c>
      <c r="I924" s="44">
        <v>0</v>
      </c>
      <c r="J924" s="44">
        <v>0</v>
      </c>
      <c r="K924" s="44">
        <v>0</v>
      </c>
      <c r="L924" s="44">
        <v>0</v>
      </c>
      <c r="M924" s="44">
        <v>0</v>
      </c>
      <c r="N924" s="44">
        <v>0</v>
      </c>
      <c r="O924" s="44">
        <v>0</v>
      </c>
      <c r="P924" s="165">
        <f t="shared" si="66"/>
        <v>0</v>
      </c>
    </row>
    <row r="925" spans="1:16" hidden="1" x14ac:dyDescent="0.25">
      <c r="A925" s="303" t="str">
        <f>IF(B925=1,A907,"")</f>
        <v/>
      </c>
      <c r="B925" s="43" t="str">
        <f t="shared" si="65"/>
        <v/>
      </c>
      <c r="C925" s="161">
        <f>CAD!$I$24</f>
        <v>0</v>
      </c>
      <c r="D925" s="44">
        <v>0</v>
      </c>
      <c r="E925" s="44">
        <v>0</v>
      </c>
      <c r="F925" s="44">
        <v>0</v>
      </c>
      <c r="G925" s="44">
        <v>0</v>
      </c>
      <c r="H925" s="44">
        <v>0</v>
      </c>
      <c r="I925" s="44">
        <v>0</v>
      </c>
      <c r="J925" s="44">
        <v>0</v>
      </c>
      <c r="K925" s="44">
        <v>0</v>
      </c>
      <c r="L925" s="44">
        <v>0</v>
      </c>
      <c r="M925" s="44">
        <v>0</v>
      </c>
      <c r="N925" s="44">
        <v>0</v>
      </c>
      <c r="O925" s="44">
        <v>0</v>
      </c>
      <c r="P925" s="165">
        <f t="shared" si="66"/>
        <v>0</v>
      </c>
    </row>
    <row r="926" spans="1:16" hidden="1" x14ac:dyDescent="0.25">
      <c r="A926" s="303" t="str">
        <f>IF(B926=1,A907,"")</f>
        <v/>
      </c>
      <c r="B926" s="43" t="str">
        <f t="shared" si="65"/>
        <v/>
      </c>
      <c r="C926" s="161">
        <f>CAD!$I$25</f>
        <v>0</v>
      </c>
      <c r="D926" s="44">
        <v>0</v>
      </c>
      <c r="E926" s="44">
        <v>0</v>
      </c>
      <c r="F926" s="44">
        <v>0</v>
      </c>
      <c r="G926" s="44">
        <v>0</v>
      </c>
      <c r="H926" s="44">
        <v>0</v>
      </c>
      <c r="I926" s="44">
        <v>0</v>
      </c>
      <c r="J926" s="44">
        <v>0</v>
      </c>
      <c r="K926" s="44">
        <v>0</v>
      </c>
      <c r="L926" s="44">
        <v>0</v>
      </c>
      <c r="M926" s="44">
        <v>0</v>
      </c>
      <c r="N926" s="44">
        <v>0</v>
      </c>
      <c r="O926" s="44">
        <v>0</v>
      </c>
      <c r="P926" s="165">
        <f t="shared" si="66"/>
        <v>0</v>
      </c>
    </row>
    <row r="927" spans="1:16" hidden="1" x14ac:dyDescent="0.25">
      <c r="A927" s="303" t="str">
        <f>IF(B927=1,A907,"")</f>
        <v/>
      </c>
      <c r="B927" s="43" t="str">
        <f t="shared" si="65"/>
        <v/>
      </c>
      <c r="C927" s="161">
        <f>CAD!$I$26</f>
        <v>0</v>
      </c>
      <c r="D927" s="44">
        <v>0</v>
      </c>
      <c r="E927" s="44">
        <v>0</v>
      </c>
      <c r="F927" s="44">
        <v>0</v>
      </c>
      <c r="G927" s="44">
        <v>0</v>
      </c>
      <c r="H927" s="44">
        <v>0</v>
      </c>
      <c r="I927" s="44">
        <v>0</v>
      </c>
      <c r="J927" s="44">
        <v>0</v>
      </c>
      <c r="K927" s="44">
        <v>0</v>
      </c>
      <c r="L927" s="44">
        <v>0</v>
      </c>
      <c r="M927" s="44">
        <v>0</v>
      </c>
      <c r="N927" s="44">
        <v>0</v>
      </c>
      <c r="O927" s="44">
        <v>0</v>
      </c>
      <c r="P927" s="165">
        <f t="shared" si="66"/>
        <v>0</v>
      </c>
    </row>
    <row r="928" spans="1:16" hidden="1" x14ac:dyDescent="0.25">
      <c r="A928" s="303" t="str">
        <f>IF(B928=1,A907,"")</f>
        <v/>
      </c>
      <c r="B928" s="43" t="str">
        <f t="shared" si="65"/>
        <v/>
      </c>
      <c r="C928" s="161">
        <f>CAD!$I$27</f>
        <v>0</v>
      </c>
      <c r="D928" s="44">
        <v>0</v>
      </c>
      <c r="E928" s="44">
        <v>0</v>
      </c>
      <c r="F928" s="44">
        <v>0</v>
      </c>
      <c r="G928" s="44">
        <v>0</v>
      </c>
      <c r="H928" s="44">
        <v>0</v>
      </c>
      <c r="I928" s="44">
        <v>0</v>
      </c>
      <c r="J928" s="44">
        <v>0</v>
      </c>
      <c r="K928" s="44">
        <v>0</v>
      </c>
      <c r="L928" s="44">
        <v>0</v>
      </c>
      <c r="M928" s="44">
        <v>0</v>
      </c>
      <c r="N928" s="44">
        <v>0</v>
      </c>
      <c r="O928" s="44">
        <v>0</v>
      </c>
      <c r="P928" s="165">
        <f t="shared" si="66"/>
        <v>0</v>
      </c>
    </row>
    <row r="929" spans="1:16" hidden="1" x14ac:dyDescent="0.25">
      <c r="A929" s="303" t="str">
        <f>IF(B929=1,A907,"")</f>
        <v/>
      </c>
      <c r="B929" s="43" t="str">
        <f t="shared" si="65"/>
        <v/>
      </c>
      <c r="C929" s="161">
        <f>CAD!$I$28</f>
        <v>0</v>
      </c>
      <c r="D929" s="44">
        <v>0</v>
      </c>
      <c r="E929" s="44">
        <v>0</v>
      </c>
      <c r="F929" s="44">
        <v>0</v>
      </c>
      <c r="G929" s="44">
        <v>0</v>
      </c>
      <c r="H929" s="44">
        <v>0</v>
      </c>
      <c r="I929" s="44">
        <v>0</v>
      </c>
      <c r="J929" s="44">
        <v>0</v>
      </c>
      <c r="K929" s="44">
        <v>0</v>
      </c>
      <c r="L929" s="44">
        <v>0</v>
      </c>
      <c r="M929" s="44">
        <v>0</v>
      </c>
      <c r="N929" s="44">
        <v>0</v>
      </c>
      <c r="O929" s="44">
        <v>0</v>
      </c>
      <c r="P929" s="165">
        <f t="shared" si="66"/>
        <v>0</v>
      </c>
    </row>
    <row r="930" spans="1:16" hidden="1" x14ac:dyDescent="0.25">
      <c r="A930" s="303" t="str">
        <f>IF(B930=1,A907,"")</f>
        <v/>
      </c>
      <c r="B930" s="43" t="str">
        <f t="shared" si="65"/>
        <v/>
      </c>
      <c r="C930" s="161">
        <f>CAD!$I$29</f>
        <v>0</v>
      </c>
      <c r="D930" s="44">
        <v>0</v>
      </c>
      <c r="E930" s="44">
        <v>0</v>
      </c>
      <c r="F930" s="44">
        <v>0</v>
      </c>
      <c r="G930" s="44">
        <v>0</v>
      </c>
      <c r="H930" s="44">
        <v>0</v>
      </c>
      <c r="I930" s="44">
        <v>0</v>
      </c>
      <c r="J930" s="44">
        <v>0</v>
      </c>
      <c r="K930" s="44">
        <v>0</v>
      </c>
      <c r="L930" s="44">
        <v>0</v>
      </c>
      <c r="M930" s="44">
        <v>0</v>
      </c>
      <c r="N930" s="44">
        <v>0</v>
      </c>
      <c r="O930" s="44">
        <v>0</v>
      </c>
      <c r="P930" s="165">
        <f t="shared" si="66"/>
        <v>0</v>
      </c>
    </row>
    <row r="931" spans="1:16" hidden="1" x14ac:dyDescent="0.25">
      <c r="A931" s="303" t="str">
        <f>IF(B931=1,A907,"")</f>
        <v/>
      </c>
      <c r="B931" s="43" t="str">
        <f t="shared" si="65"/>
        <v/>
      </c>
      <c r="C931" s="161">
        <f>CAD!$I$30</f>
        <v>0</v>
      </c>
      <c r="D931" s="44">
        <v>0</v>
      </c>
      <c r="E931" s="44">
        <v>0</v>
      </c>
      <c r="F931" s="44">
        <v>0</v>
      </c>
      <c r="G931" s="44">
        <v>0</v>
      </c>
      <c r="H931" s="44">
        <v>0</v>
      </c>
      <c r="I931" s="44">
        <v>0</v>
      </c>
      <c r="J931" s="44">
        <v>0</v>
      </c>
      <c r="K931" s="44">
        <v>0</v>
      </c>
      <c r="L931" s="44">
        <v>0</v>
      </c>
      <c r="M931" s="44">
        <v>0</v>
      </c>
      <c r="N931" s="44">
        <v>0</v>
      </c>
      <c r="O931" s="44">
        <v>0</v>
      </c>
      <c r="P931" s="165">
        <f t="shared" si="66"/>
        <v>0</v>
      </c>
    </row>
    <row r="932" spans="1:16" hidden="1" x14ac:dyDescent="0.25">
      <c r="A932" s="303" t="str">
        <f>IF(B932=1,A907,"")</f>
        <v/>
      </c>
      <c r="B932" s="43" t="str">
        <f t="shared" si="65"/>
        <v/>
      </c>
      <c r="C932" s="161">
        <f>CAD!$I$31</f>
        <v>0</v>
      </c>
      <c r="D932" s="44">
        <v>0</v>
      </c>
      <c r="E932" s="44">
        <v>0</v>
      </c>
      <c r="F932" s="44">
        <v>0</v>
      </c>
      <c r="G932" s="44">
        <v>0</v>
      </c>
      <c r="H932" s="44">
        <v>0</v>
      </c>
      <c r="I932" s="44">
        <v>0</v>
      </c>
      <c r="J932" s="44">
        <v>0</v>
      </c>
      <c r="K932" s="44">
        <v>0</v>
      </c>
      <c r="L932" s="44">
        <v>0</v>
      </c>
      <c r="M932" s="44">
        <v>0</v>
      </c>
      <c r="N932" s="44">
        <v>0</v>
      </c>
      <c r="O932" s="44">
        <v>0</v>
      </c>
      <c r="P932" s="165">
        <f t="shared" si="66"/>
        <v>0</v>
      </c>
    </row>
    <row r="933" spans="1:16" hidden="1" x14ac:dyDescent="0.25">
      <c r="A933" s="303" t="str">
        <f>IF(B933=1,A907,"")</f>
        <v/>
      </c>
      <c r="B933" s="43" t="str">
        <f t="shared" si="65"/>
        <v/>
      </c>
      <c r="C933" s="161">
        <f>CAD!$K$7</f>
        <v>0</v>
      </c>
      <c r="D933" s="44">
        <v>0</v>
      </c>
      <c r="E933" s="44">
        <v>0</v>
      </c>
      <c r="F933" s="44">
        <v>0</v>
      </c>
      <c r="G933" s="44">
        <v>0</v>
      </c>
      <c r="H933" s="44">
        <v>0</v>
      </c>
      <c r="I933" s="44">
        <v>0</v>
      </c>
      <c r="J933" s="44">
        <v>0</v>
      </c>
      <c r="K933" s="44">
        <v>0</v>
      </c>
      <c r="L933" s="44">
        <v>0</v>
      </c>
      <c r="M933" s="44">
        <v>0</v>
      </c>
      <c r="N933" s="44">
        <v>0</v>
      </c>
      <c r="O933" s="44">
        <v>0</v>
      </c>
      <c r="P933" s="165">
        <f t="shared" si="66"/>
        <v>0</v>
      </c>
    </row>
    <row r="934" spans="1:16" hidden="1" x14ac:dyDescent="0.25">
      <c r="A934" s="303" t="str">
        <f>IF(B934=1,A907,"")</f>
        <v/>
      </c>
      <c r="B934" s="43" t="str">
        <f t="shared" si="65"/>
        <v/>
      </c>
      <c r="C934" s="161">
        <f>CAD!$K$8</f>
        <v>0</v>
      </c>
      <c r="D934" s="44">
        <v>0</v>
      </c>
      <c r="E934" s="44">
        <v>0</v>
      </c>
      <c r="F934" s="44">
        <v>0</v>
      </c>
      <c r="G934" s="44">
        <v>0</v>
      </c>
      <c r="H934" s="44">
        <v>0</v>
      </c>
      <c r="I934" s="44">
        <v>0</v>
      </c>
      <c r="J934" s="44">
        <v>0</v>
      </c>
      <c r="K934" s="44">
        <v>0</v>
      </c>
      <c r="L934" s="44">
        <v>0</v>
      </c>
      <c r="M934" s="44">
        <v>0</v>
      </c>
      <c r="N934" s="44">
        <v>0</v>
      </c>
      <c r="O934" s="44">
        <v>0</v>
      </c>
      <c r="P934" s="165">
        <f t="shared" si="66"/>
        <v>0</v>
      </c>
    </row>
    <row r="935" spans="1:16" hidden="1" x14ac:dyDescent="0.25">
      <c r="A935" s="303" t="str">
        <f>IF(B935=1,A907,"")</f>
        <v/>
      </c>
      <c r="B935" s="43" t="str">
        <f t="shared" si="65"/>
        <v/>
      </c>
      <c r="C935" s="161">
        <f>CAD!$K$9</f>
        <v>0</v>
      </c>
      <c r="D935" s="44">
        <v>0</v>
      </c>
      <c r="E935" s="44">
        <v>0</v>
      </c>
      <c r="F935" s="44">
        <v>0</v>
      </c>
      <c r="G935" s="44">
        <v>0</v>
      </c>
      <c r="H935" s="44">
        <v>0</v>
      </c>
      <c r="I935" s="44">
        <v>0</v>
      </c>
      <c r="J935" s="44">
        <v>0</v>
      </c>
      <c r="K935" s="44">
        <v>0</v>
      </c>
      <c r="L935" s="44">
        <v>0</v>
      </c>
      <c r="M935" s="44">
        <v>0</v>
      </c>
      <c r="N935" s="44">
        <v>0</v>
      </c>
      <c r="O935" s="44">
        <v>0</v>
      </c>
      <c r="P935" s="165">
        <f t="shared" si="66"/>
        <v>0</v>
      </c>
    </row>
    <row r="936" spans="1:16" hidden="1" x14ac:dyDescent="0.25">
      <c r="A936" s="303" t="str">
        <f>IF(B936=1,A907,"")</f>
        <v/>
      </c>
      <c r="B936" s="43" t="str">
        <f t="shared" si="65"/>
        <v/>
      </c>
      <c r="C936" s="161">
        <f>CAD!$K$10</f>
        <v>0</v>
      </c>
      <c r="D936" s="44">
        <v>0</v>
      </c>
      <c r="E936" s="44">
        <v>0</v>
      </c>
      <c r="F936" s="44">
        <v>0</v>
      </c>
      <c r="G936" s="44">
        <v>0</v>
      </c>
      <c r="H936" s="44">
        <v>0</v>
      </c>
      <c r="I936" s="44">
        <v>0</v>
      </c>
      <c r="J936" s="44">
        <v>0</v>
      </c>
      <c r="K936" s="44">
        <v>0</v>
      </c>
      <c r="L936" s="44">
        <v>0</v>
      </c>
      <c r="M936" s="44">
        <v>0</v>
      </c>
      <c r="N936" s="44">
        <v>0</v>
      </c>
      <c r="O936" s="44">
        <v>0</v>
      </c>
      <c r="P936" s="165">
        <f t="shared" si="66"/>
        <v>0</v>
      </c>
    </row>
    <row r="937" spans="1:16" hidden="1" x14ac:dyDescent="0.25">
      <c r="A937" s="303" t="str">
        <f>IF(B937=1,A907,"")</f>
        <v/>
      </c>
      <c r="B937" s="43" t="str">
        <f t="shared" si="65"/>
        <v/>
      </c>
      <c r="C937" s="161">
        <f>CAD!$K$11</f>
        <v>0</v>
      </c>
      <c r="D937" s="44">
        <v>0</v>
      </c>
      <c r="E937" s="44">
        <v>0</v>
      </c>
      <c r="F937" s="44">
        <v>0</v>
      </c>
      <c r="G937" s="44">
        <v>0</v>
      </c>
      <c r="H937" s="44">
        <v>0</v>
      </c>
      <c r="I937" s="44">
        <v>0</v>
      </c>
      <c r="J937" s="44">
        <v>0</v>
      </c>
      <c r="K937" s="44">
        <v>0</v>
      </c>
      <c r="L937" s="44">
        <v>0</v>
      </c>
      <c r="M937" s="44">
        <v>0</v>
      </c>
      <c r="N937" s="44">
        <v>0</v>
      </c>
      <c r="O937" s="44">
        <v>0</v>
      </c>
      <c r="P937" s="165">
        <f t="shared" si="66"/>
        <v>0</v>
      </c>
    </row>
    <row r="938" spans="1:16" hidden="1" x14ac:dyDescent="0.25">
      <c r="A938" s="303" t="str">
        <f>IF(B938=1,A907,"")</f>
        <v/>
      </c>
      <c r="B938" s="43" t="str">
        <f t="shared" si="65"/>
        <v/>
      </c>
      <c r="C938" s="161">
        <f>CAD!$K$12</f>
        <v>0</v>
      </c>
      <c r="D938" s="44">
        <v>0</v>
      </c>
      <c r="E938" s="44">
        <v>0</v>
      </c>
      <c r="F938" s="44">
        <v>0</v>
      </c>
      <c r="G938" s="44">
        <v>0</v>
      </c>
      <c r="H938" s="44">
        <v>0</v>
      </c>
      <c r="I938" s="44">
        <v>0</v>
      </c>
      <c r="J938" s="44">
        <v>0</v>
      </c>
      <c r="K938" s="44">
        <v>0</v>
      </c>
      <c r="L938" s="44">
        <v>0</v>
      </c>
      <c r="M938" s="44">
        <v>0</v>
      </c>
      <c r="N938" s="44">
        <v>0</v>
      </c>
      <c r="O938" s="44">
        <v>0</v>
      </c>
      <c r="P938" s="165">
        <f t="shared" si="66"/>
        <v>0</v>
      </c>
    </row>
    <row r="939" spans="1:16" hidden="1" x14ac:dyDescent="0.25">
      <c r="A939" s="303" t="str">
        <f>IF(B939=1,A907,"")</f>
        <v/>
      </c>
      <c r="B939" s="43" t="str">
        <f t="shared" si="65"/>
        <v/>
      </c>
      <c r="C939" s="161">
        <f>CAD!$K$13</f>
        <v>0</v>
      </c>
      <c r="D939" s="44">
        <v>0</v>
      </c>
      <c r="E939" s="44">
        <v>0</v>
      </c>
      <c r="F939" s="44">
        <v>0</v>
      </c>
      <c r="G939" s="44">
        <v>0</v>
      </c>
      <c r="H939" s="44">
        <v>0</v>
      </c>
      <c r="I939" s="44">
        <v>0</v>
      </c>
      <c r="J939" s="44">
        <v>0</v>
      </c>
      <c r="K939" s="44">
        <v>0</v>
      </c>
      <c r="L939" s="44">
        <v>0</v>
      </c>
      <c r="M939" s="44">
        <v>0</v>
      </c>
      <c r="N939" s="44">
        <v>0</v>
      </c>
      <c r="O939" s="44">
        <v>0</v>
      </c>
      <c r="P939" s="165">
        <f t="shared" si="66"/>
        <v>0</v>
      </c>
    </row>
    <row r="940" spans="1:16" hidden="1" x14ac:dyDescent="0.25">
      <c r="A940" s="303" t="str">
        <f>IF(B940=1,A907,"")</f>
        <v/>
      </c>
      <c r="B940" s="43" t="str">
        <f t="shared" si="65"/>
        <v/>
      </c>
      <c r="C940" s="161">
        <f>CAD!$K$14</f>
        <v>0</v>
      </c>
      <c r="D940" s="44">
        <v>0</v>
      </c>
      <c r="E940" s="44">
        <v>0</v>
      </c>
      <c r="F940" s="44">
        <v>0</v>
      </c>
      <c r="G940" s="44">
        <v>0</v>
      </c>
      <c r="H940" s="44">
        <v>0</v>
      </c>
      <c r="I940" s="44">
        <v>0</v>
      </c>
      <c r="J940" s="44">
        <v>0</v>
      </c>
      <c r="K940" s="44">
        <v>0</v>
      </c>
      <c r="L940" s="44">
        <v>0</v>
      </c>
      <c r="M940" s="44">
        <v>0</v>
      </c>
      <c r="N940" s="44">
        <v>0</v>
      </c>
      <c r="O940" s="44">
        <v>0</v>
      </c>
      <c r="P940" s="165">
        <f t="shared" si="66"/>
        <v>0</v>
      </c>
    </row>
    <row r="941" spans="1:16" hidden="1" x14ac:dyDescent="0.25">
      <c r="A941" s="303" t="str">
        <f>IF(B941=1,A907,"")</f>
        <v/>
      </c>
      <c r="B941" s="43" t="str">
        <f t="shared" si="65"/>
        <v/>
      </c>
      <c r="C941" s="161">
        <f>CAD!$K$15</f>
        <v>0</v>
      </c>
      <c r="D941" s="44">
        <v>0</v>
      </c>
      <c r="E941" s="44">
        <v>0</v>
      </c>
      <c r="F941" s="44">
        <v>0</v>
      </c>
      <c r="G941" s="44">
        <v>0</v>
      </c>
      <c r="H941" s="44">
        <v>0</v>
      </c>
      <c r="I941" s="44">
        <v>0</v>
      </c>
      <c r="J941" s="44">
        <v>0</v>
      </c>
      <c r="K941" s="44">
        <v>0</v>
      </c>
      <c r="L941" s="44">
        <v>0</v>
      </c>
      <c r="M941" s="44">
        <v>0</v>
      </c>
      <c r="N941" s="44">
        <v>0</v>
      </c>
      <c r="O941" s="44">
        <v>0</v>
      </c>
      <c r="P941" s="165">
        <f t="shared" si="66"/>
        <v>0</v>
      </c>
    </row>
    <row r="942" spans="1:16" hidden="1" x14ac:dyDescent="0.25">
      <c r="A942" s="303" t="str">
        <f>IF(B942=1,A907,"")</f>
        <v/>
      </c>
      <c r="B942" s="43" t="str">
        <f t="shared" si="65"/>
        <v/>
      </c>
      <c r="C942" s="161">
        <f>CAD!$K$16</f>
        <v>0</v>
      </c>
      <c r="D942" s="44">
        <v>0</v>
      </c>
      <c r="E942" s="44">
        <v>0</v>
      </c>
      <c r="F942" s="44">
        <v>0</v>
      </c>
      <c r="G942" s="44">
        <v>0</v>
      </c>
      <c r="H942" s="44">
        <v>0</v>
      </c>
      <c r="I942" s="44">
        <v>0</v>
      </c>
      <c r="J942" s="44">
        <v>0</v>
      </c>
      <c r="K942" s="44">
        <v>0</v>
      </c>
      <c r="L942" s="44">
        <v>0</v>
      </c>
      <c r="M942" s="44">
        <v>0</v>
      </c>
      <c r="N942" s="44">
        <v>0</v>
      </c>
      <c r="O942" s="44">
        <v>0</v>
      </c>
      <c r="P942" s="165">
        <f t="shared" si="66"/>
        <v>0</v>
      </c>
    </row>
    <row r="943" spans="1:16" hidden="1" x14ac:dyDescent="0.25">
      <c r="A943" s="303" t="str">
        <f>IF(B943=1,A907,"")</f>
        <v/>
      </c>
      <c r="B943" s="43" t="str">
        <f t="shared" si="65"/>
        <v/>
      </c>
      <c r="C943" s="161">
        <f>CAD!$K$17</f>
        <v>0</v>
      </c>
      <c r="D943" s="44">
        <v>0</v>
      </c>
      <c r="E943" s="44">
        <v>0</v>
      </c>
      <c r="F943" s="44">
        <v>0</v>
      </c>
      <c r="G943" s="44">
        <v>0</v>
      </c>
      <c r="H943" s="44">
        <v>0</v>
      </c>
      <c r="I943" s="44">
        <v>0</v>
      </c>
      <c r="J943" s="44">
        <v>0</v>
      </c>
      <c r="K943" s="44">
        <v>0</v>
      </c>
      <c r="L943" s="44">
        <v>0</v>
      </c>
      <c r="M943" s="44">
        <v>0</v>
      </c>
      <c r="N943" s="44">
        <v>0</v>
      </c>
      <c r="O943" s="44">
        <v>0</v>
      </c>
      <c r="P943" s="165">
        <f t="shared" si="66"/>
        <v>0</v>
      </c>
    </row>
    <row r="944" spans="1:16" hidden="1" x14ac:dyDescent="0.25">
      <c r="A944" s="303" t="str">
        <f>IF(B944=1,A907,"")</f>
        <v/>
      </c>
      <c r="B944" s="43" t="str">
        <f t="shared" si="65"/>
        <v/>
      </c>
      <c r="C944" s="161">
        <f>CAD!$K$18</f>
        <v>0</v>
      </c>
      <c r="D944" s="44">
        <v>0</v>
      </c>
      <c r="E944" s="44">
        <v>0</v>
      </c>
      <c r="F944" s="44">
        <v>0</v>
      </c>
      <c r="G944" s="44">
        <v>0</v>
      </c>
      <c r="H944" s="44">
        <v>0</v>
      </c>
      <c r="I944" s="44">
        <v>0</v>
      </c>
      <c r="J944" s="44">
        <v>0</v>
      </c>
      <c r="K944" s="44">
        <v>0</v>
      </c>
      <c r="L944" s="44">
        <v>0</v>
      </c>
      <c r="M944" s="44">
        <v>0</v>
      </c>
      <c r="N944" s="44">
        <v>0</v>
      </c>
      <c r="O944" s="44">
        <v>0</v>
      </c>
      <c r="P944" s="165">
        <f t="shared" si="66"/>
        <v>0</v>
      </c>
    </row>
    <row r="945" spans="1:16" hidden="1" x14ac:dyDescent="0.25">
      <c r="A945" s="303" t="str">
        <f>IF(B945=1,A907,"")</f>
        <v/>
      </c>
      <c r="B945" s="43" t="str">
        <f t="shared" si="65"/>
        <v/>
      </c>
      <c r="C945" s="161">
        <f>CAD!$K$19</f>
        <v>0</v>
      </c>
      <c r="D945" s="44">
        <v>0</v>
      </c>
      <c r="E945" s="44">
        <v>0</v>
      </c>
      <c r="F945" s="44">
        <v>0</v>
      </c>
      <c r="G945" s="44">
        <v>0</v>
      </c>
      <c r="H945" s="44">
        <v>0</v>
      </c>
      <c r="I945" s="44">
        <v>0</v>
      </c>
      <c r="J945" s="44">
        <v>0</v>
      </c>
      <c r="K945" s="44">
        <v>0</v>
      </c>
      <c r="L945" s="44">
        <v>0</v>
      </c>
      <c r="M945" s="44">
        <v>0</v>
      </c>
      <c r="N945" s="44">
        <v>0</v>
      </c>
      <c r="O945" s="44">
        <v>0</v>
      </c>
      <c r="P945" s="165">
        <f t="shared" si="66"/>
        <v>0</v>
      </c>
    </row>
    <row r="946" spans="1:16" hidden="1" x14ac:dyDescent="0.25">
      <c r="A946" s="303" t="str">
        <f>IF(B946=1,A907,"")</f>
        <v/>
      </c>
      <c r="B946" s="43" t="str">
        <f t="shared" si="65"/>
        <v/>
      </c>
      <c r="C946" s="161">
        <f>CAD!$K$20</f>
        <v>0</v>
      </c>
      <c r="D946" s="44">
        <v>0</v>
      </c>
      <c r="E946" s="44">
        <v>0</v>
      </c>
      <c r="F946" s="44">
        <v>0</v>
      </c>
      <c r="G946" s="44">
        <v>0</v>
      </c>
      <c r="H946" s="44">
        <v>0</v>
      </c>
      <c r="I946" s="44">
        <v>0</v>
      </c>
      <c r="J946" s="44">
        <v>0</v>
      </c>
      <c r="K946" s="44">
        <v>0</v>
      </c>
      <c r="L946" s="44">
        <v>0</v>
      </c>
      <c r="M946" s="44">
        <v>0</v>
      </c>
      <c r="N946" s="44">
        <v>0</v>
      </c>
      <c r="O946" s="44">
        <v>0</v>
      </c>
      <c r="P946" s="165">
        <f t="shared" si="66"/>
        <v>0</v>
      </c>
    </row>
    <row r="947" spans="1:16" hidden="1" x14ac:dyDescent="0.25">
      <c r="A947" s="303" t="str">
        <f>IF(B947=1,A907,"")</f>
        <v/>
      </c>
      <c r="B947" s="43" t="str">
        <f t="shared" si="65"/>
        <v/>
      </c>
      <c r="C947" s="161">
        <f>CAD!$K$21</f>
        <v>0</v>
      </c>
      <c r="D947" s="44">
        <v>0</v>
      </c>
      <c r="E947" s="44">
        <v>0</v>
      </c>
      <c r="F947" s="44">
        <v>0</v>
      </c>
      <c r="G947" s="44">
        <v>0</v>
      </c>
      <c r="H947" s="44">
        <v>0</v>
      </c>
      <c r="I947" s="44">
        <v>0</v>
      </c>
      <c r="J947" s="44">
        <v>0</v>
      </c>
      <c r="K947" s="44">
        <v>0</v>
      </c>
      <c r="L947" s="44">
        <v>0</v>
      </c>
      <c r="M947" s="44">
        <v>0</v>
      </c>
      <c r="N947" s="44">
        <v>0</v>
      </c>
      <c r="O947" s="44">
        <v>0</v>
      </c>
      <c r="P947" s="165">
        <f t="shared" si="66"/>
        <v>0</v>
      </c>
    </row>
    <row r="948" spans="1:16" hidden="1" x14ac:dyDescent="0.25">
      <c r="A948" s="303" t="str">
        <f>IF(B948=1,A907,"")</f>
        <v/>
      </c>
      <c r="B948" s="43" t="str">
        <f t="shared" si="65"/>
        <v/>
      </c>
      <c r="C948" s="161">
        <f>CAD!$K$22</f>
        <v>0</v>
      </c>
      <c r="D948" s="44">
        <v>0</v>
      </c>
      <c r="E948" s="44">
        <v>0</v>
      </c>
      <c r="F948" s="44">
        <v>0</v>
      </c>
      <c r="G948" s="44">
        <v>0</v>
      </c>
      <c r="H948" s="44">
        <v>0</v>
      </c>
      <c r="I948" s="44">
        <v>0</v>
      </c>
      <c r="J948" s="44">
        <v>0</v>
      </c>
      <c r="K948" s="44">
        <v>0</v>
      </c>
      <c r="L948" s="44">
        <v>0</v>
      </c>
      <c r="M948" s="44">
        <v>0</v>
      </c>
      <c r="N948" s="44">
        <v>0</v>
      </c>
      <c r="O948" s="44">
        <v>0</v>
      </c>
      <c r="P948" s="165">
        <f t="shared" si="66"/>
        <v>0</v>
      </c>
    </row>
    <row r="949" spans="1:16" hidden="1" x14ac:dyDescent="0.25">
      <c r="A949" s="303" t="str">
        <f>IF(B949=1,A907,"")</f>
        <v/>
      </c>
      <c r="B949" s="43" t="str">
        <f t="shared" si="65"/>
        <v/>
      </c>
      <c r="C949" s="161">
        <f>CAD!$K$23</f>
        <v>0</v>
      </c>
      <c r="D949" s="44">
        <v>0</v>
      </c>
      <c r="E949" s="44">
        <v>0</v>
      </c>
      <c r="F949" s="44">
        <v>0</v>
      </c>
      <c r="G949" s="44">
        <v>0</v>
      </c>
      <c r="H949" s="44">
        <v>0</v>
      </c>
      <c r="I949" s="44">
        <v>0</v>
      </c>
      <c r="J949" s="44">
        <v>0</v>
      </c>
      <c r="K949" s="44">
        <v>0</v>
      </c>
      <c r="L949" s="44">
        <v>0</v>
      </c>
      <c r="M949" s="44">
        <v>0</v>
      </c>
      <c r="N949" s="44">
        <v>0</v>
      </c>
      <c r="O949" s="44">
        <v>0</v>
      </c>
      <c r="P949" s="165">
        <f t="shared" si="66"/>
        <v>0</v>
      </c>
    </row>
    <row r="950" spans="1:16" hidden="1" x14ac:dyDescent="0.25">
      <c r="A950" s="303" t="str">
        <f>IF(B950=1,A907,"")</f>
        <v/>
      </c>
      <c r="B950" s="43" t="str">
        <f t="shared" si="65"/>
        <v/>
      </c>
      <c r="C950" s="161">
        <f>CAD!$K$24</f>
        <v>0</v>
      </c>
      <c r="D950" s="44">
        <v>0</v>
      </c>
      <c r="E950" s="44">
        <v>0</v>
      </c>
      <c r="F950" s="44">
        <v>0</v>
      </c>
      <c r="G950" s="44">
        <v>0</v>
      </c>
      <c r="H950" s="44">
        <v>0</v>
      </c>
      <c r="I950" s="44">
        <v>0</v>
      </c>
      <c r="J950" s="44">
        <v>0</v>
      </c>
      <c r="K950" s="44">
        <v>0</v>
      </c>
      <c r="L950" s="44">
        <v>0</v>
      </c>
      <c r="M950" s="44">
        <v>0</v>
      </c>
      <c r="N950" s="44">
        <v>0</v>
      </c>
      <c r="O950" s="44">
        <v>0</v>
      </c>
      <c r="P950" s="165">
        <f t="shared" si="66"/>
        <v>0</v>
      </c>
    </row>
    <row r="951" spans="1:16" hidden="1" x14ac:dyDescent="0.25">
      <c r="A951" s="303" t="str">
        <f>IF(B951=1,A907,"")</f>
        <v/>
      </c>
      <c r="B951" s="43" t="str">
        <f t="shared" si="65"/>
        <v/>
      </c>
      <c r="C951" s="161">
        <f>CAD!$K$25</f>
        <v>0</v>
      </c>
      <c r="D951" s="44">
        <v>0</v>
      </c>
      <c r="E951" s="44">
        <v>0</v>
      </c>
      <c r="F951" s="44">
        <v>0</v>
      </c>
      <c r="G951" s="44">
        <v>0</v>
      </c>
      <c r="H951" s="44">
        <v>0</v>
      </c>
      <c r="I951" s="44">
        <v>0</v>
      </c>
      <c r="J951" s="44">
        <v>0</v>
      </c>
      <c r="K951" s="44">
        <v>0</v>
      </c>
      <c r="L951" s="44">
        <v>0</v>
      </c>
      <c r="M951" s="44">
        <v>0</v>
      </c>
      <c r="N951" s="44">
        <v>0</v>
      </c>
      <c r="O951" s="44">
        <v>0</v>
      </c>
      <c r="P951" s="165">
        <f t="shared" si="66"/>
        <v>0</v>
      </c>
    </row>
    <row r="952" spans="1:16" hidden="1" x14ac:dyDescent="0.25">
      <c r="A952" s="303" t="str">
        <f>IF(B952=1,A907,"")</f>
        <v/>
      </c>
      <c r="B952" s="43" t="str">
        <f t="shared" si="65"/>
        <v/>
      </c>
      <c r="C952" s="161">
        <f>CAD!$K$26</f>
        <v>0</v>
      </c>
      <c r="D952" s="44">
        <v>0</v>
      </c>
      <c r="E952" s="44">
        <v>0</v>
      </c>
      <c r="F952" s="44">
        <v>0</v>
      </c>
      <c r="G952" s="44">
        <v>0</v>
      </c>
      <c r="H952" s="44">
        <v>0</v>
      </c>
      <c r="I952" s="44">
        <v>0</v>
      </c>
      <c r="J952" s="44">
        <v>0</v>
      </c>
      <c r="K952" s="44">
        <v>0</v>
      </c>
      <c r="L952" s="44">
        <v>0</v>
      </c>
      <c r="M952" s="44">
        <v>0</v>
      </c>
      <c r="N952" s="44">
        <v>0</v>
      </c>
      <c r="O952" s="44">
        <v>0</v>
      </c>
      <c r="P952" s="165">
        <f t="shared" si="66"/>
        <v>0</v>
      </c>
    </row>
    <row r="953" spans="1:16" hidden="1" x14ac:dyDescent="0.25">
      <c r="A953" s="303" t="str">
        <f>IF(B953=1,A907,"")</f>
        <v/>
      </c>
      <c r="B953" s="43" t="str">
        <f t="shared" si="65"/>
        <v/>
      </c>
      <c r="C953" s="161">
        <f>CAD!$K$27</f>
        <v>0</v>
      </c>
      <c r="D953" s="44">
        <v>0</v>
      </c>
      <c r="E953" s="44">
        <v>0</v>
      </c>
      <c r="F953" s="44">
        <v>0</v>
      </c>
      <c r="G953" s="44">
        <v>0</v>
      </c>
      <c r="H953" s="44">
        <v>0</v>
      </c>
      <c r="I953" s="44">
        <v>0</v>
      </c>
      <c r="J953" s="44">
        <v>0</v>
      </c>
      <c r="K953" s="44">
        <v>0</v>
      </c>
      <c r="L953" s="44">
        <v>0</v>
      </c>
      <c r="M953" s="44">
        <v>0</v>
      </c>
      <c r="N953" s="44">
        <v>0</v>
      </c>
      <c r="O953" s="44">
        <v>0</v>
      </c>
      <c r="P953" s="165">
        <f t="shared" si="66"/>
        <v>0</v>
      </c>
    </row>
    <row r="954" spans="1:16" hidden="1" x14ac:dyDescent="0.25">
      <c r="A954" s="303" t="str">
        <f>IF(B954=1,A907,"")</f>
        <v/>
      </c>
      <c r="B954" s="43" t="str">
        <f t="shared" si="65"/>
        <v/>
      </c>
      <c r="C954" s="161">
        <f>CAD!$K$28</f>
        <v>0</v>
      </c>
      <c r="D954" s="44">
        <v>0</v>
      </c>
      <c r="E954" s="44">
        <v>0</v>
      </c>
      <c r="F954" s="44">
        <v>0</v>
      </c>
      <c r="G954" s="44">
        <v>0</v>
      </c>
      <c r="H954" s="44">
        <v>0</v>
      </c>
      <c r="I954" s="44">
        <v>0</v>
      </c>
      <c r="J954" s="44">
        <v>0</v>
      </c>
      <c r="K954" s="44">
        <v>0</v>
      </c>
      <c r="L954" s="44">
        <v>0</v>
      </c>
      <c r="M954" s="44">
        <v>0</v>
      </c>
      <c r="N954" s="44">
        <v>0</v>
      </c>
      <c r="O954" s="44">
        <v>0</v>
      </c>
      <c r="P954" s="165">
        <f t="shared" si="66"/>
        <v>0</v>
      </c>
    </row>
    <row r="955" spans="1:16" hidden="1" x14ac:dyDescent="0.25">
      <c r="A955" s="303" t="str">
        <f>IF(B955=1,A907,"")</f>
        <v/>
      </c>
      <c r="B955" s="43" t="str">
        <f t="shared" si="65"/>
        <v/>
      </c>
      <c r="C955" s="161">
        <f>CAD!$K$29</f>
        <v>0</v>
      </c>
      <c r="D955" s="44">
        <v>0</v>
      </c>
      <c r="E955" s="44">
        <v>0</v>
      </c>
      <c r="F955" s="44">
        <v>0</v>
      </c>
      <c r="G955" s="44">
        <v>0</v>
      </c>
      <c r="H955" s="44">
        <v>0</v>
      </c>
      <c r="I955" s="44">
        <v>0</v>
      </c>
      <c r="J955" s="44">
        <v>0</v>
      </c>
      <c r="K955" s="44">
        <v>0</v>
      </c>
      <c r="L955" s="44">
        <v>0</v>
      </c>
      <c r="M955" s="44">
        <v>0</v>
      </c>
      <c r="N955" s="44">
        <v>0</v>
      </c>
      <c r="O955" s="44">
        <v>0</v>
      </c>
      <c r="P955" s="165">
        <f t="shared" si="66"/>
        <v>0</v>
      </c>
    </row>
    <row r="956" spans="1:16" hidden="1" x14ac:dyDescent="0.25">
      <c r="A956" s="303" t="str">
        <f>IF(B956=1,A907,"")</f>
        <v/>
      </c>
      <c r="B956" s="43" t="str">
        <f t="shared" si="65"/>
        <v/>
      </c>
      <c r="C956" s="161">
        <f>CAD!$K$30</f>
        <v>0</v>
      </c>
      <c r="D956" s="44">
        <v>0</v>
      </c>
      <c r="E956" s="44">
        <v>0</v>
      </c>
      <c r="F956" s="44">
        <v>0</v>
      </c>
      <c r="G956" s="44">
        <v>0</v>
      </c>
      <c r="H956" s="44">
        <v>0</v>
      </c>
      <c r="I956" s="44">
        <v>0</v>
      </c>
      <c r="J956" s="44">
        <v>0</v>
      </c>
      <c r="K956" s="44">
        <v>0</v>
      </c>
      <c r="L956" s="44">
        <v>0</v>
      </c>
      <c r="M956" s="44">
        <v>0</v>
      </c>
      <c r="N956" s="44">
        <v>0</v>
      </c>
      <c r="O956" s="44">
        <v>0</v>
      </c>
      <c r="P956" s="165">
        <f t="shared" si="66"/>
        <v>0</v>
      </c>
    </row>
    <row r="957" spans="1:16" hidden="1" x14ac:dyDescent="0.25">
      <c r="A957" s="303" t="str">
        <f>IF(B957=1,A907,"")</f>
        <v/>
      </c>
      <c r="B957" s="43" t="str">
        <f t="shared" si="65"/>
        <v/>
      </c>
      <c r="C957" s="161">
        <f>CAD!$K$31</f>
        <v>0</v>
      </c>
      <c r="D957" s="44">
        <v>0</v>
      </c>
      <c r="E957" s="44">
        <v>0</v>
      </c>
      <c r="F957" s="44">
        <v>0</v>
      </c>
      <c r="G957" s="44">
        <v>0</v>
      </c>
      <c r="H957" s="44">
        <v>0</v>
      </c>
      <c r="I957" s="44">
        <v>0</v>
      </c>
      <c r="J957" s="44">
        <v>0</v>
      </c>
      <c r="K957" s="44">
        <v>0</v>
      </c>
      <c r="L957" s="44">
        <v>0</v>
      </c>
      <c r="M957" s="44">
        <v>0</v>
      </c>
      <c r="N957" s="44">
        <v>0</v>
      </c>
      <c r="O957" s="44">
        <v>0</v>
      </c>
      <c r="P957" s="165">
        <f t="shared" si="66"/>
        <v>0</v>
      </c>
    </row>
    <row r="958" spans="1:16" hidden="1" x14ac:dyDescent="0.25">
      <c r="A958" s="303">
        <f>A905</f>
        <v>2034</v>
      </c>
    </row>
    <row r="959" spans="1:16" hidden="1" x14ac:dyDescent="0.25">
      <c r="A959" s="303">
        <f>A905</f>
        <v>2034</v>
      </c>
      <c r="C959" s="74" t="s">
        <v>209</v>
      </c>
      <c r="D959" s="38">
        <f>D905-D907</f>
        <v>0</v>
      </c>
      <c r="E959" s="38">
        <f t="shared" ref="E959:P959" si="67">E905-E907</f>
        <v>0</v>
      </c>
      <c r="F959" s="38">
        <f t="shared" si="67"/>
        <v>0</v>
      </c>
      <c r="G959" s="38">
        <f t="shared" si="67"/>
        <v>0</v>
      </c>
      <c r="H959" s="38">
        <f t="shared" si="67"/>
        <v>0</v>
      </c>
      <c r="I959" s="38">
        <f t="shared" si="67"/>
        <v>0</v>
      </c>
      <c r="J959" s="38">
        <f t="shared" si="67"/>
        <v>0</v>
      </c>
      <c r="K959" s="38">
        <f t="shared" si="67"/>
        <v>0</v>
      </c>
      <c r="L959" s="38">
        <f t="shared" si="67"/>
        <v>0</v>
      </c>
      <c r="M959" s="38">
        <f t="shared" si="67"/>
        <v>0</v>
      </c>
      <c r="N959" s="38">
        <f t="shared" si="67"/>
        <v>0</v>
      </c>
      <c r="O959" s="38">
        <f t="shared" si="67"/>
        <v>0</v>
      </c>
      <c r="P959" s="38">
        <f t="shared" si="67"/>
        <v>0</v>
      </c>
    </row>
    <row r="960" spans="1:16" hidden="1" x14ac:dyDescent="0.25"/>
    <row r="961" spans="1:17" ht="15" hidden="1" customHeight="1" thickBot="1" x14ac:dyDescent="0.3">
      <c r="A961" s="303">
        <f>A905+1</f>
        <v>2035</v>
      </c>
      <c r="B961" s="45"/>
      <c r="C961" s="176" t="s">
        <v>207</v>
      </c>
      <c r="D961" s="177">
        <f>PREV_R!D978</f>
        <v>0</v>
      </c>
      <c r="E961" s="177">
        <f>PREV_R!E978</f>
        <v>0</v>
      </c>
      <c r="F961" s="177">
        <f>PREV_R!F978</f>
        <v>0</v>
      </c>
      <c r="G961" s="177">
        <f>PREV_R!G978</f>
        <v>0</v>
      </c>
      <c r="H961" s="177">
        <f>PREV_R!H978</f>
        <v>0</v>
      </c>
      <c r="I961" s="177">
        <f>PREV_R!I978</f>
        <v>0</v>
      </c>
      <c r="J961" s="177">
        <f>PREV_R!J978</f>
        <v>0</v>
      </c>
      <c r="K961" s="177">
        <f>PREV_R!K978</f>
        <v>0</v>
      </c>
      <c r="L961" s="177">
        <f>PREV_R!L978</f>
        <v>0</v>
      </c>
      <c r="M961" s="177">
        <f>PREV_R!M978</f>
        <v>0</v>
      </c>
      <c r="N961" s="177">
        <f>PREV_R!N978</f>
        <v>0</v>
      </c>
      <c r="O961" s="177">
        <f>PREV_R!O978</f>
        <v>0</v>
      </c>
      <c r="P961" s="177">
        <f>SUM(D961:O961)</f>
        <v>0</v>
      </c>
      <c r="Q961" s="8"/>
    </row>
    <row r="962" spans="1:17" ht="15" hidden="1" customHeight="1" x14ac:dyDescent="0.25">
      <c r="A962" s="303">
        <f>A961</f>
        <v>2035</v>
      </c>
      <c r="B962" s="45"/>
      <c r="C962" s="130"/>
      <c r="D962" s="130"/>
      <c r="E962" s="130"/>
      <c r="F962" s="130"/>
      <c r="G962" s="130"/>
      <c r="H962" s="130"/>
      <c r="I962" s="130"/>
      <c r="J962" s="130"/>
      <c r="K962" s="130"/>
      <c r="L962" s="130"/>
      <c r="M962" s="130"/>
      <c r="N962" s="130"/>
      <c r="O962" s="130"/>
      <c r="P962" s="130"/>
      <c r="Q962" s="8"/>
    </row>
    <row r="963" spans="1:17" ht="15" hidden="1" customHeight="1" thickBot="1" x14ac:dyDescent="0.3">
      <c r="A963" s="303">
        <f>A961</f>
        <v>2035</v>
      </c>
      <c r="B963" s="45"/>
      <c r="C963" s="155" t="s">
        <v>208</v>
      </c>
      <c r="D963" s="156">
        <f>SUM(D964:D1013)</f>
        <v>0</v>
      </c>
      <c r="E963" s="156">
        <f t="shared" ref="E963:O963" si="68">SUM(E964:E1013)</f>
        <v>0</v>
      </c>
      <c r="F963" s="156">
        <f t="shared" si="68"/>
        <v>0</v>
      </c>
      <c r="G963" s="156">
        <f t="shared" si="68"/>
        <v>0</v>
      </c>
      <c r="H963" s="156">
        <f t="shared" si="68"/>
        <v>0</v>
      </c>
      <c r="I963" s="156">
        <f t="shared" si="68"/>
        <v>0</v>
      </c>
      <c r="J963" s="156">
        <f t="shared" si="68"/>
        <v>0</v>
      </c>
      <c r="K963" s="156">
        <f t="shared" si="68"/>
        <v>0</v>
      </c>
      <c r="L963" s="156">
        <f t="shared" si="68"/>
        <v>0</v>
      </c>
      <c r="M963" s="156">
        <f t="shared" si="68"/>
        <v>0</v>
      </c>
      <c r="N963" s="156">
        <f t="shared" si="68"/>
        <v>0</v>
      </c>
      <c r="O963" s="156">
        <f t="shared" si="68"/>
        <v>0</v>
      </c>
      <c r="P963" s="156">
        <f>SUM(D963:O963)</f>
        <v>0</v>
      </c>
      <c r="Q963" s="8"/>
    </row>
    <row r="964" spans="1:17" hidden="1" x14ac:dyDescent="0.25">
      <c r="A964" s="303">
        <f>IF(B964=1,A963,"")</f>
        <v>2035</v>
      </c>
      <c r="B964" s="43">
        <f>IF(C964&lt;&gt;0,1,"")</f>
        <v>1</v>
      </c>
      <c r="C964" s="162" t="str">
        <f>CAD!$I$7</f>
        <v>MERCADO</v>
      </c>
      <c r="D964" s="163">
        <v>0</v>
      </c>
      <c r="E964" s="163">
        <v>0</v>
      </c>
      <c r="F964" s="163">
        <v>0</v>
      </c>
      <c r="G964" s="163">
        <v>0</v>
      </c>
      <c r="H964" s="163">
        <v>0</v>
      </c>
      <c r="I964" s="163">
        <v>0</v>
      </c>
      <c r="J964" s="163">
        <v>0</v>
      </c>
      <c r="K964" s="163">
        <v>0</v>
      </c>
      <c r="L964" s="163">
        <v>0</v>
      </c>
      <c r="M964" s="163">
        <v>0</v>
      </c>
      <c r="N964" s="163">
        <v>0</v>
      </c>
      <c r="O964" s="163">
        <v>0</v>
      </c>
      <c r="P964" s="164">
        <f>SUM(D964:O964)</f>
        <v>0</v>
      </c>
    </row>
    <row r="965" spans="1:17" hidden="1" x14ac:dyDescent="0.25">
      <c r="A965" s="303">
        <f>IF(B965=1,A963,"")</f>
        <v>2035</v>
      </c>
      <c r="B965" s="43">
        <f t="shared" ref="B965:B1013" si="69">IF(C965&lt;&gt;0,1,"")</f>
        <v>1</v>
      </c>
      <c r="C965" s="161" t="str">
        <f>CAD!$I$8</f>
        <v>VEÍCULO</v>
      </c>
      <c r="D965" s="44">
        <v>0</v>
      </c>
      <c r="E965" s="44">
        <v>0</v>
      </c>
      <c r="F965" s="44">
        <v>0</v>
      </c>
      <c r="G965" s="44">
        <v>0</v>
      </c>
      <c r="H965" s="44">
        <v>0</v>
      </c>
      <c r="I965" s="44">
        <v>0</v>
      </c>
      <c r="J965" s="44">
        <v>0</v>
      </c>
      <c r="K965" s="44">
        <v>0</v>
      </c>
      <c r="L965" s="44">
        <v>0</v>
      </c>
      <c r="M965" s="44">
        <v>0</v>
      </c>
      <c r="N965" s="44">
        <v>0</v>
      </c>
      <c r="O965" s="44">
        <v>0</v>
      </c>
      <c r="P965" s="165">
        <f t="shared" ref="P965:P1013" si="70">SUM(D965:O965)</f>
        <v>0</v>
      </c>
    </row>
    <row r="966" spans="1:17" hidden="1" x14ac:dyDescent="0.25">
      <c r="A966" s="303">
        <f>IF(B966=1,A963,"")</f>
        <v>2035</v>
      </c>
      <c r="B966" s="43">
        <f t="shared" si="69"/>
        <v>1</v>
      </c>
      <c r="C966" s="161" t="str">
        <f>CAD!$I$9</f>
        <v>ENERGIA ELÉTRICA</v>
      </c>
      <c r="D966" s="44">
        <v>0</v>
      </c>
      <c r="E966" s="44">
        <v>0</v>
      </c>
      <c r="F966" s="44">
        <v>0</v>
      </c>
      <c r="G966" s="44">
        <v>0</v>
      </c>
      <c r="H966" s="44">
        <v>0</v>
      </c>
      <c r="I966" s="44">
        <v>0</v>
      </c>
      <c r="J966" s="44">
        <v>0</v>
      </c>
      <c r="K966" s="44">
        <v>0</v>
      </c>
      <c r="L966" s="44">
        <v>0</v>
      </c>
      <c r="M966" s="44">
        <v>0</v>
      </c>
      <c r="N966" s="44">
        <v>0</v>
      </c>
      <c r="O966" s="44">
        <v>0</v>
      </c>
      <c r="P966" s="165">
        <f t="shared" si="70"/>
        <v>0</v>
      </c>
    </row>
    <row r="967" spans="1:17" hidden="1" x14ac:dyDescent="0.25">
      <c r="A967" s="303">
        <f>IF(B967=1,A963,"")</f>
        <v>2035</v>
      </c>
      <c r="B967" s="43">
        <f t="shared" si="69"/>
        <v>1</v>
      </c>
      <c r="C967" s="161" t="str">
        <f>CAD!$I$10</f>
        <v>LANCHE/COMER FORA</v>
      </c>
      <c r="D967" s="44">
        <v>0</v>
      </c>
      <c r="E967" s="44">
        <v>0</v>
      </c>
      <c r="F967" s="44">
        <v>0</v>
      </c>
      <c r="G967" s="44">
        <v>0</v>
      </c>
      <c r="H967" s="44">
        <v>0</v>
      </c>
      <c r="I967" s="44">
        <v>0</v>
      </c>
      <c r="J967" s="44">
        <v>0</v>
      </c>
      <c r="K967" s="44">
        <v>0</v>
      </c>
      <c r="L967" s="44">
        <v>0</v>
      </c>
      <c r="M967" s="44">
        <v>0</v>
      </c>
      <c r="N967" s="44">
        <v>0</v>
      </c>
      <c r="O967" s="44">
        <v>0</v>
      </c>
      <c r="P967" s="165">
        <f t="shared" si="70"/>
        <v>0</v>
      </c>
    </row>
    <row r="968" spans="1:17" hidden="1" x14ac:dyDescent="0.25">
      <c r="A968" s="303">
        <f>IF(B968=1,A963,"")</f>
        <v>2035</v>
      </c>
      <c r="B968" s="43">
        <f t="shared" si="69"/>
        <v>1</v>
      </c>
      <c r="C968" s="161" t="str">
        <f>CAD!$I$11</f>
        <v>LAZER</v>
      </c>
      <c r="D968" s="44">
        <v>0</v>
      </c>
      <c r="E968" s="44">
        <v>0</v>
      </c>
      <c r="F968" s="44">
        <v>0</v>
      </c>
      <c r="G968" s="44">
        <v>0</v>
      </c>
      <c r="H968" s="44">
        <v>0</v>
      </c>
      <c r="I968" s="44">
        <v>0</v>
      </c>
      <c r="J968" s="44">
        <v>0</v>
      </c>
      <c r="K968" s="44">
        <v>0</v>
      </c>
      <c r="L968" s="44">
        <v>0</v>
      </c>
      <c r="M968" s="44">
        <v>0</v>
      </c>
      <c r="N968" s="44">
        <v>0</v>
      </c>
      <c r="O968" s="44">
        <v>0</v>
      </c>
      <c r="P968" s="165">
        <f t="shared" si="70"/>
        <v>0</v>
      </c>
    </row>
    <row r="969" spans="1:17" hidden="1" x14ac:dyDescent="0.25">
      <c r="A969" s="303">
        <f>IF(B969=1,A963,"")</f>
        <v>2035</v>
      </c>
      <c r="B969" s="43">
        <f t="shared" si="69"/>
        <v>1</v>
      </c>
      <c r="C969" s="161" t="str">
        <f>CAD!$I$12</f>
        <v>REFORMA / IMÓVEL</v>
      </c>
      <c r="D969" s="44">
        <v>0</v>
      </c>
      <c r="E969" s="44">
        <v>0</v>
      </c>
      <c r="F969" s="44">
        <v>0</v>
      </c>
      <c r="G969" s="44">
        <v>0</v>
      </c>
      <c r="H969" s="44">
        <v>0</v>
      </c>
      <c r="I969" s="44">
        <v>0</v>
      </c>
      <c r="J969" s="44">
        <v>0</v>
      </c>
      <c r="K969" s="44">
        <v>0</v>
      </c>
      <c r="L969" s="44">
        <v>0</v>
      </c>
      <c r="M969" s="44">
        <v>0</v>
      </c>
      <c r="N969" s="44">
        <v>0</v>
      </c>
      <c r="O969" s="44">
        <v>0</v>
      </c>
      <c r="P969" s="165">
        <f t="shared" si="70"/>
        <v>0</v>
      </c>
    </row>
    <row r="970" spans="1:17" hidden="1" x14ac:dyDescent="0.25">
      <c r="A970" s="303">
        <f>IF(B970=1,A963,"")</f>
        <v>2035</v>
      </c>
      <c r="B970" s="43">
        <f t="shared" si="69"/>
        <v>1</v>
      </c>
      <c r="C970" s="161" t="str">
        <f>CAD!$I$13</f>
        <v>OUTROS</v>
      </c>
      <c r="D970" s="44">
        <v>0</v>
      </c>
      <c r="E970" s="44">
        <v>0</v>
      </c>
      <c r="F970" s="44">
        <v>0</v>
      </c>
      <c r="G970" s="44">
        <v>0</v>
      </c>
      <c r="H970" s="44">
        <v>0</v>
      </c>
      <c r="I970" s="44">
        <v>0</v>
      </c>
      <c r="J970" s="44">
        <v>0</v>
      </c>
      <c r="K970" s="44">
        <v>0</v>
      </c>
      <c r="L970" s="44">
        <v>0</v>
      </c>
      <c r="M970" s="44">
        <v>0</v>
      </c>
      <c r="N970" s="44">
        <v>0</v>
      </c>
      <c r="O970" s="44">
        <v>0</v>
      </c>
      <c r="P970" s="165">
        <f t="shared" si="70"/>
        <v>0</v>
      </c>
    </row>
    <row r="971" spans="1:17" hidden="1" x14ac:dyDescent="0.25">
      <c r="A971" s="303">
        <f>IF(B971=1,A963,"")</f>
        <v>2035</v>
      </c>
      <c r="B971" s="43">
        <f t="shared" si="69"/>
        <v>1</v>
      </c>
      <c r="C971" s="161" t="str">
        <f>CAD!$I$14</f>
        <v>VESTUÁRIO</v>
      </c>
      <c r="D971" s="44">
        <v>0</v>
      </c>
      <c r="E971" s="44">
        <v>0</v>
      </c>
      <c r="F971" s="44">
        <v>0</v>
      </c>
      <c r="G971" s="44">
        <v>0</v>
      </c>
      <c r="H971" s="44">
        <v>0</v>
      </c>
      <c r="I971" s="44">
        <v>0</v>
      </c>
      <c r="J971" s="44">
        <v>0</v>
      </c>
      <c r="K971" s="44">
        <v>0</v>
      </c>
      <c r="L971" s="44">
        <v>0</v>
      </c>
      <c r="M971" s="44">
        <v>0</v>
      </c>
      <c r="N971" s="44">
        <v>0</v>
      </c>
      <c r="O971" s="44">
        <v>0</v>
      </c>
      <c r="P971" s="165">
        <f t="shared" si="70"/>
        <v>0</v>
      </c>
    </row>
    <row r="972" spans="1:17" hidden="1" x14ac:dyDescent="0.25">
      <c r="A972" s="303">
        <f>IF(B972=1,A963,"")</f>
        <v>2035</v>
      </c>
      <c r="B972" s="43">
        <f t="shared" si="69"/>
        <v>1</v>
      </c>
      <c r="C972" s="161" t="str">
        <f>CAD!$I$15</f>
        <v>PARCELA - CASA</v>
      </c>
      <c r="D972" s="44">
        <v>0</v>
      </c>
      <c r="E972" s="44">
        <v>0</v>
      </c>
      <c r="F972" s="44">
        <v>0</v>
      </c>
      <c r="G972" s="44">
        <v>0</v>
      </c>
      <c r="H972" s="44">
        <v>0</v>
      </c>
      <c r="I972" s="44">
        <v>0</v>
      </c>
      <c r="J972" s="44">
        <v>0</v>
      </c>
      <c r="K972" s="44">
        <v>0</v>
      </c>
      <c r="L972" s="44">
        <v>0</v>
      </c>
      <c r="M972" s="44">
        <v>0</v>
      </c>
      <c r="N972" s="44">
        <v>0</v>
      </c>
      <c r="O972" s="44">
        <v>0</v>
      </c>
      <c r="P972" s="165">
        <f t="shared" si="70"/>
        <v>0</v>
      </c>
    </row>
    <row r="973" spans="1:17" hidden="1" x14ac:dyDescent="0.25">
      <c r="A973" s="303">
        <f>IF(B973=1,A963,"")</f>
        <v>2035</v>
      </c>
      <c r="B973" s="43">
        <f t="shared" si="69"/>
        <v>1</v>
      </c>
      <c r="C973" s="161" t="str">
        <f>CAD!$I$16</f>
        <v>SAÚDE</v>
      </c>
      <c r="D973" s="44">
        <v>0</v>
      </c>
      <c r="E973" s="44">
        <v>0</v>
      </c>
      <c r="F973" s="44">
        <v>0</v>
      </c>
      <c r="G973" s="44">
        <v>0</v>
      </c>
      <c r="H973" s="44">
        <v>0</v>
      </c>
      <c r="I973" s="44">
        <v>0</v>
      </c>
      <c r="J973" s="44">
        <v>0</v>
      </c>
      <c r="K973" s="44">
        <v>0</v>
      </c>
      <c r="L973" s="44">
        <v>0</v>
      </c>
      <c r="M973" s="44">
        <v>0</v>
      </c>
      <c r="N973" s="44">
        <v>0</v>
      </c>
      <c r="O973" s="44">
        <v>0</v>
      </c>
      <c r="P973" s="165">
        <f t="shared" si="70"/>
        <v>0</v>
      </c>
    </row>
    <row r="974" spans="1:17" hidden="1" x14ac:dyDescent="0.25">
      <c r="A974" s="303" t="str">
        <f>IF(B974=1,A963,"")</f>
        <v/>
      </c>
      <c r="B974" s="43" t="str">
        <f t="shared" si="69"/>
        <v/>
      </c>
      <c r="C974" s="161">
        <f>CAD!$I$17</f>
        <v>0</v>
      </c>
      <c r="D974" s="44">
        <v>0</v>
      </c>
      <c r="E974" s="44">
        <v>0</v>
      </c>
      <c r="F974" s="44">
        <v>0</v>
      </c>
      <c r="G974" s="44">
        <v>0</v>
      </c>
      <c r="H974" s="44">
        <v>0</v>
      </c>
      <c r="I974" s="44">
        <v>0</v>
      </c>
      <c r="J974" s="44">
        <v>0</v>
      </c>
      <c r="K974" s="44">
        <v>0</v>
      </c>
      <c r="L974" s="44">
        <v>0</v>
      </c>
      <c r="M974" s="44">
        <v>0</v>
      </c>
      <c r="N974" s="44">
        <v>0</v>
      </c>
      <c r="O974" s="44">
        <v>0</v>
      </c>
      <c r="P974" s="165">
        <f t="shared" si="70"/>
        <v>0</v>
      </c>
    </row>
    <row r="975" spans="1:17" hidden="1" x14ac:dyDescent="0.25">
      <c r="A975" s="303" t="str">
        <f>IF(B975=1,A963,"")</f>
        <v/>
      </c>
      <c r="B975" s="43" t="str">
        <f t="shared" si="69"/>
        <v/>
      </c>
      <c r="C975" s="161">
        <f>CAD!$I$18</f>
        <v>0</v>
      </c>
      <c r="D975" s="44">
        <v>0</v>
      </c>
      <c r="E975" s="44">
        <v>0</v>
      </c>
      <c r="F975" s="44">
        <v>0</v>
      </c>
      <c r="G975" s="44">
        <v>0</v>
      </c>
      <c r="H975" s="44">
        <v>0</v>
      </c>
      <c r="I975" s="44">
        <v>0</v>
      </c>
      <c r="J975" s="44">
        <v>0</v>
      </c>
      <c r="K975" s="44">
        <v>0</v>
      </c>
      <c r="L975" s="44">
        <v>0</v>
      </c>
      <c r="M975" s="44">
        <v>0</v>
      </c>
      <c r="N975" s="44">
        <v>0</v>
      </c>
      <c r="O975" s="44">
        <v>0</v>
      </c>
      <c r="P975" s="165">
        <f t="shared" si="70"/>
        <v>0</v>
      </c>
    </row>
    <row r="976" spans="1:17" hidden="1" x14ac:dyDescent="0.25">
      <c r="A976" s="303" t="str">
        <f>IF(B976=1,A963,"")</f>
        <v/>
      </c>
      <c r="B976" s="43" t="str">
        <f t="shared" si="69"/>
        <v/>
      </c>
      <c r="C976" s="161">
        <f>CAD!$I$19</f>
        <v>0</v>
      </c>
      <c r="D976" s="44">
        <v>0</v>
      </c>
      <c r="E976" s="44">
        <v>0</v>
      </c>
      <c r="F976" s="44">
        <v>0</v>
      </c>
      <c r="G976" s="44">
        <v>0</v>
      </c>
      <c r="H976" s="44">
        <v>0</v>
      </c>
      <c r="I976" s="44">
        <v>0</v>
      </c>
      <c r="J976" s="44">
        <v>0</v>
      </c>
      <c r="K976" s="44">
        <v>0</v>
      </c>
      <c r="L976" s="44">
        <v>0</v>
      </c>
      <c r="M976" s="44">
        <v>0</v>
      </c>
      <c r="N976" s="44">
        <v>0</v>
      </c>
      <c r="O976" s="44">
        <v>0</v>
      </c>
      <c r="P976" s="165">
        <f t="shared" si="70"/>
        <v>0</v>
      </c>
    </row>
    <row r="977" spans="1:16" hidden="1" x14ac:dyDescent="0.25">
      <c r="A977" s="303" t="str">
        <f>IF(B977=1,A963,"")</f>
        <v/>
      </c>
      <c r="B977" s="43" t="str">
        <f t="shared" si="69"/>
        <v/>
      </c>
      <c r="C977" s="161">
        <f>CAD!$I$20</f>
        <v>0</v>
      </c>
      <c r="D977" s="44">
        <v>0</v>
      </c>
      <c r="E977" s="44">
        <v>0</v>
      </c>
      <c r="F977" s="44">
        <v>0</v>
      </c>
      <c r="G977" s="44">
        <v>0</v>
      </c>
      <c r="H977" s="44">
        <v>0</v>
      </c>
      <c r="I977" s="44">
        <v>0</v>
      </c>
      <c r="J977" s="44">
        <v>0</v>
      </c>
      <c r="K977" s="44">
        <v>0</v>
      </c>
      <c r="L977" s="44">
        <v>0</v>
      </c>
      <c r="M977" s="44">
        <v>0</v>
      </c>
      <c r="N977" s="44">
        <v>0</v>
      </c>
      <c r="O977" s="44">
        <v>0</v>
      </c>
      <c r="P977" s="165">
        <f t="shared" si="70"/>
        <v>0</v>
      </c>
    </row>
    <row r="978" spans="1:16" hidden="1" x14ac:dyDescent="0.25">
      <c r="A978" s="303" t="str">
        <f>IF(B978=1,A963,"")</f>
        <v/>
      </c>
      <c r="B978" s="43" t="str">
        <f t="shared" si="69"/>
        <v/>
      </c>
      <c r="C978" s="161">
        <f>CAD!$I$21</f>
        <v>0</v>
      </c>
      <c r="D978" s="44">
        <v>0</v>
      </c>
      <c r="E978" s="44">
        <v>0</v>
      </c>
      <c r="F978" s="44">
        <v>0</v>
      </c>
      <c r="G978" s="44">
        <v>0</v>
      </c>
      <c r="H978" s="44">
        <v>0</v>
      </c>
      <c r="I978" s="44">
        <v>0</v>
      </c>
      <c r="J978" s="44">
        <v>0</v>
      </c>
      <c r="K978" s="44">
        <v>0</v>
      </c>
      <c r="L978" s="44">
        <v>0</v>
      </c>
      <c r="M978" s="44">
        <v>0</v>
      </c>
      <c r="N978" s="44">
        <v>0</v>
      </c>
      <c r="O978" s="44">
        <v>0</v>
      </c>
      <c r="P978" s="165">
        <f t="shared" si="70"/>
        <v>0</v>
      </c>
    </row>
    <row r="979" spans="1:16" hidden="1" x14ac:dyDescent="0.25">
      <c r="A979" s="303" t="str">
        <f>IF(B979=1,A963,"")</f>
        <v/>
      </c>
      <c r="B979" s="43" t="str">
        <f t="shared" si="69"/>
        <v/>
      </c>
      <c r="C979" s="161">
        <f>CAD!$I$22</f>
        <v>0</v>
      </c>
      <c r="D979" s="44">
        <v>0</v>
      </c>
      <c r="E979" s="44">
        <v>0</v>
      </c>
      <c r="F979" s="44">
        <v>0</v>
      </c>
      <c r="G979" s="44">
        <v>0</v>
      </c>
      <c r="H979" s="44">
        <v>0</v>
      </c>
      <c r="I979" s="44">
        <v>0</v>
      </c>
      <c r="J979" s="44">
        <v>0</v>
      </c>
      <c r="K979" s="44">
        <v>0</v>
      </c>
      <c r="L979" s="44">
        <v>0</v>
      </c>
      <c r="M979" s="44">
        <v>0</v>
      </c>
      <c r="N979" s="44">
        <v>0</v>
      </c>
      <c r="O979" s="44">
        <v>0</v>
      </c>
      <c r="P979" s="165">
        <f t="shared" si="70"/>
        <v>0</v>
      </c>
    </row>
    <row r="980" spans="1:16" hidden="1" x14ac:dyDescent="0.25">
      <c r="A980" s="303" t="str">
        <f>IF(B980=1,A963,"")</f>
        <v/>
      </c>
      <c r="B980" s="43" t="str">
        <f t="shared" si="69"/>
        <v/>
      </c>
      <c r="C980" s="161">
        <f>CAD!$I$23</f>
        <v>0</v>
      </c>
      <c r="D980" s="44">
        <v>0</v>
      </c>
      <c r="E980" s="44">
        <v>0</v>
      </c>
      <c r="F980" s="44">
        <v>0</v>
      </c>
      <c r="G980" s="44">
        <v>0</v>
      </c>
      <c r="H980" s="44">
        <v>0</v>
      </c>
      <c r="I980" s="44">
        <v>0</v>
      </c>
      <c r="J980" s="44">
        <v>0</v>
      </c>
      <c r="K980" s="44">
        <v>0</v>
      </c>
      <c r="L980" s="44">
        <v>0</v>
      </c>
      <c r="M980" s="44">
        <v>0</v>
      </c>
      <c r="N980" s="44">
        <v>0</v>
      </c>
      <c r="O980" s="44">
        <v>0</v>
      </c>
      <c r="P980" s="165">
        <f t="shared" si="70"/>
        <v>0</v>
      </c>
    </row>
    <row r="981" spans="1:16" hidden="1" x14ac:dyDescent="0.25">
      <c r="A981" s="303" t="str">
        <f>IF(B981=1,A963,"")</f>
        <v/>
      </c>
      <c r="B981" s="43" t="str">
        <f t="shared" si="69"/>
        <v/>
      </c>
      <c r="C981" s="161">
        <f>CAD!$I$24</f>
        <v>0</v>
      </c>
      <c r="D981" s="44">
        <v>0</v>
      </c>
      <c r="E981" s="44">
        <v>0</v>
      </c>
      <c r="F981" s="44">
        <v>0</v>
      </c>
      <c r="G981" s="44">
        <v>0</v>
      </c>
      <c r="H981" s="44">
        <v>0</v>
      </c>
      <c r="I981" s="44">
        <v>0</v>
      </c>
      <c r="J981" s="44">
        <v>0</v>
      </c>
      <c r="K981" s="44">
        <v>0</v>
      </c>
      <c r="L981" s="44">
        <v>0</v>
      </c>
      <c r="M981" s="44">
        <v>0</v>
      </c>
      <c r="N981" s="44">
        <v>0</v>
      </c>
      <c r="O981" s="44">
        <v>0</v>
      </c>
      <c r="P981" s="165">
        <f t="shared" si="70"/>
        <v>0</v>
      </c>
    </row>
    <row r="982" spans="1:16" hidden="1" x14ac:dyDescent="0.25">
      <c r="A982" s="303" t="str">
        <f>IF(B982=1,A963,"")</f>
        <v/>
      </c>
      <c r="B982" s="43" t="str">
        <f t="shared" si="69"/>
        <v/>
      </c>
      <c r="C982" s="161">
        <f>CAD!$I$25</f>
        <v>0</v>
      </c>
      <c r="D982" s="44">
        <v>0</v>
      </c>
      <c r="E982" s="44">
        <v>0</v>
      </c>
      <c r="F982" s="44">
        <v>0</v>
      </c>
      <c r="G982" s="44">
        <v>0</v>
      </c>
      <c r="H982" s="44">
        <v>0</v>
      </c>
      <c r="I982" s="44">
        <v>0</v>
      </c>
      <c r="J982" s="44">
        <v>0</v>
      </c>
      <c r="K982" s="44">
        <v>0</v>
      </c>
      <c r="L982" s="44">
        <v>0</v>
      </c>
      <c r="M982" s="44">
        <v>0</v>
      </c>
      <c r="N982" s="44">
        <v>0</v>
      </c>
      <c r="O982" s="44">
        <v>0</v>
      </c>
      <c r="P982" s="165">
        <f t="shared" si="70"/>
        <v>0</v>
      </c>
    </row>
    <row r="983" spans="1:16" hidden="1" x14ac:dyDescent="0.25">
      <c r="A983" s="303" t="str">
        <f>IF(B983=1,A963,"")</f>
        <v/>
      </c>
      <c r="B983" s="43" t="str">
        <f t="shared" si="69"/>
        <v/>
      </c>
      <c r="C983" s="161">
        <f>CAD!$I$26</f>
        <v>0</v>
      </c>
      <c r="D983" s="44">
        <v>0</v>
      </c>
      <c r="E983" s="44">
        <v>0</v>
      </c>
      <c r="F983" s="44">
        <v>0</v>
      </c>
      <c r="G983" s="44">
        <v>0</v>
      </c>
      <c r="H983" s="44">
        <v>0</v>
      </c>
      <c r="I983" s="44">
        <v>0</v>
      </c>
      <c r="J983" s="44">
        <v>0</v>
      </c>
      <c r="K983" s="44">
        <v>0</v>
      </c>
      <c r="L983" s="44">
        <v>0</v>
      </c>
      <c r="M983" s="44">
        <v>0</v>
      </c>
      <c r="N983" s="44">
        <v>0</v>
      </c>
      <c r="O983" s="44">
        <v>0</v>
      </c>
      <c r="P983" s="165">
        <f t="shared" si="70"/>
        <v>0</v>
      </c>
    </row>
    <row r="984" spans="1:16" hidden="1" x14ac:dyDescent="0.25">
      <c r="A984" s="303" t="str">
        <f>IF(B984=1,A963,"")</f>
        <v/>
      </c>
      <c r="B984" s="43" t="str">
        <f t="shared" si="69"/>
        <v/>
      </c>
      <c r="C984" s="161">
        <f>CAD!$I$27</f>
        <v>0</v>
      </c>
      <c r="D984" s="44">
        <v>0</v>
      </c>
      <c r="E984" s="44">
        <v>0</v>
      </c>
      <c r="F984" s="44">
        <v>0</v>
      </c>
      <c r="G984" s="44">
        <v>0</v>
      </c>
      <c r="H984" s="44">
        <v>0</v>
      </c>
      <c r="I984" s="44">
        <v>0</v>
      </c>
      <c r="J984" s="44">
        <v>0</v>
      </c>
      <c r="K984" s="44">
        <v>0</v>
      </c>
      <c r="L984" s="44">
        <v>0</v>
      </c>
      <c r="M984" s="44">
        <v>0</v>
      </c>
      <c r="N984" s="44">
        <v>0</v>
      </c>
      <c r="O984" s="44">
        <v>0</v>
      </c>
      <c r="P984" s="165">
        <f t="shared" si="70"/>
        <v>0</v>
      </c>
    </row>
    <row r="985" spans="1:16" hidden="1" x14ac:dyDescent="0.25">
      <c r="A985" s="303" t="str">
        <f>IF(B985=1,A963,"")</f>
        <v/>
      </c>
      <c r="B985" s="43" t="str">
        <f t="shared" si="69"/>
        <v/>
      </c>
      <c r="C985" s="161">
        <f>CAD!$I$28</f>
        <v>0</v>
      </c>
      <c r="D985" s="44">
        <v>0</v>
      </c>
      <c r="E985" s="44">
        <v>0</v>
      </c>
      <c r="F985" s="44">
        <v>0</v>
      </c>
      <c r="G985" s="44">
        <v>0</v>
      </c>
      <c r="H985" s="44">
        <v>0</v>
      </c>
      <c r="I985" s="44">
        <v>0</v>
      </c>
      <c r="J985" s="44">
        <v>0</v>
      </c>
      <c r="K985" s="44">
        <v>0</v>
      </c>
      <c r="L985" s="44">
        <v>0</v>
      </c>
      <c r="M985" s="44">
        <v>0</v>
      </c>
      <c r="N985" s="44">
        <v>0</v>
      </c>
      <c r="O985" s="44">
        <v>0</v>
      </c>
      <c r="P985" s="165">
        <f t="shared" si="70"/>
        <v>0</v>
      </c>
    </row>
    <row r="986" spans="1:16" hidden="1" x14ac:dyDescent="0.25">
      <c r="A986" s="303" t="str">
        <f>IF(B986=1,A963,"")</f>
        <v/>
      </c>
      <c r="B986" s="43" t="str">
        <f t="shared" si="69"/>
        <v/>
      </c>
      <c r="C986" s="161">
        <f>CAD!$I$29</f>
        <v>0</v>
      </c>
      <c r="D986" s="44">
        <v>0</v>
      </c>
      <c r="E986" s="44">
        <v>0</v>
      </c>
      <c r="F986" s="44">
        <v>0</v>
      </c>
      <c r="G986" s="44">
        <v>0</v>
      </c>
      <c r="H986" s="44">
        <v>0</v>
      </c>
      <c r="I986" s="44">
        <v>0</v>
      </c>
      <c r="J986" s="44">
        <v>0</v>
      </c>
      <c r="K986" s="44">
        <v>0</v>
      </c>
      <c r="L986" s="44">
        <v>0</v>
      </c>
      <c r="M986" s="44">
        <v>0</v>
      </c>
      <c r="N986" s="44">
        <v>0</v>
      </c>
      <c r="O986" s="44">
        <v>0</v>
      </c>
      <c r="P986" s="165">
        <f t="shared" si="70"/>
        <v>0</v>
      </c>
    </row>
    <row r="987" spans="1:16" hidden="1" x14ac:dyDescent="0.25">
      <c r="A987" s="303" t="str">
        <f>IF(B987=1,A963,"")</f>
        <v/>
      </c>
      <c r="B987" s="43" t="str">
        <f t="shared" si="69"/>
        <v/>
      </c>
      <c r="C987" s="161">
        <f>CAD!$I$30</f>
        <v>0</v>
      </c>
      <c r="D987" s="44">
        <v>0</v>
      </c>
      <c r="E987" s="44">
        <v>0</v>
      </c>
      <c r="F987" s="44">
        <v>0</v>
      </c>
      <c r="G987" s="44">
        <v>0</v>
      </c>
      <c r="H987" s="44">
        <v>0</v>
      </c>
      <c r="I987" s="44">
        <v>0</v>
      </c>
      <c r="J987" s="44">
        <v>0</v>
      </c>
      <c r="K987" s="44">
        <v>0</v>
      </c>
      <c r="L987" s="44">
        <v>0</v>
      </c>
      <c r="M987" s="44">
        <v>0</v>
      </c>
      <c r="N987" s="44">
        <v>0</v>
      </c>
      <c r="O987" s="44">
        <v>0</v>
      </c>
      <c r="P987" s="165">
        <f t="shared" si="70"/>
        <v>0</v>
      </c>
    </row>
    <row r="988" spans="1:16" hidden="1" x14ac:dyDescent="0.25">
      <c r="A988" s="303" t="str">
        <f>IF(B988=1,A963,"")</f>
        <v/>
      </c>
      <c r="B988" s="43" t="str">
        <f t="shared" si="69"/>
        <v/>
      </c>
      <c r="C988" s="161">
        <f>CAD!$I$31</f>
        <v>0</v>
      </c>
      <c r="D988" s="44">
        <v>0</v>
      </c>
      <c r="E988" s="44">
        <v>0</v>
      </c>
      <c r="F988" s="44">
        <v>0</v>
      </c>
      <c r="G988" s="44">
        <v>0</v>
      </c>
      <c r="H988" s="44">
        <v>0</v>
      </c>
      <c r="I988" s="44">
        <v>0</v>
      </c>
      <c r="J988" s="44">
        <v>0</v>
      </c>
      <c r="K988" s="44">
        <v>0</v>
      </c>
      <c r="L988" s="44">
        <v>0</v>
      </c>
      <c r="M988" s="44">
        <v>0</v>
      </c>
      <c r="N988" s="44">
        <v>0</v>
      </c>
      <c r="O988" s="44">
        <v>0</v>
      </c>
      <c r="P988" s="165">
        <f t="shared" si="70"/>
        <v>0</v>
      </c>
    </row>
    <row r="989" spans="1:16" hidden="1" x14ac:dyDescent="0.25">
      <c r="A989" s="303" t="str">
        <f>IF(B989=1,A963,"")</f>
        <v/>
      </c>
      <c r="B989" s="43" t="str">
        <f t="shared" si="69"/>
        <v/>
      </c>
      <c r="C989" s="161">
        <f>CAD!$K$7</f>
        <v>0</v>
      </c>
      <c r="D989" s="44">
        <v>0</v>
      </c>
      <c r="E989" s="44">
        <v>0</v>
      </c>
      <c r="F989" s="44">
        <v>0</v>
      </c>
      <c r="G989" s="44">
        <v>0</v>
      </c>
      <c r="H989" s="44">
        <v>0</v>
      </c>
      <c r="I989" s="44">
        <v>0</v>
      </c>
      <c r="J989" s="44">
        <v>0</v>
      </c>
      <c r="K989" s="44">
        <v>0</v>
      </c>
      <c r="L989" s="44">
        <v>0</v>
      </c>
      <c r="M989" s="44">
        <v>0</v>
      </c>
      <c r="N989" s="44">
        <v>0</v>
      </c>
      <c r="O989" s="44">
        <v>0</v>
      </c>
      <c r="P989" s="165">
        <f t="shared" si="70"/>
        <v>0</v>
      </c>
    </row>
    <row r="990" spans="1:16" hidden="1" x14ac:dyDescent="0.25">
      <c r="A990" s="303" t="str">
        <f>IF(B990=1,A963,"")</f>
        <v/>
      </c>
      <c r="B990" s="43" t="str">
        <f t="shared" si="69"/>
        <v/>
      </c>
      <c r="C990" s="161">
        <f>CAD!$K$8</f>
        <v>0</v>
      </c>
      <c r="D990" s="44">
        <v>0</v>
      </c>
      <c r="E990" s="44">
        <v>0</v>
      </c>
      <c r="F990" s="44">
        <v>0</v>
      </c>
      <c r="G990" s="44">
        <v>0</v>
      </c>
      <c r="H990" s="44">
        <v>0</v>
      </c>
      <c r="I990" s="44">
        <v>0</v>
      </c>
      <c r="J990" s="44">
        <v>0</v>
      </c>
      <c r="K990" s="44">
        <v>0</v>
      </c>
      <c r="L990" s="44">
        <v>0</v>
      </c>
      <c r="M990" s="44">
        <v>0</v>
      </c>
      <c r="N990" s="44">
        <v>0</v>
      </c>
      <c r="O990" s="44">
        <v>0</v>
      </c>
      <c r="P990" s="165">
        <f t="shared" si="70"/>
        <v>0</v>
      </c>
    </row>
    <row r="991" spans="1:16" hidden="1" x14ac:dyDescent="0.25">
      <c r="A991" s="303" t="str">
        <f>IF(B991=1,A963,"")</f>
        <v/>
      </c>
      <c r="B991" s="43" t="str">
        <f t="shared" si="69"/>
        <v/>
      </c>
      <c r="C991" s="161">
        <f>CAD!$K$9</f>
        <v>0</v>
      </c>
      <c r="D991" s="44">
        <v>0</v>
      </c>
      <c r="E991" s="44">
        <v>0</v>
      </c>
      <c r="F991" s="44">
        <v>0</v>
      </c>
      <c r="G991" s="44">
        <v>0</v>
      </c>
      <c r="H991" s="44">
        <v>0</v>
      </c>
      <c r="I991" s="44">
        <v>0</v>
      </c>
      <c r="J991" s="44">
        <v>0</v>
      </c>
      <c r="K991" s="44">
        <v>0</v>
      </c>
      <c r="L991" s="44">
        <v>0</v>
      </c>
      <c r="M991" s="44">
        <v>0</v>
      </c>
      <c r="N991" s="44">
        <v>0</v>
      </c>
      <c r="O991" s="44">
        <v>0</v>
      </c>
      <c r="P991" s="165">
        <f t="shared" si="70"/>
        <v>0</v>
      </c>
    </row>
    <row r="992" spans="1:16" hidden="1" x14ac:dyDescent="0.25">
      <c r="A992" s="303" t="str">
        <f>IF(B992=1,A963,"")</f>
        <v/>
      </c>
      <c r="B992" s="43" t="str">
        <f t="shared" si="69"/>
        <v/>
      </c>
      <c r="C992" s="161">
        <f>CAD!$K$10</f>
        <v>0</v>
      </c>
      <c r="D992" s="44">
        <v>0</v>
      </c>
      <c r="E992" s="44">
        <v>0</v>
      </c>
      <c r="F992" s="44">
        <v>0</v>
      </c>
      <c r="G992" s="44">
        <v>0</v>
      </c>
      <c r="H992" s="44">
        <v>0</v>
      </c>
      <c r="I992" s="44">
        <v>0</v>
      </c>
      <c r="J992" s="44">
        <v>0</v>
      </c>
      <c r="K992" s="44">
        <v>0</v>
      </c>
      <c r="L992" s="44">
        <v>0</v>
      </c>
      <c r="M992" s="44">
        <v>0</v>
      </c>
      <c r="N992" s="44">
        <v>0</v>
      </c>
      <c r="O992" s="44">
        <v>0</v>
      </c>
      <c r="P992" s="165">
        <f t="shared" si="70"/>
        <v>0</v>
      </c>
    </row>
    <row r="993" spans="1:16" hidden="1" x14ac:dyDescent="0.25">
      <c r="A993" s="303" t="str">
        <f>IF(B993=1,A963,"")</f>
        <v/>
      </c>
      <c r="B993" s="43" t="str">
        <f t="shared" si="69"/>
        <v/>
      </c>
      <c r="C993" s="161">
        <f>CAD!$K$11</f>
        <v>0</v>
      </c>
      <c r="D993" s="44">
        <v>0</v>
      </c>
      <c r="E993" s="44">
        <v>0</v>
      </c>
      <c r="F993" s="44">
        <v>0</v>
      </c>
      <c r="G993" s="44">
        <v>0</v>
      </c>
      <c r="H993" s="44">
        <v>0</v>
      </c>
      <c r="I993" s="44">
        <v>0</v>
      </c>
      <c r="J993" s="44">
        <v>0</v>
      </c>
      <c r="K993" s="44">
        <v>0</v>
      </c>
      <c r="L993" s="44">
        <v>0</v>
      </c>
      <c r="M993" s="44">
        <v>0</v>
      </c>
      <c r="N993" s="44">
        <v>0</v>
      </c>
      <c r="O993" s="44">
        <v>0</v>
      </c>
      <c r="P993" s="165">
        <f t="shared" si="70"/>
        <v>0</v>
      </c>
    </row>
    <row r="994" spans="1:16" hidden="1" x14ac:dyDescent="0.25">
      <c r="A994" s="303" t="str">
        <f>IF(B994=1,A963,"")</f>
        <v/>
      </c>
      <c r="B994" s="43" t="str">
        <f t="shared" si="69"/>
        <v/>
      </c>
      <c r="C994" s="161">
        <f>CAD!$K$12</f>
        <v>0</v>
      </c>
      <c r="D994" s="44">
        <v>0</v>
      </c>
      <c r="E994" s="44">
        <v>0</v>
      </c>
      <c r="F994" s="44">
        <v>0</v>
      </c>
      <c r="G994" s="44">
        <v>0</v>
      </c>
      <c r="H994" s="44">
        <v>0</v>
      </c>
      <c r="I994" s="44">
        <v>0</v>
      </c>
      <c r="J994" s="44">
        <v>0</v>
      </c>
      <c r="K994" s="44">
        <v>0</v>
      </c>
      <c r="L994" s="44">
        <v>0</v>
      </c>
      <c r="M994" s="44">
        <v>0</v>
      </c>
      <c r="N994" s="44">
        <v>0</v>
      </c>
      <c r="O994" s="44">
        <v>0</v>
      </c>
      <c r="P994" s="165">
        <f t="shared" si="70"/>
        <v>0</v>
      </c>
    </row>
    <row r="995" spans="1:16" hidden="1" x14ac:dyDescent="0.25">
      <c r="A995" s="303" t="str">
        <f>IF(B995=1,A963,"")</f>
        <v/>
      </c>
      <c r="B995" s="43" t="str">
        <f t="shared" si="69"/>
        <v/>
      </c>
      <c r="C995" s="161">
        <f>CAD!$K$13</f>
        <v>0</v>
      </c>
      <c r="D995" s="44">
        <v>0</v>
      </c>
      <c r="E995" s="44">
        <v>0</v>
      </c>
      <c r="F995" s="44">
        <v>0</v>
      </c>
      <c r="G995" s="44">
        <v>0</v>
      </c>
      <c r="H995" s="44">
        <v>0</v>
      </c>
      <c r="I995" s="44">
        <v>0</v>
      </c>
      <c r="J995" s="44">
        <v>0</v>
      </c>
      <c r="K995" s="44">
        <v>0</v>
      </c>
      <c r="L995" s="44">
        <v>0</v>
      </c>
      <c r="M995" s="44">
        <v>0</v>
      </c>
      <c r="N995" s="44">
        <v>0</v>
      </c>
      <c r="O995" s="44">
        <v>0</v>
      </c>
      <c r="P995" s="165">
        <f t="shared" si="70"/>
        <v>0</v>
      </c>
    </row>
    <row r="996" spans="1:16" hidden="1" x14ac:dyDescent="0.25">
      <c r="A996" s="303" t="str">
        <f>IF(B996=1,A963,"")</f>
        <v/>
      </c>
      <c r="B996" s="43" t="str">
        <f t="shared" si="69"/>
        <v/>
      </c>
      <c r="C996" s="161">
        <f>CAD!$K$14</f>
        <v>0</v>
      </c>
      <c r="D996" s="44">
        <v>0</v>
      </c>
      <c r="E996" s="44">
        <v>0</v>
      </c>
      <c r="F996" s="44">
        <v>0</v>
      </c>
      <c r="G996" s="44">
        <v>0</v>
      </c>
      <c r="H996" s="44">
        <v>0</v>
      </c>
      <c r="I996" s="44">
        <v>0</v>
      </c>
      <c r="J996" s="44">
        <v>0</v>
      </c>
      <c r="K996" s="44">
        <v>0</v>
      </c>
      <c r="L996" s="44">
        <v>0</v>
      </c>
      <c r="M996" s="44">
        <v>0</v>
      </c>
      <c r="N996" s="44">
        <v>0</v>
      </c>
      <c r="O996" s="44">
        <v>0</v>
      </c>
      <c r="P996" s="165">
        <f t="shared" si="70"/>
        <v>0</v>
      </c>
    </row>
    <row r="997" spans="1:16" hidden="1" x14ac:dyDescent="0.25">
      <c r="A997" s="303" t="str">
        <f>IF(B997=1,A963,"")</f>
        <v/>
      </c>
      <c r="B997" s="43" t="str">
        <f t="shared" si="69"/>
        <v/>
      </c>
      <c r="C997" s="161">
        <f>CAD!$K$15</f>
        <v>0</v>
      </c>
      <c r="D997" s="44">
        <v>0</v>
      </c>
      <c r="E997" s="44">
        <v>0</v>
      </c>
      <c r="F997" s="44">
        <v>0</v>
      </c>
      <c r="G997" s="44">
        <v>0</v>
      </c>
      <c r="H997" s="44">
        <v>0</v>
      </c>
      <c r="I997" s="44">
        <v>0</v>
      </c>
      <c r="J997" s="44">
        <v>0</v>
      </c>
      <c r="K997" s="44">
        <v>0</v>
      </c>
      <c r="L997" s="44">
        <v>0</v>
      </c>
      <c r="M997" s="44">
        <v>0</v>
      </c>
      <c r="N997" s="44">
        <v>0</v>
      </c>
      <c r="O997" s="44">
        <v>0</v>
      </c>
      <c r="P997" s="165">
        <f t="shared" si="70"/>
        <v>0</v>
      </c>
    </row>
    <row r="998" spans="1:16" hidden="1" x14ac:dyDescent="0.25">
      <c r="A998" s="303" t="str">
        <f>IF(B998=1,A963,"")</f>
        <v/>
      </c>
      <c r="B998" s="43" t="str">
        <f t="shared" si="69"/>
        <v/>
      </c>
      <c r="C998" s="161">
        <f>CAD!$K$16</f>
        <v>0</v>
      </c>
      <c r="D998" s="44">
        <v>0</v>
      </c>
      <c r="E998" s="44">
        <v>0</v>
      </c>
      <c r="F998" s="44">
        <v>0</v>
      </c>
      <c r="G998" s="44">
        <v>0</v>
      </c>
      <c r="H998" s="44">
        <v>0</v>
      </c>
      <c r="I998" s="44">
        <v>0</v>
      </c>
      <c r="J998" s="44">
        <v>0</v>
      </c>
      <c r="K998" s="44">
        <v>0</v>
      </c>
      <c r="L998" s="44">
        <v>0</v>
      </c>
      <c r="M998" s="44">
        <v>0</v>
      </c>
      <c r="N998" s="44">
        <v>0</v>
      </c>
      <c r="O998" s="44">
        <v>0</v>
      </c>
      <c r="P998" s="165">
        <f t="shared" si="70"/>
        <v>0</v>
      </c>
    </row>
    <row r="999" spans="1:16" hidden="1" x14ac:dyDescent="0.25">
      <c r="A999" s="303" t="str">
        <f>IF(B999=1,A963,"")</f>
        <v/>
      </c>
      <c r="B999" s="43" t="str">
        <f t="shared" si="69"/>
        <v/>
      </c>
      <c r="C999" s="161">
        <f>CAD!$K$17</f>
        <v>0</v>
      </c>
      <c r="D999" s="44">
        <v>0</v>
      </c>
      <c r="E999" s="44">
        <v>0</v>
      </c>
      <c r="F999" s="44">
        <v>0</v>
      </c>
      <c r="G999" s="44">
        <v>0</v>
      </c>
      <c r="H999" s="44">
        <v>0</v>
      </c>
      <c r="I999" s="44">
        <v>0</v>
      </c>
      <c r="J999" s="44">
        <v>0</v>
      </c>
      <c r="K999" s="44">
        <v>0</v>
      </c>
      <c r="L999" s="44">
        <v>0</v>
      </c>
      <c r="M999" s="44">
        <v>0</v>
      </c>
      <c r="N999" s="44">
        <v>0</v>
      </c>
      <c r="O999" s="44">
        <v>0</v>
      </c>
      <c r="P999" s="165">
        <f t="shared" si="70"/>
        <v>0</v>
      </c>
    </row>
    <row r="1000" spans="1:16" hidden="1" x14ac:dyDescent="0.25">
      <c r="A1000" s="303" t="str">
        <f>IF(B1000=1,A963,"")</f>
        <v/>
      </c>
      <c r="B1000" s="43" t="str">
        <f t="shared" si="69"/>
        <v/>
      </c>
      <c r="C1000" s="161">
        <f>CAD!$K$18</f>
        <v>0</v>
      </c>
      <c r="D1000" s="44">
        <v>0</v>
      </c>
      <c r="E1000" s="44">
        <v>0</v>
      </c>
      <c r="F1000" s="44">
        <v>0</v>
      </c>
      <c r="G1000" s="44">
        <v>0</v>
      </c>
      <c r="H1000" s="44">
        <v>0</v>
      </c>
      <c r="I1000" s="44">
        <v>0</v>
      </c>
      <c r="J1000" s="44">
        <v>0</v>
      </c>
      <c r="K1000" s="44">
        <v>0</v>
      </c>
      <c r="L1000" s="44">
        <v>0</v>
      </c>
      <c r="M1000" s="44">
        <v>0</v>
      </c>
      <c r="N1000" s="44">
        <v>0</v>
      </c>
      <c r="O1000" s="44">
        <v>0</v>
      </c>
      <c r="P1000" s="165">
        <f t="shared" si="70"/>
        <v>0</v>
      </c>
    </row>
    <row r="1001" spans="1:16" hidden="1" x14ac:dyDescent="0.25">
      <c r="A1001" s="303" t="str">
        <f>IF(B1001=1,A963,"")</f>
        <v/>
      </c>
      <c r="B1001" s="43" t="str">
        <f t="shared" si="69"/>
        <v/>
      </c>
      <c r="C1001" s="161">
        <f>CAD!$K$19</f>
        <v>0</v>
      </c>
      <c r="D1001" s="44">
        <v>0</v>
      </c>
      <c r="E1001" s="44">
        <v>0</v>
      </c>
      <c r="F1001" s="44">
        <v>0</v>
      </c>
      <c r="G1001" s="44">
        <v>0</v>
      </c>
      <c r="H1001" s="44">
        <v>0</v>
      </c>
      <c r="I1001" s="44">
        <v>0</v>
      </c>
      <c r="J1001" s="44">
        <v>0</v>
      </c>
      <c r="K1001" s="44">
        <v>0</v>
      </c>
      <c r="L1001" s="44">
        <v>0</v>
      </c>
      <c r="M1001" s="44">
        <v>0</v>
      </c>
      <c r="N1001" s="44">
        <v>0</v>
      </c>
      <c r="O1001" s="44">
        <v>0</v>
      </c>
      <c r="P1001" s="165">
        <f t="shared" si="70"/>
        <v>0</v>
      </c>
    </row>
    <row r="1002" spans="1:16" hidden="1" x14ac:dyDescent="0.25">
      <c r="A1002" s="303" t="str">
        <f>IF(B1002=1,A963,"")</f>
        <v/>
      </c>
      <c r="B1002" s="43" t="str">
        <f t="shared" si="69"/>
        <v/>
      </c>
      <c r="C1002" s="161">
        <f>CAD!$K$20</f>
        <v>0</v>
      </c>
      <c r="D1002" s="44">
        <v>0</v>
      </c>
      <c r="E1002" s="44">
        <v>0</v>
      </c>
      <c r="F1002" s="44">
        <v>0</v>
      </c>
      <c r="G1002" s="44">
        <v>0</v>
      </c>
      <c r="H1002" s="44">
        <v>0</v>
      </c>
      <c r="I1002" s="44">
        <v>0</v>
      </c>
      <c r="J1002" s="44">
        <v>0</v>
      </c>
      <c r="K1002" s="44">
        <v>0</v>
      </c>
      <c r="L1002" s="44">
        <v>0</v>
      </c>
      <c r="M1002" s="44">
        <v>0</v>
      </c>
      <c r="N1002" s="44">
        <v>0</v>
      </c>
      <c r="O1002" s="44">
        <v>0</v>
      </c>
      <c r="P1002" s="165">
        <f t="shared" si="70"/>
        <v>0</v>
      </c>
    </row>
    <row r="1003" spans="1:16" hidden="1" x14ac:dyDescent="0.25">
      <c r="A1003" s="303" t="str">
        <f>IF(B1003=1,A963,"")</f>
        <v/>
      </c>
      <c r="B1003" s="43" t="str">
        <f t="shared" si="69"/>
        <v/>
      </c>
      <c r="C1003" s="161">
        <f>CAD!$K$21</f>
        <v>0</v>
      </c>
      <c r="D1003" s="44">
        <v>0</v>
      </c>
      <c r="E1003" s="44">
        <v>0</v>
      </c>
      <c r="F1003" s="44">
        <v>0</v>
      </c>
      <c r="G1003" s="44">
        <v>0</v>
      </c>
      <c r="H1003" s="44">
        <v>0</v>
      </c>
      <c r="I1003" s="44">
        <v>0</v>
      </c>
      <c r="J1003" s="44">
        <v>0</v>
      </c>
      <c r="K1003" s="44">
        <v>0</v>
      </c>
      <c r="L1003" s="44">
        <v>0</v>
      </c>
      <c r="M1003" s="44">
        <v>0</v>
      </c>
      <c r="N1003" s="44">
        <v>0</v>
      </c>
      <c r="O1003" s="44">
        <v>0</v>
      </c>
      <c r="P1003" s="165">
        <f t="shared" si="70"/>
        <v>0</v>
      </c>
    </row>
    <row r="1004" spans="1:16" hidden="1" x14ac:dyDescent="0.25">
      <c r="A1004" s="303" t="str">
        <f>IF(B1004=1,A963,"")</f>
        <v/>
      </c>
      <c r="B1004" s="43" t="str">
        <f t="shared" si="69"/>
        <v/>
      </c>
      <c r="C1004" s="161">
        <f>CAD!$K$22</f>
        <v>0</v>
      </c>
      <c r="D1004" s="44">
        <v>0</v>
      </c>
      <c r="E1004" s="44">
        <v>0</v>
      </c>
      <c r="F1004" s="44">
        <v>0</v>
      </c>
      <c r="G1004" s="44">
        <v>0</v>
      </c>
      <c r="H1004" s="44">
        <v>0</v>
      </c>
      <c r="I1004" s="44">
        <v>0</v>
      </c>
      <c r="J1004" s="44">
        <v>0</v>
      </c>
      <c r="K1004" s="44">
        <v>0</v>
      </c>
      <c r="L1004" s="44">
        <v>0</v>
      </c>
      <c r="M1004" s="44">
        <v>0</v>
      </c>
      <c r="N1004" s="44">
        <v>0</v>
      </c>
      <c r="O1004" s="44">
        <v>0</v>
      </c>
      <c r="P1004" s="165">
        <f t="shared" si="70"/>
        <v>0</v>
      </c>
    </row>
    <row r="1005" spans="1:16" hidden="1" x14ac:dyDescent="0.25">
      <c r="A1005" s="303" t="str">
        <f>IF(B1005=1,A963,"")</f>
        <v/>
      </c>
      <c r="B1005" s="43" t="str">
        <f t="shared" si="69"/>
        <v/>
      </c>
      <c r="C1005" s="161">
        <f>CAD!$K$23</f>
        <v>0</v>
      </c>
      <c r="D1005" s="44">
        <v>0</v>
      </c>
      <c r="E1005" s="44">
        <v>0</v>
      </c>
      <c r="F1005" s="44">
        <v>0</v>
      </c>
      <c r="G1005" s="44">
        <v>0</v>
      </c>
      <c r="H1005" s="44">
        <v>0</v>
      </c>
      <c r="I1005" s="44">
        <v>0</v>
      </c>
      <c r="J1005" s="44">
        <v>0</v>
      </c>
      <c r="K1005" s="44">
        <v>0</v>
      </c>
      <c r="L1005" s="44">
        <v>0</v>
      </c>
      <c r="M1005" s="44">
        <v>0</v>
      </c>
      <c r="N1005" s="44">
        <v>0</v>
      </c>
      <c r="O1005" s="44">
        <v>0</v>
      </c>
      <c r="P1005" s="165">
        <f t="shared" si="70"/>
        <v>0</v>
      </c>
    </row>
    <row r="1006" spans="1:16" hidden="1" x14ac:dyDescent="0.25">
      <c r="A1006" s="303" t="str">
        <f>IF(B1006=1,A963,"")</f>
        <v/>
      </c>
      <c r="B1006" s="43" t="str">
        <f t="shared" si="69"/>
        <v/>
      </c>
      <c r="C1006" s="161">
        <f>CAD!$K$24</f>
        <v>0</v>
      </c>
      <c r="D1006" s="44">
        <v>0</v>
      </c>
      <c r="E1006" s="44">
        <v>0</v>
      </c>
      <c r="F1006" s="44">
        <v>0</v>
      </c>
      <c r="G1006" s="44">
        <v>0</v>
      </c>
      <c r="H1006" s="44">
        <v>0</v>
      </c>
      <c r="I1006" s="44">
        <v>0</v>
      </c>
      <c r="J1006" s="44">
        <v>0</v>
      </c>
      <c r="K1006" s="44">
        <v>0</v>
      </c>
      <c r="L1006" s="44">
        <v>0</v>
      </c>
      <c r="M1006" s="44">
        <v>0</v>
      </c>
      <c r="N1006" s="44">
        <v>0</v>
      </c>
      <c r="O1006" s="44">
        <v>0</v>
      </c>
      <c r="P1006" s="165">
        <f t="shared" si="70"/>
        <v>0</v>
      </c>
    </row>
    <row r="1007" spans="1:16" hidden="1" x14ac:dyDescent="0.25">
      <c r="A1007" s="303" t="str">
        <f>IF(B1007=1,A963,"")</f>
        <v/>
      </c>
      <c r="B1007" s="43" t="str">
        <f t="shared" si="69"/>
        <v/>
      </c>
      <c r="C1007" s="161">
        <f>CAD!$K$25</f>
        <v>0</v>
      </c>
      <c r="D1007" s="44">
        <v>0</v>
      </c>
      <c r="E1007" s="44">
        <v>0</v>
      </c>
      <c r="F1007" s="44">
        <v>0</v>
      </c>
      <c r="G1007" s="44">
        <v>0</v>
      </c>
      <c r="H1007" s="44">
        <v>0</v>
      </c>
      <c r="I1007" s="44">
        <v>0</v>
      </c>
      <c r="J1007" s="44">
        <v>0</v>
      </c>
      <c r="K1007" s="44">
        <v>0</v>
      </c>
      <c r="L1007" s="44">
        <v>0</v>
      </c>
      <c r="M1007" s="44">
        <v>0</v>
      </c>
      <c r="N1007" s="44">
        <v>0</v>
      </c>
      <c r="O1007" s="44">
        <v>0</v>
      </c>
      <c r="P1007" s="165">
        <f t="shared" si="70"/>
        <v>0</v>
      </c>
    </row>
    <row r="1008" spans="1:16" hidden="1" x14ac:dyDescent="0.25">
      <c r="A1008" s="303" t="str">
        <f>IF(B1008=1,A963,"")</f>
        <v/>
      </c>
      <c r="B1008" s="43" t="str">
        <f t="shared" si="69"/>
        <v/>
      </c>
      <c r="C1008" s="161">
        <f>CAD!$K$26</f>
        <v>0</v>
      </c>
      <c r="D1008" s="44">
        <v>0</v>
      </c>
      <c r="E1008" s="44">
        <v>0</v>
      </c>
      <c r="F1008" s="44">
        <v>0</v>
      </c>
      <c r="G1008" s="44">
        <v>0</v>
      </c>
      <c r="H1008" s="44">
        <v>0</v>
      </c>
      <c r="I1008" s="44">
        <v>0</v>
      </c>
      <c r="J1008" s="44">
        <v>0</v>
      </c>
      <c r="K1008" s="44">
        <v>0</v>
      </c>
      <c r="L1008" s="44">
        <v>0</v>
      </c>
      <c r="M1008" s="44">
        <v>0</v>
      </c>
      <c r="N1008" s="44">
        <v>0</v>
      </c>
      <c r="O1008" s="44">
        <v>0</v>
      </c>
      <c r="P1008" s="165">
        <f t="shared" si="70"/>
        <v>0</v>
      </c>
    </row>
    <row r="1009" spans="1:17" hidden="1" x14ac:dyDescent="0.25">
      <c r="A1009" s="303" t="str">
        <f>IF(B1009=1,A963,"")</f>
        <v/>
      </c>
      <c r="B1009" s="43" t="str">
        <f t="shared" si="69"/>
        <v/>
      </c>
      <c r="C1009" s="161">
        <f>CAD!$K$27</f>
        <v>0</v>
      </c>
      <c r="D1009" s="44">
        <v>0</v>
      </c>
      <c r="E1009" s="44">
        <v>0</v>
      </c>
      <c r="F1009" s="44">
        <v>0</v>
      </c>
      <c r="G1009" s="44">
        <v>0</v>
      </c>
      <c r="H1009" s="44">
        <v>0</v>
      </c>
      <c r="I1009" s="44">
        <v>0</v>
      </c>
      <c r="J1009" s="44">
        <v>0</v>
      </c>
      <c r="K1009" s="44">
        <v>0</v>
      </c>
      <c r="L1009" s="44">
        <v>0</v>
      </c>
      <c r="M1009" s="44">
        <v>0</v>
      </c>
      <c r="N1009" s="44">
        <v>0</v>
      </c>
      <c r="O1009" s="44">
        <v>0</v>
      </c>
      <c r="P1009" s="165">
        <f t="shared" si="70"/>
        <v>0</v>
      </c>
    </row>
    <row r="1010" spans="1:17" hidden="1" x14ac:dyDescent="0.25">
      <c r="A1010" s="303" t="str">
        <f>IF(B1010=1,A963,"")</f>
        <v/>
      </c>
      <c r="B1010" s="43" t="str">
        <f t="shared" si="69"/>
        <v/>
      </c>
      <c r="C1010" s="161">
        <f>CAD!$K$28</f>
        <v>0</v>
      </c>
      <c r="D1010" s="44">
        <v>0</v>
      </c>
      <c r="E1010" s="44">
        <v>0</v>
      </c>
      <c r="F1010" s="44">
        <v>0</v>
      </c>
      <c r="G1010" s="44">
        <v>0</v>
      </c>
      <c r="H1010" s="44">
        <v>0</v>
      </c>
      <c r="I1010" s="44">
        <v>0</v>
      </c>
      <c r="J1010" s="44">
        <v>0</v>
      </c>
      <c r="K1010" s="44">
        <v>0</v>
      </c>
      <c r="L1010" s="44">
        <v>0</v>
      </c>
      <c r="M1010" s="44">
        <v>0</v>
      </c>
      <c r="N1010" s="44">
        <v>0</v>
      </c>
      <c r="O1010" s="44">
        <v>0</v>
      </c>
      <c r="P1010" s="165">
        <f t="shared" si="70"/>
        <v>0</v>
      </c>
    </row>
    <row r="1011" spans="1:17" hidden="1" x14ac:dyDescent="0.25">
      <c r="A1011" s="303" t="str">
        <f>IF(B1011=1,A963,"")</f>
        <v/>
      </c>
      <c r="B1011" s="43" t="str">
        <f t="shared" si="69"/>
        <v/>
      </c>
      <c r="C1011" s="161">
        <f>CAD!$K$29</f>
        <v>0</v>
      </c>
      <c r="D1011" s="44">
        <v>0</v>
      </c>
      <c r="E1011" s="44">
        <v>0</v>
      </c>
      <c r="F1011" s="44">
        <v>0</v>
      </c>
      <c r="G1011" s="44">
        <v>0</v>
      </c>
      <c r="H1011" s="44">
        <v>0</v>
      </c>
      <c r="I1011" s="44">
        <v>0</v>
      </c>
      <c r="J1011" s="44">
        <v>0</v>
      </c>
      <c r="K1011" s="44">
        <v>0</v>
      </c>
      <c r="L1011" s="44">
        <v>0</v>
      </c>
      <c r="M1011" s="44">
        <v>0</v>
      </c>
      <c r="N1011" s="44">
        <v>0</v>
      </c>
      <c r="O1011" s="44">
        <v>0</v>
      </c>
      <c r="P1011" s="165">
        <f t="shared" si="70"/>
        <v>0</v>
      </c>
    </row>
    <row r="1012" spans="1:17" hidden="1" x14ac:dyDescent="0.25">
      <c r="A1012" s="303" t="str">
        <f>IF(B1012=1,A963,"")</f>
        <v/>
      </c>
      <c r="B1012" s="43" t="str">
        <f t="shared" si="69"/>
        <v/>
      </c>
      <c r="C1012" s="161">
        <f>CAD!$K$30</f>
        <v>0</v>
      </c>
      <c r="D1012" s="44">
        <v>0</v>
      </c>
      <c r="E1012" s="44">
        <v>0</v>
      </c>
      <c r="F1012" s="44">
        <v>0</v>
      </c>
      <c r="G1012" s="44">
        <v>0</v>
      </c>
      <c r="H1012" s="44">
        <v>0</v>
      </c>
      <c r="I1012" s="44">
        <v>0</v>
      </c>
      <c r="J1012" s="44">
        <v>0</v>
      </c>
      <c r="K1012" s="44">
        <v>0</v>
      </c>
      <c r="L1012" s="44">
        <v>0</v>
      </c>
      <c r="M1012" s="44">
        <v>0</v>
      </c>
      <c r="N1012" s="44">
        <v>0</v>
      </c>
      <c r="O1012" s="44">
        <v>0</v>
      </c>
      <c r="P1012" s="165">
        <f t="shared" si="70"/>
        <v>0</v>
      </c>
    </row>
    <row r="1013" spans="1:17" hidden="1" x14ac:dyDescent="0.25">
      <c r="A1013" s="303" t="str">
        <f>IF(B1013=1,A963,"")</f>
        <v/>
      </c>
      <c r="B1013" s="43" t="str">
        <f t="shared" si="69"/>
        <v/>
      </c>
      <c r="C1013" s="161">
        <f>CAD!$K$31</f>
        <v>0</v>
      </c>
      <c r="D1013" s="44">
        <v>0</v>
      </c>
      <c r="E1013" s="44">
        <v>0</v>
      </c>
      <c r="F1013" s="44">
        <v>0</v>
      </c>
      <c r="G1013" s="44">
        <v>0</v>
      </c>
      <c r="H1013" s="44">
        <v>0</v>
      </c>
      <c r="I1013" s="44">
        <v>0</v>
      </c>
      <c r="J1013" s="44">
        <v>0</v>
      </c>
      <c r="K1013" s="44">
        <v>0</v>
      </c>
      <c r="L1013" s="44">
        <v>0</v>
      </c>
      <c r="M1013" s="44">
        <v>0</v>
      </c>
      <c r="N1013" s="44">
        <v>0</v>
      </c>
      <c r="O1013" s="44">
        <v>0</v>
      </c>
      <c r="P1013" s="165">
        <f t="shared" si="70"/>
        <v>0</v>
      </c>
    </row>
    <row r="1014" spans="1:17" hidden="1" x14ac:dyDescent="0.25">
      <c r="A1014" s="303">
        <f>A961</f>
        <v>2035</v>
      </c>
    </row>
    <row r="1015" spans="1:17" hidden="1" x14ac:dyDescent="0.25">
      <c r="A1015" s="303">
        <f>A961</f>
        <v>2035</v>
      </c>
      <c r="C1015" s="74" t="s">
        <v>209</v>
      </c>
      <c r="D1015" s="38">
        <f>D961-D963</f>
        <v>0</v>
      </c>
      <c r="E1015" s="38">
        <f t="shared" ref="E1015:P1015" si="71">E961-E963</f>
        <v>0</v>
      </c>
      <c r="F1015" s="38">
        <f t="shared" si="71"/>
        <v>0</v>
      </c>
      <c r="G1015" s="38">
        <f t="shared" si="71"/>
        <v>0</v>
      </c>
      <c r="H1015" s="38">
        <f t="shared" si="71"/>
        <v>0</v>
      </c>
      <c r="I1015" s="38">
        <f t="shared" si="71"/>
        <v>0</v>
      </c>
      <c r="J1015" s="38">
        <f t="shared" si="71"/>
        <v>0</v>
      </c>
      <c r="K1015" s="38">
        <f t="shared" si="71"/>
        <v>0</v>
      </c>
      <c r="L1015" s="38">
        <f t="shared" si="71"/>
        <v>0</v>
      </c>
      <c r="M1015" s="38">
        <f t="shared" si="71"/>
        <v>0</v>
      </c>
      <c r="N1015" s="38">
        <f t="shared" si="71"/>
        <v>0</v>
      </c>
      <c r="O1015" s="38">
        <f t="shared" si="71"/>
        <v>0</v>
      </c>
      <c r="P1015" s="38">
        <f t="shared" si="71"/>
        <v>0</v>
      </c>
    </row>
    <row r="1016" spans="1:17" hidden="1" x14ac:dyDescent="0.25"/>
    <row r="1017" spans="1:17" ht="15" hidden="1" customHeight="1" thickBot="1" x14ac:dyDescent="0.3">
      <c r="A1017" s="303">
        <f>A961+1</f>
        <v>2036</v>
      </c>
      <c r="B1017" s="45"/>
      <c r="C1017" s="176" t="s">
        <v>207</v>
      </c>
      <c r="D1017" s="177">
        <f>PREV_R!D1035</f>
        <v>0</v>
      </c>
      <c r="E1017" s="177">
        <f>PREV_R!E1035</f>
        <v>0</v>
      </c>
      <c r="F1017" s="177">
        <f>PREV_R!F1035</f>
        <v>0</v>
      </c>
      <c r="G1017" s="177">
        <f>PREV_R!G1035</f>
        <v>0</v>
      </c>
      <c r="H1017" s="177">
        <f>PREV_R!H1035</f>
        <v>0</v>
      </c>
      <c r="I1017" s="177">
        <f>PREV_R!I1035</f>
        <v>0</v>
      </c>
      <c r="J1017" s="177">
        <f>PREV_R!J1035</f>
        <v>0</v>
      </c>
      <c r="K1017" s="177">
        <f>PREV_R!K1035</f>
        <v>0</v>
      </c>
      <c r="L1017" s="177">
        <f>PREV_R!L1035</f>
        <v>0</v>
      </c>
      <c r="M1017" s="177">
        <f>PREV_R!M1035</f>
        <v>0</v>
      </c>
      <c r="N1017" s="177">
        <f>PREV_R!N1035</f>
        <v>0</v>
      </c>
      <c r="O1017" s="177">
        <f>PREV_R!O1035</f>
        <v>0</v>
      </c>
      <c r="P1017" s="177">
        <f>SUM(D1017:O1017)</f>
        <v>0</v>
      </c>
      <c r="Q1017" s="8"/>
    </row>
    <row r="1018" spans="1:17" ht="15" hidden="1" customHeight="1" x14ac:dyDescent="0.25">
      <c r="A1018" s="303">
        <f>A1017</f>
        <v>2036</v>
      </c>
      <c r="B1018" s="45"/>
      <c r="C1018" s="130"/>
      <c r="D1018" s="130"/>
      <c r="E1018" s="130"/>
      <c r="F1018" s="130"/>
      <c r="G1018" s="130"/>
      <c r="H1018" s="130"/>
      <c r="I1018" s="130"/>
      <c r="J1018" s="130"/>
      <c r="K1018" s="130"/>
      <c r="L1018" s="130"/>
      <c r="M1018" s="130"/>
      <c r="N1018" s="130"/>
      <c r="O1018" s="130"/>
      <c r="P1018" s="130"/>
      <c r="Q1018" s="8"/>
    </row>
    <row r="1019" spans="1:17" ht="15" hidden="1" customHeight="1" thickBot="1" x14ac:dyDescent="0.3">
      <c r="A1019" s="303">
        <f>A1017</f>
        <v>2036</v>
      </c>
      <c r="B1019" s="45"/>
      <c r="C1019" s="155" t="s">
        <v>208</v>
      </c>
      <c r="D1019" s="156">
        <f>SUM(D1020:D1069)</f>
        <v>0</v>
      </c>
      <c r="E1019" s="156">
        <f t="shared" ref="E1019:O1019" si="72">SUM(E1020:E1069)</f>
        <v>0</v>
      </c>
      <c r="F1019" s="156">
        <f t="shared" si="72"/>
        <v>0</v>
      </c>
      <c r="G1019" s="156">
        <f t="shared" si="72"/>
        <v>0</v>
      </c>
      <c r="H1019" s="156">
        <f t="shared" si="72"/>
        <v>0</v>
      </c>
      <c r="I1019" s="156">
        <f t="shared" si="72"/>
        <v>0</v>
      </c>
      <c r="J1019" s="156">
        <f t="shared" si="72"/>
        <v>0</v>
      </c>
      <c r="K1019" s="156">
        <f t="shared" si="72"/>
        <v>0</v>
      </c>
      <c r="L1019" s="156">
        <f t="shared" si="72"/>
        <v>0</v>
      </c>
      <c r="M1019" s="156">
        <f t="shared" si="72"/>
        <v>0</v>
      </c>
      <c r="N1019" s="156">
        <f t="shared" si="72"/>
        <v>0</v>
      </c>
      <c r="O1019" s="156">
        <f t="shared" si="72"/>
        <v>0</v>
      </c>
      <c r="P1019" s="156">
        <f>SUM(D1019:O1019)</f>
        <v>0</v>
      </c>
      <c r="Q1019" s="8"/>
    </row>
    <row r="1020" spans="1:17" hidden="1" x14ac:dyDescent="0.25">
      <c r="A1020" s="303">
        <f>IF(B1020=1,A1019,"")</f>
        <v>2036</v>
      </c>
      <c r="B1020" s="43">
        <f>IF(C1020&lt;&gt;0,1,"")</f>
        <v>1</v>
      </c>
      <c r="C1020" s="162" t="str">
        <f>CAD!$I$7</f>
        <v>MERCADO</v>
      </c>
      <c r="D1020" s="163">
        <v>0</v>
      </c>
      <c r="E1020" s="163">
        <v>0</v>
      </c>
      <c r="F1020" s="163">
        <v>0</v>
      </c>
      <c r="G1020" s="163">
        <v>0</v>
      </c>
      <c r="H1020" s="163">
        <v>0</v>
      </c>
      <c r="I1020" s="163">
        <v>0</v>
      </c>
      <c r="J1020" s="163">
        <v>0</v>
      </c>
      <c r="K1020" s="163">
        <v>0</v>
      </c>
      <c r="L1020" s="163">
        <v>0</v>
      </c>
      <c r="M1020" s="163">
        <v>0</v>
      </c>
      <c r="N1020" s="163">
        <v>0</v>
      </c>
      <c r="O1020" s="163">
        <v>0</v>
      </c>
      <c r="P1020" s="164">
        <f>SUM(D1020:O1020)</f>
        <v>0</v>
      </c>
    </row>
    <row r="1021" spans="1:17" hidden="1" x14ac:dyDescent="0.25">
      <c r="A1021" s="303">
        <f>IF(B1021=1,A1019,"")</f>
        <v>2036</v>
      </c>
      <c r="B1021" s="43">
        <f t="shared" ref="B1021:B1069" si="73">IF(C1021&lt;&gt;0,1,"")</f>
        <v>1</v>
      </c>
      <c r="C1021" s="161" t="str">
        <f>CAD!$I$8</f>
        <v>VEÍCULO</v>
      </c>
      <c r="D1021" s="44">
        <v>0</v>
      </c>
      <c r="E1021" s="44">
        <v>0</v>
      </c>
      <c r="F1021" s="44">
        <v>0</v>
      </c>
      <c r="G1021" s="44">
        <v>0</v>
      </c>
      <c r="H1021" s="44">
        <v>0</v>
      </c>
      <c r="I1021" s="44">
        <v>0</v>
      </c>
      <c r="J1021" s="44">
        <v>0</v>
      </c>
      <c r="K1021" s="44">
        <v>0</v>
      </c>
      <c r="L1021" s="44">
        <v>0</v>
      </c>
      <c r="M1021" s="44">
        <v>0</v>
      </c>
      <c r="N1021" s="44">
        <v>0</v>
      </c>
      <c r="O1021" s="44">
        <v>0</v>
      </c>
      <c r="P1021" s="165">
        <f t="shared" ref="P1021:P1069" si="74">SUM(D1021:O1021)</f>
        <v>0</v>
      </c>
    </row>
    <row r="1022" spans="1:17" hidden="1" x14ac:dyDescent="0.25">
      <c r="A1022" s="303">
        <f>IF(B1022=1,A1019,"")</f>
        <v>2036</v>
      </c>
      <c r="B1022" s="43">
        <f t="shared" si="73"/>
        <v>1</v>
      </c>
      <c r="C1022" s="161" t="str">
        <f>CAD!$I$9</f>
        <v>ENERGIA ELÉTRICA</v>
      </c>
      <c r="D1022" s="44">
        <v>0</v>
      </c>
      <c r="E1022" s="44">
        <v>0</v>
      </c>
      <c r="F1022" s="44">
        <v>0</v>
      </c>
      <c r="G1022" s="44">
        <v>0</v>
      </c>
      <c r="H1022" s="44">
        <v>0</v>
      </c>
      <c r="I1022" s="44">
        <v>0</v>
      </c>
      <c r="J1022" s="44">
        <v>0</v>
      </c>
      <c r="K1022" s="44">
        <v>0</v>
      </c>
      <c r="L1022" s="44">
        <v>0</v>
      </c>
      <c r="M1022" s="44">
        <v>0</v>
      </c>
      <c r="N1022" s="44">
        <v>0</v>
      </c>
      <c r="O1022" s="44">
        <v>0</v>
      </c>
      <c r="P1022" s="165">
        <f t="shared" si="74"/>
        <v>0</v>
      </c>
    </row>
    <row r="1023" spans="1:17" hidden="1" x14ac:dyDescent="0.25">
      <c r="A1023" s="303">
        <f>IF(B1023=1,A1019,"")</f>
        <v>2036</v>
      </c>
      <c r="B1023" s="43">
        <f t="shared" si="73"/>
        <v>1</v>
      </c>
      <c r="C1023" s="161" t="str">
        <f>CAD!$I$10</f>
        <v>LANCHE/COMER FORA</v>
      </c>
      <c r="D1023" s="44">
        <v>0</v>
      </c>
      <c r="E1023" s="44">
        <v>0</v>
      </c>
      <c r="F1023" s="44">
        <v>0</v>
      </c>
      <c r="G1023" s="44">
        <v>0</v>
      </c>
      <c r="H1023" s="44">
        <v>0</v>
      </c>
      <c r="I1023" s="44">
        <v>0</v>
      </c>
      <c r="J1023" s="44">
        <v>0</v>
      </c>
      <c r="K1023" s="44">
        <v>0</v>
      </c>
      <c r="L1023" s="44">
        <v>0</v>
      </c>
      <c r="M1023" s="44">
        <v>0</v>
      </c>
      <c r="N1023" s="44">
        <v>0</v>
      </c>
      <c r="O1023" s="44">
        <v>0</v>
      </c>
      <c r="P1023" s="165">
        <f t="shared" si="74"/>
        <v>0</v>
      </c>
    </row>
    <row r="1024" spans="1:17" hidden="1" x14ac:dyDescent="0.25">
      <c r="A1024" s="303">
        <f>IF(B1024=1,A1019,"")</f>
        <v>2036</v>
      </c>
      <c r="B1024" s="43">
        <f t="shared" si="73"/>
        <v>1</v>
      </c>
      <c r="C1024" s="161" t="str">
        <f>CAD!$I$11</f>
        <v>LAZER</v>
      </c>
      <c r="D1024" s="44">
        <v>0</v>
      </c>
      <c r="E1024" s="44">
        <v>0</v>
      </c>
      <c r="F1024" s="44">
        <v>0</v>
      </c>
      <c r="G1024" s="44">
        <v>0</v>
      </c>
      <c r="H1024" s="44">
        <v>0</v>
      </c>
      <c r="I1024" s="44">
        <v>0</v>
      </c>
      <c r="J1024" s="44">
        <v>0</v>
      </c>
      <c r="K1024" s="44">
        <v>0</v>
      </c>
      <c r="L1024" s="44">
        <v>0</v>
      </c>
      <c r="M1024" s="44">
        <v>0</v>
      </c>
      <c r="N1024" s="44">
        <v>0</v>
      </c>
      <c r="O1024" s="44">
        <v>0</v>
      </c>
      <c r="P1024" s="165">
        <f t="shared" si="74"/>
        <v>0</v>
      </c>
    </row>
    <row r="1025" spans="1:16" hidden="1" x14ac:dyDescent="0.25">
      <c r="A1025" s="303">
        <f>IF(B1025=1,A1019,"")</f>
        <v>2036</v>
      </c>
      <c r="B1025" s="43">
        <f t="shared" si="73"/>
        <v>1</v>
      </c>
      <c r="C1025" s="161" t="str">
        <f>CAD!$I$12</f>
        <v>REFORMA / IMÓVEL</v>
      </c>
      <c r="D1025" s="44">
        <v>0</v>
      </c>
      <c r="E1025" s="44">
        <v>0</v>
      </c>
      <c r="F1025" s="44">
        <v>0</v>
      </c>
      <c r="G1025" s="44">
        <v>0</v>
      </c>
      <c r="H1025" s="44">
        <v>0</v>
      </c>
      <c r="I1025" s="44">
        <v>0</v>
      </c>
      <c r="J1025" s="44">
        <v>0</v>
      </c>
      <c r="K1025" s="44">
        <v>0</v>
      </c>
      <c r="L1025" s="44">
        <v>0</v>
      </c>
      <c r="M1025" s="44">
        <v>0</v>
      </c>
      <c r="N1025" s="44">
        <v>0</v>
      </c>
      <c r="O1025" s="44">
        <v>0</v>
      </c>
      <c r="P1025" s="165">
        <f t="shared" si="74"/>
        <v>0</v>
      </c>
    </row>
    <row r="1026" spans="1:16" hidden="1" x14ac:dyDescent="0.25">
      <c r="A1026" s="303">
        <f>IF(B1026=1,A1019,"")</f>
        <v>2036</v>
      </c>
      <c r="B1026" s="43">
        <f t="shared" si="73"/>
        <v>1</v>
      </c>
      <c r="C1026" s="161" t="str">
        <f>CAD!$I$13</f>
        <v>OUTROS</v>
      </c>
      <c r="D1026" s="44">
        <v>0</v>
      </c>
      <c r="E1026" s="44">
        <v>0</v>
      </c>
      <c r="F1026" s="44">
        <v>0</v>
      </c>
      <c r="G1026" s="44">
        <v>0</v>
      </c>
      <c r="H1026" s="44">
        <v>0</v>
      </c>
      <c r="I1026" s="44">
        <v>0</v>
      </c>
      <c r="J1026" s="44">
        <v>0</v>
      </c>
      <c r="K1026" s="44">
        <v>0</v>
      </c>
      <c r="L1026" s="44">
        <v>0</v>
      </c>
      <c r="M1026" s="44">
        <v>0</v>
      </c>
      <c r="N1026" s="44">
        <v>0</v>
      </c>
      <c r="O1026" s="44">
        <v>0</v>
      </c>
      <c r="P1026" s="165">
        <f t="shared" si="74"/>
        <v>0</v>
      </c>
    </row>
    <row r="1027" spans="1:16" hidden="1" x14ac:dyDescent="0.25">
      <c r="A1027" s="303">
        <f>IF(B1027=1,A1019,"")</f>
        <v>2036</v>
      </c>
      <c r="B1027" s="43">
        <f t="shared" si="73"/>
        <v>1</v>
      </c>
      <c r="C1027" s="161" t="str">
        <f>CAD!$I$14</f>
        <v>VESTUÁRIO</v>
      </c>
      <c r="D1027" s="44">
        <v>0</v>
      </c>
      <c r="E1027" s="44">
        <v>0</v>
      </c>
      <c r="F1027" s="44">
        <v>0</v>
      </c>
      <c r="G1027" s="44">
        <v>0</v>
      </c>
      <c r="H1027" s="44">
        <v>0</v>
      </c>
      <c r="I1027" s="44">
        <v>0</v>
      </c>
      <c r="J1027" s="44">
        <v>0</v>
      </c>
      <c r="K1027" s="44">
        <v>0</v>
      </c>
      <c r="L1027" s="44">
        <v>0</v>
      </c>
      <c r="M1027" s="44">
        <v>0</v>
      </c>
      <c r="N1027" s="44">
        <v>0</v>
      </c>
      <c r="O1027" s="44">
        <v>0</v>
      </c>
      <c r="P1027" s="165">
        <f t="shared" si="74"/>
        <v>0</v>
      </c>
    </row>
    <row r="1028" spans="1:16" hidden="1" x14ac:dyDescent="0.25">
      <c r="A1028" s="303">
        <f>IF(B1028=1,A1019,"")</f>
        <v>2036</v>
      </c>
      <c r="B1028" s="43">
        <f t="shared" si="73"/>
        <v>1</v>
      </c>
      <c r="C1028" s="161" t="str">
        <f>CAD!$I$15</f>
        <v>PARCELA - CASA</v>
      </c>
      <c r="D1028" s="44">
        <v>0</v>
      </c>
      <c r="E1028" s="44">
        <v>0</v>
      </c>
      <c r="F1028" s="44">
        <v>0</v>
      </c>
      <c r="G1028" s="44">
        <v>0</v>
      </c>
      <c r="H1028" s="44">
        <v>0</v>
      </c>
      <c r="I1028" s="44">
        <v>0</v>
      </c>
      <c r="J1028" s="44">
        <v>0</v>
      </c>
      <c r="K1028" s="44">
        <v>0</v>
      </c>
      <c r="L1028" s="44">
        <v>0</v>
      </c>
      <c r="M1028" s="44">
        <v>0</v>
      </c>
      <c r="N1028" s="44">
        <v>0</v>
      </c>
      <c r="O1028" s="44">
        <v>0</v>
      </c>
      <c r="P1028" s="165">
        <f t="shared" si="74"/>
        <v>0</v>
      </c>
    </row>
    <row r="1029" spans="1:16" hidden="1" x14ac:dyDescent="0.25">
      <c r="A1029" s="303">
        <f>IF(B1029=1,A1019,"")</f>
        <v>2036</v>
      </c>
      <c r="B1029" s="43">
        <f t="shared" si="73"/>
        <v>1</v>
      </c>
      <c r="C1029" s="161" t="str">
        <f>CAD!$I$16</f>
        <v>SAÚDE</v>
      </c>
      <c r="D1029" s="44">
        <v>0</v>
      </c>
      <c r="E1029" s="44">
        <v>0</v>
      </c>
      <c r="F1029" s="44">
        <v>0</v>
      </c>
      <c r="G1029" s="44">
        <v>0</v>
      </c>
      <c r="H1029" s="44">
        <v>0</v>
      </c>
      <c r="I1029" s="44">
        <v>0</v>
      </c>
      <c r="J1029" s="44">
        <v>0</v>
      </c>
      <c r="K1029" s="44">
        <v>0</v>
      </c>
      <c r="L1029" s="44">
        <v>0</v>
      </c>
      <c r="M1029" s="44">
        <v>0</v>
      </c>
      <c r="N1029" s="44">
        <v>0</v>
      </c>
      <c r="O1029" s="44">
        <v>0</v>
      </c>
      <c r="P1029" s="165">
        <f t="shared" si="74"/>
        <v>0</v>
      </c>
    </row>
    <row r="1030" spans="1:16" hidden="1" x14ac:dyDescent="0.25">
      <c r="A1030" s="303" t="str">
        <f>IF(B1030=1,A1019,"")</f>
        <v/>
      </c>
      <c r="B1030" s="43" t="str">
        <f t="shared" si="73"/>
        <v/>
      </c>
      <c r="C1030" s="161">
        <f>CAD!$I$17</f>
        <v>0</v>
      </c>
      <c r="D1030" s="44">
        <v>0</v>
      </c>
      <c r="E1030" s="44">
        <v>0</v>
      </c>
      <c r="F1030" s="44">
        <v>0</v>
      </c>
      <c r="G1030" s="44">
        <v>0</v>
      </c>
      <c r="H1030" s="44">
        <v>0</v>
      </c>
      <c r="I1030" s="44">
        <v>0</v>
      </c>
      <c r="J1030" s="44">
        <v>0</v>
      </c>
      <c r="K1030" s="44">
        <v>0</v>
      </c>
      <c r="L1030" s="44">
        <v>0</v>
      </c>
      <c r="M1030" s="44">
        <v>0</v>
      </c>
      <c r="N1030" s="44">
        <v>0</v>
      </c>
      <c r="O1030" s="44">
        <v>0</v>
      </c>
      <c r="P1030" s="165">
        <f t="shared" si="74"/>
        <v>0</v>
      </c>
    </row>
    <row r="1031" spans="1:16" hidden="1" x14ac:dyDescent="0.25">
      <c r="A1031" s="303" t="str">
        <f>IF(B1031=1,A1019,"")</f>
        <v/>
      </c>
      <c r="B1031" s="43" t="str">
        <f t="shared" si="73"/>
        <v/>
      </c>
      <c r="C1031" s="161">
        <f>CAD!$I$18</f>
        <v>0</v>
      </c>
      <c r="D1031" s="44">
        <v>0</v>
      </c>
      <c r="E1031" s="44">
        <v>0</v>
      </c>
      <c r="F1031" s="44">
        <v>0</v>
      </c>
      <c r="G1031" s="44">
        <v>0</v>
      </c>
      <c r="H1031" s="44">
        <v>0</v>
      </c>
      <c r="I1031" s="44">
        <v>0</v>
      </c>
      <c r="J1031" s="44">
        <v>0</v>
      </c>
      <c r="K1031" s="44">
        <v>0</v>
      </c>
      <c r="L1031" s="44">
        <v>0</v>
      </c>
      <c r="M1031" s="44">
        <v>0</v>
      </c>
      <c r="N1031" s="44">
        <v>0</v>
      </c>
      <c r="O1031" s="44">
        <v>0</v>
      </c>
      <c r="P1031" s="165">
        <f t="shared" si="74"/>
        <v>0</v>
      </c>
    </row>
    <row r="1032" spans="1:16" hidden="1" x14ac:dyDescent="0.25">
      <c r="A1032" s="303" t="str">
        <f>IF(B1032=1,A1019,"")</f>
        <v/>
      </c>
      <c r="B1032" s="43" t="str">
        <f t="shared" si="73"/>
        <v/>
      </c>
      <c r="C1032" s="161">
        <f>CAD!$I$19</f>
        <v>0</v>
      </c>
      <c r="D1032" s="44">
        <v>0</v>
      </c>
      <c r="E1032" s="44">
        <v>0</v>
      </c>
      <c r="F1032" s="44">
        <v>0</v>
      </c>
      <c r="G1032" s="44">
        <v>0</v>
      </c>
      <c r="H1032" s="44">
        <v>0</v>
      </c>
      <c r="I1032" s="44">
        <v>0</v>
      </c>
      <c r="J1032" s="44">
        <v>0</v>
      </c>
      <c r="K1032" s="44">
        <v>0</v>
      </c>
      <c r="L1032" s="44">
        <v>0</v>
      </c>
      <c r="M1032" s="44">
        <v>0</v>
      </c>
      <c r="N1032" s="44">
        <v>0</v>
      </c>
      <c r="O1032" s="44">
        <v>0</v>
      </c>
      <c r="P1032" s="165">
        <f t="shared" si="74"/>
        <v>0</v>
      </c>
    </row>
    <row r="1033" spans="1:16" hidden="1" x14ac:dyDescent="0.25">
      <c r="A1033" s="303" t="str">
        <f>IF(B1033=1,A1019,"")</f>
        <v/>
      </c>
      <c r="B1033" s="43" t="str">
        <f t="shared" si="73"/>
        <v/>
      </c>
      <c r="C1033" s="161">
        <f>CAD!$I$20</f>
        <v>0</v>
      </c>
      <c r="D1033" s="44">
        <v>0</v>
      </c>
      <c r="E1033" s="44">
        <v>0</v>
      </c>
      <c r="F1033" s="44">
        <v>0</v>
      </c>
      <c r="G1033" s="44">
        <v>0</v>
      </c>
      <c r="H1033" s="44">
        <v>0</v>
      </c>
      <c r="I1033" s="44">
        <v>0</v>
      </c>
      <c r="J1033" s="44">
        <v>0</v>
      </c>
      <c r="K1033" s="44">
        <v>0</v>
      </c>
      <c r="L1033" s="44">
        <v>0</v>
      </c>
      <c r="M1033" s="44">
        <v>0</v>
      </c>
      <c r="N1033" s="44">
        <v>0</v>
      </c>
      <c r="O1033" s="44">
        <v>0</v>
      </c>
      <c r="P1033" s="165">
        <f t="shared" si="74"/>
        <v>0</v>
      </c>
    </row>
    <row r="1034" spans="1:16" hidden="1" x14ac:dyDescent="0.25">
      <c r="A1034" s="303" t="str">
        <f>IF(B1034=1,A1019,"")</f>
        <v/>
      </c>
      <c r="B1034" s="43" t="str">
        <f t="shared" si="73"/>
        <v/>
      </c>
      <c r="C1034" s="161">
        <f>CAD!$I$21</f>
        <v>0</v>
      </c>
      <c r="D1034" s="44">
        <v>0</v>
      </c>
      <c r="E1034" s="44">
        <v>0</v>
      </c>
      <c r="F1034" s="44">
        <v>0</v>
      </c>
      <c r="G1034" s="44">
        <v>0</v>
      </c>
      <c r="H1034" s="44">
        <v>0</v>
      </c>
      <c r="I1034" s="44">
        <v>0</v>
      </c>
      <c r="J1034" s="44">
        <v>0</v>
      </c>
      <c r="K1034" s="44">
        <v>0</v>
      </c>
      <c r="L1034" s="44">
        <v>0</v>
      </c>
      <c r="M1034" s="44">
        <v>0</v>
      </c>
      <c r="N1034" s="44">
        <v>0</v>
      </c>
      <c r="O1034" s="44">
        <v>0</v>
      </c>
      <c r="P1034" s="165">
        <f t="shared" si="74"/>
        <v>0</v>
      </c>
    </row>
    <row r="1035" spans="1:16" hidden="1" x14ac:dyDescent="0.25">
      <c r="A1035" s="303" t="str">
        <f>IF(B1035=1,A1019,"")</f>
        <v/>
      </c>
      <c r="B1035" s="43" t="str">
        <f t="shared" si="73"/>
        <v/>
      </c>
      <c r="C1035" s="161">
        <f>CAD!$I$22</f>
        <v>0</v>
      </c>
      <c r="D1035" s="44">
        <v>0</v>
      </c>
      <c r="E1035" s="44">
        <v>0</v>
      </c>
      <c r="F1035" s="44">
        <v>0</v>
      </c>
      <c r="G1035" s="44">
        <v>0</v>
      </c>
      <c r="H1035" s="44">
        <v>0</v>
      </c>
      <c r="I1035" s="44">
        <v>0</v>
      </c>
      <c r="J1035" s="44">
        <v>0</v>
      </c>
      <c r="K1035" s="44">
        <v>0</v>
      </c>
      <c r="L1035" s="44">
        <v>0</v>
      </c>
      <c r="M1035" s="44">
        <v>0</v>
      </c>
      <c r="N1035" s="44">
        <v>0</v>
      </c>
      <c r="O1035" s="44">
        <v>0</v>
      </c>
      <c r="P1035" s="165">
        <f t="shared" si="74"/>
        <v>0</v>
      </c>
    </row>
    <row r="1036" spans="1:16" hidden="1" x14ac:dyDescent="0.25">
      <c r="A1036" s="303" t="str">
        <f>IF(B1036=1,A1019,"")</f>
        <v/>
      </c>
      <c r="B1036" s="43" t="str">
        <f t="shared" si="73"/>
        <v/>
      </c>
      <c r="C1036" s="161">
        <f>CAD!$I$23</f>
        <v>0</v>
      </c>
      <c r="D1036" s="44">
        <v>0</v>
      </c>
      <c r="E1036" s="44">
        <v>0</v>
      </c>
      <c r="F1036" s="44">
        <v>0</v>
      </c>
      <c r="G1036" s="44">
        <v>0</v>
      </c>
      <c r="H1036" s="44">
        <v>0</v>
      </c>
      <c r="I1036" s="44">
        <v>0</v>
      </c>
      <c r="J1036" s="44">
        <v>0</v>
      </c>
      <c r="K1036" s="44">
        <v>0</v>
      </c>
      <c r="L1036" s="44">
        <v>0</v>
      </c>
      <c r="M1036" s="44">
        <v>0</v>
      </c>
      <c r="N1036" s="44">
        <v>0</v>
      </c>
      <c r="O1036" s="44">
        <v>0</v>
      </c>
      <c r="P1036" s="165">
        <f t="shared" si="74"/>
        <v>0</v>
      </c>
    </row>
    <row r="1037" spans="1:16" hidden="1" x14ac:dyDescent="0.25">
      <c r="A1037" s="303" t="str">
        <f>IF(B1037=1,A1019,"")</f>
        <v/>
      </c>
      <c r="B1037" s="43" t="str">
        <f t="shared" si="73"/>
        <v/>
      </c>
      <c r="C1037" s="161">
        <f>CAD!$I$24</f>
        <v>0</v>
      </c>
      <c r="D1037" s="44">
        <v>0</v>
      </c>
      <c r="E1037" s="44">
        <v>0</v>
      </c>
      <c r="F1037" s="44">
        <v>0</v>
      </c>
      <c r="G1037" s="44">
        <v>0</v>
      </c>
      <c r="H1037" s="44">
        <v>0</v>
      </c>
      <c r="I1037" s="44">
        <v>0</v>
      </c>
      <c r="J1037" s="44">
        <v>0</v>
      </c>
      <c r="K1037" s="44">
        <v>0</v>
      </c>
      <c r="L1037" s="44">
        <v>0</v>
      </c>
      <c r="M1037" s="44">
        <v>0</v>
      </c>
      <c r="N1037" s="44">
        <v>0</v>
      </c>
      <c r="O1037" s="44">
        <v>0</v>
      </c>
      <c r="P1037" s="165">
        <f t="shared" si="74"/>
        <v>0</v>
      </c>
    </row>
    <row r="1038" spans="1:16" hidden="1" x14ac:dyDescent="0.25">
      <c r="A1038" s="303" t="str">
        <f>IF(B1038=1,A1019,"")</f>
        <v/>
      </c>
      <c r="B1038" s="43" t="str">
        <f t="shared" si="73"/>
        <v/>
      </c>
      <c r="C1038" s="161">
        <f>CAD!$I$25</f>
        <v>0</v>
      </c>
      <c r="D1038" s="44">
        <v>0</v>
      </c>
      <c r="E1038" s="44">
        <v>0</v>
      </c>
      <c r="F1038" s="44">
        <v>0</v>
      </c>
      <c r="G1038" s="44">
        <v>0</v>
      </c>
      <c r="H1038" s="44">
        <v>0</v>
      </c>
      <c r="I1038" s="44">
        <v>0</v>
      </c>
      <c r="J1038" s="44">
        <v>0</v>
      </c>
      <c r="K1038" s="44">
        <v>0</v>
      </c>
      <c r="L1038" s="44">
        <v>0</v>
      </c>
      <c r="M1038" s="44">
        <v>0</v>
      </c>
      <c r="N1038" s="44">
        <v>0</v>
      </c>
      <c r="O1038" s="44">
        <v>0</v>
      </c>
      <c r="P1038" s="165">
        <f t="shared" si="74"/>
        <v>0</v>
      </c>
    </row>
    <row r="1039" spans="1:16" hidden="1" x14ac:dyDescent="0.25">
      <c r="A1039" s="303" t="str">
        <f>IF(B1039=1,A1019,"")</f>
        <v/>
      </c>
      <c r="B1039" s="43" t="str">
        <f t="shared" si="73"/>
        <v/>
      </c>
      <c r="C1039" s="161">
        <f>CAD!$I$26</f>
        <v>0</v>
      </c>
      <c r="D1039" s="44">
        <v>0</v>
      </c>
      <c r="E1039" s="44">
        <v>0</v>
      </c>
      <c r="F1039" s="44">
        <v>0</v>
      </c>
      <c r="G1039" s="44">
        <v>0</v>
      </c>
      <c r="H1039" s="44">
        <v>0</v>
      </c>
      <c r="I1039" s="44">
        <v>0</v>
      </c>
      <c r="J1039" s="44">
        <v>0</v>
      </c>
      <c r="K1039" s="44">
        <v>0</v>
      </c>
      <c r="L1039" s="44">
        <v>0</v>
      </c>
      <c r="M1039" s="44">
        <v>0</v>
      </c>
      <c r="N1039" s="44">
        <v>0</v>
      </c>
      <c r="O1039" s="44">
        <v>0</v>
      </c>
      <c r="P1039" s="165">
        <f t="shared" si="74"/>
        <v>0</v>
      </c>
    </row>
    <row r="1040" spans="1:16" hidden="1" x14ac:dyDescent="0.25">
      <c r="A1040" s="303" t="str">
        <f>IF(B1040=1,A1019,"")</f>
        <v/>
      </c>
      <c r="B1040" s="43" t="str">
        <f t="shared" si="73"/>
        <v/>
      </c>
      <c r="C1040" s="161">
        <f>CAD!$I$27</f>
        <v>0</v>
      </c>
      <c r="D1040" s="44">
        <v>0</v>
      </c>
      <c r="E1040" s="44">
        <v>0</v>
      </c>
      <c r="F1040" s="44">
        <v>0</v>
      </c>
      <c r="G1040" s="44">
        <v>0</v>
      </c>
      <c r="H1040" s="44">
        <v>0</v>
      </c>
      <c r="I1040" s="44">
        <v>0</v>
      </c>
      <c r="J1040" s="44">
        <v>0</v>
      </c>
      <c r="K1040" s="44">
        <v>0</v>
      </c>
      <c r="L1040" s="44">
        <v>0</v>
      </c>
      <c r="M1040" s="44">
        <v>0</v>
      </c>
      <c r="N1040" s="44">
        <v>0</v>
      </c>
      <c r="O1040" s="44">
        <v>0</v>
      </c>
      <c r="P1040" s="165">
        <f t="shared" si="74"/>
        <v>0</v>
      </c>
    </row>
    <row r="1041" spans="1:16" hidden="1" x14ac:dyDescent="0.25">
      <c r="A1041" s="303" t="str">
        <f>IF(B1041=1,A1019,"")</f>
        <v/>
      </c>
      <c r="B1041" s="43" t="str">
        <f t="shared" si="73"/>
        <v/>
      </c>
      <c r="C1041" s="161">
        <f>CAD!$I$28</f>
        <v>0</v>
      </c>
      <c r="D1041" s="44">
        <v>0</v>
      </c>
      <c r="E1041" s="44">
        <v>0</v>
      </c>
      <c r="F1041" s="44">
        <v>0</v>
      </c>
      <c r="G1041" s="44">
        <v>0</v>
      </c>
      <c r="H1041" s="44">
        <v>0</v>
      </c>
      <c r="I1041" s="44">
        <v>0</v>
      </c>
      <c r="J1041" s="44">
        <v>0</v>
      </c>
      <c r="K1041" s="44">
        <v>0</v>
      </c>
      <c r="L1041" s="44">
        <v>0</v>
      </c>
      <c r="M1041" s="44">
        <v>0</v>
      </c>
      <c r="N1041" s="44">
        <v>0</v>
      </c>
      <c r="O1041" s="44">
        <v>0</v>
      </c>
      <c r="P1041" s="165">
        <f t="shared" si="74"/>
        <v>0</v>
      </c>
    </row>
    <row r="1042" spans="1:16" hidden="1" x14ac:dyDescent="0.25">
      <c r="A1042" s="303" t="str">
        <f>IF(B1042=1,A1019,"")</f>
        <v/>
      </c>
      <c r="B1042" s="43" t="str">
        <f t="shared" si="73"/>
        <v/>
      </c>
      <c r="C1042" s="161">
        <f>CAD!$I$29</f>
        <v>0</v>
      </c>
      <c r="D1042" s="44">
        <v>0</v>
      </c>
      <c r="E1042" s="44">
        <v>0</v>
      </c>
      <c r="F1042" s="44">
        <v>0</v>
      </c>
      <c r="G1042" s="44">
        <v>0</v>
      </c>
      <c r="H1042" s="44">
        <v>0</v>
      </c>
      <c r="I1042" s="44">
        <v>0</v>
      </c>
      <c r="J1042" s="44">
        <v>0</v>
      </c>
      <c r="K1042" s="44">
        <v>0</v>
      </c>
      <c r="L1042" s="44">
        <v>0</v>
      </c>
      <c r="M1042" s="44">
        <v>0</v>
      </c>
      <c r="N1042" s="44">
        <v>0</v>
      </c>
      <c r="O1042" s="44">
        <v>0</v>
      </c>
      <c r="P1042" s="165">
        <f t="shared" si="74"/>
        <v>0</v>
      </c>
    </row>
    <row r="1043" spans="1:16" hidden="1" x14ac:dyDescent="0.25">
      <c r="A1043" s="303" t="str">
        <f>IF(B1043=1,A1019,"")</f>
        <v/>
      </c>
      <c r="B1043" s="43" t="str">
        <f t="shared" si="73"/>
        <v/>
      </c>
      <c r="C1043" s="161">
        <f>CAD!$I$30</f>
        <v>0</v>
      </c>
      <c r="D1043" s="44">
        <v>0</v>
      </c>
      <c r="E1043" s="44">
        <v>0</v>
      </c>
      <c r="F1043" s="44">
        <v>0</v>
      </c>
      <c r="G1043" s="44">
        <v>0</v>
      </c>
      <c r="H1043" s="44">
        <v>0</v>
      </c>
      <c r="I1043" s="44">
        <v>0</v>
      </c>
      <c r="J1043" s="44">
        <v>0</v>
      </c>
      <c r="K1043" s="44">
        <v>0</v>
      </c>
      <c r="L1043" s="44">
        <v>0</v>
      </c>
      <c r="M1043" s="44">
        <v>0</v>
      </c>
      <c r="N1043" s="44">
        <v>0</v>
      </c>
      <c r="O1043" s="44">
        <v>0</v>
      </c>
      <c r="P1043" s="165">
        <f t="shared" si="74"/>
        <v>0</v>
      </c>
    </row>
    <row r="1044" spans="1:16" hidden="1" x14ac:dyDescent="0.25">
      <c r="A1044" s="303" t="str">
        <f>IF(B1044=1,A1019,"")</f>
        <v/>
      </c>
      <c r="B1044" s="43" t="str">
        <f t="shared" si="73"/>
        <v/>
      </c>
      <c r="C1044" s="161">
        <f>CAD!$I$31</f>
        <v>0</v>
      </c>
      <c r="D1044" s="44">
        <v>0</v>
      </c>
      <c r="E1044" s="44">
        <v>0</v>
      </c>
      <c r="F1044" s="44">
        <v>0</v>
      </c>
      <c r="G1044" s="44">
        <v>0</v>
      </c>
      <c r="H1044" s="44">
        <v>0</v>
      </c>
      <c r="I1044" s="44">
        <v>0</v>
      </c>
      <c r="J1044" s="44">
        <v>0</v>
      </c>
      <c r="K1044" s="44">
        <v>0</v>
      </c>
      <c r="L1044" s="44">
        <v>0</v>
      </c>
      <c r="M1044" s="44">
        <v>0</v>
      </c>
      <c r="N1044" s="44">
        <v>0</v>
      </c>
      <c r="O1044" s="44">
        <v>0</v>
      </c>
      <c r="P1044" s="165">
        <f t="shared" si="74"/>
        <v>0</v>
      </c>
    </row>
    <row r="1045" spans="1:16" hidden="1" x14ac:dyDescent="0.25">
      <c r="A1045" s="303" t="str">
        <f>IF(B1045=1,A1019,"")</f>
        <v/>
      </c>
      <c r="B1045" s="43" t="str">
        <f t="shared" si="73"/>
        <v/>
      </c>
      <c r="C1045" s="161">
        <f>CAD!$K$7</f>
        <v>0</v>
      </c>
      <c r="D1045" s="44">
        <v>0</v>
      </c>
      <c r="E1045" s="44">
        <v>0</v>
      </c>
      <c r="F1045" s="44">
        <v>0</v>
      </c>
      <c r="G1045" s="44">
        <v>0</v>
      </c>
      <c r="H1045" s="44">
        <v>0</v>
      </c>
      <c r="I1045" s="44">
        <v>0</v>
      </c>
      <c r="J1045" s="44">
        <v>0</v>
      </c>
      <c r="K1045" s="44">
        <v>0</v>
      </c>
      <c r="L1045" s="44">
        <v>0</v>
      </c>
      <c r="M1045" s="44">
        <v>0</v>
      </c>
      <c r="N1045" s="44">
        <v>0</v>
      </c>
      <c r="O1045" s="44">
        <v>0</v>
      </c>
      <c r="P1045" s="165">
        <f t="shared" si="74"/>
        <v>0</v>
      </c>
    </row>
    <row r="1046" spans="1:16" hidden="1" x14ac:dyDescent="0.25">
      <c r="A1046" s="303" t="str">
        <f>IF(B1046=1,A1019,"")</f>
        <v/>
      </c>
      <c r="B1046" s="43" t="str">
        <f t="shared" si="73"/>
        <v/>
      </c>
      <c r="C1046" s="161">
        <f>CAD!$K$8</f>
        <v>0</v>
      </c>
      <c r="D1046" s="44">
        <v>0</v>
      </c>
      <c r="E1046" s="44">
        <v>0</v>
      </c>
      <c r="F1046" s="44">
        <v>0</v>
      </c>
      <c r="G1046" s="44">
        <v>0</v>
      </c>
      <c r="H1046" s="44">
        <v>0</v>
      </c>
      <c r="I1046" s="44">
        <v>0</v>
      </c>
      <c r="J1046" s="44">
        <v>0</v>
      </c>
      <c r="K1046" s="44">
        <v>0</v>
      </c>
      <c r="L1046" s="44">
        <v>0</v>
      </c>
      <c r="M1046" s="44">
        <v>0</v>
      </c>
      <c r="N1046" s="44">
        <v>0</v>
      </c>
      <c r="O1046" s="44">
        <v>0</v>
      </c>
      <c r="P1046" s="165">
        <f t="shared" si="74"/>
        <v>0</v>
      </c>
    </row>
    <row r="1047" spans="1:16" hidden="1" x14ac:dyDescent="0.25">
      <c r="A1047" s="303" t="str">
        <f>IF(B1047=1,A1019,"")</f>
        <v/>
      </c>
      <c r="B1047" s="43" t="str">
        <f t="shared" si="73"/>
        <v/>
      </c>
      <c r="C1047" s="161">
        <f>CAD!$K$9</f>
        <v>0</v>
      </c>
      <c r="D1047" s="44">
        <v>0</v>
      </c>
      <c r="E1047" s="44">
        <v>0</v>
      </c>
      <c r="F1047" s="44">
        <v>0</v>
      </c>
      <c r="G1047" s="44">
        <v>0</v>
      </c>
      <c r="H1047" s="44">
        <v>0</v>
      </c>
      <c r="I1047" s="44">
        <v>0</v>
      </c>
      <c r="J1047" s="44">
        <v>0</v>
      </c>
      <c r="K1047" s="44">
        <v>0</v>
      </c>
      <c r="L1047" s="44">
        <v>0</v>
      </c>
      <c r="M1047" s="44">
        <v>0</v>
      </c>
      <c r="N1047" s="44">
        <v>0</v>
      </c>
      <c r="O1047" s="44">
        <v>0</v>
      </c>
      <c r="P1047" s="165">
        <f t="shared" si="74"/>
        <v>0</v>
      </c>
    </row>
    <row r="1048" spans="1:16" hidden="1" x14ac:dyDescent="0.25">
      <c r="A1048" s="303" t="str">
        <f>IF(B1048=1,A1019,"")</f>
        <v/>
      </c>
      <c r="B1048" s="43" t="str">
        <f t="shared" si="73"/>
        <v/>
      </c>
      <c r="C1048" s="161">
        <f>CAD!$K$10</f>
        <v>0</v>
      </c>
      <c r="D1048" s="44">
        <v>0</v>
      </c>
      <c r="E1048" s="44">
        <v>0</v>
      </c>
      <c r="F1048" s="44">
        <v>0</v>
      </c>
      <c r="G1048" s="44">
        <v>0</v>
      </c>
      <c r="H1048" s="44">
        <v>0</v>
      </c>
      <c r="I1048" s="44">
        <v>0</v>
      </c>
      <c r="J1048" s="44">
        <v>0</v>
      </c>
      <c r="K1048" s="44">
        <v>0</v>
      </c>
      <c r="L1048" s="44">
        <v>0</v>
      </c>
      <c r="M1048" s="44">
        <v>0</v>
      </c>
      <c r="N1048" s="44">
        <v>0</v>
      </c>
      <c r="O1048" s="44">
        <v>0</v>
      </c>
      <c r="P1048" s="165">
        <f t="shared" si="74"/>
        <v>0</v>
      </c>
    </row>
    <row r="1049" spans="1:16" hidden="1" x14ac:dyDescent="0.25">
      <c r="A1049" s="303" t="str">
        <f>IF(B1049=1,A1019,"")</f>
        <v/>
      </c>
      <c r="B1049" s="43" t="str">
        <f t="shared" si="73"/>
        <v/>
      </c>
      <c r="C1049" s="161">
        <f>CAD!$K$11</f>
        <v>0</v>
      </c>
      <c r="D1049" s="44">
        <v>0</v>
      </c>
      <c r="E1049" s="44">
        <v>0</v>
      </c>
      <c r="F1049" s="44">
        <v>0</v>
      </c>
      <c r="G1049" s="44">
        <v>0</v>
      </c>
      <c r="H1049" s="44">
        <v>0</v>
      </c>
      <c r="I1049" s="44">
        <v>0</v>
      </c>
      <c r="J1049" s="44">
        <v>0</v>
      </c>
      <c r="K1049" s="44">
        <v>0</v>
      </c>
      <c r="L1049" s="44">
        <v>0</v>
      </c>
      <c r="M1049" s="44">
        <v>0</v>
      </c>
      <c r="N1049" s="44">
        <v>0</v>
      </c>
      <c r="O1049" s="44">
        <v>0</v>
      </c>
      <c r="P1049" s="165">
        <f t="shared" si="74"/>
        <v>0</v>
      </c>
    </row>
    <row r="1050" spans="1:16" hidden="1" x14ac:dyDescent="0.25">
      <c r="A1050" s="303" t="str">
        <f>IF(B1050=1,A1019,"")</f>
        <v/>
      </c>
      <c r="B1050" s="43" t="str">
        <f t="shared" si="73"/>
        <v/>
      </c>
      <c r="C1050" s="161">
        <f>CAD!$K$12</f>
        <v>0</v>
      </c>
      <c r="D1050" s="44">
        <v>0</v>
      </c>
      <c r="E1050" s="44">
        <v>0</v>
      </c>
      <c r="F1050" s="44">
        <v>0</v>
      </c>
      <c r="G1050" s="44">
        <v>0</v>
      </c>
      <c r="H1050" s="44">
        <v>0</v>
      </c>
      <c r="I1050" s="44">
        <v>0</v>
      </c>
      <c r="J1050" s="44">
        <v>0</v>
      </c>
      <c r="K1050" s="44">
        <v>0</v>
      </c>
      <c r="L1050" s="44">
        <v>0</v>
      </c>
      <c r="M1050" s="44">
        <v>0</v>
      </c>
      <c r="N1050" s="44">
        <v>0</v>
      </c>
      <c r="O1050" s="44">
        <v>0</v>
      </c>
      <c r="P1050" s="165">
        <f t="shared" si="74"/>
        <v>0</v>
      </c>
    </row>
    <row r="1051" spans="1:16" hidden="1" x14ac:dyDescent="0.25">
      <c r="A1051" s="303" t="str">
        <f>IF(B1051=1,A1019,"")</f>
        <v/>
      </c>
      <c r="B1051" s="43" t="str">
        <f t="shared" si="73"/>
        <v/>
      </c>
      <c r="C1051" s="161">
        <f>CAD!$K$13</f>
        <v>0</v>
      </c>
      <c r="D1051" s="44">
        <v>0</v>
      </c>
      <c r="E1051" s="44">
        <v>0</v>
      </c>
      <c r="F1051" s="44">
        <v>0</v>
      </c>
      <c r="G1051" s="44">
        <v>0</v>
      </c>
      <c r="H1051" s="44">
        <v>0</v>
      </c>
      <c r="I1051" s="44">
        <v>0</v>
      </c>
      <c r="J1051" s="44">
        <v>0</v>
      </c>
      <c r="K1051" s="44">
        <v>0</v>
      </c>
      <c r="L1051" s="44">
        <v>0</v>
      </c>
      <c r="M1051" s="44">
        <v>0</v>
      </c>
      <c r="N1051" s="44">
        <v>0</v>
      </c>
      <c r="O1051" s="44">
        <v>0</v>
      </c>
      <c r="P1051" s="165">
        <f t="shared" si="74"/>
        <v>0</v>
      </c>
    </row>
    <row r="1052" spans="1:16" hidden="1" x14ac:dyDescent="0.25">
      <c r="A1052" s="303" t="str">
        <f>IF(B1052=1,A1019,"")</f>
        <v/>
      </c>
      <c r="B1052" s="43" t="str">
        <f t="shared" si="73"/>
        <v/>
      </c>
      <c r="C1052" s="161">
        <f>CAD!$K$14</f>
        <v>0</v>
      </c>
      <c r="D1052" s="44">
        <v>0</v>
      </c>
      <c r="E1052" s="44">
        <v>0</v>
      </c>
      <c r="F1052" s="44">
        <v>0</v>
      </c>
      <c r="G1052" s="44">
        <v>0</v>
      </c>
      <c r="H1052" s="44">
        <v>0</v>
      </c>
      <c r="I1052" s="44">
        <v>0</v>
      </c>
      <c r="J1052" s="44">
        <v>0</v>
      </c>
      <c r="K1052" s="44">
        <v>0</v>
      </c>
      <c r="L1052" s="44">
        <v>0</v>
      </c>
      <c r="M1052" s="44">
        <v>0</v>
      </c>
      <c r="N1052" s="44">
        <v>0</v>
      </c>
      <c r="O1052" s="44">
        <v>0</v>
      </c>
      <c r="P1052" s="165">
        <f t="shared" si="74"/>
        <v>0</v>
      </c>
    </row>
    <row r="1053" spans="1:16" hidden="1" x14ac:dyDescent="0.25">
      <c r="A1053" s="303" t="str">
        <f>IF(B1053=1,A1019,"")</f>
        <v/>
      </c>
      <c r="B1053" s="43" t="str">
        <f t="shared" si="73"/>
        <v/>
      </c>
      <c r="C1053" s="161">
        <f>CAD!$K$15</f>
        <v>0</v>
      </c>
      <c r="D1053" s="44">
        <v>0</v>
      </c>
      <c r="E1053" s="44">
        <v>0</v>
      </c>
      <c r="F1053" s="44">
        <v>0</v>
      </c>
      <c r="G1053" s="44">
        <v>0</v>
      </c>
      <c r="H1053" s="44">
        <v>0</v>
      </c>
      <c r="I1053" s="44">
        <v>0</v>
      </c>
      <c r="J1053" s="44">
        <v>0</v>
      </c>
      <c r="K1053" s="44">
        <v>0</v>
      </c>
      <c r="L1053" s="44">
        <v>0</v>
      </c>
      <c r="M1053" s="44">
        <v>0</v>
      </c>
      <c r="N1053" s="44">
        <v>0</v>
      </c>
      <c r="O1053" s="44">
        <v>0</v>
      </c>
      <c r="P1053" s="165">
        <f t="shared" si="74"/>
        <v>0</v>
      </c>
    </row>
    <row r="1054" spans="1:16" hidden="1" x14ac:dyDescent="0.25">
      <c r="A1054" s="303" t="str">
        <f>IF(B1054=1,A1019,"")</f>
        <v/>
      </c>
      <c r="B1054" s="43" t="str">
        <f t="shared" si="73"/>
        <v/>
      </c>
      <c r="C1054" s="161">
        <f>CAD!$K$16</f>
        <v>0</v>
      </c>
      <c r="D1054" s="44">
        <v>0</v>
      </c>
      <c r="E1054" s="44">
        <v>0</v>
      </c>
      <c r="F1054" s="44">
        <v>0</v>
      </c>
      <c r="G1054" s="44">
        <v>0</v>
      </c>
      <c r="H1054" s="44">
        <v>0</v>
      </c>
      <c r="I1054" s="44">
        <v>0</v>
      </c>
      <c r="J1054" s="44">
        <v>0</v>
      </c>
      <c r="K1054" s="44">
        <v>0</v>
      </c>
      <c r="L1054" s="44">
        <v>0</v>
      </c>
      <c r="M1054" s="44">
        <v>0</v>
      </c>
      <c r="N1054" s="44">
        <v>0</v>
      </c>
      <c r="O1054" s="44">
        <v>0</v>
      </c>
      <c r="P1054" s="165">
        <f t="shared" si="74"/>
        <v>0</v>
      </c>
    </row>
    <row r="1055" spans="1:16" hidden="1" x14ac:dyDescent="0.25">
      <c r="A1055" s="303" t="str">
        <f>IF(B1055=1,A1019,"")</f>
        <v/>
      </c>
      <c r="B1055" s="43" t="str">
        <f t="shared" si="73"/>
        <v/>
      </c>
      <c r="C1055" s="161">
        <f>CAD!$K$17</f>
        <v>0</v>
      </c>
      <c r="D1055" s="44">
        <v>0</v>
      </c>
      <c r="E1055" s="44">
        <v>0</v>
      </c>
      <c r="F1055" s="44">
        <v>0</v>
      </c>
      <c r="G1055" s="44">
        <v>0</v>
      </c>
      <c r="H1055" s="44">
        <v>0</v>
      </c>
      <c r="I1055" s="44">
        <v>0</v>
      </c>
      <c r="J1055" s="44">
        <v>0</v>
      </c>
      <c r="K1055" s="44">
        <v>0</v>
      </c>
      <c r="L1055" s="44">
        <v>0</v>
      </c>
      <c r="M1055" s="44">
        <v>0</v>
      </c>
      <c r="N1055" s="44">
        <v>0</v>
      </c>
      <c r="O1055" s="44">
        <v>0</v>
      </c>
      <c r="P1055" s="165">
        <f t="shared" si="74"/>
        <v>0</v>
      </c>
    </row>
    <row r="1056" spans="1:16" hidden="1" x14ac:dyDescent="0.25">
      <c r="A1056" s="303" t="str">
        <f>IF(B1056=1,A1019,"")</f>
        <v/>
      </c>
      <c r="B1056" s="43" t="str">
        <f t="shared" si="73"/>
        <v/>
      </c>
      <c r="C1056" s="161">
        <f>CAD!$K$18</f>
        <v>0</v>
      </c>
      <c r="D1056" s="44">
        <v>0</v>
      </c>
      <c r="E1056" s="44">
        <v>0</v>
      </c>
      <c r="F1056" s="44">
        <v>0</v>
      </c>
      <c r="G1056" s="44">
        <v>0</v>
      </c>
      <c r="H1056" s="44">
        <v>0</v>
      </c>
      <c r="I1056" s="44">
        <v>0</v>
      </c>
      <c r="J1056" s="44">
        <v>0</v>
      </c>
      <c r="K1056" s="44">
        <v>0</v>
      </c>
      <c r="L1056" s="44">
        <v>0</v>
      </c>
      <c r="M1056" s="44">
        <v>0</v>
      </c>
      <c r="N1056" s="44">
        <v>0</v>
      </c>
      <c r="O1056" s="44">
        <v>0</v>
      </c>
      <c r="P1056" s="165">
        <f t="shared" si="74"/>
        <v>0</v>
      </c>
    </row>
    <row r="1057" spans="1:16" hidden="1" x14ac:dyDescent="0.25">
      <c r="A1057" s="303" t="str">
        <f>IF(B1057=1,A1019,"")</f>
        <v/>
      </c>
      <c r="B1057" s="43" t="str">
        <f t="shared" si="73"/>
        <v/>
      </c>
      <c r="C1057" s="161">
        <f>CAD!$K$19</f>
        <v>0</v>
      </c>
      <c r="D1057" s="44">
        <v>0</v>
      </c>
      <c r="E1057" s="44">
        <v>0</v>
      </c>
      <c r="F1057" s="44">
        <v>0</v>
      </c>
      <c r="G1057" s="44">
        <v>0</v>
      </c>
      <c r="H1057" s="44">
        <v>0</v>
      </c>
      <c r="I1057" s="44">
        <v>0</v>
      </c>
      <c r="J1057" s="44">
        <v>0</v>
      </c>
      <c r="K1057" s="44">
        <v>0</v>
      </c>
      <c r="L1057" s="44">
        <v>0</v>
      </c>
      <c r="M1057" s="44">
        <v>0</v>
      </c>
      <c r="N1057" s="44">
        <v>0</v>
      </c>
      <c r="O1057" s="44">
        <v>0</v>
      </c>
      <c r="P1057" s="165">
        <f t="shared" si="74"/>
        <v>0</v>
      </c>
    </row>
    <row r="1058" spans="1:16" hidden="1" x14ac:dyDescent="0.25">
      <c r="A1058" s="303" t="str">
        <f>IF(B1058=1,A1019,"")</f>
        <v/>
      </c>
      <c r="B1058" s="43" t="str">
        <f t="shared" si="73"/>
        <v/>
      </c>
      <c r="C1058" s="161">
        <f>CAD!$K$20</f>
        <v>0</v>
      </c>
      <c r="D1058" s="44">
        <v>0</v>
      </c>
      <c r="E1058" s="44">
        <v>0</v>
      </c>
      <c r="F1058" s="44">
        <v>0</v>
      </c>
      <c r="G1058" s="44">
        <v>0</v>
      </c>
      <c r="H1058" s="44">
        <v>0</v>
      </c>
      <c r="I1058" s="44">
        <v>0</v>
      </c>
      <c r="J1058" s="44">
        <v>0</v>
      </c>
      <c r="K1058" s="44">
        <v>0</v>
      </c>
      <c r="L1058" s="44">
        <v>0</v>
      </c>
      <c r="M1058" s="44">
        <v>0</v>
      </c>
      <c r="N1058" s="44">
        <v>0</v>
      </c>
      <c r="O1058" s="44">
        <v>0</v>
      </c>
      <c r="P1058" s="165">
        <f t="shared" si="74"/>
        <v>0</v>
      </c>
    </row>
    <row r="1059" spans="1:16" hidden="1" x14ac:dyDescent="0.25">
      <c r="A1059" s="303" t="str">
        <f>IF(B1059=1,A1019,"")</f>
        <v/>
      </c>
      <c r="B1059" s="43" t="str">
        <f t="shared" si="73"/>
        <v/>
      </c>
      <c r="C1059" s="161">
        <f>CAD!$K$21</f>
        <v>0</v>
      </c>
      <c r="D1059" s="44">
        <v>0</v>
      </c>
      <c r="E1059" s="44">
        <v>0</v>
      </c>
      <c r="F1059" s="44">
        <v>0</v>
      </c>
      <c r="G1059" s="44">
        <v>0</v>
      </c>
      <c r="H1059" s="44">
        <v>0</v>
      </c>
      <c r="I1059" s="44">
        <v>0</v>
      </c>
      <c r="J1059" s="44">
        <v>0</v>
      </c>
      <c r="K1059" s="44">
        <v>0</v>
      </c>
      <c r="L1059" s="44">
        <v>0</v>
      </c>
      <c r="M1059" s="44">
        <v>0</v>
      </c>
      <c r="N1059" s="44">
        <v>0</v>
      </c>
      <c r="O1059" s="44">
        <v>0</v>
      </c>
      <c r="P1059" s="165">
        <f t="shared" si="74"/>
        <v>0</v>
      </c>
    </row>
    <row r="1060" spans="1:16" hidden="1" x14ac:dyDescent="0.25">
      <c r="A1060" s="303" t="str">
        <f>IF(B1060=1,A1019,"")</f>
        <v/>
      </c>
      <c r="B1060" s="43" t="str">
        <f t="shared" si="73"/>
        <v/>
      </c>
      <c r="C1060" s="161">
        <f>CAD!$K$22</f>
        <v>0</v>
      </c>
      <c r="D1060" s="44">
        <v>0</v>
      </c>
      <c r="E1060" s="44">
        <v>0</v>
      </c>
      <c r="F1060" s="44">
        <v>0</v>
      </c>
      <c r="G1060" s="44">
        <v>0</v>
      </c>
      <c r="H1060" s="44">
        <v>0</v>
      </c>
      <c r="I1060" s="44">
        <v>0</v>
      </c>
      <c r="J1060" s="44">
        <v>0</v>
      </c>
      <c r="K1060" s="44">
        <v>0</v>
      </c>
      <c r="L1060" s="44">
        <v>0</v>
      </c>
      <c r="M1060" s="44">
        <v>0</v>
      </c>
      <c r="N1060" s="44">
        <v>0</v>
      </c>
      <c r="O1060" s="44">
        <v>0</v>
      </c>
      <c r="P1060" s="165">
        <f t="shared" si="74"/>
        <v>0</v>
      </c>
    </row>
    <row r="1061" spans="1:16" hidden="1" x14ac:dyDescent="0.25">
      <c r="A1061" s="303" t="str">
        <f>IF(B1061=1,A1019,"")</f>
        <v/>
      </c>
      <c r="B1061" s="43" t="str">
        <f t="shared" si="73"/>
        <v/>
      </c>
      <c r="C1061" s="161">
        <f>CAD!$K$23</f>
        <v>0</v>
      </c>
      <c r="D1061" s="44">
        <v>0</v>
      </c>
      <c r="E1061" s="44">
        <v>0</v>
      </c>
      <c r="F1061" s="44">
        <v>0</v>
      </c>
      <c r="G1061" s="44">
        <v>0</v>
      </c>
      <c r="H1061" s="44">
        <v>0</v>
      </c>
      <c r="I1061" s="44">
        <v>0</v>
      </c>
      <c r="J1061" s="44">
        <v>0</v>
      </c>
      <c r="K1061" s="44">
        <v>0</v>
      </c>
      <c r="L1061" s="44">
        <v>0</v>
      </c>
      <c r="M1061" s="44">
        <v>0</v>
      </c>
      <c r="N1061" s="44">
        <v>0</v>
      </c>
      <c r="O1061" s="44">
        <v>0</v>
      </c>
      <c r="P1061" s="165">
        <f t="shared" si="74"/>
        <v>0</v>
      </c>
    </row>
    <row r="1062" spans="1:16" hidden="1" x14ac:dyDescent="0.25">
      <c r="A1062" s="303" t="str">
        <f>IF(B1062=1,A1019,"")</f>
        <v/>
      </c>
      <c r="B1062" s="43" t="str">
        <f t="shared" si="73"/>
        <v/>
      </c>
      <c r="C1062" s="161">
        <f>CAD!$K$24</f>
        <v>0</v>
      </c>
      <c r="D1062" s="44">
        <v>0</v>
      </c>
      <c r="E1062" s="44">
        <v>0</v>
      </c>
      <c r="F1062" s="44">
        <v>0</v>
      </c>
      <c r="G1062" s="44">
        <v>0</v>
      </c>
      <c r="H1062" s="44">
        <v>0</v>
      </c>
      <c r="I1062" s="44">
        <v>0</v>
      </c>
      <c r="J1062" s="44">
        <v>0</v>
      </c>
      <c r="K1062" s="44">
        <v>0</v>
      </c>
      <c r="L1062" s="44">
        <v>0</v>
      </c>
      <c r="M1062" s="44">
        <v>0</v>
      </c>
      <c r="N1062" s="44">
        <v>0</v>
      </c>
      <c r="O1062" s="44">
        <v>0</v>
      </c>
      <c r="P1062" s="165">
        <f t="shared" si="74"/>
        <v>0</v>
      </c>
    </row>
    <row r="1063" spans="1:16" hidden="1" x14ac:dyDescent="0.25">
      <c r="A1063" s="303" t="str">
        <f>IF(B1063=1,A1019,"")</f>
        <v/>
      </c>
      <c r="B1063" s="43" t="str">
        <f t="shared" si="73"/>
        <v/>
      </c>
      <c r="C1063" s="161">
        <f>CAD!$K$25</f>
        <v>0</v>
      </c>
      <c r="D1063" s="44">
        <v>0</v>
      </c>
      <c r="E1063" s="44">
        <v>0</v>
      </c>
      <c r="F1063" s="44">
        <v>0</v>
      </c>
      <c r="G1063" s="44">
        <v>0</v>
      </c>
      <c r="H1063" s="44">
        <v>0</v>
      </c>
      <c r="I1063" s="44">
        <v>0</v>
      </c>
      <c r="J1063" s="44">
        <v>0</v>
      </c>
      <c r="K1063" s="44">
        <v>0</v>
      </c>
      <c r="L1063" s="44">
        <v>0</v>
      </c>
      <c r="M1063" s="44">
        <v>0</v>
      </c>
      <c r="N1063" s="44">
        <v>0</v>
      </c>
      <c r="O1063" s="44">
        <v>0</v>
      </c>
      <c r="P1063" s="165">
        <f t="shared" si="74"/>
        <v>0</v>
      </c>
    </row>
    <row r="1064" spans="1:16" hidden="1" x14ac:dyDescent="0.25">
      <c r="A1064" s="303" t="str">
        <f>IF(B1064=1,A1019,"")</f>
        <v/>
      </c>
      <c r="B1064" s="43" t="str">
        <f t="shared" si="73"/>
        <v/>
      </c>
      <c r="C1064" s="161">
        <f>CAD!$K$26</f>
        <v>0</v>
      </c>
      <c r="D1064" s="44">
        <v>0</v>
      </c>
      <c r="E1064" s="44">
        <v>0</v>
      </c>
      <c r="F1064" s="44">
        <v>0</v>
      </c>
      <c r="G1064" s="44">
        <v>0</v>
      </c>
      <c r="H1064" s="44">
        <v>0</v>
      </c>
      <c r="I1064" s="44">
        <v>0</v>
      </c>
      <c r="J1064" s="44">
        <v>0</v>
      </c>
      <c r="K1064" s="44">
        <v>0</v>
      </c>
      <c r="L1064" s="44">
        <v>0</v>
      </c>
      <c r="M1064" s="44">
        <v>0</v>
      </c>
      <c r="N1064" s="44">
        <v>0</v>
      </c>
      <c r="O1064" s="44">
        <v>0</v>
      </c>
      <c r="P1064" s="165">
        <f t="shared" si="74"/>
        <v>0</v>
      </c>
    </row>
    <row r="1065" spans="1:16" hidden="1" x14ac:dyDescent="0.25">
      <c r="A1065" s="303" t="str">
        <f>IF(B1065=1,A1019,"")</f>
        <v/>
      </c>
      <c r="B1065" s="43" t="str">
        <f t="shared" si="73"/>
        <v/>
      </c>
      <c r="C1065" s="161">
        <f>CAD!$K$27</f>
        <v>0</v>
      </c>
      <c r="D1065" s="44">
        <v>0</v>
      </c>
      <c r="E1065" s="44">
        <v>0</v>
      </c>
      <c r="F1065" s="44">
        <v>0</v>
      </c>
      <c r="G1065" s="44">
        <v>0</v>
      </c>
      <c r="H1065" s="44">
        <v>0</v>
      </c>
      <c r="I1065" s="44">
        <v>0</v>
      </c>
      <c r="J1065" s="44">
        <v>0</v>
      </c>
      <c r="K1065" s="44">
        <v>0</v>
      </c>
      <c r="L1065" s="44">
        <v>0</v>
      </c>
      <c r="M1065" s="44">
        <v>0</v>
      </c>
      <c r="N1065" s="44">
        <v>0</v>
      </c>
      <c r="O1065" s="44">
        <v>0</v>
      </c>
      <c r="P1065" s="165">
        <f t="shared" si="74"/>
        <v>0</v>
      </c>
    </row>
    <row r="1066" spans="1:16" hidden="1" x14ac:dyDescent="0.25">
      <c r="A1066" s="303" t="str">
        <f>IF(B1066=1,A1019,"")</f>
        <v/>
      </c>
      <c r="B1066" s="43" t="str">
        <f t="shared" si="73"/>
        <v/>
      </c>
      <c r="C1066" s="161">
        <f>CAD!$K$28</f>
        <v>0</v>
      </c>
      <c r="D1066" s="44">
        <v>0</v>
      </c>
      <c r="E1066" s="44">
        <v>0</v>
      </c>
      <c r="F1066" s="44">
        <v>0</v>
      </c>
      <c r="G1066" s="44">
        <v>0</v>
      </c>
      <c r="H1066" s="44">
        <v>0</v>
      </c>
      <c r="I1066" s="44">
        <v>0</v>
      </c>
      <c r="J1066" s="44">
        <v>0</v>
      </c>
      <c r="K1066" s="44">
        <v>0</v>
      </c>
      <c r="L1066" s="44">
        <v>0</v>
      </c>
      <c r="M1066" s="44">
        <v>0</v>
      </c>
      <c r="N1066" s="44">
        <v>0</v>
      </c>
      <c r="O1066" s="44">
        <v>0</v>
      </c>
      <c r="P1066" s="165">
        <f t="shared" si="74"/>
        <v>0</v>
      </c>
    </row>
    <row r="1067" spans="1:16" hidden="1" x14ac:dyDescent="0.25">
      <c r="A1067" s="303" t="str">
        <f>IF(B1067=1,A1019,"")</f>
        <v/>
      </c>
      <c r="B1067" s="43" t="str">
        <f t="shared" si="73"/>
        <v/>
      </c>
      <c r="C1067" s="161">
        <f>CAD!$K$29</f>
        <v>0</v>
      </c>
      <c r="D1067" s="44">
        <v>0</v>
      </c>
      <c r="E1067" s="44">
        <v>0</v>
      </c>
      <c r="F1067" s="44">
        <v>0</v>
      </c>
      <c r="G1067" s="44">
        <v>0</v>
      </c>
      <c r="H1067" s="44">
        <v>0</v>
      </c>
      <c r="I1067" s="44">
        <v>0</v>
      </c>
      <c r="J1067" s="44">
        <v>0</v>
      </c>
      <c r="K1067" s="44">
        <v>0</v>
      </c>
      <c r="L1067" s="44">
        <v>0</v>
      </c>
      <c r="M1067" s="44">
        <v>0</v>
      </c>
      <c r="N1067" s="44">
        <v>0</v>
      </c>
      <c r="O1067" s="44">
        <v>0</v>
      </c>
      <c r="P1067" s="165">
        <f t="shared" si="74"/>
        <v>0</v>
      </c>
    </row>
    <row r="1068" spans="1:16" hidden="1" x14ac:dyDescent="0.25">
      <c r="A1068" s="303" t="str">
        <f>IF(B1068=1,A1019,"")</f>
        <v/>
      </c>
      <c r="B1068" s="43" t="str">
        <f t="shared" si="73"/>
        <v/>
      </c>
      <c r="C1068" s="161">
        <f>CAD!$K$30</f>
        <v>0</v>
      </c>
      <c r="D1068" s="44">
        <v>0</v>
      </c>
      <c r="E1068" s="44">
        <v>0</v>
      </c>
      <c r="F1068" s="44">
        <v>0</v>
      </c>
      <c r="G1068" s="44">
        <v>0</v>
      </c>
      <c r="H1068" s="44">
        <v>0</v>
      </c>
      <c r="I1068" s="44">
        <v>0</v>
      </c>
      <c r="J1068" s="44">
        <v>0</v>
      </c>
      <c r="K1068" s="44">
        <v>0</v>
      </c>
      <c r="L1068" s="44">
        <v>0</v>
      </c>
      <c r="M1068" s="44">
        <v>0</v>
      </c>
      <c r="N1068" s="44">
        <v>0</v>
      </c>
      <c r="O1068" s="44">
        <v>0</v>
      </c>
      <c r="P1068" s="165">
        <f t="shared" si="74"/>
        <v>0</v>
      </c>
    </row>
    <row r="1069" spans="1:16" hidden="1" x14ac:dyDescent="0.25">
      <c r="A1069" s="303" t="str">
        <f>IF(B1069=1,A1019,"")</f>
        <v/>
      </c>
      <c r="B1069" s="43" t="str">
        <f t="shared" si="73"/>
        <v/>
      </c>
      <c r="C1069" s="161">
        <f>CAD!$K$31</f>
        <v>0</v>
      </c>
      <c r="D1069" s="44">
        <v>0</v>
      </c>
      <c r="E1069" s="44">
        <v>0</v>
      </c>
      <c r="F1069" s="44">
        <v>0</v>
      </c>
      <c r="G1069" s="44">
        <v>0</v>
      </c>
      <c r="H1069" s="44">
        <v>0</v>
      </c>
      <c r="I1069" s="44">
        <v>0</v>
      </c>
      <c r="J1069" s="44">
        <v>0</v>
      </c>
      <c r="K1069" s="44">
        <v>0</v>
      </c>
      <c r="L1069" s="44">
        <v>0</v>
      </c>
      <c r="M1069" s="44">
        <v>0</v>
      </c>
      <c r="N1069" s="44">
        <v>0</v>
      </c>
      <c r="O1069" s="44">
        <v>0</v>
      </c>
      <c r="P1069" s="165">
        <f t="shared" si="74"/>
        <v>0</v>
      </c>
    </row>
    <row r="1070" spans="1:16" hidden="1" x14ac:dyDescent="0.25">
      <c r="A1070" s="303">
        <f>A1017</f>
        <v>2036</v>
      </c>
    </row>
    <row r="1071" spans="1:16" hidden="1" x14ac:dyDescent="0.25">
      <c r="A1071" s="303">
        <f>A1017</f>
        <v>2036</v>
      </c>
      <c r="C1071" s="74" t="s">
        <v>209</v>
      </c>
      <c r="D1071" s="38">
        <f>D1017-D1019</f>
        <v>0</v>
      </c>
      <c r="E1071" s="38">
        <f t="shared" ref="E1071:P1071" si="75">E1017-E1019</f>
        <v>0</v>
      </c>
      <c r="F1071" s="38">
        <f t="shared" si="75"/>
        <v>0</v>
      </c>
      <c r="G1071" s="38">
        <f t="shared" si="75"/>
        <v>0</v>
      </c>
      <c r="H1071" s="38">
        <f t="shared" si="75"/>
        <v>0</v>
      </c>
      <c r="I1071" s="38">
        <f t="shared" si="75"/>
        <v>0</v>
      </c>
      <c r="J1071" s="38">
        <f t="shared" si="75"/>
        <v>0</v>
      </c>
      <c r="K1071" s="38">
        <f t="shared" si="75"/>
        <v>0</v>
      </c>
      <c r="L1071" s="38">
        <f t="shared" si="75"/>
        <v>0</v>
      </c>
      <c r="M1071" s="38">
        <f t="shared" si="75"/>
        <v>0</v>
      </c>
      <c r="N1071" s="38">
        <f t="shared" si="75"/>
        <v>0</v>
      </c>
      <c r="O1071" s="38">
        <f t="shared" si="75"/>
        <v>0</v>
      </c>
      <c r="P1071" s="38">
        <f t="shared" si="75"/>
        <v>0</v>
      </c>
    </row>
    <row r="1072" spans="1:16" hidden="1" x14ac:dyDescent="0.25"/>
    <row r="1073" spans="1:17" ht="15" hidden="1" customHeight="1" thickBot="1" x14ac:dyDescent="0.3">
      <c r="A1073" s="303">
        <f>A1017+1</f>
        <v>2037</v>
      </c>
      <c r="B1073" s="45"/>
      <c r="C1073" s="176" t="s">
        <v>207</v>
      </c>
      <c r="D1073" s="177">
        <f>PREV_R!D1092</f>
        <v>0</v>
      </c>
      <c r="E1073" s="177">
        <f>PREV_R!E1092</f>
        <v>0</v>
      </c>
      <c r="F1073" s="177">
        <f>PREV_R!F1092</f>
        <v>0</v>
      </c>
      <c r="G1073" s="177">
        <f>PREV_R!G1092</f>
        <v>0</v>
      </c>
      <c r="H1073" s="177">
        <f>PREV_R!H1092</f>
        <v>0</v>
      </c>
      <c r="I1073" s="177">
        <f>PREV_R!I1092</f>
        <v>0</v>
      </c>
      <c r="J1073" s="177">
        <f>PREV_R!J1092</f>
        <v>0</v>
      </c>
      <c r="K1073" s="177">
        <f>PREV_R!K1092</f>
        <v>0</v>
      </c>
      <c r="L1073" s="177">
        <f>PREV_R!L1092</f>
        <v>0</v>
      </c>
      <c r="M1073" s="177">
        <f>PREV_R!M1092</f>
        <v>0</v>
      </c>
      <c r="N1073" s="177">
        <f>PREV_R!N1092</f>
        <v>0</v>
      </c>
      <c r="O1073" s="177">
        <f>PREV_R!O1092</f>
        <v>0</v>
      </c>
      <c r="P1073" s="177">
        <f>SUM(D1073:O1073)</f>
        <v>0</v>
      </c>
      <c r="Q1073" s="8"/>
    </row>
    <row r="1074" spans="1:17" ht="15" hidden="1" customHeight="1" x14ac:dyDescent="0.25">
      <c r="A1074" s="303">
        <f>A1073</f>
        <v>2037</v>
      </c>
      <c r="B1074" s="45"/>
      <c r="C1074" s="130"/>
      <c r="D1074" s="130"/>
      <c r="E1074" s="130"/>
      <c r="F1074" s="130"/>
      <c r="G1074" s="130"/>
      <c r="H1074" s="130"/>
      <c r="I1074" s="130"/>
      <c r="J1074" s="130"/>
      <c r="K1074" s="130"/>
      <c r="L1074" s="130"/>
      <c r="M1074" s="130"/>
      <c r="N1074" s="130"/>
      <c r="O1074" s="130"/>
      <c r="P1074" s="130"/>
      <c r="Q1074" s="8"/>
    </row>
    <row r="1075" spans="1:17" ht="15" hidden="1" customHeight="1" thickBot="1" x14ac:dyDescent="0.3">
      <c r="A1075" s="303">
        <f>A1073</f>
        <v>2037</v>
      </c>
      <c r="B1075" s="45"/>
      <c r="C1075" s="155" t="s">
        <v>208</v>
      </c>
      <c r="D1075" s="156">
        <f>SUM(D1076:D1125)</f>
        <v>0</v>
      </c>
      <c r="E1075" s="156">
        <f t="shared" ref="E1075:O1075" si="76">SUM(E1076:E1125)</f>
        <v>0</v>
      </c>
      <c r="F1075" s="156">
        <f t="shared" si="76"/>
        <v>0</v>
      </c>
      <c r="G1075" s="156">
        <f t="shared" si="76"/>
        <v>0</v>
      </c>
      <c r="H1075" s="156">
        <f t="shared" si="76"/>
        <v>0</v>
      </c>
      <c r="I1075" s="156">
        <f t="shared" si="76"/>
        <v>0</v>
      </c>
      <c r="J1075" s="156">
        <f t="shared" si="76"/>
        <v>0</v>
      </c>
      <c r="K1075" s="156">
        <f t="shared" si="76"/>
        <v>0</v>
      </c>
      <c r="L1075" s="156">
        <f t="shared" si="76"/>
        <v>0</v>
      </c>
      <c r="M1075" s="156">
        <f t="shared" si="76"/>
        <v>0</v>
      </c>
      <c r="N1075" s="156">
        <f t="shared" si="76"/>
        <v>0</v>
      </c>
      <c r="O1075" s="156">
        <f t="shared" si="76"/>
        <v>0</v>
      </c>
      <c r="P1075" s="156">
        <f>SUM(D1075:O1075)</f>
        <v>0</v>
      </c>
      <c r="Q1075" s="8"/>
    </row>
    <row r="1076" spans="1:17" hidden="1" x14ac:dyDescent="0.25">
      <c r="A1076" s="303">
        <f>IF(B1076=1,A1075,"")</f>
        <v>2037</v>
      </c>
      <c r="B1076" s="43">
        <f>IF(C1076&lt;&gt;0,1,"")</f>
        <v>1</v>
      </c>
      <c r="C1076" s="162" t="str">
        <f>CAD!$I$7</f>
        <v>MERCADO</v>
      </c>
      <c r="D1076" s="163">
        <v>0</v>
      </c>
      <c r="E1076" s="163">
        <v>0</v>
      </c>
      <c r="F1076" s="163">
        <v>0</v>
      </c>
      <c r="G1076" s="163">
        <v>0</v>
      </c>
      <c r="H1076" s="163">
        <v>0</v>
      </c>
      <c r="I1076" s="163">
        <v>0</v>
      </c>
      <c r="J1076" s="163">
        <v>0</v>
      </c>
      <c r="K1076" s="163">
        <v>0</v>
      </c>
      <c r="L1076" s="163">
        <v>0</v>
      </c>
      <c r="M1076" s="163">
        <v>0</v>
      </c>
      <c r="N1076" s="163">
        <v>0</v>
      </c>
      <c r="O1076" s="163">
        <v>0</v>
      </c>
      <c r="P1076" s="164">
        <f>SUM(D1076:O1076)</f>
        <v>0</v>
      </c>
    </row>
    <row r="1077" spans="1:17" hidden="1" x14ac:dyDescent="0.25">
      <c r="A1077" s="303">
        <f>IF(B1077=1,A1075,"")</f>
        <v>2037</v>
      </c>
      <c r="B1077" s="43">
        <f t="shared" ref="B1077:B1125" si="77">IF(C1077&lt;&gt;0,1,"")</f>
        <v>1</v>
      </c>
      <c r="C1077" s="161" t="str">
        <f>CAD!$I$8</f>
        <v>VEÍCULO</v>
      </c>
      <c r="D1077" s="44">
        <v>0</v>
      </c>
      <c r="E1077" s="44">
        <v>0</v>
      </c>
      <c r="F1077" s="44">
        <v>0</v>
      </c>
      <c r="G1077" s="44">
        <v>0</v>
      </c>
      <c r="H1077" s="44">
        <v>0</v>
      </c>
      <c r="I1077" s="44">
        <v>0</v>
      </c>
      <c r="J1077" s="44">
        <v>0</v>
      </c>
      <c r="K1077" s="44">
        <v>0</v>
      </c>
      <c r="L1077" s="44">
        <v>0</v>
      </c>
      <c r="M1077" s="44">
        <v>0</v>
      </c>
      <c r="N1077" s="44">
        <v>0</v>
      </c>
      <c r="O1077" s="44">
        <v>0</v>
      </c>
      <c r="P1077" s="165">
        <f t="shared" ref="P1077:P1125" si="78">SUM(D1077:O1077)</f>
        <v>0</v>
      </c>
    </row>
    <row r="1078" spans="1:17" hidden="1" x14ac:dyDescent="0.25">
      <c r="A1078" s="303">
        <f>IF(B1078=1,A1075,"")</f>
        <v>2037</v>
      </c>
      <c r="B1078" s="43">
        <f t="shared" si="77"/>
        <v>1</v>
      </c>
      <c r="C1078" s="161" t="str">
        <f>CAD!$I$9</f>
        <v>ENERGIA ELÉTRICA</v>
      </c>
      <c r="D1078" s="44">
        <v>0</v>
      </c>
      <c r="E1078" s="44">
        <v>0</v>
      </c>
      <c r="F1078" s="44">
        <v>0</v>
      </c>
      <c r="G1078" s="44">
        <v>0</v>
      </c>
      <c r="H1078" s="44">
        <v>0</v>
      </c>
      <c r="I1078" s="44">
        <v>0</v>
      </c>
      <c r="J1078" s="44">
        <v>0</v>
      </c>
      <c r="K1078" s="44">
        <v>0</v>
      </c>
      <c r="L1078" s="44">
        <v>0</v>
      </c>
      <c r="M1078" s="44">
        <v>0</v>
      </c>
      <c r="N1078" s="44">
        <v>0</v>
      </c>
      <c r="O1078" s="44">
        <v>0</v>
      </c>
      <c r="P1078" s="165">
        <f t="shared" si="78"/>
        <v>0</v>
      </c>
    </row>
    <row r="1079" spans="1:17" hidden="1" x14ac:dyDescent="0.25">
      <c r="A1079" s="303">
        <f>IF(B1079=1,A1075,"")</f>
        <v>2037</v>
      </c>
      <c r="B1079" s="43">
        <f t="shared" si="77"/>
        <v>1</v>
      </c>
      <c r="C1079" s="161" t="str">
        <f>CAD!$I$10</f>
        <v>LANCHE/COMER FORA</v>
      </c>
      <c r="D1079" s="44">
        <v>0</v>
      </c>
      <c r="E1079" s="44">
        <v>0</v>
      </c>
      <c r="F1079" s="44">
        <v>0</v>
      </c>
      <c r="G1079" s="44">
        <v>0</v>
      </c>
      <c r="H1079" s="44">
        <v>0</v>
      </c>
      <c r="I1079" s="44">
        <v>0</v>
      </c>
      <c r="J1079" s="44">
        <v>0</v>
      </c>
      <c r="K1079" s="44">
        <v>0</v>
      </c>
      <c r="L1079" s="44">
        <v>0</v>
      </c>
      <c r="M1079" s="44">
        <v>0</v>
      </c>
      <c r="N1079" s="44">
        <v>0</v>
      </c>
      <c r="O1079" s="44">
        <v>0</v>
      </c>
      <c r="P1079" s="165">
        <f t="shared" si="78"/>
        <v>0</v>
      </c>
    </row>
    <row r="1080" spans="1:17" hidden="1" x14ac:dyDescent="0.25">
      <c r="A1080" s="303">
        <f>IF(B1080=1,A1075,"")</f>
        <v>2037</v>
      </c>
      <c r="B1080" s="43">
        <f t="shared" si="77"/>
        <v>1</v>
      </c>
      <c r="C1080" s="161" t="str">
        <f>CAD!$I$11</f>
        <v>LAZER</v>
      </c>
      <c r="D1080" s="44">
        <v>0</v>
      </c>
      <c r="E1080" s="44">
        <v>0</v>
      </c>
      <c r="F1080" s="44">
        <v>0</v>
      </c>
      <c r="G1080" s="44">
        <v>0</v>
      </c>
      <c r="H1080" s="44">
        <v>0</v>
      </c>
      <c r="I1080" s="44">
        <v>0</v>
      </c>
      <c r="J1080" s="44">
        <v>0</v>
      </c>
      <c r="K1080" s="44">
        <v>0</v>
      </c>
      <c r="L1080" s="44">
        <v>0</v>
      </c>
      <c r="M1080" s="44">
        <v>0</v>
      </c>
      <c r="N1080" s="44">
        <v>0</v>
      </c>
      <c r="O1080" s="44">
        <v>0</v>
      </c>
      <c r="P1080" s="165">
        <f t="shared" si="78"/>
        <v>0</v>
      </c>
    </row>
    <row r="1081" spans="1:17" hidden="1" x14ac:dyDescent="0.25">
      <c r="A1081" s="303">
        <f>IF(B1081=1,A1075,"")</f>
        <v>2037</v>
      </c>
      <c r="B1081" s="43">
        <f t="shared" si="77"/>
        <v>1</v>
      </c>
      <c r="C1081" s="161" t="str">
        <f>CAD!$I$12</f>
        <v>REFORMA / IMÓVEL</v>
      </c>
      <c r="D1081" s="44">
        <v>0</v>
      </c>
      <c r="E1081" s="44">
        <v>0</v>
      </c>
      <c r="F1081" s="44">
        <v>0</v>
      </c>
      <c r="G1081" s="44">
        <v>0</v>
      </c>
      <c r="H1081" s="44">
        <v>0</v>
      </c>
      <c r="I1081" s="44">
        <v>0</v>
      </c>
      <c r="J1081" s="44">
        <v>0</v>
      </c>
      <c r="K1081" s="44">
        <v>0</v>
      </c>
      <c r="L1081" s="44">
        <v>0</v>
      </c>
      <c r="M1081" s="44">
        <v>0</v>
      </c>
      <c r="N1081" s="44">
        <v>0</v>
      </c>
      <c r="O1081" s="44">
        <v>0</v>
      </c>
      <c r="P1081" s="165">
        <f t="shared" si="78"/>
        <v>0</v>
      </c>
    </row>
    <row r="1082" spans="1:17" hidden="1" x14ac:dyDescent="0.25">
      <c r="A1082" s="303">
        <f>IF(B1082=1,A1075,"")</f>
        <v>2037</v>
      </c>
      <c r="B1082" s="43">
        <f t="shared" si="77"/>
        <v>1</v>
      </c>
      <c r="C1082" s="161" t="str">
        <f>CAD!$I$13</f>
        <v>OUTROS</v>
      </c>
      <c r="D1082" s="44">
        <v>0</v>
      </c>
      <c r="E1082" s="44">
        <v>0</v>
      </c>
      <c r="F1082" s="44">
        <v>0</v>
      </c>
      <c r="G1082" s="44">
        <v>0</v>
      </c>
      <c r="H1082" s="44">
        <v>0</v>
      </c>
      <c r="I1082" s="44">
        <v>0</v>
      </c>
      <c r="J1082" s="44">
        <v>0</v>
      </c>
      <c r="K1082" s="44">
        <v>0</v>
      </c>
      <c r="L1082" s="44">
        <v>0</v>
      </c>
      <c r="M1082" s="44">
        <v>0</v>
      </c>
      <c r="N1082" s="44">
        <v>0</v>
      </c>
      <c r="O1082" s="44">
        <v>0</v>
      </c>
      <c r="P1082" s="165">
        <f t="shared" si="78"/>
        <v>0</v>
      </c>
    </row>
    <row r="1083" spans="1:17" hidden="1" x14ac:dyDescent="0.25">
      <c r="A1083" s="303">
        <f>IF(B1083=1,A1075,"")</f>
        <v>2037</v>
      </c>
      <c r="B1083" s="43">
        <f t="shared" si="77"/>
        <v>1</v>
      </c>
      <c r="C1083" s="161" t="str">
        <f>CAD!$I$14</f>
        <v>VESTUÁRIO</v>
      </c>
      <c r="D1083" s="44">
        <v>0</v>
      </c>
      <c r="E1083" s="44">
        <v>0</v>
      </c>
      <c r="F1083" s="44">
        <v>0</v>
      </c>
      <c r="G1083" s="44">
        <v>0</v>
      </c>
      <c r="H1083" s="44">
        <v>0</v>
      </c>
      <c r="I1083" s="44">
        <v>0</v>
      </c>
      <c r="J1083" s="44">
        <v>0</v>
      </c>
      <c r="K1083" s="44">
        <v>0</v>
      </c>
      <c r="L1083" s="44">
        <v>0</v>
      </c>
      <c r="M1083" s="44">
        <v>0</v>
      </c>
      <c r="N1083" s="44">
        <v>0</v>
      </c>
      <c r="O1083" s="44">
        <v>0</v>
      </c>
      <c r="P1083" s="165">
        <f t="shared" si="78"/>
        <v>0</v>
      </c>
    </row>
    <row r="1084" spans="1:17" hidden="1" x14ac:dyDescent="0.25">
      <c r="A1084" s="303">
        <f>IF(B1084=1,A1075,"")</f>
        <v>2037</v>
      </c>
      <c r="B1084" s="43">
        <f t="shared" si="77"/>
        <v>1</v>
      </c>
      <c r="C1084" s="161" t="str">
        <f>CAD!$I$15</f>
        <v>PARCELA - CASA</v>
      </c>
      <c r="D1084" s="44">
        <v>0</v>
      </c>
      <c r="E1084" s="44">
        <v>0</v>
      </c>
      <c r="F1084" s="44">
        <v>0</v>
      </c>
      <c r="G1084" s="44">
        <v>0</v>
      </c>
      <c r="H1084" s="44">
        <v>0</v>
      </c>
      <c r="I1084" s="44">
        <v>0</v>
      </c>
      <c r="J1084" s="44">
        <v>0</v>
      </c>
      <c r="K1084" s="44">
        <v>0</v>
      </c>
      <c r="L1084" s="44">
        <v>0</v>
      </c>
      <c r="M1084" s="44">
        <v>0</v>
      </c>
      <c r="N1084" s="44">
        <v>0</v>
      </c>
      <c r="O1084" s="44">
        <v>0</v>
      </c>
      <c r="P1084" s="165">
        <f t="shared" si="78"/>
        <v>0</v>
      </c>
    </row>
    <row r="1085" spans="1:17" hidden="1" x14ac:dyDescent="0.25">
      <c r="A1085" s="303">
        <f>IF(B1085=1,A1075,"")</f>
        <v>2037</v>
      </c>
      <c r="B1085" s="43">
        <f t="shared" si="77"/>
        <v>1</v>
      </c>
      <c r="C1085" s="161" t="str">
        <f>CAD!$I$16</f>
        <v>SAÚDE</v>
      </c>
      <c r="D1085" s="44">
        <v>0</v>
      </c>
      <c r="E1085" s="44">
        <v>0</v>
      </c>
      <c r="F1085" s="44">
        <v>0</v>
      </c>
      <c r="G1085" s="44">
        <v>0</v>
      </c>
      <c r="H1085" s="44">
        <v>0</v>
      </c>
      <c r="I1085" s="44">
        <v>0</v>
      </c>
      <c r="J1085" s="44">
        <v>0</v>
      </c>
      <c r="K1085" s="44">
        <v>0</v>
      </c>
      <c r="L1085" s="44">
        <v>0</v>
      </c>
      <c r="M1085" s="44">
        <v>0</v>
      </c>
      <c r="N1085" s="44">
        <v>0</v>
      </c>
      <c r="O1085" s="44">
        <v>0</v>
      </c>
      <c r="P1085" s="165">
        <f t="shared" si="78"/>
        <v>0</v>
      </c>
    </row>
    <row r="1086" spans="1:17" hidden="1" x14ac:dyDescent="0.25">
      <c r="A1086" s="303" t="str">
        <f>IF(B1086=1,A1075,"")</f>
        <v/>
      </c>
      <c r="B1086" s="43" t="str">
        <f t="shared" si="77"/>
        <v/>
      </c>
      <c r="C1086" s="161">
        <f>CAD!$I$17</f>
        <v>0</v>
      </c>
      <c r="D1086" s="44">
        <v>0</v>
      </c>
      <c r="E1086" s="44">
        <v>0</v>
      </c>
      <c r="F1086" s="44">
        <v>0</v>
      </c>
      <c r="G1086" s="44">
        <v>0</v>
      </c>
      <c r="H1086" s="44">
        <v>0</v>
      </c>
      <c r="I1086" s="44">
        <v>0</v>
      </c>
      <c r="J1086" s="44">
        <v>0</v>
      </c>
      <c r="K1086" s="44">
        <v>0</v>
      </c>
      <c r="L1086" s="44">
        <v>0</v>
      </c>
      <c r="M1086" s="44">
        <v>0</v>
      </c>
      <c r="N1086" s="44">
        <v>0</v>
      </c>
      <c r="O1086" s="44">
        <v>0</v>
      </c>
      <c r="P1086" s="165">
        <f t="shared" si="78"/>
        <v>0</v>
      </c>
    </row>
    <row r="1087" spans="1:17" hidden="1" x14ac:dyDescent="0.25">
      <c r="A1087" s="303" t="str">
        <f>IF(B1087=1,A1075,"")</f>
        <v/>
      </c>
      <c r="B1087" s="43" t="str">
        <f t="shared" si="77"/>
        <v/>
      </c>
      <c r="C1087" s="161">
        <f>CAD!$I$18</f>
        <v>0</v>
      </c>
      <c r="D1087" s="44">
        <v>0</v>
      </c>
      <c r="E1087" s="44">
        <v>0</v>
      </c>
      <c r="F1087" s="44">
        <v>0</v>
      </c>
      <c r="G1087" s="44">
        <v>0</v>
      </c>
      <c r="H1087" s="44">
        <v>0</v>
      </c>
      <c r="I1087" s="44">
        <v>0</v>
      </c>
      <c r="J1087" s="44">
        <v>0</v>
      </c>
      <c r="K1087" s="44">
        <v>0</v>
      </c>
      <c r="L1087" s="44">
        <v>0</v>
      </c>
      <c r="M1087" s="44">
        <v>0</v>
      </c>
      <c r="N1087" s="44">
        <v>0</v>
      </c>
      <c r="O1087" s="44">
        <v>0</v>
      </c>
      <c r="P1087" s="165">
        <f t="shared" si="78"/>
        <v>0</v>
      </c>
    </row>
    <row r="1088" spans="1:17" hidden="1" x14ac:dyDescent="0.25">
      <c r="A1088" s="303" t="str">
        <f>IF(B1088=1,A1075,"")</f>
        <v/>
      </c>
      <c r="B1088" s="43" t="str">
        <f t="shared" si="77"/>
        <v/>
      </c>
      <c r="C1088" s="161">
        <f>CAD!$I$19</f>
        <v>0</v>
      </c>
      <c r="D1088" s="44">
        <v>0</v>
      </c>
      <c r="E1088" s="44">
        <v>0</v>
      </c>
      <c r="F1088" s="44">
        <v>0</v>
      </c>
      <c r="G1088" s="44">
        <v>0</v>
      </c>
      <c r="H1088" s="44">
        <v>0</v>
      </c>
      <c r="I1088" s="44">
        <v>0</v>
      </c>
      <c r="J1088" s="44">
        <v>0</v>
      </c>
      <c r="K1088" s="44">
        <v>0</v>
      </c>
      <c r="L1088" s="44">
        <v>0</v>
      </c>
      <c r="M1088" s="44">
        <v>0</v>
      </c>
      <c r="N1088" s="44">
        <v>0</v>
      </c>
      <c r="O1088" s="44">
        <v>0</v>
      </c>
      <c r="P1088" s="165">
        <f t="shared" si="78"/>
        <v>0</v>
      </c>
    </row>
    <row r="1089" spans="1:16" hidden="1" x14ac:dyDescent="0.25">
      <c r="A1089" s="303" t="str">
        <f>IF(B1089=1,A1075,"")</f>
        <v/>
      </c>
      <c r="B1089" s="43" t="str">
        <f t="shared" si="77"/>
        <v/>
      </c>
      <c r="C1089" s="161">
        <f>CAD!$I$20</f>
        <v>0</v>
      </c>
      <c r="D1089" s="44">
        <v>0</v>
      </c>
      <c r="E1089" s="44">
        <v>0</v>
      </c>
      <c r="F1089" s="44">
        <v>0</v>
      </c>
      <c r="G1089" s="44">
        <v>0</v>
      </c>
      <c r="H1089" s="44">
        <v>0</v>
      </c>
      <c r="I1089" s="44">
        <v>0</v>
      </c>
      <c r="J1089" s="44">
        <v>0</v>
      </c>
      <c r="K1089" s="44">
        <v>0</v>
      </c>
      <c r="L1089" s="44">
        <v>0</v>
      </c>
      <c r="M1089" s="44">
        <v>0</v>
      </c>
      <c r="N1089" s="44">
        <v>0</v>
      </c>
      <c r="O1089" s="44">
        <v>0</v>
      </c>
      <c r="P1089" s="165">
        <f t="shared" si="78"/>
        <v>0</v>
      </c>
    </row>
    <row r="1090" spans="1:16" hidden="1" x14ac:dyDescent="0.25">
      <c r="A1090" s="303" t="str">
        <f>IF(B1090=1,A1075,"")</f>
        <v/>
      </c>
      <c r="B1090" s="43" t="str">
        <f t="shared" si="77"/>
        <v/>
      </c>
      <c r="C1090" s="161">
        <f>CAD!$I$21</f>
        <v>0</v>
      </c>
      <c r="D1090" s="44">
        <v>0</v>
      </c>
      <c r="E1090" s="44">
        <v>0</v>
      </c>
      <c r="F1090" s="44">
        <v>0</v>
      </c>
      <c r="G1090" s="44">
        <v>0</v>
      </c>
      <c r="H1090" s="44">
        <v>0</v>
      </c>
      <c r="I1090" s="44">
        <v>0</v>
      </c>
      <c r="J1090" s="44">
        <v>0</v>
      </c>
      <c r="K1090" s="44">
        <v>0</v>
      </c>
      <c r="L1090" s="44">
        <v>0</v>
      </c>
      <c r="M1090" s="44">
        <v>0</v>
      </c>
      <c r="N1090" s="44">
        <v>0</v>
      </c>
      <c r="O1090" s="44">
        <v>0</v>
      </c>
      <c r="P1090" s="165">
        <f t="shared" si="78"/>
        <v>0</v>
      </c>
    </row>
    <row r="1091" spans="1:16" hidden="1" x14ac:dyDescent="0.25">
      <c r="A1091" s="303" t="str">
        <f>IF(B1091=1,A1075,"")</f>
        <v/>
      </c>
      <c r="B1091" s="43" t="str">
        <f t="shared" si="77"/>
        <v/>
      </c>
      <c r="C1091" s="161">
        <f>CAD!$I$22</f>
        <v>0</v>
      </c>
      <c r="D1091" s="44">
        <v>0</v>
      </c>
      <c r="E1091" s="44">
        <v>0</v>
      </c>
      <c r="F1091" s="44">
        <v>0</v>
      </c>
      <c r="G1091" s="44">
        <v>0</v>
      </c>
      <c r="H1091" s="44">
        <v>0</v>
      </c>
      <c r="I1091" s="44">
        <v>0</v>
      </c>
      <c r="J1091" s="44">
        <v>0</v>
      </c>
      <c r="K1091" s="44">
        <v>0</v>
      </c>
      <c r="L1091" s="44">
        <v>0</v>
      </c>
      <c r="M1091" s="44">
        <v>0</v>
      </c>
      <c r="N1091" s="44">
        <v>0</v>
      </c>
      <c r="O1091" s="44">
        <v>0</v>
      </c>
      <c r="P1091" s="165">
        <f t="shared" si="78"/>
        <v>0</v>
      </c>
    </row>
    <row r="1092" spans="1:16" hidden="1" x14ac:dyDescent="0.25">
      <c r="A1092" s="303" t="str">
        <f>IF(B1092=1,A1075,"")</f>
        <v/>
      </c>
      <c r="B1092" s="43" t="str">
        <f t="shared" si="77"/>
        <v/>
      </c>
      <c r="C1092" s="161">
        <f>CAD!$I$23</f>
        <v>0</v>
      </c>
      <c r="D1092" s="44">
        <v>0</v>
      </c>
      <c r="E1092" s="44">
        <v>0</v>
      </c>
      <c r="F1092" s="44">
        <v>0</v>
      </c>
      <c r="G1092" s="44">
        <v>0</v>
      </c>
      <c r="H1092" s="44">
        <v>0</v>
      </c>
      <c r="I1092" s="44">
        <v>0</v>
      </c>
      <c r="J1092" s="44">
        <v>0</v>
      </c>
      <c r="K1092" s="44">
        <v>0</v>
      </c>
      <c r="L1092" s="44">
        <v>0</v>
      </c>
      <c r="M1092" s="44">
        <v>0</v>
      </c>
      <c r="N1092" s="44">
        <v>0</v>
      </c>
      <c r="O1092" s="44">
        <v>0</v>
      </c>
      <c r="P1092" s="165">
        <f t="shared" si="78"/>
        <v>0</v>
      </c>
    </row>
    <row r="1093" spans="1:16" hidden="1" x14ac:dyDescent="0.25">
      <c r="A1093" s="303" t="str">
        <f>IF(B1093=1,A1075,"")</f>
        <v/>
      </c>
      <c r="B1093" s="43" t="str">
        <f t="shared" si="77"/>
        <v/>
      </c>
      <c r="C1093" s="161">
        <f>CAD!$I$24</f>
        <v>0</v>
      </c>
      <c r="D1093" s="44">
        <v>0</v>
      </c>
      <c r="E1093" s="44">
        <v>0</v>
      </c>
      <c r="F1093" s="44">
        <v>0</v>
      </c>
      <c r="G1093" s="44">
        <v>0</v>
      </c>
      <c r="H1093" s="44">
        <v>0</v>
      </c>
      <c r="I1093" s="44">
        <v>0</v>
      </c>
      <c r="J1093" s="44">
        <v>0</v>
      </c>
      <c r="K1093" s="44">
        <v>0</v>
      </c>
      <c r="L1093" s="44">
        <v>0</v>
      </c>
      <c r="M1093" s="44">
        <v>0</v>
      </c>
      <c r="N1093" s="44">
        <v>0</v>
      </c>
      <c r="O1093" s="44">
        <v>0</v>
      </c>
      <c r="P1093" s="165">
        <f t="shared" si="78"/>
        <v>0</v>
      </c>
    </row>
    <row r="1094" spans="1:16" hidden="1" x14ac:dyDescent="0.25">
      <c r="A1094" s="303" t="str">
        <f>IF(B1094=1,A1075,"")</f>
        <v/>
      </c>
      <c r="B1094" s="43" t="str">
        <f t="shared" si="77"/>
        <v/>
      </c>
      <c r="C1094" s="161">
        <f>CAD!$I$25</f>
        <v>0</v>
      </c>
      <c r="D1094" s="44">
        <v>0</v>
      </c>
      <c r="E1094" s="44">
        <v>0</v>
      </c>
      <c r="F1094" s="44">
        <v>0</v>
      </c>
      <c r="G1094" s="44">
        <v>0</v>
      </c>
      <c r="H1094" s="44">
        <v>0</v>
      </c>
      <c r="I1094" s="44">
        <v>0</v>
      </c>
      <c r="J1094" s="44">
        <v>0</v>
      </c>
      <c r="K1094" s="44">
        <v>0</v>
      </c>
      <c r="L1094" s="44">
        <v>0</v>
      </c>
      <c r="M1094" s="44">
        <v>0</v>
      </c>
      <c r="N1094" s="44">
        <v>0</v>
      </c>
      <c r="O1094" s="44">
        <v>0</v>
      </c>
      <c r="P1094" s="165">
        <f t="shared" si="78"/>
        <v>0</v>
      </c>
    </row>
    <row r="1095" spans="1:16" hidden="1" x14ac:dyDescent="0.25">
      <c r="A1095" s="303" t="str">
        <f>IF(B1095=1,A1075,"")</f>
        <v/>
      </c>
      <c r="B1095" s="43" t="str">
        <f t="shared" si="77"/>
        <v/>
      </c>
      <c r="C1095" s="161">
        <f>CAD!$I$26</f>
        <v>0</v>
      </c>
      <c r="D1095" s="44">
        <v>0</v>
      </c>
      <c r="E1095" s="44">
        <v>0</v>
      </c>
      <c r="F1095" s="44">
        <v>0</v>
      </c>
      <c r="G1095" s="44">
        <v>0</v>
      </c>
      <c r="H1095" s="44">
        <v>0</v>
      </c>
      <c r="I1095" s="44">
        <v>0</v>
      </c>
      <c r="J1095" s="44">
        <v>0</v>
      </c>
      <c r="K1095" s="44">
        <v>0</v>
      </c>
      <c r="L1095" s="44">
        <v>0</v>
      </c>
      <c r="M1095" s="44">
        <v>0</v>
      </c>
      <c r="N1095" s="44">
        <v>0</v>
      </c>
      <c r="O1095" s="44">
        <v>0</v>
      </c>
      <c r="P1095" s="165">
        <f t="shared" si="78"/>
        <v>0</v>
      </c>
    </row>
    <row r="1096" spans="1:16" hidden="1" x14ac:dyDescent="0.25">
      <c r="A1096" s="303" t="str">
        <f>IF(B1096=1,A1075,"")</f>
        <v/>
      </c>
      <c r="B1096" s="43" t="str">
        <f t="shared" si="77"/>
        <v/>
      </c>
      <c r="C1096" s="161">
        <f>CAD!$I$27</f>
        <v>0</v>
      </c>
      <c r="D1096" s="44">
        <v>0</v>
      </c>
      <c r="E1096" s="44">
        <v>0</v>
      </c>
      <c r="F1096" s="44">
        <v>0</v>
      </c>
      <c r="G1096" s="44">
        <v>0</v>
      </c>
      <c r="H1096" s="44">
        <v>0</v>
      </c>
      <c r="I1096" s="44">
        <v>0</v>
      </c>
      <c r="J1096" s="44">
        <v>0</v>
      </c>
      <c r="K1096" s="44">
        <v>0</v>
      </c>
      <c r="L1096" s="44">
        <v>0</v>
      </c>
      <c r="M1096" s="44">
        <v>0</v>
      </c>
      <c r="N1096" s="44">
        <v>0</v>
      </c>
      <c r="O1096" s="44">
        <v>0</v>
      </c>
      <c r="P1096" s="165">
        <f t="shared" si="78"/>
        <v>0</v>
      </c>
    </row>
    <row r="1097" spans="1:16" hidden="1" x14ac:dyDescent="0.25">
      <c r="A1097" s="303" t="str">
        <f>IF(B1097=1,A1075,"")</f>
        <v/>
      </c>
      <c r="B1097" s="43" t="str">
        <f t="shared" si="77"/>
        <v/>
      </c>
      <c r="C1097" s="161">
        <f>CAD!$I$28</f>
        <v>0</v>
      </c>
      <c r="D1097" s="44">
        <v>0</v>
      </c>
      <c r="E1097" s="44">
        <v>0</v>
      </c>
      <c r="F1097" s="44">
        <v>0</v>
      </c>
      <c r="G1097" s="44">
        <v>0</v>
      </c>
      <c r="H1097" s="44">
        <v>0</v>
      </c>
      <c r="I1097" s="44">
        <v>0</v>
      </c>
      <c r="J1097" s="44">
        <v>0</v>
      </c>
      <c r="K1097" s="44">
        <v>0</v>
      </c>
      <c r="L1097" s="44">
        <v>0</v>
      </c>
      <c r="M1097" s="44">
        <v>0</v>
      </c>
      <c r="N1097" s="44">
        <v>0</v>
      </c>
      <c r="O1097" s="44">
        <v>0</v>
      </c>
      <c r="P1097" s="165">
        <f t="shared" si="78"/>
        <v>0</v>
      </c>
    </row>
    <row r="1098" spans="1:16" hidden="1" x14ac:dyDescent="0.25">
      <c r="A1098" s="303" t="str">
        <f>IF(B1098=1,A1075,"")</f>
        <v/>
      </c>
      <c r="B1098" s="43" t="str">
        <f t="shared" si="77"/>
        <v/>
      </c>
      <c r="C1098" s="161">
        <f>CAD!$I$29</f>
        <v>0</v>
      </c>
      <c r="D1098" s="44">
        <v>0</v>
      </c>
      <c r="E1098" s="44">
        <v>0</v>
      </c>
      <c r="F1098" s="44">
        <v>0</v>
      </c>
      <c r="G1098" s="44">
        <v>0</v>
      </c>
      <c r="H1098" s="44">
        <v>0</v>
      </c>
      <c r="I1098" s="44">
        <v>0</v>
      </c>
      <c r="J1098" s="44">
        <v>0</v>
      </c>
      <c r="K1098" s="44">
        <v>0</v>
      </c>
      <c r="L1098" s="44">
        <v>0</v>
      </c>
      <c r="M1098" s="44">
        <v>0</v>
      </c>
      <c r="N1098" s="44">
        <v>0</v>
      </c>
      <c r="O1098" s="44">
        <v>0</v>
      </c>
      <c r="P1098" s="165">
        <f t="shared" si="78"/>
        <v>0</v>
      </c>
    </row>
    <row r="1099" spans="1:16" hidden="1" x14ac:dyDescent="0.25">
      <c r="A1099" s="303" t="str">
        <f>IF(B1099=1,A1075,"")</f>
        <v/>
      </c>
      <c r="B1099" s="43" t="str">
        <f t="shared" si="77"/>
        <v/>
      </c>
      <c r="C1099" s="161">
        <f>CAD!$I$30</f>
        <v>0</v>
      </c>
      <c r="D1099" s="44">
        <v>0</v>
      </c>
      <c r="E1099" s="44">
        <v>0</v>
      </c>
      <c r="F1099" s="44">
        <v>0</v>
      </c>
      <c r="G1099" s="44">
        <v>0</v>
      </c>
      <c r="H1099" s="44">
        <v>0</v>
      </c>
      <c r="I1099" s="44">
        <v>0</v>
      </c>
      <c r="J1099" s="44">
        <v>0</v>
      </c>
      <c r="K1099" s="44">
        <v>0</v>
      </c>
      <c r="L1099" s="44">
        <v>0</v>
      </c>
      <c r="M1099" s="44">
        <v>0</v>
      </c>
      <c r="N1099" s="44">
        <v>0</v>
      </c>
      <c r="O1099" s="44">
        <v>0</v>
      </c>
      <c r="P1099" s="165">
        <f t="shared" si="78"/>
        <v>0</v>
      </c>
    </row>
    <row r="1100" spans="1:16" hidden="1" x14ac:dyDescent="0.25">
      <c r="A1100" s="303" t="str">
        <f>IF(B1100=1,A1075,"")</f>
        <v/>
      </c>
      <c r="B1100" s="43" t="str">
        <f t="shared" si="77"/>
        <v/>
      </c>
      <c r="C1100" s="161">
        <f>CAD!$I$31</f>
        <v>0</v>
      </c>
      <c r="D1100" s="44">
        <v>0</v>
      </c>
      <c r="E1100" s="44">
        <v>0</v>
      </c>
      <c r="F1100" s="44">
        <v>0</v>
      </c>
      <c r="G1100" s="44">
        <v>0</v>
      </c>
      <c r="H1100" s="44">
        <v>0</v>
      </c>
      <c r="I1100" s="44">
        <v>0</v>
      </c>
      <c r="J1100" s="44">
        <v>0</v>
      </c>
      <c r="K1100" s="44">
        <v>0</v>
      </c>
      <c r="L1100" s="44">
        <v>0</v>
      </c>
      <c r="M1100" s="44">
        <v>0</v>
      </c>
      <c r="N1100" s="44">
        <v>0</v>
      </c>
      <c r="O1100" s="44">
        <v>0</v>
      </c>
      <c r="P1100" s="165">
        <f t="shared" si="78"/>
        <v>0</v>
      </c>
    </row>
    <row r="1101" spans="1:16" hidden="1" x14ac:dyDescent="0.25">
      <c r="A1101" s="303" t="str">
        <f>IF(B1101=1,A1075,"")</f>
        <v/>
      </c>
      <c r="B1101" s="43" t="str">
        <f t="shared" si="77"/>
        <v/>
      </c>
      <c r="C1101" s="161">
        <f>CAD!$K$7</f>
        <v>0</v>
      </c>
      <c r="D1101" s="44">
        <v>0</v>
      </c>
      <c r="E1101" s="44">
        <v>0</v>
      </c>
      <c r="F1101" s="44">
        <v>0</v>
      </c>
      <c r="G1101" s="44">
        <v>0</v>
      </c>
      <c r="H1101" s="44">
        <v>0</v>
      </c>
      <c r="I1101" s="44">
        <v>0</v>
      </c>
      <c r="J1101" s="44">
        <v>0</v>
      </c>
      <c r="K1101" s="44">
        <v>0</v>
      </c>
      <c r="L1101" s="44">
        <v>0</v>
      </c>
      <c r="M1101" s="44">
        <v>0</v>
      </c>
      <c r="N1101" s="44">
        <v>0</v>
      </c>
      <c r="O1101" s="44">
        <v>0</v>
      </c>
      <c r="P1101" s="165">
        <f t="shared" si="78"/>
        <v>0</v>
      </c>
    </row>
    <row r="1102" spans="1:16" hidden="1" x14ac:dyDescent="0.25">
      <c r="A1102" s="303" t="str">
        <f>IF(B1102=1,A1075,"")</f>
        <v/>
      </c>
      <c r="B1102" s="43" t="str">
        <f t="shared" si="77"/>
        <v/>
      </c>
      <c r="C1102" s="161">
        <f>CAD!$K$8</f>
        <v>0</v>
      </c>
      <c r="D1102" s="44">
        <v>0</v>
      </c>
      <c r="E1102" s="44">
        <v>0</v>
      </c>
      <c r="F1102" s="44">
        <v>0</v>
      </c>
      <c r="G1102" s="44">
        <v>0</v>
      </c>
      <c r="H1102" s="44">
        <v>0</v>
      </c>
      <c r="I1102" s="44">
        <v>0</v>
      </c>
      <c r="J1102" s="44">
        <v>0</v>
      </c>
      <c r="K1102" s="44">
        <v>0</v>
      </c>
      <c r="L1102" s="44">
        <v>0</v>
      </c>
      <c r="M1102" s="44">
        <v>0</v>
      </c>
      <c r="N1102" s="44">
        <v>0</v>
      </c>
      <c r="O1102" s="44">
        <v>0</v>
      </c>
      <c r="P1102" s="165">
        <f t="shared" si="78"/>
        <v>0</v>
      </c>
    </row>
    <row r="1103" spans="1:16" hidden="1" x14ac:dyDescent="0.25">
      <c r="A1103" s="303" t="str">
        <f>IF(B1103=1,A1075,"")</f>
        <v/>
      </c>
      <c r="B1103" s="43" t="str">
        <f t="shared" si="77"/>
        <v/>
      </c>
      <c r="C1103" s="161">
        <f>CAD!$K$9</f>
        <v>0</v>
      </c>
      <c r="D1103" s="44">
        <v>0</v>
      </c>
      <c r="E1103" s="44">
        <v>0</v>
      </c>
      <c r="F1103" s="44">
        <v>0</v>
      </c>
      <c r="G1103" s="44">
        <v>0</v>
      </c>
      <c r="H1103" s="44">
        <v>0</v>
      </c>
      <c r="I1103" s="44">
        <v>0</v>
      </c>
      <c r="J1103" s="44">
        <v>0</v>
      </c>
      <c r="K1103" s="44">
        <v>0</v>
      </c>
      <c r="L1103" s="44">
        <v>0</v>
      </c>
      <c r="M1103" s="44">
        <v>0</v>
      </c>
      <c r="N1103" s="44">
        <v>0</v>
      </c>
      <c r="O1103" s="44">
        <v>0</v>
      </c>
      <c r="P1103" s="165">
        <f t="shared" si="78"/>
        <v>0</v>
      </c>
    </row>
    <row r="1104" spans="1:16" hidden="1" x14ac:dyDescent="0.25">
      <c r="A1104" s="303" t="str">
        <f>IF(B1104=1,A1075,"")</f>
        <v/>
      </c>
      <c r="B1104" s="43" t="str">
        <f t="shared" si="77"/>
        <v/>
      </c>
      <c r="C1104" s="161">
        <f>CAD!$K$10</f>
        <v>0</v>
      </c>
      <c r="D1104" s="44">
        <v>0</v>
      </c>
      <c r="E1104" s="44">
        <v>0</v>
      </c>
      <c r="F1104" s="44">
        <v>0</v>
      </c>
      <c r="G1104" s="44">
        <v>0</v>
      </c>
      <c r="H1104" s="44">
        <v>0</v>
      </c>
      <c r="I1104" s="44">
        <v>0</v>
      </c>
      <c r="J1104" s="44">
        <v>0</v>
      </c>
      <c r="K1104" s="44">
        <v>0</v>
      </c>
      <c r="L1104" s="44">
        <v>0</v>
      </c>
      <c r="M1104" s="44">
        <v>0</v>
      </c>
      <c r="N1104" s="44">
        <v>0</v>
      </c>
      <c r="O1104" s="44">
        <v>0</v>
      </c>
      <c r="P1104" s="165">
        <f t="shared" si="78"/>
        <v>0</v>
      </c>
    </row>
    <row r="1105" spans="1:16" hidden="1" x14ac:dyDescent="0.25">
      <c r="A1105" s="303" t="str">
        <f>IF(B1105=1,A1075,"")</f>
        <v/>
      </c>
      <c r="B1105" s="43" t="str">
        <f t="shared" si="77"/>
        <v/>
      </c>
      <c r="C1105" s="161">
        <f>CAD!$K$11</f>
        <v>0</v>
      </c>
      <c r="D1105" s="44">
        <v>0</v>
      </c>
      <c r="E1105" s="44">
        <v>0</v>
      </c>
      <c r="F1105" s="44">
        <v>0</v>
      </c>
      <c r="G1105" s="44">
        <v>0</v>
      </c>
      <c r="H1105" s="44">
        <v>0</v>
      </c>
      <c r="I1105" s="44">
        <v>0</v>
      </c>
      <c r="J1105" s="44">
        <v>0</v>
      </c>
      <c r="K1105" s="44">
        <v>0</v>
      </c>
      <c r="L1105" s="44">
        <v>0</v>
      </c>
      <c r="M1105" s="44">
        <v>0</v>
      </c>
      <c r="N1105" s="44">
        <v>0</v>
      </c>
      <c r="O1105" s="44">
        <v>0</v>
      </c>
      <c r="P1105" s="165">
        <f t="shared" si="78"/>
        <v>0</v>
      </c>
    </row>
    <row r="1106" spans="1:16" hidden="1" x14ac:dyDescent="0.25">
      <c r="A1106" s="303" t="str">
        <f>IF(B1106=1,A1075,"")</f>
        <v/>
      </c>
      <c r="B1106" s="43" t="str">
        <f t="shared" si="77"/>
        <v/>
      </c>
      <c r="C1106" s="161">
        <f>CAD!$K$12</f>
        <v>0</v>
      </c>
      <c r="D1106" s="44">
        <v>0</v>
      </c>
      <c r="E1106" s="44">
        <v>0</v>
      </c>
      <c r="F1106" s="44">
        <v>0</v>
      </c>
      <c r="G1106" s="44">
        <v>0</v>
      </c>
      <c r="H1106" s="44">
        <v>0</v>
      </c>
      <c r="I1106" s="44">
        <v>0</v>
      </c>
      <c r="J1106" s="44">
        <v>0</v>
      </c>
      <c r="K1106" s="44">
        <v>0</v>
      </c>
      <c r="L1106" s="44">
        <v>0</v>
      </c>
      <c r="M1106" s="44">
        <v>0</v>
      </c>
      <c r="N1106" s="44">
        <v>0</v>
      </c>
      <c r="O1106" s="44">
        <v>0</v>
      </c>
      <c r="P1106" s="165">
        <f t="shared" si="78"/>
        <v>0</v>
      </c>
    </row>
    <row r="1107" spans="1:16" hidden="1" x14ac:dyDescent="0.25">
      <c r="A1107" s="303" t="str">
        <f>IF(B1107=1,A1075,"")</f>
        <v/>
      </c>
      <c r="B1107" s="43" t="str">
        <f t="shared" si="77"/>
        <v/>
      </c>
      <c r="C1107" s="161">
        <f>CAD!$K$13</f>
        <v>0</v>
      </c>
      <c r="D1107" s="44">
        <v>0</v>
      </c>
      <c r="E1107" s="44">
        <v>0</v>
      </c>
      <c r="F1107" s="44">
        <v>0</v>
      </c>
      <c r="G1107" s="44">
        <v>0</v>
      </c>
      <c r="H1107" s="44">
        <v>0</v>
      </c>
      <c r="I1107" s="44">
        <v>0</v>
      </c>
      <c r="J1107" s="44">
        <v>0</v>
      </c>
      <c r="K1107" s="44">
        <v>0</v>
      </c>
      <c r="L1107" s="44">
        <v>0</v>
      </c>
      <c r="M1107" s="44">
        <v>0</v>
      </c>
      <c r="N1107" s="44">
        <v>0</v>
      </c>
      <c r="O1107" s="44">
        <v>0</v>
      </c>
      <c r="P1107" s="165">
        <f t="shared" si="78"/>
        <v>0</v>
      </c>
    </row>
    <row r="1108" spans="1:16" hidden="1" x14ac:dyDescent="0.25">
      <c r="A1108" s="303" t="str">
        <f>IF(B1108=1,A1075,"")</f>
        <v/>
      </c>
      <c r="B1108" s="43" t="str">
        <f t="shared" si="77"/>
        <v/>
      </c>
      <c r="C1108" s="161">
        <f>CAD!$K$14</f>
        <v>0</v>
      </c>
      <c r="D1108" s="44">
        <v>0</v>
      </c>
      <c r="E1108" s="44">
        <v>0</v>
      </c>
      <c r="F1108" s="44">
        <v>0</v>
      </c>
      <c r="G1108" s="44">
        <v>0</v>
      </c>
      <c r="H1108" s="44">
        <v>0</v>
      </c>
      <c r="I1108" s="44">
        <v>0</v>
      </c>
      <c r="J1108" s="44">
        <v>0</v>
      </c>
      <c r="K1108" s="44">
        <v>0</v>
      </c>
      <c r="L1108" s="44">
        <v>0</v>
      </c>
      <c r="M1108" s="44">
        <v>0</v>
      </c>
      <c r="N1108" s="44">
        <v>0</v>
      </c>
      <c r="O1108" s="44">
        <v>0</v>
      </c>
      <c r="P1108" s="165">
        <f t="shared" si="78"/>
        <v>0</v>
      </c>
    </row>
    <row r="1109" spans="1:16" hidden="1" x14ac:dyDescent="0.25">
      <c r="A1109" s="303" t="str">
        <f>IF(B1109=1,A1075,"")</f>
        <v/>
      </c>
      <c r="B1109" s="43" t="str">
        <f t="shared" si="77"/>
        <v/>
      </c>
      <c r="C1109" s="161">
        <f>CAD!$K$15</f>
        <v>0</v>
      </c>
      <c r="D1109" s="44">
        <v>0</v>
      </c>
      <c r="E1109" s="44">
        <v>0</v>
      </c>
      <c r="F1109" s="44">
        <v>0</v>
      </c>
      <c r="G1109" s="44">
        <v>0</v>
      </c>
      <c r="H1109" s="44">
        <v>0</v>
      </c>
      <c r="I1109" s="44">
        <v>0</v>
      </c>
      <c r="J1109" s="44">
        <v>0</v>
      </c>
      <c r="K1109" s="44">
        <v>0</v>
      </c>
      <c r="L1109" s="44">
        <v>0</v>
      </c>
      <c r="M1109" s="44">
        <v>0</v>
      </c>
      <c r="N1109" s="44">
        <v>0</v>
      </c>
      <c r="O1109" s="44">
        <v>0</v>
      </c>
      <c r="P1109" s="165">
        <f t="shared" si="78"/>
        <v>0</v>
      </c>
    </row>
    <row r="1110" spans="1:16" hidden="1" x14ac:dyDescent="0.25">
      <c r="A1110" s="303" t="str">
        <f>IF(B1110=1,A1075,"")</f>
        <v/>
      </c>
      <c r="B1110" s="43" t="str">
        <f t="shared" si="77"/>
        <v/>
      </c>
      <c r="C1110" s="161">
        <f>CAD!$K$16</f>
        <v>0</v>
      </c>
      <c r="D1110" s="44">
        <v>0</v>
      </c>
      <c r="E1110" s="44">
        <v>0</v>
      </c>
      <c r="F1110" s="44">
        <v>0</v>
      </c>
      <c r="G1110" s="44">
        <v>0</v>
      </c>
      <c r="H1110" s="44">
        <v>0</v>
      </c>
      <c r="I1110" s="44">
        <v>0</v>
      </c>
      <c r="J1110" s="44">
        <v>0</v>
      </c>
      <c r="K1110" s="44">
        <v>0</v>
      </c>
      <c r="L1110" s="44">
        <v>0</v>
      </c>
      <c r="M1110" s="44">
        <v>0</v>
      </c>
      <c r="N1110" s="44">
        <v>0</v>
      </c>
      <c r="O1110" s="44">
        <v>0</v>
      </c>
      <c r="P1110" s="165">
        <f t="shared" si="78"/>
        <v>0</v>
      </c>
    </row>
    <row r="1111" spans="1:16" hidden="1" x14ac:dyDescent="0.25">
      <c r="A1111" s="303" t="str">
        <f>IF(B1111=1,A1075,"")</f>
        <v/>
      </c>
      <c r="B1111" s="43" t="str">
        <f t="shared" si="77"/>
        <v/>
      </c>
      <c r="C1111" s="161">
        <f>CAD!$K$17</f>
        <v>0</v>
      </c>
      <c r="D1111" s="44">
        <v>0</v>
      </c>
      <c r="E1111" s="44">
        <v>0</v>
      </c>
      <c r="F1111" s="44">
        <v>0</v>
      </c>
      <c r="G1111" s="44">
        <v>0</v>
      </c>
      <c r="H1111" s="44">
        <v>0</v>
      </c>
      <c r="I1111" s="44">
        <v>0</v>
      </c>
      <c r="J1111" s="44">
        <v>0</v>
      </c>
      <c r="K1111" s="44">
        <v>0</v>
      </c>
      <c r="L1111" s="44">
        <v>0</v>
      </c>
      <c r="M1111" s="44">
        <v>0</v>
      </c>
      <c r="N1111" s="44">
        <v>0</v>
      </c>
      <c r="O1111" s="44">
        <v>0</v>
      </c>
      <c r="P1111" s="165">
        <f t="shared" si="78"/>
        <v>0</v>
      </c>
    </row>
    <row r="1112" spans="1:16" hidden="1" x14ac:dyDescent="0.25">
      <c r="A1112" s="303" t="str">
        <f>IF(B1112=1,A1075,"")</f>
        <v/>
      </c>
      <c r="B1112" s="43" t="str">
        <f t="shared" si="77"/>
        <v/>
      </c>
      <c r="C1112" s="161">
        <f>CAD!$K$18</f>
        <v>0</v>
      </c>
      <c r="D1112" s="44">
        <v>0</v>
      </c>
      <c r="E1112" s="44">
        <v>0</v>
      </c>
      <c r="F1112" s="44">
        <v>0</v>
      </c>
      <c r="G1112" s="44">
        <v>0</v>
      </c>
      <c r="H1112" s="44">
        <v>0</v>
      </c>
      <c r="I1112" s="44">
        <v>0</v>
      </c>
      <c r="J1112" s="44">
        <v>0</v>
      </c>
      <c r="K1112" s="44">
        <v>0</v>
      </c>
      <c r="L1112" s="44">
        <v>0</v>
      </c>
      <c r="M1112" s="44">
        <v>0</v>
      </c>
      <c r="N1112" s="44">
        <v>0</v>
      </c>
      <c r="O1112" s="44">
        <v>0</v>
      </c>
      <c r="P1112" s="165">
        <f t="shared" si="78"/>
        <v>0</v>
      </c>
    </row>
    <row r="1113" spans="1:16" hidden="1" x14ac:dyDescent="0.25">
      <c r="A1113" s="303" t="str">
        <f>IF(B1113=1,A1075,"")</f>
        <v/>
      </c>
      <c r="B1113" s="43" t="str">
        <f t="shared" si="77"/>
        <v/>
      </c>
      <c r="C1113" s="161">
        <f>CAD!$K$19</f>
        <v>0</v>
      </c>
      <c r="D1113" s="44">
        <v>0</v>
      </c>
      <c r="E1113" s="44">
        <v>0</v>
      </c>
      <c r="F1113" s="44">
        <v>0</v>
      </c>
      <c r="G1113" s="44">
        <v>0</v>
      </c>
      <c r="H1113" s="44">
        <v>0</v>
      </c>
      <c r="I1113" s="44">
        <v>0</v>
      </c>
      <c r="J1113" s="44">
        <v>0</v>
      </c>
      <c r="K1113" s="44">
        <v>0</v>
      </c>
      <c r="L1113" s="44">
        <v>0</v>
      </c>
      <c r="M1113" s="44">
        <v>0</v>
      </c>
      <c r="N1113" s="44">
        <v>0</v>
      </c>
      <c r="O1113" s="44">
        <v>0</v>
      </c>
      <c r="P1113" s="165">
        <f t="shared" si="78"/>
        <v>0</v>
      </c>
    </row>
    <row r="1114" spans="1:16" hidden="1" x14ac:dyDescent="0.25">
      <c r="A1114" s="303" t="str">
        <f>IF(B1114=1,A1075,"")</f>
        <v/>
      </c>
      <c r="B1114" s="43" t="str">
        <f t="shared" si="77"/>
        <v/>
      </c>
      <c r="C1114" s="161">
        <f>CAD!$K$20</f>
        <v>0</v>
      </c>
      <c r="D1114" s="44">
        <v>0</v>
      </c>
      <c r="E1114" s="44">
        <v>0</v>
      </c>
      <c r="F1114" s="44">
        <v>0</v>
      </c>
      <c r="G1114" s="44">
        <v>0</v>
      </c>
      <c r="H1114" s="44">
        <v>0</v>
      </c>
      <c r="I1114" s="44">
        <v>0</v>
      </c>
      <c r="J1114" s="44">
        <v>0</v>
      </c>
      <c r="K1114" s="44">
        <v>0</v>
      </c>
      <c r="L1114" s="44">
        <v>0</v>
      </c>
      <c r="M1114" s="44">
        <v>0</v>
      </c>
      <c r="N1114" s="44">
        <v>0</v>
      </c>
      <c r="O1114" s="44">
        <v>0</v>
      </c>
      <c r="P1114" s="165">
        <f t="shared" si="78"/>
        <v>0</v>
      </c>
    </row>
    <row r="1115" spans="1:16" hidden="1" x14ac:dyDescent="0.25">
      <c r="A1115" s="303" t="str">
        <f>IF(B1115=1,A1075,"")</f>
        <v/>
      </c>
      <c r="B1115" s="43" t="str">
        <f t="shared" si="77"/>
        <v/>
      </c>
      <c r="C1115" s="161">
        <f>CAD!$K$21</f>
        <v>0</v>
      </c>
      <c r="D1115" s="44">
        <v>0</v>
      </c>
      <c r="E1115" s="44">
        <v>0</v>
      </c>
      <c r="F1115" s="44">
        <v>0</v>
      </c>
      <c r="G1115" s="44">
        <v>0</v>
      </c>
      <c r="H1115" s="44">
        <v>0</v>
      </c>
      <c r="I1115" s="44">
        <v>0</v>
      </c>
      <c r="J1115" s="44">
        <v>0</v>
      </c>
      <c r="K1115" s="44">
        <v>0</v>
      </c>
      <c r="L1115" s="44">
        <v>0</v>
      </c>
      <c r="M1115" s="44">
        <v>0</v>
      </c>
      <c r="N1115" s="44">
        <v>0</v>
      </c>
      <c r="O1115" s="44">
        <v>0</v>
      </c>
      <c r="P1115" s="165">
        <f t="shared" si="78"/>
        <v>0</v>
      </c>
    </row>
    <row r="1116" spans="1:16" hidden="1" x14ac:dyDescent="0.25">
      <c r="A1116" s="303" t="str">
        <f>IF(B1116=1,A1075,"")</f>
        <v/>
      </c>
      <c r="B1116" s="43" t="str">
        <f t="shared" si="77"/>
        <v/>
      </c>
      <c r="C1116" s="161">
        <f>CAD!$K$22</f>
        <v>0</v>
      </c>
      <c r="D1116" s="44">
        <v>0</v>
      </c>
      <c r="E1116" s="44">
        <v>0</v>
      </c>
      <c r="F1116" s="44">
        <v>0</v>
      </c>
      <c r="G1116" s="44">
        <v>0</v>
      </c>
      <c r="H1116" s="44">
        <v>0</v>
      </c>
      <c r="I1116" s="44">
        <v>0</v>
      </c>
      <c r="J1116" s="44">
        <v>0</v>
      </c>
      <c r="K1116" s="44">
        <v>0</v>
      </c>
      <c r="L1116" s="44">
        <v>0</v>
      </c>
      <c r="M1116" s="44">
        <v>0</v>
      </c>
      <c r="N1116" s="44">
        <v>0</v>
      </c>
      <c r="O1116" s="44">
        <v>0</v>
      </c>
      <c r="P1116" s="165">
        <f t="shared" si="78"/>
        <v>0</v>
      </c>
    </row>
    <row r="1117" spans="1:16" hidden="1" x14ac:dyDescent="0.25">
      <c r="A1117" s="303" t="str">
        <f>IF(B1117=1,A1075,"")</f>
        <v/>
      </c>
      <c r="B1117" s="43" t="str">
        <f t="shared" si="77"/>
        <v/>
      </c>
      <c r="C1117" s="161">
        <f>CAD!$K$23</f>
        <v>0</v>
      </c>
      <c r="D1117" s="44">
        <v>0</v>
      </c>
      <c r="E1117" s="44">
        <v>0</v>
      </c>
      <c r="F1117" s="44">
        <v>0</v>
      </c>
      <c r="G1117" s="44">
        <v>0</v>
      </c>
      <c r="H1117" s="44">
        <v>0</v>
      </c>
      <c r="I1117" s="44">
        <v>0</v>
      </c>
      <c r="J1117" s="44">
        <v>0</v>
      </c>
      <c r="K1117" s="44">
        <v>0</v>
      </c>
      <c r="L1117" s="44">
        <v>0</v>
      </c>
      <c r="M1117" s="44">
        <v>0</v>
      </c>
      <c r="N1117" s="44">
        <v>0</v>
      </c>
      <c r="O1117" s="44">
        <v>0</v>
      </c>
      <c r="P1117" s="165">
        <f t="shared" si="78"/>
        <v>0</v>
      </c>
    </row>
    <row r="1118" spans="1:16" hidden="1" x14ac:dyDescent="0.25">
      <c r="A1118" s="303" t="str">
        <f>IF(B1118=1,A1075,"")</f>
        <v/>
      </c>
      <c r="B1118" s="43" t="str">
        <f t="shared" si="77"/>
        <v/>
      </c>
      <c r="C1118" s="161">
        <f>CAD!$K$24</f>
        <v>0</v>
      </c>
      <c r="D1118" s="44">
        <v>0</v>
      </c>
      <c r="E1118" s="44">
        <v>0</v>
      </c>
      <c r="F1118" s="44">
        <v>0</v>
      </c>
      <c r="G1118" s="44">
        <v>0</v>
      </c>
      <c r="H1118" s="44">
        <v>0</v>
      </c>
      <c r="I1118" s="44">
        <v>0</v>
      </c>
      <c r="J1118" s="44">
        <v>0</v>
      </c>
      <c r="K1118" s="44">
        <v>0</v>
      </c>
      <c r="L1118" s="44">
        <v>0</v>
      </c>
      <c r="M1118" s="44">
        <v>0</v>
      </c>
      <c r="N1118" s="44">
        <v>0</v>
      </c>
      <c r="O1118" s="44">
        <v>0</v>
      </c>
      <c r="P1118" s="165">
        <f t="shared" si="78"/>
        <v>0</v>
      </c>
    </row>
    <row r="1119" spans="1:16" hidden="1" x14ac:dyDescent="0.25">
      <c r="A1119" s="303" t="str">
        <f>IF(B1119=1,A1075,"")</f>
        <v/>
      </c>
      <c r="B1119" s="43" t="str">
        <f t="shared" si="77"/>
        <v/>
      </c>
      <c r="C1119" s="161">
        <f>CAD!$K$25</f>
        <v>0</v>
      </c>
      <c r="D1119" s="44">
        <v>0</v>
      </c>
      <c r="E1119" s="44">
        <v>0</v>
      </c>
      <c r="F1119" s="44">
        <v>0</v>
      </c>
      <c r="G1119" s="44">
        <v>0</v>
      </c>
      <c r="H1119" s="44">
        <v>0</v>
      </c>
      <c r="I1119" s="44">
        <v>0</v>
      </c>
      <c r="J1119" s="44">
        <v>0</v>
      </c>
      <c r="K1119" s="44">
        <v>0</v>
      </c>
      <c r="L1119" s="44">
        <v>0</v>
      </c>
      <c r="M1119" s="44">
        <v>0</v>
      </c>
      <c r="N1119" s="44">
        <v>0</v>
      </c>
      <c r="O1119" s="44">
        <v>0</v>
      </c>
      <c r="P1119" s="165">
        <f t="shared" si="78"/>
        <v>0</v>
      </c>
    </row>
    <row r="1120" spans="1:16" hidden="1" x14ac:dyDescent="0.25">
      <c r="A1120" s="303" t="str">
        <f>IF(B1120=1,A1075,"")</f>
        <v/>
      </c>
      <c r="B1120" s="43" t="str">
        <f t="shared" si="77"/>
        <v/>
      </c>
      <c r="C1120" s="161">
        <f>CAD!$K$26</f>
        <v>0</v>
      </c>
      <c r="D1120" s="44">
        <v>0</v>
      </c>
      <c r="E1120" s="44">
        <v>0</v>
      </c>
      <c r="F1120" s="44">
        <v>0</v>
      </c>
      <c r="G1120" s="44">
        <v>0</v>
      </c>
      <c r="H1120" s="44">
        <v>0</v>
      </c>
      <c r="I1120" s="44">
        <v>0</v>
      </c>
      <c r="J1120" s="44">
        <v>0</v>
      </c>
      <c r="K1120" s="44">
        <v>0</v>
      </c>
      <c r="L1120" s="44">
        <v>0</v>
      </c>
      <c r="M1120" s="44">
        <v>0</v>
      </c>
      <c r="N1120" s="44">
        <v>0</v>
      </c>
      <c r="O1120" s="44">
        <v>0</v>
      </c>
      <c r="P1120" s="165">
        <f t="shared" si="78"/>
        <v>0</v>
      </c>
    </row>
    <row r="1121" spans="1:17" hidden="1" x14ac:dyDescent="0.25">
      <c r="A1121" s="303" t="str">
        <f>IF(B1121=1,A1075,"")</f>
        <v/>
      </c>
      <c r="B1121" s="43" t="str">
        <f t="shared" si="77"/>
        <v/>
      </c>
      <c r="C1121" s="161">
        <f>CAD!$K$27</f>
        <v>0</v>
      </c>
      <c r="D1121" s="44">
        <v>0</v>
      </c>
      <c r="E1121" s="44">
        <v>0</v>
      </c>
      <c r="F1121" s="44">
        <v>0</v>
      </c>
      <c r="G1121" s="44">
        <v>0</v>
      </c>
      <c r="H1121" s="44">
        <v>0</v>
      </c>
      <c r="I1121" s="44">
        <v>0</v>
      </c>
      <c r="J1121" s="44">
        <v>0</v>
      </c>
      <c r="K1121" s="44">
        <v>0</v>
      </c>
      <c r="L1121" s="44">
        <v>0</v>
      </c>
      <c r="M1121" s="44">
        <v>0</v>
      </c>
      <c r="N1121" s="44">
        <v>0</v>
      </c>
      <c r="O1121" s="44">
        <v>0</v>
      </c>
      <c r="P1121" s="165">
        <f t="shared" si="78"/>
        <v>0</v>
      </c>
    </row>
    <row r="1122" spans="1:17" hidden="1" x14ac:dyDescent="0.25">
      <c r="A1122" s="303" t="str">
        <f>IF(B1122=1,A1075,"")</f>
        <v/>
      </c>
      <c r="B1122" s="43" t="str">
        <f t="shared" si="77"/>
        <v/>
      </c>
      <c r="C1122" s="161">
        <f>CAD!$K$28</f>
        <v>0</v>
      </c>
      <c r="D1122" s="44">
        <v>0</v>
      </c>
      <c r="E1122" s="44">
        <v>0</v>
      </c>
      <c r="F1122" s="44">
        <v>0</v>
      </c>
      <c r="G1122" s="44">
        <v>0</v>
      </c>
      <c r="H1122" s="44">
        <v>0</v>
      </c>
      <c r="I1122" s="44">
        <v>0</v>
      </c>
      <c r="J1122" s="44">
        <v>0</v>
      </c>
      <c r="K1122" s="44">
        <v>0</v>
      </c>
      <c r="L1122" s="44">
        <v>0</v>
      </c>
      <c r="M1122" s="44">
        <v>0</v>
      </c>
      <c r="N1122" s="44">
        <v>0</v>
      </c>
      <c r="O1122" s="44">
        <v>0</v>
      </c>
      <c r="P1122" s="165">
        <f t="shared" si="78"/>
        <v>0</v>
      </c>
    </row>
    <row r="1123" spans="1:17" hidden="1" x14ac:dyDescent="0.25">
      <c r="A1123" s="303" t="str">
        <f>IF(B1123=1,A1075,"")</f>
        <v/>
      </c>
      <c r="B1123" s="43" t="str">
        <f t="shared" si="77"/>
        <v/>
      </c>
      <c r="C1123" s="161">
        <f>CAD!$K$29</f>
        <v>0</v>
      </c>
      <c r="D1123" s="44">
        <v>0</v>
      </c>
      <c r="E1123" s="44">
        <v>0</v>
      </c>
      <c r="F1123" s="44">
        <v>0</v>
      </c>
      <c r="G1123" s="44">
        <v>0</v>
      </c>
      <c r="H1123" s="44">
        <v>0</v>
      </c>
      <c r="I1123" s="44">
        <v>0</v>
      </c>
      <c r="J1123" s="44">
        <v>0</v>
      </c>
      <c r="K1123" s="44">
        <v>0</v>
      </c>
      <c r="L1123" s="44">
        <v>0</v>
      </c>
      <c r="M1123" s="44">
        <v>0</v>
      </c>
      <c r="N1123" s="44">
        <v>0</v>
      </c>
      <c r="O1123" s="44">
        <v>0</v>
      </c>
      <c r="P1123" s="165">
        <f t="shared" si="78"/>
        <v>0</v>
      </c>
    </row>
    <row r="1124" spans="1:17" hidden="1" x14ac:dyDescent="0.25">
      <c r="A1124" s="303" t="str">
        <f>IF(B1124=1,A1075,"")</f>
        <v/>
      </c>
      <c r="B1124" s="43" t="str">
        <f t="shared" si="77"/>
        <v/>
      </c>
      <c r="C1124" s="161">
        <f>CAD!$K$30</f>
        <v>0</v>
      </c>
      <c r="D1124" s="44">
        <v>0</v>
      </c>
      <c r="E1124" s="44">
        <v>0</v>
      </c>
      <c r="F1124" s="44">
        <v>0</v>
      </c>
      <c r="G1124" s="44">
        <v>0</v>
      </c>
      <c r="H1124" s="44">
        <v>0</v>
      </c>
      <c r="I1124" s="44">
        <v>0</v>
      </c>
      <c r="J1124" s="44">
        <v>0</v>
      </c>
      <c r="K1124" s="44">
        <v>0</v>
      </c>
      <c r="L1124" s="44">
        <v>0</v>
      </c>
      <c r="M1124" s="44">
        <v>0</v>
      </c>
      <c r="N1124" s="44">
        <v>0</v>
      </c>
      <c r="O1124" s="44">
        <v>0</v>
      </c>
      <c r="P1124" s="165">
        <f t="shared" si="78"/>
        <v>0</v>
      </c>
    </row>
    <row r="1125" spans="1:17" hidden="1" x14ac:dyDescent="0.25">
      <c r="A1125" s="303" t="str">
        <f>IF(B1125=1,A1075,"")</f>
        <v/>
      </c>
      <c r="B1125" s="43" t="str">
        <f t="shared" si="77"/>
        <v/>
      </c>
      <c r="C1125" s="161">
        <f>CAD!$K$31</f>
        <v>0</v>
      </c>
      <c r="D1125" s="44">
        <v>0</v>
      </c>
      <c r="E1125" s="44">
        <v>0</v>
      </c>
      <c r="F1125" s="44">
        <v>0</v>
      </c>
      <c r="G1125" s="44">
        <v>0</v>
      </c>
      <c r="H1125" s="44">
        <v>0</v>
      </c>
      <c r="I1125" s="44">
        <v>0</v>
      </c>
      <c r="J1125" s="44">
        <v>0</v>
      </c>
      <c r="K1125" s="44">
        <v>0</v>
      </c>
      <c r="L1125" s="44">
        <v>0</v>
      </c>
      <c r="M1125" s="44">
        <v>0</v>
      </c>
      <c r="N1125" s="44">
        <v>0</v>
      </c>
      <c r="O1125" s="44">
        <v>0</v>
      </c>
      <c r="P1125" s="165">
        <f t="shared" si="78"/>
        <v>0</v>
      </c>
    </row>
    <row r="1126" spans="1:17" hidden="1" x14ac:dyDescent="0.25">
      <c r="A1126" s="303">
        <f>A1073</f>
        <v>2037</v>
      </c>
    </row>
    <row r="1127" spans="1:17" hidden="1" x14ac:dyDescent="0.25">
      <c r="A1127" s="303">
        <f>A1073</f>
        <v>2037</v>
      </c>
      <c r="C1127" s="74" t="s">
        <v>209</v>
      </c>
      <c r="D1127" s="38">
        <f>D1073-D1075</f>
        <v>0</v>
      </c>
      <c r="E1127" s="38">
        <f t="shared" ref="E1127:P1127" si="79">E1073-E1075</f>
        <v>0</v>
      </c>
      <c r="F1127" s="38">
        <f t="shared" si="79"/>
        <v>0</v>
      </c>
      <c r="G1127" s="38">
        <f t="shared" si="79"/>
        <v>0</v>
      </c>
      <c r="H1127" s="38">
        <f t="shared" si="79"/>
        <v>0</v>
      </c>
      <c r="I1127" s="38">
        <f t="shared" si="79"/>
        <v>0</v>
      </c>
      <c r="J1127" s="38">
        <f t="shared" si="79"/>
        <v>0</v>
      </c>
      <c r="K1127" s="38">
        <f t="shared" si="79"/>
        <v>0</v>
      </c>
      <c r="L1127" s="38">
        <f t="shared" si="79"/>
        <v>0</v>
      </c>
      <c r="M1127" s="38">
        <f t="shared" si="79"/>
        <v>0</v>
      </c>
      <c r="N1127" s="38">
        <f t="shared" si="79"/>
        <v>0</v>
      </c>
      <c r="O1127" s="38">
        <f t="shared" si="79"/>
        <v>0</v>
      </c>
      <c r="P1127" s="38">
        <f t="shared" si="79"/>
        <v>0</v>
      </c>
    </row>
    <row r="1128" spans="1:17" hidden="1" x14ac:dyDescent="0.25"/>
    <row r="1129" spans="1:17" ht="15" hidden="1" customHeight="1" thickBot="1" x14ac:dyDescent="0.3">
      <c r="A1129" s="303">
        <f>A1073+1</f>
        <v>2038</v>
      </c>
      <c r="B1129" s="45"/>
      <c r="C1129" s="176" t="s">
        <v>207</v>
      </c>
      <c r="D1129" s="177">
        <f>PREV_R!D1149</f>
        <v>0</v>
      </c>
      <c r="E1129" s="177">
        <f>PREV_R!E1149</f>
        <v>0</v>
      </c>
      <c r="F1129" s="177">
        <f>PREV_R!F1149</f>
        <v>0</v>
      </c>
      <c r="G1129" s="177">
        <f>PREV_R!G1149</f>
        <v>0</v>
      </c>
      <c r="H1129" s="177">
        <f>PREV_R!H1149</f>
        <v>0</v>
      </c>
      <c r="I1129" s="177">
        <f>PREV_R!I1149</f>
        <v>0</v>
      </c>
      <c r="J1129" s="177">
        <f>PREV_R!J1149</f>
        <v>0</v>
      </c>
      <c r="K1129" s="177">
        <f>PREV_R!K1149</f>
        <v>0</v>
      </c>
      <c r="L1129" s="177">
        <f>PREV_R!L1149</f>
        <v>0</v>
      </c>
      <c r="M1129" s="177">
        <f>PREV_R!M1149</f>
        <v>0</v>
      </c>
      <c r="N1129" s="177">
        <f>PREV_R!N1149</f>
        <v>0</v>
      </c>
      <c r="O1129" s="177">
        <f>PREV_R!O1149</f>
        <v>0</v>
      </c>
      <c r="P1129" s="177">
        <f>SUM(D1129:O1129)</f>
        <v>0</v>
      </c>
      <c r="Q1129" s="8"/>
    </row>
    <row r="1130" spans="1:17" ht="15" hidden="1" customHeight="1" x14ac:dyDescent="0.25">
      <c r="A1130" s="303">
        <f>A1129</f>
        <v>2038</v>
      </c>
      <c r="B1130" s="45"/>
      <c r="C1130" s="130"/>
      <c r="D1130" s="130"/>
      <c r="E1130" s="130"/>
      <c r="F1130" s="130"/>
      <c r="G1130" s="130"/>
      <c r="H1130" s="130"/>
      <c r="I1130" s="130"/>
      <c r="J1130" s="130"/>
      <c r="K1130" s="130"/>
      <c r="L1130" s="130"/>
      <c r="M1130" s="130"/>
      <c r="N1130" s="130"/>
      <c r="O1130" s="130"/>
      <c r="P1130" s="130"/>
      <c r="Q1130" s="8"/>
    </row>
    <row r="1131" spans="1:17" ht="15" hidden="1" customHeight="1" thickBot="1" x14ac:dyDescent="0.3">
      <c r="A1131" s="303">
        <f>A1129</f>
        <v>2038</v>
      </c>
      <c r="B1131" s="45"/>
      <c r="C1131" s="155" t="s">
        <v>208</v>
      </c>
      <c r="D1131" s="156">
        <f>SUM(D1132:D1181)</f>
        <v>0</v>
      </c>
      <c r="E1131" s="156">
        <f t="shared" ref="E1131:O1131" si="80">SUM(E1132:E1181)</f>
        <v>0</v>
      </c>
      <c r="F1131" s="156">
        <f t="shared" si="80"/>
        <v>0</v>
      </c>
      <c r="G1131" s="156">
        <f t="shared" si="80"/>
        <v>0</v>
      </c>
      <c r="H1131" s="156">
        <f t="shared" si="80"/>
        <v>0</v>
      </c>
      <c r="I1131" s="156">
        <f t="shared" si="80"/>
        <v>0</v>
      </c>
      <c r="J1131" s="156">
        <f t="shared" si="80"/>
        <v>0</v>
      </c>
      <c r="K1131" s="156">
        <f t="shared" si="80"/>
        <v>0</v>
      </c>
      <c r="L1131" s="156">
        <f t="shared" si="80"/>
        <v>0</v>
      </c>
      <c r="M1131" s="156">
        <f t="shared" si="80"/>
        <v>0</v>
      </c>
      <c r="N1131" s="156">
        <f t="shared" si="80"/>
        <v>0</v>
      </c>
      <c r="O1131" s="156">
        <f t="shared" si="80"/>
        <v>0</v>
      </c>
      <c r="P1131" s="156">
        <f>SUM(D1131:O1131)</f>
        <v>0</v>
      </c>
      <c r="Q1131" s="8"/>
    </row>
    <row r="1132" spans="1:17" hidden="1" x14ac:dyDescent="0.25">
      <c r="A1132" s="303">
        <f>IF(B1132=1,A1131,"")</f>
        <v>2038</v>
      </c>
      <c r="B1132" s="43">
        <f>IF(C1132&lt;&gt;0,1,"")</f>
        <v>1</v>
      </c>
      <c r="C1132" s="162" t="str">
        <f>CAD!$I$7</f>
        <v>MERCADO</v>
      </c>
      <c r="D1132" s="163">
        <v>0</v>
      </c>
      <c r="E1132" s="163">
        <v>0</v>
      </c>
      <c r="F1132" s="163">
        <v>0</v>
      </c>
      <c r="G1132" s="163">
        <v>0</v>
      </c>
      <c r="H1132" s="163">
        <v>0</v>
      </c>
      <c r="I1132" s="163">
        <v>0</v>
      </c>
      <c r="J1132" s="163">
        <v>0</v>
      </c>
      <c r="K1132" s="163">
        <v>0</v>
      </c>
      <c r="L1132" s="163">
        <v>0</v>
      </c>
      <c r="M1132" s="163">
        <v>0</v>
      </c>
      <c r="N1132" s="163">
        <v>0</v>
      </c>
      <c r="O1132" s="163">
        <v>0</v>
      </c>
      <c r="P1132" s="164">
        <f>SUM(D1132:O1132)</f>
        <v>0</v>
      </c>
    </row>
    <row r="1133" spans="1:17" hidden="1" x14ac:dyDescent="0.25">
      <c r="A1133" s="303">
        <f>IF(B1133=1,A1131,"")</f>
        <v>2038</v>
      </c>
      <c r="B1133" s="43">
        <f t="shared" ref="B1133:B1181" si="81">IF(C1133&lt;&gt;0,1,"")</f>
        <v>1</v>
      </c>
      <c r="C1133" s="161" t="str">
        <f>CAD!$I$8</f>
        <v>VEÍCULO</v>
      </c>
      <c r="D1133" s="44">
        <v>0</v>
      </c>
      <c r="E1133" s="44">
        <v>0</v>
      </c>
      <c r="F1133" s="44">
        <v>0</v>
      </c>
      <c r="G1133" s="44">
        <v>0</v>
      </c>
      <c r="H1133" s="44">
        <v>0</v>
      </c>
      <c r="I1133" s="44">
        <v>0</v>
      </c>
      <c r="J1133" s="44">
        <v>0</v>
      </c>
      <c r="K1133" s="44">
        <v>0</v>
      </c>
      <c r="L1133" s="44">
        <v>0</v>
      </c>
      <c r="M1133" s="44">
        <v>0</v>
      </c>
      <c r="N1133" s="44">
        <v>0</v>
      </c>
      <c r="O1133" s="44">
        <v>0</v>
      </c>
      <c r="P1133" s="165">
        <f t="shared" ref="P1133:P1181" si="82">SUM(D1133:O1133)</f>
        <v>0</v>
      </c>
    </row>
    <row r="1134" spans="1:17" hidden="1" x14ac:dyDescent="0.25">
      <c r="A1134" s="303">
        <f>IF(B1134=1,A1131,"")</f>
        <v>2038</v>
      </c>
      <c r="B1134" s="43">
        <f t="shared" si="81"/>
        <v>1</v>
      </c>
      <c r="C1134" s="161" t="str">
        <f>CAD!$I$9</f>
        <v>ENERGIA ELÉTRICA</v>
      </c>
      <c r="D1134" s="44">
        <v>0</v>
      </c>
      <c r="E1134" s="44">
        <v>0</v>
      </c>
      <c r="F1134" s="44">
        <v>0</v>
      </c>
      <c r="G1134" s="44">
        <v>0</v>
      </c>
      <c r="H1134" s="44">
        <v>0</v>
      </c>
      <c r="I1134" s="44">
        <v>0</v>
      </c>
      <c r="J1134" s="44">
        <v>0</v>
      </c>
      <c r="K1134" s="44">
        <v>0</v>
      </c>
      <c r="L1134" s="44">
        <v>0</v>
      </c>
      <c r="M1134" s="44">
        <v>0</v>
      </c>
      <c r="N1134" s="44">
        <v>0</v>
      </c>
      <c r="O1134" s="44">
        <v>0</v>
      </c>
      <c r="P1134" s="165">
        <f t="shared" si="82"/>
        <v>0</v>
      </c>
    </row>
    <row r="1135" spans="1:17" hidden="1" x14ac:dyDescent="0.25">
      <c r="A1135" s="303">
        <f>IF(B1135=1,A1131,"")</f>
        <v>2038</v>
      </c>
      <c r="B1135" s="43">
        <f t="shared" si="81"/>
        <v>1</v>
      </c>
      <c r="C1135" s="161" t="str">
        <f>CAD!$I$10</f>
        <v>LANCHE/COMER FORA</v>
      </c>
      <c r="D1135" s="44">
        <v>0</v>
      </c>
      <c r="E1135" s="44">
        <v>0</v>
      </c>
      <c r="F1135" s="44">
        <v>0</v>
      </c>
      <c r="G1135" s="44">
        <v>0</v>
      </c>
      <c r="H1135" s="44">
        <v>0</v>
      </c>
      <c r="I1135" s="44">
        <v>0</v>
      </c>
      <c r="J1135" s="44">
        <v>0</v>
      </c>
      <c r="K1135" s="44">
        <v>0</v>
      </c>
      <c r="L1135" s="44">
        <v>0</v>
      </c>
      <c r="M1135" s="44">
        <v>0</v>
      </c>
      <c r="N1135" s="44">
        <v>0</v>
      </c>
      <c r="O1135" s="44">
        <v>0</v>
      </c>
      <c r="P1135" s="165">
        <f t="shared" si="82"/>
        <v>0</v>
      </c>
    </row>
    <row r="1136" spans="1:17" hidden="1" x14ac:dyDescent="0.25">
      <c r="A1136" s="303">
        <f>IF(B1136=1,A1131,"")</f>
        <v>2038</v>
      </c>
      <c r="B1136" s="43">
        <f t="shared" si="81"/>
        <v>1</v>
      </c>
      <c r="C1136" s="161" t="str">
        <f>CAD!$I$11</f>
        <v>LAZER</v>
      </c>
      <c r="D1136" s="44">
        <v>0</v>
      </c>
      <c r="E1136" s="44">
        <v>0</v>
      </c>
      <c r="F1136" s="44">
        <v>0</v>
      </c>
      <c r="G1136" s="44">
        <v>0</v>
      </c>
      <c r="H1136" s="44">
        <v>0</v>
      </c>
      <c r="I1136" s="44">
        <v>0</v>
      </c>
      <c r="J1136" s="44">
        <v>0</v>
      </c>
      <c r="K1136" s="44">
        <v>0</v>
      </c>
      <c r="L1136" s="44">
        <v>0</v>
      </c>
      <c r="M1136" s="44">
        <v>0</v>
      </c>
      <c r="N1136" s="44">
        <v>0</v>
      </c>
      <c r="O1136" s="44">
        <v>0</v>
      </c>
      <c r="P1136" s="165">
        <f t="shared" si="82"/>
        <v>0</v>
      </c>
    </row>
    <row r="1137" spans="1:16" hidden="1" x14ac:dyDescent="0.25">
      <c r="A1137" s="303">
        <f>IF(B1137=1,A1131,"")</f>
        <v>2038</v>
      </c>
      <c r="B1137" s="43">
        <f t="shared" si="81"/>
        <v>1</v>
      </c>
      <c r="C1137" s="161" t="str">
        <f>CAD!$I$12</f>
        <v>REFORMA / IMÓVEL</v>
      </c>
      <c r="D1137" s="44">
        <v>0</v>
      </c>
      <c r="E1137" s="44">
        <v>0</v>
      </c>
      <c r="F1137" s="44">
        <v>0</v>
      </c>
      <c r="G1137" s="44">
        <v>0</v>
      </c>
      <c r="H1137" s="44">
        <v>0</v>
      </c>
      <c r="I1137" s="44">
        <v>0</v>
      </c>
      <c r="J1137" s="44">
        <v>0</v>
      </c>
      <c r="K1137" s="44">
        <v>0</v>
      </c>
      <c r="L1137" s="44">
        <v>0</v>
      </c>
      <c r="M1137" s="44">
        <v>0</v>
      </c>
      <c r="N1137" s="44">
        <v>0</v>
      </c>
      <c r="O1137" s="44">
        <v>0</v>
      </c>
      <c r="P1137" s="165">
        <f t="shared" si="82"/>
        <v>0</v>
      </c>
    </row>
    <row r="1138" spans="1:16" hidden="1" x14ac:dyDescent="0.25">
      <c r="A1138" s="303">
        <f>IF(B1138=1,A1131,"")</f>
        <v>2038</v>
      </c>
      <c r="B1138" s="43">
        <f t="shared" si="81"/>
        <v>1</v>
      </c>
      <c r="C1138" s="161" t="str">
        <f>CAD!$I$13</f>
        <v>OUTROS</v>
      </c>
      <c r="D1138" s="44">
        <v>0</v>
      </c>
      <c r="E1138" s="44">
        <v>0</v>
      </c>
      <c r="F1138" s="44">
        <v>0</v>
      </c>
      <c r="G1138" s="44">
        <v>0</v>
      </c>
      <c r="H1138" s="44">
        <v>0</v>
      </c>
      <c r="I1138" s="44">
        <v>0</v>
      </c>
      <c r="J1138" s="44">
        <v>0</v>
      </c>
      <c r="K1138" s="44">
        <v>0</v>
      </c>
      <c r="L1138" s="44">
        <v>0</v>
      </c>
      <c r="M1138" s="44">
        <v>0</v>
      </c>
      <c r="N1138" s="44">
        <v>0</v>
      </c>
      <c r="O1138" s="44">
        <v>0</v>
      </c>
      <c r="P1138" s="165">
        <f t="shared" si="82"/>
        <v>0</v>
      </c>
    </row>
    <row r="1139" spans="1:16" hidden="1" x14ac:dyDescent="0.25">
      <c r="A1139" s="303">
        <f>IF(B1139=1,A1131,"")</f>
        <v>2038</v>
      </c>
      <c r="B1139" s="43">
        <f t="shared" si="81"/>
        <v>1</v>
      </c>
      <c r="C1139" s="161" t="str">
        <f>CAD!$I$14</f>
        <v>VESTUÁRIO</v>
      </c>
      <c r="D1139" s="44">
        <v>0</v>
      </c>
      <c r="E1139" s="44">
        <v>0</v>
      </c>
      <c r="F1139" s="44">
        <v>0</v>
      </c>
      <c r="G1139" s="44">
        <v>0</v>
      </c>
      <c r="H1139" s="44">
        <v>0</v>
      </c>
      <c r="I1139" s="44">
        <v>0</v>
      </c>
      <c r="J1139" s="44">
        <v>0</v>
      </c>
      <c r="K1139" s="44">
        <v>0</v>
      </c>
      <c r="L1139" s="44">
        <v>0</v>
      </c>
      <c r="M1139" s="44">
        <v>0</v>
      </c>
      <c r="N1139" s="44">
        <v>0</v>
      </c>
      <c r="O1139" s="44">
        <v>0</v>
      </c>
      <c r="P1139" s="165">
        <f t="shared" si="82"/>
        <v>0</v>
      </c>
    </row>
    <row r="1140" spans="1:16" hidden="1" x14ac:dyDescent="0.25">
      <c r="A1140" s="303">
        <f>IF(B1140=1,A1131,"")</f>
        <v>2038</v>
      </c>
      <c r="B1140" s="43">
        <f t="shared" si="81"/>
        <v>1</v>
      </c>
      <c r="C1140" s="161" t="str">
        <f>CAD!$I$15</f>
        <v>PARCELA - CASA</v>
      </c>
      <c r="D1140" s="44">
        <v>0</v>
      </c>
      <c r="E1140" s="44">
        <v>0</v>
      </c>
      <c r="F1140" s="44">
        <v>0</v>
      </c>
      <c r="G1140" s="44">
        <v>0</v>
      </c>
      <c r="H1140" s="44">
        <v>0</v>
      </c>
      <c r="I1140" s="44">
        <v>0</v>
      </c>
      <c r="J1140" s="44">
        <v>0</v>
      </c>
      <c r="K1140" s="44">
        <v>0</v>
      </c>
      <c r="L1140" s="44">
        <v>0</v>
      </c>
      <c r="M1140" s="44">
        <v>0</v>
      </c>
      <c r="N1140" s="44">
        <v>0</v>
      </c>
      <c r="O1140" s="44">
        <v>0</v>
      </c>
      <c r="P1140" s="165">
        <f t="shared" si="82"/>
        <v>0</v>
      </c>
    </row>
    <row r="1141" spans="1:16" hidden="1" x14ac:dyDescent="0.25">
      <c r="A1141" s="303">
        <f>IF(B1141=1,A1131,"")</f>
        <v>2038</v>
      </c>
      <c r="B1141" s="43">
        <f t="shared" si="81"/>
        <v>1</v>
      </c>
      <c r="C1141" s="161" t="str">
        <f>CAD!$I$16</f>
        <v>SAÚDE</v>
      </c>
      <c r="D1141" s="44">
        <v>0</v>
      </c>
      <c r="E1141" s="44">
        <v>0</v>
      </c>
      <c r="F1141" s="44">
        <v>0</v>
      </c>
      <c r="G1141" s="44">
        <v>0</v>
      </c>
      <c r="H1141" s="44">
        <v>0</v>
      </c>
      <c r="I1141" s="44">
        <v>0</v>
      </c>
      <c r="J1141" s="44">
        <v>0</v>
      </c>
      <c r="K1141" s="44">
        <v>0</v>
      </c>
      <c r="L1141" s="44">
        <v>0</v>
      </c>
      <c r="M1141" s="44">
        <v>0</v>
      </c>
      <c r="N1141" s="44">
        <v>0</v>
      </c>
      <c r="O1141" s="44">
        <v>0</v>
      </c>
      <c r="P1141" s="165">
        <f t="shared" si="82"/>
        <v>0</v>
      </c>
    </row>
    <row r="1142" spans="1:16" hidden="1" x14ac:dyDescent="0.25">
      <c r="A1142" s="303" t="str">
        <f>IF(B1142=1,A1131,"")</f>
        <v/>
      </c>
      <c r="B1142" s="43" t="str">
        <f t="shared" si="81"/>
        <v/>
      </c>
      <c r="C1142" s="161">
        <f>CAD!$I$17</f>
        <v>0</v>
      </c>
      <c r="D1142" s="44">
        <v>0</v>
      </c>
      <c r="E1142" s="44">
        <v>0</v>
      </c>
      <c r="F1142" s="44">
        <v>0</v>
      </c>
      <c r="G1142" s="44">
        <v>0</v>
      </c>
      <c r="H1142" s="44">
        <v>0</v>
      </c>
      <c r="I1142" s="44">
        <v>0</v>
      </c>
      <c r="J1142" s="44">
        <v>0</v>
      </c>
      <c r="K1142" s="44">
        <v>0</v>
      </c>
      <c r="L1142" s="44">
        <v>0</v>
      </c>
      <c r="M1142" s="44">
        <v>0</v>
      </c>
      <c r="N1142" s="44">
        <v>0</v>
      </c>
      <c r="O1142" s="44">
        <v>0</v>
      </c>
      <c r="P1142" s="165">
        <f t="shared" si="82"/>
        <v>0</v>
      </c>
    </row>
    <row r="1143" spans="1:16" hidden="1" x14ac:dyDescent="0.25">
      <c r="A1143" s="303" t="str">
        <f>IF(B1143=1,A1131,"")</f>
        <v/>
      </c>
      <c r="B1143" s="43" t="str">
        <f t="shared" si="81"/>
        <v/>
      </c>
      <c r="C1143" s="161">
        <f>CAD!$I$18</f>
        <v>0</v>
      </c>
      <c r="D1143" s="44">
        <v>0</v>
      </c>
      <c r="E1143" s="44">
        <v>0</v>
      </c>
      <c r="F1143" s="44">
        <v>0</v>
      </c>
      <c r="G1143" s="44">
        <v>0</v>
      </c>
      <c r="H1143" s="44">
        <v>0</v>
      </c>
      <c r="I1143" s="44">
        <v>0</v>
      </c>
      <c r="J1143" s="44">
        <v>0</v>
      </c>
      <c r="K1143" s="44">
        <v>0</v>
      </c>
      <c r="L1143" s="44">
        <v>0</v>
      </c>
      <c r="M1143" s="44">
        <v>0</v>
      </c>
      <c r="N1143" s="44">
        <v>0</v>
      </c>
      <c r="O1143" s="44">
        <v>0</v>
      </c>
      <c r="P1143" s="165">
        <f t="shared" si="82"/>
        <v>0</v>
      </c>
    </row>
    <row r="1144" spans="1:16" hidden="1" x14ac:dyDescent="0.25">
      <c r="A1144" s="303" t="str">
        <f>IF(B1144=1,A1131,"")</f>
        <v/>
      </c>
      <c r="B1144" s="43" t="str">
        <f t="shared" si="81"/>
        <v/>
      </c>
      <c r="C1144" s="161">
        <f>CAD!$I$19</f>
        <v>0</v>
      </c>
      <c r="D1144" s="44">
        <v>0</v>
      </c>
      <c r="E1144" s="44">
        <v>0</v>
      </c>
      <c r="F1144" s="44">
        <v>0</v>
      </c>
      <c r="G1144" s="44">
        <v>0</v>
      </c>
      <c r="H1144" s="44">
        <v>0</v>
      </c>
      <c r="I1144" s="44">
        <v>0</v>
      </c>
      <c r="J1144" s="44">
        <v>0</v>
      </c>
      <c r="K1144" s="44">
        <v>0</v>
      </c>
      <c r="L1144" s="44">
        <v>0</v>
      </c>
      <c r="M1144" s="44">
        <v>0</v>
      </c>
      <c r="N1144" s="44">
        <v>0</v>
      </c>
      <c r="O1144" s="44">
        <v>0</v>
      </c>
      <c r="P1144" s="165">
        <f t="shared" si="82"/>
        <v>0</v>
      </c>
    </row>
    <row r="1145" spans="1:16" hidden="1" x14ac:dyDescent="0.25">
      <c r="A1145" s="303" t="str">
        <f>IF(B1145=1,A1131,"")</f>
        <v/>
      </c>
      <c r="B1145" s="43" t="str">
        <f t="shared" si="81"/>
        <v/>
      </c>
      <c r="C1145" s="161">
        <f>CAD!$I$20</f>
        <v>0</v>
      </c>
      <c r="D1145" s="44">
        <v>0</v>
      </c>
      <c r="E1145" s="44">
        <v>0</v>
      </c>
      <c r="F1145" s="44">
        <v>0</v>
      </c>
      <c r="G1145" s="44">
        <v>0</v>
      </c>
      <c r="H1145" s="44">
        <v>0</v>
      </c>
      <c r="I1145" s="44">
        <v>0</v>
      </c>
      <c r="J1145" s="44">
        <v>0</v>
      </c>
      <c r="K1145" s="44">
        <v>0</v>
      </c>
      <c r="L1145" s="44">
        <v>0</v>
      </c>
      <c r="M1145" s="44">
        <v>0</v>
      </c>
      <c r="N1145" s="44">
        <v>0</v>
      </c>
      <c r="O1145" s="44">
        <v>0</v>
      </c>
      <c r="P1145" s="165">
        <f t="shared" si="82"/>
        <v>0</v>
      </c>
    </row>
    <row r="1146" spans="1:16" hidden="1" x14ac:dyDescent="0.25">
      <c r="A1146" s="303" t="str">
        <f>IF(B1146=1,A1131,"")</f>
        <v/>
      </c>
      <c r="B1146" s="43" t="str">
        <f t="shared" si="81"/>
        <v/>
      </c>
      <c r="C1146" s="161">
        <f>CAD!$I$21</f>
        <v>0</v>
      </c>
      <c r="D1146" s="44">
        <v>0</v>
      </c>
      <c r="E1146" s="44">
        <v>0</v>
      </c>
      <c r="F1146" s="44">
        <v>0</v>
      </c>
      <c r="G1146" s="44">
        <v>0</v>
      </c>
      <c r="H1146" s="44">
        <v>0</v>
      </c>
      <c r="I1146" s="44">
        <v>0</v>
      </c>
      <c r="J1146" s="44">
        <v>0</v>
      </c>
      <c r="K1146" s="44">
        <v>0</v>
      </c>
      <c r="L1146" s="44">
        <v>0</v>
      </c>
      <c r="M1146" s="44">
        <v>0</v>
      </c>
      <c r="N1146" s="44">
        <v>0</v>
      </c>
      <c r="O1146" s="44">
        <v>0</v>
      </c>
      <c r="P1146" s="165">
        <f t="shared" si="82"/>
        <v>0</v>
      </c>
    </row>
    <row r="1147" spans="1:16" hidden="1" x14ac:dyDescent="0.25">
      <c r="A1147" s="303" t="str">
        <f>IF(B1147=1,A1131,"")</f>
        <v/>
      </c>
      <c r="B1147" s="43" t="str">
        <f t="shared" si="81"/>
        <v/>
      </c>
      <c r="C1147" s="161">
        <f>CAD!$I$22</f>
        <v>0</v>
      </c>
      <c r="D1147" s="44">
        <v>0</v>
      </c>
      <c r="E1147" s="44">
        <v>0</v>
      </c>
      <c r="F1147" s="44">
        <v>0</v>
      </c>
      <c r="G1147" s="44">
        <v>0</v>
      </c>
      <c r="H1147" s="44">
        <v>0</v>
      </c>
      <c r="I1147" s="44">
        <v>0</v>
      </c>
      <c r="J1147" s="44">
        <v>0</v>
      </c>
      <c r="K1147" s="44">
        <v>0</v>
      </c>
      <c r="L1147" s="44">
        <v>0</v>
      </c>
      <c r="M1147" s="44">
        <v>0</v>
      </c>
      <c r="N1147" s="44">
        <v>0</v>
      </c>
      <c r="O1147" s="44">
        <v>0</v>
      </c>
      <c r="P1147" s="165">
        <f t="shared" si="82"/>
        <v>0</v>
      </c>
    </row>
    <row r="1148" spans="1:16" hidden="1" x14ac:dyDescent="0.25">
      <c r="A1148" s="303" t="str">
        <f>IF(B1148=1,A1131,"")</f>
        <v/>
      </c>
      <c r="B1148" s="43" t="str">
        <f t="shared" si="81"/>
        <v/>
      </c>
      <c r="C1148" s="161">
        <f>CAD!$I$23</f>
        <v>0</v>
      </c>
      <c r="D1148" s="44">
        <v>0</v>
      </c>
      <c r="E1148" s="44">
        <v>0</v>
      </c>
      <c r="F1148" s="44">
        <v>0</v>
      </c>
      <c r="G1148" s="44">
        <v>0</v>
      </c>
      <c r="H1148" s="44">
        <v>0</v>
      </c>
      <c r="I1148" s="44">
        <v>0</v>
      </c>
      <c r="J1148" s="44">
        <v>0</v>
      </c>
      <c r="K1148" s="44">
        <v>0</v>
      </c>
      <c r="L1148" s="44">
        <v>0</v>
      </c>
      <c r="M1148" s="44">
        <v>0</v>
      </c>
      <c r="N1148" s="44">
        <v>0</v>
      </c>
      <c r="O1148" s="44">
        <v>0</v>
      </c>
      <c r="P1148" s="165">
        <f t="shared" si="82"/>
        <v>0</v>
      </c>
    </row>
    <row r="1149" spans="1:16" hidden="1" x14ac:dyDescent="0.25">
      <c r="A1149" s="303" t="str">
        <f>IF(B1149=1,A1131,"")</f>
        <v/>
      </c>
      <c r="B1149" s="43" t="str">
        <f t="shared" si="81"/>
        <v/>
      </c>
      <c r="C1149" s="161">
        <f>CAD!$I$24</f>
        <v>0</v>
      </c>
      <c r="D1149" s="44">
        <v>0</v>
      </c>
      <c r="E1149" s="44">
        <v>0</v>
      </c>
      <c r="F1149" s="44">
        <v>0</v>
      </c>
      <c r="G1149" s="44">
        <v>0</v>
      </c>
      <c r="H1149" s="44">
        <v>0</v>
      </c>
      <c r="I1149" s="44">
        <v>0</v>
      </c>
      <c r="J1149" s="44">
        <v>0</v>
      </c>
      <c r="K1149" s="44">
        <v>0</v>
      </c>
      <c r="L1149" s="44">
        <v>0</v>
      </c>
      <c r="M1149" s="44">
        <v>0</v>
      </c>
      <c r="N1149" s="44">
        <v>0</v>
      </c>
      <c r="O1149" s="44">
        <v>0</v>
      </c>
      <c r="P1149" s="165">
        <f t="shared" si="82"/>
        <v>0</v>
      </c>
    </row>
    <row r="1150" spans="1:16" hidden="1" x14ac:dyDescent="0.25">
      <c r="A1150" s="303" t="str">
        <f>IF(B1150=1,A1131,"")</f>
        <v/>
      </c>
      <c r="B1150" s="43" t="str">
        <f t="shared" si="81"/>
        <v/>
      </c>
      <c r="C1150" s="161">
        <f>CAD!$I$25</f>
        <v>0</v>
      </c>
      <c r="D1150" s="44">
        <v>0</v>
      </c>
      <c r="E1150" s="44">
        <v>0</v>
      </c>
      <c r="F1150" s="44">
        <v>0</v>
      </c>
      <c r="G1150" s="44">
        <v>0</v>
      </c>
      <c r="H1150" s="44">
        <v>0</v>
      </c>
      <c r="I1150" s="44">
        <v>0</v>
      </c>
      <c r="J1150" s="44">
        <v>0</v>
      </c>
      <c r="K1150" s="44">
        <v>0</v>
      </c>
      <c r="L1150" s="44">
        <v>0</v>
      </c>
      <c r="M1150" s="44">
        <v>0</v>
      </c>
      <c r="N1150" s="44">
        <v>0</v>
      </c>
      <c r="O1150" s="44">
        <v>0</v>
      </c>
      <c r="P1150" s="165">
        <f t="shared" si="82"/>
        <v>0</v>
      </c>
    </row>
    <row r="1151" spans="1:16" hidden="1" x14ac:dyDescent="0.25">
      <c r="A1151" s="303" t="str">
        <f>IF(B1151=1,A1131,"")</f>
        <v/>
      </c>
      <c r="B1151" s="43" t="str">
        <f t="shared" si="81"/>
        <v/>
      </c>
      <c r="C1151" s="161">
        <f>CAD!$I$26</f>
        <v>0</v>
      </c>
      <c r="D1151" s="44">
        <v>0</v>
      </c>
      <c r="E1151" s="44">
        <v>0</v>
      </c>
      <c r="F1151" s="44">
        <v>0</v>
      </c>
      <c r="G1151" s="44">
        <v>0</v>
      </c>
      <c r="H1151" s="44">
        <v>0</v>
      </c>
      <c r="I1151" s="44">
        <v>0</v>
      </c>
      <c r="J1151" s="44">
        <v>0</v>
      </c>
      <c r="K1151" s="44">
        <v>0</v>
      </c>
      <c r="L1151" s="44">
        <v>0</v>
      </c>
      <c r="M1151" s="44">
        <v>0</v>
      </c>
      <c r="N1151" s="44">
        <v>0</v>
      </c>
      <c r="O1151" s="44">
        <v>0</v>
      </c>
      <c r="P1151" s="165">
        <f t="shared" si="82"/>
        <v>0</v>
      </c>
    </row>
    <row r="1152" spans="1:16" hidden="1" x14ac:dyDescent="0.25">
      <c r="A1152" s="303" t="str">
        <f>IF(B1152=1,A1131,"")</f>
        <v/>
      </c>
      <c r="B1152" s="43" t="str">
        <f t="shared" si="81"/>
        <v/>
      </c>
      <c r="C1152" s="161">
        <f>CAD!$I$27</f>
        <v>0</v>
      </c>
      <c r="D1152" s="44">
        <v>0</v>
      </c>
      <c r="E1152" s="44">
        <v>0</v>
      </c>
      <c r="F1152" s="44">
        <v>0</v>
      </c>
      <c r="G1152" s="44">
        <v>0</v>
      </c>
      <c r="H1152" s="44">
        <v>0</v>
      </c>
      <c r="I1152" s="44">
        <v>0</v>
      </c>
      <c r="J1152" s="44">
        <v>0</v>
      </c>
      <c r="K1152" s="44">
        <v>0</v>
      </c>
      <c r="L1152" s="44">
        <v>0</v>
      </c>
      <c r="M1152" s="44">
        <v>0</v>
      </c>
      <c r="N1152" s="44">
        <v>0</v>
      </c>
      <c r="O1152" s="44">
        <v>0</v>
      </c>
      <c r="P1152" s="165">
        <f t="shared" si="82"/>
        <v>0</v>
      </c>
    </row>
    <row r="1153" spans="1:16" hidden="1" x14ac:dyDescent="0.25">
      <c r="A1153" s="303" t="str">
        <f>IF(B1153=1,A1131,"")</f>
        <v/>
      </c>
      <c r="B1153" s="43" t="str">
        <f t="shared" si="81"/>
        <v/>
      </c>
      <c r="C1153" s="161">
        <f>CAD!$I$28</f>
        <v>0</v>
      </c>
      <c r="D1153" s="44">
        <v>0</v>
      </c>
      <c r="E1153" s="44">
        <v>0</v>
      </c>
      <c r="F1153" s="44">
        <v>0</v>
      </c>
      <c r="G1153" s="44">
        <v>0</v>
      </c>
      <c r="H1153" s="44">
        <v>0</v>
      </c>
      <c r="I1153" s="44">
        <v>0</v>
      </c>
      <c r="J1153" s="44">
        <v>0</v>
      </c>
      <c r="K1153" s="44">
        <v>0</v>
      </c>
      <c r="L1153" s="44">
        <v>0</v>
      </c>
      <c r="M1153" s="44">
        <v>0</v>
      </c>
      <c r="N1153" s="44">
        <v>0</v>
      </c>
      <c r="O1153" s="44">
        <v>0</v>
      </c>
      <c r="P1153" s="165">
        <f t="shared" si="82"/>
        <v>0</v>
      </c>
    </row>
    <row r="1154" spans="1:16" hidden="1" x14ac:dyDescent="0.25">
      <c r="A1154" s="303" t="str">
        <f>IF(B1154=1,A1131,"")</f>
        <v/>
      </c>
      <c r="B1154" s="43" t="str">
        <f t="shared" si="81"/>
        <v/>
      </c>
      <c r="C1154" s="161">
        <f>CAD!$I$29</f>
        <v>0</v>
      </c>
      <c r="D1154" s="44">
        <v>0</v>
      </c>
      <c r="E1154" s="44">
        <v>0</v>
      </c>
      <c r="F1154" s="44">
        <v>0</v>
      </c>
      <c r="G1154" s="44">
        <v>0</v>
      </c>
      <c r="H1154" s="44">
        <v>0</v>
      </c>
      <c r="I1154" s="44">
        <v>0</v>
      </c>
      <c r="J1154" s="44">
        <v>0</v>
      </c>
      <c r="K1154" s="44">
        <v>0</v>
      </c>
      <c r="L1154" s="44">
        <v>0</v>
      </c>
      <c r="M1154" s="44">
        <v>0</v>
      </c>
      <c r="N1154" s="44">
        <v>0</v>
      </c>
      <c r="O1154" s="44">
        <v>0</v>
      </c>
      <c r="P1154" s="165">
        <f t="shared" si="82"/>
        <v>0</v>
      </c>
    </row>
    <row r="1155" spans="1:16" hidden="1" x14ac:dyDescent="0.25">
      <c r="A1155" s="303" t="str">
        <f>IF(B1155=1,A1131,"")</f>
        <v/>
      </c>
      <c r="B1155" s="43" t="str">
        <f t="shared" si="81"/>
        <v/>
      </c>
      <c r="C1155" s="161">
        <f>CAD!$I$30</f>
        <v>0</v>
      </c>
      <c r="D1155" s="44">
        <v>0</v>
      </c>
      <c r="E1155" s="44">
        <v>0</v>
      </c>
      <c r="F1155" s="44">
        <v>0</v>
      </c>
      <c r="G1155" s="44">
        <v>0</v>
      </c>
      <c r="H1155" s="44">
        <v>0</v>
      </c>
      <c r="I1155" s="44">
        <v>0</v>
      </c>
      <c r="J1155" s="44">
        <v>0</v>
      </c>
      <c r="K1155" s="44">
        <v>0</v>
      </c>
      <c r="L1155" s="44">
        <v>0</v>
      </c>
      <c r="M1155" s="44">
        <v>0</v>
      </c>
      <c r="N1155" s="44">
        <v>0</v>
      </c>
      <c r="O1155" s="44">
        <v>0</v>
      </c>
      <c r="P1155" s="165">
        <f t="shared" si="82"/>
        <v>0</v>
      </c>
    </row>
    <row r="1156" spans="1:16" hidden="1" x14ac:dyDescent="0.25">
      <c r="A1156" s="303" t="str">
        <f>IF(B1156=1,A1131,"")</f>
        <v/>
      </c>
      <c r="B1156" s="43" t="str">
        <f t="shared" si="81"/>
        <v/>
      </c>
      <c r="C1156" s="161">
        <f>CAD!$I$31</f>
        <v>0</v>
      </c>
      <c r="D1156" s="44">
        <v>0</v>
      </c>
      <c r="E1156" s="44">
        <v>0</v>
      </c>
      <c r="F1156" s="44">
        <v>0</v>
      </c>
      <c r="G1156" s="44">
        <v>0</v>
      </c>
      <c r="H1156" s="44">
        <v>0</v>
      </c>
      <c r="I1156" s="44">
        <v>0</v>
      </c>
      <c r="J1156" s="44">
        <v>0</v>
      </c>
      <c r="K1156" s="44">
        <v>0</v>
      </c>
      <c r="L1156" s="44">
        <v>0</v>
      </c>
      <c r="M1156" s="44">
        <v>0</v>
      </c>
      <c r="N1156" s="44">
        <v>0</v>
      </c>
      <c r="O1156" s="44">
        <v>0</v>
      </c>
      <c r="P1156" s="165">
        <f t="shared" si="82"/>
        <v>0</v>
      </c>
    </row>
    <row r="1157" spans="1:16" hidden="1" x14ac:dyDescent="0.25">
      <c r="A1157" s="303" t="str">
        <f>IF(B1157=1,A1131,"")</f>
        <v/>
      </c>
      <c r="B1157" s="43" t="str">
        <f t="shared" si="81"/>
        <v/>
      </c>
      <c r="C1157" s="161">
        <f>CAD!$K$7</f>
        <v>0</v>
      </c>
      <c r="D1157" s="44">
        <v>0</v>
      </c>
      <c r="E1157" s="44">
        <v>0</v>
      </c>
      <c r="F1157" s="44">
        <v>0</v>
      </c>
      <c r="G1157" s="44">
        <v>0</v>
      </c>
      <c r="H1157" s="44">
        <v>0</v>
      </c>
      <c r="I1157" s="44">
        <v>0</v>
      </c>
      <c r="J1157" s="44">
        <v>0</v>
      </c>
      <c r="K1157" s="44">
        <v>0</v>
      </c>
      <c r="L1157" s="44">
        <v>0</v>
      </c>
      <c r="M1157" s="44">
        <v>0</v>
      </c>
      <c r="N1157" s="44">
        <v>0</v>
      </c>
      <c r="O1157" s="44">
        <v>0</v>
      </c>
      <c r="P1157" s="165">
        <f t="shared" si="82"/>
        <v>0</v>
      </c>
    </row>
    <row r="1158" spans="1:16" hidden="1" x14ac:dyDescent="0.25">
      <c r="A1158" s="303" t="str">
        <f>IF(B1158=1,A1131,"")</f>
        <v/>
      </c>
      <c r="B1158" s="43" t="str">
        <f t="shared" si="81"/>
        <v/>
      </c>
      <c r="C1158" s="161">
        <f>CAD!$K$8</f>
        <v>0</v>
      </c>
      <c r="D1158" s="44">
        <v>0</v>
      </c>
      <c r="E1158" s="44">
        <v>0</v>
      </c>
      <c r="F1158" s="44">
        <v>0</v>
      </c>
      <c r="G1158" s="44">
        <v>0</v>
      </c>
      <c r="H1158" s="44">
        <v>0</v>
      </c>
      <c r="I1158" s="44">
        <v>0</v>
      </c>
      <c r="J1158" s="44">
        <v>0</v>
      </c>
      <c r="K1158" s="44">
        <v>0</v>
      </c>
      <c r="L1158" s="44">
        <v>0</v>
      </c>
      <c r="M1158" s="44">
        <v>0</v>
      </c>
      <c r="N1158" s="44">
        <v>0</v>
      </c>
      <c r="O1158" s="44">
        <v>0</v>
      </c>
      <c r="P1158" s="165">
        <f t="shared" si="82"/>
        <v>0</v>
      </c>
    </row>
    <row r="1159" spans="1:16" hidden="1" x14ac:dyDescent="0.25">
      <c r="A1159" s="303" t="str">
        <f>IF(B1159=1,A1131,"")</f>
        <v/>
      </c>
      <c r="B1159" s="43" t="str">
        <f t="shared" si="81"/>
        <v/>
      </c>
      <c r="C1159" s="161">
        <f>CAD!$K$9</f>
        <v>0</v>
      </c>
      <c r="D1159" s="44">
        <v>0</v>
      </c>
      <c r="E1159" s="44">
        <v>0</v>
      </c>
      <c r="F1159" s="44">
        <v>0</v>
      </c>
      <c r="G1159" s="44">
        <v>0</v>
      </c>
      <c r="H1159" s="44">
        <v>0</v>
      </c>
      <c r="I1159" s="44">
        <v>0</v>
      </c>
      <c r="J1159" s="44">
        <v>0</v>
      </c>
      <c r="K1159" s="44">
        <v>0</v>
      </c>
      <c r="L1159" s="44">
        <v>0</v>
      </c>
      <c r="M1159" s="44">
        <v>0</v>
      </c>
      <c r="N1159" s="44">
        <v>0</v>
      </c>
      <c r="O1159" s="44">
        <v>0</v>
      </c>
      <c r="P1159" s="165">
        <f t="shared" si="82"/>
        <v>0</v>
      </c>
    </row>
    <row r="1160" spans="1:16" hidden="1" x14ac:dyDescent="0.25">
      <c r="A1160" s="303" t="str">
        <f>IF(B1160=1,A1131,"")</f>
        <v/>
      </c>
      <c r="B1160" s="43" t="str">
        <f t="shared" si="81"/>
        <v/>
      </c>
      <c r="C1160" s="161">
        <f>CAD!$K$10</f>
        <v>0</v>
      </c>
      <c r="D1160" s="44">
        <v>0</v>
      </c>
      <c r="E1160" s="44">
        <v>0</v>
      </c>
      <c r="F1160" s="44">
        <v>0</v>
      </c>
      <c r="G1160" s="44">
        <v>0</v>
      </c>
      <c r="H1160" s="44">
        <v>0</v>
      </c>
      <c r="I1160" s="44">
        <v>0</v>
      </c>
      <c r="J1160" s="44">
        <v>0</v>
      </c>
      <c r="K1160" s="44">
        <v>0</v>
      </c>
      <c r="L1160" s="44">
        <v>0</v>
      </c>
      <c r="M1160" s="44">
        <v>0</v>
      </c>
      <c r="N1160" s="44">
        <v>0</v>
      </c>
      <c r="O1160" s="44">
        <v>0</v>
      </c>
      <c r="P1160" s="165">
        <f t="shared" si="82"/>
        <v>0</v>
      </c>
    </row>
    <row r="1161" spans="1:16" hidden="1" x14ac:dyDescent="0.25">
      <c r="A1161" s="303" t="str">
        <f>IF(B1161=1,A1131,"")</f>
        <v/>
      </c>
      <c r="B1161" s="43" t="str">
        <f t="shared" si="81"/>
        <v/>
      </c>
      <c r="C1161" s="161">
        <f>CAD!$K$11</f>
        <v>0</v>
      </c>
      <c r="D1161" s="44">
        <v>0</v>
      </c>
      <c r="E1161" s="44">
        <v>0</v>
      </c>
      <c r="F1161" s="44">
        <v>0</v>
      </c>
      <c r="G1161" s="44">
        <v>0</v>
      </c>
      <c r="H1161" s="44">
        <v>0</v>
      </c>
      <c r="I1161" s="44">
        <v>0</v>
      </c>
      <c r="J1161" s="44">
        <v>0</v>
      </c>
      <c r="K1161" s="44">
        <v>0</v>
      </c>
      <c r="L1161" s="44">
        <v>0</v>
      </c>
      <c r="M1161" s="44">
        <v>0</v>
      </c>
      <c r="N1161" s="44">
        <v>0</v>
      </c>
      <c r="O1161" s="44">
        <v>0</v>
      </c>
      <c r="P1161" s="165">
        <f t="shared" si="82"/>
        <v>0</v>
      </c>
    </row>
    <row r="1162" spans="1:16" hidden="1" x14ac:dyDescent="0.25">
      <c r="A1162" s="303" t="str">
        <f>IF(B1162=1,A1131,"")</f>
        <v/>
      </c>
      <c r="B1162" s="43" t="str">
        <f t="shared" si="81"/>
        <v/>
      </c>
      <c r="C1162" s="161">
        <f>CAD!$K$12</f>
        <v>0</v>
      </c>
      <c r="D1162" s="44">
        <v>0</v>
      </c>
      <c r="E1162" s="44">
        <v>0</v>
      </c>
      <c r="F1162" s="44">
        <v>0</v>
      </c>
      <c r="G1162" s="44">
        <v>0</v>
      </c>
      <c r="H1162" s="44">
        <v>0</v>
      </c>
      <c r="I1162" s="44">
        <v>0</v>
      </c>
      <c r="J1162" s="44">
        <v>0</v>
      </c>
      <c r="K1162" s="44">
        <v>0</v>
      </c>
      <c r="L1162" s="44">
        <v>0</v>
      </c>
      <c r="M1162" s="44">
        <v>0</v>
      </c>
      <c r="N1162" s="44">
        <v>0</v>
      </c>
      <c r="O1162" s="44">
        <v>0</v>
      </c>
      <c r="P1162" s="165">
        <f t="shared" si="82"/>
        <v>0</v>
      </c>
    </row>
    <row r="1163" spans="1:16" hidden="1" x14ac:dyDescent="0.25">
      <c r="A1163" s="303" t="str">
        <f>IF(B1163=1,A1131,"")</f>
        <v/>
      </c>
      <c r="B1163" s="43" t="str">
        <f t="shared" si="81"/>
        <v/>
      </c>
      <c r="C1163" s="161">
        <f>CAD!$K$13</f>
        <v>0</v>
      </c>
      <c r="D1163" s="44">
        <v>0</v>
      </c>
      <c r="E1163" s="44">
        <v>0</v>
      </c>
      <c r="F1163" s="44">
        <v>0</v>
      </c>
      <c r="G1163" s="44">
        <v>0</v>
      </c>
      <c r="H1163" s="44">
        <v>0</v>
      </c>
      <c r="I1163" s="44">
        <v>0</v>
      </c>
      <c r="J1163" s="44">
        <v>0</v>
      </c>
      <c r="K1163" s="44">
        <v>0</v>
      </c>
      <c r="L1163" s="44">
        <v>0</v>
      </c>
      <c r="M1163" s="44">
        <v>0</v>
      </c>
      <c r="N1163" s="44">
        <v>0</v>
      </c>
      <c r="O1163" s="44">
        <v>0</v>
      </c>
      <c r="P1163" s="165">
        <f t="shared" si="82"/>
        <v>0</v>
      </c>
    </row>
    <row r="1164" spans="1:16" hidden="1" x14ac:dyDescent="0.25">
      <c r="A1164" s="303" t="str">
        <f>IF(B1164=1,A1131,"")</f>
        <v/>
      </c>
      <c r="B1164" s="43" t="str">
        <f t="shared" si="81"/>
        <v/>
      </c>
      <c r="C1164" s="161">
        <f>CAD!$K$14</f>
        <v>0</v>
      </c>
      <c r="D1164" s="44">
        <v>0</v>
      </c>
      <c r="E1164" s="44">
        <v>0</v>
      </c>
      <c r="F1164" s="44">
        <v>0</v>
      </c>
      <c r="G1164" s="44">
        <v>0</v>
      </c>
      <c r="H1164" s="44">
        <v>0</v>
      </c>
      <c r="I1164" s="44">
        <v>0</v>
      </c>
      <c r="J1164" s="44">
        <v>0</v>
      </c>
      <c r="K1164" s="44">
        <v>0</v>
      </c>
      <c r="L1164" s="44">
        <v>0</v>
      </c>
      <c r="M1164" s="44">
        <v>0</v>
      </c>
      <c r="N1164" s="44">
        <v>0</v>
      </c>
      <c r="O1164" s="44">
        <v>0</v>
      </c>
      <c r="P1164" s="165">
        <f t="shared" si="82"/>
        <v>0</v>
      </c>
    </row>
    <row r="1165" spans="1:16" hidden="1" x14ac:dyDescent="0.25">
      <c r="A1165" s="303" t="str">
        <f>IF(B1165=1,A1131,"")</f>
        <v/>
      </c>
      <c r="B1165" s="43" t="str">
        <f t="shared" si="81"/>
        <v/>
      </c>
      <c r="C1165" s="161">
        <f>CAD!$K$15</f>
        <v>0</v>
      </c>
      <c r="D1165" s="44">
        <v>0</v>
      </c>
      <c r="E1165" s="44">
        <v>0</v>
      </c>
      <c r="F1165" s="44">
        <v>0</v>
      </c>
      <c r="G1165" s="44">
        <v>0</v>
      </c>
      <c r="H1165" s="44">
        <v>0</v>
      </c>
      <c r="I1165" s="44">
        <v>0</v>
      </c>
      <c r="J1165" s="44">
        <v>0</v>
      </c>
      <c r="K1165" s="44">
        <v>0</v>
      </c>
      <c r="L1165" s="44">
        <v>0</v>
      </c>
      <c r="M1165" s="44">
        <v>0</v>
      </c>
      <c r="N1165" s="44">
        <v>0</v>
      </c>
      <c r="O1165" s="44">
        <v>0</v>
      </c>
      <c r="P1165" s="165">
        <f t="shared" si="82"/>
        <v>0</v>
      </c>
    </row>
    <row r="1166" spans="1:16" hidden="1" x14ac:dyDescent="0.25">
      <c r="A1166" s="303" t="str">
        <f>IF(B1166=1,A1131,"")</f>
        <v/>
      </c>
      <c r="B1166" s="43" t="str">
        <f t="shared" si="81"/>
        <v/>
      </c>
      <c r="C1166" s="161">
        <f>CAD!$K$16</f>
        <v>0</v>
      </c>
      <c r="D1166" s="44">
        <v>0</v>
      </c>
      <c r="E1166" s="44">
        <v>0</v>
      </c>
      <c r="F1166" s="44">
        <v>0</v>
      </c>
      <c r="G1166" s="44">
        <v>0</v>
      </c>
      <c r="H1166" s="44">
        <v>0</v>
      </c>
      <c r="I1166" s="44">
        <v>0</v>
      </c>
      <c r="J1166" s="44">
        <v>0</v>
      </c>
      <c r="K1166" s="44">
        <v>0</v>
      </c>
      <c r="L1166" s="44">
        <v>0</v>
      </c>
      <c r="M1166" s="44">
        <v>0</v>
      </c>
      <c r="N1166" s="44">
        <v>0</v>
      </c>
      <c r="O1166" s="44">
        <v>0</v>
      </c>
      <c r="P1166" s="165">
        <f t="shared" si="82"/>
        <v>0</v>
      </c>
    </row>
    <row r="1167" spans="1:16" hidden="1" x14ac:dyDescent="0.25">
      <c r="A1167" s="303" t="str">
        <f>IF(B1167=1,A1131,"")</f>
        <v/>
      </c>
      <c r="B1167" s="43" t="str">
        <f t="shared" si="81"/>
        <v/>
      </c>
      <c r="C1167" s="161">
        <f>CAD!$K$17</f>
        <v>0</v>
      </c>
      <c r="D1167" s="44">
        <v>0</v>
      </c>
      <c r="E1167" s="44">
        <v>0</v>
      </c>
      <c r="F1167" s="44">
        <v>0</v>
      </c>
      <c r="G1167" s="44">
        <v>0</v>
      </c>
      <c r="H1167" s="44">
        <v>0</v>
      </c>
      <c r="I1167" s="44">
        <v>0</v>
      </c>
      <c r="J1167" s="44">
        <v>0</v>
      </c>
      <c r="K1167" s="44">
        <v>0</v>
      </c>
      <c r="L1167" s="44">
        <v>0</v>
      </c>
      <c r="M1167" s="44">
        <v>0</v>
      </c>
      <c r="N1167" s="44">
        <v>0</v>
      </c>
      <c r="O1167" s="44">
        <v>0</v>
      </c>
      <c r="P1167" s="165">
        <f t="shared" si="82"/>
        <v>0</v>
      </c>
    </row>
    <row r="1168" spans="1:16" hidden="1" x14ac:dyDescent="0.25">
      <c r="A1168" s="303" t="str">
        <f>IF(B1168=1,A1131,"")</f>
        <v/>
      </c>
      <c r="B1168" s="43" t="str">
        <f t="shared" si="81"/>
        <v/>
      </c>
      <c r="C1168" s="161">
        <f>CAD!$K$18</f>
        <v>0</v>
      </c>
      <c r="D1168" s="44">
        <v>0</v>
      </c>
      <c r="E1168" s="44">
        <v>0</v>
      </c>
      <c r="F1168" s="44">
        <v>0</v>
      </c>
      <c r="G1168" s="44">
        <v>0</v>
      </c>
      <c r="H1168" s="44">
        <v>0</v>
      </c>
      <c r="I1168" s="44">
        <v>0</v>
      </c>
      <c r="J1168" s="44">
        <v>0</v>
      </c>
      <c r="K1168" s="44">
        <v>0</v>
      </c>
      <c r="L1168" s="44">
        <v>0</v>
      </c>
      <c r="M1168" s="44">
        <v>0</v>
      </c>
      <c r="N1168" s="44">
        <v>0</v>
      </c>
      <c r="O1168" s="44">
        <v>0</v>
      </c>
      <c r="P1168" s="165">
        <f t="shared" si="82"/>
        <v>0</v>
      </c>
    </row>
    <row r="1169" spans="1:16" hidden="1" x14ac:dyDescent="0.25">
      <c r="A1169" s="303" t="str">
        <f>IF(B1169=1,A1131,"")</f>
        <v/>
      </c>
      <c r="B1169" s="43" t="str">
        <f t="shared" si="81"/>
        <v/>
      </c>
      <c r="C1169" s="161">
        <f>CAD!$K$19</f>
        <v>0</v>
      </c>
      <c r="D1169" s="44">
        <v>0</v>
      </c>
      <c r="E1169" s="44">
        <v>0</v>
      </c>
      <c r="F1169" s="44">
        <v>0</v>
      </c>
      <c r="G1169" s="44">
        <v>0</v>
      </c>
      <c r="H1169" s="44">
        <v>0</v>
      </c>
      <c r="I1169" s="44">
        <v>0</v>
      </c>
      <c r="J1169" s="44">
        <v>0</v>
      </c>
      <c r="K1169" s="44">
        <v>0</v>
      </c>
      <c r="L1169" s="44">
        <v>0</v>
      </c>
      <c r="M1169" s="44">
        <v>0</v>
      </c>
      <c r="N1169" s="44">
        <v>0</v>
      </c>
      <c r="O1169" s="44">
        <v>0</v>
      </c>
      <c r="P1169" s="165">
        <f t="shared" si="82"/>
        <v>0</v>
      </c>
    </row>
    <row r="1170" spans="1:16" hidden="1" x14ac:dyDescent="0.25">
      <c r="A1170" s="303" t="str">
        <f>IF(B1170=1,A1131,"")</f>
        <v/>
      </c>
      <c r="B1170" s="43" t="str">
        <f t="shared" si="81"/>
        <v/>
      </c>
      <c r="C1170" s="161">
        <f>CAD!$K$20</f>
        <v>0</v>
      </c>
      <c r="D1170" s="44">
        <v>0</v>
      </c>
      <c r="E1170" s="44">
        <v>0</v>
      </c>
      <c r="F1170" s="44">
        <v>0</v>
      </c>
      <c r="G1170" s="44">
        <v>0</v>
      </c>
      <c r="H1170" s="44">
        <v>0</v>
      </c>
      <c r="I1170" s="44">
        <v>0</v>
      </c>
      <c r="J1170" s="44">
        <v>0</v>
      </c>
      <c r="K1170" s="44">
        <v>0</v>
      </c>
      <c r="L1170" s="44">
        <v>0</v>
      </c>
      <c r="M1170" s="44">
        <v>0</v>
      </c>
      <c r="N1170" s="44">
        <v>0</v>
      </c>
      <c r="O1170" s="44">
        <v>0</v>
      </c>
      <c r="P1170" s="165">
        <f t="shared" si="82"/>
        <v>0</v>
      </c>
    </row>
    <row r="1171" spans="1:16" hidden="1" x14ac:dyDescent="0.25">
      <c r="A1171" s="303" t="str">
        <f>IF(B1171=1,A1131,"")</f>
        <v/>
      </c>
      <c r="B1171" s="43" t="str">
        <f t="shared" si="81"/>
        <v/>
      </c>
      <c r="C1171" s="161">
        <f>CAD!$K$21</f>
        <v>0</v>
      </c>
      <c r="D1171" s="44">
        <v>0</v>
      </c>
      <c r="E1171" s="44">
        <v>0</v>
      </c>
      <c r="F1171" s="44">
        <v>0</v>
      </c>
      <c r="G1171" s="44">
        <v>0</v>
      </c>
      <c r="H1171" s="44">
        <v>0</v>
      </c>
      <c r="I1171" s="44">
        <v>0</v>
      </c>
      <c r="J1171" s="44">
        <v>0</v>
      </c>
      <c r="K1171" s="44">
        <v>0</v>
      </c>
      <c r="L1171" s="44">
        <v>0</v>
      </c>
      <c r="M1171" s="44">
        <v>0</v>
      </c>
      <c r="N1171" s="44">
        <v>0</v>
      </c>
      <c r="O1171" s="44">
        <v>0</v>
      </c>
      <c r="P1171" s="165">
        <f t="shared" si="82"/>
        <v>0</v>
      </c>
    </row>
    <row r="1172" spans="1:16" hidden="1" x14ac:dyDescent="0.25">
      <c r="A1172" s="303" t="str">
        <f>IF(B1172=1,A1131,"")</f>
        <v/>
      </c>
      <c r="B1172" s="43" t="str">
        <f t="shared" si="81"/>
        <v/>
      </c>
      <c r="C1172" s="161">
        <f>CAD!$K$22</f>
        <v>0</v>
      </c>
      <c r="D1172" s="44">
        <v>0</v>
      </c>
      <c r="E1172" s="44">
        <v>0</v>
      </c>
      <c r="F1172" s="44">
        <v>0</v>
      </c>
      <c r="G1172" s="44">
        <v>0</v>
      </c>
      <c r="H1172" s="44">
        <v>0</v>
      </c>
      <c r="I1172" s="44">
        <v>0</v>
      </c>
      <c r="J1172" s="44">
        <v>0</v>
      </c>
      <c r="K1172" s="44">
        <v>0</v>
      </c>
      <c r="L1172" s="44">
        <v>0</v>
      </c>
      <c r="M1172" s="44">
        <v>0</v>
      </c>
      <c r="N1172" s="44">
        <v>0</v>
      </c>
      <c r="O1172" s="44">
        <v>0</v>
      </c>
      <c r="P1172" s="165">
        <f t="shared" si="82"/>
        <v>0</v>
      </c>
    </row>
    <row r="1173" spans="1:16" hidden="1" x14ac:dyDescent="0.25">
      <c r="A1173" s="303" t="str">
        <f>IF(B1173=1,A1131,"")</f>
        <v/>
      </c>
      <c r="B1173" s="43" t="str">
        <f t="shared" si="81"/>
        <v/>
      </c>
      <c r="C1173" s="161">
        <f>CAD!$K$23</f>
        <v>0</v>
      </c>
      <c r="D1173" s="44">
        <v>0</v>
      </c>
      <c r="E1173" s="44">
        <v>0</v>
      </c>
      <c r="F1173" s="44">
        <v>0</v>
      </c>
      <c r="G1173" s="44">
        <v>0</v>
      </c>
      <c r="H1173" s="44">
        <v>0</v>
      </c>
      <c r="I1173" s="44">
        <v>0</v>
      </c>
      <c r="J1173" s="44">
        <v>0</v>
      </c>
      <c r="K1173" s="44">
        <v>0</v>
      </c>
      <c r="L1173" s="44">
        <v>0</v>
      </c>
      <c r="M1173" s="44">
        <v>0</v>
      </c>
      <c r="N1173" s="44">
        <v>0</v>
      </c>
      <c r="O1173" s="44">
        <v>0</v>
      </c>
      <c r="P1173" s="165">
        <f t="shared" si="82"/>
        <v>0</v>
      </c>
    </row>
    <row r="1174" spans="1:16" hidden="1" x14ac:dyDescent="0.25">
      <c r="A1174" s="303" t="str">
        <f>IF(B1174=1,A1131,"")</f>
        <v/>
      </c>
      <c r="B1174" s="43" t="str">
        <f t="shared" si="81"/>
        <v/>
      </c>
      <c r="C1174" s="161">
        <f>CAD!$K$24</f>
        <v>0</v>
      </c>
      <c r="D1174" s="44">
        <v>0</v>
      </c>
      <c r="E1174" s="44">
        <v>0</v>
      </c>
      <c r="F1174" s="44">
        <v>0</v>
      </c>
      <c r="G1174" s="44">
        <v>0</v>
      </c>
      <c r="H1174" s="44">
        <v>0</v>
      </c>
      <c r="I1174" s="44">
        <v>0</v>
      </c>
      <c r="J1174" s="44">
        <v>0</v>
      </c>
      <c r="K1174" s="44">
        <v>0</v>
      </c>
      <c r="L1174" s="44">
        <v>0</v>
      </c>
      <c r="M1174" s="44">
        <v>0</v>
      </c>
      <c r="N1174" s="44">
        <v>0</v>
      </c>
      <c r="O1174" s="44">
        <v>0</v>
      </c>
      <c r="P1174" s="165">
        <f t="shared" si="82"/>
        <v>0</v>
      </c>
    </row>
    <row r="1175" spans="1:16" hidden="1" x14ac:dyDescent="0.25">
      <c r="A1175" s="303" t="str">
        <f>IF(B1175=1,A1131,"")</f>
        <v/>
      </c>
      <c r="B1175" s="43" t="str">
        <f t="shared" si="81"/>
        <v/>
      </c>
      <c r="C1175" s="161">
        <f>CAD!$K$25</f>
        <v>0</v>
      </c>
      <c r="D1175" s="44">
        <v>0</v>
      </c>
      <c r="E1175" s="44">
        <v>0</v>
      </c>
      <c r="F1175" s="44">
        <v>0</v>
      </c>
      <c r="G1175" s="44">
        <v>0</v>
      </c>
      <c r="H1175" s="44">
        <v>0</v>
      </c>
      <c r="I1175" s="44">
        <v>0</v>
      </c>
      <c r="J1175" s="44">
        <v>0</v>
      </c>
      <c r="K1175" s="44">
        <v>0</v>
      </c>
      <c r="L1175" s="44">
        <v>0</v>
      </c>
      <c r="M1175" s="44">
        <v>0</v>
      </c>
      <c r="N1175" s="44">
        <v>0</v>
      </c>
      <c r="O1175" s="44">
        <v>0</v>
      </c>
      <c r="P1175" s="165">
        <f t="shared" si="82"/>
        <v>0</v>
      </c>
    </row>
    <row r="1176" spans="1:16" hidden="1" x14ac:dyDescent="0.25">
      <c r="A1176" s="303" t="str">
        <f>IF(B1176=1,A1131,"")</f>
        <v/>
      </c>
      <c r="B1176" s="43" t="str">
        <f t="shared" si="81"/>
        <v/>
      </c>
      <c r="C1176" s="161">
        <f>CAD!$K$26</f>
        <v>0</v>
      </c>
      <c r="D1176" s="44">
        <v>0</v>
      </c>
      <c r="E1176" s="44">
        <v>0</v>
      </c>
      <c r="F1176" s="44">
        <v>0</v>
      </c>
      <c r="G1176" s="44">
        <v>0</v>
      </c>
      <c r="H1176" s="44">
        <v>0</v>
      </c>
      <c r="I1176" s="44">
        <v>0</v>
      </c>
      <c r="J1176" s="44">
        <v>0</v>
      </c>
      <c r="K1176" s="44">
        <v>0</v>
      </c>
      <c r="L1176" s="44">
        <v>0</v>
      </c>
      <c r="M1176" s="44">
        <v>0</v>
      </c>
      <c r="N1176" s="44">
        <v>0</v>
      </c>
      <c r="O1176" s="44">
        <v>0</v>
      </c>
      <c r="P1176" s="165">
        <f t="shared" si="82"/>
        <v>0</v>
      </c>
    </row>
    <row r="1177" spans="1:16" hidden="1" x14ac:dyDescent="0.25">
      <c r="A1177" s="303" t="str">
        <f>IF(B1177=1,A1131,"")</f>
        <v/>
      </c>
      <c r="B1177" s="43" t="str">
        <f t="shared" si="81"/>
        <v/>
      </c>
      <c r="C1177" s="161">
        <f>CAD!$K$27</f>
        <v>0</v>
      </c>
      <c r="D1177" s="44">
        <v>0</v>
      </c>
      <c r="E1177" s="44">
        <v>0</v>
      </c>
      <c r="F1177" s="44">
        <v>0</v>
      </c>
      <c r="G1177" s="44">
        <v>0</v>
      </c>
      <c r="H1177" s="44">
        <v>0</v>
      </c>
      <c r="I1177" s="44">
        <v>0</v>
      </c>
      <c r="J1177" s="44">
        <v>0</v>
      </c>
      <c r="K1177" s="44">
        <v>0</v>
      </c>
      <c r="L1177" s="44">
        <v>0</v>
      </c>
      <c r="M1177" s="44">
        <v>0</v>
      </c>
      <c r="N1177" s="44">
        <v>0</v>
      </c>
      <c r="O1177" s="44">
        <v>0</v>
      </c>
      <c r="P1177" s="165">
        <f t="shared" si="82"/>
        <v>0</v>
      </c>
    </row>
    <row r="1178" spans="1:16" hidden="1" x14ac:dyDescent="0.25">
      <c r="A1178" s="303" t="str">
        <f>IF(B1178=1,A1131,"")</f>
        <v/>
      </c>
      <c r="B1178" s="43" t="str">
        <f t="shared" si="81"/>
        <v/>
      </c>
      <c r="C1178" s="161">
        <f>CAD!$K$28</f>
        <v>0</v>
      </c>
      <c r="D1178" s="44">
        <v>0</v>
      </c>
      <c r="E1178" s="44">
        <v>0</v>
      </c>
      <c r="F1178" s="44">
        <v>0</v>
      </c>
      <c r="G1178" s="44">
        <v>0</v>
      </c>
      <c r="H1178" s="44">
        <v>0</v>
      </c>
      <c r="I1178" s="44">
        <v>0</v>
      </c>
      <c r="J1178" s="44">
        <v>0</v>
      </c>
      <c r="K1178" s="44">
        <v>0</v>
      </c>
      <c r="L1178" s="44">
        <v>0</v>
      </c>
      <c r="M1178" s="44">
        <v>0</v>
      </c>
      <c r="N1178" s="44">
        <v>0</v>
      </c>
      <c r="O1178" s="44">
        <v>0</v>
      </c>
      <c r="P1178" s="165">
        <f t="shared" si="82"/>
        <v>0</v>
      </c>
    </row>
    <row r="1179" spans="1:16" hidden="1" x14ac:dyDescent="0.25">
      <c r="A1179" s="303" t="str">
        <f>IF(B1179=1,A1131,"")</f>
        <v/>
      </c>
      <c r="B1179" s="43" t="str">
        <f t="shared" si="81"/>
        <v/>
      </c>
      <c r="C1179" s="161">
        <f>CAD!$K$29</f>
        <v>0</v>
      </c>
      <c r="D1179" s="44">
        <v>0</v>
      </c>
      <c r="E1179" s="44">
        <v>0</v>
      </c>
      <c r="F1179" s="44">
        <v>0</v>
      </c>
      <c r="G1179" s="44">
        <v>0</v>
      </c>
      <c r="H1179" s="44">
        <v>0</v>
      </c>
      <c r="I1179" s="44">
        <v>0</v>
      </c>
      <c r="J1179" s="44">
        <v>0</v>
      </c>
      <c r="K1179" s="44">
        <v>0</v>
      </c>
      <c r="L1179" s="44">
        <v>0</v>
      </c>
      <c r="M1179" s="44">
        <v>0</v>
      </c>
      <c r="N1179" s="44">
        <v>0</v>
      </c>
      <c r="O1179" s="44">
        <v>0</v>
      </c>
      <c r="P1179" s="165">
        <f t="shared" si="82"/>
        <v>0</v>
      </c>
    </row>
    <row r="1180" spans="1:16" hidden="1" x14ac:dyDescent="0.25">
      <c r="A1180" s="303" t="str">
        <f>IF(B1180=1,A1131,"")</f>
        <v/>
      </c>
      <c r="B1180" s="43" t="str">
        <f t="shared" si="81"/>
        <v/>
      </c>
      <c r="C1180" s="161">
        <f>CAD!$K$30</f>
        <v>0</v>
      </c>
      <c r="D1180" s="44">
        <v>0</v>
      </c>
      <c r="E1180" s="44">
        <v>0</v>
      </c>
      <c r="F1180" s="44">
        <v>0</v>
      </c>
      <c r="G1180" s="44">
        <v>0</v>
      </c>
      <c r="H1180" s="44">
        <v>0</v>
      </c>
      <c r="I1180" s="44">
        <v>0</v>
      </c>
      <c r="J1180" s="44">
        <v>0</v>
      </c>
      <c r="K1180" s="44">
        <v>0</v>
      </c>
      <c r="L1180" s="44">
        <v>0</v>
      </c>
      <c r="M1180" s="44">
        <v>0</v>
      </c>
      <c r="N1180" s="44">
        <v>0</v>
      </c>
      <c r="O1180" s="44">
        <v>0</v>
      </c>
      <c r="P1180" s="165">
        <f t="shared" si="82"/>
        <v>0</v>
      </c>
    </row>
    <row r="1181" spans="1:16" hidden="1" x14ac:dyDescent="0.25">
      <c r="A1181" s="303" t="str">
        <f>IF(B1181=1,A1131,"")</f>
        <v/>
      </c>
      <c r="B1181" s="43" t="str">
        <f t="shared" si="81"/>
        <v/>
      </c>
      <c r="C1181" s="161">
        <f>CAD!$K$31</f>
        <v>0</v>
      </c>
      <c r="D1181" s="44">
        <v>0</v>
      </c>
      <c r="E1181" s="44">
        <v>0</v>
      </c>
      <c r="F1181" s="44">
        <v>0</v>
      </c>
      <c r="G1181" s="44">
        <v>0</v>
      </c>
      <c r="H1181" s="44">
        <v>0</v>
      </c>
      <c r="I1181" s="44">
        <v>0</v>
      </c>
      <c r="J1181" s="44">
        <v>0</v>
      </c>
      <c r="K1181" s="44">
        <v>0</v>
      </c>
      <c r="L1181" s="44">
        <v>0</v>
      </c>
      <c r="M1181" s="44">
        <v>0</v>
      </c>
      <c r="N1181" s="44">
        <v>0</v>
      </c>
      <c r="O1181" s="44">
        <v>0</v>
      </c>
      <c r="P1181" s="165">
        <f t="shared" si="82"/>
        <v>0</v>
      </c>
    </row>
    <row r="1182" spans="1:16" hidden="1" x14ac:dyDescent="0.25">
      <c r="A1182" s="303">
        <f>A1129</f>
        <v>2038</v>
      </c>
    </row>
    <row r="1183" spans="1:16" hidden="1" x14ac:dyDescent="0.25">
      <c r="A1183" s="303">
        <f>A1129</f>
        <v>2038</v>
      </c>
      <c r="C1183" s="74" t="s">
        <v>209</v>
      </c>
      <c r="D1183" s="38">
        <f>D1129-D1131</f>
        <v>0</v>
      </c>
      <c r="E1183" s="38">
        <f t="shared" ref="E1183:P1183" si="83">E1129-E1131</f>
        <v>0</v>
      </c>
      <c r="F1183" s="38">
        <f t="shared" si="83"/>
        <v>0</v>
      </c>
      <c r="G1183" s="38">
        <f t="shared" si="83"/>
        <v>0</v>
      </c>
      <c r="H1183" s="38">
        <f t="shared" si="83"/>
        <v>0</v>
      </c>
      <c r="I1183" s="38">
        <f t="shared" si="83"/>
        <v>0</v>
      </c>
      <c r="J1183" s="38">
        <f t="shared" si="83"/>
        <v>0</v>
      </c>
      <c r="K1183" s="38">
        <f t="shared" si="83"/>
        <v>0</v>
      </c>
      <c r="L1183" s="38">
        <f t="shared" si="83"/>
        <v>0</v>
      </c>
      <c r="M1183" s="38">
        <f t="shared" si="83"/>
        <v>0</v>
      </c>
      <c r="N1183" s="38">
        <f t="shared" si="83"/>
        <v>0</v>
      </c>
      <c r="O1183" s="38">
        <f t="shared" si="83"/>
        <v>0</v>
      </c>
      <c r="P1183" s="38">
        <f t="shared" si="83"/>
        <v>0</v>
      </c>
    </row>
    <row r="1184" spans="1:16" hidden="1" x14ac:dyDescent="0.25"/>
    <row r="1185" spans="1:17" ht="15" hidden="1" customHeight="1" thickBot="1" x14ac:dyDescent="0.3">
      <c r="A1185" s="303">
        <f>A1129+1</f>
        <v>2039</v>
      </c>
      <c r="B1185" s="45"/>
      <c r="C1185" s="176" t="s">
        <v>207</v>
      </c>
      <c r="D1185" s="177">
        <f>PREV_R!D1206</f>
        <v>0</v>
      </c>
      <c r="E1185" s="177">
        <f>PREV_R!E1206</f>
        <v>0</v>
      </c>
      <c r="F1185" s="177">
        <f>PREV_R!F1206</f>
        <v>0</v>
      </c>
      <c r="G1185" s="177">
        <f>PREV_R!G1206</f>
        <v>0</v>
      </c>
      <c r="H1185" s="177">
        <f>PREV_R!H1206</f>
        <v>0</v>
      </c>
      <c r="I1185" s="177">
        <f>PREV_R!I1206</f>
        <v>0</v>
      </c>
      <c r="J1185" s="177">
        <f>PREV_R!J1206</f>
        <v>0</v>
      </c>
      <c r="K1185" s="177">
        <f>PREV_R!K1206</f>
        <v>0</v>
      </c>
      <c r="L1185" s="177">
        <f>PREV_R!L1206</f>
        <v>0</v>
      </c>
      <c r="M1185" s="177">
        <f>PREV_R!M1206</f>
        <v>0</v>
      </c>
      <c r="N1185" s="177">
        <f>PREV_R!N1206</f>
        <v>0</v>
      </c>
      <c r="O1185" s="177">
        <f>PREV_R!O1206</f>
        <v>0</v>
      </c>
      <c r="P1185" s="177">
        <f>SUM(D1185:O1185)</f>
        <v>0</v>
      </c>
      <c r="Q1185" s="8"/>
    </row>
    <row r="1186" spans="1:17" ht="15" hidden="1" customHeight="1" x14ac:dyDescent="0.25">
      <c r="A1186" s="303">
        <f>A1185</f>
        <v>2039</v>
      </c>
      <c r="B1186" s="45"/>
      <c r="C1186" s="130"/>
      <c r="D1186" s="130"/>
      <c r="E1186" s="130"/>
      <c r="F1186" s="130"/>
      <c r="G1186" s="130"/>
      <c r="H1186" s="130"/>
      <c r="I1186" s="130"/>
      <c r="J1186" s="130"/>
      <c r="K1186" s="130"/>
      <c r="L1186" s="130"/>
      <c r="M1186" s="130"/>
      <c r="N1186" s="130"/>
      <c r="O1186" s="130"/>
      <c r="P1186" s="130"/>
      <c r="Q1186" s="8"/>
    </row>
    <row r="1187" spans="1:17" ht="15" hidden="1" customHeight="1" thickBot="1" x14ac:dyDescent="0.3">
      <c r="A1187" s="303">
        <f>A1185</f>
        <v>2039</v>
      </c>
      <c r="B1187" s="45"/>
      <c r="C1187" s="155" t="s">
        <v>208</v>
      </c>
      <c r="D1187" s="156">
        <f>SUM(D1188:D1237)</f>
        <v>0</v>
      </c>
      <c r="E1187" s="156">
        <f t="shared" ref="E1187:O1187" si="84">SUM(E1188:E1237)</f>
        <v>0</v>
      </c>
      <c r="F1187" s="156">
        <f t="shared" si="84"/>
        <v>0</v>
      </c>
      <c r="G1187" s="156">
        <f t="shared" si="84"/>
        <v>0</v>
      </c>
      <c r="H1187" s="156">
        <f t="shared" si="84"/>
        <v>0</v>
      </c>
      <c r="I1187" s="156">
        <f t="shared" si="84"/>
        <v>0</v>
      </c>
      <c r="J1187" s="156">
        <f t="shared" si="84"/>
        <v>0</v>
      </c>
      <c r="K1187" s="156">
        <f t="shared" si="84"/>
        <v>0</v>
      </c>
      <c r="L1187" s="156">
        <f t="shared" si="84"/>
        <v>0</v>
      </c>
      <c r="M1187" s="156">
        <f t="shared" si="84"/>
        <v>0</v>
      </c>
      <c r="N1187" s="156">
        <f t="shared" si="84"/>
        <v>0</v>
      </c>
      <c r="O1187" s="156">
        <f t="shared" si="84"/>
        <v>0</v>
      </c>
      <c r="P1187" s="156">
        <f>SUM(D1187:O1187)</f>
        <v>0</v>
      </c>
      <c r="Q1187" s="8"/>
    </row>
    <row r="1188" spans="1:17" hidden="1" x14ac:dyDescent="0.25">
      <c r="A1188" s="303">
        <f>IF(B1188=1,A1187,"")</f>
        <v>2039</v>
      </c>
      <c r="B1188" s="43">
        <f>IF(C1188&lt;&gt;0,1,"")</f>
        <v>1</v>
      </c>
      <c r="C1188" s="162" t="str">
        <f>CAD!$I$7</f>
        <v>MERCADO</v>
      </c>
      <c r="D1188" s="163">
        <v>0</v>
      </c>
      <c r="E1188" s="163">
        <v>0</v>
      </c>
      <c r="F1188" s="163">
        <v>0</v>
      </c>
      <c r="G1188" s="163">
        <v>0</v>
      </c>
      <c r="H1188" s="163">
        <v>0</v>
      </c>
      <c r="I1188" s="163">
        <v>0</v>
      </c>
      <c r="J1188" s="163">
        <v>0</v>
      </c>
      <c r="K1188" s="163">
        <v>0</v>
      </c>
      <c r="L1188" s="163">
        <v>0</v>
      </c>
      <c r="M1188" s="163">
        <v>0</v>
      </c>
      <c r="N1188" s="163">
        <v>0</v>
      </c>
      <c r="O1188" s="163">
        <v>0</v>
      </c>
      <c r="P1188" s="164">
        <f>SUM(D1188:O1188)</f>
        <v>0</v>
      </c>
    </row>
    <row r="1189" spans="1:17" hidden="1" x14ac:dyDescent="0.25">
      <c r="A1189" s="303">
        <f>IF(B1189=1,A1187,"")</f>
        <v>2039</v>
      </c>
      <c r="B1189" s="43">
        <f t="shared" ref="B1189:B1237" si="85">IF(C1189&lt;&gt;0,1,"")</f>
        <v>1</v>
      </c>
      <c r="C1189" s="161" t="str">
        <f>CAD!$I$8</f>
        <v>VEÍCULO</v>
      </c>
      <c r="D1189" s="44">
        <v>0</v>
      </c>
      <c r="E1189" s="44">
        <v>0</v>
      </c>
      <c r="F1189" s="44">
        <v>0</v>
      </c>
      <c r="G1189" s="44">
        <v>0</v>
      </c>
      <c r="H1189" s="44">
        <v>0</v>
      </c>
      <c r="I1189" s="44">
        <v>0</v>
      </c>
      <c r="J1189" s="44">
        <v>0</v>
      </c>
      <c r="K1189" s="44">
        <v>0</v>
      </c>
      <c r="L1189" s="44">
        <v>0</v>
      </c>
      <c r="M1189" s="44">
        <v>0</v>
      </c>
      <c r="N1189" s="44">
        <v>0</v>
      </c>
      <c r="O1189" s="44">
        <v>0</v>
      </c>
      <c r="P1189" s="165">
        <f t="shared" ref="P1189:P1237" si="86">SUM(D1189:O1189)</f>
        <v>0</v>
      </c>
    </row>
    <row r="1190" spans="1:17" hidden="1" x14ac:dyDescent="0.25">
      <c r="A1190" s="303">
        <f>IF(B1190=1,A1187,"")</f>
        <v>2039</v>
      </c>
      <c r="B1190" s="43">
        <f t="shared" si="85"/>
        <v>1</v>
      </c>
      <c r="C1190" s="161" t="str">
        <f>CAD!$I$9</f>
        <v>ENERGIA ELÉTRICA</v>
      </c>
      <c r="D1190" s="44">
        <v>0</v>
      </c>
      <c r="E1190" s="44">
        <v>0</v>
      </c>
      <c r="F1190" s="44">
        <v>0</v>
      </c>
      <c r="G1190" s="44">
        <v>0</v>
      </c>
      <c r="H1190" s="44">
        <v>0</v>
      </c>
      <c r="I1190" s="44">
        <v>0</v>
      </c>
      <c r="J1190" s="44">
        <v>0</v>
      </c>
      <c r="K1190" s="44">
        <v>0</v>
      </c>
      <c r="L1190" s="44">
        <v>0</v>
      </c>
      <c r="M1190" s="44">
        <v>0</v>
      </c>
      <c r="N1190" s="44">
        <v>0</v>
      </c>
      <c r="O1190" s="44">
        <v>0</v>
      </c>
      <c r="P1190" s="165">
        <f t="shared" si="86"/>
        <v>0</v>
      </c>
    </row>
    <row r="1191" spans="1:17" hidden="1" x14ac:dyDescent="0.25">
      <c r="A1191" s="303">
        <f>IF(B1191=1,A1187,"")</f>
        <v>2039</v>
      </c>
      <c r="B1191" s="43">
        <f t="shared" si="85"/>
        <v>1</v>
      </c>
      <c r="C1191" s="161" t="str">
        <f>CAD!$I$10</f>
        <v>LANCHE/COMER FORA</v>
      </c>
      <c r="D1191" s="44">
        <v>0</v>
      </c>
      <c r="E1191" s="44">
        <v>0</v>
      </c>
      <c r="F1191" s="44">
        <v>0</v>
      </c>
      <c r="G1191" s="44">
        <v>0</v>
      </c>
      <c r="H1191" s="44">
        <v>0</v>
      </c>
      <c r="I1191" s="44">
        <v>0</v>
      </c>
      <c r="J1191" s="44">
        <v>0</v>
      </c>
      <c r="K1191" s="44">
        <v>0</v>
      </c>
      <c r="L1191" s="44">
        <v>0</v>
      </c>
      <c r="M1191" s="44">
        <v>0</v>
      </c>
      <c r="N1191" s="44">
        <v>0</v>
      </c>
      <c r="O1191" s="44">
        <v>0</v>
      </c>
      <c r="P1191" s="165">
        <f t="shared" si="86"/>
        <v>0</v>
      </c>
    </row>
    <row r="1192" spans="1:17" hidden="1" x14ac:dyDescent="0.25">
      <c r="A1192" s="303">
        <f>IF(B1192=1,A1187,"")</f>
        <v>2039</v>
      </c>
      <c r="B1192" s="43">
        <f t="shared" si="85"/>
        <v>1</v>
      </c>
      <c r="C1192" s="161" t="str">
        <f>CAD!$I$11</f>
        <v>LAZER</v>
      </c>
      <c r="D1192" s="44">
        <v>0</v>
      </c>
      <c r="E1192" s="44">
        <v>0</v>
      </c>
      <c r="F1192" s="44">
        <v>0</v>
      </c>
      <c r="G1192" s="44">
        <v>0</v>
      </c>
      <c r="H1192" s="44">
        <v>0</v>
      </c>
      <c r="I1192" s="44">
        <v>0</v>
      </c>
      <c r="J1192" s="44">
        <v>0</v>
      </c>
      <c r="K1192" s="44">
        <v>0</v>
      </c>
      <c r="L1192" s="44">
        <v>0</v>
      </c>
      <c r="M1192" s="44">
        <v>0</v>
      </c>
      <c r="N1192" s="44">
        <v>0</v>
      </c>
      <c r="O1192" s="44">
        <v>0</v>
      </c>
      <c r="P1192" s="165">
        <f t="shared" si="86"/>
        <v>0</v>
      </c>
    </row>
    <row r="1193" spans="1:17" hidden="1" x14ac:dyDescent="0.25">
      <c r="A1193" s="303">
        <f>IF(B1193=1,A1187,"")</f>
        <v>2039</v>
      </c>
      <c r="B1193" s="43">
        <f t="shared" si="85"/>
        <v>1</v>
      </c>
      <c r="C1193" s="161" t="str">
        <f>CAD!$I$12</f>
        <v>REFORMA / IMÓVEL</v>
      </c>
      <c r="D1193" s="44">
        <v>0</v>
      </c>
      <c r="E1193" s="44">
        <v>0</v>
      </c>
      <c r="F1193" s="44">
        <v>0</v>
      </c>
      <c r="G1193" s="44">
        <v>0</v>
      </c>
      <c r="H1193" s="44">
        <v>0</v>
      </c>
      <c r="I1193" s="44">
        <v>0</v>
      </c>
      <c r="J1193" s="44">
        <v>0</v>
      </c>
      <c r="K1193" s="44">
        <v>0</v>
      </c>
      <c r="L1193" s="44">
        <v>0</v>
      </c>
      <c r="M1193" s="44">
        <v>0</v>
      </c>
      <c r="N1193" s="44">
        <v>0</v>
      </c>
      <c r="O1193" s="44">
        <v>0</v>
      </c>
      <c r="P1193" s="165">
        <f t="shared" si="86"/>
        <v>0</v>
      </c>
    </row>
    <row r="1194" spans="1:17" hidden="1" x14ac:dyDescent="0.25">
      <c r="A1194" s="303">
        <f>IF(B1194=1,A1187,"")</f>
        <v>2039</v>
      </c>
      <c r="B1194" s="43">
        <f t="shared" si="85"/>
        <v>1</v>
      </c>
      <c r="C1194" s="161" t="str">
        <f>CAD!$I$13</f>
        <v>OUTROS</v>
      </c>
      <c r="D1194" s="44">
        <v>0</v>
      </c>
      <c r="E1194" s="44">
        <v>0</v>
      </c>
      <c r="F1194" s="44">
        <v>0</v>
      </c>
      <c r="G1194" s="44">
        <v>0</v>
      </c>
      <c r="H1194" s="44">
        <v>0</v>
      </c>
      <c r="I1194" s="44">
        <v>0</v>
      </c>
      <c r="J1194" s="44">
        <v>0</v>
      </c>
      <c r="K1194" s="44">
        <v>0</v>
      </c>
      <c r="L1194" s="44">
        <v>0</v>
      </c>
      <c r="M1194" s="44">
        <v>0</v>
      </c>
      <c r="N1194" s="44">
        <v>0</v>
      </c>
      <c r="O1194" s="44">
        <v>0</v>
      </c>
      <c r="P1194" s="165">
        <f t="shared" si="86"/>
        <v>0</v>
      </c>
    </row>
    <row r="1195" spans="1:17" hidden="1" x14ac:dyDescent="0.25">
      <c r="A1195" s="303">
        <f>IF(B1195=1,A1187,"")</f>
        <v>2039</v>
      </c>
      <c r="B1195" s="43">
        <f t="shared" si="85"/>
        <v>1</v>
      </c>
      <c r="C1195" s="161" t="str">
        <f>CAD!$I$14</f>
        <v>VESTUÁRIO</v>
      </c>
      <c r="D1195" s="44">
        <v>0</v>
      </c>
      <c r="E1195" s="44">
        <v>0</v>
      </c>
      <c r="F1195" s="44">
        <v>0</v>
      </c>
      <c r="G1195" s="44">
        <v>0</v>
      </c>
      <c r="H1195" s="44">
        <v>0</v>
      </c>
      <c r="I1195" s="44">
        <v>0</v>
      </c>
      <c r="J1195" s="44">
        <v>0</v>
      </c>
      <c r="K1195" s="44">
        <v>0</v>
      </c>
      <c r="L1195" s="44">
        <v>0</v>
      </c>
      <c r="M1195" s="44">
        <v>0</v>
      </c>
      <c r="N1195" s="44">
        <v>0</v>
      </c>
      <c r="O1195" s="44">
        <v>0</v>
      </c>
      <c r="P1195" s="165">
        <f t="shared" si="86"/>
        <v>0</v>
      </c>
    </row>
    <row r="1196" spans="1:17" hidden="1" x14ac:dyDescent="0.25">
      <c r="A1196" s="303">
        <f>IF(B1196=1,A1187,"")</f>
        <v>2039</v>
      </c>
      <c r="B1196" s="43">
        <f t="shared" si="85"/>
        <v>1</v>
      </c>
      <c r="C1196" s="161" t="str">
        <f>CAD!$I$15</f>
        <v>PARCELA - CASA</v>
      </c>
      <c r="D1196" s="44">
        <v>0</v>
      </c>
      <c r="E1196" s="44">
        <v>0</v>
      </c>
      <c r="F1196" s="44">
        <v>0</v>
      </c>
      <c r="G1196" s="44">
        <v>0</v>
      </c>
      <c r="H1196" s="44">
        <v>0</v>
      </c>
      <c r="I1196" s="44">
        <v>0</v>
      </c>
      <c r="J1196" s="44">
        <v>0</v>
      </c>
      <c r="K1196" s="44">
        <v>0</v>
      </c>
      <c r="L1196" s="44">
        <v>0</v>
      </c>
      <c r="M1196" s="44">
        <v>0</v>
      </c>
      <c r="N1196" s="44">
        <v>0</v>
      </c>
      <c r="O1196" s="44">
        <v>0</v>
      </c>
      <c r="P1196" s="165">
        <f t="shared" si="86"/>
        <v>0</v>
      </c>
    </row>
    <row r="1197" spans="1:17" hidden="1" x14ac:dyDescent="0.25">
      <c r="A1197" s="303">
        <f>IF(B1197=1,A1187,"")</f>
        <v>2039</v>
      </c>
      <c r="B1197" s="43">
        <f t="shared" si="85"/>
        <v>1</v>
      </c>
      <c r="C1197" s="161" t="str">
        <f>CAD!$I$16</f>
        <v>SAÚDE</v>
      </c>
      <c r="D1197" s="44">
        <v>0</v>
      </c>
      <c r="E1197" s="44">
        <v>0</v>
      </c>
      <c r="F1197" s="44">
        <v>0</v>
      </c>
      <c r="G1197" s="44">
        <v>0</v>
      </c>
      <c r="H1197" s="44">
        <v>0</v>
      </c>
      <c r="I1197" s="44">
        <v>0</v>
      </c>
      <c r="J1197" s="44">
        <v>0</v>
      </c>
      <c r="K1197" s="44">
        <v>0</v>
      </c>
      <c r="L1197" s="44">
        <v>0</v>
      </c>
      <c r="M1197" s="44">
        <v>0</v>
      </c>
      <c r="N1197" s="44">
        <v>0</v>
      </c>
      <c r="O1197" s="44">
        <v>0</v>
      </c>
      <c r="P1197" s="165">
        <f t="shared" si="86"/>
        <v>0</v>
      </c>
    </row>
    <row r="1198" spans="1:17" hidden="1" x14ac:dyDescent="0.25">
      <c r="A1198" s="303" t="str">
        <f>IF(B1198=1,A1187,"")</f>
        <v/>
      </c>
      <c r="B1198" s="43" t="str">
        <f t="shared" si="85"/>
        <v/>
      </c>
      <c r="C1198" s="161">
        <f>CAD!$I$17</f>
        <v>0</v>
      </c>
      <c r="D1198" s="44">
        <v>0</v>
      </c>
      <c r="E1198" s="44">
        <v>0</v>
      </c>
      <c r="F1198" s="44">
        <v>0</v>
      </c>
      <c r="G1198" s="44">
        <v>0</v>
      </c>
      <c r="H1198" s="44">
        <v>0</v>
      </c>
      <c r="I1198" s="44">
        <v>0</v>
      </c>
      <c r="J1198" s="44">
        <v>0</v>
      </c>
      <c r="K1198" s="44">
        <v>0</v>
      </c>
      <c r="L1198" s="44">
        <v>0</v>
      </c>
      <c r="M1198" s="44">
        <v>0</v>
      </c>
      <c r="N1198" s="44">
        <v>0</v>
      </c>
      <c r="O1198" s="44">
        <v>0</v>
      </c>
      <c r="P1198" s="165">
        <f t="shared" si="86"/>
        <v>0</v>
      </c>
    </row>
    <row r="1199" spans="1:17" hidden="1" x14ac:dyDescent="0.25">
      <c r="A1199" s="303" t="str">
        <f>IF(B1199=1,A1187,"")</f>
        <v/>
      </c>
      <c r="B1199" s="43" t="str">
        <f t="shared" si="85"/>
        <v/>
      </c>
      <c r="C1199" s="161">
        <f>CAD!$I$18</f>
        <v>0</v>
      </c>
      <c r="D1199" s="44">
        <v>0</v>
      </c>
      <c r="E1199" s="44">
        <v>0</v>
      </c>
      <c r="F1199" s="44">
        <v>0</v>
      </c>
      <c r="G1199" s="44">
        <v>0</v>
      </c>
      <c r="H1199" s="44">
        <v>0</v>
      </c>
      <c r="I1199" s="44">
        <v>0</v>
      </c>
      <c r="J1199" s="44">
        <v>0</v>
      </c>
      <c r="K1199" s="44">
        <v>0</v>
      </c>
      <c r="L1199" s="44">
        <v>0</v>
      </c>
      <c r="M1199" s="44">
        <v>0</v>
      </c>
      <c r="N1199" s="44">
        <v>0</v>
      </c>
      <c r="O1199" s="44">
        <v>0</v>
      </c>
      <c r="P1199" s="165">
        <f t="shared" si="86"/>
        <v>0</v>
      </c>
    </row>
    <row r="1200" spans="1:17" hidden="1" x14ac:dyDescent="0.25">
      <c r="A1200" s="303" t="str">
        <f>IF(B1200=1,A1187,"")</f>
        <v/>
      </c>
      <c r="B1200" s="43" t="str">
        <f t="shared" si="85"/>
        <v/>
      </c>
      <c r="C1200" s="161">
        <f>CAD!$I$19</f>
        <v>0</v>
      </c>
      <c r="D1200" s="44">
        <v>0</v>
      </c>
      <c r="E1200" s="44">
        <v>0</v>
      </c>
      <c r="F1200" s="44">
        <v>0</v>
      </c>
      <c r="G1200" s="44">
        <v>0</v>
      </c>
      <c r="H1200" s="44">
        <v>0</v>
      </c>
      <c r="I1200" s="44">
        <v>0</v>
      </c>
      <c r="J1200" s="44">
        <v>0</v>
      </c>
      <c r="K1200" s="44">
        <v>0</v>
      </c>
      <c r="L1200" s="44">
        <v>0</v>
      </c>
      <c r="M1200" s="44">
        <v>0</v>
      </c>
      <c r="N1200" s="44">
        <v>0</v>
      </c>
      <c r="O1200" s="44">
        <v>0</v>
      </c>
      <c r="P1200" s="165">
        <f t="shared" si="86"/>
        <v>0</v>
      </c>
    </row>
    <row r="1201" spans="1:16" hidden="1" x14ac:dyDescent="0.25">
      <c r="A1201" s="303" t="str">
        <f>IF(B1201=1,A1187,"")</f>
        <v/>
      </c>
      <c r="B1201" s="43" t="str">
        <f t="shared" si="85"/>
        <v/>
      </c>
      <c r="C1201" s="161">
        <f>CAD!$I$20</f>
        <v>0</v>
      </c>
      <c r="D1201" s="44">
        <v>0</v>
      </c>
      <c r="E1201" s="44">
        <v>0</v>
      </c>
      <c r="F1201" s="44">
        <v>0</v>
      </c>
      <c r="G1201" s="44">
        <v>0</v>
      </c>
      <c r="H1201" s="44">
        <v>0</v>
      </c>
      <c r="I1201" s="44">
        <v>0</v>
      </c>
      <c r="J1201" s="44">
        <v>0</v>
      </c>
      <c r="K1201" s="44">
        <v>0</v>
      </c>
      <c r="L1201" s="44">
        <v>0</v>
      </c>
      <c r="M1201" s="44">
        <v>0</v>
      </c>
      <c r="N1201" s="44">
        <v>0</v>
      </c>
      <c r="O1201" s="44">
        <v>0</v>
      </c>
      <c r="P1201" s="165">
        <f t="shared" si="86"/>
        <v>0</v>
      </c>
    </row>
    <row r="1202" spans="1:16" hidden="1" x14ac:dyDescent="0.25">
      <c r="A1202" s="303" t="str">
        <f>IF(B1202=1,A1187,"")</f>
        <v/>
      </c>
      <c r="B1202" s="43" t="str">
        <f t="shared" si="85"/>
        <v/>
      </c>
      <c r="C1202" s="161">
        <f>CAD!$I$21</f>
        <v>0</v>
      </c>
      <c r="D1202" s="44">
        <v>0</v>
      </c>
      <c r="E1202" s="44">
        <v>0</v>
      </c>
      <c r="F1202" s="44">
        <v>0</v>
      </c>
      <c r="G1202" s="44">
        <v>0</v>
      </c>
      <c r="H1202" s="44">
        <v>0</v>
      </c>
      <c r="I1202" s="44">
        <v>0</v>
      </c>
      <c r="J1202" s="44">
        <v>0</v>
      </c>
      <c r="K1202" s="44">
        <v>0</v>
      </c>
      <c r="L1202" s="44">
        <v>0</v>
      </c>
      <c r="M1202" s="44">
        <v>0</v>
      </c>
      <c r="N1202" s="44">
        <v>0</v>
      </c>
      <c r="O1202" s="44">
        <v>0</v>
      </c>
      <c r="P1202" s="165">
        <f t="shared" si="86"/>
        <v>0</v>
      </c>
    </row>
    <row r="1203" spans="1:16" hidden="1" x14ac:dyDescent="0.25">
      <c r="A1203" s="303" t="str">
        <f>IF(B1203=1,A1187,"")</f>
        <v/>
      </c>
      <c r="B1203" s="43" t="str">
        <f t="shared" si="85"/>
        <v/>
      </c>
      <c r="C1203" s="161">
        <f>CAD!$I$22</f>
        <v>0</v>
      </c>
      <c r="D1203" s="44">
        <v>0</v>
      </c>
      <c r="E1203" s="44">
        <v>0</v>
      </c>
      <c r="F1203" s="44">
        <v>0</v>
      </c>
      <c r="G1203" s="44">
        <v>0</v>
      </c>
      <c r="H1203" s="44">
        <v>0</v>
      </c>
      <c r="I1203" s="44">
        <v>0</v>
      </c>
      <c r="J1203" s="44">
        <v>0</v>
      </c>
      <c r="K1203" s="44">
        <v>0</v>
      </c>
      <c r="L1203" s="44">
        <v>0</v>
      </c>
      <c r="M1203" s="44">
        <v>0</v>
      </c>
      <c r="N1203" s="44">
        <v>0</v>
      </c>
      <c r="O1203" s="44">
        <v>0</v>
      </c>
      <c r="P1203" s="165">
        <f t="shared" si="86"/>
        <v>0</v>
      </c>
    </row>
    <row r="1204" spans="1:16" hidden="1" x14ac:dyDescent="0.25">
      <c r="A1204" s="303" t="str">
        <f>IF(B1204=1,A1187,"")</f>
        <v/>
      </c>
      <c r="B1204" s="43" t="str">
        <f t="shared" si="85"/>
        <v/>
      </c>
      <c r="C1204" s="161">
        <f>CAD!$I$23</f>
        <v>0</v>
      </c>
      <c r="D1204" s="44">
        <v>0</v>
      </c>
      <c r="E1204" s="44">
        <v>0</v>
      </c>
      <c r="F1204" s="44">
        <v>0</v>
      </c>
      <c r="G1204" s="44">
        <v>0</v>
      </c>
      <c r="H1204" s="44">
        <v>0</v>
      </c>
      <c r="I1204" s="44">
        <v>0</v>
      </c>
      <c r="J1204" s="44">
        <v>0</v>
      </c>
      <c r="K1204" s="44">
        <v>0</v>
      </c>
      <c r="L1204" s="44">
        <v>0</v>
      </c>
      <c r="M1204" s="44">
        <v>0</v>
      </c>
      <c r="N1204" s="44">
        <v>0</v>
      </c>
      <c r="O1204" s="44">
        <v>0</v>
      </c>
      <c r="P1204" s="165">
        <f t="shared" si="86"/>
        <v>0</v>
      </c>
    </row>
    <row r="1205" spans="1:16" hidden="1" x14ac:dyDescent="0.25">
      <c r="A1205" s="303" t="str">
        <f>IF(B1205=1,A1187,"")</f>
        <v/>
      </c>
      <c r="B1205" s="43" t="str">
        <f t="shared" si="85"/>
        <v/>
      </c>
      <c r="C1205" s="161">
        <f>CAD!$I$24</f>
        <v>0</v>
      </c>
      <c r="D1205" s="44">
        <v>0</v>
      </c>
      <c r="E1205" s="44">
        <v>0</v>
      </c>
      <c r="F1205" s="44">
        <v>0</v>
      </c>
      <c r="G1205" s="44">
        <v>0</v>
      </c>
      <c r="H1205" s="44">
        <v>0</v>
      </c>
      <c r="I1205" s="44">
        <v>0</v>
      </c>
      <c r="J1205" s="44">
        <v>0</v>
      </c>
      <c r="K1205" s="44">
        <v>0</v>
      </c>
      <c r="L1205" s="44">
        <v>0</v>
      </c>
      <c r="M1205" s="44">
        <v>0</v>
      </c>
      <c r="N1205" s="44">
        <v>0</v>
      </c>
      <c r="O1205" s="44">
        <v>0</v>
      </c>
      <c r="P1205" s="165">
        <f t="shared" si="86"/>
        <v>0</v>
      </c>
    </row>
    <row r="1206" spans="1:16" hidden="1" x14ac:dyDescent="0.25">
      <c r="A1206" s="303" t="str">
        <f>IF(B1206=1,A1187,"")</f>
        <v/>
      </c>
      <c r="B1206" s="43" t="str">
        <f t="shared" si="85"/>
        <v/>
      </c>
      <c r="C1206" s="161">
        <f>CAD!$I$25</f>
        <v>0</v>
      </c>
      <c r="D1206" s="44">
        <v>0</v>
      </c>
      <c r="E1206" s="44">
        <v>0</v>
      </c>
      <c r="F1206" s="44">
        <v>0</v>
      </c>
      <c r="G1206" s="44">
        <v>0</v>
      </c>
      <c r="H1206" s="44">
        <v>0</v>
      </c>
      <c r="I1206" s="44">
        <v>0</v>
      </c>
      <c r="J1206" s="44">
        <v>0</v>
      </c>
      <c r="K1206" s="44">
        <v>0</v>
      </c>
      <c r="L1206" s="44">
        <v>0</v>
      </c>
      <c r="M1206" s="44">
        <v>0</v>
      </c>
      <c r="N1206" s="44">
        <v>0</v>
      </c>
      <c r="O1206" s="44">
        <v>0</v>
      </c>
      <c r="P1206" s="165">
        <f t="shared" si="86"/>
        <v>0</v>
      </c>
    </row>
    <row r="1207" spans="1:16" hidden="1" x14ac:dyDescent="0.25">
      <c r="A1207" s="303" t="str">
        <f>IF(B1207=1,A1187,"")</f>
        <v/>
      </c>
      <c r="B1207" s="43" t="str">
        <f t="shared" si="85"/>
        <v/>
      </c>
      <c r="C1207" s="161">
        <f>CAD!$I$26</f>
        <v>0</v>
      </c>
      <c r="D1207" s="44">
        <v>0</v>
      </c>
      <c r="E1207" s="44">
        <v>0</v>
      </c>
      <c r="F1207" s="44">
        <v>0</v>
      </c>
      <c r="G1207" s="44">
        <v>0</v>
      </c>
      <c r="H1207" s="44">
        <v>0</v>
      </c>
      <c r="I1207" s="44">
        <v>0</v>
      </c>
      <c r="J1207" s="44">
        <v>0</v>
      </c>
      <c r="K1207" s="44">
        <v>0</v>
      </c>
      <c r="L1207" s="44">
        <v>0</v>
      </c>
      <c r="M1207" s="44">
        <v>0</v>
      </c>
      <c r="N1207" s="44">
        <v>0</v>
      </c>
      <c r="O1207" s="44">
        <v>0</v>
      </c>
      <c r="P1207" s="165">
        <f t="shared" si="86"/>
        <v>0</v>
      </c>
    </row>
    <row r="1208" spans="1:16" hidden="1" x14ac:dyDescent="0.25">
      <c r="A1208" s="303" t="str">
        <f>IF(B1208=1,A1187,"")</f>
        <v/>
      </c>
      <c r="B1208" s="43" t="str">
        <f t="shared" si="85"/>
        <v/>
      </c>
      <c r="C1208" s="161">
        <f>CAD!$I$27</f>
        <v>0</v>
      </c>
      <c r="D1208" s="44">
        <v>0</v>
      </c>
      <c r="E1208" s="44">
        <v>0</v>
      </c>
      <c r="F1208" s="44">
        <v>0</v>
      </c>
      <c r="G1208" s="44">
        <v>0</v>
      </c>
      <c r="H1208" s="44">
        <v>0</v>
      </c>
      <c r="I1208" s="44">
        <v>0</v>
      </c>
      <c r="J1208" s="44">
        <v>0</v>
      </c>
      <c r="K1208" s="44">
        <v>0</v>
      </c>
      <c r="L1208" s="44">
        <v>0</v>
      </c>
      <c r="M1208" s="44">
        <v>0</v>
      </c>
      <c r="N1208" s="44">
        <v>0</v>
      </c>
      <c r="O1208" s="44">
        <v>0</v>
      </c>
      <c r="P1208" s="165">
        <f t="shared" si="86"/>
        <v>0</v>
      </c>
    </row>
    <row r="1209" spans="1:16" hidden="1" x14ac:dyDescent="0.25">
      <c r="A1209" s="303" t="str">
        <f>IF(B1209=1,A1187,"")</f>
        <v/>
      </c>
      <c r="B1209" s="43" t="str">
        <f t="shared" si="85"/>
        <v/>
      </c>
      <c r="C1209" s="161">
        <f>CAD!$I$28</f>
        <v>0</v>
      </c>
      <c r="D1209" s="44">
        <v>0</v>
      </c>
      <c r="E1209" s="44">
        <v>0</v>
      </c>
      <c r="F1209" s="44">
        <v>0</v>
      </c>
      <c r="G1209" s="44">
        <v>0</v>
      </c>
      <c r="H1209" s="44">
        <v>0</v>
      </c>
      <c r="I1209" s="44">
        <v>0</v>
      </c>
      <c r="J1209" s="44">
        <v>0</v>
      </c>
      <c r="K1209" s="44">
        <v>0</v>
      </c>
      <c r="L1209" s="44">
        <v>0</v>
      </c>
      <c r="M1209" s="44">
        <v>0</v>
      </c>
      <c r="N1209" s="44">
        <v>0</v>
      </c>
      <c r="O1209" s="44">
        <v>0</v>
      </c>
      <c r="P1209" s="165">
        <f t="shared" si="86"/>
        <v>0</v>
      </c>
    </row>
    <row r="1210" spans="1:16" hidden="1" x14ac:dyDescent="0.25">
      <c r="A1210" s="303" t="str">
        <f>IF(B1210=1,A1187,"")</f>
        <v/>
      </c>
      <c r="B1210" s="43" t="str">
        <f t="shared" si="85"/>
        <v/>
      </c>
      <c r="C1210" s="161">
        <f>CAD!$I$29</f>
        <v>0</v>
      </c>
      <c r="D1210" s="44">
        <v>0</v>
      </c>
      <c r="E1210" s="44">
        <v>0</v>
      </c>
      <c r="F1210" s="44">
        <v>0</v>
      </c>
      <c r="G1210" s="44">
        <v>0</v>
      </c>
      <c r="H1210" s="44">
        <v>0</v>
      </c>
      <c r="I1210" s="44">
        <v>0</v>
      </c>
      <c r="J1210" s="44">
        <v>0</v>
      </c>
      <c r="K1210" s="44">
        <v>0</v>
      </c>
      <c r="L1210" s="44">
        <v>0</v>
      </c>
      <c r="M1210" s="44">
        <v>0</v>
      </c>
      <c r="N1210" s="44">
        <v>0</v>
      </c>
      <c r="O1210" s="44">
        <v>0</v>
      </c>
      <c r="P1210" s="165">
        <f t="shared" si="86"/>
        <v>0</v>
      </c>
    </row>
    <row r="1211" spans="1:16" hidden="1" x14ac:dyDescent="0.25">
      <c r="A1211" s="303" t="str">
        <f>IF(B1211=1,A1187,"")</f>
        <v/>
      </c>
      <c r="B1211" s="43" t="str">
        <f t="shared" si="85"/>
        <v/>
      </c>
      <c r="C1211" s="161">
        <f>CAD!$I$30</f>
        <v>0</v>
      </c>
      <c r="D1211" s="44">
        <v>0</v>
      </c>
      <c r="E1211" s="44">
        <v>0</v>
      </c>
      <c r="F1211" s="44">
        <v>0</v>
      </c>
      <c r="G1211" s="44">
        <v>0</v>
      </c>
      <c r="H1211" s="44">
        <v>0</v>
      </c>
      <c r="I1211" s="44">
        <v>0</v>
      </c>
      <c r="J1211" s="44">
        <v>0</v>
      </c>
      <c r="K1211" s="44">
        <v>0</v>
      </c>
      <c r="L1211" s="44">
        <v>0</v>
      </c>
      <c r="M1211" s="44">
        <v>0</v>
      </c>
      <c r="N1211" s="44">
        <v>0</v>
      </c>
      <c r="O1211" s="44">
        <v>0</v>
      </c>
      <c r="P1211" s="165">
        <f t="shared" si="86"/>
        <v>0</v>
      </c>
    </row>
    <row r="1212" spans="1:16" hidden="1" x14ac:dyDescent="0.25">
      <c r="A1212" s="303" t="str">
        <f>IF(B1212=1,A1187,"")</f>
        <v/>
      </c>
      <c r="B1212" s="43" t="str">
        <f t="shared" si="85"/>
        <v/>
      </c>
      <c r="C1212" s="161">
        <f>CAD!$I$31</f>
        <v>0</v>
      </c>
      <c r="D1212" s="44">
        <v>0</v>
      </c>
      <c r="E1212" s="44">
        <v>0</v>
      </c>
      <c r="F1212" s="44">
        <v>0</v>
      </c>
      <c r="G1212" s="44">
        <v>0</v>
      </c>
      <c r="H1212" s="44">
        <v>0</v>
      </c>
      <c r="I1212" s="44">
        <v>0</v>
      </c>
      <c r="J1212" s="44">
        <v>0</v>
      </c>
      <c r="K1212" s="44">
        <v>0</v>
      </c>
      <c r="L1212" s="44">
        <v>0</v>
      </c>
      <c r="M1212" s="44">
        <v>0</v>
      </c>
      <c r="N1212" s="44">
        <v>0</v>
      </c>
      <c r="O1212" s="44">
        <v>0</v>
      </c>
      <c r="P1212" s="165">
        <f t="shared" si="86"/>
        <v>0</v>
      </c>
    </row>
    <row r="1213" spans="1:16" hidden="1" x14ac:dyDescent="0.25">
      <c r="A1213" s="303" t="str">
        <f>IF(B1213=1,A1187,"")</f>
        <v/>
      </c>
      <c r="B1213" s="43" t="str">
        <f t="shared" si="85"/>
        <v/>
      </c>
      <c r="C1213" s="161">
        <f>CAD!$K$7</f>
        <v>0</v>
      </c>
      <c r="D1213" s="44">
        <v>0</v>
      </c>
      <c r="E1213" s="44">
        <v>0</v>
      </c>
      <c r="F1213" s="44">
        <v>0</v>
      </c>
      <c r="G1213" s="44">
        <v>0</v>
      </c>
      <c r="H1213" s="44">
        <v>0</v>
      </c>
      <c r="I1213" s="44">
        <v>0</v>
      </c>
      <c r="J1213" s="44">
        <v>0</v>
      </c>
      <c r="K1213" s="44">
        <v>0</v>
      </c>
      <c r="L1213" s="44">
        <v>0</v>
      </c>
      <c r="M1213" s="44">
        <v>0</v>
      </c>
      <c r="N1213" s="44">
        <v>0</v>
      </c>
      <c r="O1213" s="44">
        <v>0</v>
      </c>
      <c r="P1213" s="165">
        <f t="shared" si="86"/>
        <v>0</v>
      </c>
    </row>
    <row r="1214" spans="1:16" hidden="1" x14ac:dyDescent="0.25">
      <c r="A1214" s="303" t="str">
        <f>IF(B1214=1,A1187,"")</f>
        <v/>
      </c>
      <c r="B1214" s="43" t="str">
        <f t="shared" si="85"/>
        <v/>
      </c>
      <c r="C1214" s="161">
        <f>CAD!$K$8</f>
        <v>0</v>
      </c>
      <c r="D1214" s="44">
        <v>0</v>
      </c>
      <c r="E1214" s="44">
        <v>0</v>
      </c>
      <c r="F1214" s="44">
        <v>0</v>
      </c>
      <c r="G1214" s="44">
        <v>0</v>
      </c>
      <c r="H1214" s="44">
        <v>0</v>
      </c>
      <c r="I1214" s="44">
        <v>0</v>
      </c>
      <c r="J1214" s="44">
        <v>0</v>
      </c>
      <c r="K1214" s="44">
        <v>0</v>
      </c>
      <c r="L1214" s="44">
        <v>0</v>
      </c>
      <c r="M1214" s="44">
        <v>0</v>
      </c>
      <c r="N1214" s="44">
        <v>0</v>
      </c>
      <c r="O1214" s="44">
        <v>0</v>
      </c>
      <c r="P1214" s="165">
        <f t="shared" si="86"/>
        <v>0</v>
      </c>
    </row>
    <row r="1215" spans="1:16" hidden="1" x14ac:dyDescent="0.25">
      <c r="A1215" s="303" t="str">
        <f>IF(B1215=1,A1187,"")</f>
        <v/>
      </c>
      <c r="B1215" s="43" t="str">
        <f t="shared" si="85"/>
        <v/>
      </c>
      <c r="C1215" s="161">
        <f>CAD!$K$9</f>
        <v>0</v>
      </c>
      <c r="D1215" s="44">
        <v>0</v>
      </c>
      <c r="E1215" s="44">
        <v>0</v>
      </c>
      <c r="F1215" s="44">
        <v>0</v>
      </c>
      <c r="G1215" s="44">
        <v>0</v>
      </c>
      <c r="H1215" s="44">
        <v>0</v>
      </c>
      <c r="I1215" s="44">
        <v>0</v>
      </c>
      <c r="J1215" s="44">
        <v>0</v>
      </c>
      <c r="K1215" s="44">
        <v>0</v>
      </c>
      <c r="L1215" s="44">
        <v>0</v>
      </c>
      <c r="M1215" s="44">
        <v>0</v>
      </c>
      <c r="N1215" s="44">
        <v>0</v>
      </c>
      <c r="O1215" s="44">
        <v>0</v>
      </c>
      <c r="P1215" s="165">
        <f t="shared" si="86"/>
        <v>0</v>
      </c>
    </row>
    <row r="1216" spans="1:16" hidden="1" x14ac:dyDescent="0.25">
      <c r="A1216" s="303" t="str">
        <f>IF(B1216=1,A1187,"")</f>
        <v/>
      </c>
      <c r="B1216" s="43" t="str">
        <f t="shared" si="85"/>
        <v/>
      </c>
      <c r="C1216" s="161">
        <f>CAD!$K$10</f>
        <v>0</v>
      </c>
      <c r="D1216" s="44">
        <v>0</v>
      </c>
      <c r="E1216" s="44">
        <v>0</v>
      </c>
      <c r="F1216" s="44">
        <v>0</v>
      </c>
      <c r="G1216" s="44">
        <v>0</v>
      </c>
      <c r="H1216" s="44">
        <v>0</v>
      </c>
      <c r="I1216" s="44">
        <v>0</v>
      </c>
      <c r="J1216" s="44">
        <v>0</v>
      </c>
      <c r="K1216" s="44">
        <v>0</v>
      </c>
      <c r="L1216" s="44">
        <v>0</v>
      </c>
      <c r="M1216" s="44">
        <v>0</v>
      </c>
      <c r="N1216" s="44">
        <v>0</v>
      </c>
      <c r="O1216" s="44">
        <v>0</v>
      </c>
      <c r="P1216" s="165">
        <f t="shared" si="86"/>
        <v>0</v>
      </c>
    </row>
    <row r="1217" spans="1:16" hidden="1" x14ac:dyDescent="0.25">
      <c r="A1217" s="303" t="str">
        <f>IF(B1217=1,A1187,"")</f>
        <v/>
      </c>
      <c r="B1217" s="43" t="str">
        <f t="shared" si="85"/>
        <v/>
      </c>
      <c r="C1217" s="161">
        <f>CAD!$K$11</f>
        <v>0</v>
      </c>
      <c r="D1217" s="44">
        <v>0</v>
      </c>
      <c r="E1217" s="44">
        <v>0</v>
      </c>
      <c r="F1217" s="44">
        <v>0</v>
      </c>
      <c r="G1217" s="44">
        <v>0</v>
      </c>
      <c r="H1217" s="44">
        <v>0</v>
      </c>
      <c r="I1217" s="44">
        <v>0</v>
      </c>
      <c r="J1217" s="44">
        <v>0</v>
      </c>
      <c r="K1217" s="44">
        <v>0</v>
      </c>
      <c r="L1217" s="44">
        <v>0</v>
      </c>
      <c r="M1217" s="44">
        <v>0</v>
      </c>
      <c r="N1217" s="44">
        <v>0</v>
      </c>
      <c r="O1217" s="44">
        <v>0</v>
      </c>
      <c r="P1217" s="165">
        <f t="shared" si="86"/>
        <v>0</v>
      </c>
    </row>
    <row r="1218" spans="1:16" hidden="1" x14ac:dyDescent="0.25">
      <c r="A1218" s="303" t="str">
        <f>IF(B1218=1,A1187,"")</f>
        <v/>
      </c>
      <c r="B1218" s="43" t="str">
        <f t="shared" si="85"/>
        <v/>
      </c>
      <c r="C1218" s="161">
        <f>CAD!$K$12</f>
        <v>0</v>
      </c>
      <c r="D1218" s="44">
        <v>0</v>
      </c>
      <c r="E1218" s="44">
        <v>0</v>
      </c>
      <c r="F1218" s="44">
        <v>0</v>
      </c>
      <c r="G1218" s="44">
        <v>0</v>
      </c>
      <c r="H1218" s="44">
        <v>0</v>
      </c>
      <c r="I1218" s="44">
        <v>0</v>
      </c>
      <c r="J1218" s="44">
        <v>0</v>
      </c>
      <c r="K1218" s="44">
        <v>0</v>
      </c>
      <c r="L1218" s="44">
        <v>0</v>
      </c>
      <c r="M1218" s="44">
        <v>0</v>
      </c>
      <c r="N1218" s="44">
        <v>0</v>
      </c>
      <c r="O1218" s="44">
        <v>0</v>
      </c>
      <c r="P1218" s="165">
        <f t="shared" si="86"/>
        <v>0</v>
      </c>
    </row>
    <row r="1219" spans="1:16" hidden="1" x14ac:dyDescent="0.25">
      <c r="A1219" s="303" t="str">
        <f>IF(B1219=1,A1187,"")</f>
        <v/>
      </c>
      <c r="B1219" s="43" t="str">
        <f t="shared" si="85"/>
        <v/>
      </c>
      <c r="C1219" s="161">
        <f>CAD!$K$13</f>
        <v>0</v>
      </c>
      <c r="D1219" s="44">
        <v>0</v>
      </c>
      <c r="E1219" s="44">
        <v>0</v>
      </c>
      <c r="F1219" s="44">
        <v>0</v>
      </c>
      <c r="G1219" s="44">
        <v>0</v>
      </c>
      <c r="H1219" s="44">
        <v>0</v>
      </c>
      <c r="I1219" s="44">
        <v>0</v>
      </c>
      <c r="J1219" s="44">
        <v>0</v>
      </c>
      <c r="K1219" s="44">
        <v>0</v>
      </c>
      <c r="L1219" s="44">
        <v>0</v>
      </c>
      <c r="M1219" s="44">
        <v>0</v>
      </c>
      <c r="N1219" s="44">
        <v>0</v>
      </c>
      <c r="O1219" s="44">
        <v>0</v>
      </c>
      <c r="P1219" s="165">
        <f t="shared" si="86"/>
        <v>0</v>
      </c>
    </row>
    <row r="1220" spans="1:16" hidden="1" x14ac:dyDescent="0.25">
      <c r="A1220" s="303" t="str">
        <f>IF(B1220=1,A1187,"")</f>
        <v/>
      </c>
      <c r="B1220" s="43" t="str">
        <f t="shared" si="85"/>
        <v/>
      </c>
      <c r="C1220" s="161">
        <f>CAD!$K$14</f>
        <v>0</v>
      </c>
      <c r="D1220" s="44">
        <v>0</v>
      </c>
      <c r="E1220" s="44">
        <v>0</v>
      </c>
      <c r="F1220" s="44">
        <v>0</v>
      </c>
      <c r="G1220" s="44">
        <v>0</v>
      </c>
      <c r="H1220" s="44">
        <v>0</v>
      </c>
      <c r="I1220" s="44">
        <v>0</v>
      </c>
      <c r="J1220" s="44">
        <v>0</v>
      </c>
      <c r="K1220" s="44">
        <v>0</v>
      </c>
      <c r="L1220" s="44">
        <v>0</v>
      </c>
      <c r="M1220" s="44">
        <v>0</v>
      </c>
      <c r="N1220" s="44">
        <v>0</v>
      </c>
      <c r="O1220" s="44">
        <v>0</v>
      </c>
      <c r="P1220" s="165">
        <f t="shared" si="86"/>
        <v>0</v>
      </c>
    </row>
    <row r="1221" spans="1:16" hidden="1" x14ac:dyDescent="0.25">
      <c r="A1221" s="303" t="str">
        <f>IF(B1221=1,A1187,"")</f>
        <v/>
      </c>
      <c r="B1221" s="43" t="str">
        <f t="shared" si="85"/>
        <v/>
      </c>
      <c r="C1221" s="161">
        <f>CAD!$K$15</f>
        <v>0</v>
      </c>
      <c r="D1221" s="44">
        <v>0</v>
      </c>
      <c r="E1221" s="44">
        <v>0</v>
      </c>
      <c r="F1221" s="44">
        <v>0</v>
      </c>
      <c r="G1221" s="44">
        <v>0</v>
      </c>
      <c r="H1221" s="44">
        <v>0</v>
      </c>
      <c r="I1221" s="44">
        <v>0</v>
      </c>
      <c r="J1221" s="44">
        <v>0</v>
      </c>
      <c r="K1221" s="44">
        <v>0</v>
      </c>
      <c r="L1221" s="44">
        <v>0</v>
      </c>
      <c r="M1221" s="44">
        <v>0</v>
      </c>
      <c r="N1221" s="44">
        <v>0</v>
      </c>
      <c r="O1221" s="44">
        <v>0</v>
      </c>
      <c r="P1221" s="165">
        <f t="shared" si="86"/>
        <v>0</v>
      </c>
    </row>
    <row r="1222" spans="1:16" hidden="1" x14ac:dyDescent="0.25">
      <c r="A1222" s="303" t="str">
        <f>IF(B1222=1,A1187,"")</f>
        <v/>
      </c>
      <c r="B1222" s="43" t="str">
        <f t="shared" si="85"/>
        <v/>
      </c>
      <c r="C1222" s="161">
        <f>CAD!$K$16</f>
        <v>0</v>
      </c>
      <c r="D1222" s="44">
        <v>0</v>
      </c>
      <c r="E1222" s="44">
        <v>0</v>
      </c>
      <c r="F1222" s="44">
        <v>0</v>
      </c>
      <c r="G1222" s="44">
        <v>0</v>
      </c>
      <c r="H1222" s="44">
        <v>0</v>
      </c>
      <c r="I1222" s="44">
        <v>0</v>
      </c>
      <c r="J1222" s="44">
        <v>0</v>
      </c>
      <c r="K1222" s="44">
        <v>0</v>
      </c>
      <c r="L1222" s="44">
        <v>0</v>
      </c>
      <c r="M1222" s="44">
        <v>0</v>
      </c>
      <c r="N1222" s="44">
        <v>0</v>
      </c>
      <c r="O1222" s="44">
        <v>0</v>
      </c>
      <c r="P1222" s="165">
        <f t="shared" si="86"/>
        <v>0</v>
      </c>
    </row>
    <row r="1223" spans="1:16" hidden="1" x14ac:dyDescent="0.25">
      <c r="A1223" s="303" t="str">
        <f>IF(B1223=1,A1187,"")</f>
        <v/>
      </c>
      <c r="B1223" s="43" t="str">
        <f t="shared" si="85"/>
        <v/>
      </c>
      <c r="C1223" s="161">
        <f>CAD!$K$17</f>
        <v>0</v>
      </c>
      <c r="D1223" s="44">
        <v>0</v>
      </c>
      <c r="E1223" s="44">
        <v>0</v>
      </c>
      <c r="F1223" s="44">
        <v>0</v>
      </c>
      <c r="G1223" s="44">
        <v>0</v>
      </c>
      <c r="H1223" s="44">
        <v>0</v>
      </c>
      <c r="I1223" s="44">
        <v>0</v>
      </c>
      <c r="J1223" s="44">
        <v>0</v>
      </c>
      <c r="K1223" s="44">
        <v>0</v>
      </c>
      <c r="L1223" s="44">
        <v>0</v>
      </c>
      <c r="M1223" s="44">
        <v>0</v>
      </c>
      <c r="N1223" s="44">
        <v>0</v>
      </c>
      <c r="O1223" s="44">
        <v>0</v>
      </c>
      <c r="P1223" s="165">
        <f t="shared" si="86"/>
        <v>0</v>
      </c>
    </row>
    <row r="1224" spans="1:16" hidden="1" x14ac:dyDescent="0.25">
      <c r="A1224" s="303" t="str">
        <f>IF(B1224=1,A1187,"")</f>
        <v/>
      </c>
      <c r="B1224" s="43" t="str">
        <f t="shared" si="85"/>
        <v/>
      </c>
      <c r="C1224" s="161">
        <f>CAD!$K$18</f>
        <v>0</v>
      </c>
      <c r="D1224" s="44">
        <v>0</v>
      </c>
      <c r="E1224" s="44">
        <v>0</v>
      </c>
      <c r="F1224" s="44">
        <v>0</v>
      </c>
      <c r="G1224" s="44">
        <v>0</v>
      </c>
      <c r="H1224" s="44">
        <v>0</v>
      </c>
      <c r="I1224" s="44">
        <v>0</v>
      </c>
      <c r="J1224" s="44">
        <v>0</v>
      </c>
      <c r="K1224" s="44">
        <v>0</v>
      </c>
      <c r="L1224" s="44">
        <v>0</v>
      </c>
      <c r="M1224" s="44">
        <v>0</v>
      </c>
      <c r="N1224" s="44">
        <v>0</v>
      </c>
      <c r="O1224" s="44">
        <v>0</v>
      </c>
      <c r="P1224" s="165">
        <f t="shared" si="86"/>
        <v>0</v>
      </c>
    </row>
    <row r="1225" spans="1:16" hidden="1" x14ac:dyDescent="0.25">
      <c r="A1225" s="303" t="str">
        <f>IF(B1225=1,A1187,"")</f>
        <v/>
      </c>
      <c r="B1225" s="43" t="str">
        <f t="shared" si="85"/>
        <v/>
      </c>
      <c r="C1225" s="161">
        <f>CAD!$K$19</f>
        <v>0</v>
      </c>
      <c r="D1225" s="44">
        <v>0</v>
      </c>
      <c r="E1225" s="44">
        <v>0</v>
      </c>
      <c r="F1225" s="44">
        <v>0</v>
      </c>
      <c r="G1225" s="44">
        <v>0</v>
      </c>
      <c r="H1225" s="44">
        <v>0</v>
      </c>
      <c r="I1225" s="44">
        <v>0</v>
      </c>
      <c r="J1225" s="44">
        <v>0</v>
      </c>
      <c r="K1225" s="44">
        <v>0</v>
      </c>
      <c r="L1225" s="44">
        <v>0</v>
      </c>
      <c r="M1225" s="44">
        <v>0</v>
      </c>
      <c r="N1225" s="44">
        <v>0</v>
      </c>
      <c r="O1225" s="44">
        <v>0</v>
      </c>
      <c r="P1225" s="165">
        <f t="shared" si="86"/>
        <v>0</v>
      </c>
    </row>
    <row r="1226" spans="1:16" hidden="1" x14ac:dyDescent="0.25">
      <c r="A1226" s="303" t="str">
        <f>IF(B1226=1,A1187,"")</f>
        <v/>
      </c>
      <c r="B1226" s="43" t="str">
        <f t="shared" si="85"/>
        <v/>
      </c>
      <c r="C1226" s="161">
        <f>CAD!$K$20</f>
        <v>0</v>
      </c>
      <c r="D1226" s="44">
        <v>0</v>
      </c>
      <c r="E1226" s="44">
        <v>0</v>
      </c>
      <c r="F1226" s="44">
        <v>0</v>
      </c>
      <c r="G1226" s="44">
        <v>0</v>
      </c>
      <c r="H1226" s="44">
        <v>0</v>
      </c>
      <c r="I1226" s="44">
        <v>0</v>
      </c>
      <c r="J1226" s="44">
        <v>0</v>
      </c>
      <c r="K1226" s="44">
        <v>0</v>
      </c>
      <c r="L1226" s="44">
        <v>0</v>
      </c>
      <c r="M1226" s="44">
        <v>0</v>
      </c>
      <c r="N1226" s="44">
        <v>0</v>
      </c>
      <c r="O1226" s="44">
        <v>0</v>
      </c>
      <c r="P1226" s="165">
        <f t="shared" si="86"/>
        <v>0</v>
      </c>
    </row>
    <row r="1227" spans="1:16" hidden="1" x14ac:dyDescent="0.25">
      <c r="A1227" s="303" t="str">
        <f>IF(B1227=1,A1187,"")</f>
        <v/>
      </c>
      <c r="B1227" s="43" t="str">
        <f t="shared" si="85"/>
        <v/>
      </c>
      <c r="C1227" s="161">
        <f>CAD!$K$21</f>
        <v>0</v>
      </c>
      <c r="D1227" s="44">
        <v>0</v>
      </c>
      <c r="E1227" s="44">
        <v>0</v>
      </c>
      <c r="F1227" s="44">
        <v>0</v>
      </c>
      <c r="G1227" s="44">
        <v>0</v>
      </c>
      <c r="H1227" s="44">
        <v>0</v>
      </c>
      <c r="I1227" s="44">
        <v>0</v>
      </c>
      <c r="J1227" s="44">
        <v>0</v>
      </c>
      <c r="K1227" s="44">
        <v>0</v>
      </c>
      <c r="L1227" s="44">
        <v>0</v>
      </c>
      <c r="M1227" s="44">
        <v>0</v>
      </c>
      <c r="N1227" s="44">
        <v>0</v>
      </c>
      <c r="O1227" s="44">
        <v>0</v>
      </c>
      <c r="P1227" s="165">
        <f t="shared" si="86"/>
        <v>0</v>
      </c>
    </row>
    <row r="1228" spans="1:16" hidden="1" x14ac:dyDescent="0.25">
      <c r="A1228" s="303" t="str">
        <f>IF(B1228=1,A1187,"")</f>
        <v/>
      </c>
      <c r="B1228" s="43" t="str">
        <f t="shared" si="85"/>
        <v/>
      </c>
      <c r="C1228" s="161">
        <f>CAD!$K$22</f>
        <v>0</v>
      </c>
      <c r="D1228" s="44">
        <v>0</v>
      </c>
      <c r="E1228" s="44">
        <v>0</v>
      </c>
      <c r="F1228" s="44">
        <v>0</v>
      </c>
      <c r="G1228" s="44">
        <v>0</v>
      </c>
      <c r="H1228" s="44">
        <v>0</v>
      </c>
      <c r="I1228" s="44">
        <v>0</v>
      </c>
      <c r="J1228" s="44">
        <v>0</v>
      </c>
      <c r="K1228" s="44">
        <v>0</v>
      </c>
      <c r="L1228" s="44">
        <v>0</v>
      </c>
      <c r="M1228" s="44">
        <v>0</v>
      </c>
      <c r="N1228" s="44">
        <v>0</v>
      </c>
      <c r="O1228" s="44">
        <v>0</v>
      </c>
      <c r="P1228" s="165">
        <f t="shared" si="86"/>
        <v>0</v>
      </c>
    </row>
    <row r="1229" spans="1:16" hidden="1" x14ac:dyDescent="0.25">
      <c r="A1229" s="303" t="str">
        <f>IF(B1229=1,A1187,"")</f>
        <v/>
      </c>
      <c r="B1229" s="43" t="str">
        <f t="shared" si="85"/>
        <v/>
      </c>
      <c r="C1229" s="161">
        <f>CAD!$K$23</f>
        <v>0</v>
      </c>
      <c r="D1229" s="44">
        <v>0</v>
      </c>
      <c r="E1229" s="44">
        <v>0</v>
      </c>
      <c r="F1229" s="44">
        <v>0</v>
      </c>
      <c r="G1229" s="44">
        <v>0</v>
      </c>
      <c r="H1229" s="44">
        <v>0</v>
      </c>
      <c r="I1229" s="44">
        <v>0</v>
      </c>
      <c r="J1229" s="44">
        <v>0</v>
      </c>
      <c r="K1229" s="44">
        <v>0</v>
      </c>
      <c r="L1229" s="44">
        <v>0</v>
      </c>
      <c r="M1229" s="44">
        <v>0</v>
      </c>
      <c r="N1229" s="44">
        <v>0</v>
      </c>
      <c r="O1229" s="44">
        <v>0</v>
      </c>
      <c r="P1229" s="165">
        <f t="shared" si="86"/>
        <v>0</v>
      </c>
    </row>
    <row r="1230" spans="1:16" hidden="1" x14ac:dyDescent="0.25">
      <c r="A1230" s="303" t="str">
        <f>IF(B1230=1,A1187,"")</f>
        <v/>
      </c>
      <c r="B1230" s="43" t="str">
        <f t="shared" si="85"/>
        <v/>
      </c>
      <c r="C1230" s="161">
        <f>CAD!$K$24</f>
        <v>0</v>
      </c>
      <c r="D1230" s="44">
        <v>0</v>
      </c>
      <c r="E1230" s="44">
        <v>0</v>
      </c>
      <c r="F1230" s="44">
        <v>0</v>
      </c>
      <c r="G1230" s="44">
        <v>0</v>
      </c>
      <c r="H1230" s="44">
        <v>0</v>
      </c>
      <c r="I1230" s="44">
        <v>0</v>
      </c>
      <c r="J1230" s="44">
        <v>0</v>
      </c>
      <c r="K1230" s="44">
        <v>0</v>
      </c>
      <c r="L1230" s="44">
        <v>0</v>
      </c>
      <c r="M1230" s="44">
        <v>0</v>
      </c>
      <c r="N1230" s="44">
        <v>0</v>
      </c>
      <c r="O1230" s="44">
        <v>0</v>
      </c>
      <c r="P1230" s="165">
        <f t="shared" si="86"/>
        <v>0</v>
      </c>
    </row>
    <row r="1231" spans="1:16" hidden="1" x14ac:dyDescent="0.25">
      <c r="A1231" s="303" t="str">
        <f>IF(B1231=1,A1187,"")</f>
        <v/>
      </c>
      <c r="B1231" s="43" t="str">
        <f t="shared" si="85"/>
        <v/>
      </c>
      <c r="C1231" s="161">
        <f>CAD!$K$25</f>
        <v>0</v>
      </c>
      <c r="D1231" s="44">
        <v>0</v>
      </c>
      <c r="E1231" s="44">
        <v>0</v>
      </c>
      <c r="F1231" s="44">
        <v>0</v>
      </c>
      <c r="G1231" s="44">
        <v>0</v>
      </c>
      <c r="H1231" s="44">
        <v>0</v>
      </c>
      <c r="I1231" s="44">
        <v>0</v>
      </c>
      <c r="J1231" s="44">
        <v>0</v>
      </c>
      <c r="K1231" s="44">
        <v>0</v>
      </c>
      <c r="L1231" s="44">
        <v>0</v>
      </c>
      <c r="M1231" s="44">
        <v>0</v>
      </c>
      <c r="N1231" s="44">
        <v>0</v>
      </c>
      <c r="O1231" s="44">
        <v>0</v>
      </c>
      <c r="P1231" s="165">
        <f t="shared" si="86"/>
        <v>0</v>
      </c>
    </row>
    <row r="1232" spans="1:16" hidden="1" x14ac:dyDescent="0.25">
      <c r="A1232" s="303" t="str">
        <f>IF(B1232=1,A1187,"")</f>
        <v/>
      </c>
      <c r="B1232" s="43" t="str">
        <f t="shared" si="85"/>
        <v/>
      </c>
      <c r="C1232" s="161">
        <f>CAD!$K$26</f>
        <v>0</v>
      </c>
      <c r="D1232" s="44">
        <v>0</v>
      </c>
      <c r="E1232" s="44">
        <v>0</v>
      </c>
      <c r="F1232" s="44">
        <v>0</v>
      </c>
      <c r="G1232" s="44">
        <v>0</v>
      </c>
      <c r="H1232" s="44">
        <v>0</v>
      </c>
      <c r="I1232" s="44">
        <v>0</v>
      </c>
      <c r="J1232" s="44">
        <v>0</v>
      </c>
      <c r="K1232" s="44">
        <v>0</v>
      </c>
      <c r="L1232" s="44">
        <v>0</v>
      </c>
      <c r="M1232" s="44">
        <v>0</v>
      </c>
      <c r="N1232" s="44">
        <v>0</v>
      </c>
      <c r="O1232" s="44">
        <v>0</v>
      </c>
      <c r="P1232" s="165">
        <f t="shared" si="86"/>
        <v>0</v>
      </c>
    </row>
    <row r="1233" spans="1:17" hidden="1" x14ac:dyDescent="0.25">
      <c r="A1233" s="303" t="str">
        <f>IF(B1233=1,A1187,"")</f>
        <v/>
      </c>
      <c r="B1233" s="43" t="str">
        <f t="shared" si="85"/>
        <v/>
      </c>
      <c r="C1233" s="161">
        <f>CAD!$K$27</f>
        <v>0</v>
      </c>
      <c r="D1233" s="44">
        <v>0</v>
      </c>
      <c r="E1233" s="44">
        <v>0</v>
      </c>
      <c r="F1233" s="44">
        <v>0</v>
      </c>
      <c r="G1233" s="44">
        <v>0</v>
      </c>
      <c r="H1233" s="44">
        <v>0</v>
      </c>
      <c r="I1233" s="44">
        <v>0</v>
      </c>
      <c r="J1233" s="44">
        <v>0</v>
      </c>
      <c r="K1233" s="44">
        <v>0</v>
      </c>
      <c r="L1233" s="44">
        <v>0</v>
      </c>
      <c r="M1233" s="44">
        <v>0</v>
      </c>
      <c r="N1233" s="44">
        <v>0</v>
      </c>
      <c r="O1233" s="44">
        <v>0</v>
      </c>
      <c r="P1233" s="165">
        <f t="shared" si="86"/>
        <v>0</v>
      </c>
    </row>
    <row r="1234" spans="1:17" hidden="1" x14ac:dyDescent="0.25">
      <c r="A1234" s="303" t="str">
        <f>IF(B1234=1,A1187,"")</f>
        <v/>
      </c>
      <c r="B1234" s="43" t="str">
        <f t="shared" si="85"/>
        <v/>
      </c>
      <c r="C1234" s="161">
        <f>CAD!$K$28</f>
        <v>0</v>
      </c>
      <c r="D1234" s="44">
        <v>0</v>
      </c>
      <c r="E1234" s="44">
        <v>0</v>
      </c>
      <c r="F1234" s="44">
        <v>0</v>
      </c>
      <c r="G1234" s="44">
        <v>0</v>
      </c>
      <c r="H1234" s="44">
        <v>0</v>
      </c>
      <c r="I1234" s="44">
        <v>0</v>
      </c>
      <c r="J1234" s="44">
        <v>0</v>
      </c>
      <c r="K1234" s="44">
        <v>0</v>
      </c>
      <c r="L1234" s="44">
        <v>0</v>
      </c>
      <c r="M1234" s="44">
        <v>0</v>
      </c>
      <c r="N1234" s="44">
        <v>0</v>
      </c>
      <c r="O1234" s="44">
        <v>0</v>
      </c>
      <c r="P1234" s="165">
        <f t="shared" si="86"/>
        <v>0</v>
      </c>
    </row>
    <row r="1235" spans="1:17" hidden="1" x14ac:dyDescent="0.25">
      <c r="A1235" s="303" t="str">
        <f>IF(B1235=1,A1187,"")</f>
        <v/>
      </c>
      <c r="B1235" s="43" t="str">
        <f t="shared" si="85"/>
        <v/>
      </c>
      <c r="C1235" s="161">
        <f>CAD!$K$29</f>
        <v>0</v>
      </c>
      <c r="D1235" s="44">
        <v>0</v>
      </c>
      <c r="E1235" s="44">
        <v>0</v>
      </c>
      <c r="F1235" s="44">
        <v>0</v>
      </c>
      <c r="G1235" s="44">
        <v>0</v>
      </c>
      <c r="H1235" s="44">
        <v>0</v>
      </c>
      <c r="I1235" s="44">
        <v>0</v>
      </c>
      <c r="J1235" s="44">
        <v>0</v>
      </c>
      <c r="K1235" s="44">
        <v>0</v>
      </c>
      <c r="L1235" s="44">
        <v>0</v>
      </c>
      <c r="M1235" s="44">
        <v>0</v>
      </c>
      <c r="N1235" s="44">
        <v>0</v>
      </c>
      <c r="O1235" s="44">
        <v>0</v>
      </c>
      <c r="P1235" s="165">
        <f t="shared" si="86"/>
        <v>0</v>
      </c>
    </row>
    <row r="1236" spans="1:17" hidden="1" x14ac:dyDescent="0.25">
      <c r="A1236" s="303" t="str">
        <f>IF(B1236=1,A1187,"")</f>
        <v/>
      </c>
      <c r="B1236" s="43" t="str">
        <f t="shared" si="85"/>
        <v/>
      </c>
      <c r="C1236" s="161">
        <f>CAD!$K$30</f>
        <v>0</v>
      </c>
      <c r="D1236" s="44">
        <v>0</v>
      </c>
      <c r="E1236" s="44">
        <v>0</v>
      </c>
      <c r="F1236" s="44">
        <v>0</v>
      </c>
      <c r="G1236" s="44">
        <v>0</v>
      </c>
      <c r="H1236" s="44">
        <v>0</v>
      </c>
      <c r="I1236" s="44">
        <v>0</v>
      </c>
      <c r="J1236" s="44">
        <v>0</v>
      </c>
      <c r="K1236" s="44">
        <v>0</v>
      </c>
      <c r="L1236" s="44">
        <v>0</v>
      </c>
      <c r="M1236" s="44">
        <v>0</v>
      </c>
      <c r="N1236" s="44">
        <v>0</v>
      </c>
      <c r="O1236" s="44">
        <v>0</v>
      </c>
      <c r="P1236" s="165">
        <f t="shared" si="86"/>
        <v>0</v>
      </c>
    </row>
    <row r="1237" spans="1:17" hidden="1" x14ac:dyDescent="0.25">
      <c r="A1237" s="303" t="str">
        <f>IF(B1237=1,A1187,"")</f>
        <v/>
      </c>
      <c r="B1237" s="43" t="str">
        <f t="shared" si="85"/>
        <v/>
      </c>
      <c r="C1237" s="161">
        <f>CAD!$K$31</f>
        <v>0</v>
      </c>
      <c r="D1237" s="44">
        <v>0</v>
      </c>
      <c r="E1237" s="44">
        <v>0</v>
      </c>
      <c r="F1237" s="44">
        <v>0</v>
      </c>
      <c r="G1237" s="44">
        <v>0</v>
      </c>
      <c r="H1237" s="44">
        <v>0</v>
      </c>
      <c r="I1237" s="44">
        <v>0</v>
      </c>
      <c r="J1237" s="44">
        <v>0</v>
      </c>
      <c r="K1237" s="44">
        <v>0</v>
      </c>
      <c r="L1237" s="44">
        <v>0</v>
      </c>
      <c r="M1237" s="44">
        <v>0</v>
      </c>
      <c r="N1237" s="44">
        <v>0</v>
      </c>
      <c r="O1237" s="44">
        <v>0</v>
      </c>
      <c r="P1237" s="165">
        <f t="shared" si="86"/>
        <v>0</v>
      </c>
    </row>
    <row r="1238" spans="1:17" hidden="1" x14ac:dyDescent="0.25">
      <c r="A1238" s="303">
        <f>A1185</f>
        <v>2039</v>
      </c>
    </row>
    <row r="1239" spans="1:17" hidden="1" x14ac:dyDescent="0.25">
      <c r="A1239" s="303">
        <f>A1185</f>
        <v>2039</v>
      </c>
      <c r="C1239" s="74" t="s">
        <v>209</v>
      </c>
      <c r="D1239" s="38">
        <f>D1185-D1187</f>
        <v>0</v>
      </c>
      <c r="E1239" s="38">
        <f t="shared" ref="E1239:P1239" si="87">E1185-E1187</f>
        <v>0</v>
      </c>
      <c r="F1239" s="38">
        <f t="shared" si="87"/>
        <v>0</v>
      </c>
      <c r="G1239" s="38">
        <f t="shared" si="87"/>
        <v>0</v>
      </c>
      <c r="H1239" s="38">
        <f t="shared" si="87"/>
        <v>0</v>
      </c>
      <c r="I1239" s="38">
        <f t="shared" si="87"/>
        <v>0</v>
      </c>
      <c r="J1239" s="38">
        <f t="shared" si="87"/>
        <v>0</v>
      </c>
      <c r="K1239" s="38">
        <f t="shared" si="87"/>
        <v>0</v>
      </c>
      <c r="L1239" s="38">
        <f t="shared" si="87"/>
        <v>0</v>
      </c>
      <c r="M1239" s="38">
        <f t="shared" si="87"/>
        <v>0</v>
      </c>
      <c r="N1239" s="38">
        <f t="shared" si="87"/>
        <v>0</v>
      </c>
      <c r="O1239" s="38">
        <f t="shared" si="87"/>
        <v>0</v>
      </c>
      <c r="P1239" s="38">
        <f t="shared" si="87"/>
        <v>0</v>
      </c>
    </row>
    <row r="1240" spans="1:17" hidden="1" x14ac:dyDescent="0.25"/>
    <row r="1241" spans="1:17" ht="15" hidden="1" customHeight="1" thickBot="1" x14ac:dyDescent="0.3">
      <c r="A1241" s="303">
        <f>A1185+1</f>
        <v>2040</v>
      </c>
      <c r="B1241" s="45"/>
      <c r="C1241" s="176" t="s">
        <v>207</v>
      </c>
      <c r="D1241" s="177">
        <f>PREV_R!D1263</f>
        <v>0</v>
      </c>
      <c r="E1241" s="177">
        <f>PREV_R!E1263</f>
        <v>0</v>
      </c>
      <c r="F1241" s="177">
        <f>PREV_R!F1263</f>
        <v>0</v>
      </c>
      <c r="G1241" s="177">
        <f>PREV_R!G1263</f>
        <v>0</v>
      </c>
      <c r="H1241" s="177">
        <f>PREV_R!H1263</f>
        <v>0</v>
      </c>
      <c r="I1241" s="177">
        <f>PREV_R!I1263</f>
        <v>0</v>
      </c>
      <c r="J1241" s="177">
        <f>PREV_R!J1263</f>
        <v>0</v>
      </c>
      <c r="K1241" s="177">
        <f>PREV_R!K1263</f>
        <v>0</v>
      </c>
      <c r="L1241" s="177">
        <f>PREV_R!L1263</f>
        <v>0</v>
      </c>
      <c r="M1241" s="177">
        <f>PREV_R!M1263</f>
        <v>0</v>
      </c>
      <c r="N1241" s="177">
        <f>PREV_R!N1263</f>
        <v>0</v>
      </c>
      <c r="O1241" s="177">
        <f>PREV_R!O1263</f>
        <v>0</v>
      </c>
      <c r="P1241" s="177">
        <f>SUM(D1241:O1241)</f>
        <v>0</v>
      </c>
      <c r="Q1241" s="8"/>
    </row>
    <row r="1242" spans="1:17" ht="15" hidden="1" customHeight="1" x14ac:dyDescent="0.25">
      <c r="A1242" s="303">
        <f>A1241</f>
        <v>2040</v>
      </c>
      <c r="B1242" s="45"/>
      <c r="C1242" s="130"/>
      <c r="D1242" s="130"/>
      <c r="E1242" s="130"/>
      <c r="F1242" s="130"/>
      <c r="G1242" s="130"/>
      <c r="H1242" s="130"/>
      <c r="I1242" s="130"/>
      <c r="J1242" s="130"/>
      <c r="K1242" s="130"/>
      <c r="L1242" s="130"/>
      <c r="M1242" s="130"/>
      <c r="N1242" s="130"/>
      <c r="O1242" s="130"/>
      <c r="P1242" s="130"/>
      <c r="Q1242" s="8"/>
    </row>
    <row r="1243" spans="1:17" ht="15" hidden="1" customHeight="1" thickBot="1" x14ac:dyDescent="0.3">
      <c r="A1243" s="303">
        <f>A1241</f>
        <v>2040</v>
      </c>
      <c r="B1243" s="45"/>
      <c r="C1243" s="155" t="s">
        <v>208</v>
      </c>
      <c r="D1243" s="156">
        <f>SUM(D1244:D1293)</f>
        <v>0</v>
      </c>
      <c r="E1243" s="156">
        <f t="shared" ref="E1243:O1243" si="88">SUM(E1244:E1293)</f>
        <v>0</v>
      </c>
      <c r="F1243" s="156">
        <f t="shared" si="88"/>
        <v>0</v>
      </c>
      <c r="G1243" s="156">
        <f t="shared" si="88"/>
        <v>0</v>
      </c>
      <c r="H1243" s="156">
        <f t="shared" si="88"/>
        <v>0</v>
      </c>
      <c r="I1243" s="156">
        <f t="shared" si="88"/>
        <v>0</v>
      </c>
      <c r="J1243" s="156">
        <f t="shared" si="88"/>
        <v>0</v>
      </c>
      <c r="K1243" s="156">
        <f t="shared" si="88"/>
        <v>0</v>
      </c>
      <c r="L1243" s="156">
        <f t="shared" si="88"/>
        <v>0</v>
      </c>
      <c r="M1243" s="156">
        <f t="shared" si="88"/>
        <v>0</v>
      </c>
      <c r="N1243" s="156">
        <f t="shared" si="88"/>
        <v>0</v>
      </c>
      <c r="O1243" s="156">
        <f t="shared" si="88"/>
        <v>0</v>
      </c>
      <c r="P1243" s="156">
        <f>SUM(D1243:O1243)</f>
        <v>0</v>
      </c>
      <c r="Q1243" s="8"/>
    </row>
    <row r="1244" spans="1:17" hidden="1" x14ac:dyDescent="0.25">
      <c r="A1244" s="303">
        <f>IF(B1244=1,A1243,"")</f>
        <v>2040</v>
      </c>
      <c r="B1244" s="43">
        <f>IF(C1244&lt;&gt;0,1,"")</f>
        <v>1</v>
      </c>
      <c r="C1244" s="162" t="str">
        <f>CAD!$I$7</f>
        <v>MERCADO</v>
      </c>
      <c r="D1244" s="163">
        <v>0</v>
      </c>
      <c r="E1244" s="163">
        <v>0</v>
      </c>
      <c r="F1244" s="163">
        <v>0</v>
      </c>
      <c r="G1244" s="163">
        <v>0</v>
      </c>
      <c r="H1244" s="163">
        <v>0</v>
      </c>
      <c r="I1244" s="163">
        <v>0</v>
      </c>
      <c r="J1244" s="163">
        <v>0</v>
      </c>
      <c r="K1244" s="163">
        <v>0</v>
      </c>
      <c r="L1244" s="163">
        <v>0</v>
      </c>
      <c r="M1244" s="163">
        <v>0</v>
      </c>
      <c r="N1244" s="163">
        <v>0</v>
      </c>
      <c r="O1244" s="163">
        <v>0</v>
      </c>
      <c r="P1244" s="164">
        <f>SUM(D1244:O1244)</f>
        <v>0</v>
      </c>
    </row>
    <row r="1245" spans="1:17" hidden="1" x14ac:dyDescent="0.25">
      <c r="A1245" s="303">
        <f>IF(B1245=1,A1243,"")</f>
        <v>2040</v>
      </c>
      <c r="B1245" s="43">
        <f t="shared" ref="B1245:B1293" si="89">IF(C1245&lt;&gt;0,1,"")</f>
        <v>1</v>
      </c>
      <c r="C1245" s="161" t="str">
        <f>CAD!$I$8</f>
        <v>VEÍCULO</v>
      </c>
      <c r="D1245" s="44">
        <v>0</v>
      </c>
      <c r="E1245" s="44">
        <v>0</v>
      </c>
      <c r="F1245" s="44">
        <v>0</v>
      </c>
      <c r="G1245" s="44">
        <v>0</v>
      </c>
      <c r="H1245" s="44">
        <v>0</v>
      </c>
      <c r="I1245" s="44">
        <v>0</v>
      </c>
      <c r="J1245" s="44">
        <v>0</v>
      </c>
      <c r="K1245" s="44">
        <v>0</v>
      </c>
      <c r="L1245" s="44">
        <v>0</v>
      </c>
      <c r="M1245" s="44">
        <v>0</v>
      </c>
      <c r="N1245" s="44">
        <v>0</v>
      </c>
      <c r="O1245" s="44">
        <v>0</v>
      </c>
      <c r="P1245" s="165">
        <f t="shared" ref="P1245:P1293" si="90">SUM(D1245:O1245)</f>
        <v>0</v>
      </c>
    </row>
    <row r="1246" spans="1:17" hidden="1" x14ac:dyDescent="0.25">
      <c r="A1246" s="303">
        <f>IF(B1246=1,A1243,"")</f>
        <v>2040</v>
      </c>
      <c r="B1246" s="43">
        <f t="shared" si="89"/>
        <v>1</v>
      </c>
      <c r="C1246" s="161" t="str">
        <f>CAD!$I$9</f>
        <v>ENERGIA ELÉTRICA</v>
      </c>
      <c r="D1246" s="44">
        <v>0</v>
      </c>
      <c r="E1246" s="44">
        <v>0</v>
      </c>
      <c r="F1246" s="44">
        <v>0</v>
      </c>
      <c r="G1246" s="44">
        <v>0</v>
      </c>
      <c r="H1246" s="44">
        <v>0</v>
      </c>
      <c r="I1246" s="44">
        <v>0</v>
      </c>
      <c r="J1246" s="44">
        <v>0</v>
      </c>
      <c r="K1246" s="44">
        <v>0</v>
      </c>
      <c r="L1246" s="44">
        <v>0</v>
      </c>
      <c r="M1246" s="44">
        <v>0</v>
      </c>
      <c r="N1246" s="44">
        <v>0</v>
      </c>
      <c r="O1246" s="44">
        <v>0</v>
      </c>
      <c r="P1246" s="165">
        <f t="shared" si="90"/>
        <v>0</v>
      </c>
    </row>
    <row r="1247" spans="1:17" hidden="1" x14ac:dyDescent="0.25">
      <c r="A1247" s="303">
        <f>IF(B1247=1,A1243,"")</f>
        <v>2040</v>
      </c>
      <c r="B1247" s="43">
        <f t="shared" si="89"/>
        <v>1</v>
      </c>
      <c r="C1247" s="161" t="str">
        <f>CAD!$I$10</f>
        <v>LANCHE/COMER FORA</v>
      </c>
      <c r="D1247" s="44">
        <v>0</v>
      </c>
      <c r="E1247" s="44">
        <v>0</v>
      </c>
      <c r="F1247" s="44">
        <v>0</v>
      </c>
      <c r="G1247" s="44">
        <v>0</v>
      </c>
      <c r="H1247" s="44">
        <v>0</v>
      </c>
      <c r="I1247" s="44">
        <v>0</v>
      </c>
      <c r="J1247" s="44">
        <v>0</v>
      </c>
      <c r="K1247" s="44">
        <v>0</v>
      </c>
      <c r="L1247" s="44">
        <v>0</v>
      </c>
      <c r="M1247" s="44">
        <v>0</v>
      </c>
      <c r="N1247" s="44">
        <v>0</v>
      </c>
      <c r="O1247" s="44">
        <v>0</v>
      </c>
      <c r="P1247" s="165">
        <f t="shared" si="90"/>
        <v>0</v>
      </c>
    </row>
    <row r="1248" spans="1:17" hidden="1" x14ac:dyDescent="0.25">
      <c r="A1248" s="303">
        <f>IF(B1248=1,A1243,"")</f>
        <v>2040</v>
      </c>
      <c r="B1248" s="43">
        <f t="shared" si="89"/>
        <v>1</v>
      </c>
      <c r="C1248" s="161" t="str">
        <f>CAD!$I$11</f>
        <v>LAZER</v>
      </c>
      <c r="D1248" s="44">
        <v>0</v>
      </c>
      <c r="E1248" s="44">
        <v>0</v>
      </c>
      <c r="F1248" s="44">
        <v>0</v>
      </c>
      <c r="G1248" s="44">
        <v>0</v>
      </c>
      <c r="H1248" s="44">
        <v>0</v>
      </c>
      <c r="I1248" s="44">
        <v>0</v>
      </c>
      <c r="J1248" s="44">
        <v>0</v>
      </c>
      <c r="K1248" s="44">
        <v>0</v>
      </c>
      <c r="L1248" s="44">
        <v>0</v>
      </c>
      <c r="M1248" s="44">
        <v>0</v>
      </c>
      <c r="N1248" s="44">
        <v>0</v>
      </c>
      <c r="O1248" s="44">
        <v>0</v>
      </c>
      <c r="P1248" s="165">
        <f t="shared" si="90"/>
        <v>0</v>
      </c>
    </row>
    <row r="1249" spans="1:16" hidden="1" x14ac:dyDescent="0.25">
      <c r="A1249" s="303">
        <f>IF(B1249=1,A1243,"")</f>
        <v>2040</v>
      </c>
      <c r="B1249" s="43">
        <f t="shared" si="89"/>
        <v>1</v>
      </c>
      <c r="C1249" s="161" t="str">
        <f>CAD!$I$12</f>
        <v>REFORMA / IMÓVEL</v>
      </c>
      <c r="D1249" s="44">
        <v>0</v>
      </c>
      <c r="E1249" s="44">
        <v>0</v>
      </c>
      <c r="F1249" s="44">
        <v>0</v>
      </c>
      <c r="G1249" s="44">
        <v>0</v>
      </c>
      <c r="H1249" s="44">
        <v>0</v>
      </c>
      <c r="I1249" s="44">
        <v>0</v>
      </c>
      <c r="J1249" s="44">
        <v>0</v>
      </c>
      <c r="K1249" s="44">
        <v>0</v>
      </c>
      <c r="L1249" s="44">
        <v>0</v>
      </c>
      <c r="M1249" s="44">
        <v>0</v>
      </c>
      <c r="N1249" s="44">
        <v>0</v>
      </c>
      <c r="O1249" s="44">
        <v>0</v>
      </c>
      <c r="P1249" s="165">
        <f t="shared" si="90"/>
        <v>0</v>
      </c>
    </row>
    <row r="1250" spans="1:16" hidden="1" x14ac:dyDescent="0.25">
      <c r="A1250" s="303">
        <f>IF(B1250=1,A1243,"")</f>
        <v>2040</v>
      </c>
      <c r="B1250" s="43">
        <f t="shared" si="89"/>
        <v>1</v>
      </c>
      <c r="C1250" s="161" t="str">
        <f>CAD!$I$13</f>
        <v>OUTROS</v>
      </c>
      <c r="D1250" s="44">
        <v>0</v>
      </c>
      <c r="E1250" s="44">
        <v>0</v>
      </c>
      <c r="F1250" s="44">
        <v>0</v>
      </c>
      <c r="G1250" s="44">
        <v>0</v>
      </c>
      <c r="H1250" s="44">
        <v>0</v>
      </c>
      <c r="I1250" s="44">
        <v>0</v>
      </c>
      <c r="J1250" s="44">
        <v>0</v>
      </c>
      <c r="K1250" s="44">
        <v>0</v>
      </c>
      <c r="L1250" s="44">
        <v>0</v>
      </c>
      <c r="M1250" s="44">
        <v>0</v>
      </c>
      <c r="N1250" s="44">
        <v>0</v>
      </c>
      <c r="O1250" s="44">
        <v>0</v>
      </c>
      <c r="P1250" s="165">
        <f t="shared" si="90"/>
        <v>0</v>
      </c>
    </row>
    <row r="1251" spans="1:16" hidden="1" x14ac:dyDescent="0.25">
      <c r="A1251" s="303">
        <f>IF(B1251=1,A1243,"")</f>
        <v>2040</v>
      </c>
      <c r="B1251" s="43">
        <f t="shared" si="89"/>
        <v>1</v>
      </c>
      <c r="C1251" s="161" t="str">
        <f>CAD!$I$14</f>
        <v>VESTUÁRIO</v>
      </c>
      <c r="D1251" s="44">
        <v>0</v>
      </c>
      <c r="E1251" s="44">
        <v>0</v>
      </c>
      <c r="F1251" s="44">
        <v>0</v>
      </c>
      <c r="G1251" s="44">
        <v>0</v>
      </c>
      <c r="H1251" s="44">
        <v>0</v>
      </c>
      <c r="I1251" s="44">
        <v>0</v>
      </c>
      <c r="J1251" s="44">
        <v>0</v>
      </c>
      <c r="K1251" s="44">
        <v>0</v>
      </c>
      <c r="L1251" s="44">
        <v>0</v>
      </c>
      <c r="M1251" s="44">
        <v>0</v>
      </c>
      <c r="N1251" s="44">
        <v>0</v>
      </c>
      <c r="O1251" s="44">
        <v>0</v>
      </c>
      <c r="P1251" s="165">
        <f t="shared" si="90"/>
        <v>0</v>
      </c>
    </row>
    <row r="1252" spans="1:16" hidden="1" x14ac:dyDescent="0.25">
      <c r="A1252" s="303">
        <f>IF(B1252=1,A1243,"")</f>
        <v>2040</v>
      </c>
      <c r="B1252" s="43">
        <f t="shared" si="89"/>
        <v>1</v>
      </c>
      <c r="C1252" s="161" t="str">
        <f>CAD!$I$15</f>
        <v>PARCELA - CASA</v>
      </c>
      <c r="D1252" s="44">
        <v>0</v>
      </c>
      <c r="E1252" s="44">
        <v>0</v>
      </c>
      <c r="F1252" s="44">
        <v>0</v>
      </c>
      <c r="G1252" s="44">
        <v>0</v>
      </c>
      <c r="H1252" s="44">
        <v>0</v>
      </c>
      <c r="I1252" s="44">
        <v>0</v>
      </c>
      <c r="J1252" s="44">
        <v>0</v>
      </c>
      <c r="K1252" s="44">
        <v>0</v>
      </c>
      <c r="L1252" s="44">
        <v>0</v>
      </c>
      <c r="M1252" s="44">
        <v>0</v>
      </c>
      <c r="N1252" s="44">
        <v>0</v>
      </c>
      <c r="O1252" s="44">
        <v>0</v>
      </c>
      <c r="P1252" s="165">
        <f t="shared" si="90"/>
        <v>0</v>
      </c>
    </row>
    <row r="1253" spans="1:16" hidden="1" x14ac:dyDescent="0.25">
      <c r="A1253" s="303">
        <f>IF(B1253=1,A1243,"")</f>
        <v>2040</v>
      </c>
      <c r="B1253" s="43">
        <f t="shared" si="89"/>
        <v>1</v>
      </c>
      <c r="C1253" s="161" t="str">
        <f>CAD!$I$16</f>
        <v>SAÚDE</v>
      </c>
      <c r="D1253" s="44">
        <v>0</v>
      </c>
      <c r="E1253" s="44">
        <v>0</v>
      </c>
      <c r="F1253" s="44">
        <v>0</v>
      </c>
      <c r="G1253" s="44">
        <v>0</v>
      </c>
      <c r="H1253" s="44">
        <v>0</v>
      </c>
      <c r="I1253" s="44">
        <v>0</v>
      </c>
      <c r="J1253" s="44">
        <v>0</v>
      </c>
      <c r="K1253" s="44">
        <v>0</v>
      </c>
      <c r="L1253" s="44">
        <v>0</v>
      </c>
      <c r="M1253" s="44">
        <v>0</v>
      </c>
      <c r="N1253" s="44">
        <v>0</v>
      </c>
      <c r="O1253" s="44">
        <v>0</v>
      </c>
      <c r="P1253" s="165">
        <f t="shared" si="90"/>
        <v>0</v>
      </c>
    </row>
    <row r="1254" spans="1:16" hidden="1" x14ac:dyDescent="0.25">
      <c r="A1254" s="303" t="str">
        <f>IF(B1254=1,A1243,"")</f>
        <v/>
      </c>
      <c r="B1254" s="43" t="str">
        <f t="shared" si="89"/>
        <v/>
      </c>
      <c r="C1254" s="161">
        <f>CAD!$I$17</f>
        <v>0</v>
      </c>
      <c r="D1254" s="44">
        <v>0</v>
      </c>
      <c r="E1254" s="44">
        <v>0</v>
      </c>
      <c r="F1254" s="44">
        <v>0</v>
      </c>
      <c r="G1254" s="44">
        <v>0</v>
      </c>
      <c r="H1254" s="44">
        <v>0</v>
      </c>
      <c r="I1254" s="44">
        <v>0</v>
      </c>
      <c r="J1254" s="44">
        <v>0</v>
      </c>
      <c r="K1254" s="44">
        <v>0</v>
      </c>
      <c r="L1254" s="44">
        <v>0</v>
      </c>
      <c r="M1254" s="44">
        <v>0</v>
      </c>
      <c r="N1254" s="44">
        <v>0</v>
      </c>
      <c r="O1254" s="44">
        <v>0</v>
      </c>
      <c r="P1254" s="165">
        <f t="shared" si="90"/>
        <v>0</v>
      </c>
    </row>
    <row r="1255" spans="1:16" hidden="1" x14ac:dyDescent="0.25">
      <c r="A1255" s="303" t="str">
        <f>IF(B1255=1,A1243,"")</f>
        <v/>
      </c>
      <c r="B1255" s="43" t="str">
        <f t="shared" si="89"/>
        <v/>
      </c>
      <c r="C1255" s="161">
        <f>CAD!$I$18</f>
        <v>0</v>
      </c>
      <c r="D1255" s="44">
        <v>0</v>
      </c>
      <c r="E1255" s="44">
        <v>0</v>
      </c>
      <c r="F1255" s="44">
        <v>0</v>
      </c>
      <c r="G1255" s="44">
        <v>0</v>
      </c>
      <c r="H1255" s="44">
        <v>0</v>
      </c>
      <c r="I1255" s="44">
        <v>0</v>
      </c>
      <c r="J1255" s="44">
        <v>0</v>
      </c>
      <c r="K1255" s="44">
        <v>0</v>
      </c>
      <c r="L1255" s="44">
        <v>0</v>
      </c>
      <c r="M1255" s="44">
        <v>0</v>
      </c>
      <c r="N1255" s="44">
        <v>0</v>
      </c>
      <c r="O1255" s="44">
        <v>0</v>
      </c>
      <c r="P1255" s="165">
        <f t="shared" si="90"/>
        <v>0</v>
      </c>
    </row>
    <row r="1256" spans="1:16" hidden="1" x14ac:dyDescent="0.25">
      <c r="A1256" s="303" t="str">
        <f>IF(B1256=1,A1243,"")</f>
        <v/>
      </c>
      <c r="B1256" s="43" t="str">
        <f t="shared" si="89"/>
        <v/>
      </c>
      <c r="C1256" s="161">
        <f>CAD!$I$19</f>
        <v>0</v>
      </c>
      <c r="D1256" s="44">
        <v>0</v>
      </c>
      <c r="E1256" s="44">
        <v>0</v>
      </c>
      <c r="F1256" s="44">
        <v>0</v>
      </c>
      <c r="G1256" s="44">
        <v>0</v>
      </c>
      <c r="H1256" s="44">
        <v>0</v>
      </c>
      <c r="I1256" s="44">
        <v>0</v>
      </c>
      <c r="J1256" s="44">
        <v>0</v>
      </c>
      <c r="K1256" s="44">
        <v>0</v>
      </c>
      <c r="L1256" s="44">
        <v>0</v>
      </c>
      <c r="M1256" s="44">
        <v>0</v>
      </c>
      <c r="N1256" s="44">
        <v>0</v>
      </c>
      <c r="O1256" s="44">
        <v>0</v>
      </c>
      <c r="P1256" s="165">
        <f t="shared" si="90"/>
        <v>0</v>
      </c>
    </row>
    <row r="1257" spans="1:16" hidden="1" x14ac:dyDescent="0.25">
      <c r="A1257" s="303" t="str">
        <f>IF(B1257=1,A1243,"")</f>
        <v/>
      </c>
      <c r="B1257" s="43" t="str">
        <f t="shared" si="89"/>
        <v/>
      </c>
      <c r="C1257" s="161">
        <f>CAD!$I$20</f>
        <v>0</v>
      </c>
      <c r="D1257" s="44">
        <v>0</v>
      </c>
      <c r="E1257" s="44">
        <v>0</v>
      </c>
      <c r="F1257" s="44">
        <v>0</v>
      </c>
      <c r="G1257" s="44">
        <v>0</v>
      </c>
      <c r="H1257" s="44">
        <v>0</v>
      </c>
      <c r="I1257" s="44">
        <v>0</v>
      </c>
      <c r="J1257" s="44">
        <v>0</v>
      </c>
      <c r="K1257" s="44">
        <v>0</v>
      </c>
      <c r="L1257" s="44">
        <v>0</v>
      </c>
      <c r="M1257" s="44">
        <v>0</v>
      </c>
      <c r="N1257" s="44">
        <v>0</v>
      </c>
      <c r="O1257" s="44">
        <v>0</v>
      </c>
      <c r="P1257" s="165">
        <f t="shared" si="90"/>
        <v>0</v>
      </c>
    </row>
    <row r="1258" spans="1:16" hidden="1" x14ac:dyDescent="0.25">
      <c r="A1258" s="303" t="str">
        <f>IF(B1258=1,A1243,"")</f>
        <v/>
      </c>
      <c r="B1258" s="43" t="str">
        <f t="shared" si="89"/>
        <v/>
      </c>
      <c r="C1258" s="161">
        <f>CAD!$I$21</f>
        <v>0</v>
      </c>
      <c r="D1258" s="44">
        <v>0</v>
      </c>
      <c r="E1258" s="44">
        <v>0</v>
      </c>
      <c r="F1258" s="44">
        <v>0</v>
      </c>
      <c r="G1258" s="44">
        <v>0</v>
      </c>
      <c r="H1258" s="44">
        <v>0</v>
      </c>
      <c r="I1258" s="44">
        <v>0</v>
      </c>
      <c r="J1258" s="44">
        <v>0</v>
      </c>
      <c r="K1258" s="44">
        <v>0</v>
      </c>
      <c r="L1258" s="44">
        <v>0</v>
      </c>
      <c r="M1258" s="44">
        <v>0</v>
      </c>
      <c r="N1258" s="44">
        <v>0</v>
      </c>
      <c r="O1258" s="44">
        <v>0</v>
      </c>
      <c r="P1258" s="165">
        <f t="shared" si="90"/>
        <v>0</v>
      </c>
    </row>
    <row r="1259" spans="1:16" hidden="1" x14ac:dyDescent="0.25">
      <c r="A1259" s="303" t="str">
        <f>IF(B1259=1,A1243,"")</f>
        <v/>
      </c>
      <c r="B1259" s="43" t="str">
        <f t="shared" si="89"/>
        <v/>
      </c>
      <c r="C1259" s="161">
        <f>CAD!$I$22</f>
        <v>0</v>
      </c>
      <c r="D1259" s="44">
        <v>0</v>
      </c>
      <c r="E1259" s="44">
        <v>0</v>
      </c>
      <c r="F1259" s="44">
        <v>0</v>
      </c>
      <c r="G1259" s="44">
        <v>0</v>
      </c>
      <c r="H1259" s="44">
        <v>0</v>
      </c>
      <c r="I1259" s="44">
        <v>0</v>
      </c>
      <c r="J1259" s="44">
        <v>0</v>
      </c>
      <c r="K1259" s="44">
        <v>0</v>
      </c>
      <c r="L1259" s="44">
        <v>0</v>
      </c>
      <c r="M1259" s="44">
        <v>0</v>
      </c>
      <c r="N1259" s="44">
        <v>0</v>
      </c>
      <c r="O1259" s="44">
        <v>0</v>
      </c>
      <c r="P1259" s="165">
        <f t="shared" si="90"/>
        <v>0</v>
      </c>
    </row>
    <row r="1260" spans="1:16" hidden="1" x14ac:dyDescent="0.25">
      <c r="A1260" s="303" t="str">
        <f>IF(B1260=1,A1243,"")</f>
        <v/>
      </c>
      <c r="B1260" s="43" t="str">
        <f t="shared" si="89"/>
        <v/>
      </c>
      <c r="C1260" s="161">
        <f>CAD!$I$23</f>
        <v>0</v>
      </c>
      <c r="D1260" s="44">
        <v>0</v>
      </c>
      <c r="E1260" s="44">
        <v>0</v>
      </c>
      <c r="F1260" s="44">
        <v>0</v>
      </c>
      <c r="G1260" s="44">
        <v>0</v>
      </c>
      <c r="H1260" s="44">
        <v>0</v>
      </c>
      <c r="I1260" s="44">
        <v>0</v>
      </c>
      <c r="J1260" s="44">
        <v>0</v>
      </c>
      <c r="K1260" s="44">
        <v>0</v>
      </c>
      <c r="L1260" s="44">
        <v>0</v>
      </c>
      <c r="M1260" s="44">
        <v>0</v>
      </c>
      <c r="N1260" s="44">
        <v>0</v>
      </c>
      <c r="O1260" s="44">
        <v>0</v>
      </c>
      <c r="P1260" s="165">
        <f t="shared" si="90"/>
        <v>0</v>
      </c>
    </row>
    <row r="1261" spans="1:16" hidden="1" x14ac:dyDescent="0.25">
      <c r="A1261" s="303" t="str">
        <f>IF(B1261=1,A1243,"")</f>
        <v/>
      </c>
      <c r="B1261" s="43" t="str">
        <f t="shared" si="89"/>
        <v/>
      </c>
      <c r="C1261" s="161">
        <f>CAD!$I$24</f>
        <v>0</v>
      </c>
      <c r="D1261" s="44">
        <v>0</v>
      </c>
      <c r="E1261" s="44">
        <v>0</v>
      </c>
      <c r="F1261" s="44">
        <v>0</v>
      </c>
      <c r="G1261" s="44">
        <v>0</v>
      </c>
      <c r="H1261" s="44">
        <v>0</v>
      </c>
      <c r="I1261" s="44">
        <v>0</v>
      </c>
      <c r="J1261" s="44">
        <v>0</v>
      </c>
      <c r="K1261" s="44">
        <v>0</v>
      </c>
      <c r="L1261" s="44">
        <v>0</v>
      </c>
      <c r="M1261" s="44">
        <v>0</v>
      </c>
      <c r="N1261" s="44">
        <v>0</v>
      </c>
      <c r="O1261" s="44">
        <v>0</v>
      </c>
      <c r="P1261" s="165">
        <f t="shared" si="90"/>
        <v>0</v>
      </c>
    </row>
    <row r="1262" spans="1:16" hidden="1" x14ac:dyDescent="0.25">
      <c r="A1262" s="303" t="str">
        <f>IF(B1262=1,A1243,"")</f>
        <v/>
      </c>
      <c r="B1262" s="43" t="str">
        <f t="shared" si="89"/>
        <v/>
      </c>
      <c r="C1262" s="161">
        <f>CAD!$I$25</f>
        <v>0</v>
      </c>
      <c r="D1262" s="44">
        <v>0</v>
      </c>
      <c r="E1262" s="44">
        <v>0</v>
      </c>
      <c r="F1262" s="44">
        <v>0</v>
      </c>
      <c r="G1262" s="44">
        <v>0</v>
      </c>
      <c r="H1262" s="44">
        <v>0</v>
      </c>
      <c r="I1262" s="44">
        <v>0</v>
      </c>
      <c r="J1262" s="44">
        <v>0</v>
      </c>
      <c r="K1262" s="44">
        <v>0</v>
      </c>
      <c r="L1262" s="44">
        <v>0</v>
      </c>
      <c r="M1262" s="44">
        <v>0</v>
      </c>
      <c r="N1262" s="44">
        <v>0</v>
      </c>
      <c r="O1262" s="44">
        <v>0</v>
      </c>
      <c r="P1262" s="165">
        <f t="shared" si="90"/>
        <v>0</v>
      </c>
    </row>
    <row r="1263" spans="1:16" hidden="1" x14ac:dyDescent="0.25">
      <c r="A1263" s="303" t="str">
        <f>IF(B1263=1,A1243,"")</f>
        <v/>
      </c>
      <c r="B1263" s="43" t="str">
        <f t="shared" si="89"/>
        <v/>
      </c>
      <c r="C1263" s="161">
        <f>CAD!$I$26</f>
        <v>0</v>
      </c>
      <c r="D1263" s="44">
        <v>0</v>
      </c>
      <c r="E1263" s="44">
        <v>0</v>
      </c>
      <c r="F1263" s="44">
        <v>0</v>
      </c>
      <c r="G1263" s="44">
        <v>0</v>
      </c>
      <c r="H1263" s="44">
        <v>0</v>
      </c>
      <c r="I1263" s="44">
        <v>0</v>
      </c>
      <c r="J1263" s="44">
        <v>0</v>
      </c>
      <c r="K1263" s="44">
        <v>0</v>
      </c>
      <c r="L1263" s="44">
        <v>0</v>
      </c>
      <c r="M1263" s="44">
        <v>0</v>
      </c>
      <c r="N1263" s="44">
        <v>0</v>
      </c>
      <c r="O1263" s="44">
        <v>0</v>
      </c>
      <c r="P1263" s="165">
        <f t="shared" si="90"/>
        <v>0</v>
      </c>
    </row>
    <row r="1264" spans="1:16" hidden="1" x14ac:dyDescent="0.25">
      <c r="A1264" s="303" t="str">
        <f>IF(B1264=1,A1243,"")</f>
        <v/>
      </c>
      <c r="B1264" s="43" t="str">
        <f t="shared" si="89"/>
        <v/>
      </c>
      <c r="C1264" s="161">
        <f>CAD!$I$27</f>
        <v>0</v>
      </c>
      <c r="D1264" s="44">
        <v>0</v>
      </c>
      <c r="E1264" s="44">
        <v>0</v>
      </c>
      <c r="F1264" s="44">
        <v>0</v>
      </c>
      <c r="G1264" s="44">
        <v>0</v>
      </c>
      <c r="H1264" s="44">
        <v>0</v>
      </c>
      <c r="I1264" s="44">
        <v>0</v>
      </c>
      <c r="J1264" s="44">
        <v>0</v>
      </c>
      <c r="K1264" s="44">
        <v>0</v>
      </c>
      <c r="L1264" s="44">
        <v>0</v>
      </c>
      <c r="M1264" s="44">
        <v>0</v>
      </c>
      <c r="N1264" s="44">
        <v>0</v>
      </c>
      <c r="O1264" s="44">
        <v>0</v>
      </c>
      <c r="P1264" s="165">
        <f t="shared" si="90"/>
        <v>0</v>
      </c>
    </row>
    <row r="1265" spans="1:16" hidden="1" x14ac:dyDescent="0.25">
      <c r="A1265" s="303" t="str">
        <f>IF(B1265=1,A1243,"")</f>
        <v/>
      </c>
      <c r="B1265" s="43" t="str">
        <f t="shared" si="89"/>
        <v/>
      </c>
      <c r="C1265" s="161">
        <f>CAD!$I$28</f>
        <v>0</v>
      </c>
      <c r="D1265" s="44">
        <v>0</v>
      </c>
      <c r="E1265" s="44">
        <v>0</v>
      </c>
      <c r="F1265" s="44">
        <v>0</v>
      </c>
      <c r="G1265" s="44">
        <v>0</v>
      </c>
      <c r="H1265" s="44">
        <v>0</v>
      </c>
      <c r="I1265" s="44">
        <v>0</v>
      </c>
      <c r="J1265" s="44">
        <v>0</v>
      </c>
      <c r="K1265" s="44">
        <v>0</v>
      </c>
      <c r="L1265" s="44">
        <v>0</v>
      </c>
      <c r="M1265" s="44">
        <v>0</v>
      </c>
      <c r="N1265" s="44">
        <v>0</v>
      </c>
      <c r="O1265" s="44">
        <v>0</v>
      </c>
      <c r="P1265" s="165">
        <f t="shared" si="90"/>
        <v>0</v>
      </c>
    </row>
    <row r="1266" spans="1:16" hidden="1" x14ac:dyDescent="0.25">
      <c r="A1266" s="303" t="str">
        <f>IF(B1266=1,A1243,"")</f>
        <v/>
      </c>
      <c r="B1266" s="43" t="str">
        <f t="shared" si="89"/>
        <v/>
      </c>
      <c r="C1266" s="161">
        <f>CAD!$I$29</f>
        <v>0</v>
      </c>
      <c r="D1266" s="44">
        <v>0</v>
      </c>
      <c r="E1266" s="44">
        <v>0</v>
      </c>
      <c r="F1266" s="44">
        <v>0</v>
      </c>
      <c r="G1266" s="44">
        <v>0</v>
      </c>
      <c r="H1266" s="44">
        <v>0</v>
      </c>
      <c r="I1266" s="44">
        <v>0</v>
      </c>
      <c r="J1266" s="44">
        <v>0</v>
      </c>
      <c r="K1266" s="44">
        <v>0</v>
      </c>
      <c r="L1266" s="44">
        <v>0</v>
      </c>
      <c r="M1266" s="44">
        <v>0</v>
      </c>
      <c r="N1266" s="44">
        <v>0</v>
      </c>
      <c r="O1266" s="44">
        <v>0</v>
      </c>
      <c r="P1266" s="165">
        <f t="shared" si="90"/>
        <v>0</v>
      </c>
    </row>
    <row r="1267" spans="1:16" hidden="1" x14ac:dyDescent="0.25">
      <c r="A1267" s="303" t="str">
        <f>IF(B1267=1,A1243,"")</f>
        <v/>
      </c>
      <c r="B1267" s="43" t="str">
        <f t="shared" si="89"/>
        <v/>
      </c>
      <c r="C1267" s="161">
        <f>CAD!$I$30</f>
        <v>0</v>
      </c>
      <c r="D1267" s="44">
        <v>0</v>
      </c>
      <c r="E1267" s="44">
        <v>0</v>
      </c>
      <c r="F1267" s="44">
        <v>0</v>
      </c>
      <c r="G1267" s="44">
        <v>0</v>
      </c>
      <c r="H1267" s="44">
        <v>0</v>
      </c>
      <c r="I1267" s="44">
        <v>0</v>
      </c>
      <c r="J1267" s="44">
        <v>0</v>
      </c>
      <c r="K1267" s="44">
        <v>0</v>
      </c>
      <c r="L1267" s="44">
        <v>0</v>
      </c>
      <c r="M1267" s="44">
        <v>0</v>
      </c>
      <c r="N1267" s="44">
        <v>0</v>
      </c>
      <c r="O1267" s="44">
        <v>0</v>
      </c>
      <c r="P1267" s="165">
        <f t="shared" si="90"/>
        <v>0</v>
      </c>
    </row>
    <row r="1268" spans="1:16" hidden="1" x14ac:dyDescent="0.25">
      <c r="A1268" s="303" t="str">
        <f>IF(B1268=1,A1243,"")</f>
        <v/>
      </c>
      <c r="B1268" s="43" t="str">
        <f t="shared" si="89"/>
        <v/>
      </c>
      <c r="C1268" s="161">
        <f>CAD!$I$31</f>
        <v>0</v>
      </c>
      <c r="D1268" s="44">
        <v>0</v>
      </c>
      <c r="E1268" s="44">
        <v>0</v>
      </c>
      <c r="F1268" s="44">
        <v>0</v>
      </c>
      <c r="G1268" s="44">
        <v>0</v>
      </c>
      <c r="H1268" s="44">
        <v>0</v>
      </c>
      <c r="I1268" s="44">
        <v>0</v>
      </c>
      <c r="J1268" s="44">
        <v>0</v>
      </c>
      <c r="K1268" s="44">
        <v>0</v>
      </c>
      <c r="L1268" s="44">
        <v>0</v>
      </c>
      <c r="M1268" s="44">
        <v>0</v>
      </c>
      <c r="N1268" s="44">
        <v>0</v>
      </c>
      <c r="O1268" s="44">
        <v>0</v>
      </c>
      <c r="P1268" s="165">
        <f t="shared" si="90"/>
        <v>0</v>
      </c>
    </row>
    <row r="1269" spans="1:16" hidden="1" x14ac:dyDescent="0.25">
      <c r="A1269" s="303" t="str">
        <f>IF(B1269=1,A1243,"")</f>
        <v/>
      </c>
      <c r="B1269" s="43" t="str">
        <f t="shared" si="89"/>
        <v/>
      </c>
      <c r="C1269" s="161">
        <f>CAD!$K$7</f>
        <v>0</v>
      </c>
      <c r="D1269" s="44">
        <v>0</v>
      </c>
      <c r="E1269" s="44">
        <v>0</v>
      </c>
      <c r="F1269" s="44">
        <v>0</v>
      </c>
      <c r="G1269" s="44">
        <v>0</v>
      </c>
      <c r="H1269" s="44">
        <v>0</v>
      </c>
      <c r="I1269" s="44">
        <v>0</v>
      </c>
      <c r="J1269" s="44">
        <v>0</v>
      </c>
      <c r="K1269" s="44">
        <v>0</v>
      </c>
      <c r="L1269" s="44">
        <v>0</v>
      </c>
      <c r="M1269" s="44">
        <v>0</v>
      </c>
      <c r="N1269" s="44">
        <v>0</v>
      </c>
      <c r="O1269" s="44">
        <v>0</v>
      </c>
      <c r="P1269" s="165">
        <f t="shared" si="90"/>
        <v>0</v>
      </c>
    </row>
    <row r="1270" spans="1:16" hidden="1" x14ac:dyDescent="0.25">
      <c r="A1270" s="303" t="str">
        <f>IF(B1270=1,A1243,"")</f>
        <v/>
      </c>
      <c r="B1270" s="43" t="str">
        <f t="shared" si="89"/>
        <v/>
      </c>
      <c r="C1270" s="161">
        <f>CAD!$K$8</f>
        <v>0</v>
      </c>
      <c r="D1270" s="44">
        <v>0</v>
      </c>
      <c r="E1270" s="44">
        <v>0</v>
      </c>
      <c r="F1270" s="44">
        <v>0</v>
      </c>
      <c r="G1270" s="44">
        <v>0</v>
      </c>
      <c r="H1270" s="44">
        <v>0</v>
      </c>
      <c r="I1270" s="44">
        <v>0</v>
      </c>
      <c r="J1270" s="44">
        <v>0</v>
      </c>
      <c r="K1270" s="44">
        <v>0</v>
      </c>
      <c r="L1270" s="44">
        <v>0</v>
      </c>
      <c r="M1270" s="44">
        <v>0</v>
      </c>
      <c r="N1270" s="44">
        <v>0</v>
      </c>
      <c r="O1270" s="44">
        <v>0</v>
      </c>
      <c r="P1270" s="165">
        <f t="shared" si="90"/>
        <v>0</v>
      </c>
    </row>
    <row r="1271" spans="1:16" hidden="1" x14ac:dyDescent="0.25">
      <c r="A1271" s="303" t="str">
        <f>IF(B1271=1,A1243,"")</f>
        <v/>
      </c>
      <c r="B1271" s="43" t="str">
        <f t="shared" si="89"/>
        <v/>
      </c>
      <c r="C1271" s="161">
        <f>CAD!$K$9</f>
        <v>0</v>
      </c>
      <c r="D1271" s="44">
        <v>0</v>
      </c>
      <c r="E1271" s="44">
        <v>0</v>
      </c>
      <c r="F1271" s="44">
        <v>0</v>
      </c>
      <c r="G1271" s="44">
        <v>0</v>
      </c>
      <c r="H1271" s="44">
        <v>0</v>
      </c>
      <c r="I1271" s="44">
        <v>0</v>
      </c>
      <c r="J1271" s="44">
        <v>0</v>
      </c>
      <c r="K1271" s="44">
        <v>0</v>
      </c>
      <c r="L1271" s="44">
        <v>0</v>
      </c>
      <c r="M1271" s="44">
        <v>0</v>
      </c>
      <c r="N1271" s="44">
        <v>0</v>
      </c>
      <c r="O1271" s="44">
        <v>0</v>
      </c>
      <c r="P1271" s="165">
        <f t="shared" si="90"/>
        <v>0</v>
      </c>
    </row>
    <row r="1272" spans="1:16" hidden="1" x14ac:dyDescent="0.25">
      <c r="A1272" s="303" t="str">
        <f>IF(B1272=1,A1243,"")</f>
        <v/>
      </c>
      <c r="B1272" s="43" t="str">
        <f t="shared" si="89"/>
        <v/>
      </c>
      <c r="C1272" s="161">
        <f>CAD!$K$10</f>
        <v>0</v>
      </c>
      <c r="D1272" s="44">
        <v>0</v>
      </c>
      <c r="E1272" s="44">
        <v>0</v>
      </c>
      <c r="F1272" s="44">
        <v>0</v>
      </c>
      <c r="G1272" s="44">
        <v>0</v>
      </c>
      <c r="H1272" s="44">
        <v>0</v>
      </c>
      <c r="I1272" s="44">
        <v>0</v>
      </c>
      <c r="J1272" s="44">
        <v>0</v>
      </c>
      <c r="K1272" s="44">
        <v>0</v>
      </c>
      <c r="L1272" s="44">
        <v>0</v>
      </c>
      <c r="M1272" s="44">
        <v>0</v>
      </c>
      <c r="N1272" s="44">
        <v>0</v>
      </c>
      <c r="O1272" s="44">
        <v>0</v>
      </c>
      <c r="P1272" s="165">
        <f t="shared" si="90"/>
        <v>0</v>
      </c>
    </row>
    <row r="1273" spans="1:16" hidden="1" x14ac:dyDescent="0.25">
      <c r="A1273" s="303" t="str">
        <f>IF(B1273=1,A1243,"")</f>
        <v/>
      </c>
      <c r="B1273" s="43" t="str">
        <f t="shared" si="89"/>
        <v/>
      </c>
      <c r="C1273" s="161">
        <f>CAD!$K$11</f>
        <v>0</v>
      </c>
      <c r="D1273" s="44">
        <v>0</v>
      </c>
      <c r="E1273" s="44">
        <v>0</v>
      </c>
      <c r="F1273" s="44">
        <v>0</v>
      </c>
      <c r="G1273" s="44">
        <v>0</v>
      </c>
      <c r="H1273" s="44">
        <v>0</v>
      </c>
      <c r="I1273" s="44">
        <v>0</v>
      </c>
      <c r="J1273" s="44">
        <v>0</v>
      </c>
      <c r="K1273" s="44">
        <v>0</v>
      </c>
      <c r="L1273" s="44">
        <v>0</v>
      </c>
      <c r="M1273" s="44">
        <v>0</v>
      </c>
      <c r="N1273" s="44">
        <v>0</v>
      </c>
      <c r="O1273" s="44">
        <v>0</v>
      </c>
      <c r="P1273" s="165">
        <f t="shared" si="90"/>
        <v>0</v>
      </c>
    </row>
    <row r="1274" spans="1:16" hidden="1" x14ac:dyDescent="0.25">
      <c r="A1274" s="303" t="str">
        <f>IF(B1274=1,A1243,"")</f>
        <v/>
      </c>
      <c r="B1274" s="43" t="str">
        <f t="shared" si="89"/>
        <v/>
      </c>
      <c r="C1274" s="161">
        <f>CAD!$K$12</f>
        <v>0</v>
      </c>
      <c r="D1274" s="44">
        <v>0</v>
      </c>
      <c r="E1274" s="44">
        <v>0</v>
      </c>
      <c r="F1274" s="44">
        <v>0</v>
      </c>
      <c r="G1274" s="44">
        <v>0</v>
      </c>
      <c r="H1274" s="44">
        <v>0</v>
      </c>
      <c r="I1274" s="44">
        <v>0</v>
      </c>
      <c r="J1274" s="44">
        <v>0</v>
      </c>
      <c r="K1274" s="44">
        <v>0</v>
      </c>
      <c r="L1274" s="44">
        <v>0</v>
      </c>
      <c r="M1274" s="44">
        <v>0</v>
      </c>
      <c r="N1274" s="44">
        <v>0</v>
      </c>
      <c r="O1274" s="44">
        <v>0</v>
      </c>
      <c r="P1274" s="165">
        <f t="shared" si="90"/>
        <v>0</v>
      </c>
    </row>
    <row r="1275" spans="1:16" hidden="1" x14ac:dyDescent="0.25">
      <c r="A1275" s="303" t="str">
        <f>IF(B1275=1,A1243,"")</f>
        <v/>
      </c>
      <c r="B1275" s="43" t="str">
        <f t="shared" si="89"/>
        <v/>
      </c>
      <c r="C1275" s="161">
        <f>CAD!$K$13</f>
        <v>0</v>
      </c>
      <c r="D1275" s="44">
        <v>0</v>
      </c>
      <c r="E1275" s="44">
        <v>0</v>
      </c>
      <c r="F1275" s="44">
        <v>0</v>
      </c>
      <c r="G1275" s="44">
        <v>0</v>
      </c>
      <c r="H1275" s="44">
        <v>0</v>
      </c>
      <c r="I1275" s="44">
        <v>0</v>
      </c>
      <c r="J1275" s="44">
        <v>0</v>
      </c>
      <c r="K1275" s="44">
        <v>0</v>
      </c>
      <c r="L1275" s="44">
        <v>0</v>
      </c>
      <c r="M1275" s="44">
        <v>0</v>
      </c>
      <c r="N1275" s="44">
        <v>0</v>
      </c>
      <c r="O1275" s="44">
        <v>0</v>
      </c>
      <c r="P1275" s="165">
        <f t="shared" si="90"/>
        <v>0</v>
      </c>
    </row>
    <row r="1276" spans="1:16" hidden="1" x14ac:dyDescent="0.25">
      <c r="A1276" s="303" t="str">
        <f>IF(B1276=1,A1243,"")</f>
        <v/>
      </c>
      <c r="B1276" s="43" t="str">
        <f t="shared" si="89"/>
        <v/>
      </c>
      <c r="C1276" s="161">
        <f>CAD!$K$14</f>
        <v>0</v>
      </c>
      <c r="D1276" s="44">
        <v>0</v>
      </c>
      <c r="E1276" s="44">
        <v>0</v>
      </c>
      <c r="F1276" s="44">
        <v>0</v>
      </c>
      <c r="G1276" s="44">
        <v>0</v>
      </c>
      <c r="H1276" s="44">
        <v>0</v>
      </c>
      <c r="I1276" s="44">
        <v>0</v>
      </c>
      <c r="J1276" s="44">
        <v>0</v>
      </c>
      <c r="K1276" s="44">
        <v>0</v>
      </c>
      <c r="L1276" s="44">
        <v>0</v>
      </c>
      <c r="M1276" s="44">
        <v>0</v>
      </c>
      <c r="N1276" s="44">
        <v>0</v>
      </c>
      <c r="O1276" s="44">
        <v>0</v>
      </c>
      <c r="P1276" s="165">
        <f t="shared" si="90"/>
        <v>0</v>
      </c>
    </row>
    <row r="1277" spans="1:16" hidden="1" x14ac:dyDescent="0.25">
      <c r="A1277" s="303" t="str">
        <f>IF(B1277=1,A1243,"")</f>
        <v/>
      </c>
      <c r="B1277" s="43" t="str">
        <f t="shared" si="89"/>
        <v/>
      </c>
      <c r="C1277" s="161">
        <f>CAD!$K$15</f>
        <v>0</v>
      </c>
      <c r="D1277" s="44">
        <v>0</v>
      </c>
      <c r="E1277" s="44">
        <v>0</v>
      </c>
      <c r="F1277" s="44">
        <v>0</v>
      </c>
      <c r="G1277" s="44">
        <v>0</v>
      </c>
      <c r="H1277" s="44">
        <v>0</v>
      </c>
      <c r="I1277" s="44">
        <v>0</v>
      </c>
      <c r="J1277" s="44">
        <v>0</v>
      </c>
      <c r="K1277" s="44">
        <v>0</v>
      </c>
      <c r="L1277" s="44">
        <v>0</v>
      </c>
      <c r="M1277" s="44">
        <v>0</v>
      </c>
      <c r="N1277" s="44">
        <v>0</v>
      </c>
      <c r="O1277" s="44">
        <v>0</v>
      </c>
      <c r="P1277" s="165">
        <f t="shared" si="90"/>
        <v>0</v>
      </c>
    </row>
    <row r="1278" spans="1:16" hidden="1" x14ac:dyDescent="0.25">
      <c r="A1278" s="303" t="str">
        <f>IF(B1278=1,A1243,"")</f>
        <v/>
      </c>
      <c r="B1278" s="43" t="str">
        <f t="shared" si="89"/>
        <v/>
      </c>
      <c r="C1278" s="161">
        <f>CAD!$K$16</f>
        <v>0</v>
      </c>
      <c r="D1278" s="44">
        <v>0</v>
      </c>
      <c r="E1278" s="44">
        <v>0</v>
      </c>
      <c r="F1278" s="44">
        <v>0</v>
      </c>
      <c r="G1278" s="44">
        <v>0</v>
      </c>
      <c r="H1278" s="44">
        <v>0</v>
      </c>
      <c r="I1278" s="44">
        <v>0</v>
      </c>
      <c r="J1278" s="44">
        <v>0</v>
      </c>
      <c r="K1278" s="44">
        <v>0</v>
      </c>
      <c r="L1278" s="44">
        <v>0</v>
      </c>
      <c r="M1278" s="44">
        <v>0</v>
      </c>
      <c r="N1278" s="44">
        <v>0</v>
      </c>
      <c r="O1278" s="44">
        <v>0</v>
      </c>
      <c r="P1278" s="165">
        <f t="shared" si="90"/>
        <v>0</v>
      </c>
    </row>
    <row r="1279" spans="1:16" hidden="1" x14ac:dyDescent="0.25">
      <c r="A1279" s="303" t="str">
        <f>IF(B1279=1,A1243,"")</f>
        <v/>
      </c>
      <c r="B1279" s="43" t="str">
        <f t="shared" si="89"/>
        <v/>
      </c>
      <c r="C1279" s="161">
        <f>CAD!$K$17</f>
        <v>0</v>
      </c>
      <c r="D1279" s="44">
        <v>0</v>
      </c>
      <c r="E1279" s="44">
        <v>0</v>
      </c>
      <c r="F1279" s="44">
        <v>0</v>
      </c>
      <c r="G1279" s="44">
        <v>0</v>
      </c>
      <c r="H1279" s="44">
        <v>0</v>
      </c>
      <c r="I1279" s="44">
        <v>0</v>
      </c>
      <c r="J1279" s="44">
        <v>0</v>
      </c>
      <c r="K1279" s="44">
        <v>0</v>
      </c>
      <c r="L1279" s="44">
        <v>0</v>
      </c>
      <c r="M1279" s="44">
        <v>0</v>
      </c>
      <c r="N1279" s="44">
        <v>0</v>
      </c>
      <c r="O1279" s="44">
        <v>0</v>
      </c>
      <c r="P1279" s="165">
        <f t="shared" si="90"/>
        <v>0</v>
      </c>
    </row>
    <row r="1280" spans="1:16" hidden="1" x14ac:dyDescent="0.25">
      <c r="A1280" s="303" t="str">
        <f>IF(B1280=1,A1243,"")</f>
        <v/>
      </c>
      <c r="B1280" s="43" t="str">
        <f t="shared" si="89"/>
        <v/>
      </c>
      <c r="C1280" s="161">
        <f>CAD!$K$18</f>
        <v>0</v>
      </c>
      <c r="D1280" s="44">
        <v>0</v>
      </c>
      <c r="E1280" s="44">
        <v>0</v>
      </c>
      <c r="F1280" s="44">
        <v>0</v>
      </c>
      <c r="G1280" s="44">
        <v>0</v>
      </c>
      <c r="H1280" s="44">
        <v>0</v>
      </c>
      <c r="I1280" s="44">
        <v>0</v>
      </c>
      <c r="J1280" s="44">
        <v>0</v>
      </c>
      <c r="K1280" s="44">
        <v>0</v>
      </c>
      <c r="L1280" s="44">
        <v>0</v>
      </c>
      <c r="M1280" s="44">
        <v>0</v>
      </c>
      <c r="N1280" s="44">
        <v>0</v>
      </c>
      <c r="O1280" s="44">
        <v>0</v>
      </c>
      <c r="P1280" s="165">
        <f t="shared" si="90"/>
        <v>0</v>
      </c>
    </row>
    <row r="1281" spans="1:16" hidden="1" x14ac:dyDescent="0.25">
      <c r="A1281" s="303" t="str">
        <f>IF(B1281=1,A1243,"")</f>
        <v/>
      </c>
      <c r="B1281" s="43" t="str">
        <f t="shared" si="89"/>
        <v/>
      </c>
      <c r="C1281" s="161">
        <f>CAD!$K$19</f>
        <v>0</v>
      </c>
      <c r="D1281" s="44">
        <v>0</v>
      </c>
      <c r="E1281" s="44">
        <v>0</v>
      </c>
      <c r="F1281" s="44">
        <v>0</v>
      </c>
      <c r="G1281" s="44">
        <v>0</v>
      </c>
      <c r="H1281" s="44">
        <v>0</v>
      </c>
      <c r="I1281" s="44">
        <v>0</v>
      </c>
      <c r="J1281" s="44">
        <v>0</v>
      </c>
      <c r="K1281" s="44">
        <v>0</v>
      </c>
      <c r="L1281" s="44">
        <v>0</v>
      </c>
      <c r="M1281" s="44">
        <v>0</v>
      </c>
      <c r="N1281" s="44">
        <v>0</v>
      </c>
      <c r="O1281" s="44">
        <v>0</v>
      </c>
      <c r="P1281" s="165">
        <f t="shared" si="90"/>
        <v>0</v>
      </c>
    </row>
    <row r="1282" spans="1:16" hidden="1" x14ac:dyDescent="0.25">
      <c r="A1282" s="303" t="str">
        <f>IF(B1282=1,A1243,"")</f>
        <v/>
      </c>
      <c r="B1282" s="43" t="str">
        <f t="shared" si="89"/>
        <v/>
      </c>
      <c r="C1282" s="161">
        <f>CAD!$K$20</f>
        <v>0</v>
      </c>
      <c r="D1282" s="44">
        <v>0</v>
      </c>
      <c r="E1282" s="44">
        <v>0</v>
      </c>
      <c r="F1282" s="44">
        <v>0</v>
      </c>
      <c r="G1282" s="44">
        <v>0</v>
      </c>
      <c r="H1282" s="44">
        <v>0</v>
      </c>
      <c r="I1282" s="44">
        <v>0</v>
      </c>
      <c r="J1282" s="44">
        <v>0</v>
      </c>
      <c r="K1282" s="44">
        <v>0</v>
      </c>
      <c r="L1282" s="44">
        <v>0</v>
      </c>
      <c r="M1282" s="44">
        <v>0</v>
      </c>
      <c r="N1282" s="44">
        <v>0</v>
      </c>
      <c r="O1282" s="44">
        <v>0</v>
      </c>
      <c r="P1282" s="165">
        <f t="shared" si="90"/>
        <v>0</v>
      </c>
    </row>
    <row r="1283" spans="1:16" hidden="1" x14ac:dyDescent="0.25">
      <c r="A1283" s="303" t="str">
        <f>IF(B1283=1,A1243,"")</f>
        <v/>
      </c>
      <c r="B1283" s="43" t="str">
        <f t="shared" si="89"/>
        <v/>
      </c>
      <c r="C1283" s="161">
        <f>CAD!$K$21</f>
        <v>0</v>
      </c>
      <c r="D1283" s="44">
        <v>0</v>
      </c>
      <c r="E1283" s="44">
        <v>0</v>
      </c>
      <c r="F1283" s="44">
        <v>0</v>
      </c>
      <c r="G1283" s="44">
        <v>0</v>
      </c>
      <c r="H1283" s="44">
        <v>0</v>
      </c>
      <c r="I1283" s="44">
        <v>0</v>
      </c>
      <c r="J1283" s="44">
        <v>0</v>
      </c>
      <c r="K1283" s="44">
        <v>0</v>
      </c>
      <c r="L1283" s="44">
        <v>0</v>
      </c>
      <c r="M1283" s="44">
        <v>0</v>
      </c>
      <c r="N1283" s="44">
        <v>0</v>
      </c>
      <c r="O1283" s="44">
        <v>0</v>
      </c>
      <c r="P1283" s="165">
        <f t="shared" si="90"/>
        <v>0</v>
      </c>
    </row>
    <row r="1284" spans="1:16" hidden="1" x14ac:dyDescent="0.25">
      <c r="A1284" s="303" t="str">
        <f>IF(B1284=1,A1243,"")</f>
        <v/>
      </c>
      <c r="B1284" s="43" t="str">
        <f t="shared" si="89"/>
        <v/>
      </c>
      <c r="C1284" s="161">
        <f>CAD!$K$22</f>
        <v>0</v>
      </c>
      <c r="D1284" s="44">
        <v>0</v>
      </c>
      <c r="E1284" s="44">
        <v>0</v>
      </c>
      <c r="F1284" s="44">
        <v>0</v>
      </c>
      <c r="G1284" s="44">
        <v>0</v>
      </c>
      <c r="H1284" s="44">
        <v>0</v>
      </c>
      <c r="I1284" s="44">
        <v>0</v>
      </c>
      <c r="J1284" s="44">
        <v>0</v>
      </c>
      <c r="K1284" s="44">
        <v>0</v>
      </c>
      <c r="L1284" s="44">
        <v>0</v>
      </c>
      <c r="M1284" s="44">
        <v>0</v>
      </c>
      <c r="N1284" s="44">
        <v>0</v>
      </c>
      <c r="O1284" s="44">
        <v>0</v>
      </c>
      <c r="P1284" s="165">
        <f t="shared" si="90"/>
        <v>0</v>
      </c>
    </row>
    <row r="1285" spans="1:16" hidden="1" x14ac:dyDescent="0.25">
      <c r="A1285" s="303" t="str">
        <f>IF(B1285=1,A1243,"")</f>
        <v/>
      </c>
      <c r="B1285" s="43" t="str">
        <f t="shared" si="89"/>
        <v/>
      </c>
      <c r="C1285" s="161">
        <f>CAD!$K$23</f>
        <v>0</v>
      </c>
      <c r="D1285" s="44">
        <v>0</v>
      </c>
      <c r="E1285" s="44">
        <v>0</v>
      </c>
      <c r="F1285" s="44">
        <v>0</v>
      </c>
      <c r="G1285" s="44">
        <v>0</v>
      </c>
      <c r="H1285" s="44">
        <v>0</v>
      </c>
      <c r="I1285" s="44">
        <v>0</v>
      </c>
      <c r="J1285" s="44">
        <v>0</v>
      </c>
      <c r="K1285" s="44">
        <v>0</v>
      </c>
      <c r="L1285" s="44">
        <v>0</v>
      </c>
      <c r="M1285" s="44">
        <v>0</v>
      </c>
      <c r="N1285" s="44">
        <v>0</v>
      </c>
      <c r="O1285" s="44">
        <v>0</v>
      </c>
      <c r="P1285" s="165">
        <f t="shared" si="90"/>
        <v>0</v>
      </c>
    </row>
    <row r="1286" spans="1:16" hidden="1" x14ac:dyDescent="0.25">
      <c r="A1286" s="303" t="str">
        <f>IF(B1286=1,A1243,"")</f>
        <v/>
      </c>
      <c r="B1286" s="43" t="str">
        <f t="shared" si="89"/>
        <v/>
      </c>
      <c r="C1286" s="161">
        <f>CAD!$K$24</f>
        <v>0</v>
      </c>
      <c r="D1286" s="44">
        <v>0</v>
      </c>
      <c r="E1286" s="44">
        <v>0</v>
      </c>
      <c r="F1286" s="44">
        <v>0</v>
      </c>
      <c r="G1286" s="44">
        <v>0</v>
      </c>
      <c r="H1286" s="44">
        <v>0</v>
      </c>
      <c r="I1286" s="44">
        <v>0</v>
      </c>
      <c r="J1286" s="44">
        <v>0</v>
      </c>
      <c r="K1286" s="44">
        <v>0</v>
      </c>
      <c r="L1286" s="44">
        <v>0</v>
      </c>
      <c r="M1286" s="44">
        <v>0</v>
      </c>
      <c r="N1286" s="44">
        <v>0</v>
      </c>
      <c r="O1286" s="44">
        <v>0</v>
      </c>
      <c r="P1286" s="165">
        <f t="shared" si="90"/>
        <v>0</v>
      </c>
    </row>
    <row r="1287" spans="1:16" hidden="1" x14ac:dyDescent="0.25">
      <c r="A1287" s="303" t="str">
        <f>IF(B1287=1,A1243,"")</f>
        <v/>
      </c>
      <c r="B1287" s="43" t="str">
        <f t="shared" si="89"/>
        <v/>
      </c>
      <c r="C1287" s="161">
        <f>CAD!$K$25</f>
        <v>0</v>
      </c>
      <c r="D1287" s="44">
        <v>0</v>
      </c>
      <c r="E1287" s="44">
        <v>0</v>
      </c>
      <c r="F1287" s="44">
        <v>0</v>
      </c>
      <c r="G1287" s="44">
        <v>0</v>
      </c>
      <c r="H1287" s="44">
        <v>0</v>
      </c>
      <c r="I1287" s="44">
        <v>0</v>
      </c>
      <c r="J1287" s="44">
        <v>0</v>
      </c>
      <c r="K1287" s="44">
        <v>0</v>
      </c>
      <c r="L1287" s="44">
        <v>0</v>
      </c>
      <c r="M1287" s="44">
        <v>0</v>
      </c>
      <c r="N1287" s="44">
        <v>0</v>
      </c>
      <c r="O1287" s="44">
        <v>0</v>
      </c>
      <c r="P1287" s="165">
        <f t="shared" si="90"/>
        <v>0</v>
      </c>
    </row>
    <row r="1288" spans="1:16" hidden="1" x14ac:dyDescent="0.25">
      <c r="A1288" s="303" t="str">
        <f>IF(B1288=1,A1243,"")</f>
        <v/>
      </c>
      <c r="B1288" s="43" t="str">
        <f t="shared" si="89"/>
        <v/>
      </c>
      <c r="C1288" s="161">
        <f>CAD!$K$26</f>
        <v>0</v>
      </c>
      <c r="D1288" s="44">
        <v>0</v>
      </c>
      <c r="E1288" s="44">
        <v>0</v>
      </c>
      <c r="F1288" s="44">
        <v>0</v>
      </c>
      <c r="G1288" s="44">
        <v>0</v>
      </c>
      <c r="H1288" s="44">
        <v>0</v>
      </c>
      <c r="I1288" s="44">
        <v>0</v>
      </c>
      <c r="J1288" s="44">
        <v>0</v>
      </c>
      <c r="K1288" s="44">
        <v>0</v>
      </c>
      <c r="L1288" s="44">
        <v>0</v>
      </c>
      <c r="M1288" s="44">
        <v>0</v>
      </c>
      <c r="N1288" s="44">
        <v>0</v>
      </c>
      <c r="O1288" s="44">
        <v>0</v>
      </c>
      <c r="P1288" s="165">
        <f t="shared" si="90"/>
        <v>0</v>
      </c>
    </row>
    <row r="1289" spans="1:16" hidden="1" x14ac:dyDescent="0.25">
      <c r="A1289" s="303" t="str">
        <f>IF(B1289=1,A1243,"")</f>
        <v/>
      </c>
      <c r="B1289" s="43" t="str">
        <f t="shared" si="89"/>
        <v/>
      </c>
      <c r="C1289" s="161">
        <f>CAD!$K$27</f>
        <v>0</v>
      </c>
      <c r="D1289" s="44">
        <v>0</v>
      </c>
      <c r="E1289" s="44">
        <v>0</v>
      </c>
      <c r="F1289" s="44">
        <v>0</v>
      </c>
      <c r="G1289" s="44">
        <v>0</v>
      </c>
      <c r="H1289" s="44">
        <v>0</v>
      </c>
      <c r="I1289" s="44">
        <v>0</v>
      </c>
      <c r="J1289" s="44">
        <v>0</v>
      </c>
      <c r="K1289" s="44">
        <v>0</v>
      </c>
      <c r="L1289" s="44">
        <v>0</v>
      </c>
      <c r="M1289" s="44">
        <v>0</v>
      </c>
      <c r="N1289" s="44">
        <v>0</v>
      </c>
      <c r="O1289" s="44">
        <v>0</v>
      </c>
      <c r="P1289" s="165">
        <f t="shared" si="90"/>
        <v>0</v>
      </c>
    </row>
    <row r="1290" spans="1:16" hidden="1" x14ac:dyDescent="0.25">
      <c r="A1290" s="303" t="str">
        <f>IF(B1290=1,A1243,"")</f>
        <v/>
      </c>
      <c r="B1290" s="43" t="str">
        <f t="shared" si="89"/>
        <v/>
      </c>
      <c r="C1290" s="161">
        <f>CAD!$K$28</f>
        <v>0</v>
      </c>
      <c r="D1290" s="44">
        <v>0</v>
      </c>
      <c r="E1290" s="44">
        <v>0</v>
      </c>
      <c r="F1290" s="44">
        <v>0</v>
      </c>
      <c r="G1290" s="44">
        <v>0</v>
      </c>
      <c r="H1290" s="44">
        <v>0</v>
      </c>
      <c r="I1290" s="44">
        <v>0</v>
      </c>
      <c r="J1290" s="44">
        <v>0</v>
      </c>
      <c r="K1290" s="44">
        <v>0</v>
      </c>
      <c r="L1290" s="44">
        <v>0</v>
      </c>
      <c r="M1290" s="44">
        <v>0</v>
      </c>
      <c r="N1290" s="44">
        <v>0</v>
      </c>
      <c r="O1290" s="44">
        <v>0</v>
      </c>
      <c r="P1290" s="165">
        <f t="shared" si="90"/>
        <v>0</v>
      </c>
    </row>
    <row r="1291" spans="1:16" hidden="1" x14ac:dyDescent="0.25">
      <c r="A1291" s="303" t="str">
        <f>IF(B1291=1,A1243,"")</f>
        <v/>
      </c>
      <c r="B1291" s="43" t="str">
        <f t="shared" si="89"/>
        <v/>
      </c>
      <c r="C1291" s="161">
        <f>CAD!$K$29</f>
        <v>0</v>
      </c>
      <c r="D1291" s="44">
        <v>0</v>
      </c>
      <c r="E1291" s="44">
        <v>0</v>
      </c>
      <c r="F1291" s="44">
        <v>0</v>
      </c>
      <c r="G1291" s="44">
        <v>0</v>
      </c>
      <c r="H1291" s="44">
        <v>0</v>
      </c>
      <c r="I1291" s="44">
        <v>0</v>
      </c>
      <c r="J1291" s="44">
        <v>0</v>
      </c>
      <c r="K1291" s="44">
        <v>0</v>
      </c>
      <c r="L1291" s="44">
        <v>0</v>
      </c>
      <c r="M1291" s="44">
        <v>0</v>
      </c>
      <c r="N1291" s="44">
        <v>0</v>
      </c>
      <c r="O1291" s="44">
        <v>0</v>
      </c>
      <c r="P1291" s="165">
        <f t="shared" si="90"/>
        <v>0</v>
      </c>
    </row>
    <row r="1292" spans="1:16" hidden="1" x14ac:dyDescent="0.25">
      <c r="A1292" s="303" t="str">
        <f>IF(B1292=1,A1243,"")</f>
        <v/>
      </c>
      <c r="B1292" s="43" t="str">
        <f t="shared" si="89"/>
        <v/>
      </c>
      <c r="C1292" s="161">
        <f>CAD!$K$30</f>
        <v>0</v>
      </c>
      <c r="D1292" s="44">
        <v>0</v>
      </c>
      <c r="E1292" s="44">
        <v>0</v>
      </c>
      <c r="F1292" s="44">
        <v>0</v>
      </c>
      <c r="G1292" s="44">
        <v>0</v>
      </c>
      <c r="H1292" s="44">
        <v>0</v>
      </c>
      <c r="I1292" s="44">
        <v>0</v>
      </c>
      <c r="J1292" s="44">
        <v>0</v>
      </c>
      <c r="K1292" s="44">
        <v>0</v>
      </c>
      <c r="L1292" s="44">
        <v>0</v>
      </c>
      <c r="M1292" s="44">
        <v>0</v>
      </c>
      <c r="N1292" s="44">
        <v>0</v>
      </c>
      <c r="O1292" s="44">
        <v>0</v>
      </c>
      <c r="P1292" s="165">
        <f t="shared" si="90"/>
        <v>0</v>
      </c>
    </row>
    <row r="1293" spans="1:16" hidden="1" x14ac:dyDescent="0.25">
      <c r="A1293" s="303" t="str">
        <f>IF(B1293=1,A1243,"")</f>
        <v/>
      </c>
      <c r="B1293" s="43" t="str">
        <f t="shared" si="89"/>
        <v/>
      </c>
      <c r="C1293" s="161">
        <f>CAD!$K$31</f>
        <v>0</v>
      </c>
      <c r="D1293" s="44">
        <v>0</v>
      </c>
      <c r="E1293" s="44">
        <v>0</v>
      </c>
      <c r="F1293" s="44">
        <v>0</v>
      </c>
      <c r="G1293" s="44">
        <v>0</v>
      </c>
      <c r="H1293" s="44">
        <v>0</v>
      </c>
      <c r="I1293" s="44">
        <v>0</v>
      </c>
      <c r="J1293" s="44">
        <v>0</v>
      </c>
      <c r="K1293" s="44">
        <v>0</v>
      </c>
      <c r="L1293" s="44">
        <v>0</v>
      </c>
      <c r="M1293" s="44">
        <v>0</v>
      </c>
      <c r="N1293" s="44">
        <v>0</v>
      </c>
      <c r="O1293" s="44">
        <v>0</v>
      </c>
      <c r="P1293" s="165">
        <f t="shared" si="90"/>
        <v>0</v>
      </c>
    </row>
    <row r="1294" spans="1:16" hidden="1" x14ac:dyDescent="0.25">
      <c r="A1294" s="303">
        <f>A1241</f>
        <v>2040</v>
      </c>
    </row>
    <row r="1295" spans="1:16" hidden="1" x14ac:dyDescent="0.25">
      <c r="A1295" s="303">
        <f>A1241</f>
        <v>2040</v>
      </c>
      <c r="C1295" s="74" t="s">
        <v>209</v>
      </c>
      <c r="D1295" s="38">
        <f>D1241-D1243</f>
        <v>0</v>
      </c>
      <c r="E1295" s="38">
        <f t="shared" ref="E1295:P1295" si="91">E1241-E1243</f>
        <v>0</v>
      </c>
      <c r="F1295" s="38">
        <f t="shared" si="91"/>
        <v>0</v>
      </c>
      <c r="G1295" s="38">
        <f t="shared" si="91"/>
        <v>0</v>
      </c>
      <c r="H1295" s="38">
        <f t="shared" si="91"/>
        <v>0</v>
      </c>
      <c r="I1295" s="38">
        <f t="shared" si="91"/>
        <v>0</v>
      </c>
      <c r="J1295" s="38">
        <f t="shared" si="91"/>
        <v>0</v>
      </c>
      <c r="K1295" s="38">
        <f t="shared" si="91"/>
        <v>0</v>
      </c>
      <c r="L1295" s="38">
        <f t="shared" si="91"/>
        <v>0</v>
      </c>
      <c r="M1295" s="38">
        <f t="shared" si="91"/>
        <v>0</v>
      </c>
      <c r="N1295" s="38">
        <f t="shared" si="91"/>
        <v>0</v>
      </c>
      <c r="O1295" s="38">
        <f t="shared" si="91"/>
        <v>0</v>
      </c>
      <c r="P1295" s="38">
        <f t="shared" si="91"/>
        <v>0</v>
      </c>
    </row>
    <row r="1296" spans="1:16" hidden="1" x14ac:dyDescent="0.25"/>
    <row r="1297" spans="1:17" ht="15" hidden="1" customHeight="1" thickBot="1" x14ac:dyDescent="0.3">
      <c r="A1297" s="303">
        <f>A1241+1</f>
        <v>2041</v>
      </c>
      <c r="B1297" s="45"/>
      <c r="C1297" s="176" t="s">
        <v>207</v>
      </c>
      <c r="D1297" s="177">
        <f>PREV_R!D1320</f>
        <v>0</v>
      </c>
      <c r="E1297" s="177">
        <f>PREV_R!E1320</f>
        <v>0</v>
      </c>
      <c r="F1297" s="177">
        <f>PREV_R!F1320</f>
        <v>0</v>
      </c>
      <c r="G1297" s="177">
        <f>PREV_R!G1320</f>
        <v>0</v>
      </c>
      <c r="H1297" s="177">
        <f>PREV_R!H1320</f>
        <v>0</v>
      </c>
      <c r="I1297" s="177">
        <f>PREV_R!I1320</f>
        <v>0</v>
      </c>
      <c r="J1297" s="177">
        <f>PREV_R!J1320</f>
        <v>0</v>
      </c>
      <c r="K1297" s="177">
        <f>PREV_R!K1320</f>
        <v>0</v>
      </c>
      <c r="L1297" s="177">
        <f>PREV_R!L1320</f>
        <v>0</v>
      </c>
      <c r="M1297" s="177">
        <f>PREV_R!M1320</f>
        <v>0</v>
      </c>
      <c r="N1297" s="177">
        <f>PREV_R!N1320</f>
        <v>0</v>
      </c>
      <c r="O1297" s="177">
        <f>PREV_R!O1320</f>
        <v>0</v>
      </c>
      <c r="P1297" s="177">
        <f>SUM(D1297:O1297)</f>
        <v>0</v>
      </c>
      <c r="Q1297" s="8"/>
    </row>
    <row r="1298" spans="1:17" ht="15" hidden="1" customHeight="1" x14ac:dyDescent="0.25">
      <c r="A1298" s="303">
        <f>A1297</f>
        <v>2041</v>
      </c>
      <c r="B1298" s="45"/>
      <c r="C1298" s="130"/>
      <c r="D1298" s="130"/>
      <c r="E1298" s="130"/>
      <c r="F1298" s="130"/>
      <c r="G1298" s="130"/>
      <c r="H1298" s="130"/>
      <c r="I1298" s="130"/>
      <c r="J1298" s="130"/>
      <c r="K1298" s="130"/>
      <c r="L1298" s="130"/>
      <c r="M1298" s="130"/>
      <c r="N1298" s="130"/>
      <c r="O1298" s="130"/>
      <c r="P1298" s="130"/>
      <c r="Q1298" s="8"/>
    </row>
    <row r="1299" spans="1:17" ht="15" hidden="1" customHeight="1" thickBot="1" x14ac:dyDescent="0.3">
      <c r="A1299" s="303">
        <f>A1297</f>
        <v>2041</v>
      </c>
      <c r="B1299" s="45"/>
      <c r="C1299" s="155" t="s">
        <v>208</v>
      </c>
      <c r="D1299" s="156">
        <f>SUM(D1300:D1349)</f>
        <v>0</v>
      </c>
      <c r="E1299" s="156">
        <f t="shared" ref="E1299:O1299" si="92">SUM(E1300:E1349)</f>
        <v>0</v>
      </c>
      <c r="F1299" s="156">
        <f t="shared" si="92"/>
        <v>0</v>
      </c>
      <c r="G1299" s="156">
        <f t="shared" si="92"/>
        <v>0</v>
      </c>
      <c r="H1299" s="156">
        <f t="shared" si="92"/>
        <v>0</v>
      </c>
      <c r="I1299" s="156">
        <f t="shared" si="92"/>
        <v>0</v>
      </c>
      <c r="J1299" s="156">
        <f t="shared" si="92"/>
        <v>0</v>
      </c>
      <c r="K1299" s="156">
        <f t="shared" si="92"/>
        <v>0</v>
      </c>
      <c r="L1299" s="156">
        <f t="shared" si="92"/>
        <v>0</v>
      </c>
      <c r="M1299" s="156">
        <f t="shared" si="92"/>
        <v>0</v>
      </c>
      <c r="N1299" s="156">
        <f t="shared" si="92"/>
        <v>0</v>
      </c>
      <c r="O1299" s="156">
        <f t="shared" si="92"/>
        <v>0</v>
      </c>
      <c r="P1299" s="156">
        <f>SUM(D1299:O1299)</f>
        <v>0</v>
      </c>
      <c r="Q1299" s="8"/>
    </row>
    <row r="1300" spans="1:17" hidden="1" x14ac:dyDescent="0.25">
      <c r="A1300" s="303">
        <f>IF(B1300=1,A1299,"")</f>
        <v>2041</v>
      </c>
      <c r="B1300" s="43">
        <f>IF(C1300&lt;&gt;0,1,"")</f>
        <v>1</v>
      </c>
      <c r="C1300" s="162" t="str">
        <f>CAD!$I$7</f>
        <v>MERCADO</v>
      </c>
      <c r="D1300" s="163">
        <v>0</v>
      </c>
      <c r="E1300" s="163">
        <v>0</v>
      </c>
      <c r="F1300" s="163">
        <v>0</v>
      </c>
      <c r="G1300" s="163">
        <v>0</v>
      </c>
      <c r="H1300" s="163">
        <v>0</v>
      </c>
      <c r="I1300" s="163">
        <v>0</v>
      </c>
      <c r="J1300" s="163">
        <v>0</v>
      </c>
      <c r="K1300" s="163">
        <v>0</v>
      </c>
      <c r="L1300" s="163">
        <v>0</v>
      </c>
      <c r="M1300" s="163">
        <v>0</v>
      </c>
      <c r="N1300" s="163">
        <v>0</v>
      </c>
      <c r="O1300" s="163">
        <v>0</v>
      </c>
      <c r="P1300" s="164">
        <f>SUM(D1300:O1300)</f>
        <v>0</v>
      </c>
    </row>
    <row r="1301" spans="1:17" hidden="1" x14ac:dyDescent="0.25">
      <c r="A1301" s="303">
        <f>IF(B1301=1,A1299,"")</f>
        <v>2041</v>
      </c>
      <c r="B1301" s="43">
        <f t="shared" ref="B1301:B1349" si="93">IF(C1301&lt;&gt;0,1,"")</f>
        <v>1</v>
      </c>
      <c r="C1301" s="161" t="str">
        <f>CAD!$I$8</f>
        <v>VEÍCULO</v>
      </c>
      <c r="D1301" s="44">
        <v>0</v>
      </c>
      <c r="E1301" s="44">
        <v>0</v>
      </c>
      <c r="F1301" s="44">
        <v>0</v>
      </c>
      <c r="G1301" s="44">
        <v>0</v>
      </c>
      <c r="H1301" s="44">
        <v>0</v>
      </c>
      <c r="I1301" s="44">
        <v>0</v>
      </c>
      <c r="J1301" s="44">
        <v>0</v>
      </c>
      <c r="K1301" s="44">
        <v>0</v>
      </c>
      <c r="L1301" s="44">
        <v>0</v>
      </c>
      <c r="M1301" s="44">
        <v>0</v>
      </c>
      <c r="N1301" s="44">
        <v>0</v>
      </c>
      <c r="O1301" s="44">
        <v>0</v>
      </c>
      <c r="P1301" s="165">
        <f t="shared" ref="P1301:P1349" si="94">SUM(D1301:O1301)</f>
        <v>0</v>
      </c>
    </row>
    <row r="1302" spans="1:17" hidden="1" x14ac:dyDescent="0.25">
      <c r="A1302" s="303">
        <f>IF(B1302=1,A1299,"")</f>
        <v>2041</v>
      </c>
      <c r="B1302" s="43">
        <f t="shared" si="93"/>
        <v>1</v>
      </c>
      <c r="C1302" s="161" t="str">
        <f>CAD!$I$9</f>
        <v>ENERGIA ELÉTRICA</v>
      </c>
      <c r="D1302" s="44">
        <v>0</v>
      </c>
      <c r="E1302" s="44">
        <v>0</v>
      </c>
      <c r="F1302" s="44">
        <v>0</v>
      </c>
      <c r="G1302" s="44">
        <v>0</v>
      </c>
      <c r="H1302" s="44">
        <v>0</v>
      </c>
      <c r="I1302" s="44">
        <v>0</v>
      </c>
      <c r="J1302" s="44">
        <v>0</v>
      </c>
      <c r="K1302" s="44">
        <v>0</v>
      </c>
      <c r="L1302" s="44">
        <v>0</v>
      </c>
      <c r="M1302" s="44">
        <v>0</v>
      </c>
      <c r="N1302" s="44">
        <v>0</v>
      </c>
      <c r="O1302" s="44">
        <v>0</v>
      </c>
      <c r="P1302" s="165">
        <f t="shared" si="94"/>
        <v>0</v>
      </c>
    </row>
    <row r="1303" spans="1:17" hidden="1" x14ac:dyDescent="0.25">
      <c r="A1303" s="303">
        <f>IF(B1303=1,A1299,"")</f>
        <v>2041</v>
      </c>
      <c r="B1303" s="43">
        <f t="shared" si="93"/>
        <v>1</v>
      </c>
      <c r="C1303" s="161" t="str">
        <f>CAD!$I$10</f>
        <v>LANCHE/COMER FORA</v>
      </c>
      <c r="D1303" s="44">
        <v>0</v>
      </c>
      <c r="E1303" s="44">
        <v>0</v>
      </c>
      <c r="F1303" s="44">
        <v>0</v>
      </c>
      <c r="G1303" s="44">
        <v>0</v>
      </c>
      <c r="H1303" s="44">
        <v>0</v>
      </c>
      <c r="I1303" s="44">
        <v>0</v>
      </c>
      <c r="J1303" s="44">
        <v>0</v>
      </c>
      <c r="K1303" s="44">
        <v>0</v>
      </c>
      <c r="L1303" s="44">
        <v>0</v>
      </c>
      <c r="M1303" s="44">
        <v>0</v>
      </c>
      <c r="N1303" s="44">
        <v>0</v>
      </c>
      <c r="O1303" s="44">
        <v>0</v>
      </c>
      <c r="P1303" s="165">
        <f t="shared" si="94"/>
        <v>0</v>
      </c>
    </row>
    <row r="1304" spans="1:17" hidden="1" x14ac:dyDescent="0.25">
      <c r="A1304" s="303">
        <f>IF(B1304=1,A1299,"")</f>
        <v>2041</v>
      </c>
      <c r="B1304" s="43">
        <f t="shared" si="93"/>
        <v>1</v>
      </c>
      <c r="C1304" s="161" t="str">
        <f>CAD!$I$11</f>
        <v>LAZER</v>
      </c>
      <c r="D1304" s="44">
        <v>0</v>
      </c>
      <c r="E1304" s="44">
        <v>0</v>
      </c>
      <c r="F1304" s="44">
        <v>0</v>
      </c>
      <c r="G1304" s="44">
        <v>0</v>
      </c>
      <c r="H1304" s="44">
        <v>0</v>
      </c>
      <c r="I1304" s="44">
        <v>0</v>
      </c>
      <c r="J1304" s="44">
        <v>0</v>
      </c>
      <c r="K1304" s="44">
        <v>0</v>
      </c>
      <c r="L1304" s="44">
        <v>0</v>
      </c>
      <c r="M1304" s="44">
        <v>0</v>
      </c>
      <c r="N1304" s="44">
        <v>0</v>
      </c>
      <c r="O1304" s="44">
        <v>0</v>
      </c>
      <c r="P1304" s="165">
        <f t="shared" si="94"/>
        <v>0</v>
      </c>
    </row>
    <row r="1305" spans="1:17" hidden="1" x14ac:dyDescent="0.25">
      <c r="A1305" s="303">
        <f>IF(B1305=1,A1299,"")</f>
        <v>2041</v>
      </c>
      <c r="B1305" s="43">
        <f t="shared" si="93"/>
        <v>1</v>
      </c>
      <c r="C1305" s="161" t="str">
        <f>CAD!$I$12</f>
        <v>REFORMA / IMÓVEL</v>
      </c>
      <c r="D1305" s="44">
        <v>0</v>
      </c>
      <c r="E1305" s="44">
        <v>0</v>
      </c>
      <c r="F1305" s="44">
        <v>0</v>
      </c>
      <c r="G1305" s="44">
        <v>0</v>
      </c>
      <c r="H1305" s="44">
        <v>0</v>
      </c>
      <c r="I1305" s="44">
        <v>0</v>
      </c>
      <c r="J1305" s="44">
        <v>0</v>
      </c>
      <c r="K1305" s="44">
        <v>0</v>
      </c>
      <c r="L1305" s="44">
        <v>0</v>
      </c>
      <c r="M1305" s="44">
        <v>0</v>
      </c>
      <c r="N1305" s="44">
        <v>0</v>
      </c>
      <c r="O1305" s="44">
        <v>0</v>
      </c>
      <c r="P1305" s="165">
        <f t="shared" si="94"/>
        <v>0</v>
      </c>
    </row>
    <row r="1306" spans="1:17" hidden="1" x14ac:dyDescent="0.25">
      <c r="A1306" s="303">
        <f>IF(B1306=1,A1299,"")</f>
        <v>2041</v>
      </c>
      <c r="B1306" s="43">
        <f t="shared" si="93"/>
        <v>1</v>
      </c>
      <c r="C1306" s="161" t="str">
        <f>CAD!$I$13</f>
        <v>OUTROS</v>
      </c>
      <c r="D1306" s="44">
        <v>0</v>
      </c>
      <c r="E1306" s="44">
        <v>0</v>
      </c>
      <c r="F1306" s="44">
        <v>0</v>
      </c>
      <c r="G1306" s="44">
        <v>0</v>
      </c>
      <c r="H1306" s="44">
        <v>0</v>
      </c>
      <c r="I1306" s="44">
        <v>0</v>
      </c>
      <c r="J1306" s="44">
        <v>0</v>
      </c>
      <c r="K1306" s="44">
        <v>0</v>
      </c>
      <c r="L1306" s="44">
        <v>0</v>
      </c>
      <c r="M1306" s="44">
        <v>0</v>
      </c>
      <c r="N1306" s="44">
        <v>0</v>
      </c>
      <c r="O1306" s="44">
        <v>0</v>
      </c>
      <c r="P1306" s="165">
        <f t="shared" si="94"/>
        <v>0</v>
      </c>
    </row>
    <row r="1307" spans="1:17" hidden="1" x14ac:dyDescent="0.25">
      <c r="A1307" s="303">
        <f>IF(B1307=1,A1299,"")</f>
        <v>2041</v>
      </c>
      <c r="B1307" s="43">
        <f t="shared" si="93"/>
        <v>1</v>
      </c>
      <c r="C1307" s="161" t="str">
        <f>CAD!$I$14</f>
        <v>VESTUÁRIO</v>
      </c>
      <c r="D1307" s="44">
        <v>0</v>
      </c>
      <c r="E1307" s="44">
        <v>0</v>
      </c>
      <c r="F1307" s="44">
        <v>0</v>
      </c>
      <c r="G1307" s="44">
        <v>0</v>
      </c>
      <c r="H1307" s="44">
        <v>0</v>
      </c>
      <c r="I1307" s="44">
        <v>0</v>
      </c>
      <c r="J1307" s="44">
        <v>0</v>
      </c>
      <c r="K1307" s="44">
        <v>0</v>
      </c>
      <c r="L1307" s="44">
        <v>0</v>
      </c>
      <c r="M1307" s="44">
        <v>0</v>
      </c>
      <c r="N1307" s="44">
        <v>0</v>
      </c>
      <c r="O1307" s="44">
        <v>0</v>
      </c>
      <c r="P1307" s="165">
        <f t="shared" si="94"/>
        <v>0</v>
      </c>
    </row>
    <row r="1308" spans="1:17" hidden="1" x14ac:dyDescent="0.25">
      <c r="A1308" s="303">
        <f>IF(B1308=1,A1299,"")</f>
        <v>2041</v>
      </c>
      <c r="B1308" s="43">
        <f t="shared" si="93"/>
        <v>1</v>
      </c>
      <c r="C1308" s="161" t="str">
        <f>CAD!$I$15</f>
        <v>PARCELA - CASA</v>
      </c>
      <c r="D1308" s="44">
        <v>0</v>
      </c>
      <c r="E1308" s="44">
        <v>0</v>
      </c>
      <c r="F1308" s="44">
        <v>0</v>
      </c>
      <c r="G1308" s="44">
        <v>0</v>
      </c>
      <c r="H1308" s="44">
        <v>0</v>
      </c>
      <c r="I1308" s="44">
        <v>0</v>
      </c>
      <c r="J1308" s="44">
        <v>0</v>
      </c>
      <c r="K1308" s="44">
        <v>0</v>
      </c>
      <c r="L1308" s="44">
        <v>0</v>
      </c>
      <c r="M1308" s="44">
        <v>0</v>
      </c>
      <c r="N1308" s="44">
        <v>0</v>
      </c>
      <c r="O1308" s="44">
        <v>0</v>
      </c>
      <c r="P1308" s="165">
        <f t="shared" si="94"/>
        <v>0</v>
      </c>
    </row>
    <row r="1309" spans="1:17" hidden="1" x14ac:dyDescent="0.25">
      <c r="A1309" s="303">
        <f>IF(B1309=1,A1299,"")</f>
        <v>2041</v>
      </c>
      <c r="B1309" s="43">
        <f t="shared" si="93"/>
        <v>1</v>
      </c>
      <c r="C1309" s="161" t="str">
        <f>CAD!$I$16</f>
        <v>SAÚDE</v>
      </c>
      <c r="D1309" s="44">
        <v>0</v>
      </c>
      <c r="E1309" s="44">
        <v>0</v>
      </c>
      <c r="F1309" s="44">
        <v>0</v>
      </c>
      <c r="G1309" s="44">
        <v>0</v>
      </c>
      <c r="H1309" s="44">
        <v>0</v>
      </c>
      <c r="I1309" s="44">
        <v>0</v>
      </c>
      <c r="J1309" s="44">
        <v>0</v>
      </c>
      <c r="K1309" s="44">
        <v>0</v>
      </c>
      <c r="L1309" s="44">
        <v>0</v>
      </c>
      <c r="M1309" s="44">
        <v>0</v>
      </c>
      <c r="N1309" s="44">
        <v>0</v>
      </c>
      <c r="O1309" s="44">
        <v>0</v>
      </c>
      <c r="P1309" s="165">
        <f t="shared" si="94"/>
        <v>0</v>
      </c>
    </row>
    <row r="1310" spans="1:17" hidden="1" x14ac:dyDescent="0.25">
      <c r="A1310" s="303" t="str">
        <f>IF(B1310=1,A1299,"")</f>
        <v/>
      </c>
      <c r="B1310" s="43" t="str">
        <f t="shared" si="93"/>
        <v/>
      </c>
      <c r="C1310" s="161">
        <f>CAD!$I$17</f>
        <v>0</v>
      </c>
      <c r="D1310" s="44">
        <v>0</v>
      </c>
      <c r="E1310" s="44">
        <v>0</v>
      </c>
      <c r="F1310" s="44">
        <v>0</v>
      </c>
      <c r="G1310" s="44">
        <v>0</v>
      </c>
      <c r="H1310" s="44">
        <v>0</v>
      </c>
      <c r="I1310" s="44">
        <v>0</v>
      </c>
      <c r="J1310" s="44">
        <v>0</v>
      </c>
      <c r="K1310" s="44">
        <v>0</v>
      </c>
      <c r="L1310" s="44">
        <v>0</v>
      </c>
      <c r="M1310" s="44">
        <v>0</v>
      </c>
      <c r="N1310" s="44">
        <v>0</v>
      </c>
      <c r="O1310" s="44">
        <v>0</v>
      </c>
      <c r="P1310" s="165">
        <f t="shared" si="94"/>
        <v>0</v>
      </c>
    </row>
    <row r="1311" spans="1:17" hidden="1" x14ac:dyDescent="0.25">
      <c r="A1311" s="303" t="str">
        <f>IF(B1311=1,A1299,"")</f>
        <v/>
      </c>
      <c r="B1311" s="43" t="str">
        <f t="shared" si="93"/>
        <v/>
      </c>
      <c r="C1311" s="161">
        <f>CAD!$I$18</f>
        <v>0</v>
      </c>
      <c r="D1311" s="44">
        <v>0</v>
      </c>
      <c r="E1311" s="44">
        <v>0</v>
      </c>
      <c r="F1311" s="44">
        <v>0</v>
      </c>
      <c r="G1311" s="44">
        <v>0</v>
      </c>
      <c r="H1311" s="44">
        <v>0</v>
      </c>
      <c r="I1311" s="44">
        <v>0</v>
      </c>
      <c r="J1311" s="44">
        <v>0</v>
      </c>
      <c r="K1311" s="44">
        <v>0</v>
      </c>
      <c r="L1311" s="44">
        <v>0</v>
      </c>
      <c r="M1311" s="44">
        <v>0</v>
      </c>
      <c r="N1311" s="44">
        <v>0</v>
      </c>
      <c r="O1311" s="44">
        <v>0</v>
      </c>
      <c r="P1311" s="165">
        <f t="shared" si="94"/>
        <v>0</v>
      </c>
    </row>
    <row r="1312" spans="1:17" hidden="1" x14ac:dyDescent="0.25">
      <c r="A1312" s="303" t="str">
        <f>IF(B1312=1,A1299,"")</f>
        <v/>
      </c>
      <c r="B1312" s="43" t="str">
        <f t="shared" si="93"/>
        <v/>
      </c>
      <c r="C1312" s="161">
        <f>CAD!$I$19</f>
        <v>0</v>
      </c>
      <c r="D1312" s="44">
        <v>0</v>
      </c>
      <c r="E1312" s="44">
        <v>0</v>
      </c>
      <c r="F1312" s="44">
        <v>0</v>
      </c>
      <c r="G1312" s="44">
        <v>0</v>
      </c>
      <c r="H1312" s="44">
        <v>0</v>
      </c>
      <c r="I1312" s="44">
        <v>0</v>
      </c>
      <c r="J1312" s="44">
        <v>0</v>
      </c>
      <c r="K1312" s="44">
        <v>0</v>
      </c>
      <c r="L1312" s="44">
        <v>0</v>
      </c>
      <c r="M1312" s="44">
        <v>0</v>
      </c>
      <c r="N1312" s="44">
        <v>0</v>
      </c>
      <c r="O1312" s="44">
        <v>0</v>
      </c>
      <c r="P1312" s="165">
        <f t="shared" si="94"/>
        <v>0</v>
      </c>
    </row>
    <row r="1313" spans="1:16" hidden="1" x14ac:dyDescent="0.25">
      <c r="A1313" s="303" t="str">
        <f>IF(B1313=1,A1299,"")</f>
        <v/>
      </c>
      <c r="B1313" s="43" t="str">
        <f t="shared" si="93"/>
        <v/>
      </c>
      <c r="C1313" s="161">
        <f>CAD!$I$20</f>
        <v>0</v>
      </c>
      <c r="D1313" s="44">
        <v>0</v>
      </c>
      <c r="E1313" s="44">
        <v>0</v>
      </c>
      <c r="F1313" s="44">
        <v>0</v>
      </c>
      <c r="G1313" s="44">
        <v>0</v>
      </c>
      <c r="H1313" s="44">
        <v>0</v>
      </c>
      <c r="I1313" s="44">
        <v>0</v>
      </c>
      <c r="J1313" s="44">
        <v>0</v>
      </c>
      <c r="K1313" s="44">
        <v>0</v>
      </c>
      <c r="L1313" s="44">
        <v>0</v>
      </c>
      <c r="M1313" s="44">
        <v>0</v>
      </c>
      <c r="N1313" s="44">
        <v>0</v>
      </c>
      <c r="O1313" s="44">
        <v>0</v>
      </c>
      <c r="P1313" s="165">
        <f t="shared" si="94"/>
        <v>0</v>
      </c>
    </row>
    <row r="1314" spans="1:16" hidden="1" x14ac:dyDescent="0.25">
      <c r="A1314" s="303" t="str">
        <f>IF(B1314=1,A1299,"")</f>
        <v/>
      </c>
      <c r="B1314" s="43" t="str">
        <f t="shared" si="93"/>
        <v/>
      </c>
      <c r="C1314" s="161">
        <f>CAD!$I$21</f>
        <v>0</v>
      </c>
      <c r="D1314" s="44">
        <v>0</v>
      </c>
      <c r="E1314" s="44">
        <v>0</v>
      </c>
      <c r="F1314" s="44">
        <v>0</v>
      </c>
      <c r="G1314" s="44">
        <v>0</v>
      </c>
      <c r="H1314" s="44">
        <v>0</v>
      </c>
      <c r="I1314" s="44">
        <v>0</v>
      </c>
      <c r="J1314" s="44">
        <v>0</v>
      </c>
      <c r="K1314" s="44">
        <v>0</v>
      </c>
      <c r="L1314" s="44">
        <v>0</v>
      </c>
      <c r="M1314" s="44">
        <v>0</v>
      </c>
      <c r="N1314" s="44">
        <v>0</v>
      </c>
      <c r="O1314" s="44">
        <v>0</v>
      </c>
      <c r="P1314" s="165">
        <f t="shared" si="94"/>
        <v>0</v>
      </c>
    </row>
    <row r="1315" spans="1:16" hidden="1" x14ac:dyDescent="0.25">
      <c r="A1315" s="303" t="str">
        <f>IF(B1315=1,A1299,"")</f>
        <v/>
      </c>
      <c r="B1315" s="43" t="str">
        <f t="shared" si="93"/>
        <v/>
      </c>
      <c r="C1315" s="161">
        <f>CAD!$I$22</f>
        <v>0</v>
      </c>
      <c r="D1315" s="44">
        <v>0</v>
      </c>
      <c r="E1315" s="44">
        <v>0</v>
      </c>
      <c r="F1315" s="44">
        <v>0</v>
      </c>
      <c r="G1315" s="44">
        <v>0</v>
      </c>
      <c r="H1315" s="44">
        <v>0</v>
      </c>
      <c r="I1315" s="44">
        <v>0</v>
      </c>
      <c r="J1315" s="44">
        <v>0</v>
      </c>
      <c r="K1315" s="44">
        <v>0</v>
      </c>
      <c r="L1315" s="44">
        <v>0</v>
      </c>
      <c r="M1315" s="44">
        <v>0</v>
      </c>
      <c r="N1315" s="44">
        <v>0</v>
      </c>
      <c r="O1315" s="44">
        <v>0</v>
      </c>
      <c r="P1315" s="165">
        <f t="shared" si="94"/>
        <v>0</v>
      </c>
    </row>
    <row r="1316" spans="1:16" hidden="1" x14ac:dyDescent="0.25">
      <c r="A1316" s="303" t="str">
        <f>IF(B1316=1,A1299,"")</f>
        <v/>
      </c>
      <c r="B1316" s="43" t="str">
        <f t="shared" si="93"/>
        <v/>
      </c>
      <c r="C1316" s="161">
        <f>CAD!$I$23</f>
        <v>0</v>
      </c>
      <c r="D1316" s="44">
        <v>0</v>
      </c>
      <c r="E1316" s="44">
        <v>0</v>
      </c>
      <c r="F1316" s="44">
        <v>0</v>
      </c>
      <c r="G1316" s="44">
        <v>0</v>
      </c>
      <c r="H1316" s="44">
        <v>0</v>
      </c>
      <c r="I1316" s="44">
        <v>0</v>
      </c>
      <c r="J1316" s="44">
        <v>0</v>
      </c>
      <c r="K1316" s="44">
        <v>0</v>
      </c>
      <c r="L1316" s="44">
        <v>0</v>
      </c>
      <c r="M1316" s="44">
        <v>0</v>
      </c>
      <c r="N1316" s="44">
        <v>0</v>
      </c>
      <c r="O1316" s="44">
        <v>0</v>
      </c>
      <c r="P1316" s="165">
        <f t="shared" si="94"/>
        <v>0</v>
      </c>
    </row>
    <row r="1317" spans="1:16" hidden="1" x14ac:dyDescent="0.25">
      <c r="A1317" s="303" t="str">
        <f>IF(B1317=1,A1299,"")</f>
        <v/>
      </c>
      <c r="B1317" s="43" t="str">
        <f t="shared" si="93"/>
        <v/>
      </c>
      <c r="C1317" s="161">
        <f>CAD!$I$24</f>
        <v>0</v>
      </c>
      <c r="D1317" s="44">
        <v>0</v>
      </c>
      <c r="E1317" s="44">
        <v>0</v>
      </c>
      <c r="F1317" s="44">
        <v>0</v>
      </c>
      <c r="G1317" s="44">
        <v>0</v>
      </c>
      <c r="H1317" s="44">
        <v>0</v>
      </c>
      <c r="I1317" s="44">
        <v>0</v>
      </c>
      <c r="J1317" s="44">
        <v>0</v>
      </c>
      <c r="K1317" s="44">
        <v>0</v>
      </c>
      <c r="L1317" s="44">
        <v>0</v>
      </c>
      <c r="M1317" s="44">
        <v>0</v>
      </c>
      <c r="N1317" s="44">
        <v>0</v>
      </c>
      <c r="O1317" s="44">
        <v>0</v>
      </c>
      <c r="P1317" s="165">
        <f t="shared" si="94"/>
        <v>0</v>
      </c>
    </row>
    <row r="1318" spans="1:16" hidden="1" x14ac:dyDescent="0.25">
      <c r="A1318" s="303" t="str">
        <f>IF(B1318=1,A1299,"")</f>
        <v/>
      </c>
      <c r="B1318" s="43" t="str">
        <f t="shared" si="93"/>
        <v/>
      </c>
      <c r="C1318" s="161">
        <f>CAD!$I$25</f>
        <v>0</v>
      </c>
      <c r="D1318" s="44">
        <v>0</v>
      </c>
      <c r="E1318" s="44">
        <v>0</v>
      </c>
      <c r="F1318" s="44">
        <v>0</v>
      </c>
      <c r="G1318" s="44">
        <v>0</v>
      </c>
      <c r="H1318" s="44">
        <v>0</v>
      </c>
      <c r="I1318" s="44">
        <v>0</v>
      </c>
      <c r="J1318" s="44">
        <v>0</v>
      </c>
      <c r="K1318" s="44">
        <v>0</v>
      </c>
      <c r="L1318" s="44">
        <v>0</v>
      </c>
      <c r="M1318" s="44">
        <v>0</v>
      </c>
      <c r="N1318" s="44">
        <v>0</v>
      </c>
      <c r="O1318" s="44">
        <v>0</v>
      </c>
      <c r="P1318" s="165">
        <f t="shared" si="94"/>
        <v>0</v>
      </c>
    </row>
    <row r="1319" spans="1:16" hidden="1" x14ac:dyDescent="0.25">
      <c r="A1319" s="303" t="str">
        <f>IF(B1319=1,A1299,"")</f>
        <v/>
      </c>
      <c r="B1319" s="43" t="str">
        <f t="shared" si="93"/>
        <v/>
      </c>
      <c r="C1319" s="161">
        <f>CAD!$I$26</f>
        <v>0</v>
      </c>
      <c r="D1319" s="44">
        <v>0</v>
      </c>
      <c r="E1319" s="44">
        <v>0</v>
      </c>
      <c r="F1319" s="44">
        <v>0</v>
      </c>
      <c r="G1319" s="44">
        <v>0</v>
      </c>
      <c r="H1319" s="44">
        <v>0</v>
      </c>
      <c r="I1319" s="44">
        <v>0</v>
      </c>
      <c r="J1319" s="44">
        <v>0</v>
      </c>
      <c r="K1319" s="44">
        <v>0</v>
      </c>
      <c r="L1319" s="44">
        <v>0</v>
      </c>
      <c r="M1319" s="44">
        <v>0</v>
      </c>
      <c r="N1319" s="44">
        <v>0</v>
      </c>
      <c r="O1319" s="44">
        <v>0</v>
      </c>
      <c r="P1319" s="165">
        <f t="shared" si="94"/>
        <v>0</v>
      </c>
    </row>
    <row r="1320" spans="1:16" hidden="1" x14ac:dyDescent="0.25">
      <c r="A1320" s="303" t="str">
        <f>IF(B1320=1,A1299,"")</f>
        <v/>
      </c>
      <c r="B1320" s="43" t="str">
        <f t="shared" si="93"/>
        <v/>
      </c>
      <c r="C1320" s="161">
        <f>CAD!$I$27</f>
        <v>0</v>
      </c>
      <c r="D1320" s="44">
        <v>0</v>
      </c>
      <c r="E1320" s="44">
        <v>0</v>
      </c>
      <c r="F1320" s="44">
        <v>0</v>
      </c>
      <c r="G1320" s="44">
        <v>0</v>
      </c>
      <c r="H1320" s="44">
        <v>0</v>
      </c>
      <c r="I1320" s="44">
        <v>0</v>
      </c>
      <c r="J1320" s="44">
        <v>0</v>
      </c>
      <c r="K1320" s="44">
        <v>0</v>
      </c>
      <c r="L1320" s="44">
        <v>0</v>
      </c>
      <c r="M1320" s="44">
        <v>0</v>
      </c>
      <c r="N1320" s="44">
        <v>0</v>
      </c>
      <c r="O1320" s="44">
        <v>0</v>
      </c>
      <c r="P1320" s="165">
        <f t="shared" si="94"/>
        <v>0</v>
      </c>
    </row>
    <row r="1321" spans="1:16" hidden="1" x14ac:dyDescent="0.25">
      <c r="A1321" s="303" t="str">
        <f>IF(B1321=1,A1299,"")</f>
        <v/>
      </c>
      <c r="B1321" s="43" t="str">
        <f t="shared" si="93"/>
        <v/>
      </c>
      <c r="C1321" s="161">
        <f>CAD!$I$28</f>
        <v>0</v>
      </c>
      <c r="D1321" s="44">
        <v>0</v>
      </c>
      <c r="E1321" s="44">
        <v>0</v>
      </c>
      <c r="F1321" s="44">
        <v>0</v>
      </c>
      <c r="G1321" s="44">
        <v>0</v>
      </c>
      <c r="H1321" s="44">
        <v>0</v>
      </c>
      <c r="I1321" s="44">
        <v>0</v>
      </c>
      <c r="J1321" s="44">
        <v>0</v>
      </c>
      <c r="K1321" s="44">
        <v>0</v>
      </c>
      <c r="L1321" s="44">
        <v>0</v>
      </c>
      <c r="M1321" s="44">
        <v>0</v>
      </c>
      <c r="N1321" s="44">
        <v>0</v>
      </c>
      <c r="O1321" s="44">
        <v>0</v>
      </c>
      <c r="P1321" s="165">
        <f t="shared" si="94"/>
        <v>0</v>
      </c>
    </row>
    <row r="1322" spans="1:16" hidden="1" x14ac:dyDescent="0.25">
      <c r="A1322" s="303" t="str">
        <f>IF(B1322=1,A1299,"")</f>
        <v/>
      </c>
      <c r="B1322" s="43" t="str">
        <f t="shared" si="93"/>
        <v/>
      </c>
      <c r="C1322" s="161">
        <f>CAD!$I$29</f>
        <v>0</v>
      </c>
      <c r="D1322" s="44">
        <v>0</v>
      </c>
      <c r="E1322" s="44">
        <v>0</v>
      </c>
      <c r="F1322" s="44">
        <v>0</v>
      </c>
      <c r="G1322" s="44">
        <v>0</v>
      </c>
      <c r="H1322" s="44">
        <v>0</v>
      </c>
      <c r="I1322" s="44">
        <v>0</v>
      </c>
      <c r="J1322" s="44">
        <v>0</v>
      </c>
      <c r="K1322" s="44">
        <v>0</v>
      </c>
      <c r="L1322" s="44">
        <v>0</v>
      </c>
      <c r="M1322" s="44">
        <v>0</v>
      </c>
      <c r="N1322" s="44">
        <v>0</v>
      </c>
      <c r="O1322" s="44">
        <v>0</v>
      </c>
      <c r="P1322" s="165">
        <f t="shared" si="94"/>
        <v>0</v>
      </c>
    </row>
    <row r="1323" spans="1:16" hidden="1" x14ac:dyDescent="0.25">
      <c r="A1323" s="303" t="str">
        <f>IF(B1323=1,A1299,"")</f>
        <v/>
      </c>
      <c r="B1323" s="43" t="str">
        <f t="shared" si="93"/>
        <v/>
      </c>
      <c r="C1323" s="161">
        <f>CAD!$I$30</f>
        <v>0</v>
      </c>
      <c r="D1323" s="44">
        <v>0</v>
      </c>
      <c r="E1323" s="44">
        <v>0</v>
      </c>
      <c r="F1323" s="44">
        <v>0</v>
      </c>
      <c r="G1323" s="44">
        <v>0</v>
      </c>
      <c r="H1323" s="44">
        <v>0</v>
      </c>
      <c r="I1323" s="44">
        <v>0</v>
      </c>
      <c r="J1323" s="44">
        <v>0</v>
      </c>
      <c r="K1323" s="44">
        <v>0</v>
      </c>
      <c r="L1323" s="44">
        <v>0</v>
      </c>
      <c r="M1323" s="44">
        <v>0</v>
      </c>
      <c r="N1323" s="44">
        <v>0</v>
      </c>
      <c r="O1323" s="44">
        <v>0</v>
      </c>
      <c r="P1323" s="165">
        <f t="shared" si="94"/>
        <v>0</v>
      </c>
    </row>
    <row r="1324" spans="1:16" hidden="1" x14ac:dyDescent="0.25">
      <c r="A1324" s="303" t="str">
        <f>IF(B1324=1,A1299,"")</f>
        <v/>
      </c>
      <c r="B1324" s="43" t="str">
        <f t="shared" si="93"/>
        <v/>
      </c>
      <c r="C1324" s="161">
        <f>CAD!$I$31</f>
        <v>0</v>
      </c>
      <c r="D1324" s="44">
        <v>0</v>
      </c>
      <c r="E1324" s="44">
        <v>0</v>
      </c>
      <c r="F1324" s="44">
        <v>0</v>
      </c>
      <c r="G1324" s="44">
        <v>0</v>
      </c>
      <c r="H1324" s="44">
        <v>0</v>
      </c>
      <c r="I1324" s="44">
        <v>0</v>
      </c>
      <c r="J1324" s="44">
        <v>0</v>
      </c>
      <c r="K1324" s="44">
        <v>0</v>
      </c>
      <c r="L1324" s="44">
        <v>0</v>
      </c>
      <c r="M1324" s="44">
        <v>0</v>
      </c>
      <c r="N1324" s="44">
        <v>0</v>
      </c>
      <c r="O1324" s="44">
        <v>0</v>
      </c>
      <c r="P1324" s="165">
        <f t="shared" si="94"/>
        <v>0</v>
      </c>
    </row>
    <row r="1325" spans="1:16" hidden="1" x14ac:dyDescent="0.25">
      <c r="A1325" s="303" t="str">
        <f>IF(B1325=1,A1299,"")</f>
        <v/>
      </c>
      <c r="B1325" s="43" t="str">
        <f t="shared" si="93"/>
        <v/>
      </c>
      <c r="C1325" s="161">
        <f>CAD!$K$7</f>
        <v>0</v>
      </c>
      <c r="D1325" s="44">
        <v>0</v>
      </c>
      <c r="E1325" s="44">
        <v>0</v>
      </c>
      <c r="F1325" s="44">
        <v>0</v>
      </c>
      <c r="G1325" s="44">
        <v>0</v>
      </c>
      <c r="H1325" s="44">
        <v>0</v>
      </c>
      <c r="I1325" s="44">
        <v>0</v>
      </c>
      <c r="J1325" s="44">
        <v>0</v>
      </c>
      <c r="K1325" s="44">
        <v>0</v>
      </c>
      <c r="L1325" s="44">
        <v>0</v>
      </c>
      <c r="M1325" s="44">
        <v>0</v>
      </c>
      <c r="N1325" s="44">
        <v>0</v>
      </c>
      <c r="O1325" s="44">
        <v>0</v>
      </c>
      <c r="P1325" s="165">
        <f t="shared" si="94"/>
        <v>0</v>
      </c>
    </row>
    <row r="1326" spans="1:16" hidden="1" x14ac:dyDescent="0.25">
      <c r="A1326" s="303" t="str">
        <f>IF(B1326=1,A1299,"")</f>
        <v/>
      </c>
      <c r="B1326" s="43" t="str">
        <f t="shared" si="93"/>
        <v/>
      </c>
      <c r="C1326" s="161">
        <f>CAD!$K$8</f>
        <v>0</v>
      </c>
      <c r="D1326" s="44">
        <v>0</v>
      </c>
      <c r="E1326" s="44">
        <v>0</v>
      </c>
      <c r="F1326" s="44">
        <v>0</v>
      </c>
      <c r="G1326" s="44">
        <v>0</v>
      </c>
      <c r="H1326" s="44">
        <v>0</v>
      </c>
      <c r="I1326" s="44">
        <v>0</v>
      </c>
      <c r="J1326" s="44">
        <v>0</v>
      </c>
      <c r="K1326" s="44">
        <v>0</v>
      </c>
      <c r="L1326" s="44">
        <v>0</v>
      </c>
      <c r="M1326" s="44">
        <v>0</v>
      </c>
      <c r="N1326" s="44">
        <v>0</v>
      </c>
      <c r="O1326" s="44">
        <v>0</v>
      </c>
      <c r="P1326" s="165">
        <f t="shared" si="94"/>
        <v>0</v>
      </c>
    </row>
    <row r="1327" spans="1:16" hidden="1" x14ac:dyDescent="0.25">
      <c r="A1327" s="303" t="str">
        <f>IF(B1327=1,A1299,"")</f>
        <v/>
      </c>
      <c r="B1327" s="43" t="str">
        <f t="shared" si="93"/>
        <v/>
      </c>
      <c r="C1327" s="161">
        <f>CAD!$K$9</f>
        <v>0</v>
      </c>
      <c r="D1327" s="44">
        <v>0</v>
      </c>
      <c r="E1327" s="44">
        <v>0</v>
      </c>
      <c r="F1327" s="44">
        <v>0</v>
      </c>
      <c r="G1327" s="44">
        <v>0</v>
      </c>
      <c r="H1327" s="44">
        <v>0</v>
      </c>
      <c r="I1327" s="44">
        <v>0</v>
      </c>
      <c r="J1327" s="44">
        <v>0</v>
      </c>
      <c r="K1327" s="44">
        <v>0</v>
      </c>
      <c r="L1327" s="44">
        <v>0</v>
      </c>
      <c r="M1327" s="44">
        <v>0</v>
      </c>
      <c r="N1327" s="44">
        <v>0</v>
      </c>
      <c r="O1327" s="44">
        <v>0</v>
      </c>
      <c r="P1327" s="165">
        <f t="shared" si="94"/>
        <v>0</v>
      </c>
    </row>
    <row r="1328" spans="1:16" hidden="1" x14ac:dyDescent="0.25">
      <c r="A1328" s="303" t="str">
        <f>IF(B1328=1,A1299,"")</f>
        <v/>
      </c>
      <c r="B1328" s="43" t="str">
        <f t="shared" si="93"/>
        <v/>
      </c>
      <c r="C1328" s="161">
        <f>CAD!$K$10</f>
        <v>0</v>
      </c>
      <c r="D1328" s="44">
        <v>0</v>
      </c>
      <c r="E1328" s="44">
        <v>0</v>
      </c>
      <c r="F1328" s="44">
        <v>0</v>
      </c>
      <c r="G1328" s="44">
        <v>0</v>
      </c>
      <c r="H1328" s="44">
        <v>0</v>
      </c>
      <c r="I1328" s="44">
        <v>0</v>
      </c>
      <c r="J1328" s="44">
        <v>0</v>
      </c>
      <c r="K1328" s="44">
        <v>0</v>
      </c>
      <c r="L1328" s="44">
        <v>0</v>
      </c>
      <c r="M1328" s="44">
        <v>0</v>
      </c>
      <c r="N1328" s="44">
        <v>0</v>
      </c>
      <c r="O1328" s="44">
        <v>0</v>
      </c>
      <c r="P1328" s="165">
        <f t="shared" si="94"/>
        <v>0</v>
      </c>
    </row>
    <row r="1329" spans="1:16" hidden="1" x14ac:dyDescent="0.25">
      <c r="A1329" s="303" t="str">
        <f>IF(B1329=1,A1299,"")</f>
        <v/>
      </c>
      <c r="B1329" s="43" t="str">
        <f t="shared" si="93"/>
        <v/>
      </c>
      <c r="C1329" s="161">
        <f>CAD!$K$11</f>
        <v>0</v>
      </c>
      <c r="D1329" s="44">
        <v>0</v>
      </c>
      <c r="E1329" s="44">
        <v>0</v>
      </c>
      <c r="F1329" s="44">
        <v>0</v>
      </c>
      <c r="G1329" s="44">
        <v>0</v>
      </c>
      <c r="H1329" s="44">
        <v>0</v>
      </c>
      <c r="I1329" s="44">
        <v>0</v>
      </c>
      <c r="J1329" s="44">
        <v>0</v>
      </c>
      <c r="K1329" s="44">
        <v>0</v>
      </c>
      <c r="L1329" s="44">
        <v>0</v>
      </c>
      <c r="M1329" s="44">
        <v>0</v>
      </c>
      <c r="N1329" s="44">
        <v>0</v>
      </c>
      <c r="O1329" s="44">
        <v>0</v>
      </c>
      <c r="P1329" s="165">
        <f t="shared" si="94"/>
        <v>0</v>
      </c>
    </row>
    <row r="1330" spans="1:16" hidden="1" x14ac:dyDescent="0.25">
      <c r="A1330" s="303" t="str">
        <f>IF(B1330=1,A1299,"")</f>
        <v/>
      </c>
      <c r="B1330" s="43" t="str">
        <f t="shared" si="93"/>
        <v/>
      </c>
      <c r="C1330" s="161">
        <f>CAD!$K$12</f>
        <v>0</v>
      </c>
      <c r="D1330" s="44">
        <v>0</v>
      </c>
      <c r="E1330" s="44">
        <v>0</v>
      </c>
      <c r="F1330" s="44">
        <v>0</v>
      </c>
      <c r="G1330" s="44">
        <v>0</v>
      </c>
      <c r="H1330" s="44">
        <v>0</v>
      </c>
      <c r="I1330" s="44">
        <v>0</v>
      </c>
      <c r="J1330" s="44">
        <v>0</v>
      </c>
      <c r="K1330" s="44">
        <v>0</v>
      </c>
      <c r="L1330" s="44">
        <v>0</v>
      </c>
      <c r="M1330" s="44">
        <v>0</v>
      </c>
      <c r="N1330" s="44">
        <v>0</v>
      </c>
      <c r="O1330" s="44">
        <v>0</v>
      </c>
      <c r="P1330" s="165">
        <f t="shared" si="94"/>
        <v>0</v>
      </c>
    </row>
    <row r="1331" spans="1:16" hidden="1" x14ac:dyDescent="0.25">
      <c r="A1331" s="303" t="str">
        <f>IF(B1331=1,A1299,"")</f>
        <v/>
      </c>
      <c r="B1331" s="43" t="str">
        <f t="shared" si="93"/>
        <v/>
      </c>
      <c r="C1331" s="161">
        <f>CAD!$K$13</f>
        <v>0</v>
      </c>
      <c r="D1331" s="44">
        <v>0</v>
      </c>
      <c r="E1331" s="44">
        <v>0</v>
      </c>
      <c r="F1331" s="44">
        <v>0</v>
      </c>
      <c r="G1331" s="44">
        <v>0</v>
      </c>
      <c r="H1331" s="44">
        <v>0</v>
      </c>
      <c r="I1331" s="44">
        <v>0</v>
      </c>
      <c r="J1331" s="44">
        <v>0</v>
      </c>
      <c r="K1331" s="44">
        <v>0</v>
      </c>
      <c r="L1331" s="44">
        <v>0</v>
      </c>
      <c r="M1331" s="44">
        <v>0</v>
      </c>
      <c r="N1331" s="44">
        <v>0</v>
      </c>
      <c r="O1331" s="44">
        <v>0</v>
      </c>
      <c r="P1331" s="165">
        <f t="shared" si="94"/>
        <v>0</v>
      </c>
    </row>
    <row r="1332" spans="1:16" hidden="1" x14ac:dyDescent="0.25">
      <c r="A1332" s="303" t="str">
        <f>IF(B1332=1,A1299,"")</f>
        <v/>
      </c>
      <c r="B1332" s="43" t="str">
        <f t="shared" si="93"/>
        <v/>
      </c>
      <c r="C1332" s="161">
        <f>CAD!$K$14</f>
        <v>0</v>
      </c>
      <c r="D1332" s="44">
        <v>0</v>
      </c>
      <c r="E1332" s="44">
        <v>0</v>
      </c>
      <c r="F1332" s="44">
        <v>0</v>
      </c>
      <c r="G1332" s="44">
        <v>0</v>
      </c>
      <c r="H1332" s="44">
        <v>0</v>
      </c>
      <c r="I1332" s="44">
        <v>0</v>
      </c>
      <c r="J1332" s="44">
        <v>0</v>
      </c>
      <c r="K1332" s="44">
        <v>0</v>
      </c>
      <c r="L1332" s="44">
        <v>0</v>
      </c>
      <c r="M1332" s="44">
        <v>0</v>
      </c>
      <c r="N1332" s="44">
        <v>0</v>
      </c>
      <c r="O1332" s="44">
        <v>0</v>
      </c>
      <c r="P1332" s="165">
        <f t="shared" si="94"/>
        <v>0</v>
      </c>
    </row>
    <row r="1333" spans="1:16" hidden="1" x14ac:dyDescent="0.25">
      <c r="A1333" s="303" t="str">
        <f>IF(B1333=1,A1299,"")</f>
        <v/>
      </c>
      <c r="B1333" s="43" t="str">
        <f t="shared" si="93"/>
        <v/>
      </c>
      <c r="C1333" s="161">
        <f>CAD!$K$15</f>
        <v>0</v>
      </c>
      <c r="D1333" s="44">
        <v>0</v>
      </c>
      <c r="E1333" s="44">
        <v>0</v>
      </c>
      <c r="F1333" s="44">
        <v>0</v>
      </c>
      <c r="G1333" s="44">
        <v>0</v>
      </c>
      <c r="H1333" s="44">
        <v>0</v>
      </c>
      <c r="I1333" s="44">
        <v>0</v>
      </c>
      <c r="J1333" s="44">
        <v>0</v>
      </c>
      <c r="K1333" s="44">
        <v>0</v>
      </c>
      <c r="L1333" s="44">
        <v>0</v>
      </c>
      <c r="M1333" s="44">
        <v>0</v>
      </c>
      <c r="N1333" s="44">
        <v>0</v>
      </c>
      <c r="O1333" s="44">
        <v>0</v>
      </c>
      <c r="P1333" s="165">
        <f t="shared" si="94"/>
        <v>0</v>
      </c>
    </row>
    <row r="1334" spans="1:16" hidden="1" x14ac:dyDescent="0.25">
      <c r="A1334" s="303" t="str">
        <f>IF(B1334=1,A1299,"")</f>
        <v/>
      </c>
      <c r="B1334" s="43" t="str">
        <f t="shared" si="93"/>
        <v/>
      </c>
      <c r="C1334" s="161">
        <f>CAD!$K$16</f>
        <v>0</v>
      </c>
      <c r="D1334" s="44">
        <v>0</v>
      </c>
      <c r="E1334" s="44">
        <v>0</v>
      </c>
      <c r="F1334" s="44">
        <v>0</v>
      </c>
      <c r="G1334" s="44">
        <v>0</v>
      </c>
      <c r="H1334" s="44">
        <v>0</v>
      </c>
      <c r="I1334" s="44">
        <v>0</v>
      </c>
      <c r="J1334" s="44">
        <v>0</v>
      </c>
      <c r="K1334" s="44">
        <v>0</v>
      </c>
      <c r="L1334" s="44">
        <v>0</v>
      </c>
      <c r="M1334" s="44">
        <v>0</v>
      </c>
      <c r="N1334" s="44">
        <v>0</v>
      </c>
      <c r="O1334" s="44">
        <v>0</v>
      </c>
      <c r="P1334" s="165">
        <f t="shared" si="94"/>
        <v>0</v>
      </c>
    </row>
    <row r="1335" spans="1:16" hidden="1" x14ac:dyDescent="0.25">
      <c r="A1335" s="303" t="str">
        <f>IF(B1335=1,A1299,"")</f>
        <v/>
      </c>
      <c r="B1335" s="43" t="str">
        <f t="shared" si="93"/>
        <v/>
      </c>
      <c r="C1335" s="161">
        <f>CAD!$K$17</f>
        <v>0</v>
      </c>
      <c r="D1335" s="44">
        <v>0</v>
      </c>
      <c r="E1335" s="44">
        <v>0</v>
      </c>
      <c r="F1335" s="44">
        <v>0</v>
      </c>
      <c r="G1335" s="44">
        <v>0</v>
      </c>
      <c r="H1335" s="44">
        <v>0</v>
      </c>
      <c r="I1335" s="44">
        <v>0</v>
      </c>
      <c r="J1335" s="44">
        <v>0</v>
      </c>
      <c r="K1335" s="44">
        <v>0</v>
      </c>
      <c r="L1335" s="44">
        <v>0</v>
      </c>
      <c r="M1335" s="44">
        <v>0</v>
      </c>
      <c r="N1335" s="44">
        <v>0</v>
      </c>
      <c r="O1335" s="44">
        <v>0</v>
      </c>
      <c r="P1335" s="165">
        <f t="shared" si="94"/>
        <v>0</v>
      </c>
    </row>
    <row r="1336" spans="1:16" hidden="1" x14ac:dyDescent="0.25">
      <c r="A1336" s="303" t="str">
        <f>IF(B1336=1,A1299,"")</f>
        <v/>
      </c>
      <c r="B1336" s="43" t="str">
        <f t="shared" si="93"/>
        <v/>
      </c>
      <c r="C1336" s="161">
        <f>CAD!$K$18</f>
        <v>0</v>
      </c>
      <c r="D1336" s="44">
        <v>0</v>
      </c>
      <c r="E1336" s="44">
        <v>0</v>
      </c>
      <c r="F1336" s="44">
        <v>0</v>
      </c>
      <c r="G1336" s="44">
        <v>0</v>
      </c>
      <c r="H1336" s="44">
        <v>0</v>
      </c>
      <c r="I1336" s="44">
        <v>0</v>
      </c>
      <c r="J1336" s="44">
        <v>0</v>
      </c>
      <c r="K1336" s="44">
        <v>0</v>
      </c>
      <c r="L1336" s="44">
        <v>0</v>
      </c>
      <c r="M1336" s="44">
        <v>0</v>
      </c>
      <c r="N1336" s="44">
        <v>0</v>
      </c>
      <c r="O1336" s="44">
        <v>0</v>
      </c>
      <c r="P1336" s="165">
        <f t="shared" si="94"/>
        <v>0</v>
      </c>
    </row>
    <row r="1337" spans="1:16" hidden="1" x14ac:dyDescent="0.25">
      <c r="A1337" s="303" t="str">
        <f>IF(B1337=1,A1299,"")</f>
        <v/>
      </c>
      <c r="B1337" s="43" t="str">
        <f t="shared" si="93"/>
        <v/>
      </c>
      <c r="C1337" s="161">
        <f>CAD!$K$19</f>
        <v>0</v>
      </c>
      <c r="D1337" s="44">
        <v>0</v>
      </c>
      <c r="E1337" s="44">
        <v>0</v>
      </c>
      <c r="F1337" s="44">
        <v>0</v>
      </c>
      <c r="G1337" s="44">
        <v>0</v>
      </c>
      <c r="H1337" s="44">
        <v>0</v>
      </c>
      <c r="I1337" s="44">
        <v>0</v>
      </c>
      <c r="J1337" s="44">
        <v>0</v>
      </c>
      <c r="K1337" s="44">
        <v>0</v>
      </c>
      <c r="L1337" s="44">
        <v>0</v>
      </c>
      <c r="M1337" s="44">
        <v>0</v>
      </c>
      <c r="N1337" s="44">
        <v>0</v>
      </c>
      <c r="O1337" s="44">
        <v>0</v>
      </c>
      <c r="P1337" s="165">
        <f t="shared" si="94"/>
        <v>0</v>
      </c>
    </row>
    <row r="1338" spans="1:16" hidden="1" x14ac:dyDescent="0.25">
      <c r="A1338" s="303" t="str">
        <f>IF(B1338=1,A1299,"")</f>
        <v/>
      </c>
      <c r="B1338" s="43" t="str">
        <f t="shared" si="93"/>
        <v/>
      </c>
      <c r="C1338" s="161">
        <f>CAD!$K$20</f>
        <v>0</v>
      </c>
      <c r="D1338" s="44">
        <v>0</v>
      </c>
      <c r="E1338" s="44">
        <v>0</v>
      </c>
      <c r="F1338" s="44">
        <v>0</v>
      </c>
      <c r="G1338" s="44">
        <v>0</v>
      </c>
      <c r="H1338" s="44">
        <v>0</v>
      </c>
      <c r="I1338" s="44">
        <v>0</v>
      </c>
      <c r="J1338" s="44">
        <v>0</v>
      </c>
      <c r="K1338" s="44">
        <v>0</v>
      </c>
      <c r="L1338" s="44">
        <v>0</v>
      </c>
      <c r="M1338" s="44">
        <v>0</v>
      </c>
      <c r="N1338" s="44">
        <v>0</v>
      </c>
      <c r="O1338" s="44">
        <v>0</v>
      </c>
      <c r="P1338" s="165">
        <f t="shared" si="94"/>
        <v>0</v>
      </c>
    </row>
    <row r="1339" spans="1:16" hidden="1" x14ac:dyDescent="0.25">
      <c r="A1339" s="303" t="str">
        <f>IF(B1339=1,A1299,"")</f>
        <v/>
      </c>
      <c r="B1339" s="43" t="str">
        <f t="shared" si="93"/>
        <v/>
      </c>
      <c r="C1339" s="161">
        <f>CAD!$K$21</f>
        <v>0</v>
      </c>
      <c r="D1339" s="44">
        <v>0</v>
      </c>
      <c r="E1339" s="44">
        <v>0</v>
      </c>
      <c r="F1339" s="44">
        <v>0</v>
      </c>
      <c r="G1339" s="44">
        <v>0</v>
      </c>
      <c r="H1339" s="44">
        <v>0</v>
      </c>
      <c r="I1339" s="44">
        <v>0</v>
      </c>
      <c r="J1339" s="44">
        <v>0</v>
      </c>
      <c r="K1339" s="44">
        <v>0</v>
      </c>
      <c r="L1339" s="44">
        <v>0</v>
      </c>
      <c r="M1339" s="44">
        <v>0</v>
      </c>
      <c r="N1339" s="44">
        <v>0</v>
      </c>
      <c r="O1339" s="44">
        <v>0</v>
      </c>
      <c r="P1339" s="165">
        <f t="shared" si="94"/>
        <v>0</v>
      </c>
    </row>
    <row r="1340" spans="1:16" hidden="1" x14ac:dyDescent="0.25">
      <c r="A1340" s="303" t="str">
        <f>IF(B1340=1,A1299,"")</f>
        <v/>
      </c>
      <c r="B1340" s="43" t="str">
        <f t="shared" si="93"/>
        <v/>
      </c>
      <c r="C1340" s="161">
        <f>CAD!$K$22</f>
        <v>0</v>
      </c>
      <c r="D1340" s="44">
        <v>0</v>
      </c>
      <c r="E1340" s="44">
        <v>0</v>
      </c>
      <c r="F1340" s="44">
        <v>0</v>
      </c>
      <c r="G1340" s="44">
        <v>0</v>
      </c>
      <c r="H1340" s="44">
        <v>0</v>
      </c>
      <c r="I1340" s="44">
        <v>0</v>
      </c>
      <c r="J1340" s="44">
        <v>0</v>
      </c>
      <c r="K1340" s="44">
        <v>0</v>
      </c>
      <c r="L1340" s="44">
        <v>0</v>
      </c>
      <c r="M1340" s="44">
        <v>0</v>
      </c>
      <c r="N1340" s="44">
        <v>0</v>
      </c>
      <c r="O1340" s="44">
        <v>0</v>
      </c>
      <c r="P1340" s="165">
        <f t="shared" si="94"/>
        <v>0</v>
      </c>
    </row>
    <row r="1341" spans="1:16" hidden="1" x14ac:dyDescent="0.25">
      <c r="A1341" s="303" t="str">
        <f>IF(B1341=1,A1299,"")</f>
        <v/>
      </c>
      <c r="B1341" s="43" t="str">
        <f t="shared" si="93"/>
        <v/>
      </c>
      <c r="C1341" s="161">
        <f>CAD!$K$23</f>
        <v>0</v>
      </c>
      <c r="D1341" s="44">
        <v>0</v>
      </c>
      <c r="E1341" s="44">
        <v>0</v>
      </c>
      <c r="F1341" s="44">
        <v>0</v>
      </c>
      <c r="G1341" s="44">
        <v>0</v>
      </c>
      <c r="H1341" s="44">
        <v>0</v>
      </c>
      <c r="I1341" s="44">
        <v>0</v>
      </c>
      <c r="J1341" s="44">
        <v>0</v>
      </c>
      <c r="K1341" s="44">
        <v>0</v>
      </c>
      <c r="L1341" s="44">
        <v>0</v>
      </c>
      <c r="M1341" s="44">
        <v>0</v>
      </c>
      <c r="N1341" s="44">
        <v>0</v>
      </c>
      <c r="O1341" s="44">
        <v>0</v>
      </c>
      <c r="P1341" s="165">
        <f t="shared" si="94"/>
        <v>0</v>
      </c>
    </row>
    <row r="1342" spans="1:16" hidden="1" x14ac:dyDescent="0.25">
      <c r="A1342" s="303" t="str">
        <f>IF(B1342=1,A1299,"")</f>
        <v/>
      </c>
      <c r="B1342" s="43" t="str">
        <f t="shared" si="93"/>
        <v/>
      </c>
      <c r="C1342" s="161">
        <f>CAD!$K$24</f>
        <v>0</v>
      </c>
      <c r="D1342" s="44">
        <v>0</v>
      </c>
      <c r="E1342" s="44">
        <v>0</v>
      </c>
      <c r="F1342" s="44">
        <v>0</v>
      </c>
      <c r="G1342" s="44">
        <v>0</v>
      </c>
      <c r="H1342" s="44">
        <v>0</v>
      </c>
      <c r="I1342" s="44">
        <v>0</v>
      </c>
      <c r="J1342" s="44">
        <v>0</v>
      </c>
      <c r="K1342" s="44">
        <v>0</v>
      </c>
      <c r="L1342" s="44">
        <v>0</v>
      </c>
      <c r="M1342" s="44">
        <v>0</v>
      </c>
      <c r="N1342" s="44">
        <v>0</v>
      </c>
      <c r="O1342" s="44">
        <v>0</v>
      </c>
      <c r="P1342" s="165">
        <f t="shared" si="94"/>
        <v>0</v>
      </c>
    </row>
    <row r="1343" spans="1:16" hidden="1" x14ac:dyDescent="0.25">
      <c r="A1343" s="303" t="str">
        <f>IF(B1343=1,A1299,"")</f>
        <v/>
      </c>
      <c r="B1343" s="43" t="str">
        <f t="shared" si="93"/>
        <v/>
      </c>
      <c r="C1343" s="161">
        <f>CAD!$K$25</f>
        <v>0</v>
      </c>
      <c r="D1343" s="44">
        <v>0</v>
      </c>
      <c r="E1343" s="44">
        <v>0</v>
      </c>
      <c r="F1343" s="44">
        <v>0</v>
      </c>
      <c r="G1343" s="44">
        <v>0</v>
      </c>
      <c r="H1343" s="44">
        <v>0</v>
      </c>
      <c r="I1343" s="44">
        <v>0</v>
      </c>
      <c r="J1343" s="44">
        <v>0</v>
      </c>
      <c r="K1343" s="44">
        <v>0</v>
      </c>
      <c r="L1343" s="44">
        <v>0</v>
      </c>
      <c r="M1343" s="44">
        <v>0</v>
      </c>
      <c r="N1343" s="44">
        <v>0</v>
      </c>
      <c r="O1343" s="44">
        <v>0</v>
      </c>
      <c r="P1343" s="165">
        <f t="shared" si="94"/>
        <v>0</v>
      </c>
    </row>
    <row r="1344" spans="1:16" hidden="1" x14ac:dyDescent="0.25">
      <c r="A1344" s="303" t="str">
        <f>IF(B1344=1,A1299,"")</f>
        <v/>
      </c>
      <c r="B1344" s="43" t="str">
        <f t="shared" si="93"/>
        <v/>
      </c>
      <c r="C1344" s="161">
        <f>CAD!$K$26</f>
        <v>0</v>
      </c>
      <c r="D1344" s="44">
        <v>0</v>
      </c>
      <c r="E1344" s="44">
        <v>0</v>
      </c>
      <c r="F1344" s="44">
        <v>0</v>
      </c>
      <c r="G1344" s="44">
        <v>0</v>
      </c>
      <c r="H1344" s="44">
        <v>0</v>
      </c>
      <c r="I1344" s="44">
        <v>0</v>
      </c>
      <c r="J1344" s="44">
        <v>0</v>
      </c>
      <c r="K1344" s="44">
        <v>0</v>
      </c>
      <c r="L1344" s="44">
        <v>0</v>
      </c>
      <c r="M1344" s="44">
        <v>0</v>
      </c>
      <c r="N1344" s="44">
        <v>0</v>
      </c>
      <c r="O1344" s="44">
        <v>0</v>
      </c>
      <c r="P1344" s="165">
        <f t="shared" si="94"/>
        <v>0</v>
      </c>
    </row>
    <row r="1345" spans="1:17" hidden="1" x14ac:dyDescent="0.25">
      <c r="A1345" s="303" t="str">
        <f>IF(B1345=1,A1299,"")</f>
        <v/>
      </c>
      <c r="B1345" s="43" t="str">
        <f t="shared" si="93"/>
        <v/>
      </c>
      <c r="C1345" s="161">
        <f>CAD!$K$27</f>
        <v>0</v>
      </c>
      <c r="D1345" s="44">
        <v>0</v>
      </c>
      <c r="E1345" s="44">
        <v>0</v>
      </c>
      <c r="F1345" s="44">
        <v>0</v>
      </c>
      <c r="G1345" s="44">
        <v>0</v>
      </c>
      <c r="H1345" s="44">
        <v>0</v>
      </c>
      <c r="I1345" s="44">
        <v>0</v>
      </c>
      <c r="J1345" s="44">
        <v>0</v>
      </c>
      <c r="K1345" s="44">
        <v>0</v>
      </c>
      <c r="L1345" s="44">
        <v>0</v>
      </c>
      <c r="M1345" s="44">
        <v>0</v>
      </c>
      <c r="N1345" s="44">
        <v>0</v>
      </c>
      <c r="O1345" s="44">
        <v>0</v>
      </c>
      <c r="P1345" s="165">
        <f t="shared" si="94"/>
        <v>0</v>
      </c>
    </row>
    <row r="1346" spans="1:17" hidden="1" x14ac:dyDescent="0.25">
      <c r="A1346" s="303" t="str">
        <f>IF(B1346=1,A1299,"")</f>
        <v/>
      </c>
      <c r="B1346" s="43" t="str">
        <f t="shared" si="93"/>
        <v/>
      </c>
      <c r="C1346" s="161">
        <f>CAD!$K$28</f>
        <v>0</v>
      </c>
      <c r="D1346" s="44">
        <v>0</v>
      </c>
      <c r="E1346" s="44">
        <v>0</v>
      </c>
      <c r="F1346" s="44">
        <v>0</v>
      </c>
      <c r="G1346" s="44">
        <v>0</v>
      </c>
      <c r="H1346" s="44">
        <v>0</v>
      </c>
      <c r="I1346" s="44">
        <v>0</v>
      </c>
      <c r="J1346" s="44">
        <v>0</v>
      </c>
      <c r="K1346" s="44">
        <v>0</v>
      </c>
      <c r="L1346" s="44">
        <v>0</v>
      </c>
      <c r="M1346" s="44">
        <v>0</v>
      </c>
      <c r="N1346" s="44">
        <v>0</v>
      </c>
      <c r="O1346" s="44">
        <v>0</v>
      </c>
      <c r="P1346" s="165">
        <f t="shared" si="94"/>
        <v>0</v>
      </c>
    </row>
    <row r="1347" spans="1:17" hidden="1" x14ac:dyDescent="0.25">
      <c r="A1347" s="303" t="str">
        <f>IF(B1347=1,A1299,"")</f>
        <v/>
      </c>
      <c r="B1347" s="43" t="str">
        <f t="shared" si="93"/>
        <v/>
      </c>
      <c r="C1347" s="161">
        <f>CAD!$K$29</f>
        <v>0</v>
      </c>
      <c r="D1347" s="44">
        <v>0</v>
      </c>
      <c r="E1347" s="44">
        <v>0</v>
      </c>
      <c r="F1347" s="44">
        <v>0</v>
      </c>
      <c r="G1347" s="44">
        <v>0</v>
      </c>
      <c r="H1347" s="44">
        <v>0</v>
      </c>
      <c r="I1347" s="44">
        <v>0</v>
      </c>
      <c r="J1347" s="44">
        <v>0</v>
      </c>
      <c r="K1347" s="44">
        <v>0</v>
      </c>
      <c r="L1347" s="44">
        <v>0</v>
      </c>
      <c r="M1347" s="44">
        <v>0</v>
      </c>
      <c r="N1347" s="44">
        <v>0</v>
      </c>
      <c r="O1347" s="44">
        <v>0</v>
      </c>
      <c r="P1347" s="165">
        <f t="shared" si="94"/>
        <v>0</v>
      </c>
    </row>
    <row r="1348" spans="1:17" hidden="1" x14ac:dyDescent="0.25">
      <c r="A1348" s="303" t="str">
        <f>IF(B1348=1,A1299,"")</f>
        <v/>
      </c>
      <c r="B1348" s="43" t="str">
        <f t="shared" si="93"/>
        <v/>
      </c>
      <c r="C1348" s="161">
        <f>CAD!$K$30</f>
        <v>0</v>
      </c>
      <c r="D1348" s="44">
        <v>0</v>
      </c>
      <c r="E1348" s="44">
        <v>0</v>
      </c>
      <c r="F1348" s="44">
        <v>0</v>
      </c>
      <c r="G1348" s="44">
        <v>0</v>
      </c>
      <c r="H1348" s="44">
        <v>0</v>
      </c>
      <c r="I1348" s="44">
        <v>0</v>
      </c>
      <c r="J1348" s="44">
        <v>0</v>
      </c>
      <c r="K1348" s="44">
        <v>0</v>
      </c>
      <c r="L1348" s="44">
        <v>0</v>
      </c>
      <c r="M1348" s="44">
        <v>0</v>
      </c>
      <c r="N1348" s="44">
        <v>0</v>
      </c>
      <c r="O1348" s="44">
        <v>0</v>
      </c>
      <c r="P1348" s="165">
        <f t="shared" si="94"/>
        <v>0</v>
      </c>
    </row>
    <row r="1349" spans="1:17" hidden="1" x14ac:dyDescent="0.25">
      <c r="A1349" s="303" t="str">
        <f>IF(B1349=1,A1299,"")</f>
        <v/>
      </c>
      <c r="B1349" s="43" t="str">
        <f t="shared" si="93"/>
        <v/>
      </c>
      <c r="C1349" s="161">
        <f>CAD!$K$31</f>
        <v>0</v>
      </c>
      <c r="D1349" s="44">
        <v>0</v>
      </c>
      <c r="E1349" s="44">
        <v>0</v>
      </c>
      <c r="F1349" s="44">
        <v>0</v>
      </c>
      <c r="G1349" s="44">
        <v>0</v>
      </c>
      <c r="H1349" s="44">
        <v>0</v>
      </c>
      <c r="I1349" s="44">
        <v>0</v>
      </c>
      <c r="J1349" s="44">
        <v>0</v>
      </c>
      <c r="K1349" s="44">
        <v>0</v>
      </c>
      <c r="L1349" s="44">
        <v>0</v>
      </c>
      <c r="M1349" s="44">
        <v>0</v>
      </c>
      <c r="N1349" s="44">
        <v>0</v>
      </c>
      <c r="O1349" s="44">
        <v>0</v>
      </c>
      <c r="P1349" s="165">
        <f t="shared" si="94"/>
        <v>0</v>
      </c>
    </row>
    <row r="1350" spans="1:17" hidden="1" x14ac:dyDescent="0.25">
      <c r="A1350" s="303">
        <f>A1297</f>
        <v>2041</v>
      </c>
    </row>
    <row r="1351" spans="1:17" hidden="1" x14ac:dyDescent="0.25">
      <c r="A1351" s="303">
        <f>A1297</f>
        <v>2041</v>
      </c>
      <c r="C1351" s="74" t="s">
        <v>209</v>
      </c>
      <c r="D1351" s="38">
        <f>D1297-D1299</f>
        <v>0</v>
      </c>
      <c r="E1351" s="38">
        <f t="shared" ref="E1351:P1351" si="95">E1297-E1299</f>
        <v>0</v>
      </c>
      <c r="F1351" s="38">
        <f t="shared" si="95"/>
        <v>0</v>
      </c>
      <c r="G1351" s="38">
        <f t="shared" si="95"/>
        <v>0</v>
      </c>
      <c r="H1351" s="38">
        <f t="shared" si="95"/>
        <v>0</v>
      </c>
      <c r="I1351" s="38">
        <f t="shared" si="95"/>
        <v>0</v>
      </c>
      <c r="J1351" s="38">
        <f t="shared" si="95"/>
        <v>0</v>
      </c>
      <c r="K1351" s="38">
        <f t="shared" si="95"/>
        <v>0</v>
      </c>
      <c r="L1351" s="38">
        <f t="shared" si="95"/>
        <v>0</v>
      </c>
      <c r="M1351" s="38">
        <f t="shared" si="95"/>
        <v>0</v>
      </c>
      <c r="N1351" s="38">
        <f t="shared" si="95"/>
        <v>0</v>
      </c>
      <c r="O1351" s="38">
        <f t="shared" si="95"/>
        <v>0</v>
      </c>
      <c r="P1351" s="38">
        <f t="shared" si="95"/>
        <v>0</v>
      </c>
    </row>
    <row r="1352" spans="1:17" hidden="1" x14ac:dyDescent="0.25"/>
    <row r="1353" spans="1:17" ht="15" hidden="1" customHeight="1" thickBot="1" x14ac:dyDescent="0.3">
      <c r="A1353" s="303">
        <f>A1297+1</f>
        <v>2042</v>
      </c>
      <c r="B1353" s="45"/>
      <c r="C1353" s="176" t="s">
        <v>207</v>
      </c>
      <c r="D1353" s="177">
        <f>PREV_R!D1377</f>
        <v>0</v>
      </c>
      <c r="E1353" s="177">
        <f>PREV_R!E1377</f>
        <v>0</v>
      </c>
      <c r="F1353" s="177">
        <f>PREV_R!F1377</f>
        <v>0</v>
      </c>
      <c r="G1353" s="177">
        <f>PREV_R!G1377</f>
        <v>0</v>
      </c>
      <c r="H1353" s="177">
        <f>PREV_R!H1377</f>
        <v>0</v>
      </c>
      <c r="I1353" s="177">
        <f>PREV_R!I1377</f>
        <v>0</v>
      </c>
      <c r="J1353" s="177">
        <f>PREV_R!J1377</f>
        <v>0</v>
      </c>
      <c r="K1353" s="177">
        <f>PREV_R!K1377</f>
        <v>0</v>
      </c>
      <c r="L1353" s="177">
        <f>PREV_R!L1377</f>
        <v>0</v>
      </c>
      <c r="M1353" s="177">
        <f>PREV_R!M1377</f>
        <v>0</v>
      </c>
      <c r="N1353" s="177">
        <f>PREV_R!N1377</f>
        <v>0</v>
      </c>
      <c r="O1353" s="177">
        <f>PREV_R!O1377</f>
        <v>0</v>
      </c>
      <c r="P1353" s="177">
        <f>SUM(D1353:O1353)</f>
        <v>0</v>
      </c>
      <c r="Q1353" s="8"/>
    </row>
    <row r="1354" spans="1:17" ht="15" hidden="1" customHeight="1" x14ac:dyDescent="0.25">
      <c r="A1354" s="303">
        <f>A1353</f>
        <v>2042</v>
      </c>
      <c r="B1354" s="45"/>
      <c r="C1354" s="130"/>
      <c r="D1354" s="130"/>
      <c r="E1354" s="130"/>
      <c r="F1354" s="130"/>
      <c r="G1354" s="130"/>
      <c r="H1354" s="130"/>
      <c r="I1354" s="130"/>
      <c r="J1354" s="130"/>
      <c r="K1354" s="130"/>
      <c r="L1354" s="130"/>
      <c r="M1354" s="130"/>
      <c r="N1354" s="130"/>
      <c r="O1354" s="130"/>
      <c r="P1354" s="130"/>
      <c r="Q1354" s="8"/>
    </row>
    <row r="1355" spans="1:17" ht="15" hidden="1" customHeight="1" thickBot="1" x14ac:dyDescent="0.3">
      <c r="A1355" s="303">
        <f>A1353</f>
        <v>2042</v>
      </c>
      <c r="B1355" s="45"/>
      <c r="C1355" s="155" t="s">
        <v>208</v>
      </c>
      <c r="D1355" s="156">
        <f>SUM(D1356:D1405)</f>
        <v>0</v>
      </c>
      <c r="E1355" s="156">
        <f t="shared" ref="E1355:O1355" si="96">SUM(E1356:E1405)</f>
        <v>0</v>
      </c>
      <c r="F1355" s="156">
        <f t="shared" si="96"/>
        <v>0</v>
      </c>
      <c r="G1355" s="156">
        <f t="shared" si="96"/>
        <v>0</v>
      </c>
      <c r="H1355" s="156">
        <f t="shared" si="96"/>
        <v>0</v>
      </c>
      <c r="I1355" s="156">
        <f t="shared" si="96"/>
        <v>0</v>
      </c>
      <c r="J1355" s="156">
        <f t="shared" si="96"/>
        <v>0</v>
      </c>
      <c r="K1355" s="156">
        <f t="shared" si="96"/>
        <v>0</v>
      </c>
      <c r="L1355" s="156">
        <f t="shared" si="96"/>
        <v>0</v>
      </c>
      <c r="M1355" s="156">
        <f t="shared" si="96"/>
        <v>0</v>
      </c>
      <c r="N1355" s="156">
        <f t="shared" si="96"/>
        <v>0</v>
      </c>
      <c r="O1355" s="156">
        <f t="shared" si="96"/>
        <v>0</v>
      </c>
      <c r="P1355" s="156">
        <f>SUM(D1355:O1355)</f>
        <v>0</v>
      </c>
      <c r="Q1355" s="8"/>
    </row>
    <row r="1356" spans="1:17" hidden="1" x14ac:dyDescent="0.25">
      <c r="A1356" s="303">
        <f>IF(B1356=1,A1355,"")</f>
        <v>2042</v>
      </c>
      <c r="B1356" s="43">
        <f>IF(C1356&lt;&gt;0,1,"")</f>
        <v>1</v>
      </c>
      <c r="C1356" s="162" t="str">
        <f>CAD!$I$7</f>
        <v>MERCADO</v>
      </c>
      <c r="D1356" s="163">
        <v>0</v>
      </c>
      <c r="E1356" s="163">
        <v>0</v>
      </c>
      <c r="F1356" s="163">
        <v>0</v>
      </c>
      <c r="G1356" s="163">
        <v>0</v>
      </c>
      <c r="H1356" s="163">
        <v>0</v>
      </c>
      <c r="I1356" s="163">
        <v>0</v>
      </c>
      <c r="J1356" s="163">
        <v>0</v>
      </c>
      <c r="K1356" s="163">
        <v>0</v>
      </c>
      <c r="L1356" s="163">
        <v>0</v>
      </c>
      <c r="M1356" s="163">
        <v>0</v>
      </c>
      <c r="N1356" s="163">
        <v>0</v>
      </c>
      <c r="O1356" s="163">
        <v>0</v>
      </c>
      <c r="P1356" s="164">
        <f>SUM(D1356:O1356)</f>
        <v>0</v>
      </c>
    </row>
    <row r="1357" spans="1:17" hidden="1" x14ac:dyDescent="0.25">
      <c r="A1357" s="303">
        <f>IF(B1357=1,A1355,"")</f>
        <v>2042</v>
      </c>
      <c r="B1357" s="43">
        <f t="shared" ref="B1357:B1405" si="97">IF(C1357&lt;&gt;0,1,"")</f>
        <v>1</v>
      </c>
      <c r="C1357" s="161" t="str">
        <f>CAD!$I$8</f>
        <v>VEÍCULO</v>
      </c>
      <c r="D1357" s="44">
        <v>0</v>
      </c>
      <c r="E1357" s="44">
        <v>0</v>
      </c>
      <c r="F1357" s="44">
        <v>0</v>
      </c>
      <c r="G1357" s="44">
        <v>0</v>
      </c>
      <c r="H1357" s="44">
        <v>0</v>
      </c>
      <c r="I1357" s="44">
        <v>0</v>
      </c>
      <c r="J1357" s="44">
        <v>0</v>
      </c>
      <c r="K1357" s="44">
        <v>0</v>
      </c>
      <c r="L1357" s="44">
        <v>0</v>
      </c>
      <c r="M1357" s="44">
        <v>0</v>
      </c>
      <c r="N1357" s="44">
        <v>0</v>
      </c>
      <c r="O1357" s="44">
        <v>0</v>
      </c>
      <c r="P1357" s="165">
        <f t="shared" ref="P1357:P1405" si="98">SUM(D1357:O1357)</f>
        <v>0</v>
      </c>
    </row>
    <row r="1358" spans="1:17" hidden="1" x14ac:dyDescent="0.25">
      <c r="A1358" s="303">
        <f>IF(B1358=1,A1355,"")</f>
        <v>2042</v>
      </c>
      <c r="B1358" s="43">
        <f t="shared" si="97"/>
        <v>1</v>
      </c>
      <c r="C1358" s="161" t="str">
        <f>CAD!$I$9</f>
        <v>ENERGIA ELÉTRICA</v>
      </c>
      <c r="D1358" s="44">
        <v>0</v>
      </c>
      <c r="E1358" s="44">
        <v>0</v>
      </c>
      <c r="F1358" s="44">
        <v>0</v>
      </c>
      <c r="G1358" s="44">
        <v>0</v>
      </c>
      <c r="H1358" s="44">
        <v>0</v>
      </c>
      <c r="I1358" s="44">
        <v>0</v>
      </c>
      <c r="J1358" s="44">
        <v>0</v>
      </c>
      <c r="K1358" s="44">
        <v>0</v>
      </c>
      <c r="L1358" s="44">
        <v>0</v>
      </c>
      <c r="M1358" s="44">
        <v>0</v>
      </c>
      <c r="N1358" s="44">
        <v>0</v>
      </c>
      <c r="O1358" s="44">
        <v>0</v>
      </c>
      <c r="P1358" s="165">
        <f t="shared" si="98"/>
        <v>0</v>
      </c>
    </row>
    <row r="1359" spans="1:17" hidden="1" x14ac:dyDescent="0.25">
      <c r="A1359" s="303">
        <f>IF(B1359=1,A1355,"")</f>
        <v>2042</v>
      </c>
      <c r="B1359" s="43">
        <f t="shared" si="97"/>
        <v>1</v>
      </c>
      <c r="C1359" s="161" t="str">
        <f>CAD!$I$10</f>
        <v>LANCHE/COMER FORA</v>
      </c>
      <c r="D1359" s="44">
        <v>0</v>
      </c>
      <c r="E1359" s="44">
        <v>0</v>
      </c>
      <c r="F1359" s="44">
        <v>0</v>
      </c>
      <c r="G1359" s="44">
        <v>0</v>
      </c>
      <c r="H1359" s="44">
        <v>0</v>
      </c>
      <c r="I1359" s="44">
        <v>0</v>
      </c>
      <c r="J1359" s="44">
        <v>0</v>
      </c>
      <c r="K1359" s="44">
        <v>0</v>
      </c>
      <c r="L1359" s="44">
        <v>0</v>
      </c>
      <c r="M1359" s="44">
        <v>0</v>
      </c>
      <c r="N1359" s="44">
        <v>0</v>
      </c>
      <c r="O1359" s="44">
        <v>0</v>
      </c>
      <c r="P1359" s="165">
        <f t="shared" si="98"/>
        <v>0</v>
      </c>
    </row>
    <row r="1360" spans="1:17" hidden="1" x14ac:dyDescent="0.25">
      <c r="A1360" s="303">
        <f>IF(B1360=1,A1355,"")</f>
        <v>2042</v>
      </c>
      <c r="B1360" s="43">
        <f t="shared" si="97"/>
        <v>1</v>
      </c>
      <c r="C1360" s="161" t="str">
        <f>CAD!$I$11</f>
        <v>LAZER</v>
      </c>
      <c r="D1360" s="44">
        <v>0</v>
      </c>
      <c r="E1360" s="44">
        <v>0</v>
      </c>
      <c r="F1360" s="44">
        <v>0</v>
      </c>
      <c r="G1360" s="44">
        <v>0</v>
      </c>
      <c r="H1360" s="44">
        <v>0</v>
      </c>
      <c r="I1360" s="44">
        <v>0</v>
      </c>
      <c r="J1360" s="44">
        <v>0</v>
      </c>
      <c r="K1360" s="44">
        <v>0</v>
      </c>
      <c r="L1360" s="44">
        <v>0</v>
      </c>
      <c r="M1360" s="44">
        <v>0</v>
      </c>
      <c r="N1360" s="44">
        <v>0</v>
      </c>
      <c r="O1360" s="44">
        <v>0</v>
      </c>
      <c r="P1360" s="165">
        <f t="shared" si="98"/>
        <v>0</v>
      </c>
    </row>
    <row r="1361" spans="1:16" hidden="1" x14ac:dyDescent="0.25">
      <c r="A1361" s="303">
        <f>IF(B1361=1,A1355,"")</f>
        <v>2042</v>
      </c>
      <c r="B1361" s="43">
        <f t="shared" si="97"/>
        <v>1</v>
      </c>
      <c r="C1361" s="161" t="str">
        <f>CAD!$I$12</f>
        <v>REFORMA / IMÓVEL</v>
      </c>
      <c r="D1361" s="44">
        <v>0</v>
      </c>
      <c r="E1361" s="44">
        <v>0</v>
      </c>
      <c r="F1361" s="44">
        <v>0</v>
      </c>
      <c r="G1361" s="44">
        <v>0</v>
      </c>
      <c r="H1361" s="44">
        <v>0</v>
      </c>
      <c r="I1361" s="44">
        <v>0</v>
      </c>
      <c r="J1361" s="44">
        <v>0</v>
      </c>
      <c r="K1361" s="44">
        <v>0</v>
      </c>
      <c r="L1361" s="44">
        <v>0</v>
      </c>
      <c r="M1361" s="44">
        <v>0</v>
      </c>
      <c r="N1361" s="44">
        <v>0</v>
      </c>
      <c r="O1361" s="44">
        <v>0</v>
      </c>
      <c r="P1361" s="165">
        <f t="shared" si="98"/>
        <v>0</v>
      </c>
    </row>
    <row r="1362" spans="1:16" hidden="1" x14ac:dyDescent="0.25">
      <c r="A1362" s="303">
        <f>IF(B1362=1,A1355,"")</f>
        <v>2042</v>
      </c>
      <c r="B1362" s="43">
        <f t="shared" si="97"/>
        <v>1</v>
      </c>
      <c r="C1362" s="161" t="str">
        <f>CAD!$I$13</f>
        <v>OUTROS</v>
      </c>
      <c r="D1362" s="44">
        <v>0</v>
      </c>
      <c r="E1362" s="44">
        <v>0</v>
      </c>
      <c r="F1362" s="44">
        <v>0</v>
      </c>
      <c r="G1362" s="44">
        <v>0</v>
      </c>
      <c r="H1362" s="44">
        <v>0</v>
      </c>
      <c r="I1362" s="44">
        <v>0</v>
      </c>
      <c r="J1362" s="44">
        <v>0</v>
      </c>
      <c r="K1362" s="44">
        <v>0</v>
      </c>
      <c r="L1362" s="44">
        <v>0</v>
      </c>
      <c r="M1362" s="44">
        <v>0</v>
      </c>
      <c r="N1362" s="44">
        <v>0</v>
      </c>
      <c r="O1362" s="44">
        <v>0</v>
      </c>
      <c r="P1362" s="165">
        <f t="shared" si="98"/>
        <v>0</v>
      </c>
    </row>
    <row r="1363" spans="1:16" hidden="1" x14ac:dyDescent="0.25">
      <c r="A1363" s="303">
        <f>IF(B1363=1,A1355,"")</f>
        <v>2042</v>
      </c>
      <c r="B1363" s="43">
        <f t="shared" si="97"/>
        <v>1</v>
      </c>
      <c r="C1363" s="161" t="str">
        <f>CAD!$I$14</f>
        <v>VESTUÁRIO</v>
      </c>
      <c r="D1363" s="44">
        <v>0</v>
      </c>
      <c r="E1363" s="44">
        <v>0</v>
      </c>
      <c r="F1363" s="44">
        <v>0</v>
      </c>
      <c r="G1363" s="44">
        <v>0</v>
      </c>
      <c r="H1363" s="44">
        <v>0</v>
      </c>
      <c r="I1363" s="44">
        <v>0</v>
      </c>
      <c r="J1363" s="44">
        <v>0</v>
      </c>
      <c r="K1363" s="44">
        <v>0</v>
      </c>
      <c r="L1363" s="44">
        <v>0</v>
      </c>
      <c r="M1363" s="44">
        <v>0</v>
      </c>
      <c r="N1363" s="44">
        <v>0</v>
      </c>
      <c r="O1363" s="44">
        <v>0</v>
      </c>
      <c r="P1363" s="165">
        <f t="shared" si="98"/>
        <v>0</v>
      </c>
    </row>
    <row r="1364" spans="1:16" hidden="1" x14ac:dyDescent="0.25">
      <c r="A1364" s="303">
        <f>IF(B1364=1,A1355,"")</f>
        <v>2042</v>
      </c>
      <c r="B1364" s="43">
        <f t="shared" si="97"/>
        <v>1</v>
      </c>
      <c r="C1364" s="161" t="str">
        <f>CAD!$I$15</f>
        <v>PARCELA - CASA</v>
      </c>
      <c r="D1364" s="44">
        <v>0</v>
      </c>
      <c r="E1364" s="44">
        <v>0</v>
      </c>
      <c r="F1364" s="44">
        <v>0</v>
      </c>
      <c r="G1364" s="44">
        <v>0</v>
      </c>
      <c r="H1364" s="44">
        <v>0</v>
      </c>
      <c r="I1364" s="44">
        <v>0</v>
      </c>
      <c r="J1364" s="44">
        <v>0</v>
      </c>
      <c r="K1364" s="44">
        <v>0</v>
      </c>
      <c r="L1364" s="44">
        <v>0</v>
      </c>
      <c r="M1364" s="44">
        <v>0</v>
      </c>
      <c r="N1364" s="44">
        <v>0</v>
      </c>
      <c r="O1364" s="44">
        <v>0</v>
      </c>
      <c r="P1364" s="165">
        <f t="shared" si="98"/>
        <v>0</v>
      </c>
    </row>
    <row r="1365" spans="1:16" hidden="1" x14ac:dyDescent="0.25">
      <c r="A1365" s="303">
        <f>IF(B1365=1,A1355,"")</f>
        <v>2042</v>
      </c>
      <c r="B1365" s="43">
        <f t="shared" si="97"/>
        <v>1</v>
      </c>
      <c r="C1365" s="161" t="str">
        <f>CAD!$I$16</f>
        <v>SAÚDE</v>
      </c>
      <c r="D1365" s="44">
        <v>0</v>
      </c>
      <c r="E1365" s="44">
        <v>0</v>
      </c>
      <c r="F1365" s="44">
        <v>0</v>
      </c>
      <c r="G1365" s="44">
        <v>0</v>
      </c>
      <c r="H1365" s="44">
        <v>0</v>
      </c>
      <c r="I1365" s="44">
        <v>0</v>
      </c>
      <c r="J1365" s="44">
        <v>0</v>
      </c>
      <c r="K1365" s="44">
        <v>0</v>
      </c>
      <c r="L1365" s="44">
        <v>0</v>
      </c>
      <c r="M1365" s="44">
        <v>0</v>
      </c>
      <c r="N1365" s="44">
        <v>0</v>
      </c>
      <c r="O1365" s="44">
        <v>0</v>
      </c>
      <c r="P1365" s="165">
        <f t="shared" si="98"/>
        <v>0</v>
      </c>
    </row>
    <row r="1366" spans="1:16" hidden="1" x14ac:dyDescent="0.25">
      <c r="A1366" s="303" t="str">
        <f>IF(B1366=1,A1355,"")</f>
        <v/>
      </c>
      <c r="B1366" s="43" t="str">
        <f t="shared" si="97"/>
        <v/>
      </c>
      <c r="C1366" s="161">
        <f>CAD!$I$17</f>
        <v>0</v>
      </c>
      <c r="D1366" s="44">
        <v>0</v>
      </c>
      <c r="E1366" s="44">
        <v>0</v>
      </c>
      <c r="F1366" s="44">
        <v>0</v>
      </c>
      <c r="G1366" s="44">
        <v>0</v>
      </c>
      <c r="H1366" s="44">
        <v>0</v>
      </c>
      <c r="I1366" s="44">
        <v>0</v>
      </c>
      <c r="J1366" s="44">
        <v>0</v>
      </c>
      <c r="K1366" s="44">
        <v>0</v>
      </c>
      <c r="L1366" s="44">
        <v>0</v>
      </c>
      <c r="M1366" s="44">
        <v>0</v>
      </c>
      <c r="N1366" s="44">
        <v>0</v>
      </c>
      <c r="O1366" s="44">
        <v>0</v>
      </c>
      <c r="P1366" s="165">
        <f t="shared" si="98"/>
        <v>0</v>
      </c>
    </row>
    <row r="1367" spans="1:16" hidden="1" x14ac:dyDescent="0.25">
      <c r="A1367" s="303" t="str">
        <f>IF(B1367=1,A1355,"")</f>
        <v/>
      </c>
      <c r="B1367" s="43" t="str">
        <f t="shared" si="97"/>
        <v/>
      </c>
      <c r="C1367" s="161">
        <f>CAD!$I$18</f>
        <v>0</v>
      </c>
      <c r="D1367" s="44">
        <v>0</v>
      </c>
      <c r="E1367" s="44">
        <v>0</v>
      </c>
      <c r="F1367" s="44">
        <v>0</v>
      </c>
      <c r="G1367" s="44">
        <v>0</v>
      </c>
      <c r="H1367" s="44">
        <v>0</v>
      </c>
      <c r="I1367" s="44">
        <v>0</v>
      </c>
      <c r="J1367" s="44">
        <v>0</v>
      </c>
      <c r="K1367" s="44">
        <v>0</v>
      </c>
      <c r="L1367" s="44">
        <v>0</v>
      </c>
      <c r="M1367" s="44">
        <v>0</v>
      </c>
      <c r="N1367" s="44">
        <v>0</v>
      </c>
      <c r="O1367" s="44">
        <v>0</v>
      </c>
      <c r="P1367" s="165">
        <f t="shared" si="98"/>
        <v>0</v>
      </c>
    </row>
    <row r="1368" spans="1:16" hidden="1" x14ac:dyDescent="0.25">
      <c r="A1368" s="303" t="str">
        <f>IF(B1368=1,A1355,"")</f>
        <v/>
      </c>
      <c r="B1368" s="43" t="str">
        <f t="shared" si="97"/>
        <v/>
      </c>
      <c r="C1368" s="161">
        <f>CAD!$I$19</f>
        <v>0</v>
      </c>
      <c r="D1368" s="44">
        <v>0</v>
      </c>
      <c r="E1368" s="44">
        <v>0</v>
      </c>
      <c r="F1368" s="44">
        <v>0</v>
      </c>
      <c r="G1368" s="44">
        <v>0</v>
      </c>
      <c r="H1368" s="44">
        <v>0</v>
      </c>
      <c r="I1368" s="44">
        <v>0</v>
      </c>
      <c r="J1368" s="44">
        <v>0</v>
      </c>
      <c r="K1368" s="44">
        <v>0</v>
      </c>
      <c r="L1368" s="44">
        <v>0</v>
      </c>
      <c r="M1368" s="44">
        <v>0</v>
      </c>
      <c r="N1368" s="44">
        <v>0</v>
      </c>
      <c r="O1368" s="44">
        <v>0</v>
      </c>
      <c r="P1368" s="165">
        <f t="shared" si="98"/>
        <v>0</v>
      </c>
    </row>
    <row r="1369" spans="1:16" hidden="1" x14ac:dyDescent="0.25">
      <c r="A1369" s="303" t="str">
        <f>IF(B1369=1,A1355,"")</f>
        <v/>
      </c>
      <c r="B1369" s="43" t="str">
        <f t="shared" si="97"/>
        <v/>
      </c>
      <c r="C1369" s="161">
        <f>CAD!$I$20</f>
        <v>0</v>
      </c>
      <c r="D1369" s="44">
        <v>0</v>
      </c>
      <c r="E1369" s="44">
        <v>0</v>
      </c>
      <c r="F1369" s="44">
        <v>0</v>
      </c>
      <c r="G1369" s="44">
        <v>0</v>
      </c>
      <c r="H1369" s="44">
        <v>0</v>
      </c>
      <c r="I1369" s="44">
        <v>0</v>
      </c>
      <c r="J1369" s="44">
        <v>0</v>
      </c>
      <c r="K1369" s="44">
        <v>0</v>
      </c>
      <c r="L1369" s="44">
        <v>0</v>
      </c>
      <c r="M1369" s="44">
        <v>0</v>
      </c>
      <c r="N1369" s="44">
        <v>0</v>
      </c>
      <c r="O1369" s="44">
        <v>0</v>
      </c>
      <c r="P1369" s="165">
        <f t="shared" si="98"/>
        <v>0</v>
      </c>
    </row>
    <row r="1370" spans="1:16" hidden="1" x14ac:dyDescent="0.25">
      <c r="A1370" s="303" t="str">
        <f>IF(B1370=1,A1355,"")</f>
        <v/>
      </c>
      <c r="B1370" s="43" t="str">
        <f t="shared" si="97"/>
        <v/>
      </c>
      <c r="C1370" s="161">
        <f>CAD!$I$21</f>
        <v>0</v>
      </c>
      <c r="D1370" s="44">
        <v>0</v>
      </c>
      <c r="E1370" s="44">
        <v>0</v>
      </c>
      <c r="F1370" s="44">
        <v>0</v>
      </c>
      <c r="G1370" s="44">
        <v>0</v>
      </c>
      <c r="H1370" s="44">
        <v>0</v>
      </c>
      <c r="I1370" s="44">
        <v>0</v>
      </c>
      <c r="J1370" s="44">
        <v>0</v>
      </c>
      <c r="K1370" s="44">
        <v>0</v>
      </c>
      <c r="L1370" s="44">
        <v>0</v>
      </c>
      <c r="M1370" s="44">
        <v>0</v>
      </c>
      <c r="N1370" s="44">
        <v>0</v>
      </c>
      <c r="O1370" s="44">
        <v>0</v>
      </c>
      <c r="P1370" s="165">
        <f t="shared" si="98"/>
        <v>0</v>
      </c>
    </row>
    <row r="1371" spans="1:16" hidden="1" x14ac:dyDescent="0.25">
      <c r="A1371" s="303" t="str">
        <f>IF(B1371=1,A1355,"")</f>
        <v/>
      </c>
      <c r="B1371" s="43" t="str">
        <f t="shared" si="97"/>
        <v/>
      </c>
      <c r="C1371" s="161">
        <f>CAD!$I$22</f>
        <v>0</v>
      </c>
      <c r="D1371" s="44">
        <v>0</v>
      </c>
      <c r="E1371" s="44">
        <v>0</v>
      </c>
      <c r="F1371" s="44">
        <v>0</v>
      </c>
      <c r="G1371" s="44">
        <v>0</v>
      </c>
      <c r="H1371" s="44">
        <v>0</v>
      </c>
      <c r="I1371" s="44">
        <v>0</v>
      </c>
      <c r="J1371" s="44">
        <v>0</v>
      </c>
      <c r="K1371" s="44">
        <v>0</v>
      </c>
      <c r="L1371" s="44">
        <v>0</v>
      </c>
      <c r="M1371" s="44">
        <v>0</v>
      </c>
      <c r="N1371" s="44">
        <v>0</v>
      </c>
      <c r="O1371" s="44">
        <v>0</v>
      </c>
      <c r="P1371" s="165">
        <f t="shared" si="98"/>
        <v>0</v>
      </c>
    </row>
    <row r="1372" spans="1:16" hidden="1" x14ac:dyDescent="0.25">
      <c r="A1372" s="303" t="str">
        <f>IF(B1372=1,A1355,"")</f>
        <v/>
      </c>
      <c r="B1372" s="43" t="str">
        <f t="shared" si="97"/>
        <v/>
      </c>
      <c r="C1372" s="161">
        <f>CAD!$I$23</f>
        <v>0</v>
      </c>
      <c r="D1372" s="44">
        <v>0</v>
      </c>
      <c r="E1372" s="44">
        <v>0</v>
      </c>
      <c r="F1372" s="44">
        <v>0</v>
      </c>
      <c r="G1372" s="44">
        <v>0</v>
      </c>
      <c r="H1372" s="44">
        <v>0</v>
      </c>
      <c r="I1372" s="44">
        <v>0</v>
      </c>
      <c r="J1372" s="44">
        <v>0</v>
      </c>
      <c r="K1372" s="44">
        <v>0</v>
      </c>
      <c r="L1372" s="44">
        <v>0</v>
      </c>
      <c r="M1372" s="44">
        <v>0</v>
      </c>
      <c r="N1372" s="44">
        <v>0</v>
      </c>
      <c r="O1372" s="44">
        <v>0</v>
      </c>
      <c r="P1372" s="165">
        <f t="shared" si="98"/>
        <v>0</v>
      </c>
    </row>
    <row r="1373" spans="1:16" hidden="1" x14ac:dyDescent="0.25">
      <c r="A1373" s="303" t="str">
        <f>IF(B1373=1,A1355,"")</f>
        <v/>
      </c>
      <c r="B1373" s="43" t="str">
        <f t="shared" si="97"/>
        <v/>
      </c>
      <c r="C1373" s="161">
        <f>CAD!$I$24</f>
        <v>0</v>
      </c>
      <c r="D1373" s="44">
        <v>0</v>
      </c>
      <c r="E1373" s="44">
        <v>0</v>
      </c>
      <c r="F1373" s="44">
        <v>0</v>
      </c>
      <c r="G1373" s="44">
        <v>0</v>
      </c>
      <c r="H1373" s="44">
        <v>0</v>
      </c>
      <c r="I1373" s="44">
        <v>0</v>
      </c>
      <c r="J1373" s="44">
        <v>0</v>
      </c>
      <c r="K1373" s="44">
        <v>0</v>
      </c>
      <c r="L1373" s="44">
        <v>0</v>
      </c>
      <c r="M1373" s="44">
        <v>0</v>
      </c>
      <c r="N1373" s="44">
        <v>0</v>
      </c>
      <c r="O1373" s="44">
        <v>0</v>
      </c>
      <c r="P1373" s="165">
        <f t="shared" si="98"/>
        <v>0</v>
      </c>
    </row>
    <row r="1374" spans="1:16" hidden="1" x14ac:dyDescent="0.25">
      <c r="A1374" s="303" t="str">
        <f>IF(B1374=1,A1355,"")</f>
        <v/>
      </c>
      <c r="B1374" s="43" t="str">
        <f t="shared" si="97"/>
        <v/>
      </c>
      <c r="C1374" s="161">
        <f>CAD!$I$25</f>
        <v>0</v>
      </c>
      <c r="D1374" s="44">
        <v>0</v>
      </c>
      <c r="E1374" s="44">
        <v>0</v>
      </c>
      <c r="F1374" s="44">
        <v>0</v>
      </c>
      <c r="G1374" s="44">
        <v>0</v>
      </c>
      <c r="H1374" s="44">
        <v>0</v>
      </c>
      <c r="I1374" s="44">
        <v>0</v>
      </c>
      <c r="J1374" s="44">
        <v>0</v>
      </c>
      <c r="K1374" s="44">
        <v>0</v>
      </c>
      <c r="L1374" s="44">
        <v>0</v>
      </c>
      <c r="M1374" s="44">
        <v>0</v>
      </c>
      <c r="N1374" s="44">
        <v>0</v>
      </c>
      <c r="O1374" s="44">
        <v>0</v>
      </c>
      <c r="P1374" s="165">
        <f t="shared" si="98"/>
        <v>0</v>
      </c>
    </row>
    <row r="1375" spans="1:16" hidden="1" x14ac:dyDescent="0.25">
      <c r="A1375" s="303" t="str">
        <f>IF(B1375=1,A1355,"")</f>
        <v/>
      </c>
      <c r="B1375" s="43" t="str">
        <f t="shared" si="97"/>
        <v/>
      </c>
      <c r="C1375" s="161">
        <f>CAD!$I$26</f>
        <v>0</v>
      </c>
      <c r="D1375" s="44">
        <v>0</v>
      </c>
      <c r="E1375" s="44">
        <v>0</v>
      </c>
      <c r="F1375" s="44">
        <v>0</v>
      </c>
      <c r="G1375" s="44">
        <v>0</v>
      </c>
      <c r="H1375" s="44">
        <v>0</v>
      </c>
      <c r="I1375" s="44">
        <v>0</v>
      </c>
      <c r="J1375" s="44">
        <v>0</v>
      </c>
      <c r="K1375" s="44">
        <v>0</v>
      </c>
      <c r="L1375" s="44">
        <v>0</v>
      </c>
      <c r="M1375" s="44">
        <v>0</v>
      </c>
      <c r="N1375" s="44">
        <v>0</v>
      </c>
      <c r="O1375" s="44">
        <v>0</v>
      </c>
      <c r="P1375" s="165">
        <f t="shared" si="98"/>
        <v>0</v>
      </c>
    </row>
    <row r="1376" spans="1:16" hidden="1" x14ac:dyDescent="0.25">
      <c r="A1376" s="303" t="str">
        <f>IF(B1376=1,A1355,"")</f>
        <v/>
      </c>
      <c r="B1376" s="43" t="str">
        <f t="shared" si="97"/>
        <v/>
      </c>
      <c r="C1376" s="161">
        <f>CAD!$I$27</f>
        <v>0</v>
      </c>
      <c r="D1376" s="44">
        <v>0</v>
      </c>
      <c r="E1376" s="44">
        <v>0</v>
      </c>
      <c r="F1376" s="44">
        <v>0</v>
      </c>
      <c r="G1376" s="44">
        <v>0</v>
      </c>
      <c r="H1376" s="44">
        <v>0</v>
      </c>
      <c r="I1376" s="44">
        <v>0</v>
      </c>
      <c r="J1376" s="44">
        <v>0</v>
      </c>
      <c r="K1376" s="44">
        <v>0</v>
      </c>
      <c r="L1376" s="44">
        <v>0</v>
      </c>
      <c r="M1376" s="44">
        <v>0</v>
      </c>
      <c r="N1376" s="44">
        <v>0</v>
      </c>
      <c r="O1376" s="44">
        <v>0</v>
      </c>
      <c r="P1376" s="165">
        <f t="shared" si="98"/>
        <v>0</v>
      </c>
    </row>
    <row r="1377" spans="1:16" hidden="1" x14ac:dyDescent="0.25">
      <c r="A1377" s="303" t="str">
        <f>IF(B1377=1,A1355,"")</f>
        <v/>
      </c>
      <c r="B1377" s="43" t="str">
        <f t="shared" si="97"/>
        <v/>
      </c>
      <c r="C1377" s="161">
        <f>CAD!$I$28</f>
        <v>0</v>
      </c>
      <c r="D1377" s="44">
        <v>0</v>
      </c>
      <c r="E1377" s="44">
        <v>0</v>
      </c>
      <c r="F1377" s="44">
        <v>0</v>
      </c>
      <c r="G1377" s="44">
        <v>0</v>
      </c>
      <c r="H1377" s="44">
        <v>0</v>
      </c>
      <c r="I1377" s="44">
        <v>0</v>
      </c>
      <c r="J1377" s="44">
        <v>0</v>
      </c>
      <c r="K1377" s="44">
        <v>0</v>
      </c>
      <c r="L1377" s="44">
        <v>0</v>
      </c>
      <c r="M1377" s="44">
        <v>0</v>
      </c>
      <c r="N1377" s="44">
        <v>0</v>
      </c>
      <c r="O1377" s="44">
        <v>0</v>
      </c>
      <c r="P1377" s="165">
        <f t="shared" si="98"/>
        <v>0</v>
      </c>
    </row>
    <row r="1378" spans="1:16" hidden="1" x14ac:dyDescent="0.25">
      <c r="A1378" s="303" t="str">
        <f>IF(B1378=1,A1355,"")</f>
        <v/>
      </c>
      <c r="B1378" s="43" t="str">
        <f t="shared" si="97"/>
        <v/>
      </c>
      <c r="C1378" s="161">
        <f>CAD!$I$29</f>
        <v>0</v>
      </c>
      <c r="D1378" s="44">
        <v>0</v>
      </c>
      <c r="E1378" s="44">
        <v>0</v>
      </c>
      <c r="F1378" s="44">
        <v>0</v>
      </c>
      <c r="G1378" s="44">
        <v>0</v>
      </c>
      <c r="H1378" s="44">
        <v>0</v>
      </c>
      <c r="I1378" s="44">
        <v>0</v>
      </c>
      <c r="J1378" s="44">
        <v>0</v>
      </c>
      <c r="K1378" s="44">
        <v>0</v>
      </c>
      <c r="L1378" s="44">
        <v>0</v>
      </c>
      <c r="M1378" s="44">
        <v>0</v>
      </c>
      <c r="N1378" s="44">
        <v>0</v>
      </c>
      <c r="O1378" s="44">
        <v>0</v>
      </c>
      <c r="P1378" s="165">
        <f t="shared" si="98"/>
        <v>0</v>
      </c>
    </row>
    <row r="1379" spans="1:16" hidden="1" x14ac:dyDescent="0.25">
      <c r="A1379" s="303" t="str">
        <f>IF(B1379=1,A1355,"")</f>
        <v/>
      </c>
      <c r="B1379" s="43" t="str">
        <f t="shared" si="97"/>
        <v/>
      </c>
      <c r="C1379" s="161">
        <f>CAD!$I$30</f>
        <v>0</v>
      </c>
      <c r="D1379" s="44">
        <v>0</v>
      </c>
      <c r="E1379" s="44">
        <v>0</v>
      </c>
      <c r="F1379" s="44">
        <v>0</v>
      </c>
      <c r="G1379" s="44">
        <v>0</v>
      </c>
      <c r="H1379" s="44">
        <v>0</v>
      </c>
      <c r="I1379" s="44">
        <v>0</v>
      </c>
      <c r="J1379" s="44">
        <v>0</v>
      </c>
      <c r="K1379" s="44">
        <v>0</v>
      </c>
      <c r="L1379" s="44">
        <v>0</v>
      </c>
      <c r="M1379" s="44">
        <v>0</v>
      </c>
      <c r="N1379" s="44">
        <v>0</v>
      </c>
      <c r="O1379" s="44">
        <v>0</v>
      </c>
      <c r="P1379" s="165">
        <f t="shared" si="98"/>
        <v>0</v>
      </c>
    </row>
    <row r="1380" spans="1:16" hidden="1" x14ac:dyDescent="0.25">
      <c r="A1380" s="303" t="str">
        <f>IF(B1380=1,A1355,"")</f>
        <v/>
      </c>
      <c r="B1380" s="43" t="str">
        <f t="shared" si="97"/>
        <v/>
      </c>
      <c r="C1380" s="161">
        <f>CAD!$I$31</f>
        <v>0</v>
      </c>
      <c r="D1380" s="44">
        <v>0</v>
      </c>
      <c r="E1380" s="44">
        <v>0</v>
      </c>
      <c r="F1380" s="44">
        <v>0</v>
      </c>
      <c r="G1380" s="44">
        <v>0</v>
      </c>
      <c r="H1380" s="44">
        <v>0</v>
      </c>
      <c r="I1380" s="44">
        <v>0</v>
      </c>
      <c r="J1380" s="44">
        <v>0</v>
      </c>
      <c r="K1380" s="44">
        <v>0</v>
      </c>
      <c r="L1380" s="44">
        <v>0</v>
      </c>
      <c r="M1380" s="44">
        <v>0</v>
      </c>
      <c r="N1380" s="44">
        <v>0</v>
      </c>
      <c r="O1380" s="44">
        <v>0</v>
      </c>
      <c r="P1380" s="165">
        <f t="shared" si="98"/>
        <v>0</v>
      </c>
    </row>
    <row r="1381" spans="1:16" hidden="1" x14ac:dyDescent="0.25">
      <c r="A1381" s="303" t="str">
        <f>IF(B1381=1,A1355,"")</f>
        <v/>
      </c>
      <c r="B1381" s="43" t="str">
        <f t="shared" si="97"/>
        <v/>
      </c>
      <c r="C1381" s="161">
        <f>CAD!$K$7</f>
        <v>0</v>
      </c>
      <c r="D1381" s="44">
        <v>0</v>
      </c>
      <c r="E1381" s="44">
        <v>0</v>
      </c>
      <c r="F1381" s="44">
        <v>0</v>
      </c>
      <c r="G1381" s="44">
        <v>0</v>
      </c>
      <c r="H1381" s="44">
        <v>0</v>
      </c>
      <c r="I1381" s="44">
        <v>0</v>
      </c>
      <c r="J1381" s="44">
        <v>0</v>
      </c>
      <c r="K1381" s="44">
        <v>0</v>
      </c>
      <c r="L1381" s="44">
        <v>0</v>
      </c>
      <c r="M1381" s="44">
        <v>0</v>
      </c>
      <c r="N1381" s="44">
        <v>0</v>
      </c>
      <c r="O1381" s="44">
        <v>0</v>
      </c>
      <c r="P1381" s="165">
        <f t="shared" si="98"/>
        <v>0</v>
      </c>
    </row>
    <row r="1382" spans="1:16" hidden="1" x14ac:dyDescent="0.25">
      <c r="A1382" s="303" t="str">
        <f>IF(B1382=1,A1355,"")</f>
        <v/>
      </c>
      <c r="B1382" s="43" t="str">
        <f t="shared" si="97"/>
        <v/>
      </c>
      <c r="C1382" s="161">
        <f>CAD!$K$8</f>
        <v>0</v>
      </c>
      <c r="D1382" s="44">
        <v>0</v>
      </c>
      <c r="E1382" s="44">
        <v>0</v>
      </c>
      <c r="F1382" s="44">
        <v>0</v>
      </c>
      <c r="G1382" s="44">
        <v>0</v>
      </c>
      <c r="H1382" s="44">
        <v>0</v>
      </c>
      <c r="I1382" s="44">
        <v>0</v>
      </c>
      <c r="J1382" s="44">
        <v>0</v>
      </c>
      <c r="K1382" s="44">
        <v>0</v>
      </c>
      <c r="L1382" s="44">
        <v>0</v>
      </c>
      <c r="M1382" s="44">
        <v>0</v>
      </c>
      <c r="N1382" s="44">
        <v>0</v>
      </c>
      <c r="O1382" s="44">
        <v>0</v>
      </c>
      <c r="P1382" s="165">
        <f t="shared" si="98"/>
        <v>0</v>
      </c>
    </row>
    <row r="1383" spans="1:16" hidden="1" x14ac:dyDescent="0.25">
      <c r="A1383" s="303" t="str">
        <f>IF(B1383=1,A1355,"")</f>
        <v/>
      </c>
      <c r="B1383" s="43" t="str">
        <f t="shared" si="97"/>
        <v/>
      </c>
      <c r="C1383" s="161">
        <f>CAD!$K$9</f>
        <v>0</v>
      </c>
      <c r="D1383" s="44">
        <v>0</v>
      </c>
      <c r="E1383" s="44">
        <v>0</v>
      </c>
      <c r="F1383" s="44">
        <v>0</v>
      </c>
      <c r="G1383" s="44">
        <v>0</v>
      </c>
      <c r="H1383" s="44">
        <v>0</v>
      </c>
      <c r="I1383" s="44">
        <v>0</v>
      </c>
      <c r="J1383" s="44">
        <v>0</v>
      </c>
      <c r="K1383" s="44">
        <v>0</v>
      </c>
      <c r="L1383" s="44">
        <v>0</v>
      </c>
      <c r="M1383" s="44">
        <v>0</v>
      </c>
      <c r="N1383" s="44">
        <v>0</v>
      </c>
      <c r="O1383" s="44">
        <v>0</v>
      </c>
      <c r="P1383" s="165">
        <f t="shared" si="98"/>
        <v>0</v>
      </c>
    </row>
    <row r="1384" spans="1:16" hidden="1" x14ac:dyDescent="0.25">
      <c r="A1384" s="303" t="str">
        <f>IF(B1384=1,A1355,"")</f>
        <v/>
      </c>
      <c r="B1384" s="43" t="str">
        <f t="shared" si="97"/>
        <v/>
      </c>
      <c r="C1384" s="161">
        <f>CAD!$K$10</f>
        <v>0</v>
      </c>
      <c r="D1384" s="44">
        <v>0</v>
      </c>
      <c r="E1384" s="44">
        <v>0</v>
      </c>
      <c r="F1384" s="44">
        <v>0</v>
      </c>
      <c r="G1384" s="44">
        <v>0</v>
      </c>
      <c r="H1384" s="44">
        <v>0</v>
      </c>
      <c r="I1384" s="44">
        <v>0</v>
      </c>
      <c r="J1384" s="44">
        <v>0</v>
      </c>
      <c r="K1384" s="44">
        <v>0</v>
      </c>
      <c r="L1384" s="44">
        <v>0</v>
      </c>
      <c r="M1384" s="44">
        <v>0</v>
      </c>
      <c r="N1384" s="44">
        <v>0</v>
      </c>
      <c r="O1384" s="44">
        <v>0</v>
      </c>
      <c r="P1384" s="165">
        <f t="shared" si="98"/>
        <v>0</v>
      </c>
    </row>
    <row r="1385" spans="1:16" hidden="1" x14ac:dyDescent="0.25">
      <c r="A1385" s="303" t="str">
        <f>IF(B1385=1,A1355,"")</f>
        <v/>
      </c>
      <c r="B1385" s="43" t="str">
        <f t="shared" si="97"/>
        <v/>
      </c>
      <c r="C1385" s="161">
        <f>CAD!$K$11</f>
        <v>0</v>
      </c>
      <c r="D1385" s="44">
        <v>0</v>
      </c>
      <c r="E1385" s="44">
        <v>0</v>
      </c>
      <c r="F1385" s="44">
        <v>0</v>
      </c>
      <c r="G1385" s="44">
        <v>0</v>
      </c>
      <c r="H1385" s="44">
        <v>0</v>
      </c>
      <c r="I1385" s="44">
        <v>0</v>
      </c>
      <c r="J1385" s="44">
        <v>0</v>
      </c>
      <c r="K1385" s="44">
        <v>0</v>
      </c>
      <c r="L1385" s="44">
        <v>0</v>
      </c>
      <c r="M1385" s="44">
        <v>0</v>
      </c>
      <c r="N1385" s="44">
        <v>0</v>
      </c>
      <c r="O1385" s="44">
        <v>0</v>
      </c>
      <c r="P1385" s="165">
        <f t="shared" si="98"/>
        <v>0</v>
      </c>
    </row>
    <row r="1386" spans="1:16" hidden="1" x14ac:dyDescent="0.25">
      <c r="A1386" s="303" t="str">
        <f>IF(B1386=1,A1355,"")</f>
        <v/>
      </c>
      <c r="B1386" s="43" t="str">
        <f t="shared" si="97"/>
        <v/>
      </c>
      <c r="C1386" s="161">
        <f>CAD!$K$12</f>
        <v>0</v>
      </c>
      <c r="D1386" s="44">
        <v>0</v>
      </c>
      <c r="E1386" s="44">
        <v>0</v>
      </c>
      <c r="F1386" s="44">
        <v>0</v>
      </c>
      <c r="G1386" s="44">
        <v>0</v>
      </c>
      <c r="H1386" s="44">
        <v>0</v>
      </c>
      <c r="I1386" s="44">
        <v>0</v>
      </c>
      <c r="J1386" s="44">
        <v>0</v>
      </c>
      <c r="K1386" s="44">
        <v>0</v>
      </c>
      <c r="L1386" s="44">
        <v>0</v>
      </c>
      <c r="M1386" s="44">
        <v>0</v>
      </c>
      <c r="N1386" s="44">
        <v>0</v>
      </c>
      <c r="O1386" s="44">
        <v>0</v>
      </c>
      <c r="P1386" s="165">
        <f t="shared" si="98"/>
        <v>0</v>
      </c>
    </row>
    <row r="1387" spans="1:16" hidden="1" x14ac:dyDescent="0.25">
      <c r="A1387" s="303" t="str">
        <f>IF(B1387=1,A1355,"")</f>
        <v/>
      </c>
      <c r="B1387" s="43" t="str">
        <f t="shared" si="97"/>
        <v/>
      </c>
      <c r="C1387" s="161">
        <f>CAD!$K$13</f>
        <v>0</v>
      </c>
      <c r="D1387" s="44">
        <v>0</v>
      </c>
      <c r="E1387" s="44">
        <v>0</v>
      </c>
      <c r="F1387" s="44">
        <v>0</v>
      </c>
      <c r="G1387" s="44">
        <v>0</v>
      </c>
      <c r="H1387" s="44">
        <v>0</v>
      </c>
      <c r="I1387" s="44">
        <v>0</v>
      </c>
      <c r="J1387" s="44">
        <v>0</v>
      </c>
      <c r="K1387" s="44">
        <v>0</v>
      </c>
      <c r="L1387" s="44">
        <v>0</v>
      </c>
      <c r="M1387" s="44">
        <v>0</v>
      </c>
      <c r="N1387" s="44">
        <v>0</v>
      </c>
      <c r="O1387" s="44">
        <v>0</v>
      </c>
      <c r="P1387" s="165">
        <f t="shared" si="98"/>
        <v>0</v>
      </c>
    </row>
    <row r="1388" spans="1:16" hidden="1" x14ac:dyDescent="0.25">
      <c r="A1388" s="303" t="str">
        <f>IF(B1388=1,A1355,"")</f>
        <v/>
      </c>
      <c r="B1388" s="43" t="str">
        <f t="shared" si="97"/>
        <v/>
      </c>
      <c r="C1388" s="161">
        <f>CAD!$K$14</f>
        <v>0</v>
      </c>
      <c r="D1388" s="44">
        <v>0</v>
      </c>
      <c r="E1388" s="44">
        <v>0</v>
      </c>
      <c r="F1388" s="44">
        <v>0</v>
      </c>
      <c r="G1388" s="44">
        <v>0</v>
      </c>
      <c r="H1388" s="44">
        <v>0</v>
      </c>
      <c r="I1388" s="44">
        <v>0</v>
      </c>
      <c r="J1388" s="44">
        <v>0</v>
      </c>
      <c r="K1388" s="44">
        <v>0</v>
      </c>
      <c r="L1388" s="44">
        <v>0</v>
      </c>
      <c r="M1388" s="44">
        <v>0</v>
      </c>
      <c r="N1388" s="44">
        <v>0</v>
      </c>
      <c r="O1388" s="44">
        <v>0</v>
      </c>
      <c r="P1388" s="165">
        <f t="shared" si="98"/>
        <v>0</v>
      </c>
    </row>
    <row r="1389" spans="1:16" hidden="1" x14ac:dyDescent="0.25">
      <c r="A1389" s="303" t="str">
        <f>IF(B1389=1,A1355,"")</f>
        <v/>
      </c>
      <c r="B1389" s="43" t="str">
        <f t="shared" si="97"/>
        <v/>
      </c>
      <c r="C1389" s="161">
        <f>CAD!$K$15</f>
        <v>0</v>
      </c>
      <c r="D1389" s="44">
        <v>0</v>
      </c>
      <c r="E1389" s="44">
        <v>0</v>
      </c>
      <c r="F1389" s="44">
        <v>0</v>
      </c>
      <c r="G1389" s="44">
        <v>0</v>
      </c>
      <c r="H1389" s="44">
        <v>0</v>
      </c>
      <c r="I1389" s="44">
        <v>0</v>
      </c>
      <c r="J1389" s="44">
        <v>0</v>
      </c>
      <c r="K1389" s="44">
        <v>0</v>
      </c>
      <c r="L1389" s="44">
        <v>0</v>
      </c>
      <c r="M1389" s="44">
        <v>0</v>
      </c>
      <c r="N1389" s="44">
        <v>0</v>
      </c>
      <c r="O1389" s="44">
        <v>0</v>
      </c>
      <c r="P1389" s="165">
        <f t="shared" si="98"/>
        <v>0</v>
      </c>
    </row>
    <row r="1390" spans="1:16" hidden="1" x14ac:dyDescent="0.25">
      <c r="A1390" s="303" t="str">
        <f>IF(B1390=1,A1355,"")</f>
        <v/>
      </c>
      <c r="B1390" s="43" t="str">
        <f t="shared" si="97"/>
        <v/>
      </c>
      <c r="C1390" s="161">
        <f>CAD!$K$16</f>
        <v>0</v>
      </c>
      <c r="D1390" s="44">
        <v>0</v>
      </c>
      <c r="E1390" s="44">
        <v>0</v>
      </c>
      <c r="F1390" s="44">
        <v>0</v>
      </c>
      <c r="G1390" s="44">
        <v>0</v>
      </c>
      <c r="H1390" s="44">
        <v>0</v>
      </c>
      <c r="I1390" s="44">
        <v>0</v>
      </c>
      <c r="J1390" s="44">
        <v>0</v>
      </c>
      <c r="K1390" s="44">
        <v>0</v>
      </c>
      <c r="L1390" s="44">
        <v>0</v>
      </c>
      <c r="M1390" s="44">
        <v>0</v>
      </c>
      <c r="N1390" s="44">
        <v>0</v>
      </c>
      <c r="O1390" s="44">
        <v>0</v>
      </c>
      <c r="P1390" s="165">
        <f t="shared" si="98"/>
        <v>0</v>
      </c>
    </row>
    <row r="1391" spans="1:16" hidden="1" x14ac:dyDescent="0.25">
      <c r="A1391" s="303" t="str">
        <f>IF(B1391=1,A1355,"")</f>
        <v/>
      </c>
      <c r="B1391" s="43" t="str">
        <f t="shared" si="97"/>
        <v/>
      </c>
      <c r="C1391" s="161">
        <f>CAD!$K$17</f>
        <v>0</v>
      </c>
      <c r="D1391" s="44">
        <v>0</v>
      </c>
      <c r="E1391" s="44">
        <v>0</v>
      </c>
      <c r="F1391" s="44">
        <v>0</v>
      </c>
      <c r="G1391" s="44">
        <v>0</v>
      </c>
      <c r="H1391" s="44">
        <v>0</v>
      </c>
      <c r="I1391" s="44">
        <v>0</v>
      </c>
      <c r="J1391" s="44">
        <v>0</v>
      </c>
      <c r="K1391" s="44">
        <v>0</v>
      </c>
      <c r="L1391" s="44">
        <v>0</v>
      </c>
      <c r="M1391" s="44">
        <v>0</v>
      </c>
      <c r="N1391" s="44">
        <v>0</v>
      </c>
      <c r="O1391" s="44">
        <v>0</v>
      </c>
      <c r="P1391" s="165">
        <f t="shared" si="98"/>
        <v>0</v>
      </c>
    </row>
    <row r="1392" spans="1:16" hidden="1" x14ac:dyDescent="0.25">
      <c r="A1392" s="303" t="str">
        <f>IF(B1392=1,A1355,"")</f>
        <v/>
      </c>
      <c r="B1392" s="43" t="str">
        <f t="shared" si="97"/>
        <v/>
      </c>
      <c r="C1392" s="161">
        <f>CAD!$K$18</f>
        <v>0</v>
      </c>
      <c r="D1392" s="44">
        <v>0</v>
      </c>
      <c r="E1392" s="44">
        <v>0</v>
      </c>
      <c r="F1392" s="44">
        <v>0</v>
      </c>
      <c r="G1392" s="44">
        <v>0</v>
      </c>
      <c r="H1392" s="44">
        <v>0</v>
      </c>
      <c r="I1392" s="44">
        <v>0</v>
      </c>
      <c r="J1392" s="44">
        <v>0</v>
      </c>
      <c r="K1392" s="44">
        <v>0</v>
      </c>
      <c r="L1392" s="44">
        <v>0</v>
      </c>
      <c r="M1392" s="44">
        <v>0</v>
      </c>
      <c r="N1392" s="44">
        <v>0</v>
      </c>
      <c r="O1392" s="44">
        <v>0</v>
      </c>
      <c r="P1392" s="165">
        <f t="shared" si="98"/>
        <v>0</v>
      </c>
    </row>
    <row r="1393" spans="1:16" hidden="1" x14ac:dyDescent="0.25">
      <c r="A1393" s="303" t="str">
        <f>IF(B1393=1,A1355,"")</f>
        <v/>
      </c>
      <c r="B1393" s="43" t="str">
        <f t="shared" si="97"/>
        <v/>
      </c>
      <c r="C1393" s="161">
        <f>CAD!$K$19</f>
        <v>0</v>
      </c>
      <c r="D1393" s="44">
        <v>0</v>
      </c>
      <c r="E1393" s="44">
        <v>0</v>
      </c>
      <c r="F1393" s="44">
        <v>0</v>
      </c>
      <c r="G1393" s="44">
        <v>0</v>
      </c>
      <c r="H1393" s="44">
        <v>0</v>
      </c>
      <c r="I1393" s="44">
        <v>0</v>
      </c>
      <c r="J1393" s="44">
        <v>0</v>
      </c>
      <c r="K1393" s="44">
        <v>0</v>
      </c>
      <c r="L1393" s="44">
        <v>0</v>
      </c>
      <c r="M1393" s="44">
        <v>0</v>
      </c>
      <c r="N1393" s="44">
        <v>0</v>
      </c>
      <c r="O1393" s="44">
        <v>0</v>
      </c>
      <c r="P1393" s="165">
        <f t="shared" si="98"/>
        <v>0</v>
      </c>
    </row>
    <row r="1394" spans="1:16" hidden="1" x14ac:dyDescent="0.25">
      <c r="A1394" s="303" t="str">
        <f>IF(B1394=1,A1355,"")</f>
        <v/>
      </c>
      <c r="B1394" s="43" t="str">
        <f t="shared" si="97"/>
        <v/>
      </c>
      <c r="C1394" s="161">
        <f>CAD!$K$20</f>
        <v>0</v>
      </c>
      <c r="D1394" s="44">
        <v>0</v>
      </c>
      <c r="E1394" s="44">
        <v>0</v>
      </c>
      <c r="F1394" s="44">
        <v>0</v>
      </c>
      <c r="G1394" s="44">
        <v>0</v>
      </c>
      <c r="H1394" s="44">
        <v>0</v>
      </c>
      <c r="I1394" s="44">
        <v>0</v>
      </c>
      <c r="J1394" s="44">
        <v>0</v>
      </c>
      <c r="K1394" s="44">
        <v>0</v>
      </c>
      <c r="L1394" s="44">
        <v>0</v>
      </c>
      <c r="M1394" s="44">
        <v>0</v>
      </c>
      <c r="N1394" s="44">
        <v>0</v>
      </c>
      <c r="O1394" s="44">
        <v>0</v>
      </c>
      <c r="P1394" s="165">
        <f t="shared" si="98"/>
        <v>0</v>
      </c>
    </row>
    <row r="1395" spans="1:16" hidden="1" x14ac:dyDescent="0.25">
      <c r="A1395" s="303" t="str">
        <f>IF(B1395=1,A1355,"")</f>
        <v/>
      </c>
      <c r="B1395" s="43" t="str">
        <f t="shared" si="97"/>
        <v/>
      </c>
      <c r="C1395" s="161">
        <f>CAD!$K$21</f>
        <v>0</v>
      </c>
      <c r="D1395" s="44">
        <v>0</v>
      </c>
      <c r="E1395" s="44">
        <v>0</v>
      </c>
      <c r="F1395" s="44">
        <v>0</v>
      </c>
      <c r="G1395" s="44">
        <v>0</v>
      </c>
      <c r="H1395" s="44">
        <v>0</v>
      </c>
      <c r="I1395" s="44">
        <v>0</v>
      </c>
      <c r="J1395" s="44">
        <v>0</v>
      </c>
      <c r="K1395" s="44">
        <v>0</v>
      </c>
      <c r="L1395" s="44">
        <v>0</v>
      </c>
      <c r="M1395" s="44">
        <v>0</v>
      </c>
      <c r="N1395" s="44">
        <v>0</v>
      </c>
      <c r="O1395" s="44">
        <v>0</v>
      </c>
      <c r="P1395" s="165">
        <f t="shared" si="98"/>
        <v>0</v>
      </c>
    </row>
    <row r="1396" spans="1:16" hidden="1" x14ac:dyDescent="0.25">
      <c r="A1396" s="303" t="str">
        <f>IF(B1396=1,A1355,"")</f>
        <v/>
      </c>
      <c r="B1396" s="43" t="str">
        <f t="shared" si="97"/>
        <v/>
      </c>
      <c r="C1396" s="161">
        <f>CAD!$K$22</f>
        <v>0</v>
      </c>
      <c r="D1396" s="44">
        <v>0</v>
      </c>
      <c r="E1396" s="44">
        <v>0</v>
      </c>
      <c r="F1396" s="44">
        <v>0</v>
      </c>
      <c r="G1396" s="44">
        <v>0</v>
      </c>
      <c r="H1396" s="44">
        <v>0</v>
      </c>
      <c r="I1396" s="44">
        <v>0</v>
      </c>
      <c r="J1396" s="44">
        <v>0</v>
      </c>
      <c r="K1396" s="44">
        <v>0</v>
      </c>
      <c r="L1396" s="44">
        <v>0</v>
      </c>
      <c r="M1396" s="44">
        <v>0</v>
      </c>
      <c r="N1396" s="44">
        <v>0</v>
      </c>
      <c r="O1396" s="44">
        <v>0</v>
      </c>
      <c r="P1396" s="165">
        <f t="shared" si="98"/>
        <v>0</v>
      </c>
    </row>
    <row r="1397" spans="1:16" hidden="1" x14ac:dyDescent="0.25">
      <c r="A1397" s="303" t="str">
        <f>IF(B1397=1,A1355,"")</f>
        <v/>
      </c>
      <c r="B1397" s="43" t="str">
        <f t="shared" si="97"/>
        <v/>
      </c>
      <c r="C1397" s="161">
        <f>CAD!$K$23</f>
        <v>0</v>
      </c>
      <c r="D1397" s="44">
        <v>0</v>
      </c>
      <c r="E1397" s="44">
        <v>0</v>
      </c>
      <c r="F1397" s="44">
        <v>0</v>
      </c>
      <c r="G1397" s="44">
        <v>0</v>
      </c>
      <c r="H1397" s="44">
        <v>0</v>
      </c>
      <c r="I1397" s="44">
        <v>0</v>
      </c>
      <c r="J1397" s="44">
        <v>0</v>
      </c>
      <c r="K1397" s="44">
        <v>0</v>
      </c>
      <c r="L1397" s="44">
        <v>0</v>
      </c>
      <c r="M1397" s="44">
        <v>0</v>
      </c>
      <c r="N1397" s="44">
        <v>0</v>
      </c>
      <c r="O1397" s="44">
        <v>0</v>
      </c>
      <c r="P1397" s="165">
        <f t="shared" si="98"/>
        <v>0</v>
      </c>
    </row>
    <row r="1398" spans="1:16" hidden="1" x14ac:dyDescent="0.25">
      <c r="A1398" s="303" t="str">
        <f>IF(B1398=1,A1355,"")</f>
        <v/>
      </c>
      <c r="B1398" s="43" t="str">
        <f t="shared" si="97"/>
        <v/>
      </c>
      <c r="C1398" s="161">
        <f>CAD!$K$24</f>
        <v>0</v>
      </c>
      <c r="D1398" s="44">
        <v>0</v>
      </c>
      <c r="E1398" s="44">
        <v>0</v>
      </c>
      <c r="F1398" s="44">
        <v>0</v>
      </c>
      <c r="G1398" s="44">
        <v>0</v>
      </c>
      <c r="H1398" s="44">
        <v>0</v>
      </c>
      <c r="I1398" s="44">
        <v>0</v>
      </c>
      <c r="J1398" s="44">
        <v>0</v>
      </c>
      <c r="K1398" s="44">
        <v>0</v>
      </c>
      <c r="L1398" s="44">
        <v>0</v>
      </c>
      <c r="M1398" s="44">
        <v>0</v>
      </c>
      <c r="N1398" s="44">
        <v>0</v>
      </c>
      <c r="O1398" s="44">
        <v>0</v>
      </c>
      <c r="P1398" s="165">
        <f t="shared" si="98"/>
        <v>0</v>
      </c>
    </row>
    <row r="1399" spans="1:16" hidden="1" x14ac:dyDescent="0.25">
      <c r="A1399" s="303" t="str">
        <f>IF(B1399=1,A1355,"")</f>
        <v/>
      </c>
      <c r="B1399" s="43" t="str">
        <f t="shared" si="97"/>
        <v/>
      </c>
      <c r="C1399" s="161">
        <f>CAD!$K$25</f>
        <v>0</v>
      </c>
      <c r="D1399" s="44">
        <v>0</v>
      </c>
      <c r="E1399" s="44">
        <v>0</v>
      </c>
      <c r="F1399" s="44">
        <v>0</v>
      </c>
      <c r="G1399" s="44">
        <v>0</v>
      </c>
      <c r="H1399" s="44">
        <v>0</v>
      </c>
      <c r="I1399" s="44">
        <v>0</v>
      </c>
      <c r="J1399" s="44">
        <v>0</v>
      </c>
      <c r="K1399" s="44">
        <v>0</v>
      </c>
      <c r="L1399" s="44">
        <v>0</v>
      </c>
      <c r="M1399" s="44">
        <v>0</v>
      </c>
      <c r="N1399" s="44">
        <v>0</v>
      </c>
      <c r="O1399" s="44">
        <v>0</v>
      </c>
      <c r="P1399" s="165">
        <f t="shared" si="98"/>
        <v>0</v>
      </c>
    </row>
    <row r="1400" spans="1:16" hidden="1" x14ac:dyDescent="0.25">
      <c r="A1400" s="303" t="str">
        <f>IF(B1400=1,A1355,"")</f>
        <v/>
      </c>
      <c r="B1400" s="43" t="str">
        <f t="shared" si="97"/>
        <v/>
      </c>
      <c r="C1400" s="161">
        <f>CAD!$K$26</f>
        <v>0</v>
      </c>
      <c r="D1400" s="44">
        <v>0</v>
      </c>
      <c r="E1400" s="44">
        <v>0</v>
      </c>
      <c r="F1400" s="44">
        <v>0</v>
      </c>
      <c r="G1400" s="44">
        <v>0</v>
      </c>
      <c r="H1400" s="44">
        <v>0</v>
      </c>
      <c r="I1400" s="44">
        <v>0</v>
      </c>
      <c r="J1400" s="44">
        <v>0</v>
      </c>
      <c r="K1400" s="44">
        <v>0</v>
      </c>
      <c r="L1400" s="44">
        <v>0</v>
      </c>
      <c r="M1400" s="44">
        <v>0</v>
      </c>
      <c r="N1400" s="44">
        <v>0</v>
      </c>
      <c r="O1400" s="44">
        <v>0</v>
      </c>
      <c r="P1400" s="165">
        <f t="shared" si="98"/>
        <v>0</v>
      </c>
    </row>
    <row r="1401" spans="1:16" hidden="1" x14ac:dyDescent="0.25">
      <c r="A1401" s="303" t="str">
        <f>IF(B1401=1,A1355,"")</f>
        <v/>
      </c>
      <c r="B1401" s="43" t="str">
        <f t="shared" si="97"/>
        <v/>
      </c>
      <c r="C1401" s="161">
        <f>CAD!$K$27</f>
        <v>0</v>
      </c>
      <c r="D1401" s="44">
        <v>0</v>
      </c>
      <c r="E1401" s="44">
        <v>0</v>
      </c>
      <c r="F1401" s="44">
        <v>0</v>
      </c>
      <c r="G1401" s="44">
        <v>0</v>
      </c>
      <c r="H1401" s="44">
        <v>0</v>
      </c>
      <c r="I1401" s="44">
        <v>0</v>
      </c>
      <c r="J1401" s="44">
        <v>0</v>
      </c>
      <c r="K1401" s="44">
        <v>0</v>
      </c>
      <c r="L1401" s="44">
        <v>0</v>
      </c>
      <c r="M1401" s="44">
        <v>0</v>
      </c>
      <c r="N1401" s="44">
        <v>0</v>
      </c>
      <c r="O1401" s="44">
        <v>0</v>
      </c>
      <c r="P1401" s="165">
        <f t="shared" si="98"/>
        <v>0</v>
      </c>
    </row>
    <row r="1402" spans="1:16" hidden="1" x14ac:dyDescent="0.25">
      <c r="A1402" s="303" t="str">
        <f>IF(B1402=1,A1355,"")</f>
        <v/>
      </c>
      <c r="B1402" s="43" t="str">
        <f t="shared" si="97"/>
        <v/>
      </c>
      <c r="C1402" s="161">
        <f>CAD!$K$28</f>
        <v>0</v>
      </c>
      <c r="D1402" s="44">
        <v>0</v>
      </c>
      <c r="E1402" s="44">
        <v>0</v>
      </c>
      <c r="F1402" s="44">
        <v>0</v>
      </c>
      <c r="G1402" s="44">
        <v>0</v>
      </c>
      <c r="H1402" s="44">
        <v>0</v>
      </c>
      <c r="I1402" s="44">
        <v>0</v>
      </c>
      <c r="J1402" s="44">
        <v>0</v>
      </c>
      <c r="K1402" s="44">
        <v>0</v>
      </c>
      <c r="L1402" s="44">
        <v>0</v>
      </c>
      <c r="M1402" s="44">
        <v>0</v>
      </c>
      <c r="N1402" s="44">
        <v>0</v>
      </c>
      <c r="O1402" s="44">
        <v>0</v>
      </c>
      <c r="P1402" s="165">
        <f t="shared" si="98"/>
        <v>0</v>
      </c>
    </row>
    <row r="1403" spans="1:16" hidden="1" x14ac:dyDescent="0.25">
      <c r="A1403" s="303" t="str">
        <f>IF(B1403=1,A1355,"")</f>
        <v/>
      </c>
      <c r="B1403" s="43" t="str">
        <f t="shared" si="97"/>
        <v/>
      </c>
      <c r="C1403" s="161">
        <f>CAD!$K$29</f>
        <v>0</v>
      </c>
      <c r="D1403" s="44">
        <v>0</v>
      </c>
      <c r="E1403" s="44">
        <v>0</v>
      </c>
      <c r="F1403" s="44">
        <v>0</v>
      </c>
      <c r="G1403" s="44">
        <v>0</v>
      </c>
      <c r="H1403" s="44">
        <v>0</v>
      </c>
      <c r="I1403" s="44">
        <v>0</v>
      </c>
      <c r="J1403" s="44">
        <v>0</v>
      </c>
      <c r="K1403" s="44">
        <v>0</v>
      </c>
      <c r="L1403" s="44">
        <v>0</v>
      </c>
      <c r="M1403" s="44">
        <v>0</v>
      </c>
      <c r="N1403" s="44">
        <v>0</v>
      </c>
      <c r="O1403" s="44">
        <v>0</v>
      </c>
      <c r="P1403" s="165">
        <f t="shared" si="98"/>
        <v>0</v>
      </c>
    </row>
    <row r="1404" spans="1:16" hidden="1" x14ac:dyDescent="0.25">
      <c r="A1404" s="303" t="str">
        <f>IF(B1404=1,A1355,"")</f>
        <v/>
      </c>
      <c r="B1404" s="43" t="str">
        <f t="shared" si="97"/>
        <v/>
      </c>
      <c r="C1404" s="161">
        <f>CAD!$K$30</f>
        <v>0</v>
      </c>
      <c r="D1404" s="44">
        <v>0</v>
      </c>
      <c r="E1404" s="44">
        <v>0</v>
      </c>
      <c r="F1404" s="44">
        <v>0</v>
      </c>
      <c r="G1404" s="44">
        <v>0</v>
      </c>
      <c r="H1404" s="44">
        <v>0</v>
      </c>
      <c r="I1404" s="44">
        <v>0</v>
      </c>
      <c r="J1404" s="44">
        <v>0</v>
      </c>
      <c r="K1404" s="44">
        <v>0</v>
      </c>
      <c r="L1404" s="44">
        <v>0</v>
      </c>
      <c r="M1404" s="44">
        <v>0</v>
      </c>
      <c r="N1404" s="44">
        <v>0</v>
      </c>
      <c r="O1404" s="44">
        <v>0</v>
      </c>
      <c r="P1404" s="165">
        <f t="shared" si="98"/>
        <v>0</v>
      </c>
    </row>
    <row r="1405" spans="1:16" hidden="1" x14ac:dyDescent="0.25">
      <c r="A1405" s="303" t="str">
        <f>IF(B1405=1,A1355,"")</f>
        <v/>
      </c>
      <c r="B1405" s="43" t="str">
        <f t="shared" si="97"/>
        <v/>
      </c>
      <c r="C1405" s="161">
        <f>CAD!$K$31</f>
        <v>0</v>
      </c>
      <c r="D1405" s="44">
        <v>0</v>
      </c>
      <c r="E1405" s="44">
        <v>0</v>
      </c>
      <c r="F1405" s="44">
        <v>0</v>
      </c>
      <c r="G1405" s="44">
        <v>0</v>
      </c>
      <c r="H1405" s="44">
        <v>0</v>
      </c>
      <c r="I1405" s="44">
        <v>0</v>
      </c>
      <c r="J1405" s="44">
        <v>0</v>
      </c>
      <c r="K1405" s="44">
        <v>0</v>
      </c>
      <c r="L1405" s="44">
        <v>0</v>
      </c>
      <c r="M1405" s="44">
        <v>0</v>
      </c>
      <c r="N1405" s="44">
        <v>0</v>
      </c>
      <c r="O1405" s="44">
        <v>0</v>
      </c>
      <c r="P1405" s="165">
        <f t="shared" si="98"/>
        <v>0</v>
      </c>
    </row>
    <row r="1406" spans="1:16" hidden="1" x14ac:dyDescent="0.25">
      <c r="A1406" s="303">
        <f>A1353</f>
        <v>2042</v>
      </c>
    </row>
    <row r="1407" spans="1:16" hidden="1" x14ac:dyDescent="0.25">
      <c r="A1407" s="303">
        <f>A1353</f>
        <v>2042</v>
      </c>
      <c r="C1407" s="74" t="s">
        <v>209</v>
      </c>
      <c r="D1407" s="38">
        <f>D1353-D1355</f>
        <v>0</v>
      </c>
      <c r="E1407" s="38">
        <f t="shared" ref="E1407:P1407" si="99">E1353-E1355</f>
        <v>0</v>
      </c>
      <c r="F1407" s="38">
        <f t="shared" si="99"/>
        <v>0</v>
      </c>
      <c r="G1407" s="38">
        <f t="shared" si="99"/>
        <v>0</v>
      </c>
      <c r="H1407" s="38">
        <f t="shared" si="99"/>
        <v>0</v>
      </c>
      <c r="I1407" s="38">
        <f t="shared" si="99"/>
        <v>0</v>
      </c>
      <c r="J1407" s="38">
        <f t="shared" si="99"/>
        <v>0</v>
      </c>
      <c r="K1407" s="38">
        <f t="shared" si="99"/>
        <v>0</v>
      </c>
      <c r="L1407" s="38">
        <f t="shared" si="99"/>
        <v>0</v>
      </c>
      <c r="M1407" s="38">
        <f t="shared" si="99"/>
        <v>0</v>
      </c>
      <c r="N1407" s="38">
        <f t="shared" si="99"/>
        <v>0</v>
      </c>
      <c r="O1407" s="38">
        <f t="shared" si="99"/>
        <v>0</v>
      </c>
      <c r="P1407" s="38">
        <f t="shared" si="99"/>
        <v>0</v>
      </c>
    </row>
    <row r="1408" spans="1:16" hidden="1" x14ac:dyDescent="0.25"/>
    <row r="1409" spans="1:17" ht="15" hidden="1" customHeight="1" thickBot="1" x14ac:dyDescent="0.3">
      <c r="A1409" s="303">
        <f>A1353+1</f>
        <v>2043</v>
      </c>
      <c r="B1409" s="45"/>
      <c r="C1409" s="176" t="s">
        <v>207</v>
      </c>
      <c r="D1409" s="177">
        <f>PREV_R!D1434</f>
        <v>0</v>
      </c>
      <c r="E1409" s="177">
        <f>PREV_R!E1434</f>
        <v>0</v>
      </c>
      <c r="F1409" s="177">
        <f>PREV_R!F1434</f>
        <v>0</v>
      </c>
      <c r="G1409" s="177">
        <f>PREV_R!G1434</f>
        <v>0</v>
      </c>
      <c r="H1409" s="177">
        <f>PREV_R!H1434</f>
        <v>0</v>
      </c>
      <c r="I1409" s="177">
        <f>PREV_R!I1434</f>
        <v>0</v>
      </c>
      <c r="J1409" s="177">
        <f>PREV_R!J1434</f>
        <v>0</v>
      </c>
      <c r="K1409" s="177">
        <f>PREV_R!K1434</f>
        <v>0</v>
      </c>
      <c r="L1409" s="177">
        <f>PREV_R!L1434</f>
        <v>0</v>
      </c>
      <c r="M1409" s="177">
        <f>PREV_R!M1434</f>
        <v>0</v>
      </c>
      <c r="N1409" s="177">
        <f>PREV_R!N1434</f>
        <v>0</v>
      </c>
      <c r="O1409" s="177">
        <f>PREV_R!O1434</f>
        <v>0</v>
      </c>
      <c r="P1409" s="177">
        <f>SUM(D1409:O1409)</f>
        <v>0</v>
      </c>
      <c r="Q1409" s="8"/>
    </row>
    <row r="1410" spans="1:17" ht="15" hidden="1" customHeight="1" x14ac:dyDescent="0.25">
      <c r="A1410" s="303">
        <f>A1409</f>
        <v>2043</v>
      </c>
      <c r="B1410" s="45"/>
      <c r="C1410" s="130"/>
      <c r="D1410" s="130"/>
      <c r="E1410" s="130"/>
      <c r="F1410" s="130"/>
      <c r="G1410" s="130"/>
      <c r="H1410" s="130"/>
      <c r="I1410" s="130"/>
      <c r="J1410" s="130"/>
      <c r="K1410" s="130"/>
      <c r="L1410" s="130"/>
      <c r="M1410" s="130"/>
      <c r="N1410" s="130"/>
      <c r="O1410" s="130"/>
      <c r="P1410" s="130"/>
      <c r="Q1410" s="8"/>
    </row>
    <row r="1411" spans="1:17" ht="15" hidden="1" customHeight="1" thickBot="1" x14ac:dyDescent="0.3">
      <c r="A1411" s="303">
        <f>A1409</f>
        <v>2043</v>
      </c>
      <c r="B1411" s="45"/>
      <c r="C1411" s="155" t="s">
        <v>208</v>
      </c>
      <c r="D1411" s="156">
        <f>SUM(D1412:D1461)</f>
        <v>0</v>
      </c>
      <c r="E1411" s="156">
        <f t="shared" ref="E1411:O1411" si="100">SUM(E1412:E1461)</f>
        <v>0</v>
      </c>
      <c r="F1411" s="156">
        <f t="shared" si="100"/>
        <v>0</v>
      </c>
      <c r="G1411" s="156">
        <f t="shared" si="100"/>
        <v>0</v>
      </c>
      <c r="H1411" s="156">
        <f t="shared" si="100"/>
        <v>0</v>
      </c>
      <c r="I1411" s="156">
        <f t="shared" si="100"/>
        <v>0</v>
      </c>
      <c r="J1411" s="156">
        <f t="shared" si="100"/>
        <v>0</v>
      </c>
      <c r="K1411" s="156">
        <f t="shared" si="100"/>
        <v>0</v>
      </c>
      <c r="L1411" s="156">
        <f t="shared" si="100"/>
        <v>0</v>
      </c>
      <c r="M1411" s="156">
        <f t="shared" si="100"/>
        <v>0</v>
      </c>
      <c r="N1411" s="156">
        <f t="shared" si="100"/>
        <v>0</v>
      </c>
      <c r="O1411" s="156">
        <f t="shared" si="100"/>
        <v>0</v>
      </c>
      <c r="P1411" s="156">
        <f>SUM(D1411:O1411)</f>
        <v>0</v>
      </c>
      <c r="Q1411" s="8"/>
    </row>
    <row r="1412" spans="1:17" hidden="1" x14ac:dyDescent="0.25">
      <c r="A1412" s="303">
        <f>IF(B1412=1,A1411,"")</f>
        <v>2043</v>
      </c>
      <c r="B1412" s="43">
        <f>IF(C1412&lt;&gt;0,1,"")</f>
        <v>1</v>
      </c>
      <c r="C1412" s="162" t="str">
        <f>CAD!$I$7</f>
        <v>MERCADO</v>
      </c>
      <c r="D1412" s="163">
        <v>0</v>
      </c>
      <c r="E1412" s="163">
        <v>0</v>
      </c>
      <c r="F1412" s="163">
        <v>0</v>
      </c>
      <c r="G1412" s="163">
        <v>0</v>
      </c>
      <c r="H1412" s="163">
        <v>0</v>
      </c>
      <c r="I1412" s="163">
        <v>0</v>
      </c>
      <c r="J1412" s="163">
        <v>0</v>
      </c>
      <c r="K1412" s="163">
        <v>0</v>
      </c>
      <c r="L1412" s="163">
        <v>0</v>
      </c>
      <c r="M1412" s="163">
        <v>0</v>
      </c>
      <c r="N1412" s="163">
        <v>0</v>
      </c>
      <c r="O1412" s="163">
        <v>0</v>
      </c>
      <c r="P1412" s="164">
        <f>SUM(D1412:O1412)</f>
        <v>0</v>
      </c>
    </row>
    <row r="1413" spans="1:17" hidden="1" x14ac:dyDescent="0.25">
      <c r="A1413" s="303">
        <f>IF(B1413=1,A1411,"")</f>
        <v>2043</v>
      </c>
      <c r="B1413" s="43">
        <f t="shared" ref="B1413:B1461" si="101">IF(C1413&lt;&gt;0,1,"")</f>
        <v>1</v>
      </c>
      <c r="C1413" s="161" t="str">
        <f>CAD!$I$8</f>
        <v>VEÍCULO</v>
      </c>
      <c r="D1413" s="44">
        <v>0</v>
      </c>
      <c r="E1413" s="44">
        <v>0</v>
      </c>
      <c r="F1413" s="44">
        <v>0</v>
      </c>
      <c r="G1413" s="44">
        <v>0</v>
      </c>
      <c r="H1413" s="44">
        <v>0</v>
      </c>
      <c r="I1413" s="44">
        <v>0</v>
      </c>
      <c r="J1413" s="44">
        <v>0</v>
      </c>
      <c r="K1413" s="44">
        <v>0</v>
      </c>
      <c r="L1413" s="44">
        <v>0</v>
      </c>
      <c r="M1413" s="44">
        <v>0</v>
      </c>
      <c r="N1413" s="44">
        <v>0</v>
      </c>
      <c r="O1413" s="44">
        <v>0</v>
      </c>
      <c r="P1413" s="165">
        <f t="shared" ref="P1413:P1461" si="102">SUM(D1413:O1413)</f>
        <v>0</v>
      </c>
    </row>
    <row r="1414" spans="1:17" hidden="1" x14ac:dyDescent="0.25">
      <c r="A1414" s="303">
        <f>IF(B1414=1,A1411,"")</f>
        <v>2043</v>
      </c>
      <c r="B1414" s="43">
        <f t="shared" si="101"/>
        <v>1</v>
      </c>
      <c r="C1414" s="161" t="str">
        <f>CAD!$I$9</f>
        <v>ENERGIA ELÉTRICA</v>
      </c>
      <c r="D1414" s="44">
        <v>0</v>
      </c>
      <c r="E1414" s="44">
        <v>0</v>
      </c>
      <c r="F1414" s="44">
        <v>0</v>
      </c>
      <c r="G1414" s="44">
        <v>0</v>
      </c>
      <c r="H1414" s="44">
        <v>0</v>
      </c>
      <c r="I1414" s="44">
        <v>0</v>
      </c>
      <c r="J1414" s="44">
        <v>0</v>
      </c>
      <c r="K1414" s="44">
        <v>0</v>
      </c>
      <c r="L1414" s="44">
        <v>0</v>
      </c>
      <c r="M1414" s="44">
        <v>0</v>
      </c>
      <c r="N1414" s="44">
        <v>0</v>
      </c>
      <c r="O1414" s="44">
        <v>0</v>
      </c>
      <c r="P1414" s="165">
        <f t="shared" si="102"/>
        <v>0</v>
      </c>
    </row>
    <row r="1415" spans="1:17" hidden="1" x14ac:dyDescent="0.25">
      <c r="A1415" s="303">
        <f>IF(B1415=1,A1411,"")</f>
        <v>2043</v>
      </c>
      <c r="B1415" s="43">
        <f t="shared" si="101"/>
        <v>1</v>
      </c>
      <c r="C1415" s="161" t="str">
        <f>CAD!$I$10</f>
        <v>LANCHE/COMER FORA</v>
      </c>
      <c r="D1415" s="44">
        <v>0</v>
      </c>
      <c r="E1415" s="44">
        <v>0</v>
      </c>
      <c r="F1415" s="44">
        <v>0</v>
      </c>
      <c r="G1415" s="44">
        <v>0</v>
      </c>
      <c r="H1415" s="44">
        <v>0</v>
      </c>
      <c r="I1415" s="44">
        <v>0</v>
      </c>
      <c r="J1415" s="44">
        <v>0</v>
      </c>
      <c r="K1415" s="44">
        <v>0</v>
      </c>
      <c r="L1415" s="44">
        <v>0</v>
      </c>
      <c r="M1415" s="44">
        <v>0</v>
      </c>
      <c r="N1415" s="44">
        <v>0</v>
      </c>
      <c r="O1415" s="44">
        <v>0</v>
      </c>
      <c r="P1415" s="165">
        <f t="shared" si="102"/>
        <v>0</v>
      </c>
    </row>
    <row r="1416" spans="1:17" hidden="1" x14ac:dyDescent="0.25">
      <c r="A1416" s="303">
        <f>IF(B1416=1,A1411,"")</f>
        <v>2043</v>
      </c>
      <c r="B1416" s="43">
        <f t="shared" si="101"/>
        <v>1</v>
      </c>
      <c r="C1416" s="161" t="str">
        <f>CAD!$I$11</f>
        <v>LAZER</v>
      </c>
      <c r="D1416" s="44">
        <v>0</v>
      </c>
      <c r="E1416" s="44">
        <v>0</v>
      </c>
      <c r="F1416" s="44">
        <v>0</v>
      </c>
      <c r="G1416" s="44">
        <v>0</v>
      </c>
      <c r="H1416" s="44">
        <v>0</v>
      </c>
      <c r="I1416" s="44">
        <v>0</v>
      </c>
      <c r="J1416" s="44">
        <v>0</v>
      </c>
      <c r="K1416" s="44">
        <v>0</v>
      </c>
      <c r="L1416" s="44">
        <v>0</v>
      </c>
      <c r="M1416" s="44">
        <v>0</v>
      </c>
      <c r="N1416" s="44">
        <v>0</v>
      </c>
      <c r="O1416" s="44">
        <v>0</v>
      </c>
      <c r="P1416" s="165">
        <f t="shared" si="102"/>
        <v>0</v>
      </c>
    </row>
    <row r="1417" spans="1:17" hidden="1" x14ac:dyDescent="0.25">
      <c r="A1417" s="303">
        <f>IF(B1417=1,A1411,"")</f>
        <v>2043</v>
      </c>
      <c r="B1417" s="43">
        <f t="shared" si="101"/>
        <v>1</v>
      </c>
      <c r="C1417" s="161" t="str">
        <f>CAD!$I$12</f>
        <v>REFORMA / IMÓVEL</v>
      </c>
      <c r="D1417" s="44">
        <v>0</v>
      </c>
      <c r="E1417" s="44">
        <v>0</v>
      </c>
      <c r="F1417" s="44">
        <v>0</v>
      </c>
      <c r="G1417" s="44">
        <v>0</v>
      </c>
      <c r="H1417" s="44">
        <v>0</v>
      </c>
      <c r="I1417" s="44">
        <v>0</v>
      </c>
      <c r="J1417" s="44">
        <v>0</v>
      </c>
      <c r="K1417" s="44">
        <v>0</v>
      </c>
      <c r="L1417" s="44">
        <v>0</v>
      </c>
      <c r="M1417" s="44">
        <v>0</v>
      </c>
      <c r="N1417" s="44">
        <v>0</v>
      </c>
      <c r="O1417" s="44">
        <v>0</v>
      </c>
      <c r="P1417" s="165">
        <f t="shared" si="102"/>
        <v>0</v>
      </c>
    </row>
    <row r="1418" spans="1:17" hidden="1" x14ac:dyDescent="0.25">
      <c r="A1418" s="303">
        <f>IF(B1418=1,A1411,"")</f>
        <v>2043</v>
      </c>
      <c r="B1418" s="43">
        <f t="shared" si="101"/>
        <v>1</v>
      </c>
      <c r="C1418" s="161" t="str">
        <f>CAD!$I$13</f>
        <v>OUTROS</v>
      </c>
      <c r="D1418" s="44">
        <v>0</v>
      </c>
      <c r="E1418" s="44">
        <v>0</v>
      </c>
      <c r="F1418" s="44">
        <v>0</v>
      </c>
      <c r="G1418" s="44">
        <v>0</v>
      </c>
      <c r="H1418" s="44">
        <v>0</v>
      </c>
      <c r="I1418" s="44">
        <v>0</v>
      </c>
      <c r="J1418" s="44">
        <v>0</v>
      </c>
      <c r="K1418" s="44">
        <v>0</v>
      </c>
      <c r="L1418" s="44">
        <v>0</v>
      </c>
      <c r="M1418" s="44">
        <v>0</v>
      </c>
      <c r="N1418" s="44">
        <v>0</v>
      </c>
      <c r="O1418" s="44">
        <v>0</v>
      </c>
      <c r="P1418" s="165">
        <f t="shared" si="102"/>
        <v>0</v>
      </c>
    </row>
    <row r="1419" spans="1:17" hidden="1" x14ac:dyDescent="0.25">
      <c r="A1419" s="303">
        <f>IF(B1419=1,A1411,"")</f>
        <v>2043</v>
      </c>
      <c r="B1419" s="43">
        <f t="shared" si="101"/>
        <v>1</v>
      </c>
      <c r="C1419" s="161" t="str">
        <f>CAD!$I$14</f>
        <v>VESTUÁRIO</v>
      </c>
      <c r="D1419" s="44">
        <v>0</v>
      </c>
      <c r="E1419" s="44">
        <v>0</v>
      </c>
      <c r="F1419" s="44">
        <v>0</v>
      </c>
      <c r="G1419" s="44">
        <v>0</v>
      </c>
      <c r="H1419" s="44">
        <v>0</v>
      </c>
      <c r="I1419" s="44">
        <v>0</v>
      </c>
      <c r="J1419" s="44">
        <v>0</v>
      </c>
      <c r="K1419" s="44">
        <v>0</v>
      </c>
      <c r="L1419" s="44">
        <v>0</v>
      </c>
      <c r="M1419" s="44">
        <v>0</v>
      </c>
      <c r="N1419" s="44">
        <v>0</v>
      </c>
      <c r="O1419" s="44">
        <v>0</v>
      </c>
      <c r="P1419" s="165">
        <f t="shared" si="102"/>
        <v>0</v>
      </c>
    </row>
    <row r="1420" spans="1:17" hidden="1" x14ac:dyDescent="0.25">
      <c r="A1420" s="303">
        <f>IF(B1420=1,A1411,"")</f>
        <v>2043</v>
      </c>
      <c r="B1420" s="43">
        <f t="shared" si="101"/>
        <v>1</v>
      </c>
      <c r="C1420" s="161" t="str">
        <f>CAD!$I$15</f>
        <v>PARCELA - CASA</v>
      </c>
      <c r="D1420" s="44">
        <v>0</v>
      </c>
      <c r="E1420" s="44">
        <v>0</v>
      </c>
      <c r="F1420" s="44">
        <v>0</v>
      </c>
      <c r="G1420" s="44">
        <v>0</v>
      </c>
      <c r="H1420" s="44">
        <v>0</v>
      </c>
      <c r="I1420" s="44">
        <v>0</v>
      </c>
      <c r="J1420" s="44">
        <v>0</v>
      </c>
      <c r="K1420" s="44">
        <v>0</v>
      </c>
      <c r="L1420" s="44">
        <v>0</v>
      </c>
      <c r="M1420" s="44">
        <v>0</v>
      </c>
      <c r="N1420" s="44">
        <v>0</v>
      </c>
      <c r="O1420" s="44">
        <v>0</v>
      </c>
      <c r="P1420" s="165">
        <f t="shared" si="102"/>
        <v>0</v>
      </c>
    </row>
    <row r="1421" spans="1:17" hidden="1" x14ac:dyDescent="0.25">
      <c r="A1421" s="303">
        <f>IF(B1421=1,A1411,"")</f>
        <v>2043</v>
      </c>
      <c r="B1421" s="43">
        <f t="shared" si="101"/>
        <v>1</v>
      </c>
      <c r="C1421" s="161" t="str">
        <f>CAD!$I$16</f>
        <v>SAÚDE</v>
      </c>
      <c r="D1421" s="44">
        <v>0</v>
      </c>
      <c r="E1421" s="44">
        <v>0</v>
      </c>
      <c r="F1421" s="44">
        <v>0</v>
      </c>
      <c r="G1421" s="44">
        <v>0</v>
      </c>
      <c r="H1421" s="44">
        <v>0</v>
      </c>
      <c r="I1421" s="44">
        <v>0</v>
      </c>
      <c r="J1421" s="44">
        <v>0</v>
      </c>
      <c r="K1421" s="44">
        <v>0</v>
      </c>
      <c r="L1421" s="44">
        <v>0</v>
      </c>
      <c r="M1421" s="44">
        <v>0</v>
      </c>
      <c r="N1421" s="44">
        <v>0</v>
      </c>
      <c r="O1421" s="44">
        <v>0</v>
      </c>
      <c r="P1421" s="165">
        <f t="shared" si="102"/>
        <v>0</v>
      </c>
    </row>
    <row r="1422" spans="1:17" hidden="1" x14ac:dyDescent="0.25">
      <c r="A1422" s="303" t="str">
        <f>IF(B1422=1,A1411,"")</f>
        <v/>
      </c>
      <c r="B1422" s="43" t="str">
        <f t="shared" si="101"/>
        <v/>
      </c>
      <c r="C1422" s="161">
        <f>CAD!$I$17</f>
        <v>0</v>
      </c>
      <c r="D1422" s="44">
        <v>0</v>
      </c>
      <c r="E1422" s="44">
        <v>0</v>
      </c>
      <c r="F1422" s="44">
        <v>0</v>
      </c>
      <c r="G1422" s="44">
        <v>0</v>
      </c>
      <c r="H1422" s="44">
        <v>0</v>
      </c>
      <c r="I1422" s="44">
        <v>0</v>
      </c>
      <c r="J1422" s="44">
        <v>0</v>
      </c>
      <c r="K1422" s="44">
        <v>0</v>
      </c>
      <c r="L1422" s="44">
        <v>0</v>
      </c>
      <c r="M1422" s="44">
        <v>0</v>
      </c>
      <c r="N1422" s="44">
        <v>0</v>
      </c>
      <c r="O1422" s="44">
        <v>0</v>
      </c>
      <c r="P1422" s="165">
        <f t="shared" si="102"/>
        <v>0</v>
      </c>
    </row>
    <row r="1423" spans="1:17" hidden="1" x14ac:dyDescent="0.25">
      <c r="A1423" s="303" t="str">
        <f>IF(B1423=1,A1411,"")</f>
        <v/>
      </c>
      <c r="B1423" s="43" t="str">
        <f t="shared" si="101"/>
        <v/>
      </c>
      <c r="C1423" s="161">
        <f>CAD!$I$18</f>
        <v>0</v>
      </c>
      <c r="D1423" s="44">
        <v>0</v>
      </c>
      <c r="E1423" s="44">
        <v>0</v>
      </c>
      <c r="F1423" s="44">
        <v>0</v>
      </c>
      <c r="G1423" s="44">
        <v>0</v>
      </c>
      <c r="H1423" s="44">
        <v>0</v>
      </c>
      <c r="I1423" s="44">
        <v>0</v>
      </c>
      <c r="J1423" s="44">
        <v>0</v>
      </c>
      <c r="K1423" s="44">
        <v>0</v>
      </c>
      <c r="L1423" s="44">
        <v>0</v>
      </c>
      <c r="M1423" s="44">
        <v>0</v>
      </c>
      <c r="N1423" s="44">
        <v>0</v>
      </c>
      <c r="O1423" s="44">
        <v>0</v>
      </c>
      <c r="P1423" s="165">
        <f t="shared" si="102"/>
        <v>0</v>
      </c>
    </row>
    <row r="1424" spans="1:17" hidden="1" x14ac:dyDescent="0.25">
      <c r="A1424" s="303" t="str">
        <f>IF(B1424=1,A1411,"")</f>
        <v/>
      </c>
      <c r="B1424" s="43" t="str">
        <f t="shared" si="101"/>
        <v/>
      </c>
      <c r="C1424" s="161">
        <f>CAD!$I$19</f>
        <v>0</v>
      </c>
      <c r="D1424" s="44">
        <v>0</v>
      </c>
      <c r="E1424" s="44">
        <v>0</v>
      </c>
      <c r="F1424" s="44">
        <v>0</v>
      </c>
      <c r="G1424" s="44">
        <v>0</v>
      </c>
      <c r="H1424" s="44">
        <v>0</v>
      </c>
      <c r="I1424" s="44">
        <v>0</v>
      </c>
      <c r="J1424" s="44">
        <v>0</v>
      </c>
      <c r="K1424" s="44">
        <v>0</v>
      </c>
      <c r="L1424" s="44">
        <v>0</v>
      </c>
      <c r="M1424" s="44">
        <v>0</v>
      </c>
      <c r="N1424" s="44">
        <v>0</v>
      </c>
      <c r="O1424" s="44">
        <v>0</v>
      </c>
      <c r="P1424" s="165">
        <f t="shared" si="102"/>
        <v>0</v>
      </c>
    </row>
    <row r="1425" spans="1:16" hidden="1" x14ac:dyDescent="0.25">
      <c r="A1425" s="303" t="str">
        <f>IF(B1425=1,A1411,"")</f>
        <v/>
      </c>
      <c r="B1425" s="43" t="str">
        <f t="shared" si="101"/>
        <v/>
      </c>
      <c r="C1425" s="161">
        <f>CAD!$I$20</f>
        <v>0</v>
      </c>
      <c r="D1425" s="44">
        <v>0</v>
      </c>
      <c r="E1425" s="44">
        <v>0</v>
      </c>
      <c r="F1425" s="44">
        <v>0</v>
      </c>
      <c r="G1425" s="44">
        <v>0</v>
      </c>
      <c r="H1425" s="44">
        <v>0</v>
      </c>
      <c r="I1425" s="44">
        <v>0</v>
      </c>
      <c r="J1425" s="44">
        <v>0</v>
      </c>
      <c r="K1425" s="44">
        <v>0</v>
      </c>
      <c r="L1425" s="44">
        <v>0</v>
      </c>
      <c r="M1425" s="44">
        <v>0</v>
      </c>
      <c r="N1425" s="44">
        <v>0</v>
      </c>
      <c r="O1425" s="44">
        <v>0</v>
      </c>
      <c r="P1425" s="165">
        <f t="shared" si="102"/>
        <v>0</v>
      </c>
    </row>
    <row r="1426" spans="1:16" hidden="1" x14ac:dyDescent="0.25">
      <c r="A1426" s="303" t="str">
        <f>IF(B1426=1,A1411,"")</f>
        <v/>
      </c>
      <c r="B1426" s="43" t="str">
        <f t="shared" si="101"/>
        <v/>
      </c>
      <c r="C1426" s="161">
        <f>CAD!$I$21</f>
        <v>0</v>
      </c>
      <c r="D1426" s="44">
        <v>0</v>
      </c>
      <c r="E1426" s="44">
        <v>0</v>
      </c>
      <c r="F1426" s="44">
        <v>0</v>
      </c>
      <c r="G1426" s="44">
        <v>0</v>
      </c>
      <c r="H1426" s="44">
        <v>0</v>
      </c>
      <c r="I1426" s="44">
        <v>0</v>
      </c>
      <c r="J1426" s="44">
        <v>0</v>
      </c>
      <c r="K1426" s="44">
        <v>0</v>
      </c>
      <c r="L1426" s="44">
        <v>0</v>
      </c>
      <c r="M1426" s="44">
        <v>0</v>
      </c>
      <c r="N1426" s="44">
        <v>0</v>
      </c>
      <c r="O1426" s="44">
        <v>0</v>
      </c>
      <c r="P1426" s="165">
        <f t="shared" si="102"/>
        <v>0</v>
      </c>
    </row>
    <row r="1427" spans="1:16" hidden="1" x14ac:dyDescent="0.25">
      <c r="A1427" s="303" t="str">
        <f>IF(B1427=1,A1411,"")</f>
        <v/>
      </c>
      <c r="B1427" s="43" t="str">
        <f t="shared" si="101"/>
        <v/>
      </c>
      <c r="C1427" s="161">
        <f>CAD!$I$22</f>
        <v>0</v>
      </c>
      <c r="D1427" s="44">
        <v>0</v>
      </c>
      <c r="E1427" s="44">
        <v>0</v>
      </c>
      <c r="F1427" s="44">
        <v>0</v>
      </c>
      <c r="G1427" s="44">
        <v>0</v>
      </c>
      <c r="H1427" s="44">
        <v>0</v>
      </c>
      <c r="I1427" s="44">
        <v>0</v>
      </c>
      <c r="J1427" s="44">
        <v>0</v>
      </c>
      <c r="K1427" s="44">
        <v>0</v>
      </c>
      <c r="L1427" s="44">
        <v>0</v>
      </c>
      <c r="M1427" s="44">
        <v>0</v>
      </c>
      <c r="N1427" s="44">
        <v>0</v>
      </c>
      <c r="O1427" s="44">
        <v>0</v>
      </c>
      <c r="P1427" s="165">
        <f t="shared" si="102"/>
        <v>0</v>
      </c>
    </row>
    <row r="1428" spans="1:16" hidden="1" x14ac:dyDescent="0.25">
      <c r="A1428" s="303" t="str">
        <f>IF(B1428=1,A1411,"")</f>
        <v/>
      </c>
      <c r="B1428" s="43" t="str">
        <f t="shared" si="101"/>
        <v/>
      </c>
      <c r="C1428" s="161">
        <f>CAD!$I$23</f>
        <v>0</v>
      </c>
      <c r="D1428" s="44">
        <v>0</v>
      </c>
      <c r="E1428" s="44">
        <v>0</v>
      </c>
      <c r="F1428" s="44">
        <v>0</v>
      </c>
      <c r="G1428" s="44">
        <v>0</v>
      </c>
      <c r="H1428" s="44">
        <v>0</v>
      </c>
      <c r="I1428" s="44">
        <v>0</v>
      </c>
      <c r="J1428" s="44">
        <v>0</v>
      </c>
      <c r="K1428" s="44">
        <v>0</v>
      </c>
      <c r="L1428" s="44">
        <v>0</v>
      </c>
      <c r="M1428" s="44">
        <v>0</v>
      </c>
      <c r="N1428" s="44">
        <v>0</v>
      </c>
      <c r="O1428" s="44">
        <v>0</v>
      </c>
      <c r="P1428" s="165">
        <f t="shared" si="102"/>
        <v>0</v>
      </c>
    </row>
    <row r="1429" spans="1:16" hidden="1" x14ac:dyDescent="0.25">
      <c r="A1429" s="303" t="str">
        <f>IF(B1429=1,A1411,"")</f>
        <v/>
      </c>
      <c r="B1429" s="43" t="str">
        <f t="shared" si="101"/>
        <v/>
      </c>
      <c r="C1429" s="161">
        <f>CAD!$I$24</f>
        <v>0</v>
      </c>
      <c r="D1429" s="44">
        <v>0</v>
      </c>
      <c r="E1429" s="44">
        <v>0</v>
      </c>
      <c r="F1429" s="44">
        <v>0</v>
      </c>
      <c r="G1429" s="44">
        <v>0</v>
      </c>
      <c r="H1429" s="44">
        <v>0</v>
      </c>
      <c r="I1429" s="44">
        <v>0</v>
      </c>
      <c r="J1429" s="44">
        <v>0</v>
      </c>
      <c r="K1429" s="44">
        <v>0</v>
      </c>
      <c r="L1429" s="44">
        <v>0</v>
      </c>
      <c r="M1429" s="44">
        <v>0</v>
      </c>
      <c r="N1429" s="44">
        <v>0</v>
      </c>
      <c r="O1429" s="44">
        <v>0</v>
      </c>
      <c r="P1429" s="165">
        <f t="shared" si="102"/>
        <v>0</v>
      </c>
    </row>
    <row r="1430" spans="1:16" hidden="1" x14ac:dyDescent="0.25">
      <c r="A1430" s="303" t="str">
        <f>IF(B1430=1,A1411,"")</f>
        <v/>
      </c>
      <c r="B1430" s="43" t="str">
        <f t="shared" si="101"/>
        <v/>
      </c>
      <c r="C1430" s="161">
        <f>CAD!$I$25</f>
        <v>0</v>
      </c>
      <c r="D1430" s="44">
        <v>0</v>
      </c>
      <c r="E1430" s="44">
        <v>0</v>
      </c>
      <c r="F1430" s="44">
        <v>0</v>
      </c>
      <c r="G1430" s="44">
        <v>0</v>
      </c>
      <c r="H1430" s="44">
        <v>0</v>
      </c>
      <c r="I1430" s="44">
        <v>0</v>
      </c>
      <c r="J1430" s="44">
        <v>0</v>
      </c>
      <c r="K1430" s="44">
        <v>0</v>
      </c>
      <c r="L1430" s="44">
        <v>0</v>
      </c>
      <c r="M1430" s="44">
        <v>0</v>
      </c>
      <c r="N1430" s="44">
        <v>0</v>
      </c>
      <c r="O1430" s="44">
        <v>0</v>
      </c>
      <c r="P1430" s="165">
        <f t="shared" si="102"/>
        <v>0</v>
      </c>
    </row>
    <row r="1431" spans="1:16" hidden="1" x14ac:dyDescent="0.25">
      <c r="A1431" s="303" t="str">
        <f>IF(B1431=1,A1411,"")</f>
        <v/>
      </c>
      <c r="B1431" s="43" t="str">
        <f t="shared" si="101"/>
        <v/>
      </c>
      <c r="C1431" s="161">
        <f>CAD!$I$26</f>
        <v>0</v>
      </c>
      <c r="D1431" s="44">
        <v>0</v>
      </c>
      <c r="E1431" s="44">
        <v>0</v>
      </c>
      <c r="F1431" s="44">
        <v>0</v>
      </c>
      <c r="G1431" s="44">
        <v>0</v>
      </c>
      <c r="H1431" s="44">
        <v>0</v>
      </c>
      <c r="I1431" s="44">
        <v>0</v>
      </c>
      <c r="J1431" s="44">
        <v>0</v>
      </c>
      <c r="K1431" s="44">
        <v>0</v>
      </c>
      <c r="L1431" s="44">
        <v>0</v>
      </c>
      <c r="M1431" s="44">
        <v>0</v>
      </c>
      <c r="N1431" s="44">
        <v>0</v>
      </c>
      <c r="O1431" s="44">
        <v>0</v>
      </c>
      <c r="P1431" s="165">
        <f t="shared" si="102"/>
        <v>0</v>
      </c>
    </row>
    <row r="1432" spans="1:16" hidden="1" x14ac:dyDescent="0.25">
      <c r="A1432" s="303" t="str">
        <f>IF(B1432=1,A1411,"")</f>
        <v/>
      </c>
      <c r="B1432" s="43" t="str">
        <f t="shared" si="101"/>
        <v/>
      </c>
      <c r="C1432" s="161">
        <f>CAD!$I$27</f>
        <v>0</v>
      </c>
      <c r="D1432" s="44">
        <v>0</v>
      </c>
      <c r="E1432" s="44">
        <v>0</v>
      </c>
      <c r="F1432" s="44">
        <v>0</v>
      </c>
      <c r="G1432" s="44">
        <v>0</v>
      </c>
      <c r="H1432" s="44">
        <v>0</v>
      </c>
      <c r="I1432" s="44">
        <v>0</v>
      </c>
      <c r="J1432" s="44">
        <v>0</v>
      </c>
      <c r="K1432" s="44">
        <v>0</v>
      </c>
      <c r="L1432" s="44">
        <v>0</v>
      </c>
      <c r="M1432" s="44">
        <v>0</v>
      </c>
      <c r="N1432" s="44">
        <v>0</v>
      </c>
      <c r="O1432" s="44">
        <v>0</v>
      </c>
      <c r="P1432" s="165">
        <f t="shared" si="102"/>
        <v>0</v>
      </c>
    </row>
    <row r="1433" spans="1:16" hidden="1" x14ac:dyDescent="0.25">
      <c r="A1433" s="303" t="str">
        <f>IF(B1433=1,A1411,"")</f>
        <v/>
      </c>
      <c r="B1433" s="43" t="str">
        <f t="shared" si="101"/>
        <v/>
      </c>
      <c r="C1433" s="161">
        <f>CAD!$I$28</f>
        <v>0</v>
      </c>
      <c r="D1433" s="44">
        <v>0</v>
      </c>
      <c r="E1433" s="44">
        <v>0</v>
      </c>
      <c r="F1433" s="44">
        <v>0</v>
      </c>
      <c r="G1433" s="44">
        <v>0</v>
      </c>
      <c r="H1433" s="44">
        <v>0</v>
      </c>
      <c r="I1433" s="44">
        <v>0</v>
      </c>
      <c r="J1433" s="44">
        <v>0</v>
      </c>
      <c r="K1433" s="44">
        <v>0</v>
      </c>
      <c r="L1433" s="44">
        <v>0</v>
      </c>
      <c r="M1433" s="44">
        <v>0</v>
      </c>
      <c r="N1433" s="44">
        <v>0</v>
      </c>
      <c r="O1433" s="44">
        <v>0</v>
      </c>
      <c r="P1433" s="165">
        <f t="shared" si="102"/>
        <v>0</v>
      </c>
    </row>
    <row r="1434" spans="1:16" hidden="1" x14ac:dyDescent="0.25">
      <c r="A1434" s="303" t="str">
        <f>IF(B1434=1,A1411,"")</f>
        <v/>
      </c>
      <c r="B1434" s="43" t="str">
        <f t="shared" si="101"/>
        <v/>
      </c>
      <c r="C1434" s="161">
        <f>CAD!$I$29</f>
        <v>0</v>
      </c>
      <c r="D1434" s="44">
        <v>0</v>
      </c>
      <c r="E1434" s="44">
        <v>0</v>
      </c>
      <c r="F1434" s="44">
        <v>0</v>
      </c>
      <c r="G1434" s="44">
        <v>0</v>
      </c>
      <c r="H1434" s="44">
        <v>0</v>
      </c>
      <c r="I1434" s="44">
        <v>0</v>
      </c>
      <c r="J1434" s="44">
        <v>0</v>
      </c>
      <c r="K1434" s="44">
        <v>0</v>
      </c>
      <c r="L1434" s="44">
        <v>0</v>
      </c>
      <c r="M1434" s="44">
        <v>0</v>
      </c>
      <c r="N1434" s="44">
        <v>0</v>
      </c>
      <c r="O1434" s="44">
        <v>0</v>
      </c>
      <c r="P1434" s="165">
        <f t="shared" si="102"/>
        <v>0</v>
      </c>
    </row>
    <row r="1435" spans="1:16" hidden="1" x14ac:dyDescent="0.25">
      <c r="A1435" s="303" t="str">
        <f>IF(B1435=1,A1411,"")</f>
        <v/>
      </c>
      <c r="B1435" s="43" t="str">
        <f t="shared" si="101"/>
        <v/>
      </c>
      <c r="C1435" s="161">
        <f>CAD!$I$30</f>
        <v>0</v>
      </c>
      <c r="D1435" s="44">
        <v>0</v>
      </c>
      <c r="E1435" s="44">
        <v>0</v>
      </c>
      <c r="F1435" s="44">
        <v>0</v>
      </c>
      <c r="G1435" s="44">
        <v>0</v>
      </c>
      <c r="H1435" s="44">
        <v>0</v>
      </c>
      <c r="I1435" s="44">
        <v>0</v>
      </c>
      <c r="J1435" s="44">
        <v>0</v>
      </c>
      <c r="K1435" s="44">
        <v>0</v>
      </c>
      <c r="L1435" s="44">
        <v>0</v>
      </c>
      <c r="M1435" s="44">
        <v>0</v>
      </c>
      <c r="N1435" s="44">
        <v>0</v>
      </c>
      <c r="O1435" s="44">
        <v>0</v>
      </c>
      <c r="P1435" s="165">
        <f t="shared" si="102"/>
        <v>0</v>
      </c>
    </row>
    <row r="1436" spans="1:16" hidden="1" x14ac:dyDescent="0.25">
      <c r="A1436" s="303" t="str">
        <f>IF(B1436=1,A1411,"")</f>
        <v/>
      </c>
      <c r="B1436" s="43" t="str">
        <f t="shared" si="101"/>
        <v/>
      </c>
      <c r="C1436" s="161">
        <f>CAD!$I$31</f>
        <v>0</v>
      </c>
      <c r="D1436" s="44">
        <v>0</v>
      </c>
      <c r="E1436" s="44">
        <v>0</v>
      </c>
      <c r="F1436" s="44">
        <v>0</v>
      </c>
      <c r="G1436" s="44">
        <v>0</v>
      </c>
      <c r="H1436" s="44">
        <v>0</v>
      </c>
      <c r="I1436" s="44">
        <v>0</v>
      </c>
      <c r="J1436" s="44">
        <v>0</v>
      </c>
      <c r="K1436" s="44">
        <v>0</v>
      </c>
      <c r="L1436" s="44">
        <v>0</v>
      </c>
      <c r="M1436" s="44">
        <v>0</v>
      </c>
      <c r="N1436" s="44">
        <v>0</v>
      </c>
      <c r="O1436" s="44">
        <v>0</v>
      </c>
      <c r="P1436" s="165">
        <f t="shared" si="102"/>
        <v>0</v>
      </c>
    </row>
    <row r="1437" spans="1:16" hidden="1" x14ac:dyDescent="0.25">
      <c r="A1437" s="303" t="str">
        <f>IF(B1437=1,A1411,"")</f>
        <v/>
      </c>
      <c r="B1437" s="43" t="str">
        <f t="shared" si="101"/>
        <v/>
      </c>
      <c r="C1437" s="161">
        <f>CAD!$K$7</f>
        <v>0</v>
      </c>
      <c r="D1437" s="44">
        <v>0</v>
      </c>
      <c r="E1437" s="44">
        <v>0</v>
      </c>
      <c r="F1437" s="44">
        <v>0</v>
      </c>
      <c r="G1437" s="44">
        <v>0</v>
      </c>
      <c r="H1437" s="44">
        <v>0</v>
      </c>
      <c r="I1437" s="44">
        <v>0</v>
      </c>
      <c r="J1437" s="44">
        <v>0</v>
      </c>
      <c r="K1437" s="44">
        <v>0</v>
      </c>
      <c r="L1437" s="44">
        <v>0</v>
      </c>
      <c r="M1437" s="44">
        <v>0</v>
      </c>
      <c r="N1437" s="44">
        <v>0</v>
      </c>
      <c r="O1437" s="44">
        <v>0</v>
      </c>
      <c r="P1437" s="165">
        <f t="shared" si="102"/>
        <v>0</v>
      </c>
    </row>
    <row r="1438" spans="1:16" hidden="1" x14ac:dyDescent="0.25">
      <c r="A1438" s="303" t="str">
        <f>IF(B1438=1,A1411,"")</f>
        <v/>
      </c>
      <c r="B1438" s="43" t="str">
        <f t="shared" si="101"/>
        <v/>
      </c>
      <c r="C1438" s="161">
        <f>CAD!$K$8</f>
        <v>0</v>
      </c>
      <c r="D1438" s="44">
        <v>0</v>
      </c>
      <c r="E1438" s="44">
        <v>0</v>
      </c>
      <c r="F1438" s="44">
        <v>0</v>
      </c>
      <c r="G1438" s="44">
        <v>0</v>
      </c>
      <c r="H1438" s="44">
        <v>0</v>
      </c>
      <c r="I1438" s="44">
        <v>0</v>
      </c>
      <c r="J1438" s="44">
        <v>0</v>
      </c>
      <c r="K1438" s="44">
        <v>0</v>
      </c>
      <c r="L1438" s="44">
        <v>0</v>
      </c>
      <c r="M1438" s="44">
        <v>0</v>
      </c>
      <c r="N1438" s="44">
        <v>0</v>
      </c>
      <c r="O1438" s="44">
        <v>0</v>
      </c>
      <c r="P1438" s="165">
        <f t="shared" si="102"/>
        <v>0</v>
      </c>
    </row>
    <row r="1439" spans="1:16" hidden="1" x14ac:dyDescent="0.25">
      <c r="A1439" s="303" t="str">
        <f>IF(B1439=1,A1411,"")</f>
        <v/>
      </c>
      <c r="B1439" s="43" t="str">
        <f t="shared" si="101"/>
        <v/>
      </c>
      <c r="C1439" s="161">
        <f>CAD!$K$9</f>
        <v>0</v>
      </c>
      <c r="D1439" s="44">
        <v>0</v>
      </c>
      <c r="E1439" s="44">
        <v>0</v>
      </c>
      <c r="F1439" s="44">
        <v>0</v>
      </c>
      <c r="G1439" s="44">
        <v>0</v>
      </c>
      <c r="H1439" s="44">
        <v>0</v>
      </c>
      <c r="I1439" s="44">
        <v>0</v>
      </c>
      <c r="J1439" s="44">
        <v>0</v>
      </c>
      <c r="K1439" s="44">
        <v>0</v>
      </c>
      <c r="L1439" s="44">
        <v>0</v>
      </c>
      <c r="M1439" s="44">
        <v>0</v>
      </c>
      <c r="N1439" s="44">
        <v>0</v>
      </c>
      <c r="O1439" s="44">
        <v>0</v>
      </c>
      <c r="P1439" s="165">
        <f t="shared" si="102"/>
        <v>0</v>
      </c>
    </row>
    <row r="1440" spans="1:16" hidden="1" x14ac:dyDescent="0.25">
      <c r="A1440" s="303" t="str">
        <f>IF(B1440=1,A1411,"")</f>
        <v/>
      </c>
      <c r="B1440" s="43" t="str">
        <f t="shared" si="101"/>
        <v/>
      </c>
      <c r="C1440" s="161">
        <f>CAD!$K$10</f>
        <v>0</v>
      </c>
      <c r="D1440" s="44">
        <v>0</v>
      </c>
      <c r="E1440" s="44">
        <v>0</v>
      </c>
      <c r="F1440" s="44">
        <v>0</v>
      </c>
      <c r="G1440" s="44">
        <v>0</v>
      </c>
      <c r="H1440" s="44">
        <v>0</v>
      </c>
      <c r="I1440" s="44">
        <v>0</v>
      </c>
      <c r="J1440" s="44">
        <v>0</v>
      </c>
      <c r="K1440" s="44">
        <v>0</v>
      </c>
      <c r="L1440" s="44">
        <v>0</v>
      </c>
      <c r="M1440" s="44">
        <v>0</v>
      </c>
      <c r="N1440" s="44">
        <v>0</v>
      </c>
      <c r="O1440" s="44">
        <v>0</v>
      </c>
      <c r="P1440" s="165">
        <f t="shared" si="102"/>
        <v>0</v>
      </c>
    </row>
    <row r="1441" spans="1:16" hidden="1" x14ac:dyDescent="0.25">
      <c r="A1441" s="303" t="str">
        <f>IF(B1441=1,A1411,"")</f>
        <v/>
      </c>
      <c r="B1441" s="43" t="str">
        <f t="shared" si="101"/>
        <v/>
      </c>
      <c r="C1441" s="161">
        <f>CAD!$K$11</f>
        <v>0</v>
      </c>
      <c r="D1441" s="44">
        <v>0</v>
      </c>
      <c r="E1441" s="44">
        <v>0</v>
      </c>
      <c r="F1441" s="44">
        <v>0</v>
      </c>
      <c r="G1441" s="44">
        <v>0</v>
      </c>
      <c r="H1441" s="44">
        <v>0</v>
      </c>
      <c r="I1441" s="44">
        <v>0</v>
      </c>
      <c r="J1441" s="44">
        <v>0</v>
      </c>
      <c r="K1441" s="44">
        <v>0</v>
      </c>
      <c r="L1441" s="44">
        <v>0</v>
      </c>
      <c r="M1441" s="44">
        <v>0</v>
      </c>
      <c r="N1441" s="44">
        <v>0</v>
      </c>
      <c r="O1441" s="44">
        <v>0</v>
      </c>
      <c r="P1441" s="165">
        <f t="shared" si="102"/>
        <v>0</v>
      </c>
    </row>
    <row r="1442" spans="1:16" hidden="1" x14ac:dyDescent="0.25">
      <c r="A1442" s="303" t="str">
        <f>IF(B1442=1,A1411,"")</f>
        <v/>
      </c>
      <c r="B1442" s="43" t="str">
        <f t="shared" si="101"/>
        <v/>
      </c>
      <c r="C1442" s="161">
        <f>CAD!$K$12</f>
        <v>0</v>
      </c>
      <c r="D1442" s="44">
        <v>0</v>
      </c>
      <c r="E1442" s="44">
        <v>0</v>
      </c>
      <c r="F1442" s="44">
        <v>0</v>
      </c>
      <c r="G1442" s="44">
        <v>0</v>
      </c>
      <c r="H1442" s="44">
        <v>0</v>
      </c>
      <c r="I1442" s="44">
        <v>0</v>
      </c>
      <c r="J1442" s="44">
        <v>0</v>
      </c>
      <c r="K1442" s="44">
        <v>0</v>
      </c>
      <c r="L1442" s="44">
        <v>0</v>
      </c>
      <c r="M1442" s="44">
        <v>0</v>
      </c>
      <c r="N1442" s="44">
        <v>0</v>
      </c>
      <c r="O1442" s="44">
        <v>0</v>
      </c>
      <c r="P1442" s="165">
        <f t="shared" si="102"/>
        <v>0</v>
      </c>
    </row>
    <row r="1443" spans="1:16" hidden="1" x14ac:dyDescent="0.25">
      <c r="A1443" s="303" t="str">
        <f>IF(B1443=1,A1411,"")</f>
        <v/>
      </c>
      <c r="B1443" s="43" t="str">
        <f t="shared" si="101"/>
        <v/>
      </c>
      <c r="C1443" s="161">
        <f>CAD!$K$13</f>
        <v>0</v>
      </c>
      <c r="D1443" s="44">
        <v>0</v>
      </c>
      <c r="E1443" s="44">
        <v>0</v>
      </c>
      <c r="F1443" s="44">
        <v>0</v>
      </c>
      <c r="G1443" s="44">
        <v>0</v>
      </c>
      <c r="H1443" s="44">
        <v>0</v>
      </c>
      <c r="I1443" s="44">
        <v>0</v>
      </c>
      <c r="J1443" s="44">
        <v>0</v>
      </c>
      <c r="K1443" s="44">
        <v>0</v>
      </c>
      <c r="L1443" s="44">
        <v>0</v>
      </c>
      <c r="M1443" s="44">
        <v>0</v>
      </c>
      <c r="N1443" s="44">
        <v>0</v>
      </c>
      <c r="O1443" s="44">
        <v>0</v>
      </c>
      <c r="P1443" s="165">
        <f t="shared" si="102"/>
        <v>0</v>
      </c>
    </row>
    <row r="1444" spans="1:16" hidden="1" x14ac:dyDescent="0.25">
      <c r="A1444" s="303" t="str">
        <f>IF(B1444=1,A1411,"")</f>
        <v/>
      </c>
      <c r="B1444" s="43" t="str">
        <f t="shared" si="101"/>
        <v/>
      </c>
      <c r="C1444" s="161">
        <f>CAD!$K$14</f>
        <v>0</v>
      </c>
      <c r="D1444" s="44">
        <v>0</v>
      </c>
      <c r="E1444" s="44">
        <v>0</v>
      </c>
      <c r="F1444" s="44">
        <v>0</v>
      </c>
      <c r="G1444" s="44">
        <v>0</v>
      </c>
      <c r="H1444" s="44">
        <v>0</v>
      </c>
      <c r="I1444" s="44">
        <v>0</v>
      </c>
      <c r="J1444" s="44">
        <v>0</v>
      </c>
      <c r="K1444" s="44">
        <v>0</v>
      </c>
      <c r="L1444" s="44">
        <v>0</v>
      </c>
      <c r="M1444" s="44">
        <v>0</v>
      </c>
      <c r="N1444" s="44">
        <v>0</v>
      </c>
      <c r="O1444" s="44">
        <v>0</v>
      </c>
      <c r="P1444" s="165">
        <f t="shared" si="102"/>
        <v>0</v>
      </c>
    </row>
    <row r="1445" spans="1:16" hidden="1" x14ac:dyDescent="0.25">
      <c r="A1445" s="303" t="str">
        <f>IF(B1445=1,A1411,"")</f>
        <v/>
      </c>
      <c r="B1445" s="43" t="str">
        <f t="shared" si="101"/>
        <v/>
      </c>
      <c r="C1445" s="161">
        <f>CAD!$K$15</f>
        <v>0</v>
      </c>
      <c r="D1445" s="44">
        <v>0</v>
      </c>
      <c r="E1445" s="44">
        <v>0</v>
      </c>
      <c r="F1445" s="44">
        <v>0</v>
      </c>
      <c r="G1445" s="44">
        <v>0</v>
      </c>
      <c r="H1445" s="44">
        <v>0</v>
      </c>
      <c r="I1445" s="44">
        <v>0</v>
      </c>
      <c r="J1445" s="44">
        <v>0</v>
      </c>
      <c r="K1445" s="44">
        <v>0</v>
      </c>
      <c r="L1445" s="44">
        <v>0</v>
      </c>
      <c r="M1445" s="44">
        <v>0</v>
      </c>
      <c r="N1445" s="44">
        <v>0</v>
      </c>
      <c r="O1445" s="44">
        <v>0</v>
      </c>
      <c r="P1445" s="165">
        <f t="shared" si="102"/>
        <v>0</v>
      </c>
    </row>
    <row r="1446" spans="1:16" hidden="1" x14ac:dyDescent="0.25">
      <c r="A1446" s="303" t="str">
        <f>IF(B1446=1,A1411,"")</f>
        <v/>
      </c>
      <c r="B1446" s="43" t="str">
        <f t="shared" si="101"/>
        <v/>
      </c>
      <c r="C1446" s="161">
        <f>CAD!$K$16</f>
        <v>0</v>
      </c>
      <c r="D1446" s="44">
        <v>0</v>
      </c>
      <c r="E1446" s="44">
        <v>0</v>
      </c>
      <c r="F1446" s="44">
        <v>0</v>
      </c>
      <c r="G1446" s="44">
        <v>0</v>
      </c>
      <c r="H1446" s="44">
        <v>0</v>
      </c>
      <c r="I1446" s="44">
        <v>0</v>
      </c>
      <c r="J1446" s="44">
        <v>0</v>
      </c>
      <c r="K1446" s="44">
        <v>0</v>
      </c>
      <c r="L1446" s="44">
        <v>0</v>
      </c>
      <c r="M1446" s="44">
        <v>0</v>
      </c>
      <c r="N1446" s="44">
        <v>0</v>
      </c>
      <c r="O1446" s="44">
        <v>0</v>
      </c>
      <c r="P1446" s="165">
        <f t="shared" si="102"/>
        <v>0</v>
      </c>
    </row>
    <row r="1447" spans="1:16" hidden="1" x14ac:dyDescent="0.25">
      <c r="A1447" s="303" t="str">
        <f>IF(B1447=1,A1411,"")</f>
        <v/>
      </c>
      <c r="B1447" s="43" t="str">
        <f t="shared" si="101"/>
        <v/>
      </c>
      <c r="C1447" s="161">
        <f>CAD!$K$17</f>
        <v>0</v>
      </c>
      <c r="D1447" s="44">
        <v>0</v>
      </c>
      <c r="E1447" s="44">
        <v>0</v>
      </c>
      <c r="F1447" s="44">
        <v>0</v>
      </c>
      <c r="G1447" s="44">
        <v>0</v>
      </c>
      <c r="H1447" s="44">
        <v>0</v>
      </c>
      <c r="I1447" s="44">
        <v>0</v>
      </c>
      <c r="J1447" s="44">
        <v>0</v>
      </c>
      <c r="K1447" s="44">
        <v>0</v>
      </c>
      <c r="L1447" s="44">
        <v>0</v>
      </c>
      <c r="M1447" s="44">
        <v>0</v>
      </c>
      <c r="N1447" s="44">
        <v>0</v>
      </c>
      <c r="O1447" s="44">
        <v>0</v>
      </c>
      <c r="P1447" s="165">
        <f t="shared" si="102"/>
        <v>0</v>
      </c>
    </row>
    <row r="1448" spans="1:16" hidden="1" x14ac:dyDescent="0.25">
      <c r="A1448" s="303" t="str">
        <f>IF(B1448=1,A1411,"")</f>
        <v/>
      </c>
      <c r="B1448" s="43" t="str">
        <f t="shared" si="101"/>
        <v/>
      </c>
      <c r="C1448" s="161">
        <f>CAD!$K$18</f>
        <v>0</v>
      </c>
      <c r="D1448" s="44">
        <v>0</v>
      </c>
      <c r="E1448" s="44">
        <v>0</v>
      </c>
      <c r="F1448" s="44">
        <v>0</v>
      </c>
      <c r="G1448" s="44">
        <v>0</v>
      </c>
      <c r="H1448" s="44">
        <v>0</v>
      </c>
      <c r="I1448" s="44">
        <v>0</v>
      </c>
      <c r="J1448" s="44">
        <v>0</v>
      </c>
      <c r="K1448" s="44">
        <v>0</v>
      </c>
      <c r="L1448" s="44">
        <v>0</v>
      </c>
      <c r="M1448" s="44">
        <v>0</v>
      </c>
      <c r="N1448" s="44">
        <v>0</v>
      </c>
      <c r="O1448" s="44">
        <v>0</v>
      </c>
      <c r="P1448" s="165">
        <f t="shared" si="102"/>
        <v>0</v>
      </c>
    </row>
    <row r="1449" spans="1:16" hidden="1" x14ac:dyDescent="0.25">
      <c r="A1449" s="303" t="str">
        <f>IF(B1449=1,A1411,"")</f>
        <v/>
      </c>
      <c r="B1449" s="43" t="str">
        <f t="shared" si="101"/>
        <v/>
      </c>
      <c r="C1449" s="161">
        <f>CAD!$K$19</f>
        <v>0</v>
      </c>
      <c r="D1449" s="44">
        <v>0</v>
      </c>
      <c r="E1449" s="44">
        <v>0</v>
      </c>
      <c r="F1449" s="44">
        <v>0</v>
      </c>
      <c r="G1449" s="44">
        <v>0</v>
      </c>
      <c r="H1449" s="44">
        <v>0</v>
      </c>
      <c r="I1449" s="44">
        <v>0</v>
      </c>
      <c r="J1449" s="44">
        <v>0</v>
      </c>
      <c r="K1449" s="44">
        <v>0</v>
      </c>
      <c r="L1449" s="44">
        <v>0</v>
      </c>
      <c r="M1449" s="44">
        <v>0</v>
      </c>
      <c r="N1449" s="44">
        <v>0</v>
      </c>
      <c r="O1449" s="44">
        <v>0</v>
      </c>
      <c r="P1449" s="165">
        <f t="shared" si="102"/>
        <v>0</v>
      </c>
    </row>
    <row r="1450" spans="1:16" hidden="1" x14ac:dyDescent="0.25">
      <c r="A1450" s="303" t="str">
        <f>IF(B1450=1,A1411,"")</f>
        <v/>
      </c>
      <c r="B1450" s="43" t="str">
        <f t="shared" si="101"/>
        <v/>
      </c>
      <c r="C1450" s="161">
        <f>CAD!$K$20</f>
        <v>0</v>
      </c>
      <c r="D1450" s="44">
        <v>0</v>
      </c>
      <c r="E1450" s="44">
        <v>0</v>
      </c>
      <c r="F1450" s="44">
        <v>0</v>
      </c>
      <c r="G1450" s="44">
        <v>0</v>
      </c>
      <c r="H1450" s="44">
        <v>0</v>
      </c>
      <c r="I1450" s="44">
        <v>0</v>
      </c>
      <c r="J1450" s="44">
        <v>0</v>
      </c>
      <c r="K1450" s="44">
        <v>0</v>
      </c>
      <c r="L1450" s="44">
        <v>0</v>
      </c>
      <c r="M1450" s="44">
        <v>0</v>
      </c>
      <c r="N1450" s="44">
        <v>0</v>
      </c>
      <c r="O1450" s="44">
        <v>0</v>
      </c>
      <c r="P1450" s="165">
        <f t="shared" si="102"/>
        <v>0</v>
      </c>
    </row>
    <row r="1451" spans="1:16" hidden="1" x14ac:dyDescent="0.25">
      <c r="A1451" s="303" t="str">
        <f>IF(B1451=1,A1411,"")</f>
        <v/>
      </c>
      <c r="B1451" s="43" t="str">
        <f t="shared" si="101"/>
        <v/>
      </c>
      <c r="C1451" s="161">
        <f>CAD!$K$21</f>
        <v>0</v>
      </c>
      <c r="D1451" s="44">
        <v>0</v>
      </c>
      <c r="E1451" s="44">
        <v>0</v>
      </c>
      <c r="F1451" s="44">
        <v>0</v>
      </c>
      <c r="G1451" s="44">
        <v>0</v>
      </c>
      <c r="H1451" s="44">
        <v>0</v>
      </c>
      <c r="I1451" s="44">
        <v>0</v>
      </c>
      <c r="J1451" s="44">
        <v>0</v>
      </c>
      <c r="K1451" s="44">
        <v>0</v>
      </c>
      <c r="L1451" s="44">
        <v>0</v>
      </c>
      <c r="M1451" s="44">
        <v>0</v>
      </c>
      <c r="N1451" s="44">
        <v>0</v>
      </c>
      <c r="O1451" s="44">
        <v>0</v>
      </c>
      <c r="P1451" s="165">
        <f t="shared" si="102"/>
        <v>0</v>
      </c>
    </row>
    <row r="1452" spans="1:16" hidden="1" x14ac:dyDescent="0.25">
      <c r="A1452" s="303" t="str">
        <f>IF(B1452=1,A1411,"")</f>
        <v/>
      </c>
      <c r="B1452" s="43" t="str">
        <f t="shared" si="101"/>
        <v/>
      </c>
      <c r="C1452" s="161">
        <f>CAD!$K$22</f>
        <v>0</v>
      </c>
      <c r="D1452" s="44">
        <v>0</v>
      </c>
      <c r="E1452" s="44">
        <v>0</v>
      </c>
      <c r="F1452" s="44">
        <v>0</v>
      </c>
      <c r="G1452" s="44">
        <v>0</v>
      </c>
      <c r="H1452" s="44">
        <v>0</v>
      </c>
      <c r="I1452" s="44">
        <v>0</v>
      </c>
      <c r="J1452" s="44">
        <v>0</v>
      </c>
      <c r="K1452" s="44">
        <v>0</v>
      </c>
      <c r="L1452" s="44">
        <v>0</v>
      </c>
      <c r="M1452" s="44">
        <v>0</v>
      </c>
      <c r="N1452" s="44">
        <v>0</v>
      </c>
      <c r="O1452" s="44">
        <v>0</v>
      </c>
      <c r="P1452" s="165">
        <f t="shared" si="102"/>
        <v>0</v>
      </c>
    </row>
    <row r="1453" spans="1:16" hidden="1" x14ac:dyDescent="0.25">
      <c r="A1453" s="303" t="str">
        <f>IF(B1453=1,A1411,"")</f>
        <v/>
      </c>
      <c r="B1453" s="43" t="str">
        <f t="shared" si="101"/>
        <v/>
      </c>
      <c r="C1453" s="161">
        <f>CAD!$K$23</f>
        <v>0</v>
      </c>
      <c r="D1453" s="44">
        <v>0</v>
      </c>
      <c r="E1453" s="44">
        <v>0</v>
      </c>
      <c r="F1453" s="44">
        <v>0</v>
      </c>
      <c r="G1453" s="44">
        <v>0</v>
      </c>
      <c r="H1453" s="44">
        <v>0</v>
      </c>
      <c r="I1453" s="44">
        <v>0</v>
      </c>
      <c r="J1453" s="44">
        <v>0</v>
      </c>
      <c r="K1453" s="44">
        <v>0</v>
      </c>
      <c r="L1453" s="44">
        <v>0</v>
      </c>
      <c r="M1453" s="44">
        <v>0</v>
      </c>
      <c r="N1453" s="44">
        <v>0</v>
      </c>
      <c r="O1453" s="44">
        <v>0</v>
      </c>
      <c r="P1453" s="165">
        <f t="shared" si="102"/>
        <v>0</v>
      </c>
    </row>
    <row r="1454" spans="1:16" hidden="1" x14ac:dyDescent="0.25">
      <c r="A1454" s="303" t="str">
        <f>IF(B1454=1,A1411,"")</f>
        <v/>
      </c>
      <c r="B1454" s="43" t="str">
        <f t="shared" si="101"/>
        <v/>
      </c>
      <c r="C1454" s="161">
        <f>CAD!$K$24</f>
        <v>0</v>
      </c>
      <c r="D1454" s="44">
        <v>0</v>
      </c>
      <c r="E1454" s="44">
        <v>0</v>
      </c>
      <c r="F1454" s="44">
        <v>0</v>
      </c>
      <c r="G1454" s="44">
        <v>0</v>
      </c>
      <c r="H1454" s="44">
        <v>0</v>
      </c>
      <c r="I1454" s="44">
        <v>0</v>
      </c>
      <c r="J1454" s="44">
        <v>0</v>
      </c>
      <c r="K1454" s="44">
        <v>0</v>
      </c>
      <c r="L1454" s="44">
        <v>0</v>
      </c>
      <c r="M1454" s="44">
        <v>0</v>
      </c>
      <c r="N1454" s="44">
        <v>0</v>
      </c>
      <c r="O1454" s="44">
        <v>0</v>
      </c>
      <c r="P1454" s="165">
        <f t="shared" si="102"/>
        <v>0</v>
      </c>
    </row>
    <row r="1455" spans="1:16" hidden="1" x14ac:dyDescent="0.25">
      <c r="A1455" s="303" t="str">
        <f>IF(B1455=1,A1411,"")</f>
        <v/>
      </c>
      <c r="B1455" s="43" t="str">
        <f t="shared" si="101"/>
        <v/>
      </c>
      <c r="C1455" s="161">
        <f>CAD!$K$25</f>
        <v>0</v>
      </c>
      <c r="D1455" s="44">
        <v>0</v>
      </c>
      <c r="E1455" s="44">
        <v>0</v>
      </c>
      <c r="F1455" s="44">
        <v>0</v>
      </c>
      <c r="G1455" s="44">
        <v>0</v>
      </c>
      <c r="H1455" s="44">
        <v>0</v>
      </c>
      <c r="I1455" s="44">
        <v>0</v>
      </c>
      <c r="J1455" s="44">
        <v>0</v>
      </c>
      <c r="K1455" s="44">
        <v>0</v>
      </c>
      <c r="L1455" s="44">
        <v>0</v>
      </c>
      <c r="M1455" s="44">
        <v>0</v>
      </c>
      <c r="N1455" s="44">
        <v>0</v>
      </c>
      <c r="O1455" s="44">
        <v>0</v>
      </c>
      <c r="P1455" s="165">
        <f t="shared" si="102"/>
        <v>0</v>
      </c>
    </row>
    <row r="1456" spans="1:16" hidden="1" x14ac:dyDescent="0.25">
      <c r="A1456" s="303" t="str">
        <f>IF(B1456=1,A1411,"")</f>
        <v/>
      </c>
      <c r="B1456" s="43" t="str">
        <f t="shared" si="101"/>
        <v/>
      </c>
      <c r="C1456" s="161">
        <f>CAD!$K$26</f>
        <v>0</v>
      </c>
      <c r="D1456" s="44">
        <v>0</v>
      </c>
      <c r="E1456" s="44">
        <v>0</v>
      </c>
      <c r="F1456" s="44">
        <v>0</v>
      </c>
      <c r="G1456" s="44">
        <v>0</v>
      </c>
      <c r="H1456" s="44">
        <v>0</v>
      </c>
      <c r="I1456" s="44">
        <v>0</v>
      </c>
      <c r="J1456" s="44">
        <v>0</v>
      </c>
      <c r="K1456" s="44">
        <v>0</v>
      </c>
      <c r="L1456" s="44">
        <v>0</v>
      </c>
      <c r="M1456" s="44">
        <v>0</v>
      </c>
      <c r="N1456" s="44">
        <v>0</v>
      </c>
      <c r="O1456" s="44">
        <v>0</v>
      </c>
      <c r="P1456" s="165">
        <f t="shared" si="102"/>
        <v>0</v>
      </c>
    </row>
    <row r="1457" spans="1:17" hidden="1" x14ac:dyDescent="0.25">
      <c r="A1457" s="303" t="str">
        <f>IF(B1457=1,A1411,"")</f>
        <v/>
      </c>
      <c r="B1457" s="43" t="str">
        <f t="shared" si="101"/>
        <v/>
      </c>
      <c r="C1457" s="161">
        <f>CAD!$K$27</f>
        <v>0</v>
      </c>
      <c r="D1457" s="44">
        <v>0</v>
      </c>
      <c r="E1457" s="44">
        <v>0</v>
      </c>
      <c r="F1457" s="44">
        <v>0</v>
      </c>
      <c r="G1457" s="44">
        <v>0</v>
      </c>
      <c r="H1457" s="44">
        <v>0</v>
      </c>
      <c r="I1457" s="44">
        <v>0</v>
      </c>
      <c r="J1457" s="44">
        <v>0</v>
      </c>
      <c r="K1457" s="44">
        <v>0</v>
      </c>
      <c r="L1457" s="44">
        <v>0</v>
      </c>
      <c r="M1457" s="44">
        <v>0</v>
      </c>
      <c r="N1457" s="44">
        <v>0</v>
      </c>
      <c r="O1457" s="44">
        <v>0</v>
      </c>
      <c r="P1457" s="165">
        <f t="shared" si="102"/>
        <v>0</v>
      </c>
    </row>
    <row r="1458" spans="1:17" hidden="1" x14ac:dyDescent="0.25">
      <c r="A1458" s="303" t="str">
        <f>IF(B1458=1,A1411,"")</f>
        <v/>
      </c>
      <c r="B1458" s="43" t="str">
        <f t="shared" si="101"/>
        <v/>
      </c>
      <c r="C1458" s="161">
        <f>CAD!$K$28</f>
        <v>0</v>
      </c>
      <c r="D1458" s="44">
        <v>0</v>
      </c>
      <c r="E1458" s="44">
        <v>0</v>
      </c>
      <c r="F1458" s="44">
        <v>0</v>
      </c>
      <c r="G1458" s="44">
        <v>0</v>
      </c>
      <c r="H1458" s="44">
        <v>0</v>
      </c>
      <c r="I1458" s="44">
        <v>0</v>
      </c>
      <c r="J1458" s="44">
        <v>0</v>
      </c>
      <c r="K1458" s="44">
        <v>0</v>
      </c>
      <c r="L1458" s="44">
        <v>0</v>
      </c>
      <c r="M1458" s="44">
        <v>0</v>
      </c>
      <c r="N1458" s="44">
        <v>0</v>
      </c>
      <c r="O1458" s="44">
        <v>0</v>
      </c>
      <c r="P1458" s="165">
        <f t="shared" si="102"/>
        <v>0</v>
      </c>
    </row>
    <row r="1459" spans="1:17" hidden="1" x14ac:dyDescent="0.25">
      <c r="A1459" s="303" t="str">
        <f>IF(B1459=1,A1411,"")</f>
        <v/>
      </c>
      <c r="B1459" s="43" t="str">
        <f t="shared" si="101"/>
        <v/>
      </c>
      <c r="C1459" s="161">
        <f>CAD!$K$29</f>
        <v>0</v>
      </c>
      <c r="D1459" s="44">
        <v>0</v>
      </c>
      <c r="E1459" s="44">
        <v>0</v>
      </c>
      <c r="F1459" s="44">
        <v>0</v>
      </c>
      <c r="G1459" s="44">
        <v>0</v>
      </c>
      <c r="H1459" s="44">
        <v>0</v>
      </c>
      <c r="I1459" s="44">
        <v>0</v>
      </c>
      <c r="J1459" s="44">
        <v>0</v>
      </c>
      <c r="K1459" s="44">
        <v>0</v>
      </c>
      <c r="L1459" s="44">
        <v>0</v>
      </c>
      <c r="M1459" s="44">
        <v>0</v>
      </c>
      <c r="N1459" s="44">
        <v>0</v>
      </c>
      <c r="O1459" s="44">
        <v>0</v>
      </c>
      <c r="P1459" s="165">
        <f t="shared" si="102"/>
        <v>0</v>
      </c>
    </row>
    <row r="1460" spans="1:17" hidden="1" x14ac:dyDescent="0.25">
      <c r="A1460" s="303" t="str">
        <f>IF(B1460=1,A1411,"")</f>
        <v/>
      </c>
      <c r="B1460" s="43" t="str">
        <f t="shared" si="101"/>
        <v/>
      </c>
      <c r="C1460" s="161">
        <f>CAD!$K$30</f>
        <v>0</v>
      </c>
      <c r="D1460" s="44">
        <v>0</v>
      </c>
      <c r="E1460" s="44">
        <v>0</v>
      </c>
      <c r="F1460" s="44">
        <v>0</v>
      </c>
      <c r="G1460" s="44">
        <v>0</v>
      </c>
      <c r="H1460" s="44">
        <v>0</v>
      </c>
      <c r="I1460" s="44">
        <v>0</v>
      </c>
      <c r="J1460" s="44">
        <v>0</v>
      </c>
      <c r="K1460" s="44">
        <v>0</v>
      </c>
      <c r="L1460" s="44">
        <v>0</v>
      </c>
      <c r="M1460" s="44">
        <v>0</v>
      </c>
      <c r="N1460" s="44">
        <v>0</v>
      </c>
      <c r="O1460" s="44">
        <v>0</v>
      </c>
      <c r="P1460" s="165">
        <f t="shared" si="102"/>
        <v>0</v>
      </c>
    </row>
    <row r="1461" spans="1:17" hidden="1" x14ac:dyDescent="0.25">
      <c r="A1461" s="303" t="str">
        <f>IF(B1461=1,A1411,"")</f>
        <v/>
      </c>
      <c r="B1461" s="43" t="str">
        <f t="shared" si="101"/>
        <v/>
      </c>
      <c r="C1461" s="161">
        <f>CAD!$K$31</f>
        <v>0</v>
      </c>
      <c r="D1461" s="44">
        <v>0</v>
      </c>
      <c r="E1461" s="44">
        <v>0</v>
      </c>
      <c r="F1461" s="44">
        <v>0</v>
      </c>
      <c r="G1461" s="44">
        <v>0</v>
      </c>
      <c r="H1461" s="44">
        <v>0</v>
      </c>
      <c r="I1461" s="44">
        <v>0</v>
      </c>
      <c r="J1461" s="44">
        <v>0</v>
      </c>
      <c r="K1461" s="44">
        <v>0</v>
      </c>
      <c r="L1461" s="44">
        <v>0</v>
      </c>
      <c r="M1461" s="44">
        <v>0</v>
      </c>
      <c r="N1461" s="44">
        <v>0</v>
      </c>
      <c r="O1461" s="44">
        <v>0</v>
      </c>
      <c r="P1461" s="165">
        <f t="shared" si="102"/>
        <v>0</v>
      </c>
    </row>
    <row r="1462" spans="1:17" hidden="1" x14ac:dyDescent="0.25">
      <c r="A1462" s="303">
        <f>A1409</f>
        <v>2043</v>
      </c>
    </row>
    <row r="1463" spans="1:17" hidden="1" x14ac:dyDescent="0.25">
      <c r="A1463" s="303">
        <f>A1409</f>
        <v>2043</v>
      </c>
      <c r="C1463" s="74" t="s">
        <v>209</v>
      </c>
      <c r="D1463" s="38">
        <f>D1409-D1411</f>
        <v>0</v>
      </c>
      <c r="E1463" s="38">
        <f t="shared" ref="E1463:P1463" si="103">E1409-E1411</f>
        <v>0</v>
      </c>
      <c r="F1463" s="38">
        <f t="shared" si="103"/>
        <v>0</v>
      </c>
      <c r="G1463" s="38">
        <f t="shared" si="103"/>
        <v>0</v>
      </c>
      <c r="H1463" s="38">
        <f t="shared" si="103"/>
        <v>0</v>
      </c>
      <c r="I1463" s="38">
        <f t="shared" si="103"/>
        <v>0</v>
      </c>
      <c r="J1463" s="38">
        <f t="shared" si="103"/>
        <v>0</v>
      </c>
      <c r="K1463" s="38">
        <f t="shared" si="103"/>
        <v>0</v>
      </c>
      <c r="L1463" s="38">
        <f t="shared" si="103"/>
        <v>0</v>
      </c>
      <c r="M1463" s="38">
        <f t="shared" si="103"/>
        <v>0</v>
      </c>
      <c r="N1463" s="38">
        <f t="shared" si="103"/>
        <v>0</v>
      </c>
      <c r="O1463" s="38">
        <f t="shared" si="103"/>
        <v>0</v>
      </c>
      <c r="P1463" s="38">
        <f t="shared" si="103"/>
        <v>0</v>
      </c>
    </row>
    <row r="1464" spans="1:17" hidden="1" x14ac:dyDescent="0.25"/>
    <row r="1465" spans="1:17" ht="15" hidden="1" customHeight="1" thickBot="1" x14ac:dyDescent="0.3">
      <c r="A1465" s="303">
        <f>A1409+1</f>
        <v>2044</v>
      </c>
      <c r="B1465" s="45"/>
      <c r="C1465" s="176" t="s">
        <v>207</v>
      </c>
      <c r="D1465" s="177">
        <f>PREV_R!D1491</f>
        <v>0</v>
      </c>
      <c r="E1465" s="177">
        <f>PREV_R!E1491</f>
        <v>0</v>
      </c>
      <c r="F1465" s="177">
        <f>PREV_R!F1491</f>
        <v>0</v>
      </c>
      <c r="G1465" s="177">
        <f>PREV_R!G1491</f>
        <v>0</v>
      </c>
      <c r="H1465" s="177">
        <f>PREV_R!H1491</f>
        <v>0</v>
      </c>
      <c r="I1465" s="177">
        <f>PREV_R!I1491</f>
        <v>0</v>
      </c>
      <c r="J1465" s="177">
        <f>PREV_R!J1491</f>
        <v>0</v>
      </c>
      <c r="K1465" s="177">
        <f>PREV_R!K1491</f>
        <v>0</v>
      </c>
      <c r="L1465" s="177">
        <f>PREV_R!L1491</f>
        <v>0</v>
      </c>
      <c r="M1465" s="177">
        <f>PREV_R!M1491</f>
        <v>0</v>
      </c>
      <c r="N1465" s="177">
        <f>PREV_R!N1491</f>
        <v>0</v>
      </c>
      <c r="O1465" s="177">
        <f>PREV_R!O1491</f>
        <v>0</v>
      </c>
      <c r="P1465" s="177">
        <f>SUM(D1465:O1465)</f>
        <v>0</v>
      </c>
      <c r="Q1465" s="8"/>
    </row>
    <row r="1466" spans="1:17" ht="15" hidden="1" customHeight="1" x14ac:dyDescent="0.25">
      <c r="A1466" s="303">
        <f>A1465</f>
        <v>2044</v>
      </c>
      <c r="B1466" s="45"/>
      <c r="C1466" s="130"/>
      <c r="D1466" s="130"/>
      <c r="E1466" s="130"/>
      <c r="F1466" s="130"/>
      <c r="G1466" s="130"/>
      <c r="H1466" s="130"/>
      <c r="I1466" s="130"/>
      <c r="J1466" s="130"/>
      <c r="K1466" s="130"/>
      <c r="L1466" s="130"/>
      <c r="M1466" s="130"/>
      <c r="N1466" s="130"/>
      <c r="O1466" s="130"/>
      <c r="P1466" s="130"/>
      <c r="Q1466" s="8"/>
    </row>
    <row r="1467" spans="1:17" ht="15" hidden="1" customHeight="1" thickBot="1" x14ac:dyDescent="0.3">
      <c r="A1467" s="303">
        <f>A1465</f>
        <v>2044</v>
      </c>
      <c r="B1467" s="45"/>
      <c r="C1467" s="155" t="s">
        <v>208</v>
      </c>
      <c r="D1467" s="156">
        <f>SUM(D1468:D1517)</f>
        <v>0</v>
      </c>
      <c r="E1467" s="156">
        <f t="shared" ref="E1467:O1467" si="104">SUM(E1468:E1517)</f>
        <v>0</v>
      </c>
      <c r="F1467" s="156">
        <f t="shared" si="104"/>
        <v>0</v>
      </c>
      <c r="G1467" s="156">
        <f t="shared" si="104"/>
        <v>0</v>
      </c>
      <c r="H1467" s="156">
        <f t="shared" si="104"/>
        <v>0</v>
      </c>
      <c r="I1467" s="156">
        <f t="shared" si="104"/>
        <v>0</v>
      </c>
      <c r="J1467" s="156">
        <f t="shared" si="104"/>
        <v>0</v>
      </c>
      <c r="K1467" s="156">
        <f t="shared" si="104"/>
        <v>0</v>
      </c>
      <c r="L1467" s="156">
        <f t="shared" si="104"/>
        <v>0</v>
      </c>
      <c r="M1467" s="156">
        <f t="shared" si="104"/>
        <v>0</v>
      </c>
      <c r="N1467" s="156">
        <f t="shared" si="104"/>
        <v>0</v>
      </c>
      <c r="O1467" s="156">
        <f t="shared" si="104"/>
        <v>0</v>
      </c>
      <c r="P1467" s="156">
        <f>SUM(D1467:O1467)</f>
        <v>0</v>
      </c>
      <c r="Q1467" s="8"/>
    </row>
    <row r="1468" spans="1:17" hidden="1" x14ac:dyDescent="0.25">
      <c r="A1468" s="303">
        <f>IF(B1468=1,A1467,"")</f>
        <v>2044</v>
      </c>
      <c r="B1468" s="43">
        <f>IF(C1468&lt;&gt;0,1,"")</f>
        <v>1</v>
      </c>
      <c r="C1468" s="162" t="str">
        <f>CAD!$I$7</f>
        <v>MERCADO</v>
      </c>
      <c r="D1468" s="163">
        <v>0</v>
      </c>
      <c r="E1468" s="163">
        <v>0</v>
      </c>
      <c r="F1468" s="163">
        <v>0</v>
      </c>
      <c r="G1468" s="163">
        <v>0</v>
      </c>
      <c r="H1468" s="163">
        <v>0</v>
      </c>
      <c r="I1468" s="163">
        <v>0</v>
      </c>
      <c r="J1468" s="163">
        <v>0</v>
      </c>
      <c r="K1468" s="163">
        <v>0</v>
      </c>
      <c r="L1468" s="163">
        <v>0</v>
      </c>
      <c r="M1468" s="163">
        <v>0</v>
      </c>
      <c r="N1468" s="163">
        <v>0</v>
      </c>
      <c r="O1468" s="163">
        <v>0</v>
      </c>
      <c r="P1468" s="164">
        <f>SUM(D1468:O1468)</f>
        <v>0</v>
      </c>
    </row>
    <row r="1469" spans="1:17" hidden="1" x14ac:dyDescent="0.25">
      <c r="A1469" s="303">
        <f>IF(B1469=1,A1467,"")</f>
        <v>2044</v>
      </c>
      <c r="B1469" s="43">
        <f t="shared" ref="B1469:B1517" si="105">IF(C1469&lt;&gt;0,1,"")</f>
        <v>1</v>
      </c>
      <c r="C1469" s="161" t="str">
        <f>CAD!$I$8</f>
        <v>VEÍCULO</v>
      </c>
      <c r="D1469" s="44">
        <v>0</v>
      </c>
      <c r="E1469" s="44">
        <v>0</v>
      </c>
      <c r="F1469" s="44">
        <v>0</v>
      </c>
      <c r="G1469" s="44">
        <v>0</v>
      </c>
      <c r="H1469" s="44">
        <v>0</v>
      </c>
      <c r="I1469" s="44">
        <v>0</v>
      </c>
      <c r="J1469" s="44">
        <v>0</v>
      </c>
      <c r="K1469" s="44">
        <v>0</v>
      </c>
      <c r="L1469" s="44">
        <v>0</v>
      </c>
      <c r="M1469" s="44">
        <v>0</v>
      </c>
      <c r="N1469" s="44">
        <v>0</v>
      </c>
      <c r="O1469" s="44">
        <v>0</v>
      </c>
      <c r="P1469" s="165">
        <f t="shared" ref="P1469:P1517" si="106">SUM(D1469:O1469)</f>
        <v>0</v>
      </c>
    </row>
    <row r="1470" spans="1:17" hidden="1" x14ac:dyDescent="0.25">
      <c r="A1470" s="303">
        <f>IF(B1470=1,A1467,"")</f>
        <v>2044</v>
      </c>
      <c r="B1470" s="43">
        <f t="shared" si="105"/>
        <v>1</v>
      </c>
      <c r="C1470" s="161" t="str">
        <f>CAD!$I$9</f>
        <v>ENERGIA ELÉTRICA</v>
      </c>
      <c r="D1470" s="44">
        <v>0</v>
      </c>
      <c r="E1470" s="44">
        <v>0</v>
      </c>
      <c r="F1470" s="44">
        <v>0</v>
      </c>
      <c r="G1470" s="44">
        <v>0</v>
      </c>
      <c r="H1470" s="44">
        <v>0</v>
      </c>
      <c r="I1470" s="44">
        <v>0</v>
      </c>
      <c r="J1470" s="44">
        <v>0</v>
      </c>
      <c r="K1470" s="44">
        <v>0</v>
      </c>
      <c r="L1470" s="44">
        <v>0</v>
      </c>
      <c r="M1470" s="44">
        <v>0</v>
      </c>
      <c r="N1470" s="44">
        <v>0</v>
      </c>
      <c r="O1470" s="44">
        <v>0</v>
      </c>
      <c r="P1470" s="165">
        <f t="shared" si="106"/>
        <v>0</v>
      </c>
    </row>
    <row r="1471" spans="1:17" hidden="1" x14ac:dyDescent="0.25">
      <c r="A1471" s="303">
        <f>IF(B1471=1,A1467,"")</f>
        <v>2044</v>
      </c>
      <c r="B1471" s="43">
        <f t="shared" si="105"/>
        <v>1</v>
      </c>
      <c r="C1471" s="161" t="str">
        <f>CAD!$I$10</f>
        <v>LANCHE/COMER FORA</v>
      </c>
      <c r="D1471" s="44">
        <v>0</v>
      </c>
      <c r="E1471" s="44">
        <v>0</v>
      </c>
      <c r="F1471" s="44">
        <v>0</v>
      </c>
      <c r="G1471" s="44">
        <v>0</v>
      </c>
      <c r="H1471" s="44">
        <v>0</v>
      </c>
      <c r="I1471" s="44">
        <v>0</v>
      </c>
      <c r="J1471" s="44">
        <v>0</v>
      </c>
      <c r="K1471" s="44">
        <v>0</v>
      </c>
      <c r="L1471" s="44">
        <v>0</v>
      </c>
      <c r="M1471" s="44">
        <v>0</v>
      </c>
      <c r="N1471" s="44">
        <v>0</v>
      </c>
      <c r="O1471" s="44">
        <v>0</v>
      </c>
      <c r="P1471" s="165">
        <f t="shared" si="106"/>
        <v>0</v>
      </c>
    </row>
    <row r="1472" spans="1:17" hidden="1" x14ac:dyDescent="0.25">
      <c r="A1472" s="303">
        <f>IF(B1472=1,A1467,"")</f>
        <v>2044</v>
      </c>
      <c r="B1472" s="43">
        <f t="shared" si="105"/>
        <v>1</v>
      </c>
      <c r="C1472" s="161" t="str">
        <f>CAD!$I$11</f>
        <v>LAZER</v>
      </c>
      <c r="D1472" s="44">
        <v>0</v>
      </c>
      <c r="E1472" s="44">
        <v>0</v>
      </c>
      <c r="F1472" s="44">
        <v>0</v>
      </c>
      <c r="G1472" s="44">
        <v>0</v>
      </c>
      <c r="H1472" s="44">
        <v>0</v>
      </c>
      <c r="I1472" s="44">
        <v>0</v>
      </c>
      <c r="J1472" s="44">
        <v>0</v>
      </c>
      <c r="K1472" s="44">
        <v>0</v>
      </c>
      <c r="L1472" s="44">
        <v>0</v>
      </c>
      <c r="M1472" s="44">
        <v>0</v>
      </c>
      <c r="N1472" s="44">
        <v>0</v>
      </c>
      <c r="O1472" s="44">
        <v>0</v>
      </c>
      <c r="P1472" s="165">
        <f t="shared" si="106"/>
        <v>0</v>
      </c>
    </row>
    <row r="1473" spans="1:16" hidden="1" x14ac:dyDescent="0.25">
      <c r="A1473" s="303">
        <f>IF(B1473=1,A1467,"")</f>
        <v>2044</v>
      </c>
      <c r="B1473" s="43">
        <f t="shared" si="105"/>
        <v>1</v>
      </c>
      <c r="C1473" s="161" t="str">
        <f>CAD!$I$12</f>
        <v>REFORMA / IMÓVEL</v>
      </c>
      <c r="D1473" s="44">
        <v>0</v>
      </c>
      <c r="E1473" s="44">
        <v>0</v>
      </c>
      <c r="F1473" s="44">
        <v>0</v>
      </c>
      <c r="G1473" s="44">
        <v>0</v>
      </c>
      <c r="H1473" s="44">
        <v>0</v>
      </c>
      <c r="I1473" s="44">
        <v>0</v>
      </c>
      <c r="J1473" s="44">
        <v>0</v>
      </c>
      <c r="K1473" s="44">
        <v>0</v>
      </c>
      <c r="L1473" s="44">
        <v>0</v>
      </c>
      <c r="M1473" s="44">
        <v>0</v>
      </c>
      <c r="N1473" s="44">
        <v>0</v>
      </c>
      <c r="O1473" s="44">
        <v>0</v>
      </c>
      <c r="P1473" s="165">
        <f t="shared" si="106"/>
        <v>0</v>
      </c>
    </row>
    <row r="1474" spans="1:16" hidden="1" x14ac:dyDescent="0.25">
      <c r="A1474" s="303">
        <f>IF(B1474=1,A1467,"")</f>
        <v>2044</v>
      </c>
      <c r="B1474" s="43">
        <f t="shared" si="105"/>
        <v>1</v>
      </c>
      <c r="C1474" s="161" t="str">
        <f>CAD!$I$13</f>
        <v>OUTROS</v>
      </c>
      <c r="D1474" s="44">
        <v>0</v>
      </c>
      <c r="E1474" s="44">
        <v>0</v>
      </c>
      <c r="F1474" s="44">
        <v>0</v>
      </c>
      <c r="G1474" s="44">
        <v>0</v>
      </c>
      <c r="H1474" s="44">
        <v>0</v>
      </c>
      <c r="I1474" s="44">
        <v>0</v>
      </c>
      <c r="J1474" s="44">
        <v>0</v>
      </c>
      <c r="K1474" s="44">
        <v>0</v>
      </c>
      <c r="L1474" s="44">
        <v>0</v>
      </c>
      <c r="M1474" s="44">
        <v>0</v>
      </c>
      <c r="N1474" s="44">
        <v>0</v>
      </c>
      <c r="O1474" s="44">
        <v>0</v>
      </c>
      <c r="P1474" s="165">
        <f t="shared" si="106"/>
        <v>0</v>
      </c>
    </row>
    <row r="1475" spans="1:16" hidden="1" x14ac:dyDescent="0.25">
      <c r="A1475" s="303">
        <f>IF(B1475=1,A1467,"")</f>
        <v>2044</v>
      </c>
      <c r="B1475" s="43">
        <f t="shared" si="105"/>
        <v>1</v>
      </c>
      <c r="C1475" s="161" t="str">
        <f>CAD!$I$14</f>
        <v>VESTUÁRIO</v>
      </c>
      <c r="D1475" s="44">
        <v>0</v>
      </c>
      <c r="E1475" s="44">
        <v>0</v>
      </c>
      <c r="F1475" s="44">
        <v>0</v>
      </c>
      <c r="G1475" s="44">
        <v>0</v>
      </c>
      <c r="H1475" s="44">
        <v>0</v>
      </c>
      <c r="I1475" s="44">
        <v>0</v>
      </c>
      <c r="J1475" s="44">
        <v>0</v>
      </c>
      <c r="K1475" s="44">
        <v>0</v>
      </c>
      <c r="L1475" s="44">
        <v>0</v>
      </c>
      <c r="M1475" s="44">
        <v>0</v>
      </c>
      <c r="N1475" s="44">
        <v>0</v>
      </c>
      <c r="O1475" s="44">
        <v>0</v>
      </c>
      <c r="P1475" s="165">
        <f t="shared" si="106"/>
        <v>0</v>
      </c>
    </row>
    <row r="1476" spans="1:16" hidden="1" x14ac:dyDescent="0.25">
      <c r="A1476" s="303">
        <f>IF(B1476=1,A1467,"")</f>
        <v>2044</v>
      </c>
      <c r="B1476" s="43">
        <f t="shared" si="105"/>
        <v>1</v>
      </c>
      <c r="C1476" s="161" t="str">
        <f>CAD!$I$15</f>
        <v>PARCELA - CASA</v>
      </c>
      <c r="D1476" s="44">
        <v>0</v>
      </c>
      <c r="E1476" s="44">
        <v>0</v>
      </c>
      <c r="F1476" s="44">
        <v>0</v>
      </c>
      <c r="G1476" s="44">
        <v>0</v>
      </c>
      <c r="H1476" s="44">
        <v>0</v>
      </c>
      <c r="I1476" s="44">
        <v>0</v>
      </c>
      <c r="J1476" s="44">
        <v>0</v>
      </c>
      <c r="K1476" s="44">
        <v>0</v>
      </c>
      <c r="L1476" s="44">
        <v>0</v>
      </c>
      <c r="M1476" s="44">
        <v>0</v>
      </c>
      <c r="N1476" s="44">
        <v>0</v>
      </c>
      <c r="O1476" s="44">
        <v>0</v>
      </c>
      <c r="P1476" s="165">
        <f t="shared" si="106"/>
        <v>0</v>
      </c>
    </row>
    <row r="1477" spans="1:16" hidden="1" x14ac:dyDescent="0.25">
      <c r="A1477" s="303">
        <f>IF(B1477=1,A1467,"")</f>
        <v>2044</v>
      </c>
      <c r="B1477" s="43">
        <f t="shared" si="105"/>
        <v>1</v>
      </c>
      <c r="C1477" s="161" t="str">
        <f>CAD!$I$16</f>
        <v>SAÚDE</v>
      </c>
      <c r="D1477" s="44">
        <v>0</v>
      </c>
      <c r="E1477" s="44">
        <v>0</v>
      </c>
      <c r="F1477" s="44">
        <v>0</v>
      </c>
      <c r="G1477" s="44">
        <v>0</v>
      </c>
      <c r="H1477" s="44">
        <v>0</v>
      </c>
      <c r="I1477" s="44">
        <v>0</v>
      </c>
      <c r="J1477" s="44">
        <v>0</v>
      </c>
      <c r="K1477" s="44">
        <v>0</v>
      </c>
      <c r="L1477" s="44">
        <v>0</v>
      </c>
      <c r="M1477" s="44">
        <v>0</v>
      </c>
      <c r="N1477" s="44">
        <v>0</v>
      </c>
      <c r="O1477" s="44">
        <v>0</v>
      </c>
      <c r="P1477" s="165">
        <f t="shared" si="106"/>
        <v>0</v>
      </c>
    </row>
    <row r="1478" spans="1:16" hidden="1" x14ac:dyDescent="0.25">
      <c r="A1478" s="303" t="str">
        <f>IF(B1478=1,A1467,"")</f>
        <v/>
      </c>
      <c r="B1478" s="43" t="str">
        <f t="shared" si="105"/>
        <v/>
      </c>
      <c r="C1478" s="161">
        <f>CAD!$I$17</f>
        <v>0</v>
      </c>
      <c r="D1478" s="44">
        <v>0</v>
      </c>
      <c r="E1478" s="44">
        <v>0</v>
      </c>
      <c r="F1478" s="44">
        <v>0</v>
      </c>
      <c r="G1478" s="44">
        <v>0</v>
      </c>
      <c r="H1478" s="44">
        <v>0</v>
      </c>
      <c r="I1478" s="44">
        <v>0</v>
      </c>
      <c r="J1478" s="44">
        <v>0</v>
      </c>
      <c r="K1478" s="44">
        <v>0</v>
      </c>
      <c r="L1478" s="44">
        <v>0</v>
      </c>
      <c r="M1478" s="44">
        <v>0</v>
      </c>
      <c r="N1478" s="44">
        <v>0</v>
      </c>
      <c r="O1478" s="44">
        <v>0</v>
      </c>
      <c r="P1478" s="165">
        <f t="shared" si="106"/>
        <v>0</v>
      </c>
    </row>
    <row r="1479" spans="1:16" hidden="1" x14ac:dyDescent="0.25">
      <c r="A1479" s="303" t="str">
        <f>IF(B1479=1,A1467,"")</f>
        <v/>
      </c>
      <c r="B1479" s="43" t="str">
        <f t="shared" si="105"/>
        <v/>
      </c>
      <c r="C1479" s="161">
        <f>CAD!$I$18</f>
        <v>0</v>
      </c>
      <c r="D1479" s="44">
        <v>0</v>
      </c>
      <c r="E1479" s="44">
        <v>0</v>
      </c>
      <c r="F1479" s="44">
        <v>0</v>
      </c>
      <c r="G1479" s="44">
        <v>0</v>
      </c>
      <c r="H1479" s="44">
        <v>0</v>
      </c>
      <c r="I1479" s="44">
        <v>0</v>
      </c>
      <c r="J1479" s="44">
        <v>0</v>
      </c>
      <c r="K1479" s="44">
        <v>0</v>
      </c>
      <c r="L1479" s="44">
        <v>0</v>
      </c>
      <c r="M1479" s="44">
        <v>0</v>
      </c>
      <c r="N1479" s="44">
        <v>0</v>
      </c>
      <c r="O1479" s="44">
        <v>0</v>
      </c>
      <c r="P1479" s="165">
        <f t="shared" si="106"/>
        <v>0</v>
      </c>
    </row>
    <row r="1480" spans="1:16" hidden="1" x14ac:dyDescent="0.25">
      <c r="A1480" s="303" t="str">
        <f>IF(B1480=1,A1467,"")</f>
        <v/>
      </c>
      <c r="B1480" s="43" t="str">
        <f t="shared" si="105"/>
        <v/>
      </c>
      <c r="C1480" s="161">
        <f>CAD!$I$19</f>
        <v>0</v>
      </c>
      <c r="D1480" s="44">
        <v>0</v>
      </c>
      <c r="E1480" s="44">
        <v>0</v>
      </c>
      <c r="F1480" s="44">
        <v>0</v>
      </c>
      <c r="G1480" s="44">
        <v>0</v>
      </c>
      <c r="H1480" s="44">
        <v>0</v>
      </c>
      <c r="I1480" s="44">
        <v>0</v>
      </c>
      <c r="J1480" s="44">
        <v>0</v>
      </c>
      <c r="K1480" s="44">
        <v>0</v>
      </c>
      <c r="L1480" s="44">
        <v>0</v>
      </c>
      <c r="M1480" s="44">
        <v>0</v>
      </c>
      <c r="N1480" s="44">
        <v>0</v>
      </c>
      <c r="O1480" s="44">
        <v>0</v>
      </c>
      <c r="P1480" s="165">
        <f t="shared" si="106"/>
        <v>0</v>
      </c>
    </row>
    <row r="1481" spans="1:16" hidden="1" x14ac:dyDescent="0.25">
      <c r="A1481" s="303" t="str">
        <f>IF(B1481=1,A1467,"")</f>
        <v/>
      </c>
      <c r="B1481" s="43" t="str">
        <f t="shared" si="105"/>
        <v/>
      </c>
      <c r="C1481" s="161">
        <f>CAD!$I$20</f>
        <v>0</v>
      </c>
      <c r="D1481" s="44">
        <v>0</v>
      </c>
      <c r="E1481" s="44">
        <v>0</v>
      </c>
      <c r="F1481" s="44">
        <v>0</v>
      </c>
      <c r="G1481" s="44">
        <v>0</v>
      </c>
      <c r="H1481" s="44">
        <v>0</v>
      </c>
      <c r="I1481" s="44">
        <v>0</v>
      </c>
      <c r="J1481" s="44">
        <v>0</v>
      </c>
      <c r="K1481" s="44">
        <v>0</v>
      </c>
      <c r="L1481" s="44">
        <v>0</v>
      </c>
      <c r="M1481" s="44">
        <v>0</v>
      </c>
      <c r="N1481" s="44">
        <v>0</v>
      </c>
      <c r="O1481" s="44">
        <v>0</v>
      </c>
      <c r="P1481" s="165">
        <f t="shared" si="106"/>
        <v>0</v>
      </c>
    </row>
    <row r="1482" spans="1:16" hidden="1" x14ac:dyDescent="0.25">
      <c r="A1482" s="303" t="str">
        <f>IF(B1482=1,A1467,"")</f>
        <v/>
      </c>
      <c r="B1482" s="43" t="str">
        <f t="shared" si="105"/>
        <v/>
      </c>
      <c r="C1482" s="161">
        <f>CAD!$I$21</f>
        <v>0</v>
      </c>
      <c r="D1482" s="44">
        <v>0</v>
      </c>
      <c r="E1482" s="44">
        <v>0</v>
      </c>
      <c r="F1482" s="44">
        <v>0</v>
      </c>
      <c r="G1482" s="44">
        <v>0</v>
      </c>
      <c r="H1482" s="44">
        <v>0</v>
      </c>
      <c r="I1482" s="44">
        <v>0</v>
      </c>
      <c r="J1482" s="44">
        <v>0</v>
      </c>
      <c r="K1482" s="44">
        <v>0</v>
      </c>
      <c r="L1482" s="44">
        <v>0</v>
      </c>
      <c r="M1482" s="44">
        <v>0</v>
      </c>
      <c r="N1482" s="44">
        <v>0</v>
      </c>
      <c r="O1482" s="44">
        <v>0</v>
      </c>
      <c r="P1482" s="165">
        <f t="shared" si="106"/>
        <v>0</v>
      </c>
    </row>
    <row r="1483" spans="1:16" hidden="1" x14ac:dyDescent="0.25">
      <c r="A1483" s="303" t="str">
        <f>IF(B1483=1,A1467,"")</f>
        <v/>
      </c>
      <c r="B1483" s="43" t="str">
        <f t="shared" si="105"/>
        <v/>
      </c>
      <c r="C1483" s="161">
        <f>CAD!$I$22</f>
        <v>0</v>
      </c>
      <c r="D1483" s="44">
        <v>0</v>
      </c>
      <c r="E1483" s="44">
        <v>0</v>
      </c>
      <c r="F1483" s="44">
        <v>0</v>
      </c>
      <c r="G1483" s="44">
        <v>0</v>
      </c>
      <c r="H1483" s="44">
        <v>0</v>
      </c>
      <c r="I1483" s="44">
        <v>0</v>
      </c>
      <c r="J1483" s="44">
        <v>0</v>
      </c>
      <c r="K1483" s="44">
        <v>0</v>
      </c>
      <c r="L1483" s="44">
        <v>0</v>
      </c>
      <c r="M1483" s="44">
        <v>0</v>
      </c>
      <c r="N1483" s="44">
        <v>0</v>
      </c>
      <c r="O1483" s="44">
        <v>0</v>
      </c>
      <c r="P1483" s="165">
        <f t="shared" si="106"/>
        <v>0</v>
      </c>
    </row>
    <row r="1484" spans="1:16" hidden="1" x14ac:dyDescent="0.25">
      <c r="A1484" s="303" t="str">
        <f>IF(B1484=1,A1467,"")</f>
        <v/>
      </c>
      <c r="B1484" s="43" t="str">
        <f t="shared" si="105"/>
        <v/>
      </c>
      <c r="C1484" s="161">
        <f>CAD!$I$23</f>
        <v>0</v>
      </c>
      <c r="D1484" s="44">
        <v>0</v>
      </c>
      <c r="E1484" s="44">
        <v>0</v>
      </c>
      <c r="F1484" s="44">
        <v>0</v>
      </c>
      <c r="G1484" s="44">
        <v>0</v>
      </c>
      <c r="H1484" s="44">
        <v>0</v>
      </c>
      <c r="I1484" s="44">
        <v>0</v>
      </c>
      <c r="J1484" s="44">
        <v>0</v>
      </c>
      <c r="K1484" s="44">
        <v>0</v>
      </c>
      <c r="L1484" s="44">
        <v>0</v>
      </c>
      <c r="M1484" s="44">
        <v>0</v>
      </c>
      <c r="N1484" s="44">
        <v>0</v>
      </c>
      <c r="O1484" s="44">
        <v>0</v>
      </c>
      <c r="P1484" s="165">
        <f t="shared" si="106"/>
        <v>0</v>
      </c>
    </row>
    <row r="1485" spans="1:16" hidden="1" x14ac:dyDescent="0.25">
      <c r="A1485" s="303" t="str">
        <f>IF(B1485=1,A1467,"")</f>
        <v/>
      </c>
      <c r="B1485" s="43" t="str">
        <f t="shared" si="105"/>
        <v/>
      </c>
      <c r="C1485" s="161">
        <f>CAD!$I$24</f>
        <v>0</v>
      </c>
      <c r="D1485" s="44">
        <v>0</v>
      </c>
      <c r="E1485" s="44">
        <v>0</v>
      </c>
      <c r="F1485" s="44">
        <v>0</v>
      </c>
      <c r="G1485" s="44">
        <v>0</v>
      </c>
      <c r="H1485" s="44">
        <v>0</v>
      </c>
      <c r="I1485" s="44">
        <v>0</v>
      </c>
      <c r="J1485" s="44">
        <v>0</v>
      </c>
      <c r="K1485" s="44">
        <v>0</v>
      </c>
      <c r="L1485" s="44">
        <v>0</v>
      </c>
      <c r="M1485" s="44">
        <v>0</v>
      </c>
      <c r="N1485" s="44">
        <v>0</v>
      </c>
      <c r="O1485" s="44">
        <v>0</v>
      </c>
      <c r="P1485" s="165">
        <f t="shared" si="106"/>
        <v>0</v>
      </c>
    </row>
    <row r="1486" spans="1:16" hidden="1" x14ac:dyDescent="0.25">
      <c r="A1486" s="303" t="str">
        <f>IF(B1486=1,A1467,"")</f>
        <v/>
      </c>
      <c r="B1486" s="43" t="str">
        <f t="shared" si="105"/>
        <v/>
      </c>
      <c r="C1486" s="161">
        <f>CAD!$I$25</f>
        <v>0</v>
      </c>
      <c r="D1486" s="44">
        <v>0</v>
      </c>
      <c r="E1486" s="44">
        <v>0</v>
      </c>
      <c r="F1486" s="44">
        <v>0</v>
      </c>
      <c r="G1486" s="44">
        <v>0</v>
      </c>
      <c r="H1486" s="44">
        <v>0</v>
      </c>
      <c r="I1486" s="44">
        <v>0</v>
      </c>
      <c r="J1486" s="44">
        <v>0</v>
      </c>
      <c r="K1486" s="44">
        <v>0</v>
      </c>
      <c r="L1486" s="44">
        <v>0</v>
      </c>
      <c r="M1486" s="44">
        <v>0</v>
      </c>
      <c r="N1486" s="44">
        <v>0</v>
      </c>
      <c r="O1486" s="44">
        <v>0</v>
      </c>
      <c r="P1486" s="165">
        <f t="shared" si="106"/>
        <v>0</v>
      </c>
    </row>
    <row r="1487" spans="1:16" hidden="1" x14ac:dyDescent="0.25">
      <c r="A1487" s="303" t="str">
        <f>IF(B1487=1,A1467,"")</f>
        <v/>
      </c>
      <c r="B1487" s="43" t="str">
        <f t="shared" si="105"/>
        <v/>
      </c>
      <c r="C1487" s="161">
        <f>CAD!$I$26</f>
        <v>0</v>
      </c>
      <c r="D1487" s="44">
        <v>0</v>
      </c>
      <c r="E1487" s="44">
        <v>0</v>
      </c>
      <c r="F1487" s="44">
        <v>0</v>
      </c>
      <c r="G1487" s="44">
        <v>0</v>
      </c>
      <c r="H1487" s="44">
        <v>0</v>
      </c>
      <c r="I1487" s="44">
        <v>0</v>
      </c>
      <c r="J1487" s="44">
        <v>0</v>
      </c>
      <c r="K1487" s="44">
        <v>0</v>
      </c>
      <c r="L1487" s="44">
        <v>0</v>
      </c>
      <c r="M1487" s="44">
        <v>0</v>
      </c>
      <c r="N1487" s="44">
        <v>0</v>
      </c>
      <c r="O1487" s="44">
        <v>0</v>
      </c>
      <c r="P1487" s="165">
        <f t="shared" si="106"/>
        <v>0</v>
      </c>
    </row>
    <row r="1488" spans="1:16" hidden="1" x14ac:dyDescent="0.25">
      <c r="A1488" s="303" t="str">
        <f>IF(B1488=1,A1467,"")</f>
        <v/>
      </c>
      <c r="B1488" s="43" t="str">
        <f t="shared" si="105"/>
        <v/>
      </c>
      <c r="C1488" s="161">
        <f>CAD!$I$27</f>
        <v>0</v>
      </c>
      <c r="D1488" s="44">
        <v>0</v>
      </c>
      <c r="E1488" s="44">
        <v>0</v>
      </c>
      <c r="F1488" s="44">
        <v>0</v>
      </c>
      <c r="G1488" s="44">
        <v>0</v>
      </c>
      <c r="H1488" s="44">
        <v>0</v>
      </c>
      <c r="I1488" s="44">
        <v>0</v>
      </c>
      <c r="J1488" s="44">
        <v>0</v>
      </c>
      <c r="K1488" s="44">
        <v>0</v>
      </c>
      <c r="L1488" s="44">
        <v>0</v>
      </c>
      <c r="M1488" s="44">
        <v>0</v>
      </c>
      <c r="N1488" s="44">
        <v>0</v>
      </c>
      <c r="O1488" s="44">
        <v>0</v>
      </c>
      <c r="P1488" s="165">
        <f t="shared" si="106"/>
        <v>0</v>
      </c>
    </row>
    <row r="1489" spans="1:16" hidden="1" x14ac:dyDescent="0.25">
      <c r="A1489" s="303" t="str">
        <f>IF(B1489=1,A1467,"")</f>
        <v/>
      </c>
      <c r="B1489" s="43" t="str">
        <f t="shared" si="105"/>
        <v/>
      </c>
      <c r="C1489" s="161">
        <f>CAD!$I$28</f>
        <v>0</v>
      </c>
      <c r="D1489" s="44">
        <v>0</v>
      </c>
      <c r="E1489" s="44">
        <v>0</v>
      </c>
      <c r="F1489" s="44">
        <v>0</v>
      </c>
      <c r="G1489" s="44">
        <v>0</v>
      </c>
      <c r="H1489" s="44">
        <v>0</v>
      </c>
      <c r="I1489" s="44">
        <v>0</v>
      </c>
      <c r="J1489" s="44">
        <v>0</v>
      </c>
      <c r="K1489" s="44">
        <v>0</v>
      </c>
      <c r="L1489" s="44">
        <v>0</v>
      </c>
      <c r="M1489" s="44">
        <v>0</v>
      </c>
      <c r="N1489" s="44">
        <v>0</v>
      </c>
      <c r="O1489" s="44">
        <v>0</v>
      </c>
      <c r="P1489" s="165">
        <f t="shared" si="106"/>
        <v>0</v>
      </c>
    </row>
    <row r="1490" spans="1:16" hidden="1" x14ac:dyDescent="0.25">
      <c r="A1490" s="303" t="str">
        <f>IF(B1490=1,A1467,"")</f>
        <v/>
      </c>
      <c r="B1490" s="43" t="str">
        <f t="shared" si="105"/>
        <v/>
      </c>
      <c r="C1490" s="161">
        <f>CAD!$I$29</f>
        <v>0</v>
      </c>
      <c r="D1490" s="44">
        <v>0</v>
      </c>
      <c r="E1490" s="44">
        <v>0</v>
      </c>
      <c r="F1490" s="44">
        <v>0</v>
      </c>
      <c r="G1490" s="44">
        <v>0</v>
      </c>
      <c r="H1490" s="44">
        <v>0</v>
      </c>
      <c r="I1490" s="44">
        <v>0</v>
      </c>
      <c r="J1490" s="44">
        <v>0</v>
      </c>
      <c r="K1490" s="44">
        <v>0</v>
      </c>
      <c r="L1490" s="44">
        <v>0</v>
      </c>
      <c r="M1490" s="44">
        <v>0</v>
      </c>
      <c r="N1490" s="44">
        <v>0</v>
      </c>
      <c r="O1490" s="44">
        <v>0</v>
      </c>
      <c r="P1490" s="165">
        <f t="shared" si="106"/>
        <v>0</v>
      </c>
    </row>
    <row r="1491" spans="1:16" hidden="1" x14ac:dyDescent="0.25">
      <c r="A1491" s="303" t="str">
        <f>IF(B1491=1,A1467,"")</f>
        <v/>
      </c>
      <c r="B1491" s="43" t="str">
        <f t="shared" si="105"/>
        <v/>
      </c>
      <c r="C1491" s="161">
        <f>CAD!$I$30</f>
        <v>0</v>
      </c>
      <c r="D1491" s="44">
        <v>0</v>
      </c>
      <c r="E1491" s="44">
        <v>0</v>
      </c>
      <c r="F1491" s="44">
        <v>0</v>
      </c>
      <c r="G1491" s="44">
        <v>0</v>
      </c>
      <c r="H1491" s="44">
        <v>0</v>
      </c>
      <c r="I1491" s="44">
        <v>0</v>
      </c>
      <c r="J1491" s="44">
        <v>0</v>
      </c>
      <c r="K1491" s="44">
        <v>0</v>
      </c>
      <c r="L1491" s="44">
        <v>0</v>
      </c>
      <c r="M1491" s="44">
        <v>0</v>
      </c>
      <c r="N1491" s="44">
        <v>0</v>
      </c>
      <c r="O1491" s="44">
        <v>0</v>
      </c>
      <c r="P1491" s="165">
        <f t="shared" si="106"/>
        <v>0</v>
      </c>
    </row>
    <row r="1492" spans="1:16" hidden="1" x14ac:dyDescent="0.25">
      <c r="A1492" s="303" t="str">
        <f>IF(B1492=1,A1467,"")</f>
        <v/>
      </c>
      <c r="B1492" s="43" t="str">
        <f t="shared" si="105"/>
        <v/>
      </c>
      <c r="C1492" s="161">
        <f>CAD!$I$31</f>
        <v>0</v>
      </c>
      <c r="D1492" s="44">
        <v>0</v>
      </c>
      <c r="E1492" s="44">
        <v>0</v>
      </c>
      <c r="F1492" s="44">
        <v>0</v>
      </c>
      <c r="G1492" s="44">
        <v>0</v>
      </c>
      <c r="H1492" s="44">
        <v>0</v>
      </c>
      <c r="I1492" s="44">
        <v>0</v>
      </c>
      <c r="J1492" s="44">
        <v>0</v>
      </c>
      <c r="K1492" s="44">
        <v>0</v>
      </c>
      <c r="L1492" s="44">
        <v>0</v>
      </c>
      <c r="M1492" s="44">
        <v>0</v>
      </c>
      <c r="N1492" s="44">
        <v>0</v>
      </c>
      <c r="O1492" s="44">
        <v>0</v>
      </c>
      <c r="P1492" s="165">
        <f t="shared" si="106"/>
        <v>0</v>
      </c>
    </row>
    <row r="1493" spans="1:16" hidden="1" x14ac:dyDescent="0.25">
      <c r="A1493" s="303" t="str">
        <f>IF(B1493=1,A1467,"")</f>
        <v/>
      </c>
      <c r="B1493" s="43" t="str">
        <f t="shared" si="105"/>
        <v/>
      </c>
      <c r="C1493" s="161">
        <f>CAD!$K$7</f>
        <v>0</v>
      </c>
      <c r="D1493" s="44">
        <v>0</v>
      </c>
      <c r="E1493" s="44">
        <v>0</v>
      </c>
      <c r="F1493" s="44">
        <v>0</v>
      </c>
      <c r="G1493" s="44">
        <v>0</v>
      </c>
      <c r="H1493" s="44">
        <v>0</v>
      </c>
      <c r="I1493" s="44">
        <v>0</v>
      </c>
      <c r="J1493" s="44">
        <v>0</v>
      </c>
      <c r="K1493" s="44">
        <v>0</v>
      </c>
      <c r="L1493" s="44">
        <v>0</v>
      </c>
      <c r="M1493" s="44">
        <v>0</v>
      </c>
      <c r="N1493" s="44">
        <v>0</v>
      </c>
      <c r="O1493" s="44">
        <v>0</v>
      </c>
      <c r="P1493" s="165">
        <f t="shared" si="106"/>
        <v>0</v>
      </c>
    </row>
    <row r="1494" spans="1:16" hidden="1" x14ac:dyDescent="0.25">
      <c r="A1494" s="303" t="str">
        <f>IF(B1494=1,A1467,"")</f>
        <v/>
      </c>
      <c r="B1494" s="43" t="str">
        <f t="shared" si="105"/>
        <v/>
      </c>
      <c r="C1494" s="161">
        <f>CAD!$K$8</f>
        <v>0</v>
      </c>
      <c r="D1494" s="44">
        <v>0</v>
      </c>
      <c r="E1494" s="44">
        <v>0</v>
      </c>
      <c r="F1494" s="44">
        <v>0</v>
      </c>
      <c r="G1494" s="44">
        <v>0</v>
      </c>
      <c r="H1494" s="44">
        <v>0</v>
      </c>
      <c r="I1494" s="44">
        <v>0</v>
      </c>
      <c r="J1494" s="44">
        <v>0</v>
      </c>
      <c r="K1494" s="44">
        <v>0</v>
      </c>
      <c r="L1494" s="44">
        <v>0</v>
      </c>
      <c r="M1494" s="44">
        <v>0</v>
      </c>
      <c r="N1494" s="44">
        <v>0</v>
      </c>
      <c r="O1494" s="44">
        <v>0</v>
      </c>
      <c r="P1494" s="165">
        <f t="shared" si="106"/>
        <v>0</v>
      </c>
    </row>
    <row r="1495" spans="1:16" hidden="1" x14ac:dyDescent="0.25">
      <c r="A1495" s="303" t="str">
        <f>IF(B1495=1,A1467,"")</f>
        <v/>
      </c>
      <c r="B1495" s="43" t="str">
        <f t="shared" si="105"/>
        <v/>
      </c>
      <c r="C1495" s="161">
        <f>CAD!$K$9</f>
        <v>0</v>
      </c>
      <c r="D1495" s="44">
        <v>0</v>
      </c>
      <c r="E1495" s="44">
        <v>0</v>
      </c>
      <c r="F1495" s="44">
        <v>0</v>
      </c>
      <c r="G1495" s="44">
        <v>0</v>
      </c>
      <c r="H1495" s="44">
        <v>0</v>
      </c>
      <c r="I1495" s="44">
        <v>0</v>
      </c>
      <c r="J1495" s="44">
        <v>0</v>
      </c>
      <c r="K1495" s="44">
        <v>0</v>
      </c>
      <c r="L1495" s="44">
        <v>0</v>
      </c>
      <c r="M1495" s="44">
        <v>0</v>
      </c>
      <c r="N1495" s="44">
        <v>0</v>
      </c>
      <c r="O1495" s="44">
        <v>0</v>
      </c>
      <c r="P1495" s="165">
        <f t="shared" si="106"/>
        <v>0</v>
      </c>
    </row>
    <row r="1496" spans="1:16" hidden="1" x14ac:dyDescent="0.25">
      <c r="A1496" s="303" t="str">
        <f>IF(B1496=1,A1467,"")</f>
        <v/>
      </c>
      <c r="B1496" s="43" t="str">
        <f t="shared" si="105"/>
        <v/>
      </c>
      <c r="C1496" s="161">
        <f>CAD!$K$10</f>
        <v>0</v>
      </c>
      <c r="D1496" s="44">
        <v>0</v>
      </c>
      <c r="E1496" s="44">
        <v>0</v>
      </c>
      <c r="F1496" s="44">
        <v>0</v>
      </c>
      <c r="G1496" s="44">
        <v>0</v>
      </c>
      <c r="H1496" s="44">
        <v>0</v>
      </c>
      <c r="I1496" s="44">
        <v>0</v>
      </c>
      <c r="J1496" s="44">
        <v>0</v>
      </c>
      <c r="K1496" s="44">
        <v>0</v>
      </c>
      <c r="L1496" s="44">
        <v>0</v>
      </c>
      <c r="M1496" s="44">
        <v>0</v>
      </c>
      <c r="N1496" s="44">
        <v>0</v>
      </c>
      <c r="O1496" s="44">
        <v>0</v>
      </c>
      <c r="P1496" s="165">
        <f t="shared" si="106"/>
        <v>0</v>
      </c>
    </row>
    <row r="1497" spans="1:16" hidden="1" x14ac:dyDescent="0.25">
      <c r="A1497" s="303" t="str">
        <f>IF(B1497=1,A1467,"")</f>
        <v/>
      </c>
      <c r="B1497" s="43" t="str">
        <f t="shared" si="105"/>
        <v/>
      </c>
      <c r="C1497" s="161">
        <f>CAD!$K$11</f>
        <v>0</v>
      </c>
      <c r="D1497" s="44">
        <v>0</v>
      </c>
      <c r="E1497" s="44">
        <v>0</v>
      </c>
      <c r="F1497" s="44">
        <v>0</v>
      </c>
      <c r="G1497" s="44">
        <v>0</v>
      </c>
      <c r="H1497" s="44">
        <v>0</v>
      </c>
      <c r="I1497" s="44">
        <v>0</v>
      </c>
      <c r="J1497" s="44">
        <v>0</v>
      </c>
      <c r="K1497" s="44">
        <v>0</v>
      </c>
      <c r="L1497" s="44">
        <v>0</v>
      </c>
      <c r="M1497" s="44">
        <v>0</v>
      </c>
      <c r="N1497" s="44">
        <v>0</v>
      </c>
      <c r="O1497" s="44">
        <v>0</v>
      </c>
      <c r="P1497" s="165">
        <f t="shared" si="106"/>
        <v>0</v>
      </c>
    </row>
    <row r="1498" spans="1:16" hidden="1" x14ac:dyDescent="0.25">
      <c r="A1498" s="303" t="str">
        <f>IF(B1498=1,A1467,"")</f>
        <v/>
      </c>
      <c r="B1498" s="43" t="str">
        <f t="shared" si="105"/>
        <v/>
      </c>
      <c r="C1498" s="161">
        <f>CAD!$K$12</f>
        <v>0</v>
      </c>
      <c r="D1498" s="44">
        <v>0</v>
      </c>
      <c r="E1498" s="44">
        <v>0</v>
      </c>
      <c r="F1498" s="44">
        <v>0</v>
      </c>
      <c r="G1498" s="44">
        <v>0</v>
      </c>
      <c r="H1498" s="44">
        <v>0</v>
      </c>
      <c r="I1498" s="44">
        <v>0</v>
      </c>
      <c r="J1498" s="44">
        <v>0</v>
      </c>
      <c r="K1498" s="44">
        <v>0</v>
      </c>
      <c r="L1498" s="44">
        <v>0</v>
      </c>
      <c r="M1498" s="44">
        <v>0</v>
      </c>
      <c r="N1498" s="44">
        <v>0</v>
      </c>
      <c r="O1498" s="44">
        <v>0</v>
      </c>
      <c r="P1498" s="165">
        <f t="shared" si="106"/>
        <v>0</v>
      </c>
    </row>
    <row r="1499" spans="1:16" hidden="1" x14ac:dyDescent="0.25">
      <c r="A1499" s="303" t="str">
        <f>IF(B1499=1,A1467,"")</f>
        <v/>
      </c>
      <c r="B1499" s="43" t="str">
        <f t="shared" si="105"/>
        <v/>
      </c>
      <c r="C1499" s="161">
        <f>CAD!$K$13</f>
        <v>0</v>
      </c>
      <c r="D1499" s="44">
        <v>0</v>
      </c>
      <c r="E1499" s="44">
        <v>0</v>
      </c>
      <c r="F1499" s="44">
        <v>0</v>
      </c>
      <c r="G1499" s="44">
        <v>0</v>
      </c>
      <c r="H1499" s="44">
        <v>0</v>
      </c>
      <c r="I1499" s="44">
        <v>0</v>
      </c>
      <c r="J1499" s="44">
        <v>0</v>
      </c>
      <c r="K1499" s="44">
        <v>0</v>
      </c>
      <c r="L1499" s="44">
        <v>0</v>
      </c>
      <c r="M1499" s="44">
        <v>0</v>
      </c>
      <c r="N1499" s="44">
        <v>0</v>
      </c>
      <c r="O1499" s="44">
        <v>0</v>
      </c>
      <c r="P1499" s="165">
        <f t="shared" si="106"/>
        <v>0</v>
      </c>
    </row>
    <row r="1500" spans="1:16" hidden="1" x14ac:dyDescent="0.25">
      <c r="A1500" s="303" t="str">
        <f>IF(B1500=1,A1467,"")</f>
        <v/>
      </c>
      <c r="B1500" s="43" t="str">
        <f t="shared" si="105"/>
        <v/>
      </c>
      <c r="C1500" s="161">
        <f>CAD!$K$14</f>
        <v>0</v>
      </c>
      <c r="D1500" s="44">
        <v>0</v>
      </c>
      <c r="E1500" s="44">
        <v>0</v>
      </c>
      <c r="F1500" s="44">
        <v>0</v>
      </c>
      <c r="G1500" s="44">
        <v>0</v>
      </c>
      <c r="H1500" s="44">
        <v>0</v>
      </c>
      <c r="I1500" s="44">
        <v>0</v>
      </c>
      <c r="J1500" s="44">
        <v>0</v>
      </c>
      <c r="K1500" s="44">
        <v>0</v>
      </c>
      <c r="L1500" s="44">
        <v>0</v>
      </c>
      <c r="M1500" s="44">
        <v>0</v>
      </c>
      <c r="N1500" s="44">
        <v>0</v>
      </c>
      <c r="O1500" s="44">
        <v>0</v>
      </c>
      <c r="P1500" s="165">
        <f t="shared" si="106"/>
        <v>0</v>
      </c>
    </row>
    <row r="1501" spans="1:16" hidden="1" x14ac:dyDescent="0.25">
      <c r="A1501" s="303" t="str">
        <f>IF(B1501=1,A1467,"")</f>
        <v/>
      </c>
      <c r="B1501" s="43" t="str">
        <f t="shared" si="105"/>
        <v/>
      </c>
      <c r="C1501" s="161">
        <f>CAD!$K$15</f>
        <v>0</v>
      </c>
      <c r="D1501" s="44">
        <v>0</v>
      </c>
      <c r="E1501" s="44">
        <v>0</v>
      </c>
      <c r="F1501" s="44">
        <v>0</v>
      </c>
      <c r="G1501" s="44">
        <v>0</v>
      </c>
      <c r="H1501" s="44">
        <v>0</v>
      </c>
      <c r="I1501" s="44">
        <v>0</v>
      </c>
      <c r="J1501" s="44">
        <v>0</v>
      </c>
      <c r="K1501" s="44">
        <v>0</v>
      </c>
      <c r="L1501" s="44">
        <v>0</v>
      </c>
      <c r="M1501" s="44">
        <v>0</v>
      </c>
      <c r="N1501" s="44">
        <v>0</v>
      </c>
      <c r="O1501" s="44">
        <v>0</v>
      </c>
      <c r="P1501" s="165">
        <f t="shared" si="106"/>
        <v>0</v>
      </c>
    </row>
    <row r="1502" spans="1:16" hidden="1" x14ac:dyDescent="0.25">
      <c r="A1502" s="303" t="str">
        <f>IF(B1502=1,A1467,"")</f>
        <v/>
      </c>
      <c r="B1502" s="43" t="str">
        <f t="shared" si="105"/>
        <v/>
      </c>
      <c r="C1502" s="161">
        <f>CAD!$K$16</f>
        <v>0</v>
      </c>
      <c r="D1502" s="44">
        <v>0</v>
      </c>
      <c r="E1502" s="44">
        <v>0</v>
      </c>
      <c r="F1502" s="44">
        <v>0</v>
      </c>
      <c r="G1502" s="44">
        <v>0</v>
      </c>
      <c r="H1502" s="44">
        <v>0</v>
      </c>
      <c r="I1502" s="44">
        <v>0</v>
      </c>
      <c r="J1502" s="44">
        <v>0</v>
      </c>
      <c r="K1502" s="44">
        <v>0</v>
      </c>
      <c r="L1502" s="44">
        <v>0</v>
      </c>
      <c r="M1502" s="44">
        <v>0</v>
      </c>
      <c r="N1502" s="44">
        <v>0</v>
      </c>
      <c r="O1502" s="44">
        <v>0</v>
      </c>
      <c r="P1502" s="165">
        <f t="shared" si="106"/>
        <v>0</v>
      </c>
    </row>
    <row r="1503" spans="1:16" hidden="1" x14ac:dyDescent="0.25">
      <c r="A1503" s="303" t="str">
        <f>IF(B1503=1,A1467,"")</f>
        <v/>
      </c>
      <c r="B1503" s="43" t="str">
        <f t="shared" si="105"/>
        <v/>
      </c>
      <c r="C1503" s="161">
        <f>CAD!$K$17</f>
        <v>0</v>
      </c>
      <c r="D1503" s="44">
        <v>0</v>
      </c>
      <c r="E1503" s="44">
        <v>0</v>
      </c>
      <c r="F1503" s="44">
        <v>0</v>
      </c>
      <c r="G1503" s="44">
        <v>0</v>
      </c>
      <c r="H1503" s="44">
        <v>0</v>
      </c>
      <c r="I1503" s="44">
        <v>0</v>
      </c>
      <c r="J1503" s="44">
        <v>0</v>
      </c>
      <c r="K1503" s="44">
        <v>0</v>
      </c>
      <c r="L1503" s="44">
        <v>0</v>
      </c>
      <c r="M1503" s="44">
        <v>0</v>
      </c>
      <c r="N1503" s="44">
        <v>0</v>
      </c>
      <c r="O1503" s="44">
        <v>0</v>
      </c>
      <c r="P1503" s="165">
        <f t="shared" si="106"/>
        <v>0</v>
      </c>
    </row>
    <row r="1504" spans="1:16" hidden="1" x14ac:dyDescent="0.25">
      <c r="A1504" s="303" t="str">
        <f>IF(B1504=1,A1467,"")</f>
        <v/>
      </c>
      <c r="B1504" s="43" t="str">
        <f t="shared" si="105"/>
        <v/>
      </c>
      <c r="C1504" s="161">
        <f>CAD!$K$18</f>
        <v>0</v>
      </c>
      <c r="D1504" s="44">
        <v>0</v>
      </c>
      <c r="E1504" s="44">
        <v>0</v>
      </c>
      <c r="F1504" s="44">
        <v>0</v>
      </c>
      <c r="G1504" s="44">
        <v>0</v>
      </c>
      <c r="H1504" s="44">
        <v>0</v>
      </c>
      <c r="I1504" s="44">
        <v>0</v>
      </c>
      <c r="J1504" s="44">
        <v>0</v>
      </c>
      <c r="K1504" s="44">
        <v>0</v>
      </c>
      <c r="L1504" s="44">
        <v>0</v>
      </c>
      <c r="M1504" s="44">
        <v>0</v>
      </c>
      <c r="N1504" s="44">
        <v>0</v>
      </c>
      <c r="O1504" s="44">
        <v>0</v>
      </c>
      <c r="P1504" s="165">
        <f t="shared" si="106"/>
        <v>0</v>
      </c>
    </row>
    <row r="1505" spans="1:16" hidden="1" x14ac:dyDescent="0.25">
      <c r="A1505" s="303" t="str">
        <f>IF(B1505=1,A1467,"")</f>
        <v/>
      </c>
      <c r="B1505" s="43" t="str">
        <f t="shared" si="105"/>
        <v/>
      </c>
      <c r="C1505" s="161">
        <f>CAD!$K$19</f>
        <v>0</v>
      </c>
      <c r="D1505" s="44">
        <v>0</v>
      </c>
      <c r="E1505" s="44">
        <v>0</v>
      </c>
      <c r="F1505" s="44">
        <v>0</v>
      </c>
      <c r="G1505" s="44">
        <v>0</v>
      </c>
      <c r="H1505" s="44">
        <v>0</v>
      </c>
      <c r="I1505" s="44">
        <v>0</v>
      </c>
      <c r="J1505" s="44">
        <v>0</v>
      </c>
      <c r="K1505" s="44">
        <v>0</v>
      </c>
      <c r="L1505" s="44">
        <v>0</v>
      </c>
      <c r="M1505" s="44">
        <v>0</v>
      </c>
      <c r="N1505" s="44">
        <v>0</v>
      </c>
      <c r="O1505" s="44">
        <v>0</v>
      </c>
      <c r="P1505" s="165">
        <f t="shared" si="106"/>
        <v>0</v>
      </c>
    </row>
    <row r="1506" spans="1:16" hidden="1" x14ac:dyDescent="0.25">
      <c r="A1506" s="303" t="str">
        <f>IF(B1506=1,A1467,"")</f>
        <v/>
      </c>
      <c r="B1506" s="43" t="str">
        <f t="shared" si="105"/>
        <v/>
      </c>
      <c r="C1506" s="161">
        <f>CAD!$K$20</f>
        <v>0</v>
      </c>
      <c r="D1506" s="44">
        <v>0</v>
      </c>
      <c r="E1506" s="44">
        <v>0</v>
      </c>
      <c r="F1506" s="44">
        <v>0</v>
      </c>
      <c r="G1506" s="44">
        <v>0</v>
      </c>
      <c r="H1506" s="44">
        <v>0</v>
      </c>
      <c r="I1506" s="44">
        <v>0</v>
      </c>
      <c r="J1506" s="44">
        <v>0</v>
      </c>
      <c r="K1506" s="44">
        <v>0</v>
      </c>
      <c r="L1506" s="44">
        <v>0</v>
      </c>
      <c r="M1506" s="44">
        <v>0</v>
      </c>
      <c r="N1506" s="44">
        <v>0</v>
      </c>
      <c r="O1506" s="44">
        <v>0</v>
      </c>
      <c r="P1506" s="165">
        <f t="shared" si="106"/>
        <v>0</v>
      </c>
    </row>
    <row r="1507" spans="1:16" hidden="1" x14ac:dyDescent="0.25">
      <c r="A1507" s="303" t="str">
        <f>IF(B1507=1,A1467,"")</f>
        <v/>
      </c>
      <c r="B1507" s="43" t="str">
        <f t="shared" si="105"/>
        <v/>
      </c>
      <c r="C1507" s="161">
        <f>CAD!$K$21</f>
        <v>0</v>
      </c>
      <c r="D1507" s="44">
        <v>0</v>
      </c>
      <c r="E1507" s="44">
        <v>0</v>
      </c>
      <c r="F1507" s="44">
        <v>0</v>
      </c>
      <c r="G1507" s="44">
        <v>0</v>
      </c>
      <c r="H1507" s="44">
        <v>0</v>
      </c>
      <c r="I1507" s="44">
        <v>0</v>
      </c>
      <c r="J1507" s="44">
        <v>0</v>
      </c>
      <c r="K1507" s="44">
        <v>0</v>
      </c>
      <c r="L1507" s="44">
        <v>0</v>
      </c>
      <c r="M1507" s="44">
        <v>0</v>
      </c>
      <c r="N1507" s="44">
        <v>0</v>
      </c>
      <c r="O1507" s="44">
        <v>0</v>
      </c>
      <c r="P1507" s="165">
        <f t="shared" si="106"/>
        <v>0</v>
      </c>
    </row>
    <row r="1508" spans="1:16" hidden="1" x14ac:dyDescent="0.25">
      <c r="A1508" s="303" t="str">
        <f>IF(B1508=1,A1467,"")</f>
        <v/>
      </c>
      <c r="B1508" s="43" t="str">
        <f t="shared" si="105"/>
        <v/>
      </c>
      <c r="C1508" s="161">
        <f>CAD!$K$22</f>
        <v>0</v>
      </c>
      <c r="D1508" s="44">
        <v>0</v>
      </c>
      <c r="E1508" s="44">
        <v>0</v>
      </c>
      <c r="F1508" s="44">
        <v>0</v>
      </c>
      <c r="G1508" s="44">
        <v>0</v>
      </c>
      <c r="H1508" s="44">
        <v>0</v>
      </c>
      <c r="I1508" s="44">
        <v>0</v>
      </c>
      <c r="J1508" s="44">
        <v>0</v>
      </c>
      <c r="K1508" s="44">
        <v>0</v>
      </c>
      <c r="L1508" s="44">
        <v>0</v>
      </c>
      <c r="M1508" s="44">
        <v>0</v>
      </c>
      <c r="N1508" s="44">
        <v>0</v>
      </c>
      <c r="O1508" s="44">
        <v>0</v>
      </c>
      <c r="P1508" s="165">
        <f t="shared" si="106"/>
        <v>0</v>
      </c>
    </row>
    <row r="1509" spans="1:16" hidden="1" x14ac:dyDescent="0.25">
      <c r="A1509" s="303" t="str">
        <f>IF(B1509=1,A1467,"")</f>
        <v/>
      </c>
      <c r="B1509" s="43" t="str">
        <f t="shared" si="105"/>
        <v/>
      </c>
      <c r="C1509" s="161">
        <f>CAD!$K$23</f>
        <v>0</v>
      </c>
      <c r="D1509" s="44">
        <v>0</v>
      </c>
      <c r="E1509" s="44">
        <v>0</v>
      </c>
      <c r="F1509" s="44">
        <v>0</v>
      </c>
      <c r="G1509" s="44">
        <v>0</v>
      </c>
      <c r="H1509" s="44">
        <v>0</v>
      </c>
      <c r="I1509" s="44">
        <v>0</v>
      </c>
      <c r="J1509" s="44">
        <v>0</v>
      </c>
      <c r="K1509" s="44">
        <v>0</v>
      </c>
      <c r="L1509" s="44">
        <v>0</v>
      </c>
      <c r="M1509" s="44">
        <v>0</v>
      </c>
      <c r="N1509" s="44">
        <v>0</v>
      </c>
      <c r="O1509" s="44">
        <v>0</v>
      </c>
      <c r="P1509" s="165">
        <f t="shared" si="106"/>
        <v>0</v>
      </c>
    </row>
    <row r="1510" spans="1:16" hidden="1" x14ac:dyDescent="0.25">
      <c r="A1510" s="303" t="str">
        <f>IF(B1510=1,A1467,"")</f>
        <v/>
      </c>
      <c r="B1510" s="43" t="str">
        <f t="shared" si="105"/>
        <v/>
      </c>
      <c r="C1510" s="161">
        <f>CAD!$K$24</f>
        <v>0</v>
      </c>
      <c r="D1510" s="44">
        <v>0</v>
      </c>
      <c r="E1510" s="44">
        <v>0</v>
      </c>
      <c r="F1510" s="44">
        <v>0</v>
      </c>
      <c r="G1510" s="44">
        <v>0</v>
      </c>
      <c r="H1510" s="44">
        <v>0</v>
      </c>
      <c r="I1510" s="44">
        <v>0</v>
      </c>
      <c r="J1510" s="44">
        <v>0</v>
      </c>
      <c r="K1510" s="44">
        <v>0</v>
      </c>
      <c r="L1510" s="44">
        <v>0</v>
      </c>
      <c r="M1510" s="44">
        <v>0</v>
      </c>
      <c r="N1510" s="44">
        <v>0</v>
      </c>
      <c r="O1510" s="44">
        <v>0</v>
      </c>
      <c r="P1510" s="165">
        <f t="shared" si="106"/>
        <v>0</v>
      </c>
    </row>
    <row r="1511" spans="1:16" hidden="1" x14ac:dyDescent="0.25">
      <c r="A1511" s="303" t="str">
        <f>IF(B1511=1,A1467,"")</f>
        <v/>
      </c>
      <c r="B1511" s="43" t="str">
        <f t="shared" si="105"/>
        <v/>
      </c>
      <c r="C1511" s="161">
        <f>CAD!$K$25</f>
        <v>0</v>
      </c>
      <c r="D1511" s="44">
        <v>0</v>
      </c>
      <c r="E1511" s="44">
        <v>0</v>
      </c>
      <c r="F1511" s="44">
        <v>0</v>
      </c>
      <c r="G1511" s="44">
        <v>0</v>
      </c>
      <c r="H1511" s="44">
        <v>0</v>
      </c>
      <c r="I1511" s="44">
        <v>0</v>
      </c>
      <c r="J1511" s="44">
        <v>0</v>
      </c>
      <c r="K1511" s="44">
        <v>0</v>
      </c>
      <c r="L1511" s="44">
        <v>0</v>
      </c>
      <c r="M1511" s="44">
        <v>0</v>
      </c>
      <c r="N1511" s="44">
        <v>0</v>
      </c>
      <c r="O1511" s="44">
        <v>0</v>
      </c>
      <c r="P1511" s="165">
        <f t="shared" si="106"/>
        <v>0</v>
      </c>
    </row>
    <row r="1512" spans="1:16" hidden="1" x14ac:dyDescent="0.25">
      <c r="A1512" s="303" t="str">
        <f>IF(B1512=1,A1467,"")</f>
        <v/>
      </c>
      <c r="B1512" s="43" t="str">
        <f t="shared" si="105"/>
        <v/>
      </c>
      <c r="C1512" s="161">
        <f>CAD!$K$26</f>
        <v>0</v>
      </c>
      <c r="D1512" s="44">
        <v>0</v>
      </c>
      <c r="E1512" s="44">
        <v>0</v>
      </c>
      <c r="F1512" s="44">
        <v>0</v>
      </c>
      <c r="G1512" s="44">
        <v>0</v>
      </c>
      <c r="H1512" s="44">
        <v>0</v>
      </c>
      <c r="I1512" s="44">
        <v>0</v>
      </c>
      <c r="J1512" s="44">
        <v>0</v>
      </c>
      <c r="K1512" s="44">
        <v>0</v>
      </c>
      <c r="L1512" s="44">
        <v>0</v>
      </c>
      <c r="M1512" s="44">
        <v>0</v>
      </c>
      <c r="N1512" s="44">
        <v>0</v>
      </c>
      <c r="O1512" s="44">
        <v>0</v>
      </c>
      <c r="P1512" s="165">
        <f t="shared" si="106"/>
        <v>0</v>
      </c>
    </row>
    <row r="1513" spans="1:16" hidden="1" x14ac:dyDescent="0.25">
      <c r="A1513" s="303" t="str">
        <f>IF(B1513=1,A1467,"")</f>
        <v/>
      </c>
      <c r="B1513" s="43" t="str">
        <f t="shared" si="105"/>
        <v/>
      </c>
      <c r="C1513" s="161">
        <f>CAD!$K$27</f>
        <v>0</v>
      </c>
      <c r="D1513" s="44">
        <v>0</v>
      </c>
      <c r="E1513" s="44">
        <v>0</v>
      </c>
      <c r="F1513" s="44">
        <v>0</v>
      </c>
      <c r="G1513" s="44">
        <v>0</v>
      </c>
      <c r="H1513" s="44">
        <v>0</v>
      </c>
      <c r="I1513" s="44">
        <v>0</v>
      </c>
      <c r="J1513" s="44">
        <v>0</v>
      </c>
      <c r="K1513" s="44">
        <v>0</v>
      </c>
      <c r="L1513" s="44">
        <v>0</v>
      </c>
      <c r="M1513" s="44">
        <v>0</v>
      </c>
      <c r="N1513" s="44">
        <v>0</v>
      </c>
      <c r="O1513" s="44">
        <v>0</v>
      </c>
      <c r="P1513" s="165">
        <f t="shared" si="106"/>
        <v>0</v>
      </c>
    </row>
    <row r="1514" spans="1:16" hidden="1" x14ac:dyDescent="0.25">
      <c r="A1514" s="303" t="str">
        <f>IF(B1514=1,A1467,"")</f>
        <v/>
      </c>
      <c r="B1514" s="43" t="str">
        <f t="shared" si="105"/>
        <v/>
      </c>
      <c r="C1514" s="161">
        <f>CAD!$K$28</f>
        <v>0</v>
      </c>
      <c r="D1514" s="44">
        <v>0</v>
      </c>
      <c r="E1514" s="44">
        <v>0</v>
      </c>
      <c r="F1514" s="44">
        <v>0</v>
      </c>
      <c r="G1514" s="44">
        <v>0</v>
      </c>
      <c r="H1514" s="44">
        <v>0</v>
      </c>
      <c r="I1514" s="44">
        <v>0</v>
      </c>
      <c r="J1514" s="44">
        <v>0</v>
      </c>
      <c r="K1514" s="44">
        <v>0</v>
      </c>
      <c r="L1514" s="44">
        <v>0</v>
      </c>
      <c r="M1514" s="44">
        <v>0</v>
      </c>
      <c r="N1514" s="44">
        <v>0</v>
      </c>
      <c r="O1514" s="44">
        <v>0</v>
      </c>
      <c r="P1514" s="165">
        <f t="shared" si="106"/>
        <v>0</v>
      </c>
    </row>
    <row r="1515" spans="1:16" hidden="1" x14ac:dyDescent="0.25">
      <c r="A1515" s="303" t="str">
        <f>IF(B1515=1,A1467,"")</f>
        <v/>
      </c>
      <c r="B1515" s="43" t="str">
        <f t="shared" si="105"/>
        <v/>
      </c>
      <c r="C1515" s="161">
        <f>CAD!$K$29</f>
        <v>0</v>
      </c>
      <c r="D1515" s="44">
        <v>0</v>
      </c>
      <c r="E1515" s="44">
        <v>0</v>
      </c>
      <c r="F1515" s="44">
        <v>0</v>
      </c>
      <c r="G1515" s="44">
        <v>0</v>
      </c>
      <c r="H1515" s="44">
        <v>0</v>
      </c>
      <c r="I1515" s="44">
        <v>0</v>
      </c>
      <c r="J1515" s="44">
        <v>0</v>
      </c>
      <c r="K1515" s="44">
        <v>0</v>
      </c>
      <c r="L1515" s="44">
        <v>0</v>
      </c>
      <c r="M1515" s="44">
        <v>0</v>
      </c>
      <c r="N1515" s="44">
        <v>0</v>
      </c>
      <c r="O1515" s="44">
        <v>0</v>
      </c>
      <c r="P1515" s="165">
        <f t="shared" si="106"/>
        <v>0</v>
      </c>
    </row>
    <row r="1516" spans="1:16" hidden="1" x14ac:dyDescent="0.25">
      <c r="A1516" s="303" t="str">
        <f>IF(B1516=1,A1467,"")</f>
        <v/>
      </c>
      <c r="B1516" s="43" t="str">
        <f t="shared" si="105"/>
        <v/>
      </c>
      <c r="C1516" s="161">
        <f>CAD!$K$30</f>
        <v>0</v>
      </c>
      <c r="D1516" s="44">
        <v>0</v>
      </c>
      <c r="E1516" s="44">
        <v>0</v>
      </c>
      <c r="F1516" s="44">
        <v>0</v>
      </c>
      <c r="G1516" s="44">
        <v>0</v>
      </c>
      <c r="H1516" s="44">
        <v>0</v>
      </c>
      <c r="I1516" s="44">
        <v>0</v>
      </c>
      <c r="J1516" s="44">
        <v>0</v>
      </c>
      <c r="K1516" s="44">
        <v>0</v>
      </c>
      <c r="L1516" s="44">
        <v>0</v>
      </c>
      <c r="M1516" s="44">
        <v>0</v>
      </c>
      <c r="N1516" s="44">
        <v>0</v>
      </c>
      <c r="O1516" s="44">
        <v>0</v>
      </c>
      <c r="P1516" s="165">
        <f t="shared" si="106"/>
        <v>0</v>
      </c>
    </row>
    <row r="1517" spans="1:16" hidden="1" x14ac:dyDescent="0.25">
      <c r="A1517" s="303" t="str">
        <f>IF(B1517=1,A1467,"")</f>
        <v/>
      </c>
      <c r="B1517" s="43" t="str">
        <f t="shared" si="105"/>
        <v/>
      </c>
      <c r="C1517" s="161">
        <f>CAD!$K$31</f>
        <v>0</v>
      </c>
      <c r="D1517" s="44">
        <v>0</v>
      </c>
      <c r="E1517" s="44">
        <v>0</v>
      </c>
      <c r="F1517" s="44">
        <v>0</v>
      </c>
      <c r="G1517" s="44">
        <v>0</v>
      </c>
      <c r="H1517" s="44">
        <v>0</v>
      </c>
      <c r="I1517" s="44">
        <v>0</v>
      </c>
      <c r="J1517" s="44">
        <v>0</v>
      </c>
      <c r="K1517" s="44">
        <v>0</v>
      </c>
      <c r="L1517" s="44">
        <v>0</v>
      </c>
      <c r="M1517" s="44">
        <v>0</v>
      </c>
      <c r="N1517" s="44">
        <v>0</v>
      </c>
      <c r="O1517" s="44">
        <v>0</v>
      </c>
      <c r="P1517" s="165">
        <f t="shared" si="106"/>
        <v>0</v>
      </c>
    </row>
    <row r="1518" spans="1:16" hidden="1" x14ac:dyDescent="0.25">
      <c r="A1518" s="303">
        <f>A1465</f>
        <v>2044</v>
      </c>
    </row>
    <row r="1519" spans="1:16" hidden="1" x14ac:dyDescent="0.25">
      <c r="A1519" s="303">
        <f>A1465</f>
        <v>2044</v>
      </c>
      <c r="C1519" s="74" t="s">
        <v>209</v>
      </c>
      <c r="D1519" s="38">
        <f>D1465-D1467</f>
        <v>0</v>
      </c>
      <c r="E1519" s="38">
        <f t="shared" ref="E1519:P1519" si="107">E1465-E1467</f>
        <v>0</v>
      </c>
      <c r="F1519" s="38">
        <f t="shared" si="107"/>
        <v>0</v>
      </c>
      <c r="G1519" s="38">
        <f t="shared" si="107"/>
        <v>0</v>
      </c>
      <c r="H1519" s="38">
        <f t="shared" si="107"/>
        <v>0</v>
      </c>
      <c r="I1519" s="38">
        <f t="shared" si="107"/>
        <v>0</v>
      </c>
      <c r="J1519" s="38">
        <f t="shared" si="107"/>
        <v>0</v>
      </c>
      <c r="K1519" s="38">
        <f t="shared" si="107"/>
        <v>0</v>
      </c>
      <c r="L1519" s="38">
        <f t="shared" si="107"/>
        <v>0</v>
      </c>
      <c r="M1519" s="38">
        <f t="shared" si="107"/>
        <v>0</v>
      </c>
      <c r="N1519" s="38">
        <f t="shared" si="107"/>
        <v>0</v>
      </c>
      <c r="O1519" s="38">
        <f t="shared" si="107"/>
        <v>0</v>
      </c>
      <c r="P1519" s="38">
        <f t="shared" si="107"/>
        <v>0</v>
      </c>
    </row>
    <row r="1520" spans="1:16" hidden="1" x14ac:dyDescent="0.25"/>
    <row r="1521" spans="1:17" ht="15" hidden="1" customHeight="1" thickBot="1" x14ac:dyDescent="0.3">
      <c r="A1521" s="303">
        <f>A1465+1</f>
        <v>2045</v>
      </c>
      <c r="B1521" s="45"/>
      <c r="C1521" s="176" t="s">
        <v>207</v>
      </c>
      <c r="D1521" s="177">
        <f>PREV_R!D1548</f>
        <v>0</v>
      </c>
      <c r="E1521" s="177">
        <f>PREV_R!E1548</f>
        <v>0</v>
      </c>
      <c r="F1521" s="177">
        <f>PREV_R!F1548</f>
        <v>0</v>
      </c>
      <c r="G1521" s="177">
        <f>PREV_R!G1548</f>
        <v>0</v>
      </c>
      <c r="H1521" s="177">
        <f>PREV_R!H1548</f>
        <v>0</v>
      </c>
      <c r="I1521" s="177">
        <f>PREV_R!I1548</f>
        <v>0</v>
      </c>
      <c r="J1521" s="177">
        <f>PREV_R!J1548</f>
        <v>0</v>
      </c>
      <c r="K1521" s="177">
        <f>PREV_R!K1548</f>
        <v>0</v>
      </c>
      <c r="L1521" s="177">
        <f>PREV_R!L1548</f>
        <v>0</v>
      </c>
      <c r="M1521" s="177">
        <f>PREV_R!M1548</f>
        <v>0</v>
      </c>
      <c r="N1521" s="177">
        <f>PREV_R!N1548</f>
        <v>0</v>
      </c>
      <c r="O1521" s="177">
        <f>PREV_R!O1548</f>
        <v>0</v>
      </c>
      <c r="P1521" s="177">
        <f>SUM(D1521:O1521)</f>
        <v>0</v>
      </c>
      <c r="Q1521" s="8"/>
    </row>
    <row r="1522" spans="1:17" ht="15" hidden="1" customHeight="1" x14ac:dyDescent="0.25">
      <c r="A1522" s="303">
        <f>A1521</f>
        <v>2045</v>
      </c>
      <c r="B1522" s="45"/>
      <c r="C1522" s="130"/>
      <c r="D1522" s="130"/>
      <c r="E1522" s="130"/>
      <c r="F1522" s="130"/>
      <c r="G1522" s="130"/>
      <c r="H1522" s="130"/>
      <c r="I1522" s="130"/>
      <c r="J1522" s="130"/>
      <c r="K1522" s="130"/>
      <c r="L1522" s="130"/>
      <c r="M1522" s="130"/>
      <c r="N1522" s="130"/>
      <c r="O1522" s="130"/>
      <c r="P1522" s="130"/>
      <c r="Q1522" s="8"/>
    </row>
    <row r="1523" spans="1:17" ht="15" hidden="1" customHeight="1" thickBot="1" x14ac:dyDescent="0.3">
      <c r="A1523" s="303">
        <f>A1521</f>
        <v>2045</v>
      </c>
      <c r="B1523" s="45"/>
      <c r="C1523" s="155" t="s">
        <v>208</v>
      </c>
      <c r="D1523" s="156">
        <f>SUM(D1524:D1573)</f>
        <v>0</v>
      </c>
      <c r="E1523" s="156">
        <f t="shared" ref="E1523:O1523" si="108">SUM(E1524:E1573)</f>
        <v>0</v>
      </c>
      <c r="F1523" s="156">
        <f t="shared" si="108"/>
        <v>0</v>
      </c>
      <c r="G1523" s="156">
        <f t="shared" si="108"/>
        <v>0</v>
      </c>
      <c r="H1523" s="156">
        <f t="shared" si="108"/>
        <v>0</v>
      </c>
      <c r="I1523" s="156">
        <f t="shared" si="108"/>
        <v>0</v>
      </c>
      <c r="J1523" s="156">
        <f t="shared" si="108"/>
        <v>0</v>
      </c>
      <c r="K1523" s="156">
        <f t="shared" si="108"/>
        <v>0</v>
      </c>
      <c r="L1523" s="156">
        <f t="shared" si="108"/>
        <v>0</v>
      </c>
      <c r="M1523" s="156">
        <f t="shared" si="108"/>
        <v>0</v>
      </c>
      <c r="N1523" s="156">
        <f t="shared" si="108"/>
        <v>0</v>
      </c>
      <c r="O1523" s="156">
        <f t="shared" si="108"/>
        <v>0</v>
      </c>
      <c r="P1523" s="156">
        <f>SUM(D1523:O1523)</f>
        <v>0</v>
      </c>
      <c r="Q1523" s="8"/>
    </row>
    <row r="1524" spans="1:17" hidden="1" x14ac:dyDescent="0.25">
      <c r="A1524" s="303">
        <f>IF(B1524=1,A1523,"")</f>
        <v>2045</v>
      </c>
      <c r="B1524" s="43">
        <f>IF(C1524&lt;&gt;0,1,"")</f>
        <v>1</v>
      </c>
      <c r="C1524" s="162" t="str">
        <f>CAD!$I$7</f>
        <v>MERCADO</v>
      </c>
      <c r="D1524" s="163">
        <v>0</v>
      </c>
      <c r="E1524" s="163">
        <v>0</v>
      </c>
      <c r="F1524" s="163">
        <v>0</v>
      </c>
      <c r="G1524" s="163">
        <v>0</v>
      </c>
      <c r="H1524" s="163">
        <v>0</v>
      </c>
      <c r="I1524" s="163">
        <v>0</v>
      </c>
      <c r="J1524" s="163">
        <v>0</v>
      </c>
      <c r="K1524" s="163">
        <v>0</v>
      </c>
      <c r="L1524" s="163">
        <v>0</v>
      </c>
      <c r="M1524" s="163">
        <v>0</v>
      </c>
      <c r="N1524" s="163">
        <v>0</v>
      </c>
      <c r="O1524" s="163">
        <v>0</v>
      </c>
      <c r="P1524" s="164">
        <f>SUM(D1524:O1524)</f>
        <v>0</v>
      </c>
    </row>
    <row r="1525" spans="1:17" hidden="1" x14ac:dyDescent="0.25">
      <c r="A1525" s="303">
        <f>IF(B1525=1,A1523,"")</f>
        <v>2045</v>
      </c>
      <c r="B1525" s="43">
        <f t="shared" ref="B1525:B1573" si="109">IF(C1525&lt;&gt;0,1,"")</f>
        <v>1</v>
      </c>
      <c r="C1525" s="161" t="str">
        <f>CAD!$I$8</f>
        <v>VEÍCULO</v>
      </c>
      <c r="D1525" s="44">
        <v>0</v>
      </c>
      <c r="E1525" s="44">
        <v>0</v>
      </c>
      <c r="F1525" s="44">
        <v>0</v>
      </c>
      <c r="G1525" s="44">
        <v>0</v>
      </c>
      <c r="H1525" s="44">
        <v>0</v>
      </c>
      <c r="I1525" s="44">
        <v>0</v>
      </c>
      <c r="J1525" s="44">
        <v>0</v>
      </c>
      <c r="K1525" s="44">
        <v>0</v>
      </c>
      <c r="L1525" s="44">
        <v>0</v>
      </c>
      <c r="M1525" s="44">
        <v>0</v>
      </c>
      <c r="N1525" s="44">
        <v>0</v>
      </c>
      <c r="O1525" s="44">
        <v>0</v>
      </c>
      <c r="P1525" s="165">
        <f t="shared" ref="P1525:P1573" si="110">SUM(D1525:O1525)</f>
        <v>0</v>
      </c>
    </row>
    <row r="1526" spans="1:17" hidden="1" x14ac:dyDescent="0.25">
      <c r="A1526" s="303">
        <f>IF(B1526=1,A1523,"")</f>
        <v>2045</v>
      </c>
      <c r="B1526" s="43">
        <f t="shared" si="109"/>
        <v>1</v>
      </c>
      <c r="C1526" s="161" t="str">
        <f>CAD!$I$9</f>
        <v>ENERGIA ELÉTRICA</v>
      </c>
      <c r="D1526" s="44">
        <v>0</v>
      </c>
      <c r="E1526" s="44">
        <v>0</v>
      </c>
      <c r="F1526" s="44">
        <v>0</v>
      </c>
      <c r="G1526" s="44">
        <v>0</v>
      </c>
      <c r="H1526" s="44">
        <v>0</v>
      </c>
      <c r="I1526" s="44">
        <v>0</v>
      </c>
      <c r="J1526" s="44">
        <v>0</v>
      </c>
      <c r="K1526" s="44">
        <v>0</v>
      </c>
      <c r="L1526" s="44">
        <v>0</v>
      </c>
      <c r="M1526" s="44">
        <v>0</v>
      </c>
      <c r="N1526" s="44">
        <v>0</v>
      </c>
      <c r="O1526" s="44">
        <v>0</v>
      </c>
      <c r="P1526" s="165">
        <f t="shared" si="110"/>
        <v>0</v>
      </c>
    </row>
    <row r="1527" spans="1:17" hidden="1" x14ac:dyDescent="0.25">
      <c r="A1527" s="303">
        <f>IF(B1527=1,A1523,"")</f>
        <v>2045</v>
      </c>
      <c r="B1527" s="43">
        <f t="shared" si="109"/>
        <v>1</v>
      </c>
      <c r="C1527" s="161" t="str">
        <f>CAD!$I$10</f>
        <v>LANCHE/COMER FORA</v>
      </c>
      <c r="D1527" s="44">
        <v>0</v>
      </c>
      <c r="E1527" s="44">
        <v>0</v>
      </c>
      <c r="F1527" s="44">
        <v>0</v>
      </c>
      <c r="G1527" s="44">
        <v>0</v>
      </c>
      <c r="H1527" s="44">
        <v>0</v>
      </c>
      <c r="I1527" s="44">
        <v>0</v>
      </c>
      <c r="J1527" s="44">
        <v>0</v>
      </c>
      <c r="K1527" s="44">
        <v>0</v>
      </c>
      <c r="L1527" s="44">
        <v>0</v>
      </c>
      <c r="M1527" s="44">
        <v>0</v>
      </c>
      <c r="N1527" s="44">
        <v>0</v>
      </c>
      <c r="O1527" s="44">
        <v>0</v>
      </c>
      <c r="P1527" s="165">
        <f t="shared" si="110"/>
        <v>0</v>
      </c>
    </row>
    <row r="1528" spans="1:17" hidden="1" x14ac:dyDescent="0.25">
      <c r="A1528" s="303">
        <f>IF(B1528=1,A1523,"")</f>
        <v>2045</v>
      </c>
      <c r="B1528" s="43">
        <f t="shared" si="109"/>
        <v>1</v>
      </c>
      <c r="C1528" s="161" t="str">
        <f>CAD!$I$11</f>
        <v>LAZER</v>
      </c>
      <c r="D1528" s="44">
        <v>0</v>
      </c>
      <c r="E1528" s="44">
        <v>0</v>
      </c>
      <c r="F1528" s="44">
        <v>0</v>
      </c>
      <c r="G1528" s="44">
        <v>0</v>
      </c>
      <c r="H1528" s="44">
        <v>0</v>
      </c>
      <c r="I1528" s="44">
        <v>0</v>
      </c>
      <c r="J1528" s="44">
        <v>0</v>
      </c>
      <c r="K1528" s="44">
        <v>0</v>
      </c>
      <c r="L1528" s="44">
        <v>0</v>
      </c>
      <c r="M1528" s="44">
        <v>0</v>
      </c>
      <c r="N1528" s="44">
        <v>0</v>
      </c>
      <c r="O1528" s="44">
        <v>0</v>
      </c>
      <c r="P1528" s="165">
        <f t="shared" si="110"/>
        <v>0</v>
      </c>
    </row>
    <row r="1529" spans="1:17" hidden="1" x14ac:dyDescent="0.25">
      <c r="A1529" s="303">
        <f>IF(B1529=1,A1523,"")</f>
        <v>2045</v>
      </c>
      <c r="B1529" s="43">
        <f t="shared" si="109"/>
        <v>1</v>
      </c>
      <c r="C1529" s="161" t="str">
        <f>CAD!$I$12</f>
        <v>REFORMA / IMÓVEL</v>
      </c>
      <c r="D1529" s="44">
        <v>0</v>
      </c>
      <c r="E1529" s="44">
        <v>0</v>
      </c>
      <c r="F1529" s="44">
        <v>0</v>
      </c>
      <c r="G1529" s="44">
        <v>0</v>
      </c>
      <c r="H1529" s="44">
        <v>0</v>
      </c>
      <c r="I1529" s="44">
        <v>0</v>
      </c>
      <c r="J1529" s="44">
        <v>0</v>
      </c>
      <c r="K1529" s="44">
        <v>0</v>
      </c>
      <c r="L1529" s="44">
        <v>0</v>
      </c>
      <c r="M1529" s="44">
        <v>0</v>
      </c>
      <c r="N1529" s="44">
        <v>0</v>
      </c>
      <c r="O1529" s="44">
        <v>0</v>
      </c>
      <c r="P1529" s="165">
        <f t="shared" si="110"/>
        <v>0</v>
      </c>
    </row>
    <row r="1530" spans="1:17" hidden="1" x14ac:dyDescent="0.25">
      <c r="A1530" s="303">
        <f>IF(B1530=1,A1523,"")</f>
        <v>2045</v>
      </c>
      <c r="B1530" s="43">
        <f t="shared" si="109"/>
        <v>1</v>
      </c>
      <c r="C1530" s="161" t="str">
        <f>CAD!$I$13</f>
        <v>OUTROS</v>
      </c>
      <c r="D1530" s="44">
        <v>0</v>
      </c>
      <c r="E1530" s="44">
        <v>0</v>
      </c>
      <c r="F1530" s="44">
        <v>0</v>
      </c>
      <c r="G1530" s="44">
        <v>0</v>
      </c>
      <c r="H1530" s="44">
        <v>0</v>
      </c>
      <c r="I1530" s="44">
        <v>0</v>
      </c>
      <c r="J1530" s="44">
        <v>0</v>
      </c>
      <c r="K1530" s="44">
        <v>0</v>
      </c>
      <c r="L1530" s="44">
        <v>0</v>
      </c>
      <c r="M1530" s="44">
        <v>0</v>
      </c>
      <c r="N1530" s="44">
        <v>0</v>
      </c>
      <c r="O1530" s="44">
        <v>0</v>
      </c>
      <c r="P1530" s="165">
        <f t="shared" si="110"/>
        <v>0</v>
      </c>
    </row>
    <row r="1531" spans="1:17" hidden="1" x14ac:dyDescent="0.25">
      <c r="A1531" s="303">
        <f>IF(B1531=1,A1523,"")</f>
        <v>2045</v>
      </c>
      <c r="B1531" s="43">
        <f t="shared" si="109"/>
        <v>1</v>
      </c>
      <c r="C1531" s="161" t="str">
        <f>CAD!$I$14</f>
        <v>VESTUÁRIO</v>
      </c>
      <c r="D1531" s="44">
        <v>0</v>
      </c>
      <c r="E1531" s="44">
        <v>0</v>
      </c>
      <c r="F1531" s="44">
        <v>0</v>
      </c>
      <c r="G1531" s="44">
        <v>0</v>
      </c>
      <c r="H1531" s="44">
        <v>0</v>
      </c>
      <c r="I1531" s="44">
        <v>0</v>
      </c>
      <c r="J1531" s="44">
        <v>0</v>
      </c>
      <c r="K1531" s="44">
        <v>0</v>
      </c>
      <c r="L1531" s="44">
        <v>0</v>
      </c>
      <c r="M1531" s="44">
        <v>0</v>
      </c>
      <c r="N1531" s="44">
        <v>0</v>
      </c>
      <c r="O1531" s="44">
        <v>0</v>
      </c>
      <c r="P1531" s="165">
        <f t="shared" si="110"/>
        <v>0</v>
      </c>
    </row>
    <row r="1532" spans="1:17" hidden="1" x14ac:dyDescent="0.25">
      <c r="A1532" s="303">
        <f>IF(B1532=1,A1523,"")</f>
        <v>2045</v>
      </c>
      <c r="B1532" s="43">
        <f t="shared" si="109"/>
        <v>1</v>
      </c>
      <c r="C1532" s="161" t="str">
        <f>CAD!$I$15</f>
        <v>PARCELA - CASA</v>
      </c>
      <c r="D1532" s="44">
        <v>0</v>
      </c>
      <c r="E1532" s="44">
        <v>0</v>
      </c>
      <c r="F1532" s="44">
        <v>0</v>
      </c>
      <c r="G1532" s="44">
        <v>0</v>
      </c>
      <c r="H1532" s="44">
        <v>0</v>
      </c>
      <c r="I1532" s="44">
        <v>0</v>
      </c>
      <c r="J1532" s="44">
        <v>0</v>
      </c>
      <c r="K1532" s="44">
        <v>0</v>
      </c>
      <c r="L1532" s="44">
        <v>0</v>
      </c>
      <c r="M1532" s="44">
        <v>0</v>
      </c>
      <c r="N1532" s="44">
        <v>0</v>
      </c>
      <c r="O1532" s="44">
        <v>0</v>
      </c>
      <c r="P1532" s="165">
        <f t="shared" si="110"/>
        <v>0</v>
      </c>
    </row>
    <row r="1533" spans="1:17" hidden="1" x14ac:dyDescent="0.25">
      <c r="A1533" s="303">
        <f>IF(B1533=1,A1523,"")</f>
        <v>2045</v>
      </c>
      <c r="B1533" s="43">
        <f t="shared" si="109"/>
        <v>1</v>
      </c>
      <c r="C1533" s="161" t="str">
        <f>CAD!$I$16</f>
        <v>SAÚDE</v>
      </c>
      <c r="D1533" s="44">
        <v>0</v>
      </c>
      <c r="E1533" s="44">
        <v>0</v>
      </c>
      <c r="F1533" s="44">
        <v>0</v>
      </c>
      <c r="G1533" s="44">
        <v>0</v>
      </c>
      <c r="H1533" s="44">
        <v>0</v>
      </c>
      <c r="I1533" s="44">
        <v>0</v>
      </c>
      <c r="J1533" s="44">
        <v>0</v>
      </c>
      <c r="K1533" s="44">
        <v>0</v>
      </c>
      <c r="L1533" s="44">
        <v>0</v>
      </c>
      <c r="M1533" s="44">
        <v>0</v>
      </c>
      <c r="N1533" s="44">
        <v>0</v>
      </c>
      <c r="O1533" s="44">
        <v>0</v>
      </c>
      <c r="P1533" s="165">
        <f t="shared" si="110"/>
        <v>0</v>
      </c>
    </row>
    <row r="1534" spans="1:17" hidden="1" x14ac:dyDescent="0.25">
      <c r="A1534" s="303" t="str">
        <f>IF(B1534=1,A1523,"")</f>
        <v/>
      </c>
      <c r="B1534" s="43" t="str">
        <f t="shared" si="109"/>
        <v/>
      </c>
      <c r="C1534" s="161">
        <f>CAD!$I$17</f>
        <v>0</v>
      </c>
      <c r="D1534" s="44">
        <v>0</v>
      </c>
      <c r="E1534" s="44">
        <v>0</v>
      </c>
      <c r="F1534" s="44">
        <v>0</v>
      </c>
      <c r="G1534" s="44">
        <v>0</v>
      </c>
      <c r="H1534" s="44">
        <v>0</v>
      </c>
      <c r="I1534" s="44">
        <v>0</v>
      </c>
      <c r="J1534" s="44">
        <v>0</v>
      </c>
      <c r="K1534" s="44">
        <v>0</v>
      </c>
      <c r="L1534" s="44">
        <v>0</v>
      </c>
      <c r="M1534" s="44">
        <v>0</v>
      </c>
      <c r="N1534" s="44">
        <v>0</v>
      </c>
      <c r="O1534" s="44">
        <v>0</v>
      </c>
      <c r="P1534" s="165">
        <f t="shared" si="110"/>
        <v>0</v>
      </c>
    </row>
    <row r="1535" spans="1:17" hidden="1" x14ac:dyDescent="0.25">
      <c r="A1535" s="303" t="str">
        <f>IF(B1535=1,A1523,"")</f>
        <v/>
      </c>
      <c r="B1535" s="43" t="str">
        <f t="shared" si="109"/>
        <v/>
      </c>
      <c r="C1535" s="161">
        <f>CAD!$I$18</f>
        <v>0</v>
      </c>
      <c r="D1535" s="44">
        <v>0</v>
      </c>
      <c r="E1535" s="44">
        <v>0</v>
      </c>
      <c r="F1535" s="44">
        <v>0</v>
      </c>
      <c r="G1535" s="44">
        <v>0</v>
      </c>
      <c r="H1535" s="44">
        <v>0</v>
      </c>
      <c r="I1535" s="44">
        <v>0</v>
      </c>
      <c r="J1535" s="44">
        <v>0</v>
      </c>
      <c r="K1535" s="44">
        <v>0</v>
      </c>
      <c r="L1535" s="44">
        <v>0</v>
      </c>
      <c r="M1535" s="44">
        <v>0</v>
      </c>
      <c r="N1535" s="44">
        <v>0</v>
      </c>
      <c r="O1535" s="44">
        <v>0</v>
      </c>
      <c r="P1535" s="165">
        <f t="shared" si="110"/>
        <v>0</v>
      </c>
    </row>
    <row r="1536" spans="1:17" hidden="1" x14ac:dyDescent="0.25">
      <c r="A1536" s="303" t="str">
        <f>IF(B1536=1,A1523,"")</f>
        <v/>
      </c>
      <c r="B1536" s="43" t="str">
        <f t="shared" si="109"/>
        <v/>
      </c>
      <c r="C1536" s="161">
        <f>CAD!$I$19</f>
        <v>0</v>
      </c>
      <c r="D1536" s="44">
        <v>0</v>
      </c>
      <c r="E1536" s="44">
        <v>0</v>
      </c>
      <c r="F1536" s="44">
        <v>0</v>
      </c>
      <c r="G1536" s="44">
        <v>0</v>
      </c>
      <c r="H1536" s="44">
        <v>0</v>
      </c>
      <c r="I1536" s="44">
        <v>0</v>
      </c>
      <c r="J1536" s="44">
        <v>0</v>
      </c>
      <c r="K1536" s="44">
        <v>0</v>
      </c>
      <c r="L1536" s="44">
        <v>0</v>
      </c>
      <c r="M1536" s="44">
        <v>0</v>
      </c>
      <c r="N1536" s="44">
        <v>0</v>
      </c>
      <c r="O1536" s="44">
        <v>0</v>
      </c>
      <c r="P1536" s="165">
        <f t="shared" si="110"/>
        <v>0</v>
      </c>
    </row>
    <row r="1537" spans="1:16" hidden="1" x14ac:dyDescent="0.25">
      <c r="A1537" s="303" t="str">
        <f>IF(B1537=1,A1523,"")</f>
        <v/>
      </c>
      <c r="B1537" s="43" t="str">
        <f t="shared" si="109"/>
        <v/>
      </c>
      <c r="C1537" s="161">
        <f>CAD!$I$20</f>
        <v>0</v>
      </c>
      <c r="D1537" s="44">
        <v>0</v>
      </c>
      <c r="E1537" s="44">
        <v>0</v>
      </c>
      <c r="F1537" s="44">
        <v>0</v>
      </c>
      <c r="G1537" s="44">
        <v>0</v>
      </c>
      <c r="H1537" s="44">
        <v>0</v>
      </c>
      <c r="I1537" s="44">
        <v>0</v>
      </c>
      <c r="J1537" s="44">
        <v>0</v>
      </c>
      <c r="K1537" s="44">
        <v>0</v>
      </c>
      <c r="L1537" s="44">
        <v>0</v>
      </c>
      <c r="M1537" s="44">
        <v>0</v>
      </c>
      <c r="N1537" s="44">
        <v>0</v>
      </c>
      <c r="O1537" s="44">
        <v>0</v>
      </c>
      <c r="P1537" s="165">
        <f t="shared" si="110"/>
        <v>0</v>
      </c>
    </row>
    <row r="1538" spans="1:16" hidden="1" x14ac:dyDescent="0.25">
      <c r="A1538" s="303" t="str">
        <f>IF(B1538=1,A1523,"")</f>
        <v/>
      </c>
      <c r="B1538" s="43" t="str">
        <f t="shared" si="109"/>
        <v/>
      </c>
      <c r="C1538" s="161">
        <f>CAD!$I$21</f>
        <v>0</v>
      </c>
      <c r="D1538" s="44">
        <v>0</v>
      </c>
      <c r="E1538" s="44">
        <v>0</v>
      </c>
      <c r="F1538" s="44">
        <v>0</v>
      </c>
      <c r="G1538" s="44">
        <v>0</v>
      </c>
      <c r="H1538" s="44">
        <v>0</v>
      </c>
      <c r="I1538" s="44">
        <v>0</v>
      </c>
      <c r="J1538" s="44">
        <v>0</v>
      </c>
      <c r="K1538" s="44">
        <v>0</v>
      </c>
      <c r="L1538" s="44">
        <v>0</v>
      </c>
      <c r="M1538" s="44">
        <v>0</v>
      </c>
      <c r="N1538" s="44">
        <v>0</v>
      </c>
      <c r="O1538" s="44">
        <v>0</v>
      </c>
      <c r="P1538" s="165">
        <f t="shared" si="110"/>
        <v>0</v>
      </c>
    </row>
    <row r="1539" spans="1:16" hidden="1" x14ac:dyDescent="0.25">
      <c r="A1539" s="303" t="str">
        <f>IF(B1539=1,A1523,"")</f>
        <v/>
      </c>
      <c r="B1539" s="43" t="str">
        <f t="shared" si="109"/>
        <v/>
      </c>
      <c r="C1539" s="161">
        <f>CAD!$I$22</f>
        <v>0</v>
      </c>
      <c r="D1539" s="44">
        <v>0</v>
      </c>
      <c r="E1539" s="44">
        <v>0</v>
      </c>
      <c r="F1539" s="44">
        <v>0</v>
      </c>
      <c r="G1539" s="44">
        <v>0</v>
      </c>
      <c r="H1539" s="44">
        <v>0</v>
      </c>
      <c r="I1539" s="44">
        <v>0</v>
      </c>
      <c r="J1539" s="44">
        <v>0</v>
      </c>
      <c r="K1539" s="44">
        <v>0</v>
      </c>
      <c r="L1539" s="44">
        <v>0</v>
      </c>
      <c r="M1539" s="44">
        <v>0</v>
      </c>
      <c r="N1539" s="44">
        <v>0</v>
      </c>
      <c r="O1539" s="44">
        <v>0</v>
      </c>
      <c r="P1539" s="165">
        <f t="shared" si="110"/>
        <v>0</v>
      </c>
    </row>
    <row r="1540" spans="1:16" hidden="1" x14ac:dyDescent="0.25">
      <c r="A1540" s="303" t="str">
        <f>IF(B1540=1,A1523,"")</f>
        <v/>
      </c>
      <c r="B1540" s="43" t="str">
        <f t="shared" si="109"/>
        <v/>
      </c>
      <c r="C1540" s="161">
        <f>CAD!$I$23</f>
        <v>0</v>
      </c>
      <c r="D1540" s="44">
        <v>0</v>
      </c>
      <c r="E1540" s="44">
        <v>0</v>
      </c>
      <c r="F1540" s="44">
        <v>0</v>
      </c>
      <c r="G1540" s="44">
        <v>0</v>
      </c>
      <c r="H1540" s="44">
        <v>0</v>
      </c>
      <c r="I1540" s="44">
        <v>0</v>
      </c>
      <c r="J1540" s="44">
        <v>0</v>
      </c>
      <c r="K1540" s="44">
        <v>0</v>
      </c>
      <c r="L1540" s="44">
        <v>0</v>
      </c>
      <c r="M1540" s="44">
        <v>0</v>
      </c>
      <c r="N1540" s="44">
        <v>0</v>
      </c>
      <c r="O1540" s="44">
        <v>0</v>
      </c>
      <c r="P1540" s="165">
        <f t="shared" si="110"/>
        <v>0</v>
      </c>
    </row>
    <row r="1541" spans="1:16" hidden="1" x14ac:dyDescent="0.25">
      <c r="A1541" s="303" t="str">
        <f>IF(B1541=1,A1523,"")</f>
        <v/>
      </c>
      <c r="B1541" s="43" t="str">
        <f t="shared" si="109"/>
        <v/>
      </c>
      <c r="C1541" s="161">
        <f>CAD!$I$24</f>
        <v>0</v>
      </c>
      <c r="D1541" s="44">
        <v>0</v>
      </c>
      <c r="E1541" s="44">
        <v>0</v>
      </c>
      <c r="F1541" s="44">
        <v>0</v>
      </c>
      <c r="G1541" s="44">
        <v>0</v>
      </c>
      <c r="H1541" s="44">
        <v>0</v>
      </c>
      <c r="I1541" s="44">
        <v>0</v>
      </c>
      <c r="J1541" s="44">
        <v>0</v>
      </c>
      <c r="K1541" s="44">
        <v>0</v>
      </c>
      <c r="L1541" s="44">
        <v>0</v>
      </c>
      <c r="M1541" s="44">
        <v>0</v>
      </c>
      <c r="N1541" s="44">
        <v>0</v>
      </c>
      <c r="O1541" s="44">
        <v>0</v>
      </c>
      <c r="P1541" s="165">
        <f t="shared" si="110"/>
        <v>0</v>
      </c>
    </row>
    <row r="1542" spans="1:16" hidden="1" x14ac:dyDescent="0.25">
      <c r="A1542" s="303" t="str">
        <f>IF(B1542=1,A1523,"")</f>
        <v/>
      </c>
      <c r="B1542" s="43" t="str">
        <f t="shared" si="109"/>
        <v/>
      </c>
      <c r="C1542" s="161">
        <f>CAD!$I$25</f>
        <v>0</v>
      </c>
      <c r="D1542" s="44">
        <v>0</v>
      </c>
      <c r="E1542" s="44">
        <v>0</v>
      </c>
      <c r="F1542" s="44">
        <v>0</v>
      </c>
      <c r="G1542" s="44">
        <v>0</v>
      </c>
      <c r="H1542" s="44">
        <v>0</v>
      </c>
      <c r="I1542" s="44">
        <v>0</v>
      </c>
      <c r="J1542" s="44">
        <v>0</v>
      </c>
      <c r="K1542" s="44">
        <v>0</v>
      </c>
      <c r="L1542" s="44">
        <v>0</v>
      </c>
      <c r="M1542" s="44">
        <v>0</v>
      </c>
      <c r="N1542" s="44">
        <v>0</v>
      </c>
      <c r="O1542" s="44">
        <v>0</v>
      </c>
      <c r="P1542" s="165">
        <f t="shared" si="110"/>
        <v>0</v>
      </c>
    </row>
    <row r="1543" spans="1:16" hidden="1" x14ac:dyDescent="0.25">
      <c r="A1543" s="303" t="str">
        <f>IF(B1543=1,A1523,"")</f>
        <v/>
      </c>
      <c r="B1543" s="43" t="str">
        <f t="shared" si="109"/>
        <v/>
      </c>
      <c r="C1543" s="161">
        <f>CAD!$I$26</f>
        <v>0</v>
      </c>
      <c r="D1543" s="44">
        <v>0</v>
      </c>
      <c r="E1543" s="44">
        <v>0</v>
      </c>
      <c r="F1543" s="44">
        <v>0</v>
      </c>
      <c r="G1543" s="44">
        <v>0</v>
      </c>
      <c r="H1543" s="44">
        <v>0</v>
      </c>
      <c r="I1543" s="44">
        <v>0</v>
      </c>
      <c r="J1543" s="44">
        <v>0</v>
      </c>
      <c r="K1543" s="44">
        <v>0</v>
      </c>
      <c r="L1543" s="44">
        <v>0</v>
      </c>
      <c r="M1543" s="44">
        <v>0</v>
      </c>
      <c r="N1543" s="44">
        <v>0</v>
      </c>
      <c r="O1543" s="44">
        <v>0</v>
      </c>
      <c r="P1543" s="165">
        <f t="shared" si="110"/>
        <v>0</v>
      </c>
    </row>
    <row r="1544" spans="1:16" hidden="1" x14ac:dyDescent="0.25">
      <c r="A1544" s="303" t="str">
        <f>IF(B1544=1,A1523,"")</f>
        <v/>
      </c>
      <c r="B1544" s="43" t="str">
        <f t="shared" si="109"/>
        <v/>
      </c>
      <c r="C1544" s="161">
        <f>CAD!$I$27</f>
        <v>0</v>
      </c>
      <c r="D1544" s="44">
        <v>0</v>
      </c>
      <c r="E1544" s="44">
        <v>0</v>
      </c>
      <c r="F1544" s="44">
        <v>0</v>
      </c>
      <c r="G1544" s="44">
        <v>0</v>
      </c>
      <c r="H1544" s="44">
        <v>0</v>
      </c>
      <c r="I1544" s="44">
        <v>0</v>
      </c>
      <c r="J1544" s="44">
        <v>0</v>
      </c>
      <c r="K1544" s="44">
        <v>0</v>
      </c>
      <c r="L1544" s="44">
        <v>0</v>
      </c>
      <c r="M1544" s="44">
        <v>0</v>
      </c>
      <c r="N1544" s="44">
        <v>0</v>
      </c>
      <c r="O1544" s="44">
        <v>0</v>
      </c>
      <c r="P1544" s="165">
        <f t="shared" si="110"/>
        <v>0</v>
      </c>
    </row>
    <row r="1545" spans="1:16" hidden="1" x14ac:dyDescent="0.25">
      <c r="A1545" s="303" t="str">
        <f>IF(B1545=1,A1523,"")</f>
        <v/>
      </c>
      <c r="B1545" s="43" t="str">
        <f t="shared" si="109"/>
        <v/>
      </c>
      <c r="C1545" s="161">
        <f>CAD!$I$28</f>
        <v>0</v>
      </c>
      <c r="D1545" s="44">
        <v>0</v>
      </c>
      <c r="E1545" s="44">
        <v>0</v>
      </c>
      <c r="F1545" s="44">
        <v>0</v>
      </c>
      <c r="G1545" s="44">
        <v>0</v>
      </c>
      <c r="H1545" s="44">
        <v>0</v>
      </c>
      <c r="I1545" s="44">
        <v>0</v>
      </c>
      <c r="J1545" s="44">
        <v>0</v>
      </c>
      <c r="K1545" s="44">
        <v>0</v>
      </c>
      <c r="L1545" s="44">
        <v>0</v>
      </c>
      <c r="M1545" s="44">
        <v>0</v>
      </c>
      <c r="N1545" s="44">
        <v>0</v>
      </c>
      <c r="O1545" s="44">
        <v>0</v>
      </c>
      <c r="P1545" s="165">
        <f t="shared" si="110"/>
        <v>0</v>
      </c>
    </row>
    <row r="1546" spans="1:16" hidden="1" x14ac:dyDescent="0.25">
      <c r="A1546" s="303" t="str">
        <f>IF(B1546=1,A1523,"")</f>
        <v/>
      </c>
      <c r="B1546" s="43" t="str">
        <f t="shared" si="109"/>
        <v/>
      </c>
      <c r="C1546" s="161">
        <f>CAD!$I$29</f>
        <v>0</v>
      </c>
      <c r="D1546" s="44">
        <v>0</v>
      </c>
      <c r="E1546" s="44">
        <v>0</v>
      </c>
      <c r="F1546" s="44">
        <v>0</v>
      </c>
      <c r="G1546" s="44">
        <v>0</v>
      </c>
      <c r="H1546" s="44">
        <v>0</v>
      </c>
      <c r="I1546" s="44">
        <v>0</v>
      </c>
      <c r="J1546" s="44">
        <v>0</v>
      </c>
      <c r="K1546" s="44">
        <v>0</v>
      </c>
      <c r="L1546" s="44">
        <v>0</v>
      </c>
      <c r="M1546" s="44">
        <v>0</v>
      </c>
      <c r="N1546" s="44">
        <v>0</v>
      </c>
      <c r="O1546" s="44">
        <v>0</v>
      </c>
      <c r="P1546" s="165">
        <f t="shared" si="110"/>
        <v>0</v>
      </c>
    </row>
    <row r="1547" spans="1:16" hidden="1" x14ac:dyDescent="0.25">
      <c r="A1547" s="303" t="str">
        <f>IF(B1547=1,A1523,"")</f>
        <v/>
      </c>
      <c r="B1547" s="43" t="str">
        <f t="shared" si="109"/>
        <v/>
      </c>
      <c r="C1547" s="161">
        <f>CAD!$I$30</f>
        <v>0</v>
      </c>
      <c r="D1547" s="44">
        <v>0</v>
      </c>
      <c r="E1547" s="44">
        <v>0</v>
      </c>
      <c r="F1547" s="44">
        <v>0</v>
      </c>
      <c r="G1547" s="44">
        <v>0</v>
      </c>
      <c r="H1547" s="44">
        <v>0</v>
      </c>
      <c r="I1547" s="44">
        <v>0</v>
      </c>
      <c r="J1547" s="44">
        <v>0</v>
      </c>
      <c r="K1547" s="44">
        <v>0</v>
      </c>
      <c r="L1547" s="44">
        <v>0</v>
      </c>
      <c r="M1547" s="44">
        <v>0</v>
      </c>
      <c r="N1547" s="44">
        <v>0</v>
      </c>
      <c r="O1547" s="44">
        <v>0</v>
      </c>
      <c r="P1547" s="165">
        <f t="shared" si="110"/>
        <v>0</v>
      </c>
    </row>
    <row r="1548" spans="1:16" hidden="1" x14ac:dyDescent="0.25">
      <c r="A1548" s="303" t="str">
        <f>IF(B1548=1,A1523,"")</f>
        <v/>
      </c>
      <c r="B1548" s="43" t="str">
        <f t="shared" si="109"/>
        <v/>
      </c>
      <c r="C1548" s="161">
        <f>CAD!$I$31</f>
        <v>0</v>
      </c>
      <c r="D1548" s="44">
        <v>0</v>
      </c>
      <c r="E1548" s="44">
        <v>0</v>
      </c>
      <c r="F1548" s="44">
        <v>0</v>
      </c>
      <c r="G1548" s="44">
        <v>0</v>
      </c>
      <c r="H1548" s="44">
        <v>0</v>
      </c>
      <c r="I1548" s="44">
        <v>0</v>
      </c>
      <c r="J1548" s="44">
        <v>0</v>
      </c>
      <c r="K1548" s="44">
        <v>0</v>
      </c>
      <c r="L1548" s="44">
        <v>0</v>
      </c>
      <c r="M1548" s="44">
        <v>0</v>
      </c>
      <c r="N1548" s="44">
        <v>0</v>
      </c>
      <c r="O1548" s="44">
        <v>0</v>
      </c>
      <c r="P1548" s="165">
        <f t="shared" si="110"/>
        <v>0</v>
      </c>
    </row>
    <row r="1549" spans="1:16" hidden="1" x14ac:dyDescent="0.25">
      <c r="A1549" s="303" t="str">
        <f>IF(B1549=1,A1523,"")</f>
        <v/>
      </c>
      <c r="B1549" s="43" t="str">
        <f t="shared" si="109"/>
        <v/>
      </c>
      <c r="C1549" s="161">
        <f>CAD!$K$7</f>
        <v>0</v>
      </c>
      <c r="D1549" s="44">
        <v>0</v>
      </c>
      <c r="E1549" s="44">
        <v>0</v>
      </c>
      <c r="F1549" s="44">
        <v>0</v>
      </c>
      <c r="G1549" s="44">
        <v>0</v>
      </c>
      <c r="H1549" s="44">
        <v>0</v>
      </c>
      <c r="I1549" s="44">
        <v>0</v>
      </c>
      <c r="J1549" s="44">
        <v>0</v>
      </c>
      <c r="K1549" s="44">
        <v>0</v>
      </c>
      <c r="L1549" s="44">
        <v>0</v>
      </c>
      <c r="M1549" s="44">
        <v>0</v>
      </c>
      <c r="N1549" s="44">
        <v>0</v>
      </c>
      <c r="O1549" s="44">
        <v>0</v>
      </c>
      <c r="P1549" s="165">
        <f t="shared" si="110"/>
        <v>0</v>
      </c>
    </row>
    <row r="1550" spans="1:16" hidden="1" x14ac:dyDescent="0.25">
      <c r="A1550" s="303" t="str">
        <f>IF(B1550=1,A1523,"")</f>
        <v/>
      </c>
      <c r="B1550" s="43" t="str">
        <f t="shared" si="109"/>
        <v/>
      </c>
      <c r="C1550" s="161">
        <f>CAD!$K$8</f>
        <v>0</v>
      </c>
      <c r="D1550" s="44">
        <v>0</v>
      </c>
      <c r="E1550" s="44">
        <v>0</v>
      </c>
      <c r="F1550" s="44">
        <v>0</v>
      </c>
      <c r="G1550" s="44">
        <v>0</v>
      </c>
      <c r="H1550" s="44">
        <v>0</v>
      </c>
      <c r="I1550" s="44">
        <v>0</v>
      </c>
      <c r="J1550" s="44">
        <v>0</v>
      </c>
      <c r="K1550" s="44">
        <v>0</v>
      </c>
      <c r="L1550" s="44">
        <v>0</v>
      </c>
      <c r="M1550" s="44">
        <v>0</v>
      </c>
      <c r="N1550" s="44">
        <v>0</v>
      </c>
      <c r="O1550" s="44">
        <v>0</v>
      </c>
      <c r="P1550" s="165">
        <f t="shared" si="110"/>
        <v>0</v>
      </c>
    </row>
    <row r="1551" spans="1:16" hidden="1" x14ac:dyDescent="0.25">
      <c r="A1551" s="303" t="str">
        <f>IF(B1551=1,A1523,"")</f>
        <v/>
      </c>
      <c r="B1551" s="43" t="str">
        <f t="shared" si="109"/>
        <v/>
      </c>
      <c r="C1551" s="161">
        <f>CAD!$K$9</f>
        <v>0</v>
      </c>
      <c r="D1551" s="44">
        <v>0</v>
      </c>
      <c r="E1551" s="44">
        <v>0</v>
      </c>
      <c r="F1551" s="44">
        <v>0</v>
      </c>
      <c r="G1551" s="44">
        <v>0</v>
      </c>
      <c r="H1551" s="44">
        <v>0</v>
      </c>
      <c r="I1551" s="44">
        <v>0</v>
      </c>
      <c r="J1551" s="44">
        <v>0</v>
      </c>
      <c r="K1551" s="44">
        <v>0</v>
      </c>
      <c r="L1551" s="44">
        <v>0</v>
      </c>
      <c r="M1551" s="44">
        <v>0</v>
      </c>
      <c r="N1551" s="44">
        <v>0</v>
      </c>
      <c r="O1551" s="44">
        <v>0</v>
      </c>
      <c r="P1551" s="165">
        <f t="shared" si="110"/>
        <v>0</v>
      </c>
    </row>
    <row r="1552" spans="1:16" hidden="1" x14ac:dyDescent="0.25">
      <c r="A1552" s="303" t="str">
        <f>IF(B1552=1,A1523,"")</f>
        <v/>
      </c>
      <c r="B1552" s="43" t="str">
        <f t="shared" si="109"/>
        <v/>
      </c>
      <c r="C1552" s="161">
        <f>CAD!$K$10</f>
        <v>0</v>
      </c>
      <c r="D1552" s="44">
        <v>0</v>
      </c>
      <c r="E1552" s="44">
        <v>0</v>
      </c>
      <c r="F1552" s="44">
        <v>0</v>
      </c>
      <c r="G1552" s="44">
        <v>0</v>
      </c>
      <c r="H1552" s="44">
        <v>0</v>
      </c>
      <c r="I1552" s="44">
        <v>0</v>
      </c>
      <c r="J1552" s="44">
        <v>0</v>
      </c>
      <c r="K1552" s="44">
        <v>0</v>
      </c>
      <c r="L1552" s="44">
        <v>0</v>
      </c>
      <c r="M1552" s="44">
        <v>0</v>
      </c>
      <c r="N1552" s="44">
        <v>0</v>
      </c>
      <c r="O1552" s="44">
        <v>0</v>
      </c>
      <c r="P1552" s="165">
        <f t="shared" si="110"/>
        <v>0</v>
      </c>
    </row>
    <row r="1553" spans="1:16" hidden="1" x14ac:dyDescent="0.25">
      <c r="A1553" s="303" t="str">
        <f>IF(B1553=1,A1523,"")</f>
        <v/>
      </c>
      <c r="B1553" s="43" t="str">
        <f t="shared" si="109"/>
        <v/>
      </c>
      <c r="C1553" s="161">
        <f>CAD!$K$11</f>
        <v>0</v>
      </c>
      <c r="D1553" s="44">
        <v>0</v>
      </c>
      <c r="E1553" s="44">
        <v>0</v>
      </c>
      <c r="F1553" s="44">
        <v>0</v>
      </c>
      <c r="G1553" s="44">
        <v>0</v>
      </c>
      <c r="H1553" s="44">
        <v>0</v>
      </c>
      <c r="I1553" s="44">
        <v>0</v>
      </c>
      <c r="J1553" s="44">
        <v>0</v>
      </c>
      <c r="K1553" s="44">
        <v>0</v>
      </c>
      <c r="L1553" s="44">
        <v>0</v>
      </c>
      <c r="M1553" s="44">
        <v>0</v>
      </c>
      <c r="N1553" s="44">
        <v>0</v>
      </c>
      <c r="O1553" s="44">
        <v>0</v>
      </c>
      <c r="P1553" s="165">
        <f t="shared" si="110"/>
        <v>0</v>
      </c>
    </row>
    <row r="1554" spans="1:16" hidden="1" x14ac:dyDescent="0.25">
      <c r="A1554" s="303" t="str">
        <f>IF(B1554=1,A1523,"")</f>
        <v/>
      </c>
      <c r="B1554" s="43" t="str">
        <f t="shared" si="109"/>
        <v/>
      </c>
      <c r="C1554" s="161">
        <f>CAD!$K$12</f>
        <v>0</v>
      </c>
      <c r="D1554" s="44">
        <v>0</v>
      </c>
      <c r="E1554" s="44">
        <v>0</v>
      </c>
      <c r="F1554" s="44">
        <v>0</v>
      </c>
      <c r="G1554" s="44">
        <v>0</v>
      </c>
      <c r="H1554" s="44">
        <v>0</v>
      </c>
      <c r="I1554" s="44">
        <v>0</v>
      </c>
      <c r="J1554" s="44">
        <v>0</v>
      </c>
      <c r="K1554" s="44">
        <v>0</v>
      </c>
      <c r="L1554" s="44">
        <v>0</v>
      </c>
      <c r="M1554" s="44">
        <v>0</v>
      </c>
      <c r="N1554" s="44">
        <v>0</v>
      </c>
      <c r="O1554" s="44">
        <v>0</v>
      </c>
      <c r="P1554" s="165">
        <f t="shared" si="110"/>
        <v>0</v>
      </c>
    </row>
    <row r="1555" spans="1:16" hidden="1" x14ac:dyDescent="0.25">
      <c r="A1555" s="303" t="str">
        <f>IF(B1555=1,A1523,"")</f>
        <v/>
      </c>
      <c r="B1555" s="43" t="str">
        <f t="shared" si="109"/>
        <v/>
      </c>
      <c r="C1555" s="161">
        <f>CAD!$K$13</f>
        <v>0</v>
      </c>
      <c r="D1555" s="44">
        <v>0</v>
      </c>
      <c r="E1555" s="44">
        <v>0</v>
      </c>
      <c r="F1555" s="44">
        <v>0</v>
      </c>
      <c r="G1555" s="44">
        <v>0</v>
      </c>
      <c r="H1555" s="44">
        <v>0</v>
      </c>
      <c r="I1555" s="44">
        <v>0</v>
      </c>
      <c r="J1555" s="44">
        <v>0</v>
      </c>
      <c r="K1555" s="44">
        <v>0</v>
      </c>
      <c r="L1555" s="44">
        <v>0</v>
      </c>
      <c r="M1555" s="44">
        <v>0</v>
      </c>
      <c r="N1555" s="44">
        <v>0</v>
      </c>
      <c r="O1555" s="44">
        <v>0</v>
      </c>
      <c r="P1555" s="165">
        <f t="shared" si="110"/>
        <v>0</v>
      </c>
    </row>
    <row r="1556" spans="1:16" hidden="1" x14ac:dyDescent="0.25">
      <c r="A1556" s="303" t="str">
        <f>IF(B1556=1,A1523,"")</f>
        <v/>
      </c>
      <c r="B1556" s="43" t="str">
        <f t="shared" si="109"/>
        <v/>
      </c>
      <c r="C1556" s="161">
        <f>CAD!$K$14</f>
        <v>0</v>
      </c>
      <c r="D1556" s="44">
        <v>0</v>
      </c>
      <c r="E1556" s="44">
        <v>0</v>
      </c>
      <c r="F1556" s="44">
        <v>0</v>
      </c>
      <c r="G1556" s="44">
        <v>0</v>
      </c>
      <c r="H1556" s="44">
        <v>0</v>
      </c>
      <c r="I1556" s="44">
        <v>0</v>
      </c>
      <c r="J1556" s="44">
        <v>0</v>
      </c>
      <c r="K1556" s="44">
        <v>0</v>
      </c>
      <c r="L1556" s="44">
        <v>0</v>
      </c>
      <c r="M1556" s="44">
        <v>0</v>
      </c>
      <c r="N1556" s="44">
        <v>0</v>
      </c>
      <c r="O1556" s="44">
        <v>0</v>
      </c>
      <c r="P1556" s="165">
        <f t="shared" si="110"/>
        <v>0</v>
      </c>
    </row>
    <row r="1557" spans="1:16" hidden="1" x14ac:dyDescent="0.25">
      <c r="A1557" s="303" t="str">
        <f>IF(B1557=1,A1523,"")</f>
        <v/>
      </c>
      <c r="B1557" s="43" t="str">
        <f t="shared" si="109"/>
        <v/>
      </c>
      <c r="C1557" s="161">
        <f>CAD!$K$15</f>
        <v>0</v>
      </c>
      <c r="D1557" s="44">
        <v>0</v>
      </c>
      <c r="E1557" s="44">
        <v>0</v>
      </c>
      <c r="F1557" s="44">
        <v>0</v>
      </c>
      <c r="G1557" s="44">
        <v>0</v>
      </c>
      <c r="H1557" s="44">
        <v>0</v>
      </c>
      <c r="I1557" s="44">
        <v>0</v>
      </c>
      <c r="J1557" s="44">
        <v>0</v>
      </c>
      <c r="K1557" s="44">
        <v>0</v>
      </c>
      <c r="L1557" s="44">
        <v>0</v>
      </c>
      <c r="M1557" s="44">
        <v>0</v>
      </c>
      <c r="N1557" s="44">
        <v>0</v>
      </c>
      <c r="O1557" s="44">
        <v>0</v>
      </c>
      <c r="P1557" s="165">
        <f t="shared" si="110"/>
        <v>0</v>
      </c>
    </row>
    <row r="1558" spans="1:16" hidden="1" x14ac:dyDescent="0.25">
      <c r="A1558" s="303" t="str">
        <f>IF(B1558=1,A1523,"")</f>
        <v/>
      </c>
      <c r="B1558" s="43" t="str">
        <f t="shared" si="109"/>
        <v/>
      </c>
      <c r="C1558" s="161">
        <f>CAD!$K$16</f>
        <v>0</v>
      </c>
      <c r="D1558" s="44">
        <v>0</v>
      </c>
      <c r="E1558" s="44">
        <v>0</v>
      </c>
      <c r="F1558" s="44">
        <v>0</v>
      </c>
      <c r="G1558" s="44">
        <v>0</v>
      </c>
      <c r="H1558" s="44">
        <v>0</v>
      </c>
      <c r="I1558" s="44">
        <v>0</v>
      </c>
      <c r="J1558" s="44">
        <v>0</v>
      </c>
      <c r="K1558" s="44">
        <v>0</v>
      </c>
      <c r="L1558" s="44">
        <v>0</v>
      </c>
      <c r="M1558" s="44">
        <v>0</v>
      </c>
      <c r="N1558" s="44">
        <v>0</v>
      </c>
      <c r="O1558" s="44">
        <v>0</v>
      </c>
      <c r="P1558" s="165">
        <f t="shared" si="110"/>
        <v>0</v>
      </c>
    </row>
    <row r="1559" spans="1:16" hidden="1" x14ac:dyDescent="0.25">
      <c r="A1559" s="303" t="str">
        <f>IF(B1559=1,A1523,"")</f>
        <v/>
      </c>
      <c r="B1559" s="43" t="str">
        <f t="shared" si="109"/>
        <v/>
      </c>
      <c r="C1559" s="161">
        <f>CAD!$K$17</f>
        <v>0</v>
      </c>
      <c r="D1559" s="44">
        <v>0</v>
      </c>
      <c r="E1559" s="44">
        <v>0</v>
      </c>
      <c r="F1559" s="44">
        <v>0</v>
      </c>
      <c r="G1559" s="44">
        <v>0</v>
      </c>
      <c r="H1559" s="44">
        <v>0</v>
      </c>
      <c r="I1559" s="44">
        <v>0</v>
      </c>
      <c r="J1559" s="44">
        <v>0</v>
      </c>
      <c r="K1559" s="44">
        <v>0</v>
      </c>
      <c r="L1559" s="44">
        <v>0</v>
      </c>
      <c r="M1559" s="44">
        <v>0</v>
      </c>
      <c r="N1559" s="44">
        <v>0</v>
      </c>
      <c r="O1559" s="44">
        <v>0</v>
      </c>
      <c r="P1559" s="165">
        <f t="shared" si="110"/>
        <v>0</v>
      </c>
    </row>
    <row r="1560" spans="1:16" hidden="1" x14ac:dyDescent="0.25">
      <c r="A1560" s="303" t="str">
        <f>IF(B1560=1,A1523,"")</f>
        <v/>
      </c>
      <c r="B1560" s="43" t="str">
        <f t="shared" si="109"/>
        <v/>
      </c>
      <c r="C1560" s="161">
        <f>CAD!$K$18</f>
        <v>0</v>
      </c>
      <c r="D1560" s="44">
        <v>0</v>
      </c>
      <c r="E1560" s="44">
        <v>0</v>
      </c>
      <c r="F1560" s="44">
        <v>0</v>
      </c>
      <c r="G1560" s="44">
        <v>0</v>
      </c>
      <c r="H1560" s="44">
        <v>0</v>
      </c>
      <c r="I1560" s="44">
        <v>0</v>
      </c>
      <c r="J1560" s="44">
        <v>0</v>
      </c>
      <c r="K1560" s="44">
        <v>0</v>
      </c>
      <c r="L1560" s="44">
        <v>0</v>
      </c>
      <c r="M1560" s="44">
        <v>0</v>
      </c>
      <c r="N1560" s="44">
        <v>0</v>
      </c>
      <c r="O1560" s="44">
        <v>0</v>
      </c>
      <c r="P1560" s="165">
        <f t="shared" si="110"/>
        <v>0</v>
      </c>
    </row>
    <row r="1561" spans="1:16" hidden="1" x14ac:dyDescent="0.25">
      <c r="A1561" s="303" t="str">
        <f>IF(B1561=1,A1523,"")</f>
        <v/>
      </c>
      <c r="B1561" s="43" t="str">
        <f t="shared" si="109"/>
        <v/>
      </c>
      <c r="C1561" s="161">
        <f>CAD!$K$19</f>
        <v>0</v>
      </c>
      <c r="D1561" s="44">
        <v>0</v>
      </c>
      <c r="E1561" s="44">
        <v>0</v>
      </c>
      <c r="F1561" s="44">
        <v>0</v>
      </c>
      <c r="G1561" s="44">
        <v>0</v>
      </c>
      <c r="H1561" s="44">
        <v>0</v>
      </c>
      <c r="I1561" s="44">
        <v>0</v>
      </c>
      <c r="J1561" s="44">
        <v>0</v>
      </c>
      <c r="K1561" s="44">
        <v>0</v>
      </c>
      <c r="L1561" s="44">
        <v>0</v>
      </c>
      <c r="M1561" s="44">
        <v>0</v>
      </c>
      <c r="N1561" s="44">
        <v>0</v>
      </c>
      <c r="O1561" s="44">
        <v>0</v>
      </c>
      <c r="P1561" s="165">
        <f t="shared" si="110"/>
        <v>0</v>
      </c>
    </row>
    <row r="1562" spans="1:16" hidden="1" x14ac:dyDescent="0.25">
      <c r="A1562" s="303" t="str">
        <f>IF(B1562=1,A1523,"")</f>
        <v/>
      </c>
      <c r="B1562" s="43" t="str">
        <f t="shared" si="109"/>
        <v/>
      </c>
      <c r="C1562" s="161">
        <f>CAD!$K$20</f>
        <v>0</v>
      </c>
      <c r="D1562" s="44">
        <v>0</v>
      </c>
      <c r="E1562" s="44">
        <v>0</v>
      </c>
      <c r="F1562" s="44">
        <v>0</v>
      </c>
      <c r="G1562" s="44">
        <v>0</v>
      </c>
      <c r="H1562" s="44">
        <v>0</v>
      </c>
      <c r="I1562" s="44">
        <v>0</v>
      </c>
      <c r="J1562" s="44">
        <v>0</v>
      </c>
      <c r="K1562" s="44">
        <v>0</v>
      </c>
      <c r="L1562" s="44">
        <v>0</v>
      </c>
      <c r="M1562" s="44">
        <v>0</v>
      </c>
      <c r="N1562" s="44">
        <v>0</v>
      </c>
      <c r="O1562" s="44">
        <v>0</v>
      </c>
      <c r="P1562" s="165">
        <f t="shared" si="110"/>
        <v>0</v>
      </c>
    </row>
    <row r="1563" spans="1:16" hidden="1" x14ac:dyDescent="0.25">
      <c r="A1563" s="303" t="str">
        <f>IF(B1563=1,A1523,"")</f>
        <v/>
      </c>
      <c r="B1563" s="43" t="str">
        <f t="shared" si="109"/>
        <v/>
      </c>
      <c r="C1563" s="161">
        <f>CAD!$K$21</f>
        <v>0</v>
      </c>
      <c r="D1563" s="44">
        <v>0</v>
      </c>
      <c r="E1563" s="44">
        <v>0</v>
      </c>
      <c r="F1563" s="44">
        <v>0</v>
      </c>
      <c r="G1563" s="44">
        <v>0</v>
      </c>
      <c r="H1563" s="44">
        <v>0</v>
      </c>
      <c r="I1563" s="44">
        <v>0</v>
      </c>
      <c r="J1563" s="44">
        <v>0</v>
      </c>
      <c r="K1563" s="44">
        <v>0</v>
      </c>
      <c r="L1563" s="44">
        <v>0</v>
      </c>
      <c r="M1563" s="44">
        <v>0</v>
      </c>
      <c r="N1563" s="44">
        <v>0</v>
      </c>
      <c r="O1563" s="44">
        <v>0</v>
      </c>
      <c r="P1563" s="165">
        <f t="shared" si="110"/>
        <v>0</v>
      </c>
    </row>
    <row r="1564" spans="1:16" hidden="1" x14ac:dyDescent="0.25">
      <c r="A1564" s="303" t="str">
        <f>IF(B1564=1,A1523,"")</f>
        <v/>
      </c>
      <c r="B1564" s="43" t="str">
        <f t="shared" si="109"/>
        <v/>
      </c>
      <c r="C1564" s="161">
        <f>CAD!$K$22</f>
        <v>0</v>
      </c>
      <c r="D1564" s="44">
        <v>0</v>
      </c>
      <c r="E1564" s="44">
        <v>0</v>
      </c>
      <c r="F1564" s="44">
        <v>0</v>
      </c>
      <c r="G1564" s="44">
        <v>0</v>
      </c>
      <c r="H1564" s="44">
        <v>0</v>
      </c>
      <c r="I1564" s="44">
        <v>0</v>
      </c>
      <c r="J1564" s="44">
        <v>0</v>
      </c>
      <c r="K1564" s="44">
        <v>0</v>
      </c>
      <c r="L1564" s="44">
        <v>0</v>
      </c>
      <c r="M1564" s="44">
        <v>0</v>
      </c>
      <c r="N1564" s="44">
        <v>0</v>
      </c>
      <c r="O1564" s="44">
        <v>0</v>
      </c>
      <c r="P1564" s="165">
        <f t="shared" si="110"/>
        <v>0</v>
      </c>
    </row>
    <row r="1565" spans="1:16" hidden="1" x14ac:dyDescent="0.25">
      <c r="A1565" s="303" t="str">
        <f>IF(B1565=1,A1523,"")</f>
        <v/>
      </c>
      <c r="B1565" s="43" t="str">
        <f t="shared" si="109"/>
        <v/>
      </c>
      <c r="C1565" s="161">
        <f>CAD!$K$23</f>
        <v>0</v>
      </c>
      <c r="D1565" s="44">
        <v>0</v>
      </c>
      <c r="E1565" s="44">
        <v>0</v>
      </c>
      <c r="F1565" s="44">
        <v>0</v>
      </c>
      <c r="G1565" s="44">
        <v>0</v>
      </c>
      <c r="H1565" s="44">
        <v>0</v>
      </c>
      <c r="I1565" s="44">
        <v>0</v>
      </c>
      <c r="J1565" s="44">
        <v>0</v>
      </c>
      <c r="K1565" s="44">
        <v>0</v>
      </c>
      <c r="L1565" s="44">
        <v>0</v>
      </c>
      <c r="M1565" s="44">
        <v>0</v>
      </c>
      <c r="N1565" s="44">
        <v>0</v>
      </c>
      <c r="O1565" s="44">
        <v>0</v>
      </c>
      <c r="P1565" s="165">
        <f t="shared" si="110"/>
        <v>0</v>
      </c>
    </row>
    <row r="1566" spans="1:16" hidden="1" x14ac:dyDescent="0.25">
      <c r="A1566" s="303" t="str">
        <f>IF(B1566=1,A1523,"")</f>
        <v/>
      </c>
      <c r="B1566" s="43" t="str">
        <f t="shared" si="109"/>
        <v/>
      </c>
      <c r="C1566" s="161">
        <f>CAD!$K$24</f>
        <v>0</v>
      </c>
      <c r="D1566" s="44">
        <v>0</v>
      </c>
      <c r="E1566" s="44">
        <v>0</v>
      </c>
      <c r="F1566" s="44">
        <v>0</v>
      </c>
      <c r="G1566" s="44">
        <v>0</v>
      </c>
      <c r="H1566" s="44">
        <v>0</v>
      </c>
      <c r="I1566" s="44">
        <v>0</v>
      </c>
      <c r="J1566" s="44">
        <v>0</v>
      </c>
      <c r="K1566" s="44">
        <v>0</v>
      </c>
      <c r="L1566" s="44">
        <v>0</v>
      </c>
      <c r="M1566" s="44">
        <v>0</v>
      </c>
      <c r="N1566" s="44">
        <v>0</v>
      </c>
      <c r="O1566" s="44">
        <v>0</v>
      </c>
      <c r="P1566" s="165">
        <f t="shared" si="110"/>
        <v>0</v>
      </c>
    </row>
    <row r="1567" spans="1:16" hidden="1" x14ac:dyDescent="0.25">
      <c r="A1567" s="303" t="str">
        <f>IF(B1567=1,A1523,"")</f>
        <v/>
      </c>
      <c r="B1567" s="43" t="str">
        <f t="shared" si="109"/>
        <v/>
      </c>
      <c r="C1567" s="161">
        <f>CAD!$K$25</f>
        <v>0</v>
      </c>
      <c r="D1567" s="44">
        <v>0</v>
      </c>
      <c r="E1567" s="44">
        <v>0</v>
      </c>
      <c r="F1567" s="44">
        <v>0</v>
      </c>
      <c r="G1567" s="44">
        <v>0</v>
      </c>
      <c r="H1567" s="44">
        <v>0</v>
      </c>
      <c r="I1567" s="44">
        <v>0</v>
      </c>
      <c r="J1567" s="44">
        <v>0</v>
      </c>
      <c r="K1567" s="44">
        <v>0</v>
      </c>
      <c r="L1567" s="44">
        <v>0</v>
      </c>
      <c r="M1567" s="44">
        <v>0</v>
      </c>
      <c r="N1567" s="44">
        <v>0</v>
      </c>
      <c r="O1567" s="44">
        <v>0</v>
      </c>
      <c r="P1567" s="165">
        <f t="shared" si="110"/>
        <v>0</v>
      </c>
    </row>
    <row r="1568" spans="1:16" hidden="1" x14ac:dyDescent="0.25">
      <c r="A1568" s="303" t="str">
        <f>IF(B1568=1,A1523,"")</f>
        <v/>
      </c>
      <c r="B1568" s="43" t="str">
        <f t="shared" si="109"/>
        <v/>
      </c>
      <c r="C1568" s="161">
        <f>CAD!$K$26</f>
        <v>0</v>
      </c>
      <c r="D1568" s="44">
        <v>0</v>
      </c>
      <c r="E1568" s="44">
        <v>0</v>
      </c>
      <c r="F1568" s="44">
        <v>0</v>
      </c>
      <c r="G1568" s="44">
        <v>0</v>
      </c>
      <c r="H1568" s="44">
        <v>0</v>
      </c>
      <c r="I1568" s="44">
        <v>0</v>
      </c>
      <c r="J1568" s="44">
        <v>0</v>
      </c>
      <c r="K1568" s="44">
        <v>0</v>
      </c>
      <c r="L1568" s="44">
        <v>0</v>
      </c>
      <c r="M1568" s="44">
        <v>0</v>
      </c>
      <c r="N1568" s="44">
        <v>0</v>
      </c>
      <c r="O1568" s="44">
        <v>0</v>
      </c>
      <c r="P1568" s="165">
        <f t="shared" si="110"/>
        <v>0</v>
      </c>
    </row>
    <row r="1569" spans="1:17" hidden="1" x14ac:dyDescent="0.25">
      <c r="A1569" s="303" t="str">
        <f>IF(B1569=1,A1523,"")</f>
        <v/>
      </c>
      <c r="B1569" s="43" t="str">
        <f t="shared" si="109"/>
        <v/>
      </c>
      <c r="C1569" s="161">
        <f>CAD!$K$27</f>
        <v>0</v>
      </c>
      <c r="D1569" s="44">
        <v>0</v>
      </c>
      <c r="E1569" s="44">
        <v>0</v>
      </c>
      <c r="F1569" s="44">
        <v>0</v>
      </c>
      <c r="G1569" s="44">
        <v>0</v>
      </c>
      <c r="H1569" s="44">
        <v>0</v>
      </c>
      <c r="I1569" s="44">
        <v>0</v>
      </c>
      <c r="J1569" s="44">
        <v>0</v>
      </c>
      <c r="K1569" s="44">
        <v>0</v>
      </c>
      <c r="L1569" s="44">
        <v>0</v>
      </c>
      <c r="M1569" s="44">
        <v>0</v>
      </c>
      <c r="N1569" s="44">
        <v>0</v>
      </c>
      <c r="O1569" s="44">
        <v>0</v>
      </c>
      <c r="P1569" s="165">
        <f t="shared" si="110"/>
        <v>0</v>
      </c>
    </row>
    <row r="1570" spans="1:17" hidden="1" x14ac:dyDescent="0.25">
      <c r="A1570" s="303" t="str">
        <f>IF(B1570=1,A1523,"")</f>
        <v/>
      </c>
      <c r="B1570" s="43" t="str">
        <f t="shared" si="109"/>
        <v/>
      </c>
      <c r="C1570" s="161">
        <f>CAD!$K$28</f>
        <v>0</v>
      </c>
      <c r="D1570" s="44">
        <v>0</v>
      </c>
      <c r="E1570" s="44">
        <v>0</v>
      </c>
      <c r="F1570" s="44">
        <v>0</v>
      </c>
      <c r="G1570" s="44">
        <v>0</v>
      </c>
      <c r="H1570" s="44">
        <v>0</v>
      </c>
      <c r="I1570" s="44">
        <v>0</v>
      </c>
      <c r="J1570" s="44">
        <v>0</v>
      </c>
      <c r="K1570" s="44">
        <v>0</v>
      </c>
      <c r="L1570" s="44">
        <v>0</v>
      </c>
      <c r="M1570" s="44">
        <v>0</v>
      </c>
      <c r="N1570" s="44">
        <v>0</v>
      </c>
      <c r="O1570" s="44">
        <v>0</v>
      </c>
      <c r="P1570" s="165">
        <f t="shared" si="110"/>
        <v>0</v>
      </c>
    </row>
    <row r="1571" spans="1:17" hidden="1" x14ac:dyDescent="0.25">
      <c r="A1571" s="303" t="str">
        <f>IF(B1571=1,A1523,"")</f>
        <v/>
      </c>
      <c r="B1571" s="43" t="str">
        <f t="shared" si="109"/>
        <v/>
      </c>
      <c r="C1571" s="161">
        <f>CAD!$K$29</f>
        <v>0</v>
      </c>
      <c r="D1571" s="44">
        <v>0</v>
      </c>
      <c r="E1571" s="44">
        <v>0</v>
      </c>
      <c r="F1571" s="44">
        <v>0</v>
      </c>
      <c r="G1571" s="44">
        <v>0</v>
      </c>
      <c r="H1571" s="44">
        <v>0</v>
      </c>
      <c r="I1571" s="44">
        <v>0</v>
      </c>
      <c r="J1571" s="44">
        <v>0</v>
      </c>
      <c r="K1571" s="44">
        <v>0</v>
      </c>
      <c r="L1571" s="44">
        <v>0</v>
      </c>
      <c r="M1571" s="44">
        <v>0</v>
      </c>
      <c r="N1571" s="44">
        <v>0</v>
      </c>
      <c r="O1571" s="44">
        <v>0</v>
      </c>
      <c r="P1571" s="165">
        <f t="shared" si="110"/>
        <v>0</v>
      </c>
    </row>
    <row r="1572" spans="1:17" hidden="1" x14ac:dyDescent="0.25">
      <c r="A1572" s="303" t="str">
        <f>IF(B1572=1,A1523,"")</f>
        <v/>
      </c>
      <c r="B1572" s="43" t="str">
        <f t="shared" si="109"/>
        <v/>
      </c>
      <c r="C1572" s="161">
        <f>CAD!$K$30</f>
        <v>0</v>
      </c>
      <c r="D1572" s="44">
        <v>0</v>
      </c>
      <c r="E1572" s="44">
        <v>0</v>
      </c>
      <c r="F1572" s="44">
        <v>0</v>
      </c>
      <c r="G1572" s="44">
        <v>0</v>
      </c>
      <c r="H1572" s="44">
        <v>0</v>
      </c>
      <c r="I1572" s="44">
        <v>0</v>
      </c>
      <c r="J1572" s="44">
        <v>0</v>
      </c>
      <c r="K1572" s="44">
        <v>0</v>
      </c>
      <c r="L1572" s="44">
        <v>0</v>
      </c>
      <c r="M1572" s="44">
        <v>0</v>
      </c>
      <c r="N1572" s="44">
        <v>0</v>
      </c>
      <c r="O1572" s="44">
        <v>0</v>
      </c>
      <c r="P1572" s="165">
        <f t="shared" si="110"/>
        <v>0</v>
      </c>
    </row>
    <row r="1573" spans="1:17" hidden="1" x14ac:dyDescent="0.25">
      <c r="A1573" s="303" t="str">
        <f>IF(B1573=1,A1523,"")</f>
        <v/>
      </c>
      <c r="B1573" s="43" t="str">
        <f t="shared" si="109"/>
        <v/>
      </c>
      <c r="C1573" s="161">
        <f>CAD!$K$31</f>
        <v>0</v>
      </c>
      <c r="D1573" s="44">
        <v>0</v>
      </c>
      <c r="E1573" s="44">
        <v>0</v>
      </c>
      <c r="F1573" s="44">
        <v>0</v>
      </c>
      <c r="G1573" s="44">
        <v>0</v>
      </c>
      <c r="H1573" s="44">
        <v>0</v>
      </c>
      <c r="I1573" s="44">
        <v>0</v>
      </c>
      <c r="J1573" s="44">
        <v>0</v>
      </c>
      <c r="K1573" s="44">
        <v>0</v>
      </c>
      <c r="L1573" s="44">
        <v>0</v>
      </c>
      <c r="M1573" s="44">
        <v>0</v>
      </c>
      <c r="N1573" s="44">
        <v>0</v>
      </c>
      <c r="O1573" s="44">
        <v>0</v>
      </c>
      <c r="P1573" s="165">
        <f t="shared" si="110"/>
        <v>0</v>
      </c>
    </row>
    <row r="1574" spans="1:17" hidden="1" x14ac:dyDescent="0.25">
      <c r="A1574" s="303">
        <f>A1521</f>
        <v>2045</v>
      </c>
    </row>
    <row r="1575" spans="1:17" hidden="1" x14ac:dyDescent="0.25">
      <c r="A1575" s="303">
        <f>A1521</f>
        <v>2045</v>
      </c>
      <c r="C1575" s="74" t="s">
        <v>209</v>
      </c>
      <c r="D1575" s="38">
        <f>D1521-D1523</f>
        <v>0</v>
      </c>
      <c r="E1575" s="38">
        <f t="shared" ref="E1575:P1575" si="111">E1521-E1523</f>
        <v>0</v>
      </c>
      <c r="F1575" s="38">
        <f t="shared" si="111"/>
        <v>0</v>
      </c>
      <c r="G1575" s="38">
        <f t="shared" si="111"/>
        <v>0</v>
      </c>
      <c r="H1575" s="38">
        <f t="shared" si="111"/>
        <v>0</v>
      </c>
      <c r="I1575" s="38">
        <f t="shared" si="111"/>
        <v>0</v>
      </c>
      <c r="J1575" s="38">
        <f t="shared" si="111"/>
        <v>0</v>
      </c>
      <c r="K1575" s="38">
        <f t="shared" si="111"/>
        <v>0</v>
      </c>
      <c r="L1575" s="38">
        <f t="shared" si="111"/>
        <v>0</v>
      </c>
      <c r="M1575" s="38">
        <f t="shared" si="111"/>
        <v>0</v>
      </c>
      <c r="N1575" s="38">
        <f t="shared" si="111"/>
        <v>0</v>
      </c>
      <c r="O1575" s="38">
        <f t="shared" si="111"/>
        <v>0</v>
      </c>
      <c r="P1575" s="38">
        <f t="shared" si="111"/>
        <v>0</v>
      </c>
    </row>
    <row r="1576" spans="1:17" hidden="1" x14ac:dyDescent="0.25"/>
    <row r="1577" spans="1:17" ht="15" hidden="1" customHeight="1" thickBot="1" x14ac:dyDescent="0.3">
      <c r="A1577" s="303">
        <f>A1521+1</f>
        <v>2046</v>
      </c>
      <c r="B1577" s="45"/>
      <c r="C1577" s="176" t="s">
        <v>207</v>
      </c>
      <c r="D1577" s="177">
        <f>PREV_R!D1605</f>
        <v>0</v>
      </c>
      <c r="E1577" s="177">
        <f>PREV_R!E1605</f>
        <v>0</v>
      </c>
      <c r="F1577" s="177">
        <f>PREV_R!F1605</f>
        <v>0</v>
      </c>
      <c r="G1577" s="177">
        <f>PREV_R!G1605</f>
        <v>0</v>
      </c>
      <c r="H1577" s="177">
        <f>PREV_R!H1605</f>
        <v>0</v>
      </c>
      <c r="I1577" s="177">
        <f>PREV_R!I1605</f>
        <v>0</v>
      </c>
      <c r="J1577" s="177">
        <f>PREV_R!J1605</f>
        <v>0</v>
      </c>
      <c r="K1577" s="177">
        <f>PREV_R!K1605</f>
        <v>0</v>
      </c>
      <c r="L1577" s="177">
        <f>PREV_R!L1605</f>
        <v>0</v>
      </c>
      <c r="M1577" s="177">
        <f>PREV_R!M1605</f>
        <v>0</v>
      </c>
      <c r="N1577" s="177">
        <f>PREV_R!N1605</f>
        <v>0</v>
      </c>
      <c r="O1577" s="177">
        <f>PREV_R!O1605</f>
        <v>0</v>
      </c>
      <c r="P1577" s="177">
        <f>SUM(D1577:O1577)</f>
        <v>0</v>
      </c>
      <c r="Q1577" s="8"/>
    </row>
    <row r="1578" spans="1:17" ht="15" hidden="1" customHeight="1" x14ac:dyDescent="0.25">
      <c r="A1578" s="303">
        <f>A1577</f>
        <v>2046</v>
      </c>
      <c r="B1578" s="45"/>
      <c r="C1578" s="130"/>
      <c r="D1578" s="130"/>
      <c r="E1578" s="130"/>
      <c r="F1578" s="130"/>
      <c r="G1578" s="130"/>
      <c r="H1578" s="130"/>
      <c r="I1578" s="130"/>
      <c r="J1578" s="130"/>
      <c r="K1578" s="130"/>
      <c r="L1578" s="130"/>
      <c r="M1578" s="130"/>
      <c r="N1578" s="130"/>
      <c r="O1578" s="130"/>
      <c r="P1578" s="130"/>
      <c r="Q1578" s="8"/>
    </row>
    <row r="1579" spans="1:17" ht="15" hidden="1" customHeight="1" thickBot="1" x14ac:dyDescent="0.3">
      <c r="A1579" s="303">
        <f>A1577</f>
        <v>2046</v>
      </c>
      <c r="B1579" s="45"/>
      <c r="C1579" s="155" t="s">
        <v>208</v>
      </c>
      <c r="D1579" s="156">
        <f>SUM(D1580:D1629)</f>
        <v>0</v>
      </c>
      <c r="E1579" s="156">
        <f t="shared" ref="E1579:O1579" si="112">SUM(E1580:E1629)</f>
        <v>0</v>
      </c>
      <c r="F1579" s="156">
        <f t="shared" si="112"/>
        <v>0</v>
      </c>
      <c r="G1579" s="156">
        <f t="shared" si="112"/>
        <v>0</v>
      </c>
      <c r="H1579" s="156">
        <f t="shared" si="112"/>
        <v>0</v>
      </c>
      <c r="I1579" s="156">
        <f t="shared" si="112"/>
        <v>0</v>
      </c>
      <c r="J1579" s="156">
        <f t="shared" si="112"/>
        <v>0</v>
      </c>
      <c r="K1579" s="156">
        <f t="shared" si="112"/>
        <v>0</v>
      </c>
      <c r="L1579" s="156">
        <f t="shared" si="112"/>
        <v>0</v>
      </c>
      <c r="M1579" s="156">
        <f t="shared" si="112"/>
        <v>0</v>
      </c>
      <c r="N1579" s="156">
        <f t="shared" si="112"/>
        <v>0</v>
      </c>
      <c r="O1579" s="156">
        <f t="shared" si="112"/>
        <v>0</v>
      </c>
      <c r="P1579" s="156">
        <f>SUM(D1579:O1579)</f>
        <v>0</v>
      </c>
      <c r="Q1579" s="8"/>
    </row>
    <row r="1580" spans="1:17" hidden="1" x14ac:dyDescent="0.25">
      <c r="A1580" s="303">
        <f>IF(B1580=1,A1579,"")</f>
        <v>2046</v>
      </c>
      <c r="B1580" s="43">
        <f>IF(C1580&lt;&gt;0,1,"")</f>
        <v>1</v>
      </c>
      <c r="C1580" s="162" t="str">
        <f>CAD!$I$7</f>
        <v>MERCADO</v>
      </c>
      <c r="D1580" s="163">
        <v>0</v>
      </c>
      <c r="E1580" s="163">
        <v>0</v>
      </c>
      <c r="F1580" s="163">
        <v>0</v>
      </c>
      <c r="G1580" s="163">
        <v>0</v>
      </c>
      <c r="H1580" s="163">
        <v>0</v>
      </c>
      <c r="I1580" s="163">
        <v>0</v>
      </c>
      <c r="J1580" s="163">
        <v>0</v>
      </c>
      <c r="K1580" s="163">
        <v>0</v>
      </c>
      <c r="L1580" s="163">
        <v>0</v>
      </c>
      <c r="M1580" s="163">
        <v>0</v>
      </c>
      <c r="N1580" s="163">
        <v>0</v>
      </c>
      <c r="O1580" s="163">
        <v>0</v>
      </c>
      <c r="P1580" s="164">
        <f>SUM(D1580:O1580)</f>
        <v>0</v>
      </c>
    </row>
    <row r="1581" spans="1:17" hidden="1" x14ac:dyDescent="0.25">
      <c r="A1581" s="303">
        <f>IF(B1581=1,A1579,"")</f>
        <v>2046</v>
      </c>
      <c r="B1581" s="43">
        <f t="shared" ref="B1581:B1629" si="113">IF(C1581&lt;&gt;0,1,"")</f>
        <v>1</v>
      </c>
      <c r="C1581" s="161" t="str">
        <f>CAD!$I$8</f>
        <v>VEÍCULO</v>
      </c>
      <c r="D1581" s="44">
        <v>0</v>
      </c>
      <c r="E1581" s="44">
        <v>0</v>
      </c>
      <c r="F1581" s="44">
        <v>0</v>
      </c>
      <c r="G1581" s="44">
        <v>0</v>
      </c>
      <c r="H1581" s="44">
        <v>0</v>
      </c>
      <c r="I1581" s="44">
        <v>0</v>
      </c>
      <c r="J1581" s="44">
        <v>0</v>
      </c>
      <c r="K1581" s="44">
        <v>0</v>
      </c>
      <c r="L1581" s="44">
        <v>0</v>
      </c>
      <c r="M1581" s="44">
        <v>0</v>
      </c>
      <c r="N1581" s="44">
        <v>0</v>
      </c>
      <c r="O1581" s="44">
        <v>0</v>
      </c>
      <c r="P1581" s="165">
        <f t="shared" ref="P1581:P1629" si="114">SUM(D1581:O1581)</f>
        <v>0</v>
      </c>
    </row>
    <row r="1582" spans="1:17" hidden="1" x14ac:dyDescent="0.25">
      <c r="A1582" s="303">
        <f>IF(B1582=1,A1579,"")</f>
        <v>2046</v>
      </c>
      <c r="B1582" s="43">
        <f t="shared" si="113"/>
        <v>1</v>
      </c>
      <c r="C1582" s="161" t="str">
        <f>CAD!$I$9</f>
        <v>ENERGIA ELÉTRICA</v>
      </c>
      <c r="D1582" s="44">
        <v>0</v>
      </c>
      <c r="E1582" s="44">
        <v>0</v>
      </c>
      <c r="F1582" s="44">
        <v>0</v>
      </c>
      <c r="G1582" s="44">
        <v>0</v>
      </c>
      <c r="H1582" s="44">
        <v>0</v>
      </c>
      <c r="I1582" s="44">
        <v>0</v>
      </c>
      <c r="J1582" s="44">
        <v>0</v>
      </c>
      <c r="K1582" s="44">
        <v>0</v>
      </c>
      <c r="L1582" s="44">
        <v>0</v>
      </c>
      <c r="M1582" s="44">
        <v>0</v>
      </c>
      <c r="N1582" s="44">
        <v>0</v>
      </c>
      <c r="O1582" s="44">
        <v>0</v>
      </c>
      <c r="P1582" s="165">
        <f t="shared" si="114"/>
        <v>0</v>
      </c>
    </row>
    <row r="1583" spans="1:17" hidden="1" x14ac:dyDescent="0.25">
      <c r="A1583" s="303">
        <f>IF(B1583=1,A1579,"")</f>
        <v>2046</v>
      </c>
      <c r="B1583" s="43">
        <f t="shared" si="113"/>
        <v>1</v>
      </c>
      <c r="C1583" s="161" t="str">
        <f>CAD!$I$10</f>
        <v>LANCHE/COMER FORA</v>
      </c>
      <c r="D1583" s="44">
        <v>0</v>
      </c>
      <c r="E1583" s="44">
        <v>0</v>
      </c>
      <c r="F1583" s="44">
        <v>0</v>
      </c>
      <c r="G1583" s="44">
        <v>0</v>
      </c>
      <c r="H1583" s="44">
        <v>0</v>
      </c>
      <c r="I1583" s="44">
        <v>0</v>
      </c>
      <c r="J1583" s="44">
        <v>0</v>
      </c>
      <c r="K1583" s="44">
        <v>0</v>
      </c>
      <c r="L1583" s="44">
        <v>0</v>
      </c>
      <c r="M1583" s="44">
        <v>0</v>
      </c>
      <c r="N1583" s="44">
        <v>0</v>
      </c>
      <c r="O1583" s="44">
        <v>0</v>
      </c>
      <c r="P1583" s="165">
        <f t="shared" si="114"/>
        <v>0</v>
      </c>
    </row>
    <row r="1584" spans="1:17" hidden="1" x14ac:dyDescent="0.25">
      <c r="A1584" s="303">
        <f>IF(B1584=1,A1579,"")</f>
        <v>2046</v>
      </c>
      <c r="B1584" s="43">
        <f t="shared" si="113"/>
        <v>1</v>
      </c>
      <c r="C1584" s="161" t="str">
        <f>CAD!$I$11</f>
        <v>LAZER</v>
      </c>
      <c r="D1584" s="44">
        <v>0</v>
      </c>
      <c r="E1584" s="44">
        <v>0</v>
      </c>
      <c r="F1584" s="44">
        <v>0</v>
      </c>
      <c r="G1584" s="44">
        <v>0</v>
      </c>
      <c r="H1584" s="44">
        <v>0</v>
      </c>
      <c r="I1584" s="44">
        <v>0</v>
      </c>
      <c r="J1584" s="44">
        <v>0</v>
      </c>
      <c r="K1584" s="44">
        <v>0</v>
      </c>
      <c r="L1584" s="44">
        <v>0</v>
      </c>
      <c r="M1584" s="44">
        <v>0</v>
      </c>
      <c r="N1584" s="44">
        <v>0</v>
      </c>
      <c r="O1584" s="44">
        <v>0</v>
      </c>
      <c r="P1584" s="165">
        <f t="shared" si="114"/>
        <v>0</v>
      </c>
    </row>
    <row r="1585" spans="1:16" hidden="1" x14ac:dyDescent="0.25">
      <c r="A1585" s="303">
        <f>IF(B1585=1,A1579,"")</f>
        <v>2046</v>
      </c>
      <c r="B1585" s="43">
        <f t="shared" si="113"/>
        <v>1</v>
      </c>
      <c r="C1585" s="161" t="str">
        <f>CAD!$I$12</f>
        <v>REFORMA / IMÓVEL</v>
      </c>
      <c r="D1585" s="44">
        <v>0</v>
      </c>
      <c r="E1585" s="44">
        <v>0</v>
      </c>
      <c r="F1585" s="44">
        <v>0</v>
      </c>
      <c r="G1585" s="44">
        <v>0</v>
      </c>
      <c r="H1585" s="44">
        <v>0</v>
      </c>
      <c r="I1585" s="44">
        <v>0</v>
      </c>
      <c r="J1585" s="44">
        <v>0</v>
      </c>
      <c r="K1585" s="44">
        <v>0</v>
      </c>
      <c r="L1585" s="44">
        <v>0</v>
      </c>
      <c r="M1585" s="44">
        <v>0</v>
      </c>
      <c r="N1585" s="44">
        <v>0</v>
      </c>
      <c r="O1585" s="44">
        <v>0</v>
      </c>
      <c r="P1585" s="165">
        <f t="shared" si="114"/>
        <v>0</v>
      </c>
    </row>
    <row r="1586" spans="1:16" hidden="1" x14ac:dyDescent="0.25">
      <c r="A1586" s="303">
        <f>IF(B1586=1,A1579,"")</f>
        <v>2046</v>
      </c>
      <c r="B1586" s="43">
        <f t="shared" si="113"/>
        <v>1</v>
      </c>
      <c r="C1586" s="161" t="str">
        <f>CAD!$I$13</f>
        <v>OUTROS</v>
      </c>
      <c r="D1586" s="44">
        <v>0</v>
      </c>
      <c r="E1586" s="44">
        <v>0</v>
      </c>
      <c r="F1586" s="44">
        <v>0</v>
      </c>
      <c r="G1586" s="44">
        <v>0</v>
      </c>
      <c r="H1586" s="44">
        <v>0</v>
      </c>
      <c r="I1586" s="44">
        <v>0</v>
      </c>
      <c r="J1586" s="44">
        <v>0</v>
      </c>
      <c r="K1586" s="44">
        <v>0</v>
      </c>
      <c r="L1586" s="44">
        <v>0</v>
      </c>
      <c r="M1586" s="44">
        <v>0</v>
      </c>
      <c r="N1586" s="44">
        <v>0</v>
      </c>
      <c r="O1586" s="44">
        <v>0</v>
      </c>
      <c r="P1586" s="165">
        <f t="shared" si="114"/>
        <v>0</v>
      </c>
    </row>
    <row r="1587" spans="1:16" hidden="1" x14ac:dyDescent="0.25">
      <c r="A1587" s="303">
        <f>IF(B1587=1,A1579,"")</f>
        <v>2046</v>
      </c>
      <c r="B1587" s="43">
        <f t="shared" si="113"/>
        <v>1</v>
      </c>
      <c r="C1587" s="161" t="str">
        <f>CAD!$I$14</f>
        <v>VESTUÁRIO</v>
      </c>
      <c r="D1587" s="44">
        <v>0</v>
      </c>
      <c r="E1587" s="44">
        <v>0</v>
      </c>
      <c r="F1587" s="44">
        <v>0</v>
      </c>
      <c r="G1587" s="44">
        <v>0</v>
      </c>
      <c r="H1587" s="44">
        <v>0</v>
      </c>
      <c r="I1587" s="44">
        <v>0</v>
      </c>
      <c r="J1587" s="44">
        <v>0</v>
      </c>
      <c r="K1587" s="44">
        <v>0</v>
      </c>
      <c r="L1587" s="44">
        <v>0</v>
      </c>
      <c r="M1587" s="44">
        <v>0</v>
      </c>
      <c r="N1587" s="44">
        <v>0</v>
      </c>
      <c r="O1587" s="44">
        <v>0</v>
      </c>
      <c r="P1587" s="165">
        <f t="shared" si="114"/>
        <v>0</v>
      </c>
    </row>
    <row r="1588" spans="1:16" hidden="1" x14ac:dyDescent="0.25">
      <c r="A1588" s="303">
        <f>IF(B1588=1,A1579,"")</f>
        <v>2046</v>
      </c>
      <c r="B1588" s="43">
        <f t="shared" si="113"/>
        <v>1</v>
      </c>
      <c r="C1588" s="161" t="str">
        <f>CAD!$I$15</f>
        <v>PARCELA - CASA</v>
      </c>
      <c r="D1588" s="44">
        <v>0</v>
      </c>
      <c r="E1588" s="44">
        <v>0</v>
      </c>
      <c r="F1588" s="44">
        <v>0</v>
      </c>
      <c r="G1588" s="44">
        <v>0</v>
      </c>
      <c r="H1588" s="44">
        <v>0</v>
      </c>
      <c r="I1588" s="44">
        <v>0</v>
      </c>
      <c r="J1588" s="44">
        <v>0</v>
      </c>
      <c r="K1588" s="44">
        <v>0</v>
      </c>
      <c r="L1588" s="44">
        <v>0</v>
      </c>
      <c r="M1588" s="44">
        <v>0</v>
      </c>
      <c r="N1588" s="44">
        <v>0</v>
      </c>
      <c r="O1588" s="44">
        <v>0</v>
      </c>
      <c r="P1588" s="165">
        <f t="shared" si="114"/>
        <v>0</v>
      </c>
    </row>
    <row r="1589" spans="1:16" hidden="1" x14ac:dyDescent="0.25">
      <c r="A1589" s="303">
        <f>IF(B1589=1,A1579,"")</f>
        <v>2046</v>
      </c>
      <c r="B1589" s="43">
        <f t="shared" si="113"/>
        <v>1</v>
      </c>
      <c r="C1589" s="161" t="str">
        <f>CAD!$I$16</f>
        <v>SAÚDE</v>
      </c>
      <c r="D1589" s="44">
        <v>0</v>
      </c>
      <c r="E1589" s="44">
        <v>0</v>
      </c>
      <c r="F1589" s="44">
        <v>0</v>
      </c>
      <c r="G1589" s="44">
        <v>0</v>
      </c>
      <c r="H1589" s="44">
        <v>0</v>
      </c>
      <c r="I1589" s="44">
        <v>0</v>
      </c>
      <c r="J1589" s="44">
        <v>0</v>
      </c>
      <c r="K1589" s="44">
        <v>0</v>
      </c>
      <c r="L1589" s="44">
        <v>0</v>
      </c>
      <c r="M1589" s="44">
        <v>0</v>
      </c>
      <c r="N1589" s="44">
        <v>0</v>
      </c>
      <c r="O1589" s="44">
        <v>0</v>
      </c>
      <c r="P1589" s="165">
        <f t="shared" si="114"/>
        <v>0</v>
      </c>
    </row>
    <row r="1590" spans="1:16" hidden="1" x14ac:dyDescent="0.25">
      <c r="A1590" s="303" t="str">
        <f>IF(B1590=1,A1579,"")</f>
        <v/>
      </c>
      <c r="B1590" s="43" t="str">
        <f t="shared" si="113"/>
        <v/>
      </c>
      <c r="C1590" s="161">
        <f>CAD!$I$17</f>
        <v>0</v>
      </c>
      <c r="D1590" s="44">
        <v>0</v>
      </c>
      <c r="E1590" s="44">
        <v>0</v>
      </c>
      <c r="F1590" s="44">
        <v>0</v>
      </c>
      <c r="G1590" s="44">
        <v>0</v>
      </c>
      <c r="H1590" s="44">
        <v>0</v>
      </c>
      <c r="I1590" s="44">
        <v>0</v>
      </c>
      <c r="J1590" s="44">
        <v>0</v>
      </c>
      <c r="K1590" s="44">
        <v>0</v>
      </c>
      <c r="L1590" s="44">
        <v>0</v>
      </c>
      <c r="M1590" s="44">
        <v>0</v>
      </c>
      <c r="N1590" s="44">
        <v>0</v>
      </c>
      <c r="O1590" s="44">
        <v>0</v>
      </c>
      <c r="P1590" s="165">
        <f t="shared" si="114"/>
        <v>0</v>
      </c>
    </row>
    <row r="1591" spans="1:16" hidden="1" x14ac:dyDescent="0.25">
      <c r="A1591" s="303" t="str">
        <f>IF(B1591=1,A1579,"")</f>
        <v/>
      </c>
      <c r="B1591" s="43" t="str">
        <f t="shared" si="113"/>
        <v/>
      </c>
      <c r="C1591" s="161">
        <f>CAD!$I$18</f>
        <v>0</v>
      </c>
      <c r="D1591" s="44">
        <v>0</v>
      </c>
      <c r="E1591" s="44">
        <v>0</v>
      </c>
      <c r="F1591" s="44">
        <v>0</v>
      </c>
      <c r="G1591" s="44">
        <v>0</v>
      </c>
      <c r="H1591" s="44">
        <v>0</v>
      </c>
      <c r="I1591" s="44">
        <v>0</v>
      </c>
      <c r="J1591" s="44">
        <v>0</v>
      </c>
      <c r="K1591" s="44">
        <v>0</v>
      </c>
      <c r="L1591" s="44">
        <v>0</v>
      </c>
      <c r="M1591" s="44">
        <v>0</v>
      </c>
      <c r="N1591" s="44">
        <v>0</v>
      </c>
      <c r="O1591" s="44">
        <v>0</v>
      </c>
      <c r="P1591" s="165">
        <f t="shared" si="114"/>
        <v>0</v>
      </c>
    </row>
    <row r="1592" spans="1:16" hidden="1" x14ac:dyDescent="0.25">
      <c r="A1592" s="303" t="str">
        <f>IF(B1592=1,A1579,"")</f>
        <v/>
      </c>
      <c r="B1592" s="43" t="str">
        <f t="shared" si="113"/>
        <v/>
      </c>
      <c r="C1592" s="161">
        <f>CAD!$I$19</f>
        <v>0</v>
      </c>
      <c r="D1592" s="44">
        <v>0</v>
      </c>
      <c r="E1592" s="44">
        <v>0</v>
      </c>
      <c r="F1592" s="44">
        <v>0</v>
      </c>
      <c r="G1592" s="44">
        <v>0</v>
      </c>
      <c r="H1592" s="44">
        <v>0</v>
      </c>
      <c r="I1592" s="44">
        <v>0</v>
      </c>
      <c r="J1592" s="44">
        <v>0</v>
      </c>
      <c r="K1592" s="44">
        <v>0</v>
      </c>
      <c r="L1592" s="44">
        <v>0</v>
      </c>
      <c r="M1592" s="44">
        <v>0</v>
      </c>
      <c r="N1592" s="44">
        <v>0</v>
      </c>
      <c r="O1592" s="44">
        <v>0</v>
      </c>
      <c r="P1592" s="165">
        <f t="shared" si="114"/>
        <v>0</v>
      </c>
    </row>
    <row r="1593" spans="1:16" hidden="1" x14ac:dyDescent="0.25">
      <c r="A1593" s="303" t="str">
        <f>IF(B1593=1,A1579,"")</f>
        <v/>
      </c>
      <c r="B1593" s="43" t="str">
        <f t="shared" si="113"/>
        <v/>
      </c>
      <c r="C1593" s="161">
        <f>CAD!$I$20</f>
        <v>0</v>
      </c>
      <c r="D1593" s="44">
        <v>0</v>
      </c>
      <c r="E1593" s="44">
        <v>0</v>
      </c>
      <c r="F1593" s="44">
        <v>0</v>
      </c>
      <c r="G1593" s="44">
        <v>0</v>
      </c>
      <c r="H1593" s="44">
        <v>0</v>
      </c>
      <c r="I1593" s="44">
        <v>0</v>
      </c>
      <c r="J1593" s="44">
        <v>0</v>
      </c>
      <c r="K1593" s="44">
        <v>0</v>
      </c>
      <c r="L1593" s="44">
        <v>0</v>
      </c>
      <c r="M1593" s="44">
        <v>0</v>
      </c>
      <c r="N1593" s="44">
        <v>0</v>
      </c>
      <c r="O1593" s="44">
        <v>0</v>
      </c>
      <c r="P1593" s="165">
        <f t="shared" si="114"/>
        <v>0</v>
      </c>
    </row>
    <row r="1594" spans="1:16" hidden="1" x14ac:dyDescent="0.25">
      <c r="A1594" s="303" t="str">
        <f>IF(B1594=1,A1579,"")</f>
        <v/>
      </c>
      <c r="B1594" s="43" t="str">
        <f t="shared" si="113"/>
        <v/>
      </c>
      <c r="C1594" s="161">
        <f>CAD!$I$21</f>
        <v>0</v>
      </c>
      <c r="D1594" s="44">
        <v>0</v>
      </c>
      <c r="E1594" s="44">
        <v>0</v>
      </c>
      <c r="F1594" s="44">
        <v>0</v>
      </c>
      <c r="G1594" s="44">
        <v>0</v>
      </c>
      <c r="H1594" s="44">
        <v>0</v>
      </c>
      <c r="I1594" s="44">
        <v>0</v>
      </c>
      <c r="J1594" s="44">
        <v>0</v>
      </c>
      <c r="K1594" s="44">
        <v>0</v>
      </c>
      <c r="L1594" s="44">
        <v>0</v>
      </c>
      <c r="M1594" s="44">
        <v>0</v>
      </c>
      <c r="N1594" s="44">
        <v>0</v>
      </c>
      <c r="O1594" s="44">
        <v>0</v>
      </c>
      <c r="P1594" s="165">
        <f t="shared" si="114"/>
        <v>0</v>
      </c>
    </row>
    <row r="1595" spans="1:16" hidden="1" x14ac:dyDescent="0.25">
      <c r="A1595" s="303" t="str">
        <f>IF(B1595=1,A1579,"")</f>
        <v/>
      </c>
      <c r="B1595" s="43" t="str">
        <f t="shared" si="113"/>
        <v/>
      </c>
      <c r="C1595" s="161">
        <f>CAD!$I$22</f>
        <v>0</v>
      </c>
      <c r="D1595" s="44">
        <v>0</v>
      </c>
      <c r="E1595" s="44">
        <v>0</v>
      </c>
      <c r="F1595" s="44">
        <v>0</v>
      </c>
      <c r="G1595" s="44">
        <v>0</v>
      </c>
      <c r="H1595" s="44">
        <v>0</v>
      </c>
      <c r="I1595" s="44">
        <v>0</v>
      </c>
      <c r="J1595" s="44">
        <v>0</v>
      </c>
      <c r="K1595" s="44">
        <v>0</v>
      </c>
      <c r="L1595" s="44">
        <v>0</v>
      </c>
      <c r="M1595" s="44">
        <v>0</v>
      </c>
      <c r="N1595" s="44">
        <v>0</v>
      </c>
      <c r="O1595" s="44">
        <v>0</v>
      </c>
      <c r="P1595" s="165">
        <f t="shared" si="114"/>
        <v>0</v>
      </c>
    </row>
    <row r="1596" spans="1:16" hidden="1" x14ac:dyDescent="0.25">
      <c r="A1596" s="303" t="str">
        <f>IF(B1596=1,A1579,"")</f>
        <v/>
      </c>
      <c r="B1596" s="43" t="str">
        <f t="shared" si="113"/>
        <v/>
      </c>
      <c r="C1596" s="161">
        <f>CAD!$I$23</f>
        <v>0</v>
      </c>
      <c r="D1596" s="44">
        <v>0</v>
      </c>
      <c r="E1596" s="44">
        <v>0</v>
      </c>
      <c r="F1596" s="44">
        <v>0</v>
      </c>
      <c r="G1596" s="44">
        <v>0</v>
      </c>
      <c r="H1596" s="44">
        <v>0</v>
      </c>
      <c r="I1596" s="44">
        <v>0</v>
      </c>
      <c r="J1596" s="44">
        <v>0</v>
      </c>
      <c r="K1596" s="44">
        <v>0</v>
      </c>
      <c r="L1596" s="44">
        <v>0</v>
      </c>
      <c r="M1596" s="44">
        <v>0</v>
      </c>
      <c r="N1596" s="44">
        <v>0</v>
      </c>
      <c r="O1596" s="44">
        <v>0</v>
      </c>
      <c r="P1596" s="165">
        <f t="shared" si="114"/>
        <v>0</v>
      </c>
    </row>
    <row r="1597" spans="1:16" hidden="1" x14ac:dyDescent="0.25">
      <c r="A1597" s="303" t="str">
        <f>IF(B1597=1,A1579,"")</f>
        <v/>
      </c>
      <c r="B1597" s="43" t="str">
        <f t="shared" si="113"/>
        <v/>
      </c>
      <c r="C1597" s="161">
        <f>CAD!$I$24</f>
        <v>0</v>
      </c>
      <c r="D1597" s="44">
        <v>0</v>
      </c>
      <c r="E1597" s="44">
        <v>0</v>
      </c>
      <c r="F1597" s="44">
        <v>0</v>
      </c>
      <c r="G1597" s="44">
        <v>0</v>
      </c>
      <c r="H1597" s="44">
        <v>0</v>
      </c>
      <c r="I1597" s="44">
        <v>0</v>
      </c>
      <c r="J1597" s="44">
        <v>0</v>
      </c>
      <c r="K1597" s="44">
        <v>0</v>
      </c>
      <c r="L1597" s="44">
        <v>0</v>
      </c>
      <c r="M1597" s="44">
        <v>0</v>
      </c>
      <c r="N1597" s="44">
        <v>0</v>
      </c>
      <c r="O1597" s="44">
        <v>0</v>
      </c>
      <c r="P1597" s="165">
        <f t="shared" si="114"/>
        <v>0</v>
      </c>
    </row>
    <row r="1598" spans="1:16" hidden="1" x14ac:dyDescent="0.25">
      <c r="A1598" s="303" t="str">
        <f>IF(B1598=1,A1579,"")</f>
        <v/>
      </c>
      <c r="B1598" s="43" t="str">
        <f t="shared" si="113"/>
        <v/>
      </c>
      <c r="C1598" s="161">
        <f>CAD!$I$25</f>
        <v>0</v>
      </c>
      <c r="D1598" s="44">
        <v>0</v>
      </c>
      <c r="E1598" s="44">
        <v>0</v>
      </c>
      <c r="F1598" s="44">
        <v>0</v>
      </c>
      <c r="G1598" s="44">
        <v>0</v>
      </c>
      <c r="H1598" s="44">
        <v>0</v>
      </c>
      <c r="I1598" s="44">
        <v>0</v>
      </c>
      <c r="J1598" s="44">
        <v>0</v>
      </c>
      <c r="K1598" s="44">
        <v>0</v>
      </c>
      <c r="L1598" s="44">
        <v>0</v>
      </c>
      <c r="M1598" s="44">
        <v>0</v>
      </c>
      <c r="N1598" s="44">
        <v>0</v>
      </c>
      <c r="O1598" s="44">
        <v>0</v>
      </c>
      <c r="P1598" s="165">
        <f t="shared" si="114"/>
        <v>0</v>
      </c>
    </row>
    <row r="1599" spans="1:16" hidden="1" x14ac:dyDescent="0.25">
      <c r="A1599" s="303" t="str">
        <f>IF(B1599=1,A1579,"")</f>
        <v/>
      </c>
      <c r="B1599" s="43" t="str">
        <f t="shared" si="113"/>
        <v/>
      </c>
      <c r="C1599" s="161">
        <f>CAD!$I$26</f>
        <v>0</v>
      </c>
      <c r="D1599" s="44">
        <v>0</v>
      </c>
      <c r="E1599" s="44">
        <v>0</v>
      </c>
      <c r="F1599" s="44">
        <v>0</v>
      </c>
      <c r="G1599" s="44">
        <v>0</v>
      </c>
      <c r="H1599" s="44">
        <v>0</v>
      </c>
      <c r="I1599" s="44">
        <v>0</v>
      </c>
      <c r="J1599" s="44">
        <v>0</v>
      </c>
      <c r="K1599" s="44">
        <v>0</v>
      </c>
      <c r="L1599" s="44">
        <v>0</v>
      </c>
      <c r="M1599" s="44">
        <v>0</v>
      </c>
      <c r="N1599" s="44">
        <v>0</v>
      </c>
      <c r="O1599" s="44">
        <v>0</v>
      </c>
      <c r="P1599" s="165">
        <f t="shared" si="114"/>
        <v>0</v>
      </c>
    </row>
    <row r="1600" spans="1:16" hidden="1" x14ac:dyDescent="0.25">
      <c r="A1600" s="303" t="str">
        <f>IF(B1600=1,A1579,"")</f>
        <v/>
      </c>
      <c r="B1600" s="43" t="str">
        <f t="shared" si="113"/>
        <v/>
      </c>
      <c r="C1600" s="161">
        <f>CAD!$I$27</f>
        <v>0</v>
      </c>
      <c r="D1600" s="44">
        <v>0</v>
      </c>
      <c r="E1600" s="44">
        <v>0</v>
      </c>
      <c r="F1600" s="44">
        <v>0</v>
      </c>
      <c r="G1600" s="44">
        <v>0</v>
      </c>
      <c r="H1600" s="44">
        <v>0</v>
      </c>
      <c r="I1600" s="44">
        <v>0</v>
      </c>
      <c r="J1600" s="44">
        <v>0</v>
      </c>
      <c r="K1600" s="44">
        <v>0</v>
      </c>
      <c r="L1600" s="44">
        <v>0</v>
      </c>
      <c r="M1600" s="44">
        <v>0</v>
      </c>
      <c r="N1600" s="44">
        <v>0</v>
      </c>
      <c r="O1600" s="44">
        <v>0</v>
      </c>
      <c r="P1600" s="165">
        <f t="shared" si="114"/>
        <v>0</v>
      </c>
    </row>
    <row r="1601" spans="1:16" hidden="1" x14ac:dyDescent="0.25">
      <c r="A1601" s="303" t="str">
        <f>IF(B1601=1,A1579,"")</f>
        <v/>
      </c>
      <c r="B1601" s="43" t="str">
        <f t="shared" si="113"/>
        <v/>
      </c>
      <c r="C1601" s="161">
        <f>CAD!$I$28</f>
        <v>0</v>
      </c>
      <c r="D1601" s="44">
        <v>0</v>
      </c>
      <c r="E1601" s="44">
        <v>0</v>
      </c>
      <c r="F1601" s="44">
        <v>0</v>
      </c>
      <c r="G1601" s="44">
        <v>0</v>
      </c>
      <c r="H1601" s="44">
        <v>0</v>
      </c>
      <c r="I1601" s="44">
        <v>0</v>
      </c>
      <c r="J1601" s="44">
        <v>0</v>
      </c>
      <c r="K1601" s="44">
        <v>0</v>
      </c>
      <c r="L1601" s="44">
        <v>0</v>
      </c>
      <c r="M1601" s="44">
        <v>0</v>
      </c>
      <c r="N1601" s="44">
        <v>0</v>
      </c>
      <c r="O1601" s="44">
        <v>0</v>
      </c>
      <c r="P1601" s="165">
        <f t="shared" si="114"/>
        <v>0</v>
      </c>
    </row>
    <row r="1602" spans="1:16" hidden="1" x14ac:dyDescent="0.25">
      <c r="A1602" s="303" t="str">
        <f>IF(B1602=1,A1579,"")</f>
        <v/>
      </c>
      <c r="B1602" s="43" t="str">
        <f t="shared" si="113"/>
        <v/>
      </c>
      <c r="C1602" s="161">
        <f>CAD!$I$29</f>
        <v>0</v>
      </c>
      <c r="D1602" s="44">
        <v>0</v>
      </c>
      <c r="E1602" s="44">
        <v>0</v>
      </c>
      <c r="F1602" s="44">
        <v>0</v>
      </c>
      <c r="G1602" s="44">
        <v>0</v>
      </c>
      <c r="H1602" s="44">
        <v>0</v>
      </c>
      <c r="I1602" s="44">
        <v>0</v>
      </c>
      <c r="J1602" s="44">
        <v>0</v>
      </c>
      <c r="K1602" s="44">
        <v>0</v>
      </c>
      <c r="L1602" s="44">
        <v>0</v>
      </c>
      <c r="M1602" s="44">
        <v>0</v>
      </c>
      <c r="N1602" s="44">
        <v>0</v>
      </c>
      <c r="O1602" s="44">
        <v>0</v>
      </c>
      <c r="P1602" s="165">
        <f t="shared" si="114"/>
        <v>0</v>
      </c>
    </row>
    <row r="1603" spans="1:16" hidden="1" x14ac:dyDescent="0.25">
      <c r="A1603" s="303" t="str">
        <f>IF(B1603=1,A1579,"")</f>
        <v/>
      </c>
      <c r="B1603" s="43" t="str">
        <f t="shared" si="113"/>
        <v/>
      </c>
      <c r="C1603" s="161">
        <f>CAD!$I$30</f>
        <v>0</v>
      </c>
      <c r="D1603" s="44">
        <v>0</v>
      </c>
      <c r="E1603" s="44">
        <v>0</v>
      </c>
      <c r="F1603" s="44">
        <v>0</v>
      </c>
      <c r="G1603" s="44">
        <v>0</v>
      </c>
      <c r="H1603" s="44">
        <v>0</v>
      </c>
      <c r="I1603" s="44">
        <v>0</v>
      </c>
      <c r="J1603" s="44">
        <v>0</v>
      </c>
      <c r="K1603" s="44">
        <v>0</v>
      </c>
      <c r="L1603" s="44">
        <v>0</v>
      </c>
      <c r="M1603" s="44">
        <v>0</v>
      </c>
      <c r="N1603" s="44">
        <v>0</v>
      </c>
      <c r="O1603" s="44">
        <v>0</v>
      </c>
      <c r="P1603" s="165">
        <f t="shared" si="114"/>
        <v>0</v>
      </c>
    </row>
    <row r="1604" spans="1:16" hidden="1" x14ac:dyDescent="0.25">
      <c r="A1604" s="303" t="str">
        <f>IF(B1604=1,A1579,"")</f>
        <v/>
      </c>
      <c r="B1604" s="43" t="str">
        <f t="shared" si="113"/>
        <v/>
      </c>
      <c r="C1604" s="161">
        <f>CAD!$I$31</f>
        <v>0</v>
      </c>
      <c r="D1604" s="44">
        <v>0</v>
      </c>
      <c r="E1604" s="44">
        <v>0</v>
      </c>
      <c r="F1604" s="44">
        <v>0</v>
      </c>
      <c r="G1604" s="44">
        <v>0</v>
      </c>
      <c r="H1604" s="44">
        <v>0</v>
      </c>
      <c r="I1604" s="44">
        <v>0</v>
      </c>
      <c r="J1604" s="44">
        <v>0</v>
      </c>
      <c r="K1604" s="44">
        <v>0</v>
      </c>
      <c r="L1604" s="44">
        <v>0</v>
      </c>
      <c r="M1604" s="44">
        <v>0</v>
      </c>
      <c r="N1604" s="44">
        <v>0</v>
      </c>
      <c r="O1604" s="44">
        <v>0</v>
      </c>
      <c r="P1604" s="165">
        <f t="shared" si="114"/>
        <v>0</v>
      </c>
    </row>
    <row r="1605" spans="1:16" hidden="1" x14ac:dyDescent="0.25">
      <c r="A1605" s="303" t="str">
        <f>IF(B1605=1,A1579,"")</f>
        <v/>
      </c>
      <c r="B1605" s="43" t="str">
        <f t="shared" si="113"/>
        <v/>
      </c>
      <c r="C1605" s="161">
        <f>CAD!$K$7</f>
        <v>0</v>
      </c>
      <c r="D1605" s="44">
        <v>0</v>
      </c>
      <c r="E1605" s="44">
        <v>0</v>
      </c>
      <c r="F1605" s="44">
        <v>0</v>
      </c>
      <c r="G1605" s="44">
        <v>0</v>
      </c>
      <c r="H1605" s="44">
        <v>0</v>
      </c>
      <c r="I1605" s="44">
        <v>0</v>
      </c>
      <c r="J1605" s="44">
        <v>0</v>
      </c>
      <c r="K1605" s="44">
        <v>0</v>
      </c>
      <c r="L1605" s="44">
        <v>0</v>
      </c>
      <c r="M1605" s="44">
        <v>0</v>
      </c>
      <c r="N1605" s="44">
        <v>0</v>
      </c>
      <c r="O1605" s="44">
        <v>0</v>
      </c>
      <c r="P1605" s="165">
        <f t="shared" si="114"/>
        <v>0</v>
      </c>
    </row>
    <row r="1606" spans="1:16" hidden="1" x14ac:dyDescent="0.25">
      <c r="A1606" s="303" t="str">
        <f>IF(B1606=1,A1579,"")</f>
        <v/>
      </c>
      <c r="B1606" s="43" t="str">
        <f t="shared" si="113"/>
        <v/>
      </c>
      <c r="C1606" s="161">
        <f>CAD!$K$8</f>
        <v>0</v>
      </c>
      <c r="D1606" s="44">
        <v>0</v>
      </c>
      <c r="E1606" s="44">
        <v>0</v>
      </c>
      <c r="F1606" s="44">
        <v>0</v>
      </c>
      <c r="G1606" s="44">
        <v>0</v>
      </c>
      <c r="H1606" s="44">
        <v>0</v>
      </c>
      <c r="I1606" s="44">
        <v>0</v>
      </c>
      <c r="J1606" s="44">
        <v>0</v>
      </c>
      <c r="K1606" s="44">
        <v>0</v>
      </c>
      <c r="L1606" s="44">
        <v>0</v>
      </c>
      <c r="M1606" s="44">
        <v>0</v>
      </c>
      <c r="N1606" s="44">
        <v>0</v>
      </c>
      <c r="O1606" s="44">
        <v>0</v>
      </c>
      <c r="P1606" s="165">
        <f t="shared" si="114"/>
        <v>0</v>
      </c>
    </row>
    <row r="1607" spans="1:16" hidden="1" x14ac:dyDescent="0.25">
      <c r="A1607" s="303" t="str">
        <f>IF(B1607=1,A1579,"")</f>
        <v/>
      </c>
      <c r="B1607" s="43" t="str">
        <f t="shared" si="113"/>
        <v/>
      </c>
      <c r="C1607" s="161">
        <f>CAD!$K$9</f>
        <v>0</v>
      </c>
      <c r="D1607" s="44">
        <v>0</v>
      </c>
      <c r="E1607" s="44">
        <v>0</v>
      </c>
      <c r="F1607" s="44">
        <v>0</v>
      </c>
      <c r="G1607" s="44">
        <v>0</v>
      </c>
      <c r="H1607" s="44">
        <v>0</v>
      </c>
      <c r="I1607" s="44">
        <v>0</v>
      </c>
      <c r="J1607" s="44">
        <v>0</v>
      </c>
      <c r="K1607" s="44">
        <v>0</v>
      </c>
      <c r="L1607" s="44">
        <v>0</v>
      </c>
      <c r="M1607" s="44">
        <v>0</v>
      </c>
      <c r="N1607" s="44">
        <v>0</v>
      </c>
      <c r="O1607" s="44">
        <v>0</v>
      </c>
      <c r="P1607" s="165">
        <f t="shared" si="114"/>
        <v>0</v>
      </c>
    </row>
    <row r="1608" spans="1:16" hidden="1" x14ac:dyDescent="0.25">
      <c r="A1608" s="303" t="str">
        <f>IF(B1608=1,A1579,"")</f>
        <v/>
      </c>
      <c r="B1608" s="43" t="str">
        <f t="shared" si="113"/>
        <v/>
      </c>
      <c r="C1608" s="161">
        <f>CAD!$K$10</f>
        <v>0</v>
      </c>
      <c r="D1608" s="44">
        <v>0</v>
      </c>
      <c r="E1608" s="44">
        <v>0</v>
      </c>
      <c r="F1608" s="44">
        <v>0</v>
      </c>
      <c r="G1608" s="44">
        <v>0</v>
      </c>
      <c r="H1608" s="44">
        <v>0</v>
      </c>
      <c r="I1608" s="44">
        <v>0</v>
      </c>
      <c r="J1608" s="44">
        <v>0</v>
      </c>
      <c r="K1608" s="44">
        <v>0</v>
      </c>
      <c r="L1608" s="44">
        <v>0</v>
      </c>
      <c r="M1608" s="44">
        <v>0</v>
      </c>
      <c r="N1608" s="44">
        <v>0</v>
      </c>
      <c r="O1608" s="44">
        <v>0</v>
      </c>
      <c r="P1608" s="165">
        <f t="shared" si="114"/>
        <v>0</v>
      </c>
    </row>
    <row r="1609" spans="1:16" hidden="1" x14ac:dyDescent="0.25">
      <c r="A1609" s="303" t="str">
        <f>IF(B1609=1,A1579,"")</f>
        <v/>
      </c>
      <c r="B1609" s="43" t="str">
        <f t="shared" si="113"/>
        <v/>
      </c>
      <c r="C1609" s="161">
        <f>CAD!$K$11</f>
        <v>0</v>
      </c>
      <c r="D1609" s="44">
        <v>0</v>
      </c>
      <c r="E1609" s="44">
        <v>0</v>
      </c>
      <c r="F1609" s="44">
        <v>0</v>
      </c>
      <c r="G1609" s="44">
        <v>0</v>
      </c>
      <c r="H1609" s="44">
        <v>0</v>
      </c>
      <c r="I1609" s="44">
        <v>0</v>
      </c>
      <c r="J1609" s="44">
        <v>0</v>
      </c>
      <c r="K1609" s="44">
        <v>0</v>
      </c>
      <c r="L1609" s="44">
        <v>0</v>
      </c>
      <c r="M1609" s="44">
        <v>0</v>
      </c>
      <c r="N1609" s="44">
        <v>0</v>
      </c>
      <c r="O1609" s="44">
        <v>0</v>
      </c>
      <c r="P1609" s="165">
        <f t="shared" si="114"/>
        <v>0</v>
      </c>
    </row>
    <row r="1610" spans="1:16" hidden="1" x14ac:dyDescent="0.25">
      <c r="A1610" s="303" t="str">
        <f>IF(B1610=1,A1579,"")</f>
        <v/>
      </c>
      <c r="B1610" s="43" t="str">
        <f t="shared" si="113"/>
        <v/>
      </c>
      <c r="C1610" s="161">
        <f>CAD!$K$12</f>
        <v>0</v>
      </c>
      <c r="D1610" s="44">
        <v>0</v>
      </c>
      <c r="E1610" s="44">
        <v>0</v>
      </c>
      <c r="F1610" s="44">
        <v>0</v>
      </c>
      <c r="G1610" s="44">
        <v>0</v>
      </c>
      <c r="H1610" s="44">
        <v>0</v>
      </c>
      <c r="I1610" s="44">
        <v>0</v>
      </c>
      <c r="J1610" s="44">
        <v>0</v>
      </c>
      <c r="K1610" s="44">
        <v>0</v>
      </c>
      <c r="L1610" s="44">
        <v>0</v>
      </c>
      <c r="M1610" s="44">
        <v>0</v>
      </c>
      <c r="N1610" s="44">
        <v>0</v>
      </c>
      <c r="O1610" s="44">
        <v>0</v>
      </c>
      <c r="P1610" s="165">
        <f t="shared" si="114"/>
        <v>0</v>
      </c>
    </row>
    <row r="1611" spans="1:16" hidden="1" x14ac:dyDescent="0.25">
      <c r="A1611" s="303" t="str">
        <f>IF(B1611=1,A1579,"")</f>
        <v/>
      </c>
      <c r="B1611" s="43" t="str">
        <f t="shared" si="113"/>
        <v/>
      </c>
      <c r="C1611" s="161">
        <f>CAD!$K$13</f>
        <v>0</v>
      </c>
      <c r="D1611" s="44">
        <v>0</v>
      </c>
      <c r="E1611" s="44">
        <v>0</v>
      </c>
      <c r="F1611" s="44">
        <v>0</v>
      </c>
      <c r="G1611" s="44">
        <v>0</v>
      </c>
      <c r="H1611" s="44">
        <v>0</v>
      </c>
      <c r="I1611" s="44">
        <v>0</v>
      </c>
      <c r="J1611" s="44">
        <v>0</v>
      </c>
      <c r="K1611" s="44">
        <v>0</v>
      </c>
      <c r="L1611" s="44">
        <v>0</v>
      </c>
      <c r="M1611" s="44">
        <v>0</v>
      </c>
      <c r="N1611" s="44">
        <v>0</v>
      </c>
      <c r="O1611" s="44">
        <v>0</v>
      </c>
      <c r="P1611" s="165">
        <f t="shared" si="114"/>
        <v>0</v>
      </c>
    </row>
    <row r="1612" spans="1:16" hidden="1" x14ac:dyDescent="0.25">
      <c r="A1612" s="303" t="str">
        <f>IF(B1612=1,A1579,"")</f>
        <v/>
      </c>
      <c r="B1612" s="43" t="str">
        <f t="shared" si="113"/>
        <v/>
      </c>
      <c r="C1612" s="161">
        <f>CAD!$K$14</f>
        <v>0</v>
      </c>
      <c r="D1612" s="44">
        <v>0</v>
      </c>
      <c r="E1612" s="44">
        <v>0</v>
      </c>
      <c r="F1612" s="44">
        <v>0</v>
      </c>
      <c r="G1612" s="44">
        <v>0</v>
      </c>
      <c r="H1612" s="44">
        <v>0</v>
      </c>
      <c r="I1612" s="44">
        <v>0</v>
      </c>
      <c r="J1612" s="44">
        <v>0</v>
      </c>
      <c r="K1612" s="44">
        <v>0</v>
      </c>
      <c r="L1612" s="44">
        <v>0</v>
      </c>
      <c r="M1612" s="44">
        <v>0</v>
      </c>
      <c r="N1612" s="44">
        <v>0</v>
      </c>
      <c r="O1612" s="44">
        <v>0</v>
      </c>
      <c r="P1612" s="165">
        <f t="shared" si="114"/>
        <v>0</v>
      </c>
    </row>
    <row r="1613" spans="1:16" hidden="1" x14ac:dyDescent="0.25">
      <c r="A1613" s="303" t="str">
        <f>IF(B1613=1,A1579,"")</f>
        <v/>
      </c>
      <c r="B1613" s="43" t="str">
        <f t="shared" si="113"/>
        <v/>
      </c>
      <c r="C1613" s="161">
        <f>CAD!$K$15</f>
        <v>0</v>
      </c>
      <c r="D1613" s="44">
        <v>0</v>
      </c>
      <c r="E1613" s="44">
        <v>0</v>
      </c>
      <c r="F1613" s="44">
        <v>0</v>
      </c>
      <c r="G1613" s="44">
        <v>0</v>
      </c>
      <c r="H1613" s="44">
        <v>0</v>
      </c>
      <c r="I1613" s="44">
        <v>0</v>
      </c>
      <c r="J1613" s="44">
        <v>0</v>
      </c>
      <c r="K1613" s="44">
        <v>0</v>
      </c>
      <c r="L1613" s="44">
        <v>0</v>
      </c>
      <c r="M1613" s="44">
        <v>0</v>
      </c>
      <c r="N1613" s="44">
        <v>0</v>
      </c>
      <c r="O1613" s="44">
        <v>0</v>
      </c>
      <c r="P1613" s="165">
        <f t="shared" si="114"/>
        <v>0</v>
      </c>
    </row>
    <row r="1614" spans="1:16" hidden="1" x14ac:dyDescent="0.25">
      <c r="A1614" s="303" t="str">
        <f>IF(B1614=1,A1579,"")</f>
        <v/>
      </c>
      <c r="B1614" s="43" t="str">
        <f t="shared" si="113"/>
        <v/>
      </c>
      <c r="C1614" s="161">
        <f>CAD!$K$16</f>
        <v>0</v>
      </c>
      <c r="D1614" s="44">
        <v>0</v>
      </c>
      <c r="E1614" s="44">
        <v>0</v>
      </c>
      <c r="F1614" s="44">
        <v>0</v>
      </c>
      <c r="G1614" s="44">
        <v>0</v>
      </c>
      <c r="H1614" s="44">
        <v>0</v>
      </c>
      <c r="I1614" s="44">
        <v>0</v>
      </c>
      <c r="J1614" s="44">
        <v>0</v>
      </c>
      <c r="K1614" s="44">
        <v>0</v>
      </c>
      <c r="L1614" s="44">
        <v>0</v>
      </c>
      <c r="M1614" s="44">
        <v>0</v>
      </c>
      <c r="N1614" s="44">
        <v>0</v>
      </c>
      <c r="O1614" s="44">
        <v>0</v>
      </c>
      <c r="P1614" s="165">
        <f t="shared" si="114"/>
        <v>0</v>
      </c>
    </row>
    <row r="1615" spans="1:16" hidden="1" x14ac:dyDescent="0.25">
      <c r="A1615" s="303" t="str">
        <f>IF(B1615=1,A1579,"")</f>
        <v/>
      </c>
      <c r="B1615" s="43" t="str">
        <f t="shared" si="113"/>
        <v/>
      </c>
      <c r="C1615" s="161">
        <f>CAD!$K$17</f>
        <v>0</v>
      </c>
      <c r="D1615" s="44">
        <v>0</v>
      </c>
      <c r="E1615" s="44">
        <v>0</v>
      </c>
      <c r="F1615" s="44">
        <v>0</v>
      </c>
      <c r="G1615" s="44">
        <v>0</v>
      </c>
      <c r="H1615" s="44">
        <v>0</v>
      </c>
      <c r="I1615" s="44">
        <v>0</v>
      </c>
      <c r="J1615" s="44">
        <v>0</v>
      </c>
      <c r="K1615" s="44">
        <v>0</v>
      </c>
      <c r="L1615" s="44">
        <v>0</v>
      </c>
      <c r="M1615" s="44">
        <v>0</v>
      </c>
      <c r="N1615" s="44">
        <v>0</v>
      </c>
      <c r="O1615" s="44">
        <v>0</v>
      </c>
      <c r="P1615" s="165">
        <f t="shared" si="114"/>
        <v>0</v>
      </c>
    </row>
    <row r="1616" spans="1:16" hidden="1" x14ac:dyDescent="0.25">
      <c r="A1616" s="303" t="str">
        <f>IF(B1616=1,A1579,"")</f>
        <v/>
      </c>
      <c r="B1616" s="43" t="str">
        <f t="shared" si="113"/>
        <v/>
      </c>
      <c r="C1616" s="161">
        <f>CAD!$K$18</f>
        <v>0</v>
      </c>
      <c r="D1616" s="44">
        <v>0</v>
      </c>
      <c r="E1616" s="44">
        <v>0</v>
      </c>
      <c r="F1616" s="44">
        <v>0</v>
      </c>
      <c r="G1616" s="44">
        <v>0</v>
      </c>
      <c r="H1616" s="44">
        <v>0</v>
      </c>
      <c r="I1616" s="44">
        <v>0</v>
      </c>
      <c r="J1616" s="44">
        <v>0</v>
      </c>
      <c r="K1616" s="44">
        <v>0</v>
      </c>
      <c r="L1616" s="44">
        <v>0</v>
      </c>
      <c r="M1616" s="44">
        <v>0</v>
      </c>
      <c r="N1616" s="44">
        <v>0</v>
      </c>
      <c r="O1616" s="44">
        <v>0</v>
      </c>
      <c r="P1616" s="165">
        <f t="shared" si="114"/>
        <v>0</v>
      </c>
    </row>
    <row r="1617" spans="1:16" hidden="1" x14ac:dyDescent="0.25">
      <c r="A1617" s="303" t="str">
        <f>IF(B1617=1,A1579,"")</f>
        <v/>
      </c>
      <c r="B1617" s="43" t="str">
        <f t="shared" si="113"/>
        <v/>
      </c>
      <c r="C1617" s="161">
        <f>CAD!$K$19</f>
        <v>0</v>
      </c>
      <c r="D1617" s="44">
        <v>0</v>
      </c>
      <c r="E1617" s="44">
        <v>0</v>
      </c>
      <c r="F1617" s="44">
        <v>0</v>
      </c>
      <c r="G1617" s="44">
        <v>0</v>
      </c>
      <c r="H1617" s="44">
        <v>0</v>
      </c>
      <c r="I1617" s="44">
        <v>0</v>
      </c>
      <c r="J1617" s="44">
        <v>0</v>
      </c>
      <c r="K1617" s="44">
        <v>0</v>
      </c>
      <c r="L1617" s="44">
        <v>0</v>
      </c>
      <c r="M1617" s="44">
        <v>0</v>
      </c>
      <c r="N1617" s="44">
        <v>0</v>
      </c>
      <c r="O1617" s="44">
        <v>0</v>
      </c>
      <c r="P1617" s="165">
        <f t="shared" si="114"/>
        <v>0</v>
      </c>
    </row>
    <row r="1618" spans="1:16" hidden="1" x14ac:dyDescent="0.25">
      <c r="A1618" s="303" t="str">
        <f>IF(B1618=1,A1579,"")</f>
        <v/>
      </c>
      <c r="B1618" s="43" t="str">
        <f t="shared" si="113"/>
        <v/>
      </c>
      <c r="C1618" s="161">
        <f>CAD!$K$20</f>
        <v>0</v>
      </c>
      <c r="D1618" s="44">
        <v>0</v>
      </c>
      <c r="E1618" s="44">
        <v>0</v>
      </c>
      <c r="F1618" s="44">
        <v>0</v>
      </c>
      <c r="G1618" s="44">
        <v>0</v>
      </c>
      <c r="H1618" s="44">
        <v>0</v>
      </c>
      <c r="I1618" s="44">
        <v>0</v>
      </c>
      <c r="J1618" s="44">
        <v>0</v>
      </c>
      <c r="K1618" s="44">
        <v>0</v>
      </c>
      <c r="L1618" s="44">
        <v>0</v>
      </c>
      <c r="M1618" s="44">
        <v>0</v>
      </c>
      <c r="N1618" s="44">
        <v>0</v>
      </c>
      <c r="O1618" s="44">
        <v>0</v>
      </c>
      <c r="P1618" s="165">
        <f t="shared" si="114"/>
        <v>0</v>
      </c>
    </row>
    <row r="1619" spans="1:16" hidden="1" x14ac:dyDescent="0.25">
      <c r="A1619" s="303" t="str">
        <f>IF(B1619=1,A1579,"")</f>
        <v/>
      </c>
      <c r="B1619" s="43" t="str">
        <f t="shared" si="113"/>
        <v/>
      </c>
      <c r="C1619" s="161">
        <f>CAD!$K$21</f>
        <v>0</v>
      </c>
      <c r="D1619" s="44">
        <v>0</v>
      </c>
      <c r="E1619" s="44">
        <v>0</v>
      </c>
      <c r="F1619" s="44">
        <v>0</v>
      </c>
      <c r="G1619" s="44">
        <v>0</v>
      </c>
      <c r="H1619" s="44">
        <v>0</v>
      </c>
      <c r="I1619" s="44">
        <v>0</v>
      </c>
      <c r="J1619" s="44">
        <v>0</v>
      </c>
      <c r="K1619" s="44">
        <v>0</v>
      </c>
      <c r="L1619" s="44">
        <v>0</v>
      </c>
      <c r="M1619" s="44">
        <v>0</v>
      </c>
      <c r="N1619" s="44">
        <v>0</v>
      </c>
      <c r="O1619" s="44">
        <v>0</v>
      </c>
      <c r="P1619" s="165">
        <f t="shared" si="114"/>
        <v>0</v>
      </c>
    </row>
    <row r="1620" spans="1:16" hidden="1" x14ac:dyDescent="0.25">
      <c r="A1620" s="303" t="str">
        <f>IF(B1620=1,A1579,"")</f>
        <v/>
      </c>
      <c r="B1620" s="43" t="str">
        <f t="shared" si="113"/>
        <v/>
      </c>
      <c r="C1620" s="161">
        <f>CAD!$K$22</f>
        <v>0</v>
      </c>
      <c r="D1620" s="44">
        <v>0</v>
      </c>
      <c r="E1620" s="44">
        <v>0</v>
      </c>
      <c r="F1620" s="44">
        <v>0</v>
      </c>
      <c r="G1620" s="44">
        <v>0</v>
      </c>
      <c r="H1620" s="44">
        <v>0</v>
      </c>
      <c r="I1620" s="44">
        <v>0</v>
      </c>
      <c r="J1620" s="44">
        <v>0</v>
      </c>
      <c r="K1620" s="44">
        <v>0</v>
      </c>
      <c r="L1620" s="44">
        <v>0</v>
      </c>
      <c r="M1620" s="44">
        <v>0</v>
      </c>
      <c r="N1620" s="44">
        <v>0</v>
      </c>
      <c r="O1620" s="44">
        <v>0</v>
      </c>
      <c r="P1620" s="165">
        <f t="shared" si="114"/>
        <v>0</v>
      </c>
    </row>
    <row r="1621" spans="1:16" hidden="1" x14ac:dyDescent="0.25">
      <c r="A1621" s="303" t="str">
        <f>IF(B1621=1,A1579,"")</f>
        <v/>
      </c>
      <c r="B1621" s="43" t="str">
        <f t="shared" si="113"/>
        <v/>
      </c>
      <c r="C1621" s="161">
        <f>CAD!$K$23</f>
        <v>0</v>
      </c>
      <c r="D1621" s="44">
        <v>0</v>
      </c>
      <c r="E1621" s="44">
        <v>0</v>
      </c>
      <c r="F1621" s="44">
        <v>0</v>
      </c>
      <c r="G1621" s="44">
        <v>0</v>
      </c>
      <c r="H1621" s="44">
        <v>0</v>
      </c>
      <c r="I1621" s="44">
        <v>0</v>
      </c>
      <c r="J1621" s="44">
        <v>0</v>
      </c>
      <c r="K1621" s="44">
        <v>0</v>
      </c>
      <c r="L1621" s="44">
        <v>0</v>
      </c>
      <c r="M1621" s="44">
        <v>0</v>
      </c>
      <c r="N1621" s="44">
        <v>0</v>
      </c>
      <c r="O1621" s="44">
        <v>0</v>
      </c>
      <c r="P1621" s="165">
        <f t="shared" si="114"/>
        <v>0</v>
      </c>
    </row>
    <row r="1622" spans="1:16" hidden="1" x14ac:dyDescent="0.25">
      <c r="A1622" s="303" t="str">
        <f>IF(B1622=1,A1579,"")</f>
        <v/>
      </c>
      <c r="B1622" s="43" t="str">
        <f t="shared" si="113"/>
        <v/>
      </c>
      <c r="C1622" s="161">
        <f>CAD!$K$24</f>
        <v>0</v>
      </c>
      <c r="D1622" s="44">
        <v>0</v>
      </c>
      <c r="E1622" s="44">
        <v>0</v>
      </c>
      <c r="F1622" s="44">
        <v>0</v>
      </c>
      <c r="G1622" s="44">
        <v>0</v>
      </c>
      <c r="H1622" s="44">
        <v>0</v>
      </c>
      <c r="I1622" s="44">
        <v>0</v>
      </c>
      <c r="J1622" s="44">
        <v>0</v>
      </c>
      <c r="K1622" s="44">
        <v>0</v>
      </c>
      <c r="L1622" s="44">
        <v>0</v>
      </c>
      <c r="M1622" s="44">
        <v>0</v>
      </c>
      <c r="N1622" s="44">
        <v>0</v>
      </c>
      <c r="O1622" s="44">
        <v>0</v>
      </c>
      <c r="P1622" s="165">
        <f t="shared" si="114"/>
        <v>0</v>
      </c>
    </row>
    <row r="1623" spans="1:16" hidden="1" x14ac:dyDescent="0.25">
      <c r="A1623" s="303" t="str">
        <f>IF(B1623=1,A1579,"")</f>
        <v/>
      </c>
      <c r="B1623" s="43" t="str">
        <f t="shared" si="113"/>
        <v/>
      </c>
      <c r="C1623" s="161">
        <f>CAD!$K$25</f>
        <v>0</v>
      </c>
      <c r="D1623" s="44">
        <v>0</v>
      </c>
      <c r="E1623" s="44">
        <v>0</v>
      </c>
      <c r="F1623" s="44">
        <v>0</v>
      </c>
      <c r="G1623" s="44">
        <v>0</v>
      </c>
      <c r="H1623" s="44">
        <v>0</v>
      </c>
      <c r="I1623" s="44">
        <v>0</v>
      </c>
      <c r="J1623" s="44">
        <v>0</v>
      </c>
      <c r="K1623" s="44">
        <v>0</v>
      </c>
      <c r="L1623" s="44">
        <v>0</v>
      </c>
      <c r="M1623" s="44">
        <v>0</v>
      </c>
      <c r="N1623" s="44">
        <v>0</v>
      </c>
      <c r="O1623" s="44">
        <v>0</v>
      </c>
      <c r="P1623" s="165">
        <f t="shared" si="114"/>
        <v>0</v>
      </c>
    </row>
    <row r="1624" spans="1:16" hidden="1" x14ac:dyDescent="0.25">
      <c r="A1624" s="303" t="str">
        <f>IF(B1624=1,A1579,"")</f>
        <v/>
      </c>
      <c r="B1624" s="43" t="str">
        <f t="shared" si="113"/>
        <v/>
      </c>
      <c r="C1624" s="161">
        <f>CAD!$K$26</f>
        <v>0</v>
      </c>
      <c r="D1624" s="44">
        <v>0</v>
      </c>
      <c r="E1624" s="44">
        <v>0</v>
      </c>
      <c r="F1624" s="44">
        <v>0</v>
      </c>
      <c r="G1624" s="44">
        <v>0</v>
      </c>
      <c r="H1624" s="44">
        <v>0</v>
      </c>
      <c r="I1624" s="44">
        <v>0</v>
      </c>
      <c r="J1624" s="44">
        <v>0</v>
      </c>
      <c r="K1624" s="44">
        <v>0</v>
      </c>
      <c r="L1624" s="44">
        <v>0</v>
      </c>
      <c r="M1624" s="44">
        <v>0</v>
      </c>
      <c r="N1624" s="44">
        <v>0</v>
      </c>
      <c r="O1624" s="44">
        <v>0</v>
      </c>
      <c r="P1624" s="165">
        <f t="shared" si="114"/>
        <v>0</v>
      </c>
    </row>
    <row r="1625" spans="1:16" hidden="1" x14ac:dyDescent="0.25">
      <c r="A1625" s="303" t="str">
        <f>IF(B1625=1,A1579,"")</f>
        <v/>
      </c>
      <c r="B1625" s="43" t="str">
        <f t="shared" si="113"/>
        <v/>
      </c>
      <c r="C1625" s="161">
        <f>CAD!$K$27</f>
        <v>0</v>
      </c>
      <c r="D1625" s="44">
        <v>0</v>
      </c>
      <c r="E1625" s="44">
        <v>0</v>
      </c>
      <c r="F1625" s="44">
        <v>0</v>
      </c>
      <c r="G1625" s="44">
        <v>0</v>
      </c>
      <c r="H1625" s="44">
        <v>0</v>
      </c>
      <c r="I1625" s="44">
        <v>0</v>
      </c>
      <c r="J1625" s="44">
        <v>0</v>
      </c>
      <c r="K1625" s="44">
        <v>0</v>
      </c>
      <c r="L1625" s="44">
        <v>0</v>
      </c>
      <c r="M1625" s="44">
        <v>0</v>
      </c>
      <c r="N1625" s="44">
        <v>0</v>
      </c>
      <c r="O1625" s="44">
        <v>0</v>
      </c>
      <c r="P1625" s="165">
        <f t="shared" si="114"/>
        <v>0</v>
      </c>
    </row>
    <row r="1626" spans="1:16" hidden="1" x14ac:dyDescent="0.25">
      <c r="A1626" s="303" t="str">
        <f>IF(B1626=1,A1579,"")</f>
        <v/>
      </c>
      <c r="B1626" s="43" t="str">
        <f t="shared" si="113"/>
        <v/>
      </c>
      <c r="C1626" s="161">
        <f>CAD!$K$28</f>
        <v>0</v>
      </c>
      <c r="D1626" s="44">
        <v>0</v>
      </c>
      <c r="E1626" s="44">
        <v>0</v>
      </c>
      <c r="F1626" s="44">
        <v>0</v>
      </c>
      <c r="G1626" s="44">
        <v>0</v>
      </c>
      <c r="H1626" s="44">
        <v>0</v>
      </c>
      <c r="I1626" s="44">
        <v>0</v>
      </c>
      <c r="J1626" s="44">
        <v>0</v>
      </c>
      <c r="K1626" s="44">
        <v>0</v>
      </c>
      <c r="L1626" s="44">
        <v>0</v>
      </c>
      <c r="M1626" s="44">
        <v>0</v>
      </c>
      <c r="N1626" s="44">
        <v>0</v>
      </c>
      <c r="O1626" s="44">
        <v>0</v>
      </c>
      <c r="P1626" s="165">
        <f t="shared" si="114"/>
        <v>0</v>
      </c>
    </row>
    <row r="1627" spans="1:16" hidden="1" x14ac:dyDescent="0.25">
      <c r="A1627" s="303" t="str">
        <f>IF(B1627=1,A1579,"")</f>
        <v/>
      </c>
      <c r="B1627" s="43" t="str">
        <f t="shared" si="113"/>
        <v/>
      </c>
      <c r="C1627" s="161">
        <f>CAD!$K$29</f>
        <v>0</v>
      </c>
      <c r="D1627" s="44">
        <v>0</v>
      </c>
      <c r="E1627" s="44">
        <v>0</v>
      </c>
      <c r="F1627" s="44">
        <v>0</v>
      </c>
      <c r="G1627" s="44">
        <v>0</v>
      </c>
      <c r="H1627" s="44">
        <v>0</v>
      </c>
      <c r="I1627" s="44">
        <v>0</v>
      </c>
      <c r="J1627" s="44">
        <v>0</v>
      </c>
      <c r="K1627" s="44">
        <v>0</v>
      </c>
      <c r="L1627" s="44">
        <v>0</v>
      </c>
      <c r="M1627" s="44">
        <v>0</v>
      </c>
      <c r="N1627" s="44">
        <v>0</v>
      </c>
      <c r="O1627" s="44">
        <v>0</v>
      </c>
      <c r="P1627" s="165">
        <f t="shared" si="114"/>
        <v>0</v>
      </c>
    </row>
    <row r="1628" spans="1:16" hidden="1" x14ac:dyDescent="0.25">
      <c r="A1628" s="303" t="str">
        <f>IF(B1628=1,A1579,"")</f>
        <v/>
      </c>
      <c r="B1628" s="43" t="str">
        <f t="shared" si="113"/>
        <v/>
      </c>
      <c r="C1628" s="161">
        <f>CAD!$K$30</f>
        <v>0</v>
      </c>
      <c r="D1628" s="44">
        <v>0</v>
      </c>
      <c r="E1628" s="44">
        <v>0</v>
      </c>
      <c r="F1628" s="44">
        <v>0</v>
      </c>
      <c r="G1628" s="44">
        <v>0</v>
      </c>
      <c r="H1628" s="44">
        <v>0</v>
      </c>
      <c r="I1628" s="44">
        <v>0</v>
      </c>
      <c r="J1628" s="44">
        <v>0</v>
      </c>
      <c r="K1628" s="44">
        <v>0</v>
      </c>
      <c r="L1628" s="44">
        <v>0</v>
      </c>
      <c r="M1628" s="44">
        <v>0</v>
      </c>
      <c r="N1628" s="44">
        <v>0</v>
      </c>
      <c r="O1628" s="44">
        <v>0</v>
      </c>
      <c r="P1628" s="165">
        <f t="shared" si="114"/>
        <v>0</v>
      </c>
    </row>
    <row r="1629" spans="1:16" hidden="1" x14ac:dyDescent="0.25">
      <c r="A1629" s="303" t="str">
        <f>IF(B1629=1,A1579,"")</f>
        <v/>
      </c>
      <c r="B1629" s="43" t="str">
        <f t="shared" si="113"/>
        <v/>
      </c>
      <c r="C1629" s="161">
        <f>CAD!$K$31</f>
        <v>0</v>
      </c>
      <c r="D1629" s="44">
        <v>0</v>
      </c>
      <c r="E1629" s="44">
        <v>0</v>
      </c>
      <c r="F1629" s="44">
        <v>0</v>
      </c>
      <c r="G1629" s="44">
        <v>0</v>
      </c>
      <c r="H1629" s="44">
        <v>0</v>
      </c>
      <c r="I1629" s="44">
        <v>0</v>
      </c>
      <c r="J1629" s="44">
        <v>0</v>
      </c>
      <c r="K1629" s="44">
        <v>0</v>
      </c>
      <c r="L1629" s="44">
        <v>0</v>
      </c>
      <c r="M1629" s="44">
        <v>0</v>
      </c>
      <c r="N1629" s="44">
        <v>0</v>
      </c>
      <c r="O1629" s="44">
        <v>0</v>
      </c>
      <c r="P1629" s="165">
        <f t="shared" si="114"/>
        <v>0</v>
      </c>
    </row>
    <row r="1630" spans="1:16" hidden="1" x14ac:dyDescent="0.25">
      <c r="A1630" s="303">
        <f>A1577</f>
        <v>2046</v>
      </c>
    </row>
    <row r="1631" spans="1:16" hidden="1" x14ac:dyDescent="0.25">
      <c r="A1631" s="303">
        <f>A1577</f>
        <v>2046</v>
      </c>
      <c r="C1631" s="74" t="s">
        <v>209</v>
      </c>
      <c r="D1631" s="38">
        <f>D1577-D1579</f>
        <v>0</v>
      </c>
      <c r="E1631" s="38">
        <f t="shared" ref="E1631:P1631" si="115">E1577-E1579</f>
        <v>0</v>
      </c>
      <c r="F1631" s="38">
        <f t="shared" si="115"/>
        <v>0</v>
      </c>
      <c r="G1631" s="38">
        <f t="shared" si="115"/>
        <v>0</v>
      </c>
      <c r="H1631" s="38">
        <f t="shared" si="115"/>
        <v>0</v>
      </c>
      <c r="I1631" s="38">
        <f t="shared" si="115"/>
        <v>0</v>
      </c>
      <c r="J1631" s="38">
        <f t="shared" si="115"/>
        <v>0</v>
      </c>
      <c r="K1631" s="38">
        <f t="shared" si="115"/>
        <v>0</v>
      </c>
      <c r="L1631" s="38">
        <f t="shared" si="115"/>
        <v>0</v>
      </c>
      <c r="M1631" s="38">
        <f t="shared" si="115"/>
        <v>0</v>
      </c>
      <c r="N1631" s="38">
        <f t="shared" si="115"/>
        <v>0</v>
      </c>
      <c r="O1631" s="38">
        <f t="shared" si="115"/>
        <v>0</v>
      </c>
      <c r="P1631" s="38">
        <f t="shared" si="115"/>
        <v>0</v>
      </c>
    </row>
    <row r="1632" spans="1:16" hidden="1" x14ac:dyDescent="0.25"/>
    <row r="1633" spans="1:17" ht="15" hidden="1" customHeight="1" thickBot="1" x14ac:dyDescent="0.3">
      <c r="A1633" s="303">
        <f>A1577+1</f>
        <v>2047</v>
      </c>
      <c r="B1633" s="45"/>
      <c r="C1633" s="176" t="s">
        <v>207</v>
      </c>
      <c r="D1633" s="177">
        <f>PREV_R!D1662</f>
        <v>0</v>
      </c>
      <c r="E1633" s="177">
        <f>PREV_R!E1662</f>
        <v>0</v>
      </c>
      <c r="F1633" s="177">
        <f>PREV_R!F1662</f>
        <v>0</v>
      </c>
      <c r="G1633" s="177">
        <f>PREV_R!G1662</f>
        <v>0</v>
      </c>
      <c r="H1633" s="177">
        <f>PREV_R!H1662</f>
        <v>0</v>
      </c>
      <c r="I1633" s="177">
        <f>PREV_R!I1662</f>
        <v>0</v>
      </c>
      <c r="J1633" s="177">
        <f>PREV_R!J1662</f>
        <v>0</v>
      </c>
      <c r="K1633" s="177">
        <f>PREV_R!K1662</f>
        <v>0</v>
      </c>
      <c r="L1633" s="177">
        <f>PREV_R!L1662</f>
        <v>0</v>
      </c>
      <c r="M1633" s="177">
        <f>PREV_R!M1662</f>
        <v>0</v>
      </c>
      <c r="N1633" s="177">
        <f>PREV_R!N1662</f>
        <v>0</v>
      </c>
      <c r="O1633" s="177">
        <f>PREV_R!O1662</f>
        <v>0</v>
      </c>
      <c r="P1633" s="177">
        <f>SUM(D1633:O1633)</f>
        <v>0</v>
      </c>
      <c r="Q1633" s="8"/>
    </row>
    <row r="1634" spans="1:17" ht="15" hidden="1" customHeight="1" x14ac:dyDescent="0.25">
      <c r="A1634" s="303">
        <f>A1633</f>
        <v>2047</v>
      </c>
      <c r="B1634" s="45"/>
      <c r="C1634" s="130"/>
      <c r="D1634" s="130"/>
      <c r="E1634" s="130"/>
      <c r="F1634" s="130"/>
      <c r="G1634" s="130"/>
      <c r="H1634" s="130"/>
      <c r="I1634" s="130"/>
      <c r="J1634" s="130"/>
      <c r="K1634" s="130"/>
      <c r="L1634" s="130"/>
      <c r="M1634" s="130"/>
      <c r="N1634" s="130"/>
      <c r="O1634" s="130"/>
      <c r="P1634" s="130"/>
      <c r="Q1634" s="8"/>
    </row>
    <row r="1635" spans="1:17" ht="15" hidden="1" customHeight="1" thickBot="1" x14ac:dyDescent="0.3">
      <c r="A1635" s="303">
        <f>A1633</f>
        <v>2047</v>
      </c>
      <c r="B1635" s="45"/>
      <c r="C1635" s="155" t="s">
        <v>208</v>
      </c>
      <c r="D1635" s="156">
        <f>SUM(D1636:D1685)</f>
        <v>0</v>
      </c>
      <c r="E1635" s="156">
        <f t="shared" ref="E1635:O1635" si="116">SUM(E1636:E1685)</f>
        <v>0</v>
      </c>
      <c r="F1635" s="156">
        <f t="shared" si="116"/>
        <v>0</v>
      </c>
      <c r="G1635" s="156">
        <f t="shared" si="116"/>
        <v>0</v>
      </c>
      <c r="H1635" s="156">
        <f t="shared" si="116"/>
        <v>0</v>
      </c>
      <c r="I1635" s="156">
        <f t="shared" si="116"/>
        <v>0</v>
      </c>
      <c r="J1635" s="156">
        <f t="shared" si="116"/>
        <v>0</v>
      </c>
      <c r="K1635" s="156">
        <f t="shared" si="116"/>
        <v>0</v>
      </c>
      <c r="L1635" s="156">
        <f t="shared" si="116"/>
        <v>0</v>
      </c>
      <c r="M1635" s="156">
        <f t="shared" si="116"/>
        <v>0</v>
      </c>
      <c r="N1635" s="156">
        <f t="shared" si="116"/>
        <v>0</v>
      </c>
      <c r="O1635" s="156">
        <f t="shared" si="116"/>
        <v>0</v>
      </c>
      <c r="P1635" s="156">
        <f>SUM(D1635:O1635)</f>
        <v>0</v>
      </c>
      <c r="Q1635" s="8"/>
    </row>
    <row r="1636" spans="1:17" hidden="1" x14ac:dyDescent="0.25">
      <c r="A1636" s="303">
        <f>IF(B1636=1,A1635,"")</f>
        <v>2047</v>
      </c>
      <c r="B1636" s="43">
        <f>IF(C1636&lt;&gt;0,1,"")</f>
        <v>1</v>
      </c>
      <c r="C1636" s="162" t="str">
        <f>CAD!$I$7</f>
        <v>MERCADO</v>
      </c>
      <c r="D1636" s="163">
        <v>0</v>
      </c>
      <c r="E1636" s="163">
        <v>0</v>
      </c>
      <c r="F1636" s="163">
        <v>0</v>
      </c>
      <c r="G1636" s="163">
        <v>0</v>
      </c>
      <c r="H1636" s="163">
        <v>0</v>
      </c>
      <c r="I1636" s="163">
        <v>0</v>
      </c>
      <c r="J1636" s="163">
        <v>0</v>
      </c>
      <c r="K1636" s="163">
        <v>0</v>
      </c>
      <c r="L1636" s="163">
        <v>0</v>
      </c>
      <c r="M1636" s="163">
        <v>0</v>
      </c>
      <c r="N1636" s="163">
        <v>0</v>
      </c>
      <c r="O1636" s="163">
        <v>0</v>
      </c>
      <c r="P1636" s="164">
        <f>SUM(D1636:O1636)</f>
        <v>0</v>
      </c>
    </row>
    <row r="1637" spans="1:17" hidden="1" x14ac:dyDescent="0.25">
      <c r="A1637" s="303">
        <f>IF(B1637=1,A1635,"")</f>
        <v>2047</v>
      </c>
      <c r="B1637" s="43">
        <f t="shared" ref="B1637:B1685" si="117">IF(C1637&lt;&gt;0,1,"")</f>
        <v>1</v>
      </c>
      <c r="C1637" s="161" t="str">
        <f>CAD!$I$8</f>
        <v>VEÍCULO</v>
      </c>
      <c r="D1637" s="44">
        <v>0</v>
      </c>
      <c r="E1637" s="44">
        <v>0</v>
      </c>
      <c r="F1637" s="44">
        <v>0</v>
      </c>
      <c r="G1637" s="44">
        <v>0</v>
      </c>
      <c r="H1637" s="44">
        <v>0</v>
      </c>
      <c r="I1637" s="44">
        <v>0</v>
      </c>
      <c r="J1637" s="44">
        <v>0</v>
      </c>
      <c r="K1637" s="44">
        <v>0</v>
      </c>
      <c r="L1637" s="44">
        <v>0</v>
      </c>
      <c r="M1637" s="44">
        <v>0</v>
      </c>
      <c r="N1637" s="44">
        <v>0</v>
      </c>
      <c r="O1637" s="44">
        <v>0</v>
      </c>
      <c r="P1637" s="165">
        <f t="shared" ref="P1637:P1685" si="118">SUM(D1637:O1637)</f>
        <v>0</v>
      </c>
    </row>
    <row r="1638" spans="1:17" hidden="1" x14ac:dyDescent="0.25">
      <c r="A1638" s="303">
        <f>IF(B1638=1,A1635,"")</f>
        <v>2047</v>
      </c>
      <c r="B1638" s="43">
        <f t="shared" si="117"/>
        <v>1</v>
      </c>
      <c r="C1638" s="161" t="str">
        <f>CAD!$I$9</f>
        <v>ENERGIA ELÉTRICA</v>
      </c>
      <c r="D1638" s="44">
        <v>0</v>
      </c>
      <c r="E1638" s="44">
        <v>0</v>
      </c>
      <c r="F1638" s="44">
        <v>0</v>
      </c>
      <c r="G1638" s="44">
        <v>0</v>
      </c>
      <c r="H1638" s="44">
        <v>0</v>
      </c>
      <c r="I1638" s="44">
        <v>0</v>
      </c>
      <c r="J1638" s="44">
        <v>0</v>
      </c>
      <c r="K1638" s="44">
        <v>0</v>
      </c>
      <c r="L1638" s="44">
        <v>0</v>
      </c>
      <c r="M1638" s="44">
        <v>0</v>
      </c>
      <c r="N1638" s="44">
        <v>0</v>
      </c>
      <c r="O1638" s="44">
        <v>0</v>
      </c>
      <c r="P1638" s="165">
        <f t="shared" si="118"/>
        <v>0</v>
      </c>
    </row>
    <row r="1639" spans="1:17" hidden="1" x14ac:dyDescent="0.25">
      <c r="A1639" s="303">
        <f>IF(B1639=1,A1635,"")</f>
        <v>2047</v>
      </c>
      <c r="B1639" s="43">
        <f t="shared" si="117"/>
        <v>1</v>
      </c>
      <c r="C1639" s="161" t="str">
        <f>CAD!$I$10</f>
        <v>LANCHE/COMER FORA</v>
      </c>
      <c r="D1639" s="44">
        <v>0</v>
      </c>
      <c r="E1639" s="44">
        <v>0</v>
      </c>
      <c r="F1639" s="44">
        <v>0</v>
      </c>
      <c r="G1639" s="44">
        <v>0</v>
      </c>
      <c r="H1639" s="44">
        <v>0</v>
      </c>
      <c r="I1639" s="44">
        <v>0</v>
      </c>
      <c r="J1639" s="44">
        <v>0</v>
      </c>
      <c r="K1639" s="44">
        <v>0</v>
      </c>
      <c r="L1639" s="44">
        <v>0</v>
      </c>
      <c r="M1639" s="44">
        <v>0</v>
      </c>
      <c r="N1639" s="44">
        <v>0</v>
      </c>
      <c r="O1639" s="44">
        <v>0</v>
      </c>
      <c r="P1639" s="165">
        <f t="shared" si="118"/>
        <v>0</v>
      </c>
    </row>
    <row r="1640" spans="1:17" hidden="1" x14ac:dyDescent="0.25">
      <c r="A1640" s="303">
        <f>IF(B1640=1,A1635,"")</f>
        <v>2047</v>
      </c>
      <c r="B1640" s="43">
        <f t="shared" si="117"/>
        <v>1</v>
      </c>
      <c r="C1640" s="161" t="str">
        <f>CAD!$I$11</f>
        <v>LAZER</v>
      </c>
      <c r="D1640" s="44">
        <v>0</v>
      </c>
      <c r="E1640" s="44">
        <v>0</v>
      </c>
      <c r="F1640" s="44">
        <v>0</v>
      </c>
      <c r="G1640" s="44">
        <v>0</v>
      </c>
      <c r="H1640" s="44">
        <v>0</v>
      </c>
      <c r="I1640" s="44">
        <v>0</v>
      </c>
      <c r="J1640" s="44">
        <v>0</v>
      </c>
      <c r="K1640" s="44">
        <v>0</v>
      </c>
      <c r="L1640" s="44">
        <v>0</v>
      </c>
      <c r="M1640" s="44">
        <v>0</v>
      </c>
      <c r="N1640" s="44">
        <v>0</v>
      </c>
      <c r="O1640" s="44">
        <v>0</v>
      </c>
      <c r="P1640" s="165">
        <f t="shared" si="118"/>
        <v>0</v>
      </c>
    </row>
    <row r="1641" spans="1:17" hidden="1" x14ac:dyDescent="0.25">
      <c r="A1641" s="303">
        <f>IF(B1641=1,A1635,"")</f>
        <v>2047</v>
      </c>
      <c r="B1641" s="43">
        <f t="shared" si="117"/>
        <v>1</v>
      </c>
      <c r="C1641" s="161" t="str">
        <f>CAD!$I$12</f>
        <v>REFORMA / IMÓVEL</v>
      </c>
      <c r="D1641" s="44">
        <v>0</v>
      </c>
      <c r="E1641" s="44">
        <v>0</v>
      </c>
      <c r="F1641" s="44">
        <v>0</v>
      </c>
      <c r="G1641" s="44">
        <v>0</v>
      </c>
      <c r="H1641" s="44">
        <v>0</v>
      </c>
      <c r="I1641" s="44">
        <v>0</v>
      </c>
      <c r="J1641" s="44">
        <v>0</v>
      </c>
      <c r="K1641" s="44">
        <v>0</v>
      </c>
      <c r="L1641" s="44">
        <v>0</v>
      </c>
      <c r="M1641" s="44">
        <v>0</v>
      </c>
      <c r="N1641" s="44">
        <v>0</v>
      </c>
      <c r="O1641" s="44">
        <v>0</v>
      </c>
      <c r="P1641" s="165">
        <f t="shared" si="118"/>
        <v>0</v>
      </c>
    </row>
    <row r="1642" spans="1:17" hidden="1" x14ac:dyDescent="0.25">
      <c r="A1642" s="303">
        <f>IF(B1642=1,A1635,"")</f>
        <v>2047</v>
      </c>
      <c r="B1642" s="43">
        <f t="shared" si="117"/>
        <v>1</v>
      </c>
      <c r="C1642" s="161" t="str">
        <f>CAD!$I$13</f>
        <v>OUTROS</v>
      </c>
      <c r="D1642" s="44">
        <v>0</v>
      </c>
      <c r="E1642" s="44">
        <v>0</v>
      </c>
      <c r="F1642" s="44">
        <v>0</v>
      </c>
      <c r="G1642" s="44">
        <v>0</v>
      </c>
      <c r="H1642" s="44">
        <v>0</v>
      </c>
      <c r="I1642" s="44">
        <v>0</v>
      </c>
      <c r="J1642" s="44">
        <v>0</v>
      </c>
      <c r="K1642" s="44">
        <v>0</v>
      </c>
      <c r="L1642" s="44">
        <v>0</v>
      </c>
      <c r="M1642" s="44">
        <v>0</v>
      </c>
      <c r="N1642" s="44">
        <v>0</v>
      </c>
      <c r="O1642" s="44">
        <v>0</v>
      </c>
      <c r="P1642" s="165">
        <f t="shared" si="118"/>
        <v>0</v>
      </c>
    </row>
    <row r="1643" spans="1:17" hidden="1" x14ac:dyDescent="0.25">
      <c r="A1643" s="303">
        <f>IF(B1643=1,A1635,"")</f>
        <v>2047</v>
      </c>
      <c r="B1643" s="43">
        <f t="shared" si="117"/>
        <v>1</v>
      </c>
      <c r="C1643" s="161" t="str">
        <f>CAD!$I$14</f>
        <v>VESTUÁRIO</v>
      </c>
      <c r="D1643" s="44">
        <v>0</v>
      </c>
      <c r="E1643" s="44">
        <v>0</v>
      </c>
      <c r="F1643" s="44">
        <v>0</v>
      </c>
      <c r="G1643" s="44">
        <v>0</v>
      </c>
      <c r="H1643" s="44">
        <v>0</v>
      </c>
      <c r="I1643" s="44">
        <v>0</v>
      </c>
      <c r="J1643" s="44">
        <v>0</v>
      </c>
      <c r="K1643" s="44">
        <v>0</v>
      </c>
      <c r="L1643" s="44">
        <v>0</v>
      </c>
      <c r="M1643" s="44">
        <v>0</v>
      </c>
      <c r="N1643" s="44">
        <v>0</v>
      </c>
      <c r="O1643" s="44">
        <v>0</v>
      </c>
      <c r="P1643" s="165">
        <f t="shared" si="118"/>
        <v>0</v>
      </c>
    </row>
    <row r="1644" spans="1:17" hidden="1" x14ac:dyDescent="0.25">
      <c r="A1644" s="303">
        <f>IF(B1644=1,A1635,"")</f>
        <v>2047</v>
      </c>
      <c r="B1644" s="43">
        <f t="shared" si="117"/>
        <v>1</v>
      </c>
      <c r="C1644" s="161" t="str">
        <f>CAD!$I$15</f>
        <v>PARCELA - CASA</v>
      </c>
      <c r="D1644" s="44">
        <v>0</v>
      </c>
      <c r="E1644" s="44">
        <v>0</v>
      </c>
      <c r="F1644" s="44">
        <v>0</v>
      </c>
      <c r="G1644" s="44">
        <v>0</v>
      </c>
      <c r="H1644" s="44">
        <v>0</v>
      </c>
      <c r="I1644" s="44">
        <v>0</v>
      </c>
      <c r="J1644" s="44">
        <v>0</v>
      </c>
      <c r="K1644" s="44">
        <v>0</v>
      </c>
      <c r="L1644" s="44">
        <v>0</v>
      </c>
      <c r="M1644" s="44">
        <v>0</v>
      </c>
      <c r="N1644" s="44">
        <v>0</v>
      </c>
      <c r="O1644" s="44">
        <v>0</v>
      </c>
      <c r="P1644" s="165">
        <f t="shared" si="118"/>
        <v>0</v>
      </c>
    </row>
    <row r="1645" spans="1:17" hidden="1" x14ac:dyDescent="0.25">
      <c r="A1645" s="303">
        <f>IF(B1645=1,A1635,"")</f>
        <v>2047</v>
      </c>
      <c r="B1645" s="43">
        <f t="shared" si="117"/>
        <v>1</v>
      </c>
      <c r="C1645" s="161" t="str">
        <f>CAD!$I$16</f>
        <v>SAÚDE</v>
      </c>
      <c r="D1645" s="44">
        <v>0</v>
      </c>
      <c r="E1645" s="44">
        <v>0</v>
      </c>
      <c r="F1645" s="44">
        <v>0</v>
      </c>
      <c r="G1645" s="44">
        <v>0</v>
      </c>
      <c r="H1645" s="44">
        <v>0</v>
      </c>
      <c r="I1645" s="44">
        <v>0</v>
      </c>
      <c r="J1645" s="44">
        <v>0</v>
      </c>
      <c r="K1645" s="44">
        <v>0</v>
      </c>
      <c r="L1645" s="44">
        <v>0</v>
      </c>
      <c r="M1645" s="44">
        <v>0</v>
      </c>
      <c r="N1645" s="44">
        <v>0</v>
      </c>
      <c r="O1645" s="44">
        <v>0</v>
      </c>
      <c r="P1645" s="165">
        <f t="shared" si="118"/>
        <v>0</v>
      </c>
    </row>
    <row r="1646" spans="1:17" hidden="1" x14ac:dyDescent="0.25">
      <c r="A1646" s="303" t="str">
        <f>IF(B1646=1,A1635,"")</f>
        <v/>
      </c>
      <c r="B1646" s="43" t="str">
        <f t="shared" si="117"/>
        <v/>
      </c>
      <c r="C1646" s="161">
        <f>CAD!$I$17</f>
        <v>0</v>
      </c>
      <c r="D1646" s="44">
        <v>0</v>
      </c>
      <c r="E1646" s="44">
        <v>0</v>
      </c>
      <c r="F1646" s="44">
        <v>0</v>
      </c>
      <c r="G1646" s="44">
        <v>0</v>
      </c>
      <c r="H1646" s="44">
        <v>0</v>
      </c>
      <c r="I1646" s="44">
        <v>0</v>
      </c>
      <c r="J1646" s="44">
        <v>0</v>
      </c>
      <c r="K1646" s="44">
        <v>0</v>
      </c>
      <c r="L1646" s="44">
        <v>0</v>
      </c>
      <c r="M1646" s="44">
        <v>0</v>
      </c>
      <c r="N1646" s="44">
        <v>0</v>
      </c>
      <c r="O1646" s="44">
        <v>0</v>
      </c>
      <c r="P1646" s="165">
        <f t="shared" si="118"/>
        <v>0</v>
      </c>
    </row>
    <row r="1647" spans="1:17" hidden="1" x14ac:dyDescent="0.25">
      <c r="A1647" s="303" t="str">
        <f>IF(B1647=1,A1635,"")</f>
        <v/>
      </c>
      <c r="B1647" s="43" t="str">
        <f t="shared" si="117"/>
        <v/>
      </c>
      <c r="C1647" s="161">
        <f>CAD!$I$18</f>
        <v>0</v>
      </c>
      <c r="D1647" s="44">
        <v>0</v>
      </c>
      <c r="E1647" s="44">
        <v>0</v>
      </c>
      <c r="F1647" s="44">
        <v>0</v>
      </c>
      <c r="G1647" s="44">
        <v>0</v>
      </c>
      <c r="H1647" s="44">
        <v>0</v>
      </c>
      <c r="I1647" s="44">
        <v>0</v>
      </c>
      <c r="J1647" s="44">
        <v>0</v>
      </c>
      <c r="K1647" s="44">
        <v>0</v>
      </c>
      <c r="L1647" s="44">
        <v>0</v>
      </c>
      <c r="M1647" s="44">
        <v>0</v>
      </c>
      <c r="N1647" s="44">
        <v>0</v>
      </c>
      <c r="O1647" s="44">
        <v>0</v>
      </c>
      <c r="P1647" s="165">
        <f t="shared" si="118"/>
        <v>0</v>
      </c>
    </row>
    <row r="1648" spans="1:17" hidden="1" x14ac:dyDescent="0.25">
      <c r="A1648" s="303" t="str">
        <f>IF(B1648=1,A1635,"")</f>
        <v/>
      </c>
      <c r="B1648" s="43" t="str">
        <f t="shared" si="117"/>
        <v/>
      </c>
      <c r="C1648" s="161">
        <f>CAD!$I$19</f>
        <v>0</v>
      </c>
      <c r="D1648" s="44">
        <v>0</v>
      </c>
      <c r="E1648" s="44">
        <v>0</v>
      </c>
      <c r="F1648" s="44">
        <v>0</v>
      </c>
      <c r="G1648" s="44">
        <v>0</v>
      </c>
      <c r="H1648" s="44">
        <v>0</v>
      </c>
      <c r="I1648" s="44">
        <v>0</v>
      </c>
      <c r="J1648" s="44">
        <v>0</v>
      </c>
      <c r="K1648" s="44">
        <v>0</v>
      </c>
      <c r="L1648" s="44">
        <v>0</v>
      </c>
      <c r="M1648" s="44">
        <v>0</v>
      </c>
      <c r="N1648" s="44">
        <v>0</v>
      </c>
      <c r="O1648" s="44">
        <v>0</v>
      </c>
      <c r="P1648" s="165">
        <f t="shared" si="118"/>
        <v>0</v>
      </c>
    </row>
    <row r="1649" spans="1:16" hidden="1" x14ac:dyDescent="0.25">
      <c r="A1649" s="303" t="str">
        <f>IF(B1649=1,A1635,"")</f>
        <v/>
      </c>
      <c r="B1649" s="43" t="str">
        <f t="shared" si="117"/>
        <v/>
      </c>
      <c r="C1649" s="161">
        <f>CAD!$I$20</f>
        <v>0</v>
      </c>
      <c r="D1649" s="44">
        <v>0</v>
      </c>
      <c r="E1649" s="44">
        <v>0</v>
      </c>
      <c r="F1649" s="44">
        <v>0</v>
      </c>
      <c r="G1649" s="44">
        <v>0</v>
      </c>
      <c r="H1649" s="44">
        <v>0</v>
      </c>
      <c r="I1649" s="44">
        <v>0</v>
      </c>
      <c r="J1649" s="44">
        <v>0</v>
      </c>
      <c r="K1649" s="44">
        <v>0</v>
      </c>
      <c r="L1649" s="44">
        <v>0</v>
      </c>
      <c r="M1649" s="44">
        <v>0</v>
      </c>
      <c r="N1649" s="44">
        <v>0</v>
      </c>
      <c r="O1649" s="44">
        <v>0</v>
      </c>
      <c r="P1649" s="165">
        <f t="shared" si="118"/>
        <v>0</v>
      </c>
    </row>
    <row r="1650" spans="1:16" hidden="1" x14ac:dyDescent="0.25">
      <c r="A1650" s="303" t="str">
        <f>IF(B1650=1,A1635,"")</f>
        <v/>
      </c>
      <c r="B1650" s="43" t="str">
        <f t="shared" si="117"/>
        <v/>
      </c>
      <c r="C1650" s="161">
        <f>CAD!$I$21</f>
        <v>0</v>
      </c>
      <c r="D1650" s="44">
        <v>0</v>
      </c>
      <c r="E1650" s="44">
        <v>0</v>
      </c>
      <c r="F1650" s="44">
        <v>0</v>
      </c>
      <c r="G1650" s="44">
        <v>0</v>
      </c>
      <c r="H1650" s="44">
        <v>0</v>
      </c>
      <c r="I1650" s="44">
        <v>0</v>
      </c>
      <c r="J1650" s="44">
        <v>0</v>
      </c>
      <c r="K1650" s="44">
        <v>0</v>
      </c>
      <c r="L1650" s="44">
        <v>0</v>
      </c>
      <c r="M1650" s="44">
        <v>0</v>
      </c>
      <c r="N1650" s="44">
        <v>0</v>
      </c>
      <c r="O1650" s="44">
        <v>0</v>
      </c>
      <c r="P1650" s="165">
        <f t="shared" si="118"/>
        <v>0</v>
      </c>
    </row>
    <row r="1651" spans="1:16" hidden="1" x14ac:dyDescent="0.25">
      <c r="A1651" s="303" t="str">
        <f>IF(B1651=1,A1635,"")</f>
        <v/>
      </c>
      <c r="B1651" s="43" t="str">
        <f t="shared" si="117"/>
        <v/>
      </c>
      <c r="C1651" s="161">
        <f>CAD!$I$22</f>
        <v>0</v>
      </c>
      <c r="D1651" s="44">
        <v>0</v>
      </c>
      <c r="E1651" s="44">
        <v>0</v>
      </c>
      <c r="F1651" s="44">
        <v>0</v>
      </c>
      <c r="G1651" s="44">
        <v>0</v>
      </c>
      <c r="H1651" s="44">
        <v>0</v>
      </c>
      <c r="I1651" s="44">
        <v>0</v>
      </c>
      <c r="J1651" s="44">
        <v>0</v>
      </c>
      <c r="K1651" s="44">
        <v>0</v>
      </c>
      <c r="L1651" s="44">
        <v>0</v>
      </c>
      <c r="M1651" s="44">
        <v>0</v>
      </c>
      <c r="N1651" s="44">
        <v>0</v>
      </c>
      <c r="O1651" s="44">
        <v>0</v>
      </c>
      <c r="P1651" s="165">
        <f t="shared" si="118"/>
        <v>0</v>
      </c>
    </row>
    <row r="1652" spans="1:16" hidden="1" x14ac:dyDescent="0.25">
      <c r="A1652" s="303" t="str">
        <f>IF(B1652=1,A1635,"")</f>
        <v/>
      </c>
      <c r="B1652" s="43" t="str">
        <f t="shared" si="117"/>
        <v/>
      </c>
      <c r="C1652" s="161">
        <f>CAD!$I$23</f>
        <v>0</v>
      </c>
      <c r="D1652" s="44">
        <v>0</v>
      </c>
      <c r="E1652" s="44">
        <v>0</v>
      </c>
      <c r="F1652" s="44">
        <v>0</v>
      </c>
      <c r="G1652" s="44">
        <v>0</v>
      </c>
      <c r="H1652" s="44">
        <v>0</v>
      </c>
      <c r="I1652" s="44">
        <v>0</v>
      </c>
      <c r="J1652" s="44">
        <v>0</v>
      </c>
      <c r="K1652" s="44">
        <v>0</v>
      </c>
      <c r="L1652" s="44">
        <v>0</v>
      </c>
      <c r="M1652" s="44">
        <v>0</v>
      </c>
      <c r="N1652" s="44">
        <v>0</v>
      </c>
      <c r="O1652" s="44">
        <v>0</v>
      </c>
      <c r="P1652" s="165">
        <f t="shared" si="118"/>
        <v>0</v>
      </c>
    </row>
    <row r="1653" spans="1:16" hidden="1" x14ac:dyDescent="0.25">
      <c r="A1653" s="303" t="str">
        <f>IF(B1653=1,A1635,"")</f>
        <v/>
      </c>
      <c r="B1653" s="43" t="str">
        <f t="shared" si="117"/>
        <v/>
      </c>
      <c r="C1653" s="161">
        <f>CAD!$I$24</f>
        <v>0</v>
      </c>
      <c r="D1653" s="44">
        <v>0</v>
      </c>
      <c r="E1653" s="44">
        <v>0</v>
      </c>
      <c r="F1653" s="44">
        <v>0</v>
      </c>
      <c r="G1653" s="44">
        <v>0</v>
      </c>
      <c r="H1653" s="44">
        <v>0</v>
      </c>
      <c r="I1653" s="44">
        <v>0</v>
      </c>
      <c r="J1653" s="44">
        <v>0</v>
      </c>
      <c r="K1653" s="44">
        <v>0</v>
      </c>
      <c r="L1653" s="44">
        <v>0</v>
      </c>
      <c r="M1653" s="44">
        <v>0</v>
      </c>
      <c r="N1653" s="44">
        <v>0</v>
      </c>
      <c r="O1653" s="44">
        <v>0</v>
      </c>
      <c r="P1653" s="165">
        <f t="shared" si="118"/>
        <v>0</v>
      </c>
    </row>
    <row r="1654" spans="1:16" hidden="1" x14ac:dyDescent="0.25">
      <c r="A1654" s="303" t="str">
        <f>IF(B1654=1,A1635,"")</f>
        <v/>
      </c>
      <c r="B1654" s="43" t="str">
        <f t="shared" si="117"/>
        <v/>
      </c>
      <c r="C1654" s="161">
        <f>CAD!$I$25</f>
        <v>0</v>
      </c>
      <c r="D1654" s="44">
        <v>0</v>
      </c>
      <c r="E1654" s="44">
        <v>0</v>
      </c>
      <c r="F1654" s="44">
        <v>0</v>
      </c>
      <c r="G1654" s="44">
        <v>0</v>
      </c>
      <c r="H1654" s="44">
        <v>0</v>
      </c>
      <c r="I1654" s="44">
        <v>0</v>
      </c>
      <c r="J1654" s="44">
        <v>0</v>
      </c>
      <c r="K1654" s="44">
        <v>0</v>
      </c>
      <c r="L1654" s="44">
        <v>0</v>
      </c>
      <c r="M1654" s="44">
        <v>0</v>
      </c>
      <c r="N1654" s="44">
        <v>0</v>
      </c>
      <c r="O1654" s="44">
        <v>0</v>
      </c>
      <c r="P1654" s="165">
        <f t="shared" si="118"/>
        <v>0</v>
      </c>
    </row>
    <row r="1655" spans="1:16" hidden="1" x14ac:dyDescent="0.25">
      <c r="A1655" s="303" t="str">
        <f>IF(B1655=1,A1635,"")</f>
        <v/>
      </c>
      <c r="B1655" s="43" t="str">
        <f t="shared" si="117"/>
        <v/>
      </c>
      <c r="C1655" s="161">
        <f>CAD!$I$26</f>
        <v>0</v>
      </c>
      <c r="D1655" s="44">
        <v>0</v>
      </c>
      <c r="E1655" s="44">
        <v>0</v>
      </c>
      <c r="F1655" s="44">
        <v>0</v>
      </c>
      <c r="G1655" s="44">
        <v>0</v>
      </c>
      <c r="H1655" s="44">
        <v>0</v>
      </c>
      <c r="I1655" s="44">
        <v>0</v>
      </c>
      <c r="J1655" s="44">
        <v>0</v>
      </c>
      <c r="K1655" s="44">
        <v>0</v>
      </c>
      <c r="L1655" s="44">
        <v>0</v>
      </c>
      <c r="M1655" s="44">
        <v>0</v>
      </c>
      <c r="N1655" s="44">
        <v>0</v>
      </c>
      <c r="O1655" s="44">
        <v>0</v>
      </c>
      <c r="P1655" s="165">
        <f t="shared" si="118"/>
        <v>0</v>
      </c>
    </row>
    <row r="1656" spans="1:16" hidden="1" x14ac:dyDescent="0.25">
      <c r="A1656" s="303" t="str">
        <f>IF(B1656=1,A1635,"")</f>
        <v/>
      </c>
      <c r="B1656" s="43" t="str">
        <f t="shared" si="117"/>
        <v/>
      </c>
      <c r="C1656" s="161">
        <f>CAD!$I$27</f>
        <v>0</v>
      </c>
      <c r="D1656" s="44">
        <v>0</v>
      </c>
      <c r="E1656" s="44">
        <v>0</v>
      </c>
      <c r="F1656" s="44">
        <v>0</v>
      </c>
      <c r="G1656" s="44">
        <v>0</v>
      </c>
      <c r="H1656" s="44">
        <v>0</v>
      </c>
      <c r="I1656" s="44">
        <v>0</v>
      </c>
      <c r="J1656" s="44">
        <v>0</v>
      </c>
      <c r="K1656" s="44">
        <v>0</v>
      </c>
      <c r="L1656" s="44">
        <v>0</v>
      </c>
      <c r="M1656" s="44">
        <v>0</v>
      </c>
      <c r="N1656" s="44">
        <v>0</v>
      </c>
      <c r="O1656" s="44">
        <v>0</v>
      </c>
      <c r="P1656" s="165">
        <f t="shared" si="118"/>
        <v>0</v>
      </c>
    </row>
    <row r="1657" spans="1:16" hidden="1" x14ac:dyDescent="0.25">
      <c r="A1657" s="303" t="str">
        <f>IF(B1657=1,A1635,"")</f>
        <v/>
      </c>
      <c r="B1657" s="43" t="str">
        <f t="shared" si="117"/>
        <v/>
      </c>
      <c r="C1657" s="161">
        <f>CAD!$I$28</f>
        <v>0</v>
      </c>
      <c r="D1657" s="44">
        <v>0</v>
      </c>
      <c r="E1657" s="44">
        <v>0</v>
      </c>
      <c r="F1657" s="44">
        <v>0</v>
      </c>
      <c r="G1657" s="44">
        <v>0</v>
      </c>
      <c r="H1657" s="44">
        <v>0</v>
      </c>
      <c r="I1657" s="44">
        <v>0</v>
      </c>
      <c r="J1657" s="44">
        <v>0</v>
      </c>
      <c r="K1657" s="44">
        <v>0</v>
      </c>
      <c r="L1657" s="44">
        <v>0</v>
      </c>
      <c r="M1657" s="44">
        <v>0</v>
      </c>
      <c r="N1657" s="44">
        <v>0</v>
      </c>
      <c r="O1657" s="44">
        <v>0</v>
      </c>
      <c r="P1657" s="165">
        <f t="shared" si="118"/>
        <v>0</v>
      </c>
    </row>
    <row r="1658" spans="1:16" hidden="1" x14ac:dyDescent="0.25">
      <c r="A1658" s="303" t="str">
        <f>IF(B1658=1,A1635,"")</f>
        <v/>
      </c>
      <c r="B1658" s="43" t="str">
        <f t="shared" si="117"/>
        <v/>
      </c>
      <c r="C1658" s="161">
        <f>CAD!$I$29</f>
        <v>0</v>
      </c>
      <c r="D1658" s="44">
        <v>0</v>
      </c>
      <c r="E1658" s="44">
        <v>0</v>
      </c>
      <c r="F1658" s="44">
        <v>0</v>
      </c>
      <c r="G1658" s="44">
        <v>0</v>
      </c>
      <c r="H1658" s="44">
        <v>0</v>
      </c>
      <c r="I1658" s="44">
        <v>0</v>
      </c>
      <c r="J1658" s="44">
        <v>0</v>
      </c>
      <c r="K1658" s="44">
        <v>0</v>
      </c>
      <c r="L1658" s="44">
        <v>0</v>
      </c>
      <c r="M1658" s="44">
        <v>0</v>
      </c>
      <c r="N1658" s="44">
        <v>0</v>
      </c>
      <c r="O1658" s="44">
        <v>0</v>
      </c>
      <c r="P1658" s="165">
        <f t="shared" si="118"/>
        <v>0</v>
      </c>
    </row>
    <row r="1659" spans="1:16" hidden="1" x14ac:dyDescent="0.25">
      <c r="A1659" s="303" t="str">
        <f>IF(B1659=1,A1635,"")</f>
        <v/>
      </c>
      <c r="B1659" s="43" t="str">
        <f t="shared" si="117"/>
        <v/>
      </c>
      <c r="C1659" s="161">
        <f>CAD!$I$30</f>
        <v>0</v>
      </c>
      <c r="D1659" s="44">
        <v>0</v>
      </c>
      <c r="E1659" s="44">
        <v>0</v>
      </c>
      <c r="F1659" s="44">
        <v>0</v>
      </c>
      <c r="G1659" s="44">
        <v>0</v>
      </c>
      <c r="H1659" s="44">
        <v>0</v>
      </c>
      <c r="I1659" s="44">
        <v>0</v>
      </c>
      <c r="J1659" s="44">
        <v>0</v>
      </c>
      <c r="K1659" s="44">
        <v>0</v>
      </c>
      <c r="L1659" s="44">
        <v>0</v>
      </c>
      <c r="M1659" s="44">
        <v>0</v>
      </c>
      <c r="N1659" s="44">
        <v>0</v>
      </c>
      <c r="O1659" s="44">
        <v>0</v>
      </c>
      <c r="P1659" s="165">
        <f t="shared" si="118"/>
        <v>0</v>
      </c>
    </row>
    <row r="1660" spans="1:16" hidden="1" x14ac:dyDescent="0.25">
      <c r="A1660" s="303" t="str">
        <f>IF(B1660=1,A1635,"")</f>
        <v/>
      </c>
      <c r="B1660" s="43" t="str">
        <f t="shared" si="117"/>
        <v/>
      </c>
      <c r="C1660" s="161">
        <f>CAD!$I$31</f>
        <v>0</v>
      </c>
      <c r="D1660" s="44">
        <v>0</v>
      </c>
      <c r="E1660" s="44">
        <v>0</v>
      </c>
      <c r="F1660" s="44">
        <v>0</v>
      </c>
      <c r="G1660" s="44">
        <v>0</v>
      </c>
      <c r="H1660" s="44">
        <v>0</v>
      </c>
      <c r="I1660" s="44">
        <v>0</v>
      </c>
      <c r="J1660" s="44">
        <v>0</v>
      </c>
      <c r="K1660" s="44">
        <v>0</v>
      </c>
      <c r="L1660" s="44">
        <v>0</v>
      </c>
      <c r="M1660" s="44">
        <v>0</v>
      </c>
      <c r="N1660" s="44">
        <v>0</v>
      </c>
      <c r="O1660" s="44">
        <v>0</v>
      </c>
      <c r="P1660" s="165">
        <f t="shared" si="118"/>
        <v>0</v>
      </c>
    </row>
    <row r="1661" spans="1:16" hidden="1" x14ac:dyDescent="0.25">
      <c r="A1661" s="303" t="str">
        <f>IF(B1661=1,A1635,"")</f>
        <v/>
      </c>
      <c r="B1661" s="43" t="str">
        <f t="shared" si="117"/>
        <v/>
      </c>
      <c r="C1661" s="161">
        <f>CAD!$K$7</f>
        <v>0</v>
      </c>
      <c r="D1661" s="44">
        <v>0</v>
      </c>
      <c r="E1661" s="44">
        <v>0</v>
      </c>
      <c r="F1661" s="44">
        <v>0</v>
      </c>
      <c r="G1661" s="44">
        <v>0</v>
      </c>
      <c r="H1661" s="44">
        <v>0</v>
      </c>
      <c r="I1661" s="44">
        <v>0</v>
      </c>
      <c r="J1661" s="44">
        <v>0</v>
      </c>
      <c r="K1661" s="44">
        <v>0</v>
      </c>
      <c r="L1661" s="44">
        <v>0</v>
      </c>
      <c r="M1661" s="44">
        <v>0</v>
      </c>
      <c r="N1661" s="44">
        <v>0</v>
      </c>
      <c r="O1661" s="44">
        <v>0</v>
      </c>
      <c r="P1661" s="165">
        <f t="shared" si="118"/>
        <v>0</v>
      </c>
    </row>
    <row r="1662" spans="1:16" hidden="1" x14ac:dyDescent="0.25">
      <c r="A1662" s="303" t="str">
        <f>IF(B1662=1,A1635,"")</f>
        <v/>
      </c>
      <c r="B1662" s="43" t="str">
        <f t="shared" si="117"/>
        <v/>
      </c>
      <c r="C1662" s="161">
        <f>CAD!$K$8</f>
        <v>0</v>
      </c>
      <c r="D1662" s="44">
        <v>0</v>
      </c>
      <c r="E1662" s="44">
        <v>0</v>
      </c>
      <c r="F1662" s="44">
        <v>0</v>
      </c>
      <c r="G1662" s="44">
        <v>0</v>
      </c>
      <c r="H1662" s="44">
        <v>0</v>
      </c>
      <c r="I1662" s="44">
        <v>0</v>
      </c>
      <c r="J1662" s="44">
        <v>0</v>
      </c>
      <c r="K1662" s="44">
        <v>0</v>
      </c>
      <c r="L1662" s="44">
        <v>0</v>
      </c>
      <c r="M1662" s="44">
        <v>0</v>
      </c>
      <c r="N1662" s="44">
        <v>0</v>
      </c>
      <c r="O1662" s="44">
        <v>0</v>
      </c>
      <c r="P1662" s="165">
        <f t="shared" si="118"/>
        <v>0</v>
      </c>
    </row>
    <row r="1663" spans="1:16" hidden="1" x14ac:dyDescent="0.25">
      <c r="A1663" s="303" t="str">
        <f>IF(B1663=1,A1635,"")</f>
        <v/>
      </c>
      <c r="B1663" s="43" t="str">
        <f t="shared" si="117"/>
        <v/>
      </c>
      <c r="C1663" s="161">
        <f>CAD!$K$9</f>
        <v>0</v>
      </c>
      <c r="D1663" s="44">
        <v>0</v>
      </c>
      <c r="E1663" s="44">
        <v>0</v>
      </c>
      <c r="F1663" s="44">
        <v>0</v>
      </c>
      <c r="G1663" s="44">
        <v>0</v>
      </c>
      <c r="H1663" s="44">
        <v>0</v>
      </c>
      <c r="I1663" s="44">
        <v>0</v>
      </c>
      <c r="J1663" s="44">
        <v>0</v>
      </c>
      <c r="K1663" s="44">
        <v>0</v>
      </c>
      <c r="L1663" s="44">
        <v>0</v>
      </c>
      <c r="M1663" s="44">
        <v>0</v>
      </c>
      <c r="N1663" s="44">
        <v>0</v>
      </c>
      <c r="O1663" s="44">
        <v>0</v>
      </c>
      <c r="P1663" s="165">
        <f t="shared" si="118"/>
        <v>0</v>
      </c>
    </row>
    <row r="1664" spans="1:16" hidden="1" x14ac:dyDescent="0.25">
      <c r="A1664" s="303" t="str">
        <f>IF(B1664=1,A1635,"")</f>
        <v/>
      </c>
      <c r="B1664" s="43" t="str">
        <f t="shared" si="117"/>
        <v/>
      </c>
      <c r="C1664" s="161">
        <f>CAD!$K$10</f>
        <v>0</v>
      </c>
      <c r="D1664" s="44">
        <v>0</v>
      </c>
      <c r="E1664" s="44">
        <v>0</v>
      </c>
      <c r="F1664" s="44">
        <v>0</v>
      </c>
      <c r="G1664" s="44">
        <v>0</v>
      </c>
      <c r="H1664" s="44">
        <v>0</v>
      </c>
      <c r="I1664" s="44">
        <v>0</v>
      </c>
      <c r="J1664" s="44">
        <v>0</v>
      </c>
      <c r="K1664" s="44">
        <v>0</v>
      </c>
      <c r="L1664" s="44">
        <v>0</v>
      </c>
      <c r="M1664" s="44">
        <v>0</v>
      </c>
      <c r="N1664" s="44">
        <v>0</v>
      </c>
      <c r="O1664" s="44">
        <v>0</v>
      </c>
      <c r="P1664" s="165">
        <f t="shared" si="118"/>
        <v>0</v>
      </c>
    </row>
    <row r="1665" spans="1:16" hidden="1" x14ac:dyDescent="0.25">
      <c r="A1665" s="303" t="str">
        <f>IF(B1665=1,A1635,"")</f>
        <v/>
      </c>
      <c r="B1665" s="43" t="str">
        <f t="shared" si="117"/>
        <v/>
      </c>
      <c r="C1665" s="161">
        <f>CAD!$K$11</f>
        <v>0</v>
      </c>
      <c r="D1665" s="44">
        <v>0</v>
      </c>
      <c r="E1665" s="44">
        <v>0</v>
      </c>
      <c r="F1665" s="44">
        <v>0</v>
      </c>
      <c r="G1665" s="44">
        <v>0</v>
      </c>
      <c r="H1665" s="44">
        <v>0</v>
      </c>
      <c r="I1665" s="44">
        <v>0</v>
      </c>
      <c r="J1665" s="44">
        <v>0</v>
      </c>
      <c r="K1665" s="44">
        <v>0</v>
      </c>
      <c r="L1665" s="44">
        <v>0</v>
      </c>
      <c r="M1665" s="44">
        <v>0</v>
      </c>
      <c r="N1665" s="44">
        <v>0</v>
      </c>
      <c r="O1665" s="44">
        <v>0</v>
      </c>
      <c r="P1665" s="165">
        <f t="shared" si="118"/>
        <v>0</v>
      </c>
    </row>
    <row r="1666" spans="1:16" hidden="1" x14ac:dyDescent="0.25">
      <c r="A1666" s="303" t="str">
        <f>IF(B1666=1,A1635,"")</f>
        <v/>
      </c>
      <c r="B1666" s="43" t="str">
        <f t="shared" si="117"/>
        <v/>
      </c>
      <c r="C1666" s="161">
        <f>CAD!$K$12</f>
        <v>0</v>
      </c>
      <c r="D1666" s="44">
        <v>0</v>
      </c>
      <c r="E1666" s="44">
        <v>0</v>
      </c>
      <c r="F1666" s="44">
        <v>0</v>
      </c>
      <c r="G1666" s="44">
        <v>0</v>
      </c>
      <c r="H1666" s="44">
        <v>0</v>
      </c>
      <c r="I1666" s="44">
        <v>0</v>
      </c>
      <c r="J1666" s="44">
        <v>0</v>
      </c>
      <c r="K1666" s="44">
        <v>0</v>
      </c>
      <c r="L1666" s="44">
        <v>0</v>
      </c>
      <c r="M1666" s="44">
        <v>0</v>
      </c>
      <c r="N1666" s="44">
        <v>0</v>
      </c>
      <c r="O1666" s="44">
        <v>0</v>
      </c>
      <c r="P1666" s="165">
        <f t="shared" si="118"/>
        <v>0</v>
      </c>
    </row>
    <row r="1667" spans="1:16" hidden="1" x14ac:dyDescent="0.25">
      <c r="A1667" s="303" t="str">
        <f>IF(B1667=1,A1635,"")</f>
        <v/>
      </c>
      <c r="B1667" s="43" t="str">
        <f t="shared" si="117"/>
        <v/>
      </c>
      <c r="C1667" s="161">
        <f>CAD!$K$13</f>
        <v>0</v>
      </c>
      <c r="D1667" s="44">
        <v>0</v>
      </c>
      <c r="E1667" s="44">
        <v>0</v>
      </c>
      <c r="F1667" s="44">
        <v>0</v>
      </c>
      <c r="G1667" s="44">
        <v>0</v>
      </c>
      <c r="H1667" s="44">
        <v>0</v>
      </c>
      <c r="I1667" s="44">
        <v>0</v>
      </c>
      <c r="J1667" s="44">
        <v>0</v>
      </c>
      <c r="K1667" s="44">
        <v>0</v>
      </c>
      <c r="L1667" s="44">
        <v>0</v>
      </c>
      <c r="M1667" s="44">
        <v>0</v>
      </c>
      <c r="N1667" s="44">
        <v>0</v>
      </c>
      <c r="O1667" s="44">
        <v>0</v>
      </c>
      <c r="P1667" s="165">
        <f t="shared" si="118"/>
        <v>0</v>
      </c>
    </row>
    <row r="1668" spans="1:16" hidden="1" x14ac:dyDescent="0.25">
      <c r="A1668" s="303" t="str">
        <f>IF(B1668=1,A1635,"")</f>
        <v/>
      </c>
      <c r="B1668" s="43" t="str">
        <f t="shared" si="117"/>
        <v/>
      </c>
      <c r="C1668" s="161">
        <f>CAD!$K$14</f>
        <v>0</v>
      </c>
      <c r="D1668" s="44">
        <v>0</v>
      </c>
      <c r="E1668" s="44">
        <v>0</v>
      </c>
      <c r="F1668" s="44">
        <v>0</v>
      </c>
      <c r="G1668" s="44">
        <v>0</v>
      </c>
      <c r="H1668" s="44">
        <v>0</v>
      </c>
      <c r="I1668" s="44">
        <v>0</v>
      </c>
      <c r="J1668" s="44">
        <v>0</v>
      </c>
      <c r="K1668" s="44">
        <v>0</v>
      </c>
      <c r="L1668" s="44">
        <v>0</v>
      </c>
      <c r="M1668" s="44">
        <v>0</v>
      </c>
      <c r="N1668" s="44">
        <v>0</v>
      </c>
      <c r="O1668" s="44">
        <v>0</v>
      </c>
      <c r="P1668" s="165">
        <f t="shared" si="118"/>
        <v>0</v>
      </c>
    </row>
    <row r="1669" spans="1:16" hidden="1" x14ac:dyDescent="0.25">
      <c r="A1669" s="303" t="str">
        <f>IF(B1669=1,A1635,"")</f>
        <v/>
      </c>
      <c r="B1669" s="43" t="str">
        <f t="shared" si="117"/>
        <v/>
      </c>
      <c r="C1669" s="161">
        <f>CAD!$K$15</f>
        <v>0</v>
      </c>
      <c r="D1669" s="44">
        <v>0</v>
      </c>
      <c r="E1669" s="44">
        <v>0</v>
      </c>
      <c r="F1669" s="44">
        <v>0</v>
      </c>
      <c r="G1669" s="44">
        <v>0</v>
      </c>
      <c r="H1669" s="44">
        <v>0</v>
      </c>
      <c r="I1669" s="44">
        <v>0</v>
      </c>
      <c r="J1669" s="44">
        <v>0</v>
      </c>
      <c r="K1669" s="44">
        <v>0</v>
      </c>
      <c r="L1669" s="44">
        <v>0</v>
      </c>
      <c r="M1669" s="44">
        <v>0</v>
      </c>
      <c r="N1669" s="44">
        <v>0</v>
      </c>
      <c r="O1669" s="44">
        <v>0</v>
      </c>
      <c r="P1669" s="165">
        <f t="shared" si="118"/>
        <v>0</v>
      </c>
    </row>
    <row r="1670" spans="1:16" hidden="1" x14ac:dyDescent="0.25">
      <c r="A1670" s="303" t="str">
        <f>IF(B1670=1,A1635,"")</f>
        <v/>
      </c>
      <c r="B1670" s="43" t="str">
        <f t="shared" si="117"/>
        <v/>
      </c>
      <c r="C1670" s="161">
        <f>CAD!$K$16</f>
        <v>0</v>
      </c>
      <c r="D1670" s="44">
        <v>0</v>
      </c>
      <c r="E1670" s="44">
        <v>0</v>
      </c>
      <c r="F1670" s="44">
        <v>0</v>
      </c>
      <c r="G1670" s="44">
        <v>0</v>
      </c>
      <c r="H1670" s="44">
        <v>0</v>
      </c>
      <c r="I1670" s="44">
        <v>0</v>
      </c>
      <c r="J1670" s="44">
        <v>0</v>
      </c>
      <c r="K1670" s="44">
        <v>0</v>
      </c>
      <c r="L1670" s="44">
        <v>0</v>
      </c>
      <c r="M1670" s="44">
        <v>0</v>
      </c>
      <c r="N1670" s="44">
        <v>0</v>
      </c>
      <c r="O1670" s="44">
        <v>0</v>
      </c>
      <c r="P1670" s="165">
        <f t="shared" si="118"/>
        <v>0</v>
      </c>
    </row>
    <row r="1671" spans="1:16" hidden="1" x14ac:dyDescent="0.25">
      <c r="A1671" s="303" t="str">
        <f>IF(B1671=1,A1635,"")</f>
        <v/>
      </c>
      <c r="B1671" s="43" t="str">
        <f t="shared" si="117"/>
        <v/>
      </c>
      <c r="C1671" s="161">
        <f>CAD!$K$17</f>
        <v>0</v>
      </c>
      <c r="D1671" s="44">
        <v>0</v>
      </c>
      <c r="E1671" s="44">
        <v>0</v>
      </c>
      <c r="F1671" s="44">
        <v>0</v>
      </c>
      <c r="G1671" s="44">
        <v>0</v>
      </c>
      <c r="H1671" s="44">
        <v>0</v>
      </c>
      <c r="I1671" s="44">
        <v>0</v>
      </c>
      <c r="J1671" s="44">
        <v>0</v>
      </c>
      <c r="K1671" s="44">
        <v>0</v>
      </c>
      <c r="L1671" s="44">
        <v>0</v>
      </c>
      <c r="M1671" s="44">
        <v>0</v>
      </c>
      <c r="N1671" s="44">
        <v>0</v>
      </c>
      <c r="O1671" s="44">
        <v>0</v>
      </c>
      <c r="P1671" s="165">
        <f t="shared" si="118"/>
        <v>0</v>
      </c>
    </row>
    <row r="1672" spans="1:16" hidden="1" x14ac:dyDescent="0.25">
      <c r="A1672" s="303" t="str">
        <f>IF(B1672=1,A1635,"")</f>
        <v/>
      </c>
      <c r="B1672" s="43" t="str">
        <f t="shared" si="117"/>
        <v/>
      </c>
      <c r="C1672" s="161">
        <f>CAD!$K$18</f>
        <v>0</v>
      </c>
      <c r="D1672" s="44">
        <v>0</v>
      </c>
      <c r="E1672" s="44">
        <v>0</v>
      </c>
      <c r="F1672" s="44">
        <v>0</v>
      </c>
      <c r="G1672" s="44">
        <v>0</v>
      </c>
      <c r="H1672" s="44">
        <v>0</v>
      </c>
      <c r="I1672" s="44">
        <v>0</v>
      </c>
      <c r="J1672" s="44">
        <v>0</v>
      </c>
      <c r="K1672" s="44">
        <v>0</v>
      </c>
      <c r="L1672" s="44">
        <v>0</v>
      </c>
      <c r="M1672" s="44">
        <v>0</v>
      </c>
      <c r="N1672" s="44">
        <v>0</v>
      </c>
      <c r="O1672" s="44">
        <v>0</v>
      </c>
      <c r="P1672" s="165">
        <f t="shared" si="118"/>
        <v>0</v>
      </c>
    </row>
    <row r="1673" spans="1:16" hidden="1" x14ac:dyDescent="0.25">
      <c r="A1673" s="303" t="str">
        <f>IF(B1673=1,A1635,"")</f>
        <v/>
      </c>
      <c r="B1673" s="43" t="str">
        <f t="shared" si="117"/>
        <v/>
      </c>
      <c r="C1673" s="161">
        <f>CAD!$K$19</f>
        <v>0</v>
      </c>
      <c r="D1673" s="44">
        <v>0</v>
      </c>
      <c r="E1673" s="44">
        <v>0</v>
      </c>
      <c r="F1673" s="44">
        <v>0</v>
      </c>
      <c r="G1673" s="44">
        <v>0</v>
      </c>
      <c r="H1673" s="44">
        <v>0</v>
      </c>
      <c r="I1673" s="44">
        <v>0</v>
      </c>
      <c r="J1673" s="44">
        <v>0</v>
      </c>
      <c r="K1673" s="44">
        <v>0</v>
      </c>
      <c r="L1673" s="44">
        <v>0</v>
      </c>
      <c r="M1673" s="44">
        <v>0</v>
      </c>
      <c r="N1673" s="44">
        <v>0</v>
      </c>
      <c r="O1673" s="44">
        <v>0</v>
      </c>
      <c r="P1673" s="165">
        <f t="shared" si="118"/>
        <v>0</v>
      </c>
    </row>
    <row r="1674" spans="1:16" hidden="1" x14ac:dyDescent="0.25">
      <c r="A1674" s="303" t="str">
        <f>IF(B1674=1,A1635,"")</f>
        <v/>
      </c>
      <c r="B1674" s="43" t="str">
        <f t="shared" si="117"/>
        <v/>
      </c>
      <c r="C1674" s="161">
        <f>CAD!$K$20</f>
        <v>0</v>
      </c>
      <c r="D1674" s="44">
        <v>0</v>
      </c>
      <c r="E1674" s="44">
        <v>0</v>
      </c>
      <c r="F1674" s="44">
        <v>0</v>
      </c>
      <c r="G1674" s="44">
        <v>0</v>
      </c>
      <c r="H1674" s="44">
        <v>0</v>
      </c>
      <c r="I1674" s="44">
        <v>0</v>
      </c>
      <c r="J1674" s="44">
        <v>0</v>
      </c>
      <c r="K1674" s="44">
        <v>0</v>
      </c>
      <c r="L1674" s="44">
        <v>0</v>
      </c>
      <c r="M1674" s="44">
        <v>0</v>
      </c>
      <c r="N1674" s="44">
        <v>0</v>
      </c>
      <c r="O1674" s="44">
        <v>0</v>
      </c>
      <c r="P1674" s="165">
        <f t="shared" si="118"/>
        <v>0</v>
      </c>
    </row>
    <row r="1675" spans="1:16" hidden="1" x14ac:dyDescent="0.25">
      <c r="A1675" s="303" t="str">
        <f>IF(B1675=1,A1635,"")</f>
        <v/>
      </c>
      <c r="B1675" s="43" t="str">
        <f t="shared" si="117"/>
        <v/>
      </c>
      <c r="C1675" s="161">
        <f>CAD!$K$21</f>
        <v>0</v>
      </c>
      <c r="D1675" s="44">
        <v>0</v>
      </c>
      <c r="E1675" s="44">
        <v>0</v>
      </c>
      <c r="F1675" s="44">
        <v>0</v>
      </c>
      <c r="G1675" s="44">
        <v>0</v>
      </c>
      <c r="H1675" s="44">
        <v>0</v>
      </c>
      <c r="I1675" s="44">
        <v>0</v>
      </c>
      <c r="J1675" s="44">
        <v>0</v>
      </c>
      <c r="K1675" s="44">
        <v>0</v>
      </c>
      <c r="L1675" s="44">
        <v>0</v>
      </c>
      <c r="M1675" s="44">
        <v>0</v>
      </c>
      <c r="N1675" s="44">
        <v>0</v>
      </c>
      <c r="O1675" s="44">
        <v>0</v>
      </c>
      <c r="P1675" s="165">
        <f t="shared" si="118"/>
        <v>0</v>
      </c>
    </row>
    <row r="1676" spans="1:16" hidden="1" x14ac:dyDescent="0.25">
      <c r="A1676" s="303" t="str">
        <f>IF(B1676=1,A1635,"")</f>
        <v/>
      </c>
      <c r="B1676" s="43" t="str">
        <f t="shared" si="117"/>
        <v/>
      </c>
      <c r="C1676" s="161">
        <f>CAD!$K$22</f>
        <v>0</v>
      </c>
      <c r="D1676" s="44">
        <v>0</v>
      </c>
      <c r="E1676" s="44">
        <v>0</v>
      </c>
      <c r="F1676" s="44">
        <v>0</v>
      </c>
      <c r="G1676" s="44">
        <v>0</v>
      </c>
      <c r="H1676" s="44">
        <v>0</v>
      </c>
      <c r="I1676" s="44">
        <v>0</v>
      </c>
      <c r="J1676" s="44">
        <v>0</v>
      </c>
      <c r="K1676" s="44">
        <v>0</v>
      </c>
      <c r="L1676" s="44">
        <v>0</v>
      </c>
      <c r="M1676" s="44">
        <v>0</v>
      </c>
      <c r="N1676" s="44">
        <v>0</v>
      </c>
      <c r="O1676" s="44">
        <v>0</v>
      </c>
      <c r="P1676" s="165">
        <f t="shared" si="118"/>
        <v>0</v>
      </c>
    </row>
    <row r="1677" spans="1:16" hidden="1" x14ac:dyDescent="0.25">
      <c r="A1677" s="303" t="str">
        <f>IF(B1677=1,A1635,"")</f>
        <v/>
      </c>
      <c r="B1677" s="43" t="str">
        <f t="shared" si="117"/>
        <v/>
      </c>
      <c r="C1677" s="161">
        <f>CAD!$K$23</f>
        <v>0</v>
      </c>
      <c r="D1677" s="44">
        <v>0</v>
      </c>
      <c r="E1677" s="44">
        <v>0</v>
      </c>
      <c r="F1677" s="44">
        <v>0</v>
      </c>
      <c r="G1677" s="44">
        <v>0</v>
      </c>
      <c r="H1677" s="44">
        <v>0</v>
      </c>
      <c r="I1677" s="44">
        <v>0</v>
      </c>
      <c r="J1677" s="44">
        <v>0</v>
      </c>
      <c r="K1677" s="44">
        <v>0</v>
      </c>
      <c r="L1677" s="44">
        <v>0</v>
      </c>
      <c r="M1677" s="44">
        <v>0</v>
      </c>
      <c r="N1677" s="44">
        <v>0</v>
      </c>
      <c r="O1677" s="44">
        <v>0</v>
      </c>
      <c r="P1677" s="165">
        <f t="shared" si="118"/>
        <v>0</v>
      </c>
    </row>
    <row r="1678" spans="1:16" hidden="1" x14ac:dyDescent="0.25">
      <c r="A1678" s="303" t="str">
        <f>IF(B1678=1,A1635,"")</f>
        <v/>
      </c>
      <c r="B1678" s="43" t="str">
        <f t="shared" si="117"/>
        <v/>
      </c>
      <c r="C1678" s="161">
        <f>CAD!$K$24</f>
        <v>0</v>
      </c>
      <c r="D1678" s="44">
        <v>0</v>
      </c>
      <c r="E1678" s="44">
        <v>0</v>
      </c>
      <c r="F1678" s="44">
        <v>0</v>
      </c>
      <c r="G1678" s="44">
        <v>0</v>
      </c>
      <c r="H1678" s="44">
        <v>0</v>
      </c>
      <c r="I1678" s="44">
        <v>0</v>
      </c>
      <c r="J1678" s="44">
        <v>0</v>
      </c>
      <c r="K1678" s="44">
        <v>0</v>
      </c>
      <c r="L1678" s="44">
        <v>0</v>
      </c>
      <c r="M1678" s="44">
        <v>0</v>
      </c>
      <c r="N1678" s="44">
        <v>0</v>
      </c>
      <c r="O1678" s="44">
        <v>0</v>
      </c>
      <c r="P1678" s="165">
        <f t="shared" si="118"/>
        <v>0</v>
      </c>
    </row>
    <row r="1679" spans="1:16" hidden="1" x14ac:dyDescent="0.25">
      <c r="A1679" s="303" t="str">
        <f>IF(B1679=1,A1635,"")</f>
        <v/>
      </c>
      <c r="B1679" s="43" t="str">
        <f t="shared" si="117"/>
        <v/>
      </c>
      <c r="C1679" s="161">
        <f>CAD!$K$25</f>
        <v>0</v>
      </c>
      <c r="D1679" s="44">
        <v>0</v>
      </c>
      <c r="E1679" s="44">
        <v>0</v>
      </c>
      <c r="F1679" s="44">
        <v>0</v>
      </c>
      <c r="G1679" s="44">
        <v>0</v>
      </c>
      <c r="H1679" s="44">
        <v>0</v>
      </c>
      <c r="I1679" s="44">
        <v>0</v>
      </c>
      <c r="J1679" s="44">
        <v>0</v>
      </c>
      <c r="K1679" s="44">
        <v>0</v>
      </c>
      <c r="L1679" s="44">
        <v>0</v>
      </c>
      <c r="M1679" s="44">
        <v>0</v>
      </c>
      <c r="N1679" s="44">
        <v>0</v>
      </c>
      <c r="O1679" s="44">
        <v>0</v>
      </c>
      <c r="P1679" s="165">
        <f t="shared" si="118"/>
        <v>0</v>
      </c>
    </row>
    <row r="1680" spans="1:16" hidden="1" x14ac:dyDescent="0.25">
      <c r="A1680" s="303" t="str">
        <f>IF(B1680=1,A1635,"")</f>
        <v/>
      </c>
      <c r="B1680" s="43" t="str">
        <f t="shared" si="117"/>
        <v/>
      </c>
      <c r="C1680" s="161">
        <f>CAD!$K$26</f>
        <v>0</v>
      </c>
      <c r="D1680" s="44">
        <v>0</v>
      </c>
      <c r="E1680" s="44">
        <v>0</v>
      </c>
      <c r="F1680" s="44">
        <v>0</v>
      </c>
      <c r="G1680" s="44">
        <v>0</v>
      </c>
      <c r="H1680" s="44">
        <v>0</v>
      </c>
      <c r="I1680" s="44">
        <v>0</v>
      </c>
      <c r="J1680" s="44">
        <v>0</v>
      </c>
      <c r="K1680" s="44">
        <v>0</v>
      </c>
      <c r="L1680" s="44">
        <v>0</v>
      </c>
      <c r="M1680" s="44">
        <v>0</v>
      </c>
      <c r="N1680" s="44">
        <v>0</v>
      </c>
      <c r="O1680" s="44">
        <v>0</v>
      </c>
      <c r="P1680" s="165">
        <f t="shared" si="118"/>
        <v>0</v>
      </c>
    </row>
    <row r="1681" spans="1:17" hidden="1" x14ac:dyDescent="0.25">
      <c r="A1681" s="303" t="str">
        <f>IF(B1681=1,A1635,"")</f>
        <v/>
      </c>
      <c r="B1681" s="43" t="str">
        <f t="shared" si="117"/>
        <v/>
      </c>
      <c r="C1681" s="161">
        <f>CAD!$K$27</f>
        <v>0</v>
      </c>
      <c r="D1681" s="44">
        <v>0</v>
      </c>
      <c r="E1681" s="44">
        <v>0</v>
      </c>
      <c r="F1681" s="44">
        <v>0</v>
      </c>
      <c r="G1681" s="44">
        <v>0</v>
      </c>
      <c r="H1681" s="44">
        <v>0</v>
      </c>
      <c r="I1681" s="44">
        <v>0</v>
      </c>
      <c r="J1681" s="44">
        <v>0</v>
      </c>
      <c r="K1681" s="44">
        <v>0</v>
      </c>
      <c r="L1681" s="44">
        <v>0</v>
      </c>
      <c r="M1681" s="44">
        <v>0</v>
      </c>
      <c r="N1681" s="44">
        <v>0</v>
      </c>
      <c r="O1681" s="44">
        <v>0</v>
      </c>
      <c r="P1681" s="165">
        <f t="shared" si="118"/>
        <v>0</v>
      </c>
    </row>
    <row r="1682" spans="1:17" hidden="1" x14ac:dyDescent="0.25">
      <c r="A1682" s="303" t="str">
        <f>IF(B1682=1,A1635,"")</f>
        <v/>
      </c>
      <c r="B1682" s="43" t="str">
        <f t="shared" si="117"/>
        <v/>
      </c>
      <c r="C1682" s="161">
        <f>CAD!$K$28</f>
        <v>0</v>
      </c>
      <c r="D1682" s="44">
        <v>0</v>
      </c>
      <c r="E1682" s="44">
        <v>0</v>
      </c>
      <c r="F1682" s="44">
        <v>0</v>
      </c>
      <c r="G1682" s="44">
        <v>0</v>
      </c>
      <c r="H1682" s="44">
        <v>0</v>
      </c>
      <c r="I1682" s="44">
        <v>0</v>
      </c>
      <c r="J1682" s="44">
        <v>0</v>
      </c>
      <c r="K1682" s="44">
        <v>0</v>
      </c>
      <c r="L1682" s="44">
        <v>0</v>
      </c>
      <c r="M1682" s="44">
        <v>0</v>
      </c>
      <c r="N1682" s="44">
        <v>0</v>
      </c>
      <c r="O1682" s="44">
        <v>0</v>
      </c>
      <c r="P1682" s="165">
        <f t="shared" si="118"/>
        <v>0</v>
      </c>
    </row>
    <row r="1683" spans="1:17" hidden="1" x14ac:dyDescent="0.25">
      <c r="A1683" s="303" t="str">
        <f>IF(B1683=1,A1635,"")</f>
        <v/>
      </c>
      <c r="B1683" s="43" t="str">
        <f t="shared" si="117"/>
        <v/>
      </c>
      <c r="C1683" s="161">
        <f>CAD!$K$29</f>
        <v>0</v>
      </c>
      <c r="D1683" s="44">
        <v>0</v>
      </c>
      <c r="E1683" s="44">
        <v>0</v>
      </c>
      <c r="F1683" s="44">
        <v>0</v>
      </c>
      <c r="G1683" s="44">
        <v>0</v>
      </c>
      <c r="H1683" s="44">
        <v>0</v>
      </c>
      <c r="I1683" s="44">
        <v>0</v>
      </c>
      <c r="J1683" s="44">
        <v>0</v>
      </c>
      <c r="K1683" s="44">
        <v>0</v>
      </c>
      <c r="L1683" s="44">
        <v>0</v>
      </c>
      <c r="M1683" s="44">
        <v>0</v>
      </c>
      <c r="N1683" s="44">
        <v>0</v>
      </c>
      <c r="O1683" s="44">
        <v>0</v>
      </c>
      <c r="P1683" s="165">
        <f t="shared" si="118"/>
        <v>0</v>
      </c>
    </row>
    <row r="1684" spans="1:17" hidden="1" x14ac:dyDescent="0.25">
      <c r="A1684" s="303" t="str">
        <f>IF(B1684=1,A1635,"")</f>
        <v/>
      </c>
      <c r="B1684" s="43" t="str">
        <f t="shared" si="117"/>
        <v/>
      </c>
      <c r="C1684" s="161">
        <f>CAD!$K$30</f>
        <v>0</v>
      </c>
      <c r="D1684" s="44">
        <v>0</v>
      </c>
      <c r="E1684" s="44">
        <v>0</v>
      </c>
      <c r="F1684" s="44">
        <v>0</v>
      </c>
      <c r="G1684" s="44">
        <v>0</v>
      </c>
      <c r="H1684" s="44">
        <v>0</v>
      </c>
      <c r="I1684" s="44">
        <v>0</v>
      </c>
      <c r="J1684" s="44">
        <v>0</v>
      </c>
      <c r="K1684" s="44">
        <v>0</v>
      </c>
      <c r="L1684" s="44">
        <v>0</v>
      </c>
      <c r="M1684" s="44">
        <v>0</v>
      </c>
      <c r="N1684" s="44">
        <v>0</v>
      </c>
      <c r="O1684" s="44">
        <v>0</v>
      </c>
      <c r="P1684" s="165">
        <f t="shared" si="118"/>
        <v>0</v>
      </c>
    </row>
    <row r="1685" spans="1:17" hidden="1" x14ac:dyDescent="0.25">
      <c r="A1685" s="303" t="str">
        <f>IF(B1685=1,A1635,"")</f>
        <v/>
      </c>
      <c r="B1685" s="43" t="str">
        <f t="shared" si="117"/>
        <v/>
      </c>
      <c r="C1685" s="161">
        <f>CAD!$K$31</f>
        <v>0</v>
      </c>
      <c r="D1685" s="44">
        <v>0</v>
      </c>
      <c r="E1685" s="44">
        <v>0</v>
      </c>
      <c r="F1685" s="44">
        <v>0</v>
      </c>
      <c r="G1685" s="44">
        <v>0</v>
      </c>
      <c r="H1685" s="44">
        <v>0</v>
      </c>
      <c r="I1685" s="44">
        <v>0</v>
      </c>
      <c r="J1685" s="44">
        <v>0</v>
      </c>
      <c r="K1685" s="44">
        <v>0</v>
      </c>
      <c r="L1685" s="44">
        <v>0</v>
      </c>
      <c r="M1685" s="44">
        <v>0</v>
      </c>
      <c r="N1685" s="44">
        <v>0</v>
      </c>
      <c r="O1685" s="44">
        <v>0</v>
      </c>
      <c r="P1685" s="165">
        <f t="shared" si="118"/>
        <v>0</v>
      </c>
    </row>
    <row r="1686" spans="1:17" hidden="1" x14ac:dyDescent="0.25">
      <c r="A1686" s="303">
        <f>A1633</f>
        <v>2047</v>
      </c>
    </row>
    <row r="1687" spans="1:17" hidden="1" x14ac:dyDescent="0.25">
      <c r="A1687" s="303">
        <f>A1633</f>
        <v>2047</v>
      </c>
      <c r="C1687" s="74" t="s">
        <v>209</v>
      </c>
      <c r="D1687" s="38">
        <f>D1633-D1635</f>
        <v>0</v>
      </c>
      <c r="E1687" s="38">
        <f t="shared" ref="E1687:P1687" si="119">E1633-E1635</f>
        <v>0</v>
      </c>
      <c r="F1687" s="38">
        <f t="shared" si="119"/>
        <v>0</v>
      </c>
      <c r="G1687" s="38">
        <f t="shared" si="119"/>
        <v>0</v>
      </c>
      <c r="H1687" s="38">
        <f t="shared" si="119"/>
        <v>0</v>
      </c>
      <c r="I1687" s="38">
        <f t="shared" si="119"/>
        <v>0</v>
      </c>
      <c r="J1687" s="38">
        <f t="shared" si="119"/>
        <v>0</v>
      </c>
      <c r="K1687" s="38">
        <f t="shared" si="119"/>
        <v>0</v>
      </c>
      <c r="L1687" s="38">
        <f t="shared" si="119"/>
        <v>0</v>
      </c>
      <c r="M1687" s="38">
        <f t="shared" si="119"/>
        <v>0</v>
      </c>
      <c r="N1687" s="38">
        <f t="shared" si="119"/>
        <v>0</v>
      </c>
      <c r="O1687" s="38">
        <f t="shared" si="119"/>
        <v>0</v>
      </c>
      <c r="P1687" s="38">
        <f t="shared" si="119"/>
        <v>0</v>
      </c>
    </row>
    <row r="1688" spans="1:17" hidden="1" x14ac:dyDescent="0.25"/>
    <row r="1689" spans="1:17" ht="15" hidden="1" customHeight="1" thickBot="1" x14ac:dyDescent="0.3">
      <c r="A1689" s="303">
        <f>A1633+1</f>
        <v>2048</v>
      </c>
      <c r="B1689" s="45"/>
      <c r="C1689" s="176" t="s">
        <v>207</v>
      </c>
      <c r="D1689" s="177">
        <f>PREV_R!D1719</f>
        <v>0</v>
      </c>
      <c r="E1689" s="177">
        <f>PREV_R!E1719</f>
        <v>0</v>
      </c>
      <c r="F1689" s="177">
        <f>PREV_R!F1719</f>
        <v>0</v>
      </c>
      <c r="G1689" s="177">
        <f>PREV_R!G1719</f>
        <v>0</v>
      </c>
      <c r="H1689" s="177">
        <f>PREV_R!H1719</f>
        <v>0</v>
      </c>
      <c r="I1689" s="177">
        <f>PREV_R!I1719</f>
        <v>0</v>
      </c>
      <c r="J1689" s="177">
        <f>PREV_R!J1719</f>
        <v>0</v>
      </c>
      <c r="K1689" s="177">
        <f>PREV_R!K1719</f>
        <v>0</v>
      </c>
      <c r="L1689" s="177">
        <f>PREV_R!L1719</f>
        <v>0</v>
      </c>
      <c r="M1689" s="177">
        <f>PREV_R!M1719</f>
        <v>0</v>
      </c>
      <c r="N1689" s="177">
        <f>PREV_R!N1719</f>
        <v>0</v>
      </c>
      <c r="O1689" s="177">
        <f>PREV_R!O1719</f>
        <v>0</v>
      </c>
      <c r="P1689" s="177">
        <f>SUM(D1689:O1689)</f>
        <v>0</v>
      </c>
      <c r="Q1689" s="8"/>
    </row>
    <row r="1690" spans="1:17" ht="15" hidden="1" customHeight="1" x14ac:dyDescent="0.25">
      <c r="A1690" s="303">
        <f>A1689</f>
        <v>2048</v>
      </c>
      <c r="B1690" s="45"/>
      <c r="C1690" s="130"/>
      <c r="D1690" s="130"/>
      <c r="E1690" s="130"/>
      <c r="F1690" s="130"/>
      <c r="G1690" s="130"/>
      <c r="H1690" s="130"/>
      <c r="I1690" s="130"/>
      <c r="J1690" s="130"/>
      <c r="K1690" s="130"/>
      <c r="L1690" s="130"/>
      <c r="M1690" s="130"/>
      <c r="N1690" s="130"/>
      <c r="O1690" s="130"/>
      <c r="P1690" s="130"/>
      <c r="Q1690" s="8"/>
    </row>
    <row r="1691" spans="1:17" ht="15" hidden="1" customHeight="1" thickBot="1" x14ac:dyDescent="0.3">
      <c r="A1691" s="303">
        <f>A1689</f>
        <v>2048</v>
      </c>
      <c r="B1691" s="45"/>
      <c r="C1691" s="155" t="s">
        <v>208</v>
      </c>
      <c r="D1691" s="156">
        <f>SUM(D1692:D1741)</f>
        <v>0</v>
      </c>
      <c r="E1691" s="156">
        <f t="shared" ref="E1691:O1691" si="120">SUM(E1692:E1741)</f>
        <v>0</v>
      </c>
      <c r="F1691" s="156">
        <f t="shared" si="120"/>
        <v>0</v>
      </c>
      <c r="G1691" s="156">
        <f t="shared" si="120"/>
        <v>0</v>
      </c>
      <c r="H1691" s="156">
        <f t="shared" si="120"/>
        <v>0</v>
      </c>
      <c r="I1691" s="156">
        <f t="shared" si="120"/>
        <v>0</v>
      </c>
      <c r="J1691" s="156">
        <f t="shared" si="120"/>
        <v>0</v>
      </c>
      <c r="K1691" s="156">
        <f t="shared" si="120"/>
        <v>0</v>
      </c>
      <c r="L1691" s="156">
        <f t="shared" si="120"/>
        <v>0</v>
      </c>
      <c r="M1691" s="156">
        <f t="shared" si="120"/>
        <v>0</v>
      </c>
      <c r="N1691" s="156">
        <f t="shared" si="120"/>
        <v>0</v>
      </c>
      <c r="O1691" s="156">
        <f t="shared" si="120"/>
        <v>0</v>
      </c>
      <c r="P1691" s="156">
        <f>SUM(D1691:O1691)</f>
        <v>0</v>
      </c>
      <c r="Q1691" s="8"/>
    </row>
    <row r="1692" spans="1:17" hidden="1" x14ac:dyDescent="0.25">
      <c r="A1692" s="303">
        <f>IF(B1692=1,A1691,"")</f>
        <v>2048</v>
      </c>
      <c r="B1692" s="43">
        <f>IF(C1692&lt;&gt;0,1,"")</f>
        <v>1</v>
      </c>
      <c r="C1692" s="162" t="str">
        <f>CAD!$I$7</f>
        <v>MERCADO</v>
      </c>
      <c r="D1692" s="163">
        <v>0</v>
      </c>
      <c r="E1692" s="163">
        <v>0</v>
      </c>
      <c r="F1692" s="163">
        <v>0</v>
      </c>
      <c r="G1692" s="163">
        <v>0</v>
      </c>
      <c r="H1692" s="163">
        <v>0</v>
      </c>
      <c r="I1692" s="163">
        <v>0</v>
      </c>
      <c r="J1692" s="163">
        <v>0</v>
      </c>
      <c r="K1692" s="163">
        <v>0</v>
      </c>
      <c r="L1692" s="163">
        <v>0</v>
      </c>
      <c r="M1692" s="163">
        <v>0</v>
      </c>
      <c r="N1692" s="163">
        <v>0</v>
      </c>
      <c r="O1692" s="163">
        <v>0</v>
      </c>
      <c r="P1692" s="164">
        <f>SUM(D1692:O1692)</f>
        <v>0</v>
      </c>
    </row>
    <row r="1693" spans="1:17" hidden="1" x14ac:dyDescent="0.25">
      <c r="A1693" s="303">
        <f>IF(B1693=1,A1691,"")</f>
        <v>2048</v>
      </c>
      <c r="B1693" s="43">
        <f t="shared" ref="B1693:B1741" si="121">IF(C1693&lt;&gt;0,1,"")</f>
        <v>1</v>
      </c>
      <c r="C1693" s="161" t="str">
        <f>CAD!$I$8</f>
        <v>VEÍCULO</v>
      </c>
      <c r="D1693" s="44">
        <v>0</v>
      </c>
      <c r="E1693" s="44">
        <v>0</v>
      </c>
      <c r="F1693" s="44">
        <v>0</v>
      </c>
      <c r="G1693" s="44">
        <v>0</v>
      </c>
      <c r="H1693" s="44">
        <v>0</v>
      </c>
      <c r="I1693" s="44">
        <v>0</v>
      </c>
      <c r="J1693" s="44">
        <v>0</v>
      </c>
      <c r="K1693" s="44">
        <v>0</v>
      </c>
      <c r="L1693" s="44">
        <v>0</v>
      </c>
      <c r="M1693" s="44">
        <v>0</v>
      </c>
      <c r="N1693" s="44">
        <v>0</v>
      </c>
      <c r="O1693" s="44">
        <v>0</v>
      </c>
      <c r="P1693" s="165">
        <f t="shared" ref="P1693:P1741" si="122">SUM(D1693:O1693)</f>
        <v>0</v>
      </c>
    </row>
    <row r="1694" spans="1:17" hidden="1" x14ac:dyDescent="0.25">
      <c r="A1694" s="303">
        <f>IF(B1694=1,A1691,"")</f>
        <v>2048</v>
      </c>
      <c r="B1694" s="43">
        <f t="shared" si="121"/>
        <v>1</v>
      </c>
      <c r="C1694" s="161" t="str">
        <f>CAD!$I$9</f>
        <v>ENERGIA ELÉTRICA</v>
      </c>
      <c r="D1694" s="44">
        <v>0</v>
      </c>
      <c r="E1694" s="44">
        <v>0</v>
      </c>
      <c r="F1694" s="44">
        <v>0</v>
      </c>
      <c r="G1694" s="44">
        <v>0</v>
      </c>
      <c r="H1694" s="44">
        <v>0</v>
      </c>
      <c r="I1694" s="44">
        <v>0</v>
      </c>
      <c r="J1694" s="44">
        <v>0</v>
      </c>
      <c r="K1694" s="44">
        <v>0</v>
      </c>
      <c r="L1694" s="44">
        <v>0</v>
      </c>
      <c r="M1694" s="44">
        <v>0</v>
      </c>
      <c r="N1694" s="44">
        <v>0</v>
      </c>
      <c r="O1694" s="44">
        <v>0</v>
      </c>
      <c r="P1694" s="165">
        <f t="shared" si="122"/>
        <v>0</v>
      </c>
    </row>
    <row r="1695" spans="1:17" hidden="1" x14ac:dyDescent="0.25">
      <c r="A1695" s="303">
        <f>IF(B1695=1,A1691,"")</f>
        <v>2048</v>
      </c>
      <c r="B1695" s="43">
        <f t="shared" si="121"/>
        <v>1</v>
      </c>
      <c r="C1695" s="161" t="str">
        <f>CAD!$I$10</f>
        <v>LANCHE/COMER FORA</v>
      </c>
      <c r="D1695" s="44">
        <v>0</v>
      </c>
      <c r="E1695" s="44">
        <v>0</v>
      </c>
      <c r="F1695" s="44">
        <v>0</v>
      </c>
      <c r="G1695" s="44">
        <v>0</v>
      </c>
      <c r="H1695" s="44">
        <v>0</v>
      </c>
      <c r="I1695" s="44">
        <v>0</v>
      </c>
      <c r="J1695" s="44">
        <v>0</v>
      </c>
      <c r="K1695" s="44">
        <v>0</v>
      </c>
      <c r="L1695" s="44">
        <v>0</v>
      </c>
      <c r="M1695" s="44">
        <v>0</v>
      </c>
      <c r="N1695" s="44">
        <v>0</v>
      </c>
      <c r="O1695" s="44">
        <v>0</v>
      </c>
      <c r="P1695" s="165">
        <f t="shared" si="122"/>
        <v>0</v>
      </c>
    </row>
    <row r="1696" spans="1:17" hidden="1" x14ac:dyDescent="0.25">
      <c r="A1696" s="303">
        <f>IF(B1696=1,A1691,"")</f>
        <v>2048</v>
      </c>
      <c r="B1696" s="43">
        <f t="shared" si="121"/>
        <v>1</v>
      </c>
      <c r="C1696" s="161" t="str">
        <f>CAD!$I$11</f>
        <v>LAZER</v>
      </c>
      <c r="D1696" s="44">
        <v>0</v>
      </c>
      <c r="E1696" s="44">
        <v>0</v>
      </c>
      <c r="F1696" s="44">
        <v>0</v>
      </c>
      <c r="G1696" s="44">
        <v>0</v>
      </c>
      <c r="H1696" s="44">
        <v>0</v>
      </c>
      <c r="I1696" s="44">
        <v>0</v>
      </c>
      <c r="J1696" s="44">
        <v>0</v>
      </c>
      <c r="K1696" s="44">
        <v>0</v>
      </c>
      <c r="L1696" s="44">
        <v>0</v>
      </c>
      <c r="M1696" s="44">
        <v>0</v>
      </c>
      <c r="N1696" s="44">
        <v>0</v>
      </c>
      <c r="O1696" s="44">
        <v>0</v>
      </c>
      <c r="P1696" s="165">
        <f t="shared" si="122"/>
        <v>0</v>
      </c>
    </row>
    <row r="1697" spans="1:16" hidden="1" x14ac:dyDescent="0.25">
      <c r="A1697" s="303">
        <f>IF(B1697=1,A1691,"")</f>
        <v>2048</v>
      </c>
      <c r="B1697" s="43">
        <f t="shared" si="121"/>
        <v>1</v>
      </c>
      <c r="C1697" s="161" t="str">
        <f>CAD!$I$12</f>
        <v>REFORMA / IMÓVEL</v>
      </c>
      <c r="D1697" s="44">
        <v>0</v>
      </c>
      <c r="E1697" s="44">
        <v>0</v>
      </c>
      <c r="F1697" s="44">
        <v>0</v>
      </c>
      <c r="G1697" s="44">
        <v>0</v>
      </c>
      <c r="H1697" s="44">
        <v>0</v>
      </c>
      <c r="I1697" s="44">
        <v>0</v>
      </c>
      <c r="J1697" s="44">
        <v>0</v>
      </c>
      <c r="K1697" s="44">
        <v>0</v>
      </c>
      <c r="L1697" s="44">
        <v>0</v>
      </c>
      <c r="M1697" s="44">
        <v>0</v>
      </c>
      <c r="N1697" s="44">
        <v>0</v>
      </c>
      <c r="O1697" s="44">
        <v>0</v>
      </c>
      <c r="P1697" s="165">
        <f t="shared" si="122"/>
        <v>0</v>
      </c>
    </row>
    <row r="1698" spans="1:16" hidden="1" x14ac:dyDescent="0.25">
      <c r="A1698" s="303">
        <f>IF(B1698=1,A1691,"")</f>
        <v>2048</v>
      </c>
      <c r="B1698" s="43">
        <f t="shared" si="121"/>
        <v>1</v>
      </c>
      <c r="C1698" s="161" t="str">
        <f>CAD!$I$13</f>
        <v>OUTROS</v>
      </c>
      <c r="D1698" s="44">
        <v>0</v>
      </c>
      <c r="E1698" s="44">
        <v>0</v>
      </c>
      <c r="F1698" s="44">
        <v>0</v>
      </c>
      <c r="G1698" s="44">
        <v>0</v>
      </c>
      <c r="H1698" s="44">
        <v>0</v>
      </c>
      <c r="I1698" s="44">
        <v>0</v>
      </c>
      <c r="J1698" s="44">
        <v>0</v>
      </c>
      <c r="K1698" s="44">
        <v>0</v>
      </c>
      <c r="L1698" s="44">
        <v>0</v>
      </c>
      <c r="M1698" s="44">
        <v>0</v>
      </c>
      <c r="N1698" s="44">
        <v>0</v>
      </c>
      <c r="O1698" s="44">
        <v>0</v>
      </c>
      <c r="P1698" s="165">
        <f t="shared" si="122"/>
        <v>0</v>
      </c>
    </row>
    <row r="1699" spans="1:16" hidden="1" x14ac:dyDescent="0.25">
      <c r="A1699" s="303">
        <f>IF(B1699=1,A1691,"")</f>
        <v>2048</v>
      </c>
      <c r="B1699" s="43">
        <f t="shared" si="121"/>
        <v>1</v>
      </c>
      <c r="C1699" s="161" t="str">
        <f>CAD!$I$14</f>
        <v>VESTUÁRIO</v>
      </c>
      <c r="D1699" s="44">
        <v>0</v>
      </c>
      <c r="E1699" s="44">
        <v>0</v>
      </c>
      <c r="F1699" s="44">
        <v>0</v>
      </c>
      <c r="G1699" s="44">
        <v>0</v>
      </c>
      <c r="H1699" s="44">
        <v>0</v>
      </c>
      <c r="I1699" s="44">
        <v>0</v>
      </c>
      <c r="J1699" s="44">
        <v>0</v>
      </c>
      <c r="K1699" s="44">
        <v>0</v>
      </c>
      <c r="L1699" s="44">
        <v>0</v>
      </c>
      <c r="M1699" s="44">
        <v>0</v>
      </c>
      <c r="N1699" s="44">
        <v>0</v>
      </c>
      <c r="O1699" s="44">
        <v>0</v>
      </c>
      <c r="P1699" s="165">
        <f t="shared" si="122"/>
        <v>0</v>
      </c>
    </row>
    <row r="1700" spans="1:16" hidden="1" x14ac:dyDescent="0.25">
      <c r="A1700" s="303">
        <f>IF(B1700=1,A1691,"")</f>
        <v>2048</v>
      </c>
      <c r="B1700" s="43">
        <f t="shared" si="121"/>
        <v>1</v>
      </c>
      <c r="C1700" s="161" t="str">
        <f>CAD!$I$15</f>
        <v>PARCELA - CASA</v>
      </c>
      <c r="D1700" s="44">
        <v>0</v>
      </c>
      <c r="E1700" s="44">
        <v>0</v>
      </c>
      <c r="F1700" s="44">
        <v>0</v>
      </c>
      <c r="G1700" s="44">
        <v>0</v>
      </c>
      <c r="H1700" s="44">
        <v>0</v>
      </c>
      <c r="I1700" s="44">
        <v>0</v>
      </c>
      <c r="J1700" s="44">
        <v>0</v>
      </c>
      <c r="K1700" s="44">
        <v>0</v>
      </c>
      <c r="L1700" s="44">
        <v>0</v>
      </c>
      <c r="M1700" s="44">
        <v>0</v>
      </c>
      <c r="N1700" s="44">
        <v>0</v>
      </c>
      <c r="O1700" s="44">
        <v>0</v>
      </c>
      <c r="P1700" s="165">
        <f t="shared" si="122"/>
        <v>0</v>
      </c>
    </row>
    <row r="1701" spans="1:16" hidden="1" x14ac:dyDescent="0.25">
      <c r="A1701" s="303">
        <f>IF(B1701=1,A1691,"")</f>
        <v>2048</v>
      </c>
      <c r="B1701" s="43">
        <f t="shared" si="121"/>
        <v>1</v>
      </c>
      <c r="C1701" s="161" t="str">
        <f>CAD!$I$16</f>
        <v>SAÚDE</v>
      </c>
      <c r="D1701" s="44">
        <v>0</v>
      </c>
      <c r="E1701" s="44">
        <v>0</v>
      </c>
      <c r="F1701" s="44">
        <v>0</v>
      </c>
      <c r="G1701" s="44">
        <v>0</v>
      </c>
      <c r="H1701" s="44">
        <v>0</v>
      </c>
      <c r="I1701" s="44">
        <v>0</v>
      </c>
      <c r="J1701" s="44">
        <v>0</v>
      </c>
      <c r="K1701" s="44">
        <v>0</v>
      </c>
      <c r="L1701" s="44">
        <v>0</v>
      </c>
      <c r="M1701" s="44">
        <v>0</v>
      </c>
      <c r="N1701" s="44">
        <v>0</v>
      </c>
      <c r="O1701" s="44">
        <v>0</v>
      </c>
      <c r="P1701" s="165">
        <f t="shared" si="122"/>
        <v>0</v>
      </c>
    </row>
    <row r="1702" spans="1:16" hidden="1" x14ac:dyDescent="0.25">
      <c r="A1702" s="303" t="str">
        <f>IF(B1702=1,A1691,"")</f>
        <v/>
      </c>
      <c r="B1702" s="43" t="str">
        <f t="shared" si="121"/>
        <v/>
      </c>
      <c r="C1702" s="161">
        <f>CAD!$I$17</f>
        <v>0</v>
      </c>
      <c r="D1702" s="44">
        <v>0</v>
      </c>
      <c r="E1702" s="44">
        <v>0</v>
      </c>
      <c r="F1702" s="44">
        <v>0</v>
      </c>
      <c r="G1702" s="44">
        <v>0</v>
      </c>
      <c r="H1702" s="44">
        <v>0</v>
      </c>
      <c r="I1702" s="44">
        <v>0</v>
      </c>
      <c r="J1702" s="44">
        <v>0</v>
      </c>
      <c r="K1702" s="44">
        <v>0</v>
      </c>
      <c r="L1702" s="44">
        <v>0</v>
      </c>
      <c r="M1702" s="44">
        <v>0</v>
      </c>
      <c r="N1702" s="44">
        <v>0</v>
      </c>
      <c r="O1702" s="44">
        <v>0</v>
      </c>
      <c r="P1702" s="165">
        <f t="shared" si="122"/>
        <v>0</v>
      </c>
    </row>
    <row r="1703" spans="1:16" hidden="1" x14ac:dyDescent="0.25">
      <c r="A1703" s="303" t="str">
        <f>IF(B1703=1,A1691,"")</f>
        <v/>
      </c>
      <c r="B1703" s="43" t="str">
        <f t="shared" si="121"/>
        <v/>
      </c>
      <c r="C1703" s="161">
        <f>CAD!$I$18</f>
        <v>0</v>
      </c>
      <c r="D1703" s="44">
        <v>0</v>
      </c>
      <c r="E1703" s="44">
        <v>0</v>
      </c>
      <c r="F1703" s="44">
        <v>0</v>
      </c>
      <c r="G1703" s="44">
        <v>0</v>
      </c>
      <c r="H1703" s="44">
        <v>0</v>
      </c>
      <c r="I1703" s="44">
        <v>0</v>
      </c>
      <c r="J1703" s="44">
        <v>0</v>
      </c>
      <c r="K1703" s="44">
        <v>0</v>
      </c>
      <c r="L1703" s="44">
        <v>0</v>
      </c>
      <c r="M1703" s="44">
        <v>0</v>
      </c>
      <c r="N1703" s="44">
        <v>0</v>
      </c>
      <c r="O1703" s="44">
        <v>0</v>
      </c>
      <c r="P1703" s="165">
        <f t="shared" si="122"/>
        <v>0</v>
      </c>
    </row>
    <row r="1704" spans="1:16" hidden="1" x14ac:dyDescent="0.25">
      <c r="A1704" s="303" t="str">
        <f>IF(B1704=1,A1691,"")</f>
        <v/>
      </c>
      <c r="B1704" s="43" t="str">
        <f t="shared" si="121"/>
        <v/>
      </c>
      <c r="C1704" s="161">
        <f>CAD!$I$19</f>
        <v>0</v>
      </c>
      <c r="D1704" s="44">
        <v>0</v>
      </c>
      <c r="E1704" s="44">
        <v>0</v>
      </c>
      <c r="F1704" s="44">
        <v>0</v>
      </c>
      <c r="G1704" s="44">
        <v>0</v>
      </c>
      <c r="H1704" s="44">
        <v>0</v>
      </c>
      <c r="I1704" s="44">
        <v>0</v>
      </c>
      <c r="J1704" s="44">
        <v>0</v>
      </c>
      <c r="K1704" s="44">
        <v>0</v>
      </c>
      <c r="L1704" s="44">
        <v>0</v>
      </c>
      <c r="M1704" s="44">
        <v>0</v>
      </c>
      <c r="N1704" s="44">
        <v>0</v>
      </c>
      <c r="O1704" s="44">
        <v>0</v>
      </c>
      <c r="P1704" s="165">
        <f t="shared" si="122"/>
        <v>0</v>
      </c>
    </row>
    <row r="1705" spans="1:16" hidden="1" x14ac:dyDescent="0.25">
      <c r="A1705" s="303" t="str">
        <f>IF(B1705=1,A1691,"")</f>
        <v/>
      </c>
      <c r="B1705" s="43" t="str">
        <f t="shared" si="121"/>
        <v/>
      </c>
      <c r="C1705" s="161">
        <f>CAD!$I$20</f>
        <v>0</v>
      </c>
      <c r="D1705" s="44">
        <v>0</v>
      </c>
      <c r="E1705" s="44">
        <v>0</v>
      </c>
      <c r="F1705" s="44">
        <v>0</v>
      </c>
      <c r="G1705" s="44">
        <v>0</v>
      </c>
      <c r="H1705" s="44">
        <v>0</v>
      </c>
      <c r="I1705" s="44">
        <v>0</v>
      </c>
      <c r="J1705" s="44">
        <v>0</v>
      </c>
      <c r="K1705" s="44">
        <v>0</v>
      </c>
      <c r="L1705" s="44">
        <v>0</v>
      </c>
      <c r="M1705" s="44">
        <v>0</v>
      </c>
      <c r="N1705" s="44">
        <v>0</v>
      </c>
      <c r="O1705" s="44">
        <v>0</v>
      </c>
      <c r="P1705" s="165">
        <f t="shared" si="122"/>
        <v>0</v>
      </c>
    </row>
    <row r="1706" spans="1:16" hidden="1" x14ac:dyDescent="0.25">
      <c r="A1706" s="303" t="str">
        <f>IF(B1706=1,A1691,"")</f>
        <v/>
      </c>
      <c r="B1706" s="43" t="str">
        <f t="shared" si="121"/>
        <v/>
      </c>
      <c r="C1706" s="161">
        <f>CAD!$I$21</f>
        <v>0</v>
      </c>
      <c r="D1706" s="44">
        <v>0</v>
      </c>
      <c r="E1706" s="44">
        <v>0</v>
      </c>
      <c r="F1706" s="44">
        <v>0</v>
      </c>
      <c r="G1706" s="44">
        <v>0</v>
      </c>
      <c r="H1706" s="44">
        <v>0</v>
      </c>
      <c r="I1706" s="44">
        <v>0</v>
      </c>
      <c r="J1706" s="44">
        <v>0</v>
      </c>
      <c r="K1706" s="44">
        <v>0</v>
      </c>
      <c r="L1706" s="44">
        <v>0</v>
      </c>
      <c r="M1706" s="44">
        <v>0</v>
      </c>
      <c r="N1706" s="44">
        <v>0</v>
      </c>
      <c r="O1706" s="44">
        <v>0</v>
      </c>
      <c r="P1706" s="165">
        <f t="shared" si="122"/>
        <v>0</v>
      </c>
    </row>
    <row r="1707" spans="1:16" hidden="1" x14ac:dyDescent="0.25">
      <c r="A1707" s="303" t="str">
        <f>IF(B1707=1,A1691,"")</f>
        <v/>
      </c>
      <c r="B1707" s="43" t="str">
        <f t="shared" si="121"/>
        <v/>
      </c>
      <c r="C1707" s="161">
        <f>CAD!$I$22</f>
        <v>0</v>
      </c>
      <c r="D1707" s="44">
        <v>0</v>
      </c>
      <c r="E1707" s="44">
        <v>0</v>
      </c>
      <c r="F1707" s="44">
        <v>0</v>
      </c>
      <c r="G1707" s="44">
        <v>0</v>
      </c>
      <c r="H1707" s="44">
        <v>0</v>
      </c>
      <c r="I1707" s="44">
        <v>0</v>
      </c>
      <c r="J1707" s="44">
        <v>0</v>
      </c>
      <c r="K1707" s="44">
        <v>0</v>
      </c>
      <c r="L1707" s="44">
        <v>0</v>
      </c>
      <c r="M1707" s="44">
        <v>0</v>
      </c>
      <c r="N1707" s="44">
        <v>0</v>
      </c>
      <c r="O1707" s="44">
        <v>0</v>
      </c>
      <c r="P1707" s="165">
        <f t="shared" si="122"/>
        <v>0</v>
      </c>
    </row>
    <row r="1708" spans="1:16" hidden="1" x14ac:dyDescent="0.25">
      <c r="A1708" s="303" t="str">
        <f>IF(B1708=1,A1691,"")</f>
        <v/>
      </c>
      <c r="B1708" s="43" t="str">
        <f t="shared" si="121"/>
        <v/>
      </c>
      <c r="C1708" s="161">
        <f>CAD!$I$23</f>
        <v>0</v>
      </c>
      <c r="D1708" s="44">
        <v>0</v>
      </c>
      <c r="E1708" s="44">
        <v>0</v>
      </c>
      <c r="F1708" s="44">
        <v>0</v>
      </c>
      <c r="G1708" s="44">
        <v>0</v>
      </c>
      <c r="H1708" s="44">
        <v>0</v>
      </c>
      <c r="I1708" s="44">
        <v>0</v>
      </c>
      <c r="J1708" s="44">
        <v>0</v>
      </c>
      <c r="K1708" s="44">
        <v>0</v>
      </c>
      <c r="L1708" s="44">
        <v>0</v>
      </c>
      <c r="M1708" s="44">
        <v>0</v>
      </c>
      <c r="N1708" s="44">
        <v>0</v>
      </c>
      <c r="O1708" s="44">
        <v>0</v>
      </c>
      <c r="P1708" s="165">
        <f t="shared" si="122"/>
        <v>0</v>
      </c>
    </row>
    <row r="1709" spans="1:16" hidden="1" x14ac:dyDescent="0.25">
      <c r="A1709" s="303" t="str">
        <f>IF(B1709=1,A1691,"")</f>
        <v/>
      </c>
      <c r="B1709" s="43" t="str">
        <f t="shared" si="121"/>
        <v/>
      </c>
      <c r="C1709" s="161">
        <f>CAD!$I$24</f>
        <v>0</v>
      </c>
      <c r="D1709" s="44">
        <v>0</v>
      </c>
      <c r="E1709" s="44">
        <v>0</v>
      </c>
      <c r="F1709" s="44">
        <v>0</v>
      </c>
      <c r="G1709" s="44">
        <v>0</v>
      </c>
      <c r="H1709" s="44">
        <v>0</v>
      </c>
      <c r="I1709" s="44">
        <v>0</v>
      </c>
      <c r="J1709" s="44">
        <v>0</v>
      </c>
      <c r="K1709" s="44">
        <v>0</v>
      </c>
      <c r="L1709" s="44">
        <v>0</v>
      </c>
      <c r="M1709" s="44">
        <v>0</v>
      </c>
      <c r="N1709" s="44">
        <v>0</v>
      </c>
      <c r="O1709" s="44">
        <v>0</v>
      </c>
      <c r="P1709" s="165">
        <f t="shared" si="122"/>
        <v>0</v>
      </c>
    </row>
    <row r="1710" spans="1:16" hidden="1" x14ac:dyDescent="0.25">
      <c r="A1710" s="303" t="str">
        <f>IF(B1710=1,A1691,"")</f>
        <v/>
      </c>
      <c r="B1710" s="43" t="str">
        <f t="shared" si="121"/>
        <v/>
      </c>
      <c r="C1710" s="161">
        <f>CAD!$I$25</f>
        <v>0</v>
      </c>
      <c r="D1710" s="44">
        <v>0</v>
      </c>
      <c r="E1710" s="44">
        <v>0</v>
      </c>
      <c r="F1710" s="44">
        <v>0</v>
      </c>
      <c r="G1710" s="44">
        <v>0</v>
      </c>
      <c r="H1710" s="44">
        <v>0</v>
      </c>
      <c r="I1710" s="44">
        <v>0</v>
      </c>
      <c r="J1710" s="44">
        <v>0</v>
      </c>
      <c r="K1710" s="44">
        <v>0</v>
      </c>
      <c r="L1710" s="44">
        <v>0</v>
      </c>
      <c r="M1710" s="44">
        <v>0</v>
      </c>
      <c r="N1710" s="44">
        <v>0</v>
      </c>
      <c r="O1710" s="44">
        <v>0</v>
      </c>
      <c r="P1710" s="165">
        <f t="shared" si="122"/>
        <v>0</v>
      </c>
    </row>
    <row r="1711" spans="1:16" hidden="1" x14ac:dyDescent="0.25">
      <c r="A1711" s="303" t="str">
        <f>IF(B1711=1,A1691,"")</f>
        <v/>
      </c>
      <c r="B1711" s="43" t="str">
        <f t="shared" si="121"/>
        <v/>
      </c>
      <c r="C1711" s="161">
        <f>CAD!$I$26</f>
        <v>0</v>
      </c>
      <c r="D1711" s="44">
        <v>0</v>
      </c>
      <c r="E1711" s="44">
        <v>0</v>
      </c>
      <c r="F1711" s="44">
        <v>0</v>
      </c>
      <c r="G1711" s="44">
        <v>0</v>
      </c>
      <c r="H1711" s="44">
        <v>0</v>
      </c>
      <c r="I1711" s="44">
        <v>0</v>
      </c>
      <c r="J1711" s="44">
        <v>0</v>
      </c>
      <c r="K1711" s="44">
        <v>0</v>
      </c>
      <c r="L1711" s="44">
        <v>0</v>
      </c>
      <c r="M1711" s="44">
        <v>0</v>
      </c>
      <c r="N1711" s="44">
        <v>0</v>
      </c>
      <c r="O1711" s="44">
        <v>0</v>
      </c>
      <c r="P1711" s="165">
        <f t="shared" si="122"/>
        <v>0</v>
      </c>
    </row>
    <row r="1712" spans="1:16" hidden="1" x14ac:dyDescent="0.25">
      <c r="A1712" s="303" t="str">
        <f>IF(B1712=1,A1691,"")</f>
        <v/>
      </c>
      <c r="B1712" s="43" t="str">
        <f t="shared" si="121"/>
        <v/>
      </c>
      <c r="C1712" s="161">
        <f>CAD!$I$27</f>
        <v>0</v>
      </c>
      <c r="D1712" s="44">
        <v>0</v>
      </c>
      <c r="E1712" s="44">
        <v>0</v>
      </c>
      <c r="F1712" s="44">
        <v>0</v>
      </c>
      <c r="G1712" s="44">
        <v>0</v>
      </c>
      <c r="H1712" s="44">
        <v>0</v>
      </c>
      <c r="I1712" s="44">
        <v>0</v>
      </c>
      <c r="J1712" s="44">
        <v>0</v>
      </c>
      <c r="K1712" s="44">
        <v>0</v>
      </c>
      <c r="L1712" s="44">
        <v>0</v>
      </c>
      <c r="M1712" s="44">
        <v>0</v>
      </c>
      <c r="N1712" s="44">
        <v>0</v>
      </c>
      <c r="O1712" s="44">
        <v>0</v>
      </c>
      <c r="P1712" s="165">
        <f t="shared" si="122"/>
        <v>0</v>
      </c>
    </row>
    <row r="1713" spans="1:16" hidden="1" x14ac:dyDescent="0.25">
      <c r="A1713" s="303" t="str">
        <f>IF(B1713=1,A1691,"")</f>
        <v/>
      </c>
      <c r="B1713" s="43" t="str">
        <f t="shared" si="121"/>
        <v/>
      </c>
      <c r="C1713" s="161">
        <f>CAD!$I$28</f>
        <v>0</v>
      </c>
      <c r="D1713" s="44">
        <v>0</v>
      </c>
      <c r="E1713" s="44">
        <v>0</v>
      </c>
      <c r="F1713" s="44">
        <v>0</v>
      </c>
      <c r="G1713" s="44">
        <v>0</v>
      </c>
      <c r="H1713" s="44">
        <v>0</v>
      </c>
      <c r="I1713" s="44">
        <v>0</v>
      </c>
      <c r="J1713" s="44">
        <v>0</v>
      </c>
      <c r="K1713" s="44">
        <v>0</v>
      </c>
      <c r="L1713" s="44">
        <v>0</v>
      </c>
      <c r="M1713" s="44">
        <v>0</v>
      </c>
      <c r="N1713" s="44">
        <v>0</v>
      </c>
      <c r="O1713" s="44">
        <v>0</v>
      </c>
      <c r="P1713" s="165">
        <f t="shared" si="122"/>
        <v>0</v>
      </c>
    </row>
    <row r="1714" spans="1:16" hidden="1" x14ac:dyDescent="0.25">
      <c r="A1714" s="303" t="str">
        <f>IF(B1714=1,A1691,"")</f>
        <v/>
      </c>
      <c r="B1714" s="43" t="str">
        <f t="shared" si="121"/>
        <v/>
      </c>
      <c r="C1714" s="161">
        <f>CAD!$I$29</f>
        <v>0</v>
      </c>
      <c r="D1714" s="44">
        <v>0</v>
      </c>
      <c r="E1714" s="44">
        <v>0</v>
      </c>
      <c r="F1714" s="44">
        <v>0</v>
      </c>
      <c r="G1714" s="44">
        <v>0</v>
      </c>
      <c r="H1714" s="44">
        <v>0</v>
      </c>
      <c r="I1714" s="44">
        <v>0</v>
      </c>
      <c r="J1714" s="44">
        <v>0</v>
      </c>
      <c r="K1714" s="44">
        <v>0</v>
      </c>
      <c r="L1714" s="44">
        <v>0</v>
      </c>
      <c r="M1714" s="44">
        <v>0</v>
      </c>
      <c r="N1714" s="44">
        <v>0</v>
      </c>
      <c r="O1714" s="44">
        <v>0</v>
      </c>
      <c r="P1714" s="165">
        <f t="shared" si="122"/>
        <v>0</v>
      </c>
    </row>
    <row r="1715" spans="1:16" hidden="1" x14ac:dyDescent="0.25">
      <c r="A1715" s="303" t="str">
        <f>IF(B1715=1,A1691,"")</f>
        <v/>
      </c>
      <c r="B1715" s="43" t="str">
        <f t="shared" si="121"/>
        <v/>
      </c>
      <c r="C1715" s="161">
        <f>CAD!$I$30</f>
        <v>0</v>
      </c>
      <c r="D1715" s="44">
        <v>0</v>
      </c>
      <c r="E1715" s="44">
        <v>0</v>
      </c>
      <c r="F1715" s="44">
        <v>0</v>
      </c>
      <c r="G1715" s="44">
        <v>0</v>
      </c>
      <c r="H1715" s="44">
        <v>0</v>
      </c>
      <c r="I1715" s="44">
        <v>0</v>
      </c>
      <c r="J1715" s="44">
        <v>0</v>
      </c>
      <c r="K1715" s="44">
        <v>0</v>
      </c>
      <c r="L1715" s="44">
        <v>0</v>
      </c>
      <c r="M1715" s="44">
        <v>0</v>
      </c>
      <c r="N1715" s="44">
        <v>0</v>
      </c>
      <c r="O1715" s="44">
        <v>0</v>
      </c>
      <c r="P1715" s="165">
        <f t="shared" si="122"/>
        <v>0</v>
      </c>
    </row>
    <row r="1716" spans="1:16" hidden="1" x14ac:dyDescent="0.25">
      <c r="A1716" s="303" t="str">
        <f>IF(B1716=1,A1691,"")</f>
        <v/>
      </c>
      <c r="B1716" s="43" t="str">
        <f t="shared" si="121"/>
        <v/>
      </c>
      <c r="C1716" s="161">
        <f>CAD!$I$31</f>
        <v>0</v>
      </c>
      <c r="D1716" s="44">
        <v>0</v>
      </c>
      <c r="E1716" s="44">
        <v>0</v>
      </c>
      <c r="F1716" s="44">
        <v>0</v>
      </c>
      <c r="G1716" s="44">
        <v>0</v>
      </c>
      <c r="H1716" s="44">
        <v>0</v>
      </c>
      <c r="I1716" s="44">
        <v>0</v>
      </c>
      <c r="J1716" s="44">
        <v>0</v>
      </c>
      <c r="K1716" s="44">
        <v>0</v>
      </c>
      <c r="L1716" s="44">
        <v>0</v>
      </c>
      <c r="M1716" s="44">
        <v>0</v>
      </c>
      <c r="N1716" s="44">
        <v>0</v>
      </c>
      <c r="O1716" s="44">
        <v>0</v>
      </c>
      <c r="P1716" s="165">
        <f t="shared" si="122"/>
        <v>0</v>
      </c>
    </row>
    <row r="1717" spans="1:16" hidden="1" x14ac:dyDescent="0.25">
      <c r="A1717" s="303" t="str">
        <f>IF(B1717=1,A1691,"")</f>
        <v/>
      </c>
      <c r="B1717" s="43" t="str">
        <f t="shared" si="121"/>
        <v/>
      </c>
      <c r="C1717" s="161">
        <f>CAD!$K$7</f>
        <v>0</v>
      </c>
      <c r="D1717" s="44">
        <v>0</v>
      </c>
      <c r="E1717" s="44">
        <v>0</v>
      </c>
      <c r="F1717" s="44">
        <v>0</v>
      </c>
      <c r="G1717" s="44">
        <v>0</v>
      </c>
      <c r="H1717" s="44">
        <v>0</v>
      </c>
      <c r="I1717" s="44">
        <v>0</v>
      </c>
      <c r="J1717" s="44">
        <v>0</v>
      </c>
      <c r="K1717" s="44">
        <v>0</v>
      </c>
      <c r="L1717" s="44">
        <v>0</v>
      </c>
      <c r="M1717" s="44">
        <v>0</v>
      </c>
      <c r="N1717" s="44">
        <v>0</v>
      </c>
      <c r="O1717" s="44">
        <v>0</v>
      </c>
      <c r="P1717" s="165">
        <f t="shared" si="122"/>
        <v>0</v>
      </c>
    </row>
    <row r="1718" spans="1:16" hidden="1" x14ac:dyDescent="0.25">
      <c r="A1718" s="303" t="str">
        <f>IF(B1718=1,A1691,"")</f>
        <v/>
      </c>
      <c r="B1718" s="43" t="str">
        <f t="shared" si="121"/>
        <v/>
      </c>
      <c r="C1718" s="161">
        <f>CAD!$K$8</f>
        <v>0</v>
      </c>
      <c r="D1718" s="44">
        <v>0</v>
      </c>
      <c r="E1718" s="44">
        <v>0</v>
      </c>
      <c r="F1718" s="44">
        <v>0</v>
      </c>
      <c r="G1718" s="44">
        <v>0</v>
      </c>
      <c r="H1718" s="44">
        <v>0</v>
      </c>
      <c r="I1718" s="44">
        <v>0</v>
      </c>
      <c r="J1718" s="44">
        <v>0</v>
      </c>
      <c r="K1718" s="44">
        <v>0</v>
      </c>
      <c r="L1718" s="44">
        <v>0</v>
      </c>
      <c r="M1718" s="44">
        <v>0</v>
      </c>
      <c r="N1718" s="44">
        <v>0</v>
      </c>
      <c r="O1718" s="44">
        <v>0</v>
      </c>
      <c r="P1718" s="165">
        <f t="shared" si="122"/>
        <v>0</v>
      </c>
    </row>
    <row r="1719" spans="1:16" hidden="1" x14ac:dyDescent="0.25">
      <c r="A1719" s="303" t="str">
        <f>IF(B1719=1,A1691,"")</f>
        <v/>
      </c>
      <c r="B1719" s="43" t="str">
        <f t="shared" si="121"/>
        <v/>
      </c>
      <c r="C1719" s="161">
        <f>CAD!$K$9</f>
        <v>0</v>
      </c>
      <c r="D1719" s="44">
        <v>0</v>
      </c>
      <c r="E1719" s="44">
        <v>0</v>
      </c>
      <c r="F1719" s="44">
        <v>0</v>
      </c>
      <c r="G1719" s="44">
        <v>0</v>
      </c>
      <c r="H1719" s="44">
        <v>0</v>
      </c>
      <c r="I1719" s="44">
        <v>0</v>
      </c>
      <c r="J1719" s="44">
        <v>0</v>
      </c>
      <c r="K1719" s="44">
        <v>0</v>
      </c>
      <c r="L1719" s="44">
        <v>0</v>
      </c>
      <c r="M1719" s="44">
        <v>0</v>
      </c>
      <c r="N1719" s="44">
        <v>0</v>
      </c>
      <c r="O1719" s="44">
        <v>0</v>
      </c>
      <c r="P1719" s="165">
        <f t="shared" si="122"/>
        <v>0</v>
      </c>
    </row>
    <row r="1720" spans="1:16" hidden="1" x14ac:dyDescent="0.25">
      <c r="A1720" s="303" t="str">
        <f>IF(B1720=1,A1691,"")</f>
        <v/>
      </c>
      <c r="B1720" s="43" t="str">
        <f t="shared" si="121"/>
        <v/>
      </c>
      <c r="C1720" s="161">
        <f>CAD!$K$10</f>
        <v>0</v>
      </c>
      <c r="D1720" s="44">
        <v>0</v>
      </c>
      <c r="E1720" s="44">
        <v>0</v>
      </c>
      <c r="F1720" s="44">
        <v>0</v>
      </c>
      <c r="G1720" s="44">
        <v>0</v>
      </c>
      <c r="H1720" s="44">
        <v>0</v>
      </c>
      <c r="I1720" s="44">
        <v>0</v>
      </c>
      <c r="J1720" s="44">
        <v>0</v>
      </c>
      <c r="K1720" s="44">
        <v>0</v>
      </c>
      <c r="L1720" s="44">
        <v>0</v>
      </c>
      <c r="M1720" s="44">
        <v>0</v>
      </c>
      <c r="N1720" s="44">
        <v>0</v>
      </c>
      <c r="O1720" s="44">
        <v>0</v>
      </c>
      <c r="P1720" s="165">
        <f t="shared" si="122"/>
        <v>0</v>
      </c>
    </row>
    <row r="1721" spans="1:16" hidden="1" x14ac:dyDescent="0.25">
      <c r="A1721" s="303" t="str">
        <f>IF(B1721=1,A1691,"")</f>
        <v/>
      </c>
      <c r="B1721" s="43" t="str">
        <f t="shared" si="121"/>
        <v/>
      </c>
      <c r="C1721" s="161">
        <f>CAD!$K$11</f>
        <v>0</v>
      </c>
      <c r="D1721" s="44">
        <v>0</v>
      </c>
      <c r="E1721" s="44">
        <v>0</v>
      </c>
      <c r="F1721" s="44">
        <v>0</v>
      </c>
      <c r="G1721" s="44">
        <v>0</v>
      </c>
      <c r="H1721" s="44">
        <v>0</v>
      </c>
      <c r="I1721" s="44">
        <v>0</v>
      </c>
      <c r="J1721" s="44">
        <v>0</v>
      </c>
      <c r="K1721" s="44">
        <v>0</v>
      </c>
      <c r="L1721" s="44">
        <v>0</v>
      </c>
      <c r="M1721" s="44">
        <v>0</v>
      </c>
      <c r="N1721" s="44">
        <v>0</v>
      </c>
      <c r="O1721" s="44">
        <v>0</v>
      </c>
      <c r="P1721" s="165">
        <f t="shared" si="122"/>
        <v>0</v>
      </c>
    </row>
    <row r="1722" spans="1:16" hidden="1" x14ac:dyDescent="0.25">
      <c r="A1722" s="303" t="str">
        <f>IF(B1722=1,A1691,"")</f>
        <v/>
      </c>
      <c r="B1722" s="43" t="str">
        <f t="shared" si="121"/>
        <v/>
      </c>
      <c r="C1722" s="161">
        <f>CAD!$K$12</f>
        <v>0</v>
      </c>
      <c r="D1722" s="44">
        <v>0</v>
      </c>
      <c r="E1722" s="44">
        <v>0</v>
      </c>
      <c r="F1722" s="44">
        <v>0</v>
      </c>
      <c r="G1722" s="44">
        <v>0</v>
      </c>
      <c r="H1722" s="44">
        <v>0</v>
      </c>
      <c r="I1722" s="44">
        <v>0</v>
      </c>
      <c r="J1722" s="44">
        <v>0</v>
      </c>
      <c r="K1722" s="44">
        <v>0</v>
      </c>
      <c r="L1722" s="44">
        <v>0</v>
      </c>
      <c r="M1722" s="44">
        <v>0</v>
      </c>
      <c r="N1722" s="44">
        <v>0</v>
      </c>
      <c r="O1722" s="44">
        <v>0</v>
      </c>
      <c r="P1722" s="165">
        <f t="shared" si="122"/>
        <v>0</v>
      </c>
    </row>
    <row r="1723" spans="1:16" hidden="1" x14ac:dyDescent="0.25">
      <c r="A1723" s="303" t="str">
        <f>IF(B1723=1,A1691,"")</f>
        <v/>
      </c>
      <c r="B1723" s="43" t="str">
        <f t="shared" si="121"/>
        <v/>
      </c>
      <c r="C1723" s="161">
        <f>CAD!$K$13</f>
        <v>0</v>
      </c>
      <c r="D1723" s="44">
        <v>0</v>
      </c>
      <c r="E1723" s="44">
        <v>0</v>
      </c>
      <c r="F1723" s="44">
        <v>0</v>
      </c>
      <c r="G1723" s="44">
        <v>0</v>
      </c>
      <c r="H1723" s="44">
        <v>0</v>
      </c>
      <c r="I1723" s="44">
        <v>0</v>
      </c>
      <c r="J1723" s="44">
        <v>0</v>
      </c>
      <c r="K1723" s="44">
        <v>0</v>
      </c>
      <c r="L1723" s="44">
        <v>0</v>
      </c>
      <c r="M1723" s="44">
        <v>0</v>
      </c>
      <c r="N1723" s="44">
        <v>0</v>
      </c>
      <c r="O1723" s="44">
        <v>0</v>
      </c>
      <c r="P1723" s="165">
        <f t="shared" si="122"/>
        <v>0</v>
      </c>
    </row>
    <row r="1724" spans="1:16" hidden="1" x14ac:dyDescent="0.25">
      <c r="A1724" s="303" t="str">
        <f>IF(B1724=1,A1691,"")</f>
        <v/>
      </c>
      <c r="B1724" s="43" t="str">
        <f t="shared" si="121"/>
        <v/>
      </c>
      <c r="C1724" s="161">
        <f>CAD!$K$14</f>
        <v>0</v>
      </c>
      <c r="D1724" s="44">
        <v>0</v>
      </c>
      <c r="E1724" s="44">
        <v>0</v>
      </c>
      <c r="F1724" s="44">
        <v>0</v>
      </c>
      <c r="G1724" s="44">
        <v>0</v>
      </c>
      <c r="H1724" s="44">
        <v>0</v>
      </c>
      <c r="I1724" s="44">
        <v>0</v>
      </c>
      <c r="J1724" s="44">
        <v>0</v>
      </c>
      <c r="K1724" s="44">
        <v>0</v>
      </c>
      <c r="L1724" s="44">
        <v>0</v>
      </c>
      <c r="M1724" s="44">
        <v>0</v>
      </c>
      <c r="N1724" s="44">
        <v>0</v>
      </c>
      <c r="O1724" s="44">
        <v>0</v>
      </c>
      <c r="P1724" s="165">
        <f t="shared" si="122"/>
        <v>0</v>
      </c>
    </row>
    <row r="1725" spans="1:16" hidden="1" x14ac:dyDescent="0.25">
      <c r="A1725" s="303" t="str">
        <f>IF(B1725=1,A1691,"")</f>
        <v/>
      </c>
      <c r="B1725" s="43" t="str">
        <f t="shared" si="121"/>
        <v/>
      </c>
      <c r="C1725" s="161">
        <f>CAD!$K$15</f>
        <v>0</v>
      </c>
      <c r="D1725" s="44">
        <v>0</v>
      </c>
      <c r="E1725" s="44">
        <v>0</v>
      </c>
      <c r="F1725" s="44">
        <v>0</v>
      </c>
      <c r="G1725" s="44">
        <v>0</v>
      </c>
      <c r="H1725" s="44">
        <v>0</v>
      </c>
      <c r="I1725" s="44">
        <v>0</v>
      </c>
      <c r="J1725" s="44">
        <v>0</v>
      </c>
      <c r="K1725" s="44">
        <v>0</v>
      </c>
      <c r="L1725" s="44">
        <v>0</v>
      </c>
      <c r="M1725" s="44">
        <v>0</v>
      </c>
      <c r="N1725" s="44">
        <v>0</v>
      </c>
      <c r="O1725" s="44">
        <v>0</v>
      </c>
      <c r="P1725" s="165">
        <f t="shared" si="122"/>
        <v>0</v>
      </c>
    </row>
    <row r="1726" spans="1:16" hidden="1" x14ac:dyDescent="0.25">
      <c r="A1726" s="303" t="str">
        <f>IF(B1726=1,A1691,"")</f>
        <v/>
      </c>
      <c r="B1726" s="43" t="str">
        <f t="shared" si="121"/>
        <v/>
      </c>
      <c r="C1726" s="161">
        <f>CAD!$K$16</f>
        <v>0</v>
      </c>
      <c r="D1726" s="44">
        <v>0</v>
      </c>
      <c r="E1726" s="44">
        <v>0</v>
      </c>
      <c r="F1726" s="44">
        <v>0</v>
      </c>
      <c r="G1726" s="44">
        <v>0</v>
      </c>
      <c r="H1726" s="44">
        <v>0</v>
      </c>
      <c r="I1726" s="44">
        <v>0</v>
      </c>
      <c r="J1726" s="44">
        <v>0</v>
      </c>
      <c r="K1726" s="44">
        <v>0</v>
      </c>
      <c r="L1726" s="44">
        <v>0</v>
      </c>
      <c r="M1726" s="44">
        <v>0</v>
      </c>
      <c r="N1726" s="44">
        <v>0</v>
      </c>
      <c r="O1726" s="44">
        <v>0</v>
      </c>
      <c r="P1726" s="165">
        <f t="shared" si="122"/>
        <v>0</v>
      </c>
    </row>
    <row r="1727" spans="1:16" hidden="1" x14ac:dyDescent="0.25">
      <c r="A1727" s="303" t="str">
        <f>IF(B1727=1,A1691,"")</f>
        <v/>
      </c>
      <c r="B1727" s="43" t="str">
        <f t="shared" si="121"/>
        <v/>
      </c>
      <c r="C1727" s="161">
        <f>CAD!$K$17</f>
        <v>0</v>
      </c>
      <c r="D1727" s="44">
        <v>0</v>
      </c>
      <c r="E1727" s="44">
        <v>0</v>
      </c>
      <c r="F1727" s="44">
        <v>0</v>
      </c>
      <c r="G1727" s="44">
        <v>0</v>
      </c>
      <c r="H1727" s="44">
        <v>0</v>
      </c>
      <c r="I1727" s="44">
        <v>0</v>
      </c>
      <c r="J1727" s="44">
        <v>0</v>
      </c>
      <c r="K1727" s="44">
        <v>0</v>
      </c>
      <c r="L1727" s="44">
        <v>0</v>
      </c>
      <c r="M1727" s="44">
        <v>0</v>
      </c>
      <c r="N1727" s="44">
        <v>0</v>
      </c>
      <c r="O1727" s="44">
        <v>0</v>
      </c>
      <c r="P1727" s="165">
        <f t="shared" si="122"/>
        <v>0</v>
      </c>
    </row>
    <row r="1728" spans="1:16" hidden="1" x14ac:dyDescent="0.25">
      <c r="A1728" s="303" t="str">
        <f>IF(B1728=1,A1691,"")</f>
        <v/>
      </c>
      <c r="B1728" s="43" t="str">
        <f t="shared" si="121"/>
        <v/>
      </c>
      <c r="C1728" s="161">
        <f>CAD!$K$18</f>
        <v>0</v>
      </c>
      <c r="D1728" s="44">
        <v>0</v>
      </c>
      <c r="E1728" s="44">
        <v>0</v>
      </c>
      <c r="F1728" s="44">
        <v>0</v>
      </c>
      <c r="G1728" s="44">
        <v>0</v>
      </c>
      <c r="H1728" s="44">
        <v>0</v>
      </c>
      <c r="I1728" s="44">
        <v>0</v>
      </c>
      <c r="J1728" s="44">
        <v>0</v>
      </c>
      <c r="K1728" s="44">
        <v>0</v>
      </c>
      <c r="L1728" s="44">
        <v>0</v>
      </c>
      <c r="M1728" s="44">
        <v>0</v>
      </c>
      <c r="N1728" s="44">
        <v>0</v>
      </c>
      <c r="O1728" s="44">
        <v>0</v>
      </c>
      <c r="P1728" s="165">
        <f t="shared" si="122"/>
        <v>0</v>
      </c>
    </row>
    <row r="1729" spans="1:16" hidden="1" x14ac:dyDescent="0.25">
      <c r="A1729" s="303" t="str">
        <f>IF(B1729=1,A1691,"")</f>
        <v/>
      </c>
      <c r="B1729" s="43" t="str">
        <f t="shared" si="121"/>
        <v/>
      </c>
      <c r="C1729" s="161">
        <f>CAD!$K$19</f>
        <v>0</v>
      </c>
      <c r="D1729" s="44">
        <v>0</v>
      </c>
      <c r="E1729" s="44">
        <v>0</v>
      </c>
      <c r="F1729" s="44">
        <v>0</v>
      </c>
      <c r="G1729" s="44">
        <v>0</v>
      </c>
      <c r="H1729" s="44">
        <v>0</v>
      </c>
      <c r="I1729" s="44">
        <v>0</v>
      </c>
      <c r="J1729" s="44">
        <v>0</v>
      </c>
      <c r="K1729" s="44">
        <v>0</v>
      </c>
      <c r="L1729" s="44">
        <v>0</v>
      </c>
      <c r="M1729" s="44">
        <v>0</v>
      </c>
      <c r="N1729" s="44">
        <v>0</v>
      </c>
      <c r="O1729" s="44">
        <v>0</v>
      </c>
      <c r="P1729" s="165">
        <f t="shared" si="122"/>
        <v>0</v>
      </c>
    </row>
    <row r="1730" spans="1:16" hidden="1" x14ac:dyDescent="0.25">
      <c r="A1730" s="303" t="str">
        <f>IF(B1730=1,A1691,"")</f>
        <v/>
      </c>
      <c r="B1730" s="43" t="str">
        <f t="shared" si="121"/>
        <v/>
      </c>
      <c r="C1730" s="161">
        <f>CAD!$K$20</f>
        <v>0</v>
      </c>
      <c r="D1730" s="44">
        <v>0</v>
      </c>
      <c r="E1730" s="44">
        <v>0</v>
      </c>
      <c r="F1730" s="44">
        <v>0</v>
      </c>
      <c r="G1730" s="44">
        <v>0</v>
      </c>
      <c r="H1730" s="44">
        <v>0</v>
      </c>
      <c r="I1730" s="44">
        <v>0</v>
      </c>
      <c r="J1730" s="44">
        <v>0</v>
      </c>
      <c r="K1730" s="44">
        <v>0</v>
      </c>
      <c r="L1730" s="44">
        <v>0</v>
      </c>
      <c r="M1730" s="44">
        <v>0</v>
      </c>
      <c r="N1730" s="44">
        <v>0</v>
      </c>
      <c r="O1730" s="44">
        <v>0</v>
      </c>
      <c r="P1730" s="165">
        <f t="shared" si="122"/>
        <v>0</v>
      </c>
    </row>
    <row r="1731" spans="1:16" hidden="1" x14ac:dyDescent="0.25">
      <c r="A1731" s="303" t="str">
        <f>IF(B1731=1,A1691,"")</f>
        <v/>
      </c>
      <c r="B1731" s="43" t="str">
        <f t="shared" si="121"/>
        <v/>
      </c>
      <c r="C1731" s="161">
        <f>CAD!$K$21</f>
        <v>0</v>
      </c>
      <c r="D1731" s="44">
        <v>0</v>
      </c>
      <c r="E1731" s="44">
        <v>0</v>
      </c>
      <c r="F1731" s="44">
        <v>0</v>
      </c>
      <c r="G1731" s="44">
        <v>0</v>
      </c>
      <c r="H1731" s="44">
        <v>0</v>
      </c>
      <c r="I1731" s="44">
        <v>0</v>
      </c>
      <c r="J1731" s="44">
        <v>0</v>
      </c>
      <c r="K1731" s="44">
        <v>0</v>
      </c>
      <c r="L1731" s="44">
        <v>0</v>
      </c>
      <c r="M1731" s="44">
        <v>0</v>
      </c>
      <c r="N1731" s="44">
        <v>0</v>
      </c>
      <c r="O1731" s="44">
        <v>0</v>
      </c>
      <c r="P1731" s="165">
        <f t="shared" si="122"/>
        <v>0</v>
      </c>
    </row>
    <row r="1732" spans="1:16" hidden="1" x14ac:dyDescent="0.25">
      <c r="A1732" s="303" t="str">
        <f>IF(B1732=1,A1691,"")</f>
        <v/>
      </c>
      <c r="B1732" s="43" t="str">
        <f t="shared" si="121"/>
        <v/>
      </c>
      <c r="C1732" s="161">
        <f>CAD!$K$22</f>
        <v>0</v>
      </c>
      <c r="D1732" s="44">
        <v>0</v>
      </c>
      <c r="E1732" s="44">
        <v>0</v>
      </c>
      <c r="F1732" s="44">
        <v>0</v>
      </c>
      <c r="G1732" s="44">
        <v>0</v>
      </c>
      <c r="H1732" s="44">
        <v>0</v>
      </c>
      <c r="I1732" s="44">
        <v>0</v>
      </c>
      <c r="J1732" s="44">
        <v>0</v>
      </c>
      <c r="K1732" s="44">
        <v>0</v>
      </c>
      <c r="L1732" s="44">
        <v>0</v>
      </c>
      <c r="M1732" s="44">
        <v>0</v>
      </c>
      <c r="N1732" s="44">
        <v>0</v>
      </c>
      <c r="O1732" s="44">
        <v>0</v>
      </c>
      <c r="P1732" s="165">
        <f t="shared" si="122"/>
        <v>0</v>
      </c>
    </row>
    <row r="1733" spans="1:16" hidden="1" x14ac:dyDescent="0.25">
      <c r="A1733" s="303" t="str">
        <f>IF(B1733=1,A1691,"")</f>
        <v/>
      </c>
      <c r="B1733" s="43" t="str">
        <f t="shared" si="121"/>
        <v/>
      </c>
      <c r="C1733" s="161">
        <f>CAD!$K$23</f>
        <v>0</v>
      </c>
      <c r="D1733" s="44">
        <v>0</v>
      </c>
      <c r="E1733" s="44">
        <v>0</v>
      </c>
      <c r="F1733" s="44">
        <v>0</v>
      </c>
      <c r="G1733" s="44">
        <v>0</v>
      </c>
      <c r="H1733" s="44">
        <v>0</v>
      </c>
      <c r="I1733" s="44">
        <v>0</v>
      </c>
      <c r="J1733" s="44">
        <v>0</v>
      </c>
      <c r="K1733" s="44">
        <v>0</v>
      </c>
      <c r="L1733" s="44">
        <v>0</v>
      </c>
      <c r="M1733" s="44">
        <v>0</v>
      </c>
      <c r="N1733" s="44">
        <v>0</v>
      </c>
      <c r="O1733" s="44">
        <v>0</v>
      </c>
      <c r="P1733" s="165">
        <f t="shared" si="122"/>
        <v>0</v>
      </c>
    </row>
    <row r="1734" spans="1:16" hidden="1" x14ac:dyDescent="0.25">
      <c r="A1734" s="303" t="str">
        <f>IF(B1734=1,A1691,"")</f>
        <v/>
      </c>
      <c r="B1734" s="43" t="str">
        <f t="shared" si="121"/>
        <v/>
      </c>
      <c r="C1734" s="161">
        <f>CAD!$K$24</f>
        <v>0</v>
      </c>
      <c r="D1734" s="44">
        <v>0</v>
      </c>
      <c r="E1734" s="44">
        <v>0</v>
      </c>
      <c r="F1734" s="44">
        <v>0</v>
      </c>
      <c r="G1734" s="44">
        <v>0</v>
      </c>
      <c r="H1734" s="44">
        <v>0</v>
      </c>
      <c r="I1734" s="44">
        <v>0</v>
      </c>
      <c r="J1734" s="44">
        <v>0</v>
      </c>
      <c r="K1734" s="44">
        <v>0</v>
      </c>
      <c r="L1734" s="44">
        <v>0</v>
      </c>
      <c r="M1734" s="44">
        <v>0</v>
      </c>
      <c r="N1734" s="44">
        <v>0</v>
      </c>
      <c r="O1734" s="44">
        <v>0</v>
      </c>
      <c r="P1734" s="165">
        <f t="shared" si="122"/>
        <v>0</v>
      </c>
    </row>
    <row r="1735" spans="1:16" hidden="1" x14ac:dyDescent="0.25">
      <c r="A1735" s="303" t="str">
        <f>IF(B1735=1,A1691,"")</f>
        <v/>
      </c>
      <c r="B1735" s="43" t="str">
        <f t="shared" si="121"/>
        <v/>
      </c>
      <c r="C1735" s="161">
        <f>CAD!$K$25</f>
        <v>0</v>
      </c>
      <c r="D1735" s="44">
        <v>0</v>
      </c>
      <c r="E1735" s="44">
        <v>0</v>
      </c>
      <c r="F1735" s="44">
        <v>0</v>
      </c>
      <c r="G1735" s="44">
        <v>0</v>
      </c>
      <c r="H1735" s="44">
        <v>0</v>
      </c>
      <c r="I1735" s="44">
        <v>0</v>
      </c>
      <c r="J1735" s="44">
        <v>0</v>
      </c>
      <c r="K1735" s="44">
        <v>0</v>
      </c>
      <c r="L1735" s="44">
        <v>0</v>
      </c>
      <c r="M1735" s="44">
        <v>0</v>
      </c>
      <c r="N1735" s="44">
        <v>0</v>
      </c>
      <c r="O1735" s="44">
        <v>0</v>
      </c>
      <c r="P1735" s="165">
        <f t="shared" si="122"/>
        <v>0</v>
      </c>
    </row>
    <row r="1736" spans="1:16" hidden="1" x14ac:dyDescent="0.25">
      <c r="A1736" s="303" t="str">
        <f>IF(B1736=1,A1691,"")</f>
        <v/>
      </c>
      <c r="B1736" s="43" t="str">
        <f t="shared" si="121"/>
        <v/>
      </c>
      <c r="C1736" s="161">
        <f>CAD!$K$26</f>
        <v>0</v>
      </c>
      <c r="D1736" s="44">
        <v>0</v>
      </c>
      <c r="E1736" s="44">
        <v>0</v>
      </c>
      <c r="F1736" s="44">
        <v>0</v>
      </c>
      <c r="G1736" s="44">
        <v>0</v>
      </c>
      <c r="H1736" s="44">
        <v>0</v>
      </c>
      <c r="I1736" s="44">
        <v>0</v>
      </c>
      <c r="J1736" s="44">
        <v>0</v>
      </c>
      <c r="K1736" s="44">
        <v>0</v>
      </c>
      <c r="L1736" s="44">
        <v>0</v>
      </c>
      <c r="M1736" s="44">
        <v>0</v>
      </c>
      <c r="N1736" s="44">
        <v>0</v>
      </c>
      <c r="O1736" s="44">
        <v>0</v>
      </c>
      <c r="P1736" s="165">
        <f t="shared" si="122"/>
        <v>0</v>
      </c>
    </row>
    <row r="1737" spans="1:16" hidden="1" x14ac:dyDescent="0.25">
      <c r="A1737" s="303" t="str">
        <f>IF(B1737=1,A1691,"")</f>
        <v/>
      </c>
      <c r="B1737" s="43" t="str">
        <f t="shared" si="121"/>
        <v/>
      </c>
      <c r="C1737" s="161">
        <f>CAD!$K$27</f>
        <v>0</v>
      </c>
      <c r="D1737" s="44">
        <v>0</v>
      </c>
      <c r="E1737" s="44">
        <v>0</v>
      </c>
      <c r="F1737" s="44">
        <v>0</v>
      </c>
      <c r="G1737" s="44">
        <v>0</v>
      </c>
      <c r="H1737" s="44">
        <v>0</v>
      </c>
      <c r="I1737" s="44">
        <v>0</v>
      </c>
      <c r="J1737" s="44">
        <v>0</v>
      </c>
      <c r="K1737" s="44">
        <v>0</v>
      </c>
      <c r="L1737" s="44">
        <v>0</v>
      </c>
      <c r="M1737" s="44">
        <v>0</v>
      </c>
      <c r="N1737" s="44">
        <v>0</v>
      </c>
      <c r="O1737" s="44">
        <v>0</v>
      </c>
      <c r="P1737" s="165">
        <f t="shared" si="122"/>
        <v>0</v>
      </c>
    </row>
    <row r="1738" spans="1:16" hidden="1" x14ac:dyDescent="0.25">
      <c r="A1738" s="303" t="str">
        <f>IF(B1738=1,A1691,"")</f>
        <v/>
      </c>
      <c r="B1738" s="43" t="str">
        <f t="shared" si="121"/>
        <v/>
      </c>
      <c r="C1738" s="161">
        <f>CAD!$K$28</f>
        <v>0</v>
      </c>
      <c r="D1738" s="44">
        <v>0</v>
      </c>
      <c r="E1738" s="44">
        <v>0</v>
      </c>
      <c r="F1738" s="44">
        <v>0</v>
      </c>
      <c r="G1738" s="44">
        <v>0</v>
      </c>
      <c r="H1738" s="44">
        <v>0</v>
      </c>
      <c r="I1738" s="44">
        <v>0</v>
      </c>
      <c r="J1738" s="44">
        <v>0</v>
      </c>
      <c r="K1738" s="44">
        <v>0</v>
      </c>
      <c r="L1738" s="44">
        <v>0</v>
      </c>
      <c r="M1738" s="44">
        <v>0</v>
      </c>
      <c r="N1738" s="44">
        <v>0</v>
      </c>
      <c r="O1738" s="44">
        <v>0</v>
      </c>
      <c r="P1738" s="165">
        <f t="shared" si="122"/>
        <v>0</v>
      </c>
    </row>
    <row r="1739" spans="1:16" hidden="1" x14ac:dyDescent="0.25">
      <c r="A1739" s="303" t="str">
        <f>IF(B1739=1,A1691,"")</f>
        <v/>
      </c>
      <c r="B1739" s="43" t="str">
        <f t="shared" si="121"/>
        <v/>
      </c>
      <c r="C1739" s="161">
        <f>CAD!$K$29</f>
        <v>0</v>
      </c>
      <c r="D1739" s="44">
        <v>0</v>
      </c>
      <c r="E1739" s="44">
        <v>0</v>
      </c>
      <c r="F1739" s="44">
        <v>0</v>
      </c>
      <c r="G1739" s="44">
        <v>0</v>
      </c>
      <c r="H1739" s="44">
        <v>0</v>
      </c>
      <c r="I1739" s="44">
        <v>0</v>
      </c>
      <c r="J1739" s="44">
        <v>0</v>
      </c>
      <c r="K1739" s="44">
        <v>0</v>
      </c>
      <c r="L1739" s="44">
        <v>0</v>
      </c>
      <c r="M1739" s="44">
        <v>0</v>
      </c>
      <c r="N1739" s="44">
        <v>0</v>
      </c>
      <c r="O1739" s="44">
        <v>0</v>
      </c>
      <c r="P1739" s="165">
        <f t="shared" si="122"/>
        <v>0</v>
      </c>
    </row>
    <row r="1740" spans="1:16" hidden="1" x14ac:dyDescent="0.25">
      <c r="A1740" s="303" t="str">
        <f>IF(B1740=1,A1691,"")</f>
        <v/>
      </c>
      <c r="B1740" s="43" t="str">
        <f t="shared" si="121"/>
        <v/>
      </c>
      <c r="C1740" s="161">
        <f>CAD!$K$30</f>
        <v>0</v>
      </c>
      <c r="D1740" s="44">
        <v>0</v>
      </c>
      <c r="E1740" s="44">
        <v>0</v>
      </c>
      <c r="F1740" s="44">
        <v>0</v>
      </c>
      <c r="G1740" s="44">
        <v>0</v>
      </c>
      <c r="H1740" s="44">
        <v>0</v>
      </c>
      <c r="I1740" s="44">
        <v>0</v>
      </c>
      <c r="J1740" s="44">
        <v>0</v>
      </c>
      <c r="K1740" s="44">
        <v>0</v>
      </c>
      <c r="L1740" s="44">
        <v>0</v>
      </c>
      <c r="M1740" s="44">
        <v>0</v>
      </c>
      <c r="N1740" s="44">
        <v>0</v>
      </c>
      <c r="O1740" s="44">
        <v>0</v>
      </c>
      <c r="P1740" s="165">
        <f t="shared" si="122"/>
        <v>0</v>
      </c>
    </row>
    <row r="1741" spans="1:16" hidden="1" x14ac:dyDescent="0.25">
      <c r="A1741" s="303" t="str">
        <f>IF(B1741=1,A1691,"")</f>
        <v/>
      </c>
      <c r="B1741" s="43" t="str">
        <f t="shared" si="121"/>
        <v/>
      </c>
      <c r="C1741" s="161">
        <f>CAD!$K$31</f>
        <v>0</v>
      </c>
      <c r="D1741" s="44">
        <v>0</v>
      </c>
      <c r="E1741" s="44">
        <v>0</v>
      </c>
      <c r="F1741" s="44">
        <v>0</v>
      </c>
      <c r="G1741" s="44">
        <v>0</v>
      </c>
      <c r="H1741" s="44">
        <v>0</v>
      </c>
      <c r="I1741" s="44">
        <v>0</v>
      </c>
      <c r="J1741" s="44">
        <v>0</v>
      </c>
      <c r="K1741" s="44">
        <v>0</v>
      </c>
      <c r="L1741" s="44">
        <v>0</v>
      </c>
      <c r="M1741" s="44">
        <v>0</v>
      </c>
      <c r="N1741" s="44">
        <v>0</v>
      </c>
      <c r="O1741" s="44">
        <v>0</v>
      </c>
      <c r="P1741" s="165">
        <f t="shared" si="122"/>
        <v>0</v>
      </c>
    </row>
    <row r="1742" spans="1:16" hidden="1" x14ac:dyDescent="0.25">
      <c r="A1742" s="303">
        <f>A1689</f>
        <v>2048</v>
      </c>
    </row>
    <row r="1743" spans="1:16" hidden="1" x14ac:dyDescent="0.25">
      <c r="A1743" s="303">
        <f>A1689</f>
        <v>2048</v>
      </c>
      <c r="C1743" s="74" t="s">
        <v>209</v>
      </c>
      <c r="D1743" s="38">
        <f>D1689-D1691</f>
        <v>0</v>
      </c>
      <c r="E1743" s="38">
        <f t="shared" ref="E1743:P1743" si="123">E1689-E1691</f>
        <v>0</v>
      </c>
      <c r="F1743" s="38">
        <f t="shared" si="123"/>
        <v>0</v>
      </c>
      <c r="G1743" s="38">
        <f t="shared" si="123"/>
        <v>0</v>
      </c>
      <c r="H1743" s="38">
        <f t="shared" si="123"/>
        <v>0</v>
      </c>
      <c r="I1743" s="38">
        <f t="shared" si="123"/>
        <v>0</v>
      </c>
      <c r="J1743" s="38">
        <f t="shared" si="123"/>
        <v>0</v>
      </c>
      <c r="K1743" s="38">
        <f t="shared" si="123"/>
        <v>0</v>
      </c>
      <c r="L1743" s="38">
        <f t="shared" si="123"/>
        <v>0</v>
      </c>
      <c r="M1743" s="38">
        <f t="shared" si="123"/>
        <v>0</v>
      </c>
      <c r="N1743" s="38">
        <f t="shared" si="123"/>
        <v>0</v>
      </c>
      <c r="O1743" s="38">
        <f t="shared" si="123"/>
        <v>0</v>
      </c>
      <c r="P1743" s="38">
        <f t="shared" si="123"/>
        <v>0</v>
      </c>
    </row>
    <row r="1744" spans="1:16" hidden="1" x14ac:dyDescent="0.25"/>
    <row r="1745" spans="1:17" ht="15" hidden="1" customHeight="1" thickBot="1" x14ac:dyDescent="0.3">
      <c r="A1745" s="303">
        <f>A1689+1</f>
        <v>2049</v>
      </c>
      <c r="B1745" s="45"/>
      <c r="C1745" s="176" t="s">
        <v>207</v>
      </c>
      <c r="D1745" s="177">
        <f>PREV_R!D1776</f>
        <v>0</v>
      </c>
      <c r="E1745" s="177">
        <f>PREV_R!E1776</f>
        <v>0</v>
      </c>
      <c r="F1745" s="177">
        <f>PREV_R!F1776</f>
        <v>0</v>
      </c>
      <c r="G1745" s="177">
        <f>PREV_R!G1776</f>
        <v>0</v>
      </c>
      <c r="H1745" s="177">
        <f>PREV_R!H1776</f>
        <v>0</v>
      </c>
      <c r="I1745" s="177">
        <f>PREV_R!I1776</f>
        <v>0</v>
      </c>
      <c r="J1745" s="177">
        <f>PREV_R!J1776</f>
        <v>0</v>
      </c>
      <c r="K1745" s="177">
        <f>PREV_R!K1776</f>
        <v>0</v>
      </c>
      <c r="L1745" s="177">
        <f>PREV_R!L1776</f>
        <v>0</v>
      </c>
      <c r="M1745" s="177">
        <f>PREV_R!M1776</f>
        <v>0</v>
      </c>
      <c r="N1745" s="177">
        <f>PREV_R!N1776</f>
        <v>0</v>
      </c>
      <c r="O1745" s="177">
        <f>PREV_R!O1776</f>
        <v>0</v>
      </c>
      <c r="P1745" s="177">
        <f>SUM(D1745:O1745)</f>
        <v>0</v>
      </c>
      <c r="Q1745" s="8"/>
    </row>
    <row r="1746" spans="1:17" ht="15" hidden="1" customHeight="1" x14ac:dyDescent="0.25">
      <c r="A1746" s="303">
        <f>A1745</f>
        <v>2049</v>
      </c>
      <c r="B1746" s="45"/>
      <c r="C1746" s="130"/>
      <c r="D1746" s="130"/>
      <c r="E1746" s="130"/>
      <c r="F1746" s="130"/>
      <c r="G1746" s="130"/>
      <c r="H1746" s="130"/>
      <c r="I1746" s="130"/>
      <c r="J1746" s="130"/>
      <c r="K1746" s="130"/>
      <c r="L1746" s="130"/>
      <c r="M1746" s="130"/>
      <c r="N1746" s="130"/>
      <c r="O1746" s="130"/>
      <c r="P1746" s="130"/>
      <c r="Q1746" s="8"/>
    </row>
    <row r="1747" spans="1:17" ht="15" hidden="1" customHeight="1" thickBot="1" x14ac:dyDescent="0.3">
      <c r="A1747" s="303">
        <f>A1745</f>
        <v>2049</v>
      </c>
      <c r="B1747" s="45"/>
      <c r="C1747" s="155" t="s">
        <v>208</v>
      </c>
      <c r="D1747" s="156">
        <f>SUM(D1748:D1797)</f>
        <v>0</v>
      </c>
      <c r="E1747" s="156">
        <f t="shared" ref="E1747:O1747" si="124">SUM(E1748:E1797)</f>
        <v>0</v>
      </c>
      <c r="F1747" s="156">
        <f t="shared" si="124"/>
        <v>0</v>
      </c>
      <c r="G1747" s="156">
        <f t="shared" si="124"/>
        <v>0</v>
      </c>
      <c r="H1747" s="156">
        <f t="shared" si="124"/>
        <v>0</v>
      </c>
      <c r="I1747" s="156">
        <f t="shared" si="124"/>
        <v>0</v>
      </c>
      <c r="J1747" s="156">
        <f t="shared" si="124"/>
        <v>0</v>
      </c>
      <c r="K1747" s="156">
        <f t="shared" si="124"/>
        <v>0</v>
      </c>
      <c r="L1747" s="156">
        <f t="shared" si="124"/>
        <v>0</v>
      </c>
      <c r="M1747" s="156">
        <f t="shared" si="124"/>
        <v>0</v>
      </c>
      <c r="N1747" s="156">
        <f t="shared" si="124"/>
        <v>0</v>
      </c>
      <c r="O1747" s="156">
        <f t="shared" si="124"/>
        <v>0</v>
      </c>
      <c r="P1747" s="156">
        <f>SUM(D1747:O1747)</f>
        <v>0</v>
      </c>
      <c r="Q1747" s="8"/>
    </row>
    <row r="1748" spans="1:17" hidden="1" x14ac:dyDescent="0.25">
      <c r="A1748" s="303">
        <f>IF(B1748=1,A1747,"")</f>
        <v>2049</v>
      </c>
      <c r="B1748" s="43">
        <f>IF(C1748&lt;&gt;0,1,"")</f>
        <v>1</v>
      </c>
      <c r="C1748" s="162" t="str">
        <f>CAD!$I$7</f>
        <v>MERCADO</v>
      </c>
      <c r="D1748" s="163">
        <v>0</v>
      </c>
      <c r="E1748" s="163">
        <v>0</v>
      </c>
      <c r="F1748" s="163">
        <v>0</v>
      </c>
      <c r="G1748" s="163">
        <v>0</v>
      </c>
      <c r="H1748" s="163">
        <v>0</v>
      </c>
      <c r="I1748" s="163">
        <v>0</v>
      </c>
      <c r="J1748" s="163">
        <v>0</v>
      </c>
      <c r="K1748" s="163">
        <v>0</v>
      </c>
      <c r="L1748" s="163">
        <v>0</v>
      </c>
      <c r="M1748" s="163">
        <v>0</v>
      </c>
      <c r="N1748" s="163">
        <v>0</v>
      </c>
      <c r="O1748" s="163">
        <v>0</v>
      </c>
      <c r="P1748" s="164">
        <f>SUM(D1748:O1748)</f>
        <v>0</v>
      </c>
    </row>
    <row r="1749" spans="1:17" hidden="1" x14ac:dyDescent="0.25">
      <c r="A1749" s="303">
        <f>IF(B1749=1,A1747,"")</f>
        <v>2049</v>
      </c>
      <c r="B1749" s="43">
        <f t="shared" ref="B1749:B1797" si="125">IF(C1749&lt;&gt;0,1,"")</f>
        <v>1</v>
      </c>
      <c r="C1749" s="161" t="str">
        <f>CAD!$I$8</f>
        <v>VEÍCULO</v>
      </c>
      <c r="D1749" s="44">
        <v>0</v>
      </c>
      <c r="E1749" s="44">
        <v>0</v>
      </c>
      <c r="F1749" s="44">
        <v>0</v>
      </c>
      <c r="G1749" s="44">
        <v>0</v>
      </c>
      <c r="H1749" s="44">
        <v>0</v>
      </c>
      <c r="I1749" s="44">
        <v>0</v>
      </c>
      <c r="J1749" s="44">
        <v>0</v>
      </c>
      <c r="K1749" s="44">
        <v>0</v>
      </c>
      <c r="L1749" s="44">
        <v>0</v>
      </c>
      <c r="M1749" s="44">
        <v>0</v>
      </c>
      <c r="N1749" s="44">
        <v>0</v>
      </c>
      <c r="O1749" s="44">
        <v>0</v>
      </c>
      <c r="P1749" s="165">
        <f t="shared" ref="P1749:P1797" si="126">SUM(D1749:O1749)</f>
        <v>0</v>
      </c>
    </row>
    <row r="1750" spans="1:17" hidden="1" x14ac:dyDescent="0.25">
      <c r="A1750" s="303">
        <f>IF(B1750=1,A1747,"")</f>
        <v>2049</v>
      </c>
      <c r="B1750" s="43">
        <f t="shared" si="125"/>
        <v>1</v>
      </c>
      <c r="C1750" s="161" t="str">
        <f>CAD!$I$9</f>
        <v>ENERGIA ELÉTRICA</v>
      </c>
      <c r="D1750" s="44">
        <v>0</v>
      </c>
      <c r="E1750" s="44">
        <v>0</v>
      </c>
      <c r="F1750" s="44">
        <v>0</v>
      </c>
      <c r="G1750" s="44">
        <v>0</v>
      </c>
      <c r="H1750" s="44">
        <v>0</v>
      </c>
      <c r="I1750" s="44">
        <v>0</v>
      </c>
      <c r="J1750" s="44">
        <v>0</v>
      </c>
      <c r="K1750" s="44">
        <v>0</v>
      </c>
      <c r="L1750" s="44">
        <v>0</v>
      </c>
      <c r="M1750" s="44">
        <v>0</v>
      </c>
      <c r="N1750" s="44">
        <v>0</v>
      </c>
      <c r="O1750" s="44">
        <v>0</v>
      </c>
      <c r="P1750" s="165">
        <f t="shared" si="126"/>
        <v>0</v>
      </c>
    </row>
    <row r="1751" spans="1:17" hidden="1" x14ac:dyDescent="0.25">
      <c r="A1751" s="303">
        <f>IF(B1751=1,A1747,"")</f>
        <v>2049</v>
      </c>
      <c r="B1751" s="43">
        <f t="shared" si="125"/>
        <v>1</v>
      </c>
      <c r="C1751" s="161" t="str">
        <f>CAD!$I$10</f>
        <v>LANCHE/COMER FORA</v>
      </c>
      <c r="D1751" s="44">
        <v>0</v>
      </c>
      <c r="E1751" s="44">
        <v>0</v>
      </c>
      <c r="F1751" s="44">
        <v>0</v>
      </c>
      <c r="G1751" s="44">
        <v>0</v>
      </c>
      <c r="H1751" s="44">
        <v>0</v>
      </c>
      <c r="I1751" s="44">
        <v>0</v>
      </c>
      <c r="J1751" s="44">
        <v>0</v>
      </c>
      <c r="K1751" s="44">
        <v>0</v>
      </c>
      <c r="L1751" s="44">
        <v>0</v>
      </c>
      <c r="M1751" s="44">
        <v>0</v>
      </c>
      <c r="N1751" s="44">
        <v>0</v>
      </c>
      <c r="O1751" s="44">
        <v>0</v>
      </c>
      <c r="P1751" s="165">
        <f t="shared" si="126"/>
        <v>0</v>
      </c>
    </row>
    <row r="1752" spans="1:17" hidden="1" x14ac:dyDescent="0.25">
      <c r="A1752" s="303">
        <f>IF(B1752=1,A1747,"")</f>
        <v>2049</v>
      </c>
      <c r="B1752" s="43">
        <f t="shared" si="125"/>
        <v>1</v>
      </c>
      <c r="C1752" s="161" t="str">
        <f>CAD!$I$11</f>
        <v>LAZER</v>
      </c>
      <c r="D1752" s="44">
        <v>0</v>
      </c>
      <c r="E1752" s="44">
        <v>0</v>
      </c>
      <c r="F1752" s="44">
        <v>0</v>
      </c>
      <c r="G1752" s="44">
        <v>0</v>
      </c>
      <c r="H1752" s="44">
        <v>0</v>
      </c>
      <c r="I1752" s="44">
        <v>0</v>
      </c>
      <c r="J1752" s="44">
        <v>0</v>
      </c>
      <c r="K1752" s="44">
        <v>0</v>
      </c>
      <c r="L1752" s="44">
        <v>0</v>
      </c>
      <c r="M1752" s="44">
        <v>0</v>
      </c>
      <c r="N1752" s="44">
        <v>0</v>
      </c>
      <c r="O1752" s="44">
        <v>0</v>
      </c>
      <c r="P1752" s="165">
        <f t="shared" si="126"/>
        <v>0</v>
      </c>
    </row>
    <row r="1753" spans="1:17" hidden="1" x14ac:dyDescent="0.25">
      <c r="A1753" s="303">
        <f>IF(B1753=1,A1747,"")</f>
        <v>2049</v>
      </c>
      <c r="B1753" s="43">
        <f t="shared" si="125"/>
        <v>1</v>
      </c>
      <c r="C1753" s="161" t="str">
        <f>CAD!$I$12</f>
        <v>REFORMA / IMÓVEL</v>
      </c>
      <c r="D1753" s="44">
        <v>0</v>
      </c>
      <c r="E1753" s="44">
        <v>0</v>
      </c>
      <c r="F1753" s="44">
        <v>0</v>
      </c>
      <c r="G1753" s="44">
        <v>0</v>
      </c>
      <c r="H1753" s="44">
        <v>0</v>
      </c>
      <c r="I1753" s="44">
        <v>0</v>
      </c>
      <c r="J1753" s="44">
        <v>0</v>
      </c>
      <c r="K1753" s="44">
        <v>0</v>
      </c>
      <c r="L1753" s="44">
        <v>0</v>
      </c>
      <c r="M1753" s="44">
        <v>0</v>
      </c>
      <c r="N1753" s="44">
        <v>0</v>
      </c>
      <c r="O1753" s="44">
        <v>0</v>
      </c>
      <c r="P1753" s="165">
        <f t="shared" si="126"/>
        <v>0</v>
      </c>
    </row>
    <row r="1754" spans="1:17" hidden="1" x14ac:dyDescent="0.25">
      <c r="A1754" s="303">
        <f>IF(B1754=1,A1747,"")</f>
        <v>2049</v>
      </c>
      <c r="B1754" s="43">
        <f t="shared" si="125"/>
        <v>1</v>
      </c>
      <c r="C1754" s="161" t="str">
        <f>CAD!$I$13</f>
        <v>OUTROS</v>
      </c>
      <c r="D1754" s="44">
        <v>0</v>
      </c>
      <c r="E1754" s="44">
        <v>0</v>
      </c>
      <c r="F1754" s="44">
        <v>0</v>
      </c>
      <c r="G1754" s="44">
        <v>0</v>
      </c>
      <c r="H1754" s="44">
        <v>0</v>
      </c>
      <c r="I1754" s="44">
        <v>0</v>
      </c>
      <c r="J1754" s="44">
        <v>0</v>
      </c>
      <c r="K1754" s="44">
        <v>0</v>
      </c>
      <c r="L1754" s="44">
        <v>0</v>
      </c>
      <c r="M1754" s="44">
        <v>0</v>
      </c>
      <c r="N1754" s="44">
        <v>0</v>
      </c>
      <c r="O1754" s="44">
        <v>0</v>
      </c>
      <c r="P1754" s="165">
        <f t="shared" si="126"/>
        <v>0</v>
      </c>
    </row>
    <row r="1755" spans="1:17" hidden="1" x14ac:dyDescent="0.25">
      <c r="A1755" s="303">
        <f>IF(B1755=1,A1747,"")</f>
        <v>2049</v>
      </c>
      <c r="B1755" s="43">
        <f t="shared" si="125"/>
        <v>1</v>
      </c>
      <c r="C1755" s="161" t="str">
        <f>CAD!$I$14</f>
        <v>VESTUÁRIO</v>
      </c>
      <c r="D1755" s="44">
        <v>0</v>
      </c>
      <c r="E1755" s="44">
        <v>0</v>
      </c>
      <c r="F1755" s="44">
        <v>0</v>
      </c>
      <c r="G1755" s="44">
        <v>0</v>
      </c>
      <c r="H1755" s="44">
        <v>0</v>
      </c>
      <c r="I1755" s="44">
        <v>0</v>
      </c>
      <c r="J1755" s="44">
        <v>0</v>
      </c>
      <c r="K1755" s="44">
        <v>0</v>
      </c>
      <c r="L1755" s="44">
        <v>0</v>
      </c>
      <c r="M1755" s="44">
        <v>0</v>
      </c>
      <c r="N1755" s="44">
        <v>0</v>
      </c>
      <c r="O1755" s="44">
        <v>0</v>
      </c>
      <c r="P1755" s="165">
        <f t="shared" si="126"/>
        <v>0</v>
      </c>
    </row>
    <row r="1756" spans="1:17" hidden="1" x14ac:dyDescent="0.25">
      <c r="A1756" s="303">
        <f>IF(B1756=1,A1747,"")</f>
        <v>2049</v>
      </c>
      <c r="B1756" s="43">
        <f t="shared" si="125"/>
        <v>1</v>
      </c>
      <c r="C1756" s="161" t="str">
        <f>CAD!$I$15</f>
        <v>PARCELA - CASA</v>
      </c>
      <c r="D1756" s="44">
        <v>0</v>
      </c>
      <c r="E1756" s="44">
        <v>0</v>
      </c>
      <c r="F1756" s="44">
        <v>0</v>
      </c>
      <c r="G1756" s="44">
        <v>0</v>
      </c>
      <c r="H1756" s="44">
        <v>0</v>
      </c>
      <c r="I1756" s="44">
        <v>0</v>
      </c>
      <c r="J1756" s="44">
        <v>0</v>
      </c>
      <c r="K1756" s="44">
        <v>0</v>
      </c>
      <c r="L1756" s="44">
        <v>0</v>
      </c>
      <c r="M1756" s="44">
        <v>0</v>
      </c>
      <c r="N1756" s="44">
        <v>0</v>
      </c>
      <c r="O1756" s="44">
        <v>0</v>
      </c>
      <c r="P1756" s="165">
        <f t="shared" si="126"/>
        <v>0</v>
      </c>
    </row>
    <row r="1757" spans="1:17" hidden="1" x14ac:dyDescent="0.25">
      <c r="A1757" s="303">
        <f>IF(B1757=1,A1747,"")</f>
        <v>2049</v>
      </c>
      <c r="B1757" s="43">
        <f t="shared" si="125"/>
        <v>1</v>
      </c>
      <c r="C1757" s="161" t="str">
        <f>CAD!$I$16</f>
        <v>SAÚDE</v>
      </c>
      <c r="D1757" s="44">
        <v>0</v>
      </c>
      <c r="E1757" s="44">
        <v>0</v>
      </c>
      <c r="F1757" s="44">
        <v>0</v>
      </c>
      <c r="G1757" s="44">
        <v>0</v>
      </c>
      <c r="H1757" s="44">
        <v>0</v>
      </c>
      <c r="I1757" s="44">
        <v>0</v>
      </c>
      <c r="J1757" s="44">
        <v>0</v>
      </c>
      <c r="K1757" s="44">
        <v>0</v>
      </c>
      <c r="L1757" s="44">
        <v>0</v>
      </c>
      <c r="M1757" s="44">
        <v>0</v>
      </c>
      <c r="N1757" s="44">
        <v>0</v>
      </c>
      <c r="O1757" s="44">
        <v>0</v>
      </c>
      <c r="P1757" s="165">
        <f t="shared" si="126"/>
        <v>0</v>
      </c>
    </row>
    <row r="1758" spans="1:17" hidden="1" x14ac:dyDescent="0.25">
      <c r="A1758" s="303" t="str">
        <f>IF(B1758=1,A1747,"")</f>
        <v/>
      </c>
      <c r="B1758" s="43" t="str">
        <f t="shared" si="125"/>
        <v/>
      </c>
      <c r="C1758" s="161">
        <f>CAD!$I$17</f>
        <v>0</v>
      </c>
      <c r="D1758" s="44">
        <v>0</v>
      </c>
      <c r="E1758" s="44">
        <v>0</v>
      </c>
      <c r="F1758" s="44">
        <v>0</v>
      </c>
      <c r="G1758" s="44">
        <v>0</v>
      </c>
      <c r="H1758" s="44">
        <v>0</v>
      </c>
      <c r="I1758" s="44">
        <v>0</v>
      </c>
      <c r="J1758" s="44">
        <v>0</v>
      </c>
      <c r="K1758" s="44">
        <v>0</v>
      </c>
      <c r="L1758" s="44">
        <v>0</v>
      </c>
      <c r="M1758" s="44">
        <v>0</v>
      </c>
      <c r="N1758" s="44">
        <v>0</v>
      </c>
      <c r="O1758" s="44">
        <v>0</v>
      </c>
      <c r="P1758" s="165">
        <f t="shared" si="126"/>
        <v>0</v>
      </c>
    </row>
    <row r="1759" spans="1:17" hidden="1" x14ac:dyDescent="0.25">
      <c r="A1759" s="303" t="str">
        <f>IF(B1759=1,A1747,"")</f>
        <v/>
      </c>
      <c r="B1759" s="43" t="str">
        <f t="shared" si="125"/>
        <v/>
      </c>
      <c r="C1759" s="161">
        <f>CAD!$I$18</f>
        <v>0</v>
      </c>
      <c r="D1759" s="44">
        <v>0</v>
      </c>
      <c r="E1759" s="44">
        <v>0</v>
      </c>
      <c r="F1759" s="44">
        <v>0</v>
      </c>
      <c r="G1759" s="44">
        <v>0</v>
      </c>
      <c r="H1759" s="44">
        <v>0</v>
      </c>
      <c r="I1759" s="44">
        <v>0</v>
      </c>
      <c r="J1759" s="44">
        <v>0</v>
      </c>
      <c r="K1759" s="44">
        <v>0</v>
      </c>
      <c r="L1759" s="44">
        <v>0</v>
      </c>
      <c r="M1759" s="44">
        <v>0</v>
      </c>
      <c r="N1759" s="44">
        <v>0</v>
      </c>
      <c r="O1759" s="44">
        <v>0</v>
      </c>
      <c r="P1759" s="165">
        <f t="shared" si="126"/>
        <v>0</v>
      </c>
    </row>
    <row r="1760" spans="1:17" hidden="1" x14ac:dyDescent="0.25">
      <c r="A1760" s="303" t="str">
        <f>IF(B1760=1,A1747,"")</f>
        <v/>
      </c>
      <c r="B1760" s="43" t="str">
        <f t="shared" si="125"/>
        <v/>
      </c>
      <c r="C1760" s="161">
        <f>CAD!$I$19</f>
        <v>0</v>
      </c>
      <c r="D1760" s="44">
        <v>0</v>
      </c>
      <c r="E1760" s="44">
        <v>0</v>
      </c>
      <c r="F1760" s="44">
        <v>0</v>
      </c>
      <c r="G1760" s="44">
        <v>0</v>
      </c>
      <c r="H1760" s="44">
        <v>0</v>
      </c>
      <c r="I1760" s="44">
        <v>0</v>
      </c>
      <c r="J1760" s="44">
        <v>0</v>
      </c>
      <c r="K1760" s="44">
        <v>0</v>
      </c>
      <c r="L1760" s="44">
        <v>0</v>
      </c>
      <c r="M1760" s="44">
        <v>0</v>
      </c>
      <c r="N1760" s="44">
        <v>0</v>
      </c>
      <c r="O1760" s="44">
        <v>0</v>
      </c>
      <c r="P1760" s="165">
        <f t="shared" si="126"/>
        <v>0</v>
      </c>
    </row>
    <row r="1761" spans="1:16" hidden="1" x14ac:dyDescent="0.25">
      <c r="A1761" s="303" t="str">
        <f>IF(B1761=1,A1747,"")</f>
        <v/>
      </c>
      <c r="B1761" s="43" t="str">
        <f t="shared" si="125"/>
        <v/>
      </c>
      <c r="C1761" s="161">
        <f>CAD!$I$20</f>
        <v>0</v>
      </c>
      <c r="D1761" s="44">
        <v>0</v>
      </c>
      <c r="E1761" s="44">
        <v>0</v>
      </c>
      <c r="F1761" s="44">
        <v>0</v>
      </c>
      <c r="G1761" s="44">
        <v>0</v>
      </c>
      <c r="H1761" s="44">
        <v>0</v>
      </c>
      <c r="I1761" s="44">
        <v>0</v>
      </c>
      <c r="J1761" s="44">
        <v>0</v>
      </c>
      <c r="K1761" s="44">
        <v>0</v>
      </c>
      <c r="L1761" s="44">
        <v>0</v>
      </c>
      <c r="M1761" s="44">
        <v>0</v>
      </c>
      <c r="N1761" s="44">
        <v>0</v>
      </c>
      <c r="O1761" s="44">
        <v>0</v>
      </c>
      <c r="P1761" s="165">
        <f t="shared" si="126"/>
        <v>0</v>
      </c>
    </row>
    <row r="1762" spans="1:16" hidden="1" x14ac:dyDescent="0.25">
      <c r="A1762" s="303" t="str">
        <f>IF(B1762=1,A1747,"")</f>
        <v/>
      </c>
      <c r="B1762" s="43" t="str">
        <f t="shared" si="125"/>
        <v/>
      </c>
      <c r="C1762" s="161">
        <f>CAD!$I$21</f>
        <v>0</v>
      </c>
      <c r="D1762" s="44">
        <v>0</v>
      </c>
      <c r="E1762" s="44">
        <v>0</v>
      </c>
      <c r="F1762" s="44">
        <v>0</v>
      </c>
      <c r="G1762" s="44">
        <v>0</v>
      </c>
      <c r="H1762" s="44">
        <v>0</v>
      </c>
      <c r="I1762" s="44">
        <v>0</v>
      </c>
      <c r="J1762" s="44">
        <v>0</v>
      </c>
      <c r="K1762" s="44">
        <v>0</v>
      </c>
      <c r="L1762" s="44">
        <v>0</v>
      </c>
      <c r="M1762" s="44">
        <v>0</v>
      </c>
      <c r="N1762" s="44">
        <v>0</v>
      </c>
      <c r="O1762" s="44">
        <v>0</v>
      </c>
      <c r="P1762" s="165">
        <f t="shared" si="126"/>
        <v>0</v>
      </c>
    </row>
    <row r="1763" spans="1:16" hidden="1" x14ac:dyDescent="0.25">
      <c r="A1763" s="303" t="str">
        <f>IF(B1763=1,A1747,"")</f>
        <v/>
      </c>
      <c r="B1763" s="43" t="str">
        <f t="shared" si="125"/>
        <v/>
      </c>
      <c r="C1763" s="161">
        <f>CAD!$I$22</f>
        <v>0</v>
      </c>
      <c r="D1763" s="44">
        <v>0</v>
      </c>
      <c r="E1763" s="44">
        <v>0</v>
      </c>
      <c r="F1763" s="44">
        <v>0</v>
      </c>
      <c r="G1763" s="44">
        <v>0</v>
      </c>
      <c r="H1763" s="44">
        <v>0</v>
      </c>
      <c r="I1763" s="44">
        <v>0</v>
      </c>
      <c r="J1763" s="44">
        <v>0</v>
      </c>
      <c r="K1763" s="44">
        <v>0</v>
      </c>
      <c r="L1763" s="44">
        <v>0</v>
      </c>
      <c r="M1763" s="44">
        <v>0</v>
      </c>
      <c r="N1763" s="44">
        <v>0</v>
      </c>
      <c r="O1763" s="44">
        <v>0</v>
      </c>
      <c r="P1763" s="165">
        <f t="shared" si="126"/>
        <v>0</v>
      </c>
    </row>
    <row r="1764" spans="1:16" hidden="1" x14ac:dyDescent="0.25">
      <c r="A1764" s="303" t="str">
        <f>IF(B1764=1,A1747,"")</f>
        <v/>
      </c>
      <c r="B1764" s="43" t="str">
        <f t="shared" si="125"/>
        <v/>
      </c>
      <c r="C1764" s="161">
        <f>CAD!$I$23</f>
        <v>0</v>
      </c>
      <c r="D1764" s="44">
        <v>0</v>
      </c>
      <c r="E1764" s="44">
        <v>0</v>
      </c>
      <c r="F1764" s="44">
        <v>0</v>
      </c>
      <c r="G1764" s="44">
        <v>0</v>
      </c>
      <c r="H1764" s="44">
        <v>0</v>
      </c>
      <c r="I1764" s="44">
        <v>0</v>
      </c>
      <c r="J1764" s="44">
        <v>0</v>
      </c>
      <c r="K1764" s="44">
        <v>0</v>
      </c>
      <c r="L1764" s="44">
        <v>0</v>
      </c>
      <c r="M1764" s="44">
        <v>0</v>
      </c>
      <c r="N1764" s="44">
        <v>0</v>
      </c>
      <c r="O1764" s="44">
        <v>0</v>
      </c>
      <c r="P1764" s="165">
        <f t="shared" si="126"/>
        <v>0</v>
      </c>
    </row>
    <row r="1765" spans="1:16" hidden="1" x14ac:dyDescent="0.25">
      <c r="A1765" s="303" t="str">
        <f>IF(B1765=1,A1747,"")</f>
        <v/>
      </c>
      <c r="B1765" s="43" t="str">
        <f t="shared" si="125"/>
        <v/>
      </c>
      <c r="C1765" s="161">
        <f>CAD!$I$24</f>
        <v>0</v>
      </c>
      <c r="D1765" s="44">
        <v>0</v>
      </c>
      <c r="E1765" s="44">
        <v>0</v>
      </c>
      <c r="F1765" s="44">
        <v>0</v>
      </c>
      <c r="G1765" s="44">
        <v>0</v>
      </c>
      <c r="H1765" s="44">
        <v>0</v>
      </c>
      <c r="I1765" s="44">
        <v>0</v>
      </c>
      <c r="J1765" s="44">
        <v>0</v>
      </c>
      <c r="K1765" s="44">
        <v>0</v>
      </c>
      <c r="L1765" s="44">
        <v>0</v>
      </c>
      <c r="M1765" s="44">
        <v>0</v>
      </c>
      <c r="N1765" s="44">
        <v>0</v>
      </c>
      <c r="O1765" s="44">
        <v>0</v>
      </c>
      <c r="P1765" s="165">
        <f t="shared" si="126"/>
        <v>0</v>
      </c>
    </row>
    <row r="1766" spans="1:16" hidden="1" x14ac:dyDescent="0.25">
      <c r="A1766" s="303" t="str">
        <f>IF(B1766=1,A1747,"")</f>
        <v/>
      </c>
      <c r="B1766" s="43" t="str">
        <f t="shared" si="125"/>
        <v/>
      </c>
      <c r="C1766" s="161">
        <f>CAD!$I$25</f>
        <v>0</v>
      </c>
      <c r="D1766" s="44">
        <v>0</v>
      </c>
      <c r="E1766" s="44">
        <v>0</v>
      </c>
      <c r="F1766" s="44">
        <v>0</v>
      </c>
      <c r="G1766" s="44">
        <v>0</v>
      </c>
      <c r="H1766" s="44">
        <v>0</v>
      </c>
      <c r="I1766" s="44">
        <v>0</v>
      </c>
      <c r="J1766" s="44">
        <v>0</v>
      </c>
      <c r="K1766" s="44">
        <v>0</v>
      </c>
      <c r="L1766" s="44">
        <v>0</v>
      </c>
      <c r="M1766" s="44">
        <v>0</v>
      </c>
      <c r="N1766" s="44">
        <v>0</v>
      </c>
      <c r="O1766" s="44">
        <v>0</v>
      </c>
      <c r="P1766" s="165">
        <f t="shared" si="126"/>
        <v>0</v>
      </c>
    </row>
    <row r="1767" spans="1:16" hidden="1" x14ac:dyDescent="0.25">
      <c r="A1767" s="303" t="str">
        <f>IF(B1767=1,A1747,"")</f>
        <v/>
      </c>
      <c r="B1767" s="43" t="str">
        <f t="shared" si="125"/>
        <v/>
      </c>
      <c r="C1767" s="161">
        <f>CAD!$I$26</f>
        <v>0</v>
      </c>
      <c r="D1767" s="44">
        <v>0</v>
      </c>
      <c r="E1767" s="44">
        <v>0</v>
      </c>
      <c r="F1767" s="44">
        <v>0</v>
      </c>
      <c r="G1767" s="44">
        <v>0</v>
      </c>
      <c r="H1767" s="44">
        <v>0</v>
      </c>
      <c r="I1767" s="44">
        <v>0</v>
      </c>
      <c r="J1767" s="44">
        <v>0</v>
      </c>
      <c r="K1767" s="44">
        <v>0</v>
      </c>
      <c r="L1767" s="44">
        <v>0</v>
      </c>
      <c r="M1767" s="44">
        <v>0</v>
      </c>
      <c r="N1767" s="44">
        <v>0</v>
      </c>
      <c r="O1767" s="44">
        <v>0</v>
      </c>
      <c r="P1767" s="165">
        <f t="shared" si="126"/>
        <v>0</v>
      </c>
    </row>
    <row r="1768" spans="1:16" hidden="1" x14ac:dyDescent="0.25">
      <c r="A1768" s="303" t="str">
        <f>IF(B1768=1,A1747,"")</f>
        <v/>
      </c>
      <c r="B1768" s="43" t="str">
        <f t="shared" si="125"/>
        <v/>
      </c>
      <c r="C1768" s="161">
        <f>CAD!$I$27</f>
        <v>0</v>
      </c>
      <c r="D1768" s="44">
        <v>0</v>
      </c>
      <c r="E1768" s="44">
        <v>0</v>
      </c>
      <c r="F1768" s="44">
        <v>0</v>
      </c>
      <c r="G1768" s="44">
        <v>0</v>
      </c>
      <c r="H1768" s="44">
        <v>0</v>
      </c>
      <c r="I1768" s="44">
        <v>0</v>
      </c>
      <c r="J1768" s="44">
        <v>0</v>
      </c>
      <c r="K1768" s="44">
        <v>0</v>
      </c>
      <c r="L1768" s="44">
        <v>0</v>
      </c>
      <c r="M1768" s="44">
        <v>0</v>
      </c>
      <c r="N1768" s="44">
        <v>0</v>
      </c>
      <c r="O1768" s="44">
        <v>0</v>
      </c>
      <c r="P1768" s="165">
        <f t="shared" si="126"/>
        <v>0</v>
      </c>
    </row>
    <row r="1769" spans="1:16" hidden="1" x14ac:dyDescent="0.25">
      <c r="A1769" s="303" t="str">
        <f>IF(B1769=1,A1747,"")</f>
        <v/>
      </c>
      <c r="B1769" s="43" t="str">
        <f t="shared" si="125"/>
        <v/>
      </c>
      <c r="C1769" s="161">
        <f>CAD!$I$28</f>
        <v>0</v>
      </c>
      <c r="D1769" s="44">
        <v>0</v>
      </c>
      <c r="E1769" s="44">
        <v>0</v>
      </c>
      <c r="F1769" s="44">
        <v>0</v>
      </c>
      <c r="G1769" s="44">
        <v>0</v>
      </c>
      <c r="H1769" s="44">
        <v>0</v>
      </c>
      <c r="I1769" s="44">
        <v>0</v>
      </c>
      <c r="J1769" s="44">
        <v>0</v>
      </c>
      <c r="K1769" s="44">
        <v>0</v>
      </c>
      <c r="L1769" s="44">
        <v>0</v>
      </c>
      <c r="M1769" s="44">
        <v>0</v>
      </c>
      <c r="N1769" s="44">
        <v>0</v>
      </c>
      <c r="O1769" s="44">
        <v>0</v>
      </c>
      <c r="P1769" s="165">
        <f t="shared" si="126"/>
        <v>0</v>
      </c>
    </row>
    <row r="1770" spans="1:16" hidden="1" x14ac:dyDescent="0.25">
      <c r="A1770" s="303" t="str">
        <f>IF(B1770=1,A1747,"")</f>
        <v/>
      </c>
      <c r="B1770" s="43" t="str">
        <f t="shared" si="125"/>
        <v/>
      </c>
      <c r="C1770" s="161">
        <f>CAD!$I$29</f>
        <v>0</v>
      </c>
      <c r="D1770" s="44">
        <v>0</v>
      </c>
      <c r="E1770" s="44">
        <v>0</v>
      </c>
      <c r="F1770" s="44">
        <v>0</v>
      </c>
      <c r="G1770" s="44">
        <v>0</v>
      </c>
      <c r="H1770" s="44">
        <v>0</v>
      </c>
      <c r="I1770" s="44">
        <v>0</v>
      </c>
      <c r="J1770" s="44">
        <v>0</v>
      </c>
      <c r="K1770" s="44">
        <v>0</v>
      </c>
      <c r="L1770" s="44">
        <v>0</v>
      </c>
      <c r="M1770" s="44">
        <v>0</v>
      </c>
      <c r="N1770" s="44">
        <v>0</v>
      </c>
      <c r="O1770" s="44">
        <v>0</v>
      </c>
      <c r="P1770" s="165">
        <f t="shared" si="126"/>
        <v>0</v>
      </c>
    </row>
    <row r="1771" spans="1:16" hidden="1" x14ac:dyDescent="0.25">
      <c r="A1771" s="303" t="str">
        <f>IF(B1771=1,A1747,"")</f>
        <v/>
      </c>
      <c r="B1771" s="43" t="str">
        <f t="shared" si="125"/>
        <v/>
      </c>
      <c r="C1771" s="161">
        <f>CAD!$I$30</f>
        <v>0</v>
      </c>
      <c r="D1771" s="44">
        <v>0</v>
      </c>
      <c r="E1771" s="44">
        <v>0</v>
      </c>
      <c r="F1771" s="44">
        <v>0</v>
      </c>
      <c r="G1771" s="44">
        <v>0</v>
      </c>
      <c r="H1771" s="44">
        <v>0</v>
      </c>
      <c r="I1771" s="44">
        <v>0</v>
      </c>
      <c r="J1771" s="44">
        <v>0</v>
      </c>
      <c r="K1771" s="44">
        <v>0</v>
      </c>
      <c r="L1771" s="44">
        <v>0</v>
      </c>
      <c r="M1771" s="44">
        <v>0</v>
      </c>
      <c r="N1771" s="44">
        <v>0</v>
      </c>
      <c r="O1771" s="44">
        <v>0</v>
      </c>
      <c r="P1771" s="165">
        <f t="shared" si="126"/>
        <v>0</v>
      </c>
    </row>
    <row r="1772" spans="1:16" hidden="1" x14ac:dyDescent="0.25">
      <c r="A1772" s="303" t="str">
        <f>IF(B1772=1,A1747,"")</f>
        <v/>
      </c>
      <c r="B1772" s="43" t="str">
        <f t="shared" si="125"/>
        <v/>
      </c>
      <c r="C1772" s="161">
        <f>CAD!$I$31</f>
        <v>0</v>
      </c>
      <c r="D1772" s="44">
        <v>0</v>
      </c>
      <c r="E1772" s="44">
        <v>0</v>
      </c>
      <c r="F1772" s="44">
        <v>0</v>
      </c>
      <c r="G1772" s="44">
        <v>0</v>
      </c>
      <c r="H1772" s="44">
        <v>0</v>
      </c>
      <c r="I1772" s="44">
        <v>0</v>
      </c>
      <c r="J1772" s="44">
        <v>0</v>
      </c>
      <c r="K1772" s="44">
        <v>0</v>
      </c>
      <c r="L1772" s="44">
        <v>0</v>
      </c>
      <c r="M1772" s="44">
        <v>0</v>
      </c>
      <c r="N1772" s="44">
        <v>0</v>
      </c>
      <c r="O1772" s="44">
        <v>0</v>
      </c>
      <c r="P1772" s="165">
        <f t="shared" si="126"/>
        <v>0</v>
      </c>
    </row>
    <row r="1773" spans="1:16" hidden="1" x14ac:dyDescent="0.25">
      <c r="A1773" s="303" t="str">
        <f>IF(B1773=1,A1747,"")</f>
        <v/>
      </c>
      <c r="B1773" s="43" t="str">
        <f t="shared" si="125"/>
        <v/>
      </c>
      <c r="C1773" s="161">
        <f>CAD!$K$7</f>
        <v>0</v>
      </c>
      <c r="D1773" s="44">
        <v>0</v>
      </c>
      <c r="E1773" s="44">
        <v>0</v>
      </c>
      <c r="F1773" s="44">
        <v>0</v>
      </c>
      <c r="G1773" s="44">
        <v>0</v>
      </c>
      <c r="H1773" s="44">
        <v>0</v>
      </c>
      <c r="I1773" s="44">
        <v>0</v>
      </c>
      <c r="J1773" s="44">
        <v>0</v>
      </c>
      <c r="K1773" s="44">
        <v>0</v>
      </c>
      <c r="L1773" s="44">
        <v>0</v>
      </c>
      <c r="M1773" s="44">
        <v>0</v>
      </c>
      <c r="N1773" s="44">
        <v>0</v>
      </c>
      <c r="O1773" s="44">
        <v>0</v>
      </c>
      <c r="P1773" s="165">
        <f t="shared" si="126"/>
        <v>0</v>
      </c>
    </row>
    <row r="1774" spans="1:16" hidden="1" x14ac:dyDescent="0.25">
      <c r="A1774" s="303" t="str">
        <f>IF(B1774=1,A1747,"")</f>
        <v/>
      </c>
      <c r="B1774" s="43" t="str">
        <f t="shared" si="125"/>
        <v/>
      </c>
      <c r="C1774" s="161">
        <f>CAD!$K$8</f>
        <v>0</v>
      </c>
      <c r="D1774" s="44">
        <v>0</v>
      </c>
      <c r="E1774" s="44">
        <v>0</v>
      </c>
      <c r="F1774" s="44">
        <v>0</v>
      </c>
      <c r="G1774" s="44">
        <v>0</v>
      </c>
      <c r="H1774" s="44">
        <v>0</v>
      </c>
      <c r="I1774" s="44">
        <v>0</v>
      </c>
      <c r="J1774" s="44">
        <v>0</v>
      </c>
      <c r="K1774" s="44">
        <v>0</v>
      </c>
      <c r="L1774" s="44">
        <v>0</v>
      </c>
      <c r="M1774" s="44">
        <v>0</v>
      </c>
      <c r="N1774" s="44">
        <v>0</v>
      </c>
      <c r="O1774" s="44">
        <v>0</v>
      </c>
      <c r="P1774" s="165">
        <f t="shared" si="126"/>
        <v>0</v>
      </c>
    </row>
    <row r="1775" spans="1:16" hidden="1" x14ac:dyDescent="0.25">
      <c r="A1775" s="303" t="str">
        <f>IF(B1775=1,A1747,"")</f>
        <v/>
      </c>
      <c r="B1775" s="43" t="str">
        <f t="shared" si="125"/>
        <v/>
      </c>
      <c r="C1775" s="161">
        <f>CAD!$K$9</f>
        <v>0</v>
      </c>
      <c r="D1775" s="44">
        <v>0</v>
      </c>
      <c r="E1775" s="44">
        <v>0</v>
      </c>
      <c r="F1775" s="44">
        <v>0</v>
      </c>
      <c r="G1775" s="44">
        <v>0</v>
      </c>
      <c r="H1775" s="44">
        <v>0</v>
      </c>
      <c r="I1775" s="44">
        <v>0</v>
      </c>
      <c r="J1775" s="44">
        <v>0</v>
      </c>
      <c r="K1775" s="44">
        <v>0</v>
      </c>
      <c r="L1775" s="44">
        <v>0</v>
      </c>
      <c r="M1775" s="44">
        <v>0</v>
      </c>
      <c r="N1775" s="44">
        <v>0</v>
      </c>
      <c r="O1775" s="44">
        <v>0</v>
      </c>
      <c r="P1775" s="165">
        <f t="shared" si="126"/>
        <v>0</v>
      </c>
    </row>
    <row r="1776" spans="1:16" hidden="1" x14ac:dyDescent="0.25">
      <c r="A1776" s="303" t="str">
        <f>IF(B1776=1,A1747,"")</f>
        <v/>
      </c>
      <c r="B1776" s="43" t="str">
        <f t="shared" si="125"/>
        <v/>
      </c>
      <c r="C1776" s="161">
        <f>CAD!$K$10</f>
        <v>0</v>
      </c>
      <c r="D1776" s="44">
        <v>0</v>
      </c>
      <c r="E1776" s="44">
        <v>0</v>
      </c>
      <c r="F1776" s="44">
        <v>0</v>
      </c>
      <c r="G1776" s="44">
        <v>0</v>
      </c>
      <c r="H1776" s="44">
        <v>0</v>
      </c>
      <c r="I1776" s="44">
        <v>0</v>
      </c>
      <c r="J1776" s="44">
        <v>0</v>
      </c>
      <c r="K1776" s="44">
        <v>0</v>
      </c>
      <c r="L1776" s="44">
        <v>0</v>
      </c>
      <c r="M1776" s="44">
        <v>0</v>
      </c>
      <c r="N1776" s="44">
        <v>0</v>
      </c>
      <c r="O1776" s="44">
        <v>0</v>
      </c>
      <c r="P1776" s="165">
        <f t="shared" si="126"/>
        <v>0</v>
      </c>
    </row>
    <row r="1777" spans="1:16" hidden="1" x14ac:dyDescent="0.25">
      <c r="A1777" s="303" t="str">
        <f>IF(B1777=1,A1747,"")</f>
        <v/>
      </c>
      <c r="B1777" s="43" t="str">
        <f t="shared" si="125"/>
        <v/>
      </c>
      <c r="C1777" s="161">
        <f>CAD!$K$11</f>
        <v>0</v>
      </c>
      <c r="D1777" s="44">
        <v>0</v>
      </c>
      <c r="E1777" s="44">
        <v>0</v>
      </c>
      <c r="F1777" s="44">
        <v>0</v>
      </c>
      <c r="G1777" s="44">
        <v>0</v>
      </c>
      <c r="H1777" s="44">
        <v>0</v>
      </c>
      <c r="I1777" s="44">
        <v>0</v>
      </c>
      <c r="J1777" s="44">
        <v>0</v>
      </c>
      <c r="K1777" s="44">
        <v>0</v>
      </c>
      <c r="L1777" s="44">
        <v>0</v>
      </c>
      <c r="M1777" s="44">
        <v>0</v>
      </c>
      <c r="N1777" s="44">
        <v>0</v>
      </c>
      <c r="O1777" s="44">
        <v>0</v>
      </c>
      <c r="P1777" s="165">
        <f t="shared" si="126"/>
        <v>0</v>
      </c>
    </row>
    <row r="1778" spans="1:16" hidden="1" x14ac:dyDescent="0.25">
      <c r="A1778" s="303" t="str">
        <f>IF(B1778=1,A1747,"")</f>
        <v/>
      </c>
      <c r="B1778" s="43" t="str">
        <f t="shared" si="125"/>
        <v/>
      </c>
      <c r="C1778" s="161">
        <f>CAD!$K$12</f>
        <v>0</v>
      </c>
      <c r="D1778" s="44">
        <v>0</v>
      </c>
      <c r="E1778" s="44">
        <v>0</v>
      </c>
      <c r="F1778" s="44">
        <v>0</v>
      </c>
      <c r="G1778" s="44">
        <v>0</v>
      </c>
      <c r="H1778" s="44">
        <v>0</v>
      </c>
      <c r="I1778" s="44">
        <v>0</v>
      </c>
      <c r="J1778" s="44">
        <v>0</v>
      </c>
      <c r="K1778" s="44">
        <v>0</v>
      </c>
      <c r="L1778" s="44">
        <v>0</v>
      </c>
      <c r="M1778" s="44">
        <v>0</v>
      </c>
      <c r="N1778" s="44">
        <v>0</v>
      </c>
      <c r="O1778" s="44">
        <v>0</v>
      </c>
      <c r="P1778" s="165">
        <f t="shared" si="126"/>
        <v>0</v>
      </c>
    </row>
    <row r="1779" spans="1:16" hidden="1" x14ac:dyDescent="0.25">
      <c r="A1779" s="303" t="str">
        <f>IF(B1779=1,A1747,"")</f>
        <v/>
      </c>
      <c r="B1779" s="43" t="str">
        <f t="shared" si="125"/>
        <v/>
      </c>
      <c r="C1779" s="161">
        <f>CAD!$K$13</f>
        <v>0</v>
      </c>
      <c r="D1779" s="44">
        <v>0</v>
      </c>
      <c r="E1779" s="44">
        <v>0</v>
      </c>
      <c r="F1779" s="44">
        <v>0</v>
      </c>
      <c r="G1779" s="44">
        <v>0</v>
      </c>
      <c r="H1779" s="44">
        <v>0</v>
      </c>
      <c r="I1779" s="44">
        <v>0</v>
      </c>
      <c r="J1779" s="44">
        <v>0</v>
      </c>
      <c r="K1779" s="44">
        <v>0</v>
      </c>
      <c r="L1779" s="44">
        <v>0</v>
      </c>
      <c r="M1779" s="44">
        <v>0</v>
      </c>
      <c r="N1779" s="44">
        <v>0</v>
      </c>
      <c r="O1779" s="44">
        <v>0</v>
      </c>
      <c r="P1779" s="165">
        <f t="shared" si="126"/>
        <v>0</v>
      </c>
    </row>
    <row r="1780" spans="1:16" hidden="1" x14ac:dyDescent="0.25">
      <c r="A1780" s="303" t="str">
        <f>IF(B1780=1,A1747,"")</f>
        <v/>
      </c>
      <c r="B1780" s="43" t="str">
        <f t="shared" si="125"/>
        <v/>
      </c>
      <c r="C1780" s="161">
        <f>CAD!$K$14</f>
        <v>0</v>
      </c>
      <c r="D1780" s="44">
        <v>0</v>
      </c>
      <c r="E1780" s="44">
        <v>0</v>
      </c>
      <c r="F1780" s="44">
        <v>0</v>
      </c>
      <c r="G1780" s="44">
        <v>0</v>
      </c>
      <c r="H1780" s="44">
        <v>0</v>
      </c>
      <c r="I1780" s="44">
        <v>0</v>
      </c>
      <c r="J1780" s="44">
        <v>0</v>
      </c>
      <c r="K1780" s="44">
        <v>0</v>
      </c>
      <c r="L1780" s="44">
        <v>0</v>
      </c>
      <c r="M1780" s="44">
        <v>0</v>
      </c>
      <c r="N1780" s="44">
        <v>0</v>
      </c>
      <c r="O1780" s="44">
        <v>0</v>
      </c>
      <c r="P1780" s="165">
        <f t="shared" si="126"/>
        <v>0</v>
      </c>
    </row>
    <row r="1781" spans="1:16" hidden="1" x14ac:dyDescent="0.25">
      <c r="A1781" s="303" t="str">
        <f>IF(B1781=1,A1747,"")</f>
        <v/>
      </c>
      <c r="B1781" s="43" t="str">
        <f t="shared" si="125"/>
        <v/>
      </c>
      <c r="C1781" s="161">
        <f>CAD!$K$15</f>
        <v>0</v>
      </c>
      <c r="D1781" s="44">
        <v>0</v>
      </c>
      <c r="E1781" s="44">
        <v>0</v>
      </c>
      <c r="F1781" s="44">
        <v>0</v>
      </c>
      <c r="G1781" s="44">
        <v>0</v>
      </c>
      <c r="H1781" s="44">
        <v>0</v>
      </c>
      <c r="I1781" s="44">
        <v>0</v>
      </c>
      <c r="J1781" s="44">
        <v>0</v>
      </c>
      <c r="K1781" s="44">
        <v>0</v>
      </c>
      <c r="L1781" s="44">
        <v>0</v>
      </c>
      <c r="M1781" s="44">
        <v>0</v>
      </c>
      <c r="N1781" s="44">
        <v>0</v>
      </c>
      <c r="O1781" s="44">
        <v>0</v>
      </c>
      <c r="P1781" s="165">
        <f t="shared" si="126"/>
        <v>0</v>
      </c>
    </row>
    <row r="1782" spans="1:16" hidden="1" x14ac:dyDescent="0.25">
      <c r="A1782" s="303" t="str">
        <f>IF(B1782=1,A1747,"")</f>
        <v/>
      </c>
      <c r="B1782" s="43" t="str">
        <f t="shared" si="125"/>
        <v/>
      </c>
      <c r="C1782" s="161">
        <f>CAD!$K$16</f>
        <v>0</v>
      </c>
      <c r="D1782" s="44">
        <v>0</v>
      </c>
      <c r="E1782" s="44">
        <v>0</v>
      </c>
      <c r="F1782" s="44">
        <v>0</v>
      </c>
      <c r="G1782" s="44">
        <v>0</v>
      </c>
      <c r="H1782" s="44">
        <v>0</v>
      </c>
      <c r="I1782" s="44">
        <v>0</v>
      </c>
      <c r="J1782" s="44">
        <v>0</v>
      </c>
      <c r="K1782" s="44">
        <v>0</v>
      </c>
      <c r="L1782" s="44">
        <v>0</v>
      </c>
      <c r="M1782" s="44">
        <v>0</v>
      </c>
      <c r="N1782" s="44">
        <v>0</v>
      </c>
      <c r="O1782" s="44">
        <v>0</v>
      </c>
      <c r="P1782" s="165">
        <f t="shared" si="126"/>
        <v>0</v>
      </c>
    </row>
    <row r="1783" spans="1:16" hidden="1" x14ac:dyDescent="0.25">
      <c r="A1783" s="303" t="str">
        <f>IF(B1783=1,A1747,"")</f>
        <v/>
      </c>
      <c r="B1783" s="43" t="str">
        <f t="shared" si="125"/>
        <v/>
      </c>
      <c r="C1783" s="161">
        <f>CAD!$K$17</f>
        <v>0</v>
      </c>
      <c r="D1783" s="44">
        <v>0</v>
      </c>
      <c r="E1783" s="44">
        <v>0</v>
      </c>
      <c r="F1783" s="44">
        <v>0</v>
      </c>
      <c r="G1783" s="44">
        <v>0</v>
      </c>
      <c r="H1783" s="44">
        <v>0</v>
      </c>
      <c r="I1783" s="44">
        <v>0</v>
      </c>
      <c r="J1783" s="44">
        <v>0</v>
      </c>
      <c r="K1783" s="44">
        <v>0</v>
      </c>
      <c r="L1783" s="44">
        <v>0</v>
      </c>
      <c r="M1783" s="44">
        <v>0</v>
      </c>
      <c r="N1783" s="44">
        <v>0</v>
      </c>
      <c r="O1783" s="44">
        <v>0</v>
      </c>
      <c r="P1783" s="165">
        <f t="shared" si="126"/>
        <v>0</v>
      </c>
    </row>
    <row r="1784" spans="1:16" hidden="1" x14ac:dyDescent="0.25">
      <c r="A1784" s="303" t="str">
        <f>IF(B1784=1,A1747,"")</f>
        <v/>
      </c>
      <c r="B1784" s="43" t="str">
        <f t="shared" si="125"/>
        <v/>
      </c>
      <c r="C1784" s="161">
        <f>CAD!$K$18</f>
        <v>0</v>
      </c>
      <c r="D1784" s="44">
        <v>0</v>
      </c>
      <c r="E1784" s="44">
        <v>0</v>
      </c>
      <c r="F1784" s="44">
        <v>0</v>
      </c>
      <c r="G1784" s="44">
        <v>0</v>
      </c>
      <c r="H1784" s="44">
        <v>0</v>
      </c>
      <c r="I1784" s="44">
        <v>0</v>
      </c>
      <c r="J1784" s="44">
        <v>0</v>
      </c>
      <c r="K1784" s="44">
        <v>0</v>
      </c>
      <c r="L1784" s="44">
        <v>0</v>
      </c>
      <c r="M1784" s="44">
        <v>0</v>
      </c>
      <c r="N1784" s="44">
        <v>0</v>
      </c>
      <c r="O1784" s="44">
        <v>0</v>
      </c>
      <c r="P1784" s="165">
        <f t="shared" si="126"/>
        <v>0</v>
      </c>
    </row>
    <row r="1785" spans="1:16" hidden="1" x14ac:dyDescent="0.25">
      <c r="A1785" s="303" t="str">
        <f>IF(B1785=1,A1747,"")</f>
        <v/>
      </c>
      <c r="B1785" s="43" t="str">
        <f t="shared" si="125"/>
        <v/>
      </c>
      <c r="C1785" s="161">
        <f>CAD!$K$19</f>
        <v>0</v>
      </c>
      <c r="D1785" s="44">
        <v>0</v>
      </c>
      <c r="E1785" s="44">
        <v>0</v>
      </c>
      <c r="F1785" s="44">
        <v>0</v>
      </c>
      <c r="G1785" s="44">
        <v>0</v>
      </c>
      <c r="H1785" s="44">
        <v>0</v>
      </c>
      <c r="I1785" s="44">
        <v>0</v>
      </c>
      <c r="J1785" s="44">
        <v>0</v>
      </c>
      <c r="K1785" s="44">
        <v>0</v>
      </c>
      <c r="L1785" s="44">
        <v>0</v>
      </c>
      <c r="M1785" s="44">
        <v>0</v>
      </c>
      <c r="N1785" s="44">
        <v>0</v>
      </c>
      <c r="O1785" s="44">
        <v>0</v>
      </c>
      <c r="P1785" s="165">
        <f t="shared" si="126"/>
        <v>0</v>
      </c>
    </row>
    <row r="1786" spans="1:16" hidden="1" x14ac:dyDescent="0.25">
      <c r="A1786" s="303" t="str">
        <f>IF(B1786=1,A1747,"")</f>
        <v/>
      </c>
      <c r="B1786" s="43" t="str">
        <f t="shared" si="125"/>
        <v/>
      </c>
      <c r="C1786" s="161">
        <f>CAD!$K$20</f>
        <v>0</v>
      </c>
      <c r="D1786" s="44">
        <v>0</v>
      </c>
      <c r="E1786" s="44">
        <v>0</v>
      </c>
      <c r="F1786" s="44">
        <v>0</v>
      </c>
      <c r="G1786" s="44">
        <v>0</v>
      </c>
      <c r="H1786" s="44">
        <v>0</v>
      </c>
      <c r="I1786" s="44">
        <v>0</v>
      </c>
      <c r="J1786" s="44">
        <v>0</v>
      </c>
      <c r="K1786" s="44">
        <v>0</v>
      </c>
      <c r="L1786" s="44">
        <v>0</v>
      </c>
      <c r="M1786" s="44">
        <v>0</v>
      </c>
      <c r="N1786" s="44">
        <v>0</v>
      </c>
      <c r="O1786" s="44">
        <v>0</v>
      </c>
      <c r="P1786" s="165">
        <f t="shared" si="126"/>
        <v>0</v>
      </c>
    </row>
    <row r="1787" spans="1:16" hidden="1" x14ac:dyDescent="0.25">
      <c r="A1787" s="303" t="str">
        <f>IF(B1787=1,A1747,"")</f>
        <v/>
      </c>
      <c r="B1787" s="43" t="str">
        <f t="shared" si="125"/>
        <v/>
      </c>
      <c r="C1787" s="161">
        <f>CAD!$K$21</f>
        <v>0</v>
      </c>
      <c r="D1787" s="44">
        <v>0</v>
      </c>
      <c r="E1787" s="44">
        <v>0</v>
      </c>
      <c r="F1787" s="44">
        <v>0</v>
      </c>
      <c r="G1787" s="44">
        <v>0</v>
      </c>
      <c r="H1787" s="44">
        <v>0</v>
      </c>
      <c r="I1787" s="44">
        <v>0</v>
      </c>
      <c r="J1787" s="44">
        <v>0</v>
      </c>
      <c r="K1787" s="44">
        <v>0</v>
      </c>
      <c r="L1787" s="44">
        <v>0</v>
      </c>
      <c r="M1787" s="44">
        <v>0</v>
      </c>
      <c r="N1787" s="44">
        <v>0</v>
      </c>
      <c r="O1787" s="44">
        <v>0</v>
      </c>
      <c r="P1787" s="165">
        <f t="shared" si="126"/>
        <v>0</v>
      </c>
    </row>
    <row r="1788" spans="1:16" hidden="1" x14ac:dyDescent="0.25">
      <c r="A1788" s="303" t="str">
        <f>IF(B1788=1,A1747,"")</f>
        <v/>
      </c>
      <c r="B1788" s="43" t="str">
        <f t="shared" si="125"/>
        <v/>
      </c>
      <c r="C1788" s="161">
        <f>CAD!$K$22</f>
        <v>0</v>
      </c>
      <c r="D1788" s="44">
        <v>0</v>
      </c>
      <c r="E1788" s="44">
        <v>0</v>
      </c>
      <c r="F1788" s="44">
        <v>0</v>
      </c>
      <c r="G1788" s="44">
        <v>0</v>
      </c>
      <c r="H1788" s="44">
        <v>0</v>
      </c>
      <c r="I1788" s="44">
        <v>0</v>
      </c>
      <c r="J1788" s="44">
        <v>0</v>
      </c>
      <c r="K1788" s="44">
        <v>0</v>
      </c>
      <c r="L1788" s="44">
        <v>0</v>
      </c>
      <c r="M1788" s="44">
        <v>0</v>
      </c>
      <c r="N1788" s="44">
        <v>0</v>
      </c>
      <c r="O1788" s="44">
        <v>0</v>
      </c>
      <c r="P1788" s="165">
        <f t="shared" si="126"/>
        <v>0</v>
      </c>
    </row>
    <row r="1789" spans="1:16" hidden="1" x14ac:dyDescent="0.25">
      <c r="A1789" s="303" t="str">
        <f>IF(B1789=1,A1747,"")</f>
        <v/>
      </c>
      <c r="B1789" s="43" t="str">
        <f t="shared" si="125"/>
        <v/>
      </c>
      <c r="C1789" s="161">
        <f>CAD!$K$23</f>
        <v>0</v>
      </c>
      <c r="D1789" s="44">
        <v>0</v>
      </c>
      <c r="E1789" s="44">
        <v>0</v>
      </c>
      <c r="F1789" s="44">
        <v>0</v>
      </c>
      <c r="G1789" s="44">
        <v>0</v>
      </c>
      <c r="H1789" s="44">
        <v>0</v>
      </c>
      <c r="I1789" s="44">
        <v>0</v>
      </c>
      <c r="J1789" s="44">
        <v>0</v>
      </c>
      <c r="K1789" s="44">
        <v>0</v>
      </c>
      <c r="L1789" s="44">
        <v>0</v>
      </c>
      <c r="M1789" s="44">
        <v>0</v>
      </c>
      <c r="N1789" s="44">
        <v>0</v>
      </c>
      <c r="O1789" s="44">
        <v>0</v>
      </c>
      <c r="P1789" s="165">
        <f t="shared" si="126"/>
        <v>0</v>
      </c>
    </row>
    <row r="1790" spans="1:16" hidden="1" x14ac:dyDescent="0.25">
      <c r="A1790" s="303" t="str">
        <f>IF(B1790=1,A1747,"")</f>
        <v/>
      </c>
      <c r="B1790" s="43" t="str">
        <f t="shared" si="125"/>
        <v/>
      </c>
      <c r="C1790" s="161">
        <f>CAD!$K$24</f>
        <v>0</v>
      </c>
      <c r="D1790" s="44">
        <v>0</v>
      </c>
      <c r="E1790" s="44">
        <v>0</v>
      </c>
      <c r="F1790" s="44">
        <v>0</v>
      </c>
      <c r="G1790" s="44">
        <v>0</v>
      </c>
      <c r="H1790" s="44">
        <v>0</v>
      </c>
      <c r="I1790" s="44">
        <v>0</v>
      </c>
      <c r="J1790" s="44">
        <v>0</v>
      </c>
      <c r="K1790" s="44">
        <v>0</v>
      </c>
      <c r="L1790" s="44">
        <v>0</v>
      </c>
      <c r="M1790" s="44">
        <v>0</v>
      </c>
      <c r="N1790" s="44">
        <v>0</v>
      </c>
      <c r="O1790" s="44">
        <v>0</v>
      </c>
      <c r="P1790" s="165">
        <f t="shared" si="126"/>
        <v>0</v>
      </c>
    </row>
    <row r="1791" spans="1:16" hidden="1" x14ac:dyDescent="0.25">
      <c r="A1791" s="303" t="str">
        <f>IF(B1791=1,A1747,"")</f>
        <v/>
      </c>
      <c r="B1791" s="43" t="str">
        <f t="shared" si="125"/>
        <v/>
      </c>
      <c r="C1791" s="161">
        <f>CAD!$K$25</f>
        <v>0</v>
      </c>
      <c r="D1791" s="44">
        <v>0</v>
      </c>
      <c r="E1791" s="44">
        <v>0</v>
      </c>
      <c r="F1791" s="44">
        <v>0</v>
      </c>
      <c r="G1791" s="44">
        <v>0</v>
      </c>
      <c r="H1791" s="44">
        <v>0</v>
      </c>
      <c r="I1791" s="44">
        <v>0</v>
      </c>
      <c r="J1791" s="44">
        <v>0</v>
      </c>
      <c r="K1791" s="44">
        <v>0</v>
      </c>
      <c r="L1791" s="44">
        <v>0</v>
      </c>
      <c r="M1791" s="44">
        <v>0</v>
      </c>
      <c r="N1791" s="44">
        <v>0</v>
      </c>
      <c r="O1791" s="44">
        <v>0</v>
      </c>
      <c r="P1791" s="165">
        <f t="shared" si="126"/>
        <v>0</v>
      </c>
    </row>
    <row r="1792" spans="1:16" hidden="1" x14ac:dyDescent="0.25">
      <c r="A1792" s="303" t="str">
        <f>IF(B1792=1,A1747,"")</f>
        <v/>
      </c>
      <c r="B1792" s="43" t="str">
        <f t="shared" si="125"/>
        <v/>
      </c>
      <c r="C1792" s="161">
        <f>CAD!$K$26</f>
        <v>0</v>
      </c>
      <c r="D1792" s="44">
        <v>0</v>
      </c>
      <c r="E1792" s="44">
        <v>0</v>
      </c>
      <c r="F1792" s="44">
        <v>0</v>
      </c>
      <c r="G1792" s="44">
        <v>0</v>
      </c>
      <c r="H1792" s="44">
        <v>0</v>
      </c>
      <c r="I1792" s="44">
        <v>0</v>
      </c>
      <c r="J1792" s="44">
        <v>0</v>
      </c>
      <c r="K1792" s="44">
        <v>0</v>
      </c>
      <c r="L1792" s="44">
        <v>0</v>
      </c>
      <c r="M1792" s="44">
        <v>0</v>
      </c>
      <c r="N1792" s="44">
        <v>0</v>
      </c>
      <c r="O1792" s="44">
        <v>0</v>
      </c>
      <c r="P1792" s="165">
        <f t="shared" si="126"/>
        <v>0</v>
      </c>
    </row>
    <row r="1793" spans="1:17" hidden="1" x14ac:dyDescent="0.25">
      <c r="A1793" s="303" t="str">
        <f>IF(B1793=1,A1747,"")</f>
        <v/>
      </c>
      <c r="B1793" s="43" t="str">
        <f t="shared" si="125"/>
        <v/>
      </c>
      <c r="C1793" s="161">
        <f>CAD!$K$27</f>
        <v>0</v>
      </c>
      <c r="D1793" s="44">
        <v>0</v>
      </c>
      <c r="E1793" s="44">
        <v>0</v>
      </c>
      <c r="F1793" s="44">
        <v>0</v>
      </c>
      <c r="G1793" s="44">
        <v>0</v>
      </c>
      <c r="H1793" s="44">
        <v>0</v>
      </c>
      <c r="I1793" s="44">
        <v>0</v>
      </c>
      <c r="J1793" s="44">
        <v>0</v>
      </c>
      <c r="K1793" s="44">
        <v>0</v>
      </c>
      <c r="L1793" s="44">
        <v>0</v>
      </c>
      <c r="M1793" s="44">
        <v>0</v>
      </c>
      <c r="N1793" s="44">
        <v>0</v>
      </c>
      <c r="O1793" s="44">
        <v>0</v>
      </c>
      <c r="P1793" s="165">
        <f t="shared" si="126"/>
        <v>0</v>
      </c>
    </row>
    <row r="1794" spans="1:17" hidden="1" x14ac:dyDescent="0.25">
      <c r="A1794" s="303" t="str">
        <f>IF(B1794=1,A1747,"")</f>
        <v/>
      </c>
      <c r="B1794" s="43" t="str">
        <f t="shared" si="125"/>
        <v/>
      </c>
      <c r="C1794" s="161">
        <f>CAD!$K$28</f>
        <v>0</v>
      </c>
      <c r="D1794" s="44">
        <v>0</v>
      </c>
      <c r="E1794" s="44">
        <v>0</v>
      </c>
      <c r="F1794" s="44">
        <v>0</v>
      </c>
      <c r="G1794" s="44">
        <v>0</v>
      </c>
      <c r="H1794" s="44">
        <v>0</v>
      </c>
      <c r="I1794" s="44">
        <v>0</v>
      </c>
      <c r="J1794" s="44">
        <v>0</v>
      </c>
      <c r="K1794" s="44">
        <v>0</v>
      </c>
      <c r="L1794" s="44">
        <v>0</v>
      </c>
      <c r="M1794" s="44">
        <v>0</v>
      </c>
      <c r="N1794" s="44">
        <v>0</v>
      </c>
      <c r="O1794" s="44">
        <v>0</v>
      </c>
      <c r="P1794" s="165">
        <f t="shared" si="126"/>
        <v>0</v>
      </c>
    </row>
    <row r="1795" spans="1:17" hidden="1" x14ac:dyDescent="0.25">
      <c r="A1795" s="303" t="str">
        <f>IF(B1795=1,A1747,"")</f>
        <v/>
      </c>
      <c r="B1795" s="43" t="str">
        <f t="shared" si="125"/>
        <v/>
      </c>
      <c r="C1795" s="161">
        <f>CAD!$K$29</f>
        <v>0</v>
      </c>
      <c r="D1795" s="44">
        <v>0</v>
      </c>
      <c r="E1795" s="44">
        <v>0</v>
      </c>
      <c r="F1795" s="44">
        <v>0</v>
      </c>
      <c r="G1795" s="44">
        <v>0</v>
      </c>
      <c r="H1795" s="44">
        <v>0</v>
      </c>
      <c r="I1795" s="44">
        <v>0</v>
      </c>
      <c r="J1795" s="44">
        <v>0</v>
      </c>
      <c r="K1795" s="44">
        <v>0</v>
      </c>
      <c r="L1795" s="44">
        <v>0</v>
      </c>
      <c r="M1795" s="44">
        <v>0</v>
      </c>
      <c r="N1795" s="44">
        <v>0</v>
      </c>
      <c r="O1795" s="44">
        <v>0</v>
      </c>
      <c r="P1795" s="165">
        <f t="shared" si="126"/>
        <v>0</v>
      </c>
    </row>
    <row r="1796" spans="1:17" hidden="1" x14ac:dyDescent="0.25">
      <c r="A1796" s="303" t="str">
        <f>IF(B1796=1,A1747,"")</f>
        <v/>
      </c>
      <c r="B1796" s="43" t="str">
        <f t="shared" si="125"/>
        <v/>
      </c>
      <c r="C1796" s="161">
        <f>CAD!$K$30</f>
        <v>0</v>
      </c>
      <c r="D1796" s="44">
        <v>0</v>
      </c>
      <c r="E1796" s="44">
        <v>0</v>
      </c>
      <c r="F1796" s="44">
        <v>0</v>
      </c>
      <c r="G1796" s="44">
        <v>0</v>
      </c>
      <c r="H1796" s="44">
        <v>0</v>
      </c>
      <c r="I1796" s="44">
        <v>0</v>
      </c>
      <c r="J1796" s="44">
        <v>0</v>
      </c>
      <c r="K1796" s="44">
        <v>0</v>
      </c>
      <c r="L1796" s="44">
        <v>0</v>
      </c>
      <c r="M1796" s="44">
        <v>0</v>
      </c>
      <c r="N1796" s="44">
        <v>0</v>
      </c>
      <c r="O1796" s="44">
        <v>0</v>
      </c>
      <c r="P1796" s="165">
        <f t="shared" si="126"/>
        <v>0</v>
      </c>
    </row>
    <row r="1797" spans="1:17" hidden="1" x14ac:dyDescent="0.25">
      <c r="A1797" s="303" t="str">
        <f>IF(B1797=1,A1747,"")</f>
        <v/>
      </c>
      <c r="B1797" s="43" t="str">
        <f t="shared" si="125"/>
        <v/>
      </c>
      <c r="C1797" s="161">
        <f>CAD!$K$31</f>
        <v>0</v>
      </c>
      <c r="D1797" s="44">
        <v>0</v>
      </c>
      <c r="E1797" s="44">
        <v>0</v>
      </c>
      <c r="F1797" s="44">
        <v>0</v>
      </c>
      <c r="G1797" s="44">
        <v>0</v>
      </c>
      <c r="H1797" s="44">
        <v>0</v>
      </c>
      <c r="I1797" s="44">
        <v>0</v>
      </c>
      <c r="J1797" s="44">
        <v>0</v>
      </c>
      <c r="K1797" s="44">
        <v>0</v>
      </c>
      <c r="L1797" s="44">
        <v>0</v>
      </c>
      <c r="M1797" s="44">
        <v>0</v>
      </c>
      <c r="N1797" s="44">
        <v>0</v>
      </c>
      <c r="O1797" s="44">
        <v>0</v>
      </c>
      <c r="P1797" s="165">
        <f t="shared" si="126"/>
        <v>0</v>
      </c>
    </row>
    <row r="1798" spans="1:17" hidden="1" x14ac:dyDescent="0.25">
      <c r="A1798" s="303">
        <f>A1745</f>
        <v>2049</v>
      </c>
    </row>
    <row r="1799" spans="1:17" hidden="1" x14ac:dyDescent="0.25">
      <c r="A1799" s="303">
        <f>A1745</f>
        <v>2049</v>
      </c>
      <c r="C1799" s="74" t="s">
        <v>209</v>
      </c>
      <c r="D1799" s="38">
        <f>D1745-D1747</f>
        <v>0</v>
      </c>
      <c r="E1799" s="38">
        <f t="shared" ref="E1799:P1799" si="127">E1745-E1747</f>
        <v>0</v>
      </c>
      <c r="F1799" s="38">
        <f t="shared" si="127"/>
        <v>0</v>
      </c>
      <c r="G1799" s="38">
        <f t="shared" si="127"/>
        <v>0</v>
      </c>
      <c r="H1799" s="38">
        <f t="shared" si="127"/>
        <v>0</v>
      </c>
      <c r="I1799" s="38">
        <f t="shared" si="127"/>
        <v>0</v>
      </c>
      <c r="J1799" s="38">
        <f t="shared" si="127"/>
        <v>0</v>
      </c>
      <c r="K1799" s="38">
        <f t="shared" si="127"/>
        <v>0</v>
      </c>
      <c r="L1799" s="38">
        <f t="shared" si="127"/>
        <v>0</v>
      </c>
      <c r="M1799" s="38">
        <f t="shared" si="127"/>
        <v>0</v>
      </c>
      <c r="N1799" s="38">
        <f t="shared" si="127"/>
        <v>0</v>
      </c>
      <c r="O1799" s="38">
        <f t="shared" si="127"/>
        <v>0</v>
      </c>
      <c r="P1799" s="38">
        <f t="shared" si="127"/>
        <v>0</v>
      </c>
    </row>
    <row r="1800" spans="1:17" hidden="1" x14ac:dyDescent="0.25"/>
    <row r="1801" spans="1:17" ht="15" hidden="1" customHeight="1" thickBot="1" x14ac:dyDescent="0.3">
      <c r="A1801" s="303">
        <f>A1745+1</f>
        <v>2050</v>
      </c>
      <c r="B1801" s="45"/>
      <c r="C1801" s="176" t="s">
        <v>207</v>
      </c>
      <c r="D1801" s="177">
        <f>PREV_R!D1833</f>
        <v>0</v>
      </c>
      <c r="E1801" s="177">
        <f>PREV_R!E1833</f>
        <v>0</v>
      </c>
      <c r="F1801" s="177">
        <f>PREV_R!F1833</f>
        <v>0</v>
      </c>
      <c r="G1801" s="177">
        <f>PREV_R!G1833</f>
        <v>0</v>
      </c>
      <c r="H1801" s="177">
        <f>PREV_R!H1833</f>
        <v>0</v>
      </c>
      <c r="I1801" s="177">
        <f>PREV_R!I1833</f>
        <v>0</v>
      </c>
      <c r="J1801" s="177">
        <f>PREV_R!J1833</f>
        <v>0</v>
      </c>
      <c r="K1801" s="177">
        <f>PREV_R!K1833</f>
        <v>0</v>
      </c>
      <c r="L1801" s="177">
        <f>PREV_R!L1833</f>
        <v>0</v>
      </c>
      <c r="M1801" s="177">
        <f>PREV_R!M1833</f>
        <v>0</v>
      </c>
      <c r="N1801" s="177">
        <f>PREV_R!N1833</f>
        <v>0</v>
      </c>
      <c r="O1801" s="177">
        <f>PREV_R!O1833</f>
        <v>0</v>
      </c>
      <c r="P1801" s="177">
        <f>SUM(D1801:O1801)</f>
        <v>0</v>
      </c>
      <c r="Q1801" s="8"/>
    </row>
    <row r="1802" spans="1:17" ht="15" hidden="1" customHeight="1" x14ac:dyDescent="0.25">
      <c r="A1802" s="303">
        <f>A1801</f>
        <v>2050</v>
      </c>
      <c r="B1802" s="45"/>
      <c r="C1802" s="130"/>
      <c r="D1802" s="130"/>
      <c r="E1802" s="130"/>
      <c r="F1802" s="130"/>
      <c r="G1802" s="130"/>
      <c r="H1802" s="130"/>
      <c r="I1802" s="130"/>
      <c r="J1802" s="130"/>
      <c r="K1802" s="130"/>
      <c r="L1802" s="130"/>
      <c r="M1802" s="130"/>
      <c r="N1802" s="130"/>
      <c r="O1802" s="130"/>
      <c r="P1802" s="130"/>
      <c r="Q1802" s="8"/>
    </row>
    <row r="1803" spans="1:17" ht="15" hidden="1" customHeight="1" thickBot="1" x14ac:dyDescent="0.3">
      <c r="A1803" s="303">
        <f>A1801</f>
        <v>2050</v>
      </c>
      <c r="B1803" s="45"/>
      <c r="C1803" s="155" t="s">
        <v>208</v>
      </c>
      <c r="D1803" s="156">
        <f>SUM(D1804:D1853)</f>
        <v>0</v>
      </c>
      <c r="E1803" s="156">
        <f t="shared" ref="E1803:O1803" si="128">SUM(E1804:E1853)</f>
        <v>0</v>
      </c>
      <c r="F1803" s="156">
        <f t="shared" si="128"/>
        <v>0</v>
      </c>
      <c r="G1803" s="156">
        <f t="shared" si="128"/>
        <v>0</v>
      </c>
      <c r="H1803" s="156">
        <f t="shared" si="128"/>
        <v>0</v>
      </c>
      <c r="I1803" s="156">
        <f t="shared" si="128"/>
        <v>0</v>
      </c>
      <c r="J1803" s="156">
        <f t="shared" si="128"/>
        <v>0</v>
      </c>
      <c r="K1803" s="156">
        <f t="shared" si="128"/>
        <v>0</v>
      </c>
      <c r="L1803" s="156">
        <f t="shared" si="128"/>
        <v>0</v>
      </c>
      <c r="M1803" s="156">
        <f t="shared" si="128"/>
        <v>0</v>
      </c>
      <c r="N1803" s="156">
        <f t="shared" si="128"/>
        <v>0</v>
      </c>
      <c r="O1803" s="156">
        <f t="shared" si="128"/>
        <v>0</v>
      </c>
      <c r="P1803" s="156">
        <f>SUM(D1803:O1803)</f>
        <v>0</v>
      </c>
      <c r="Q1803" s="8"/>
    </row>
    <row r="1804" spans="1:17" hidden="1" x14ac:dyDescent="0.25">
      <c r="A1804" s="303">
        <f>IF(B1804=1,A1803,"")</f>
        <v>2050</v>
      </c>
      <c r="B1804" s="43">
        <f>IF(C1804&lt;&gt;0,1,"")</f>
        <v>1</v>
      </c>
      <c r="C1804" s="162" t="str">
        <f>CAD!$I$7</f>
        <v>MERCADO</v>
      </c>
      <c r="D1804" s="163">
        <v>0</v>
      </c>
      <c r="E1804" s="163">
        <v>0</v>
      </c>
      <c r="F1804" s="163">
        <v>0</v>
      </c>
      <c r="G1804" s="163">
        <v>0</v>
      </c>
      <c r="H1804" s="163">
        <v>0</v>
      </c>
      <c r="I1804" s="163">
        <v>0</v>
      </c>
      <c r="J1804" s="163">
        <v>0</v>
      </c>
      <c r="K1804" s="163">
        <v>0</v>
      </c>
      <c r="L1804" s="163">
        <v>0</v>
      </c>
      <c r="M1804" s="163">
        <v>0</v>
      </c>
      <c r="N1804" s="163">
        <v>0</v>
      </c>
      <c r="O1804" s="163">
        <v>0</v>
      </c>
      <c r="P1804" s="164">
        <f>SUM(D1804:O1804)</f>
        <v>0</v>
      </c>
    </row>
    <row r="1805" spans="1:17" hidden="1" x14ac:dyDescent="0.25">
      <c r="A1805" s="303">
        <f>IF(B1805=1,A1803,"")</f>
        <v>2050</v>
      </c>
      <c r="B1805" s="43">
        <f t="shared" ref="B1805:B1853" si="129">IF(C1805&lt;&gt;0,1,"")</f>
        <v>1</v>
      </c>
      <c r="C1805" s="161" t="str">
        <f>CAD!$I$8</f>
        <v>VEÍCULO</v>
      </c>
      <c r="D1805" s="44">
        <v>0</v>
      </c>
      <c r="E1805" s="44">
        <v>0</v>
      </c>
      <c r="F1805" s="44">
        <v>0</v>
      </c>
      <c r="G1805" s="44">
        <v>0</v>
      </c>
      <c r="H1805" s="44">
        <v>0</v>
      </c>
      <c r="I1805" s="44">
        <v>0</v>
      </c>
      <c r="J1805" s="44">
        <v>0</v>
      </c>
      <c r="K1805" s="44">
        <v>0</v>
      </c>
      <c r="L1805" s="44">
        <v>0</v>
      </c>
      <c r="M1805" s="44">
        <v>0</v>
      </c>
      <c r="N1805" s="44">
        <v>0</v>
      </c>
      <c r="O1805" s="44">
        <v>0</v>
      </c>
      <c r="P1805" s="165">
        <f t="shared" ref="P1805:P1853" si="130">SUM(D1805:O1805)</f>
        <v>0</v>
      </c>
    </row>
    <row r="1806" spans="1:17" hidden="1" x14ac:dyDescent="0.25">
      <c r="A1806" s="303">
        <f>IF(B1806=1,A1803,"")</f>
        <v>2050</v>
      </c>
      <c r="B1806" s="43">
        <f t="shared" si="129"/>
        <v>1</v>
      </c>
      <c r="C1806" s="161" t="str">
        <f>CAD!$I$9</f>
        <v>ENERGIA ELÉTRICA</v>
      </c>
      <c r="D1806" s="44">
        <v>0</v>
      </c>
      <c r="E1806" s="44">
        <v>0</v>
      </c>
      <c r="F1806" s="44">
        <v>0</v>
      </c>
      <c r="G1806" s="44">
        <v>0</v>
      </c>
      <c r="H1806" s="44">
        <v>0</v>
      </c>
      <c r="I1806" s="44">
        <v>0</v>
      </c>
      <c r="J1806" s="44">
        <v>0</v>
      </c>
      <c r="K1806" s="44">
        <v>0</v>
      </c>
      <c r="L1806" s="44">
        <v>0</v>
      </c>
      <c r="M1806" s="44">
        <v>0</v>
      </c>
      <c r="N1806" s="44">
        <v>0</v>
      </c>
      <c r="O1806" s="44">
        <v>0</v>
      </c>
      <c r="P1806" s="165">
        <f t="shared" si="130"/>
        <v>0</v>
      </c>
    </row>
    <row r="1807" spans="1:17" hidden="1" x14ac:dyDescent="0.25">
      <c r="A1807" s="303">
        <f>IF(B1807=1,A1803,"")</f>
        <v>2050</v>
      </c>
      <c r="B1807" s="43">
        <f t="shared" si="129"/>
        <v>1</v>
      </c>
      <c r="C1807" s="161" t="str">
        <f>CAD!$I$10</f>
        <v>LANCHE/COMER FORA</v>
      </c>
      <c r="D1807" s="44">
        <v>0</v>
      </c>
      <c r="E1807" s="44">
        <v>0</v>
      </c>
      <c r="F1807" s="44">
        <v>0</v>
      </c>
      <c r="G1807" s="44">
        <v>0</v>
      </c>
      <c r="H1807" s="44">
        <v>0</v>
      </c>
      <c r="I1807" s="44">
        <v>0</v>
      </c>
      <c r="J1807" s="44">
        <v>0</v>
      </c>
      <c r="K1807" s="44">
        <v>0</v>
      </c>
      <c r="L1807" s="44">
        <v>0</v>
      </c>
      <c r="M1807" s="44">
        <v>0</v>
      </c>
      <c r="N1807" s="44">
        <v>0</v>
      </c>
      <c r="O1807" s="44">
        <v>0</v>
      </c>
      <c r="P1807" s="165">
        <f t="shared" si="130"/>
        <v>0</v>
      </c>
    </row>
    <row r="1808" spans="1:17" hidden="1" x14ac:dyDescent="0.25">
      <c r="A1808" s="303">
        <f>IF(B1808=1,A1803,"")</f>
        <v>2050</v>
      </c>
      <c r="B1808" s="43">
        <f t="shared" si="129"/>
        <v>1</v>
      </c>
      <c r="C1808" s="161" t="str">
        <f>CAD!$I$11</f>
        <v>LAZER</v>
      </c>
      <c r="D1808" s="44">
        <v>0</v>
      </c>
      <c r="E1808" s="44">
        <v>0</v>
      </c>
      <c r="F1808" s="44">
        <v>0</v>
      </c>
      <c r="G1808" s="44">
        <v>0</v>
      </c>
      <c r="H1808" s="44">
        <v>0</v>
      </c>
      <c r="I1808" s="44">
        <v>0</v>
      </c>
      <c r="J1808" s="44">
        <v>0</v>
      </c>
      <c r="K1808" s="44">
        <v>0</v>
      </c>
      <c r="L1808" s="44">
        <v>0</v>
      </c>
      <c r="M1808" s="44">
        <v>0</v>
      </c>
      <c r="N1808" s="44">
        <v>0</v>
      </c>
      <c r="O1808" s="44">
        <v>0</v>
      </c>
      <c r="P1808" s="165">
        <f t="shared" si="130"/>
        <v>0</v>
      </c>
    </row>
    <row r="1809" spans="1:16" hidden="1" x14ac:dyDescent="0.25">
      <c r="A1809" s="303">
        <f>IF(B1809=1,A1803,"")</f>
        <v>2050</v>
      </c>
      <c r="B1809" s="43">
        <f t="shared" si="129"/>
        <v>1</v>
      </c>
      <c r="C1809" s="161" t="str">
        <f>CAD!$I$12</f>
        <v>REFORMA / IMÓVEL</v>
      </c>
      <c r="D1809" s="44">
        <v>0</v>
      </c>
      <c r="E1809" s="44">
        <v>0</v>
      </c>
      <c r="F1809" s="44">
        <v>0</v>
      </c>
      <c r="G1809" s="44">
        <v>0</v>
      </c>
      <c r="H1809" s="44">
        <v>0</v>
      </c>
      <c r="I1809" s="44">
        <v>0</v>
      </c>
      <c r="J1809" s="44">
        <v>0</v>
      </c>
      <c r="K1809" s="44">
        <v>0</v>
      </c>
      <c r="L1809" s="44">
        <v>0</v>
      </c>
      <c r="M1809" s="44">
        <v>0</v>
      </c>
      <c r="N1809" s="44">
        <v>0</v>
      </c>
      <c r="O1809" s="44">
        <v>0</v>
      </c>
      <c r="P1809" s="165">
        <f t="shared" si="130"/>
        <v>0</v>
      </c>
    </row>
    <row r="1810" spans="1:16" hidden="1" x14ac:dyDescent="0.25">
      <c r="A1810" s="303">
        <f>IF(B1810=1,A1803,"")</f>
        <v>2050</v>
      </c>
      <c r="B1810" s="43">
        <f t="shared" si="129"/>
        <v>1</v>
      </c>
      <c r="C1810" s="161" t="str">
        <f>CAD!$I$13</f>
        <v>OUTROS</v>
      </c>
      <c r="D1810" s="44">
        <v>0</v>
      </c>
      <c r="E1810" s="44">
        <v>0</v>
      </c>
      <c r="F1810" s="44">
        <v>0</v>
      </c>
      <c r="G1810" s="44">
        <v>0</v>
      </c>
      <c r="H1810" s="44">
        <v>0</v>
      </c>
      <c r="I1810" s="44">
        <v>0</v>
      </c>
      <c r="J1810" s="44">
        <v>0</v>
      </c>
      <c r="K1810" s="44">
        <v>0</v>
      </c>
      <c r="L1810" s="44">
        <v>0</v>
      </c>
      <c r="M1810" s="44">
        <v>0</v>
      </c>
      <c r="N1810" s="44">
        <v>0</v>
      </c>
      <c r="O1810" s="44">
        <v>0</v>
      </c>
      <c r="P1810" s="165">
        <f t="shared" si="130"/>
        <v>0</v>
      </c>
    </row>
    <row r="1811" spans="1:16" hidden="1" x14ac:dyDescent="0.25">
      <c r="A1811" s="303">
        <f>IF(B1811=1,A1803,"")</f>
        <v>2050</v>
      </c>
      <c r="B1811" s="43">
        <f t="shared" si="129"/>
        <v>1</v>
      </c>
      <c r="C1811" s="161" t="str">
        <f>CAD!$I$14</f>
        <v>VESTUÁRIO</v>
      </c>
      <c r="D1811" s="44">
        <v>0</v>
      </c>
      <c r="E1811" s="44">
        <v>0</v>
      </c>
      <c r="F1811" s="44">
        <v>0</v>
      </c>
      <c r="G1811" s="44">
        <v>0</v>
      </c>
      <c r="H1811" s="44">
        <v>0</v>
      </c>
      <c r="I1811" s="44">
        <v>0</v>
      </c>
      <c r="J1811" s="44">
        <v>0</v>
      </c>
      <c r="K1811" s="44">
        <v>0</v>
      </c>
      <c r="L1811" s="44">
        <v>0</v>
      </c>
      <c r="M1811" s="44">
        <v>0</v>
      </c>
      <c r="N1811" s="44">
        <v>0</v>
      </c>
      <c r="O1811" s="44">
        <v>0</v>
      </c>
      <c r="P1811" s="165">
        <f t="shared" si="130"/>
        <v>0</v>
      </c>
    </row>
    <row r="1812" spans="1:16" hidden="1" x14ac:dyDescent="0.25">
      <c r="A1812" s="303">
        <f>IF(B1812=1,A1803,"")</f>
        <v>2050</v>
      </c>
      <c r="B1812" s="43">
        <f t="shared" si="129"/>
        <v>1</v>
      </c>
      <c r="C1812" s="161" t="str">
        <f>CAD!$I$15</f>
        <v>PARCELA - CASA</v>
      </c>
      <c r="D1812" s="44">
        <v>0</v>
      </c>
      <c r="E1812" s="44">
        <v>0</v>
      </c>
      <c r="F1812" s="44">
        <v>0</v>
      </c>
      <c r="G1812" s="44">
        <v>0</v>
      </c>
      <c r="H1812" s="44">
        <v>0</v>
      </c>
      <c r="I1812" s="44">
        <v>0</v>
      </c>
      <c r="J1812" s="44">
        <v>0</v>
      </c>
      <c r="K1812" s="44">
        <v>0</v>
      </c>
      <c r="L1812" s="44">
        <v>0</v>
      </c>
      <c r="M1812" s="44">
        <v>0</v>
      </c>
      <c r="N1812" s="44">
        <v>0</v>
      </c>
      <c r="O1812" s="44">
        <v>0</v>
      </c>
      <c r="P1812" s="165">
        <f t="shared" si="130"/>
        <v>0</v>
      </c>
    </row>
    <row r="1813" spans="1:16" hidden="1" x14ac:dyDescent="0.25">
      <c r="A1813" s="303">
        <f>IF(B1813=1,A1803,"")</f>
        <v>2050</v>
      </c>
      <c r="B1813" s="43">
        <f t="shared" si="129"/>
        <v>1</v>
      </c>
      <c r="C1813" s="161" t="str">
        <f>CAD!$I$16</f>
        <v>SAÚDE</v>
      </c>
      <c r="D1813" s="44">
        <v>0</v>
      </c>
      <c r="E1813" s="44">
        <v>0</v>
      </c>
      <c r="F1813" s="44">
        <v>0</v>
      </c>
      <c r="G1813" s="44">
        <v>0</v>
      </c>
      <c r="H1813" s="44">
        <v>0</v>
      </c>
      <c r="I1813" s="44">
        <v>0</v>
      </c>
      <c r="J1813" s="44">
        <v>0</v>
      </c>
      <c r="K1813" s="44">
        <v>0</v>
      </c>
      <c r="L1813" s="44">
        <v>0</v>
      </c>
      <c r="M1813" s="44">
        <v>0</v>
      </c>
      <c r="N1813" s="44">
        <v>0</v>
      </c>
      <c r="O1813" s="44">
        <v>0</v>
      </c>
      <c r="P1813" s="165">
        <f t="shared" si="130"/>
        <v>0</v>
      </c>
    </row>
    <row r="1814" spans="1:16" hidden="1" x14ac:dyDescent="0.25">
      <c r="A1814" s="303" t="str">
        <f>IF(B1814=1,A1803,"")</f>
        <v/>
      </c>
      <c r="B1814" s="43" t="str">
        <f t="shared" si="129"/>
        <v/>
      </c>
      <c r="C1814" s="161">
        <f>CAD!$I$17</f>
        <v>0</v>
      </c>
      <c r="D1814" s="44">
        <v>0</v>
      </c>
      <c r="E1814" s="44">
        <v>0</v>
      </c>
      <c r="F1814" s="44">
        <v>0</v>
      </c>
      <c r="G1814" s="44">
        <v>0</v>
      </c>
      <c r="H1814" s="44">
        <v>0</v>
      </c>
      <c r="I1814" s="44">
        <v>0</v>
      </c>
      <c r="J1814" s="44">
        <v>0</v>
      </c>
      <c r="K1814" s="44">
        <v>0</v>
      </c>
      <c r="L1814" s="44">
        <v>0</v>
      </c>
      <c r="M1814" s="44">
        <v>0</v>
      </c>
      <c r="N1814" s="44">
        <v>0</v>
      </c>
      <c r="O1814" s="44">
        <v>0</v>
      </c>
      <c r="P1814" s="165">
        <f t="shared" si="130"/>
        <v>0</v>
      </c>
    </row>
    <row r="1815" spans="1:16" hidden="1" x14ac:dyDescent="0.25">
      <c r="A1815" s="303" t="str">
        <f>IF(B1815=1,A1803,"")</f>
        <v/>
      </c>
      <c r="B1815" s="43" t="str">
        <f t="shared" si="129"/>
        <v/>
      </c>
      <c r="C1815" s="161">
        <f>CAD!$I$18</f>
        <v>0</v>
      </c>
      <c r="D1815" s="44">
        <v>0</v>
      </c>
      <c r="E1815" s="44">
        <v>0</v>
      </c>
      <c r="F1815" s="44">
        <v>0</v>
      </c>
      <c r="G1815" s="44">
        <v>0</v>
      </c>
      <c r="H1815" s="44">
        <v>0</v>
      </c>
      <c r="I1815" s="44">
        <v>0</v>
      </c>
      <c r="J1815" s="44">
        <v>0</v>
      </c>
      <c r="K1815" s="44">
        <v>0</v>
      </c>
      <c r="L1815" s="44">
        <v>0</v>
      </c>
      <c r="M1815" s="44">
        <v>0</v>
      </c>
      <c r="N1815" s="44">
        <v>0</v>
      </c>
      <c r="O1815" s="44">
        <v>0</v>
      </c>
      <c r="P1815" s="165">
        <f t="shared" si="130"/>
        <v>0</v>
      </c>
    </row>
    <row r="1816" spans="1:16" hidden="1" x14ac:dyDescent="0.25">
      <c r="A1816" s="303" t="str">
        <f>IF(B1816=1,A1803,"")</f>
        <v/>
      </c>
      <c r="B1816" s="43" t="str">
        <f t="shared" si="129"/>
        <v/>
      </c>
      <c r="C1816" s="161">
        <f>CAD!$I$19</f>
        <v>0</v>
      </c>
      <c r="D1816" s="44">
        <v>0</v>
      </c>
      <c r="E1816" s="44">
        <v>0</v>
      </c>
      <c r="F1816" s="44">
        <v>0</v>
      </c>
      <c r="G1816" s="44">
        <v>0</v>
      </c>
      <c r="H1816" s="44">
        <v>0</v>
      </c>
      <c r="I1816" s="44">
        <v>0</v>
      </c>
      <c r="J1816" s="44">
        <v>0</v>
      </c>
      <c r="K1816" s="44">
        <v>0</v>
      </c>
      <c r="L1816" s="44">
        <v>0</v>
      </c>
      <c r="M1816" s="44">
        <v>0</v>
      </c>
      <c r="N1816" s="44">
        <v>0</v>
      </c>
      <c r="O1816" s="44">
        <v>0</v>
      </c>
      <c r="P1816" s="165">
        <f t="shared" si="130"/>
        <v>0</v>
      </c>
    </row>
    <row r="1817" spans="1:16" hidden="1" x14ac:dyDescent="0.25">
      <c r="A1817" s="303" t="str">
        <f>IF(B1817=1,A1803,"")</f>
        <v/>
      </c>
      <c r="B1817" s="43" t="str">
        <f t="shared" si="129"/>
        <v/>
      </c>
      <c r="C1817" s="161">
        <f>CAD!$I$20</f>
        <v>0</v>
      </c>
      <c r="D1817" s="44">
        <v>0</v>
      </c>
      <c r="E1817" s="44">
        <v>0</v>
      </c>
      <c r="F1817" s="44">
        <v>0</v>
      </c>
      <c r="G1817" s="44">
        <v>0</v>
      </c>
      <c r="H1817" s="44">
        <v>0</v>
      </c>
      <c r="I1817" s="44">
        <v>0</v>
      </c>
      <c r="J1817" s="44">
        <v>0</v>
      </c>
      <c r="K1817" s="44">
        <v>0</v>
      </c>
      <c r="L1817" s="44">
        <v>0</v>
      </c>
      <c r="M1817" s="44">
        <v>0</v>
      </c>
      <c r="N1817" s="44">
        <v>0</v>
      </c>
      <c r="O1817" s="44">
        <v>0</v>
      </c>
      <c r="P1817" s="165">
        <f t="shared" si="130"/>
        <v>0</v>
      </c>
    </row>
    <row r="1818" spans="1:16" hidden="1" x14ac:dyDescent="0.25">
      <c r="A1818" s="303" t="str">
        <f>IF(B1818=1,A1803,"")</f>
        <v/>
      </c>
      <c r="B1818" s="43" t="str">
        <f t="shared" si="129"/>
        <v/>
      </c>
      <c r="C1818" s="161">
        <f>CAD!$I$21</f>
        <v>0</v>
      </c>
      <c r="D1818" s="44">
        <v>0</v>
      </c>
      <c r="E1818" s="44">
        <v>0</v>
      </c>
      <c r="F1818" s="44">
        <v>0</v>
      </c>
      <c r="G1818" s="44">
        <v>0</v>
      </c>
      <c r="H1818" s="44">
        <v>0</v>
      </c>
      <c r="I1818" s="44">
        <v>0</v>
      </c>
      <c r="J1818" s="44">
        <v>0</v>
      </c>
      <c r="K1818" s="44">
        <v>0</v>
      </c>
      <c r="L1818" s="44">
        <v>0</v>
      </c>
      <c r="M1818" s="44">
        <v>0</v>
      </c>
      <c r="N1818" s="44">
        <v>0</v>
      </c>
      <c r="O1818" s="44">
        <v>0</v>
      </c>
      <c r="P1818" s="165">
        <f t="shared" si="130"/>
        <v>0</v>
      </c>
    </row>
    <row r="1819" spans="1:16" hidden="1" x14ac:dyDescent="0.25">
      <c r="A1819" s="303" t="str">
        <f>IF(B1819=1,A1803,"")</f>
        <v/>
      </c>
      <c r="B1819" s="43" t="str">
        <f t="shared" si="129"/>
        <v/>
      </c>
      <c r="C1819" s="161">
        <f>CAD!$I$22</f>
        <v>0</v>
      </c>
      <c r="D1819" s="44">
        <v>0</v>
      </c>
      <c r="E1819" s="44">
        <v>0</v>
      </c>
      <c r="F1819" s="44">
        <v>0</v>
      </c>
      <c r="G1819" s="44">
        <v>0</v>
      </c>
      <c r="H1819" s="44">
        <v>0</v>
      </c>
      <c r="I1819" s="44">
        <v>0</v>
      </c>
      <c r="J1819" s="44">
        <v>0</v>
      </c>
      <c r="K1819" s="44">
        <v>0</v>
      </c>
      <c r="L1819" s="44">
        <v>0</v>
      </c>
      <c r="M1819" s="44">
        <v>0</v>
      </c>
      <c r="N1819" s="44">
        <v>0</v>
      </c>
      <c r="O1819" s="44">
        <v>0</v>
      </c>
      <c r="P1819" s="165">
        <f t="shared" si="130"/>
        <v>0</v>
      </c>
    </row>
    <row r="1820" spans="1:16" hidden="1" x14ac:dyDescent="0.25">
      <c r="A1820" s="303" t="str">
        <f>IF(B1820=1,A1803,"")</f>
        <v/>
      </c>
      <c r="B1820" s="43" t="str">
        <f t="shared" si="129"/>
        <v/>
      </c>
      <c r="C1820" s="161">
        <f>CAD!$I$23</f>
        <v>0</v>
      </c>
      <c r="D1820" s="44">
        <v>0</v>
      </c>
      <c r="E1820" s="44">
        <v>0</v>
      </c>
      <c r="F1820" s="44">
        <v>0</v>
      </c>
      <c r="G1820" s="44">
        <v>0</v>
      </c>
      <c r="H1820" s="44">
        <v>0</v>
      </c>
      <c r="I1820" s="44">
        <v>0</v>
      </c>
      <c r="J1820" s="44">
        <v>0</v>
      </c>
      <c r="K1820" s="44">
        <v>0</v>
      </c>
      <c r="L1820" s="44">
        <v>0</v>
      </c>
      <c r="M1820" s="44">
        <v>0</v>
      </c>
      <c r="N1820" s="44">
        <v>0</v>
      </c>
      <c r="O1820" s="44">
        <v>0</v>
      </c>
      <c r="P1820" s="165">
        <f t="shared" si="130"/>
        <v>0</v>
      </c>
    </row>
    <row r="1821" spans="1:16" hidden="1" x14ac:dyDescent="0.25">
      <c r="A1821" s="303" t="str">
        <f>IF(B1821=1,A1803,"")</f>
        <v/>
      </c>
      <c r="B1821" s="43" t="str">
        <f t="shared" si="129"/>
        <v/>
      </c>
      <c r="C1821" s="161">
        <f>CAD!$I$24</f>
        <v>0</v>
      </c>
      <c r="D1821" s="44">
        <v>0</v>
      </c>
      <c r="E1821" s="44">
        <v>0</v>
      </c>
      <c r="F1821" s="44">
        <v>0</v>
      </c>
      <c r="G1821" s="44">
        <v>0</v>
      </c>
      <c r="H1821" s="44">
        <v>0</v>
      </c>
      <c r="I1821" s="44">
        <v>0</v>
      </c>
      <c r="J1821" s="44">
        <v>0</v>
      </c>
      <c r="K1821" s="44">
        <v>0</v>
      </c>
      <c r="L1821" s="44">
        <v>0</v>
      </c>
      <c r="M1821" s="44">
        <v>0</v>
      </c>
      <c r="N1821" s="44">
        <v>0</v>
      </c>
      <c r="O1821" s="44">
        <v>0</v>
      </c>
      <c r="P1821" s="165">
        <f t="shared" si="130"/>
        <v>0</v>
      </c>
    </row>
    <row r="1822" spans="1:16" hidden="1" x14ac:dyDescent="0.25">
      <c r="A1822" s="303" t="str">
        <f>IF(B1822=1,A1803,"")</f>
        <v/>
      </c>
      <c r="B1822" s="43" t="str">
        <f t="shared" si="129"/>
        <v/>
      </c>
      <c r="C1822" s="161">
        <f>CAD!$I$25</f>
        <v>0</v>
      </c>
      <c r="D1822" s="44">
        <v>0</v>
      </c>
      <c r="E1822" s="44">
        <v>0</v>
      </c>
      <c r="F1822" s="44">
        <v>0</v>
      </c>
      <c r="G1822" s="44">
        <v>0</v>
      </c>
      <c r="H1822" s="44">
        <v>0</v>
      </c>
      <c r="I1822" s="44">
        <v>0</v>
      </c>
      <c r="J1822" s="44">
        <v>0</v>
      </c>
      <c r="K1822" s="44">
        <v>0</v>
      </c>
      <c r="L1822" s="44">
        <v>0</v>
      </c>
      <c r="M1822" s="44">
        <v>0</v>
      </c>
      <c r="N1822" s="44">
        <v>0</v>
      </c>
      <c r="O1822" s="44">
        <v>0</v>
      </c>
      <c r="P1822" s="165">
        <f t="shared" si="130"/>
        <v>0</v>
      </c>
    </row>
    <row r="1823" spans="1:16" hidden="1" x14ac:dyDescent="0.25">
      <c r="A1823" s="303" t="str">
        <f>IF(B1823=1,A1803,"")</f>
        <v/>
      </c>
      <c r="B1823" s="43" t="str">
        <f t="shared" si="129"/>
        <v/>
      </c>
      <c r="C1823" s="161">
        <f>CAD!$I$26</f>
        <v>0</v>
      </c>
      <c r="D1823" s="44">
        <v>0</v>
      </c>
      <c r="E1823" s="44">
        <v>0</v>
      </c>
      <c r="F1823" s="44">
        <v>0</v>
      </c>
      <c r="G1823" s="44">
        <v>0</v>
      </c>
      <c r="H1823" s="44">
        <v>0</v>
      </c>
      <c r="I1823" s="44">
        <v>0</v>
      </c>
      <c r="J1823" s="44">
        <v>0</v>
      </c>
      <c r="K1823" s="44">
        <v>0</v>
      </c>
      <c r="L1823" s="44">
        <v>0</v>
      </c>
      <c r="M1823" s="44">
        <v>0</v>
      </c>
      <c r="N1823" s="44">
        <v>0</v>
      </c>
      <c r="O1823" s="44">
        <v>0</v>
      </c>
      <c r="P1823" s="165">
        <f t="shared" si="130"/>
        <v>0</v>
      </c>
    </row>
    <row r="1824" spans="1:16" hidden="1" x14ac:dyDescent="0.25">
      <c r="A1824" s="303" t="str">
        <f>IF(B1824=1,A1803,"")</f>
        <v/>
      </c>
      <c r="B1824" s="43" t="str">
        <f t="shared" si="129"/>
        <v/>
      </c>
      <c r="C1824" s="161">
        <f>CAD!$I$27</f>
        <v>0</v>
      </c>
      <c r="D1824" s="44">
        <v>0</v>
      </c>
      <c r="E1824" s="44">
        <v>0</v>
      </c>
      <c r="F1824" s="44">
        <v>0</v>
      </c>
      <c r="G1824" s="44">
        <v>0</v>
      </c>
      <c r="H1824" s="44">
        <v>0</v>
      </c>
      <c r="I1824" s="44">
        <v>0</v>
      </c>
      <c r="J1824" s="44">
        <v>0</v>
      </c>
      <c r="K1824" s="44">
        <v>0</v>
      </c>
      <c r="L1824" s="44">
        <v>0</v>
      </c>
      <c r="M1824" s="44">
        <v>0</v>
      </c>
      <c r="N1824" s="44">
        <v>0</v>
      </c>
      <c r="O1824" s="44">
        <v>0</v>
      </c>
      <c r="P1824" s="165">
        <f t="shared" si="130"/>
        <v>0</v>
      </c>
    </row>
    <row r="1825" spans="1:16" hidden="1" x14ac:dyDescent="0.25">
      <c r="A1825" s="303" t="str">
        <f>IF(B1825=1,A1803,"")</f>
        <v/>
      </c>
      <c r="B1825" s="43" t="str">
        <f t="shared" si="129"/>
        <v/>
      </c>
      <c r="C1825" s="161">
        <f>CAD!$I$28</f>
        <v>0</v>
      </c>
      <c r="D1825" s="44">
        <v>0</v>
      </c>
      <c r="E1825" s="44">
        <v>0</v>
      </c>
      <c r="F1825" s="44">
        <v>0</v>
      </c>
      <c r="G1825" s="44">
        <v>0</v>
      </c>
      <c r="H1825" s="44">
        <v>0</v>
      </c>
      <c r="I1825" s="44">
        <v>0</v>
      </c>
      <c r="J1825" s="44">
        <v>0</v>
      </c>
      <c r="K1825" s="44">
        <v>0</v>
      </c>
      <c r="L1825" s="44">
        <v>0</v>
      </c>
      <c r="M1825" s="44">
        <v>0</v>
      </c>
      <c r="N1825" s="44">
        <v>0</v>
      </c>
      <c r="O1825" s="44">
        <v>0</v>
      </c>
      <c r="P1825" s="165">
        <f t="shared" si="130"/>
        <v>0</v>
      </c>
    </row>
    <row r="1826" spans="1:16" hidden="1" x14ac:dyDescent="0.25">
      <c r="A1826" s="303" t="str">
        <f>IF(B1826=1,A1803,"")</f>
        <v/>
      </c>
      <c r="B1826" s="43" t="str">
        <f t="shared" si="129"/>
        <v/>
      </c>
      <c r="C1826" s="161">
        <f>CAD!$I$29</f>
        <v>0</v>
      </c>
      <c r="D1826" s="44">
        <v>0</v>
      </c>
      <c r="E1826" s="44">
        <v>0</v>
      </c>
      <c r="F1826" s="44">
        <v>0</v>
      </c>
      <c r="G1826" s="44">
        <v>0</v>
      </c>
      <c r="H1826" s="44">
        <v>0</v>
      </c>
      <c r="I1826" s="44">
        <v>0</v>
      </c>
      <c r="J1826" s="44">
        <v>0</v>
      </c>
      <c r="K1826" s="44">
        <v>0</v>
      </c>
      <c r="L1826" s="44">
        <v>0</v>
      </c>
      <c r="M1826" s="44">
        <v>0</v>
      </c>
      <c r="N1826" s="44">
        <v>0</v>
      </c>
      <c r="O1826" s="44">
        <v>0</v>
      </c>
      <c r="P1826" s="165">
        <f t="shared" si="130"/>
        <v>0</v>
      </c>
    </row>
    <row r="1827" spans="1:16" hidden="1" x14ac:dyDescent="0.25">
      <c r="A1827" s="303" t="str">
        <f>IF(B1827=1,A1803,"")</f>
        <v/>
      </c>
      <c r="B1827" s="43" t="str">
        <f t="shared" si="129"/>
        <v/>
      </c>
      <c r="C1827" s="161">
        <f>CAD!$I$30</f>
        <v>0</v>
      </c>
      <c r="D1827" s="44">
        <v>0</v>
      </c>
      <c r="E1827" s="44">
        <v>0</v>
      </c>
      <c r="F1827" s="44">
        <v>0</v>
      </c>
      <c r="G1827" s="44">
        <v>0</v>
      </c>
      <c r="H1827" s="44">
        <v>0</v>
      </c>
      <c r="I1827" s="44">
        <v>0</v>
      </c>
      <c r="J1827" s="44">
        <v>0</v>
      </c>
      <c r="K1827" s="44">
        <v>0</v>
      </c>
      <c r="L1827" s="44">
        <v>0</v>
      </c>
      <c r="M1827" s="44">
        <v>0</v>
      </c>
      <c r="N1827" s="44">
        <v>0</v>
      </c>
      <c r="O1827" s="44">
        <v>0</v>
      </c>
      <c r="P1827" s="165">
        <f t="shared" si="130"/>
        <v>0</v>
      </c>
    </row>
    <row r="1828" spans="1:16" hidden="1" x14ac:dyDescent="0.25">
      <c r="A1828" s="303" t="str">
        <f>IF(B1828=1,A1803,"")</f>
        <v/>
      </c>
      <c r="B1828" s="43" t="str">
        <f t="shared" si="129"/>
        <v/>
      </c>
      <c r="C1828" s="161">
        <f>CAD!$I$31</f>
        <v>0</v>
      </c>
      <c r="D1828" s="44">
        <v>0</v>
      </c>
      <c r="E1828" s="44">
        <v>0</v>
      </c>
      <c r="F1828" s="44">
        <v>0</v>
      </c>
      <c r="G1828" s="44">
        <v>0</v>
      </c>
      <c r="H1828" s="44">
        <v>0</v>
      </c>
      <c r="I1828" s="44">
        <v>0</v>
      </c>
      <c r="J1828" s="44">
        <v>0</v>
      </c>
      <c r="K1828" s="44">
        <v>0</v>
      </c>
      <c r="L1828" s="44">
        <v>0</v>
      </c>
      <c r="M1828" s="44">
        <v>0</v>
      </c>
      <c r="N1828" s="44">
        <v>0</v>
      </c>
      <c r="O1828" s="44">
        <v>0</v>
      </c>
      <c r="P1828" s="165">
        <f t="shared" si="130"/>
        <v>0</v>
      </c>
    </row>
    <row r="1829" spans="1:16" hidden="1" x14ac:dyDescent="0.25">
      <c r="A1829" s="303" t="str">
        <f>IF(B1829=1,A1803,"")</f>
        <v/>
      </c>
      <c r="B1829" s="43" t="str">
        <f t="shared" si="129"/>
        <v/>
      </c>
      <c r="C1829" s="161">
        <f>CAD!$K$7</f>
        <v>0</v>
      </c>
      <c r="D1829" s="44">
        <v>0</v>
      </c>
      <c r="E1829" s="44">
        <v>0</v>
      </c>
      <c r="F1829" s="44">
        <v>0</v>
      </c>
      <c r="G1829" s="44">
        <v>0</v>
      </c>
      <c r="H1829" s="44">
        <v>0</v>
      </c>
      <c r="I1829" s="44">
        <v>0</v>
      </c>
      <c r="J1829" s="44">
        <v>0</v>
      </c>
      <c r="K1829" s="44">
        <v>0</v>
      </c>
      <c r="L1829" s="44">
        <v>0</v>
      </c>
      <c r="M1829" s="44">
        <v>0</v>
      </c>
      <c r="N1829" s="44">
        <v>0</v>
      </c>
      <c r="O1829" s="44">
        <v>0</v>
      </c>
      <c r="P1829" s="165">
        <f t="shared" si="130"/>
        <v>0</v>
      </c>
    </row>
    <row r="1830" spans="1:16" hidden="1" x14ac:dyDescent="0.25">
      <c r="A1830" s="303" t="str">
        <f>IF(B1830=1,A1803,"")</f>
        <v/>
      </c>
      <c r="B1830" s="43" t="str">
        <f t="shared" si="129"/>
        <v/>
      </c>
      <c r="C1830" s="161">
        <f>CAD!$K$8</f>
        <v>0</v>
      </c>
      <c r="D1830" s="44">
        <v>0</v>
      </c>
      <c r="E1830" s="44">
        <v>0</v>
      </c>
      <c r="F1830" s="44">
        <v>0</v>
      </c>
      <c r="G1830" s="44">
        <v>0</v>
      </c>
      <c r="H1830" s="44">
        <v>0</v>
      </c>
      <c r="I1830" s="44">
        <v>0</v>
      </c>
      <c r="J1830" s="44">
        <v>0</v>
      </c>
      <c r="K1830" s="44">
        <v>0</v>
      </c>
      <c r="L1830" s="44">
        <v>0</v>
      </c>
      <c r="M1830" s="44">
        <v>0</v>
      </c>
      <c r="N1830" s="44">
        <v>0</v>
      </c>
      <c r="O1830" s="44">
        <v>0</v>
      </c>
      <c r="P1830" s="165">
        <f t="shared" si="130"/>
        <v>0</v>
      </c>
    </row>
    <row r="1831" spans="1:16" hidden="1" x14ac:dyDescent="0.25">
      <c r="A1831" s="303" t="str">
        <f>IF(B1831=1,A1803,"")</f>
        <v/>
      </c>
      <c r="B1831" s="43" t="str">
        <f t="shared" si="129"/>
        <v/>
      </c>
      <c r="C1831" s="161">
        <f>CAD!$K$9</f>
        <v>0</v>
      </c>
      <c r="D1831" s="44">
        <v>0</v>
      </c>
      <c r="E1831" s="44">
        <v>0</v>
      </c>
      <c r="F1831" s="44">
        <v>0</v>
      </c>
      <c r="G1831" s="44">
        <v>0</v>
      </c>
      <c r="H1831" s="44">
        <v>0</v>
      </c>
      <c r="I1831" s="44">
        <v>0</v>
      </c>
      <c r="J1831" s="44">
        <v>0</v>
      </c>
      <c r="K1831" s="44">
        <v>0</v>
      </c>
      <c r="L1831" s="44">
        <v>0</v>
      </c>
      <c r="M1831" s="44">
        <v>0</v>
      </c>
      <c r="N1831" s="44">
        <v>0</v>
      </c>
      <c r="O1831" s="44">
        <v>0</v>
      </c>
      <c r="P1831" s="165">
        <f t="shared" si="130"/>
        <v>0</v>
      </c>
    </row>
    <row r="1832" spans="1:16" hidden="1" x14ac:dyDescent="0.25">
      <c r="A1832" s="303" t="str">
        <f>IF(B1832=1,A1803,"")</f>
        <v/>
      </c>
      <c r="B1832" s="43" t="str">
        <f t="shared" si="129"/>
        <v/>
      </c>
      <c r="C1832" s="161">
        <f>CAD!$K$10</f>
        <v>0</v>
      </c>
      <c r="D1832" s="44">
        <v>0</v>
      </c>
      <c r="E1832" s="44">
        <v>0</v>
      </c>
      <c r="F1832" s="44">
        <v>0</v>
      </c>
      <c r="G1832" s="44">
        <v>0</v>
      </c>
      <c r="H1832" s="44">
        <v>0</v>
      </c>
      <c r="I1832" s="44">
        <v>0</v>
      </c>
      <c r="J1832" s="44">
        <v>0</v>
      </c>
      <c r="K1832" s="44">
        <v>0</v>
      </c>
      <c r="L1832" s="44">
        <v>0</v>
      </c>
      <c r="M1832" s="44">
        <v>0</v>
      </c>
      <c r="N1832" s="44">
        <v>0</v>
      </c>
      <c r="O1832" s="44">
        <v>0</v>
      </c>
      <c r="P1832" s="165">
        <f t="shared" si="130"/>
        <v>0</v>
      </c>
    </row>
    <row r="1833" spans="1:16" hidden="1" x14ac:dyDescent="0.25">
      <c r="A1833" s="303" t="str">
        <f>IF(B1833=1,A1803,"")</f>
        <v/>
      </c>
      <c r="B1833" s="43" t="str">
        <f t="shared" si="129"/>
        <v/>
      </c>
      <c r="C1833" s="161">
        <f>CAD!$K$11</f>
        <v>0</v>
      </c>
      <c r="D1833" s="44">
        <v>0</v>
      </c>
      <c r="E1833" s="44">
        <v>0</v>
      </c>
      <c r="F1833" s="44">
        <v>0</v>
      </c>
      <c r="G1833" s="44">
        <v>0</v>
      </c>
      <c r="H1833" s="44">
        <v>0</v>
      </c>
      <c r="I1833" s="44">
        <v>0</v>
      </c>
      <c r="J1833" s="44">
        <v>0</v>
      </c>
      <c r="K1833" s="44">
        <v>0</v>
      </c>
      <c r="L1833" s="44">
        <v>0</v>
      </c>
      <c r="M1833" s="44">
        <v>0</v>
      </c>
      <c r="N1833" s="44">
        <v>0</v>
      </c>
      <c r="O1833" s="44">
        <v>0</v>
      </c>
      <c r="P1833" s="165">
        <f t="shared" si="130"/>
        <v>0</v>
      </c>
    </row>
    <row r="1834" spans="1:16" hidden="1" x14ac:dyDescent="0.25">
      <c r="A1834" s="303" t="str">
        <f>IF(B1834=1,A1803,"")</f>
        <v/>
      </c>
      <c r="B1834" s="43" t="str">
        <f t="shared" si="129"/>
        <v/>
      </c>
      <c r="C1834" s="161">
        <f>CAD!$K$12</f>
        <v>0</v>
      </c>
      <c r="D1834" s="44">
        <v>0</v>
      </c>
      <c r="E1834" s="44">
        <v>0</v>
      </c>
      <c r="F1834" s="44">
        <v>0</v>
      </c>
      <c r="G1834" s="44">
        <v>0</v>
      </c>
      <c r="H1834" s="44">
        <v>0</v>
      </c>
      <c r="I1834" s="44">
        <v>0</v>
      </c>
      <c r="J1834" s="44">
        <v>0</v>
      </c>
      <c r="K1834" s="44">
        <v>0</v>
      </c>
      <c r="L1834" s="44">
        <v>0</v>
      </c>
      <c r="M1834" s="44">
        <v>0</v>
      </c>
      <c r="N1834" s="44">
        <v>0</v>
      </c>
      <c r="O1834" s="44">
        <v>0</v>
      </c>
      <c r="P1834" s="165">
        <f t="shared" si="130"/>
        <v>0</v>
      </c>
    </row>
    <row r="1835" spans="1:16" hidden="1" x14ac:dyDescent="0.25">
      <c r="A1835" s="303" t="str">
        <f>IF(B1835=1,A1803,"")</f>
        <v/>
      </c>
      <c r="B1835" s="43" t="str">
        <f t="shared" si="129"/>
        <v/>
      </c>
      <c r="C1835" s="161">
        <f>CAD!$K$13</f>
        <v>0</v>
      </c>
      <c r="D1835" s="44">
        <v>0</v>
      </c>
      <c r="E1835" s="44">
        <v>0</v>
      </c>
      <c r="F1835" s="44">
        <v>0</v>
      </c>
      <c r="G1835" s="44">
        <v>0</v>
      </c>
      <c r="H1835" s="44">
        <v>0</v>
      </c>
      <c r="I1835" s="44">
        <v>0</v>
      </c>
      <c r="J1835" s="44">
        <v>0</v>
      </c>
      <c r="K1835" s="44">
        <v>0</v>
      </c>
      <c r="L1835" s="44">
        <v>0</v>
      </c>
      <c r="M1835" s="44">
        <v>0</v>
      </c>
      <c r="N1835" s="44">
        <v>0</v>
      </c>
      <c r="O1835" s="44">
        <v>0</v>
      </c>
      <c r="P1835" s="165">
        <f t="shared" si="130"/>
        <v>0</v>
      </c>
    </row>
    <row r="1836" spans="1:16" hidden="1" x14ac:dyDescent="0.25">
      <c r="A1836" s="303" t="str">
        <f>IF(B1836=1,A1803,"")</f>
        <v/>
      </c>
      <c r="B1836" s="43" t="str">
        <f t="shared" si="129"/>
        <v/>
      </c>
      <c r="C1836" s="161">
        <f>CAD!$K$14</f>
        <v>0</v>
      </c>
      <c r="D1836" s="44">
        <v>0</v>
      </c>
      <c r="E1836" s="44">
        <v>0</v>
      </c>
      <c r="F1836" s="44">
        <v>0</v>
      </c>
      <c r="G1836" s="44">
        <v>0</v>
      </c>
      <c r="H1836" s="44">
        <v>0</v>
      </c>
      <c r="I1836" s="44">
        <v>0</v>
      </c>
      <c r="J1836" s="44">
        <v>0</v>
      </c>
      <c r="K1836" s="44">
        <v>0</v>
      </c>
      <c r="L1836" s="44">
        <v>0</v>
      </c>
      <c r="M1836" s="44">
        <v>0</v>
      </c>
      <c r="N1836" s="44">
        <v>0</v>
      </c>
      <c r="O1836" s="44">
        <v>0</v>
      </c>
      <c r="P1836" s="165">
        <f t="shared" si="130"/>
        <v>0</v>
      </c>
    </row>
    <row r="1837" spans="1:16" hidden="1" x14ac:dyDescent="0.25">
      <c r="A1837" s="303" t="str">
        <f>IF(B1837=1,A1803,"")</f>
        <v/>
      </c>
      <c r="B1837" s="43" t="str">
        <f t="shared" si="129"/>
        <v/>
      </c>
      <c r="C1837" s="161">
        <f>CAD!$K$15</f>
        <v>0</v>
      </c>
      <c r="D1837" s="44">
        <v>0</v>
      </c>
      <c r="E1837" s="44">
        <v>0</v>
      </c>
      <c r="F1837" s="44">
        <v>0</v>
      </c>
      <c r="G1837" s="44">
        <v>0</v>
      </c>
      <c r="H1837" s="44">
        <v>0</v>
      </c>
      <c r="I1837" s="44">
        <v>0</v>
      </c>
      <c r="J1837" s="44">
        <v>0</v>
      </c>
      <c r="K1837" s="44">
        <v>0</v>
      </c>
      <c r="L1837" s="44">
        <v>0</v>
      </c>
      <c r="M1837" s="44">
        <v>0</v>
      </c>
      <c r="N1837" s="44">
        <v>0</v>
      </c>
      <c r="O1837" s="44">
        <v>0</v>
      </c>
      <c r="P1837" s="165">
        <f t="shared" si="130"/>
        <v>0</v>
      </c>
    </row>
    <row r="1838" spans="1:16" hidden="1" x14ac:dyDescent="0.25">
      <c r="A1838" s="303" t="str">
        <f>IF(B1838=1,A1803,"")</f>
        <v/>
      </c>
      <c r="B1838" s="43" t="str">
        <f t="shared" si="129"/>
        <v/>
      </c>
      <c r="C1838" s="161">
        <f>CAD!$K$16</f>
        <v>0</v>
      </c>
      <c r="D1838" s="44">
        <v>0</v>
      </c>
      <c r="E1838" s="44">
        <v>0</v>
      </c>
      <c r="F1838" s="44">
        <v>0</v>
      </c>
      <c r="G1838" s="44">
        <v>0</v>
      </c>
      <c r="H1838" s="44">
        <v>0</v>
      </c>
      <c r="I1838" s="44">
        <v>0</v>
      </c>
      <c r="J1838" s="44">
        <v>0</v>
      </c>
      <c r="K1838" s="44">
        <v>0</v>
      </c>
      <c r="L1838" s="44">
        <v>0</v>
      </c>
      <c r="M1838" s="44">
        <v>0</v>
      </c>
      <c r="N1838" s="44">
        <v>0</v>
      </c>
      <c r="O1838" s="44">
        <v>0</v>
      </c>
      <c r="P1838" s="165">
        <f t="shared" si="130"/>
        <v>0</v>
      </c>
    </row>
    <row r="1839" spans="1:16" hidden="1" x14ac:dyDescent="0.25">
      <c r="A1839" s="303" t="str">
        <f>IF(B1839=1,A1803,"")</f>
        <v/>
      </c>
      <c r="B1839" s="43" t="str">
        <f t="shared" si="129"/>
        <v/>
      </c>
      <c r="C1839" s="161">
        <f>CAD!$K$17</f>
        <v>0</v>
      </c>
      <c r="D1839" s="44">
        <v>0</v>
      </c>
      <c r="E1839" s="44">
        <v>0</v>
      </c>
      <c r="F1839" s="44">
        <v>0</v>
      </c>
      <c r="G1839" s="44">
        <v>0</v>
      </c>
      <c r="H1839" s="44">
        <v>0</v>
      </c>
      <c r="I1839" s="44">
        <v>0</v>
      </c>
      <c r="J1839" s="44">
        <v>0</v>
      </c>
      <c r="K1839" s="44">
        <v>0</v>
      </c>
      <c r="L1839" s="44">
        <v>0</v>
      </c>
      <c r="M1839" s="44">
        <v>0</v>
      </c>
      <c r="N1839" s="44">
        <v>0</v>
      </c>
      <c r="O1839" s="44">
        <v>0</v>
      </c>
      <c r="P1839" s="165">
        <f t="shared" si="130"/>
        <v>0</v>
      </c>
    </row>
    <row r="1840" spans="1:16" hidden="1" x14ac:dyDescent="0.25">
      <c r="A1840" s="303" t="str">
        <f>IF(B1840=1,A1803,"")</f>
        <v/>
      </c>
      <c r="B1840" s="43" t="str">
        <f t="shared" si="129"/>
        <v/>
      </c>
      <c r="C1840" s="161">
        <f>CAD!$K$18</f>
        <v>0</v>
      </c>
      <c r="D1840" s="44">
        <v>0</v>
      </c>
      <c r="E1840" s="44">
        <v>0</v>
      </c>
      <c r="F1840" s="44">
        <v>0</v>
      </c>
      <c r="G1840" s="44">
        <v>0</v>
      </c>
      <c r="H1840" s="44">
        <v>0</v>
      </c>
      <c r="I1840" s="44">
        <v>0</v>
      </c>
      <c r="J1840" s="44">
        <v>0</v>
      </c>
      <c r="K1840" s="44">
        <v>0</v>
      </c>
      <c r="L1840" s="44">
        <v>0</v>
      </c>
      <c r="M1840" s="44">
        <v>0</v>
      </c>
      <c r="N1840" s="44">
        <v>0</v>
      </c>
      <c r="O1840" s="44">
        <v>0</v>
      </c>
      <c r="P1840" s="165">
        <f t="shared" si="130"/>
        <v>0</v>
      </c>
    </row>
    <row r="1841" spans="1:16" hidden="1" x14ac:dyDescent="0.25">
      <c r="A1841" s="303" t="str">
        <f>IF(B1841=1,A1803,"")</f>
        <v/>
      </c>
      <c r="B1841" s="43" t="str">
        <f t="shared" si="129"/>
        <v/>
      </c>
      <c r="C1841" s="161">
        <f>CAD!$K$19</f>
        <v>0</v>
      </c>
      <c r="D1841" s="44">
        <v>0</v>
      </c>
      <c r="E1841" s="44">
        <v>0</v>
      </c>
      <c r="F1841" s="44">
        <v>0</v>
      </c>
      <c r="G1841" s="44">
        <v>0</v>
      </c>
      <c r="H1841" s="44">
        <v>0</v>
      </c>
      <c r="I1841" s="44">
        <v>0</v>
      </c>
      <c r="J1841" s="44">
        <v>0</v>
      </c>
      <c r="K1841" s="44">
        <v>0</v>
      </c>
      <c r="L1841" s="44">
        <v>0</v>
      </c>
      <c r="M1841" s="44">
        <v>0</v>
      </c>
      <c r="N1841" s="44">
        <v>0</v>
      </c>
      <c r="O1841" s="44">
        <v>0</v>
      </c>
      <c r="P1841" s="165">
        <f t="shared" si="130"/>
        <v>0</v>
      </c>
    </row>
    <row r="1842" spans="1:16" hidden="1" x14ac:dyDescent="0.25">
      <c r="A1842" s="303" t="str">
        <f>IF(B1842=1,A1803,"")</f>
        <v/>
      </c>
      <c r="B1842" s="43" t="str">
        <f t="shared" si="129"/>
        <v/>
      </c>
      <c r="C1842" s="161">
        <f>CAD!$K$20</f>
        <v>0</v>
      </c>
      <c r="D1842" s="44">
        <v>0</v>
      </c>
      <c r="E1842" s="44">
        <v>0</v>
      </c>
      <c r="F1842" s="44">
        <v>0</v>
      </c>
      <c r="G1842" s="44">
        <v>0</v>
      </c>
      <c r="H1842" s="44">
        <v>0</v>
      </c>
      <c r="I1842" s="44">
        <v>0</v>
      </c>
      <c r="J1842" s="44">
        <v>0</v>
      </c>
      <c r="K1842" s="44">
        <v>0</v>
      </c>
      <c r="L1842" s="44">
        <v>0</v>
      </c>
      <c r="M1842" s="44">
        <v>0</v>
      </c>
      <c r="N1842" s="44">
        <v>0</v>
      </c>
      <c r="O1842" s="44">
        <v>0</v>
      </c>
      <c r="P1842" s="165">
        <f t="shared" si="130"/>
        <v>0</v>
      </c>
    </row>
    <row r="1843" spans="1:16" hidden="1" x14ac:dyDescent="0.25">
      <c r="A1843" s="303" t="str">
        <f>IF(B1843=1,A1803,"")</f>
        <v/>
      </c>
      <c r="B1843" s="43" t="str">
        <f t="shared" si="129"/>
        <v/>
      </c>
      <c r="C1843" s="161">
        <f>CAD!$K$21</f>
        <v>0</v>
      </c>
      <c r="D1843" s="44">
        <v>0</v>
      </c>
      <c r="E1843" s="44">
        <v>0</v>
      </c>
      <c r="F1843" s="44">
        <v>0</v>
      </c>
      <c r="G1843" s="44">
        <v>0</v>
      </c>
      <c r="H1843" s="44">
        <v>0</v>
      </c>
      <c r="I1843" s="44">
        <v>0</v>
      </c>
      <c r="J1843" s="44">
        <v>0</v>
      </c>
      <c r="K1843" s="44">
        <v>0</v>
      </c>
      <c r="L1843" s="44">
        <v>0</v>
      </c>
      <c r="M1843" s="44">
        <v>0</v>
      </c>
      <c r="N1843" s="44">
        <v>0</v>
      </c>
      <c r="O1843" s="44">
        <v>0</v>
      </c>
      <c r="P1843" s="165">
        <f t="shared" si="130"/>
        <v>0</v>
      </c>
    </row>
    <row r="1844" spans="1:16" hidden="1" x14ac:dyDescent="0.25">
      <c r="A1844" s="303" t="str">
        <f>IF(B1844=1,A1803,"")</f>
        <v/>
      </c>
      <c r="B1844" s="43" t="str">
        <f t="shared" si="129"/>
        <v/>
      </c>
      <c r="C1844" s="161">
        <f>CAD!$K$22</f>
        <v>0</v>
      </c>
      <c r="D1844" s="44">
        <v>0</v>
      </c>
      <c r="E1844" s="44">
        <v>0</v>
      </c>
      <c r="F1844" s="44">
        <v>0</v>
      </c>
      <c r="G1844" s="44">
        <v>0</v>
      </c>
      <c r="H1844" s="44">
        <v>0</v>
      </c>
      <c r="I1844" s="44">
        <v>0</v>
      </c>
      <c r="J1844" s="44">
        <v>0</v>
      </c>
      <c r="K1844" s="44">
        <v>0</v>
      </c>
      <c r="L1844" s="44">
        <v>0</v>
      </c>
      <c r="M1844" s="44">
        <v>0</v>
      </c>
      <c r="N1844" s="44">
        <v>0</v>
      </c>
      <c r="O1844" s="44">
        <v>0</v>
      </c>
      <c r="P1844" s="165">
        <f t="shared" si="130"/>
        <v>0</v>
      </c>
    </row>
    <row r="1845" spans="1:16" hidden="1" x14ac:dyDescent="0.25">
      <c r="A1845" s="303" t="str">
        <f>IF(B1845=1,A1803,"")</f>
        <v/>
      </c>
      <c r="B1845" s="43" t="str">
        <f t="shared" si="129"/>
        <v/>
      </c>
      <c r="C1845" s="161">
        <f>CAD!$K$23</f>
        <v>0</v>
      </c>
      <c r="D1845" s="44">
        <v>0</v>
      </c>
      <c r="E1845" s="44">
        <v>0</v>
      </c>
      <c r="F1845" s="44">
        <v>0</v>
      </c>
      <c r="G1845" s="44">
        <v>0</v>
      </c>
      <c r="H1845" s="44">
        <v>0</v>
      </c>
      <c r="I1845" s="44">
        <v>0</v>
      </c>
      <c r="J1845" s="44">
        <v>0</v>
      </c>
      <c r="K1845" s="44">
        <v>0</v>
      </c>
      <c r="L1845" s="44">
        <v>0</v>
      </c>
      <c r="M1845" s="44">
        <v>0</v>
      </c>
      <c r="N1845" s="44">
        <v>0</v>
      </c>
      <c r="O1845" s="44">
        <v>0</v>
      </c>
      <c r="P1845" s="165">
        <f t="shared" si="130"/>
        <v>0</v>
      </c>
    </row>
    <row r="1846" spans="1:16" hidden="1" x14ac:dyDescent="0.25">
      <c r="A1846" s="303" t="str">
        <f>IF(B1846=1,A1803,"")</f>
        <v/>
      </c>
      <c r="B1846" s="43" t="str">
        <f t="shared" si="129"/>
        <v/>
      </c>
      <c r="C1846" s="161">
        <f>CAD!$K$24</f>
        <v>0</v>
      </c>
      <c r="D1846" s="44">
        <v>0</v>
      </c>
      <c r="E1846" s="44">
        <v>0</v>
      </c>
      <c r="F1846" s="44">
        <v>0</v>
      </c>
      <c r="G1846" s="44">
        <v>0</v>
      </c>
      <c r="H1846" s="44">
        <v>0</v>
      </c>
      <c r="I1846" s="44">
        <v>0</v>
      </c>
      <c r="J1846" s="44">
        <v>0</v>
      </c>
      <c r="K1846" s="44">
        <v>0</v>
      </c>
      <c r="L1846" s="44">
        <v>0</v>
      </c>
      <c r="M1846" s="44">
        <v>0</v>
      </c>
      <c r="N1846" s="44">
        <v>0</v>
      </c>
      <c r="O1846" s="44">
        <v>0</v>
      </c>
      <c r="P1846" s="165">
        <f t="shared" si="130"/>
        <v>0</v>
      </c>
    </row>
    <row r="1847" spans="1:16" hidden="1" x14ac:dyDescent="0.25">
      <c r="A1847" s="303" t="str">
        <f>IF(B1847=1,A1803,"")</f>
        <v/>
      </c>
      <c r="B1847" s="43" t="str">
        <f t="shared" si="129"/>
        <v/>
      </c>
      <c r="C1847" s="161">
        <f>CAD!$K$25</f>
        <v>0</v>
      </c>
      <c r="D1847" s="44">
        <v>0</v>
      </c>
      <c r="E1847" s="44">
        <v>0</v>
      </c>
      <c r="F1847" s="44">
        <v>0</v>
      </c>
      <c r="G1847" s="44">
        <v>0</v>
      </c>
      <c r="H1847" s="44">
        <v>0</v>
      </c>
      <c r="I1847" s="44">
        <v>0</v>
      </c>
      <c r="J1847" s="44">
        <v>0</v>
      </c>
      <c r="K1847" s="44">
        <v>0</v>
      </c>
      <c r="L1847" s="44">
        <v>0</v>
      </c>
      <c r="M1847" s="44">
        <v>0</v>
      </c>
      <c r="N1847" s="44">
        <v>0</v>
      </c>
      <c r="O1847" s="44">
        <v>0</v>
      </c>
      <c r="P1847" s="165">
        <f t="shared" si="130"/>
        <v>0</v>
      </c>
    </row>
    <row r="1848" spans="1:16" hidden="1" x14ac:dyDescent="0.25">
      <c r="A1848" s="303" t="str">
        <f>IF(B1848=1,A1803,"")</f>
        <v/>
      </c>
      <c r="B1848" s="43" t="str">
        <f t="shared" si="129"/>
        <v/>
      </c>
      <c r="C1848" s="161">
        <f>CAD!$K$26</f>
        <v>0</v>
      </c>
      <c r="D1848" s="44">
        <v>0</v>
      </c>
      <c r="E1848" s="44">
        <v>0</v>
      </c>
      <c r="F1848" s="44">
        <v>0</v>
      </c>
      <c r="G1848" s="44">
        <v>0</v>
      </c>
      <c r="H1848" s="44">
        <v>0</v>
      </c>
      <c r="I1848" s="44">
        <v>0</v>
      </c>
      <c r="J1848" s="44">
        <v>0</v>
      </c>
      <c r="K1848" s="44">
        <v>0</v>
      </c>
      <c r="L1848" s="44">
        <v>0</v>
      </c>
      <c r="M1848" s="44">
        <v>0</v>
      </c>
      <c r="N1848" s="44">
        <v>0</v>
      </c>
      <c r="O1848" s="44">
        <v>0</v>
      </c>
      <c r="P1848" s="165">
        <f t="shared" si="130"/>
        <v>0</v>
      </c>
    </row>
    <row r="1849" spans="1:16" hidden="1" x14ac:dyDescent="0.25">
      <c r="A1849" s="303" t="str">
        <f>IF(B1849=1,A1803,"")</f>
        <v/>
      </c>
      <c r="B1849" s="43" t="str">
        <f t="shared" si="129"/>
        <v/>
      </c>
      <c r="C1849" s="161">
        <f>CAD!$K$27</f>
        <v>0</v>
      </c>
      <c r="D1849" s="44">
        <v>0</v>
      </c>
      <c r="E1849" s="44">
        <v>0</v>
      </c>
      <c r="F1849" s="44">
        <v>0</v>
      </c>
      <c r="G1849" s="44">
        <v>0</v>
      </c>
      <c r="H1849" s="44">
        <v>0</v>
      </c>
      <c r="I1849" s="44">
        <v>0</v>
      </c>
      <c r="J1849" s="44">
        <v>0</v>
      </c>
      <c r="K1849" s="44">
        <v>0</v>
      </c>
      <c r="L1849" s="44">
        <v>0</v>
      </c>
      <c r="M1849" s="44">
        <v>0</v>
      </c>
      <c r="N1849" s="44">
        <v>0</v>
      </c>
      <c r="O1849" s="44">
        <v>0</v>
      </c>
      <c r="P1849" s="165">
        <f t="shared" si="130"/>
        <v>0</v>
      </c>
    </row>
    <row r="1850" spans="1:16" hidden="1" x14ac:dyDescent="0.25">
      <c r="A1850" s="303" t="str">
        <f>IF(B1850=1,A1803,"")</f>
        <v/>
      </c>
      <c r="B1850" s="43" t="str">
        <f t="shared" si="129"/>
        <v/>
      </c>
      <c r="C1850" s="161">
        <f>CAD!$K$28</f>
        <v>0</v>
      </c>
      <c r="D1850" s="44">
        <v>0</v>
      </c>
      <c r="E1850" s="44">
        <v>0</v>
      </c>
      <c r="F1850" s="44">
        <v>0</v>
      </c>
      <c r="G1850" s="44">
        <v>0</v>
      </c>
      <c r="H1850" s="44">
        <v>0</v>
      </c>
      <c r="I1850" s="44">
        <v>0</v>
      </c>
      <c r="J1850" s="44">
        <v>0</v>
      </c>
      <c r="K1850" s="44">
        <v>0</v>
      </c>
      <c r="L1850" s="44">
        <v>0</v>
      </c>
      <c r="M1850" s="44">
        <v>0</v>
      </c>
      <c r="N1850" s="44">
        <v>0</v>
      </c>
      <c r="O1850" s="44">
        <v>0</v>
      </c>
      <c r="P1850" s="165">
        <f t="shared" si="130"/>
        <v>0</v>
      </c>
    </row>
    <row r="1851" spans="1:16" hidden="1" x14ac:dyDescent="0.25">
      <c r="A1851" s="303" t="str">
        <f>IF(B1851=1,A1803,"")</f>
        <v/>
      </c>
      <c r="B1851" s="43" t="str">
        <f t="shared" si="129"/>
        <v/>
      </c>
      <c r="C1851" s="161">
        <f>CAD!$K$29</f>
        <v>0</v>
      </c>
      <c r="D1851" s="44">
        <v>0</v>
      </c>
      <c r="E1851" s="44">
        <v>0</v>
      </c>
      <c r="F1851" s="44">
        <v>0</v>
      </c>
      <c r="G1851" s="44">
        <v>0</v>
      </c>
      <c r="H1851" s="44">
        <v>0</v>
      </c>
      <c r="I1851" s="44">
        <v>0</v>
      </c>
      <c r="J1851" s="44">
        <v>0</v>
      </c>
      <c r="K1851" s="44">
        <v>0</v>
      </c>
      <c r="L1851" s="44">
        <v>0</v>
      </c>
      <c r="M1851" s="44">
        <v>0</v>
      </c>
      <c r="N1851" s="44">
        <v>0</v>
      </c>
      <c r="O1851" s="44">
        <v>0</v>
      </c>
      <c r="P1851" s="165">
        <f t="shared" si="130"/>
        <v>0</v>
      </c>
    </row>
    <row r="1852" spans="1:16" hidden="1" x14ac:dyDescent="0.25">
      <c r="A1852" s="303" t="str">
        <f>IF(B1852=1,A1803,"")</f>
        <v/>
      </c>
      <c r="B1852" s="43" t="str">
        <f t="shared" si="129"/>
        <v/>
      </c>
      <c r="C1852" s="161">
        <f>CAD!$K$30</f>
        <v>0</v>
      </c>
      <c r="D1852" s="44">
        <v>0</v>
      </c>
      <c r="E1852" s="44">
        <v>0</v>
      </c>
      <c r="F1852" s="44">
        <v>0</v>
      </c>
      <c r="G1852" s="44">
        <v>0</v>
      </c>
      <c r="H1852" s="44">
        <v>0</v>
      </c>
      <c r="I1852" s="44">
        <v>0</v>
      </c>
      <c r="J1852" s="44">
        <v>0</v>
      </c>
      <c r="K1852" s="44">
        <v>0</v>
      </c>
      <c r="L1852" s="44">
        <v>0</v>
      </c>
      <c r="M1852" s="44">
        <v>0</v>
      </c>
      <c r="N1852" s="44">
        <v>0</v>
      </c>
      <c r="O1852" s="44">
        <v>0</v>
      </c>
      <c r="P1852" s="165">
        <f t="shared" si="130"/>
        <v>0</v>
      </c>
    </row>
    <row r="1853" spans="1:16" hidden="1" x14ac:dyDescent="0.25">
      <c r="A1853" s="303" t="str">
        <f>IF(B1853=1,A1803,"")</f>
        <v/>
      </c>
      <c r="B1853" s="43" t="str">
        <f t="shared" si="129"/>
        <v/>
      </c>
      <c r="C1853" s="161">
        <f>CAD!$K$31</f>
        <v>0</v>
      </c>
      <c r="D1853" s="44">
        <v>0</v>
      </c>
      <c r="E1853" s="44">
        <v>0</v>
      </c>
      <c r="F1853" s="44">
        <v>0</v>
      </c>
      <c r="G1853" s="44">
        <v>0</v>
      </c>
      <c r="H1853" s="44">
        <v>0</v>
      </c>
      <c r="I1853" s="44">
        <v>0</v>
      </c>
      <c r="J1853" s="44">
        <v>0</v>
      </c>
      <c r="K1853" s="44">
        <v>0</v>
      </c>
      <c r="L1853" s="44">
        <v>0</v>
      </c>
      <c r="M1853" s="44">
        <v>0</v>
      </c>
      <c r="N1853" s="44">
        <v>0</v>
      </c>
      <c r="O1853" s="44">
        <v>0</v>
      </c>
      <c r="P1853" s="165">
        <f t="shared" si="130"/>
        <v>0</v>
      </c>
    </row>
    <row r="1854" spans="1:16" hidden="1" x14ac:dyDescent="0.25">
      <c r="A1854" s="303">
        <f>A1801</f>
        <v>2050</v>
      </c>
    </row>
    <row r="1855" spans="1:16" hidden="1" x14ac:dyDescent="0.25">
      <c r="A1855" s="303">
        <f>A1801</f>
        <v>2050</v>
      </c>
      <c r="C1855" s="74" t="s">
        <v>209</v>
      </c>
      <c r="D1855" s="38">
        <f>D1801-D1803</f>
        <v>0</v>
      </c>
      <c r="E1855" s="38">
        <f t="shared" ref="E1855:P1855" si="131">E1801-E1803</f>
        <v>0</v>
      </c>
      <c r="F1855" s="38">
        <f t="shared" si="131"/>
        <v>0</v>
      </c>
      <c r="G1855" s="38">
        <f t="shared" si="131"/>
        <v>0</v>
      </c>
      <c r="H1855" s="38">
        <f t="shared" si="131"/>
        <v>0</v>
      </c>
      <c r="I1855" s="38">
        <f t="shared" si="131"/>
        <v>0</v>
      </c>
      <c r="J1855" s="38">
        <f t="shared" si="131"/>
        <v>0</v>
      </c>
      <c r="K1855" s="38">
        <f t="shared" si="131"/>
        <v>0</v>
      </c>
      <c r="L1855" s="38">
        <f t="shared" si="131"/>
        <v>0</v>
      </c>
      <c r="M1855" s="38">
        <f t="shared" si="131"/>
        <v>0</v>
      </c>
      <c r="N1855" s="38">
        <f t="shared" si="131"/>
        <v>0</v>
      </c>
      <c r="O1855" s="38">
        <f t="shared" si="131"/>
        <v>0</v>
      </c>
      <c r="P1855" s="38">
        <f t="shared" si="131"/>
        <v>0</v>
      </c>
    </row>
    <row r="1856" spans="1:16" hidden="1" x14ac:dyDescent="0.25"/>
    <row r="1857" spans="1:17" ht="15" hidden="1" customHeight="1" thickBot="1" x14ac:dyDescent="0.3">
      <c r="A1857" s="303">
        <f>A1801+1</f>
        <v>2051</v>
      </c>
      <c r="B1857" s="45"/>
      <c r="C1857" s="176" t="s">
        <v>207</v>
      </c>
      <c r="D1857" s="177">
        <f>PREV_R!D1890</f>
        <v>0</v>
      </c>
      <c r="E1857" s="177">
        <f>PREV_R!E1890</f>
        <v>0</v>
      </c>
      <c r="F1857" s="177">
        <f>PREV_R!F1890</f>
        <v>0</v>
      </c>
      <c r="G1857" s="177">
        <f>PREV_R!G1890</f>
        <v>0</v>
      </c>
      <c r="H1857" s="177">
        <f>PREV_R!H1890</f>
        <v>0</v>
      </c>
      <c r="I1857" s="177">
        <f>PREV_R!I1890</f>
        <v>0</v>
      </c>
      <c r="J1857" s="177">
        <f>PREV_R!J1890</f>
        <v>0</v>
      </c>
      <c r="K1857" s="177">
        <f>PREV_R!K1890</f>
        <v>0</v>
      </c>
      <c r="L1857" s="177">
        <f>PREV_R!L1890</f>
        <v>0</v>
      </c>
      <c r="M1857" s="177">
        <f>PREV_R!M1890</f>
        <v>0</v>
      </c>
      <c r="N1857" s="177">
        <f>PREV_R!N1890</f>
        <v>0</v>
      </c>
      <c r="O1857" s="177">
        <f>PREV_R!O1890</f>
        <v>0</v>
      </c>
      <c r="P1857" s="177">
        <f>SUM(D1857:O1857)</f>
        <v>0</v>
      </c>
      <c r="Q1857" s="8"/>
    </row>
    <row r="1858" spans="1:17" ht="15" hidden="1" customHeight="1" x14ac:dyDescent="0.25">
      <c r="A1858" s="303">
        <f>A1857</f>
        <v>2051</v>
      </c>
      <c r="B1858" s="45"/>
      <c r="C1858" s="130"/>
      <c r="D1858" s="130"/>
      <c r="E1858" s="130"/>
      <c r="F1858" s="130"/>
      <c r="G1858" s="130"/>
      <c r="H1858" s="130"/>
      <c r="I1858" s="130"/>
      <c r="J1858" s="130"/>
      <c r="K1858" s="130"/>
      <c r="L1858" s="130"/>
      <c r="M1858" s="130"/>
      <c r="N1858" s="130"/>
      <c r="O1858" s="130"/>
      <c r="P1858" s="130"/>
      <c r="Q1858" s="8"/>
    </row>
    <row r="1859" spans="1:17" ht="15" hidden="1" customHeight="1" thickBot="1" x14ac:dyDescent="0.3">
      <c r="A1859" s="303">
        <f>A1857</f>
        <v>2051</v>
      </c>
      <c r="B1859" s="45"/>
      <c r="C1859" s="155" t="s">
        <v>208</v>
      </c>
      <c r="D1859" s="156">
        <f>SUM(D1860:D1909)</f>
        <v>0</v>
      </c>
      <c r="E1859" s="156">
        <f t="shared" ref="E1859:O1859" si="132">SUM(E1860:E1909)</f>
        <v>0</v>
      </c>
      <c r="F1859" s="156">
        <f t="shared" si="132"/>
        <v>0</v>
      </c>
      <c r="G1859" s="156">
        <f t="shared" si="132"/>
        <v>0</v>
      </c>
      <c r="H1859" s="156">
        <f t="shared" si="132"/>
        <v>0</v>
      </c>
      <c r="I1859" s="156">
        <f t="shared" si="132"/>
        <v>0</v>
      </c>
      <c r="J1859" s="156">
        <f t="shared" si="132"/>
        <v>0</v>
      </c>
      <c r="K1859" s="156">
        <f t="shared" si="132"/>
        <v>0</v>
      </c>
      <c r="L1859" s="156">
        <f t="shared" si="132"/>
        <v>0</v>
      </c>
      <c r="M1859" s="156">
        <f t="shared" si="132"/>
        <v>0</v>
      </c>
      <c r="N1859" s="156">
        <f t="shared" si="132"/>
        <v>0</v>
      </c>
      <c r="O1859" s="156">
        <f t="shared" si="132"/>
        <v>0</v>
      </c>
      <c r="P1859" s="156">
        <f>SUM(D1859:O1859)</f>
        <v>0</v>
      </c>
      <c r="Q1859" s="8"/>
    </row>
    <row r="1860" spans="1:17" hidden="1" x14ac:dyDescent="0.25">
      <c r="A1860" s="303">
        <f>IF(B1860=1,A1859,"")</f>
        <v>2051</v>
      </c>
      <c r="B1860" s="43">
        <f>IF(C1860&lt;&gt;0,1,"")</f>
        <v>1</v>
      </c>
      <c r="C1860" s="162" t="str">
        <f>CAD!$I$7</f>
        <v>MERCADO</v>
      </c>
      <c r="D1860" s="163">
        <v>0</v>
      </c>
      <c r="E1860" s="163">
        <v>0</v>
      </c>
      <c r="F1860" s="163">
        <v>0</v>
      </c>
      <c r="G1860" s="163">
        <v>0</v>
      </c>
      <c r="H1860" s="163">
        <v>0</v>
      </c>
      <c r="I1860" s="163">
        <v>0</v>
      </c>
      <c r="J1860" s="163">
        <v>0</v>
      </c>
      <c r="K1860" s="163">
        <v>0</v>
      </c>
      <c r="L1860" s="163">
        <v>0</v>
      </c>
      <c r="M1860" s="163">
        <v>0</v>
      </c>
      <c r="N1860" s="163">
        <v>0</v>
      </c>
      <c r="O1860" s="163">
        <v>0</v>
      </c>
      <c r="P1860" s="164">
        <f>SUM(D1860:O1860)</f>
        <v>0</v>
      </c>
    </row>
    <row r="1861" spans="1:17" hidden="1" x14ac:dyDescent="0.25">
      <c r="A1861" s="303">
        <f>IF(B1861=1,A1859,"")</f>
        <v>2051</v>
      </c>
      <c r="B1861" s="43">
        <f t="shared" ref="B1861:B1909" si="133">IF(C1861&lt;&gt;0,1,"")</f>
        <v>1</v>
      </c>
      <c r="C1861" s="161" t="str">
        <f>CAD!$I$8</f>
        <v>VEÍCULO</v>
      </c>
      <c r="D1861" s="44">
        <v>0</v>
      </c>
      <c r="E1861" s="44">
        <v>0</v>
      </c>
      <c r="F1861" s="44">
        <v>0</v>
      </c>
      <c r="G1861" s="44">
        <v>0</v>
      </c>
      <c r="H1861" s="44">
        <v>0</v>
      </c>
      <c r="I1861" s="44">
        <v>0</v>
      </c>
      <c r="J1861" s="44">
        <v>0</v>
      </c>
      <c r="K1861" s="44">
        <v>0</v>
      </c>
      <c r="L1861" s="44">
        <v>0</v>
      </c>
      <c r="M1861" s="44">
        <v>0</v>
      </c>
      <c r="N1861" s="44">
        <v>0</v>
      </c>
      <c r="O1861" s="44">
        <v>0</v>
      </c>
      <c r="P1861" s="165">
        <f t="shared" ref="P1861:P1909" si="134">SUM(D1861:O1861)</f>
        <v>0</v>
      </c>
    </row>
    <row r="1862" spans="1:17" hidden="1" x14ac:dyDescent="0.25">
      <c r="A1862" s="303">
        <f>IF(B1862=1,A1859,"")</f>
        <v>2051</v>
      </c>
      <c r="B1862" s="43">
        <f t="shared" si="133"/>
        <v>1</v>
      </c>
      <c r="C1862" s="161" t="str">
        <f>CAD!$I$9</f>
        <v>ENERGIA ELÉTRICA</v>
      </c>
      <c r="D1862" s="44">
        <v>0</v>
      </c>
      <c r="E1862" s="44">
        <v>0</v>
      </c>
      <c r="F1862" s="44">
        <v>0</v>
      </c>
      <c r="G1862" s="44">
        <v>0</v>
      </c>
      <c r="H1862" s="44">
        <v>0</v>
      </c>
      <c r="I1862" s="44">
        <v>0</v>
      </c>
      <c r="J1862" s="44">
        <v>0</v>
      </c>
      <c r="K1862" s="44">
        <v>0</v>
      </c>
      <c r="L1862" s="44">
        <v>0</v>
      </c>
      <c r="M1862" s="44">
        <v>0</v>
      </c>
      <c r="N1862" s="44">
        <v>0</v>
      </c>
      <c r="O1862" s="44">
        <v>0</v>
      </c>
      <c r="P1862" s="165">
        <f t="shared" si="134"/>
        <v>0</v>
      </c>
    </row>
    <row r="1863" spans="1:17" hidden="1" x14ac:dyDescent="0.25">
      <c r="A1863" s="303">
        <f>IF(B1863=1,A1859,"")</f>
        <v>2051</v>
      </c>
      <c r="B1863" s="43">
        <f t="shared" si="133"/>
        <v>1</v>
      </c>
      <c r="C1863" s="161" t="str">
        <f>CAD!$I$10</f>
        <v>LANCHE/COMER FORA</v>
      </c>
      <c r="D1863" s="44">
        <v>0</v>
      </c>
      <c r="E1863" s="44">
        <v>0</v>
      </c>
      <c r="F1863" s="44">
        <v>0</v>
      </c>
      <c r="G1863" s="44">
        <v>0</v>
      </c>
      <c r="H1863" s="44">
        <v>0</v>
      </c>
      <c r="I1863" s="44">
        <v>0</v>
      </c>
      <c r="J1863" s="44">
        <v>0</v>
      </c>
      <c r="K1863" s="44">
        <v>0</v>
      </c>
      <c r="L1863" s="44">
        <v>0</v>
      </c>
      <c r="M1863" s="44">
        <v>0</v>
      </c>
      <c r="N1863" s="44">
        <v>0</v>
      </c>
      <c r="O1863" s="44">
        <v>0</v>
      </c>
      <c r="P1863" s="165">
        <f t="shared" si="134"/>
        <v>0</v>
      </c>
    </row>
    <row r="1864" spans="1:17" hidden="1" x14ac:dyDescent="0.25">
      <c r="A1864" s="303">
        <f>IF(B1864=1,A1859,"")</f>
        <v>2051</v>
      </c>
      <c r="B1864" s="43">
        <f t="shared" si="133"/>
        <v>1</v>
      </c>
      <c r="C1864" s="161" t="str">
        <f>CAD!$I$11</f>
        <v>LAZER</v>
      </c>
      <c r="D1864" s="44">
        <v>0</v>
      </c>
      <c r="E1864" s="44">
        <v>0</v>
      </c>
      <c r="F1864" s="44">
        <v>0</v>
      </c>
      <c r="G1864" s="44">
        <v>0</v>
      </c>
      <c r="H1864" s="44">
        <v>0</v>
      </c>
      <c r="I1864" s="44">
        <v>0</v>
      </c>
      <c r="J1864" s="44">
        <v>0</v>
      </c>
      <c r="K1864" s="44">
        <v>0</v>
      </c>
      <c r="L1864" s="44">
        <v>0</v>
      </c>
      <c r="M1864" s="44">
        <v>0</v>
      </c>
      <c r="N1864" s="44">
        <v>0</v>
      </c>
      <c r="O1864" s="44">
        <v>0</v>
      </c>
      <c r="P1864" s="165">
        <f t="shared" si="134"/>
        <v>0</v>
      </c>
    </row>
    <row r="1865" spans="1:17" hidden="1" x14ac:dyDescent="0.25">
      <c r="A1865" s="303">
        <f>IF(B1865=1,A1859,"")</f>
        <v>2051</v>
      </c>
      <c r="B1865" s="43">
        <f t="shared" si="133"/>
        <v>1</v>
      </c>
      <c r="C1865" s="161" t="str">
        <f>CAD!$I$12</f>
        <v>REFORMA / IMÓVEL</v>
      </c>
      <c r="D1865" s="44">
        <v>0</v>
      </c>
      <c r="E1865" s="44">
        <v>0</v>
      </c>
      <c r="F1865" s="44">
        <v>0</v>
      </c>
      <c r="G1865" s="44">
        <v>0</v>
      </c>
      <c r="H1865" s="44">
        <v>0</v>
      </c>
      <c r="I1865" s="44">
        <v>0</v>
      </c>
      <c r="J1865" s="44">
        <v>0</v>
      </c>
      <c r="K1865" s="44">
        <v>0</v>
      </c>
      <c r="L1865" s="44">
        <v>0</v>
      </c>
      <c r="M1865" s="44">
        <v>0</v>
      </c>
      <c r="N1865" s="44">
        <v>0</v>
      </c>
      <c r="O1865" s="44">
        <v>0</v>
      </c>
      <c r="P1865" s="165">
        <f t="shared" si="134"/>
        <v>0</v>
      </c>
    </row>
    <row r="1866" spans="1:17" hidden="1" x14ac:dyDescent="0.25">
      <c r="A1866" s="303">
        <f>IF(B1866=1,A1859,"")</f>
        <v>2051</v>
      </c>
      <c r="B1866" s="43">
        <f t="shared" si="133"/>
        <v>1</v>
      </c>
      <c r="C1866" s="161" t="str">
        <f>CAD!$I$13</f>
        <v>OUTROS</v>
      </c>
      <c r="D1866" s="44">
        <v>0</v>
      </c>
      <c r="E1866" s="44">
        <v>0</v>
      </c>
      <c r="F1866" s="44">
        <v>0</v>
      </c>
      <c r="G1866" s="44">
        <v>0</v>
      </c>
      <c r="H1866" s="44">
        <v>0</v>
      </c>
      <c r="I1866" s="44">
        <v>0</v>
      </c>
      <c r="J1866" s="44">
        <v>0</v>
      </c>
      <c r="K1866" s="44">
        <v>0</v>
      </c>
      <c r="L1866" s="44">
        <v>0</v>
      </c>
      <c r="M1866" s="44">
        <v>0</v>
      </c>
      <c r="N1866" s="44">
        <v>0</v>
      </c>
      <c r="O1866" s="44">
        <v>0</v>
      </c>
      <c r="P1866" s="165">
        <f t="shared" si="134"/>
        <v>0</v>
      </c>
    </row>
    <row r="1867" spans="1:17" hidden="1" x14ac:dyDescent="0.25">
      <c r="A1867" s="303">
        <f>IF(B1867=1,A1859,"")</f>
        <v>2051</v>
      </c>
      <c r="B1867" s="43">
        <f t="shared" si="133"/>
        <v>1</v>
      </c>
      <c r="C1867" s="161" t="str">
        <f>CAD!$I$14</f>
        <v>VESTUÁRIO</v>
      </c>
      <c r="D1867" s="44">
        <v>0</v>
      </c>
      <c r="E1867" s="44">
        <v>0</v>
      </c>
      <c r="F1867" s="44">
        <v>0</v>
      </c>
      <c r="G1867" s="44">
        <v>0</v>
      </c>
      <c r="H1867" s="44">
        <v>0</v>
      </c>
      <c r="I1867" s="44">
        <v>0</v>
      </c>
      <c r="J1867" s="44">
        <v>0</v>
      </c>
      <c r="K1867" s="44">
        <v>0</v>
      </c>
      <c r="L1867" s="44">
        <v>0</v>
      </c>
      <c r="M1867" s="44">
        <v>0</v>
      </c>
      <c r="N1867" s="44">
        <v>0</v>
      </c>
      <c r="O1867" s="44">
        <v>0</v>
      </c>
      <c r="P1867" s="165">
        <f t="shared" si="134"/>
        <v>0</v>
      </c>
    </row>
    <row r="1868" spans="1:17" hidden="1" x14ac:dyDescent="0.25">
      <c r="A1868" s="303">
        <f>IF(B1868=1,A1859,"")</f>
        <v>2051</v>
      </c>
      <c r="B1868" s="43">
        <f t="shared" si="133"/>
        <v>1</v>
      </c>
      <c r="C1868" s="161" t="str">
        <f>CAD!$I$15</f>
        <v>PARCELA - CASA</v>
      </c>
      <c r="D1868" s="44">
        <v>0</v>
      </c>
      <c r="E1868" s="44">
        <v>0</v>
      </c>
      <c r="F1868" s="44">
        <v>0</v>
      </c>
      <c r="G1868" s="44">
        <v>0</v>
      </c>
      <c r="H1868" s="44">
        <v>0</v>
      </c>
      <c r="I1868" s="44">
        <v>0</v>
      </c>
      <c r="J1868" s="44">
        <v>0</v>
      </c>
      <c r="K1868" s="44">
        <v>0</v>
      </c>
      <c r="L1868" s="44">
        <v>0</v>
      </c>
      <c r="M1868" s="44">
        <v>0</v>
      </c>
      <c r="N1868" s="44">
        <v>0</v>
      </c>
      <c r="O1868" s="44">
        <v>0</v>
      </c>
      <c r="P1868" s="165">
        <f t="shared" si="134"/>
        <v>0</v>
      </c>
    </row>
    <row r="1869" spans="1:17" hidden="1" x14ac:dyDescent="0.25">
      <c r="A1869" s="303">
        <f>IF(B1869=1,A1859,"")</f>
        <v>2051</v>
      </c>
      <c r="B1869" s="43">
        <f t="shared" si="133"/>
        <v>1</v>
      </c>
      <c r="C1869" s="161" t="str">
        <f>CAD!$I$16</f>
        <v>SAÚDE</v>
      </c>
      <c r="D1869" s="44">
        <v>0</v>
      </c>
      <c r="E1869" s="44">
        <v>0</v>
      </c>
      <c r="F1869" s="44">
        <v>0</v>
      </c>
      <c r="G1869" s="44">
        <v>0</v>
      </c>
      <c r="H1869" s="44">
        <v>0</v>
      </c>
      <c r="I1869" s="44">
        <v>0</v>
      </c>
      <c r="J1869" s="44">
        <v>0</v>
      </c>
      <c r="K1869" s="44">
        <v>0</v>
      </c>
      <c r="L1869" s="44">
        <v>0</v>
      </c>
      <c r="M1869" s="44">
        <v>0</v>
      </c>
      <c r="N1869" s="44">
        <v>0</v>
      </c>
      <c r="O1869" s="44">
        <v>0</v>
      </c>
      <c r="P1869" s="165">
        <f t="shared" si="134"/>
        <v>0</v>
      </c>
    </row>
    <row r="1870" spans="1:17" hidden="1" x14ac:dyDescent="0.25">
      <c r="A1870" s="303" t="str">
        <f>IF(B1870=1,A1859,"")</f>
        <v/>
      </c>
      <c r="B1870" s="43" t="str">
        <f t="shared" si="133"/>
        <v/>
      </c>
      <c r="C1870" s="161">
        <f>CAD!$I$17</f>
        <v>0</v>
      </c>
      <c r="D1870" s="44">
        <v>0</v>
      </c>
      <c r="E1870" s="44">
        <v>0</v>
      </c>
      <c r="F1870" s="44">
        <v>0</v>
      </c>
      <c r="G1870" s="44">
        <v>0</v>
      </c>
      <c r="H1870" s="44">
        <v>0</v>
      </c>
      <c r="I1870" s="44">
        <v>0</v>
      </c>
      <c r="J1870" s="44">
        <v>0</v>
      </c>
      <c r="K1870" s="44">
        <v>0</v>
      </c>
      <c r="L1870" s="44">
        <v>0</v>
      </c>
      <c r="M1870" s="44">
        <v>0</v>
      </c>
      <c r="N1870" s="44">
        <v>0</v>
      </c>
      <c r="O1870" s="44">
        <v>0</v>
      </c>
      <c r="P1870" s="165">
        <f t="shared" si="134"/>
        <v>0</v>
      </c>
    </row>
    <row r="1871" spans="1:17" hidden="1" x14ac:dyDescent="0.25">
      <c r="A1871" s="303" t="str">
        <f>IF(B1871=1,A1859,"")</f>
        <v/>
      </c>
      <c r="B1871" s="43" t="str">
        <f t="shared" si="133"/>
        <v/>
      </c>
      <c r="C1871" s="161">
        <f>CAD!$I$18</f>
        <v>0</v>
      </c>
      <c r="D1871" s="44">
        <v>0</v>
      </c>
      <c r="E1871" s="44">
        <v>0</v>
      </c>
      <c r="F1871" s="44">
        <v>0</v>
      </c>
      <c r="G1871" s="44">
        <v>0</v>
      </c>
      <c r="H1871" s="44">
        <v>0</v>
      </c>
      <c r="I1871" s="44">
        <v>0</v>
      </c>
      <c r="J1871" s="44">
        <v>0</v>
      </c>
      <c r="K1871" s="44">
        <v>0</v>
      </c>
      <c r="L1871" s="44">
        <v>0</v>
      </c>
      <c r="M1871" s="44">
        <v>0</v>
      </c>
      <c r="N1871" s="44">
        <v>0</v>
      </c>
      <c r="O1871" s="44">
        <v>0</v>
      </c>
      <c r="P1871" s="165">
        <f t="shared" si="134"/>
        <v>0</v>
      </c>
    </row>
    <row r="1872" spans="1:17" hidden="1" x14ac:dyDescent="0.25">
      <c r="A1872" s="303" t="str">
        <f>IF(B1872=1,A1859,"")</f>
        <v/>
      </c>
      <c r="B1872" s="43" t="str">
        <f t="shared" si="133"/>
        <v/>
      </c>
      <c r="C1872" s="161">
        <f>CAD!$I$19</f>
        <v>0</v>
      </c>
      <c r="D1872" s="44">
        <v>0</v>
      </c>
      <c r="E1872" s="44">
        <v>0</v>
      </c>
      <c r="F1872" s="44">
        <v>0</v>
      </c>
      <c r="G1872" s="44">
        <v>0</v>
      </c>
      <c r="H1872" s="44">
        <v>0</v>
      </c>
      <c r="I1872" s="44">
        <v>0</v>
      </c>
      <c r="J1872" s="44">
        <v>0</v>
      </c>
      <c r="K1872" s="44">
        <v>0</v>
      </c>
      <c r="L1872" s="44">
        <v>0</v>
      </c>
      <c r="M1872" s="44">
        <v>0</v>
      </c>
      <c r="N1872" s="44">
        <v>0</v>
      </c>
      <c r="O1872" s="44">
        <v>0</v>
      </c>
      <c r="P1872" s="165">
        <f t="shared" si="134"/>
        <v>0</v>
      </c>
    </row>
    <row r="1873" spans="1:16" hidden="1" x14ac:dyDescent="0.25">
      <c r="A1873" s="303" t="str">
        <f>IF(B1873=1,A1859,"")</f>
        <v/>
      </c>
      <c r="B1873" s="43" t="str">
        <f t="shared" si="133"/>
        <v/>
      </c>
      <c r="C1873" s="161">
        <f>CAD!$I$20</f>
        <v>0</v>
      </c>
      <c r="D1873" s="44">
        <v>0</v>
      </c>
      <c r="E1873" s="44">
        <v>0</v>
      </c>
      <c r="F1873" s="44">
        <v>0</v>
      </c>
      <c r="G1873" s="44">
        <v>0</v>
      </c>
      <c r="H1873" s="44">
        <v>0</v>
      </c>
      <c r="I1873" s="44">
        <v>0</v>
      </c>
      <c r="J1873" s="44">
        <v>0</v>
      </c>
      <c r="K1873" s="44">
        <v>0</v>
      </c>
      <c r="L1873" s="44">
        <v>0</v>
      </c>
      <c r="M1873" s="44">
        <v>0</v>
      </c>
      <c r="N1873" s="44">
        <v>0</v>
      </c>
      <c r="O1873" s="44">
        <v>0</v>
      </c>
      <c r="P1873" s="165">
        <f t="shared" si="134"/>
        <v>0</v>
      </c>
    </row>
    <row r="1874" spans="1:16" hidden="1" x14ac:dyDescent="0.25">
      <c r="A1874" s="303" t="str">
        <f>IF(B1874=1,A1859,"")</f>
        <v/>
      </c>
      <c r="B1874" s="43" t="str">
        <f t="shared" si="133"/>
        <v/>
      </c>
      <c r="C1874" s="161">
        <f>CAD!$I$21</f>
        <v>0</v>
      </c>
      <c r="D1874" s="44">
        <v>0</v>
      </c>
      <c r="E1874" s="44">
        <v>0</v>
      </c>
      <c r="F1874" s="44">
        <v>0</v>
      </c>
      <c r="G1874" s="44">
        <v>0</v>
      </c>
      <c r="H1874" s="44">
        <v>0</v>
      </c>
      <c r="I1874" s="44">
        <v>0</v>
      </c>
      <c r="J1874" s="44">
        <v>0</v>
      </c>
      <c r="K1874" s="44">
        <v>0</v>
      </c>
      <c r="L1874" s="44">
        <v>0</v>
      </c>
      <c r="M1874" s="44">
        <v>0</v>
      </c>
      <c r="N1874" s="44">
        <v>0</v>
      </c>
      <c r="O1874" s="44">
        <v>0</v>
      </c>
      <c r="P1874" s="165">
        <f t="shared" si="134"/>
        <v>0</v>
      </c>
    </row>
    <row r="1875" spans="1:16" hidden="1" x14ac:dyDescent="0.25">
      <c r="A1875" s="303" t="str">
        <f>IF(B1875=1,A1859,"")</f>
        <v/>
      </c>
      <c r="B1875" s="43" t="str">
        <f t="shared" si="133"/>
        <v/>
      </c>
      <c r="C1875" s="161">
        <f>CAD!$I$22</f>
        <v>0</v>
      </c>
      <c r="D1875" s="44">
        <v>0</v>
      </c>
      <c r="E1875" s="44">
        <v>0</v>
      </c>
      <c r="F1875" s="44">
        <v>0</v>
      </c>
      <c r="G1875" s="44">
        <v>0</v>
      </c>
      <c r="H1875" s="44">
        <v>0</v>
      </c>
      <c r="I1875" s="44">
        <v>0</v>
      </c>
      <c r="J1875" s="44">
        <v>0</v>
      </c>
      <c r="K1875" s="44">
        <v>0</v>
      </c>
      <c r="L1875" s="44">
        <v>0</v>
      </c>
      <c r="M1875" s="44">
        <v>0</v>
      </c>
      <c r="N1875" s="44">
        <v>0</v>
      </c>
      <c r="O1875" s="44">
        <v>0</v>
      </c>
      <c r="P1875" s="165">
        <f t="shared" si="134"/>
        <v>0</v>
      </c>
    </row>
    <row r="1876" spans="1:16" hidden="1" x14ac:dyDescent="0.25">
      <c r="A1876" s="303" t="str">
        <f>IF(B1876=1,A1859,"")</f>
        <v/>
      </c>
      <c r="B1876" s="43" t="str">
        <f t="shared" si="133"/>
        <v/>
      </c>
      <c r="C1876" s="161">
        <f>CAD!$I$23</f>
        <v>0</v>
      </c>
      <c r="D1876" s="44">
        <v>0</v>
      </c>
      <c r="E1876" s="44">
        <v>0</v>
      </c>
      <c r="F1876" s="44">
        <v>0</v>
      </c>
      <c r="G1876" s="44">
        <v>0</v>
      </c>
      <c r="H1876" s="44">
        <v>0</v>
      </c>
      <c r="I1876" s="44">
        <v>0</v>
      </c>
      <c r="J1876" s="44">
        <v>0</v>
      </c>
      <c r="K1876" s="44">
        <v>0</v>
      </c>
      <c r="L1876" s="44">
        <v>0</v>
      </c>
      <c r="M1876" s="44">
        <v>0</v>
      </c>
      <c r="N1876" s="44">
        <v>0</v>
      </c>
      <c r="O1876" s="44">
        <v>0</v>
      </c>
      <c r="P1876" s="165">
        <f t="shared" si="134"/>
        <v>0</v>
      </c>
    </row>
    <row r="1877" spans="1:16" hidden="1" x14ac:dyDescent="0.25">
      <c r="A1877" s="303" t="str">
        <f>IF(B1877=1,A1859,"")</f>
        <v/>
      </c>
      <c r="B1877" s="43" t="str">
        <f t="shared" si="133"/>
        <v/>
      </c>
      <c r="C1877" s="161">
        <f>CAD!$I$24</f>
        <v>0</v>
      </c>
      <c r="D1877" s="44">
        <v>0</v>
      </c>
      <c r="E1877" s="44">
        <v>0</v>
      </c>
      <c r="F1877" s="44">
        <v>0</v>
      </c>
      <c r="G1877" s="44">
        <v>0</v>
      </c>
      <c r="H1877" s="44">
        <v>0</v>
      </c>
      <c r="I1877" s="44">
        <v>0</v>
      </c>
      <c r="J1877" s="44">
        <v>0</v>
      </c>
      <c r="K1877" s="44">
        <v>0</v>
      </c>
      <c r="L1877" s="44">
        <v>0</v>
      </c>
      <c r="M1877" s="44">
        <v>0</v>
      </c>
      <c r="N1877" s="44">
        <v>0</v>
      </c>
      <c r="O1877" s="44">
        <v>0</v>
      </c>
      <c r="P1877" s="165">
        <f t="shared" si="134"/>
        <v>0</v>
      </c>
    </row>
    <row r="1878" spans="1:16" hidden="1" x14ac:dyDescent="0.25">
      <c r="A1878" s="303" t="str">
        <f>IF(B1878=1,A1859,"")</f>
        <v/>
      </c>
      <c r="B1878" s="43" t="str">
        <f t="shared" si="133"/>
        <v/>
      </c>
      <c r="C1878" s="161">
        <f>CAD!$I$25</f>
        <v>0</v>
      </c>
      <c r="D1878" s="44">
        <v>0</v>
      </c>
      <c r="E1878" s="44">
        <v>0</v>
      </c>
      <c r="F1878" s="44">
        <v>0</v>
      </c>
      <c r="G1878" s="44">
        <v>0</v>
      </c>
      <c r="H1878" s="44">
        <v>0</v>
      </c>
      <c r="I1878" s="44">
        <v>0</v>
      </c>
      <c r="J1878" s="44">
        <v>0</v>
      </c>
      <c r="K1878" s="44">
        <v>0</v>
      </c>
      <c r="L1878" s="44">
        <v>0</v>
      </c>
      <c r="M1878" s="44">
        <v>0</v>
      </c>
      <c r="N1878" s="44">
        <v>0</v>
      </c>
      <c r="O1878" s="44">
        <v>0</v>
      </c>
      <c r="P1878" s="165">
        <f t="shared" si="134"/>
        <v>0</v>
      </c>
    </row>
    <row r="1879" spans="1:16" hidden="1" x14ac:dyDescent="0.25">
      <c r="A1879" s="303" t="str">
        <f>IF(B1879=1,A1859,"")</f>
        <v/>
      </c>
      <c r="B1879" s="43" t="str">
        <f t="shared" si="133"/>
        <v/>
      </c>
      <c r="C1879" s="161">
        <f>CAD!$I$26</f>
        <v>0</v>
      </c>
      <c r="D1879" s="44">
        <v>0</v>
      </c>
      <c r="E1879" s="44">
        <v>0</v>
      </c>
      <c r="F1879" s="44">
        <v>0</v>
      </c>
      <c r="G1879" s="44">
        <v>0</v>
      </c>
      <c r="H1879" s="44">
        <v>0</v>
      </c>
      <c r="I1879" s="44">
        <v>0</v>
      </c>
      <c r="J1879" s="44">
        <v>0</v>
      </c>
      <c r="K1879" s="44">
        <v>0</v>
      </c>
      <c r="L1879" s="44">
        <v>0</v>
      </c>
      <c r="M1879" s="44">
        <v>0</v>
      </c>
      <c r="N1879" s="44">
        <v>0</v>
      </c>
      <c r="O1879" s="44">
        <v>0</v>
      </c>
      <c r="P1879" s="165">
        <f t="shared" si="134"/>
        <v>0</v>
      </c>
    </row>
    <row r="1880" spans="1:16" hidden="1" x14ac:dyDescent="0.25">
      <c r="A1880" s="303" t="str">
        <f>IF(B1880=1,A1859,"")</f>
        <v/>
      </c>
      <c r="B1880" s="43" t="str">
        <f t="shared" si="133"/>
        <v/>
      </c>
      <c r="C1880" s="161">
        <f>CAD!$I$27</f>
        <v>0</v>
      </c>
      <c r="D1880" s="44">
        <v>0</v>
      </c>
      <c r="E1880" s="44">
        <v>0</v>
      </c>
      <c r="F1880" s="44">
        <v>0</v>
      </c>
      <c r="G1880" s="44">
        <v>0</v>
      </c>
      <c r="H1880" s="44">
        <v>0</v>
      </c>
      <c r="I1880" s="44">
        <v>0</v>
      </c>
      <c r="J1880" s="44">
        <v>0</v>
      </c>
      <c r="K1880" s="44">
        <v>0</v>
      </c>
      <c r="L1880" s="44">
        <v>0</v>
      </c>
      <c r="M1880" s="44">
        <v>0</v>
      </c>
      <c r="N1880" s="44">
        <v>0</v>
      </c>
      <c r="O1880" s="44">
        <v>0</v>
      </c>
      <c r="P1880" s="165">
        <f t="shared" si="134"/>
        <v>0</v>
      </c>
    </row>
    <row r="1881" spans="1:16" hidden="1" x14ac:dyDescent="0.25">
      <c r="A1881" s="303" t="str">
        <f>IF(B1881=1,A1859,"")</f>
        <v/>
      </c>
      <c r="B1881" s="43" t="str">
        <f t="shared" si="133"/>
        <v/>
      </c>
      <c r="C1881" s="161">
        <f>CAD!$I$28</f>
        <v>0</v>
      </c>
      <c r="D1881" s="44">
        <v>0</v>
      </c>
      <c r="E1881" s="44">
        <v>0</v>
      </c>
      <c r="F1881" s="44">
        <v>0</v>
      </c>
      <c r="G1881" s="44">
        <v>0</v>
      </c>
      <c r="H1881" s="44">
        <v>0</v>
      </c>
      <c r="I1881" s="44">
        <v>0</v>
      </c>
      <c r="J1881" s="44">
        <v>0</v>
      </c>
      <c r="K1881" s="44">
        <v>0</v>
      </c>
      <c r="L1881" s="44">
        <v>0</v>
      </c>
      <c r="M1881" s="44">
        <v>0</v>
      </c>
      <c r="N1881" s="44">
        <v>0</v>
      </c>
      <c r="O1881" s="44">
        <v>0</v>
      </c>
      <c r="P1881" s="165">
        <f t="shared" si="134"/>
        <v>0</v>
      </c>
    </row>
    <row r="1882" spans="1:16" hidden="1" x14ac:dyDescent="0.25">
      <c r="A1882" s="303" t="str">
        <f>IF(B1882=1,A1859,"")</f>
        <v/>
      </c>
      <c r="B1882" s="43" t="str">
        <f t="shared" si="133"/>
        <v/>
      </c>
      <c r="C1882" s="161">
        <f>CAD!$I$29</f>
        <v>0</v>
      </c>
      <c r="D1882" s="44">
        <v>0</v>
      </c>
      <c r="E1882" s="44">
        <v>0</v>
      </c>
      <c r="F1882" s="44">
        <v>0</v>
      </c>
      <c r="G1882" s="44">
        <v>0</v>
      </c>
      <c r="H1882" s="44">
        <v>0</v>
      </c>
      <c r="I1882" s="44">
        <v>0</v>
      </c>
      <c r="J1882" s="44">
        <v>0</v>
      </c>
      <c r="K1882" s="44">
        <v>0</v>
      </c>
      <c r="L1882" s="44">
        <v>0</v>
      </c>
      <c r="M1882" s="44">
        <v>0</v>
      </c>
      <c r="N1882" s="44">
        <v>0</v>
      </c>
      <c r="O1882" s="44">
        <v>0</v>
      </c>
      <c r="P1882" s="165">
        <f t="shared" si="134"/>
        <v>0</v>
      </c>
    </row>
    <row r="1883" spans="1:16" hidden="1" x14ac:dyDescent="0.25">
      <c r="A1883" s="303" t="str">
        <f>IF(B1883=1,A1859,"")</f>
        <v/>
      </c>
      <c r="B1883" s="43" t="str">
        <f t="shared" si="133"/>
        <v/>
      </c>
      <c r="C1883" s="161">
        <f>CAD!$I$30</f>
        <v>0</v>
      </c>
      <c r="D1883" s="44">
        <v>0</v>
      </c>
      <c r="E1883" s="44">
        <v>0</v>
      </c>
      <c r="F1883" s="44">
        <v>0</v>
      </c>
      <c r="G1883" s="44">
        <v>0</v>
      </c>
      <c r="H1883" s="44">
        <v>0</v>
      </c>
      <c r="I1883" s="44">
        <v>0</v>
      </c>
      <c r="J1883" s="44">
        <v>0</v>
      </c>
      <c r="K1883" s="44">
        <v>0</v>
      </c>
      <c r="L1883" s="44">
        <v>0</v>
      </c>
      <c r="M1883" s="44">
        <v>0</v>
      </c>
      <c r="N1883" s="44">
        <v>0</v>
      </c>
      <c r="O1883" s="44">
        <v>0</v>
      </c>
      <c r="P1883" s="165">
        <f t="shared" si="134"/>
        <v>0</v>
      </c>
    </row>
    <row r="1884" spans="1:16" hidden="1" x14ac:dyDescent="0.25">
      <c r="A1884" s="303" t="str">
        <f>IF(B1884=1,A1859,"")</f>
        <v/>
      </c>
      <c r="B1884" s="43" t="str">
        <f t="shared" si="133"/>
        <v/>
      </c>
      <c r="C1884" s="161">
        <f>CAD!$I$31</f>
        <v>0</v>
      </c>
      <c r="D1884" s="44">
        <v>0</v>
      </c>
      <c r="E1884" s="44">
        <v>0</v>
      </c>
      <c r="F1884" s="44">
        <v>0</v>
      </c>
      <c r="G1884" s="44">
        <v>0</v>
      </c>
      <c r="H1884" s="44">
        <v>0</v>
      </c>
      <c r="I1884" s="44">
        <v>0</v>
      </c>
      <c r="J1884" s="44">
        <v>0</v>
      </c>
      <c r="K1884" s="44">
        <v>0</v>
      </c>
      <c r="L1884" s="44">
        <v>0</v>
      </c>
      <c r="M1884" s="44">
        <v>0</v>
      </c>
      <c r="N1884" s="44">
        <v>0</v>
      </c>
      <c r="O1884" s="44">
        <v>0</v>
      </c>
      <c r="P1884" s="165">
        <f t="shared" si="134"/>
        <v>0</v>
      </c>
    </row>
    <row r="1885" spans="1:16" hidden="1" x14ac:dyDescent="0.25">
      <c r="A1885" s="303" t="str">
        <f>IF(B1885=1,A1859,"")</f>
        <v/>
      </c>
      <c r="B1885" s="43" t="str">
        <f t="shared" si="133"/>
        <v/>
      </c>
      <c r="C1885" s="161">
        <f>CAD!$K$7</f>
        <v>0</v>
      </c>
      <c r="D1885" s="44">
        <v>0</v>
      </c>
      <c r="E1885" s="44">
        <v>0</v>
      </c>
      <c r="F1885" s="44">
        <v>0</v>
      </c>
      <c r="G1885" s="44">
        <v>0</v>
      </c>
      <c r="H1885" s="44">
        <v>0</v>
      </c>
      <c r="I1885" s="44">
        <v>0</v>
      </c>
      <c r="J1885" s="44">
        <v>0</v>
      </c>
      <c r="K1885" s="44">
        <v>0</v>
      </c>
      <c r="L1885" s="44">
        <v>0</v>
      </c>
      <c r="M1885" s="44">
        <v>0</v>
      </c>
      <c r="N1885" s="44">
        <v>0</v>
      </c>
      <c r="O1885" s="44">
        <v>0</v>
      </c>
      <c r="P1885" s="165">
        <f t="shared" si="134"/>
        <v>0</v>
      </c>
    </row>
    <row r="1886" spans="1:16" hidden="1" x14ac:dyDescent="0.25">
      <c r="A1886" s="303" t="str">
        <f>IF(B1886=1,A1859,"")</f>
        <v/>
      </c>
      <c r="B1886" s="43" t="str">
        <f t="shared" si="133"/>
        <v/>
      </c>
      <c r="C1886" s="161">
        <f>CAD!$K$8</f>
        <v>0</v>
      </c>
      <c r="D1886" s="44">
        <v>0</v>
      </c>
      <c r="E1886" s="44">
        <v>0</v>
      </c>
      <c r="F1886" s="44">
        <v>0</v>
      </c>
      <c r="G1886" s="44">
        <v>0</v>
      </c>
      <c r="H1886" s="44">
        <v>0</v>
      </c>
      <c r="I1886" s="44">
        <v>0</v>
      </c>
      <c r="J1886" s="44">
        <v>0</v>
      </c>
      <c r="K1886" s="44">
        <v>0</v>
      </c>
      <c r="L1886" s="44">
        <v>0</v>
      </c>
      <c r="M1886" s="44">
        <v>0</v>
      </c>
      <c r="N1886" s="44">
        <v>0</v>
      </c>
      <c r="O1886" s="44">
        <v>0</v>
      </c>
      <c r="P1886" s="165">
        <f t="shared" si="134"/>
        <v>0</v>
      </c>
    </row>
    <row r="1887" spans="1:16" hidden="1" x14ac:dyDescent="0.25">
      <c r="A1887" s="303" t="str">
        <f>IF(B1887=1,A1859,"")</f>
        <v/>
      </c>
      <c r="B1887" s="43" t="str">
        <f t="shared" si="133"/>
        <v/>
      </c>
      <c r="C1887" s="161">
        <f>CAD!$K$9</f>
        <v>0</v>
      </c>
      <c r="D1887" s="44">
        <v>0</v>
      </c>
      <c r="E1887" s="44">
        <v>0</v>
      </c>
      <c r="F1887" s="44">
        <v>0</v>
      </c>
      <c r="G1887" s="44">
        <v>0</v>
      </c>
      <c r="H1887" s="44">
        <v>0</v>
      </c>
      <c r="I1887" s="44">
        <v>0</v>
      </c>
      <c r="J1887" s="44">
        <v>0</v>
      </c>
      <c r="K1887" s="44">
        <v>0</v>
      </c>
      <c r="L1887" s="44">
        <v>0</v>
      </c>
      <c r="M1887" s="44">
        <v>0</v>
      </c>
      <c r="N1887" s="44">
        <v>0</v>
      </c>
      <c r="O1887" s="44">
        <v>0</v>
      </c>
      <c r="P1887" s="165">
        <f t="shared" si="134"/>
        <v>0</v>
      </c>
    </row>
    <row r="1888" spans="1:16" hidden="1" x14ac:dyDescent="0.25">
      <c r="A1888" s="303" t="str">
        <f>IF(B1888=1,A1859,"")</f>
        <v/>
      </c>
      <c r="B1888" s="43" t="str">
        <f t="shared" si="133"/>
        <v/>
      </c>
      <c r="C1888" s="161">
        <f>CAD!$K$10</f>
        <v>0</v>
      </c>
      <c r="D1888" s="44">
        <v>0</v>
      </c>
      <c r="E1888" s="44">
        <v>0</v>
      </c>
      <c r="F1888" s="44">
        <v>0</v>
      </c>
      <c r="G1888" s="44">
        <v>0</v>
      </c>
      <c r="H1888" s="44">
        <v>0</v>
      </c>
      <c r="I1888" s="44">
        <v>0</v>
      </c>
      <c r="J1888" s="44">
        <v>0</v>
      </c>
      <c r="K1888" s="44">
        <v>0</v>
      </c>
      <c r="L1888" s="44">
        <v>0</v>
      </c>
      <c r="M1888" s="44">
        <v>0</v>
      </c>
      <c r="N1888" s="44">
        <v>0</v>
      </c>
      <c r="O1888" s="44">
        <v>0</v>
      </c>
      <c r="P1888" s="165">
        <f t="shared" si="134"/>
        <v>0</v>
      </c>
    </row>
    <row r="1889" spans="1:16" hidden="1" x14ac:dyDescent="0.25">
      <c r="A1889" s="303" t="str">
        <f>IF(B1889=1,A1859,"")</f>
        <v/>
      </c>
      <c r="B1889" s="43" t="str">
        <f t="shared" si="133"/>
        <v/>
      </c>
      <c r="C1889" s="161">
        <f>CAD!$K$11</f>
        <v>0</v>
      </c>
      <c r="D1889" s="44">
        <v>0</v>
      </c>
      <c r="E1889" s="44">
        <v>0</v>
      </c>
      <c r="F1889" s="44">
        <v>0</v>
      </c>
      <c r="G1889" s="44">
        <v>0</v>
      </c>
      <c r="H1889" s="44">
        <v>0</v>
      </c>
      <c r="I1889" s="44">
        <v>0</v>
      </c>
      <c r="J1889" s="44">
        <v>0</v>
      </c>
      <c r="K1889" s="44">
        <v>0</v>
      </c>
      <c r="L1889" s="44">
        <v>0</v>
      </c>
      <c r="M1889" s="44">
        <v>0</v>
      </c>
      <c r="N1889" s="44">
        <v>0</v>
      </c>
      <c r="O1889" s="44">
        <v>0</v>
      </c>
      <c r="P1889" s="165">
        <f t="shared" si="134"/>
        <v>0</v>
      </c>
    </row>
    <row r="1890" spans="1:16" hidden="1" x14ac:dyDescent="0.25">
      <c r="A1890" s="303" t="str">
        <f>IF(B1890=1,A1859,"")</f>
        <v/>
      </c>
      <c r="B1890" s="43" t="str">
        <f t="shared" si="133"/>
        <v/>
      </c>
      <c r="C1890" s="161">
        <f>CAD!$K$12</f>
        <v>0</v>
      </c>
      <c r="D1890" s="44">
        <v>0</v>
      </c>
      <c r="E1890" s="44">
        <v>0</v>
      </c>
      <c r="F1890" s="44">
        <v>0</v>
      </c>
      <c r="G1890" s="44">
        <v>0</v>
      </c>
      <c r="H1890" s="44">
        <v>0</v>
      </c>
      <c r="I1890" s="44">
        <v>0</v>
      </c>
      <c r="J1890" s="44">
        <v>0</v>
      </c>
      <c r="K1890" s="44">
        <v>0</v>
      </c>
      <c r="L1890" s="44">
        <v>0</v>
      </c>
      <c r="M1890" s="44">
        <v>0</v>
      </c>
      <c r="N1890" s="44">
        <v>0</v>
      </c>
      <c r="O1890" s="44">
        <v>0</v>
      </c>
      <c r="P1890" s="165">
        <f t="shared" si="134"/>
        <v>0</v>
      </c>
    </row>
    <row r="1891" spans="1:16" hidden="1" x14ac:dyDescent="0.25">
      <c r="A1891" s="303" t="str">
        <f>IF(B1891=1,A1859,"")</f>
        <v/>
      </c>
      <c r="B1891" s="43" t="str">
        <f t="shared" si="133"/>
        <v/>
      </c>
      <c r="C1891" s="161">
        <f>CAD!$K$13</f>
        <v>0</v>
      </c>
      <c r="D1891" s="44">
        <v>0</v>
      </c>
      <c r="E1891" s="44">
        <v>0</v>
      </c>
      <c r="F1891" s="44">
        <v>0</v>
      </c>
      <c r="G1891" s="44">
        <v>0</v>
      </c>
      <c r="H1891" s="44">
        <v>0</v>
      </c>
      <c r="I1891" s="44">
        <v>0</v>
      </c>
      <c r="J1891" s="44">
        <v>0</v>
      </c>
      <c r="K1891" s="44">
        <v>0</v>
      </c>
      <c r="L1891" s="44">
        <v>0</v>
      </c>
      <c r="M1891" s="44">
        <v>0</v>
      </c>
      <c r="N1891" s="44">
        <v>0</v>
      </c>
      <c r="O1891" s="44">
        <v>0</v>
      </c>
      <c r="P1891" s="165">
        <f t="shared" si="134"/>
        <v>0</v>
      </c>
    </row>
    <row r="1892" spans="1:16" hidden="1" x14ac:dyDescent="0.25">
      <c r="A1892" s="303" t="str">
        <f>IF(B1892=1,A1859,"")</f>
        <v/>
      </c>
      <c r="B1892" s="43" t="str">
        <f t="shared" si="133"/>
        <v/>
      </c>
      <c r="C1892" s="161">
        <f>CAD!$K$14</f>
        <v>0</v>
      </c>
      <c r="D1892" s="44">
        <v>0</v>
      </c>
      <c r="E1892" s="44">
        <v>0</v>
      </c>
      <c r="F1892" s="44">
        <v>0</v>
      </c>
      <c r="G1892" s="44">
        <v>0</v>
      </c>
      <c r="H1892" s="44">
        <v>0</v>
      </c>
      <c r="I1892" s="44">
        <v>0</v>
      </c>
      <c r="J1892" s="44">
        <v>0</v>
      </c>
      <c r="K1892" s="44">
        <v>0</v>
      </c>
      <c r="L1892" s="44">
        <v>0</v>
      </c>
      <c r="M1892" s="44">
        <v>0</v>
      </c>
      <c r="N1892" s="44">
        <v>0</v>
      </c>
      <c r="O1892" s="44">
        <v>0</v>
      </c>
      <c r="P1892" s="165">
        <f t="shared" si="134"/>
        <v>0</v>
      </c>
    </row>
    <row r="1893" spans="1:16" hidden="1" x14ac:dyDescent="0.25">
      <c r="A1893" s="303" t="str">
        <f>IF(B1893=1,A1859,"")</f>
        <v/>
      </c>
      <c r="B1893" s="43" t="str">
        <f t="shared" si="133"/>
        <v/>
      </c>
      <c r="C1893" s="161">
        <f>CAD!$K$15</f>
        <v>0</v>
      </c>
      <c r="D1893" s="44">
        <v>0</v>
      </c>
      <c r="E1893" s="44">
        <v>0</v>
      </c>
      <c r="F1893" s="44">
        <v>0</v>
      </c>
      <c r="G1893" s="44">
        <v>0</v>
      </c>
      <c r="H1893" s="44">
        <v>0</v>
      </c>
      <c r="I1893" s="44">
        <v>0</v>
      </c>
      <c r="J1893" s="44">
        <v>0</v>
      </c>
      <c r="K1893" s="44">
        <v>0</v>
      </c>
      <c r="L1893" s="44">
        <v>0</v>
      </c>
      <c r="M1893" s="44">
        <v>0</v>
      </c>
      <c r="N1893" s="44">
        <v>0</v>
      </c>
      <c r="O1893" s="44">
        <v>0</v>
      </c>
      <c r="P1893" s="165">
        <f t="shared" si="134"/>
        <v>0</v>
      </c>
    </row>
    <row r="1894" spans="1:16" hidden="1" x14ac:dyDescent="0.25">
      <c r="A1894" s="303" t="str">
        <f>IF(B1894=1,A1859,"")</f>
        <v/>
      </c>
      <c r="B1894" s="43" t="str">
        <f t="shared" si="133"/>
        <v/>
      </c>
      <c r="C1894" s="161">
        <f>CAD!$K$16</f>
        <v>0</v>
      </c>
      <c r="D1894" s="44">
        <v>0</v>
      </c>
      <c r="E1894" s="44">
        <v>0</v>
      </c>
      <c r="F1894" s="44">
        <v>0</v>
      </c>
      <c r="G1894" s="44">
        <v>0</v>
      </c>
      <c r="H1894" s="44">
        <v>0</v>
      </c>
      <c r="I1894" s="44">
        <v>0</v>
      </c>
      <c r="J1894" s="44">
        <v>0</v>
      </c>
      <c r="K1894" s="44">
        <v>0</v>
      </c>
      <c r="L1894" s="44">
        <v>0</v>
      </c>
      <c r="M1894" s="44">
        <v>0</v>
      </c>
      <c r="N1894" s="44">
        <v>0</v>
      </c>
      <c r="O1894" s="44">
        <v>0</v>
      </c>
      <c r="P1894" s="165">
        <f t="shared" si="134"/>
        <v>0</v>
      </c>
    </row>
    <row r="1895" spans="1:16" hidden="1" x14ac:dyDescent="0.25">
      <c r="A1895" s="303" t="str">
        <f>IF(B1895=1,A1859,"")</f>
        <v/>
      </c>
      <c r="B1895" s="43" t="str">
        <f t="shared" si="133"/>
        <v/>
      </c>
      <c r="C1895" s="161">
        <f>CAD!$K$17</f>
        <v>0</v>
      </c>
      <c r="D1895" s="44">
        <v>0</v>
      </c>
      <c r="E1895" s="44">
        <v>0</v>
      </c>
      <c r="F1895" s="44">
        <v>0</v>
      </c>
      <c r="G1895" s="44">
        <v>0</v>
      </c>
      <c r="H1895" s="44">
        <v>0</v>
      </c>
      <c r="I1895" s="44">
        <v>0</v>
      </c>
      <c r="J1895" s="44">
        <v>0</v>
      </c>
      <c r="K1895" s="44">
        <v>0</v>
      </c>
      <c r="L1895" s="44">
        <v>0</v>
      </c>
      <c r="M1895" s="44">
        <v>0</v>
      </c>
      <c r="N1895" s="44">
        <v>0</v>
      </c>
      <c r="O1895" s="44">
        <v>0</v>
      </c>
      <c r="P1895" s="165">
        <f t="shared" si="134"/>
        <v>0</v>
      </c>
    </row>
    <row r="1896" spans="1:16" hidden="1" x14ac:dyDescent="0.25">
      <c r="A1896" s="303" t="str">
        <f>IF(B1896=1,A1859,"")</f>
        <v/>
      </c>
      <c r="B1896" s="43" t="str">
        <f t="shared" si="133"/>
        <v/>
      </c>
      <c r="C1896" s="161">
        <f>CAD!$K$18</f>
        <v>0</v>
      </c>
      <c r="D1896" s="44">
        <v>0</v>
      </c>
      <c r="E1896" s="44">
        <v>0</v>
      </c>
      <c r="F1896" s="44">
        <v>0</v>
      </c>
      <c r="G1896" s="44">
        <v>0</v>
      </c>
      <c r="H1896" s="44">
        <v>0</v>
      </c>
      <c r="I1896" s="44">
        <v>0</v>
      </c>
      <c r="J1896" s="44">
        <v>0</v>
      </c>
      <c r="K1896" s="44">
        <v>0</v>
      </c>
      <c r="L1896" s="44">
        <v>0</v>
      </c>
      <c r="M1896" s="44">
        <v>0</v>
      </c>
      <c r="N1896" s="44">
        <v>0</v>
      </c>
      <c r="O1896" s="44">
        <v>0</v>
      </c>
      <c r="P1896" s="165">
        <f t="shared" si="134"/>
        <v>0</v>
      </c>
    </row>
    <row r="1897" spans="1:16" hidden="1" x14ac:dyDescent="0.25">
      <c r="A1897" s="303" t="str">
        <f>IF(B1897=1,A1859,"")</f>
        <v/>
      </c>
      <c r="B1897" s="43" t="str">
        <f t="shared" si="133"/>
        <v/>
      </c>
      <c r="C1897" s="161">
        <f>CAD!$K$19</f>
        <v>0</v>
      </c>
      <c r="D1897" s="44">
        <v>0</v>
      </c>
      <c r="E1897" s="44">
        <v>0</v>
      </c>
      <c r="F1897" s="44">
        <v>0</v>
      </c>
      <c r="G1897" s="44">
        <v>0</v>
      </c>
      <c r="H1897" s="44">
        <v>0</v>
      </c>
      <c r="I1897" s="44">
        <v>0</v>
      </c>
      <c r="J1897" s="44">
        <v>0</v>
      </c>
      <c r="K1897" s="44">
        <v>0</v>
      </c>
      <c r="L1897" s="44">
        <v>0</v>
      </c>
      <c r="M1897" s="44">
        <v>0</v>
      </c>
      <c r="N1897" s="44">
        <v>0</v>
      </c>
      <c r="O1897" s="44">
        <v>0</v>
      </c>
      <c r="P1897" s="165">
        <f t="shared" si="134"/>
        <v>0</v>
      </c>
    </row>
    <row r="1898" spans="1:16" hidden="1" x14ac:dyDescent="0.25">
      <c r="A1898" s="303" t="str">
        <f>IF(B1898=1,A1859,"")</f>
        <v/>
      </c>
      <c r="B1898" s="43" t="str">
        <f t="shared" si="133"/>
        <v/>
      </c>
      <c r="C1898" s="161">
        <f>CAD!$K$20</f>
        <v>0</v>
      </c>
      <c r="D1898" s="44">
        <v>0</v>
      </c>
      <c r="E1898" s="44">
        <v>0</v>
      </c>
      <c r="F1898" s="44">
        <v>0</v>
      </c>
      <c r="G1898" s="44">
        <v>0</v>
      </c>
      <c r="H1898" s="44">
        <v>0</v>
      </c>
      <c r="I1898" s="44">
        <v>0</v>
      </c>
      <c r="J1898" s="44">
        <v>0</v>
      </c>
      <c r="K1898" s="44">
        <v>0</v>
      </c>
      <c r="L1898" s="44">
        <v>0</v>
      </c>
      <c r="M1898" s="44">
        <v>0</v>
      </c>
      <c r="N1898" s="44">
        <v>0</v>
      </c>
      <c r="O1898" s="44">
        <v>0</v>
      </c>
      <c r="P1898" s="165">
        <f t="shared" si="134"/>
        <v>0</v>
      </c>
    </row>
    <row r="1899" spans="1:16" hidden="1" x14ac:dyDescent="0.25">
      <c r="A1899" s="303" t="str">
        <f>IF(B1899=1,A1859,"")</f>
        <v/>
      </c>
      <c r="B1899" s="43" t="str">
        <f t="shared" si="133"/>
        <v/>
      </c>
      <c r="C1899" s="161">
        <f>CAD!$K$21</f>
        <v>0</v>
      </c>
      <c r="D1899" s="44">
        <v>0</v>
      </c>
      <c r="E1899" s="44">
        <v>0</v>
      </c>
      <c r="F1899" s="44">
        <v>0</v>
      </c>
      <c r="G1899" s="44">
        <v>0</v>
      </c>
      <c r="H1899" s="44">
        <v>0</v>
      </c>
      <c r="I1899" s="44">
        <v>0</v>
      </c>
      <c r="J1899" s="44">
        <v>0</v>
      </c>
      <c r="K1899" s="44">
        <v>0</v>
      </c>
      <c r="L1899" s="44">
        <v>0</v>
      </c>
      <c r="M1899" s="44">
        <v>0</v>
      </c>
      <c r="N1899" s="44">
        <v>0</v>
      </c>
      <c r="O1899" s="44">
        <v>0</v>
      </c>
      <c r="P1899" s="165">
        <f t="shared" si="134"/>
        <v>0</v>
      </c>
    </row>
    <row r="1900" spans="1:16" hidden="1" x14ac:dyDescent="0.25">
      <c r="A1900" s="303" t="str">
        <f>IF(B1900=1,A1859,"")</f>
        <v/>
      </c>
      <c r="B1900" s="43" t="str">
        <f t="shared" si="133"/>
        <v/>
      </c>
      <c r="C1900" s="161">
        <f>CAD!$K$22</f>
        <v>0</v>
      </c>
      <c r="D1900" s="44">
        <v>0</v>
      </c>
      <c r="E1900" s="44">
        <v>0</v>
      </c>
      <c r="F1900" s="44">
        <v>0</v>
      </c>
      <c r="G1900" s="44">
        <v>0</v>
      </c>
      <c r="H1900" s="44">
        <v>0</v>
      </c>
      <c r="I1900" s="44">
        <v>0</v>
      </c>
      <c r="J1900" s="44">
        <v>0</v>
      </c>
      <c r="K1900" s="44">
        <v>0</v>
      </c>
      <c r="L1900" s="44">
        <v>0</v>
      </c>
      <c r="M1900" s="44">
        <v>0</v>
      </c>
      <c r="N1900" s="44">
        <v>0</v>
      </c>
      <c r="O1900" s="44">
        <v>0</v>
      </c>
      <c r="P1900" s="165">
        <f t="shared" si="134"/>
        <v>0</v>
      </c>
    </row>
    <row r="1901" spans="1:16" hidden="1" x14ac:dyDescent="0.25">
      <c r="A1901" s="303" t="str">
        <f>IF(B1901=1,A1859,"")</f>
        <v/>
      </c>
      <c r="B1901" s="43" t="str">
        <f t="shared" si="133"/>
        <v/>
      </c>
      <c r="C1901" s="161">
        <f>CAD!$K$23</f>
        <v>0</v>
      </c>
      <c r="D1901" s="44">
        <v>0</v>
      </c>
      <c r="E1901" s="44">
        <v>0</v>
      </c>
      <c r="F1901" s="44">
        <v>0</v>
      </c>
      <c r="G1901" s="44">
        <v>0</v>
      </c>
      <c r="H1901" s="44">
        <v>0</v>
      </c>
      <c r="I1901" s="44">
        <v>0</v>
      </c>
      <c r="J1901" s="44">
        <v>0</v>
      </c>
      <c r="K1901" s="44">
        <v>0</v>
      </c>
      <c r="L1901" s="44">
        <v>0</v>
      </c>
      <c r="M1901" s="44">
        <v>0</v>
      </c>
      <c r="N1901" s="44">
        <v>0</v>
      </c>
      <c r="O1901" s="44">
        <v>0</v>
      </c>
      <c r="P1901" s="165">
        <f t="shared" si="134"/>
        <v>0</v>
      </c>
    </row>
    <row r="1902" spans="1:16" hidden="1" x14ac:dyDescent="0.25">
      <c r="A1902" s="303" t="str">
        <f>IF(B1902=1,A1859,"")</f>
        <v/>
      </c>
      <c r="B1902" s="43" t="str">
        <f t="shared" si="133"/>
        <v/>
      </c>
      <c r="C1902" s="161">
        <f>CAD!$K$24</f>
        <v>0</v>
      </c>
      <c r="D1902" s="44">
        <v>0</v>
      </c>
      <c r="E1902" s="44">
        <v>0</v>
      </c>
      <c r="F1902" s="44">
        <v>0</v>
      </c>
      <c r="G1902" s="44">
        <v>0</v>
      </c>
      <c r="H1902" s="44">
        <v>0</v>
      </c>
      <c r="I1902" s="44">
        <v>0</v>
      </c>
      <c r="J1902" s="44">
        <v>0</v>
      </c>
      <c r="K1902" s="44">
        <v>0</v>
      </c>
      <c r="L1902" s="44">
        <v>0</v>
      </c>
      <c r="M1902" s="44">
        <v>0</v>
      </c>
      <c r="N1902" s="44">
        <v>0</v>
      </c>
      <c r="O1902" s="44">
        <v>0</v>
      </c>
      <c r="P1902" s="165">
        <f t="shared" si="134"/>
        <v>0</v>
      </c>
    </row>
    <row r="1903" spans="1:16" hidden="1" x14ac:dyDescent="0.25">
      <c r="A1903" s="303" t="str">
        <f>IF(B1903=1,A1859,"")</f>
        <v/>
      </c>
      <c r="B1903" s="43" t="str">
        <f t="shared" si="133"/>
        <v/>
      </c>
      <c r="C1903" s="161">
        <f>CAD!$K$25</f>
        <v>0</v>
      </c>
      <c r="D1903" s="44">
        <v>0</v>
      </c>
      <c r="E1903" s="44">
        <v>0</v>
      </c>
      <c r="F1903" s="44">
        <v>0</v>
      </c>
      <c r="G1903" s="44">
        <v>0</v>
      </c>
      <c r="H1903" s="44">
        <v>0</v>
      </c>
      <c r="I1903" s="44">
        <v>0</v>
      </c>
      <c r="J1903" s="44">
        <v>0</v>
      </c>
      <c r="K1903" s="44">
        <v>0</v>
      </c>
      <c r="L1903" s="44">
        <v>0</v>
      </c>
      <c r="M1903" s="44">
        <v>0</v>
      </c>
      <c r="N1903" s="44">
        <v>0</v>
      </c>
      <c r="O1903" s="44">
        <v>0</v>
      </c>
      <c r="P1903" s="165">
        <f t="shared" si="134"/>
        <v>0</v>
      </c>
    </row>
    <row r="1904" spans="1:16" hidden="1" x14ac:dyDescent="0.25">
      <c r="A1904" s="303" t="str">
        <f>IF(B1904=1,A1859,"")</f>
        <v/>
      </c>
      <c r="B1904" s="43" t="str">
        <f t="shared" si="133"/>
        <v/>
      </c>
      <c r="C1904" s="161">
        <f>CAD!$K$26</f>
        <v>0</v>
      </c>
      <c r="D1904" s="44">
        <v>0</v>
      </c>
      <c r="E1904" s="44">
        <v>0</v>
      </c>
      <c r="F1904" s="44">
        <v>0</v>
      </c>
      <c r="G1904" s="44">
        <v>0</v>
      </c>
      <c r="H1904" s="44">
        <v>0</v>
      </c>
      <c r="I1904" s="44">
        <v>0</v>
      </c>
      <c r="J1904" s="44">
        <v>0</v>
      </c>
      <c r="K1904" s="44">
        <v>0</v>
      </c>
      <c r="L1904" s="44">
        <v>0</v>
      </c>
      <c r="M1904" s="44">
        <v>0</v>
      </c>
      <c r="N1904" s="44">
        <v>0</v>
      </c>
      <c r="O1904" s="44">
        <v>0</v>
      </c>
      <c r="P1904" s="165">
        <f t="shared" si="134"/>
        <v>0</v>
      </c>
    </row>
    <row r="1905" spans="1:17" hidden="1" x14ac:dyDescent="0.25">
      <c r="A1905" s="303" t="str">
        <f>IF(B1905=1,A1859,"")</f>
        <v/>
      </c>
      <c r="B1905" s="43" t="str">
        <f t="shared" si="133"/>
        <v/>
      </c>
      <c r="C1905" s="161">
        <f>CAD!$K$27</f>
        <v>0</v>
      </c>
      <c r="D1905" s="44">
        <v>0</v>
      </c>
      <c r="E1905" s="44">
        <v>0</v>
      </c>
      <c r="F1905" s="44">
        <v>0</v>
      </c>
      <c r="G1905" s="44">
        <v>0</v>
      </c>
      <c r="H1905" s="44">
        <v>0</v>
      </c>
      <c r="I1905" s="44">
        <v>0</v>
      </c>
      <c r="J1905" s="44">
        <v>0</v>
      </c>
      <c r="K1905" s="44">
        <v>0</v>
      </c>
      <c r="L1905" s="44">
        <v>0</v>
      </c>
      <c r="M1905" s="44">
        <v>0</v>
      </c>
      <c r="N1905" s="44">
        <v>0</v>
      </c>
      <c r="O1905" s="44">
        <v>0</v>
      </c>
      <c r="P1905" s="165">
        <f t="shared" si="134"/>
        <v>0</v>
      </c>
    </row>
    <row r="1906" spans="1:17" hidden="1" x14ac:dyDescent="0.25">
      <c r="A1906" s="303" t="str">
        <f>IF(B1906=1,A1859,"")</f>
        <v/>
      </c>
      <c r="B1906" s="43" t="str">
        <f t="shared" si="133"/>
        <v/>
      </c>
      <c r="C1906" s="161">
        <f>CAD!$K$28</f>
        <v>0</v>
      </c>
      <c r="D1906" s="44">
        <v>0</v>
      </c>
      <c r="E1906" s="44">
        <v>0</v>
      </c>
      <c r="F1906" s="44">
        <v>0</v>
      </c>
      <c r="G1906" s="44">
        <v>0</v>
      </c>
      <c r="H1906" s="44">
        <v>0</v>
      </c>
      <c r="I1906" s="44">
        <v>0</v>
      </c>
      <c r="J1906" s="44">
        <v>0</v>
      </c>
      <c r="K1906" s="44">
        <v>0</v>
      </c>
      <c r="L1906" s="44">
        <v>0</v>
      </c>
      <c r="M1906" s="44">
        <v>0</v>
      </c>
      <c r="N1906" s="44">
        <v>0</v>
      </c>
      <c r="O1906" s="44">
        <v>0</v>
      </c>
      <c r="P1906" s="165">
        <f t="shared" si="134"/>
        <v>0</v>
      </c>
    </row>
    <row r="1907" spans="1:17" hidden="1" x14ac:dyDescent="0.25">
      <c r="A1907" s="303" t="str">
        <f>IF(B1907=1,A1859,"")</f>
        <v/>
      </c>
      <c r="B1907" s="43" t="str">
        <f t="shared" si="133"/>
        <v/>
      </c>
      <c r="C1907" s="161">
        <f>CAD!$K$29</f>
        <v>0</v>
      </c>
      <c r="D1907" s="44">
        <v>0</v>
      </c>
      <c r="E1907" s="44">
        <v>0</v>
      </c>
      <c r="F1907" s="44">
        <v>0</v>
      </c>
      <c r="G1907" s="44">
        <v>0</v>
      </c>
      <c r="H1907" s="44">
        <v>0</v>
      </c>
      <c r="I1907" s="44">
        <v>0</v>
      </c>
      <c r="J1907" s="44">
        <v>0</v>
      </c>
      <c r="K1907" s="44">
        <v>0</v>
      </c>
      <c r="L1907" s="44">
        <v>0</v>
      </c>
      <c r="M1907" s="44">
        <v>0</v>
      </c>
      <c r="N1907" s="44">
        <v>0</v>
      </c>
      <c r="O1907" s="44">
        <v>0</v>
      </c>
      <c r="P1907" s="165">
        <f t="shared" si="134"/>
        <v>0</v>
      </c>
    </row>
    <row r="1908" spans="1:17" hidden="1" x14ac:dyDescent="0.25">
      <c r="A1908" s="303" t="str">
        <f>IF(B1908=1,A1859,"")</f>
        <v/>
      </c>
      <c r="B1908" s="43" t="str">
        <f t="shared" si="133"/>
        <v/>
      </c>
      <c r="C1908" s="161">
        <f>CAD!$K$30</f>
        <v>0</v>
      </c>
      <c r="D1908" s="44">
        <v>0</v>
      </c>
      <c r="E1908" s="44">
        <v>0</v>
      </c>
      <c r="F1908" s="44">
        <v>0</v>
      </c>
      <c r="G1908" s="44">
        <v>0</v>
      </c>
      <c r="H1908" s="44">
        <v>0</v>
      </c>
      <c r="I1908" s="44">
        <v>0</v>
      </c>
      <c r="J1908" s="44">
        <v>0</v>
      </c>
      <c r="K1908" s="44">
        <v>0</v>
      </c>
      <c r="L1908" s="44">
        <v>0</v>
      </c>
      <c r="M1908" s="44">
        <v>0</v>
      </c>
      <c r="N1908" s="44">
        <v>0</v>
      </c>
      <c r="O1908" s="44">
        <v>0</v>
      </c>
      <c r="P1908" s="165">
        <f t="shared" si="134"/>
        <v>0</v>
      </c>
    </row>
    <row r="1909" spans="1:17" hidden="1" x14ac:dyDescent="0.25">
      <c r="A1909" s="303" t="str">
        <f>IF(B1909=1,A1859,"")</f>
        <v/>
      </c>
      <c r="B1909" s="43" t="str">
        <f t="shared" si="133"/>
        <v/>
      </c>
      <c r="C1909" s="161">
        <f>CAD!$K$31</f>
        <v>0</v>
      </c>
      <c r="D1909" s="44">
        <v>0</v>
      </c>
      <c r="E1909" s="44">
        <v>0</v>
      </c>
      <c r="F1909" s="44">
        <v>0</v>
      </c>
      <c r="G1909" s="44">
        <v>0</v>
      </c>
      <c r="H1909" s="44">
        <v>0</v>
      </c>
      <c r="I1909" s="44">
        <v>0</v>
      </c>
      <c r="J1909" s="44">
        <v>0</v>
      </c>
      <c r="K1909" s="44">
        <v>0</v>
      </c>
      <c r="L1909" s="44">
        <v>0</v>
      </c>
      <c r="M1909" s="44">
        <v>0</v>
      </c>
      <c r="N1909" s="44">
        <v>0</v>
      </c>
      <c r="O1909" s="44">
        <v>0</v>
      </c>
      <c r="P1909" s="165">
        <f t="shared" si="134"/>
        <v>0</v>
      </c>
    </row>
    <row r="1910" spans="1:17" hidden="1" x14ac:dyDescent="0.25">
      <c r="A1910" s="303">
        <f>A1857</f>
        <v>2051</v>
      </c>
    </row>
    <row r="1911" spans="1:17" hidden="1" x14ac:dyDescent="0.25">
      <c r="A1911" s="303">
        <f>A1857</f>
        <v>2051</v>
      </c>
      <c r="C1911" s="74" t="s">
        <v>209</v>
      </c>
      <c r="D1911" s="38">
        <f>D1857-D1859</f>
        <v>0</v>
      </c>
      <c r="E1911" s="38">
        <f t="shared" ref="E1911:P1911" si="135">E1857-E1859</f>
        <v>0</v>
      </c>
      <c r="F1911" s="38">
        <f t="shared" si="135"/>
        <v>0</v>
      </c>
      <c r="G1911" s="38">
        <f t="shared" si="135"/>
        <v>0</v>
      </c>
      <c r="H1911" s="38">
        <f t="shared" si="135"/>
        <v>0</v>
      </c>
      <c r="I1911" s="38">
        <f t="shared" si="135"/>
        <v>0</v>
      </c>
      <c r="J1911" s="38">
        <f t="shared" si="135"/>
        <v>0</v>
      </c>
      <c r="K1911" s="38">
        <f t="shared" si="135"/>
        <v>0</v>
      </c>
      <c r="L1911" s="38">
        <f t="shared" si="135"/>
        <v>0</v>
      </c>
      <c r="M1911" s="38">
        <f t="shared" si="135"/>
        <v>0</v>
      </c>
      <c r="N1911" s="38">
        <f t="shared" si="135"/>
        <v>0</v>
      </c>
      <c r="O1911" s="38">
        <f t="shared" si="135"/>
        <v>0</v>
      </c>
      <c r="P1911" s="38">
        <f t="shared" si="135"/>
        <v>0</v>
      </c>
    </row>
    <row r="1912" spans="1:17" hidden="1" x14ac:dyDescent="0.25"/>
    <row r="1913" spans="1:17" ht="15" hidden="1" customHeight="1" thickBot="1" x14ac:dyDescent="0.3">
      <c r="A1913" s="303">
        <f>A1857+1</f>
        <v>2052</v>
      </c>
      <c r="B1913" s="45"/>
      <c r="C1913" s="176" t="s">
        <v>207</v>
      </c>
      <c r="D1913" s="177">
        <f>PREV_R!D1947</f>
        <v>0</v>
      </c>
      <c r="E1913" s="177">
        <f>PREV_R!E1947</f>
        <v>0</v>
      </c>
      <c r="F1913" s="177">
        <f>PREV_R!F1947</f>
        <v>0</v>
      </c>
      <c r="G1913" s="177">
        <f>PREV_R!G1947</f>
        <v>0</v>
      </c>
      <c r="H1913" s="177">
        <f>PREV_R!H1947</f>
        <v>0</v>
      </c>
      <c r="I1913" s="177">
        <f>PREV_R!I1947</f>
        <v>0</v>
      </c>
      <c r="J1913" s="177">
        <f>PREV_R!J1947</f>
        <v>0</v>
      </c>
      <c r="K1913" s="177">
        <f>PREV_R!K1947</f>
        <v>0</v>
      </c>
      <c r="L1913" s="177">
        <f>PREV_R!L1947</f>
        <v>0</v>
      </c>
      <c r="M1913" s="177">
        <f>PREV_R!M1947</f>
        <v>0</v>
      </c>
      <c r="N1913" s="177">
        <f>PREV_R!N1947</f>
        <v>0</v>
      </c>
      <c r="O1913" s="177">
        <f>PREV_R!O1947</f>
        <v>0</v>
      </c>
      <c r="P1913" s="177">
        <f>SUM(D1913:O1913)</f>
        <v>0</v>
      </c>
      <c r="Q1913" s="8"/>
    </row>
    <row r="1914" spans="1:17" ht="15" hidden="1" customHeight="1" x14ac:dyDescent="0.25">
      <c r="A1914" s="303">
        <f>A1913</f>
        <v>2052</v>
      </c>
      <c r="B1914" s="45"/>
      <c r="C1914" s="130"/>
      <c r="D1914" s="130"/>
      <c r="E1914" s="130"/>
      <c r="F1914" s="130"/>
      <c r="G1914" s="130"/>
      <c r="H1914" s="130"/>
      <c r="I1914" s="130"/>
      <c r="J1914" s="130"/>
      <c r="K1914" s="130"/>
      <c r="L1914" s="130"/>
      <c r="M1914" s="130"/>
      <c r="N1914" s="130"/>
      <c r="O1914" s="130"/>
      <c r="P1914" s="130"/>
      <c r="Q1914" s="8"/>
    </row>
    <row r="1915" spans="1:17" ht="15" hidden="1" customHeight="1" thickBot="1" x14ac:dyDescent="0.3">
      <c r="A1915" s="303">
        <f>A1913</f>
        <v>2052</v>
      </c>
      <c r="B1915" s="45"/>
      <c r="C1915" s="155" t="s">
        <v>208</v>
      </c>
      <c r="D1915" s="156">
        <f>SUM(D1916:D1965)</f>
        <v>0</v>
      </c>
      <c r="E1915" s="156">
        <f t="shared" ref="E1915:O1915" si="136">SUM(E1916:E1965)</f>
        <v>0</v>
      </c>
      <c r="F1915" s="156">
        <f t="shared" si="136"/>
        <v>0</v>
      </c>
      <c r="G1915" s="156">
        <f t="shared" si="136"/>
        <v>0</v>
      </c>
      <c r="H1915" s="156">
        <f t="shared" si="136"/>
        <v>0</v>
      </c>
      <c r="I1915" s="156">
        <f t="shared" si="136"/>
        <v>0</v>
      </c>
      <c r="J1915" s="156">
        <f t="shared" si="136"/>
        <v>0</v>
      </c>
      <c r="K1915" s="156">
        <f t="shared" si="136"/>
        <v>0</v>
      </c>
      <c r="L1915" s="156">
        <f t="shared" si="136"/>
        <v>0</v>
      </c>
      <c r="M1915" s="156">
        <f t="shared" si="136"/>
        <v>0</v>
      </c>
      <c r="N1915" s="156">
        <f t="shared" si="136"/>
        <v>0</v>
      </c>
      <c r="O1915" s="156">
        <f t="shared" si="136"/>
        <v>0</v>
      </c>
      <c r="P1915" s="156">
        <f>SUM(D1915:O1915)</f>
        <v>0</v>
      </c>
      <c r="Q1915" s="8"/>
    </row>
    <row r="1916" spans="1:17" hidden="1" x14ac:dyDescent="0.25">
      <c r="A1916" s="303">
        <f>IF(B1916=1,A1915,"")</f>
        <v>2052</v>
      </c>
      <c r="B1916" s="43">
        <f>IF(C1916&lt;&gt;0,1,"")</f>
        <v>1</v>
      </c>
      <c r="C1916" s="162" t="str">
        <f>CAD!$I$7</f>
        <v>MERCADO</v>
      </c>
      <c r="D1916" s="163">
        <v>0</v>
      </c>
      <c r="E1916" s="163">
        <v>0</v>
      </c>
      <c r="F1916" s="163">
        <v>0</v>
      </c>
      <c r="G1916" s="163">
        <v>0</v>
      </c>
      <c r="H1916" s="163">
        <v>0</v>
      </c>
      <c r="I1916" s="163">
        <v>0</v>
      </c>
      <c r="J1916" s="163">
        <v>0</v>
      </c>
      <c r="K1916" s="163">
        <v>0</v>
      </c>
      <c r="L1916" s="163">
        <v>0</v>
      </c>
      <c r="M1916" s="163">
        <v>0</v>
      </c>
      <c r="N1916" s="163">
        <v>0</v>
      </c>
      <c r="O1916" s="163">
        <v>0</v>
      </c>
      <c r="P1916" s="164">
        <f>SUM(D1916:O1916)</f>
        <v>0</v>
      </c>
    </row>
    <row r="1917" spans="1:17" hidden="1" x14ac:dyDescent="0.25">
      <c r="A1917" s="303">
        <f>IF(B1917=1,A1915,"")</f>
        <v>2052</v>
      </c>
      <c r="B1917" s="43">
        <f t="shared" ref="B1917:B1965" si="137">IF(C1917&lt;&gt;0,1,"")</f>
        <v>1</v>
      </c>
      <c r="C1917" s="161" t="str">
        <f>CAD!$I$8</f>
        <v>VEÍCULO</v>
      </c>
      <c r="D1917" s="44">
        <v>0</v>
      </c>
      <c r="E1917" s="44">
        <v>0</v>
      </c>
      <c r="F1917" s="44">
        <v>0</v>
      </c>
      <c r="G1917" s="44">
        <v>0</v>
      </c>
      <c r="H1917" s="44">
        <v>0</v>
      </c>
      <c r="I1917" s="44">
        <v>0</v>
      </c>
      <c r="J1917" s="44">
        <v>0</v>
      </c>
      <c r="K1917" s="44">
        <v>0</v>
      </c>
      <c r="L1917" s="44">
        <v>0</v>
      </c>
      <c r="M1917" s="44">
        <v>0</v>
      </c>
      <c r="N1917" s="44">
        <v>0</v>
      </c>
      <c r="O1917" s="44">
        <v>0</v>
      </c>
      <c r="P1917" s="165">
        <f t="shared" ref="P1917:P1965" si="138">SUM(D1917:O1917)</f>
        <v>0</v>
      </c>
    </row>
    <row r="1918" spans="1:17" hidden="1" x14ac:dyDescent="0.25">
      <c r="A1918" s="303">
        <f>IF(B1918=1,A1915,"")</f>
        <v>2052</v>
      </c>
      <c r="B1918" s="43">
        <f t="shared" si="137"/>
        <v>1</v>
      </c>
      <c r="C1918" s="161" t="str">
        <f>CAD!$I$9</f>
        <v>ENERGIA ELÉTRICA</v>
      </c>
      <c r="D1918" s="44">
        <v>0</v>
      </c>
      <c r="E1918" s="44">
        <v>0</v>
      </c>
      <c r="F1918" s="44">
        <v>0</v>
      </c>
      <c r="G1918" s="44">
        <v>0</v>
      </c>
      <c r="H1918" s="44">
        <v>0</v>
      </c>
      <c r="I1918" s="44">
        <v>0</v>
      </c>
      <c r="J1918" s="44">
        <v>0</v>
      </c>
      <c r="K1918" s="44">
        <v>0</v>
      </c>
      <c r="L1918" s="44">
        <v>0</v>
      </c>
      <c r="M1918" s="44">
        <v>0</v>
      </c>
      <c r="N1918" s="44">
        <v>0</v>
      </c>
      <c r="O1918" s="44">
        <v>0</v>
      </c>
      <c r="P1918" s="165">
        <f t="shared" si="138"/>
        <v>0</v>
      </c>
    </row>
    <row r="1919" spans="1:17" hidden="1" x14ac:dyDescent="0.25">
      <c r="A1919" s="303">
        <f>IF(B1919=1,A1915,"")</f>
        <v>2052</v>
      </c>
      <c r="B1919" s="43">
        <f t="shared" si="137"/>
        <v>1</v>
      </c>
      <c r="C1919" s="161" t="str">
        <f>CAD!$I$10</f>
        <v>LANCHE/COMER FORA</v>
      </c>
      <c r="D1919" s="44">
        <v>0</v>
      </c>
      <c r="E1919" s="44">
        <v>0</v>
      </c>
      <c r="F1919" s="44">
        <v>0</v>
      </c>
      <c r="G1919" s="44">
        <v>0</v>
      </c>
      <c r="H1919" s="44">
        <v>0</v>
      </c>
      <c r="I1919" s="44">
        <v>0</v>
      </c>
      <c r="J1919" s="44">
        <v>0</v>
      </c>
      <c r="K1919" s="44">
        <v>0</v>
      </c>
      <c r="L1919" s="44">
        <v>0</v>
      </c>
      <c r="M1919" s="44">
        <v>0</v>
      </c>
      <c r="N1919" s="44">
        <v>0</v>
      </c>
      <c r="O1919" s="44">
        <v>0</v>
      </c>
      <c r="P1919" s="165">
        <f t="shared" si="138"/>
        <v>0</v>
      </c>
    </row>
    <row r="1920" spans="1:17" hidden="1" x14ac:dyDescent="0.25">
      <c r="A1920" s="303">
        <f>IF(B1920=1,A1915,"")</f>
        <v>2052</v>
      </c>
      <c r="B1920" s="43">
        <f t="shared" si="137"/>
        <v>1</v>
      </c>
      <c r="C1920" s="161" t="str">
        <f>CAD!$I$11</f>
        <v>LAZER</v>
      </c>
      <c r="D1920" s="44">
        <v>0</v>
      </c>
      <c r="E1920" s="44">
        <v>0</v>
      </c>
      <c r="F1920" s="44">
        <v>0</v>
      </c>
      <c r="G1920" s="44">
        <v>0</v>
      </c>
      <c r="H1920" s="44">
        <v>0</v>
      </c>
      <c r="I1920" s="44">
        <v>0</v>
      </c>
      <c r="J1920" s="44">
        <v>0</v>
      </c>
      <c r="K1920" s="44">
        <v>0</v>
      </c>
      <c r="L1920" s="44">
        <v>0</v>
      </c>
      <c r="M1920" s="44">
        <v>0</v>
      </c>
      <c r="N1920" s="44">
        <v>0</v>
      </c>
      <c r="O1920" s="44">
        <v>0</v>
      </c>
      <c r="P1920" s="165">
        <f t="shared" si="138"/>
        <v>0</v>
      </c>
    </row>
    <row r="1921" spans="1:16" hidden="1" x14ac:dyDescent="0.25">
      <c r="A1921" s="303">
        <f>IF(B1921=1,A1915,"")</f>
        <v>2052</v>
      </c>
      <c r="B1921" s="43">
        <f t="shared" si="137"/>
        <v>1</v>
      </c>
      <c r="C1921" s="161" t="str">
        <f>CAD!$I$12</f>
        <v>REFORMA / IMÓVEL</v>
      </c>
      <c r="D1921" s="44">
        <v>0</v>
      </c>
      <c r="E1921" s="44">
        <v>0</v>
      </c>
      <c r="F1921" s="44">
        <v>0</v>
      </c>
      <c r="G1921" s="44">
        <v>0</v>
      </c>
      <c r="H1921" s="44">
        <v>0</v>
      </c>
      <c r="I1921" s="44">
        <v>0</v>
      </c>
      <c r="J1921" s="44">
        <v>0</v>
      </c>
      <c r="K1921" s="44">
        <v>0</v>
      </c>
      <c r="L1921" s="44">
        <v>0</v>
      </c>
      <c r="M1921" s="44">
        <v>0</v>
      </c>
      <c r="N1921" s="44">
        <v>0</v>
      </c>
      <c r="O1921" s="44">
        <v>0</v>
      </c>
      <c r="P1921" s="165">
        <f t="shared" si="138"/>
        <v>0</v>
      </c>
    </row>
    <row r="1922" spans="1:16" hidden="1" x14ac:dyDescent="0.25">
      <c r="A1922" s="303">
        <f>IF(B1922=1,A1915,"")</f>
        <v>2052</v>
      </c>
      <c r="B1922" s="43">
        <f t="shared" si="137"/>
        <v>1</v>
      </c>
      <c r="C1922" s="161" t="str">
        <f>CAD!$I$13</f>
        <v>OUTROS</v>
      </c>
      <c r="D1922" s="44">
        <v>0</v>
      </c>
      <c r="E1922" s="44">
        <v>0</v>
      </c>
      <c r="F1922" s="44">
        <v>0</v>
      </c>
      <c r="G1922" s="44">
        <v>0</v>
      </c>
      <c r="H1922" s="44">
        <v>0</v>
      </c>
      <c r="I1922" s="44">
        <v>0</v>
      </c>
      <c r="J1922" s="44">
        <v>0</v>
      </c>
      <c r="K1922" s="44">
        <v>0</v>
      </c>
      <c r="L1922" s="44">
        <v>0</v>
      </c>
      <c r="M1922" s="44">
        <v>0</v>
      </c>
      <c r="N1922" s="44">
        <v>0</v>
      </c>
      <c r="O1922" s="44">
        <v>0</v>
      </c>
      <c r="P1922" s="165">
        <f t="shared" si="138"/>
        <v>0</v>
      </c>
    </row>
    <row r="1923" spans="1:16" hidden="1" x14ac:dyDescent="0.25">
      <c r="A1923" s="303">
        <f>IF(B1923=1,A1915,"")</f>
        <v>2052</v>
      </c>
      <c r="B1923" s="43">
        <f t="shared" si="137"/>
        <v>1</v>
      </c>
      <c r="C1923" s="161" t="str">
        <f>CAD!$I$14</f>
        <v>VESTUÁRIO</v>
      </c>
      <c r="D1923" s="44">
        <v>0</v>
      </c>
      <c r="E1923" s="44">
        <v>0</v>
      </c>
      <c r="F1923" s="44">
        <v>0</v>
      </c>
      <c r="G1923" s="44">
        <v>0</v>
      </c>
      <c r="H1923" s="44">
        <v>0</v>
      </c>
      <c r="I1923" s="44">
        <v>0</v>
      </c>
      <c r="J1923" s="44">
        <v>0</v>
      </c>
      <c r="K1923" s="44">
        <v>0</v>
      </c>
      <c r="L1923" s="44">
        <v>0</v>
      </c>
      <c r="M1923" s="44">
        <v>0</v>
      </c>
      <c r="N1923" s="44">
        <v>0</v>
      </c>
      <c r="O1923" s="44">
        <v>0</v>
      </c>
      <c r="P1923" s="165">
        <f t="shared" si="138"/>
        <v>0</v>
      </c>
    </row>
    <row r="1924" spans="1:16" hidden="1" x14ac:dyDescent="0.25">
      <c r="A1924" s="303">
        <f>IF(B1924=1,A1915,"")</f>
        <v>2052</v>
      </c>
      <c r="B1924" s="43">
        <f t="shared" si="137"/>
        <v>1</v>
      </c>
      <c r="C1924" s="161" t="str">
        <f>CAD!$I$15</f>
        <v>PARCELA - CASA</v>
      </c>
      <c r="D1924" s="44">
        <v>0</v>
      </c>
      <c r="E1924" s="44">
        <v>0</v>
      </c>
      <c r="F1924" s="44">
        <v>0</v>
      </c>
      <c r="G1924" s="44">
        <v>0</v>
      </c>
      <c r="H1924" s="44">
        <v>0</v>
      </c>
      <c r="I1924" s="44">
        <v>0</v>
      </c>
      <c r="J1924" s="44">
        <v>0</v>
      </c>
      <c r="K1924" s="44">
        <v>0</v>
      </c>
      <c r="L1924" s="44">
        <v>0</v>
      </c>
      <c r="M1924" s="44">
        <v>0</v>
      </c>
      <c r="N1924" s="44">
        <v>0</v>
      </c>
      <c r="O1924" s="44">
        <v>0</v>
      </c>
      <c r="P1924" s="165">
        <f t="shared" si="138"/>
        <v>0</v>
      </c>
    </row>
    <row r="1925" spans="1:16" hidden="1" x14ac:dyDescent="0.25">
      <c r="A1925" s="303">
        <f>IF(B1925=1,A1915,"")</f>
        <v>2052</v>
      </c>
      <c r="B1925" s="43">
        <f t="shared" si="137"/>
        <v>1</v>
      </c>
      <c r="C1925" s="161" t="str">
        <f>CAD!$I$16</f>
        <v>SAÚDE</v>
      </c>
      <c r="D1925" s="44">
        <v>0</v>
      </c>
      <c r="E1925" s="44">
        <v>0</v>
      </c>
      <c r="F1925" s="44">
        <v>0</v>
      </c>
      <c r="G1925" s="44">
        <v>0</v>
      </c>
      <c r="H1925" s="44">
        <v>0</v>
      </c>
      <c r="I1925" s="44">
        <v>0</v>
      </c>
      <c r="J1925" s="44">
        <v>0</v>
      </c>
      <c r="K1925" s="44">
        <v>0</v>
      </c>
      <c r="L1925" s="44">
        <v>0</v>
      </c>
      <c r="M1925" s="44">
        <v>0</v>
      </c>
      <c r="N1925" s="44">
        <v>0</v>
      </c>
      <c r="O1925" s="44">
        <v>0</v>
      </c>
      <c r="P1925" s="165">
        <f t="shared" si="138"/>
        <v>0</v>
      </c>
    </row>
    <row r="1926" spans="1:16" hidden="1" x14ac:dyDescent="0.25">
      <c r="A1926" s="303" t="str">
        <f>IF(B1926=1,A1915,"")</f>
        <v/>
      </c>
      <c r="B1926" s="43" t="str">
        <f t="shared" si="137"/>
        <v/>
      </c>
      <c r="C1926" s="161">
        <f>CAD!$I$17</f>
        <v>0</v>
      </c>
      <c r="D1926" s="44">
        <v>0</v>
      </c>
      <c r="E1926" s="44">
        <v>0</v>
      </c>
      <c r="F1926" s="44">
        <v>0</v>
      </c>
      <c r="G1926" s="44">
        <v>0</v>
      </c>
      <c r="H1926" s="44">
        <v>0</v>
      </c>
      <c r="I1926" s="44">
        <v>0</v>
      </c>
      <c r="J1926" s="44">
        <v>0</v>
      </c>
      <c r="K1926" s="44">
        <v>0</v>
      </c>
      <c r="L1926" s="44">
        <v>0</v>
      </c>
      <c r="M1926" s="44">
        <v>0</v>
      </c>
      <c r="N1926" s="44">
        <v>0</v>
      </c>
      <c r="O1926" s="44">
        <v>0</v>
      </c>
      <c r="P1926" s="165">
        <f t="shared" si="138"/>
        <v>0</v>
      </c>
    </row>
    <row r="1927" spans="1:16" hidden="1" x14ac:dyDescent="0.25">
      <c r="A1927" s="303" t="str">
        <f>IF(B1927=1,A1915,"")</f>
        <v/>
      </c>
      <c r="B1927" s="43" t="str">
        <f t="shared" si="137"/>
        <v/>
      </c>
      <c r="C1927" s="161">
        <f>CAD!$I$18</f>
        <v>0</v>
      </c>
      <c r="D1927" s="44">
        <v>0</v>
      </c>
      <c r="E1927" s="44">
        <v>0</v>
      </c>
      <c r="F1927" s="44">
        <v>0</v>
      </c>
      <c r="G1927" s="44">
        <v>0</v>
      </c>
      <c r="H1927" s="44">
        <v>0</v>
      </c>
      <c r="I1927" s="44">
        <v>0</v>
      </c>
      <c r="J1927" s="44">
        <v>0</v>
      </c>
      <c r="K1927" s="44">
        <v>0</v>
      </c>
      <c r="L1927" s="44">
        <v>0</v>
      </c>
      <c r="M1927" s="44">
        <v>0</v>
      </c>
      <c r="N1927" s="44">
        <v>0</v>
      </c>
      <c r="O1927" s="44">
        <v>0</v>
      </c>
      <c r="P1927" s="165">
        <f t="shared" si="138"/>
        <v>0</v>
      </c>
    </row>
    <row r="1928" spans="1:16" hidden="1" x14ac:dyDescent="0.25">
      <c r="A1928" s="303" t="str">
        <f>IF(B1928=1,A1915,"")</f>
        <v/>
      </c>
      <c r="B1928" s="43" t="str">
        <f t="shared" si="137"/>
        <v/>
      </c>
      <c r="C1928" s="161">
        <f>CAD!$I$19</f>
        <v>0</v>
      </c>
      <c r="D1928" s="44">
        <v>0</v>
      </c>
      <c r="E1928" s="44">
        <v>0</v>
      </c>
      <c r="F1928" s="44">
        <v>0</v>
      </c>
      <c r="G1928" s="44">
        <v>0</v>
      </c>
      <c r="H1928" s="44">
        <v>0</v>
      </c>
      <c r="I1928" s="44">
        <v>0</v>
      </c>
      <c r="J1928" s="44">
        <v>0</v>
      </c>
      <c r="K1928" s="44">
        <v>0</v>
      </c>
      <c r="L1928" s="44">
        <v>0</v>
      </c>
      <c r="M1928" s="44">
        <v>0</v>
      </c>
      <c r="N1928" s="44">
        <v>0</v>
      </c>
      <c r="O1928" s="44">
        <v>0</v>
      </c>
      <c r="P1928" s="165">
        <f t="shared" si="138"/>
        <v>0</v>
      </c>
    </row>
    <row r="1929" spans="1:16" hidden="1" x14ac:dyDescent="0.25">
      <c r="A1929" s="303" t="str">
        <f>IF(B1929=1,A1915,"")</f>
        <v/>
      </c>
      <c r="B1929" s="43" t="str">
        <f t="shared" si="137"/>
        <v/>
      </c>
      <c r="C1929" s="161">
        <f>CAD!$I$20</f>
        <v>0</v>
      </c>
      <c r="D1929" s="44">
        <v>0</v>
      </c>
      <c r="E1929" s="44">
        <v>0</v>
      </c>
      <c r="F1929" s="44">
        <v>0</v>
      </c>
      <c r="G1929" s="44">
        <v>0</v>
      </c>
      <c r="H1929" s="44">
        <v>0</v>
      </c>
      <c r="I1929" s="44">
        <v>0</v>
      </c>
      <c r="J1929" s="44">
        <v>0</v>
      </c>
      <c r="K1929" s="44">
        <v>0</v>
      </c>
      <c r="L1929" s="44">
        <v>0</v>
      </c>
      <c r="M1929" s="44">
        <v>0</v>
      </c>
      <c r="N1929" s="44">
        <v>0</v>
      </c>
      <c r="O1929" s="44">
        <v>0</v>
      </c>
      <c r="P1929" s="165">
        <f t="shared" si="138"/>
        <v>0</v>
      </c>
    </row>
    <row r="1930" spans="1:16" hidden="1" x14ac:dyDescent="0.25">
      <c r="A1930" s="303" t="str">
        <f>IF(B1930=1,A1915,"")</f>
        <v/>
      </c>
      <c r="B1930" s="43" t="str">
        <f t="shared" si="137"/>
        <v/>
      </c>
      <c r="C1930" s="161">
        <f>CAD!$I$21</f>
        <v>0</v>
      </c>
      <c r="D1930" s="44">
        <v>0</v>
      </c>
      <c r="E1930" s="44">
        <v>0</v>
      </c>
      <c r="F1930" s="44">
        <v>0</v>
      </c>
      <c r="G1930" s="44">
        <v>0</v>
      </c>
      <c r="H1930" s="44">
        <v>0</v>
      </c>
      <c r="I1930" s="44">
        <v>0</v>
      </c>
      <c r="J1930" s="44">
        <v>0</v>
      </c>
      <c r="K1930" s="44">
        <v>0</v>
      </c>
      <c r="L1930" s="44">
        <v>0</v>
      </c>
      <c r="M1930" s="44">
        <v>0</v>
      </c>
      <c r="N1930" s="44">
        <v>0</v>
      </c>
      <c r="O1930" s="44">
        <v>0</v>
      </c>
      <c r="P1930" s="165">
        <f t="shared" si="138"/>
        <v>0</v>
      </c>
    </row>
    <row r="1931" spans="1:16" hidden="1" x14ac:dyDescent="0.25">
      <c r="A1931" s="303" t="str">
        <f>IF(B1931=1,A1915,"")</f>
        <v/>
      </c>
      <c r="B1931" s="43" t="str">
        <f t="shared" si="137"/>
        <v/>
      </c>
      <c r="C1931" s="161">
        <f>CAD!$I$22</f>
        <v>0</v>
      </c>
      <c r="D1931" s="44">
        <v>0</v>
      </c>
      <c r="E1931" s="44">
        <v>0</v>
      </c>
      <c r="F1931" s="44">
        <v>0</v>
      </c>
      <c r="G1931" s="44">
        <v>0</v>
      </c>
      <c r="H1931" s="44">
        <v>0</v>
      </c>
      <c r="I1931" s="44">
        <v>0</v>
      </c>
      <c r="J1931" s="44">
        <v>0</v>
      </c>
      <c r="K1931" s="44">
        <v>0</v>
      </c>
      <c r="L1931" s="44">
        <v>0</v>
      </c>
      <c r="M1931" s="44">
        <v>0</v>
      </c>
      <c r="N1931" s="44">
        <v>0</v>
      </c>
      <c r="O1931" s="44">
        <v>0</v>
      </c>
      <c r="P1931" s="165">
        <f t="shared" si="138"/>
        <v>0</v>
      </c>
    </row>
    <row r="1932" spans="1:16" hidden="1" x14ac:dyDescent="0.25">
      <c r="A1932" s="303" t="str">
        <f>IF(B1932=1,A1915,"")</f>
        <v/>
      </c>
      <c r="B1932" s="43" t="str">
        <f t="shared" si="137"/>
        <v/>
      </c>
      <c r="C1932" s="161">
        <f>CAD!$I$23</f>
        <v>0</v>
      </c>
      <c r="D1932" s="44">
        <v>0</v>
      </c>
      <c r="E1932" s="44">
        <v>0</v>
      </c>
      <c r="F1932" s="44">
        <v>0</v>
      </c>
      <c r="G1932" s="44">
        <v>0</v>
      </c>
      <c r="H1932" s="44">
        <v>0</v>
      </c>
      <c r="I1932" s="44">
        <v>0</v>
      </c>
      <c r="J1932" s="44">
        <v>0</v>
      </c>
      <c r="K1932" s="44">
        <v>0</v>
      </c>
      <c r="L1932" s="44">
        <v>0</v>
      </c>
      <c r="M1932" s="44">
        <v>0</v>
      </c>
      <c r="N1932" s="44">
        <v>0</v>
      </c>
      <c r="O1932" s="44">
        <v>0</v>
      </c>
      <c r="P1932" s="165">
        <f t="shared" si="138"/>
        <v>0</v>
      </c>
    </row>
    <row r="1933" spans="1:16" hidden="1" x14ac:dyDescent="0.25">
      <c r="A1933" s="303" t="str">
        <f>IF(B1933=1,A1915,"")</f>
        <v/>
      </c>
      <c r="B1933" s="43" t="str">
        <f t="shared" si="137"/>
        <v/>
      </c>
      <c r="C1933" s="161">
        <f>CAD!$I$24</f>
        <v>0</v>
      </c>
      <c r="D1933" s="44">
        <v>0</v>
      </c>
      <c r="E1933" s="44">
        <v>0</v>
      </c>
      <c r="F1933" s="44">
        <v>0</v>
      </c>
      <c r="G1933" s="44">
        <v>0</v>
      </c>
      <c r="H1933" s="44">
        <v>0</v>
      </c>
      <c r="I1933" s="44">
        <v>0</v>
      </c>
      <c r="J1933" s="44">
        <v>0</v>
      </c>
      <c r="K1933" s="44">
        <v>0</v>
      </c>
      <c r="L1933" s="44">
        <v>0</v>
      </c>
      <c r="M1933" s="44">
        <v>0</v>
      </c>
      <c r="N1933" s="44">
        <v>0</v>
      </c>
      <c r="O1933" s="44">
        <v>0</v>
      </c>
      <c r="P1933" s="165">
        <f t="shared" si="138"/>
        <v>0</v>
      </c>
    </row>
    <row r="1934" spans="1:16" hidden="1" x14ac:dyDescent="0.25">
      <c r="A1934" s="303" t="str">
        <f>IF(B1934=1,A1915,"")</f>
        <v/>
      </c>
      <c r="B1934" s="43" t="str">
        <f t="shared" si="137"/>
        <v/>
      </c>
      <c r="C1934" s="161">
        <f>CAD!$I$25</f>
        <v>0</v>
      </c>
      <c r="D1934" s="44">
        <v>0</v>
      </c>
      <c r="E1934" s="44">
        <v>0</v>
      </c>
      <c r="F1934" s="44">
        <v>0</v>
      </c>
      <c r="G1934" s="44">
        <v>0</v>
      </c>
      <c r="H1934" s="44">
        <v>0</v>
      </c>
      <c r="I1934" s="44">
        <v>0</v>
      </c>
      <c r="J1934" s="44">
        <v>0</v>
      </c>
      <c r="K1934" s="44">
        <v>0</v>
      </c>
      <c r="L1934" s="44">
        <v>0</v>
      </c>
      <c r="M1934" s="44">
        <v>0</v>
      </c>
      <c r="N1934" s="44">
        <v>0</v>
      </c>
      <c r="O1934" s="44">
        <v>0</v>
      </c>
      <c r="P1934" s="165">
        <f t="shared" si="138"/>
        <v>0</v>
      </c>
    </row>
    <row r="1935" spans="1:16" hidden="1" x14ac:dyDescent="0.25">
      <c r="A1935" s="303" t="str">
        <f>IF(B1935=1,A1915,"")</f>
        <v/>
      </c>
      <c r="B1935" s="43" t="str">
        <f t="shared" si="137"/>
        <v/>
      </c>
      <c r="C1935" s="161">
        <f>CAD!$I$26</f>
        <v>0</v>
      </c>
      <c r="D1935" s="44">
        <v>0</v>
      </c>
      <c r="E1935" s="44">
        <v>0</v>
      </c>
      <c r="F1935" s="44">
        <v>0</v>
      </c>
      <c r="G1935" s="44">
        <v>0</v>
      </c>
      <c r="H1935" s="44">
        <v>0</v>
      </c>
      <c r="I1935" s="44">
        <v>0</v>
      </c>
      <c r="J1935" s="44">
        <v>0</v>
      </c>
      <c r="K1935" s="44">
        <v>0</v>
      </c>
      <c r="L1935" s="44">
        <v>0</v>
      </c>
      <c r="M1935" s="44">
        <v>0</v>
      </c>
      <c r="N1935" s="44">
        <v>0</v>
      </c>
      <c r="O1935" s="44">
        <v>0</v>
      </c>
      <c r="P1935" s="165">
        <f t="shared" si="138"/>
        <v>0</v>
      </c>
    </row>
    <row r="1936" spans="1:16" hidden="1" x14ac:dyDescent="0.25">
      <c r="A1936" s="303" t="str">
        <f>IF(B1936=1,A1915,"")</f>
        <v/>
      </c>
      <c r="B1936" s="43" t="str">
        <f t="shared" si="137"/>
        <v/>
      </c>
      <c r="C1936" s="161">
        <f>CAD!$I$27</f>
        <v>0</v>
      </c>
      <c r="D1936" s="44">
        <v>0</v>
      </c>
      <c r="E1936" s="44">
        <v>0</v>
      </c>
      <c r="F1936" s="44">
        <v>0</v>
      </c>
      <c r="G1936" s="44">
        <v>0</v>
      </c>
      <c r="H1936" s="44">
        <v>0</v>
      </c>
      <c r="I1936" s="44">
        <v>0</v>
      </c>
      <c r="J1936" s="44">
        <v>0</v>
      </c>
      <c r="K1936" s="44">
        <v>0</v>
      </c>
      <c r="L1936" s="44">
        <v>0</v>
      </c>
      <c r="M1936" s="44">
        <v>0</v>
      </c>
      <c r="N1936" s="44">
        <v>0</v>
      </c>
      <c r="O1936" s="44">
        <v>0</v>
      </c>
      <c r="P1936" s="165">
        <f t="shared" si="138"/>
        <v>0</v>
      </c>
    </row>
    <row r="1937" spans="1:16" hidden="1" x14ac:dyDescent="0.25">
      <c r="A1937" s="303" t="str">
        <f>IF(B1937=1,A1915,"")</f>
        <v/>
      </c>
      <c r="B1937" s="43" t="str">
        <f t="shared" si="137"/>
        <v/>
      </c>
      <c r="C1937" s="161">
        <f>CAD!$I$28</f>
        <v>0</v>
      </c>
      <c r="D1937" s="44">
        <v>0</v>
      </c>
      <c r="E1937" s="44">
        <v>0</v>
      </c>
      <c r="F1937" s="44">
        <v>0</v>
      </c>
      <c r="G1937" s="44">
        <v>0</v>
      </c>
      <c r="H1937" s="44">
        <v>0</v>
      </c>
      <c r="I1937" s="44">
        <v>0</v>
      </c>
      <c r="J1937" s="44">
        <v>0</v>
      </c>
      <c r="K1937" s="44">
        <v>0</v>
      </c>
      <c r="L1937" s="44">
        <v>0</v>
      </c>
      <c r="M1937" s="44">
        <v>0</v>
      </c>
      <c r="N1937" s="44">
        <v>0</v>
      </c>
      <c r="O1937" s="44">
        <v>0</v>
      </c>
      <c r="P1937" s="165">
        <f t="shared" si="138"/>
        <v>0</v>
      </c>
    </row>
    <row r="1938" spans="1:16" hidden="1" x14ac:dyDescent="0.25">
      <c r="A1938" s="303" t="str">
        <f>IF(B1938=1,A1915,"")</f>
        <v/>
      </c>
      <c r="B1938" s="43" t="str">
        <f t="shared" si="137"/>
        <v/>
      </c>
      <c r="C1938" s="161">
        <f>CAD!$I$29</f>
        <v>0</v>
      </c>
      <c r="D1938" s="44">
        <v>0</v>
      </c>
      <c r="E1938" s="44">
        <v>0</v>
      </c>
      <c r="F1938" s="44">
        <v>0</v>
      </c>
      <c r="G1938" s="44">
        <v>0</v>
      </c>
      <c r="H1938" s="44">
        <v>0</v>
      </c>
      <c r="I1938" s="44">
        <v>0</v>
      </c>
      <c r="J1938" s="44">
        <v>0</v>
      </c>
      <c r="K1938" s="44">
        <v>0</v>
      </c>
      <c r="L1938" s="44">
        <v>0</v>
      </c>
      <c r="M1938" s="44">
        <v>0</v>
      </c>
      <c r="N1938" s="44">
        <v>0</v>
      </c>
      <c r="O1938" s="44">
        <v>0</v>
      </c>
      <c r="P1938" s="165">
        <f t="shared" si="138"/>
        <v>0</v>
      </c>
    </row>
    <row r="1939" spans="1:16" hidden="1" x14ac:dyDescent="0.25">
      <c r="A1939" s="303" t="str">
        <f>IF(B1939=1,A1915,"")</f>
        <v/>
      </c>
      <c r="B1939" s="43" t="str">
        <f t="shared" si="137"/>
        <v/>
      </c>
      <c r="C1939" s="161">
        <f>CAD!$I$30</f>
        <v>0</v>
      </c>
      <c r="D1939" s="44">
        <v>0</v>
      </c>
      <c r="E1939" s="44">
        <v>0</v>
      </c>
      <c r="F1939" s="44">
        <v>0</v>
      </c>
      <c r="G1939" s="44">
        <v>0</v>
      </c>
      <c r="H1939" s="44">
        <v>0</v>
      </c>
      <c r="I1939" s="44">
        <v>0</v>
      </c>
      <c r="J1939" s="44">
        <v>0</v>
      </c>
      <c r="K1939" s="44">
        <v>0</v>
      </c>
      <c r="L1939" s="44">
        <v>0</v>
      </c>
      <c r="M1939" s="44">
        <v>0</v>
      </c>
      <c r="N1939" s="44">
        <v>0</v>
      </c>
      <c r="O1939" s="44">
        <v>0</v>
      </c>
      <c r="P1939" s="165">
        <f t="shared" si="138"/>
        <v>0</v>
      </c>
    </row>
    <row r="1940" spans="1:16" hidden="1" x14ac:dyDescent="0.25">
      <c r="A1940" s="303" t="str">
        <f>IF(B1940=1,A1915,"")</f>
        <v/>
      </c>
      <c r="B1940" s="43" t="str">
        <f t="shared" si="137"/>
        <v/>
      </c>
      <c r="C1940" s="161">
        <f>CAD!$I$31</f>
        <v>0</v>
      </c>
      <c r="D1940" s="44">
        <v>0</v>
      </c>
      <c r="E1940" s="44">
        <v>0</v>
      </c>
      <c r="F1940" s="44">
        <v>0</v>
      </c>
      <c r="G1940" s="44">
        <v>0</v>
      </c>
      <c r="H1940" s="44">
        <v>0</v>
      </c>
      <c r="I1940" s="44">
        <v>0</v>
      </c>
      <c r="J1940" s="44">
        <v>0</v>
      </c>
      <c r="K1940" s="44">
        <v>0</v>
      </c>
      <c r="L1940" s="44">
        <v>0</v>
      </c>
      <c r="M1940" s="44">
        <v>0</v>
      </c>
      <c r="N1940" s="44">
        <v>0</v>
      </c>
      <c r="O1940" s="44">
        <v>0</v>
      </c>
      <c r="P1940" s="165">
        <f t="shared" si="138"/>
        <v>0</v>
      </c>
    </row>
    <row r="1941" spans="1:16" hidden="1" x14ac:dyDescent="0.25">
      <c r="A1941" s="303" t="str">
        <f>IF(B1941=1,A1915,"")</f>
        <v/>
      </c>
      <c r="B1941" s="43" t="str">
        <f t="shared" si="137"/>
        <v/>
      </c>
      <c r="C1941" s="161">
        <f>CAD!$K$7</f>
        <v>0</v>
      </c>
      <c r="D1941" s="44">
        <v>0</v>
      </c>
      <c r="E1941" s="44">
        <v>0</v>
      </c>
      <c r="F1941" s="44">
        <v>0</v>
      </c>
      <c r="G1941" s="44">
        <v>0</v>
      </c>
      <c r="H1941" s="44">
        <v>0</v>
      </c>
      <c r="I1941" s="44">
        <v>0</v>
      </c>
      <c r="J1941" s="44">
        <v>0</v>
      </c>
      <c r="K1941" s="44">
        <v>0</v>
      </c>
      <c r="L1941" s="44">
        <v>0</v>
      </c>
      <c r="M1941" s="44">
        <v>0</v>
      </c>
      <c r="N1941" s="44">
        <v>0</v>
      </c>
      <c r="O1941" s="44">
        <v>0</v>
      </c>
      <c r="P1941" s="165">
        <f t="shared" si="138"/>
        <v>0</v>
      </c>
    </row>
    <row r="1942" spans="1:16" hidden="1" x14ac:dyDescent="0.25">
      <c r="A1942" s="303" t="str">
        <f>IF(B1942=1,A1915,"")</f>
        <v/>
      </c>
      <c r="B1942" s="43" t="str">
        <f t="shared" si="137"/>
        <v/>
      </c>
      <c r="C1942" s="161">
        <f>CAD!$K$8</f>
        <v>0</v>
      </c>
      <c r="D1942" s="44">
        <v>0</v>
      </c>
      <c r="E1942" s="44">
        <v>0</v>
      </c>
      <c r="F1942" s="44">
        <v>0</v>
      </c>
      <c r="G1942" s="44">
        <v>0</v>
      </c>
      <c r="H1942" s="44">
        <v>0</v>
      </c>
      <c r="I1942" s="44">
        <v>0</v>
      </c>
      <c r="J1942" s="44">
        <v>0</v>
      </c>
      <c r="K1942" s="44">
        <v>0</v>
      </c>
      <c r="L1942" s="44">
        <v>0</v>
      </c>
      <c r="M1942" s="44">
        <v>0</v>
      </c>
      <c r="N1942" s="44">
        <v>0</v>
      </c>
      <c r="O1942" s="44">
        <v>0</v>
      </c>
      <c r="P1942" s="165">
        <f t="shared" si="138"/>
        <v>0</v>
      </c>
    </row>
    <row r="1943" spans="1:16" hidden="1" x14ac:dyDescent="0.25">
      <c r="A1943" s="303" t="str">
        <f>IF(B1943=1,A1915,"")</f>
        <v/>
      </c>
      <c r="B1943" s="43" t="str">
        <f t="shared" si="137"/>
        <v/>
      </c>
      <c r="C1943" s="161">
        <f>CAD!$K$9</f>
        <v>0</v>
      </c>
      <c r="D1943" s="44">
        <v>0</v>
      </c>
      <c r="E1943" s="44">
        <v>0</v>
      </c>
      <c r="F1943" s="44">
        <v>0</v>
      </c>
      <c r="G1943" s="44">
        <v>0</v>
      </c>
      <c r="H1943" s="44">
        <v>0</v>
      </c>
      <c r="I1943" s="44">
        <v>0</v>
      </c>
      <c r="J1943" s="44">
        <v>0</v>
      </c>
      <c r="K1943" s="44">
        <v>0</v>
      </c>
      <c r="L1943" s="44">
        <v>0</v>
      </c>
      <c r="M1943" s="44">
        <v>0</v>
      </c>
      <c r="N1943" s="44">
        <v>0</v>
      </c>
      <c r="O1943" s="44">
        <v>0</v>
      </c>
      <c r="P1943" s="165">
        <f t="shared" si="138"/>
        <v>0</v>
      </c>
    </row>
    <row r="1944" spans="1:16" hidden="1" x14ac:dyDescent="0.25">
      <c r="A1944" s="303" t="str">
        <f>IF(B1944=1,A1915,"")</f>
        <v/>
      </c>
      <c r="B1944" s="43" t="str">
        <f t="shared" si="137"/>
        <v/>
      </c>
      <c r="C1944" s="161">
        <f>CAD!$K$10</f>
        <v>0</v>
      </c>
      <c r="D1944" s="44">
        <v>0</v>
      </c>
      <c r="E1944" s="44">
        <v>0</v>
      </c>
      <c r="F1944" s="44">
        <v>0</v>
      </c>
      <c r="G1944" s="44">
        <v>0</v>
      </c>
      <c r="H1944" s="44">
        <v>0</v>
      </c>
      <c r="I1944" s="44">
        <v>0</v>
      </c>
      <c r="J1944" s="44">
        <v>0</v>
      </c>
      <c r="K1944" s="44">
        <v>0</v>
      </c>
      <c r="L1944" s="44">
        <v>0</v>
      </c>
      <c r="M1944" s="44">
        <v>0</v>
      </c>
      <c r="N1944" s="44">
        <v>0</v>
      </c>
      <c r="O1944" s="44">
        <v>0</v>
      </c>
      <c r="P1944" s="165">
        <f t="shared" si="138"/>
        <v>0</v>
      </c>
    </row>
    <row r="1945" spans="1:16" hidden="1" x14ac:dyDescent="0.25">
      <c r="A1945" s="303" t="str">
        <f>IF(B1945=1,A1915,"")</f>
        <v/>
      </c>
      <c r="B1945" s="43" t="str">
        <f t="shared" si="137"/>
        <v/>
      </c>
      <c r="C1945" s="161">
        <f>CAD!$K$11</f>
        <v>0</v>
      </c>
      <c r="D1945" s="44">
        <v>0</v>
      </c>
      <c r="E1945" s="44">
        <v>0</v>
      </c>
      <c r="F1945" s="44">
        <v>0</v>
      </c>
      <c r="G1945" s="44">
        <v>0</v>
      </c>
      <c r="H1945" s="44">
        <v>0</v>
      </c>
      <c r="I1945" s="44">
        <v>0</v>
      </c>
      <c r="J1945" s="44">
        <v>0</v>
      </c>
      <c r="K1945" s="44">
        <v>0</v>
      </c>
      <c r="L1945" s="44">
        <v>0</v>
      </c>
      <c r="M1945" s="44">
        <v>0</v>
      </c>
      <c r="N1945" s="44">
        <v>0</v>
      </c>
      <c r="O1945" s="44">
        <v>0</v>
      </c>
      <c r="P1945" s="165">
        <f t="shared" si="138"/>
        <v>0</v>
      </c>
    </row>
    <row r="1946" spans="1:16" hidden="1" x14ac:dyDescent="0.25">
      <c r="A1946" s="303" t="str">
        <f>IF(B1946=1,A1915,"")</f>
        <v/>
      </c>
      <c r="B1946" s="43" t="str">
        <f t="shared" si="137"/>
        <v/>
      </c>
      <c r="C1946" s="161">
        <f>CAD!$K$12</f>
        <v>0</v>
      </c>
      <c r="D1946" s="44">
        <v>0</v>
      </c>
      <c r="E1946" s="44">
        <v>0</v>
      </c>
      <c r="F1946" s="44">
        <v>0</v>
      </c>
      <c r="G1946" s="44">
        <v>0</v>
      </c>
      <c r="H1946" s="44">
        <v>0</v>
      </c>
      <c r="I1946" s="44">
        <v>0</v>
      </c>
      <c r="J1946" s="44">
        <v>0</v>
      </c>
      <c r="K1946" s="44">
        <v>0</v>
      </c>
      <c r="L1946" s="44">
        <v>0</v>
      </c>
      <c r="M1946" s="44">
        <v>0</v>
      </c>
      <c r="N1946" s="44">
        <v>0</v>
      </c>
      <c r="O1946" s="44">
        <v>0</v>
      </c>
      <c r="P1946" s="165">
        <f t="shared" si="138"/>
        <v>0</v>
      </c>
    </row>
    <row r="1947" spans="1:16" hidden="1" x14ac:dyDescent="0.25">
      <c r="A1947" s="303" t="str">
        <f>IF(B1947=1,A1915,"")</f>
        <v/>
      </c>
      <c r="B1947" s="43" t="str">
        <f t="shared" si="137"/>
        <v/>
      </c>
      <c r="C1947" s="161">
        <f>CAD!$K$13</f>
        <v>0</v>
      </c>
      <c r="D1947" s="44">
        <v>0</v>
      </c>
      <c r="E1947" s="44">
        <v>0</v>
      </c>
      <c r="F1947" s="44">
        <v>0</v>
      </c>
      <c r="G1947" s="44">
        <v>0</v>
      </c>
      <c r="H1947" s="44">
        <v>0</v>
      </c>
      <c r="I1947" s="44">
        <v>0</v>
      </c>
      <c r="J1947" s="44">
        <v>0</v>
      </c>
      <c r="K1947" s="44">
        <v>0</v>
      </c>
      <c r="L1947" s="44">
        <v>0</v>
      </c>
      <c r="M1947" s="44">
        <v>0</v>
      </c>
      <c r="N1947" s="44">
        <v>0</v>
      </c>
      <c r="O1947" s="44">
        <v>0</v>
      </c>
      <c r="P1947" s="165">
        <f t="shared" si="138"/>
        <v>0</v>
      </c>
    </row>
    <row r="1948" spans="1:16" hidden="1" x14ac:dyDescent="0.25">
      <c r="A1948" s="303" t="str">
        <f>IF(B1948=1,A1915,"")</f>
        <v/>
      </c>
      <c r="B1948" s="43" t="str">
        <f t="shared" si="137"/>
        <v/>
      </c>
      <c r="C1948" s="161">
        <f>CAD!$K$14</f>
        <v>0</v>
      </c>
      <c r="D1948" s="44">
        <v>0</v>
      </c>
      <c r="E1948" s="44">
        <v>0</v>
      </c>
      <c r="F1948" s="44">
        <v>0</v>
      </c>
      <c r="G1948" s="44">
        <v>0</v>
      </c>
      <c r="H1948" s="44">
        <v>0</v>
      </c>
      <c r="I1948" s="44">
        <v>0</v>
      </c>
      <c r="J1948" s="44">
        <v>0</v>
      </c>
      <c r="K1948" s="44">
        <v>0</v>
      </c>
      <c r="L1948" s="44">
        <v>0</v>
      </c>
      <c r="M1948" s="44">
        <v>0</v>
      </c>
      <c r="N1948" s="44">
        <v>0</v>
      </c>
      <c r="O1948" s="44">
        <v>0</v>
      </c>
      <c r="P1948" s="165">
        <f t="shared" si="138"/>
        <v>0</v>
      </c>
    </row>
    <row r="1949" spans="1:16" hidden="1" x14ac:dyDescent="0.25">
      <c r="A1949" s="303" t="str">
        <f>IF(B1949=1,A1915,"")</f>
        <v/>
      </c>
      <c r="B1949" s="43" t="str">
        <f t="shared" si="137"/>
        <v/>
      </c>
      <c r="C1949" s="161">
        <f>CAD!$K$15</f>
        <v>0</v>
      </c>
      <c r="D1949" s="44">
        <v>0</v>
      </c>
      <c r="E1949" s="44">
        <v>0</v>
      </c>
      <c r="F1949" s="44">
        <v>0</v>
      </c>
      <c r="G1949" s="44">
        <v>0</v>
      </c>
      <c r="H1949" s="44">
        <v>0</v>
      </c>
      <c r="I1949" s="44">
        <v>0</v>
      </c>
      <c r="J1949" s="44">
        <v>0</v>
      </c>
      <c r="K1949" s="44">
        <v>0</v>
      </c>
      <c r="L1949" s="44">
        <v>0</v>
      </c>
      <c r="M1949" s="44">
        <v>0</v>
      </c>
      <c r="N1949" s="44">
        <v>0</v>
      </c>
      <c r="O1949" s="44">
        <v>0</v>
      </c>
      <c r="P1949" s="165">
        <f t="shared" si="138"/>
        <v>0</v>
      </c>
    </row>
    <row r="1950" spans="1:16" hidden="1" x14ac:dyDescent="0.25">
      <c r="A1950" s="303" t="str">
        <f>IF(B1950=1,A1915,"")</f>
        <v/>
      </c>
      <c r="B1950" s="43" t="str">
        <f t="shared" si="137"/>
        <v/>
      </c>
      <c r="C1950" s="161">
        <f>CAD!$K$16</f>
        <v>0</v>
      </c>
      <c r="D1950" s="44">
        <v>0</v>
      </c>
      <c r="E1950" s="44">
        <v>0</v>
      </c>
      <c r="F1950" s="44">
        <v>0</v>
      </c>
      <c r="G1950" s="44">
        <v>0</v>
      </c>
      <c r="H1950" s="44">
        <v>0</v>
      </c>
      <c r="I1950" s="44">
        <v>0</v>
      </c>
      <c r="J1950" s="44">
        <v>0</v>
      </c>
      <c r="K1950" s="44">
        <v>0</v>
      </c>
      <c r="L1950" s="44">
        <v>0</v>
      </c>
      <c r="M1950" s="44">
        <v>0</v>
      </c>
      <c r="N1950" s="44">
        <v>0</v>
      </c>
      <c r="O1950" s="44">
        <v>0</v>
      </c>
      <c r="P1950" s="165">
        <f t="shared" si="138"/>
        <v>0</v>
      </c>
    </row>
    <row r="1951" spans="1:16" hidden="1" x14ac:dyDescent="0.25">
      <c r="A1951" s="303" t="str">
        <f>IF(B1951=1,A1915,"")</f>
        <v/>
      </c>
      <c r="B1951" s="43" t="str">
        <f t="shared" si="137"/>
        <v/>
      </c>
      <c r="C1951" s="161">
        <f>CAD!$K$17</f>
        <v>0</v>
      </c>
      <c r="D1951" s="44">
        <v>0</v>
      </c>
      <c r="E1951" s="44">
        <v>0</v>
      </c>
      <c r="F1951" s="44">
        <v>0</v>
      </c>
      <c r="G1951" s="44">
        <v>0</v>
      </c>
      <c r="H1951" s="44">
        <v>0</v>
      </c>
      <c r="I1951" s="44">
        <v>0</v>
      </c>
      <c r="J1951" s="44">
        <v>0</v>
      </c>
      <c r="K1951" s="44">
        <v>0</v>
      </c>
      <c r="L1951" s="44">
        <v>0</v>
      </c>
      <c r="M1951" s="44">
        <v>0</v>
      </c>
      <c r="N1951" s="44">
        <v>0</v>
      </c>
      <c r="O1951" s="44">
        <v>0</v>
      </c>
      <c r="P1951" s="165">
        <f t="shared" si="138"/>
        <v>0</v>
      </c>
    </row>
    <row r="1952" spans="1:16" hidden="1" x14ac:dyDescent="0.25">
      <c r="A1952" s="303" t="str">
        <f>IF(B1952=1,A1915,"")</f>
        <v/>
      </c>
      <c r="B1952" s="43" t="str">
        <f t="shared" si="137"/>
        <v/>
      </c>
      <c r="C1952" s="161">
        <f>CAD!$K$18</f>
        <v>0</v>
      </c>
      <c r="D1952" s="44">
        <v>0</v>
      </c>
      <c r="E1952" s="44">
        <v>0</v>
      </c>
      <c r="F1952" s="44">
        <v>0</v>
      </c>
      <c r="G1952" s="44">
        <v>0</v>
      </c>
      <c r="H1952" s="44">
        <v>0</v>
      </c>
      <c r="I1952" s="44">
        <v>0</v>
      </c>
      <c r="J1952" s="44">
        <v>0</v>
      </c>
      <c r="K1952" s="44">
        <v>0</v>
      </c>
      <c r="L1952" s="44">
        <v>0</v>
      </c>
      <c r="M1952" s="44">
        <v>0</v>
      </c>
      <c r="N1952" s="44">
        <v>0</v>
      </c>
      <c r="O1952" s="44">
        <v>0</v>
      </c>
      <c r="P1952" s="165">
        <f t="shared" si="138"/>
        <v>0</v>
      </c>
    </row>
    <row r="1953" spans="1:16" hidden="1" x14ac:dyDescent="0.25">
      <c r="A1953" s="303" t="str">
        <f>IF(B1953=1,A1915,"")</f>
        <v/>
      </c>
      <c r="B1953" s="43" t="str">
        <f t="shared" si="137"/>
        <v/>
      </c>
      <c r="C1953" s="161">
        <f>CAD!$K$19</f>
        <v>0</v>
      </c>
      <c r="D1953" s="44">
        <v>0</v>
      </c>
      <c r="E1953" s="44">
        <v>0</v>
      </c>
      <c r="F1953" s="44">
        <v>0</v>
      </c>
      <c r="G1953" s="44">
        <v>0</v>
      </c>
      <c r="H1953" s="44">
        <v>0</v>
      </c>
      <c r="I1953" s="44">
        <v>0</v>
      </c>
      <c r="J1953" s="44">
        <v>0</v>
      </c>
      <c r="K1953" s="44">
        <v>0</v>
      </c>
      <c r="L1953" s="44">
        <v>0</v>
      </c>
      <c r="M1953" s="44">
        <v>0</v>
      </c>
      <c r="N1953" s="44">
        <v>0</v>
      </c>
      <c r="O1953" s="44">
        <v>0</v>
      </c>
      <c r="P1953" s="165">
        <f t="shared" si="138"/>
        <v>0</v>
      </c>
    </row>
    <row r="1954" spans="1:16" hidden="1" x14ac:dyDescent="0.25">
      <c r="A1954" s="303" t="str">
        <f>IF(B1954=1,A1915,"")</f>
        <v/>
      </c>
      <c r="B1954" s="43" t="str">
        <f t="shared" si="137"/>
        <v/>
      </c>
      <c r="C1954" s="161">
        <f>CAD!$K$20</f>
        <v>0</v>
      </c>
      <c r="D1954" s="44">
        <v>0</v>
      </c>
      <c r="E1954" s="44">
        <v>0</v>
      </c>
      <c r="F1954" s="44">
        <v>0</v>
      </c>
      <c r="G1954" s="44">
        <v>0</v>
      </c>
      <c r="H1954" s="44">
        <v>0</v>
      </c>
      <c r="I1954" s="44">
        <v>0</v>
      </c>
      <c r="J1954" s="44">
        <v>0</v>
      </c>
      <c r="K1954" s="44">
        <v>0</v>
      </c>
      <c r="L1954" s="44">
        <v>0</v>
      </c>
      <c r="M1954" s="44">
        <v>0</v>
      </c>
      <c r="N1954" s="44">
        <v>0</v>
      </c>
      <c r="O1954" s="44">
        <v>0</v>
      </c>
      <c r="P1954" s="165">
        <f t="shared" si="138"/>
        <v>0</v>
      </c>
    </row>
    <row r="1955" spans="1:16" hidden="1" x14ac:dyDescent="0.25">
      <c r="A1955" s="303" t="str">
        <f>IF(B1955=1,A1915,"")</f>
        <v/>
      </c>
      <c r="B1955" s="43" t="str">
        <f t="shared" si="137"/>
        <v/>
      </c>
      <c r="C1955" s="161">
        <f>CAD!$K$21</f>
        <v>0</v>
      </c>
      <c r="D1955" s="44">
        <v>0</v>
      </c>
      <c r="E1955" s="44">
        <v>0</v>
      </c>
      <c r="F1955" s="44">
        <v>0</v>
      </c>
      <c r="G1955" s="44">
        <v>0</v>
      </c>
      <c r="H1955" s="44">
        <v>0</v>
      </c>
      <c r="I1955" s="44">
        <v>0</v>
      </c>
      <c r="J1955" s="44">
        <v>0</v>
      </c>
      <c r="K1955" s="44">
        <v>0</v>
      </c>
      <c r="L1955" s="44">
        <v>0</v>
      </c>
      <c r="M1955" s="44">
        <v>0</v>
      </c>
      <c r="N1955" s="44">
        <v>0</v>
      </c>
      <c r="O1955" s="44">
        <v>0</v>
      </c>
      <c r="P1955" s="165">
        <f t="shared" si="138"/>
        <v>0</v>
      </c>
    </row>
    <row r="1956" spans="1:16" hidden="1" x14ac:dyDescent="0.25">
      <c r="A1956" s="303" t="str">
        <f>IF(B1956=1,A1915,"")</f>
        <v/>
      </c>
      <c r="B1956" s="43" t="str">
        <f t="shared" si="137"/>
        <v/>
      </c>
      <c r="C1956" s="161">
        <f>CAD!$K$22</f>
        <v>0</v>
      </c>
      <c r="D1956" s="44">
        <v>0</v>
      </c>
      <c r="E1956" s="44">
        <v>0</v>
      </c>
      <c r="F1956" s="44">
        <v>0</v>
      </c>
      <c r="G1956" s="44">
        <v>0</v>
      </c>
      <c r="H1956" s="44">
        <v>0</v>
      </c>
      <c r="I1956" s="44">
        <v>0</v>
      </c>
      <c r="J1956" s="44">
        <v>0</v>
      </c>
      <c r="K1956" s="44">
        <v>0</v>
      </c>
      <c r="L1956" s="44">
        <v>0</v>
      </c>
      <c r="M1956" s="44">
        <v>0</v>
      </c>
      <c r="N1956" s="44">
        <v>0</v>
      </c>
      <c r="O1956" s="44">
        <v>0</v>
      </c>
      <c r="P1956" s="165">
        <f t="shared" si="138"/>
        <v>0</v>
      </c>
    </row>
    <row r="1957" spans="1:16" hidden="1" x14ac:dyDescent="0.25">
      <c r="A1957" s="303" t="str">
        <f>IF(B1957=1,A1915,"")</f>
        <v/>
      </c>
      <c r="B1957" s="43" t="str">
        <f t="shared" si="137"/>
        <v/>
      </c>
      <c r="C1957" s="161">
        <f>CAD!$K$23</f>
        <v>0</v>
      </c>
      <c r="D1957" s="44">
        <v>0</v>
      </c>
      <c r="E1957" s="44">
        <v>0</v>
      </c>
      <c r="F1957" s="44">
        <v>0</v>
      </c>
      <c r="G1957" s="44">
        <v>0</v>
      </c>
      <c r="H1957" s="44">
        <v>0</v>
      </c>
      <c r="I1957" s="44">
        <v>0</v>
      </c>
      <c r="J1957" s="44">
        <v>0</v>
      </c>
      <c r="K1957" s="44">
        <v>0</v>
      </c>
      <c r="L1957" s="44">
        <v>0</v>
      </c>
      <c r="M1957" s="44">
        <v>0</v>
      </c>
      <c r="N1957" s="44">
        <v>0</v>
      </c>
      <c r="O1957" s="44">
        <v>0</v>
      </c>
      <c r="P1957" s="165">
        <f t="shared" si="138"/>
        <v>0</v>
      </c>
    </row>
    <row r="1958" spans="1:16" hidden="1" x14ac:dyDescent="0.25">
      <c r="A1958" s="303" t="str">
        <f>IF(B1958=1,A1915,"")</f>
        <v/>
      </c>
      <c r="B1958" s="43" t="str">
        <f t="shared" si="137"/>
        <v/>
      </c>
      <c r="C1958" s="161">
        <f>CAD!$K$24</f>
        <v>0</v>
      </c>
      <c r="D1958" s="44">
        <v>0</v>
      </c>
      <c r="E1958" s="44">
        <v>0</v>
      </c>
      <c r="F1958" s="44">
        <v>0</v>
      </c>
      <c r="G1958" s="44">
        <v>0</v>
      </c>
      <c r="H1958" s="44">
        <v>0</v>
      </c>
      <c r="I1958" s="44">
        <v>0</v>
      </c>
      <c r="J1958" s="44">
        <v>0</v>
      </c>
      <c r="K1958" s="44">
        <v>0</v>
      </c>
      <c r="L1958" s="44">
        <v>0</v>
      </c>
      <c r="M1958" s="44">
        <v>0</v>
      </c>
      <c r="N1958" s="44">
        <v>0</v>
      </c>
      <c r="O1958" s="44">
        <v>0</v>
      </c>
      <c r="P1958" s="165">
        <f t="shared" si="138"/>
        <v>0</v>
      </c>
    </row>
    <row r="1959" spans="1:16" hidden="1" x14ac:dyDescent="0.25">
      <c r="A1959" s="303" t="str">
        <f>IF(B1959=1,A1915,"")</f>
        <v/>
      </c>
      <c r="B1959" s="43" t="str">
        <f t="shared" si="137"/>
        <v/>
      </c>
      <c r="C1959" s="161">
        <f>CAD!$K$25</f>
        <v>0</v>
      </c>
      <c r="D1959" s="44">
        <v>0</v>
      </c>
      <c r="E1959" s="44">
        <v>0</v>
      </c>
      <c r="F1959" s="44">
        <v>0</v>
      </c>
      <c r="G1959" s="44">
        <v>0</v>
      </c>
      <c r="H1959" s="44">
        <v>0</v>
      </c>
      <c r="I1959" s="44">
        <v>0</v>
      </c>
      <c r="J1959" s="44">
        <v>0</v>
      </c>
      <c r="K1959" s="44">
        <v>0</v>
      </c>
      <c r="L1959" s="44">
        <v>0</v>
      </c>
      <c r="M1959" s="44">
        <v>0</v>
      </c>
      <c r="N1959" s="44">
        <v>0</v>
      </c>
      <c r="O1959" s="44">
        <v>0</v>
      </c>
      <c r="P1959" s="165">
        <f t="shared" si="138"/>
        <v>0</v>
      </c>
    </row>
    <row r="1960" spans="1:16" hidden="1" x14ac:dyDescent="0.25">
      <c r="A1960" s="303" t="str">
        <f>IF(B1960=1,A1915,"")</f>
        <v/>
      </c>
      <c r="B1960" s="43" t="str">
        <f t="shared" si="137"/>
        <v/>
      </c>
      <c r="C1960" s="161">
        <f>CAD!$K$26</f>
        <v>0</v>
      </c>
      <c r="D1960" s="44">
        <v>0</v>
      </c>
      <c r="E1960" s="44">
        <v>0</v>
      </c>
      <c r="F1960" s="44">
        <v>0</v>
      </c>
      <c r="G1960" s="44">
        <v>0</v>
      </c>
      <c r="H1960" s="44">
        <v>0</v>
      </c>
      <c r="I1960" s="44">
        <v>0</v>
      </c>
      <c r="J1960" s="44">
        <v>0</v>
      </c>
      <c r="K1960" s="44">
        <v>0</v>
      </c>
      <c r="L1960" s="44">
        <v>0</v>
      </c>
      <c r="M1960" s="44">
        <v>0</v>
      </c>
      <c r="N1960" s="44">
        <v>0</v>
      </c>
      <c r="O1960" s="44">
        <v>0</v>
      </c>
      <c r="P1960" s="165">
        <f t="shared" si="138"/>
        <v>0</v>
      </c>
    </row>
    <row r="1961" spans="1:16" hidden="1" x14ac:dyDescent="0.25">
      <c r="A1961" s="303" t="str">
        <f>IF(B1961=1,A1915,"")</f>
        <v/>
      </c>
      <c r="B1961" s="43" t="str">
        <f t="shared" si="137"/>
        <v/>
      </c>
      <c r="C1961" s="161">
        <f>CAD!$K$27</f>
        <v>0</v>
      </c>
      <c r="D1961" s="44">
        <v>0</v>
      </c>
      <c r="E1961" s="44">
        <v>0</v>
      </c>
      <c r="F1961" s="44">
        <v>0</v>
      </c>
      <c r="G1961" s="44">
        <v>0</v>
      </c>
      <c r="H1961" s="44">
        <v>0</v>
      </c>
      <c r="I1961" s="44">
        <v>0</v>
      </c>
      <c r="J1961" s="44">
        <v>0</v>
      </c>
      <c r="K1961" s="44">
        <v>0</v>
      </c>
      <c r="L1961" s="44">
        <v>0</v>
      </c>
      <c r="M1961" s="44">
        <v>0</v>
      </c>
      <c r="N1961" s="44">
        <v>0</v>
      </c>
      <c r="O1961" s="44">
        <v>0</v>
      </c>
      <c r="P1961" s="165">
        <f t="shared" si="138"/>
        <v>0</v>
      </c>
    </row>
    <row r="1962" spans="1:16" hidden="1" x14ac:dyDescent="0.25">
      <c r="A1962" s="303" t="str">
        <f>IF(B1962=1,A1915,"")</f>
        <v/>
      </c>
      <c r="B1962" s="43" t="str">
        <f t="shared" si="137"/>
        <v/>
      </c>
      <c r="C1962" s="161">
        <f>CAD!$K$28</f>
        <v>0</v>
      </c>
      <c r="D1962" s="44">
        <v>0</v>
      </c>
      <c r="E1962" s="44">
        <v>0</v>
      </c>
      <c r="F1962" s="44">
        <v>0</v>
      </c>
      <c r="G1962" s="44">
        <v>0</v>
      </c>
      <c r="H1962" s="44">
        <v>0</v>
      </c>
      <c r="I1962" s="44">
        <v>0</v>
      </c>
      <c r="J1962" s="44">
        <v>0</v>
      </c>
      <c r="K1962" s="44">
        <v>0</v>
      </c>
      <c r="L1962" s="44">
        <v>0</v>
      </c>
      <c r="M1962" s="44">
        <v>0</v>
      </c>
      <c r="N1962" s="44">
        <v>0</v>
      </c>
      <c r="O1962" s="44">
        <v>0</v>
      </c>
      <c r="P1962" s="165">
        <f t="shared" si="138"/>
        <v>0</v>
      </c>
    </row>
    <row r="1963" spans="1:16" hidden="1" x14ac:dyDescent="0.25">
      <c r="A1963" s="303" t="str">
        <f>IF(B1963=1,A1915,"")</f>
        <v/>
      </c>
      <c r="B1963" s="43" t="str">
        <f t="shared" si="137"/>
        <v/>
      </c>
      <c r="C1963" s="161">
        <f>CAD!$K$29</f>
        <v>0</v>
      </c>
      <c r="D1963" s="44">
        <v>0</v>
      </c>
      <c r="E1963" s="44">
        <v>0</v>
      </c>
      <c r="F1963" s="44">
        <v>0</v>
      </c>
      <c r="G1963" s="44">
        <v>0</v>
      </c>
      <c r="H1963" s="44">
        <v>0</v>
      </c>
      <c r="I1963" s="44">
        <v>0</v>
      </c>
      <c r="J1963" s="44">
        <v>0</v>
      </c>
      <c r="K1963" s="44">
        <v>0</v>
      </c>
      <c r="L1963" s="44">
        <v>0</v>
      </c>
      <c r="M1963" s="44">
        <v>0</v>
      </c>
      <c r="N1963" s="44">
        <v>0</v>
      </c>
      <c r="O1963" s="44">
        <v>0</v>
      </c>
      <c r="P1963" s="165">
        <f t="shared" si="138"/>
        <v>0</v>
      </c>
    </row>
    <row r="1964" spans="1:16" hidden="1" x14ac:dyDescent="0.25">
      <c r="A1964" s="303" t="str">
        <f>IF(B1964=1,A1915,"")</f>
        <v/>
      </c>
      <c r="B1964" s="43" t="str">
        <f t="shared" si="137"/>
        <v/>
      </c>
      <c r="C1964" s="161">
        <f>CAD!$K$30</f>
        <v>0</v>
      </c>
      <c r="D1964" s="44">
        <v>0</v>
      </c>
      <c r="E1964" s="44">
        <v>0</v>
      </c>
      <c r="F1964" s="44">
        <v>0</v>
      </c>
      <c r="G1964" s="44">
        <v>0</v>
      </c>
      <c r="H1964" s="44">
        <v>0</v>
      </c>
      <c r="I1964" s="44">
        <v>0</v>
      </c>
      <c r="J1964" s="44">
        <v>0</v>
      </c>
      <c r="K1964" s="44">
        <v>0</v>
      </c>
      <c r="L1964" s="44">
        <v>0</v>
      </c>
      <c r="M1964" s="44">
        <v>0</v>
      </c>
      <c r="N1964" s="44">
        <v>0</v>
      </c>
      <c r="O1964" s="44">
        <v>0</v>
      </c>
      <c r="P1964" s="165">
        <f t="shared" si="138"/>
        <v>0</v>
      </c>
    </row>
    <row r="1965" spans="1:16" hidden="1" x14ac:dyDescent="0.25">
      <c r="A1965" s="303" t="str">
        <f>IF(B1965=1,A1915,"")</f>
        <v/>
      </c>
      <c r="B1965" s="43" t="str">
        <f t="shared" si="137"/>
        <v/>
      </c>
      <c r="C1965" s="161">
        <f>CAD!$K$31</f>
        <v>0</v>
      </c>
      <c r="D1965" s="44">
        <v>0</v>
      </c>
      <c r="E1965" s="44">
        <v>0</v>
      </c>
      <c r="F1965" s="44">
        <v>0</v>
      </c>
      <c r="G1965" s="44">
        <v>0</v>
      </c>
      <c r="H1965" s="44">
        <v>0</v>
      </c>
      <c r="I1965" s="44">
        <v>0</v>
      </c>
      <c r="J1965" s="44">
        <v>0</v>
      </c>
      <c r="K1965" s="44">
        <v>0</v>
      </c>
      <c r="L1965" s="44">
        <v>0</v>
      </c>
      <c r="M1965" s="44">
        <v>0</v>
      </c>
      <c r="N1965" s="44">
        <v>0</v>
      </c>
      <c r="O1965" s="44">
        <v>0</v>
      </c>
      <c r="P1965" s="165">
        <f t="shared" si="138"/>
        <v>0</v>
      </c>
    </row>
    <row r="1966" spans="1:16" hidden="1" x14ac:dyDescent="0.25">
      <c r="A1966" s="303">
        <f>A1913</f>
        <v>2052</v>
      </c>
    </row>
    <row r="1967" spans="1:16" hidden="1" x14ac:dyDescent="0.25">
      <c r="A1967" s="303">
        <f>A1913</f>
        <v>2052</v>
      </c>
      <c r="C1967" s="74" t="s">
        <v>209</v>
      </c>
      <c r="D1967" s="38">
        <f>D1913-D1915</f>
        <v>0</v>
      </c>
      <c r="E1967" s="38">
        <f t="shared" ref="E1967:P1967" si="139">E1913-E1915</f>
        <v>0</v>
      </c>
      <c r="F1967" s="38">
        <f t="shared" si="139"/>
        <v>0</v>
      </c>
      <c r="G1967" s="38">
        <f t="shared" si="139"/>
        <v>0</v>
      </c>
      <c r="H1967" s="38">
        <f t="shared" si="139"/>
        <v>0</v>
      </c>
      <c r="I1967" s="38">
        <f t="shared" si="139"/>
        <v>0</v>
      </c>
      <c r="J1967" s="38">
        <f t="shared" si="139"/>
        <v>0</v>
      </c>
      <c r="K1967" s="38">
        <f t="shared" si="139"/>
        <v>0</v>
      </c>
      <c r="L1967" s="38">
        <f t="shared" si="139"/>
        <v>0</v>
      </c>
      <c r="M1967" s="38">
        <f t="shared" si="139"/>
        <v>0</v>
      </c>
      <c r="N1967" s="38">
        <f t="shared" si="139"/>
        <v>0</v>
      </c>
      <c r="O1967" s="38">
        <f t="shared" si="139"/>
        <v>0</v>
      </c>
      <c r="P1967" s="38">
        <f t="shared" si="139"/>
        <v>0</v>
      </c>
    </row>
    <row r="1968" spans="1:16" hidden="1" x14ac:dyDescent="0.25"/>
    <row r="1969" spans="1:17" ht="15" hidden="1" customHeight="1" thickBot="1" x14ac:dyDescent="0.3">
      <c r="A1969" s="303">
        <f>A1913+1</f>
        <v>2053</v>
      </c>
      <c r="B1969" s="45"/>
      <c r="C1969" s="176" t="s">
        <v>207</v>
      </c>
      <c r="D1969" s="177">
        <f>PREV_R!D2004</f>
        <v>0</v>
      </c>
      <c r="E1969" s="177">
        <f>PREV_R!E2004</f>
        <v>0</v>
      </c>
      <c r="F1969" s="177">
        <f>PREV_R!F2004</f>
        <v>0</v>
      </c>
      <c r="G1969" s="177">
        <f>PREV_R!G2004</f>
        <v>0</v>
      </c>
      <c r="H1969" s="177">
        <f>PREV_R!H2004</f>
        <v>0</v>
      </c>
      <c r="I1969" s="177">
        <f>PREV_R!I2004</f>
        <v>0</v>
      </c>
      <c r="J1969" s="177">
        <f>PREV_R!J2004</f>
        <v>0</v>
      </c>
      <c r="K1969" s="177">
        <f>PREV_R!K2004</f>
        <v>0</v>
      </c>
      <c r="L1969" s="177">
        <f>PREV_R!L2004</f>
        <v>0</v>
      </c>
      <c r="M1969" s="177">
        <f>PREV_R!M2004</f>
        <v>0</v>
      </c>
      <c r="N1969" s="177">
        <f>PREV_R!N2004</f>
        <v>0</v>
      </c>
      <c r="O1969" s="177">
        <f>PREV_R!O2004</f>
        <v>0</v>
      </c>
      <c r="P1969" s="177">
        <f>SUM(D1969:O1969)</f>
        <v>0</v>
      </c>
      <c r="Q1969" s="8"/>
    </row>
    <row r="1970" spans="1:17" ht="15" hidden="1" customHeight="1" x14ac:dyDescent="0.25">
      <c r="A1970" s="303">
        <f>A1969</f>
        <v>2053</v>
      </c>
      <c r="B1970" s="45"/>
      <c r="C1970" s="130"/>
      <c r="D1970" s="130"/>
      <c r="E1970" s="130"/>
      <c r="F1970" s="130"/>
      <c r="G1970" s="130"/>
      <c r="H1970" s="130"/>
      <c r="I1970" s="130"/>
      <c r="J1970" s="130"/>
      <c r="K1970" s="130"/>
      <c r="L1970" s="130"/>
      <c r="M1970" s="130"/>
      <c r="N1970" s="130"/>
      <c r="O1970" s="130"/>
      <c r="P1970" s="130"/>
      <c r="Q1970" s="8"/>
    </row>
    <row r="1971" spans="1:17" ht="15" hidden="1" customHeight="1" thickBot="1" x14ac:dyDescent="0.3">
      <c r="A1971" s="303">
        <f>A1969</f>
        <v>2053</v>
      </c>
      <c r="B1971" s="45"/>
      <c r="C1971" s="155" t="s">
        <v>208</v>
      </c>
      <c r="D1971" s="156">
        <f>SUM(D1972:D2021)</f>
        <v>0</v>
      </c>
      <c r="E1971" s="156">
        <f t="shared" ref="E1971:O1971" si="140">SUM(E1972:E2021)</f>
        <v>0</v>
      </c>
      <c r="F1971" s="156">
        <f t="shared" si="140"/>
        <v>0</v>
      </c>
      <c r="G1971" s="156">
        <f t="shared" si="140"/>
        <v>0</v>
      </c>
      <c r="H1971" s="156">
        <f t="shared" si="140"/>
        <v>0</v>
      </c>
      <c r="I1971" s="156">
        <f t="shared" si="140"/>
        <v>0</v>
      </c>
      <c r="J1971" s="156">
        <f t="shared" si="140"/>
        <v>0</v>
      </c>
      <c r="K1971" s="156">
        <f t="shared" si="140"/>
        <v>0</v>
      </c>
      <c r="L1971" s="156">
        <f t="shared" si="140"/>
        <v>0</v>
      </c>
      <c r="M1971" s="156">
        <f t="shared" si="140"/>
        <v>0</v>
      </c>
      <c r="N1971" s="156">
        <f t="shared" si="140"/>
        <v>0</v>
      </c>
      <c r="O1971" s="156">
        <f t="shared" si="140"/>
        <v>0</v>
      </c>
      <c r="P1971" s="156">
        <f>SUM(D1971:O1971)</f>
        <v>0</v>
      </c>
      <c r="Q1971" s="8"/>
    </row>
    <row r="1972" spans="1:17" hidden="1" x14ac:dyDescent="0.25">
      <c r="A1972" s="303">
        <f>IF(B1972=1,A1971,"")</f>
        <v>2053</v>
      </c>
      <c r="B1972" s="43">
        <f>IF(C1972&lt;&gt;0,1,"")</f>
        <v>1</v>
      </c>
      <c r="C1972" s="162" t="str">
        <f>CAD!$I$7</f>
        <v>MERCADO</v>
      </c>
      <c r="D1972" s="163">
        <v>0</v>
      </c>
      <c r="E1972" s="163">
        <v>0</v>
      </c>
      <c r="F1972" s="163">
        <v>0</v>
      </c>
      <c r="G1972" s="163">
        <v>0</v>
      </c>
      <c r="H1972" s="163">
        <v>0</v>
      </c>
      <c r="I1972" s="163">
        <v>0</v>
      </c>
      <c r="J1972" s="163">
        <v>0</v>
      </c>
      <c r="K1972" s="163">
        <v>0</v>
      </c>
      <c r="L1972" s="163">
        <v>0</v>
      </c>
      <c r="M1972" s="163">
        <v>0</v>
      </c>
      <c r="N1972" s="163">
        <v>0</v>
      </c>
      <c r="O1972" s="163">
        <v>0</v>
      </c>
      <c r="P1972" s="164">
        <f>SUM(D1972:O1972)</f>
        <v>0</v>
      </c>
    </row>
    <row r="1973" spans="1:17" hidden="1" x14ac:dyDescent="0.25">
      <c r="A1973" s="303">
        <f>IF(B1973=1,A1971,"")</f>
        <v>2053</v>
      </c>
      <c r="B1973" s="43">
        <f t="shared" ref="B1973:B2021" si="141">IF(C1973&lt;&gt;0,1,"")</f>
        <v>1</v>
      </c>
      <c r="C1973" s="161" t="str">
        <f>CAD!$I$8</f>
        <v>VEÍCULO</v>
      </c>
      <c r="D1973" s="44">
        <v>0</v>
      </c>
      <c r="E1973" s="44">
        <v>0</v>
      </c>
      <c r="F1973" s="44">
        <v>0</v>
      </c>
      <c r="G1973" s="44">
        <v>0</v>
      </c>
      <c r="H1973" s="44">
        <v>0</v>
      </c>
      <c r="I1973" s="44">
        <v>0</v>
      </c>
      <c r="J1973" s="44">
        <v>0</v>
      </c>
      <c r="K1973" s="44">
        <v>0</v>
      </c>
      <c r="L1973" s="44">
        <v>0</v>
      </c>
      <c r="M1973" s="44">
        <v>0</v>
      </c>
      <c r="N1973" s="44">
        <v>0</v>
      </c>
      <c r="O1973" s="44">
        <v>0</v>
      </c>
      <c r="P1973" s="165">
        <f t="shared" ref="P1973:P2021" si="142">SUM(D1973:O1973)</f>
        <v>0</v>
      </c>
    </row>
    <row r="1974" spans="1:17" hidden="1" x14ac:dyDescent="0.25">
      <c r="A1974" s="303">
        <f>IF(B1974=1,A1971,"")</f>
        <v>2053</v>
      </c>
      <c r="B1974" s="43">
        <f t="shared" si="141"/>
        <v>1</v>
      </c>
      <c r="C1974" s="161" t="str">
        <f>CAD!$I$9</f>
        <v>ENERGIA ELÉTRICA</v>
      </c>
      <c r="D1974" s="44">
        <v>0</v>
      </c>
      <c r="E1974" s="44">
        <v>0</v>
      </c>
      <c r="F1974" s="44">
        <v>0</v>
      </c>
      <c r="G1974" s="44">
        <v>0</v>
      </c>
      <c r="H1974" s="44">
        <v>0</v>
      </c>
      <c r="I1974" s="44">
        <v>0</v>
      </c>
      <c r="J1974" s="44">
        <v>0</v>
      </c>
      <c r="K1974" s="44">
        <v>0</v>
      </c>
      <c r="L1974" s="44">
        <v>0</v>
      </c>
      <c r="M1974" s="44">
        <v>0</v>
      </c>
      <c r="N1974" s="44">
        <v>0</v>
      </c>
      <c r="O1974" s="44">
        <v>0</v>
      </c>
      <c r="P1974" s="165">
        <f t="shared" si="142"/>
        <v>0</v>
      </c>
    </row>
    <row r="1975" spans="1:17" hidden="1" x14ac:dyDescent="0.25">
      <c r="A1975" s="303">
        <f>IF(B1975=1,A1971,"")</f>
        <v>2053</v>
      </c>
      <c r="B1975" s="43">
        <f t="shared" si="141"/>
        <v>1</v>
      </c>
      <c r="C1975" s="161" t="str">
        <f>CAD!$I$10</f>
        <v>LANCHE/COMER FORA</v>
      </c>
      <c r="D1975" s="44">
        <v>0</v>
      </c>
      <c r="E1975" s="44">
        <v>0</v>
      </c>
      <c r="F1975" s="44">
        <v>0</v>
      </c>
      <c r="G1975" s="44">
        <v>0</v>
      </c>
      <c r="H1975" s="44">
        <v>0</v>
      </c>
      <c r="I1975" s="44">
        <v>0</v>
      </c>
      <c r="J1975" s="44">
        <v>0</v>
      </c>
      <c r="K1975" s="44">
        <v>0</v>
      </c>
      <c r="L1975" s="44">
        <v>0</v>
      </c>
      <c r="M1975" s="44">
        <v>0</v>
      </c>
      <c r="N1975" s="44">
        <v>0</v>
      </c>
      <c r="O1975" s="44">
        <v>0</v>
      </c>
      <c r="P1975" s="165">
        <f t="shared" si="142"/>
        <v>0</v>
      </c>
    </row>
    <row r="1976" spans="1:17" hidden="1" x14ac:dyDescent="0.25">
      <c r="A1976" s="303">
        <f>IF(B1976=1,A1971,"")</f>
        <v>2053</v>
      </c>
      <c r="B1976" s="43">
        <f t="shared" si="141"/>
        <v>1</v>
      </c>
      <c r="C1976" s="161" t="str">
        <f>CAD!$I$11</f>
        <v>LAZER</v>
      </c>
      <c r="D1976" s="44">
        <v>0</v>
      </c>
      <c r="E1976" s="44">
        <v>0</v>
      </c>
      <c r="F1976" s="44">
        <v>0</v>
      </c>
      <c r="G1976" s="44">
        <v>0</v>
      </c>
      <c r="H1976" s="44">
        <v>0</v>
      </c>
      <c r="I1976" s="44">
        <v>0</v>
      </c>
      <c r="J1976" s="44">
        <v>0</v>
      </c>
      <c r="K1976" s="44">
        <v>0</v>
      </c>
      <c r="L1976" s="44">
        <v>0</v>
      </c>
      <c r="M1976" s="44">
        <v>0</v>
      </c>
      <c r="N1976" s="44">
        <v>0</v>
      </c>
      <c r="O1976" s="44">
        <v>0</v>
      </c>
      <c r="P1976" s="165">
        <f t="shared" si="142"/>
        <v>0</v>
      </c>
    </row>
    <row r="1977" spans="1:17" hidden="1" x14ac:dyDescent="0.25">
      <c r="A1977" s="303">
        <f>IF(B1977=1,A1971,"")</f>
        <v>2053</v>
      </c>
      <c r="B1977" s="43">
        <f t="shared" si="141"/>
        <v>1</v>
      </c>
      <c r="C1977" s="161" t="str">
        <f>CAD!$I$12</f>
        <v>REFORMA / IMÓVEL</v>
      </c>
      <c r="D1977" s="44">
        <v>0</v>
      </c>
      <c r="E1977" s="44">
        <v>0</v>
      </c>
      <c r="F1977" s="44">
        <v>0</v>
      </c>
      <c r="G1977" s="44">
        <v>0</v>
      </c>
      <c r="H1977" s="44">
        <v>0</v>
      </c>
      <c r="I1977" s="44">
        <v>0</v>
      </c>
      <c r="J1977" s="44">
        <v>0</v>
      </c>
      <c r="K1977" s="44">
        <v>0</v>
      </c>
      <c r="L1977" s="44">
        <v>0</v>
      </c>
      <c r="M1977" s="44">
        <v>0</v>
      </c>
      <c r="N1977" s="44">
        <v>0</v>
      </c>
      <c r="O1977" s="44">
        <v>0</v>
      </c>
      <c r="P1977" s="165">
        <f t="shared" si="142"/>
        <v>0</v>
      </c>
    </row>
    <row r="1978" spans="1:17" hidden="1" x14ac:dyDescent="0.25">
      <c r="A1978" s="303">
        <f>IF(B1978=1,A1971,"")</f>
        <v>2053</v>
      </c>
      <c r="B1978" s="43">
        <f t="shared" si="141"/>
        <v>1</v>
      </c>
      <c r="C1978" s="161" t="str">
        <f>CAD!$I$13</f>
        <v>OUTROS</v>
      </c>
      <c r="D1978" s="44">
        <v>0</v>
      </c>
      <c r="E1978" s="44">
        <v>0</v>
      </c>
      <c r="F1978" s="44">
        <v>0</v>
      </c>
      <c r="G1978" s="44">
        <v>0</v>
      </c>
      <c r="H1978" s="44">
        <v>0</v>
      </c>
      <c r="I1978" s="44">
        <v>0</v>
      </c>
      <c r="J1978" s="44">
        <v>0</v>
      </c>
      <c r="K1978" s="44">
        <v>0</v>
      </c>
      <c r="L1978" s="44">
        <v>0</v>
      </c>
      <c r="M1978" s="44">
        <v>0</v>
      </c>
      <c r="N1978" s="44">
        <v>0</v>
      </c>
      <c r="O1978" s="44">
        <v>0</v>
      </c>
      <c r="P1978" s="165">
        <f t="shared" si="142"/>
        <v>0</v>
      </c>
    </row>
    <row r="1979" spans="1:17" hidden="1" x14ac:dyDescent="0.25">
      <c r="A1979" s="303">
        <f>IF(B1979=1,A1971,"")</f>
        <v>2053</v>
      </c>
      <c r="B1979" s="43">
        <f t="shared" si="141"/>
        <v>1</v>
      </c>
      <c r="C1979" s="161" t="str">
        <f>CAD!$I$14</f>
        <v>VESTUÁRIO</v>
      </c>
      <c r="D1979" s="44">
        <v>0</v>
      </c>
      <c r="E1979" s="44">
        <v>0</v>
      </c>
      <c r="F1979" s="44">
        <v>0</v>
      </c>
      <c r="G1979" s="44">
        <v>0</v>
      </c>
      <c r="H1979" s="44">
        <v>0</v>
      </c>
      <c r="I1979" s="44">
        <v>0</v>
      </c>
      <c r="J1979" s="44">
        <v>0</v>
      </c>
      <c r="K1979" s="44">
        <v>0</v>
      </c>
      <c r="L1979" s="44">
        <v>0</v>
      </c>
      <c r="M1979" s="44">
        <v>0</v>
      </c>
      <c r="N1979" s="44">
        <v>0</v>
      </c>
      <c r="O1979" s="44">
        <v>0</v>
      </c>
      <c r="P1979" s="165">
        <f t="shared" si="142"/>
        <v>0</v>
      </c>
    </row>
    <row r="1980" spans="1:17" hidden="1" x14ac:dyDescent="0.25">
      <c r="A1980" s="303">
        <f>IF(B1980=1,A1971,"")</f>
        <v>2053</v>
      </c>
      <c r="B1980" s="43">
        <f t="shared" si="141"/>
        <v>1</v>
      </c>
      <c r="C1980" s="161" t="str">
        <f>CAD!$I$15</f>
        <v>PARCELA - CASA</v>
      </c>
      <c r="D1980" s="44">
        <v>0</v>
      </c>
      <c r="E1980" s="44">
        <v>0</v>
      </c>
      <c r="F1980" s="44">
        <v>0</v>
      </c>
      <c r="G1980" s="44">
        <v>0</v>
      </c>
      <c r="H1980" s="44">
        <v>0</v>
      </c>
      <c r="I1980" s="44">
        <v>0</v>
      </c>
      <c r="J1980" s="44">
        <v>0</v>
      </c>
      <c r="K1980" s="44">
        <v>0</v>
      </c>
      <c r="L1980" s="44">
        <v>0</v>
      </c>
      <c r="M1980" s="44">
        <v>0</v>
      </c>
      <c r="N1980" s="44">
        <v>0</v>
      </c>
      <c r="O1980" s="44">
        <v>0</v>
      </c>
      <c r="P1980" s="165">
        <f t="shared" si="142"/>
        <v>0</v>
      </c>
    </row>
    <row r="1981" spans="1:17" hidden="1" x14ac:dyDescent="0.25">
      <c r="A1981" s="303">
        <f>IF(B1981=1,A1971,"")</f>
        <v>2053</v>
      </c>
      <c r="B1981" s="43">
        <f t="shared" si="141"/>
        <v>1</v>
      </c>
      <c r="C1981" s="161" t="str">
        <f>CAD!$I$16</f>
        <v>SAÚDE</v>
      </c>
      <c r="D1981" s="44">
        <v>0</v>
      </c>
      <c r="E1981" s="44">
        <v>0</v>
      </c>
      <c r="F1981" s="44">
        <v>0</v>
      </c>
      <c r="G1981" s="44">
        <v>0</v>
      </c>
      <c r="H1981" s="44">
        <v>0</v>
      </c>
      <c r="I1981" s="44">
        <v>0</v>
      </c>
      <c r="J1981" s="44">
        <v>0</v>
      </c>
      <c r="K1981" s="44">
        <v>0</v>
      </c>
      <c r="L1981" s="44">
        <v>0</v>
      </c>
      <c r="M1981" s="44">
        <v>0</v>
      </c>
      <c r="N1981" s="44">
        <v>0</v>
      </c>
      <c r="O1981" s="44">
        <v>0</v>
      </c>
      <c r="P1981" s="165">
        <f t="shared" si="142"/>
        <v>0</v>
      </c>
    </row>
    <row r="1982" spans="1:17" hidden="1" x14ac:dyDescent="0.25">
      <c r="A1982" s="303" t="str">
        <f>IF(B1982=1,A1971,"")</f>
        <v/>
      </c>
      <c r="B1982" s="43" t="str">
        <f t="shared" si="141"/>
        <v/>
      </c>
      <c r="C1982" s="161">
        <f>CAD!$I$17</f>
        <v>0</v>
      </c>
      <c r="D1982" s="44">
        <v>0</v>
      </c>
      <c r="E1982" s="44">
        <v>0</v>
      </c>
      <c r="F1982" s="44">
        <v>0</v>
      </c>
      <c r="G1982" s="44">
        <v>0</v>
      </c>
      <c r="H1982" s="44">
        <v>0</v>
      </c>
      <c r="I1982" s="44">
        <v>0</v>
      </c>
      <c r="J1982" s="44">
        <v>0</v>
      </c>
      <c r="K1982" s="44">
        <v>0</v>
      </c>
      <c r="L1982" s="44">
        <v>0</v>
      </c>
      <c r="M1982" s="44">
        <v>0</v>
      </c>
      <c r="N1982" s="44">
        <v>0</v>
      </c>
      <c r="O1982" s="44">
        <v>0</v>
      </c>
      <c r="P1982" s="165">
        <f t="shared" si="142"/>
        <v>0</v>
      </c>
    </row>
    <row r="1983" spans="1:17" hidden="1" x14ac:dyDescent="0.25">
      <c r="A1983" s="303" t="str">
        <f>IF(B1983=1,A1971,"")</f>
        <v/>
      </c>
      <c r="B1983" s="43" t="str">
        <f t="shared" si="141"/>
        <v/>
      </c>
      <c r="C1983" s="161">
        <f>CAD!$I$18</f>
        <v>0</v>
      </c>
      <c r="D1983" s="44">
        <v>0</v>
      </c>
      <c r="E1983" s="44">
        <v>0</v>
      </c>
      <c r="F1983" s="44">
        <v>0</v>
      </c>
      <c r="G1983" s="44">
        <v>0</v>
      </c>
      <c r="H1983" s="44">
        <v>0</v>
      </c>
      <c r="I1983" s="44">
        <v>0</v>
      </c>
      <c r="J1983" s="44">
        <v>0</v>
      </c>
      <c r="K1983" s="44">
        <v>0</v>
      </c>
      <c r="L1983" s="44">
        <v>0</v>
      </c>
      <c r="M1983" s="44">
        <v>0</v>
      </c>
      <c r="N1983" s="44">
        <v>0</v>
      </c>
      <c r="O1983" s="44">
        <v>0</v>
      </c>
      <c r="P1983" s="165">
        <f t="shared" si="142"/>
        <v>0</v>
      </c>
    </row>
    <row r="1984" spans="1:17" hidden="1" x14ac:dyDescent="0.25">
      <c r="A1984" s="303" t="str">
        <f>IF(B1984=1,A1971,"")</f>
        <v/>
      </c>
      <c r="B1984" s="43" t="str">
        <f t="shared" si="141"/>
        <v/>
      </c>
      <c r="C1984" s="161">
        <f>CAD!$I$19</f>
        <v>0</v>
      </c>
      <c r="D1984" s="44">
        <v>0</v>
      </c>
      <c r="E1984" s="44">
        <v>0</v>
      </c>
      <c r="F1984" s="44">
        <v>0</v>
      </c>
      <c r="G1984" s="44">
        <v>0</v>
      </c>
      <c r="H1984" s="44">
        <v>0</v>
      </c>
      <c r="I1984" s="44">
        <v>0</v>
      </c>
      <c r="J1984" s="44">
        <v>0</v>
      </c>
      <c r="K1984" s="44">
        <v>0</v>
      </c>
      <c r="L1984" s="44">
        <v>0</v>
      </c>
      <c r="M1984" s="44">
        <v>0</v>
      </c>
      <c r="N1984" s="44">
        <v>0</v>
      </c>
      <c r="O1984" s="44">
        <v>0</v>
      </c>
      <c r="P1984" s="165">
        <f t="shared" si="142"/>
        <v>0</v>
      </c>
    </row>
    <row r="1985" spans="1:16" hidden="1" x14ac:dyDescent="0.25">
      <c r="A1985" s="303" t="str">
        <f>IF(B1985=1,A1971,"")</f>
        <v/>
      </c>
      <c r="B1985" s="43" t="str">
        <f t="shared" si="141"/>
        <v/>
      </c>
      <c r="C1985" s="161">
        <f>CAD!$I$20</f>
        <v>0</v>
      </c>
      <c r="D1985" s="44">
        <v>0</v>
      </c>
      <c r="E1985" s="44">
        <v>0</v>
      </c>
      <c r="F1985" s="44">
        <v>0</v>
      </c>
      <c r="G1985" s="44">
        <v>0</v>
      </c>
      <c r="H1985" s="44">
        <v>0</v>
      </c>
      <c r="I1985" s="44">
        <v>0</v>
      </c>
      <c r="J1985" s="44">
        <v>0</v>
      </c>
      <c r="K1985" s="44">
        <v>0</v>
      </c>
      <c r="L1985" s="44">
        <v>0</v>
      </c>
      <c r="M1985" s="44">
        <v>0</v>
      </c>
      <c r="N1985" s="44">
        <v>0</v>
      </c>
      <c r="O1985" s="44">
        <v>0</v>
      </c>
      <c r="P1985" s="165">
        <f t="shared" si="142"/>
        <v>0</v>
      </c>
    </row>
    <row r="1986" spans="1:16" hidden="1" x14ac:dyDescent="0.25">
      <c r="A1986" s="303" t="str">
        <f>IF(B1986=1,A1971,"")</f>
        <v/>
      </c>
      <c r="B1986" s="43" t="str">
        <f t="shared" si="141"/>
        <v/>
      </c>
      <c r="C1986" s="161">
        <f>CAD!$I$21</f>
        <v>0</v>
      </c>
      <c r="D1986" s="44">
        <v>0</v>
      </c>
      <c r="E1986" s="44">
        <v>0</v>
      </c>
      <c r="F1986" s="44">
        <v>0</v>
      </c>
      <c r="G1986" s="44">
        <v>0</v>
      </c>
      <c r="H1986" s="44">
        <v>0</v>
      </c>
      <c r="I1986" s="44">
        <v>0</v>
      </c>
      <c r="J1986" s="44">
        <v>0</v>
      </c>
      <c r="K1986" s="44">
        <v>0</v>
      </c>
      <c r="L1986" s="44">
        <v>0</v>
      </c>
      <c r="M1986" s="44">
        <v>0</v>
      </c>
      <c r="N1986" s="44">
        <v>0</v>
      </c>
      <c r="O1986" s="44">
        <v>0</v>
      </c>
      <c r="P1986" s="165">
        <f t="shared" si="142"/>
        <v>0</v>
      </c>
    </row>
    <row r="1987" spans="1:16" hidden="1" x14ac:dyDescent="0.25">
      <c r="A1987" s="303" t="str">
        <f>IF(B1987=1,A1971,"")</f>
        <v/>
      </c>
      <c r="B1987" s="43" t="str">
        <f t="shared" si="141"/>
        <v/>
      </c>
      <c r="C1987" s="161">
        <f>CAD!$I$22</f>
        <v>0</v>
      </c>
      <c r="D1987" s="44">
        <v>0</v>
      </c>
      <c r="E1987" s="44">
        <v>0</v>
      </c>
      <c r="F1987" s="44">
        <v>0</v>
      </c>
      <c r="G1987" s="44">
        <v>0</v>
      </c>
      <c r="H1987" s="44">
        <v>0</v>
      </c>
      <c r="I1987" s="44">
        <v>0</v>
      </c>
      <c r="J1987" s="44">
        <v>0</v>
      </c>
      <c r="K1987" s="44">
        <v>0</v>
      </c>
      <c r="L1987" s="44">
        <v>0</v>
      </c>
      <c r="M1987" s="44">
        <v>0</v>
      </c>
      <c r="N1987" s="44">
        <v>0</v>
      </c>
      <c r="O1987" s="44">
        <v>0</v>
      </c>
      <c r="P1987" s="165">
        <f t="shared" si="142"/>
        <v>0</v>
      </c>
    </row>
    <row r="1988" spans="1:16" hidden="1" x14ac:dyDescent="0.25">
      <c r="A1988" s="303" t="str">
        <f>IF(B1988=1,A1971,"")</f>
        <v/>
      </c>
      <c r="B1988" s="43" t="str">
        <f t="shared" si="141"/>
        <v/>
      </c>
      <c r="C1988" s="161">
        <f>CAD!$I$23</f>
        <v>0</v>
      </c>
      <c r="D1988" s="44">
        <v>0</v>
      </c>
      <c r="E1988" s="44">
        <v>0</v>
      </c>
      <c r="F1988" s="44">
        <v>0</v>
      </c>
      <c r="G1988" s="44">
        <v>0</v>
      </c>
      <c r="H1988" s="44">
        <v>0</v>
      </c>
      <c r="I1988" s="44">
        <v>0</v>
      </c>
      <c r="J1988" s="44">
        <v>0</v>
      </c>
      <c r="K1988" s="44">
        <v>0</v>
      </c>
      <c r="L1988" s="44">
        <v>0</v>
      </c>
      <c r="M1988" s="44">
        <v>0</v>
      </c>
      <c r="N1988" s="44">
        <v>0</v>
      </c>
      <c r="O1988" s="44">
        <v>0</v>
      </c>
      <c r="P1988" s="165">
        <f t="shared" si="142"/>
        <v>0</v>
      </c>
    </row>
    <row r="1989" spans="1:16" hidden="1" x14ac:dyDescent="0.25">
      <c r="A1989" s="303" t="str">
        <f>IF(B1989=1,A1971,"")</f>
        <v/>
      </c>
      <c r="B1989" s="43" t="str">
        <f t="shared" si="141"/>
        <v/>
      </c>
      <c r="C1989" s="161">
        <f>CAD!$I$24</f>
        <v>0</v>
      </c>
      <c r="D1989" s="44">
        <v>0</v>
      </c>
      <c r="E1989" s="44">
        <v>0</v>
      </c>
      <c r="F1989" s="44">
        <v>0</v>
      </c>
      <c r="G1989" s="44">
        <v>0</v>
      </c>
      <c r="H1989" s="44">
        <v>0</v>
      </c>
      <c r="I1989" s="44">
        <v>0</v>
      </c>
      <c r="J1989" s="44">
        <v>0</v>
      </c>
      <c r="K1989" s="44">
        <v>0</v>
      </c>
      <c r="L1989" s="44">
        <v>0</v>
      </c>
      <c r="M1989" s="44">
        <v>0</v>
      </c>
      <c r="N1989" s="44">
        <v>0</v>
      </c>
      <c r="O1989" s="44">
        <v>0</v>
      </c>
      <c r="P1989" s="165">
        <f t="shared" si="142"/>
        <v>0</v>
      </c>
    </row>
    <row r="1990" spans="1:16" hidden="1" x14ac:dyDescent="0.25">
      <c r="A1990" s="303" t="str">
        <f>IF(B1990=1,A1971,"")</f>
        <v/>
      </c>
      <c r="B1990" s="43" t="str">
        <f t="shared" si="141"/>
        <v/>
      </c>
      <c r="C1990" s="161">
        <f>CAD!$I$25</f>
        <v>0</v>
      </c>
      <c r="D1990" s="44">
        <v>0</v>
      </c>
      <c r="E1990" s="44">
        <v>0</v>
      </c>
      <c r="F1990" s="44">
        <v>0</v>
      </c>
      <c r="G1990" s="44">
        <v>0</v>
      </c>
      <c r="H1990" s="44">
        <v>0</v>
      </c>
      <c r="I1990" s="44">
        <v>0</v>
      </c>
      <c r="J1990" s="44">
        <v>0</v>
      </c>
      <c r="K1990" s="44">
        <v>0</v>
      </c>
      <c r="L1990" s="44">
        <v>0</v>
      </c>
      <c r="M1990" s="44">
        <v>0</v>
      </c>
      <c r="N1990" s="44">
        <v>0</v>
      </c>
      <c r="O1990" s="44">
        <v>0</v>
      </c>
      <c r="P1990" s="165">
        <f t="shared" si="142"/>
        <v>0</v>
      </c>
    </row>
    <row r="1991" spans="1:16" hidden="1" x14ac:dyDescent="0.25">
      <c r="A1991" s="303" t="str">
        <f>IF(B1991=1,A1971,"")</f>
        <v/>
      </c>
      <c r="B1991" s="43" t="str">
        <f t="shared" si="141"/>
        <v/>
      </c>
      <c r="C1991" s="161">
        <f>CAD!$I$26</f>
        <v>0</v>
      </c>
      <c r="D1991" s="44">
        <v>0</v>
      </c>
      <c r="E1991" s="44">
        <v>0</v>
      </c>
      <c r="F1991" s="44">
        <v>0</v>
      </c>
      <c r="G1991" s="44">
        <v>0</v>
      </c>
      <c r="H1991" s="44">
        <v>0</v>
      </c>
      <c r="I1991" s="44">
        <v>0</v>
      </c>
      <c r="J1991" s="44">
        <v>0</v>
      </c>
      <c r="K1991" s="44">
        <v>0</v>
      </c>
      <c r="L1991" s="44">
        <v>0</v>
      </c>
      <c r="M1991" s="44">
        <v>0</v>
      </c>
      <c r="N1991" s="44">
        <v>0</v>
      </c>
      <c r="O1991" s="44">
        <v>0</v>
      </c>
      <c r="P1991" s="165">
        <f t="shared" si="142"/>
        <v>0</v>
      </c>
    </row>
    <row r="1992" spans="1:16" hidden="1" x14ac:dyDescent="0.25">
      <c r="A1992" s="303" t="str">
        <f>IF(B1992=1,A1971,"")</f>
        <v/>
      </c>
      <c r="B1992" s="43" t="str">
        <f t="shared" si="141"/>
        <v/>
      </c>
      <c r="C1992" s="161">
        <f>CAD!$I$27</f>
        <v>0</v>
      </c>
      <c r="D1992" s="44">
        <v>0</v>
      </c>
      <c r="E1992" s="44">
        <v>0</v>
      </c>
      <c r="F1992" s="44">
        <v>0</v>
      </c>
      <c r="G1992" s="44">
        <v>0</v>
      </c>
      <c r="H1992" s="44">
        <v>0</v>
      </c>
      <c r="I1992" s="44">
        <v>0</v>
      </c>
      <c r="J1992" s="44">
        <v>0</v>
      </c>
      <c r="K1992" s="44">
        <v>0</v>
      </c>
      <c r="L1992" s="44">
        <v>0</v>
      </c>
      <c r="M1992" s="44">
        <v>0</v>
      </c>
      <c r="N1992" s="44">
        <v>0</v>
      </c>
      <c r="O1992" s="44">
        <v>0</v>
      </c>
      <c r="P1992" s="165">
        <f t="shared" si="142"/>
        <v>0</v>
      </c>
    </row>
    <row r="1993" spans="1:16" hidden="1" x14ac:dyDescent="0.25">
      <c r="A1993" s="303" t="str">
        <f>IF(B1993=1,A1971,"")</f>
        <v/>
      </c>
      <c r="B1993" s="43" t="str">
        <f t="shared" si="141"/>
        <v/>
      </c>
      <c r="C1993" s="161">
        <f>CAD!$I$28</f>
        <v>0</v>
      </c>
      <c r="D1993" s="44">
        <v>0</v>
      </c>
      <c r="E1993" s="44">
        <v>0</v>
      </c>
      <c r="F1993" s="44">
        <v>0</v>
      </c>
      <c r="G1993" s="44">
        <v>0</v>
      </c>
      <c r="H1993" s="44">
        <v>0</v>
      </c>
      <c r="I1993" s="44">
        <v>0</v>
      </c>
      <c r="J1993" s="44">
        <v>0</v>
      </c>
      <c r="K1993" s="44">
        <v>0</v>
      </c>
      <c r="L1993" s="44">
        <v>0</v>
      </c>
      <c r="M1993" s="44">
        <v>0</v>
      </c>
      <c r="N1993" s="44">
        <v>0</v>
      </c>
      <c r="O1993" s="44">
        <v>0</v>
      </c>
      <c r="P1993" s="165">
        <f t="shared" si="142"/>
        <v>0</v>
      </c>
    </row>
    <row r="1994" spans="1:16" hidden="1" x14ac:dyDescent="0.25">
      <c r="A1994" s="303" t="str">
        <f>IF(B1994=1,A1971,"")</f>
        <v/>
      </c>
      <c r="B1994" s="43" t="str">
        <f t="shared" si="141"/>
        <v/>
      </c>
      <c r="C1994" s="161">
        <f>CAD!$I$29</f>
        <v>0</v>
      </c>
      <c r="D1994" s="44">
        <v>0</v>
      </c>
      <c r="E1994" s="44">
        <v>0</v>
      </c>
      <c r="F1994" s="44">
        <v>0</v>
      </c>
      <c r="G1994" s="44">
        <v>0</v>
      </c>
      <c r="H1994" s="44">
        <v>0</v>
      </c>
      <c r="I1994" s="44">
        <v>0</v>
      </c>
      <c r="J1994" s="44">
        <v>0</v>
      </c>
      <c r="K1994" s="44">
        <v>0</v>
      </c>
      <c r="L1994" s="44">
        <v>0</v>
      </c>
      <c r="M1994" s="44">
        <v>0</v>
      </c>
      <c r="N1994" s="44">
        <v>0</v>
      </c>
      <c r="O1994" s="44">
        <v>0</v>
      </c>
      <c r="P1994" s="165">
        <f t="shared" si="142"/>
        <v>0</v>
      </c>
    </row>
    <row r="1995" spans="1:16" hidden="1" x14ac:dyDescent="0.25">
      <c r="A1995" s="303" t="str">
        <f>IF(B1995=1,A1971,"")</f>
        <v/>
      </c>
      <c r="B1995" s="43" t="str">
        <f t="shared" si="141"/>
        <v/>
      </c>
      <c r="C1995" s="161">
        <f>CAD!$I$30</f>
        <v>0</v>
      </c>
      <c r="D1995" s="44">
        <v>0</v>
      </c>
      <c r="E1995" s="44">
        <v>0</v>
      </c>
      <c r="F1995" s="44">
        <v>0</v>
      </c>
      <c r="G1995" s="44">
        <v>0</v>
      </c>
      <c r="H1995" s="44">
        <v>0</v>
      </c>
      <c r="I1995" s="44">
        <v>0</v>
      </c>
      <c r="J1995" s="44">
        <v>0</v>
      </c>
      <c r="K1995" s="44">
        <v>0</v>
      </c>
      <c r="L1995" s="44">
        <v>0</v>
      </c>
      <c r="M1995" s="44">
        <v>0</v>
      </c>
      <c r="N1995" s="44">
        <v>0</v>
      </c>
      <c r="O1995" s="44">
        <v>0</v>
      </c>
      <c r="P1995" s="165">
        <f t="shared" si="142"/>
        <v>0</v>
      </c>
    </row>
    <row r="1996" spans="1:16" hidden="1" x14ac:dyDescent="0.25">
      <c r="A1996" s="303" t="str">
        <f>IF(B1996=1,A1971,"")</f>
        <v/>
      </c>
      <c r="B1996" s="43" t="str">
        <f t="shared" si="141"/>
        <v/>
      </c>
      <c r="C1996" s="161">
        <f>CAD!$I$31</f>
        <v>0</v>
      </c>
      <c r="D1996" s="44">
        <v>0</v>
      </c>
      <c r="E1996" s="44">
        <v>0</v>
      </c>
      <c r="F1996" s="44">
        <v>0</v>
      </c>
      <c r="G1996" s="44">
        <v>0</v>
      </c>
      <c r="H1996" s="44">
        <v>0</v>
      </c>
      <c r="I1996" s="44">
        <v>0</v>
      </c>
      <c r="J1996" s="44">
        <v>0</v>
      </c>
      <c r="K1996" s="44">
        <v>0</v>
      </c>
      <c r="L1996" s="44">
        <v>0</v>
      </c>
      <c r="M1996" s="44">
        <v>0</v>
      </c>
      <c r="N1996" s="44">
        <v>0</v>
      </c>
      <c r="O1996" s="44">
        <v>0</v>
      </c>
      <c r="P1996" s="165">
        <f t="shared" si="142"/>
        <v>0</v>
      </c>
    </row>
    <row r="1997" spans="1:16" hidden="1" x14ac:dyDescent="0.25">
      <c r="A1997" s="303" t="str">
        <f>IF(B1997=1,A1971,"")</f>
        <v/>
      </c>
      <c r="B1997" s="43" t="str">
        <f t="shared" si="141"/>
        <v/>
      </c>
      <c r="C1997" s="161">
        <f>CAD!$K$7</f>
        <v>0</v>
      </c>
      <c r="D1997" s="44">
        <v>0</v>
      </c>
      <c r="E1997" s="44">
        <v>0</v>
      </c>
      <c r="F1997" s="44">
        <v>0</v>
      </c>
      <c r="G1997" s="44">
        <v>0</v>
      </c>
      <c r="H1997" s="44">
        <v>0</v>
      </c>
      <c r="I1997" s="44">
        <v>0</v>
      </c>
      <c r="J1997" s="44">
        <v>0</v>
      </c>
      <c r="K1997" s="44">
        <v>0</v>
      </c>
      <c r="L1997" s="44">
        <v>0</v>
      </c>
      <c r="M1997" s="44">
        <v>0</v>
      </c>
      <c r="N1997" s="44">
        <v>0</v>
      </c>
      <c r="O1997" s="44">
        <v>0</v>
      </c>
      <c r="P1997" s="165">
        <f t="shared" si="142"/>
        <v>0</v>
      </c>
    </row>
    <row r="1998" spans="1:16" hidden="1" x14ac:dyDescent="0.25">
      <c r="A1998" s="303" t="str">
        <f>IF(B1998=1,A1971,"")</f>
        <v/>
      </c>
      <c r="B1998" s="43" t="str">
        <f t="shared" si="141"/>
        <v/>
      </c>
      <c r="C1998" s="161">
        <f>CAD!$K$8</f>
        <v>0</v>
      </c>
      <c r="D1998" s="44">
        <v>0</v>
      </c>
      <c r="E1998" s="44">
        <v>0</v>
      </c>
      <c r="F1998" s="44">
        <v>0</v>
      </c>
      <c r="G1998" s="44">
        <v>0</v>
      </c>
      <c r="H1998" s="44">
        <v>0</v>
      </c>
      <c r="I1998" s="44">
        <v>0</v>
      </c>
      <c r="J1998" s="44">
        <v>0</v>
      </c>
      <c r="K1998" s="44">
        <v>0</v>
      </c>
      <c r="L1998" s="44">
        <v>0</v>
      </c>
      <c r="M1998" s="44">
        <v>0</v>
      </c>
      <c r="N1998" s="44">
        <v>0</v>
      </c>
      <c r="O1998" s="44">
        <v>0</v>
      </c>
      <c r="P1998" s="165">
        <f t="shared" si="142"/>
        <v>0</v>
      </c>
    </row>
    <row r="1999" spans="1:16" hidden="1" x14ac:dyDescent="0.25">
      <c r="A1999" s="303" t="str">
        <f>IF(B1999=1,A1971,"")</f>
        <v/>
      </c>
      <c r="B1999" s="43" t="str">
        <f t="shared" si="141"/>
        <v/>
      </c>
      <c r="C1999" s="161">
        <f>CAD!$K$9</f>
        <v>0</v>
      </c>
      <c r="D1999" s="44">
        <v>0</v>
      </c>
      <c r="E1999" s="44">
        <v>0</v>
      </c>
      <c r="F1999" s="44">
        <v>0</v>
      </c>
      <c r="G1999" s="44">
        <v>0</v>
      </c>
      <c r="H1999" s="44">
        <v>0</v>
      </c>
      <c r="I1999" s="44">
        <v>0</v>
      </c>
      <c r="J1999" s="44">
        <v>0</v>
      </c>
      <c r="K1999" s="44">
        <v>0</v>
      </c>
      <c r="L1999" s="44">
        <v>0</v>
      </c>
      <c r="M1999" s="44">
        <v>0</v>
      </c>
      <c r="N1999" s="44">
        <v>0</v>
      </c>
      <c r="O1999" s="44">
        <v>0</v>
      </c>
      <c r="P1999" s="165">
        <f t="shared" si="142"/>
        <v>0</v>
      </c>
    </row>
    <row r="2000" spans="1:16" hidden="1" x14ac:dyDescent="0.25">
      <c r="A2000" s="303" t="str">
        <f>IF(B2000=1,A1971,"")</f>
        <v/>
      </c>
      <c r="B2000" s="43" t="str">
        <f t="shared" si="141"/>
        <v/>
      </c>
      <c r="C2000" s="161">
        <f>CAD!$K$10</f>
        <v>0</v>
      </c>
      <c r="D2000" s="44">
        <v>0</v>
      </c>
      <c r="E2000" s="44">
        <v>0</v>
      </c>
      <c r="F2000" s="44">
        <v>0</v>
      </c>
      <c r="G2000" s="44">
        <v>0</v>
      </c>
      <c r="H2000" s="44">
        <v>0</v>
      </c>
      <c r="I2000" s="44">
        <v>0</v>
      </c>
      <c r="J2000" s="44">
        <v>0</v>
      </c>
      <c r="K2000" s="44">
        <v>0</v>
      </c>
      <c r="L2000" s="44">
        <v>0</v>
      </c>
      <c r="M2000" s="44">
        <v>0</v>
      </c>
      <c r="N2000" s="44">
        <v>0</v>
      </c>
      <c r="O2000" s="44">
        <v>0</v>
      </c>
      <c r="P2000" s="165">
        <f t="shared" si="142"/>
        <v>0</v>
      </c>
    </row>
    <row r="2001" spans="1:16" hidden="1" x14ac:dyDescent="0.25">
      <c r="A2001" s="303" t="str">
        <f>IF(B2001=1,A1971,"")</f>
        <v/>
      </c>
      <c r="B2001" s="43" t="str">
        <f t="shared" si="141"/>
        <v/>
      </c>
      <c r="C2001" s="161">
        <f>CAD!$K$11</f>
        <v>0</v>
      </c>
      <c r="D2001" s="44">
        <v>0</v>
      </c>
      <c r="E2001" s="44">
        <v>0</v>
      </c>
      <c r="F2001" s="44">
        <v>0</v>
      </c>
      <c r="G2001" s="44">
        <v>0</v>
      </c>
      <c r="H2001" s="44">
        <v>0</v>
      </c>
      <c r="I2001" s="44">
        <v>0</v>
      </c>
      <c r="J2001" s="44">
        <v>0</v>
      </c>
      <c r="K2001" s="44">
        <v>0</v>
      </c>
      <c r="L2001" s="44">
        <v>0</v>
      </c>
      <c r="M2001" s="44">
        <v>0</v>
      </c>
      <c r="N2001" s="44">
        <v>0</v>
      </c>
      <c r="O2001" s="44">
        <v>0</v>
      </c>
      <c r="P2001" s="165">
        <f t="shared" si="142"/>
        <v>0</v>
      </c>
    </row>
    <row r="2002" spans="1:16" hidden="1" x14ac:dyDescent="0.25">
      <c r="A2002" s="303" t="str">
        <f>IF(B2002=1,A1971,"")</f>
        <v/>
      </c>
      <c r="B2002" s="43" t="str">
        <f t="shared" si="141"/>
        <v/>
      </c>
      <c r="C2002" s="161">
        <f>CAD!$K$12</f>
        <v>0</v>
      </c>
      <c r="D2002" s="44">
        <v>0</v>
      </c>
      <c r="E2002" s="44">
        <v>0</v>
      </c>
      <c r="F2002" s="44">
        <v>0</v>
      </c>
      <c r="G2002" s="44">
        <v>0</v>
      </c>
      <c r="H2002" s="44">
        <v>0</v>
      </c>
      <c r="I2002" s="44">
        <v>0</v>
      </c>
      <c r="J2002" s="44">
        <v>0</v>
      </c>
      <c r="K2002" s="44">
        <v>0</v>
      </c>
      <c r="L2002" s="44">
        <v>0</v>
      </c>
      <c r="M2002" s="44">
        <v>0</v>
      </c>
      <c r="N2002" s="44">
        <v>0</v>
      </c>
      <c r="O2002" s="44">
        <v>0</v>
      </c>
      <c r="P2002" s="165">
        <f t="shared" si="142"/>
        <v>0</v>
      </c>
    </row>
    <row r="2003" spans="1:16" hidden="1" x14ac:dyDescent="0.25">
      <c r="A2003" s="303" t="str">
        <f>IF(B2003=1,A1971,"")</f>
        <v/>
      </c>
      <c r="B2003" s="43" t="str">
        <f t="shared" si="141"/>
        <v/>
      </c>
      <c r="C2003" s="161">
        <f>CAD!$K$13</f>
        <v>0</v>
      </c>
      <c r="D2003" s="44">
        <v>0</v>
      </c>
      <c r="E2003" s="44">
        <v>0</v>
      </c>
      <c r="F2003" s="44">
        <v>0</v>
      </c>
      <c r="G2003" s="44">
        <v>0</v>
      </c>
      <c r="H2003" s="44">
        <v>0</v>
      </c>
      <c r="I2003" s="44">
        <v>0</v>
      </c>
      <c r="J2003" s="44">
        <v>0</v>
      </c>
      <c r="K2003" s="44">
        <v>0</v>
      </c>
      <c r="L2003" s="44">
        <v>0</v>
      </c>
      <c r="M2003" s="44">
        <v>0</v>
      </c>
      <c r="N2003" s="44">
        <v>0</v>
      </c>
      <c r="O2003" s="44">
        <v>0</v>
      </c>
      <c r="P2003" s="165">
        <f t="shared" si="142"/>
        <v>0</v>
      </c>
    </row>
    <row r="2004" spans="1:16" hidden="1" x14ac:dyDescent="0.25">
      <c r="A2004" s="303" t="str">
        <f>IF(B2004=1,A1971,"")</f>
        <v/>
      </c>
      <c r="B2004" s="43" t="str">
        <f t="shared" si="141"/>
        <v/>
      </c>
      <c r="C2004" s="161">
        <f>CAD!$K$14</f>
        <v>0</v>
      </c>
      <c r="D2004" s="44">
        <v>0</v>
      </c>
      <c r="E2004" s="44">
        <v>0</v>
      </c>
      <c r="F2004" s="44">
        <v>0</v>
      </c>
      <c r="G2004" s="44">
        <v>0</v>
      </c>
      <c r="H2004" s="44">
        <v>0</v>
      </c>
      <c r="I2004" s="44">
        <v>0</v>
      </c>
      <c r="J2004" s="44">
        <v>0</v>
      </c>
      <c r="K2004" s="44">
        <v>0</v>
      </c>
      <c r="L2004" s="44">
        <v>0</v>
      </c>
      <c r="M2004" s="44">
        <v>0</v>
      </c>
      <c r="N2004" s="44">
        <v>0</v>
      </c>
      <c r="O2004" s="44">
        <v>0</v>
      </c>
      <c r="P2004" s="165">
        <f t="shared" si="142"/>
        <v>0</v>
      </c>
    </row>
    <row r="2005" spans="1:16" hidden="1" x14ac:dyDescent="0.25">
      <c r="A2005" s="303" t="str">
        <f>IF(B2005=1,A1971,"")</f>
        <v/>
      </c>
      <c r="B2005" s="43" t="str">
        <f t="shared" si="141"/>
        <v/>
      </c>
      <c r="C2005" s="161">
        <f>CAD!$K$15</f>
        <v>0</v>
      </c>
      <c r="D2005" s="44">
        <v>0</v>
      </c>
      <c r="E2005" s="44">
        <v>0</v>
      </c>
      <c r="F2005" s="44">
        <v>0</v>
      </c>
      <c r="G2005" s="44">
        <v>0</v>
      </c>
      <c r="H2005" s="44">
        <v>0</v>
      </c>
      <c r="I2005" s="44">
        <v>0</v>
      </c>
      <c r="J2005" s="44">
        <v>0</v>
      </c>
      <c r="K2005" s="44">
        <v>0</v>
      </c>
      <c r="L2005" s="44">
        <v>0</v>
      </c>
      <c r="M2005" s="44">
        <v>0</v>
      </c>
      <c r="N2005" s="44">
        <v>0</v>
      </c>
      <c r="O2005" s="44">
        <v>0</v>
      </c>
      <c r="P2005" s="165">
        <f t="shared" si="142"/>
        <v>0</v>
      </c>
    </row>
    <row r="2006" spans="1:16" hidden="1" x14ac:dyDescent="0.25">
      <c r="A2006" s="303" t="str">
        <f>IF(B2006=1,A1971,"")</f>
        <v/>
      </c>
      <c r="B2006" s="43" t="str">
        <f t="shared" si="141"/>
        <v/>
      </c>
      <c r="C2006" s="161">
        <f>CAD!$K$16</f>
        <v>0</v>
      </c>
      <c r="D2006" s="44">
        <v>0</v>
      </c>
      <c r="E2006" s="44">
        <v>0</v>
      </c>
      <c r="F2006" s="44">
        <v>0</v>
      </c>
      <c r="G2006" s="44">
        <v>0</v>
      </c>
      <c r="H2006" s="44">
        <v>0</v>
      </c>
      <c r="I2006" s="44">
        <v>0</v>
      </c>
      <c r="J2006" s="44">
        <v>0</v>
      </c>
      <c r="K2006" s="44">
        <v>0</v>
      </c>
      <c r="L2006" s="44">
        <v>0</v>
      </c>
      <c r="M2006" s="44">
        <v>0</v>
      </c>
      <c r="N2006" s="44">
        <v>0</v>
      </c>
      <c r="O2006" s="44">
        <v>0</v>
      </c>
      <c r="P2006" s="165">
        <f t="shared" si="142"/>
        <v>0</v>
      </c>
    </row>
    <row r="2007" spans="1:16" hidden="1" x14ac:dyDescent="0.25">
      <c r="A2007" s="303" t="str">
        <f>IF(B2007=1,A1971,"")</f>
        <v/>
      </c>
      <c r="B2007" s="43" t="str">
        <f t="shared" si="141"/>
        <v/>
      </c>
      <c r="C2007" s="161">
        <f>CAD!$K$17</f>
        <v>0</v>
      </c>
      <c r="D2007" s="44">
        <v>0</v>
      </c>
      <c r="E2007" s="44">
        <v>0</v>
      </c>
      <c r="F2007" s="44">
        <v>0</v>
      </c>
      <c r="G2007" s="44">
        <v>0</v>
      </c>
      <c r="H2007" s="44">
        <v>0</v>
      </c>
      <c r="I2007" s="44">
        <v>0</v>
      </c>
      <c r="J2007" s="44">
        <v>0</v>
      </c>
      <c r="K2007" s="44">
        <v>0</v>
      </c>
      <c r="L2007" s="44">
        <v>0</v>
      </c>
      <c r="M2007" s="44">
        <v>0</v>
      </c>
      <c r="N2007" s="44">
        <v>0</v>
      </c>
      <c r="O2007" s="44">
        <v>0</v>
      </c>
      <c r="P2007" s="165">
        <f t="shared" si="142"/>
        <v>0</v>
      </c>
    </row>
    <row r="2008" spans="1:16" hidden="1" x14ac:dyDescent="0.25">
      <c r="A2008" s="303" t="str">
        <f>IF(B2008=1,A1971,"")</f>
        <v/>
      </c>
      <c r="B2008" s="43" t="str">
        <f t="shared" si="141"/>
        <v/>
      </c>
      <c r="C2008" s="161">
        <f>CAD!$K$18</f>
        <v>0</v>
      </c>
      <c r="D2008" s="44">
        <v>0</v>
      </c>
      <c r="E2008" s="44">
        <v>0</v>
      </c>
      <c r="F2008" s="44">
        <v>0</v>
      </c>
      <c r="G2008" s="44">
        <v>0</v>
      </c>
      <c r="H2008" s="44">
        <v>0</v>
      </c>
      <c r="I2008" s="44">
        <v>0</v>
      </c>
      <c r="J2008" s="44">
        <v>0</v>
      </c>
      <c r="K2008" s="44">
        <v>0</v>
      </c>
      <c r="L2008" s="44">
        <v>0</v>
      </c>
      <c r="M2008" s="44">
        <v>0</v>
      </c>
      <c r="N2008" s="44">
        <v>0</v>
      </c>
      <c r="O2008" s="44">
        <v>0</v>
      </c>
      <c r="P2008" s="165">
        <f t="shared" si="142"/>
        <v>0</v>
      </c>
    </row>
    <row r="2009" spans="1:16" hidden="1" x14ac:dyDescent="0.25">
      <c r="A2009" s="303" t="str">
        <f>IF(B2009=1,A1971,"")</f>
        <v/>
      </c>
      <c r="B2009" s="43" t="str">
        <f t="shared" si="141"/>
        <v/>
      </c>
      <c r="C2009" s="161">
        <f>CAD!$K$19</f>
        <v>0</v>
      </c>
      <c r="D2009" s="44">
        <v>0</v>
      </c>
      <c r="E2009" s="44">
        <v>0</v>
      </c>
      <c r="F2009" s="44">
        <v>0</v>
      </c>
      <c r="G2009" s="44">
        <v>0</v>
      </c>
      <c r="H2009" s="44">
        <v>0</v>
      </c>
      <c r="I2009" s="44">
        <v>0</v>
      </c>
      <c r="J2009" s="44">
        <v>0</v>
      </c>
      <c r="K2009" s="44">
        <v>0</v>
      </c>
      <c r="L2009" s="44">
        <v>0</v>
      </c>
      <c r="M2009" s="44">
        <v>0</v>
      </c>
      <c r="N2009" s="44">
        <v>0</v>
      </c>
      <c r="O2009" s="44">
        <v>0</v>
      </c>
      <c r="P2009" s="165">
        <f t="shared" si="142"/>
        <v>0</v>
      </c>
    </row>
    <row r="2010" spans="1:16" hidden="1" x14ac:dyDescent="0.25">
      <c r="A2010" s="303" t="str">
        <f>IF(B2010=1,A1971,"")</f>
        <v/>
      </c>
      <c r="B2010" s="43" t="str">
        <f t="shared" si="141"/>
        <v/>
      </c>
      <c r="C2010" s="161">
        <f>CAD!$K$20</f>
        <v>0</v>
      </c>
      <c r="D2010" s="44">
        <v>0</v>
      </c>
      <c r="E2010" s="44">
        <v>0</v>
      </c>
      <c r="F2010" s="44">
        <v>0</v>
      </c>
      <c r="G2010" s="44">
        <v>0</v>
      </c>
      <c r="H2010" s="44">
        <v>0</v>
      </c>
      <c r="I2010" s="44">
        <v>0</v>
      </c>
      <c r="J2010" s="44">
        <v>0</v>
      </c>
      <c r="K2010" s="44">
        <v>0</v>
      </c>
      <c r="L2010" s="44">
        <v>0</v>
      </c>
      <c r="M2010" s="44">
        <v>0</v>
      </c>
      <c r="N2010" s="44">
        <v>0</v>
      </c>
      <c r="O2010" s="44">
        <v>0</v>
      </c>
      <c r="P2010" s="165">
        <f t="shared" si="142"/>
        <v>0</v>
      </c>
    </row>
    <row r="2011" spans="1:16" hidden="1" x14ac:dyDescent="0.25">
      <c r="A2011" s="303" t="str">
        <f>IF(B2011=1,A1971,"")</f>
        <v/>
      </c>
      <c r="B2011" s="43" t="str">
        <f t="shared" si="141"/>
        <v/>
      </c>
      <c r="C2011" s="161">
        <f>CAD!$K$21</f>
        <v>0</v>
      </c>
      <c r="D2011" s="44">
        <v>0</v>
      </c>
      <c r="E2011" s="44">
        <v>0</v>
      </c>
      <c r="F2011" s="44">
        <v>0</v>
      </c>
      <c r="G2011" s="44">
        <v>0</v>
      </c>
      <c r="H2011" s="44">
        <v>0</v>
      </c>
      <c r="I2011" s="44">
        <v>0</v>
      </c>
      <c r="J2011" s="44">
        <v>0</v>
      </c>
      <c r="K2011" s="44">
        <v>0</v>
      </c>
      <c r="L2011" s="44">
        <v>0</v>
      </c>
      <c r="M2011" s="44">
        <v>0</v>
      </c>
      <c r="N2011" s="44">
        <v>0</v>
      </c>
      <c r="O2011" s="44">
        <v>0</v>
      </c>
      <c r="P2011" s="165">
        <f t="shared" si="142"/>
        <v>0</v>
      </c>
    </row>
    <row r="2012" spans="1:16" hidden="1" x14ac:dyDescent="0.25">
      <c r="A2012" s="303" t="str">
        <f>IF(B2012=1,A1971,"")</f>
        <v/>
      </c>
      <c r="B2012" s="43" t="str">
        <f t="shared" si="141"/>
        <v/>
      </c>
      <c r="C2012" s="161">
        <f>CAD!$K$22</f>
        <v>0</v>
      </c>
      <c r="D2012" s="44">
        <v>0</v>
      </c>
      <c r="E2012" s="44">
        <v>0</v>
      </c>
      <c r="F2012" s="44">
        <v>0</v>
      </c>
      <c r="G2012" s="44">
        <v>0</v>
      </c>
      <c r="H2012" s="44">
        <v>0</v>
      </c>
      <c r="I2012" s="44">
        <v>0</v>
      </c>
      <c r="J2012" s="44">
        <v>0</v>
      </c>
      <c r="K2012" s="44">
        <v>0</v>
      </c>
      <c r="L2012" s="44">
        <v>0</v>
      </c>
      <c r="M2012" s="44">
        <v>0</v>
      </c>
      <c r="N2012" s="44">
        <v>0</v>
      </c>
      <c r="O2012" s="44">
        <v>0</v>
      </c>
      <c r="P2012" s="165">
        <f t="shared" si="142"/>
        <v>0</v>
      </c>
    </row>
    <row r="2013" spans="1:16" hidden="1" x14ac:dyDescent="0.25">
      <c r="A2013" s="303" t="str">
        <f>IF(B2013=1,A1971,"")</f>
        <v/>
      </c>
      <c r="B2013" s="43" t="str">
        <f t="shared" si="141"/>
        <v/>
      </c>
      <c r="C2013" s="161">
        <f>CAD!$K$23</f>
        <v>0</v>
      </c>
      <c r="D2013" s="44">
        <v>0</v>
      </c>
      <c r="E2013" s="44">
        <v>0</v>
      </c>
      <c r="F2013" s="44">
        <v>0</v>
      </c>
      <c r="G2013" s="44">
        <v>0</v>
      </c>
      <c r="H2013" s="44">
        <v>0</v>
      </c>
      <c r="I2013" s="44">
        <v>0</v>
      </c>
      <c r="J2013" s="44">
        <v>0</v>
      </c>
      <c r="K2013" s="44">
        <v>0</v>
      </c>
      <c r="L2013" s="44">
        <v>0</v>
      </c>
      <c r="M2013" s="44">
        <v>0</v>
      </c>
      <c r="N2013" s="44">
        <v>0</v>
      </c>
      <c r="O2013" s="44">
        <v>0</v>
      </c>
      <c r="P2013" s="165">
        <f t="shared" si="142"/>
        <v>0</v>
      </c>
    </row>
    <row r="2014" spans="1:16" hidden="1" x14ac:dyDescent="0.25">
      <c r="A2014" s="303" t="str">
        <f>IF(B2014=1,A1971,"")</f>
        <v/>
      </c>
      <c r="B2014" s="43" t="str">
        <f t="shared" si="141"/>
        <v/>
      </c>
      <c r="C2014" s="161">
        <f>CAD!$K$24</f>
        <v>0</v>
      </c>
      <c r="D2014" s="44">
        <v>0</v>
      </c>
      <c r="E2014" s="44">
        <v>0</v>
      </c>
      <c r="F2014" s="44">
        <v>0</v>
      </c>
      <c r="G2014" s="44">
        <v>0</v>
      </c>
      <c r="H2014" s="44">
        <v>0</v>
      </c>
      <c r="I2014" s="44">
        <v>0</v>
      </c>
      <c r="J2014" s="44">
        <v>0</v>
      </c>
      <c r="K2014" s="44">
        <v>0</v>
      </c>
      <c r="L2014" s="44">
        <v>0</v>
      </c>
      <c r="M2014" s="44">
        <v>0</v>
      </c>
      <c r="N2014" s="44">
        <v>0</v>
      </c>
      <c r="O2014" s="44">
        <v>0</v>
      </c>
      <c r="P2014" s="165">
        <f t="shared" si="142"/>
        <v>0</v>
      </c>
    </row>
    <row r="2015" spans="1:16" hidden="1" x14ac:dyDescent="0.25">
      <c r="A2015" s="303" t="str">
        <f>IF(B2015=1,A1971,"")</f>
        <v/>
      </c>
      <c r="B2015" s="43" t="str">
        <f t="shared" si="141"/>
        <v/>
      </c>
      <c r="C2015" s="161">
        <f>CAD!$K$25</f>
        <v>0</v>
      </c>
      <c r="D2015" s="44">
        <v>0</v>
      </c>
      <c r="E2015" s="44">
        <v>0</v>
      </c>
      <c r="F2015" s="44">
        <v>0</v>
      </c>
      <c r="G2015" s="44">
        <v>0</v>
      </c>
      <c r="H2015" s="44">
        <v>0</v>
      </c>
      <c r="I2015" s="44">
        <v>0</v>
      </c>
      <c r="J2015" s="44">
        <v>0</v>
      </c>
      <c r="K2015" s="44">
        <v>0</v>
      </c>
      <c r="L2015" s="44">
        <v>0</v>
      </c>
      <c r="M2015" s="44">
        <v>0</v>
      </c>
      <c r="N2015" s="44">
        <v>0</v>
      </c>
      <c r="O2015" s="44">
        <v>0</v>
      </c>
      <c r="P2015" s="165">
        <f t="shared" si="142"/>
        <v>0</v>
      </c>
    </row>
    <row r="2016" spans="1:16" hidden="1" x14ac:dyDescent="0.25">
      <c r="A2016" s="303" t="str">
        <f>IF(B2016=1,A1971,"")</f>
        <v/>
      </c>
      <c r="B2016" s="43" t="str">
        <f t="shared" si="141"/>
        <v/>
      </c>
      <c r="C2016" s="161">
        <f>CAD!$K$26</f>
        <v>0</v>
      </c>
      <c r="D2016" s="44">
        <v>0</v>
      </c>
      <c r="E2016" s="44">
        <v>0</v>
      </c>
      <c r="F2016" s="44">
        <v>0</v>
      </c>
      <c r="G2016" s="44">
        <v>0</v>
      </c>
      <c r="H2016" s="44">
        <v>0</v>
      </c>
      <c r="I2016" s="44">
        <v>0</v>
      </c>
      <c r="J2016" s="44">
        <v>0</v>
      </c>
      <c r="K2016" s="44">
        <v>0</v>
      </c>
      <c r="L2016" s="44">
        <v>0</v>
      </c>
      <c r="M2016" s="44">
        <v>0</v>
      </c>
      <c r="N2016" s="44">
        <v>0</v>
      </c>
      <c r="O2016" s="44">
        <v>0</v>
      </c>
      <c r="P2016" s="165">
        <f t="shared" si="142"/>
        <v>0</v>
      </c>
    </row>
    <row r="2017" spans="1:17" hidden="1" x14ac:dyDescent="0.25">
      <c r="A2017" s="303" t="str">
        <f>IF(B2017=1,A1971,"")</f>
        <v/>
      </c>
      <c r="B2017" s="43" t="str">
        <f t="shared" si="141"/>
        <v/>
      </c>
      <c r="C2017" s="161">
        <f>CAD!$K$27</f>
        <v>0</v>
      </c>
      <c r="D2017" s="44">
        <v>0</v>
      </c>
      <c r="E2017" s="44">
        <v>0</v>
      </c>
      <c r="F2017" s="44">
        <v>0</v>
      </c>
      <c r="G2017" s="44">
        <v>0</v>
      </c>
      <c r="H2017" s="44">
        <v>0</v>
      </c>
      <c r="I2017" s="44">
        <v>0</v>
      </c>
      <c r="J2017" s="44">
        <v>0</v>
      </c>
      <c r="K2017" s="44">
        <v>0</v>
      </c>
      <c r="L2017" s="44">
        <v>0</v>
      </c>
      <c r="M2017" s="44">
        <v>0</v>
      </c>
      <c r="N2017" s="44">
        <v>0</v>
      </c>
      <c r="O2017" s="44">
        <v>0</v>
      </c>
      <c r="P2017" s="165">
        <f t="shared" si="142"/>
        <v>0</v>
      </c>
    </row>
    <row r="2018" spans="1:17" hidden="1" x14ac:dyDescent="0.25">
      <c r="A2018" s="303" t="str">
        <f>IF(B2018=1,A1971,"")</f>
        <v/>
      </c>
      <c r="B2018" s="43" t="str">
        <f t="shared" si="141"/>
        <v/>
      </c>
      <c r="C2018" s="161">
        <f>CAD!$K$28</f>
        <v>0</v>
      </c>
      <c r="D2018" s="44">
        <v>0</v>
      </c>
      <c r="E2018" s="44">
        <v>0</v>
      </c>
      <c r="F2018" s="44">
        <v>0</v>
      </c>
      <c r="G2018" s="44">
        <v>0</v>
      </c>
      <c r="H2018" s="44">
        <v>0</v>
      </c>
      <c r="I2018" s="44">
        <v>0</v>
      </c>
      <c r="J2018" s="44">
        <v>0</v>
      </c>
      <c r="K2018" s="44">
        <v>0</v>
      </c>
      <c r="L2018" s="44">
        <v>0</v>
      </c>
      <c r="M2018" s="44">
        <v>0</v>
      </c>
      <c r="N2018" s="44">
        <v>0</v>
      </c>
      <c r="O2018" s="44">
        <v>0</v>
      </c>
      <c r="P2018" s="165">
        <f t="shared" si="142"/>
        <v>0</v>
      </c>
    </row>
    <row r="2019" spans="1:17" hidden="1" x14ac:dyDescent="0.25">
      <c r="A2019" s="303" t="str">
        <f>IF(B2019=1,A1971,"")</f>
        <v/>
      </c>
      <c r="B2019" s="43" t="str">
        <f t="shared" si="141"/>
        <v/>
      </c>
      <c r="C2019" s="161">
        <f>CAD!$K$29</f>
        <v>0</v>
      </c>
      <c r="D2019" s="44">
        <v>0</v>
      </c>
      <c r="E2019" s="44">
        <v>0</v>
      </c>
      <c r="F2019" s="44">
        <v>0</v>
      </c>
      <c r="G2019" s="44">
        <v>0</v>
      </c>
      <c r="H2019" s="44">
        <v>0</v>
      </c>
      <c r="I2019" s="44">
        <v>0</v>
      </c>
      <c r="J2019" s="44">
        <v>0</v>
      </c>
      <c r="K2019" s="44">
        <v>0</v>
      </c>
      <c r="L2019" s="44">
        <v>0</v>
      </c>
      <c r="M2019" s="44">
        <v>0</v>
      </c>
      <c r="N2019" s="44">
        <v>0</v>
      </c>
      <c r="O2019" s="44">
        <v>0</v>
      </c>
      <c r="P2019" s="165">
        <f t="shared" si="142"/>
        <v>0</v>
      </c>
    </row>
    <row r="2020" spans="1:17" hidden="1" x14ac:dyDescent="0.25">
      <c r="A2020" s="303" t="str">
        <f>IF(B2020=1,A1971,"")</f>
        <v/>
      </c>
      <c r="B2020" s="43" t="str">
        <f t="shared" si="141"/>
        <v/>
      </c>
      <c r="C2020" s="161">
        <f>CAD!$K$30</f>
        <v>0</v>
      </c>
      <c r="D2020" s="44">
        <v>0</v>
      </c>
      <c r="E2020" s="44">
        <v>0</v>
      </c>
      <c r="F2020" s="44">
        <v>0</v>
      </c>
      <c r="G2020" s="44">
        <v>0</v>
      </c>
      <c r="H2020" s="44">
        <v>0</v>
      </c>
      <c r="I2020" s="44">
        <v>0</v>
      </c>
      <c r="J2020" s="44">
        <v>0</v>
      </c>
      <c r="K2020" s="44">
        <v>0</v>
      </c>
      <c r="L2020" s="44">
        <v>0</v>
      </c>
      <c r="M2020" s="44">
        <v>0</v>
      </c>
      <c r="N2020" s="44">
        <v>0</v>
      </c>
      <c r="O2020" s="44">
        <v>0</v>
      </c>
      <c r="P2020" s="165">
        <f t="shared" si="142"/>
        <v>0</v>
      </c>
    </row>
    <row r="2021" spans="1:17" hidden="1" x14ac:dyDescent="0.25">
      <c r="A2021" s="303" t="str">
        <f>IF(B2021=1,A1971,"")</f>
        <v/>
      </c>
      <c r="B2021" s="43" t="str">
        <f t="shared" si="141"/>
        <v/>
      </c>
      <c r="C2021" s="161">
        <f>CAD!$K$31</f>
        <v>0</v>
      </c>
      <c r="D2021" s="44">
        <v>0</v>
      </c>
      <c r="E2021" s="44">
        <v>0</v>
      </c>
      <c r="F2021" s="44">
        <v>0</v>
      </c>
      <c r="G2021" s="44">
        <v>0</v>
      </c>
      <c r="H2021" s="44">
        <v>0</v>
      </c>
      <c r="I2021" s="44">
        <v>0</v>
      </c>
      <c r="J2021" s="44">
        <v>0</v>
      </c>
      <c r="K2021" s="44">
        <v>0</v>
      </c>
      <c r="L2021" s="44">
        <v>0</v>
      </c>
      <c r="M2021" s="44">
        <v>0</v>
      </c>
      <c r="N2021" s="44">
        <v>0</v>
      </c>
      <c r="O2021" s="44">
        <v>0</v>
      </c>
      <c r="P2021" s="165">
        <f t="shared" si="142"/>
        <v>0</v>
      </c>
    </row>
    <row r="2022" spans="1:17" hidden="1" x14ac:dyDescent="0.25">
      <c r="A2022" s="303">
        <f>A1969</f>
        <v>2053</v>
      </c>
    </row>
    <row r="2023" spans="1:17" hidden="1" x14ac:dyDescent="0.25">
      <c r="A2023" s="303">
        <f>A1969</f>
        <v>2053</v>
      </c>
      <c r="C2023" s="74" t="s">
        <v>209</v>
      </c>
      <c r="D2023" s="38">
        <f>D1969-D1971</f>
        <v>0</v>
      </c>
      <c r="E2023" s="38">
        <f t="shared" ref="E2023:P2023" si="143">E1969-E1971</f>
        <v>0</v>
      </c>
      <c r="F2023" s="38">
        <f t="shared" si="143"/>
        <v>0</v>
      </c>
      <c r="G2023" s="38">
        <f t="shared" si="143"/>
        <v>0</v>
      </c>
      <c r="H2023" s="38">
        <f t="shared" si="143"/>
        <v>0</v>
      </c>
      <c r="I2023" s="38">
        <f t="shared" si="143"/>
        <v>0</v>
      </c>
      <c r="J2023" s="38">
        <f t="shared" si="143"/>
        <v>0</v>
      </c>
      <c r="K2023" s="38">
        <f t="shared" si="143"/>
        <v>0</v>
      </c>
      <c r="L2023" s="38">
        <f t="shared" si="143"/>
        <v>0</v>
      </c>
      <c r="M2023" s="38">
        <f t="shared" si="143"/>
        <v>0</v>
      </c>
      <c r="N2023" s="38">
        <f t="shared" si="143"/>
        <v>0</v>
      </c>
      <c r="O2023" s="38">
        <f t="shared" si="143"/>
        <v>0</v>
      </c>
      <c r="P2023" s="38">
        <f t="shared" si="143"/>
        <v>0</v>
      </c>
    </row>
    <row r="2024" spans="1:17" hidden="1" x14ac:dyDescent="0.25"/>
    <row r="2025" spans="1:17" ht="15" hidden="1" customHeight="1" thickBot="1" x14ac:dyDescent="0.3">
      <c r="A2025" s="303">
        <f>A1969+1</f>
        <v>2054</v>
      </c>
      <c r="B2025" s="45"/>
      <c r="C2025" s="176" t="s">
        <v>207</v>
      </c>
      <c r="D2025" s="177">
        <f>PREV_R!D2061</f>
        <v>0</v>
      </c>
      <c r="E2025" s="177">
        <f>PREV_R!E2061</f>
        <v>0</v>
      </c>
      <c r="F2025" s="177">
        <f>PREV_R!F2061</f>
        <v>0</v>
      </c>
      <c r="G2025" s="177">
        <f>PREV_R!G2061</f>
        <v>0</v>
      </c>
      <c r="H2025" s="177">
        <f>PREV_R!H2061</f>
        <v>0</v>
      </c>
      <c r="I2025" s="177">
        <f>PREV_R!I2061</f>
        <v>0</v>
      </c>
      <c r="J2025" s="177">
        <f>PREV_R!J2061</f>
        <v>0</v>
      </c>
      <c r="K2025" s="177">
        <f>PREV_R!K2061</f>
        <v>0</v>
      </c>
      <c r="L2025" s="177">
        <f>PREV_R!L2061</f>
        <v>0</v>
      </c>
      <c r="M2025" s="177">
        <f>PREV_R!M2061</f>
        <v>0</v>
      </c>
      <c r="N2025" s="177">
        <f>PREV_R!N2061</f>
        <v>0</v>
      </c>
      <c r="O2025" s="177">
        <f>PREV_R!O2061</f>
        <v>0</v>
      </c>
      <c r="P2025" s="177">
        <f>SUM(D2025:O2025)</f>
        <v>0</v>
      </c>
      <c r="Q2025" s="8"/>
    </row>
    <row r="2026" spans="1:17" ht="15" hidden="1" customHeight="1" x14ac:dyDescent="0.25">
      <c r="A2026" s="303">
        <f>A2025</f>
        <v>2054</v>
      </c>
      <c r="B2026" s="45"/>
      <c r="C2026" s="130"/>
      <c r="D2026" s="130"/>
      <c r="E2026" s="130"/>
      <c r="F2026" s="130"/>
      <c r="G2026" s="130"/>
      <c r="H2026" s="130"/>
      <c r="I2026" s="130"/>
      <c r="J2026" s="130"/>
      <c r="K2026" s="130"/>
      <c r="L2026" s="130"/>
      <c r="M2026" s="130"/>
      <c r="N2026" s="130"/>
      <c r="O2026" s="130"/>
      <c r="P2026" s="130"/>
      <c r="Q2026" s="8"/>
    </row>
    <row r="2027" spans="1:17" ht="15" hidden="1" customHeight="1" thickBot="1" x14ac:dyDescent="0.3">
      <c r="A2027" s="303">
        <f>A2025</f>
        <v>2054</v>
      </c>
      <c r="B2027" s="45"/>
      <c r="C2027" s="155" t="s">
        <v>208</v>
      </c>
      <c r="D2027" s="156">
        <f>SUM(D2028:D2077)</f>
        <v>0</v>
      </c>
      <c r="E2027" s="156">
        <f t="shared" ref="E2027:O2027" si="144">SUM(E2028:E2077)</f>
        <v>0</v>
      </c>
      <c r="F2027" s="156">
        <f t="shared" si="144"/>
        <v>0</v>
      </c>
      <c r="G2027" s="156">
        <f t="shared" si="144"/>
        <v>0</v>
      </c>
      <c r="H2027" s="156">
        <f t="shared" si="144"/>
        <v>0</v>
      </c>
      <c r="I2027" s="156">
        <f t="shared" si="144"/>
        <v>0</v>
      </c>
      <c r="J2027" s="156">
        <f t="shared" si="144"/>
        <v>0</v>
      </c>
      <c r="K2027" s="156">
        <f t="shared" si="144"/>
        <v>0</v>
      </c>
      <c r="L2027" s="156">
        <f t="shared" si="144"/>
        <v>0</v>
      </c>
      <c r="M2027" s="156">
        <f t="shared" si="144"/>
        <v>0</v>
      </c>
      <c r="N2027" s="156">
        <f t="shared" si="144"/>
        <v>0</v>
      </c>
      <c r="O2027" s="156">
        <f t="shared" si="144"/>
        <v>0</v>
      </c>
      <c r="P2027" s="156">
        <f>SUM(D2027:O2027)</f>
        <v>0</v>
      </c>
      <c r="Q2027" s="8"/>
    </row>
    <row r="2028" spans="1:17" hidden="1" x14ac:dyDescent="0.25">
      <c r="A2028" s="303">
        <f>IF(B2028=1,A2027,"")</f>
        <v>2054</v>
      </c>
      <c r="B2028" s="43">
        <f>IF(C2028&lt;&gt;0,1,"")</f>
        <v>1</v>
      </c>
      <c r="C2028" s="162" t="str">
        <f>CAD!$I$7</f>
        <v>MERCADO</v>
      </c>
      <c r="D2028" s="163">
        <v>0</v>
      </c>
      <c r="E2028" s="163">
        <v>0</v>
      </c>
      <c r="F2028" s="163">
        <v>0</v>
      </c>
      <c r="G2028" s="163">
        <v>0</v>
      </c>
      <c r="H2028" s="163">
        <v>0</v>
      </c>
      <c r="I2028" s="163">
        <v>0</v>
      </c>
      <c r="J2028" s="163">
        <v>0</v>
      </c>
      <c r="K2028" s="163">
        <v>0</v>
      </c>
      <c r="L2028" s="163">
        <v>0</v>
      </c>
      <c r="M2028" s="163">
        <v>0</v>
      </c>
      <c r="N2028" s="163">
        <v>0</v>
      </c>
      <c r="O2028" s="163">
        <v>0</v>
      </c>
      <c r="P2028" s="164">
        <f>SUM(D2028:O2028)</f>
        <v>0</v>
      </c>
    </row>
    <row r="2029" spans="1:17" hidden="1" x14ac:dyDescent="0.25">
      <c r="A2029" s="303">
        <f>IF(B2029=1,A2027,"")</f>
        <v>2054</v>
      </c>
      <c r="B2029" s="43">
        <f t="shared" ref="B2029:B2077" si="145">IF(C2029&lt;&gt;0,1,"")</f>
        <v>1</v>
      </c>
      <c r="C2029" s="161" t="str">
        <f>CAD!$I$8</f>
        <v>VEÍCULO</v>
      </c>
      <c r="D2029" s="44">
        <v>0</v>
      </c>
      <c r="E2029" s="44">
        <v>0</v>
      </c>
      <c r="F2029" s="44">
        <v>0</v>
      </c>
      <c r="G2029" s="44">
        <v>0</v>
      </c>
      <c r="H2029" s="44">
        <v>0</v>
      </c>
      <c r="I2029" s="44">
        <v>0</v>
      </c>
      <c r="J2029" s="44">
        <v>0</v>
      </c>
      <c r="K2029" s="44">
        <v>0</v>
      </c>
      <c r="L2029" s="44">
        <v>0</v>
      </c>
      <c r="M2029" s="44">
        <v>0</v>
      </c>
      <c r="N2029" s="44">
        <v>0</v>
      </c>
      <c r="O2029" s="44">
        <v>0</v>
      </c>
      <c r="P2029" s="165">
        <f t="shared" ref="P2029:P2077" si="146">SUM(D2029:O2029)</f>
        <v>0</v>
      </c>
    </row>
    <row r="2030" spans="1:17" hidden="1" x14ac:dyDescent="0.25">
      <c r="A2030" s="303">
        <f>IF(B2030=1,A2027,"")</f>
        <v>2054</v>
      </c>
      <c r="B2030" s="43">
        <f t="shared" si="145"/>
        <v>1</v>
      </c>
      <c r="C2030" s="161" t="str">
        <f>CAD!$I$9</f>
        <v>ENERGIA ELÉTRICA</v>
      </c>
      <c r="D2030" s="44">
        <v>0</v>
      </c>
      <c r="E2030" s="44">
        <v>0</v>
      </c>
      <c r="F2030" s="44">
        <v>0</v>
      </c>
      <c r="G2030" s="44">
        <v>0</v>
      </c>
      <c r="H2030" s="44">
        <v>0</v>
      </c>
      <c r="I2030" s="44">
        <v>0</v>
      </c>
      <c r="J2030" s="44">
        <v>0</v>
      </c>
      <c r="K2030" s="44">
        <v>0</v>
      </c>
      <c r="L2030" s="44">
        <v>0</v>
      </c>
      <c r="M2030" s="44">
        <v>0</v>
      </c>
      <c r="N2030" s="44">
        <v>0</v>
      </c>
      <c r="O2030" s="44">
        <v>0</v>
      </c>
      <c r="P2030" s="165">
        <f t="shared" si="146"/>
        <v>0</v>
      </c>
    </row>
    <row r="2031" spans="1:17" hidden="1" x14ac:dyDescent="0.25">
      <c r="A2031" s="303">
        <f>IF(B2031=1,A2027,"")</f>
        <v>2054</v>
      </c>
      <c r="B2031" s="43">
        <f t="shared" si="145"/>
        <v>1</v>
      </c>
      <c r="C2031" s="161" t="str">
        <f>CAD!$I$10</f>
        <v>LANCHE/COMER FORA</v>
      </c>
      <c r="D2031" s="44">
        <v>0</v>
      </c>
      <c r="E2031" s="44">
        <v>0</v>
      </c>
      <c r="F2031" s="44">
        <v>0</v>
      </c>
      <c r="G2031" s="44">
        <v>0</v>
      </c>
      <c r="H2031" s="44">
        <v>0</v>
      </c>
      <c r="I2031" s="44">
        <v>0</v>
      </c>
      <c r="J2031" s="44">
        <v>0</v>
      </c>
      <c r="K2031" s="44">
        <v>0</v>
      </c>
      <c r="L2031" s="44">
        <v>0</v>
      </c>
      <c r="M2031" s="44">
        <v>0</v>
      </c>
      <c r="N2031" s="44">
        <v>0</v>
      </c>
      <c r="O2031" s="44">
        <v>0</v>
      </c>
      <c r="P2031" s="165">
        <f t="shared" si="146"/>
        <v>0</v>
      </c>
    </row>
    <row r="2032" spans="1:17" hidden="1" x14ac:dyDescent="0.25">
      <c r="A2032" s="303">
        <f>IF(B2032=1,A2027,"")</f>
        <v>2054</v>
      </c>
      <c r="B2032" s="43">
        <f t="shared" si="145"/>
        <v>1</v>
      </c>
      <c r="C2032" s="161" t="str">
        <f>CAD!$I$11</f>
        <v>LAZER</v>
      </c>
      <c r="D2032" s="44">
        <v>0</v>
      </c>
      <c r="E2032" s="44">
        <v>0</v>
      </c>
      <c r="F2032" s="44">
        <v>0</v>
      </c>
      <c r="G2032" s="44">
        <v>0</v>
      </c>
      <c r="H2032" s="44">
        <v>0</v>
      </c>
      <c r="I2032" s="44">
        <v>0</v>
      </c>
      <c r="J2032" s="44">
        <v>0</v>
      </c>
      <c r="K2032" s="44">
        <v>0</v>
      </c>
      <c r="L2032" s="44">
        <v>0</v>
      </c>
      <c r="M2032" s="44">
        <v>0</v>
      </c>
      <c r="N2032" s="44">
        <v>0</v>
      </c>
      <c r="O2032" s="44">
        <v>0</v>
      </c>
      <c r="P2032" s="165">
        <f t="shared" si="146"/>
        <v>0</v>
      </c>
    </row>
    <row r="2033" spans="1:16" hidden="1" x14ac:dyDescent="0.25">
      <c r="A2033" s="303">
        <f>IF(B2033=1,A2027,"")</f>
        <v>2054</v>
      </c>
      <c r="B2033" s="43">
        <f t="shared" si="145"/>
        <v>1</v>
      </c>
      <c r="C2033" s="161" t="str">
        <f>CAD!$I$12</f>
        <v>REFORMA / IMÓVEL</v>
      </c>
      <c r="D2033" s="44">
        <v>0</v>
      </c>
      <c r="E2033" s="44">
        <v>0</v>
      </c>
      <c r="F2033" s="44">
        <v>0</v>
      </c>
      <c r="G2033" s="44">
        <v>0</v>
      </c>
      <c r="H2033" s="44">
        <v>0</v>
      </c>
      <c r="I2033" s="44">
        <v>0</v>
      </c>
      <c r="J2033" s="44">
        <v>0</v>
      </c>
      <c r="K2033" s="44">
        <v>0</v>
      </c>
      <c r="L2033" s="44">
        <v>0</v>
      </c>
      <c r="M2033" s="44">
        <v>0</v>
      </c>
      <c r="N2033" s="44">
        <v>0</v>
      </c>
      <c r="O2033" s="44">
        <v>0</v>
      </c>
      <c r="P2033" s="165">
        <f t="shared" si="146"/>
        <v>0</v>
      </c>
    </row>
    <row r="2034" spans="1:16" hidden="1" x14ac:dyDescent="0.25">
      <c r="A2034" s="303">
        <f>IF(B2034=1,A2027,"")</f>
        <v>2054</v>
      </c>
      <c r="B2034" s="43">
        <f t="shared" si="145"/>
        <v>1</v>
      </c>
      <c r="C2034" s="161" t="str">
        <f>CAD!$I$13</f>
        <v>OUTROS</v>
      </c>
      <c r="D2034" s="44">
        <v>0</v>
      </c>
      <c r="E2034" s="44">
        <v>0</v>
      </c>
      <c r="F2034" s="44">
        <v>0</v>
      </c>
      <c r="G2034" s="44">
        <v>0</v>
      </c>
      <c r="H2034" s="44">
        <v>0</v>
      </c>
      <c r="I2034" s="44">
        <v>0</v>
      </c>
      <c r="J2034" s="44">
        <v>0</v>
      </c>
      <c r="K2034" s="44">
        <v>0</v>
      </c>
      <c r="L2034" s="44">
        <v>0</v>
      </c>
      <c r="M2034" s="44">
        <v>0</v>
      </c>
      <c r="N2034" s="44">
        <v>0</v>
      </c>
      <c r="O2034" s="44">
        <v>0</v>
      </c>
      <c r="P2034" s="165">
        <f t="shared" si="146"/>
        <v>0</v>
      </c>
    </row>
    <row r="2035" spans="1:16" hidden="1" x14ac:dyDescent="0.25">
      <c r="A2035" s="303">
        <f>IF(B2035=1,A2027,"")</f>
        <v>2054</v>
      </c>
      <c r="B2035" s="43">
        <f t="shared" si="145"/>
        <v>1</v>
      </c>
      <c r="C2035" s="161" t="str">
        <f>CAD!$I$14</f>
        <v>VESTUÁRIO</v>
      </c>
      <c r="D2035" s="44">
        <v>0</v>
      </c>
      <c r="E2035" s="44">
        <v>0</v>
      </c>
      <c r="F2035" s="44">
        <v>0</v>
      </c>
      <c r="G2035" s="44">
        <v>0</v>
      </c>
      <c r="H2035" s="44">
        <v>0</v>
      </c>
      <c r="I2035" s="44">
        <v>0</v>
      </c>
      <c r="J2035" s="44">
        <v>0</v>
      </c>
      <c r="K2035" s="44">
        <v>0</v>
      </c>
      <c r="L2035" s="44">
        <v>0</v>
      </c>
      <c r="M2035" s="44">
        <v>0</v>
      </c>
      <c r="N2035" s="44">
        <v>0</v>
      </c>
      <c r="O2035" s="44">
        <v>0</v>
      </c>
      <c r="P2035" s="165">
        <f t="shared" si="146"/>
        <v>0</v>
      </c>
    </row>
    <row r="2036" spans="1:16" hidden="1" x14ac:dyDescent="0.25">
      <c r="A2036" s="303">
        <f>IF(B2036=1,A2027,"")</f>
        <v>2054</v>
      </c>
      <c r="B2036" s="43">
        <f t="shared" si="145"/>
        <v>1</v>
      </c>
      <c r="C2036" s="161" t="str">
        <f>CAD!$I$15</f>
        <v>PARCELA - CASA</v>
      </c>
      <c r="D2036" s="44">
        <v>0</v>
      </c>
      <c r="E2036" s="44">
        <v>0</v>
      </c>
      <c r="F2036" s="44">
        <v>0</v>
      </c>
      <c r="G2036" s="44">
        <v>0</v>
      </c>
      <c r="H2036" s="44">
        <v>0</v>
      </c>
      <c r="I2036" s="44">
        <v>0</v>
      </c>
      <c r="J2036" s="44">
        <v>0</v>
      </c>
      <c r="K2036" s="44">
        <v>0</v>
      </c>
      <c r="L2036" s="44">
        <v>0</v>
      </c>
      <c r="M2036" s="44">
        <v>0</v>
      </c>
      <c r="N2036" s="44">
        <v>0</v>
      </c>
      <c r="O2036" s="44">
        <v>0</v>
      </c>
      <c r="P2036" s="165">
        <f t="shared" si="146"/>
        <v>0</v>
      </c>
    </row>
    <row r="2037" spans="1:16" hidden="1" x14ac:dyDescent="0.25">
      <c r="A2037" s="303">
        <f>IF(B2037=1,A2027,"")</f>
        <v>2054</v>
      </c>
      <c r="B2037" s="43">
        <f t="shared" si="145"/>
        <v>1</v>
      </c>
      <c r="C2037" s="161" t="str">
        <f>CAD!$I$16</f>
        <v>SAÚDE</v>
      </c>
      <c r="D2037" s="44">
        <v>0</v>
      </c>
      <c r="E2037" s="44">
        <v>0</v>
      </c>
      <c r="F2037" s="44">
        <v>0</v>
      </c>
      <c r="G2037" s="44">
        <v>0</v>
      </c>
      <c r="H2037" s="44">
        <v>0</v>
      </c>
      <c r="I2037" s="44">
        <v>0</v>
      </c>
      <c r="J2037" s="44">
        <v>0</v>
      </c>
      <c r="K2037" s="44">
        <v>0</v>
      </c>
      <c r="L2037" s="44">
        <v>0</v>
      </c>
      <c r="M2037" s="44">
        <v>0</v>
      </c>
      <c r="N2037" s="44">
        <v>0</v>
      </c>
      <c r="O2037" s="44">
        <v>0</v>
      </c>
      <c r="P2037" s="165">
        <f t="shared" si="146"/>
        <v>0</v>
      </c>
    </row>
    <row r="2038" spans="1:16" hidden="1" x14ac:dyDescent="0.25">
      <c r="A2038" s="303" t="str">
        <f>IF(B2038=1,A2027,"")</f>
        <v/>
      </c>
      <c r="B2038" s="43" t="str">
        <f t="shared" si="145"/>
        <v/>
      </c>
      <c r="C2038" s="161">
        <f>CAD!$I$17</f>
        <v>0</v>
      </c>
      <c r="D2038" s="44">
        <v>0</v>
      </c>
      <c r="E2038" s="44">
        <v>0</v>
      </c>
      <c r="F2038" s="44">
        <v>0</v>
      </c>
      <c r="G2038" s="44">
        <v>0</v>
      </c>
      <c r="H2038" s="44">
        <v>0</v>
      </c>
      <c r="I2038" s="44">
        <v>0</v>
      </c>
      <c r="J2038" s="44">
        <v>0</v>
      </c>
      <c r="K2038" s="44">
        <v>0</v>
      </c>
      <c r="L2038" s="44">
        <v>0</v>
      </c>
      <c r="M2038" s="44">
        <v>0</v>
      </c>
      <c r="N2038" s="44">
        <v>0</v>
      </c>
      <c r="O2038" s="44">
        <v>0</v>
      </c>
      <c r="P2038" s="165">
        <f t="shared" si="146"/>
        <v>0</v>
      </c>
    </row>
    <row r="2039" spans="1:16" hidden="1" x14ac:dyDescent="0.25">
      <c r="A2039" s="303" t="str">
        <f>IF(B2039=1,A2027,"")</f>
        <v/>
      </c>
      <c r="B2039" s="43" t="str">
        <f t="shared" si="145"/>
        <v/>
      </c>
      <c r="C2039" s="161">
        <f>CAD!$I$18</f>
        <v>0</v>
      </c>
      <c r="D2039" s="44">
        <v>0</v>
      </c>
      <c r="E2039" s="44">
        <v>0</v>
      </c>
      <c r="F2039" s="44">
        <v>0</v>
      </c>
      <c r="G2039" s="44">
        <v>0</v>
      </c>
      <c r="H2039" s="44">
        <v>0</v>
      </c>
      <c r="I2039" s="44">
        <v>0</v>
      </c>
      <c r="J2039" s="44">
        <v>0</v>
      </c>
      <c r="K2039" s="44">
        <v>0</v>
      </c>
      <c r="L2039" s="44">
        <v>0</v>
      </c>
      <c r="M2039" s="44">
        <v>0</v>
      </c>
      <c r="N2039" s="44">
        <v>0</v>
      </c>
      <c r="O2039" s="44">
        <v>0</v>
      </c>
      <c r="P2039" s="165">
        <f t="shared" si="146"/>
        <v>0</v>
      </c>
    </row>
    <row r="2040" spans="1:16" hidden="1" x14ac:dyDescent="0.25">
      <c r="A2040" s="303" t="str">
        <f>IF(B2040=1,A2027,"")</f>
        <v/>
      </c>
      <c r="B2040" s="43" t="str">
        <f t="shared" si="145"/>
        <v/>
      </c>
      <c r="C2040" s="161">
        <f>CAD!$I$19</f>
        <v>0</v>
      </c>
      <c r="D2040" s="44">
        <v>0</v>
      </c>
      <c r="E2040" s="44">
        <v>0</v>
      </c>
      <c r="F2040" s="44">
        <v>0</v>
      </c>
      <c r="G2040" s="44">
        <v>0</v>
      </c>
      <c r="H2040" s="44">
        <v>0</v>
      </c>
      <c r="I2040" s="44">
        <v>0</v>
      </c>
      <c r="J2040" s="44">
        <v>0</v>
      </c>
      <c r="K2040" s="44">
        <v>0</v>
      </c>
      <c r="L2040" s="44">
        <v>0</v>
      </c>
      <c r="M2040" s="44">
        <v>0</v>
      </c>
      <c r="N2040" s="44">
        <v>0</v>
      </c>
      <c r="O2040" s="44">
        <v>0</v>
      </c>
      <c r="P2040" s="165">
        <f t="shared" si="146"/>
        <v>0</v>
      </c>
    </row>
    <row r="2041" spans="1:16" hidden="1" x14ac:dyDescent="0.25">
      <c r="A2041" s="303" t="str">
        <f>IF(B2041=1,A2027,"")</f>
        <v/>
      </c>
      <c r="B2041" s="43" t="str">
        <f t="shared" si="145"/>
        <v/>
      </c>
      <c r="C2041" s="161">
        <f>CAD!$I$20</f>
        <v>0</v>
      </c>
      <c r="D2041" s="44">
        <v>0</v>
      </c>
      <c r="E2041" s="44">
        <v>0</v>
      </c>
      <c r="F2041" s="44">
        <v>0</v>
      </c>
      <c r="G2041" s="44">
        <v>0</v>
      </c>
      <c r="H2041" s="44">
        <v>0</v>
      </c>
      <c r="I2041" s="44">
        <v>0</v>
      </c>
      <c r="J2041" s="44">
        <v>0</v>
      </c>
      <c r="K2041" s="44">
        <v>0</v>
      </c>
      <c r="L2041" s="44">
        <v>0</v>
      </c>
      <c r="M2041" s="44">
        <v>0</v>
      </c>
      <c r="N2041" s="44">
        <v>0</v>
      </c>
      <c r="O2041" s="44">
        <v>0</v>
      </c>
      <c r="P2041" s="165">
        <f t="shared" si="146"/>
        <v>0</v>
      </c>
    </row>
    <row r="2042" spans="1:16" hidden="1" x14ac:dyDescent="0.25">
      <c r="A2042" s="303" t="str">
        <f>IF(B2042=1,A2027,"")</f>
        <v/>
      </c>
      <c r="B2042" s="43" t="str">
        <f t="shared" si="145"/>
        <v/>
      </c>
      <c r="C2042" s="161">
        <f>CAD!$I$21</f>
        <v>0</v>
      </c>
      <c r="D2042" s="44">
        <v>0</v>
      </c>
      <c r="E2042" s="44">
        <v>0</v>
      </c>
      <c r="F2042" s="44">
        <v>0</v>
      </c>
      <c r="G2042" s="44">
        <v>0</v>
      </c>
      <c r="H2042" s="44">
        <v>0</v>
      </c>
      <c r="I2042" s="44">
        <v>0</v>
      </c>
      <c r="J2042" s="44">
        <v>0</v>
      </c>
      <c r="K2042" s="44">
        <v>0</v>
      </c>
      <c r="L2042" s="44">
        <v>0</v>
      </c>
      <c r="M2042" s="44">
        <v>0</v>
      </c>
      <c r="N2042" s="44">
        <v>0</v>
      </c>
      <c r="O2042" s="44">
        <v>0</v>
      </c>
      <c r="P2042" s="165">
        <f t="shared" si="146"/>
        <v>0</v>
      </c>
    </row>
    <row r="2043" spans="1:16" hidden="1" x14ac:dyDescent="0.25">
      <c r="A2043" s="303" t="str">
        <f>IF(B2043=1,A2027,"")</f>
        <v/>
      </c>
      <c r="B2043" s="43" t="str">
        <f t="shared" si="145"/>
        <v/>
      </c>
      <c r="C2043" s="161">
        <f>CAD!$I$22</f>
        <v>0</v>
      </c>
      <c r="D2043" s="44">
        <v>0</v>
      </c>
      <c r="E2043" s="44">
        <v>0</v>
      </c>
      <c r="F2043" s="44">
        <v>0</v>
      </c>
      <c r="G2043" s="44">
        <v>0</v>
      </c>
      <c r="H2043" s="44">
        <v>0</v>
      </c>
      <c r="I2043" s="44">
        <v>0</v>
      </c>
      <c r="J2043" s="44">
        <v>0</v>
      </c>
      <c r="K2043" s="44">
        <v>0</v>
      </c>
      <c r="L2043" s="44">
        <v>0</v>
      </c>
      <c r="M2043" s="44">
        <v>0</v>
      </c>
      <c r="N2043" s="44">
        <v>0</v>
      </c>
      <c r="O2043" s="44">
        <v>0</v>
      </c>
      <c r="P2043" s="165">
        <f t="shared" si="146"/>
        <v>0</v>
      </c>
    </row>
    <row r="2044" spans="1:16" hidden="1" x14ac:dyDescent="0.25">
      <c r="A2044" s="303" t="str">
        <f>IF(B2044=1,A2027,"")</f>
        <v/>
      </c>
      <c r="B2044" s="43" t="str">
        <f t="shared" si="145"/>
        <v/>
      </c>
      <c r="C2044" s="161">
        <f>CAD!$I$23</f>
        <v>0</v>
      </c>
      <c r="D2044" s="44">
        <v>0</v>
      </c>
      <c r="E2044" s="44">
        <v>0</v>
      </c>
      <c r="F2044" s="44">
        <v>0</v>
      </c>
      <c r="G2044" s="44">
        <v>0</v>
      </c>
      <c r="H2044" s="44">
        <v>0</v>
      </c>
      <c r="I2044" s="44">
        <v>0</v>
      </c>
      <c r="J2044" s="44">
        <v>0</v>
      </c>
      <c r="K2044" s="44">
        <v>0</v>
      </c>
      <c r="L2044" s="44">
        <v>0</v>
      </c>
      <c r="M2044" s="44">
        <v>0</v>
      </c>
      <c r="N2044" s="44">
        <v>0</v>
      </c>
      <c r="O2044" s="44">
        <v>0</v>
      </c>
      <c r="P2044" s="165">
        <f t="shared" si="146"/>
        <v>0</v>
      </c>
    </row>
    <row r="2045" spans="1:16" hidden="1" x14ac:dyDescent="0.25">
      <c r="A2045" s="303" t="str">
        <f>IF(B2045=1,A2027,"")</f>
        <v/>
      </c>
      <c r="B2045" s="43" t="str">
        <f t="shared" si="145"/>
        <v/>
      </c>
      <c r="C2045" s="161">
        <f>CAD!$I$24</f>
        <v>0</v>
      </c>
      <c r="D2045" s="44">
        <v>0</v>
      </c>
      <c r="E2045" s="44">
        <v>0</v>
      </c>
      <c r="F2045" s="44">
        <v>0</v>
      </c>
      <c r="G2045" s="44">
        <v>0</v>
      </c>
      <c r="H2045" s="44">
        <v>0</v>
      </c>
      <c r="I2045" s="44">
        <v>0</v>
      </c>
      <c r="J2045" s="44">
        <v>0</v>
      </c>
      <c r="K2045" s="44">
        <v>0</v>
      </c>
      <c r="L2045" s="44">
        <v>0</v>
      </c>
      <c r="M2045" s="44">
        <v>0</v>
      </c>
      <c r="N2045" s="44">
        <v>0</v>
      </c>
      <c r="O2045" s="44">
        <v>0</v>
      </c>
      <c r="P2045" s="165">
        <f t="shared" si="146"/>
        <v>0</v>
      </c>
    </row>
    <row r="2046" spans="1:16" hidden="1" x14ac:dyDescent="0.25">
      <c r="A2046" s="303" t="str">
        <f>IF(B2046=1,A2027,"")</f>
        <v/>
      </c>
      <c r="B2046" s="43" t="str">
        <f t="shared" si="145"/>
        <v/>
      </c>
      <c r="C2046" s="161">
        <f>CAD!$I$25</f>
        <v>0</v>
      </c>
      <c r="D2046" s="44">
        <v>0</v>
      </c>
      <c r="E2046" s="44">
        <v>0</v>
      </c>
      <c r="F2046" s="44">
        <v>0</v>
      </c>
      <c r="G2046" s="44">
        <v>0</v>
      </c>
      <c r="H2046" s="44">
        <v>0</v>
      </c>
      <c r="I2046" s="44">
        <v>0</v>
      </c>
      <c r="J2046" s="44">
        <v>0</v>
      </c>
      <c r="K2046" s="44">
        <v>0</v>
      </c>
      <c r="L2046" s="44">
        <v>0</v>
      </c>
      <c r="M2046" s="44">
        <v>0</v>
      </c>
      <c r="N2046" s="44">
        <v>0</v>
      </c>
      <c r="O2046" s="44">
        <v>0</v>
      </c>
      <c r="P2046" s="165">
        <f t="shared" si="146"/>
        <v>0</v>
      </c>
    </row>
    <row r="2047" spans="1:16" hidden="1" x14ac:dyDescent="0.25">
      <c r="A2047" s="303" t="str">
        <f>IF(B2047=1,A2027,"")</f>
        <v/>
      </c>
      <c r="B2047" s="43" t="str">
        <f t="shared" si="145"/>
        <v/>
      </c>
      <c r="C2047" s="161">
        <f>CAD!$I$26</f>
        <v>0</v>
      </c>
      <c r="D2047" s="44">
        <v>0</v>
      </c>
      <c r="E2047" s="44">
        <v>0</v>
      </c>
      <c r="F2047" s="44">
        <v>0</v>
      </c>
      <c r="G2047" s="44">
        <v>0</v>
      </c>
      <c r="H2047" s="44">
        <v>0</v>
      </c>
      <c r="I2047" s="44">
        <v>0</v>
      </c>
      <c r="J2047" s="44">
        <v>0</v>
      </c>
      <c r="K2047" s="44">
        <v>0</v>
      </c>
      <c r="L2047" s="44">
        <v>0</v>
      </c>
      <c r="M2047" s="44">
        <v>0</v>
      </c>
      <c r="N2047" s="44">
        <v>0</v>
      </c>
      <c r="O2047" s="44">
        <v>0</v>
      </c>
      <c r="P2047" s="165">
        <f t="shared" si="146"/>
        <v>0</v>
      </c>
    </row>
    <row r="2048" spans="1:16" hidden="1" x14ac:dyDescent="0.25">
      <c r="A2048" s="303" t="str">
        <f>IF(B2048=1,A2027,"")</f>
        <v/>
      </c>
      <c r="B2048" s="43" t="str">
        <f t="shared" si="145"/>
        <v/>
      </c>
      <c r="C2048" s="161">
        <f>CAD!$I$27</f>
        <v>0</v>
      </c>
      <c r="D2048" s="44">
        <v>0</v>
      </c>
      <c r="E2048" s="44">
        <v>0</v>
      </c>
      <c r="F2048" s="44">
        <v>0</v>
      </c>
      <c r="G2048" s="44">
        <v>0</v>
      </c>
      <c r="H2048" s="44">
        <v>0</v>
      </c>
      <c r="I2048" s="44">
        <v>0</v>
      </c>
      <c r="J2048" s="44">
        <v>0</v>
      </c>
      <c r="K2048" s="44">
        <v>0</v>
      </c>
      <c r="L2048" s="44">
        <v>0</v>
      </c>
      <c r="M2048" s="44">
        <v>0</v>
      </c>
      <c r="N2048" s="44">
        <v>0</v>
      </c>
      <c r="O2048" s="44">
        <v>0</v>
      </c>
      <c r="P2048" s="165">
        <f t="shared" si="146"/>
        <v>0</v>
      </c>
    </row>
    <row r="2049" spans="1:16" hidden="1" x14ac:dyDescent="0.25">
      <c r="A2049" s="303" t="str">
        <f>IF(B2049=1,A2027,"")</f>
        <v/>
      </c>
      <c r="B2049" s="43" t="str">
        <f t="shared" si="145"/>
        <v/>
      </c>
      <c r="C2049" s="161">
        <f>CAD!$I$28</f>
        <v>0</v>
      </c>
      <c r="D2049" s="44">
        <v>0</v>
      </c>
      <c r="E2049" s="44">
        <v>0</v>
      </c>
      <c r="F2049" s="44">
        <v>0</v>
      </c>
      <c r="G2049" s="44">
        <v>0</v>
      </c>
      <c r="H2049" s="44">
        <v>0</v>
      </c>
      <c r="I2049" s="44">
        <v>0</v>
      </c>
      <c r="J2049" s="44">
        <v>0</v>
      </c>
      <c r="K2049" s="44">
        <v>0</v>
      </c>
      <c r="L2049" s="44">
        <v>0</v>
      </c>
      <c r="M2049" s="44">
        <v>0</v>
      </c>
      <c r="N2049" s="44">
        <v>0</v>
      </c>
      <c r="O2049" s="44">
        <v>0</v>
      </c>
      <c r="P2049" s="165">
        <f t="shared" si="146"/>
        <v>0</v>
      </c>
    </row>
    <row r="2050" spans="1:16" hidden="1" x14ac:dyDescent="0.25">
      <c r="A2050" s="303" t="str">
        <f>IF(B2050=1,A2027,"")</f>
        <v/>
      </c>
      <c r="B2050" s="43" t="str">
        <f t="shared" si="145"/>
        <v/>
      </c>
      <c r="C2050" s="161">
        <f>CAD!$I$29</f>
        <v>0</v>
      </c>
      <c r="D2050" s="44">
        <v>0</v>
      </c>
      <c r="E2050" s="44">
        <v>0</v>
      </c>
      <c r="F2050" s="44">
        <v>0</v>
      </c>
      <c r="G2050" s="44">
        <v>0</v>
      </c>
      <c r="H2050" s="44">
        <v>0</v>
      </c>
      <c r="I2050" s="44">
        <v>0</v>
      </c>
      <c r="J2050" s="44">
        <v>0</v>
      </c>
      <c r="K2050" s="44">
        <v>0</v>
      </c>
      <c r="L2050" s="44">
        <v>0</v>
      </c>
      <c r="M2050" s="44">
        <v>0</v>
      </c>
      <c r="N2050" s="44">
        <v>0</v>
      </c>
      <c r="O2050" s="44">
        <v>0</v>
      </c>
      <c r="P2050" s="165">
        <f t="shared" si="146"/>
        <v>0</v>
      </c>
    </row>
    <row r="2051" spans="1:16" hidden="1" x14ac:dyDescent="0.25">
      <c r="A2051" s="303" t="str">
        <f>IF(B2051=1,A2027,"")</f>
        <v/>
      </c>
      <c r="B2051" s="43" t="str">
        <f t="shared" si="145"/>
        <v/>
      </c>
      <c r="C2051" s="161">
        <f>CAD!$I$30</f>
        <v>0</v>
      </c>
      <c r="D2051" s="44">
        <v>0</v>
      </c>
      <c r="E2051" s="44">
        <v>0</v>
      </c>
      <c r="F2051" s="44">
        <v>0</v>
      </c>
      <c r="G2051" s="44">
        <v>0</v>
      </c>
      <c r="H2051" s="44">
        <v>0</v>
      </c>
      <c r="I2051" s="44">
        <v>0</v>
      </c>
      <c r="J2051" s="44">
        <v>0</v>
      </c>
      <c r="K2051" s="44">
        <v>0</v>
      </c>
      <c r="L2051" s="44">
        <v>0</v>
      </c>
      <c r="M2051" s="44">
        <v>0</v>
      </c>
      <c r="N2051" s="44">
        <v>0</v>
      </c>
      <c r="O2051" s="44">
        <v>0</v>
      </c>
      <c r="P2051" s="165">
        <f t="shared" si="146"/>
        <v>0</v>
      </c>
    </row>
    <row r="2052" spans="1:16" hidden="1" x14ac:dyDescent="0.25">
      <c r="A2052" s="303" t="str">
        <f>IF(B2052=1,A2027,"")</f>
        <v/>
      </c>
      <c r="B2052" s="43" t="str">
        <f t="shared" si="145"/>
        <v/>
      </c>
      <c r="C2052" s="161">
        <f>CAD!$I$31</f>
        <v>0</v>
      </c>
      <c r="D2052" s="44">
        <v>0</v>
      </c>
      <c r="E2052" s="44">
        <v>0</v>
      </c>
      <c r="F2052" s="44">
        <v>0</v>
      </c>
      <c r="G2052" s="44">
        <v>0</v>
      </c>
      <c r="H2052" s="44">
        <v>0</v>
      </c>
      <c r="I2052" s="44">
        <v>0</v>
      </c>
      <c r="J2052" s="44">
        <v>0</v>
      </c>
      <c r="K2052" s="44">
        <v>0</v>
      </c>
      <c r="L2052" s="44">
        <v>0</v>
      </c>
      <c r="M2052" s="44">
        <v>0</v>
      </c>
      <c r="N2052" s="44">
        <v>0</v>
      </c>
      <c r="O2052" s="44">
        <v>0</v>
      </c>
      <c r="P2052" s="165">
        <f t="shared" si="146"/>
        <v>0</v>
      </c>
    </row>
    <row r="2053" spans="1:16" hidden="1" x14ac:dyDescent="0.25">
      <c r="A2053" s="303" t="str">
        <f>IF(B2053=1,A2027,"")</f>
        <v/>
      </c>
      <c r="B2053" s="43" t="str">
        <f t="shared" si="145"/>
        <v/>
      </c>
      <c r="C2053" s="161">
        <f>CAD!$K$7</f>
        <v>0</v>
      </c>
      <c r="D2053" s="44">
        <v>0</v>
      </c>
      <c r="E2053" s="44">
        <v>0</v>
      </c>
      <c r="F2053" s="44">
        <v>0</v>
      </c>
      <c r="G2053" s="44">
        <v>0</v>
      </c>
      <c r="H2053" s="44">
        <v>0</v>
      </c>
      <c r="I2053" s="44">
        <v>0</v>
      </c>
      <c r="J2053" s="44">
        <v>0</v>
      </c>
      <c r="K2053" s="44">
        <v>0</v>
      </c>
      <c r="L2053" s="44">
        <v>0</v>
      </c>
      <c r="M2053" s="44">
        <v>0</v>
      </c>
      <c r="N2053" s="44">
        <v>0</v>
      </c>
      <c r="O2053" s="44">
        <v>0</v>
      </c>
      <c r="P2053" s="165">
        <f t="shared" si="146"/>
        <v>0</v>
      </c>
    </row>
    <row r="2054" spans="1:16" hidden="1" x14ac:dyDescent="0.25">
      <c r="A2054" s="303" t="str">
        <f>IF(B2054=1,A2027,"")</f>
        <v/>
      </c>
      <c r="B2054" s="43" t="str">
        <f t="shared" si="145"/>
        <v/>
      </c>
      <c r="C2054" s="161">
        <f>CAD!$K$8</f>
        <v>0</v>
      </c>
      <c r="D2054" s="44">
        <v>0</v>
      </c>
      <c r="E2054" s="44">
        <v>0</v>
      </c>
      <c r="F2054" s="44">
        <v>0</v>
      </c>
      <c r="G2054" s="44">
        <v>0</v>
      </c>
      <c r="H2054" s="44">
        <v>0</v>
      </c>
      <c r="I2054" s="44">
        <v>0</v>
      </c>
      <c r="J2054" s="44">
        <v>0</v>
      </c>
      <c r="K2054" s="44">
        <v>0</v>
      </c>
      <c r="L2054" s="44">
        <v>0</v>
      </c>
      <c r="M2054" s="44">
        <v>0</v>
      </c>
      <c r="N2054" s="44">
        <v>0</v>
      </c>
      <c r="O2054" s="44">
        <v>0</v>
      </c>
      <c r="P2054" s="165">
        <f t="shared" si="146"/>
        <v>0</v>
      </c>
    </row>
    <row r="2055" spans="1:16" hidden="1" x14ac:dyDescent="0.25">
      <c r="A2055" s="303" t="str">
        <f>IF(B2055=1,A2027,"")</f>
        <v/>
      </c>
      <c r="B2055" s="43" t="str">
        <f t="shared" si="145"/>
        <v/>
      </c>
      <c r="C2055" s="161">
        <f>CAD!$K$9</f>
        <v>0</v>
      </c>
      <c r="D2055" s="44">
        <v>0</v>
      </c>
      <c r="E2055" s="44">
        <v>0</v>
      </c>
      <c r="F2055" s="44">
        <v>0</v>
      </c>
      <c r="G2055" s="44">
        <v>0</v>
      </c>
      <c r="H2055" s="44">
        <v>0</v>
      </c>
      <c r="I2055" s="44">
        <v>0</v>
      </c>
      <c r="J2055" s="44">
        <v>0</v>
      </c>
      <c r="K2055" s="44">
        <v>0</v>
      </c>
      <c r="L2055" s="44">
        <v>0</v>
      </c>
      <c r="M2055" s="44">
        <v>0</v>
      </c>
      <c r="N2055" s="44">
        <v>0</v>
      </c>
      <c r="O2055" s="44">
        <v>0</v>
      </c>
      <c r="P2055" s="165">
        <f t="shared" si="146"/>
        <v>0</v>
      </c>
    </row>
    <row r="2056" spans="1:16" hidden="1" x14ac:dyDescent="0.25">
      <c r="A2056" s="303" t="str">
        <f>IF(B2056=1,A2027,"")</f>
        <v/>
      </c>
      <c r="B2056" s="43" t="str">
        <f t="shared" si="145"/>
        <v/>
      </c>
      <c r="C2056" s="161">
        <f>CAD!$K$10</f>
        <v>0</v>
      </c>
      <c r="D2056" s="44">
        <v>0</v>
      </c>
      <c r="E2056" s="44">
        <v>0</v>
      </c>
      <c r="F2056" s="44">
        <v>0</v>
      </c>
      <c r="G2056" s="44">
        <v>0</v>
      </c>
      <c r="H2056" s="44">
        <v>0</v>
      </c>
      <c r="I2056" s="44">
        <v>0</v>
      </c>
      <c r="J2056" s="44">
        <v>0</v>
      </c>
      <c r="K2056" s="44">
        <v>0</v>
      </c>
      <c r="L2056" s="44">
        <v>0</v>
      </c>
      <c r="M2056" s="44">
        <v>0</v>
      </c>
      <c r="N2056" s="44">
        <v>0</v>
      </c>
      <c r="O2056" s="44">
        <v>0</v>
      </c>
      <c r="P2056" s="165">
        <f t="shared" si="146"/>
        <v>0</v>
      </c>
    </row>
    <row r="2057" spans="1:16" hidden="1" x14ac:dyDescent="0.25">
      <c r="A2057" s="303" t="str">
        <f>IF(B2057=1,A2027,"")</f>
        <v/>
      </c>
      <c r="B2057" s="43" t="str">
        <f t="shared" si="145"/>
        <v/>
      </c>
      <c r="C2057" s="161">
        <f>CAD!$K$11</f>
        <v>0</v>
      </c>
      <c r="D2057" s="44">
        <v>0</v>
      </c>
      <c r="E2057" s="44">
        <v>0</v>
      </c>
      <c r="F2057" s="44">
        <v>0</v>
      </c>
      <c r="G2057" s="44">
        <v>0</v>
      </c>
      <c r="H2057" s="44">
        <v>0</v>
      </c>
      <c r="I2057" s="44">
        <v>0</v>
      </c>
      <c r="J2057" s="44">
        <v>0</v>
      </c>
      <c r="K2057" s="44">
        <v>0</v>
      </c>
      <c r="L2057" s="44">
        <v>0</v>
      </c>
      <c r="M2057" s="44">
        <v>0</v>
      </c>
      <c r="N2057" s="44">
        <v>0</v>
      </c>
      <c r="O2057" s="44">
        <v>0</v>
      </c>
      <c r="P2057" s="165">
        <f t="shared" si="146"/>
        <v>0</v>
      </c>
    </row>
    <row r="2058" spans="1:16" hidden="1" x14ac:dyDescent="0.25">
      <c r="A2058" s="303" t="str">
        <f>IF(B2058=1,A2027,"")</f>
        <v/>
      </c>
      <c r="B2058" s="43" t="str">
        <f t="shared" si="145"/>
        <v/>
      </c>
      <c r="C2058" s="161">
        <f>CAD!$K$12</f>
        <v>0</v>
      </c>
      <c r="D2058" s="44">
        <v>0</v>
      </c>
      <c r="E2058" s="44">
        <v>0</v>
      </c>
      <c r="F2058" s="44">
        <v>0</v>
      </c>
      <c r="G2058" s="44">
        <v>0</v>
      </c>
      <c r="H2058" s="44">
        <v>0</v>
      </c>
      <c r="I2058" s="44">
        <v>0</v>
      </c>
      <c r="J2058" s="44">
        <v>0</v>
      </c>
      <c r="K2058" s="44">
        <v>0</v>
      </c>
      <c r="L2058" s="44">
        <v>0</v>
      </c>
      <c r="M2058" s="44">
        <v>0</v>
      </c>
      <c r="N2058" s="44">
        <v>0</v>
      </c>
      <c r="O2058" s="44">
        <v>0</v>
      </c>
      <c r="P2058" s="165">
        <f t="shared" si="146"/>
        <v>0</v>
      </c>
    </row>
    <row r="2059" spans="1:16" hidden="1" x14ac:dyDescent="0.25">
      <c r="A2059" s="303" t="str">
        <f>IF(B2059=1,A2027,"")</f>
        <v/>
      </c>
      <c r="B2059" s="43" t="str">
        <f t="shared" si="145"/>
        <v/>
      </c>
      <c r="C2059" s="161">
        <f>CAD!$K$13</f>
        <v>0</v>
      </c>
      <c r="D2059" s="44">
        <v>0</v>
      </c>
      <c r="E2059" s="44">
        <v>0</v>
      </c>
      <c r="F2059" s="44">
        <v>0</v>
      </c>
      <c r="G2059" s="44">
        <v>0</v>
      </c>
      <c r="H2059" s="44">
        <v>0</v>
      </c>
      <c r="I2059" s="44">
        <v>0</v>
      </c>
      <c r="J2059" s="44">
        <v>0</v>
      </c>
      <c r="K2059" s="44">
        <v>0</v>
      </c>
      <c r="L2059" s="44">
        <v>0</v>
      </c>
      <c r="M2059" s="44">
        <v>0</v>
      </c>
      <c r="N2059" s="44">
        <v>0</v>
      </c>
      <c r="O2059" s="44">
        <v>0</v>
      </c>
      <c r="P2059" s="165">
        <f t="shared" si="146"/>
        <v>0</v>
      </c>
    </row>
    <row r="2060" spans="1:16" hidden="1" x14ac:dyDescent="0.25">
      <c r="A2060" s="303" t="str">
        <f>IF(B2060=1,A2027,"")</f>
        <v/>
      </c>
      <c r="B2060" s="43" t="str">
        <f t="shared" si="145"/>
        <v/>
      </c>
      <c r="C2060" s="161">
        <f>CAD!$K$14</f>
        <v>0</v>
      </c>
      <c r="D2060" s="44">
        <v>0</v>
      </c>
      <c r="E2060" s="44">
        <v>0</v>
      </c>
      <c r="F2060" s="44">
        <v>0</v>
      </c>
      <c r="G2060" s="44">
        <v>0</v>
      </c>
      <c r="H2060" s="44">
        <v>0</v>
      </c>
      <c r="I2060" s="44">
        <v>0</v>
      </c>
      <c r="J2060" s="44">
        <v>0</v>
      </c>
      <c r="K2060" s="44">
        <v>0</v>
      </c>
      <c r="L2060" s="44">
        <v>0</v>
      </c>
      <c r="M2060" s="44">
        <v>0</v>
      </c>
      <c r="N2060" s="44">
        <v>0</v>
      </c>
      <c r="O2060" s="44">
        <v>0</v>
      </c>
      <c r="P2060" s="165">
        <f t="shared" si="146"/>
        <v>0</v>
      </c>
    </row>
    <row r="2061" spans="1:16" hidden="1" x14ac:dyDescent="0.25">
      <c r="A2061" s="303" t="str">
        <f>IF(B2061=1,A2027,"")</f>
        <v/>
      </c>
      <c r="B2061" s="43" t="str">
        <f t="shared" si="145"/>
        <v/>
      </c>
      <c r="C2061" s="161">
        <f>CAD!$K$15</f>
        <v>0</v>
      </c>
      <c r="D2061" s="44">
        <v>0</v>
      </c>
      <c r="E2061" s="44">
        <v>0</v>
      </c>
      <c r="F2061" s="44">
        <v>0</v>
      </c>
      <c r="G2061" s="44">
        <v>0</v>
      </c>
      <c r="H2061" s="44">
        <v>0</v>
      </c>
      <c r="I2061" s="44">
        <v>0</v>
      </c>
      <c r="J2061" s="44">
        <v>0</v>
      </c>
      <c r="K2061" s="44">
        <v>0</v>
      </c>
      <c r="L2061" s="44">
        <v>0</v>
      </c>
      <c r="M2061" s="44">
        <v>0</v>
      </c>
      <c r="N2061" s="44">
        <v>0</v>
      </c>
      <c r="O2061" s="44">
        <v>0</v>
      </c>
      <c r="P2061" s="165">
        <f t="shared" si="146"/>
        <v>0</v>
      </c>
    </row>
    <row r="2062" spans="1:16" hidden="1" x14ac:dyDescent="0.25">
      <c r="A2062" s="303" t="str">
        <f>IF(B2062=1,A2027,"")</f>
        <v/>
      </c>
      <c r="B2062" s="43" t="str">
        <f t="shared" si="145"/>
        <v/>
      </c>
      <c r="C2062" s="161">
        <f>CAD!$K$16</f>
        <v>0</v>
      </c>
      <c r="D2062" s="44">
        <v>0</v>
      </c>
      <c r="E2062" s="44">
        <v>0</v>
      </c>
      <c r="F2062" s="44">
        <v>0</v>
      </c>
      <c r="G2062" s="44">
        <v>0</v>
      </c>
      <c r="H2062" s="44">
        <v>0</v>
      </c>
      <c r="I2062" s="44">
        <v>0</v>
      </c>
      <c r="J2062" s="44">
        <v>0</v>
      </c>
      <c r="K2062" s="44">
        <v>0</v>
      </c>
      <c r="L2062" s="44">
        <v>0</v>
      </c>
      <c r="M2062" s="44">
        <v>0</v>
      </c>
      <c r="N2062" s="44">
        <v>0</v>
      </c>
      <c r="O2062" s="44">
        <v>0</v>
      </c>
      <c r="P2062" s="165">
        <f t="shared" si="146"/>
        <v>0</v>
      </c>
    </row>
    <row r="2063" spans="1:16" hidden="1" x14ac:dyDescent="0.25">
      <c r="A2063" s="303" t="str">
        <f>IF(B2063=1,A2027,"")</f>
        <v/>
      </c>
      <c r="B2063" s="43" t="str">
        <f t="shared" si="145"/>
        <v/>
      </c>
      <c r="C2063" s="161">
        <f>CAD!$K$17</f>
        <v>0</v>
      </c>
      <c r="D2063" s="44">
        <v>0</v>
      </c>
      <c r="E2063" s="44">
        <v>0</v>
      </c>
      <c r="F2063" s="44">
        <v>0</v>
      </c>
      <c r="G2063" s="44">
        <v>0</v>
      </c>
      <c r="H2063" s="44">
        <v>0</v>
      </c>
      <c r="I2063" s="44">
        <v>0</v>
      </c>
      <c r="J2063" s="44">
        <v>0</v>
      </c>
      <c r="K2063" s="44">
        <v>0</v>
      </c>
      <c r="L2063" s="44">
        <v>0</v>
      </c>
      <c r="M2063" s="44">
        <v>0</v>
      </c>
      <c r="N2063" s="44">
        <v>0</v>
      </c>
      <c r="O2063" s="44">
        <v>0</v>
      </c>
      <c r="P2063" s="165">
        <f t="shared" si="146"/>
        <v>0</v>
      </c>
    </row>
    <row r="2064" spans="1:16" hidden="1" x14ac:dyDescent="0.25">
      <c r="A2064" s="303" t="str">
        <f>IF(B2064=1,A2027,"")</f>
        <v/>
      </c>
      <c r="B2064" s="43" t="str">
        <f t="shared" si="145"/>
        <v/>
      </c>
      <c r="C2064" s="161">
        <f>CAD!$K$18</f>
        <v>0</v>
      </c>
      <c r="D2064" s="44">
        <v>0</v>
      </c>
      <c r="E2064" s="44">
        <v>0</v>
      </c>
      <c r="F2064" s="44">
        <v>0</v>
      </c>
      <c r="G2064" s="44">
        <v>0</v>
      </c>
      <c r="H2064" s="44">
        <v>0</v>
      </c>
      <c r="I2064" s="44">
        <v>0</v>
      </c>
      <c r="J2064" s="44">
        <v>0</v>
      </c>
      <c r="K2064" s="44">
        <v>0</v>
      </c>
      <c r="L2064" s="44">
        <v>0</v>
      </c>
      <c r="M2064" s="44">
        <v>0</v>
      </c>
      <c r="N2064" s="44">
        <v>0</v>
      </c>
      <c r="O2064" s="44">
        <v>0</v>
      </c>
      <c r="P2064" s="165">
        <f t="shared" si="146"/>
        <v>0</v>
      </c>
    </row>
    <row r="2065" spans="1:16" hidden="1" x14ac:dyDescent="0.25">
      <c r="A2065" s="303" t="str">
        <f>IF(B2065=1,A2027,"")</f>
        <v/>
      </c>
      <c r="B2065" s="43" t="str">
        <f t="shared" si="145"/>
        <v/>
      </c>
      <c r="C2065" s="161">
        <f>CAD!$K$19</f>
        <v>0</v>
      </c>
      <c r="D2065" s="44">
        <v>0</v>
      </c>
      <c r="E2065" s="44">
        <v>0</v>
      </c>
      <c r="F2065" s="44">
        <v>0</v>
      </c>
      <c r="G2065" s="44">
        <v>0</v>
      </c>
      <c r="H2065" s="44">
        <v>0</v>
      </c>
      <c r="I2065" s="44">
        <v>0</v>
      </c>
      <c r="J2065" s="44">
        <v>0</v>
      </c>
      <c r="K2065" s="44">
        <v>0</v>
      </c>
      <c r="L2065" s="44">
        <v>0</v>
      </c>
      <c r="M2065" s="44">
        <v>0</v>
      </c>
      <c r="N2065" s="44">
        <v>0</v>
      </c>
      <c r="O2065" s="44">
        <v>0</v>
      </c>
      <c r="P2065" s="165">
        <f t="shared" si="146"/>
        <v>0</v>
      </c>
    </row>
    <row r="2066" spans="1:16" hidden="1" x14ac:dyDescent="0.25">
      <c r="A2066" s="303" t="str">
        <f>IF(B2066=1,A2027,"")</f>
        <v/>
      </c>
      <c r="B2066" s="43" t="str">
        <f t="shared" si="145"/>
        <v/>
      </c>
      <c r="C2066" s="161">
        <f>CAD!$K$20</f>
        <v>0</v>
      </c>
      <c r="D2066" s="44">
        <v>0</v>
      </c>
      <c r="E2066" s="44">
        <v>0</v>
      </c>
      <c r="F2066" s="44">
        <v>0</v>
      </c>
      <c r="G2066" s="44">
        <v>0</v>
      </c>
      <c r="H2066" s="44">
        <v>0</v>
      </c>
      <c r="I2066" s="44">
        <v>0</v>
      </c>
      <c r="J2066" s="44">
        <v>0</v>
      </c>
      <c r="K2066" s="44">
        <v>0</v>
      </c>
      <c r="L2066" s="44">
        <v>0</v>
      </c>
      <c r="M2066" s="44">
        <v>0</v>
      </c>
      <c r="N2066" s="44">
        <v>0</v>
      </c>
      <c r="O2066" s="44">
        <v>0</v>
      </c>
      <c r="P2066" s="165">
        <f t="shared" si="146"/>
        <v>0</v>
      </c>
    </row>
    <row r="2067" spans="1:16" hidden="1" x14ac:dyDescent="0.25">
      <c r="A2067" s="303" t="str">
        <f>IF(B2067=1,A2027,"")</f>
        <v/>
      </c>
      <c r="B2067" s="43" t="str">
        <f t="shared" si="145"/>
        <v/>
      </c>
      <c r="C2067" s="161">
        <f>CAD!$K$21</f>
        <v>0</v>
      </c>
      <c r="D2067" s="44">
        <v>0</v>
      </c>
      <c r="E2067" s="44">
        <v>0</v>
      </c>
      <c r="F2067" s="44">
        <v>0</v>
      </c>
      <c r="G2067" s="44">
        <v>0</v>
      </c>
      <c r="H2067" s="44">
        <v>0</v>
      </c>
      <c r="I2067" s="44">
        <v>0</v>
      </c>
      <c r="J2067" s="44">
        <v>0</v>
      </c>
      <c r="K2067" s="44">
        <v>0</v>
      </c>
      <c r="L2067" s="44">
        <v>0</v>
      </c>
      <c r="M2067" s="44">
        <v>0</v>
      </c>
      <c r="N2067" s="44">
        <v>0</v>
      </c>
      <c r="O2067" s="44">
        <v>0</v>
      </c>
      <c r="P2067" s="165">
        <f t="shared" si="146"/>
        <v>0</v>
      </c>
    </row>
    <row r="2068" spans="1:16" hidden="1" x14ac:dyDescent="0.25">
      <c r="A2068" s="303" t="str">
        <f>IF(B2068=1,A2027,"")</f>
        <v/>
      </c>
      <c r="B2068" s="43" t="str">
        <f t="shared" si="145"/>
        <v/>
      </c>
      <c r="C2068" s="161">
        <f>CAD!$K$22</f>
        <v>0</v>
      </c>
      <c r="D2068" s="44">
        <v>0</v>
      </c>
      <c r="E2068" s="44">
        <v>0</v>
      </c>
      <c r="F2068" s="44">
        <v>0</v>
      </c>
      <c r="G2068" s="44">
        <v>0</v>
      </c>
      <c r="H2068" s="44">
        <v>0</v>
      </c>
      <c r="I2068" s="44">
        <v>0</v>
      </c>
      <c r="J2068" s="44">
        <v>0</v>
      </c>
      <c r="K2068" s="44">
        <v>0</v>
      </c>
      <c r="L2068" s="44">
        <v>0</v>
      </c>
      <c r="M2068" s="44">
        <v>0</v>
      </c>
      <c r="N2068" s="44">
        <v>0</v>
      </c>
      <c r="O2068" s="44">
        <v>0</v>
      </c>
      <c r="P2068" s="165">
        <f t="shared" si="146"/>
        <v>0</v>
      </c>
    </row>
    <row r="2069" spans="1:16" hidden="1" x14ac:dyDescent="0.25">
      <c r="A2069" s="303" t="str">
        <f>IF(B2069=1,A2027,"")</f>
        <v/>
      </c>
      <c r="B2069" s="43" t="str">
        <f t="shared" si="145"/>
        <v/>
      </c>
      <c r="C2069" s="161">
        <f>CAD!$K$23</f>
        <v>0</v>
      </c>
      <c r="D2069" s="44">
        <v>0</v>
      </c>
      <c r="E2069" s="44">
        <v>0</v>
      </c>
      <c r="F2069" s="44">
        <v>0</v>
      </c>
      <c r="G2069" s="44">
        <v>0</v>
      </c>
      <c r="H2069" s="44">
        <v>0</v>
      </c>
      <c r="I2069" s="44">
        <v>0</v>
      </c>
      <c r="J2069" s="44">
        <v>0</v>
      </c>
      <c r="K2069" s="44">
        <v>0</v>
      </c>
      <c r="L2069" s="44">
        <v>0</v>
      </c>
      <c r="M2069" s="44">
        <v>0</v>
      </c>
      <c r="N2069" s="44">
        <v>0</v>
      </c>
      <c r="O2069" s="44">
        <v>0</v>
      </c>
      <c r="P2069" s="165">
        <f t="shared" si="146"/>
        <v>0</v>
      </c>
    </row>
    <row r="2070" spans="1:16" hidden="1" x14ac:dyDescent="0.25">
      <c r="A2070" s="303" t="str">
        <f>IF(B2070=1,A2027,"")</f>
        <v/>
      </c>
      <c r="B2070" s="43" t="str">
        <f t="shared" si="145"/>
        <v/>
      </c>
      <c r="C2070" s="161">
        <f>CAD!$K$24</f>
        <v>0</v>
      </c>
      <c r="D2070" s="44">
        <v>0</v>
      </c>
      <c r="E2070" s="44">
        <v>0</v>
      </c>
      <c r="F2070" s="44">
        <v>0</v>
      </c>
      <c r="G2070" s="44">
        <v>0</v>
      </c>
      <c r="H2070" s="44">
        <v>0</v>
      </c>
      <c r="I2070" s="44">
        <v>0</v>
      </c>
      <c r="J2070" s="44">
        <v>0</v>
      </c>
      <c r="K2070" s="44">
        <v>0</v>
      </c>
      <c r="L2070" s="44">
        <v>0</v>
      </c>
      <c r="M2070" s="44">
        <v>0</v>
      </c>
      <c r="N2070" s="44">
        <v>0</v>
      </c>
      <c r="O2070" s="44">
        <v>0</v>
      </c>
      <c r="P2070" s="165">
        <f t="shared" si="146"/>
        <v>0</v>
      </c>
    </row>
    <row r="2071" spans="1:16" hidden="1" x14ac:dyDescent="0.25">
      <c r="A2071" s="303" t="str">
        <f>IF(B2071=1,A2027,"")</f>
        <v/>
      </c>
      <c r="B2071" s="43" t="str">
        <f t="shared" si="145"/>
        <v/>
      </c>
      <c r="C2071" s="161">
        <f>CAD!$K$25</f>
        <v>0</v>
      </c>
      <c r="D2071" s="44">
        <v>0</v>
      </c>
      <c r="E2071" s="44">
        <v>0</v>
      </c>
      <c r="F2071" s="44">
        <v>0</v>
      </c>
      <c r="G2071" s="44">
        <v>0</v>
      </c>
      <c r="H2071" s="44">
        <v>0</v>
      </c>
      <c r="I2071" s="44">
        <v>0</v>
      </c>
      <c r="J2071" s="44">
        <v>0</v>
      </c>
      <c r="K2071" s="44">
        <v>0</v>
      </c>
      <c r="L2071" s="44">
        <v>0</v>
      </c>
      <c r="M2071" s="44">
        <v>0</v>
      </c>
      <c r="N2071" s="44">
        <v>0</v>
      </c>
      <c r="O2071" s="44">
        <v>0</v>
      </c>
      <c r="P2071" s="165">
        <f t="shared" si="146"/>
        <v>0</v>
      </c>
    </row>
    <row r="2072" spans="1:16" hidden="1" x14ac:dyDescent="0.25">
      <c r="A2072" s="303" t="str">
        <f>IF(B2072=1,A2027,"")</f>
        <v/>
      </c>
      <c r="B2072" s="43" t="str">
        <f t="shared" si="145"/>
        <v/>
      </c>
      <c r="C2072" s="161">
        <f>CAD!$K$26</f>
        <v>0</v>
      </c>
      <c r="D2072" s="44">
        <v>0</v>
      </c>
      <c r="E2072" s="44">
        <v>0</v>
      </c>
      <c r="F2072" s="44">
        <v>0</v>
      </c>
      <c r="G2072" s="44">
        <v>0</v>
      </c>
      <c r="H2072" s="44">
        <v>0</v>
      </c>
      <c r="I2072" s="44">
        <v>0</v>
      </c>
      <c r="J2072" s="44">
        <v>0</v>
      </c>
      <c r="K2072" s="44">
        <v>0</v>
      </c>
      <c r="L2072" s="44">
        <v>0</v>
      </c>
      <c r="M2072" s="44">
        <v>0</v>
      </c>
      <c r="N2072" s="44">
        <v>0</v>
      </c>
      <c r="O2072" s="44">
        <v>0</v>
      </c>
      <c r="P2072" s="165">
        <f t="shared" si="146"/>
        <v>0</v>
      </c>
    </row>
    <row r="2073" spans="1:16" hidden="1" x14ac:dyDescent="0.25">
      <c r="A2073" s="303" t="str">
        <f>IF(B2073=1,A2027,"")</f>
        <v/>
      </c>
      <c r="B2073" s="43" t="str">
        <f t="shared" si="145"/>
        <v/>
      </c>
      <c r="C2073" s="161">
        <f>CAD!$K$27</f>
        <v>0</v>
      </c>
      <c r="D2073" s="44">
        <v>0</v>
      </c>
      <c r="E2073" s="44">
        <v>0</v>
      </c>
      <c r="F2073" s="44">
        <v>0</v>
      </c>
      <c r="G2073" s="44">
        <v>0</v>
      </c>
      <c r="H2073" s="44">
        <v>0</v>
      </c>
      <c r="I2073" s="44">
        <v>0</v>
      </c>
      <c r="J2073" s="44">
        <v>0</v>
      </c>
      <c r="K2073" s="44">
        <v>0</v>
      </c>
      <c r="L2073" s="44">
        <v>0</v>
      </c>
      <c r="M2073" s="44">
        <v>0</v>
      </c>
      <c r="N2073" s="44">
        <v>0</v>
      </c>
      <c r="O2073" s="44">
        <v>0</v>
      </c>
      <c r="P2073" s="165">
        <f t="shared" si="146"/>
        <v>0</v>
      </c>
    </row>
    <row r="2074" spans="1:16" hidden="1" x14ac:dyDescent="0.25">
      <c r="A2074" s="303" t="str">
        <f>IF(B2074=1,A2027,"")</f>
        <v/>
      </c>
      <c r="B2074" s="43" t="str">
        <f t="shared" si="145"/>
        <v/>
      </c>
      <c r="C2074" s="161">
        <f>CAD!$K$28</f>
        <v>0</v>
      </c>
      <c r="D2074" s="44">
        <v>0</v>
      </c>
      <c r="E2074" s="44">
        <v>0</v>
      </c>
      <c r="F2074" s="44">
        <v>0</v>
      </c>
      <c r="G2074" s="44">
        <v>0</v>
      </c>
      <c r="H2074" s="44">
        <v>0</v>
      </c>
      <c r="I2074" s="44">
        <v>0</v>
      </c>
      <c r="J2074" s="44">
        <v>0</v>
      </c>
      <c r="K2074" s="44">
        <v>0</v>
      </c>
      <c r="L2074" s="44">
        <v>0</v>
      </c>
      <c r="M2074" s="44">
        <v>0</v>
      </c>
      <c r="N2074" s="44">
        <v>0</v>
      </c>
      <c r="O2074" s="44">
        <v>0</v>
      </c>
      <c r="P2074" s="165">
        <f t="shared" si="146"/>
        <v>0</v>
      </c>
    </row>
    <row r="2075" spans="1:16" hidden="1" x14ac:dyDescent="0.25">
      <c r="A2075" s="303" t="str">
        <f>IF(B2075=1,A2027,"")</f>
        <v/>
      </c>
      <c r="B2075" s="43" t="str">
        <f t="shared" si="145"/>
        <v/>
      </c>
      <c r="C2075" s="161">
        <f>CAD!$K$29</f>
        <v>0</v>
      </c>
      <c r="D2075" s="44">
        <v>0</v>
      </c>
      <c r="E2075" s="44">
        <v>0</v>
      </c>
      <c r="F2075" s="44">
        <v>0</v>
      </c>
      <c r="G2075" s="44">
        <v>0</v>
      </c>
      <c r="H2075" s="44">
        <v>0</v>
      </c>
      <c r="I2075" s="44">
        <v>0</v>
      </c>
      <c r="J2075" s="44">
        <v>0</v>
      </c>
      <c r="K2075" s="44">
        <v>0</v>
      </c>
      <c r="L2075" s="44">
        <v>0</v>
      </c>
      <c r="M2075" s="44">
        <v>0</v>
      </c>
      <c r="N2075" s="44">
        <v>0</v>
      </c>
      <c r="O2075" s="44">
        <v>0</v>
      </c>
      <c r="P2075" s="165">
        <f t="shared" si="146"/>
        <v>0</v>
      </c>
    </row>
    <row r="2076" spans="1:16" hidden="1" x14ac:dyDescent="0.25">
      <c r="A2076" s="303" t="str">
        <f>IF(B2076=1,A2027,"")</f>
        <v/>
      </c>
      <c r="B2076" s="43" t="str">
        <f t="shared" si="145"/>
        <v/>
      </c>
      <c r="C2076" s="161">
        <f>CAD!$K$30</f>
        <v>0</v>
      </c>
      <c r="D2076" s="44">
        <v>0</v>
      </c>
      <c r="E2076" s="44">
        <v>0</v>
      </c>
      <c r="F2076" s="44">
        <v>0</v>
      </c>
      <c r="G2076" s="44">
        <v>0</v>
      </c>
      <c r="H2076" s="44">
        <v>0</v>
      </c>
      <c r="I2076" s="44">
        <v>0</v>
      </c>
      <c r="J2076" s="44">
        <v>0</v>
      </c>
      <c r="K2076" s="44">
        <v>0</v>
      </c>
      <c r="L2076" s="44">
        <v>0</v>
      </c>
      <c r="M2076" s="44">
        <v>0</v>
      </c>
      <c r="N2076" s="44">
        <v>0</v>
      </c>
      <c r="O2076" s="44">
        <v>0</v>
      </c>
      <c r="P2076" s="165">
        <f t="shared" si="146"/>
        <v>0</v>
      </c>
    </row>
    <row r="2077" spans="1:16" hidden="1" x14ac:dyDescent="0.25">
      <c r="A2077" s="303" t="str">
        <f>IF(B2077=1,A2027,"")</f>
        <v/>
      </c>
      <c r="B2077" s="43" t="str">
        <f t="shared" si="145"/>
        <v/>
      </c>
      <c r="C2077" s="161">
        <f>CAD!$K$31</f>
        <v>0</v>
      </c>
      <c r="D2077" s="44">
        <v>0</v>
      </c>
      <c r="E2077" s="44">
        <v>0</v>
      </c>
      <c r="F2077" s="44">
        <v>0</v>
      </c>
      <c r="G2077" s="44">
        <v>0</v>
      </c>
      <c r="H2077" s="44">
        <v>0</v>
      </c>
      <c r="I2077" s="44">
        <v>0</v>
      </c>
      <c r="J2077" s="44">
        <v>0</v>
      </c>
      <c r="K2077" s="44">
        <v>0</v>
      </c>
      <c r="L2077" s="44">
        <v>0</v>
      </c>
      <c r="M2077" s="44">
        <v>0</v>
      </c>
      <c r="N2077" s="44">
        <v>0</v>
      </c>
      <c r="O2077" s="44">
        <v>0</v>
      </c>
      <c r="P2077" s="165">
        <f t="shared" si="146"/>
        <v>0</v>
      </c>
    </row>
    <row r="2078" spans="1:16" hidden="1" x14ac:dyDescent="0.25">
      <c r="A2078" s="303">
        <f>A2025</f>
        <v>2054</v>
      </c>
    </row>
    <row r="2079" spans="1:16" hidden="1" x14ac:dyDescent="0.25">
      <c r="A2079" s="303">
        <f>A2025</f>
        <v>2054</v>
      </c>
      <c r="C2079" s="74" t="s">
        <v>209</v>
      </c>
      <c r="D2079" s="38">
        <f>D2025-D2027</f>
        <v>0</v>
      </c>
      <c r="E2079" s="38">
        <f t="shared" ref="E2079:P2079" si="147">E2025-E2027</f>
        <v>0</v>
      </c>
      <c r="F2079" s="38">
        <f t="shared" si="147"/>
        <v>0</v>
      </c>
      <c r="G2079" s="38">
        <f t="shared" si="147"/>
        <v>0</v>
      </c>
      <c r="H2079" s="38">
        <f t="shared" si="147"/>
        <v>0</v>
      </c>
      <c r="I2079" s="38">
        <f t="shared" si="147"/>
        <v>0</v>
      </c>
      <c r="J2079" s="38">
        <f t="shared" si="147"/>
        <v>0</v>
      </c>
      <c r="K2079" s="38">
        <f t="shared" si="147"/>
        <v>0</v>
      </c>
      <c r="L2079" s="38">
        <f t="shared" si="147"/>
        <v>0</v>
      </c>
      <c r="M2079" s="38">
        <f t="shared" si="147"/>
        <v>0</v>
      </c>
      <c r="N2079" s="38">
        <f t="shared" si="147"/>
        <v>0</v>
      </c>
      <c r="O2079" s="38">
        <f t="shared" si="147"/>
        <v>0</v>
      </c>
      <c r="P2079" s="38">
        <f t="shared" si="147"/>
        <v>0</v>
      </c>
    </row>
    <row r="2080" spans="1:16" hidden="1" x14ac:dyDescent="0.25"/>
    <row r="2081" spans="1:17" ht="15" hidden="1" customHeight="1" thickBot="1" x14ac:dyDescent="0.3">
      <c r="A2081" s="303">
        <f>A2025+1</f>
        <v>2055</v>
      </c>
      <c r="B2081" s="45"/>
      <c r="C2081" s="176" t="s">
        <v>207</v>
      </c>
      <c r="D2081" s="177">
        <f>PREV_R!D2118</f>
        <v>0</v>
      </c>
      <c r="E2081" s="177">
        <f>PREV_R!E2118</f>
        <v>0</v>
      </c>
      <c r="F2081" s="177">
        <f>PREV_R!F2118</f>
        <v>0</v>
      </c>
      <c r="G2081" s="177">
        <f>PREV_R!G2118</f>
        <v>0</v>
      </c>
      <c r="H2081" s="177">
        <f>PREV_R!H2118</f>
        <v>0</v>
      </c>
      <c r="I2081" s="177">
        <f>PREV_R!I2118</f>
        <v>0</v>
      </c>
      <c r="J2081" s="177">
        <f>PREV_R!J2118</f>
        <v>0</v>
      </c>
      <c r="K2081" s="177">
        <f>PREV_R!K2118</f>
        <v>0</v>
      </c>
      <c r="L2081" s="177">
        <f>PREV_R!L2118</f>
        <v>0</v>
      </c>
      <c r="M2081" s="177">
        <f>PREV_R!M2118</f>
        <v>0</v>
      </c>
      <c r="N2081" s="177">
        <f>PREV_R!N2118</f>
        <v>0</v>
      </c>
      <c r="O2081" s="177">
        <f>PREV_R!O2118</f>
        <v>0</v>
      </c>
      <c r="P2081" s="177">
        <f>SUM(D2081:O2081)</f>
        <v>0</v>
      </c>
      <c r="Q2081" s="8"/>
    </row>
    <row r="2082" spans="1:17" ht="15" hidden="1" customHeight="1" x14ac:dyDescent="0.25">
      <c r="A2082" s="303">
        <f>A2081</f>
        <v>2055</v>
      </c>
      <c r="B2082" s="45"/>
      <c r="C2082" s="130"/>
      <c r="D2082" s="130"/>
      <c r="E2082" s="130"/>
      <c r="F2082" s="130"/>
      <c r="G2082" s="130"/>
      <c r="H2082" s="130"/>
      <c r="I2082" s="130"/>
      <c r="J2082" s="130"/>
      <c r="K2082" s="130"/>
      <c r="L2082" s="130"/>
      <c r="M2082" s="130"/>
      <c r="N2082" s="130"/>
      <c r="O2082" s="130"/>
      <c r="P2082" s="130"/>
      <c r="Q2082" s="8"/>
    </row>
    <row r="2083" spans="1:17" ht="15" hidden="1" customHeight="1" thickBot="1" x14ac:dyDescent="0.3">
      <c r="A2083" s="303">
        <f>A2081</f>
        <v>2055</v>
      </c>
      <c r="B2083" s="45"/>
      <c r="C2083" s="155" t="s">
        <v>208</v>
      </c>
      <c r="D2083" s="156">
        <f>SUM(D2084:D2133)</f>
        <v>0</v>
      </c>
      <c r="E2083" s="156">
        <f t="shared" ref="E2083:O2083" si="148">SUM(E2084:E2133)</f>
        <v>0</v>
      </c>
      <c r="F2083" s="156">
        <f t="shared" si="148"/>
        <v>0</v>
      </c>
      <c r="G2083" s="156">
        <f t="shared" si="148"/>
        <v>0</v>
      </c>
      <c r="H2083" s="156">
        <f t="shared" si="148"/>
        <v>0</v>
      </c>
      <c r="I2083" s="156">
        <f t="shared" si="148"/>
        <v>0</v>
      </c>
      <c r="J2083" s="156">
        <f t="shared" si="148"/>
        <v>0</v>
      </c>
      <c r="K2083" s="156">
        <f t="shared" si="148"/>
        <v>0</v>
      </c>
      <c r="L2083" s="156">
        <f t="shared" si="148"/>
        <v>0</v>
      </c>
      <c r="M2083" s="156">
        <f t="shared" si="148"/>
        <v>0</v>
      </c>
      <c r="N2083" s="156">
        <f t="shared" si="148"/>
        <v>0</v>
      </c>
      <c r="O2083" s="156">
        <f t="shared" si="148"/>
        <v>0</v>
      </c>
      <c r="P2083" s="156">
        <f>SUM(D2083:O2083)</f>
        <v>0</v>
      </c>
      <c r="Q2083" s="8"/>
    </row>
    <row r="2084" spans="1:17" hidden="1" x14ac:dyDescent="0.25">
      <c r="A2084" s="303">
        <f>IF(B2084=1,A2083,"")</f>
        <v>2055</v>
      </c>
      <c r="B2084" s="43">
        <f>IF(C2084&lt;&gt;0,1,"")</f>
        <v>1</v>
      </c>
      <c r="C2084" s="162" t="str">
        <f>CAD!$I$7</f>
        <v>MERCADO</v>
      </c>
      <c r="D2084" s="163">
        <v>0</v>
      </c>
      <c r="E2084" s="163">
        <v>0</v>
      </c>
      <c r="F2084" s="163">
        <v>0</v>
      </c>
      <c r="G2084" s="163">
        <v>0</v>
      </c>
      <c r="H2084" s="163">
        <v>0</v>
      </c>
      <c r="I2084" s="163">
        <v>0</v>
      </c>
      <c r="J2084" s="163">
        <v>0</v>
      </c>
      <c r="K2084" s="163">
        <v>0</v>
      </c>
      <c r="L2084" s="163">
        <v>0</v>
      </c>
      <c r="M2084" s="163">
        <v>0</v>
      </c>
      <c r="N2084" s="163">
        <v>0</v>
      </c>
      <c r="O2084" s="163">
        <v>0</v>
      </c>
      <c r="P2084" s="164">
        <f>SUM(D2084:O2084)</f>
        <v>0</v>
      </c>
    </row>
    <row r="2085" spans="1:17" hidden="1" x14ac:dyDescent="0.25">
      <c r="A2085" s="303">
        <f>IF(B2085=1,A2083,"")</f>
        <v>2055</v>
      </c>
      <c r="B2085" s="43">
        <f t="shared" ref="B2085:B2133" si="149">IF(C2085&lt;&gt;0,1,"")</f>
        <v>1</v>
      </c>
      <c r="C2085" s="161" t="str">
        <f>CAD!$I$8</f>
        <v>VEÍCULO</v>
      </c>
      <c r="D2085" s="44">
        <v>0</v>
      </c>
      <c r="E2085" s="44">
        <v>0</v>
      </c>
      <c r="F2085" s="44">
        <v>0</v>
      </c>
      <c r="G2085" s="44">
        <v>0</v>
      </c>
      <c r="H2085" s="44">
        <v>0</v>
      </c>
      <c r="I2085" s="44">
        <v>0</v>
      </c>
      <c r="J2085" s="44">
        <v>0</v>
      </c>
      <c r="K2085" s="44">
        <v>0</v>
      </c>
      <c r="L2085" s="44">
        <v>0</v>
      </c>
      <c r="M2085" s="44">
        <v>0</v>
      </c>
      <c r="N2085" s="44">
        <v>0</v>
      </c>
      <c r="O2085" s="44">
        <v>0</v>
      </c>
      <c r="P2085" s="165">
        <f t="shared" ref="P2085:P2133" si="150">SUM(D2085:O2085)</f>
        <v>0</v>
      </c>
    </row>
    <row r="2086" spans="1:17" hidden="1" x14ac:dyDescent="0.25">
      <c r="A2086" s="303">
        <f>IF(B2086=1,A2083,"")</f>
        <v>2055</v>
      </c>
      <c r="B2086" s="43">
        <f t="shared" si="149"/>
        <v>1</v>
      </c>
      <c r="C2086" s="161" t="str">
        <f>CAD!$I$9</f>
        <v>ENERGIA ELÉTRICA</v>
      </c>
      <c r="D2086" s="44">
        <v>0</v>
      </c>
      <c r="E2086" s="44">
        <v>0</v>
      </c>
      <c r="F2086" s="44">
        <v>0</v>
      </c>
      <c r="G2086" s="44">
        <v>0</v>
      </c>
      <c r="H2086" s="44">
        <v>0</v>
      </c>
      <c r="I2086" s="44">
        <v>0</v>
      </c>
      <c r="J2086" s="44">
        <v>0</v>
      </c>
      <c r="K2086" s="44">
        <v>0</v>
      </c>
      <c r="L2086" s="44">
        <v>0</v>
      </c>
      <c r="M2086" s="44">
        <v>0</v>
      </c>
      <c r="N2086" s="44">
        <v>0</v>
      </c>
      <c r="O2086" s="44">
        <v>0</v>
      </c>
      <c r="P2086" s="165">
        <f t="shared" si="150"/>
        <v>0</v>
      </c>
    </row>
    <row r="2087" spans="1:17" hidden="1" x14ac:dyDescent="0.25">
      <c r="A2087" s="303">
        <f>IF(B2087=1,A2083,"")</f>
        <v>2055</v>
      </c>
      <c r="B2087" s="43">
        <f t="shared" si="149"/>
        <v>1</v>
      </c>
      <c r="C2087" s="161" t="str">
        <f>CAD!$I$10</f>
        <v>LANCHE/COMER FORA</v>
      </c>
      <c r="D2087" s="44">
        <v>0</v>
      </c>
      <c r="E2087" s="44">
        <v>0</v>
      </c>
      <c r="F2087" s="44">
        <v>0</v>
      </c>
      <c r="G2087" s="44">
        <v>0</v>
      </c>
      <c r="H2087" s="44">
        <v>0</v>
      </c>
      <c r="I2087" s="44">
        <v>0</v>
      </c>
      <c r="J2087" s="44">
        <v>0</v>
      </c>
      <c r="K2087" s="44">
        <v>0</v>
      </c>
      <c r="L2087" s="44">
        <v>0</v>
      </c>
      <c r="M2087" s="44">
        <v>0</v>
      </c>
      <c r="N2087" s="44">
        <v>0</v>
      </c>
      <c r="O2087" s="44">
        <v>0</v>
      </c>
      <c r="P2087" s="165">
        <f t="shared" si="150"/>
        <v>0</v>
      </c>
    </row>
    <row r="2088" spans="1:17" hidden="1" x14ac:dyDescent="0.25">
      <c r="A2088" s="303">
        <f>IF(B2088=1,A2083,"")</f>
        <v>2055</v>
      </c>
      <c r="B2088" s="43">
        <f t="shared" si="149"/>
        <v>1</v>
      </c>
      <c r="C2088" s="161" t="str">
        <f>CAD!$I$11</f>
        <v>LAZER</v>
      </c>
      <c r="D2088" s="44">
        <v>0</v>
      </c>
      <c r="E2088" s="44">
        <v>0</v>
      </c>
      <c r="F2088" s="44">
        <v>0</v>
      </c>
      <c r="G2088" s="44">
        <v>0</v>
      </c>
      <c r="H2088" s="44">
        <v>0</v>
      </c>
      <c r="I2088" s="44">
        <v>0</v>
      </c>
      <c r="J2088" s="44">
        <v>0</v>
      </c>
      <c r="K2088" s="44">
        <v>0</v>
      </c>
      <c r="L2088" s="44">
        <v>0</v>
      </c>
      <c r="M2088" s="44">
        <v>0</v>
      </c>
      <c r="N2088" s="44">
        <v>0</v>
      </c>
      <c r="O2088" s="44">
        <v>0</v>
      </c>
      <c r="P2088" s="165">
        <f t="shared" si="150"/>
        <v>0</v>
      </c>
    </row>
    <row r="2089" spans="1:17" hidden="1" x14ac:dyDescent="0.25">
      <c r="A2089" s="303">
        <f>IF(B2089=1,A2083,"")</f>
        <v>2055</v>
      </c>
      <c r="B2089" s="43">
        <f t="shared" si="149"/>
        <v>1</v>
      </c>
      <c r="C2089" s="161" t="str">
        <f>CAD!$I$12</f>
        <v>REFORMA / IMÓVEL</v>
      </c>
      <c r="D2089" s="44">
        <v>0</v>
      </c>
      <c r="E2089" s="44">
        <v>0</v>
      </c>
      <c r="F2089" s="44">
        <v>0</v>
      </c>
      <c r="G2089" s="44">
        <v>0</v>
      </c>
      <c r="H2089" s="44">
        <v>0</v>
      </c>
      <c r="I2089" s="44">
        <v>0</v>
      </c>
      <c r="J2089" s="44">
        <v>0</v>
      </c>
      <c r="K2089" s="44">
        <v>0</v>
      </c>
      <c r="L2089" s="44">
        <v>0</v>
      </c>
      <c r="M2089" s="44">
        <v>0</v>
      </c>
      <c r="N2089" s="44">
        <v>0</v>
      </c>
      <c r="O2089" s="44">
        <v>0</v>
      </c>
      <c r="P2089" s="165">
        <f t="shared" si="150"/>
        <v>0</v>
      </c>
    </row>
    <row r="2090" spans="1:17" hidden="1" x14ac:dyDescent="0.25">
      <c r="A2090" s="303">
        <f>IF(B2090=1,A2083,"")</f>
        <v>2055</v>
      </c>
      <c r="B2090" s="43">
        <f t="shared" si="149"/>
        <v>1</v>
      </c>
      <c r="C2090" s="161" t="str">
        <f>CAD!$I$13</f>
        <v>OUTROS</v>
      </c>
      <c r="D2090" s="44">
        <v>0</v>
      </c>
      <c r="E2090" s="44">
        <v>0</v>
      </c>
      <c r="F2090" s="44">
        <v>0</v>
      </c>
      <c r="G2090" s="44">
        <v>0</v>
      </c>
      <c r="H2090" s="44">
        <v>0</v>
      </c>
      <c r="I2090" s="44">
        <v>0</v>
      </c>
      <c r="J2090" s="44">
        <v>0</v>
      </c>
      <c r="K2090" s="44">
        <v>0</v>
      </c>
      <c r="L2090" s="44">
        <v>0</v>
      </c>
      <c r="M2090" s="44">
        <v>0</v>
      </c>
      <c r="N2090" s="44">
        <v>0</v>
      </c>
      <c r="O2090" s="44">
        <v>0</v>
      </c>
      <c r="P2090" s="165">
        <f t="shared" si="150"/>
        <v>0</v>
      </c>
    </row>
    <row r="2091" spans="1:17" hidden="1" x14ac:dyDescent="0.25">
      <c r="A2091" s="303">
        <f>IF(B2091=1,A2083,"")</f>
        <v>2055</v>
      </c>
      <c r="B2091" s="43">
        <f t="shared" si="149"/>
        <v>1</v>
      </c>
      <c r="C2091" s="161" t="str">
        <f>CAD!$I$14</f>
        <v>VESTUÁRIO</v>
      </c>
      <c r="D2091" s="44">
        <v>0</v>
      </c>
      <c r="E2091" s="44">
        <v>0</v>
      </c>
      <c r="F2091" s="44">
        <v>0</v>
      </c>
      <c r="G2091" s="44">
        <v>0</v>
      </c>
      <c r="H2091" s="44">
        <v>0</v>
      </c>
      <c r="I2091" s="44">
        <v>0</v>
      </c>
      <c r="J2091" s="44">
        <v>0</v>
      </c>
      <c r="K2091" s="44">
        <v>0</v>
      </c>
      <c r="L2091" s="44">
        <v>0</v>
      </c>
      <c r="M2091" s="44">
        <v>0</v>
      </c>
      <c r="N2091" s="44">
        <v>0</v>
      </c>
      <c r="O2091" s="44">
        <v>0</v>
      </c>
      <c r="P2091" s="165">
        <f t="shared" si="150"/>
        <v>0</v>
      </c>
    </row>
    <row r="2092" spans="1:17" hidden="1" x14ac:dyDescent="0.25">
      <c r="A2092" s="303">
        <f>IF(B2092=1,A2083,"")</f>
        <v>2055</v>
      </c>
      <c r="B2092" s="43">
        <f t="shared" si="149"/>
        <v>1</v>
      </c>
      <c r="C2092" s="161" t="str">
        <f>CAD!$I$15</f>
        <v>PARCELA - CASA</v>
      </c>
      <c r="D2092" s="44">
        <v>0</v>
      </c>
      <c r="E2092" s="44">
        <v>0</v>
      </c>
      <c r="F2092" s="44">
        <v>0</v>
      </c>
      <c r="G2092" s="44">
        <v>0</v>
      </c>
      <c r="H2092" s="44">
        <v>0</v>
      </c>
      <c r="I2092" s="44">
        <v>0</v>
      </c>
      <c r="J2092" s="44">
        <v>0</v>
      </c>
      <c r="K2092" s="44">
        <v>0</v>
      </c>
      <c r="L2092" s="44">
        <v>0</v>
      </c>
      <c r="M2092" s="44">
        <v>0</v>
      </c>
      <c r="N2092" s="44">
        <v>0</v>
      </c>
      <c r="O2092" s="44">
        <v>0</v>
      </c>
      <c r="P2092" s="165">
        <f t="shared" si="150"/>
        <v>0</v>
      </c>
    </row>
    <row r="2093" spans="1:17" hidden="1" x14ac:dyDescent="0.25">
      <c r="A2093" s="303">
        <f>IF(B2093=1,A2083,"")</f>
        <v>2055</v>
      </c>
      <c r="B2093" s="43">
        <f t="shared" si="149"/>
        <v>1</v>
      </c>
      <c r="C2093" s="161" t="str">
        <f>CAD!$I$16</f>
        <v>SAÚDE</v>
      </c>
      <c r="D2093" s="44">
        <v>0</v>
      </c>
      <c r="E2093" s="44">
        <v>0</v>
      </c>
      <c r="F2093" s="44">
        <v>0</v>
      </c>
      <c r="G2093" s="44">
        <v>0</v>
      </c>
      <c r="H2093" s="44">
        <v>0</v>
      </c>
      <c r="I2093" s="44">
        <v>0</v>
      </c>
      <c r="J2093" s="44">
        <v>0</v>
      </c>
      <c r="K2093" s="44">
        <v>0</v>
      </c>
      <c r="L2093" s="44">
        <v>0</v>
      </c>
      <c r="M2093" s="44">
        <v>0</v>
      </c>
      <c r="N2093" s="44">
        <v>0</v>
      </c>
      <c r="O2093" s="44">
        <v>0</v>
      </c>
      <c r="P2093" s="165">
        <f t="shared" si="150"/>
        <v>0</v>
      </c>
    </row>
    <row r="2094" spans="1:17" hidden="1" x14ac:dyDescent="0.25">
      <c r="A2094" s="303" t="str">
        <f>IF(B2094=1,A2083,"")</f>
        <v/>
      </c>
      <c r="B2094" s="43" t="str">
        <f t="shared" si="149"/>
        <v/>
      </c>
      <c r="C2094" s="161">
        <f>CAD!$I$17</f>
        <v>0</v>
      </c>
      <c r="D2094" s="44">
        <v>0</v>
      </c>
      <c r="E2094" s="44">
        <v>0</v>
      </c>
      <c r="F2094" s="44">
        <v>0</v>
      </c>
      <c r="G2094" s="44">
        <v>0</v>
      </c>
      <c r="H2094" s="44">
        <v>0</v>
      </c>
      <c r="I2094" s="44">
        <v>0</v>
      </c>
      <c r="J2094" s="44">
        <v>0</v>
      </c>
      <c r="K2094" s="44">
        <v>0</v>
      </c>
      <c r="L2094" s="44">
        <v>0</v>
      </c>
      <c r="M2094" s="44">
        <v>0</v>
      </c>
      <c r="N2094" s="44">
        <v>0</v>
      </c>
      <c r="O2094" s="44">
        <v>0</v>
      </c>
      <c r="P2094" s="165">
        <f t="shared" si="150"/>
        <v>0</v>
      </c>
    </row>
    <row r="2095" spans="1:17" hidden="1" x14ac:dyDescent="0.25">
      <c r="A2095" s="303" t="str">
        <f>IF(B2095=1,A2083,"")</f>
        <v/>
      </c>
      <c r="B2095" s="43" t="str">
        <f t="shared" si="149"/>
        <v/>
      </c>
      <c r="C2095" s="161">
        <f>CAD!$I$18</f>
        <v>0</v>
      </c>
      <c r="D2095" s="44">
        <v>0</v>
      </c>
      <c r="E2095" s="44">
        <v>0</v>
      </c>
      <c r="F2095" s="44">
        <v>0</v>
      </c>
      <c r="G2095" s="44">
        <v>0</v>
      </c>
      <c r="H2095" s="44">
        <v>0</v>
      </c>
      <c r="I2095" s="44">
        <v>0</v>
      </c>
      <c r="J2095" s="44">
        <v>0</v>
      </c>
      <c r="K2095" s="44">
        <v>0</v>
      </c>
      <c r="L2095" s="44">
        <v>0</v>
      </c>
      <c r="M2095" s="44">
        <v>0</v>
      </c>
      <c r="N2095" s="44">
        <v>0</v>
      </c>
      <c r="O2095" s="44">
        <v>0</v>
      </c>
      <c r="P2095" s="165">
        <f t="shared" si="150"/>
        <v>0</v>
      </c>
    </row>
    <row r="2096" spans="1:17" hidden="1" x14ac:dyDescent="0.25">
      <c r="A2096" s="303" t="str">
        <f>IF(B2096=1,A2083,"")</f>
        <v/>
      </c>
      <c r="B2096" s="43" t="str">
        <f t="shared" si="149"/>
        <v/>
      </c>
      <c r="C2096" s="161">
        <f>CAD!$I$19</f>
        <v>0</v>
      </c>
      <c r="D2096" s="44">
        <v>0</v>
      </c>
      <c r="E2096" s="44">
        <v>0</v>
      </c>
      <c r="F2096" s="44">
        <v>0</v>
      </c>
      <c r="G2096" s="44">
        <v>0</v>
      </c>
      <c r="H2096" s="44">
        <v>0</v>
      </c>
      <c r="I2096" s="44">
        <v>0</v>
      </c>
      <c r="J2096" s="44">
        <v>0</v>
      </c>
      <c r="K2096" s="44">
        <v>0</v>
      </c>
      <c r="L2096" s="44">
        <v>0</v>
      </c>
      <c r="M2096" s="44">
        <v>0</v>
      </c>
      <c r="N2096" s="44">
        <v>0</v>
      </c>
      <c r="O2096" s="44">
        <v>0</v>
      </c>
      <c r="P2096" s="165">
        <f t="shared" si="150"/>
        <v>0</v>
      </c>
    </row>
    <row r="2097" spans="1:16" hidden="1" x14ac:dyDescent="0.25">
      <c r="A2097" s="303" t="str">
        <f>IF(B2097=1,A2083,"")</f>
        <v/>
      </c>
      <c r="B2097" s="43" t="str">
        <f t="shared" si="149"/>
        <v/>
      </c>
      <c r="C2097" s="161">
        <f>CAD!$I$20</f>
        <v>0</v>
      </c>
      <c r="D2097" s="44">
        <v>0</v>
      </c>
      <c r="E2097" s="44">
        <v>0</v>
      </c>
      <c r="F2097" s="44">
        <v>0</v>
      </c>
      <c r="G2097" s="44">
        <v>0</v>
      </c>
      <c r="H2097" s="44">
        <v>0</v>
      </c>
      <c r="I2097" s="44">
        <v>0</v>
      </c>
      <c r="J2097" s="44">
        <v>0</v>
      </c>
      <c r="K2097" s="44">
        <v>0</v>
      </c>
      <c r="L2097" s="44">
        <v>0</v>
      </c>
      <c r="M2097" s="44">
        <v>0</v>
      </c>
      <c r="N2097" s="44">
        <v>0</v>
      </c>
      <c r="O2097" s="44">
        <v>0</v>
      </c>
      <c r="P2097" s="165">
        <f t="shared" si="150"/>
        <v>0</v>
      </c>
    </row>
    <row r="2098" spans="1:16" hidden="1" x14ac:dyDescent="0.25">
      <c r="A2098" s="303" t="str">
        <f>IF(B2098=1,A2083,"")</f>
        <v/>
      </c>
      <c r="B2098" s="43" t="str">
        <f t="shared" si="149"/>
        <v/>
      </c>
      <c r="C2098" s="161">
        <f>CAD!$I$21</f>
        <v>0</v>
      </c>
      <c r="D2098" s="44">
        <v>0</v>
      </c>
      <c r="E2098" s="44">
        <v>0</v>
      </c>
      <c r="F2098" s="44">
        <v>0</v>
      </c>
      <c r="G2098" s="44">
        <v>0</v>
      </c>
      <c r="H2098" s="44">
        <v>0</v>
      </c>
      <c r="I2098" s="44">
        <v>0</v>
      </c>
      <c r="J2098" s="44">
        <v>0</v>
      </c>
      <c r="K2098" s="44">
        <v>0</v>
      </c>
      <c r="L2098" s="44">
        <v>0</v>
      </c>
      <c r="M2098" s="44">
        <v>0</v>
      </c>
      <c r="N2098" s="44">
        <v>0</v>
      </c>
      <c r="O2098" s="44">
        <v>0</v>
      </c>
      <c r="P2098" s="165">
        <f t="shared" si="150"/>
        <v>0</v>
      </c>
    </row>
    <row r="2099" spans="1:16" hidden="1" x14ac:dyDescent="0.25">
      <c r="A2099" s="303" t="str">
        <f>IF(B2099=1,A2083,"")</f>
        <v/>
      </c>
      <c r="B2099" s="43" t="str">
        <f t="shared" si="149"/>
        <v/>
      </c>
      <c r="C2099" s="161">
        <f>CAD!$I$22</f>
        <v>0</v>
      </c>
      <c r="D2099" s="44">
        <v>0</v>
      </c>
      <c r="E2099" s="44">
        <v>0</v>
      </c>
      <c r="F2099" s="44">
        <v>0</v>
      </c>
      <c r="G2099" s="44">
        <v>0</v>
      </c>
      <c r="H2099" s="44">
        <v>0</v>
      </c>
      <c r="I2099" s="44">
        <v>0</v>
      </c>
      <c r="J2099" s="44">
        <v>0</v>
      </c>
      <c r="K2099" s="44">
        <v>0</v>
      </c>
      <c r="L2099" s="44">
        <v>0</v>
      </c>
      <c r="M2099" s="44">
        <v>0</v>
      </c>
      <c r="N2099" s="44">
        <v>0</v>
      </c>
      <c r="O2099" s="44">
        <v>0</v>
      </c>
      <c r="P2099" s="165">
        <f t="shared" si="150"/>
        <v>0</v>
      </c>
    </row>
    <row r="2100" spans="1:16" hidden="1" x14ac:dyDescent="0.25">
      <c r="A2100" s="303" t="str">
        <f>IF(B2100=1,A2083,"")</f>
        <v/>
      </c>
      <c r="B2100" s="43" t="str">
        <f t="shared" si="149"/>
        <v/>
      </c>
      <c r="C2100" s="161">
        <f>CAD!$I$23</f>
        <v>0</v>
      </c>
      <c r="D2100" s="44">
        <v>0</v>
      </c>
      <c r="E2100" s="44">
        <v>0</v>
      </c>
      <c r="F2100" s="44">
        <v>0</v>
      </c>
      <c r="G2100" s="44">
        <v>0</v>
      </c>
      <c r="H2100" s="44">
        <v>0</v>
      </c>
      <c r="I2100" s="44">
        <v>0</v>
      </c>
      <c r="J2100" s="44">
        <v>0</v>
      </c>
      <c r="K2100" s="44">
        <v>0</v>
      </c>
      <c r="L2100" s="44">
        <v>0</v>
      </c>
      <c r="M2100" s="44">
        <v>0</v>
      </c>
      <c r="N2100" s="44">
        <v>0</v>
      </c>
      <c r="O2100" s="44">
        <v>0</v>
      </c>
      <c r="P2100" s="165">
        <f t="shared" si="150"/>
        <v>0</v>
      </c>
    </row>
    <row r="2101" spans="1:16" hidden="1" x14ac:dyDescent="0.25">
      <c r="A2101" s="303" t="str">
        <f>IF(B2101=1,A2083,"")</f>
        <v/>
      </c>
      <c r="B2101" s="43" t="str">
        <f t="shared" si="149"/>
        <v/>
      </c>
      <c r="C2101" s="161">
        <f>CAD!$I$24</f>
        <v>0</v>
      </c>
      <c r="D2101" s="44">
        <v>0</v>
      </c>
      <c r="E2101" s="44">
        <v>0</v>
      </c>
      <c r="F2101" s="44">
        <v>0</v>
      </c>
      <c r="G2101" s="44">
        <v>0</v>
      </c>
      <c r="H2101" s="44">
        <v>0</v>
      </c>
      <c r="I2101" s="44">
        <v>0</v>
      </c>
      <c r="J2101" s="44">
        <v>0</v>
      </c>
      <c r="K2101" s="44">
        <v>0</v>
      </c>
      <c r="L2101" s="44">
        <v>0</v>
      </c>
      <c r="M2101" s="44">
        <v>0</v>
      </c>
      <c r="N2101" s="44">
        <v>0</v>
      </c>
      <c r="O2101" s="44">
        <v>0</v>
      </c>
      <c r="P2101" s="165">
        <f t="shared" si="150"/>
        <v>0</v>
      </c>
    </row>
    <row r="2102" spans="1:16" hidden="1" x14ac:dyDescent="0.25">
      <c r="A2102" s="303" t="str">
        <f>IF(B2102=1,A2083,"")</f>
        <v/>
      </c>
      <c r="B2102" s="43" t="str">
        <f t="shared" si="149"/>
        <v/>
      </c>
      <c r="C2102" s="161">
        <f>CAD!$I$25</f>
        <v>0</v>
      </c>
      <c r="D2102" s="44">
        <v>0</v>
      </c>
      <c r="E2102" s="44">
        <v>0</v>
      </c>
      <c r="F2102" s="44">
        <v>0</v>
      </c>
      <c r="G2102" s="44">
        <v>0</v>
      </c>
      <c r="H2102" s="44">
        <v>0</v>
      </c>
      <c r="I2102" s="44">
        <v>0</v>
      </c>
      <c r="J2102" s="44">
        <v>0</v>
      </c>
      <c r="K2102" s="44">
        <v>0</v>
      </c>
      <c r="L2102" s="44">
        <v>0</v>
      </c>
      <c r="M2102" s="44">
        <v>0</v>
      </c>
      <c r="N2102" s="44">
        <v>0</v>
      </c>
      <c r="O2102" s="44">
        <v>0</v>
      </c>
      <c r="P2102" s="165">
        <f t="shared" si="150"/>
        <v>0</v>
      </c>
    </row>
    <row r="2103" spans="1:16" hidden="1" x14ac:dyDescent="0.25">
      <c r="A2103" s="303" t="str">
        <f>IF(B2103=1,A2083,"")</f>
        <v/>
      </c>
      <c r="B2103" s="43" t="str">
        <f t="shared" si="149"/>
        <v/>
      </c>
      <c r="C2103" s="161">
        <f>CAD!$I$26</f>
        <v>0</v>
      </c>
      <c r="D2103" s="44">
        <v>0</v>
      </c>
      <c r="E2103" s="44">
        <v>0</v>
      </c>
      <c r="F2103" s="44">
        <v>0</v>
      </c>
      <c r="G2103" s="44">
        <v>0</v>
      </c>
      <c r="H2103" s="44">
        <v>0</v>
      </c>
      <c r="I2103" s="44">
        <v>0</v>
      </c>
      <c r="J2103" s="44">
        <v>0</v>
      </c>
      <c r="K2103" s="44">
        <v>0</v>
      </c>
      <c r="L2103" s="44">
        <v>0</v>
      </c>
      <c r="M2103" s="44">
        <v>0</v>
      </c>
      <c r="N2103" s="44">
        <v>0</v>
      </c>
      <c r="O2103" s="44">
        <v>0</v>
      </c>
      <c r="P2103" s="165">
        <f t="shared" si="150"/>
        <v>0</v>
      </c>
    </row>
    <row r="2104" spans="1:16" hidden="1" x14ac:dyDescent="0.25">
      <c r="A2104" s="303" t="str">
        <f>IF(B2104=1,A2083,"")</f>
        <v/>
      </c>
      <c r="B2104" s="43" t="str">
        <f t="shared" si="149"/>
        <v/>
      </c>
      <c r="C2104" s="161">
        <f>CAD!$I$27</f>
        <v>0</v>
      </c>
      <c r="D2104" s="44">
        <v>0</v>
      </c>
      <c r="E2104" s="44">
        <v>0</v>
      </c>
      <c r="F2104" s="44">
        <v>0</v>
      </c>
      <c r="G2104" s="44">
        <v>0</v>
      </c>
      <c r="H2104" s="44">
        <v>0</v>
      </c>
      <c r="I2104" s="44">
        <v>0</v>
      </c>
      <c r="J2104" s="44">
        <v>0</v>
      </c>
      <c r="K2104" s="44">
        <v>0</v>
      </c>
      <c r="L2104" s="44">
        <v>0</v>
      </c>
      <c r="M2104" s="44">
        <v>0</v>
      </c>
      <c r="N2104" s="44">
        <v>0</v>
      </c>
      <c r="O2104" s="44">
        <v>0</v>
      </c>
      <c r="P2104" s="165">
        <f t="shared" si="150"/>
        <v>0</v>
      </c>
    </row>
    <row r="2105" spans="1:16" hidden="1" x14ac:dyDescent="0.25">
      <c r="A2105" s="303" t="str">
        <f>IF(B2105=1,A2083,"")</f>
        <v/>
      </c>
      <c r="B2105" s="43" t="str">
        <f t="shared" si="149"/>
        <v/>
      </c>
      <c r="C2105" s="161">
        <f>CAD!$I$28</f>
        <v>0</v>
      </c>
      <c r="D2105" s="44">
        <v>0</v>
      </c>
      <c r="E2105" s="44">
        <v>0</v>
      </c>
      <c r="F2105" s="44">
        <v>0</v>
      </c>
      <c r="G2105" s="44">
        <v>0</v>
      </c>
      <c r="H2105" s="44">
        <v>0</v>
      </c>
      <c r="I2105" s="44">
        <v>0</v>
      </c>
      <c r="J2105" s="44">
        <v>0</v>
      </c>
      <c r="K2105" s="44">
        <v>0</v>
      </c>
      <c r="L2105" s="44">
        <v>0</v>
      </c>
      <c r="M2105" s="44">
        <v>0</v>
      </c>
      <c r="N2105" s="44">
        <v>0</v>
      </c>
      <c r="O2105" s="44">
        <v>0</v>
      </c>
      <c r="P2105" s="165">
        <f t="shared" si="150"/>
        <v>0</v>
      </c>
    </row>
    <row r="2106" spans="1:16" hidden="1" x14ac:dyDescent="0.25">
      <c r="A2106" s="303" t="str">
        <f>IF(B2106=1,A2083,"")</f>
        <v/>
      </c>
      <c r="B2106" s="43" t="str">
        <f t="shared" si="149"/>
        <v/>
      </c>
      <c r="C2106" s="161">
        <f>CAD!$I$29</f>
        <v>0</v>
      </c>
      <c r="D2106" s="44">
        <v>0</v>
      </c>
      <c r="E2106" s="44">
        <v>0</v>
      </c>
      <c r="F2106" s="44">
        <v>0</v>
      </c>
      <c r="G2106" s="44">
        <v>0</v>
      </c>
      <c r="H2106" s="44">
        <v>0</v>
      </c>
      <c r="I2106" s="44">
        <v>0</v>
      </c>
      <c r="J2106" s="44">
        <v>0</v>
      </c>
      <c r="K2106" s="44">
        <v>0</v>
      </c>
      <c r="L2106" s="44">
        <v>0</v>
      </c>
      <c r="M2106" s="44">
        <v>0</v>
      </c>
      <c r="N2106" s="44">
        <v>0</v>
      </c>
      <c r="O2106" s="44">
        <v>0</v>
      </c>
      <c r="P2106" s="165">
        <f t="shared" si="150"/>
        <v>0</v>
      </c>
    </row>
    <row r="2107" spans="1:16" hidden="1" x14ac:dyDescent="0.25">
      <c r="A2107" s="303" t="str">
        <f>IF(B2107=1,A2083,"")</f>
        <v/>
      </c>
      <c r="B2107" s="43" t="str">
        <f t="shared" si="149"/>
        <v/>
      </c>
      <c r="C2107" s="161">
        <f>CAD!$I$30</f>
        <v>0</v>
      </c>
      <c r="D2107" s="44">
        <v>0</v>
      </c>
      <c r="E2107" s="44">
        <v>0</v>
      </c>
      <c r="F2107" s="44">
        <v>0</v>
      </c>
      <c r="G2107" s="44">
        <v>0</v>
      </c>
      <c r="H2107" s="44">
        <v>0</v>
      </c>
      <c r="I2107" s="44">
        <v>0</v>
      </c>
      <c r="J2107" s="44">
        <v>0</v>
      </c>
      <c r="K2107" s="44">
        <v>0</v>
      </c>
      <c r="L2107" s="44">
        <v>0</v>
      </c>
      <c r="M2107" s="44">
        <v>0</v>
      </c>
      <c r="N2107" s="44">
        <v>0</v>
      </c>
      <c r="O2107" s="44">
        <v>0</v>
      </c>
      <c r="P2107" s="165">
        <f t="shared" si="150"/>
        <v>0</v>
      </c>
    </row>
    <row r="2108" spans="1:16" hidden="1" x14ac:dyDescent="0.25">
      <c r="A2108" s="303" t="str">
        <f>IF(B2108=1,A2083,"")</f>
        <v/>
      </c>
      <c r="B2108" s="43" t="str">
        <f t="shared" si="149"/>
        <v/>
      </c>
      <c r="C2108" s="161">
        <f>CAD!$I$31</f>
        <v>0</v>
      </c>
      <c r="D2108" s="44">
        <v>0</v>
      </c>
      <c r="E2108" s="44">
        <v>0</v>
      </c>
      <c r="F2108" s="44">
        <v>0</v>
      </c>
      <c r="G2108" s="44">
        <v>0</v>
      </c>
      <c r="H2108" s="44">
        <v>0</v>
      </c>
      <c r="I2108" s="44">
        <v>0</v>
      </c>
      <c r="J2108" s="44">
        <v>0</v>
      </c>
      <c r="K2108" s="44">
        <v>0</v>
      </c>
      <c r="L2108" s="44">
        <v>0</v>
      </c>
      <c r="M2108" s="44">
        <v>0</v>
      </c>
      <c r="N2108" s="44">
        <v>0</v>
      </c>
      <c r="O2108" s="44">
        <v>0</v>
      </c>
      <c r="P2108" s="165">
        <f t="shared" si="150"/>
        <v>0</v>
      </c>
    </row>
    <row r="2109" spans="1:16" hidden="1" x14ac:dyDescent="0.25">
      <c r="A2109" s="303" t="str">
        <f>IF(B2109=1,A2083,"")</f>
        <v/>
      </c>
      <c r="B2109" s="43" t="str">
        <f t="shared" si="149"/>
        <v/>
      </c>
      <c r="C2109" s="161">
        <f>CAD!$K$7</f>
        <v>0</v>
      </c>
      <c r="D2109" s="44">
        <v>0</v>
      </c>
      <c r="E2109" s="44">
        <v>0</v>
      </c>
      <c r="F2109" s="44">
        <v>0</v>
      </c>
      <c r="G2109" s="44">
        <v>0</v>
      </c>
      <c r="H2109" s="44">
        <v>0</v>
      </c>
      <c r="I2109" s="44">
        <v>0</v>
      </c>
      <c r="J2109" s="44">
        <v>0</v>
      </c>
      <c r="K2109" s="44">
        <v>0</v>
      </c>
      <c r="L2109" s="44">
        <v>0</v>
      </c>
      <c r="M2109" s="44">
        <v>0</v>
      </c>
      <c r="N2109" s="44">
        <v>0</v>
      </c>
      <c r="O2109" s="44">
        <v>0</v>
      </c>
      <c r="P2109" s="165">
        <f t="shared" si="150"/>
        <v>0</v>
      </c>
    </row>
    <row r="2110" spans="1:16" hidden="1" x14ac:dyDescent="0.25">
      <c r="A2110" s="303" t="str">
        <f>IF(B2110=1,A2083,"")</f>
        <v/>
      </c>
      <c r="B2110" s="43" t="str">
        <f t="shared" si="149"/>
        <v/>
      </c>
      <c r="C2110" s="161">
        <f>CAD!$K$8</f>
        <v>0</v>
      </c>
      <c r="D2110" s="44">
        <v>0</v>
      </c>
      <c r="E2110" s="44">
        <v>0</v>
      </c>
      <c r="F2110" s="44">
        <v>0</v>
      </c>
      <c r="G2110" s="44">
        <v>0</v>
      </c>
      <c r="H2110" s="44">
        <v>0</v>
      </c>
      <c r="I2110" s="44">
        <v>0</v>
      </c>
      <c r="J2110" s="44">
        <v>0</v>
      </c>
      <c r="K2110" s="44">
        <v>0</v>
      </c>
      <c r="L2110" s="44">
        <v>0</v>
      </c>
      <c r="M2110" s="44">
        <v>0</v>
      </c>
      <c r="N2110" s="44">
        <v>0</v>
      </c>
      <c r="O2110" s="44">
        <v>0</v>
      </c>
      <c r="P2110" s="165">
        <f t="shared" si="150"/>
        <v>0</v>
      </c>
    </row>
    <row r="2111" spans="1:16" hidden="1" x14ac:dyDescent="0.25">
      <c r="A2111" s="303" t="str">
        <f>IF(B2111=1,A2083,"")</f>
        <v/>
      </c>
      <c r="B2111" s="43" t="str">
        <f t="shared" si="149"/>
        <v/>
      </c>
      <c r="C2111" s="161">
        <f>CAD!$K$9</f>
        <v>0</v>
      </c>
      <c r="D2111" s="44">
        <v>0</v>
      </c>
      <c r="E2111" s="44">
        <v>0</v>
      </c>
      <c r="F2111" s="44">
        <v>0</v>
      </c>
      <c r="G2111" s="44">
        <v>0</v>
      </c>
      <c r="H2111" s="44">
        <v>0</v>
      </c>
      <c r="I2111" s="44">
        <v>0</v>
      </c>
      <c r="J2111" s="44">
        <v>0</v>
      </c>
      <c r="K2111" s="44">
        <v>0</v>
      </c>
      <c r="L2111" s="44">
        <v>0</v>
      </c>
      <c r="M2111" s="44">
        <v>0</v>
      </c>
      <c r="N2111" s="44">
        <v>0</v>
      </c>
      <c r="O2111" s="44">
        <v>0</v>
      </c>
      <c r="P2111" s="165">
        <f t="shared" si="150"/>
        <v>0</v>
      </c>
    </row>
    <row r="2112" spans="1:16" hidden="1" x14ac:dyDescent="0.25">
      <c r="A2112" s="303" t="str">
        <f>IF(B2112=1,A2083,"")</f>
        <v/>
      </c>
      <c r="B2112" s="43" t="str">
        <f t="shared" si="149"/>
        <v/>
      </c>
      <c r="C2112" s="161">
        <f>CAD!$K$10</f>
        <v>0</v>
      </c>
      <c r="D2112" s="44">
        <v>0</v>
      </c>
      <c r="E2112" s="44">
        <v>0</v>
      </c>
      <c r="F2112" s="44">
        <v>0</v>
      </c>
      <c r="G2112" s="44">
        <v>0</v>
      </c>
      <c r="H2112" s="44">
        <v>0</v>
      </c>
      <c r="I2112" s="44">
        <v>0</v>
      </c>
      <c r="J2112" s="44">
        <v>0</v>
      </c>
      <c r="K2112" s="44">
        <v>0</v>
      </c>
      <c r="L2112" s="44">
        <v>0</v>
      </c>
      <c r="M2112" s="44">
        <v>0</v>
      </c>
      <c r="N2112" s="44">
        <v>0</v>
      </c>
      <c r="O2112" s="44">
        <v>0</v>
      </c>
      <c r="P2112" s="165">
        <f t="shared" si="150"/>
        <v>0</v>
      </c>
    </row>
    <row r="2113" spans="1:16" hidden="1" x14ac:dyDescent="0.25">
      <c r="A2113" s="303" t="str">
        <f>IF(B2113=1,A2083,"")</f>
        <v/>
      </c>
      <c r="B2113" s="43" t="str">
        <f t="shared" si="149"/>
        <v/>
      </c>
      <c r="C2113" s="161">
        <f>CAD!$K$11</f>
        <v>0</v>
      </c>
      <c r="D2113" s="44">
        <v>0</v>
      </c>
      <c r="E2113" s="44">
        <v>0</v>
      </c>
      <c r="F2113" s="44">
        <v>0</v>
      </c>
      <c r="G2113" s="44">
        <v>0</v>
      </c>
      <c r="H2113" s="44">
        <v>0</v>
      </c>
      <c r="I2113" s="44">
        <v>0</v>
      </c>
      <c r="J2113" s="44">
        <v>0</v>
      </c>
      <c r="K2113" s="44">
        <v>0</v>
      </c>
      <c r="L2113" s="44">
        <v>0</v>
      </c>
      <c r="M2113" s="44">
        <v>0</v>
      </c>
      <c r="N2113" s="44">
        <v>0</v>
      </c>
      <c r="O2113" s="44">
        <v>0</v>
      </c>
      <c r="P2113" s="165">
        <f t="shared" si="150"/>
        <v>0</v>
      </c>
    </row>
    <row r="2114" spans="1:16" hidden="1" x14ac:dyDescent="0.25">
      <c r="A2114" s="303" t="str">
        <f>IF(B2114=1,A2083,"")</f>
        <v/>
      </c>
      <c r="B2114" s="43" t="str">
        <f t="shared" si="149"/>
        <v/>
      </c>
      <c r="C2114" s="161">
        <f>CAD!$K$12</f>
        <v>0</v>
      </c>
      <c r="D2114" s="44">
        <v>0</v>
      </c>
      <c r="E2114" s="44">
        <v>0</v>
      </c>
      <c r="F2114" s="44">
        <v>0</v>
      </c>
      <c r="G2114" s="44">
        <v>0</v>
      </c>
      <c r="H2114" s="44">
        <v>0</v>
      </c>
      <c r="I2114" s="44">
        <v>0</v>
      </c>
      <c r="J2114" s="44">
        <v>0</v>
      </c>
      <c r="K2114" s="44">
        <v>0</v>
      </c>
      <c r="L2114" s="44">
        <v>0</v>
      </c>
      <c r="M2114" s="44">
        <v>0</v>
      </c>
      <c r="N2114" s="44">
        <v>0</v>
      </c>
      <c r="O2114" s="44">
        <v>0</v>
      </c>
      <c r="P2114" s="165">
        <f t="shared" si="150"/>
        <v>0</v>
      </c>
    </row>
    <row r="2115" spans="1:16" hidden="1" x14ac:dyDescent="0.25">
      <c r="A2115" s="303" t="str">
        <f>IF(B2115=1,A2083,"")</f>
        <v/>
      </c>
      <c r="B2115" s="43" t="str">
        <f t="shared" si="149"/>
        <v/>
      </c>
      <c r="C2115" s="161">
        <f>CAD!$K$13</f>
        <v>0</v>
      </c>
      <c r="D2115" s="44">
        <v>0</v>
      </c>
      <c r="E2115" s="44">
        <v>0</v>
      </c>
      <c r="F2115" s="44">
        <v>0</v>
      </c>
      <c r="G2115" s="44">
        <v>0</v>
      </c>
      <c r="H2115" s="44">
        <v>0</v>
      </c>
      <c r="I2115" s="44">
        <v>0</v>
      </c>
      <c r="J2115" s="44">
        <v>0</v>
      </c>
      <c r="K2115" s="44">
        <v>0</v>
      </c>
      <c r="L2115" s="44">
        <v>0</v>
      </c>
      <c r="M2115" s="44">
        <v>0</v>
      </c>
      <c r="N2115" s="44">
        <v>0</v>
      </c>
      <c r="O2115" s="44">
        <v>0</v>
      </c>
      <c r="P2115" s="165">
        <f t="shared" si="150"/>
        <v>0</v>
      </c>
    </row>
    <row r="2116" spans="1:16" hidden="1" x14ac:dyDescent="0.25">
      <c r="A2116" s="303" t="str">
        <f>IF(B2116=1,A2083,"")</f>
        <v/>
      </c>
      <c r="B2116" s="43" t="str">
        <f t="shared" si="149"/>
        <v/>
      </c>
      <c r="C2116" s="161">
        <f>CAD!$K$14</f>
        <v>0</v>
      </c>
      <c r="D2116" s="44">
        <v>0</v>
      </c>
      <c r="E2116" s="44">
        <v>0</v>
      </c>
      <c r="F2116" s="44">
        <v>0</v>
      </c>
      <c r="G2116" s="44">
        <v>0</v>
      </c>
      <c r="H2116" s="44">
        <v>0</v>
      </c>
      <c r="I2116" s="44">
        <v>0</v>
      </c>
      <c r="J2116" s="44">
        <v>0</v>
      </c>
      <c r="K2116" s="44">
        <v>0</v>
      </c>
      <c r="L2116" s="44">
        <v>0</v>
      </c>
      <c r="M2116" s="44">
        <v>0</v>
      </c>
      <c r="N2116" s="44">
        <v>0</v>
      </c>
      <c r="O2116" s="44">
        <v>0</v>
      </c>
      <c r="P2116" s="165">
        <f t="shared" si="150"/>
        <v>0</v>
      </c>
    </row>
    <row r="2117" spans="1:16" hidden="1" x14ac:dyDescent="0.25">
      <c r="A2117" s="303" t="str">
        <f>IF(B2117=1,A2083,"")</f>
        <v/>
      </c>
      <c r="B2117" s="43" t="str">
        <f t="shared" si="149"/>
        <v/>
      </c>
      <c r="C2117" s="161">
        <f>CAD!$K$15</f>
        <v>0</v>
      </c>
      <c r="D2117" s="44">
        <v>0</v>
      </c>
      <c r="E2117" s="44">
        <v>0</v>
      </c>
      <c r="F2117" s="44">
        <v>0</v>
      </c>
      <c r="G2117" s="44">
        <v>0</v>
      </c>
      <c r="H2117" s="44">
        <v>0</v>
      </c>
      <c r="I2117" s="44">
        <v>0</v>
      </c>
      <c r="J2117" s="44">
        <v>0</v>
      </c>
      <c r="K2117" s="44">
        <v>0</v>
      </c>
      <c r="L2117" s="44">
        <v>0</v>
      </c>
      <c r="M2117" s="44">
        <v>0</v>
      </c>
      <c r="N2117" s="44">
        <v>0</v>
      </c>
      <c r="O2117" s="44">
        <v>0</v>
      </c>
      <c r="P2117" s="165">
        <f t="shared" si="150"/>
        <v>0</v>
      </c>
    </row>
    <row r="2118" spans="1:16" hidden="1" x14ac:dyDescent="0.25">
      <c r="A2118" s="303" t="str">
        <f>IF(B2118=1,A2083,"")</f>
        <v/>
      </c>
      <c r="B2118" s="43" t="str">
        <f t="shared" si="149"/>
        <v/>
      </c>
      <c r="C2118" s="161">
        <f>CAD!$K$16</f>
        <v>0</v>
      </c>
      <c r="D2118" s="44">
        <v>0</v>
      </c>
      <c r="E2118" s="44">
        <v>0</v>
      </c>
      <c r="F2118" s="44">
        <v>0</v>
      </c>
      <c r="G2118" s="44">
        <v>0</v>
      </c>
      <c r="H2118" s="44">
        <v>0</v>
      </c>
      <c r="I2118" s="44">
        <v>0</v>
      </c>
      <c r="J2118" s="44">
        <v>0</v>
      </c>
      <c r="K2118" s="44">
        <v>0</v>
      </c>
      <c r="L2118" s="44">
        <v>0</v>
      </c>
      <c r="M2118" s="44">
        <v>0</v>
      </c>
      <c r="N2118" s="44">
        <v>0</v>
      </c>
      <c r="O2118" s="44">
        <v>0</v>
      </c>
      <c r="P2118" s="165">
        <f t="shared" si="150"/>
        <v>0</v>
      </c>
    </row>
    <row r="2119" spans="1:16" hidden="1" x14ac:dyDescent="0.25">
      <c r="A2119" s="303" t="str">
        <f>IF(B2119=1,A2083,"")</f>
        <v/>
      </c>
      <c r="B2119" s="43" t="str">
        <f t="shared" si="149"/>
        <v/>
      </c>
      <c r="C2119" s="161">
        <f>CAD!$K$17</f>
        <v>0</v>
      </c>
      <c r="D2119" s="44">
        <v>0</v>
      </c>
      <c r="E2119" s="44">
        <v>0</v>
      </c>
      <c r="F2119" s="44">
        <v>0</v>
      </c>
      <c r="G2119" s="44">
        <v>0</v>
      </c>
      <c r="H2119" s="44">
        <v>0</v>
      </c>
      <c r="I2119" s="44">
        <v>0</v>
      </c>
      <c r="J2119" s="44">
        <v>0</v>
      </c>
      <c r="K2119" s="44">
        <v>0</v>
      </c>
      <c r="L2119" s="44">
        <v>0</v>
      </c>
      <c r="M2119" s="44">
        <v>0</v>
      </c>
      <c r="N2119" s="44">
        <v>0</v>
      </c>
      <c r="O2119" s="44">
        <v>0</v>
      </c>
      <c r="P2119" s="165">
        <f t="shared" si="150"/>
        <v>0</v>
      </c>
    </row>
    <row r="2120" spans="1:16" hidden="1" x14ac:dyDescent="0.25">
      <c r="A2120" s="303" t="str">
        <f>IF(B2120=1,A2083,"")</f>
        <v/>
      </c>
      <c r="B2120" s="43" t="str">
        <f t="shared" si="149"/>
        <v/>
      </c>
      <c r="C2120" s="161">
        <f>CAD!$K$18</f>
        <v>0</v>
      </c>
      <c r="D2120" s="44">
        <v>0</v>
      </c>
      <c r="E2120" s="44">
        <v>0</v>
      </c>
      <c r="F2120" s="44">
        <v>0</v>
      </c>
      <c r="G2120" s="44">
        <v>0</v>
      </c>
      <c r="H2120" s="44">
        <v>0</v>
      </c>
      <c r="I2120" s="44">
        <v>0</v>
      </c>
      <c r="J2120" s="44">
        <v>0</v>
      </c>
      <c r="K2120" s="44">
        <v>0</v>
      </c>
      <c r="L2120" s="44">
        <v>0</v>
      </c>
      <c r="M2120" s="44">
        <v>0</v>
      </c>
      <c r="N2120" s="44">
        <v>0</v>
      </c>
      <c r="O2120" s="44">
        <v>0</v>
      </c>
      <c r="P2120" s="165">
        <f t="shared" si="150"/>
        <v>0</v>
      </c>
    </row>
    <row r="2121" spans="1:16" hidden="1" x14ac:dyDescent="0.25">
      <c r="A2121" s="303" t="str">
        <f>IF(B2121=1,A2083,"")</f>
        <v/>
      </c>
      <c r="B2121" s="43" t="str">
        <f t="shared" si="149"/>
        <v/>
      </c>
      <c r="C2121" s="161">
        <f>CAD!$K$19</f>
        <v>0</v>
      </c>
      <c r="D2121" s="44">
        <v>0</v>
      </c>
      <c r="E2121" s="44">
        <v>0</v>
      </c>
      <c r="F2121" s="44">
        <v>0</v>
      </c>
      <c r="G2121" s="44">
        <v>0</v>
      </c>
      <c r="H2121" s="44">
        <v>0</v>
      </c>
      <c r="I2121" s="44">
        <v>0</v>
      </c>
      <c r="J2121" s="44">
        <v>0</v>
      </c>
      <c r="K2121" s="44">
        <v>0</v>
      </c>
      <c r="L2121" s="44">
        <v>0</v>
      </c>
      <c r="M2121" s="44">
        <v>0</v>
      </c>
      <c r="N2121" s="44">
        <v>0</v>
      </c>
      <c r="O2121" s="44">
        <v>0</v>
      </c>
      <c r="P2121" s="165">
        <f t="shared" si="150"/>
        <v>0</v>
      </c>
    </row>
    <row r="2122" spans="1:16" hidden="1" x14ac:dyDescent="0.25">
      <c r="A2122" s="303" t="str">
        <f>IF(B2122=1,A2083,"")</f>
        <v/>
      </c>
      <c r="B2122" s="43" t="str">
        <f t="shared" si="149"/>
        <v/>
      </c>
      <c r="C2122" s="161">
        <f>CAD!$K$20</f>
        <v>0</v>
      </c>
      <c r="D2122" s="44">
        <v>0</v>
      </c>
      <c r="E2122" s="44">
        <v>0</v>
      </c>
      <c r="F2122" s="44">
        <v>0</v>
      </c>
      <c r="G2122" s="44">
        <v>0</v>
      </c>
      <c r="H2122" s="44">
        <v>0</v>
      </c>
      <c r="I2122" s="44">
        <v>0</v>
      </c>
      <c r="J2122" s="44">
        <v>0</v>
      </c>
      <c r="K2122" s="44">
        <v>0</v>
      </c>
      <c r="L2122" s="44">
        <v>0</v>
      </c>
      <c r="M2122" s="44">
        <v>0</v>
      </c>
      <c r="N2122" s="44">
        <v>0</v>
      </c>
      <c r="O2122" s="44">
        <v>0</v>
      </c>
      <c r="P2122" s="165">
        <f t="shared" si="150"/>
        <v>0</v>
      </c>
    </row>
    <row r="2123" spans="1:16" hidden="1" x14ac:dyDescent="0.25">
      <c r="A2123" s="303" t="str">
        <f>IF(B2123=1,A2083,"")</f>
        <v/>
      </c>
      <c r="B2123" s="43" t="str">
        <f t="shared" si="149"/>
        <v/>
      </c>
      <c r="C2123" s="161">
        <f>CAD!$K$21</f>
        <v>0</v>
      </c>
      <c r="D2123" s="44">
        <v>0</v>
      </c>
      <c r="E2123" s="44">
        <v>0</v>
      </c>
      <c r="F2123" s="44">
        <v>0</v>
      </c>
      <c r="G2123" s="44">
        <v>0</v>
      </c>
      <c r="H2123" s="44">
        <v>0</v>
      </c>
      <c r="I2123" s="44">
        <v>0</v>
      </c>
      <c r="J2123" s="44">
        <v>0</v>
      </c>
      <c r="K2123" s="44">
        <v>0</v>
      </c>
      <c r="L2123" s="44">
        <v>0</v>
      </c>
      <c r="M2123" s="44">
        <v>0</v>
      </c>
      <c r="N2123" s="44">
        <v>0</v>
      </c>
      <c r="O2123" s="44">
        <v>0</v>
      </c>
      <c r="P2123" s="165">
        <f t="shared" si="150"/>
        <v>0</v>
      </c>
    </row>
    <row r="2124" spans="1:16" hidden="1" x14ac:dyDescent="0.25">
      <c r="A2124" s="303" t="str">
        <f>IF(B2124=1,A2083,"")</f>
        <v/>
      </c>
      <c r="B2124" s="43" t="str">
        <f t="shared" si="149"/>
        <v/>
      </c>
      <c r="C2124" s="161">
        <f>CAD!$K$22</f>
        <v>0</v>
      </c>
      <c r="D2124" s="44">
        <v>0</v>
      </c>
      <c r="E2124" s="44">
        <v>0</v>
      </c>
      <c r="F2124" s="44">
        <v>0</v>
      </c>
      <c r="G2124" s="44">
        <v>0</v>
      </c>
      <c r="H2124" s="44">
        <v>0</v>
      </c>
      <c r="I2124" s="44">
        <v>0</v>
      </c>
      <c r="J2124" s="44">
        <v>0</v>
      </c>
      <c r="K2124" s="44">
        <v>0</v>
      </c>
      <c r="L2124" s="44">
        <v>0</v>
      </c>
      <c r="M2124" s="44">
        <v>0</v>
      </c>
      <c r="N2124" s="44">
        <v>0</v>
      </c>
      <c r="O2124" s="44">
        <v>0</v>
      </c>
      <c r="P2124" s="165">
        <f t="shared" si="150"/>
        <v>0</v>
      </c>
    </row>
    <row r="2125" spans="1:16" hidden="1" x14ac:dyDescent="0.25">
      <c r="A2125" s="303" t="str">
        <f>IF(B2125=1,A2083,"")</f>
        <v/>
      </c>
      <c r="B2125" s="43" t="str">
        <f t="shared" si="149"/>
        <v/>
      </c>
      <c r="C2125" s="161">
        <f>CAD!$K$23</f>
        <v>0</v>
      </c>
      <c r="D2125" s="44">
        <v>0</v>
      </c>
      <c r="E2125" s="44">
        <v>0</v>
      </c>
      <c r="F2125" s="44">
        <v>0</v>
      </c>
      <c r="G2125" s="44">
        <v>0</v>
      </c>
      <c r="H2125" s="44">
        <v>0</v>
      </c>
      <c r="I2125" s="44">
        <v>0</v>
      </c>
      <c r="J2125" s="44">
        <v>0</v>
      </c>
      <c r="K2125" s="44">
        <v>0</v>
      </c>
      <c r="L2125" s="44">
        <v>0</v>
      </c>
      <c r="M2125" s="44">
        <v>0</v>
      </c>
      <c r="N2125" s="44">
        <v>0</v>
      </c>
      <c r="O2125" s="44">
        <v>0</v>
      </c>
      <c r="P2125" s="165">
        <f t="shared" si="150"/>
        <v>0</v>
      </c>
    </row>
    <row r="2126" spans="1:16" hidden="1" x14ac:dyDescent="0.25">
      <c r="A2126" s="303" t="str">
        <f>IF(B2126=1,A2083,"")</f>
        <v/>
      </c>
      <c r="B2126" s="43" t="str">
        <f t="shared" si="149"/>
        <v/>
      </c>
      <c r="C2126" s="161">
        <f>CAD!$K$24</f>
        <v>0</v>
      </c>
      <c r="D2126" s="44">
        <v>0</v>
      </c>
      <c r="E2126" s="44">
        <v>0</v>
      </c>
      <c r="F2126" s="44">
        <v>0</v>
      </c>
      <c r="G2126" s="44">
        <v>0</v>
      </c>
      <c r="H2126" s="44">
        <v>0</v>
      </c>
      <c r="I2126" s="44">
        <v>0</v>
      </c>
      <c r="J2126" s="44">
        <v>0</v>
      </c>
      <c r="K2126" s="44">
        <v>0</v>
      </c>
      <c r="L2126" s="44">
        <v>0</v>
      </c>
      <c r="M2126" s="44">
        <v>0</v>
      </c>
      <c r="N2126" s="44">
        <v>0</v>
      </c>
      <c r="O2126" s="44">
        <v>0</v>
      </c>
      <c r="P2126" s="165">
        <f t="shared" si="150"/>
        <v>0</v>
      </c>
    </row>
    <row r="2127" spans="1:16" hidden="1" x14ac:dyDescent="0.25">
      <c r="A2127" s="303" t="str">
        <f>IF(B2127=1,A2083,"")</f>
        <v/>
      </c>
      <c r="B2127" s="43" t="str">
        <f t="shared" si="149"/>
        <v/>
      </c>
      <c r="C2127" s="161">
        <f>CAD!$K$25</f>
        <v>0</v>
      </c>
      <c r="D2127" s="44">
        <v>0</v>
      </c>
      <c r="E2127" s="44">
        <v>0</v>
      </c>
      <c r="F2127" s="44">
        <v>0</v>
      </c>
      <c r="G2127" s="44">
        <v>0</v>
      </c>
      <c r="H2127" s="44">
        <v>0</v>
      </c>
      <c r="I2127" s="44">
        <v>0</v>
      </c>
      <c r="J2127" s="44">
        <v>0</v>
      </c>
      <c r="K2127" s="44">
        <v>0</v>
      </c>
      <c r="L2127" s="44">
        <v>0</v>
      </c>
      <c r="M2127" s="44">
        <v>0</v>
      </c>
      <c r="N2127" s="44">
        <v>0</v>
      </c>
      <c r="O2127" s="44">
        <v>0</v>
      </c>
      <c r="P2127" s="165">
        <f t="shared" si="150"/>
        <v>0</v>
      </c>
    </row>
    <row r="2128" spans="1:16" hidden="1" x14ac:dyDescent="0.25">
      <c r="A2128" s="303" t="str">
        <f>IF(B2128=1,A2083,"")</f>
        <v/>
      </c>
      <c r="B2128" s="43" t="str">
        <f t="shared" si="149"/>
        <v/>
      </c>
      <c r="C2128" s="161">
        <f>CAD!$K$26</f>
        <v>0</v>
      </c>
      <c r="D2128" s="44">
        <v>0</v>
      </c>
      <c r="E2128" s="44">
        <v>0</v>
      </c>
      <c r="F2128" s="44">
        <v>0</v>
      </c>
      <c r="G2128" s="44">
        <v>0</v>
      </c>
      <c r="H2128" s="44">
        <v>0</v>
      </c>
      <c r="I2128" s="44">
        <v>0</v>
      </c>
      <c r="J2128" s="44">
        <v>0</v>
      </c>
      <c r="K2128" s="44">
        <v>0</v>
      </c>
      <c r="L2128" s="44">
        <v>0</v>
      </c>
      <c r="M2128" s="44">
        <v>0</v>
      </c>
      <c r="N2128" s="44">
        <v>0</v>
      </c>
      <c r="O2128" s="44">
        <v>0</v>
      </c>
      <c r="P2128" s="165">
        <f t="shared" si="150"/>
        <v>0</v>
      </c>
    </row>
    <row r="2129" spans="1:17" hidden="1" x14ac:dyDescent="0.25">
      <c r="A2129" s="303" t="str">
        <f>IF(B2129=1,A2083,"")</f>
        <v/>
      </c>
      <c r="B2129" s="43" t="str">
        <f t="shared" si="149"/>
        <v/>
      </c>
      <c r="C2129" s="161">
        <f>CAD!$K$27</f>
        <v>0</v>
      </c>
      <c r="D2129" s="44">
        <v>0</v>
      </c>
      <c r="E2129" s="44">
        <v>0</v>
      </c>
      <c r="F2129" s="44">
        <v>0</v>
      </c>
      <c r="G2129" s="44">
        <v>0</v>
      </c>
      <c r="H2129" s="44">
        <v>0</v>
      </c>
      <c r="I2129" s="44">
        <v>0</v>
      </c>
      <c r="J2129" s="44">
        <v>0</v>
      </c>
      <c r="K2129" s="44">
        <v>0</v>
      </c>
      <c r="L2129" s="44">
        <v>0</v>
      </c>
      <c r="M2129" s="44">
        <v>0</v>
      </c>
      <c r="N2129" s="44">
        <v>0</v>
      </c>
      <c r="O2129" s="44">
        <v>0</v>
      </c>
      <c r="P2129" s="165">
        <f t="shared" si="150"/>
        <v>0</v>
      </c>
    </row>
    <row r="2130" spans="1:17" hidden="1" x14ac:dyDescent="0.25">
      <c r="A2130" s="303" t="str">
        <f>IF(B2130=1,A2083,"")</f>
        <v/>
      </c>
      <c r="B2130" s="43" t="str">
        <f t="shared" si="149"/>
        <v/>
      </c>
      <c r="C2130" s="161">
        <f>CAD!$K$28</f>
        <v>0</v>
      </c>
      <c r="D2130" s="44">
        <v>0</v>
      </c>
      <c r="E2130" s="44">
        <v>0</v>
      </c>
      <c r="F2130" s="44">
        <v>0</v>
      </c>
      <c r="G2130" s="44">
        <v>0</v>
      </c>
      <c r="H2130" s="44">
        <v>0</v>
      </c>
      <c r="I2130" s="44">
        <v>0</v>
      </c>
      <c r="J2130" s="44">
        <v>0</v>
      </c>
      <c r="K2130" s="44">
        <v>0</v>
      </c>
      <c r="L2130" s="44">
        <v>0</v>
      </c>
      <c r="M2130" s="44">
        <v>0</v>
      </c>
      <c r="N2130" s="44">
        <v>0</v>
      </c>
      <c r="O2130" s="44">
        <v>0</v>
      </c>
      <c r="P2130" s="165">
        <f t="shared" si="150"/>
        <v>0</v>
      </c>
    </row>
    <row r="2131" spans="1:17" hidden="1" x14ac:dyDescent="0.25">
      <c r="A2131" s="303" t="str">
        <f>IF(B2131=1,A2083,"")</f>
        <v/>
      </c>
      <c r="B2131" s="43" t="str">
        <f t="shared" si="149"/>
        <v/>
      </c>
      <c r="C2131" s="161">
        <f>CAD!$K$29</f>
        <v>0</v>
      </c>
      <c r="D2131" s="44">
        <v>0</v>
      </c>
      <c r="E2131" s="44">
        <v>0</v>
      </c>
      <c r="F2131" s="44">
        <v>0</v>
      </c>
      <c r="G2131" s="44">
        <v>0</v>
      </c>
      <c r="H2131" s="44">
        <v>0</v>
      </c>
      <c r="I2131" s="44">
        <v>0</v>
      </c>
      <c r="J2131" s="44">
        <v>0</v>
      </c>
      <c r="K2131" s="44">
        <v>0</v>
      </c>
      <c r="L2131" s="44">
        <v>0</v>
      </c>
      <c r="M2131" s="44">
        <v>0</v>
      </c>
      <c r="N2131" s="44">
        <v>0</v>
      </c>
      <c r="O2131" s="44">
        <v>0</v>
      </c>
      <c r="P2131" s="165">
        <f t="shared" si="150"/>
        <v>0</v>
      </c>
    </row>
    <row r="2132" spans="1:17" hidden="1" x14ac:dyDescent="0.25">
      <c r="A2132" s="303" t="str">
        <f>IF(B2132=1,A2083,"")</f>
        <v/>
      </c>
      <c r="B2132" s="43" t="str">
        <f t="shared" si="149"/>
        <v/>
      </c>
      <c r="C2132" s="161">
        <f>CAD!$K$30</f>
        <v>0</v>
      </c>
      <c r="D2132" s="44">
        <v>0</v>
      </c>
      <c r="E2132" s="44">
        <v>0</v>
      </c>
      <c r="F2132" s="44">
        <v>0</v>
      </c>
      <c r="G2132" s="44">
        <v>0</v>
      </c>
      <c r="H2132" s="44">
        <v>0</v>
      </c>
      <c r="I2132" s="44">
        <v>0</v>
      </c>
      <c r="J2132" s="44">
        <v>0</v>
      </c>
      <c r="K2132" s="44">
        <v>0</v>
      </c>
      <c r="L2132" s="44">
        <v>0</v>
      </c>
      <c r="M2132" s="44">
        <v>0</v>
      </c>
      <c r="N2132" s="44">
        <v>0</v>
      </c>
      <c r="O2132" s="44">
        <v>0</v>
      </c>
      <c r="P2132" s="165">
        <f t="shared" si="150"/>
        <v>0</v>
      </c>
    </row>
    <row r="2133" spans="1:17" hidden="1" x14ac:dyDescent="0.25">
      <c r="A2133" s="303" t="str">
        <f>IF(B2133=1,A2083,"")</f>
        <v/>
      </c>
      <c r="B2133" s="43" t="str">
        <f t="shared" si="149"/>
        <v/>
      </c>
      <c r="C2133" s="161">
        <f>CAD!$K$31</f>
        <v>0</v>
      </c>
      <c r="D2133" s="44">
        <v>0</v>
      </c>
      <c r="E2133" s="44">
        <v>0</v>
      </c>
      <c r="F2133" s="44">
        <v>0</v>
      </c>
      <c r="G2133" s="44">
        <v>0</v>
      </c>
      <c r="H2133" s="44">
        <v>0</v>
      </c>
      <c r="I2133" s="44">
        <v>0</v>
      </c>
      <c r="J2133" s="44">
        <v>0</v>
      </c>
      <c r="K2133" s="44">
        <v>0</v>
      </c>
      <c r="L2133" s="44">
        <v>0</v>
      </c>
      <c r="M2133" s="44">
        <v>0</v>
      </c>
      <c r="N2133" s="44">
        <v>0</v>
      </c>
      <c r="O2133" s="44">
        <v>0</v>
      </c>
      <c r="P2133" s="165">
        <f t="shared" si="150"/>
        <v>0</v>
      </c>
    </row>
    <row r="2134" spans="1:17" hidden="1" x14ac:dyDescent="0.25">
      <c r="A2134" s="303">
        <f>A2081</f>
        <v>2055</v>
      </c>
    </row>
    <row r="2135" spans="1:17" hidden="1" x14ac:dyDescent="0.25">
      <c r="A2135" s="303">
        <f>A2081</f>
        <v>2055</v>
      </c>
      <c r="C2135" s="74" t="s">
        <v>209</v>
      </c>
      <c r="D2135" s="38">
        <f>D2081-D2083</f>
        <v>0</v>
      </c>
      <c r="E2135" s="38">
        <f t="shared" ref="E2135:P2135" si="151">E2081-E2083</f>
        <v>0</v>
      </c>
      <c r="F2135" s="38">
        <f t="shared" si="151"/>
        <v>0</v>
      </c>
      <c r="G2135" s="38">
        <f t="shared" si="151"/>
        <v>0</v>
      </c>
      <c r="H2135" s="38">
        <f t="shared" si="151"/>
        <v>0</v>
      </c>
      <c r="I2135" s="38">
        <f t="shared" si="151"/>
        <v>0</v>
      </c>
      <c r="J2135" s="38">
        <f t="shared" si="151"/>
        <v>0</v>
      </c>
      <c r="K2135" s="38">
        <f t="shared" si="151"/>
        <v>0</v>
      </c>
      <c r="L2135" s="38">
        <f t="shared" si="151"/>
        <v>0</v>
      </c>
      <c r="M2135" s="38">
        <f t="shared" si="151"/>
        <v>0</v>
      </c>
      <c r="N2135" s="38">
        <f t="shared" si="151"/>
        <v>0</v>
      </c>
      <c r="O2135" s="38">
        <f t="shared" si="151"/>
        <v>0</v>
      </c>
      <c r="P2135" s="38">
        <f t="shared" si="151"/>
        <v>0</v>
      </c>
    </row>
    <row r="2136" spans="1:17" hidden="1" x14ac:dyDescent="0.25"/>
    <row r="2137" spans="1:17" ht="15" hidden="1" customHeight="1" thickBot="1" x14ac:dyDescent="0.3">
      <c r="A2137" s="303">
        <f>A2081+1</f>
        <v>2056</v>
      </c>
      <c r="B2137" s="45"/>
      <c r="C2137" s="176" t="s">
        <v>207</v>
      </c>
      <c r="D2137" s="177">
        <f>PREV_R!D2175</f>
        <v>0</v>
      </c>
      <c r="E2137" s="177">
        <f>PREV_R!E2175</f>
        <v>0</v>
      </c>
      <c r="F2137" s="177">
        <f>PREV_R!F2175</f>
        <v>0</v>
      </c>
      <c r="G2137" s="177">
        <f>PREV_R!G2175</f>
        <v>0</v>
      </c>
      <c r="H2137" s="177">
        <f>PREV_R!H2175</f>
        <v>0</v>
      </c>
      <c r="I2137" s="177">
        <f>PREV_R!I2175</f>
        <v>0</v>
      </c>
      <c r="J2137" s="177">
        <f>PREV_R!J2175</f>
        <v>0</v>
      </c>
      <c r="K2137" s="177">
        <f>PREV_R!K2175</f>
        <v>0</v>
      </c>
      <c r="L2137" s="177">
        <f>PREV_R!L2175</f>
        <v>0</v>
      </c>
      <c r="M2137" s="177">
        <f>PREV_R!M2175</f>
        <v>0</v>
      </c>
      <c r="N2137" s="177">
        <f>PREV_R!N2175</f>
        <v>0</v>
      </c>
      <c r="O2137" s="177">
        <f>PREV_R!O2175</f>
        <v>0</v>
      </c>
      <c r="P2137" s="177">
        <f>SUM(D2137:O2137)</f>
        <v>0</v>
      </c>
      <c r="Q2137" s="8"/>
    </row>
    <row r="2138" spans="1:17" ht="15" hidden="1" customHeight="1" x14ac:dyDescent="0.25">
      <c r="A2138" s="303">
        <f>A2137</f>
        <v>2056</v>
      </c>
      <c r="B2138" s="45"/>
      <c r="C2138" s="130"/>
      <c r="D2138" s="130"/>
      <c r="E2138" s="130"/>
      <c r="F2138" s="130"/>
      <c r="G2138" s="130"/>
      <c r="H2138" s="130"/>
      <c r="I2138" s="130"/>
      <c r="J2138" s="130"/>
      <c r="K2138" s="130"/>
      <c r="L2138" s="130"/>
      <c r="M2138" s="130"/>
      <c r="N2138" s="130"/>
      <c r="O2138" s="130"/>
      <c r="P2138" s="130"/>
      <c r="Q2138" s="8"/>
    </row>
    <row r="2139" spans="1:17" ht="15" hidden="1" customHeight="1" thickBot="1" x14ac:dyDescent="0.3">
      <c r="A2139" s="303">
        <f>A2137</f>
        <v>2056</v>
      </c>
      <c r="B2139" s="45"/>
      <c r="C2139" s="155" t="s">
        <v>208</v>
      </c>
      <c r="D2139" s="156">
        <f>SUM(D2140:D2189)</f>
        <v>0</v>
      </c>
      <c r="E2139" s="156">
        <f t="shared" ref="E2139:O2139" si="152">SUM(E2140:E2189)</f>
        <v>0</v>
      </c>
      <c r="F2139" s="156">
        <f t="shared" si="152"/>
        <v>0</v>
      </c>
      <c r="G2139" s="156">
        <f t="shared" si="152"/>
        <v>0</v>
      </c>
      <c r="H2139" s="156">
        <f t="shared" si="152"/>
        <v>0</v>
      </c>
      <c r="I2139" s="156">
        <f t="shared" si="152"/>
        <v>0</v>
      </c>
      <c r="J2139" s="156">
        <f t="shared" si="152"/>
        <v>0</v>
      </c>
      <c r="K2139" s="156">
        <f t="shared" si="152"/>
        <v>0</v>
      </c>
      <c r="L2139" s="156">
        <f t="shared" si="152"/>
        <v>0</v>
      </c>
      <c r="M2139" s="156">
        <f t="shared" si="152"/>
        <v>0</v>
      </c>
      <c r="N2139" s="156">
        <f t="shared" si="152"/>
        <v>0</v>
      </c>
      <c r="O2139" s="156">
        <f t="shared" si="152"/>
        <v>0</v>
      </c>
      <c r="P2139" s="156">
        <f>SUM(D2139:O2139)</f>
        <v>0</v>
      </c>
      <c r="Q2139" s="8"/>
    </row>
    <row r="2140" spans="1:17" hidden="1" x14ac:dyDescent="0.25">
      <c r="A2140" s="303">
        <f>IF(B2140=1,A2139,"")</f>
        <v>2056</v>
      </c>
      <c r="B2140" s="43">
        <f>IF(C2140&lt;&gt;0,1,"")</f>
        <v>1</v>
      </c>
      <c r="C2140" s="162" t="str">
        <f>CAD!$I$7</f>
        <v>MERCADO</v>
      </c>
      <c r="D2140" s="163">
        <v>0</v>
      </c>
      <c r="E2140" s="163">
        <v>0</v>
      </c>
      <c r="F2140" s="163">
        <v>0</v>
      </c>
      <c r="G2140" s="163">
        <v>0</v>
      </c>
      <c r="H2140" s="163">
        <v>0</v>
      </c>
      <c r="I2140" s="163">
        <v>0</v>
      </c>
      <c r="J2140" s="163">
        <v>0</v>
      </c>
      <c r="K2140" s="163">
        <v>0</v>
      </c>
      <c r="L2140" s="163">
        <v>0</v>
      </c>
      <c r="M2140" s="163">
        <v>0</v>
      </c>
      <c r="N2140" s="163">
        <v>0</v>
      </c>
      <c r="O2140" s="163">
        <v>0</v>
      </c>
      <c r="P2140" s="164">
        <f>SUM(D2140:O2140)</f>
        <v>0</v>
      </c>
    </row>
    <row r="2141" spans="1:17" hidden="1" x14ac:dyDescent="0.25">
      <c r="A2141" s="303">
        <f>IF(B2141=1,A2139,"")</f>
        <v>2056</v>
      </c>
      <c r="B2141" s="43">
        <f t="shared" ref="B2141:B2189" si="153">IF(C2141&lt;&gt;0,1,"")</f>
        <v>1</v>
      </c>
      <c r="C2141" s="161" t="str">
        <f>CAD!$I$8</f>
        <v>VEÍCULO</v>
      </c>
      <c r="D2141" s="44">
        <v>0</v>
      </c>
      <c r="E2141" s="44">
        <v>0</v>
      </c>
      <c r="F2141" s="44">
        <v>0</v>
      </c>
      <c r="G2141" s="44">
        <v>0</v>
      </c>
      <c r="H2141" s="44">
        <v>0</v>
      </c>
      <c r="I2141" s="44">
        <v>0</v>
      </c>
      <c r="J2141" s="44">
        <v>0</v>
      </c>
      <c r="K2141" s="44">
        <v>0</v>
      </c>
      <c r="L2141" s="44">
        <v>0</v>
      </c>
      <c r="M2141" s="44">
        <v>0</v>
      </c>
      <c r="N2141" s="44">
        <v>0</v>
      </c>
      <c r="O2141" s="44">
        <v>0</v>
      </c>
      <c r="P2141" s="165">
        <f t="shared" ref="P2141:P2189" si="154">SUM(D2141:O2141)</f>
        <v>0</v>
      </c>
    </row>
    <row r="2142" spans="1:17" hidden="1" x14ac:dyDescent="0.25">
      <c r="A2142" s="303">
        <f>IF(B2142=1,A2139,"")</f>
        <v>2056</v>
      </c>
      <c r="B2142" s="43">
        <f t="shared" si="153"/>
        <v>1</v>
      </c>
      <c r="C2142" s="161" t="str">
        <f>CAD!$I$9</f>
        <v>ENERGIA ELÉTRICA</v>
      </c>
      <c r="D2142" s="44">
        <v>0</v>
      </c>
      <c r="E2142" s="44">
        <v>0</v>
      </c>
      <c r="F2142" s="44">
        <v>0</v>
      </c>
      <c r="G2142" s="44">
        <v>0</v>
      </c>
      <c r="H2142" s="44">
        <v>0</v>
      </c>
      <c r="I2142" s="44">
        <v>0</v>
      </c>
      <c r="J2142" s="44">
        <v>0</v>
      </c>
      <c r="K2142" s="44">
        <v>0</v>
      </c>
      <c r="L2142" s="44">
        <v>0</v>
      </c>
      <c r="M2142" s="44">
        <v>0</v>
      </c>
      <c r="N2142" s="44">
        <v>0</v>
      </c>
      <c r="O2142" s="44">
        <v>0</v>
      </c>
      <c r="P2142" s="165">
        <f t="shared" si="154"/>
        <v>0</v>
      </c>
    </row>
    <row r="2143" spans="1:17" hidden="1" x14ac:dyDescent="0.25">
      <c r="A2143" s="303">
        <f>IF(B2143=1,A2139,"")</f>
        <v>2056</v>
      </c>
      <c r="B2143" s="43">
        <f t="shared" si="153"/>
        <v>1</v>
      </c>
      <c r="C2143" s="161" t="str">
        <f>CAD!$I$10</f>
        <v>LANCHE/COMER FORA</v>
      </c>
      <c r="D2143" s="44">
        <v>0</v>
      </c>
      <c r="E2143" s="44">
        <v>0</v>
      </c>
      <c r="F2143" s="44">
        <v>0</v>
      </c>
      <c r="G2143" s="44">
        <v>0</v>
      </c>
      <c r="H2143" s="44">
        <v>0</v>
      </c>
      <c r="I2143" s="44">
        <v>0</v>
      </c>
      <c r="J2143" s="44">
        <v>0</v>
      </c>
      <c r="K2143" s="44">
        <v>0</v>
      </c>
      <c r="L2143" s="44">
        <v>0</v>
      </c>
      <c r="M2143" s="44">
        <v>0</v>
      </c>
      <c r="N2143" s="44">
        <v>0</v>
      </c>
      <c r="O2143" s="44">
        <v>0</v>
      </c>
      <c r="P2143" s="165">
        <f t="shared" si="154"/>
        <v>0</v>
      </c>
    </row>
    <row r="2144" spans="1:17" hidden="1" x14ac:dyDescent="0.25">
      <c r="A2144" s="303">
        <f>IF(B2144=1,A2139,"")</f>
        <v>2056</v>
      </c>
      <c r="B2144" s="43">
        <f t="shared" si="153"/>
        <v>1</v>
      </c>
      <c r="C2144" s="161" t="str">
        <f>CAD!$I$11</f>
        <v>LAZER</v>
      </c>
      <c r="D2144" s="44">
        <v>0</v>
      </c>
      <c r="E2144" s="44">
        <v>0</v>
      </c>
      <c r="F2144" s="44">
        <v>0</v>
      </c>
      <c r="G2144" s="44">
        <v>0</v>
      </c>
      <c r="H2144" s="44">
        <v>0</v>
      </c>
      <c r="I2144" s="44">
        <v>0</v>
      </c>
      <c r="J2144" s="44">
        <v>0</v>
      </c>
      <c r="K2144" s="44">
        <v>0</v>
      </c>
      <c r="L2144" s="44">
        <v>0</v>
      </c>
      <c r="M2144" s="44">
        <v>0</v>
      </c>
      <c r="N2144" s="44">
        <v>0</v>
      </c>
      <c r="O2144" s="44">
        <v>0</v>
      </c>
      <c r="P2144" s="165">
        <f t="shared" si="154"/>
        <v>0</v>
      </c>
    </row>
    <row r="2145" spans="1:16" hidden="1" x14ac:dyDescent="0.25">
      <c r="A2145" s="303">
        <f>IF(B2145=1,A2139,"")</f>
        <v>2056</v>
      </c>
      <c r="B2145" s="43">
        <f t="shared" si="153"/>
        <v>1</v>
      </c>
      <c r="C2145" s="161" t="str">
        <f>CAD!$I$12</f>
        <v>REFORMA / IMÓVEL</v>
      </c>
      <c r="D2145" s="44">
        <v>0</v>
      </c>
      <c r="E2145" s="44">
        <v>0</v>
      </c>
      <c r="F2145" s="44">
        <v>0</v>
      </c>
      <c r="G2145" s="44">
        <v>0</v>
      </c>
      <c r="H2145" s="44">
        <v>0</v>
      </c>
      <c r="I2145" s="44">
        <v>0</v>
      </c>
      <c r="J2145" s="44">
        <v>0</v>
      </c>
      <c r="K2145" s="44">
        <v>0</v>
      </c>
      <c r="L2145" s="44">
        <v>0</v>
      </c>
      <c r="M2145" s="44">
        <v>0</v>
      </c>
      <c r="N2145" s="44">
        <v>0</v>
      </c>
      <c r="O2145" s="44">
        <v>0</v>
      </c>
      <c r="P2145" s="165">
        <f t="shared" si="154"/>
        <v>0</v>
      </c>
    </row>
    <row r="2146" spans="1:16" hidden="1" x14ac:dyDescent="0.25">
      <c r="A2146" s="303">
        <f>IF(B2146=1,A2139,"")</f>
        <v>2056</v>
      </c>
      <c r="B2146" s="43">
        <f t="shared" si="153"/>
        <v>1</v>
      </c>
      <c r="C2146" s="161" t="str">
        <f>CAD!$I$13</f>
        <v>OUTROS</v>
      </c>
      <c r="D2146" s="44">
        <v>0</v>
      </c>
      <c r="E2146" s="44">
        <v>0</v>
      </c>
      <c r="F2146" s="44">
        <v>0</v>
      </c>
      <c r="G2146" s="44">
        <v>0</v>
      </c>
      <c r="H2146" s="44">
        <v>0</v>
      </c>
      <c r="I2146" s="44">
        <v>0</v>
      </c>
      <c r="J2146" s="44">
        <v>0</v>
      </c>
      <c r="K2146" s="44">
        <v>0</v>
      </c>
      <c r="L2146" s="44">
        <v>0</v>
      </c>
      <c r="M2146" s="44">
        <v>0</v>
      </c>
      <c r="N2146" s="44">
        <v>0</v>
      </c>
      <c r="O2146" s="44">
        <v>0</v>
      </c>
      <c r="P2146" s="165">
        <f t="shared" si="154"/>
        <v>0</v>
      </c>
    </row>
    <row r="2147" spans="1:16" hidden="1" x14ac:dyDescent="0.25">
      <c r="A2147" s="303">
        <f>IF(B2147=1,A2139,"")</f>
        <v>2056</v>
      </c>
      <c r="B2147" s="43">
        <f t="shared" si="153"/>
        <v>1</v>
      </c>
      <c r="C2147" s="161" t="str">
        <f>CAD!$I$14</f>
        <v>VESTUÁRIO</v>
      </c>
      <c r="D2147" s="44">
        <v>0</v>
      </c>
      <c r="E2147" s="44">
        <v>0</v>
      </c>
      <c r="F2147" s="44">
        <v>0</v>
      </c>
      <c r="G2147" s="44">
        <v>0</v>
      </c>
      <c r="H2147" s="44">
        <v>0</v>
      </c>
      <c r="I2147" s="44">
        <v>0</v>
      </c>
      <c r="J2147" s="44">
        <v>0</v>
      </c>
      <c r="K2147" s="44">
        <v>0</v>
      </c>
      <c r="L2147" s="44">
        <v>0</v>
      </c>
      <c r="M2147" s="44">
        <v>0</v>
      </c>
      <c r="N2147" s="44">
        <v>0</v>
      </c>
      <c r="O2147" s="44">
        <v>0</v>
      </c>
      <c r="P2147" s="165">
        <f t="shared" si="154"/>
        <v>0</v>
      </c>
    </row>
    <row r="2148" spans="1:16" hidden="1" x14ac:dyDescent="0.25">
      <c r="A2148" s="303">
        <f>IF(B2148=1,A2139,"")</f>
        <v>2056</v>
      </c>
      <c r="B2148" s="43">
        <f t="shared" si="153"/>
        <v>1</v>
      </c>
      <c r="C2148" s="161" t="str">
        <f>CAD!$I$15</f>
        <v>PARCELA - CASA</v>
      </c>
      <c r="D2148" s="44">
        <v>0</v>
      </c>
      <c r="E2148" s="44">
        <v>0</v>
      </c>
      <c r="F2148" s="44">
        <v>0</v>
      </c>
      <c r="G2148" s="44">
        <v>0</v>
      </c>
      <c r="H2148" s="44">
        <v>0</v>
      </c>
      <c r="I2148" s="44">
        <v>0</v>
      </c>
      <c r="J2148" s="44">
        <v>0</v>
      </c>
      <c r="K2148" s="44">
        <v>0</v>
      </c>
      <c r="L2148" s="44">
        <v>0</v>
      </c>
      <c r="M2148" s="44">
        <v>0</v>
      </c>
      <c r="N2148" s="44">
        <v>0</v>
      </c>
      <c r="O2148" s="44">
        <v>0</v>
      </c>
      <c r="P2148" s="165">
        <f t="shared" si="154"/>
        <v>0</v>
      </c>
    </row>
    <row r="2149" spans="1:16" hidden="1" x14ac:dyDescent="0.25">
      <c r="A2149" s="303">
        <f>IF(B2149=1,A2139,"")</f>
        <v>2056</v>
      </c>
      <c r="B2149" s="43">
        <f t="shared" si="153"/>
        <v>1</v>
      </c>
      <c r="C2149" s="161" t="str">
        <f>CAD!$I$16</f>
        <v>SAÚDE</v>
      </c>
      <c r="D2149" s="44">
        <v>0</v>
      </c>
      <c r="E2149" s="44">
        <v>0</v>
      </c>
      <c r="F2149" s="44">
        <v>0</v>
      </c>
      <c r="G2149" s="44">
        <v>0</v>
      </c>
      <c r="H2149" s="44">
        <v>0</v>
      </c>
      <c r="I2149" s="44">
        <v>0</v>
      </c>
      <c r="J2149" s="44">
        <v>0</v>
      </c>
      <c r="K2149" s="44">
        <v>0</v>
      </c>
      <c r="L2149" s="44">
        <v>0</v>
      </c>
      <c r="M2149" s="44">
        <v>0</v>
      </c>
      <c r="N2149" s="44">
        <v>0</v>
      </c>
      <c r="O2149" s="44">
        <v>0</v>
      </c>
      <c r="P2149" s="165">
        <f t="shared" si="154"/>
        <v>0</v>
      </c>
    </row>
    <row r="2150" spans="1:16" hidden="1" x14ac:dyDescent="0.25">
      <c r="A2150" s="303" t="str">
        <f>IF(B2150=1,A2139,"")</f>
        <v/>
      </c>
      <c r="B2150" s="43" t="str">
        <f t="shared" si="153"/>
        <v/>
      </c>
      <c r="C2150" s="161">
        <f>CAD!$I$17</f>
        <v>0</v>
      </c>
      <c r="D2150" s="44">
        <v>0</v>
      </c>
      <c r="E2150" s="44">
        <v>0</v>
      </c>
      <c r="F2150" s="44">
        <v>0</v>
      </c>
      <c r="G2150" s="44">
        <v>0</v>
      </c>
      <c r="H2150" s="44">
        <v>0</v>
      </c>
      <c r="I2150" s="44">
        <v>0</v>
      </c>
      <c r="J2150" s="44">
        <v>0</v>
      </c>
      <c r="K2150" s="44">
        <v>0</v>
      </c>
      <c r="L2150" s="44">
        <v>0</v>
      </c>
      <c r="M2150" s="44">
        <v>0</v>
      </c>
      <c r="N2150" s="44">
        <v>0</v>
      </c>
      <c r="O2150" s="44">
        <v>0</v>
      </c>
      <c r="P2150" s="165">
        <f t="shared" si="154"/>
        <v>0</v>
      </c>
    </row>
    <row r="2151" spans="1:16" hidden="1" x14ac:dyDescent="0.25">
      <c r="A2151" s="303" t="str">
        <f>IF(B2151=1,A2139,"")</f>
        <v/>
      </c>
      <c r="B2151" s="43" t="str">
        <f t="shared" si="153"/>
        <v/>
      </c>
      <c r="C2151" s="161">
        <f>CAD!$I$18</f>
        <v>0</v>
      </c>
      <c r="D2151" s="44">
        <v>0</v>
      </c>
      <c r="E2151" s="44">
        <v>0</v>
      </c>
      <c r="F2151" s="44">
        <v>0</v>
      </c>
      <c r="G2151" s="44">
        <v>0</v>
      </c>
      <c r="H2151" s="44">
        <v>0</v>
      </c>
      <c r="I2151" s="44">
        <v>0</v>
      </c>
      <c r="J2151" s="44">
        <v>0</v>
      </c>
      <c r="K2151" s="44">
        <v>0</v>
      </c>
      <c r="L2151" s="44">
        <v>0</v>
      </c>
      <c r="M2151" s="44">
        <v>0</v>
      </c>
      <c r="N2151" s="44">
        <v>0</v>
      </c>
      <c r="O2151" s="44">
        <v>0</v>
      </c>
      <c r="P2151" s="165">
        <f t="shared" si="154"/>
        <v>0</v>
      </c>
    </row>
    <row r="2152" spans="1:16" hidden="1" x14ac:dyDescent="0.25">
      <c r="A2152" s="303" t="str">
        <f>IF(B2152=1,A2139,"")</f>
        <v/>
      </c>
      <c r="B2152" s="43" t="str">
        <f t="shared" si="153"/>
        <v/>
      </c>
      <c r="C2152" s="161">
        <f>CAD!$I$19</f>
        <v>0</v>
      </c>
      <c r="D2152" s="44">
        <v>0</v>
      </c>
      <c r="E2152" s="44">
        <v>0</v>
      </c>
      <c r="F2152" s="44">
        <v>0</v>
      </c>
      <c r="G2152" s="44">
        <v>0</v>
      </c>
      <c r="H2152" s="44">
        <v>0</v>
      </c>
      <c r="I2152" s="44">
        <v>0</v>
      </c>
      <c r="J2152" s="44">
        <v>0</v>
      </c>
      <c r="K2152" s="44">
        <v>0</v>
      </c>
      <c r="L2152" s="44">
        <v>0</v>
      </c>
      <c r="M2152" s="44">
        <v>0</v>
      </c>
      <c r="N2152" s="44">
        <v>0</v>
      </c>
      <c r="O2152" s="44">
        <v>0</v>
      </c>
      <c r="P2152" s="165">
        <f t="shared" si="154"/>
        <v>0</v>
      </c>
    </row>
    <row r="2153" spans="1:16" hidden="1" x14ac:dyDescent="0.25">
      <c r="A2153" s="303" t="str">
        <f>IF(B2153=1,A2139,"")</f>
        <v/>
      </c>
      <c r="B2153" s="43" t="str">
        <f t="shared" si="153"/>
        <v/>
      </c>
      <c r="C2153" s="161">
        <f>CAD!$I$20</f>
        <v>0</v>
      </c>
      <c r="D2153" s="44">
        <v>0</v>
      </c>
      <c r="E2153" s="44">
        <v>0</v>
      </c>
      <c r="F2153" s="44">
        <v>0</v>
      </c>
      <c r="G2153" s="44">
        <v>0</v>
      </c>
      <c r="H2153" s="44">
        <v>0</v>
      </c>
      <c r="I2153" s="44">
        <v>0</v>
      </c>
      <c r="J2153" s="44">
        <v>0</v>
      </c>
      <c r="K2153" s="44">
        <v>0</v>
      </c>
      <c r="L2153" s="44">
        <v>0</v>
      </c>
      <c r="M2153" s="44">
        <v>0</v>
      </c>
      <c r="N2153" s="44">
        <v>0</v>
      </c>
      <c r="O2153" s="44">
        <v>0</v>
      </c>
      <c r="P2153" s="165">
        <f t="shared" si="154"/>
        <v>0</v>
      </c>
    </row>
    <row r="2154" spans="1:16" hidden="1" x14ac:dyDescent="0.25">
      <c r="A2154" s="303" t="str">
        <f>IF(B2154=1,A2139,"")</f>
        <v/>
      </c>
      <c r="B2154" s="43" t="str">
        <f t="shared" si="153"/>
        <v/>
      </c>
      <c r="C2154" s="161">
        <f>CAD!$I$21</f>
        <v>0</v>
      </c>
      <c r="D2154" s="44">
        <v>0</v>
      </c>
      <c r="E2154" s="44">
        <v>0</v>
      </c>
      <c r="F2154" s="44">
        <v>0</v>
      </c>
      <c r="G2154" s="44">
        <v>0</v>
      </c>
      <c r="H2154" s="44">
        <v>0</v>
      </c>
      <c r="I2154" s="44">
        <v>0</v>
      </c>
      <c r="J2154" s="44">
        <v>0</v>
      </c>
      <c r="K2154" s="44">
        <v>0</v>
      </c>
      <c r="L2154" s="44">
        <v>0</v>
      </c>
      <c r="M2154" s="44">
        <v>0</v>
      </c>
      <c r="N2154" s="44">
        <v>0</v>
      </c>
      <c r="O2154" s="44">
        <v>0</v>
      </c>
      <c r="P2154" s="165">
        <f t="shared" si="154"/>
        <v>0</v>
      </c>
    </row>
    <row r="2155" spans="1:16" hidden="1" x14ac:dyDescent="0.25">
      <c r="A2155" s="303" t="str">
        <f>IF(B2155=1,A2139,"")</f>
        <v/>
      </c>
      <c r="B2155" s="43" t="str">
        <f t="shared" si="153"/>
        <v/>
      </c>
      <c r="C2155" s="161">
        <f>CAD!$I$22</f>
        <v>0</v>
      </c>
      <c r="D2155" s="44">
        <v>0</v>
      </c>
      <c r="E2155" s="44">
        <v>0</v>
      </c>
      <c r="F2155" s="44">
        <v>0</v>
      </c>
      <c r="G2155" s="44">
        <v>0</v>
      </c>
      <c r="H2155" s="44">
        <v>0</v>
      </c>
      <c r="I2155" s="44">
        <v>0</v>
      </c>
      <c r="J2155" s="44">
        <v>0</v>
      </c>
      <c r="K2155" s="44">
        <v>0</v>
      </c>
      <c r="L2155" s="44">
        <v>0</v>
      </c>
      <c r="M2155" s="44">
        <v>0</v>
      </c>
      <c r="N2155" s="44">
        <v>0</v>
      </c>
      <c r="O2155" s="44">
        <v>0</v>
      </c>
      <c r="P2155" s="165">
        <f t="shared" si="154"/>
        <v>0</v>
      </c>
    </row>
    <row r="2156" spans="1:16" hidden="1" x14ac:dyDescent="0.25">
      <c r="A2156" s="303" t="str">
        <f>IF(B2156=1,A2139,"")</f>
        <v/>
      </c>
      <c r="B2156" s="43" t="str">
        <f t="shared" si="153"/>
        <v/>
      </c>
      <c r="C2156" s="161">
        <f>CAD!$I$23</f>
        <v>0</v>
      </c>
      <c r="D2156" s="44">
        <v>0</v>
      </c>
      <c r="E2156" s="44">
        <v>0</v>
      </c>
      <c r="F2156" s="44">
        <v>0</v>
      </c>
      <c r="G2156" s="44">
        <v>0</v>
      </c>
      <c r="H2156" s="44">
        <v>0</v>
      </c>
      <c r="I2156" s="44">
        <v>0</v>
      </c>
      <c r="J2156" s="44">
        <v>0</v>
      </c>
      <c r="K2156" s="44">
        <v>0</v>
      </c>
      <c r="L2156" s="44">
        <v>0</v>
      </c>
      <c r="M2156" s="44">
        <v>0</v>
      </c>
      <c r="N2156" s="44">
        <v>0</v>
      </c>
      <c r="O2156" s="44">
        <v>0</v>
      </c>
      <c r="P2156" s="165">
        <f t="shared" si="154"/>
        <v>0</v>
      </c>
    </row>
    <row r="2157" spans="1:16" hidden="1" x14ac:dyDescent="0.25">
      <c r="A2157" s="303" t="str">
        <f>IF(B2157=1,A2139,"")</f>
        <v/>
      </c>
      <c r="B2157" s="43" t="str">
        <f t="shared" si="153"/>
        <v/>
      </c>
      <c r="C2157" s="161">
        <f>CAD!$I$24</f>
        <v>0</v>
      </c>
      <c r="D2157" s="44">
        <v>0</v>
      </c>
      <c r="E2157" s="44">
        <v>0</v>
      </c>
      <c r="F2157" s="44">
        <v>0</v>
      </c>
      <c r="G2157" s="44">
        <v>0</v>
      </c>
      <c r="H2157" s="44">
        <v>0</v>
      </c>
      <c r="I2157" s="44">
        <v>0</v>
      </c>
      <c r="J2157" s="44">
        <v>0</v>
      </c>
      <c r="K2157" s="44">
        <v>0</v>
      </c>
      <c r="L2157" s="44">
        <v>0</v>
      </c>
      <c r="M2157" s="44">
        <v>0</v>
      </c>
      <c r="N2157" s="44">
        <v>0</v>
      </c>
      <c r="O2157" s="44">
        <v>0</v>
      </c>
      <c r="P2157" s="165">
        <f t="shared" si="154"/>
        <v>0</v>
      </c>
    </row>
    <row r="2158" spans="1:16" hidden="1" x14ac:dyDescent="0.25">
      <c r="A2158" s="303" t="str">
        <f>IF(B2158=1,A2139,"")</f>
        <v/>
      </c>
      <c r="B2158" s="43" t="str">
        <f t="shared" si="153"/>
        <v/>
      </c>
      <c r="C2158" s="161">
        <f>CAD!$I$25</f>
        <v>0</v>
      </c>
      <c r="D2158" s="44">
        <v>0</v>
      </c>
      <c r="E2158" s="44">
        <v>0</v>
      </c>
      <c r="F2158" s="44">
        <v>0</v>
      </c>
      <c r="G2158" s="44">
        <v>0</v>
      </c>
      <c r="H2158" s="44">
        <v>0</v>
      </c>
      <c r="I2158" s="44">
        <v>0</v>
      </c>
      <c r="J2158" s="44">
        <v>0</v>
      </c>
      <c r="K2158" s="44">
        <v>0</v>
      </c>
      <c r="L2158" s="44">
        <v>0</v>
      </c>
      <c r="M2158" s="44">
        <v>0</v>
      </c>
      <c r="N2158" s="44">
        <v>0</v>
      </c>
      <c r="O2158" s="44">
        <v>0</v>
      </c>
      <c r="P2158" s="165">
        <f t="shared" si="154"/>
        <v>0</v>
      </c>
    </row>
    <row r="2159" spans="1:16" hidden="1" x14ac:dyDescent="0.25">
      <c r="A2159" s="303" t="str">
        <f>IF(B2159=1,A2139,"")</f>
        <v/>
      </c>
      <c r="B2159" s="43" t="str">
        <f t="shared" si="153"/>
        <v/>
      </c>
      <c r="C2159" s="161">
        <f>CAD!$I$26</f>
        <v>0</v>
      </c>
      <c r="D2159" s="44">
        <v>0</v>
      </c>
      <c r="E2159" s="44">
        <v>0</v>
      </c>
      <c r="F2159" s="44">
        <v>0</v>
      </c>
      <c r="G2159" s="44">
        <v>0</v>
      </c>
      <c r="H2159" s="44">
        <v>0</v>
      </c>
      <c r="I2159" s="44">
        <v>0</v>
      </c>
      <c r="J2159" s="44">
        <v>0</v>
      </c>
      <c r="K2159" s="44">
        <v>0</v>
      </c>
      <c r="L2159" s="44">
        <v>0</v>
      </c>
      <c r="M2159" s="44">
        <v>0</v>
      </c>
      <c r="N2159" s="44">
        <v>0</v>
      </c>
      <c r="O2159" s="44">
        <v>0</v>
      </c>
      <c r="P2159" s="165">
        <f t="shared" si="154"/>
        <v>0</v>
      </c>
    </row>
    <row r="2160" spans="1:16" hidden="1" x14ac:dyDescent="0.25">
      <c r="A2160" s="303" t="str">
        <f>IF(B2160=1,A2139,"")</f>
        <v/>
      </c>
      <c r="B2160" s="43" t="str">
        <f t="shared" si="153"/>
        <v/>
      </c>
      <c r="C2160" s="161">
        <f>CAD!$I$27</f>
        <v>0</v>
      </c>
      <c r="D2160" s="44">
        <v>0</v>
      </c>
      <c r="E2160" s="44">
        <v>0</v>
      </c>
      <c r="F2160" s="44">
        <v>0</v>
      </c>
      <c r="G2160" s="44">
        <v>0</v>
      </c>
      <c r="H2160" s="44">
        <v>0</v>
      </c>
      <c r="I2160" s="44">
        <v>0</v>
      </c>
      <c r="J2160" s="44">
        <v>0</v>
      </c>
      <c r="K2160" s="44">
        <v>0</v>
      </c>
      <c r="L2160" s="44">
        <v>0</v>
      </c>
      <c r="M2160" s="44">
        <v>0</v>
      </c>
      <c r="N2160" s="44">
        <v>0</v>
      </c>
      <c r="O2160" s="44">
        <v>0</v>
      </c>
      <c r="P2160" s="165">
        <f t="shared" si="154"/>
        <v>0</v>
      </c>
    </row>
    <row r="2161" spans="1:16" hidden="1" x14ac:dyDescent="0.25">
      <c r="A2161" s="303" t="str">
        <f>IF(B2161=1,A2139,"")</f>
        <v/>
      </c>
      <c r="B2161" s="43" t="str">
        <f t="shared" si="153"/>
        <v/>
      </c>
      <c r="C2161" s="161">
        <f>CAD!$I$28</f>
        <v>0</v>
      </c>
      <c r="D2161" s="44">
        <v>0</v>
      </c>
      <c r="E2161" s="44">
        <v>0</v>
      </c>
      <c r="F2161" s="44">
        <v>0</v>
      </c>
      <c r="G2161" s="44">
        <v>0</v>
      </c>
      <c r="H2161" s="44">
        <v>0</v>
      </c>
      <c r="I2161" s="44">
        <v>0</v>
      </c>
      <c r="J2161" s="44">
        <v>0</v>
      </c>
      <c r="K2161" s="44">
        <v>0</v>
      </c>
      <c r="L2161" s="44">
        <v>0</v>
      </c>
      <c r="M2161" s="44">
        <v>0</v>
      </c>
      <c r="N2161" s="44">
        <v>0</v>
      </c>
      <c r="O2161" s="44">
        <v>0</v>
      </c>
      <c r="P2161" s="165">
        <f t="shared" si="154"/>
        <v>0</v>
      </c>
    </row>
    <row r="2162" spans="1:16" hidden="1" x14ac:dyDescent="0.25">
      <c r="A2162" s="303" t="str">
        <f>IF(B2162=1,A2139,"")</f>
        <v/>
      </c>
      <c r="B2162" s="43" t="str">
        <f t="shared" si="153"/>
        <v/>
      </c>
      <c r="C2162" s="161">
        <f>CAD!$I$29</f>
        <v>0</v>
      </c>
      <c r="D2162" s="44">
        <v>0</v>
      </c>
      <c r="E2162" s="44">
        <v>0</v>
      </c>
      <c r="F2162" s="44">
        <v>0</v>
      </c>
      <c r="G2162" s="44">
        <v>0</v>
      </c>
      <c r="H2162" s="44">
        <v>0</v>
      </c>
      <c r="I2162" s="44">
        <v>0</v>
      </c>
      <c r="J2162" s="44">
        <v>0</v>
      </c>
      <c r="K2162" s="44">
        <v>0</v>
      </c>
      <c r="L2162" s="44">
        <v>0</v>
      </c>
      <c r="M2162" s="44">
        <v>0</v>
      </c>
      <c r="N2162" s="44">
        <v>0</v>
      </c>
      <c r="O2162" s="44">
        <v>0</v>
      </c>
      <c r="P2162" s="165">
        <f t="shared" si="154"/>
        <v>0</v>
      </c>
    </row>
    <row r="2163" spans="1:16" hidden="1" x14ac:dyDescent="0.25">
      <c r="A2163" s="303" t="str">
        <f>IF(B2163=1,A2139,"")</f>
        <v/>
      </c>
      <c r="B2163" s="43" t="str">
        <f t="shared" si="153"/>
        <v/>
      </c>
      <c r="C2163" s="161">
        <f>CAD!$I$30</f>
        <v>0</v>
      </c>
      <c r="D2163" s="44">
        <v>0</v>
      </c>
      <c r="E2163" s="44">
        <v>0</v>
      </c>
      <c r="F2163" s="44">
        <v>0</v>
      </c>
      <c r="G2163" s="44">
        <v>0</v>
      </c>
      <c r="H2163" s="44">
        <v>0</v>
      </c>
      <c r="I2163" s="44">
        <v>0</v>
      </c>
      <c r="J2163" s="44">
        <v>0</v>
      </c>
      <c r="K2163" s="44">
        <v>0</v>
      </c>
      <c r="L2163" s="44">
        <v>0</v>
      </c>
      <c r="M2163" s="44">
        <v>0</v>
      </c>
      <c r="N2163" s="44">
        <v>0</v>
      </c>
      <c r="O2163" s="44">
        <v>0</v>
      </c>
      <c r="P2163" s="165">
        <f t="shared" si="154"/>
        <v>0</v>
      </c>
    </row>
    <row r="2164" spans="1:16" hidden="1" x14ac:dyDescent="0.25">
      <c r="A2164" s="303" t="str">
        <f>IF(B2164=1,A2139,"")</f>
        <v/>
      </c>
      <c r="B2164" s="43" t="str">
        <f t="shared" si="153"/>
        <v/>
      </c>
      <c r="C2164" s="161">
        <f>CAD!$I$31</f>
        <v>0</v>
      </c>
      <c r="D2164" s="44">
        <v>0</v>
      </c>
      <c r="E2164" s="44">
        <v>0</v>
      </c>
      <c r="F2164" s="44">
        <v>0</v>
      </c>
      <c r="G2164" s="44">
        <v>0</v>
      </c>
      <c r="H2164" s="44">
        <v>0</v>
      </c>
      <c r="I2164" s="44">
        <v>0</v>
      </c>
      <c r="J2164" s="44">
        <v>0</v>
      </c>
      <c r="K2164" s="44">
        <v>0</v>
      </c>
      <c r="L2164" s="44">
        <v>0</v>
      </c>
      <c r="M2164" s="44">
        <v>0</v>
      </c>
      <c r="N2164" s="44">
        <v>0</v>
      </c>
      <c r="O2164" s="44">
        <v>0</v>
      </c>
      <c r="P2164" s="165">
        <f t="shared" si="154"/>
        <v>0</v>
      </c>
    </row>
    <row r="2165" spans="1:16" hidden="1" x14ac:dyDescent="0.25">
      <c r="A2165" s="303" t="str">
        <f>IF(B2165=1,A2139,"")</f>
        <v/>
      </c>
      <c r="B2165" s="43" t="str">
        <f t="shared" si="153"/>
        <v/>
      </c>
      <c r="C2165" s="161">
        <f>CAD!$K$7</f>
        <v>0</v>
      </c>
      <c r="D2165" s="44">
        <v>0</v>
      </c>
      <c r="E2165" s="44">
        <v>0</v>
      </c>
      <c r="F2165" s="44">
        <v>0</v>
      </c>
      <c r="G2165" s="44">
        <v>0</v>
      </c>
      <c r="H2165" s="44">
        <v>0</v>
      </c>
      <c r="I2165" s="44">
        <v>0</v>
      </c>
      <c r="J2165" s="44">
        <v>0</v>
      </c>
      <c r="K2165" s="44">
        <v>0</v>
      </c>
      <c r="L2165" s="44">
        <v>0</v>
      </c>
      <c r="M2165" s="44">
        <v>0</v>
      </c>
      <c r="N2165" s="44">
        <v>0</v>
      </c>
      <c r="O2165" s="44">
        <v>0</v>
      </c>
      <c r="P2165" s="165">
        <f t="shared" si="154"/>
        <v>0</v>
      </c>
    </row>
    <row r="2166" spans="1:16" hidden="1" x14ac:dyDescent="0.25">
      <c r="A2166" s="303" t="str">
        <f>IF(B2166=1,A2139,"")</f>
        <v/>
      </c>
      <c r="B2166" s="43" t="str">
        <f t="shared" si="153"/>
        <v/>
      </c>
      <c r="C2166" s="161">
        <f>CAD!$K$8</f>
        <v>0</v>
      </c>
      <c r="D2166" s="44">
        <v>0</v>
      </c>
      <c r="E2166" s="44">
        <v>0</v>
      </c>
      <c r="F2166" s="44">
        <v>0</v>
      </c>
      <c r="G2166" s="44">
        <v>0</v>
      </c>
      <c r="H2166" s="44">
        <v>0</v>
      </c>
      <c r="I2166" s="44">
        <v>0</v>
      </c>
      <c r="J2166" s="44">
        <v>0</v>
      </c>
      <c r="K2166" s="44">
        <v>0</v>
      </c>
      <c r="L2166" s="44">
        <v>0</v>
      </c>
      <c r="M2166" s="44">
        <v>0</v>
      </c>
      <c r="N2166" s="44">
        <v>0</v>
      </c>
      <c r="O2166" s="44">
        <v>0</v>
      </c>
      <c r="P2166" s="165">
        <f t="shared" si="154"/>
        <v>0</v>
      </c>
    </row>
    <row r="2167" spans="1:16" hidden="1" x14ac:dyDescent="0.25">
      <c r="A2167" s="303" t="str">
        <f>IF(B2167=1,A2139,"")</f>
        <v/>
      </c>
      <c r="B2167" s="43" t="str">
        <f t="shared" si="153"/>
        <v/>
      </c>
      <c r="C2167" s="161">
        <f>CAD!$K$9</f>
        <v>0</v>
      </c>
      <c r="D2167" s="44">
        <v>0</v>
      </c>
      <c r="E2167" s="44">
        <v>0</v>
      </c>
      <c r="F2167" s="44">
        <v>0</v>
      </c>
      <c r="G2167" s="44">
        <v>0</v>
      </c>
      <c r="H2167" s="44">
        <v>0</v>
      </c>
      <c r="I2167" s="44">
        <v>0</v>
      </c>
      <c r="J2167" s="44">
        <v>0</v>
      </c>
      <c r="K2167" s="44">
        <v>0</v>
      </c>
      <c r="L2167" s="44">
        <v>0</v>
      </c>
      <c r="M2167" s="44">
        <v>0</v>
      </c>
      <c r="N2167" s="44">
        <v>0</v>
      </c>
      <c r="O2167" s="44">
        <v>0</v>
      </c>
      <c r="P2167" s="165">
        <f t="shared" si="154"/>
        <v>0</v>
      </c>
    </row>
    <row r="2168" spans="1:16" hidden="1" x14ac:dyDescent="0.25">
      <c r="A2168" s="303" t="str">
        <f>IF(B2168=1,A2139,"")</f>
        <v/>
      </c>
      <c r="B2168" s="43" t="str">
        <f t="shared" si="153"/>
        <v/>
      </c>
      <c r="C2168" s="161">
        <f>CAD!$K$10</f>
        <v>0</v>
      </c>
      <c r="D2168" s="44">
        <v>0</v>
      </c>
      <c r="E2168" s="44">
        <v>0</v>
      </c>
      <c r="F2168" s="44">
        <v>0</v>
      </c>
      <c r="G2168" s="44">
        <v>0</v>
      </c>
      <c r="H2168" s="44">
        <v>0</v>
      </c>
      <c r="I2168" s="44">
        <v>0</v>
      </c>
      <c r="J2168" s="44">
        <v>0</v>
      </c>
      <c r="K2168" s="44">
        <v>0</v>
      </c>
      <c r="L2168" s="44">
        <v>0</v>
      </c>
      <c r="M2168" s="44">
        <v>0</v>
      </c>
      <c r="N2168" s="44">
        <v>0</v>
      </c>
      <c r="O2168" s="44">
        <v>0</v>
      </c>
      <c r="P2168" s="165">
        <f t="shared" si="154"/>
        <v>0</v>
      </c>
    </row>
    <row r="2169" spans="1:16" hidden="1" x14ac:dyDescent="0.25">
      <c r="A2169" s="303" t="str">
        <f>IF(B2169=1,A2139,"")</f>
        <v/>
      </c>
      <c r="B2169" s="43" t="str">
        <f t="shared" si="153"/>
        <v/>
      </c>
      <c r="C2169" s="161">
        <f>CAD!$K$11</f>
        <v>0</v>
      </c>
      <c r="D2169" s="44">
        <v>0</v>
      </c>
      <c r="E2169" s="44">
        <v>0</v>
      </c>
      <c r="F2169" s="44">
        <v>0</v>
      </c>
      <c r="G2169" s="44">
        <v>0</v>
      </c>
      <c r="H2169" s="44">
        <v>0</v>
      </c>
      <c r="I2169" s="44">
        <v>0</v>
      </c>
      <c r="J2169" s="44">
        <v>0</v>
      </c>
      <c r="K2169" s="44">
        <v>0</v>
      </c>
      <c r="L2169" s="44">
        <v>0</v>
      </c>
      <c r="M2169" s="44">
        <v>0</v>
      </c>
      <c r="N2169" s="44">
        <v>0</v>
      </c>
      <c r="O2169" s="44">
        <v>0</v>
      </c>
      <c r="P2169" s="165">
        <f t="shared" si="154"/>
        <v>0</v>
      </c>
    </row>
    <row r="2170" spans="1:16" hidden="1" x14ac:dyDescent="0.25">
      <c r="A2170" s="303" t="str">
        <f>IF(B2170=1,A2139,"")</f>
        <v/>
      </c>
      <c r="B2170" s="43" t="str">
        <f t="shared" si="153"/>
        <v/>
      </c>
      <c r="C2170" s="161">
        <f>CAD!$K$12</f>
        <v>0</v>
      </c>
      <c r="D2170" s="44">
        <v>0</v>
      </c>
      <c r="E2170" s="44">
        <v>0</v>
      </c>
      <c r="F2170" s="44">
        <v>0</v>
      </c>
      <c r="G2170" s="44">
        <v>0</v>
      </c>
      <c r="H2170" s="44">
        <v>0</v>
      </c>
      <c r="I2170" s="44">
        <v>0</v>
      </c>
      <c r="J2170" s="44">
        <v>0</v>
      </c>
      <c r="K2170" s="44">
        <v>0</v>
      </c>
      <c r="L2170" s="44">
        <v>0</v>
      </c>
      <c r="M2170" s="44">
        <v>0</v>
      </c>
      <c r="N2170" s="44">
        <v>0</v>
      </c>
      <c r="O2170" s="44">
        <v>0</v>
      </c>
      <c r="P2170" s="165">
        <f t="shared" si="154"/>
        <v>0</v>
      </c>
    </row>
    <row r="2171" spans="1:16" hidden="1" x14ac:dyDescent="0.25">
      <c r="A2171" s="303" t="str">
        <f>IF(B2171=1,A2139,"")</f>
        <v/>
      </c>
      <c r="B2171" s="43" t="str">
        <f t="shared" si="153"/>
        <v/>
      </c>
      <c r="C2171" s="161">
        <f>CAD!$K$13</f>
        <v>0</v>
      </c>
      <c r="D2171" s="44">
        <v>0</v>
      </c>
      <c r="E2171" s="44">
        <v>0</v>
      </c>
      <c r="F2171" s="44">
        <v>0</v>
      </c>
      <c r="G2171" s="44">
        <v>0</v>
      </c>
      <c r="H2171" s="44">
        <v>0</v>
      </c>
      <c r="I2171" s="44">
        <v>0</v>
      </c>
      <c r="J2171" s="44">
        <v>0</v>
      </c>
      <c r="K2171" s="44">
        <v>0</v>
      </c>
      <c r="L2171" s="44">
        <v>0</v>
      </c>
      <c r="M2171" s="44">
        <v>0</v>
      </c>
      <c r="N2171" s="44">
        <v>0</v>
      </c>
      <c r="O2171" s="44">
        <v>0</v>
      </c>
      <c r="P2171" s="165">
        <f t="shared" si="154"/>
        <v>0</v>
      </c>
    </row>
    <row r="2172" spans="1:16" hidden="1" x14ac:dyDescent="0.25">
      <c r="A2172" s="303" t="str">
        <f>IF(B2172=1,A2139,"")</f>
        <v/>
      </c>
      <c r="B2172" s="43" t="str">
        <f t="shared" si="153"/>
        <v/>
      </c>
      <c r="C2172" s="161">
        <f>CAD!$K$14</f>
        <v>0</v>
      </c>
      <c r="D2172" s="44">
        <v>0</v>
      </c>
      <c r="E2172" s="44">
        <v>0</v>
      </c>
      <c r="F2172" s="44">
        <v>0</v>
      </c>
      <c r="G2172" s="44">
        <v>0</v>
      </c>
      <c r="H2172" s="44">
        <v>0</v>
      </c>
      <c r="I2172" s="44">
        <v>0</v>
      </c>
      <c r="J2172" s="44">
        <v>0</v>
      </c>
      <c r="K2172" s="44">
        <v>0</v>
      </c>
      <c r="L2172" s="44">
        <v>0</v>
      </c>
      <c r="M2172" s="44">
        <v>0</v>
      </c>
      <c r="N2172" s="44">
        <v>0</v>
      </c>
      <c r="O2172" s="44">
        <v>0</v>
      </c>
      <c r="P2172" s="165">
        <f t="shared" si="154"/>
        <v>0</v>
      </c>
    </row>
    <row r="2173" spans="1:16" hidden="1" x14ac:dyDescent="0.25">
      <c r="A2173" s="303" t="str">
        <f>IF(B2173=1,A2139,"")</f>
        <v/>
      </c>
      <c r="B2173" s="43" t="str">
        <f t="shared" si="153"/>
        <v/>
      </c>
      <c r="C2173" s="161">
        <f>CAD!$K$15</f>
        <v>0</v>
      </c>
      <c r="D2173" s="44">
        <v>0</v>
      </c>
      <c r="E2173" s="44">
        <v>0</v>
      </c>
      <c r="F2173" s="44">
        <v>0</v>
      </c>
      <c r="G2173" s="44">
        <v>0</v>
      </c>
      <c r="H2173" s="44">
        <v>0</v>
      </c>
      <c r="I2173" s="44">
        <v>0</v>
      </c>
      <c r="J2173" s="44">
        <v>0</v>
      </c>
      <c r="K2173" s="44">
        <v>0</v>
      </c>
      <c r="L2173" s="44">
        <v>0</v>
      </c>
      <c r="M2173" s="44">
        <v>0</v>
      </c>
      <c r="N2173" s="44">
        <v>0</v>
      </c>
      <c r="O2173" s="44">
        <v>0</v>
      </c>
      <c r="P2173" s="165">
        <f t="shared" si="154"/>
        <v>0</v>
      </c>
    </row>
    <row r="2174" spans="1:16" hidden="1" x14ac:dyDescent="0.25">
      <c r="A2174" s="303" t="str">
        <f>IF(B2174=1,A2139,"")</f>
        <v/>
      </c>
      <c r="B2174" s="43" t="str">
        <f t="shared" si="153"/>
        <v/>
      </c>
      <c r="C2174" s="161">
        <f>CAD!$K$16</f>
        <v>0</v>
      </c>
      <c r="D2174" s="44">
        <v>0</v>
      </c>
      <c r="E2174" s="44">
        <v>0</v>
      </c>
      <c r="F2174" s="44">
        <v>0</v>
      </c>
      <c r="G2174" s="44">
        <v>0</v>
      </c>
      <c r="H2174" s="44">
        <v>0</v>
      </c>
      <c r="I2174" s="44">
        <v>0</v>
      </c>
      <c r="J2174" s="44">
        <v>0</v>
      </c>
      <c r="K2174" s="44">
        <v>0</v>
      </c>
      <c r="L2174" s="44">
        <v>0</v>
      </c>
      <c r="M2174" s="44">
        <v>0</v>
      </c>
      <c r="N2174" s="44">
        <v>0</v>
      </c>
      <c r="O2174" s="44">
        <v>0</v>
      </c>
      <c r="P2174" s="165">
        <f t="shared" si="154"/>
        <v>0</v>
      </c>
    </row>
    <row r="2175" spans="1:16" hidden="1" x14ac:dyDescent="0.25">
      <c r="A2175" s="303" t="str">
        <f>IF(B2175=1,A2139,"")</f>
        <v/>
      </c>
      <c r="B2175" s="43" t="str">
        <f t="shared" si="153"/>
        <v/>
      </c>
      <c r="C2175" s="161">
        <f>CAD!$K$17</f>
        <v>0</v>
      </c>
      <c r="D2175" s="44">
        <v>0</v>
      </c>
      <c r="E2175" s="44">
        <v>0</v>
      </c>
      <c r="F2175" s="44">
        <v>0</v>
      </c>
      <c r="G2175" s="44">
        <v>0</v>
      </c>
      <c r="H2175" s="44">
        <v>0</v>
      </c>
      <c r="I2175" s="44">
        <v>0</v>
      </c>
      <c r="J2175" s="44">
        <v>0</v>
      </c>
      <c r="K2175" s="44">
        <v>0</v>
      </c>
      <c r="L2175" s="44">
        <v>0</v>
      </c>
      <c r="M2175" s="44">
        <v>0</v>
      </c>
      <c r="N2175" s="44">
        <v>0</v>
      </c>
      <c r="O2175" s="44">
        <v>0</v>
      </c>
      <c r="P2175" s="165">
        <f t="shared" si="154"/>
        <v>0</v>
      </c>
    </row>
    <row r="2176" spans="1:16" hidden="1" x14ac:dyDescent="0.25">
      <c r="A2176" s="303" t="str">
        <f>IF(B2176=1,A2139,"")</f>
        <v/>
      </c>
      <c r="B2176" s="43" t="str">
        <f t="shared" si="153"/>
        <v/>
      </c>
      <c r="C2176" s="161">
        <f>CAD!$K$18</f>
        <v>0</v>
      </c>
      <c r="D2176" s="44">
        <v>0</v>
      </c>
      <c r="E2176" s="44">
        <v>0</v>
      </c>
      <c r="F2176" s="44">
        <v>0</v>
      </c>
      <c r="G2176" s="44">
        <v>0</v>
      </c>
      <c r="H2176" s="44">
        <v>0</v>
      </c>
      <c r="I2176" s="44">
        <v>0</v>
      </c>
      <c r="J2176" s="44">
        <v>0</v>
      </c>
      <c r="K2176" s="44">
        <v>0</v>
      </c>
      <c r="L2176" s="44">
        <v>0</v>
      </c>
      <c r="M2176" s="44">
        <v>0</v>
      </c>
      <c r="N2176" s="44">
        <v>0</v>
      </c>
      <c r="O2176" s="44">
        <v>0</v>
      </c>
      <c r="P2176" s="165">
        <f t="shared" si="154"/>
        <v>0</v>
      </c>
    </row>
    <row r="2177" spans="1:16" hidden="1" x14ac:dyDescent="0.25">
      <c r="A2177" s="303" t="str">
        <f>IF(B2177=1,A2139,"")</f>
        <v/>
      </c>
      <c r="B2177" s="43" t="str">
        <f t="shared" si="153"/>
        <v/>
      </c>
      <c r="C2177" s="161">
        <f>CAD!$K$19</f>
        <v>0</v>
      </c>
      <c r="D2177" s="44">
        <v>0</v>
      </c>
      <c r="E2177" s="44">
        <v>0</v>
      </c>
      <c r="F2177" s="44">
        <v>0</v>
      </c>
      <c r="G2177" s="44">
        <v>0</v>
      </c>
      <c r="H2177" s="44">
        <v>0</v>
      </c>
      <c r="I2177" s="44">
        <v>0</v>
      </c>
      <c r="J2177" s="44">
        <v>0</v>
      </c>
      <c r="K2177" s="44">
        <v>0</v>
      </c>
      <c r="L2177" s="44">
        <v>0</v>
      </c>
      <c r="M2177" s="44">
        <v>0</v>
      </c>
      <c r="N2177" s="44">
        <v>0</v>
      </c>
      <c r="O2177" s="44">
        <v>0</v>
      </c>
      <c r="P2177" s="165">
        <f t="shared" si="154"/>
        <v>0</v>
      </c>
    </row>
    <row r="2178" spans="1:16" hidden="1" x14ac:dyDescent="0.25">
      <c r="A2178" s="303" t="str">
        <f>IF(B2178=1,A2139,"")</f>
        <v/>
      </c>
      <c r="B2178" s="43" t="str">
        <f t="shared" si="153"/>
        <v/>
      </c>
      <c r="C2178" s="161">
        <f>CAD!$K$20</f>
        <v>0</v>
      </c>
      <c r="D2178" s="44">
        <v>0</v>
      </c>
      <c r="E2178" s="44">
        <v>0</v>
      </c>
      <c r="F2178" s="44">
        <v>0</v>
      </c>
      <c r="G2178" s="44">
        <v>0</v>
      </c>
      <c r="H2178" s="44">
        <v>0</v>
      </c>
      <c r="I2178" s="44">
        <v>0</v>
      </c>
      <c r="J2178" s="44">
        <v>0</v>
      </c>
      <c r="K2178" s="44">
        <v>0</v>
      </c>
      <c r="L2178" s="44">
        <v>0</v>
      </c>
      <c r="M2178" s="44">
        <v>0</v>
      </c>
      <c r="N2178" s="44">
        <v>0</v>
      </c>
      <c r="O2178" s="44">
        <v>0</v>
      </c>
      <c r="P2178" s="165">
        <f t="shared" si="154"/>
        <v>0</v>
      </c>
    </row>
    <row r="2179" spans="1:16" hidden="1" x14ac:dyDescent="0.25">
      <c r="A2179" s="303" t="str">
        <f>IF(B2179=1,A2139,"")</f>
        <v/>
      </c>
      <c r="B2179" s="43" t="str">
        <f t="shared" si="153"/>
        <v/>
      </c>
      <c r="C2179" s="161">
        <f>CAD!$K$21</f>
        <v>0</v>
      </c>
      <c r="D2179" s="44">
        <v>0</v>
      </c>
      <c r="E2179" s="44">
        <v>0</v>
      </c>
      <c r="F2179" s="44">
        <v>0</v>
      </c>
      <c r="G2179" s="44">
        <v>0</v>
      </c>
      <c r="H2179" s="44">
        <v>0</v>
      </c>
      <c r="I2179" s="44">
        <v>0</v>
      </c>
      <c r="J2179" s="44">
        <v>0</v>
      </c>
      <c r="K2179" s="44">
        <v>0</v>
      </c>
      <c r="L2179" s="44">
        <v>0</v>
      </c>
      <c r="M2179" s="44">
        <v>0</v>
      </c>
      <c r="N2179" s="44">
        <v>0</v>
      </c>
      <c r="O2179" s="44">
        <v>0</v>
      </c>
      <c r="P2179" s="165">
        <f t="shared" si="154"/>
        <v>0</v>
      </c>
    </row>
    <row r="2180" spans="1:16" hidden="1" x14ac:dyDescent="0.25">
      <c r="A2180" s="303" t="str">
        <f>IF(B2180=1,A2139,"")</f>
        <v/>
      </c>
      <c r="B2180" s="43" t="str">
        <f t="shared" si="153"/>
        <v/>
      </c>
      <c r="C2180" s="161">
        <f>CAD!$K$22</f>
        <v>0</v>
      </c>
      <c r="D2180" s="44">
        <v>0</v>
      </c>
      <c r="E2180" s="44">
        <v>0</v>
      </c>
      <c r="F2180" s="44">
        <v>0</v>
      </c>
      <c r="G2180" s="44">
        <v>0</v>
      </c>
      <c r="H2180" s="44">
        <v>0</v>
      </c>
      <c r="I2180" s="44">
        <v>0</v>
      </c>
      <c r="J2180" s="44">
        <v>0</v>
      </c>
      <c r="K2180" s="44">
        <v>0</v>
      </c>
      <c r="L2180" s="44">
        <v>0</v>
      </c>
      <c r="M2180" s="44">
        <v>0</v>
      </c>
      <c r="N2180" s="44">
        <v>0</v>
      </c>
      <c r="O2180" s="44">
        <v>0</v>
      </c>
      <c r="P2180" s="165">
        <f t="shared" si="154"/>
        <v>0</v>
      </c>
    </row>
    <row r="2181" spans="1:16" hidden="1" x14ac:dyDescent="0.25">
      <c r="A2181" s="303" t="str">
        <f>IF(B2181=1,A2139,"")</f>
        <v/>
      </c>
      <c r="B2181" s="43" t="str">
        <f t="shared" si="153"/>
        <v/>
      </c>
      <c r="C2181" s="161">
        <f>CAD!$K$23</f>
        <v>0</v>
      </c>
      <c r="D2181" s="44">
        <v>0</v>
      </c>
      <c r="E2181" s="44">
        <v>0</v>
      </c>
      <c r="F2181" s="44">
        <v>0</v>
      </c>
      <c r="G2181" s="44">
        <v>0</v>
      </c>
      <c r="H2181" s="44">
        <v>0</v>
      </c>
      <c r="I2181" s="44">
        <v>0</v>
      </c>
      <c r="J2181" s="44">
        <v>0</v>
      </c>
      <c r="K2181" s="44">
        <v>0</v>
      </c>
      <c r="L2181" s="44">
        <v>0</v>
      </c>
      <c r="M2181" s="44">
        <v>0</v>
      </c>
      <c r="N2181" s="44">
        <v>0</v>
      </c>
      <c r="O2181" s="44">
        <v>0</v>
      </c>
      <c r="P2181" s="165">
        <f t="shared" si="154"/>
        <v>0</v>
      </c>
    </row>
    <row r="2182" spans="1:16" hidden="1" x14ac:dyDescent="0.25">
      <c r="A2182" s="303" t="str">
        <f>IF(B2182=1,A2139,"")</f>
        <v/>
      </c>
      <c r="B2182" s="43" t="str">
        <f t="shared" si="153"/>
        <v/>
      </c>
      <c r="C2182" s="161">
        <f>CAD!$K$24</f>
        <v>0</v>
      </c>
      <c r="D2182" s="44">
        <v>0</v>
      </c>
      <c r="E2182" s="44">
        <v>0</v>
      </c>
      <c r="F2182" s="44">
        <v>0</v>
      </c>
      <c r="G2182" s="44">
        <v>0</v>
      </c>
      <c r="H2182" s="44">
        <v>0</v>
      </c>
      <c r="I2182" s="44">
        <v>0</v>
      </c>
      <c r="J2182" s="44">
        <v>0</v>
      </c>
      <c r="K2182" s="44">
        <v>0</v>
      </c>
      <c r="L2182" s="44">
        <v>0</v>
      </c>
      <c r="M2182" s="44">
        <v>0</v>
      </c>
      <c r="N2182" s="44">
        <v>0</v>
      </c>
      <c r="O2182" s="44">
        <v>0</v>
      </c>
      <c r="P2182" s="165">
        <f t="shared" si="154"/>
        <v>0</v>
      </c>
    </row>
    <row r="2183" spans="1:16" hidden="1" x14ac:dyDescent="0.25">
      <c r="A2183" s="303" t="str">
        <f>IF(B2183=1,A2139,"")</f>
        <v/>
      </c>
      <c r="B2183" s="43" t="str">
        <f t="shared" si="153"/>
        <v/>
      </c>
      <c r="C2183" s="161">
        <f>CAD!$K$25</f>
        <v>0</v>
      </c>
      <c r="D2183" s="44">
        <v>0</v>
      </c>
      <c r="E2183" s="44">
        <v>0</v>
      </c>
      <c r="F2183" s="44">
        <v>0</v>
      </c>
      <c r="G2183" s="44">
        <v>0</v>
      </c>
      <c r="H2183" s="44">
        <v>0</v>
      </c>
      <c r="I2183" s="44">
        <v>0</v>
      </c>
      <c r="J2183" s="44">
        <v>0</v>
      </c>
      <c r="K2183" s="44">
        <v>0</v>
      </c>
      <c r="L2183" s="44">
        <v>0</v>
      </c>
      <c r="M2183" s="44">
        <v>0</v>
      </c>
      <c r="N2183" s="44">
        <v>0</v>
      </c>
      <c r="O2183" s="44">
        <v>0</v>
      </c>
      <c r="P2183" s="165">
        <f t="shared" si="154"/>
        <v>0</v>
      </c>
    </row>
    <row r="2184" spans="1:16" hidden="1" x14ac:dyDescent="0.25">
      <c r="A2184" s="303" t="str">
        <f>IF(B2184=1,A2139,"")</f>
        <v/>
      </c>
      <c r="B2184" s="43" t="str">
        <f t="shared" si="153"/>
        <v/>
      </c>
      <c r="C2184" s="161">
        <f>CAD!$K$26</f>
        <v>0</v>
      </c>
      <c r="D2184" s="44">
        <v>0</v>
      </c>
      <c r="E2184" s="44">
        <v>0</v>
      </c>
      <c r="F2184" s="44">
        <v>0</v>
      </c>
      <c r="G2184" s="44">
        <v>0</v>
      </c>
      <c r="H2184" s="44">
        <v>0</v>
      </c>
      <c r="I2184" s="44">
        <v>0</v>
      </c>
      <c r="J2184" s="44">
        <v>0</v>
      </c>
      <c r="K2184" s="44">
        <v>0</v>
      </c>
      <c r="L2184" s="44">
        <v>0</v>
      </c>
      <c r="M2184" s="44">
        <v>0</v>
      </c>
      <c r="N2184" s="44">
        <v>0</v>
      </c>
      <c r="O2184" s="44">
        <v>0</v>
      </c>
      <c r="P2184" s="165">
        <f t="shared" si="154"/>
        <v>0</v>
      </c>
    </row>
    <row r="2185" spans="1:16" hidden="1" x14ac:dyDescent="0.25">
      <c r="A2185" s="303" t="str">
        <f>IF(B2185=1,A2139,"")</f>
        <v/>
      </c>
      <c r="B2185" s="43" t="str">
        <f t="shared" si="153"/>
        <v/>
      </c>
      <c r="C2185" s="161">
        <f>CAD!$K$27</f>
        <v>0</v>
      </c>
      <c r="D2185" s="44">
        <v>0</v>
      </c>
      <c r="E2185" s="44">
        <v>0</v>
      </c>
      <c r="F2185" s="44">
        <v>0</v>
      </c>
      <c r="G2185" s="44">
        <v>0</v>
      </c>
      <c r="H2185" s="44">
        <v>0</v>
      </c>
      <c r="I2185" s="44">
        <v>0</v>
      </c>
      <c r="J2185" s="44">
        <v>0</v>
      </c>
      <c r="K2185" s="44">
        <v>0</v>
      </c>
      <c r="L2185" s="44">
        <v>0</v>
      </c>
      <c r="M2185" s="44">
        <v>0</v>
      </c>
      <c r="N2185" s="44">
        <v>0</v>
      </c>
      <c r="O2185" s="44">
        <v>0</v>
      </c>
      <c r="P2185" s="165">
        <f t="shared" si="154"/>
        <v>0</v>
      </c>
    </row>
    <row r="2186" spans="1:16" hidden="1" x14ac:dyDescent="0.25">
      <c r="A2186" s="303" t="str">
        <f>IF(B2186=1,A2139,"")</f>
        <v/>
      </c>
      <c r="B2186" s="43" t="str">
        <f t="shared" si="153"/>
        <v/>
      </c>
      <c r="C2186" s="161">
        <f>CAD!$K$28</f>
        <v>0</v>
      </c>
      <c r="D2186" s="44">
        <v>0</v>
      </c>
      <c r="E2186" s="44">
        <v>0</v>
      </c>
      <c r="F2186" s="44">
        <v>0</v>
      </c>
      <c r="G2186" s="44">
        <v>0</v>
      </c>
      <c r="H2186" s="44">
        <v>0</v>
      </c>
      <c r="I2186" s="44">
        <v>0</v>
      </c>
      <c r="J2186" s="44">
        <v>0</v>
      </c>
      <c r="K2186" s="44">
        <v>0</v>
      </c>
      <c r="L2186" s="44">
        <v>0</v>
      </c>
      <c r="M2186" s="44">
        <v>0</v>
      </c>
      <c r="N2186" s="44">
        <v>0</v>
      </c>
      <c r="O2186" s="44">
        <v>0</v>
      </c>
      <c r="P2186" s="165">
        <f t="shared" si="154"/>
        <v>0</v>
      </c>
    </row>
    <row r="2187" spans="1:16" hidden="1" x14ac:dyDescent="0.25">
      <c r="A2187" s="303" t="str">
        <f>IF(B2187=1,A2139,"")</f>
        <v/>
      </c>
      <c r="B2187" s="43" t="str">
        <f t="shared" si="153"/>
        <v/>
      </c>
      <c r="C2187" s="161">
        <f>CAD!$K$29</f>
        <v>0</v>
      </c>
      <c r="D2187" s="44">
        <v>0</v>
      </c>
      <c r="E2187" s="44">
        <v>0</v>
      </c>
      <c r="F2187" s="44">
        <v>0</v>
      </c>
      <c r="G2187" s="44">
        <v>0</v>
      </c>
      <c r="H2187" s="44">
        <v>0</v>
      </c>
      <c r="I2187" s="44">
        <v>0</v>
      </c>
      <c r="J2187" s="44">
        <v>0</v>
      </c>
      <c r="K2187" s="44">
        <v>0</v>
      </c>
      <c r="L2187" s="44">
        <v>0</v>
      </c>
      <c r="M2187" s="44">
        <v>0</v>
      </c>
      <c r="N2187" s="44">
        <v>0</v>
      </c>
      <c r="O2187" s="44">
        <v>0</v>
      </c>
      <c r="P2187" s="165">
        <f t="shared" si="154"/>
        <v>0</v>
      </c>
    </row>
    <row r="2188" spans="1:16" hidden="1" x14ac:dyDescent="0.25">
      <c r="A2188" s="303" t="str">
        <f>IF(B2188=1,A2139,"")</f>
        <v/>
      </c>
      <c r="B2188" s="43" t="str">
        <f t="shared" si="153"/>
        <v/>
      </c>
      <c r="C2188" s="161">
        <f>CAD!$K$30</f>
        <v>0</v>
      </c>
      <c r="D2188" s="44">
        <v>0</v>
      </c>
      <c r="E2188" s="44">
        <v>0</v>
      </c>
      <c r="F2188" s="44">
        <v>0</v>
      </c>
      <c r="G2188" s="44">
        <v>0</v>
      </c>
      <c r="H2188" s="44">
        <v>0</v>
      </c>
      <c r="I2188" s="44">
        <v>0</v>
      </c>
      <c r="J2188" s="44">
        <v>0</v>
      </c>
      <c r="K2188" s="44">
        <v>0</v>
      </c>
      <c r="L2188" s="44">
        <v>0</v>
      </c>
      <c r="M2188" s="44">
        <v>0</v>
      </c>
      <c r="N2188" s="44">
        <v>0</v>
      </c>
      <c r="O2188" s="44">
        <v>0</v>
      </c>
      <c r="P2188" s="165">
        <f t="shared" si="154"/>
        <v>0</v>
      </c>
    </row>
    <row r="2189" spans="1:16" hidden="1" x14ac:dyDescent="0.25">
      <c r="A2189" s="303" t="str">
        <f>IF(B2189=1,A2139,"")</f>
        <v/>
      </c>
      <c r="B2189" s="43" t="str">
        <f t="shared" si="153"/>
        <v/>
      </c>
      <c r="C2189" s="161">
        <f>CAD!$K$31</f>
        <v>0</v>
      </c>
      <c r="D2189" s="44">
        <v>0</v>
      </c>
      <c r="E2189" s="44">
        <v>0</v>
      </c>
      <c r="F2189" s="44">
        <v>0</v>
      </c>
      <c r="G2189" s="44">
        <v>0</v>
      </c>
      <c r="H2189" s="44">
        <v>0</v>
      </c>
      <c r="I2189" s="44">
        <v>0</v>
      </c>
      <c r="J2189" s="44">
        <v>0</v>
      </c>
      <c r="K2189" s="44">
        <v>0</v>
      </c>
      <c r="L2189" s="44">
        <v>0</v>
      </c>
      <c r="M2189" s="44">
        <v>0</v>
      </c>
      <c r="N2189" s="44">
        <v>0</v>
      </c>
      <c r="O2189" s="44">
        <v>0</v>
      </c>
      <c r="P2189" s="165">
        <f t="shared" si="154"/>
        <v>0</v>
      </c>
    </row>
    <row r="2190" spans="1:16" hidden="1" x14ac:dyDescent="0.25">
      <c r="A2190" s="303">
        <f>A2137</f>
        <v>2056</v>
      </c>
    </row>
    <row r="2191" spans="1:16" hidden="1" x14ac:dyDescent="0.25">
      <c r="A2191" s="303">
        <f>A2137</f>
        <v>2056</v>
      </c>
      <c r="C2191" s="74" t="s">
        <v>209</v>
      </c>
      <c r="D2191" s="38">
        <f>D2137-D2139</f>
        <v>0</v>
      </c>
      <c r="E2191" s="38">
        <f t="shared" ref="E2191:P2191" si="155">E2137-E2139</f>
        <v>0</v>
      </c>
      <c r="F2191" s="38">
        <f t="shared" si="155"/>
        <v>0</v>
      </c>
      <c r="G2191" s="38">
        <f t="shared" si="155"/>
        <v>0</v>
      </c>
      <c r="H2191" s="38">
        <f t="shared" si="155"/>
        <v>0</v>
      </c>
      <c r="I2191" s="38">
        <f t="shared" si="155"/>
        <v>0</v>
      </c>
      <c r="J2191" s="38">
        <f t="shared" si="155"/>
        <v>0</v>
      </c>
      <c r="K2191" s="38">
        <f t="shared" si="155"/>
        <v>0</v>
      </c>
      <c r="L2191" s="38">
        <f t="shared" si="155"/>
        <v>0</v>
      </c>
      <c r="M2191" s="38">
        <f t="shared" si="155"/>
        <v>0</v>
      </c>
      <c r="N2191" s="38">
        <f t="shared" si="155"/>
        <v>0</v>
      </c>
      <c r="O2191" s="38">
        <f t="shared" si="155"/>
        <v>0</v>
      </c>
      <c r="P2191" s="38">
        <f t="shared" si="155"/>
        <v>0</v>
      </c>
    </row>
    <row r="2192" spans="1:16" hidden="1" x14ac:dyDescent="0.25"/>
    <row r="2193" spans="1:17" ht="15" hidden="1" customHeight="1" thickBot="1" x14ac:dyDescent="0.3">
      <c r="A2193" s="303">
        <f>A2137+1</f>
        <v>2057</v>
      </c>
      <c r="B2193" s="45"/>
      <c r="C2193" s="176" t="s">
        <v>207</v>
      </c>
      <c r="D2193" s="177">
        <f>PREV_R!D2232</f>
        <v>0</v>
      </c>
      <c r="E2193" s="177">
        <f>PREV_R!E2232</f>
        <v>0</v>
      </c>
      <c r="F2193" s="177">
        <f>PREV_R!F2232</f>
        <v>0</v>
      </c>
      <c r="G2193" s="177">
        <f>PREV_R!G2232</f>
        <v>0</v>
      </c>
      <c r="H2193" s="177">
        <f>PREV_R!H2232</f>
        <v>0</v>
      </c>
      <c r="I2193" s="177">
        <f>PREV_R!I2232</f>
        <v>0</v>
      </c>
      <c r="J2193" s="177">
        <f>PREV_R!J2232</f>
        <v>0</v>
      </c>
      <c r="K2193" s="177">
        <f>PREV_R!K2232</f>
        <v>0</v>
      </c>
      <c r="L2193" s="177">
        <f>PREV_R!L2232</f>
        <v>0</v>
      </c>
      <c r="M2193" s="177">
        <f>PREV_R!M2232</f>
        <v>0</v>
      </c>
      <c r="N2193" s="177">
        <f>PREV_R!N2232</f>
        <v>0</v>
      </c>
      <c r="O2193" s="177">
        <f>PREV_R!O2232</f>
        <v>0</v>
      </c>
      <c r="P2193" s="177">
        <f>SUM(D2193:O2193)</f>
        <v>0</v>
      </c>
      <c r="Q2193" s="8"/>
    </row>
    <row r="2194" spans="1:17" ht="15" hidden="1" customHeight="1" x14ac:dyDescent="0.25">
      <c r="A2194" s="303">
        <f>A2193</f>
        <v>2057</v>
      </c>
      <c r="B2194" s="45"/>
      <c r="C2194" s="130"/>
      <c r="D2194" s="130"/>
      <c r="E2194" s="130"/>
      <c r="F2194" s="130"/>
      <c r="G2194" s="130"/>
      <c r="H2194" s="130"/>
      <c r="I2194" s="130"/>
      <c r="J2194" s="130"/>
      <c r="K2194" s="130"/>
      <c r="L2194" s="130"/>
      <c r="M2194" s="130"/>
      <c r="N2194" s="130"/>
      <c r="O2194" s="130"/>
      <c r="P2194" s="130"/>
      <c r="Q2194" s="8"/>
    </row>
    <row r="2195" spans="1:17" ht="15" hidden="1" customHeight="1" thickBot="1" x14ac:dyDescent="0.3">
      <c r="A2195" s="303">
        <f>A2193</f>
        <v>2057</v>
      </c>
      <c r="B2195" s="45"/>
      <c r="C2195" s="155" t="s">
        <v>208</v>
      </c>
      <c r="D2195" s="156">
        <f>SUM(D2196:D2245)</f>
        <v>0</v>
      </c>
      <c r="E2195" s="156">
        <f t="shared" ref="E2195:O2195" si="156">SUM(E2196:E2245)</f>
        <v>0</v>
      </c>
      <c r="F2195" s="156">
        <f t="shared" si="156"/>
        <v>0</v>
      </c>
      <c r="G2195" s="156">
        <f t="shared" si="156"/>
        <v>0</v>
      </c>
      <c r="H2195" s="156">
        <f t="shared" si="156"/>
        <v>0</v>
      </c>
      <c r="I2195" s="156">
        <f t="shared" si="156"/>
        <v>0</v>
      </c>
      <c r="J2195" s="156">
        <f t="shared" si="156"/>
        <v>0</v>
      </c>
      <c r="K2195" s="156">
        <f t="shared" si="156"/>
        <v>0</v>
      </c>
      <c r="L2195" s="156">
        <f t="shared" si="156"/>
        <v>0</v>
      </c>
      <c r="M2195" s="156">
        <f t="shared" si="156"/>
        <v>0</v>
      </c>
      <c r="N2195" s="156">
        <f t="shared" si="156"/>
        <v>0</v>
      </c>
      <c r="O2195" s="156">
        <f t="shared" si="156"/>
        <v>0</v>
      </c>
      <c r="P2195" s="156">
        <f>SUM(D2195:O2195)</f>
        <v>0</v>
      </c>
      <c r="Q2195" s="8"/>
    </row>
    <row r="2196" spans="1:17" hidden="1" x14ac:dyDescent="0.25">
      <c r="A2196" s="303">
        <f>IF(B2196=1,A2195,"")</f>
        <v>2057</v>
      </c>
      <c r="B2196" s="43">
        <f>IF(C2196&lt;&gt;0,1,"")</f>
        <v>1</v>
      </c>
      <c r="C2196" s="162" t="str">
        <f>CAD!$I$7</f>
        <v>MERCADO</v>
      </c>
      <c r="D2196" s="163">
        <v>0</v>
      </c>
      <c r="E2196" s="163">
        <v>0</v>
      </c>
      <c r="F2196" s="163">
        <v>0</v>
      </c>
      <c r="G2196" s="163">
        <v>0</v>
      </c>
      <c r="H2196" s="163">
        <v>0</v>
      </c>
      <c r="I2196" s="163">
        <v>0</v>
      </c>
      <c r="J2196" s="163">
        <v>0</v>
      </c>
      <c r="K2196" s="163">
        <v>0</v>
      </c>
      <c r="L2196" s="163">
        <v>0</v>
      </c>
      <c r="M2196" s="163">
        <v>0</v>
      </c>
      <c r="N2196" s="163">
        <v>0</v>
      </c>
      <c r="O2196" s="163">
        <v>0</v>
      </c>
      <c r="P2196" s="164">
        <f>SUM(D2196:O2196)</f>
        <v>0</v>
      </c>
    </row>
    <row r="2197" spans="1:17" hidden="1" x14ac:dyDescent="0.25">
      <c r="A2197" s="303">
        <f>IF(B2197=1,A2195,"")</f>
        <v>2057</v>
      </c>
      <c r="B2197" s="43">
        <f t="shared" ref="B2197:B2245" si="157">IF(C2197&lt;&gt;0,1,"")</f>
        <v>1</v>
      </c>
      <c r="C2197" s="161" t="str">
        <f>CAD!$I$8</f>
        <v>VEÍCULO</v>
      </c>
      <c r="D2197" s="44">
        <v>0</v>
      </c>
      <c r="E2197" s="44">
        <v>0</v>
      </c>
      <c r="F2197" s="44">
        <v>0</v>
      </c>
      <c r="G2197" s="44">
        <v>0</v>
      </c>
      <c r="H2197" s="44">
        <v>0</v>
      </c>
      <c r="I2197" s="44">
        <v>0</v>
      </c>
      <c r="J2197" s="44">
        <v>0</v>
      </c>
      <c r="K2197" s="44">
        <v>0</v>
      </c>
      <c r="L2197" s="44">
        <v>0</v>
      </c>
      <c r="M2197" s="44">
        <v>0</v>
      </c>
      <c r="N2197" s="44">
        <v>0</v>
      </c>
      <c r="O2197" s="44">
        <v>0</v>
      </c>
      <c r="P2197" s="165">
        <f t="shared" ref="P2197:P2245" si="158">SUM(D2197:O2197)</f>
        <v>0</v>
      </c>
    </row>
    <row r="2198" spans="1:17" hidden="1" x14ac:dyDescent="0.25">
      <c r="A2198" s="303">
        <f>IF(B2198=1,A2195,"")</f>
        <v>2057</v>
      </c>
      <c r="B2198" s="43">
        <f t="shared" si="157"/>
        <v>1</v>
      </c>
      <c r="C2198" s="161" t="str">
        <f>CAD!$I$9</f>
        <v>ENERGIA ELÉTRICA</v>
      </c>
      <c r="D2198" s="44">
        <v>0</v>
      </c>
      <c r="E2198" s="44">
        <v>0</v>
      </c>
      <c r="F2198" s="44">
        <v>0</v>
      </c>
      <c r="G2198" s="44">
        <v>0</v>
      </c>
      <c r="H2198" s="44">
        <v>0</v>
      </c>
      <c r="I2198" s="44">
        <v>0</v>
      </c>
      <c r="J2198" s="44">
        <v>0</v>
      </c>
      <c r="K2198" s="44">
        <v>0</v>
      </c>
      <c r="L2198" s="44">
        <v>0</v>
      </c>
      <c r="M2198" s="44">
        <v>0</v>
      </c>
      <c r="N2198" s="44">
        <v>0</v>
      </c>
      <c r="O2198" s="44">
        <v>0</v>
      </c>
      <c r="P2198" s="165">
        <f t="shared" si="158"/>
        <v>0</v>
      </c>
    </row>
    <row r="2199" spans="1:17" hidden="1" x14ac:dyDescent="0.25">
      <c r="A2199" s="303">
        <f>IF(B2199=1,A2195,"")</f>
        <v>2057</v>
      </c>
      <c r="B2199" s="43">
        <f t="shared" si="157"/>
        <v>1</v>
      </c>
      <c r="C2199" s="161" t="str">
        <f>CAD!$I$10</f>
        <v>LANCHE/COMER FORA</v>
      </c>
      <c r="D2199" s="44">
        <v>0</v>
      </c>
      <c r="E2199" s="44">
        <v>0</v>
      </c>
      <c r="F2199" s="44">
        <v>0</v>
      </c>
      <c r="G2199" s="44">
        <v>0</v>
      </c>
      <c r="H2199" s="44">
        <v>0</v>
      </c>
      <c r="I2199" s="44">
        <v>0</v>
      </c>
      <c r="J2199" s="44">
        <v>0</v>
      </c>
      <c r="K2199" s="44">
        <v>0</v>
      </c>
      <c r="L2199" s="44">
        <v>0</v>
      </c>
      <c r="M2199" s="44">
        <v>0</v>
      </c>
      <c r="N2199" s="44">
        <v>0</v>
      </c>
      <c r="O2199" s="44">
        <v>0</v>
      </c>
      <c r="P2199" s="165">
        <f t="shared" si="158"/>
        <v>0</v>
      </c>
    </row>
    <row r="2200" spans="1:17" hidden="1" x14ac:dyDescent="0.25">
      <c r="A2200" s="303">
        <f>IF(B2200=1,A2195,"")</f>
        <v>2057</v>
      </c>
      <c r="B2200" s="43">
        <f t="shared" si="157"/>
        <v>1</v>
      </c>
      <c r="C2200" s="161" t="str">
        <f>CAD!$I$11</f>
        <v>LAZER</v>
      </c>
      <c r="D2200" s="44">
        <v>0</v>
      </c>
      <c r="E2200" s="44">
        <v>0</v>
      </c>
      <c r="F2200" s="44">
        <v>0</v>
      </c>
      <c r="G2200" s="44">
        <v>0</v>
      </c>
      <c r="H2200" s="44">
        <v>0</v>
      </c>
      <c r="I2200" s="44">
        <v>0</v>
      </c>
      <c r="J2200" s="44">
        <v>0</v>
      </c>
      <c r="K2200" s="44">
        <v>0</v>
      </c>
      <c r="L2200" s="44">
        <v>0</v>
      </c>
      <c r="M2200" s="44">
        <v>0</v>
      </c>
      <c r="N2200" s="44">
        <v>0</v>
      </c>
      <c r="O2200" s="44">
        <v>0</v>
      </c>
      <c r="P2200" s="165">
        <f t="shared" si="158"/>
        <v>0</v>
      </c>
    </row>
    <row r="2201" spans="1:17" hidden="1" x14ac:dyDescent="0.25">
      <c r="A2201" s="303">
        <f>IF(B2201=1,A2195,"")</f>
        <v>2057</v>
      </c>
      <c r="B2201" s="43">
        <f t="shared" si="157"/>
        <v>1</v>
      </c>
      <c r="C2201" s="161" t="str">
        <f>CAD!$I$12</f>
        <v>REFORMA / IMÓVEL</v>
      </c>
      <c r="D2201" s="44">
        <v>0</v>
      </c>
      <c r="E2201" s="44">
        <v>0</v>
      </c>
      <c r="F2201" s="44">
        <v>0</v>
      </c>
      <c r="G2201" s="44">
        <v>0</v>
      </c>
      <c r="H2201" s="44">
        <v>0</v>
      </c>
      <c r="I2201" s="44">
        <v>0</v>
      </c>
      <c r="J2201" s="44">
        <v>0</v>
      </c>
      <c r="K2201" s="44">
        <v>0</v>
      </c>
      <c r="L2201" s="44">
        <v>0</v>
      </c>
      <c r="M2201" s="44">
        <v>0</v>
      </c>
      <c r="N2201" s="44">
        <v>0</v>
      </c>
      <c r="O2201" s="44">
        <v>0</v>
      </c>
      <c r="P2201" s="165">
        <f t="shared" si="158"/>
        <v>0</v>
      </c>
    </row>
    <row r="2202" spans="1:17" hidden="1" x14ac:dyDescent="0.25">
      <c r="A2202" s="303">
        <f>IF(B2202=1,A2195,"")</f>
        <v>2057</v>
      </c>
      <c r="B2202" s="43">
        <f t="shared" si="157"/>
        <v>1</v>
      </c>
      <c r="C2202" s="161" t="str">
        <f>CAD!$I$13</f>
        <v>OUTROS</v>
      </c>
      <c r="D2202" s="44">
        <v>0</v>
      </c>
      <c r="E2202" s="44">
        <v>0</v>
      </c>
      <c r="F2202" s="44">
        <v>0</v>
      </c>
      <c r="G2202" s="44">
        <v>0</v>
      </c>
      <c r="H2202" s="44">
        <v>0</v>
      </c>
      <c r="I2202" s="44">
        <v>0</v>
      </c>
      <c r="J2202" s="44">
        <v>0</v>
      </c>
      <c r="K2202" s="44">
        <v>0</v>
      </c>
      <c r="L2202" s="44">
        <v>0</v>
      </c>
      <c r="M2202" s="44">
        <v>0</v>
      </c>
      <c r="N2202" s="44">
        <v>0</v>
      </c>
      <c r="O2202" s="44">
        <v>0</v>
      </c>
      <c r="P2202" s="165">
        <f t="shared" si="158"/>
        <v>0</v>
      </c>
    </row>
    <row r="2203" spans="1:17" hidden="1" x14ac:dyDescent="0.25">
      <c r="A2203" s="303">
        <f>IF(B2203=1,A2195,"")</f>
        <v>2057</v>
      </c>
      <c r="B2203" s="43">
        <f t="shared" si="157"/>
        <v>1</v>
      </c>
      <c r="C2203" s="161" t="str">
        <f>CAD!$I$14</f>
        <v>VESTUÁRIO</v>
      </c>
      <c r="D2203" s="44">
        <v>0</v>
      </c>
      <c r="E2203" s="44">
        <v>0</v>
      </c>
      <c r="F2203" s="44">
        <v>0</v>
      </c>
      <c r="G2203" s="44">
        <v>0</v>
      </c>
      <c r="H2203" s="44">
        <v>0</v>
      </c>
      <c r="I2203" s="44">
        <v>0</v>
      </c>
      <c r="J2203" s="44">
        <v>0</v>
      </c>
      <c r="K2203" s="44">
        <v>0</v>
      </c>
      <c r="L2203" s="44">
        <v>0</v>
      </c>
      <c r="M2203" s="44">
        <v>0</v>
      </c>
      <c r="N2203" s="44">
        <v>0</v>
      </c>
      <c r="O2203" s="44">
        <v>0</v>
      </c>
      <c r="P2203" s="165">
        <f t="shared" si="158"/>
        <v>0</v>
      </c>
    </row>
    <row r="2204" spans="1:17" hidden="1" x14ac:dyDescent="0.25">
      <c r="A2204" s="303">
        <f>IF(B2204=1,A2195,"")</f>
        <v>2057</v>
      </c>
      <c r="B2204" s="43">
        <f t="shared" si="157"/>
        <v>1</v>
      </c>
      <c r="C2204" s="161" t="str">
        <f>CAD!$I$15</f>
        <v>PARCELA - CASA</v>
      </c>
      <c r="D2204" s="44">
        <v>0</v>
      </c>
      <c r="E2204" s="44">
        <v>0</v>
      </c>
      <c r="F2204" s="44">
        <v>0</v>
      </c>
      <c r="G2204" s="44">
        <v>0</v>
      </c>
      <c r="H2204" s="44">
        <v>0</v>
      </c>
      <c r="I2204" s="44">
        <v>0</v>
      </c>
      <c r="J2204" s="44">
        <v>0</v>
      </c>
      <c r="K2204" s="44">
        <v>0</v>
      </c>
      <c r="L2204" s="44">
        <v>0</v>
      </c>
      <c r="M2204" s="44">
        <v>0</v>
      </c>
      <c r="N2204" s="44">
        <v>0</v>
      </c>
      <c r="O2204" s="44">
        <v>0</v>
      </c>
      <c r="P2204" s="165">
        <f t="shared" si="158"/>
        <v>0</v>
      </c>
    </row>
    <row r="2205" spans="1:17" hidden="1" x14ac:dyDescent="0.25">
      <c r="A2205" s="303">
        <f>IF(B2205=1,A2195,"")</f>
        <v>2057</v>
      </c>
      <c r="B2205" s="43">
        <f t="shared" si="157"/>
        <v>1</v>
      </c>
      <c r="C2205" s="161" t="str">
        <f>CAD!$I$16</f>
        <v>SAÚDE</v>
      </c>
      <c r="D2205" s="44">
        <v>0</v>
      </c>
      <c r="E2205" s="44">
        <v>0</v>
      </c>
      <c r="F2205" s="44">
        <v>0</v>
      </c>
      <c r="G2205" s="44">
        <v>0</v>
      </c>
      <c r="H2205" s="44">
        <v>0</v>
      </c>
      <c r="I2205" s="44">
        <v>0</v>
      </c>
      <c r="J2205" s="44">
        <v>0</v>
      </c>
      <c r="K2205" s="44">
        <v>0</v>
      </c>
      <c r="L2205" s="44">
        <v>0</v>
      </c>
      <c r="M2205" s="44">
        <v>0</v>
      </c>
      <c r="N2205" s="44">
        <v>0</v>
      </c>
      <c r="O2205" s="44">
        <v>0</v>
      </c>
      <c r="P2205" s="165">
        <f t="shared" si="158"/>
        <v>0</v>
      </c>
    </row>
    <row r="2206" spans="1:17" hidden="1" x14ac:dyDescent="0.25">
      <c r="A2206" s="303" t="str">
        <f>IF(B2206=1,A2195,"")</f>
        <v/>
      </c>
      <c r="B2206" s="43" t="str">
        <f t="shared" si="157"/>
        <v/>
      </c>
      <c r="C2206" s="161">
        <f>CAD!$I$17</f>
        <v>0</v>
      </c>
      <c r="D2206" s="44">
        <v>0</v>
      </c>
      <c r="E2206" s="44">
        <v>0</v>
      </c>
      <c r="F2206" s="44">
        <v>0</v>
      </c>
      <c r="G2206" s="44">
        <v>0</v>
      </c>
      <c r="H2206" s="44">
        <v>0</v>
      </c>
      <c r="I2206" s="44">
        <v>0</v>
      </c>
      <c r="J2206" s="44">
        <v>0</v>
      </c>
      <c r="K2206" s="44">
        <v>0</v>
      </c>
      <c r="L2206" s="44">
        <v>0</v>
      </c>
      <c r="M2206" s="44">
        <v>0</v>
      </c>
      <c r="N2206" s="44">
        <v>0</v>
      </c>
      <c r="O2206" s="44">
        <v>0</v>
      </c>
      <c r="P2206" s="165">
        <f t="shared" si="158"/>
        <v>0</v>
      </c>
    </row>
    <row r="2207" spans="1:17" hidden="1" x14ac:dyDescent="0.25">
      <c r="A2207" s="303" t="str">
        <f>IF(B2207=1,A2195,"")</f>
        <v/>
      </c>
      <c r="B2207" s="43" t="str">
        <f t="shared" si="157"/>
        <v/>
      </c>
      <c r="C2207" s="161">
        <f>CAD!$I$18</f>
        <v>0</v>
      </c>
      <c r="D2207" s="44">
        <v>0</v>
      </c>
      <c r="E2207" s="44">
        <v>0</v>
      </c>
      <c r="F2207" s="44">
        <v>0</v>
      </c>
      <c r="G2207" s="44">
        <v>0</v>
      </c>
      <c r="H2207" s="44">
        <v>0</v>
      </c>
      <c r="I2207" s="44">
        <v>0</v>
      </c>
      <c r="J2207" s="44">
        <v>0</v>
      </c>
      <c r="K2207" s="44">
        <v>0</v>
      </c>
      <c r="L2207" s="44">
        <v>0</v>
      </c>
      <c r="M2207" s="44">
        <v>0</v>
      </c>
      <c r="N2207" s="44">
        <v>0</v>
      </c>
      <c r="O2207" s="44">
        <v>0</v>
      </c>
      <c r="P2207" s="165">
        <f t="shared" si="158"/>
        <v>0</v>
      </c>
    </row>
    <row r="2208" spans="1:17" hidden="1" x14ac:dyDescent="0.25">
      <c r="A2208" s="303" t="str">
        <f>IF(B2208=1,A2195,"")</f>
        <v/>
      </c>
      <c r="B2208" s="43" t="str">
        <f t="shared" si="157"/>
        <v/>
      </c>
      <c r="C2208" s="161">
        <f>CAD!$I$19</f>
        <v>0</v>
      </c>
      <c r="D2208" s="44">
        <v>0</v>
      </c>
      <c r="E2208" s="44">
        <v>0</v>
      </c>
      <c r="F2208" s="44">
        <v>0</v>
      </c>
      <c r="G2208" s="44">
        <v>0</v>
      </c>
      <c r="H2208" s="44">
        <v>0</v>
      </c>
      <c r="I2208" s="44">
        <v>0</v>
      </c>
      <c r="J2208" s="44">
        <v>0</v>
      </c>
      <c r="K2208" s="44">
        <v>0</v>
      </c>
      <c r="L2208" s="44">
        <v>0</v>
      </c>
      <c r="M2208" s="44">
        <v>0</v>
      </c>
      <c r="N2208" s="44">
        <v>0</v>
      </c>
      <c r="O2208" s="44">
        <v>0</v>
      </c>
      <c r="P2208" s="165">
        <f t="shared" si="158"/>
        <v>0</v>
      </c>
    </row>
    <row r="2209" spans="1:16" hidden="1" x14ac:dyDescent="0.25">
      <c r="A2209" s="303" t="str">
        <f>IF(B2209=1,A2195,"")</f>
        <v/>
      </c>
      <c r="B2209" s="43" t="str">
        <f t="shared" si="157"/>
        <v/>
      </c>
      <c r="C2209" s="161">
        <f>CAD!$I$20</f>
        <v>0</v>
      </c>
      <c r="D2209" s="44">
        <v>0</v>
      </c>
      <c r="E2209" s="44">
        <v>0</v>
      </c>
      <c r="F2209" s="44">
        <v>0</v>
      </c>
      <c r="G2209" s="44">
        <v>0</v>
      </c>
      <c r="H2209" s="44">
        <v>0</v>
      </c>
      <c r="I2209" s="44">
        <v>0</v>
      </c>
      <c r="J2209" s="44">
        <v>0</v>
      </c>
      <c r="K2209" s="44">
        <v>0</v>
      </c>
      <c r="L2209" s="44">
        <v>0</v>
      </c>
      <c r="M2209" s="44">
        <v>0</v>
      </c>
      <c r="N2209" s="44">
        <v>0</v>
      </c>
      <c r="O2209" s="44">
        <v>0</v>
      </c>
      <c r="P2209" s="165">
        <f t="shared" si="158"/>
        <v>0</v>
      </c>
    </row>
    <row r="2210" spans="1:16" hidden="1" x14ac:dyDescent="0.25">
      <c r="A2210" s="303" t="str">
        <f>IF(B2210=1,A2195,"")</f>
        <v/>
      </c>
      <c r="B2210" s="43" t="str">
        <f t="shared" si="157"/>
        <v/>
      </c>
      <c r="C2210" s="161">
        <f>CAD!$I$21</f>
        <v>0</v>
      </c>
      <c r="D2210" s="44">
        <v>0</v>
      </c>
      <c r="E2210" s="44">
        <v>0</v>
      </c>
      <c r="F2210" s="44">
        <v>0</v>
      </c>
      <c r="G2210" s="44">
        <v>0</v>
      </c>
      <c r="H2210" s="44">
        <v>0</v>
      </c>
      <c r="I2210" s="44">
        <v>0</v>
      </c>
      <c r="J2210" s="44">
        <v>0</v>
      </c>
      <c r="K2210" s="44">
        <v>0</v>
      </c>
      <c r="L2210" s="44">
        <v>0</v>
      </c>
      <c r="M2210" s="44">
        <v>0</v>
      </c>
      <c r="N2210" s="44">
        <v>0</v>
      </c>
      <c r="O2210" s="44">
        <v>0</v>
      </c>
      <c r="P2210" s="165">
        <f t="shared" si="158"/>
        <v>0</v>
      </c>
    </row>
    <row r="2211" spans="1:16" hidden="1" x14ac:dyDescent="0.25">
      <c r="A2211" s="303" t="str">
        <f>IF(B2211=1,A2195,"")</f>
        <v/>
      </c>
      <c r="B2211" s="43" t="str">
        <f t="shared" si="157"/>
        <v/>
      </c>
      <c r="C2211" s="161">
        <f>CAD!$I$22</f>
        <v>0</v>
      </c>
      <c r="D2211" s="44">
        <v>0</v>
      </c>
      <c r="E2211" s="44">
        <v>0</v>
      </c>
      <c r="F2211" s="44">
        <v>0</v>
      </c>
      <c r="G2211" s="44">
        <v>0</v>
      </c>
      <c r="H2211" s="44">
        <v>0</v>
      </c>
      <c r="I2211" s="44">
        <v>0</v>
      </c>
      <c r="J2211" s="44">
        <v>0</v>
      </c>
      <c r="K2211" s="44">
        <v>0</v>
      </c>
      <c r="L2211" s="44">
        <v>0</v>
      </c>
      <c r="M2211" s="44">
        <v>0</v>
      </c>
      <c r="N2211" s="44">
        <v>0</v>
      </c>
      <c r="O2211" s="44">
        <v>0</v>
      </c>
      <c r="P2211" s="165">
        <f t="shared" si="158"/>
        <v>0</v>
      </c>
    </row>
    <row r="2212" spans="1:16" hidden="1" x14ac:dyDescent="0.25">
      <c r="A2212" s="303" t="str">
        <f>IF(B2212=1,A2195,"")</f>
        <v/>
      </c>
      <c r="B2212" s="43" t="str">
        <f t="shared" si="157"/>
        <v/>
      </c>
      <c r="C2212" s="161">
        <f>CAD!$I$23</f>
        <v>0</v>
      </c>
      <c r="D2212" s="44">
        <v>0</v>
      </c>
      <c r="E2212" s="44">
        <v>0</v>
      </c>
      <c r="F2212" s="44">
        <v>0</v>
      </c>
      <c r="G2212" s="44">
        <v>0</v>
      </c>
      <c r="H2212" s="44">
        <v>0</v>
      </c>
      <c r="I2212" s="44">
        <v>0</v>
      </c>
      <c r="J2212" s="44">
        <v>0</v>
      </c>
      <c r="K2212" s="44">
        <v>0</v>
      </c>
      <c r="L2212" s="44">
        <v>0</v>
      </c>
      <c r="M2212" s="44">
        <v>0</v>
      </c>
      <c r="N2212" s="44">
        <v>0</v>
      </c>
      <c r="O2212" s="44">
        <v>0</v>
      </c>
      <c r="P2212" s="165">
        <f t="shared" si="158"/>
        <v>0</v>
      </c>
    </row>
    <row r="2213" spans="1:16" hidden="1" x14ac:dyDescent="0.25">
      <c r="A2213" s="303" t="str">
        <f>IF(B2213=1,A2195,"")</f>
        <v/>
      </c>
      <c r="B2213" s="43" t="str">
        <f t="shared" si="157"/>
        <v/>
      </c>
      <c r="C2213" s="161">
        <f>CAD!$I$24</f>
        <v>0</v>
      </c>
      <c r="D2213" s="44">
        <v>0</v>
      </c>
      <c r="E2213" s="44">
        <v>0</v>
      </c>
      <c r="F2213" s="44">
        <v>0</v>
      </c>
      <c r="G2213" s="44">
        <v>0</v>
      </c>
      <c r="H2213" s="44">
        <v>0</v>
      </c>
      <c r="I2213" s="44">
        <v>0</v>
      </c>
      <c r="J2213" s="44">
        <v>0</v>
      </c>
      <c r="K2213" s="44">
        <v>0</v>
      </c>
      <c r="L2213" s="44">
        <v>0</v>
      </c>
      <c r="M2213" s="44">
        <v>0</v>
      </c>
      <c r="N2213" s="44">
        <v>0</v>
      </c>
      <c r="O2213" s="44">
        <v>0</v>
      </c>
      <c r="P2213" s="165">
        <f t="shared" si="158"/>
        <v>0</v>
      </c>
    </row>
    <row r="2214" spans="1:16" hidden="1" x14ac:dyDescent="0.25">
      <c r="A2214" s="303" t="str">
        <f>IF(B2214=1,A2195,"")</f>
        <v/>
      </c>
      <c r="B2214" s="43" t="str">
        <f t="shared" si="157"/>
        <v/>
      </c>
      <c r="C2214" s="161">
        <f>CAD!$I$25</f>
        <v>0</v>
      </c>
      <c r="D2214" s="44">
        <v>0</v>
      </c>
      <c r="E2214" s="44">
        <v>0</v>
      </c>
      <c r="F2214" s="44">
        <v>0</v>
      </c>
      <c r="G2214" s="44">
        <v>0</v>
      </c>
      <c r="H2214" s="44">
        <v>0</v>
      </c>
      <c r="I2214" s="44">
        <v>0</v>
      </c>
      <c r="J2214" s="44">
        <v>0</v>
      </c>
      <c r="K2214" s="44">
        <v>0</v>
      </c>
      <c r="L2214" s="44">
        <v>0</v>
      </c>
      <c r="M2214" s="44">
        <v>0</v>
      </c>
      <c r="N2214" s="44">
        <v>0</v>
      </c>
      <c r="O2214" s="44">
        <v>0</v>
      </c>
      <c r="P2214" s="165">
        <f t="shared" si="158"/>
        <v>0</v>
      </c>
    </row>
    <row r="2215" spans="1:16" hidden="1" x14ac:dyDescent="0.25">
      <c r="A2215" s="303" t="str">
        <f>IF(B2215=1,A2195,"")</f>
        <v/>
      </c>
      <c r="B2215" s="43" t="str">
        <f t="shared" si="157"/>
        <v/>
      </c>
      <c r="C2215" s="161">
        <f>CAD!$I$26</f>
        <v>0</v>
      </c>
      <c r="D2215" s="44">
        <v>0</v>
      </c>
      <c r="E2215" s="44">
        <v>0</v>
      </c>
      <c r="F2215" s="44">
        <v>0</v>
      </c>
      <c r="G2215" s="44">
        <v>0</v>
      </c>
      <c r="H2215" s="44">
        <v>0</v>
      </c>
      <c r="I2215" s="44">
        <v>0</v>
      </c>
      <c r="J2215" s="44">
        <v>0</v>
      </c>
      <c r="K2215" s="44">
        <v>0</v>
      </c>
      <c r="L2215" s="44">
        <v>0</v>
      </c>
      <c r="M2215" s="44">
        <v>0</v>
      </c>
      <c r="N2215" s="44">
        <v>0</v>
      </c>
      <c r="O2215" s="44">
        <v>0</v>
      </c>
      <c r="P2215" s="165">
        <f t="shared" si="158"/>
        <v>0</v>
      </c>
    </row>
    <row r="2216" spans="1:16" hidden="1" x14ac:dyDescent="0.25">
      <c r="A2216" s="303" t="str">
        <f>IF(B2216=1,A2195,"")</f>
        <v/>
      </c>
      <c r="B2216" s="43" t="str">
        <f t="shared" si="157"/>
        <v/>
      </c>
      <c r="C2216" s="161">
        <f>CAD!$I$27</f>
        <v>0</v>
      </c>
      <c r="D2216" s="44">
        <v>0</v>
      </c>
      <c r="E2216" s="44">
        <v>0</v>
      </c>
      <c r="F2216" s="44">
        <v>0</v>
      </c>
      <c r="G2216" s="44">
        <v>0</v>
      </c>
      <c r="H2216" s="44">
        <v>0</v>
      </c>
      <c r="I2216" s="44">
        <v>0</v>
      </c>
      <c r="J2216" s="44">
        <v>0</v>
      </c>
      <c r="K2216" s="44">
        <v>0</v>
      </c>
      <c r="L2216" s="44">
        <v>0</v>
      </c>
      <c r="M2216" s="44">
        <v>0</v>
      </c>
      <c r="N2216" s="44">
        <v>0</v>
      </c>
      <c r="O2216" s="44">
        <v>0</v>
      </c>
      <c r="P2216" s="165">
        <f t="shared" si="158"/>
        <v>0</v>
      </c>
    </row>
    <row r="2217" spans="1:16" hidden="1" x14ac:dyDescent="0.25">
      <c r="A2217" s="303" t="str">
        <f>IF(B2217=1,A2195,"")</f>
        <v/>
      </c>
      <c r="B2217" s="43" t="str">
        <f t="shared" si="157"/>
        <v/>
      </c>
      <c r="C2217" s="161">
        <f>CAD!$I$28</f>
        <v>0</v>
      </c>
      <c r="D2217" s="44">
        <v>0</v>
      </c>
      <c r="E2217" s="44">
        <v>0</v>
      </c>
      <c r="F2217" s="44">
        <v>0</v>
      </c>
      <c r="G2217" s="44">
        <v>0</v>
      </c>
      <c r="H2217" s="44">
        <v>0</v>
      </c>
      <c r="I2217" s="44">
        <v>0</v>
      </c>
      <c r="J2217" s="44">
        <v>0</v>
      </c>
      <c r="K2217" s="44">
        <v>0</v>
      </c>
      <c r="L2217" s="44">
        <v>0</v>
      </c>
      <c r="M2217" s="44">
        <v>0</v>
      </c>
      <c r="N2217" s="44">
        <v>0</v>
      </c>
      <c r="O2217" s="44">
        <v>0</v>
      </c>
      <c r="P2217" s="165">
        <f t="shared" si="158"/>
        <v>0</v>
      </c>
    </row>
    <row r="2218" spans="1:16" hidden="1" x14ac:dyDescent="0.25">
      <c r="A2218" s="303" t="str">
        <f>IF(B2218=1,A2195,"")</f>
        <v/>
      </c>
      <c r="B2218" s="43" t="str">
        <f t="shared" si="157"/>
        <v/>
      </c>
      <c r="C2218" s="161">
        <f>CAD!$I$29</f>
        <v>0</v>
      </c>
      <c r="D2218" s="44">
        <v>0</v>
      </c>
      <c r="E2218" s="44">
        <v>0</v>
      </c>
      <c r="F2218" s="44">
        <v>0</v>
      </c>
      <c r="G2218" s="44">
        <v>0</v>
      </c>
      <c r="H2218" s="44">
        <v>0</v>
      </c>
      <c r="I2218" s="44">
        <v>0</v>
      </c>
      <c r="J2218" s="44">
        <v>0</v>
      </c>
      <c r="K2218" s="44">
        <v>0</v>
      </c>
      <c r="L2218" s="44">
        <v>0</v>
      </c>
      <c r="M2218" s="44">
        <v>0</v>
      </c>
      <c r="N2218" s="44">
        <v>0</v>
      </c>
      <c r="O2218" s="44">
        <v>0</v>
      </c>
      <c r="P2218" s="165">
        <f t="shared" si="158"/>
        <v>0</v>
      </c>
    </row>
    <row r="2219" spans="1:16" hidden="1" x14ac:dyDescent="0.25">
      <c r="A2219" s="303" t="str">
        <f>IF(B2219=1,A2195,"")</f>
        <v/>
      </c>
      <c r="B2219" s="43" t="str">
        <f t="shared" si="157"/>
        <v/>
      </c>
      <c r="C2219" s="161">
        <f>CAD!$I$30</f>
        <v>0</v>
      </c>
      <c r="D2219" s="44">
        <v>0</v>
      </c>
      <c r="E2219" s="44">
        <v>0</v>
      </c>
      <c r="F2219" s="44">
        <v>0</v>
      </c>
      <c r="G2219" s="44">
        <v>0</v>
      </c>
      <c r="H2219" s="44">
        <v>0</v>
      </c>
      <c r="I2219" s="44">
        <v>0</v>
      </c>
      <c r="J2219" s="44">
        <v>0</v>
      </c>
      <c r="K2219" s="44">
        <v>0</v>
      </c>
      <c r="L2219" s="44">
        <v>0</v>
      </c>
      <c r="M2219" s="44">
        <v>0</v>
      </c>
      <c r="N2219" s="44">
        <v>0</v>
      </c>
      <c r="O2219" s="44">
        <v>0</v>
      </c>
      <c r="P2219" s="165">
        <f t="shared" si="158"/>
        <v>0</v>
      </c>
    </row>
    <row r="2220" spans="1:16" hidden="1" x14ac:dyDescent="0.25">
      <c r="A2220" s="303" t="str">
        <f>IF(B2220=1,A2195,"")</f>
        <v/>
      </c>
      <c r="B2220" s="43" t="str">
        <f t="shared" si="157"/>
        <v/>
      </c>
      <c r="C2220" s="161">
        <f>CAD!$I$31</f>
        <v>0</v>
      </c>
      <c r="D2220" s="44">
        <v>0</v>
      </c>
      <c r="E2220" s="44">
        <v>0</v>
      </c>
      <c r="F2220" s="44">
        <v>0</v>
      </c>
      <c r="G2220" s="44">
        <v>0</v>
      </c>
      <c r="H2220" s="44">
        <v>0</v>
      </c>
      <c r="I2220" s="44">
        <v>0</v>
      </c>
      <c r="J2220" s="44">
        <v>0</v>
      </c>
      <c r="K2220" s="44">
        <v>0</v>
      </c>
      <c r="L2220" s="44">
        <v>0</v>
      </c>
      <c r="M2220" s="44">
        <v>0</v>
      </c>
      <c r="N2220" s="44">
        <v>0</v>
      </c>
      <c r="O2220" s="44">
        <v>0</v>
      </c>
      <c r="P2220" s="165">
        <f t="shared" si="158"/>
        <v>0</v>
      </c>
    </row>
    <row r="2221" spans="1:16" hidden="1" x14ac:dyDescent="0.25">
      <c r="A2221" s="303" t="str">
        <f>IF(B2221=1,A2195,"")</f>
        <v/>
      </c>
      <c r="B2221" s="43" t="str">
        <f t="shared" si="157"/>
        <v/>
      </c>
      <c r="C2221" s="161">
        <f>CAD!$K$7</f>
        <v>0</v>
      </c>
      <c r="D2221" s="44">
        <v>0</v>
      </c>
      <c r="E2221" s="44">
        <v>0</v>
      </c>
      <c r="F2221" s="44">
        <v>0</v>
      </c>
      <c r="G2221" s="44">
        <v>0</v>
      </c>
      <c r="H2221" s="44">
        <v>0</v>
      </c>
      <c r="I2221" s="44">
        <v>0</v>
      </c>
      <c r="J2221" s="44">
        <v>0</v>
      </c>
      <c r="K2221" s="44">
        <v>0</v>
      </c>
      <c r="L2221" s="44">
        <v>0</v>
      </c>
      <c r="M2221" s="44">
        <v>0</v>
      </c>
      <c r="N2221" s="44">
        <v>0</v>
      </c>
      <c r="O2221" s="44">
        <v>0</v>
      </c>
      <c r="P2221" s="165">
        <f t="shared" si="158"/>
        <v>0</v>
      </c>
    </row>
    <row r="2222" spans="1:16" hidden="1" x14ac:dyDescent="0.25">
      <c r="A2222" s="303" t="str">
        <f>IF(B2222=1,A2195,"")</f>
        <v/>
      </c>
      <c r="B2222" s="43" t="str">
        <f t="shared" si="157"/>
        <v/>
      </c>
      <c r="C2222" s="161">
        <f>CAD!$K$8</f>
        <v>0</v>
      </c>
      <c r="D2222" s="44">
        <v>0</v>
      </c>
      <c r="E2222" s="44">
        <v>0</v>
      </c>
      <c r="F2222" s="44">
        <v>0</v>
      </c>
      <c r="G2222" s="44">
        <v>0</v>
      </c>
      <c r="H2222" s="44">
        <v>0</v>
      </c>
      <c r="I2222" s="44">
        <v>0</v>
      </c>
      <c r="J2222" s="44">
        <v>0</v>
      </c>
      <c r="K2222" s="44">
        <v>0</v>
      </c>
      <c r="L2222" s="44">
        <v>0</v>
      </c>
      <c r="M2222" s="44">
        <v>0</v>
      </c>
      <c r="N2222" s="44">
        <v>0</v>
      </c>
      <c r="O2222" s="44">
        <v>0</v>
      </c>
      <c r="P2222" s="165">
        <f t="shared" si="158"/>
        <v>0</v>
      </c>
    </row>
    <row r="2223" spans="1:16" hidden="1" x14ac:dyDescent="0.25">
      <c r="A2223" s="303" t="str">
        <f>IF(B2223=1,A2195,"")</f>
        <v/>
      </c>
      <c r="B2223" s="43" t="str">
        <f t="shared" si="157"/>
        <v/>
      </c>
      <c r="C2223" s="161">
        <f>CAD!$K$9</f>
        <v>0</v>
      </c>
      <c r="D2223" s="44">
        <v>0</v>
      </c>
      <c r="E2223" s="44">
        <v>0</v>
      </c>
      <c r="F2223" s="44">
        <v>0</v>
      </c>
      <c r="G2223" s="44">
        <v>0</v>
      </c>
      <c r="H2223" s="44">
        <v>0</v>
      </c>
      <c r="I2223" s="44">
        <v>0</v>
      </c>
      <c r="J2223" s="44">
        <v>0</v>
      </c>
      <c r="K2223" s="44">
        <v>0</v>
      </c>
      <c r="L2223" s="44">
        <v>0</v>
      </c>
      <c r="M2223" s="44">
        <v>0</v>
      </c>
      <c r="N2223" s="44">
        <v>0</v>
      </c>
      <c r="O2223" s="44">
        <v>0</v>
      </c>
      <c r="P2223" s="165">
        <f t="shared" si="158"/>
        <v>0</v>
      </c>
    </row>
    <row r="2224" spans="1:16" hidden="1" x14ac:dyDescent="0.25">
      <c r="A2224" s="303" t="str">
        <f>IF(B2224=1,A2195,"")</f>
        <v/>
      </c>
      <c r="B2224" s="43" t="str">
        <f t="shared" si="157"/>
        <v/>
      </c>
      <c r="C2224" s="161">
        <f>CAD!$K$10</f>
        <v>0</v>
      </c>
      <c r="D2224" s="44">
        <v>0</v>
      </c>
      <c r="E2224" s="44">
        <v>0</v>
      </c>
      <c r="F2224" s="44">
        <v>0</v>
      </c>
      <c r="G2224" s="44">
        <v>0</v>
      </c>
      <c r="H2224" s="44">
        <v>0</v>
      </c>
      <c r="I2224" s="44">
        <v>0</v>
      </c>
      <c r="J2224" s="44">
        <v>0</v>
      </c>
      <c r="K2224" s="44">
        <v>0</v>
      </c>
      <c r="L2224" s="44">
        <v>0</v>
      </c>
      <c r="M2224" s="44">
        <v>0</v>
      </c>
      <c r="N2224" s="44">
        <v>0</v>
      </c>
      <c r="O2224" s="44">
        <v>0</v>
      </c>
      <c r="P2224" s="165">
        <f t="shared" si="158"/>
        <v>0</v>
      </c>
    </row>
    <row r="2225" spans="1:16" hidden="1" x14ac:dyDescent="0.25">
      <c r="A2225" s="303" t="str">
        <f>IF(B2225=1,A2195,"")</f>
        <v/>
      </c>
      <c r="B2225" s="43" t="str">
        <f t="shared" si="157"/>
        <v/>
      </c>
      <c r="C2225" s="161">
        <f>CAD!$K$11</f>
        <v>0</v>
      </c>
      <c r="D2225" s="44">
        <v>0</v>
      </c>
      <c r="E2225" s="44">
        <v>0</v>
      </c>
      <c r="F2225" s="44">
        <v>0</v>
      </c>
      <c r="G2225" s="44">
        <v>0</v>
      </c>
      <c r="H2225" s="44">
        <v>0</v>
      </c>
      <c r="I2225" s="44">
        <v>0</v>
      </c>
      <c r="J2225" s="44">
        <v>0</v>
      </c>
      <c r="K2225" s="44">
        <v>0</v>
      </c>
      <c r="L2225" s="44">
        <v>0</v>
      </c>
      <c r="M2225" s="44">
        <v>0</v>
      </c>
      <c r="N2225" s="44">
        <v>0</v>
      </c>
      <c r="O2225" s="44">
        <v>0</v>
      </c>
      <c r="P2225" s="165">
        <f t="shared" si="158"/>
        <v>0</v>
      </c>
    </row>
    <row r="2226" spans="1:16" hidden="1" x14ac:dyDescent="0.25">
      <c r="A2226" s="303" t="str">
        <f>IF(B2226=1,A2195,"")</f>
        <v/>
      </c>
      <c r="B2226" s="43" t="str">
        <f t="shared" si="157"/>
        <v/>
      </c>
      <c r="C2226" s="161">
        <f>CAD!$K$12</f>
        <v>0</v>
      </c>
      <c r="D2226" s="44">
        <v>0</v>
      </c>
      <c r="E2226" s="44">
        <v>0</v>
      </c>
      <c r="F2226" s="44">
        <v>0</v>
      </c>
      <c r="G2226" s="44">
        <v>0</v>
      </c>
      <c r="H2226" s="44">
        <v>0</v>
      </c>
      <c r="I2226" s="44">
        <v>0</v>
      </c>
      <c r="J2226" s="44">
        <v>0</v>
      </c>
      <c r="K2226" s="44">
        <v>0</v>
      </c>
      <c r="L2226" s="44">
        <v>0</v>
      </c>
      <c r="M2226" s="44">
        <v>0</v>
      </c>
      <c r="N2226" s="44">
        <v>0</v>
      </c>
      <c r="O2226" s="44">
        <v>0</v>
      </c>
      <c r="P2226" s="165">
        <f t="shared" si="158"/>
        <v>0</v>
      </c>
    </row>
    <row r="2227" spans="1:16" hidden="1" x14ac:dyDescent="0.25">
      <c r="A2227" s="303" t="str">
        <f>IF(B2227=1,A2195,"")</f>
        <v/>
      </c>
      <c r="B2227" s="43" t="str">
        <f t="shared" si="157"/>
        <v/>
      </c>
      <c r="C2227" s="161">
        <f>CAD!$K$13</f>
        <v>0</v>
      </c>
      <c r="D2227" s="44">
        <v>0</v>
      </c>
      <c r="E2227" s="44">
        <v>0</v>
      </c>
      <c r="F2227" s="44">
        <v>0</v>
      </c>
      <c r="G2227" s="44">
        <v>0</v>
      </c>
      <c r="H2227" s="44">
        <v>0</v>
      </c>
      <c r="I2227" s="44">
        <v>0</v>
      </c>
      <c r="J2227" s="44">
        <v>0</v>
      </c>
      <c r="K2227" s="44">
        <v>0</v>
      </c>
      <c r="L2227" s="44">
        <v>0</v>
      </c>
      <c r="M2227" s="44">
        <v>0</v>
      </c>
      <c r="N2227" s="44">
        <v>0</v>
      </c>
      <c r="O2227" s="44">
        <v>0</v>
      </c>
      <c r="P2227" s="165">
        <f t="shared" si="158"/>
        <v>0</v>
      </c>
    </row>
    <row r="2228" spans="1:16" hidden="1" x14ac:dyDescent="0.25">
      <c r="A2228" s="303" t="str">
        <f>IF(B2228=1,A2195,"")</f>
        <v/>
      </c>
      <c r="B2228" s="43" t="str">
        <f t="shared" si="157"/>
        <v/>
      </c>
      <c r="C2228" s="161">
        <f>CAD!$K$14</f>
        <v>0</v>
      </c>
      <c r="D2228" s="44">
        <v>0</v>
      </c>
      <c r="E2228" s="44">
        <v>0</v>
      </c>
      <c r="F2228" s="44">
        <v>0</v>
      </c>
      <c r="G2228" s="44">
        <v>0</v>
      </c>
      <c r="H2228" s="44">
        <v>0</v>
      </c>
      <c r="I2228" s="44">
        <v>0</v>
      </c>
      <c r="J2228" s="44">
        <v>0</v>
      </c>
      <c r="K2228" s="44">
        <v>0</v>
      </c>
      <c r="L2228" s="44">
        <v>0</v>
      </c>
      <c r="M2228" s="44">
        <v>0</v>
      </c>
      <c r="N2228" s="44">
        <v>0</v>
      </c>
      <c r="O2228" s="44">
        <v>0</v>
      </c>
      <c r="P2228" s="165">
        <f t="shared" si="158"/>
        <v>0</v>
      </c>
    </row>
    <row r="2229" spans="1:16" hidden="1" x14ac:dyDescent="0.25">
      <c r="A2229" s="303" t="str">
        <f>IF(B2229=1,A2195,"")</f>
        <v/>
      </c>
      <c r="B2229" s="43" t="str">
        <f t="shared" si="157"/>
        <v/>
      </c>
      <c r="C2229" s="161">
        <f>CAD!$K$15</f>
        <v>0</v>
      </c>
      <c r="D2229" s="44">
        <v>0</v>
      </c>
      <c r="E2229" s="44">
        <v>0</v>
      </c>
      <c r="F2229" s="44">
        <v>0</v>
      </c>
      <c r="G2229" s="44">
        <v>0</v>
      </c>
      <c r="H2229" s="44">
        <v>0</v>
      </c>
      <c r="I2229" s="44">
        <v>0</v>
      </c>
      <c r="J2229" s="44">
        <v>0</v>
      </c>
      <c r="K2229" s="44">
        <v>0</v>
      </c>
      <c r="L2229" s="44">
        <v>0</v>
      </c>
      <c r="M2229" s="44">
        <v>0</v>
      </c>
      <c r="N2229" s="44">
        <v>0</v>
      </c>
      <c r="O2229" s="44">
        <v>0</v>
      </c>
      <c r="P2229" s="165">
        <f t="shared" si="158"/>
        <v>0</v>
      </c>
    </row>
    <row r="2230" spans="1:16" hidden="1" x14ac:dyDescent="0.25">
      <c r="A2230" s="303" t="str">
        <f>IF(B2230=1,A2195,"")</f>
        <v/>
      </c>
      <c r="B2230" s="43" t="str">
        <f t="shared" si="157"/>
        <v/>
      </c>
      <c r="C2230" s="161">
        <f>CAD!$K$16</f>
        <v>0</v>
      </c>
      <c r="D2230" s="44">
        <v>0</v>
      </c>
      <c r="E2230" s="44">
        <v>0</v>
      </c>
      <c r="F2230" s="44">
        <v>0</v>
      </c>
      <c r="G2230" s="44">
        <v>0</v>
      </c>
      <c r="H2230" s="44">
        <v>0</v>
      </c>
      <c r="I2230" s="44">
        <v>0</v>
      </c>
      <c r="J2230" s="44">
        <v>0</v>
      </c>
      <c r="K2230" s="44">
        <v>0</v>
      </c>
      <c r="L2230" s="44">
        <v>0</v>
      </c>
      <c r="M2230" s="44">
        <v>0</v>
      </c>
      <c r="N2230" s="44">
        <v>0</v>
      </c>
      <c r="O2230" s="44">
        <v>0</v>
      </c>
      <c r="P2230" s="165">
        <f t="shared" si="158"/>
        <v>0</v>
      </c>
    </row>
    <row r="2231" spans="1:16" hidden="1" x14ac:dyDescent="0.25">
      <c r="A2231" s="303" t="str">
        <f>IF(B2231=1,A2195,"")</f>
        <v/>
      </c>
      <c r="B2231" s="43" t="str">
        <f t="shared" si="157"/>
        <v/>
      </c>
      <c r="C2231" s="161">
        <f>CAD!$K$17</f>
        <v>0</v>
      </c>
      <c r="D2231" s="44">
        <v>0</v>
      </c>
      <c r="E2231" s="44">
        <v>0</v>
      </c>
      <c r="F2231" s="44">
        <v>0</v>
      </c>
      <c r="G2231" s="44">
        <v>0</v>
      </c>
      <c r="H2231" s="44">
        <v>0</v>
      </c>
      <c r="I2231" s="44">
        <v>0</v>
      </c>
      <c r="J2231" s="44">
        <v>0</v>
      </c>
      <c r="K2231" s="44">
        <v>0</v>
      </c>
      <c r="L2231" s="44">
        <v>0</v>
      </c>
      <c r="M2231" s="44">
        <v>0</v>
      </c>
      <c r="N2231" s="44">
        <v>0</v>
      </c>
      <c r="O2231" s="44">
        <v>0</v>
      </c>
      <c r="P2231" s="165">
        <f t="shared" si="158"/>
        <v>0</v>
      </c>
    </row>
    <row r="2232" spans="1:16" hidden="1" x14ac:dyDescent="0.25">
      <c r="A2232" s="303" t="str">
        <f>IF(B2232=1,A2195,"")</f>
        <v/>
      </c>
      <c r="B2232" s="43" t="str">
        <f t="shared" si="157"/>
        <v/>
      </c>
      <c r="C2232" s="161">
        <f>CAD!$K$18</f>
        <v>0</v>
      </c>
      <c r="D2232" s="44">
        <v>0</v>
      </c>
      <c r="E2232" s="44">
        <v>0</v>
      </c>
      <c r="F2232" s="44">
        <v>0</v>
      </c>
      <c r="G2232" s="44">
        <v>0</v>
      </c>
      <c r="H2232" s="44">
        <v>0</v>
      </c>
      <c r="I2232" s="44">
        <v>0</v>
      </c>
      <c r="J2232" s="44">
        <v>0</v>
      </c>
      <c r="K2232" s="44">
        <v>0</v>
      </c>
      <c r="L2232" s="44">
        <v>0</v>
      </c>
      <c r="M2232" s="44">
        <v>0</v>
      </c>
      <c r="N2232" s="44">
        <v>0</v>
      </c>
      <c r="O2232" s="44">
        <v>0</v>
      </c>
      <c r="P2232" s="165">
        <f t="shared" si="158"/>
        <v>0</v>
      </c>
    </row>
    <row r="2233" spans="1:16" hidden="1" x14ac:dyDescent="0.25">
      <c r="A2233" s="303" t="str">
        <f>IF(B2233=1,A2195,"")</f>
        <v/>
      </c>
      <c r="B2233" s="43" t="str">
        <f t="shared" si="157"/>
        <v/>
      </c>
      <c r="C2233" s="161">
        <f>CAD!$K$19</f>
        <v>0</v>
      </c>
      <c r="D2233" s="44">
        <v>0</v>
      </c>
      <c r="E2233" s="44">
        <v>0</v>
      </c>
      <c r="F2233" s="44">
        <v>0</v>
      </c>
      <c r="G2233" s="44">
        <v>0</v>
      </c>
      <c r="H2233" s="44">
        <v>0</v>
      </c>
      <c r="I2233" s="44">
        <v>0</v>
      </c>
      <c r="J2233" s="44">
        <v>0</v>
      </c>
      <c r="K2233" s="44">
        <v>0</v>
      </c>
      <c r="L2233" s="44">
        <v>0</v>
      </c>
      <c r="M2233" s="44">
        <v>0</v>
      </c>
      <c r="N2233" s="44">
        <v>0</v>
      </c>
      <c r="O2233" s="44">
        <v>0</v>
      </c>
      <c r="P2233" s="165">
        <f t="shared" si="158"/>
        <v>0</v>
      </c>
    </row>
    <row r="2234" spans="1:16" hidden="1" x14ac:dyDescent="0.25">
      <c r="A2234" s="303" t="str">
        <f>IF(B2234=1,A2195,"")</f>
        <v/>
      </c>
      <c r="B2234" s="43" t="str">
        <f t="shared" si="157"/>
        <v/>
      </c>
      <c r="C2234" s="161">
        <f>CAD!$K$20</f>
        <v>0</v>
      </c>
      <c r="D2234" s="44">
        <v>0</v>
      </c>
      <c r="E2234" s="44">
        <v>0</v>
      </c>
      <c r="F2234" s="44">
        <v>0</v>
      </c>
      <c r="G2234" s="44">
        <v>0</v>
      </c>
      <c r="H2234" s="44">
        <v>0</v>
      </c>
      <c r="I2234" s="44">
        <v>0</v>
      </c>
      <c r="J2234" s="44">
        <v>0</v>
      </c>
      <c r="K2234" s="44">
        <v>0</v>
      </c>
      <c r="L2234" s="44">
        <v>0</v>
      </c>
      <c r="M2234" s="44">
        <v>0</v>
      </c>
      <c r="N2234" s="44">
        <v>0</v>
      </c>
      <c r="O2234" s="44">
        <v>0</v>
      </c>
      <c r="P2234" s="165">
        <f t="shared" si="158"/>
        <v>0</v>
      </c>
    </row>
    <row r="2235" spans="1:16" hidden="1" x14ac:dyDescent="0.25">
      <c r="A2235" s="303" t="str">
        <f>IF(B2235=1,A2195,"")</f>
        <v/>
      </c>
      <c r="B2235" s="43" t="str">
        <f t="shared" si="157"/>
        <v/>
      </c>
      <c r="C2235" s="161">
        <f>CAD!$K$21</f>
        <v>0</v>
      </c>
      <c r="D2235" s="44">
        <v>0</v>
      </c>
      <c r="E2235" s="44">
        <v>0</v>
      </c>
      <c r="F2235" s="44">
        <v>0</v>
      </c>
      <c r="G2235" s="44">
        <v>0</v>
      </c>
      <c r="H2235" s="44">
        <v>0</v>
      </c>
      <c r="I2235" s="44">
        <v>0</v>
      </c>
      <c r="J2235" s="44">
        <v>0</v>
      </c>
      <c r="K2235" s="44">
        <v>0</v>
      </c>
      <c r="L2235" s="44">
        <v>0</v>
      </c>
      <c r="M2235" s="44">
        <v>0</v>
      </c>
      <c r="N2235" s="44">
        <v>0</v>
      </c>
      <c r="O2235" s="44">
        <v>0</v>
      </c>
      <c r="P2235" s="165">
        <f t="shared" si="158"/>
        <v>0</v>
      </c>
    </row>
    <row r="2236" spans="1:16" hidden="1" x14ac:dyDescent="0.25">
      <c r="A2236" s="303" t="str">
        <f>IF(B2236=1,A2195,"")</f>
        <v/>
      </c>
      <c r="B2236" s="43" t="str">
        <f t="shared" si="157"/>
        <v/>
      </c>
      <c r="C2236" s="161">
        <f>CAD!$K$22</f>
        <v>0</v>
      </c>
      <c r="D2236" s="44">
        <v>0</v>
      </c>
      <c r="E2236" s="44">
        <v>0</v>
      </c>
      <c r="F2236" s="44">
        <v>0</v>
      </c>
      <c r="G2236" s="44">
        <v>0</v>
      </c>
      <c r="H2236" s="44">
        <v>0</v>
      </c>
      <c r="I2236" s="44">
        <v>0</v>
      </c>
      <c r="J2236" s="44">
        <v>0</v>
      </c>
      <c r="K2236" s="44">
        <v>0</v>
      </c>
      <c r="L2236" s="44">
        <v>0</v>
      </c>
      <c r="M2236" s="44">
        <v>0</v>
      </c>
      <c r="N2236" s="44">
        <v>0</v>
      </c>
      <c r="O2236" s="44">
        <v>0</v>
      </c>
      <c r="P2236" s="165">
        <f t="shared" si="158"/>
        <v>0</v>
      </c>
    </row>
    <row r="2237" spans="1:16" hidden="1" x14ac:dyDescent="0.25">
      <c r="A2237" s="303" t="str">
        <f>IF(B2237=1,A2195,"")</f>
        <v/>
      </c>
      <c r="B2237" s="43" t="str">
        <f t="shared" si="157"/>
        <v/>
      </c>
      <c r="C2237" s="161">
        <f>CAD!$K$23</f>
        <v>0</v>
      </c>
      <c r="D2237" s="44">
        <v>0</v>
      </c>
      <c r="E2237" s="44">
        <v>0</v>
      </c>
      <c r="F2237" s="44">
        <v>0</v>
      </c>
      <c r="G2237" s="44">
        <v>0</v>
      </c>
      <c r="H2237" s="44">
        <v>0</v>
      </c>
      <c r="I2237" s="44">
        <v>0</v>
      </c>
      <c r="J2237" s="44">
        <v>0</v>
      </c>
      <c r="K2237" s="44">
        <v>0</v>
      </c>
      <c r="L2237" s="44">
        <v>0</v>
      </c>
      <c r="M2237" s="44">
        <v>0</v>
      </c>
      <c r="N2237" s="44">
        <v>0</v>
      </c>
      <c r="O2237" s="44">
        <v>0</v>
      </c>
      <c r="P2237" s="165">
        <f t="shared" si="158"/>
        <v>0</v>
      </c>
    </row>
    <row r="2238" spans="1:16" hidden="1" x14ac:dyDescent="0.25">
      <c r="A2238" s="303" t="str">
        <f>IF(B2238=1,A2195,"")</f>
        <v/>
      </c>
      <c r="B2238" s="43" t="str">
        <f t="shared" si="157"/>
        <v/>
      </c>
      <c r="C2238" s="161">
        <f>CAD!$K$24</f>
        <v>0</v>
      </c>
      <c r="D2238" s="44">
        <v>0</v>
      </c>
      <c r="E2238" s="44">
        <v>0</v>
      </c>
      <c r="F2238" s="44">
        <v>0</v>
      </c>
      <c r="G2238" s="44">
        <v>0</v>
      </c>
      <c r="H2238" s="44">
        <v>0</v>
      </c>
      <c r="I2238" s="44">
        <v>0</v>
      </c>
      <c r="J2238" s="44">
        <v>0</v>
      </c>
      <c r="K2238" s="44">
        <v>0</v>
      </c>
      <c r="L2238" s="44">
        <v>0</v>
      </c>
      <c r="M2238" s="44">
        <v>0</v>
      </c>
      <c r="N2238" s="44">
        <v>0</v>
      </c>
      <c r="O2238" s="44">
        <v>0</v>
      </c>
      <c r="P2238" s="165">
        <f t="shared" si="158"/>
        <v>0</v>
      </c>
    </row>
    <row r="2239" spans="1:16" hidden="1" x14ac:dyDescent="0.25">
      <c r="A2239" s="303" t="str">
        <f>IF(B2239=1,A2195,"")</f>
        <v/>
      </c>
      <c r="B2239" s="43" t="str">
        <f t="shared" si="157"/>
        <v/>
      </c>
      <c r="C2239" s="161">
        <f>CAD!$K$25</f>
        <v>0</v>
      </c>
      <c r="D2239" s="44">
        <v>0</v>
      </c>
      <c r="E2239" s="44">
        <v>0</v>
      </c>
      <c r="F2239" s="44">
        <v>0</v>
      </c>
      <c r="G2239" s="44">
        <v>0</v>
      </c>
      <c r="H2239" s="44">
        <v>0</v>
      </c>
      <c r="I2239" s="44">
        <v>0</v>
      </c>
      <c r="J2239" s="44">
        <v>0</v>
      </c>
      <c r="K2239" s="44">
        <v>0</v>
      </c>
      <c r="L2239" s="44">
        <v>0</v>
      </c>
      <c r="M2239" s="44">
        <v>0</v>
      </c>
      <c r="N2239" s="44">
        <v>0</v>
      </c>
      <c r="O2239" s="44">
        <v>0</v>
      </c>
      <c r="P2239" s="165">
        <f t="shared" si="158"/>
        <v>0</v>
      </c>
    </row>
    <row r="2240" spans="1:16" hidden="1" x14ac:dyDescent="0.25">
      <c r="A2240" s="303" t="str">
        <f>IF(B2240=1,A2195,"")</f>
        <v/>
      </c>
      <c r="B2240" s="43" t="str">
        <f t="shared" si="157"/>
        <v/>
      </c>
      <c r="C2240" s="161">
        <f>CAD!$K$26</f>
        <v>0</v>
      </c>
      <c r="D2240" s="44">
        <v>0</v>
      </c>
      <c r="E2240" s="44">
        <v>0</v>
      </c>
      <c r="F2240" s="44">
        <v>0</v>
      </c>
      <c r="G2240" s="44">
        <v>0</v>
      </c>
      <c r="H2240" s="44">
        <v>0</v>
      </c>
      <c r="I2240" s="44">
        <v>0</v>
      </c>
      <c r="J2240" s="44">
        <v>0</v>
      </c>
      <c r="K2240" s="44">
        <v>0</v>
      </c>
      <c r="L2240" s="44">
        <v>0</v>
      </c>
      <c r="M2240" s="44">
        <v>0</v>
      </c>
      <c r="N2240" s="44">
        <v>0</v>
      </c>
      <c r="O2240" s="44">
        <v>0</v>
      </c>
      <c r="P2240" s="165">
        <f t="shared" si="158"/>
        <v>0</v>
      </c>
    </row>
    <row r="2241" spans="1:17" hidden="1" x14ac:dyDescent="0.25">
      <c r="A2241" s="303" t="str">
        <f>IF(B2241=1,A2195,"")</f>
        <v/>
      </c>
      <c r="B2241" s="43" t="str">
        <f t="shared" si="157"/>
        <v/>
      </c>
      <c r="C2241" s="161">
        <f>CAD!$K$27</f>
        <v>0</v>
      </c>
      <c r="D2241" s="44">
        <v>0</v>
      </c>
      <c r="E2241" s="44">
        <v>0</v>
      </c>
      <c r="F2241" s="44">
        <v>0</v>
      </c>
      <c r="G2241" s="44">
        <v>0</v>
      </c>
      <c r="H2241" s="44">
        <v>0</v>
      </c>
      <c r="I2241" s="44">
        <v>0</v>
      </c>
      <c r="J2241" s="44">
        <v>0</v>
      </c>
      <c r="K2241" s="44">
        <v>0</v>
      </c>
      <c r="L2241" s="44">
        <v>0</v>
      </c>
      <c r="M2241" s="44">
        <v>0</v>
      </c>
      <c r="N2241" s="44">
        <v>0</v>
      </c>
      <c r="O2241" s="44">
        <v>0</v>
      </c>
      <c r="P2241" s="165">
        <f t="shared" si="158"/>
        <v>0</v>
      </c>
    </row>
    <row r="2242" spans="1:17" hidden="1" x14ac:dyDescent="0.25">
      <c r="A2242" s="303" t="str">
        <f>IF(B2242=1,A2195,"")</f>
        <v/>
      </c>
      <c r="B2242" s="43" t="str">
        <f t="shared" si="157"/>
        <v/>
      </c>
      <c r="C2242" s="161">
        <f>CAD!$K$28</f>
        <v>0</v>
      </c>
      <c r="D2242" s="44">
        <v>0</v>
      </c>
      <c r="E2242" s="44">
        <v>0</v>
      </c>
      <c r="F2242" s="44">
        <v>0</v>
      </c>
      <c r="G2242" s="44">
        <v>0</v>
      </c>
      <c r="H2242" s="44">
        <v>0</v>
      </c>
      <c r="I2242" s="44">
        <v>0</v>
      </c>
      <c r="J2242" s="44">
        <v>0</v>
      </c>
      <c r="K2242" s="44">
        <v>0</v>
      </c>
      <c r="L2242" s="44">
        <v>0</v>
      </c>
      <c r="M2242" s="44">
        <v>0</v>
      </c>
      <c r="N2242" s="44">
        <v>0</v>
      </c>
      <c r="O2242" s="44">
        <v>0</v>
      </c>
      <c r="P2242" s="165">
        <f t="shared" si="158"/>
        <v>0</v>
      </c>
    </row>
    <row r="2243" spans="1:17" hidden="1" x14ac:dyDescent="0.25">
      <c r="A2243" s="303" t="str">
        <f>IF(B2243=1,A2195,"")</f>
        <v/>
      </c>
      <c r="B2243" s="43" t="str">
        <f t="shared" si="157"/>
        <v/>
      </c>
      <c r="C2243" s="161">
        <f>CAD!$K$29</f>
        <v>0</v>
      </c>
      <c r="D2243" s="44">
        <v>0</v>
      </c>
      <c r="E2243" s="44">
        <v>0</v>
      </c>
      <c r="F2243" s="44">
        <v>0</v>
      </c>
      <c r="G2243" s="44">
        <v>0</v>
      </c>
      <c r="H2243" s="44">
        <v>0</v>
      </c>
      <c r="I2243" s="44">
        <v>0</v>
      </c>
      <c r="J2243" s="44">
        <v>0</v>
      </c>
      <c r="K2243" s="44">
        <v>0</v>
      </c>
      <c r="L2243" s="44">
        <v>0</v>
      </c>
      <c r="M2243" s="44">
        <v>0</v>
      </c>
      <c r="N2243" s="44">
        <v>0</v>
      </c>
      <c r="O2243" s="44">
        <v>0</v>
      </c>
      <c r="P2243" s="165">
        <f t="shared" si="158"/>
        <v>0</v>
      </c>
    </row>
    <row r="2244" spans="1:17" hidden="1" x14ac:dyDescent="0.25">
      <c r="A2244" s="303" t="str">
        <f>IF(B2244=1,A2195,"")</f>
        <v/>
      </c>
      <c r="B2244" s="43" t="str">
        <f t="shared" si="157"/>
        <v/>
      </c>
      <c r="C2244" s="161">
        <f>CAD!$K$30</f>
        <v>0</v>
      </c>
      <c r="D2244" s="44">
        <v>0</v>
      </c>
      <c r="E2244" s="44">
        <v>0</v>
      </c>
      <c r="F2244" s="44">
        <v>0</v>
      </c>
      <c r="G2244" s="44">
        <v>0</v>
      </c>
      <c r="H2244" s="44">
        <v>0</v>
      </c>
      <c r="I2244" s="44">
        <v>0</v>
      </c>
      <c r="J2244" s="44">
        <v>0</v>
      </c>
      <c r="K2244" s="44">
        <v>0</v>
      </c>
      <c r="L2244" s="44">
        <v>0</v>
      </c>
      <c r="M2244" s="44">
        <v>0</v>
      </c>
      <c r="N2244" s="44">
        <v>0</v>
      </c>
      <c r="O2244" s="44">
        <v>0</v>
      </c>
      <c r="P2244" s="165">
        <f t="shared" si="158"/>
        <v>0</v>
      </c>
    </row>
    <row r="2245" spans="1:17" hidden="1" x14ac:dyDescent="0.25">
      <c r="A2245" s="303" t="str">
        <f>IF(B2245=1,A2195,"")</f>
        <v/>
      </c>
      <c r="B2245" s="43" t="str">
        <f t="shared" si="157"/>
        <v/>
      </c>
      <c r="C2245" s="161">
        <f>CAD!$K$31</f>
        <v>0</v>
      </c>
      <c r="D2245" s="44">
        <v>0</v>
      </c>
      <c r="E2245" s="44">
        <v>0</v>
      </c>
      <c r="F2245" s="44">
        <v>0</v>
      </c>
      <c r="G2245" s="44">
        <v>0</v>
      </c>
      <c r="H2245" s="44">
        <v>0</v>
      </c>
      <c r="I2245" s="44">
        <v>0</v>
      </c>
      <c r="J2245" s="44">
        <v>0</v>
      </c>
      <c r="K2245" s="44">
        <v>0</v>
      </c>
      <c r="L2245" s="44">
        <v>0</v>
      </c>
      <c r="M2245" s="44">
        <v>0</v>
      </c>
      <c r="N2245" s="44">
        <v>0</v>
      </c>
      <c r="O2245" s="44">
        <v>0</v>
      </c>
      <c r="P2245" s="165">
        <f t="shared" si="158"/>
        <v>0</v>
      </c>
    </row>
    <row r="2246" spans="1:17" hidden="1" x14ac:dyDescent="0.25">
      <c r="A2246" s="303">
        <f>A2193</f>
        <v>2057</v>
      </c>
    </row>
    <row r="2247" spans="1:17" hidden="1" x14ac:dyDescent="0.25">
      <c r="A2247" s="303">
        <f>A2193</f>
        <v>2057</v>
      </c>
      <c r="C2247" s="74" t="s">
        <v>209</v>
      </c>
      <c r="D2247" s="38">
        <f>D2193-D2195</f>
        <v>0</v>
      </c>
      <c r="E2247" s="38">
        <f t="shared" ref="E2247:P2247" si="159">E2193-E2195</f>
        <v>0</v>
      </c>
      <c r="F2247" s="38">
        <f t="shared" si="159"/>
        <v>0</v>
      </c>
      <c r="G2247" s="38">
        <f t="shared" si="159"/>
        <v>0</v>
      </c>
      <c r="H2247" s="38">
        <f t="shared" si="159"/>
        <v>0</v>
      </c>
      <c r="I2247" s="38">
        <f t="shared" si="159"/>
        <v>0</v>
      </c>
      <c r="J2247" s="38">
        <f t="shared" si="159"/>
        <v>0</v>
      </c>
      <c r="K2247" s="38">
        <f t="shared" si="159"/>
        <v>0</v>
      </c>
      <c r="L2247" s="38">
        <f t="shared" si="159"/>
        <v>0</v>
      </c>
      <c r="M2247" s="38">
        <f t="shared" si="159"/>
        <v>0</v>
      </c>
      <c r="N2247" s="38">
        <f t="shared" si="159"/>
        <v>0</v>
      </c>
      <c r="O2247" s="38">
        <f t="shared" si="159"/>
        <v>0</v>
      </c>
      <c r="P2247" s="38">
        <f t="shared" si="159"/>
        <v>0</v>
      </c>
    </row>
    <row r="2248" spans="1:17" hidden="1" x14ac:dyDescent="0.25"/>
    <row r="2249" spans="1:17" ht="15" hidden="1" customHeight="1" thickBot="1" x14ac:dyDescent="0.3">
      <c r="A2249" s="303">
        <f>A2193+1</f>
        <v>2058</v>
      </c>
      <c r="B2249" s="45"/>
      <c r="C2249" s="176" t="s">
        <v>207</v>
      </c>
      <c r="D2249" s="177">
        <f>PREV_R!D2289</f>
        <v>0</v>
      </c>
      <c r="E2249" s="177">
        <f>PREV_R!E2289</f>
        <v>0</v>
      </c>
      <c r="F2249" s="177">
        <f>PREV_R!F2289</f>
        <v>0</v>
      </c>
      <c r="G2249" s="177">
        <f>PREV_R!G2289</f>
        <v>0</v>
      </c>
      <c r="H2249" s="177">
        <f>PREV_R!H2289</f>
        <v>0</v>
      </c>
      <c r="I2249" s="177">
        <f>PREV_R!I2289</f>
        <v>0</v>
      </c>
      <c r="J2249" s="177">
        <f>PREV_R!J2289</f>
        <v>0</v>
      </c>
      <c r="K2249" s="177">
        <f>PREV_R!K2289</f>
        <v>0</v>
      </c>
      <c r="L2249" s="177">
        <f>PREV_R!L2289</f>
        <v>0</v>
      </c>
      <c r="M2249" s="177">
        <f>PREV_R!M2289</f>
        <v>0</v>
      </c>
      <c r="N2249" s="177">
        <f>PREV_R!N2289</f>
        <v>0</v>
      </c>
      <c r="O2249" s="177">
        <f>PREV_R!O2289</f>
        <v>0</v>
      </c>
      <c r="P2249" s="177">
        <f>SUM(D2249:O2249)</f>
        <v>0</v>
      </c>
      <c r="Q2249" s="8"/>
    </row>
    <row r="2250" spans="1:17" ht="15" hidden="1" customHeight="1" x14ac:dyDescent="0.25">
      <c r="A2250" s="303">
        <f>A2249</f>
        <v>2058</v>
      </c>
      <c r="B2250" s="45"/>
      <c r="C2250" s="130"/>
      <c r="D2250" s="130"/>
      <c r="E2250" s="130"/>
      <c r="F2250" s="130"/>
      <c r="G2250" s="130"/>
      <c r="H2250" s="130"/>
      <c r="I2250" s="130"/>
      <c r="J2250" s="130"/>
      <c r="K2250" s="130"/>
      <c r="L2250" s="130"/>
      <c r="M2250" s="130"/>
      <c r="N2250" s="130"/>
      <c r="O2250" s="130"/>
      <c r="P2250" s="130"/>
      <c r="Q2250" s="8"/>
    </row>
    <row r="2251" spans="1:17" ht="15" hidden="1" customHeight="1" thickBot="1" x14ac:dyDescent="0.3">
      <c r="A2251" s="303">
        <f>A2249</f>
        <v>2058</v>
      </c>
      <c r="B2251" s="45"/>
      <c r="C2251" s="155" t="s">
        <v>208</v>
      </c>
      <c r="D2251" s="156">
        <f>SUM(D2252:D2301)</f>
        <v>0</v>
      </c>
      <c r="E2251" s="156">
        <f t="shared" ref="E2251:O2251" si="160">SUM(E2252:E2301)</f>
        <v>0</v>
      </c>
      <c r="F2251" s="156">
        <f t="shared" si="160"/>
        <v>0</v>
      </c>
      <c r="G2251" s="156">
        <f t="shared" si="160"/>
        <v>0</v>
      </c>
      <c r="H2251" s="156">
        <f t="shared" si="160"/>
        <v>0</v>
      </c>
      <c r="I2251" s="156">
        <f t="shared" si="160"/>
        <v>0</v>
      </c>
      <c r="J2251" s="156">
        <f t="shared" si="160"/>
        <v>0</v>
      </c>
      <c r="K2251" s="156">
        <f t="shared" si="160"/>
        <v>0</v>
      </c>
      <c r="L2251" s="156">
        <f t="shared" si="160"/>
        <v>0</v>
      </c>
      <c r="M2251" s="156">
        <f t="shared" si="160"/>
        <v>0</v>
      </c>
      <c r="N2251" s="156">
        <f t="shared" si="160"/>
        <v>0</v>
      </c>
      <c r="O2251" s="156">
        <f t="shared" si="160"/>
        <v>0</v>
      </c>
      <c r="P2251" s="156">
        <f>SUM(D2251:O2251)</f>
        <v>0</v>
      </c>
      <c r="Q2251" s="8"/>
    </row>
    <row r="2252" spans="1:17" hidden="1" x14ac:dyDescent="0.25">
      <c r="A2252" s="303">
        <f>IF(B2252=1,A2251,"")</f>
        <v>2058</v>
      </c>
      <c r="B2252" s="43">
        <f>IF(C2252&lt;&gt;0,1,"")</f>
        <v>1</v>
      </c>
      <c r="C2252" s="162" t="str">
        <f>CAD!$I$7</f>
        <v>MERCADO</v>
      </c>
      <c r="D2252" s="163">
        <v>0</v>
      </c>
      <c r="E2252" s="163">
        <v>0</v>
      </c>
      <c r="F2252" s="163">
        <v>0</v>
      </c>
      <c r="G2252" s="163">
        <v>0</v>
      </c>
      <c r="H2252" s="163">
        <v>0</v>
      </c>
      <c r="I2252" s="163">
        <v>0</v>
      </c>
      <c r="J2252" s="163">
        <v>0</v>
      </c>
      <c r="K2252" s="163">
        <v>0</v>
      </c>
      <c r="L2252" s="163">
        <v>0</v>
      </c>
      <c r="M2252" s="163">
        <v>0</v>
      </c>
      <c r="N2252" s="163">
        <v>0</v>
      </c>
      <c r="O2252" s="163">
        <v>0</v>
      </c>
      <c r="P2252" s="164">
        <f>SUM(D2252:O2252)</f>
        <v>0</v>
      </c>
    </row>
    <row r="2253" spans="1:17" hidden="1" x14ac:dyDescent="0.25">
      <c r="A2253" s="303">
        <f>IF(B2253=1,A2251,"")</f>
        <v>2058</v>
      </c>
      <c r="B2253" s="43">
        <f t="shared" ref="B2253:B2301" si="161">IF(C2253&lt;&gt;0,1,"")</f>
        <v>1</v>
      </c>
      <c r="C2253" s="161" t="str">
        <f>CAD!$I$8</f>
        <v>VEÍCULO</v>
      </c>
      <c r="D2253" s="44">
        <v>0</v>
      </c>
      <c r="E2253" s="44">
        <v>0</v>
      </c>
      <c r="F2253" s="44">
        <v>0</v>
      </c>
      <c r="G2253" s="44">
        <v>0</v>
      </c>
      <c r="H2253" s="44">
        <v>0</v>
      </c>
      <c r="I2253" s="44">
        <v>0</v>
      </c>
      <c r="J2253" s="44">
        <v>0</v>
      </c>
      <c r="K2253" s="44">
        <v>0</v>
      </c>
      <c r="L2253" s="44">
        <v>0</v>
      </c>
      <c r="M2253" s="44">
        <v>0</v>
      </c>
      <c r="N2253" s="44">
        <v>0</v>
      </c>
      <c r="O2253" s="44">
        <v>0</v>
      </c>
      <c r="P2253" s="165">
        <f t="shared" ref="P2253:P2301" si="162">SUM(D2253:O2253)</f>
        <v>0</v>
      </c>
    </row>
    <row r="2254" spans="1:17" hidden="1" x14ac:dyDescent="0.25">
      <c r="A2254" s="303">
        <f>IF(B2254=1,A2251,"")</f>
        <v>2058</v>
      </c>
      <c r="B2254" s="43">
        <f t="shared" si="161"/>
        <v>1</v>
      </c>
      <c r="C2254" s="161" t="str">
        <f>CAD!$I$9</f>
        <v>ENERGIA ELÉTRICA</v>
      </c>
      <c r="D2254" s="44">
        <v>0</v>
      </c>
      <c r="E2254" s="44">
        <v>0</v>
      </c>
      <c r="F2254" s="44">
        <v>0</v>
      </c>
      <c r="G2254" s="44">
        <v>0</v>
      </c>
      <c r="H2254" s="44">
        <v>0</v>
      </c>
      <c r="I2254" s="44">
        <v>0</v>
      </c>
      <c r="J2254" s="44">
        <v>0</v>
      </c>
      <c r="K2254" s="44">
        <v>0</v>
      </c>
      <c r="L2254" s="44">
        <v>0</v>
      </c>
      <c r="M2254" s="44">
        <v>0</v>
      </c>
      <c r="N2254" s="44">
        <v>0</v>
      </c>
      <c r="O2254" s="44">
        <v>0</v>
      </c>
      <c r="P2254" s="165">
        <f t="shared" si="162"/>
        <v>0</v>
      </c>
    </row>
    <row r="2255" spans="1:17" hidden="1" x14ac:dyDescent="0.25">
      <c r="A2255" s="303">
        <f>IF(B2255=1,A2251,"")</f>
        <v>2058</v>
      </c>
      <c r="B2255" s="43">
        <f t="shared" si="161"/>
        <v>1</v>
      </c>
      <c r="C2255" s="161" t="str">
        <f>CAD!$I$10</f>
        <v>LANCHE/COMER FORA</v>
      </c>
      <c r="D2255" s="44">
        <v>0</v>
      </c>
      <c r="E2255" s="44">
        <v>0</v>
      </c>
      <c r="F2255" s="44">
        <v>0</v>
      </c>
      <c r="G2255" s="44">
        <v>0</v>
      </c>
      <c r="H2255" s="44">
        <v>0</v>
      </c>
      <c r="I2255" s="44">
        <v>0</v>
      </c>
      <c r="J2255" s="44">
        <v>0</v>
      </c>
      <c r="K2255" s="44">
        <v>0</v>
      </c>
      <c r="L2255" s="44">
        <v>0</v>
      </c>
      <c r="M2255" s="44">
        <v>0</v>
      </c>
      <c r="N2255" s="44">
        <v>0</v>
      </c>
      <c r="O2255" s="44">
        <v>0</v>
      </c>
      <c r="P2255" s="165">
        <f t="shared" si="162"/>
        <v>0</v>
      </c>
    </row>
    <row r="2256" spans="1:17" hidden="1" x14ac:dyDescent="0.25">
      <c r="A2256" s="303">
        <f>IF(B2256=1,A2251,"")</f>
        <v>2058</v>
      </c>
      <c r="B2256" s="43">
        <f t="shared" si="161"/>
        <v>1</v>
      </c>
      <c r="C2256" s="161" t="str">
        <f>CAD!$I$11</f>
        <v>LAZER</v>
      </c>
      <c r="D2256" s="44">
        <v>0</v>
      </c>
      <c r="E2256" s="44">
        <v>0</v>
      </c>
      <c r="F2256" s="44">
        <v>0</v>
      </c>
      <c r="G2256" s="44">
        <v>0</v>
      </c>
      <c r="H2256" s="44">
        <v>0</v>
      </c>
      <c r="I2256" s="44">
        <v>0</v>
      </c>
      <c r="J2256" s="44">
        <v>0</v>
      </c>
      <c r="K2256" s="44">
        <v>0</v>
      </c>
      <c r="L2256" s="44">
        <v>0</v>
      </c>
      <c r="M2256" s="44">
        <v>0</v>
      </c>
      <c r="N2256" s="44">
        <v>0</v>
      </c>
      <c r="O2256" s="44">
        <v>0</v>
      </c>
      <c r="P2256" s="165">
        <f t="shared" si="162"/>
        <v>0</v>
      </c>
    </row>
    <row r="2257" spans="1:16" hidden="1" x14ac:dyDescent="0.25">
      <c r="A2257" s="303">
        <f>IF(B2257=1,A2251,"")</f>
        <v>2058</v>
      </c>
      <c r="B2257" s="43">
        <f t="shared" si="161"/>
        <v>1</v>
      </c>
      <c r="C2257" s="161" t="str">
        <f>CAD!$I$12</f>
        <v>REFORMA / IMÓVEL</v>
      </c>
      <c r="D2257" s="44">
        <v>0</v>
      </c>
      <c r="E2257" s="44">
        <v>0</v>
      </c>
      <c r="F2257" s="44">
        <v>0</v>
      </c>
      <c r="G2257" s="44">
        <v>0</v>
      </c>
      <c r="H2257" s="44">
        <v>0</v>
      </c>
      <c r="I2257" s="44">
        <v>0</v>
      </c>
      <c r="J2257" s="44">
        <v>0</v>
      </c>
      <c r="K2257" s="44">
        <v>0</v>
      </c>
      <c r="L2257" s="44">
        <v>0</v>
      </c>
      <c r="M2257" s="44">
        <v>0</v>
      </c>
      <c r="N2257" s="44">
        <v>0</v>
      </c>
      <c r="O2257" s="44">
        <v>0</v>
      </c>
      <c r="P2257" s="165">
        <f t="shared" si="162"/>
        <v>0</v>
      </c>
    </row>
    <row r="2258" spans="1:16" hidden="1" x14ac:dyDescent="0.25">
      <c r="A2258" s="303">
        <f>IF(B2258=1,A2251,"")</f>
        <v>2058</v>
      </c>
      <c r="B2258" s="43">
        <f t="shared" si="161"/>
        <v>1</v>
      </c>
      <c r="C2258" s="161" t="str">
        <f>CAD!$I$13</f>
        <v>OUTROS</v>
      </c>
      <c r="D2258" s="44">
        <v>0</v>
      </c>
      <c r="E2258" s="44">
        <v>0</v>
      </c>
      <c r="F2258" s="44">
        <v>0</v>
      </c>
      <c r="G2258" s="44">
        <v>0</v>
      </c>
      <c r="H2258" s="44">
        <v>0</v>
      </c>
      <c r="I2258" s="44">
        <v>0</v>
      </c>
      <c r="J2258" s="44">
        <v>0</v>
      </c>
      <c r="K2258" s="44">
        <v>0</v>
      </c>
      <c r="L2258" s="44">
        <v>0</v>
      </c>
      <c r="M2258" s="44">
        <v>0</v>
      </c>
      <c r="N2258" s="44">
        <v>0</v>
      </c>
      <c r="O2258" s="44">
        <v>0</v>
      </c>
      <c r="P2258" s="165">
        <f t="shared" si="162"/>
        <v>0</v>
      </c>
    </row>
    <row r="2259" spans="1:16" hidden="1" x14ac:dyDescent="0.25">
      <c r="A2259" s="303">
        <f>IF(B2259=1,A2251,"")</f>
        <v>2058</v>
      </c>
      <c r="B2259" s="43">
        <f t="shared" si="161"/>
        <v>1</v>
      </c>
      <c r="C2259" s="161" t="str">
        <f>CAD!$I$14</f>
        <v>VESTUÁRIO</v>
      </c>
      <c r="D2259" s="44">
        <v>0</v>
      </c>
      <c r="E2259" s="44">
        <v>0</v>
      </c>
      <c r="F2259" s="44">
        <v>0</v>
      </c>
      <c r="G2259" s="44">
        <v>0</v>
      </c>
      <c r="H2259" s="44">
        <v>0</v>
      </c>
      <c r="I2259" s="44">
        <v>0</v>
      </c>
      <c r="J2259" s="44">
        <v>0</v>
      </c>
      <c r="K2259" s="44">
        <v>0</v>
      </c>
      <c r="L2259" s="44">
        <v>0</v>
      </c>
      <c r="M2259" s="44">
        <v>0</v>
      </c>
      <c r="N2259" s="44">
        <v>0</v>
      </c>
      <c r="O2259" s="44">
        <v>0</v>
      </c>
      <c r="P2259" s="165">
        <f t="shared" si="162"/>
        <v>0</v>
      </c>
    </row>
    <row r="2260" spans="1:16" hidden="1" x14ac:dyDescent="0.25">
      <c r="A2260" s="303">
        <f>IF(B2260=1,A2251,"")</f>
        <v>2058</v>
      </c>
      <c r="B2260" s="43">
        <f t="shared" si="161"/>
        <v>1</v>
      </c>
      <c r="C2260" s="161" t="str">
        <f>CAD!$I$15</f>
        <v>PARCELA - CASA</v>
      </c>
      <c r="D2260" s="44">
        <v>0</v>
      </c>
      <c r="E2260" s="44">
        <v>0</v>
      </c>
      <c r="F2260" s="44">
        <v>0</v>
      </c>
      <c r="G2260" s="44">
        <v>0</v>
      </c>
      <c r="H2260" s="44">
        <v>0</v>
      </c>
      <c r="I2260" s="44">
        <v>0</v>
      </c>
      <c r="J2260" s="44">
        <v>0</v>
      </c>
      <c r="K2260" s="44">
        <v>0</v>
      </c>
      <c r="L2260" s="44">
        <v>0</v>
      </c>
      <c r="M2260" s="44">
        <v>0</v>
      </c>
      <c r="N2260" s="44">
        <v>0</v>
      </c>
      <c r="O2260" s="44">
        <v>0</v>
      </c>
      <c r="P2260" s="165">
        <f t="shared" si="162"/>
        <v>0</v>
      </c>
    </row>
    <row r="2261" spans="1:16" hidden="1" x14ac:dyDescent="0.25">
      <c r="A2261" s="303">
        <f>IF(B2261=1,A2251,"")</f>
        <v>2058</v>
      </c>
      <c r="B2261" s="43">
        <f t="shared" si="161"/>
        <v>1</v>
      </c>
      <c r="C2261" s="161" t="str">
        <f>CAD!$I$16</f>
        <v>SAÚDE</v>
      </c>
      <c r="D2261" s="44">
        <v>0</v>
      </c>
      <c r="E2261" s="44">
        <v>0</v>
      </c>
      <c r="F2261" s="44">
        <v>0</v>
      </c>
      <c r="G2261" s="44">
        <v>0</v>
      </c>
      <c r="H2261" s="44">
        <v>0</v>
      </c>
      <c r="I2261" s="44">
        <v>0</v>
      </c>
      <c r="J2261" s="44">
        <v>0</v>
      </c>
      <c r="K2261" s="44">
        <v>0</v>
      </c>
      <c r="L2261" s="44">
        <v>0</v>
      </c>
      <c r="M2261" s="44">
        <v>0</v>
      </c>
      <c r="N2261" s="44">
        <v>0</v>
      </c>
      <c r="O2261" s="44">
        <v>0</v>
      </c>
      <c r="P2261" s="165">
        <f t="shared" si="162"/>
        <v>0</v>
      </c>
    </row>
    <row r="2262" spans="1:16" hidden="1" x14ac:dyDescent="0.25">
      <c r="A2262" s="303" t="str">
        <f>IF(B2262=1,A2251,"")</f>
        <v/>
      </c>
      <c r="B2262" s="43" t="str">
        <f t="shared" si="161"/>
        <v/>
      </c>
      <c r="C2262" s="161">
        <f>CAD!$I$17</f>
        <v>0</v>
      </c>
      <c r="D2262" s="44">
        <v>0</v>
      </c>
      <c r="E2262" s="44">
        <v>0</v>
      </c>
      <c r="F2262" s="44">
        <v>0</v>
      </c>
      <c r="G2262" s="44">
        <v>0</v>
      </c>
      <c r="H2262" s="44">
        <v>0</v>
      </c>
      <c r="I2262" s="44">
        <v>0</v>
      </c>
      <c r="J2262" s="44">
        <v>0</v>
      </c>
      <c r="K2262" s="44">
        <v>0</v>
      </c>
      <c r="L2262" s="44">
        <v>0</v>
      </c>
      <c r="M2262" s="44">
        <v>0</v>
      </c>
      <c r="N2262" s="44">
        <v>0</v>
      </c>
      <c r="O2262" s="44">
        <v>0</v>
      </c>
      <c r="P2262" s="165">
        <f t="shared" si="162"/>
        <v>0</v>
      </c>
    </row>
    <row r="2263" spans="1:16" hidden="1" x14ac:dyDescent="0.25">
      <c r="A2263" s="303" t="str">
        <f>IF(B2263=1,A2251,"")</f>
        <v/>
      </c>
      <c r="B2263" s="43" t="str">
        <f t="shared" si="161"/>
        <v/>
      </c>
      <c r="C2263" s="161">
        <f>CAD!$I$18</f>
        <v>0</v>
      </c>
      <c r="D2263" s="44">
        <v>0</v>
      </c>
      <c r="E2263" s="44">
        <v>0</v>
      </c>
      <c r="F2263" s="44">
        <v>0</v>
      </c>
      <c r="G2263" s="44">
        <v>0</v>
      </c>
      <c r="H2263" s="44">
        <v>0</v>
      </c>
      <c r="I2263" s="44">
        <v>0</v>
      </c>
      <c r="J2263" s="44">
        <v>0</v>
      </c>
      <c r="K2263" s="44">
        <v>0</v>
      </c>
      <c r="L2263" s="44">
        <v>0</v>
      </c>
      <c r="M2263" s="44">
        <v>0</v>
      </c>
      <c r="N2263" s="44">
        <v>0</v>
      </c>
      <c r="O2263" s="44">
        <v>0</v>
      </c>
      <c r="P2263" s="165">
        <f t="shared" si="162"/>
        <v>0</v>
      </c>
    </row>
    <row r="2264" spans="1:16" hidden="1" x14ac:dyDescent="0.25">
      <c r="A2264" s="303" t="str">
        <f>IF(B2264=1,A2251,"")</f>
        <v/>
      </c>
      <c r="B2264" s="43" t="str">
        <f t="shared" si="161"/>
        <v/>
      </c>
      <c r="C2264" s="161">
        <f>CAD!$I$19</f>
        <v>0</v>
      </c>
      <c r="D2264" s="44">
        <v>0</v>
      </c>
      <c r="E2264" s="44">
        <v>0</v>
      </c>
      <c r="F2264" s="44">
        <v>0</v>
      </c>
      <c r="G2264" s="44">
        <v>0</v>
      </c>
      <c r="H2264" s="44">
        <v>0</v>
      </c>
      <c r="I2264" s="44">
        <v>0</v>
      </c>
      <c r="J2264" s="44">
        <v>0</v>
      </c>
      <c r="K2264" s="44">
        <v>0</v>
      </c>
      <c r="L2264" s="44">
        <v>0</v>
      </c>
      <c r="M2264" s="44">
        <v>0</v>
      </c>
      <c r="N2264" s="44">
        <v>0</v>
      </c>
      <c r="O2264" s="44">
        <v>0</v>
      </c>
      <c r="P2264" s="165">
        <f t="shared" si="162"/>
        <v>0</v>
      </c>
    </row>
    <row r="2265" spans="1:16" hidden="1" x14ac:dyDescent="0.25">
      <c r="A2265" s="303" t="str">
        <f>IF(B2265=1,A2251,"")</f>
        <v/>
      </c>
      <c r="B2265" s="43" t="str">
        <f t="shared" si="161"/>
        <v/>
      </c>
      <c r="C2265" s="161">
        <f>CAD!$I$20</f>
        <v>0</v>
      </c>
      <c r="D2265" s="44">
        <v>0</v>
      </c>
      <c r="E2265" s="44">
        <v>0</v>
      </c>
      <c r="F2265" s="44">
        <v>0</v>
      </c>
      <c r="G2265" s="44">
        <v>0</v>
      </c>
      <c r="H2265" s="44">
        <v>0</v>
      </c>
      <c r="I2265" s="44">
        <v>0</v>
      </c>
      <c r="J2265" s="44">
        <v>0</v>
      </c>
      <c r="K2265" s="44">
        <v>0</v>
      </c>
      <c r="L2265" s="44">
        <v>0</v>
      </c>
      <c r="M2265" s="44">
        <v>0</v>
      </c>
      <c r="N2265" s="44">
        <v>0</v>
      </c>
      <c r="O2265" s="44">
        <v>0</v>
      </c>
      <c r="P2265" s="165">
        <f t="shared" si="162"/>
        <v>0</v>
      </c>
    </row>
    <row r="2266" spans="1:16" hidden="1" x14ac:dyDescent="0.25">
      <c r="A2266" s="303" t="str">
        <f>IF(B2266=1,A2251,"")</f>
        <v/>
      </c>
      <c r="B2266" s="43" t="str">
        <f t="shared" si="161"/>
        <v/>
      </c>
      <c r="C2266" s="161">
        <f>CAD!$I$21</f>
        <v>0</v>
      </c>
      <c r="D2266" s="44">
        <v>0</v>
      </c>
      <c r="E2266" s="44">
        <v>0</v>
      </c>
      <c r="F2266" s="44">
        <v>0</v>
      </c>
      <c r="G2266" s="44">
        <v>0</v>
      </c>
      <c r="H2266" s="44">
        <v>0</v>
      </c>
      <c r="I2266" s="44">
        <v>0</v>
      </c>
      <c r="J2266" s="44">
        <v>0</v>
      </c>
      <c r="K2266" s="44">
        <v>0</v>
      </c>
      <c r="L2266" s="44">
        <v>0</v>
      </c>
      <c r="M2266" s="44">
        <v>0</v>
      </c>
      <c r="N2266" s="44">
        <v>0</v>
      </c>
      <c r="O2266" s="44">
        <v>0</v>
      </c>
      <c r="P2266" s="165">
        <f t="shared" si="162"/>
        <v>0</v>
      </c>
    </row>
    <row r="2267" spans="1:16" hidden="1" x14ac:dyDescent="0.25">
      <c r="A2267" s="303" t="str">
        <f>IF(B2267=1,A2251,"")</f>
        <v/>
      </c>
      <c r="B2267" s="43" t="str">
        <f t="shared" si="161"/>
        <v/>
      </c>
      <c r="C2267" s="161">
        <f>CAD!$I$22</f>
        <v>0</v>
      </c>
      <c r="D2267" s="44">
        <v>0</v>
      </c>
      <c r="E2267" s="44">
        <v>0</v>
      </c>
      <c r="F2267" s="44">
        <v>0</v>
      </c>
      <c r="G2267" s="44">
        <v>0</v>
      </c>
      <c r="H2267" s="44">
        <v>0</v>
      </c>
      <c r="I2267" s="44">
        <v>0</v>
      </c>
      <c r="J2267" s="44">
        <v>0</v>
      </c>
      <c r="K2267" s="44">
        <v>0</v>
      </c>
      <c r="L2267" s="44">
        <v>0</v>
      </c>
      <c r="M2267" s="44">
        <v>0</v>
      </c>
      <c r="N2267" s="44">
        <v>0</v>
      </c>
      <c r="O2267" s="44">
        <v>0</v>
      </c>
      <c r="P2267" s="165">
        <f t="shared" si="162"/>
        <v>0</v>
      </c>
    </row>
    <row r="2268" spans="1:16" hidden="1" x14ac:dyDescent="0.25">
      <c r="A2268" s="303" t="str">
        <f>IF(B2268=1,A2251,"")</f>
        <v/>
      </c>
      <c r="B2268" s="43" t="str">
        <f t="shared" si="161"/>
        <v/>
      </c>
      <c r="C2268" s="161">
        <f>CAD!$I$23</f>
        <v>0</v>
      </c>
      <c r="D2268" s="44">
        <v>0</v>
      </c>
      <c r="E2268" s="44">
        <v>0</v>
      </c>
      <c r="F2268" s="44">
        <v>0</v>
      </c>
      <c r="G2268" s="44">
        <v>0</v>
      </c>
      <c r="H2268" s="44">
        <v>0</v>
      </c>
      <c r="I2268" s="44">
        <v>0</v>
      </c>
      <c r="J2268" s="44">
        <v>0</v>
      </c>
      <c r="K2268" s="44">
        <v>0</v>
      </c>
      <c r="L2268" s="44">
        <v>0</v>
      </c>
      <c r="M2268" s="44">
        <v>0</v>
      </c>
      <c r="N2268" s="44">
        <v>0</v>
      </c>
      <c r="O2268" s="44">
        <v>0</v>
      </c>
      <c r="P2268" s="165">
        <f t="shared" si="162"/>
        <v>0</v>
      </c>
    </row>
    <row r="2269" spans="1:16" hidden="1" x14ac:dyDescent="0.25">
      <c r="A2269" s="303" t="str">
        <f>IF(B2269=1,A2251,"")</f>
        <v/>
      </c>
      <c r="B2269" s="43" t="str">
        <f t="shared" si="161"/>
        <v/>
      </c>
      <c r="C2269" s="161">
        <f>CAD!$I$24</f>
        <v>0</v>
      </c>
      <c r="D2269" s="44">
        <v>0</v>
      </c>
      <c r="E2269" s="44">
        <v>0</v>
      </c>
      <c r="F2269" s="44">
        <v>0</v>
      </c>
      <c r="G2269" s="44">
        <v>0</v>
      </c>
      <c r="H2269" s="44">
        <v>0</v>
      </c>
      <c r="I2269" s="44">
        <v>0</v>
      </c>
      <c r="J2269" s="44">
        <v>0</v>
      </c>
      <c r="K2269" s="44">
        <v>0</v>
      </c>
      <c r="L2269" s="44">
        <v>0</v>
      </c>
      <c r="M2269" s="44">
        <v>0</v>
      </c>
      <c r="N2269" s="44">
        <v>0</v>
      </c>
      <c r="O2269" s="44">
        <v>0</v>
      </c>
      <c r="P2269" s="165">
        <f t="shared" si="162"/>
        <v>0</v>
      </c>
    </row>
    <row r="2270" spans="1:16" hidden="1" x14ac:dyDescent="0.25">
      <c r="A2270" s="303" t="str">
        <f>IF(B2270=1,A2251,"")</f>
        <v/>
      </c>
      <c r="B2270" s="43" t="str">
        <f t="shared" si="161"/>
        <v/>
      </c>
      <c r="C2270" s="161">
        <f>CAD!$I$25</f>
        <v>0</v>
      </c>
      <c r="D2270" s="44">
        <v>0</v>
      </c>
      <c r="E2270" s="44">
        <v>0</v>
      </c>
      <c r="F2270" s="44">
        <v>0</v>
      </c>
      <c r="G2270" s="44">
        <v>0</v>
      </c>
      <c r="H2270" s="44">
        <v>0</v>
      </c>
      <c r="I2270" s="44">
        <v>0</v>
      </c>
      <c r="J2270" s="44">
        <v>0</v>
      </c>
      <c r="K2270" s="44">
        <v>0</v>
      </c>
      <c r="L2270" s="44">
        <v>0</v>
      </c>
      <c r="M2270" s="44">
        <v>0</v>
      </c>
      <c r="N2270" s="44">
        <v>0</v>
      </c>
      <c r="O2270" s="44">
        <v>0</v>
      </c>
      <c r="P2270" s="165">
        <f t="shared" si="162"/>
        <v>0</v>
      </c>
    </row>
    <row r="2271" spans="1:16" hidden="1" x14ac:dyDescent="0.25">
      <c r="A2271" s="303" t="str">
        <f>IF(B2271=1,A2251,"")</f>
        <v/>
      </c>
      <c r="B2271" s="43" t="str">
        <f t="shared" si="161"/>
        <v/>
      </c>
      <c r="C2271" s="161">
        <f>CAD!$I$26</f>
        <v>0</v>
      </c>
      <c r="D2271" s="44">
        <v>0</v>
      </c>
      <c r="E2271" s="44">
        <v>0</v>
      </c>
      <c r="F2271" s="44">
        <v>0</v>
      </c>
      <c r="G2271" s="44">
        <v>0</v>
      </c>
      <c r="H2271" s="44">
        <v>0</v>
      </c>
      <c r="I2271" s="44">
        <v>0</v>
      </c>
      <c r="J2271" s="44">
        <v>0</v>
      </c>
      <c r="K2271" s="44">
        <v>0</v>
      </c>
      <c r="L2271" s="44">
        <v>0</v>
      </c>
      <c r="M2271" s="44">
        <v>0</v>
      </c>
      <c r="N2271" s="44">
        <v>0</v>
      </c>
      <c r="O2271" s="44">
        <v>0</v>
      </c>
      <c r="P2271" s="165">
        <f t="shared" si="162"/>
        <v>0</v>
      </c>
    </row>
    <row r="2272" spans="1:16" hidden="1" x14ac:dyDescent="0.25">
      <c r="A2272" s="303" t="str">
        <f>IF(B2272=1,A2251,"")</f>
        <v/>
      </c>
      <c r="B2272" s="43" t="str">
        <f t="shared" si="161"/>
        <v/>
      </c>
      <c r="C2272" s="161">
        <f>CAD!$I$27</f>
        <v>0</v>
      </c>
      <c r="D2272" s="44">
        <v>0</v>
      </c>
      <c r="E2272" s="44">
        <v>0</v>
      </c>
      <c r="F2272" s="44">
        <v>0</v>
      </c>
      <c r="G2272" s="44">
        <v>0</v>
      </c>
      <c r="H2272" s="44">
        <v>0</v>
      </c>
      <c r="I2272" s="44">
        <v>0</v>
      </c>
      <c r="J2272" s="44">
        <v>0</v>
      </c>
      <c r="K2272" s="44">
        <v>0</v>
      </c>
      <c r="L2272" s="44">
        <v>0</v>
      </c>
      <c r="M2272" s="44">
        <v>0</v>
      </c>
      <c r="N2272" s="44">
        <v>0</v>
      </c>
      <c r="O2272" s="44">
        <v>0</v>
      </c>
      <c r="P2272" s="165">
        <f t="shared" si="162"/>
        <v>0</v>
      </c>
    </row>
    <row r="2273" spans="1:16" hidden="1" x14ac:dyDescent="0.25">
      <c r="A2273" s="303" t="str">
        <f>IF(B2273=1,A2251,"")</f>
        <v/>
      </c>
      <c r="B2273" s="43" t="str">
        <f t="shared" si="161"/>
        <v/>
      </c>
      <c r="C2273" s="161">
        <f>CAD!$I$28</f>
        <v>0</v>
      </c>
      <c r="D2273" s="44">
        <v>0</v>
      </c>
      <c r="E2273" s="44">
        <v>0</v>
      </c>
      <c r="F2273" s="44">
        <v>0</v>
      </c>
      <c r="G2273" s="44">
        <v>0</v>
      </c>
      <c r="H2273" s="44">
        <v>0</v>
      </c>
      <c r="I2273" s="44">
        <v>0</v>
      </c>
      <c r="J2273" s="44">
        <v>0</v>
      </c>
      <c r="K2273" s="44">
        <v>0</v>
      </c>
      <c r="L2273" s="44">
        <v>0</v>
      </c>
      <c r="M2273" s="44">
        <v>0</v>
      </c>
      <c r="N2273" s="44">
        <v>0</v>
      </c>
      <c r="O2273" s="44">
        <v>0</v>
      </c>
      <c r="P2273" s="165">
        <f t="shared" si="162"/>
        <v>0</v>
      </c>
    </row>
    <row r="2274" spans="1:16" hidden="1" x14ac:dyDescent="0.25">
      <c r="A2274" s="303" t="str">
        <f>IF(B2274=1,A2251,"")</f>
        <v/>
      </c>
      <c r="B2274" s="43" t="str">
        <f t="shared" si="161"/>
        <v/>
      </c>
      <c r="C2274" s="161">
        <f>CAD!$I$29</f>
        <v>0</v>
      </c>
      <c r="D2274" s="44">
        <v>0</v>
      </c>
      <c r="E2274" s="44">
        <v>0</v>
      </c>
      <c r="F2274" s="44">
        <v>0</v>
      </c>
      <c r="G2274" s="44">
        <v>0</v>
      </c>
      <c r="H2274" s="44">
        <v>0</v>
      </c>
      <c r="I2274" s="44">
        <v>0</v>
      </c>
      <c r="J2274" s="44">
        <v>0</v>
      </c>
      <c r="K2274" s="44">
        <v>0</v>
      </c>
      <c r="L2274" s="44">
        <v>0</v>
      </c>
      <c r="M2274" s="44">
        <v>0</v>
      </c>
      <c r="N2274" s="44">
        <v>0</v>
      </c>
      <c r="O2274" s="44">
        <v>0</v>
      </c>
      <c r="P2274" s="165">
        <f t="shared" si="162"/>
        <v>0</v>
      </c>
    </row>
    <row r="2275" spans="1:16" hidden="1" x14ac:dyDescent="0.25">
      <c r="A2275" s="303" t="str">
        <f>IF(B2275=1,A2251,"")</f>
        <v/>
      </c>
      <c r="B2275" s="43" t="str">
        <f t="shared" si="161"/>
        <v/>
      </c>
      <c r="C2275" s="161">
        <f>CAD!$I$30</f>
        <v>0</v>
      </c>
      <c r="D2275" s="44">
        <v>0</v>
      </c>
      <c r="E2275" s="44">
        <v>0</v>
      </c>
      <c r="F2275" s="44">
        <v>0</v>
      </c>
      <c r="G2275" s="44">
        <v>0</v>
      </c>
      <c r="H2275" s="44">
        <v>0</v>
      </c>
      <c r="I2275" s="44">
        <v>0</v>
      </c>
      <c r="J2275" s="44">
        <v>0</v>
      </c>
      <c r="K2275" s="44">
        <v>0</v>
      </c>
      <c r="L2275" s="44">
        <v>0</v>
      </c>
      <c r="M2275" s="44">
        <v>0</v>
      </c>
      <c r="N2275" s="44">
        <v>0</v>
      </c>
      <c r="O2275" s="44">
        <v>0</v>
      </c>
      <c r="P2275" s="165">
        <f t="shared" si="162"/>
        <v>0</v>
      </c>
    </row>
    <row r="2276" spans="1:16" hidden="1" x14ac:dyDescent="0.25">
      <c r="A2276" s="303" t="str">
        <f>IF(B2276=1,A2251,"")</f>
        <v/>
      </c>
      <c r="B2276" s="43" t="str">
        <f t="shared" si="161"/>
        <v/>
      </c>
      <c r="C2276" s="161">
        <f>CAD!$I$31</f>
        <v>0</v>
      </c>
      <c r="D2276" s="44">
        <v>0</v>
      </c>
      <c r="E2276" s="44">
        <v>0</v>
      </c>
      <c r="F2276" s="44">
        <v>0</v>
      </c>
      <c r="G2276" s="44">
        <v>0</v>
      </c>
      <c r="H2276" s="44">
        <v>0</v>
      </c>
      <c r="I2276" s="44">
        <v>0</v>
      </c>
      <c r="J2276" s="44">
        <v>0</v>
      </c>
      <c r="K2276" s="44">
        <v>0</v>
      </c>
      <c r="L2276" s="44">
        <v>0</v>
      </c>
      <c r="M2276" s="44">
        <v>0</v>
      </c>
      <c r="N2276" s="44">
        <v>0</v>
      </c>
      <c r="O2276" s="44">
        <v>0</v>
      </c>
      <c r="P2276" s="165">
        <f t="shared" si="162"/>
        <v>0</v>
      </c>
    </row>
    <row r="2277" spans="1:16" hidden="1" x14ac:dyDescent="0.25">
      <c r="A2277" s="303" t="str">
        <f>IF(B2277=1,A2251,"")</f>
        <v/>
      </c>
      <c r="B2277" s="43" t="str">
        <f t="shared" si="161"/>
        <v/>
      </c>
      <c r="C2277" s="161">
        <f>CAD!$K$7</f>
        <v>0</v>
      </c>
      <c r="D2277" s="44">
        <v>0</v>
      </c>
      <c r="E2277" s="44">
        <v>0</v>
      </c>
      <c r="F2277" s="44">
        <v>0</v>
      </c>
      <c r="G2277" s="44">
        <v>0</v>
      </c>
      <c r="H2277" s="44">
        <v>0</v>
      </c>
      <c r="I2277" s="44">
        <v>0</v>
      </c>
      <c r="J2277" s="44">
        <v>0</v>
      </c>
      <c r="K2277" s="44">
        <v>0</v>
      </c>
      <c r="L2277" s="44">
        <v>0</v>
      </c>
      <c r="M2277" s="44">
        <v>0</v>
      </c>
      <c r="N2277" s="44">
        <v>0</v>
      </c>
      <c r="O2277" s="44">
        <v>0</v>
      </c>
      <c r="P2277" s="165">
        <f t="shared" si="162"/>
        <v>0</v>
      </c>
    </row>
    <row r="2278" spans="1:16" hidden="1" x14ac:dyDescent="0.25">
      <c r="A2278" s="303" t="str">
        <f>IF(B2278=1,A2251,"")</f>
        <v/>
      </c>
      <c r="B2278" s="43" t="str">
        <f t="shared" si="161"/>
        <v/>
      </c>
      <c r="C2278" s="161">
        <f>CAD!$K$8</f>
        <v>0</v>
      </c>
      <c r="D2278" s="44">
        <v>0</v>
      </c>
      <c r="E2278" s="44">
        <v>0</v>
      </c>
      <c r="F2278" s="44">
        <v>0</v>
      </c>
      <c r="G2278" s="44">
        <v>0</v>
      </c>
      <c r="H2278" s="44">
        <v>0</v>
      </c>
      <c r="I2278" s="44">
        <v>0</v>
      </c>
      <c r="J2278" s="44">
        <v>0</v>
      </c>
      <c r="K2278" s="44">
        <v>0</v>
      </c>
      <c r="L2278" s="44">
        <v>0</v>
      </c>
      <c r="M2278" s="44">
        <v>0</v>
      </c>
      <c r="N2278" s="44">
        <v>0</v>
      </c>
      <c r="O2278" s="44">
        <v>0</v>
      </c>
      <c r="P2278" s="165">
        <f t="shared" si="162"/>
        <v>0</v>
      </c>
    </row>
    <row r="2279" spans="1:16" hidden="1" x14ac:dyDescent="0.25">
      <c r="A2279" s="303" t="str">
        <f>IF(B2279=1,A2251,"")</f>
        <v/>
      </c>
      <c r="B2279" s="43" t="str">
        <f t="shared" si="161"/>
        <v/>
      </c>
      <c r="C2279" s="161">
        <f>CAD!$K$9</f>
        <v>0</v>
      </c>
      <c r="D2279" s="44">
        <v>0</v>
      </c>
      <c r="E2279" s="44">
        <v>0</v>
      </c>
      <c r="F2279" s="44">
        <v>0</v>
      </c>
      <c r="G2279" s="44">
        <v>0</v>
      </c>
      <c r="H2279" s="44">
        <v>0</v>
      </c>
      <c r="I2279" s="44">
        <v>0</v>
      </c>
      <c r="J2279" s="44">
        <v>0</v>
      </c>
      <c r="K2279" s="44">
        <v>0</v>
      </c>
      <c r="L2279" s="44">
        <v>0</v>
      </c>
      <c r="M2279" s="44">
        <v>0</v>
      </c>
      <c r="N2279" s="44">
        <v>0</v>
      </c>
      <c r="O2279" s="44">
        <v>0</v>
      </c>
      <c r="P2279" s="165">
        <f t="shared" si="162"/>
        <v>0</v>
      </c>
    </row>
    <row r="2280" spans="1:16" hidden="1" x14ac:dyDescent="0.25">
      <c r="A2280" s="303" t="str">
        <f>IF(B2280=1,A2251,"")</f>
        <v/>
      </c>
      <c r="B2280" s="43" t="str">
        <f t="shared" si="161"/>
        <v/>
      </c>
      <c r="C2280" s="161">
        <f>CAD!$K$10</f>
        <v>0</v>
      </c>
      <c r="D2280" s="44">
        <v>0</v>
      </c>
      <c r="E2280" s="44">
        <v>0</v>
      </c>
      <c r="F2280" s="44">
        <v>0</v>
      </c>
      <c r="G2280" s="44">
        <v>0</v>
      </c>
      <c r="H2280" s="44">
        <v>0</v>
      </c>
      <c r="I2280" s="44">
        <v>0</v>
      </c>
      <c r="J2280" s="44">
        <v>0</v>
      </c>
      <c r="K2280" s="44">
        <v>0</v>
      </c>
      <c r="L2280" s="44">
        <v>0</v>
      </c>
      <c r="M2280" s="44">
        <v>0</v>
      </c>
      <c r="N2280" s="44">
        <v>0</v>
      </c>
      <c r="O2280" s="44">
        <v>0</v>
      </c>
      <c r="P2280" s="165">
        <f t="shared" si="162"/>
        <v>0</v>
      </c>
    </row>
    <row r="2281" spans="1:16" hidden="1" x14ac:dyDescent="0.25">
      <c r="A2281" s="303" t="str">
        <f>IF(B2281=1,A2251,"")</f>
        <v/>
      </c>
      <c r="B2281" s="43" t="str">
        <f t="shared" si="161"/>
        <v/>
      </c>
      <c r="C2281" s="161">
        <f>CAD!$K$11</f>
        <v>0</v>
      </c>
      <c r="D2281" s="44">
        <v>0</v>
      </c>
      <c r="E2281" s="44">
        <v>0</v>
      </c>
      <c r="F2281" s="44">
        <v>0</v>
      </c>
      <c r="G2281" s="44">
        <v>0</v>
      </c>
      <c r="H2281" s="44">
        <v>0</v>
      </c>
      <c r="I2281" s="44">
        <v>0</v>
      </c>
      <c r="J2281" s="44">
        <v>0</v>
      </c>
      <c r="K2281" s="44">
        <v>0</v>
      </c>
      <c r="L2281" s="44">
        <v>0</v>
      </c>
      <c r="M2281" s="44">
        <v>0</v>
      </c>
      <c r="N2281" s="44">
        <v>0</v>
      </c>
      <c r="O2281" s="44">
        <v>0</v>
      </c>
      <c r="P2281" s="165">
        <f t="shared" si="162"/>
        <v>0</v>
      </c>
    </row>
    <row r="2282" spans="1:16" hidden="1" x14ac:dyDescent="0.25">
      <c r="A2282" s="303" t="str">
        <f>IF(B2282=1,A2251,"")</f>
        <v/>
      </c>
      <c r="B2282" s="43" t="str">
        <f t="shared" si="161"/>
        <v/>
      </c>
      <c r="C2282" s="161">
        <f>CAD!$K$12</f>
        <v>0</v>
      </c>
      <c r="D2282" s="44">
        <v>0</v>
      </c>
      <c r="E2282" s="44">
        <v>0</v>
      </c>
      <c r="F2282" s="44">
        <v>0</v>
      </c>
      <c r="G2282" s="44">
        <v>0</v>
      </c>
      <c r="H2282" s="44">
        <v>0</v>
      </c>
      <c r="I2282" s="44">
        <v>0</v>
      </c>
      <c r="J2282" s="44">
        <v>0</v>
      </c>
      <c r="K2282" s="44">
        <v>0</v>
      </c>
      <c r="L2282" s="44">
        <v>0</v>
      </c>
      <c r="M2282" s="44">
        <v>0</v>
      </c>
      <c r="N2282" s="44">
        <v>0</v>
      </c>
      <c r="O2282" s="44">
        <v>0</v>
      </c>
      <c r="P2282" s="165">
        <f t="shared" si="162"/>
        <v>0</v>
      </c>
    </row>
    <row r="2283" spans="1:16" hidden="1" x14ac:dyDescent="0.25">
      <c r="A2283" s="303" t="str">
        <f>IF(B2283=1,A2251,"")</f>
        <v/>
      </c>
      <c r="B2283" s="43" t="str">
        <f t="shared" si="161"/>
        <v/>
      </c>
      <c r="C2283" s="161">
        <f>CAD!$K$13</f>
        <v>0</v>
      </c>
      <c r="D2283" s="44">
        <v>0</v>
      </c>
      <c r="E2283" s="44">
        <v>0</v>
      </c>
      <c r="F2283" s="44">
        <v>0</v>
      </c>
      <c r="G2283" s="44">
        <v>0</v>
      </c>
      <c r="H2283" s="44">
        <v>0</v>
      </c>
      <c r="I2283" s="44">
        <v>0</v>
      </c>
      <c r="J2283" s="44">
        <v>0</v>
      </c>
      <c r="K2283" s="44">
        <v>0</v>
      </c>
      <c r="L2283" s="44">
        <v>0</v>
      </c>
      <c r="M2283" s="44">
        <v>0</v>
      </c>
      <c r="N2283" s="44">
        <v>0</v>
      </c>
      <c r="O2283" s="44">
        <v>0</v>
      </c>
      <c r="P2283" s="165">
        <f t="shared" si="162"/>
        <v>0</v>
      </c>
    </row>
    <row r="2284" spans="1:16" hidden="1" x14ac:dyDescent="0.25">
      <c r="A2284" s="303" t="str">
        <f>IF(B2284=1,A2251,"")</f>
        <v/>
      </c>
      <c r="B2284" s="43" t="str">
        <f t="shared" si="161"/>
        <v/>
      </c>
      <c r="C2284" s="161">
        <f>CAD!$K$14</f>
        <v>0</v>
      </c>
      <c r="D2284" s="44">
        <v>0</v>
      </c>
      <c r="E2284" s="44">
        <v>0</v>
      </c>
      <c r="F2284" s="44">
        <v>0</v>
      </c>
      <c r="G2284" s="44">
        <v>0</v>
      </c>
      <c r="H2284" s="44">
        <v>0</v>
      </c>
      <c r="I2284" s="44">
        <v>0</v>
      </c>
      <c r="J2284" s="44">
        <v>0</v>
      </c>
      <c r="K2284" s="44">
        <v>0</v>
      </c>
      <c r="L2284" s="44">
        <v>0</v>
      </c>
      <c r="M2284" s="44">
        <v>0</v>
      </c>
      <c r="N2284" s="44">
        <v>0</v>
      </c>
      <c r="O2284" s="44">
        <v>0</v>
      </c>
      <c r="P2284" s="165">
        <f t="shared" si="162"/>
        <v>0</v>
      </c>
    </row>
    <row r="2285" spans="1:16" hidden="1" x14ac:dyDescent="0.25">
      <c r="A2285" s="303" t="str">
        <f>IF(B2285=1,A2251,"")</f>
        <v/>
      </c>
      <c r="B2285" s="43" t="str">
        <f t="shared" si="161"/>
        <v/>
      </c>
      <c r="C2285" s="161">
        <f>CAD!$K$15</f>
        <v>0</v>
      </c>
      <c r="D2285" s="44">
        <v>0</v>
      </c>
      <c r="E2285" s="44">
        <v>0</v>
      </c>
      <c r="F2285" s="44">
        <v>0</v>
      </c>
      <c r="G2285" s="44">
        <v>0</v>
      </c>
      <c r="H2285" s="44">
        <v>0</v>
      </c>
      <c r="I2285" s="44">
        <v>0</v>
      </c>
      <c r="J2285" s="44">
        <v>0</v>
      </c>
      <c r="K2285" s="44">
        <v>0</v>
      </c>
      <c r="L2285" s="44">
        <v>0</v>
      </c>
      <c r="M2285" s="44">
        <v>0</v>
      </c>
      <c r="N2285" s="44">
        <v>0</v>
      </c>
      <c r="O2285" s="44">
        <v>0</v>
      </c>
      <c r="P2285" s="165">
        <f t="shared" si="162"/>
        <v>0</v>
      </c>
    </row>
    <row r="2286" spans="1:16" hidden="1" x14ac:dyDescent="0.25">
      <c r="A2286" s="303" t="str">
        <f>IF(B2286=1,A2251,"")</f>
        <v/>
      </c>
      <c r="B2286" s="43" t="str">
        <f t="shared" si="161"/>
        <v/>
      </c>
      <c r="C2286" s="161">
        <f>CAD!$K$16</f>
        <v>0</v>
      </c>
      <c r="D2286" s="44">
        <v>0</v>
      </c>
      <c r="E2286" s="44">
        <v>0</v>
      </c>
      <c r="F2286" s="44">
        <v>0</v>
      </c>
      <c r="G2286" s="44">
        <v>0</v>
      </c>
      <c r="H2286" s="44">
        <v>0</v>
      </c>
      <c r="I2286" s="44">
        <v>0</v>
      </c>
      <c r="J2286" s="44">
        <v>0</v>
      </c>
      <c r="K2286" s="44">
        <v>0</v>
      </c>
      <c r="L2286" s="44">
        <v>0</v>
      </c>
      <c r="M2286" s="44">
        <v>0</v>
      </c>
      <c r="N2286" s="44">
        <v>0</v>
      </c>
      <c r="O2286" s="44">
        <v>0</v>
      </c>
      <c r="P2286" s="165">
        <f t="shared" si="162"/>
        <v>0</v>
      </c>
    </row>
    <row r="2287" spans="1:16" hidden="1" x14ac:dyDescent="0.25">
      <c r="A2287" s="303" t="str">
        <f>IF(B2287=1,A2251,"")</f>
        <v/>
      </c>
      <c r="B2287" s="43" t="str">
        <f t="shared" si="161"/>
        <v/>
      </c>
      <c r="C2287" s="161">
        <f>CAD!$K$17</f>
        <v>0</v>
      </c>
      <c r="D2287" s="44">
        <v>0</v>
      </c>
      <c r="E2287" s="44">
        <v>0</v>
      </c>
      <c r="F2287" s="44">
        <v>0</v>
      </c>
      <c r="G2287" s="44">
        <v>0</v>
      </c>
      <c r="H2287" s="44">
        <v>0</v>
      </c>
      <c r="I2287" s="44">
        <v>0</v>
      </c>
      <c r="J2287" s="44">
        <v>0</v>
      </c>
      <c r="K2287" s="44">
        <v>0</v>
      </c>
      <c r="L2287" s="44">
        <v>0</v>
      </c>
      <c r="M2287" s="44">
        <v>0</v>
      </c>
      <c r="N2287" s="44">
        <v>0</v>
      </c>
      <c r="O2287" s="44">
        <v>0</v>
      </c>
      <c r="P2287" s="165">
        <f t="shared" si="162"/>
        <v>0</v>
      </c>
    </row>
    <row r="2288" spans="1:16" hidden="1" x14ac:dyDescent="0.25">
      <c r="A2288" s="303" t="str">
        <f>IF(B2288=1,A2251,"")</f>
        <v/>
      </c>
      <c r="B2288" s="43" t="str">
        <f t="shared" si="161"/>
        <v/>
      </c>
      <c r="C2288" s="161">
        <f>CAD!$K$18</f>
        <v>0</v>
      </c>
      <c r="D2288" s="44">
        <v>0</v>
      </c>
      <c r="E2288" s="44">
        <v>0</v>
      </c>
      <c r="F2288" s="44">
        <v>0</v>
      </c>
      <c r="G2288" s="44">
        <v>0</v>
      </c>
      <c r="H2288" s="44">
        <v>0</v>
      </c>
      <c r="I2288" s="44">
        <v>0</v>
      </c>
      <c r="J2288" s="44">
        <v>0</v>
      </c>
      <c r="K2288" s="44">
        <v>0</v>
      </c>
      <c r="L2288" s="44">
        <v>0</v>
      </c>
      <c r="M2288" s="44">
        <v>0</v>
      </c>
      <c r="N2288" s="44">
        <v>0</v>
      </c>
      <c r="O2288" s="44">
        <v>0</v>
      </c>
      <c r="P2288" s="165">
        <f t="shared" si="162"/>
        <v>0</v>
      </c>
    </row>
    <row r="2289" spans="1:16" hidden="1" x14ac:dyDescent="0.25">
      <c r="A2289" s="303" t="str">
        <f>IF(B2289=1,A2251,"")</f>
        <v/>
      </c>
      <c r="B2289" s="43" t="str">
        <f t="shared" si="161"/>
        <v/>
      </c>
      <c r="C2289" s="161">
        <f>CAD!$K$19</f>
        <v>0</v>
      </c>
      <c r="D2289" s="44">
        <v>0</v>
      </c>
      <c r="E2289" s="44">
        <v>0</v>
      </c>
      <c r="F2289" s="44">
        <v>0</v>
      </c>
      <c r="G2289" s="44">
        <v>0</v>
      </c>
      <c r="H2289" s="44">
        <v>0</v>
      </c>
      <c r="I2289" s="44">
        <v>0</v>
      </c>
      <c r="J2289" s="44">
        <v>0</v>
      </c>
      <c r="K2289" s="44">
        <v>0</v>
      </c>
      <c r="L2289" s="44">
        <v>0</v>
      </c>
      <c r="M2289" s="44">
        <v>0</v>
      </c>
      <c r="N2289" s="44">
        <v>0</v>
      </c>
      <c r="O2289" s="44">
        <v>0</v>
      </c>
      <c r="P2289" s="165">
        <f t="shared" si="162"/>
        <v>0</v>
      </c>
    </row>
    <row r="2290" spans="1:16" hidden="1" x14ac:dyDescent="0.25">
      <c r="A2290" s="303" t="str">
        <f>IF(B2290=1,A2251,"")</f>
        <v/>
      </c>
      <c r="B2290" s="43" t="str">
        <f t="shared" si="161"/>
        <v/>
      </c>
      <c r="C2290" s="161">
        <f>CAD!$K$20</f>
        <v>0</v>
      </c>
      <c r="D2290" s="44">
        <v>0</v>
      </c>
      <c r="E2290" s="44">
        <v>0</v>
      </c>
      <c r="F2290" s="44">
        <v>0</v>
      </c>
      <c r="G2290" s="44">
        <v>0</v>
      </c>
      <c r="H2290" s="44">
        <v>0</v>
      </c>
      <c r="I2290" s="44">
        <v>0</v>
      </c>
      <c r="J2290" s="44">
        <v>0</v>
      </c>
      <c r="K2290" s="44">
        <v>0</v>
      </c>
      <c r="L2290" s="44">
        <v>0</v>
      </c>
      <c r="M2290" s="44">
        <v>0</v>
      </c>
      <c r="N2290" s="44">
        <v>0</v>
      </c>
      <c r="O2290" s="44">
        <v>0</v>
      </c>
      <c r="P2290" s="165">
        <f t="shared" si="162"/>
        <v>0</v>
      </c>
    </row>
    <row r="2291" spans="1:16" hidden="1" x14ac:dyDescent="0.25">
      <c r="A2291" s="303" t="str">
        <f>IF(B2291=1,A2251,"")</f>
        <v/>
      </c>
      <c r="B2291" s="43" t="str">
        <f t="shared" si="161"/>
        <v/>
      </c>
      <c r="C2291" s="161">
        <f>CAD!$K$21</f>
        <v>0</v>
      </c>
      <c r="D2291" s="44">
        <v>0</v>
      </c>
      <c r="E2291" s="44">
        <v>0</v>
      </c>
      <c r="F2291" s="44">
        <v>0</v>
      </c>
      <c r="G2291" s="44">
        <v>0</v>
      </c>
      <c r="H2291" s="44">
        <v>0</v>
      </c>
      <c r="I2291" s="44">
        <v>0</v>
      </c>
      <c r="J2291" s="44">
        <v>0</v>
      </c>
      <c r="K2291" s="44">
        <v>0</v>
      </c>
      <c r="L2291" s="44">
        <v>0</v>
      </c>
      <c r="M2291" s="44">
        <v>0</v>
      </c>
      <c r="N2291" s="44">
        <v>0</v>
      </c>
      <c r="O2291" s="44">
        <v>0</v>
      </c>
      <c r="P2291" s="165">
        <f t="shared" si="162"/>
        <v>0</v>
      </c>
    </row>
    <row r="2292" spans="1:16" hidden="1" x14ac:dyDescent="0.25">
      <c r="A2292" s="303" t="str">
        <f>IF(B2292=1,A2251,"")</f>
        <v/>
      </c>
      <c r="B2292" s="43" t="str">
        <f t="shared" si="161"/>
        <v/>
      </c>
      <c r="C2292" s="161">
        <f>CAD!$K$22</f>
        <v>0</v>
      </c>
      <c r="D2292" s="44">
        <v>0</v>
      </c>
      <c r="E2292" s="44">
        <v>0</v>
      </c>
      <c r="F2292" s="44">
        <v>0</v>
      </c>
      <c r="G2292" s="44">
        <v>0</v>
      </c>
      <c r="H2292" s="44">
        <v>0</v>
      </c>
      <c r="I2292" s="44">
        <v>0</v>
      </c>
      <c r="J2292" s="44">
        <v>0</v>
      </c>
      <c r="K2292" s="44">
        <v>0</v>
      </c>
      <c r="L2292" s="44">
        <v>0</v>
      </c>
      <c r="M2292" s="44">
        <v>0</v>
      </c>
      <c r="N2292" s="44">
        <v>0</v>
      </c>
      <c r="O2292" s="44">
        <v>0</v>
      </c>
      <c r="P2292" s="165">
        <f t="shared" si="162"/>
        <v>0</v>
      </c>
    </row>
    <row r="2293" spans="1:16" hidden="1" x14ac:dyDescent="0.25">
      <c r="A2293" s="303" t="str">
        <f>IF(B2293=1,A2251,"")</f>
        <v/>
      </c>
      <c r="B2293" s="43" t="str">
        <f t="shared" si="161"/>
        <v/>
      </c>
      <c r="C2293" s="161">
        <f>CAD!$K$23</f>
        <v>0</v>
      </c>
      <c r="D2293" s="44">
        <v>0</v>
      </c>
      <c r="E2293" s="44">
        <v>0</v>
      </c>
      <c r="F2293" s="44">
        <v>0</v>
      </c>
      <c r="G2293" s="44">
        <v>0</v>
      </c>
      <c r="H2293" s="44">
        <v>0</v>
      </c>
      <c r="I2293" s="44">
        <v>0</v>
      </c>
      <c r="J2293" s="44">
        <v>0</v>
      </c>
      <c r="K2293" s="44">
        <v>0</v>
      </c>
      <c r="L2293" s="44">
        <v>0</v>
      </c>
      <c r="M2293" s="44">
        <v>0</v>
      </c>
      <c r="N2293" s="44">
        <v>0</v>
      </c>
      <c r="O2293" s="44">
        <v>0</v>
      </c>
      <c r="P2293" s="165">
        <f t="shared" si="162"/>
        <v>0</v>
      </c>
    </row>
    <row r="2294" spans="1:16" hidden="1" x14ac:dyDescent="0.25">
      <c r="A2294" s="303" t="str">
        <f>IF(B2294=1,A2251,"")</f>
        <v/>
      </c>
      <c r="B2294" s="43" t="str">
        <f t="shared" si="161"/>
        <v/>
      </c>
      <c r="C2294" s="161">
        <f>CAD!$K$24</f>
        <v>0</v>
      </c>
      <c r="D2294" s="44">
        <v>0</v>
      </c>
      <c r="E2294" s="44">
        <v>0</v>
      </c>
      <c r="F2294" s="44">
        <v>0</v>
      </c>
      <c r="G2294" s="44">
        <v>0</v>
      </c>
      <c r="H2294" s="44">
        <v>0</v>
      </c>
      <c r="I2294" s="44">
        <v>0</v>
      </c>
      <c r="J2294" s="44">
        <v>0</v>
      </c>
      <c r="K2294" s="44">
        <v>0</v>
      </c>
      <c r="L2294" s="44">
        <v>0</v>
      </c>
      <c r="M2294" s="44">
        <v>0</v>
      </c>
      <c r="N2294" s="44">
        <v>0</v>
      </c>
      <c r="O2294" s="44">
        <v>0</v>
      </c>
      <c r="P2294" s="165">
        <f t="shared" si="162"/>
        <v>0</v>
      </c>
    </row>
    <row r="2295" spans="1:16" hidden="1" x14ac:dyDescent="0.25">
      <c r="A2295" s="303" t="str">
        <f>IF(B2295=1,A2251,"")</f>
        <v/>
      </c>
      <c r="B2295" s="43" t="str">
        <f t="shared" si="161"/>
        <v/>
      </c>
      <c r="C2295" s="161">
        <f>CAD!$K$25</f>
        <v>0</v>
      </c>
      <c r="D2295" s="44">
        <v>0</v>
      </c>
      <c r="E2295" s="44">
        <v>0</v>
      </c>
      <c r="F2295" s="44">
        <v>0</v>
      </c>
      <c r="G2295" s="44">
        <v>0</v>
      </c>
      <c r="H2295" s="44">
        <v>0</v>
      </c>
      <c r="I2295" s="44">
        <v>0</v>
      </c>
      <c r="J2295" s="44">
        <v>0</v>
      </c>
      <c r="K2295" s="44">
        <v>0</v>
      </c>
      <c r="L2295" s="44">
        <v>0</v>
      </c>
      <c r="M2295" s="44">
        <v>0</v>
      </c>
      <c r="N2295" s="44">
        <v>0</v>
      </c>
      <c r="O2295" s="44">
        <v>0</v>
      </c>
      <c r="P2295" s="165">
        <f t="shared" si="162"/>
        <v>0</v>
      </c>
    </row>
    <row r="2296" spans="1:16" hidden="1" x14ac:dyDescent="0.25">
      <c r="A2296" s="303" t="str">
        <f>IF(B2296=1,A2251,"")</f>
        <v/>
      </c>
      <c r="B2296" s="43" t="str">
        <f t="shared" si="161"/>
        <v/>
      </c>
      <c r="C2296" s="161">
        <f>CAD!$K$26</f>
        <v>0</v>
      </c>
      <c r="D2296" s="44">
        <v>0</v>
      </c>
      <c r="E2296" s="44">
        <v>0</v>
      </c>
      <c r="F2296" s="44">
        <v>0</v>
      </c>
      <c r="G2296" s="44">
        <v>0</v>
      </c>
      <c r="H2296" s="44">
        <v>0</v>
      </c>
      <c r="I2296" s="44">
        <v>0</v>
      </c>
      <c r="J2296" s="44">
        <v>0</v>
      </c>
      <c r="K2296" s="44">
        <v>0</v>
      </c>
      <c r="L2296" s="44">
        <v>0</v>
      </c>
      <c r="M2296" s="44">
        <v>0</v>
      </c>
      <c r="N2296" s="44">
        <v>0</v>
      </c>
      <c r="O2296" s="44">
        <v>0</v>
      </c>
      <c r="P2296" s="165">
        <f t="shared" si="162"/>
        <v>0</v>
      </c>
    </row>
    <row r="2297" spans="1:16" hidden="1" x14ac:dyDescent="0.25">
      <c r="A2297" s="303" t="str">
        <f>IF(B2297=1,A2251,"")</f>
        <v/>
      </c>
      <c r="B2297" s="43" t="str">
        <f t="shared" si="161"/>
        <v/>
      </c>
      <c r="C2297" s="161">
        <f>CAD!$K$27</f>
        <v>0</v>
      </c>
      <c r="D2297" s="44">
        <v>0</v>
      </c>
      <c r="E2297" s="44">
        <v>0</v>
      </c>
      <c r="F2297" s="44">
        <v>0</v>
      </c>
      <c r="G2297" s="44">
        <v>0</v>
      </c>
      <c r="H2297" s="44">
        <v>0</v>
      </c>
      <c r="I2297" s="44">
        <v>0</v>
      </c>
      <c r="J2297" s="44">
        <v>0</v>
      </c>
      <c r="K2297" s="44">
        <v>0</v>
      </c>
      <c r="L2297" s="44">
        <v>0</v>
      </c>
      <c r="M2297" s="44">
        <v>0</v>
      </c>
      <c r="N2297" s="44">
        <v>0</v>
      </c>
      <c r="O2297" s="44">
        <v>0</v>
      </c>
      <c r="P2297" s="165">
        <f t="shared" si="162"/>
        <v>0</v>
      </c>
    </row>
    <row r="2298" spans="1:16" hidden="1" x14ac:dyDescent="0.25">
      <c r="A2298" s="303" t="str">
        <f>IF(B2298=1,A2251,"")</f>
        <v/>
      </c>
      <c r="B2298" s="43" t="str">
        <f t="shared" si="161"/>
        <v/>
      </c>
      <c r="C2298" s="161">
        <f>CAD!$K$28</f>
        <v>0</v>
      </c>
      <c r="D2298" s="44">
        <v>0</v>
      </c>
      <c r="E2298" s="44">
        <v>0</v>
      </c>
      <c r="F2298" s="44">
        <v>0</v>
      </c>
      <c r="G2298" s="44">
        <v>0</v>
      </c>
      <c r="H2298" s="44">
        <v>0</v>
      </c>
      <c r="I2298" s="44">
        <v>0</v>
      </c>
      <c r="J2298" s="44">
        <v>0</v>
      </c>
      <c r="K2298" s="44">
        <v>0</v>
      </c>
      <c r="L2298" s="44">
        <v>0</v>
      </c>
      <c r="M2298" s="44">
        <v>0</v>
      </c>
      <c r="N2298" s="44">
        <v>0</v>
      </c>
      <c r="O2298" s="44">
        <v>0</v>
      </c>
      <c r="P2298" s="165">
        <f t="shared" si="162"/>
        <v>0</v>
      </c>
    </row>
    <row r="2299" spans="1:16" hidden="1" x14ac:dyDescent="0.25">
      <c r="A2299" s="303" t="str">
        <f>IF(B2299=1,A2251,"")</f>
        <v/>
      </c>
      <c r="B2299" s="43" t="str">
        <f t="shared" si="161"/>
        <v/>
      </c>
      <c r="C2299" s="161">
        <f>CAD!$K$29</f>
        <v>0</v>
      </c>
      <c r="D2299" s="44">
        <v>0</v>
      </c>
      <c r="E2299" s="44">
        <v>0</v>
      </c>
      <c r="F2299" s="44">
        <v>0</v>
      </c>
      <c r="G2299" s="44">
        <v>0</v>
      </c>
      <c r="H2299" s="44">
        <v>0</v>
      </c>
      <c r="I2299" s="44">
        <v>0</v>
      </c>
      <c r="J2299" s="44">
        <v>0</v>
      </c>
      <c r="K2299" s="44">
        <v>0</v>
      </c>
      <c r="L2299" s="44">
        <v>0</v>
      </c>
      <c r="M2299" s="44">
        <v>0</v>
      </c>
      <c r="N2299" s="44">
        <v>0</v>
      </c>
      <c r="O2299" s="44">
        <v>0</v>
      </c>
      <c r="P2299" s="165">
        <f t="shared" si="162"/>
        <v>0</v>
      </c>
    </row>
    <row r="2300" spans="1:16" hidden="1" x14ac:dyDescent="0.25">
      <c r="A2300" s="303" t="str">
        <f>IF(B2300=1,A2251,"")</f>
        <v/>
      </c>
      <c r="B2300" s="43" t="str">
        <f t="shared" si="161"/>
        <v/>
      </c>
      <c r="C2300" s="161">
        <f>CAD!$K$30</f>
        <v>0</v>
      </c>
      <c r="D2300" s="44">
        <v>0</v>
      </c>
      <c r="E2300" s="44">
        <v>0</v>
      </c>
      <c r="F2300" s="44">
        <v>0</v>
      </c>
      <c r="G2300" s="44">
        <v>0</v>
      </c>
      <c r="H2300" s="44">
        <v>0</v>
      </c>
      <c r="I2300" s="44">
        <v>0</v>
      </c>
      <c r="J2300" s="44">
        <v>0</v>
      </c>
      <c r="K2300" s="44">
        <v>0</v>
      </c>
      <c r="L2300" s="44">
        <v>0</v>
      </c>
      <c r="M2300" s="44">
        <v>0</v>
      </c>
      <c r="N2300" s="44">
        <v>0</v>
      </c>
      <c r="O2300" s="44">
        <v>0</v>
      </c>
      <c r="P2300" s="165">
        <f t="shared" si="162"/>
        <v>0</v>
      </c>
    </row>
    <row r="2301" spans="1:16" hidden="1" x14ac:dyDescent="0.25">
      <c r="A2301" s="303" t="str">
        <f>IF(B2301=1,A2251,"")</f>
        <v/>
      </c>
      <c r="B2301" s="43" t="str">
        <f t="shared" si="161"/>
        <v/>
      </c>
      <c r="C2301" s="161">
        <f>CAD!$K$31</f>
        <v>0</v>
      </c>
      <c r="D2301" s="44">
        <v>0</v>
      </c>
      <c r="E2301" s="44">
        <v>0</v>
      </c>
      <c r="F2301" s="44">
        <v>0</v>
      </c>
      <c r="G2301" s="44">
        <v>0</v>
      </c>
      <c r="H2301" s="44">
        <v>0</v>
      </c>
      <c r="I2301" s="44">
        <v>0</v>
      </c>
      <c r="J2301" s="44">
        <v>0</v>
      </c>
      <c r="K2301" s="44">
        <v>0</v>
      </c>
      <c r="L2301" s="44">
        <v>0</v>
      </c>
      <c r="M2301" s="44">
        <v>0</v>
      </c>
      <c r="N2301" s="44">
        <v>0</v>
      </c>
      <c r="O2301" s="44">
        <v>0</v>
      </c>
      <c r="P2301" s="165">
        <f t="shared" si="162"/>
        <v>0</v>
      </c>
    </row>
    <row r="2302" spans="1:16" hidden="1" x14ac:dyDescent="0.25">
      <c r="A2302" s="303">
        <f>A2249</f>
        <v>2058</v>
      </c>
    </row>
    <row r="2303" spans="1:16" hidden="1" x14ac:dyDescent="0.25">
      <c r="A2303" s="303">
        <f>A2249</f>
        <v>2058</v>
      </c>
      <c r="C2303" s="74" t="s">
        <v>209</v>
      </c>
      <c r="D2303" s="38">
        <f>D2249-D2251</f>
        <v>0</v>
      </c>
      <c r="E2303" s="38">
        <f t="shared" ref="E2303:P2303" si="163">E2249-E2251</f>
        <v>0</v>
      </c>
      <c r="F2303" s="38">
        <f t="shared" si="163"/>
        <v>0</v>
      </c>
      <c r="G2303" s="38">
        <f t="shared" si="163"/>
        <v>0</v>
      </c>
      <c r="H2303" s="38">
        <f t="shared" si="163"/>
        <v>0</v>
      </c>
      <c r="I2303" s="38">
        <f t="shared" si="163"/>
        <v>0</v>
      </c>
      <c r="J2303" s="38">
        <f t="shared" si="163"/>
        <v>0</v>
      </c>
      <c r="K2303" s="38">
        <f t="shared" si="163"/>
        <v>0</v>
      </c>
      <c r="L2303" s="38">
        <f t="shared" si="163"/>
        <v>0</v>
      </c>
      <c r="M2303" s="38">
        <f t="shared" si="163"/>
        <v>0</v>
      </c>
      <c r="N2303" s="38">
        <f t="shared" si="163"/>
        <v>0</v>
      </c>
      <c r="O2303" s="38">
        <f t="shared" si="163"/>
        <v>0</v>
      </c>
      <c r="P2303" s="38">
        <f t="shared" si="163"/>
        <v>0</v>
      </c>
    </row>
    <row r="2304" spans="1:16" hidden="1" x14ac:dyDescent="0.25"/>
    <row r="2305" spans="1:17" ht="15" hidden="1" customHeight="1" thickBot="1" x14ac:dyDescent="0.3">
      <c r="A2305" s="303">
        <f>A2249+1</f>
        <v>2059</v>
      </c>
      <c r="B2305" s="45"/>
      <c r="C2305" s="176" t="s">
        <v>207</v>
      </c>
      <c r="D2305" s="177">
        <f>PREV_R!D2346</f>
        <v>0</v>
      </c>
      <c r="E2305" s="177">
        <f>PREV_R!E2346</f>
        <v>0</v>
      </c>
      <c r="F2305" s="177">
        <f>PREV_R!F2346</f>
        <v>0</v>
      </c>
      <c r="G2305" s="177">
        <f>PREV_R!G2346</f>
        <v>0</v>
      </c>
      <c r="H2305" s="177">
        <f>PREV_R!H2346</f>
        <v>0</v>
      </c>
      <c r="I2305" s="177">
        <f>PREV_R!I2346</f>
        <v>0</v>
      </c>
      <c r="J2305" s="177">
        <f>PREV_R!J2346</f>
        <v>0</v>
      </c>
      <c r="K2305" s="177">
        <f>PREV_R!K2346</f>
        <v>0</v>
      </c>
      <c r="L2305" s="177">
        <f>PREV_R!L2346</f>
        <v>0</v>
      </c>
      <c r="M2305" s="177">
        <f>PREV_R!M2346</f>
        <v>0</v>
      </c>
      <c r="N2305" s="177">
        <f>PREV_R!N2346</f>
        <v>0</v>
      </c>
      <c r="O2305" s="177">
        <f>PREV_R!O2346</f>
        <v>0</v>
      </c>
      <c r="P2305" s="177">
        <f>SUM(D2305:O2305)</f>
        <v>0</v>
      </c>
      <c r="Q2305" s="8"/>
    </row>
    <row r="2306" spans="1:17" ht="15" hidden="1" customHeight="1" x14ac:dyDescent="0.25">
      <c r="A2306" s="303">
        <f>A2305</f>
        <v>2059</v>
      </c>
      <c r="B2306" s="45"/>
      <c r="C2306" s="130"/>
      <c r="D2306" s="130"/>
      <c r="E2306" s="130"/>
      <c r="F2306" s="130"/>
      <c r="G2306" s="130"/>
      <c r="H2306" s="130"/>
      <c r="I2306" s="130"/>
      <c r="J2306" s="130"/>
      <c r="K2306" s="130"/>
      <c r="L2306" s="130"/>
      <c r="M2306" s="130"/>
      <c r="N2306" s="130"/>
      <c r="O2306" s="130"/>
      <c r="P2306" s="130"/>
      <c r="Q2306" s="8"/>
    </row>
    <row r="2307" spans="1:17" ht="15" hidden="1" customHeight="1" thickBot="1" x14ac:dyDescent="0.3">
      <c r="A2307" s="303">
        <f>A2305</f>
        <v>2059</v>
      </c>
      <c r="B2307" s="45"/>
      <c r="C2307" s="155" t="s">
        <v>208</v>
      </c>
      <c r="D2307" s="156">
        <f>SUM(D2308:D2357)</f>
        <v>0</v>
      </c>
      <c r="E2307" s="156">
        <f t="shared" ref="E2307:O2307" si="164">SUM(E2308:E2357)</f>
        <v>0</v>
      </c>
      <c r="F2307" s="156">
        <f t="shared" si="164"/>
        <v>0</v>
      </c>
      <c r="G2307" s="156">
        <f t="shared" si="164"/>
        <v>0</v>
      </c>
      <c r="H2307" s="156">
        <f t="shared" si="164"/>
        <v>0</v>
      </c>
      <c r="I2307" s="156">
        <f t="shared" si="164"/>
        <v>0</v>
      </c>
      <c r="J2307" s="156">
        <f t="shared" si="164"/>
        <v>0</v>
      </c>
      <c r="K2307" s="156">
        <f t="shared" si="164"/>
        <v>0</v>
      </c>
      <c r="L2307" s="156">
        <f t="shared" si="164"/>
        <v>0</v>
      </c>
      <c r="M2307" s="156">
        <f t="shared" si="164"/>
        <v>0</v>
      </c>
      <c r="N2307" s="156">
        <f t="shared" si="164"/>
        <v>0</v>
      </c>
      <c r="O2307" s="156">
        <f t="shared" si="164"/>
        <v>0</v>
      </c>
      <c r="P2307" s="156">
        <f>SUM(D2307:O2307)</f>
        <v>0</v>
      </c>
      <c r="Q2307" s="8"/>
    </row>
    <row r="2308" spans="1:17" hidden="1" x14ac:dyDescent="0.25">
      <c r="A2308" s="303">
        <f>IF(B2308=1,A2307,"")</f>
        <v>2059</v>
      </c>
      <c r="B2308" s="43">
        <f>IF(C2308&lt;&gt;0,1,"")</f>
        <v>1</v>
      </c>
      <c r="C2308" s="162" t="str">
        <f>CAD!$I$7</f>
        <v>MERCADO</v>
      </c>
      <c r="D2308" s="163">
        <v>0</v>
      </c>
      <c r="E2308" s="163">
        <v>0</v>
      </c>
      <c r="F2308" s="163">
        <v>0</v>
      </c>
      <c r="G2308" s="163">
        <v>0</v>
      </c>
      <c r="H2308" s="163">
        <v>0</v>
      </c>
      <c r="I2308" s="163">
        <v>0</v>
      </c>
      <c r="J2308" s="163">
        <v>0</v>
      </c>
      <c r="K2308" s="163">
        <v>0</v>
      </c>
      <c r="L2308" s="163">
        <v>0</v>
      </c>
      <c r="M2308" s="163">
        <v>0</v>
      </c>
      <c r="N2308" s="163">
        <v>0</v>
      </c>
      <c r="O2308" s="163">
        <v>0</v>
      </c>
      <c r="P2308" s="164">
        <f>SUM(D2308:O2308)</f>
        <v>0</v>
      </c>
    </row>
    <row r="2309" spans="1:17" hidden="1" x14ac:dyDescent="0.25">
      <c r="A2309" s="303">
        <f>IF(B2309=1,A2307,"")</f>
        <v>2059</v>
      </c>
      <c r="B2309" s="43">
        <f t="shared" ref="B2309:B2357" si="165">IF(C2309&lt;&gt;0,1,"")</f>
        <v>1</v>
      </c>
      <c r="C2309" s="161" t="str">
        <f>CAD!$I$8</f>
        <v>VEÍCULO</v>
      </c>
      <c r="D2309" s="44">
        <v>0</v>
      </c>
      <c r="E2309" s="44">
        <v>0</v>
      </c>
      <c r="F2309" s="44">
        <v>0</v>
      </c>
      <c r="G2309" s="44">
        <v>0</v>
      </c>
      <c r="H2309" s="44">
        <v>0</v>
      </c>
      <c r="I2309" s="44">
        <v>0</v>
      </c>
      <c r="J2309" s="44">
        <v>0</v>
      </c>
      <c r="K2309" s="44">
        <v>0</v>
      </c>
      <c r="L2309" s="44">
        <v>0</v>
      </c>
      <c r="M2309" s="44">
        <v>0</v>
      </c>
      <c r="N2309" s="44">
        <v>0</v>
      </c>
      <c r="O2309" s="44">
        <v>0</v>
      </c>
      <c r="P2309" s="165">
        <f t="shared" ref="P2309:P2357" si="166">SUM(D2309:O2309)</f>
        <v>0</v>
      </c>
    </row>
    <row r="2310" spans="1:17" hidden="1" x14ac:dyDescent="0.25">
      <c r="A2310" s="303">
        <f>IF(B2310=1,A2307,"")</f>
        <v>2059</v>
      </c>
      <c r="B2310" s="43">
        <f t="shared" si="165"/>
        <v>1</v>
      </c>
      <c r="C2310" s="161" t="str">
        <f>CAD!$I$9</f>
        <v>ENERGIA ELÉTRICA</v>
      </c>
      <c r="D2310" s="44">
        <v>0</v>
      </c>
      <c r="E2310" s="44">
        <v>0</v>
      </c>
      <c r="F2310" s="44">
        <v>0</v>
      </c>
      <c r="G2310" s="44">
        <v>0</v>
      </c>
      <c r="H2310" s="44">
        <v>0</v>
      </c>
      <c r="I2310" s="44">
        <v>0</v>
      </c>
      <c r="J2310" s="44">
        <v>0</v>
      </c>
      <c r="K2310" s="44">
        <v>0</v>
      </c>
      <c r="L2310" s="44">
        <v>0</v>
      </c>
      <c r="M2310" s="44">
        <v>0</v>
      </c>
      <c r="N2310" s="44">
        <v>0</v>
      </c>
      <c r="O2310" s="44">
        <v>0</v>
      </c>
      <c r="P2310" s="165">
        <f t="shared" si="166"/>
        <v>0</v>
      </c>
    </row>
    <row r="2311" spans="1:17" hidden="1" x14ac:dyDescent="0.25">
      <c r="A2311" s="303">
        <f>IF(B2311=1,A2307,"")</f>
        <v>2059</v>
      </c>
      <c r="B2311" s="43">
        <f t="shared" si="165"/>
        <v>1</v>
      </c>
      <c r="C2311" s="161" t="str">
        <f>CAD!$I$10</f>
        <v>LANCHE/COMER FORA</v>
      </c>
      <c r="D2311" s="44">
        <v>0</v>
      </c>
      <c r="E2311" s="44">
        <v>0</v>
      </c>
      <c r="F2311" s="44">
        <v>0</v>
      </c>
      <c r="G2311" s="44">
        <v>0</v>
      </c>
      <c r="H2311" s="44">
        <v>0</v>
      </c>
      <c r="I2311" s="44">
        <v>0</v>
      </c>
      <c r="J2311" s="44">
        <v>0</v>
      </c>
      <c r="K2311" s="44">
        <v>0</v>
      </c>
      <c r="L2311" s="44">
        <v>0</v>
      </c>
      <c r="M2311" s="44">
        <v>0</v>
      </c>
      <c r="N2311" s="44">
        <v>0</v>
      </c>
      <c r="O2311" s="44">
        <v>0</v>
      </c>
      <c r="P2311" s="165">
        <f t="shared" si="166"/>
        <v>0</v>
      </c>
    </row>
    <row r="2312" spans="1:17" hidden="1" x14ac:dyDescent="0.25">
      <c r="A2312" s="303">
        <f>IF(B2312=1,A2307,"")</f>
        <v>2059</v>
      </c>
      <c r="B2312" s="43">
        <f t="shared" si="165"/>
        <v>1</v>
      </c>
      <c r="C2312" s="161" t="str">
        <f>CAD!$I$11</f>
        <v>LAZER</v>
      </c>
      <c r="D2312" s="44">
        <v>0</v>
      </c>
      <c r="E2312" s="44">
        <v>0</v>
      </c>
      <c r="F2312" s="44">
        <v>0</v>
      </c>
      <c r="G2312" s="44">
        <v>0</v>
      </c>
      <c r="H2312" s="44">
        <v>0</v>
      </c>
      <c r="I2312" s="44">
        <v>0</v>
      </c>
      <c r="J2312" s="44">
        <v>0</v>
      </c>
      <c r="K2312" s="44">
        <v>0</v>
      </c>
      <c r="L2312" s="44">
        <v>0</v>
      </c>
      <c r="M2312" s="44">
        <v>0</v>
      </c>
      <c r="N2312" s="44">
        <v>0</v>
      </c>
      <c r="O2312" s="44">
        <v>0</v>
      </c>
      <c r="P2312" s="165">
        <f t="shared" si="166"/>
        <v>0</v>
      </c>
    </row>
    <row r="2313" spans="1:17" hidden="1" x14ac:dyDescent="0.25">
      <c r="A2313" s="303">
        <f>IF(B2313=1,A2307,"")</f>
        <v>2059</v>
      </c>
      <c r="B2313" s="43">
        <f t="shared" si="165"/>
        <v>1</v>
      </c>
      <c r="C2313" s="161" t="str">
        <f>CAD!$I$12</f>
        <v>REFORMA / IMÓVEL</v>
      </c>
      <c r="D2313" s="44">
        <v>0</v>
      </c>
      <c r="E2313" s="44">
        <v>0</v>
      </c>
      <c r="F2313" s="44">
        <v>0</v>
      </c>
      <c r="G2313" s="44">
        <v>0</v>
      </c>
      <c r="H2313" s="44">
        <v>0</v>
      </c>
      <c r="I2313" s="44">
        <v>0</v>
      </c>
      <c r="J2313" s="44">
        <v>0</v>
      </c>
      <c r="K2313" s="44">
        <v>0</v>
      </c>
      <c r="L2313" s="44">
        <v>0</v>
      </c>
      <c r="M2313" s="44">
        <v>0</v>
      </c>
      <c r="N2313" s="44">
        <v>0</v>
      </c>
      <c r="O2313" s="44">
        <v>0</v>
      </c>
      <c r="P2313" s="165">
        <f t="shared" si="166"/>
        <v>0</v>
      </c>
    </row>
    <row r="2314" spans="1:17" hidden="1" x14ac:dyDescent="0.25">
      <c r="A2314" s="303">
        <f>IF(B2314=1,A2307,"")</f>
        <v>2059</v>
      </c>
      <c r="B2314" s="43">
        <f t="shared" si="165"/>
        <v>1</v>
      </c>
      <c r="C2314" s="161" t="str">
        <f>CAD!$I$13</f>
        <v>OUTROS</v>
      </c>
      <c r="D2314" s="44">
        <v>0</v>
      </c>
      <c r="E2314" s="44">
        <v>0</v>
      </c>
      <c r="F2314" s="44">
        <v>0</v>
      </c>
      <c r="G2314" s="44">
        <v>0</v>
      </c>
      <c r="H2314" s="44">
        <v>0</v>
      </c>
      <c r="I2314" s="44">
        <v>0</v>
      </c>
      <c r="J2314" s="44">
        <v>0</v>
      </c>
      <c r="K2314" s="44">
        <v>0</v>
      </c>
      <c r="L2314" s="44">
        <v>0</v>
      </c>
      <c r="M2314" s="44">
        <v>0</v>
      </c>
      <c r="N2314" s="44">
        <v>0</v>
      </c>
      <c r="O2314" s="44">
        <v>0</v>
      </c>
      <c r="P2314" s="165">
        <f t="shared" si="166"/>
        <v>0</v>
      </c>
    </row>
    <row r="2315" spans="1:17" hidden="1" x14ac:dyDescent="0.25">
      <c r="A2315" s="303">
        <f>IF(B2315=1,A2307,"")</f>
        <v>2059</v>
      </c>
      <c r="B2315" s="43">
        <f t="shared" si="165"/>
        <v>1</v>
      </c>
      <c r="C2315" s="161" t="str">
        <f>CAD!$I$14</f>
        <v>VESTUÁRIO</v>
      </c>
      <c r="D2315" s="44">
        <v>0</v>
      </c>
      <c r="E2315" s="44">
        <v>0</v>
      </c>
      <c r="F2315" s="44">
        <v>0</v>
      </c>
      <c r="G2315" s="44">
        <v>0</v>
      </c>
      <c r="H2315" s="44">
        <v>0</v>
      </c>
      <c r="I2315" s="44">
        <v>0</v>
      </c>
      <c r="J2315" s="44">
        <v>0</v>
      </c>
      <c r="K2315" s="44">
        <v>0</v>
      </c>
      <c r="L2315" s="44">
        <v>0</v>
      </c>
      <c r="M2315" s="44">
        <v>0</v>
      </c>
      <c r="N2315" s="44">
        <v>0</v>
      </c>
      <c r="O2315" s="44">
        <v>0</v>
      </c>
      <c r="P2315" s="165">
        <f t="shared" si="166"/>
        <v>0</v>
      </c>
    </row>
    <row r="2316" spans="1:17" hidden="1" x14ac:dyDescent="0.25">
      <c r="A2316" s="303">
        <f>IF(B2316=1,A2307,"")</f>
        <v>2059</v>
      </c>
      <c r="B2316" s="43">
        <f t="shared" si="165"/>
        <v>1</v>
      </c>
      <c r="C2316" s="161" t="str">
        <f>CAD!$I$15</f>
        <v>PARCELA - CASA</v>
      </c>
      <c r="D2316" s="44">
        <v>0</v>
      </c>
      <c r="E2316" s="44">
        <v>0</v>
      </c>
      <c r="F2316" s="44">
        <v>0</v>
      </c>
      <c r="G2316" s="44">
        <v>0</v>
      </c>
      <c r="H2316" s="44">
        <v>0</v>
      </c>
      <c r="I2316" s="44">
        <v>0</v>
      </c>
      <c r="J2316" s="44">
        <v>0</v>
      </c>
      <c r="K2316" s="44">
        <v>0</v>
      </c>
      <c r="L2316" s="44">
        <v>0</v>
      </c>
      <c r="M2316" s="44">
        <v>0</v>
      </c>
      <c r="N2316" s="44">
        <v>0</v>
      </c>
      <c r="O2316" s="44">
        <v>0</v>
      </c>
      <c r="P2316" s="165">
        <f t="shared" si="166"/>
        <v>0</v>
      </c>
    </row>
    <row r="2317" spans="1:17" hidden="1" x14ac:dyDescent="0.25">
      <c r="A2317" s="303">
        <f>IF(B2317=1,A2307,"")</f>
        <v>2059</v>
      </c>
      <c r="B2317" s="43">
        <f t="shared" si="165"/>
        <v>1</v>
      </c>
      <c r="C2317" s="161" t="str">
        <f>CAD!$I$16</f>
        <v>SAÚDE</v>
      </c>
      <c r="D2317" s="44">
        <v>0</v>
      </c>
      <c r="E2317" s="44">
        <v>0</v>
      </c>
      <c r="F2317" s="44">
        <v>0</v>
      </c>
      <c r="G2317" s="44">
        <v>0</v>
      </c>
      <c r="H2317" s="44">
        <v>0</v>
      </c>
      <c r="I2317" s="44">
        <v>0</v>
      </c>
      <c r="J2317" s="44">
        <v>0</v>
      </c>
      <c r="K2317" s="44">
        <v>0</v>
      </c>
      <c r="L2317" s="44">
        <v>0</v>
      </c>
      <c r="M2317" s="44">
        <v>0</v>
      </c>
      <c r="N2317" s="44">
        <v>0</v>
      </c>
      <c r="O2317" s="44">
        <v>0</v>
      </c>
      <c r="P2317" s="165">
        <f t="shared" si="166"/>
        <v>0</v>
      </c>
    </row>
    <row r="2318" spans="1:17" hidden="1" x14ac:dyDescent="0.25">
      <c r="A2318" s="303" t="str">
        <f>IF(B2318=1,A2307,"")</f>
        <v/>
      </c>
      <c r="B2318" s="43" t="str">
        <f t="shared" si="165"/>
        <v/>
      </c>
      <c r="C2318" s="161">
        <f>CAD!$I$17</f>
        <v>0</v>
      </c>
      <c r="D2318" s="44">
        <v>0</v>
      </c>
      <c r="E2318" s="44">
        <v>0</v>
      </c>
      <c r="F2318" s="44">
        <v>0</v>
      </c>
      <c r="G2318" s="44">
        <v>0</v>
      </c>
      <c r="H2318" s="44">
        <v>0</v>
      </c>
      <c r="I2318" s="44">
        <v>0</v>
      </c>
      <c r="J2318" s="44">
        <v>0</v>
      </c>
      <c r="K2318" s="44">
        <v>0</v>
      </c>
      <c r="L2318" s="44">
        <v>0</v>
      </c>
      <c r="M2318" s="44">
        <v>0</v>
      </c>
      <c r="N2318" s="44">
        <v>0</v>
      </c>
      <c r="O2318" s="44">
        <v>0</v>
      </c>
      <c r="P2318" s="165">
        <f t="shared" si="166"/>
        <v>0</v>
      </c>
    </row>
    <row r="2319" spans="1:17" hidden="1" x14ac:dyDescent="0.25">
      <c r="A2319" s="303" t="str">
        <f>IF(B2319=1,A2307,"")</f>
        <v/>
      </c>
      <c r="B2319" s="43" t="str">
        <f t="shared" si="165"/>
        <v/>
      </c>
      <c r="C2319" s="161">
        <f>CAD!$I$18</f>
        <v>0</v>
      </c>
      <c r="D2319" s="44">
        <v>0</v>
      </c>
      <c r="E2319" s="44">
        <v>0</v>
      </c>
      <c r="F2319" s="44">
        <v>0</v>
      </c>
      <c r="G2319" s="44">
        <v>0</v>
      </c>
      <c r="H2319" s="44">
        <v>0</v>
      </c>
      <c r="I2319" s="44">
        <v>0</v>
      </c>
      <c r="J2319" s="44">
        <v>0</v>
      </c>
      <c r="K2319" s="44">
        <v>0</v>
      </c>
      <c r="L2319" s="44">
        <v>0</v>
      </c>
      <c r="M2319" s="44">
        <v>0</v>
      </c>
      <c r="N2319" s="44">
        <v>0</v>
      </c>
      <c r="O2319" s="44">
        <v>0</v>
      </c>
      <c r="P2319" s="165">
        <f t="shared" si="166"/>
        <v>0</v>
      </c>
    </row>
    <row r="2320" spans="1:17" hidden="1" x14ac:dyDescent="0.25">
      <c r="A2320" s="303" t="str">
        <f>IF(B2320=1,A2307,"")</f>
        <v/>
      </c>
      <c r="B2320" s="43" t="str">
        <f t="shared" si="165"/>
        <v/>
      </c>
      <c r="C2320" s="161">
        <f>CAD!$I$19</f>
        <v>0</v>
      </c>
      <c r="D2320" s="44">
        <v>0</v>
      </c>
      <c r="E2320" s="44">
        <v>0</v>
      </c>
      <c r="F2320" s="44">
        <v>0</v>
      </c>
      <c r="G2320" s="44">
        <v>0</v>
      </c>
      <c r="H2320" s="44">
        <v>0</v>
      </c>
      <c r="I2320" s="44">
        <v>0</v>
      </c>
      <c r="J2320" s="44">
        <v>0</v>
      </c>
      <c r="K2320" s="44">
        <v>0</v>
      </c>
      <c r="L2320" s="44">
        <v>0</v>
      </c>
      <c r="M2320" s="44">
        <v>0</v>
      </c>
      <c r="N2320" s="44">
        <v>0</v>
      </c>
      <c r="O2320" s="44">
        <v>0</v>
      </c>
      <c r="P2320" s="165">
        <f t="shared" si="166"/>
        <v>0</v>
      </c>
    </row>
    <row r="2321" spans="1:16" hidden="1" x14ac:dyDescent="0.25">
      <c r="A2321" s="303" t="str">
        <f>IF(B2321=1,A2307,"")</f>
        <v/>
      </c>
      <c r="B2321" s="43" t="str">
        <f t="shared" si="165"/>
        <v/>
      </c>
      <c r="C2321" s="161">
        <f>CAD!$I$20</f>
        <v>0</v>
      </c>
      <c r="D2321" s="44">
        <v>0</v>
      </c>
      <c r="E2321" s="44">
        <v>0</v>
      </c>
      <c r="F2321" s="44">
        <v>0</v>
      </c>
      <c r="G2321" s="44">
        <v>0</v>
      </c>
      <c r="H2321" s="44">
        <v>0</v>
      </c>
      <c r="I2321" s="44">
        <v>0</v>
      </c>
      <c r="J2321" s="44">
        <v>0</v>
      </c>
      <c r="K2321" s="44">
        <v>0</v>
      </c>
      <c r="L2321" s="44">
        <v>0</v>
      </c>
      <c r="M2321" s="44">
        <v>0</v>
      </c>
      <c r="N2321" s="44">
        <v>0</v>
      </c>
      <c r="O2321" s="44">
        <v>0</v>
      </c>
      <c r="P2321" s="165">
        <f t="shared" si="166"/>
        <v>0</v>
      </c>
    </row>
    <row r="2322" spans="1:16" hidden="1" x14ac:dyDescent="0.25">
      <c r="A2322" s="303" t="str">
        <f>IF(B2322=1,A2307,"")</f>
        <v/>
      </c>
      <c r="B2322" s="43" t="str">
        <f t="shared" si="165"/>
        <v/>
      </c>
      <c r="C2322" s="161">
        <f>CAD!$I$21</f>
        <v>0</v>
      </c>
      <c r="D2322" s="44">
        <v>0</v>
      </c>
      <c r="E2322" s="44">
        <v>0</v>
      </c>
      <c r="F2322" s="44">
        <v>0</v>
      </c>
      <c r="G2322" s="44">
        <v>0</v>
      </c>
      <c r="H2322" s="44">
        <v>0</v>
      </c>
      <c r="I2322" s="44">
        <v>0</v>
      </c>
      <c r="J2322" s="44">
        <v>0</v>
      </c>
      <c r="K2322" s="44">
        <v>0</v>
      </c>
      <c r="L2322" s="44">
        <v>0</v>
      </c>
      <c r="M2322" s="44">
        <v>0</v>
      </c>
      <c r="N2322" s="44">
        <v>0</v>
      </c>
      <c r="O2322" s="44">
        <v>0</v>
      </c>
      <c r="P2322" s="165">
        <f t="shared" si="166"/>
        <v>0</v>
      </c>
    </row>
    <row r="2323" spans="1:16" hidden="1" x14ac:dyDescent="0.25">
      <c r="A2323" s="303" t="str">
        <f>IF(B2323=1,A2307,"")</f>
        <v/>
      </c>
      <c r="B2323" s="43" t="str">
        <f t="shared" si="165"/>
        <v/>
      </c>
      <c r="C2323" s="161">
        <f>CAD!$I$22</f>
        <v>0</v>
      </c>
      <c r="D2323" s="44">
        <v>0</v>
      </c>
      <c r="E2323" s="44">
        <v>0</v>
      </c>
      <c r="F2323" s="44">
        <v>0</v>
      </c>
      <c r="G2323" s="44">
        <v>0</v>
      </c>
      <c r="H2323" s="44">
        <v>0</v>
      </c>
      <c r="I2323" s="44">
        <v>0</v>
      </c>
      <c r="J2323" s="44">
        <v>0</v>
      </c>
      <c r="K2323" s="44">
        <v>0</v>
      </c>
      <c r="L2323" s="44">
        <v>0</v>
      </c>
      <c r="M2323" s="44">
        <v>0</v>
      </c>
      <c r="N2323" s="44">
        <v>0</v>
      </c>
      <c r="O2323" s="44">
        <v>0</v>
      </c>
      <c r="P2323" s="165">
        <f t="shared" si="166"/>
        <v>0</v>
      </c>
    </row>
    <row r="2324" spans="1:16" hidden="1" x14ac:dyDescent="0.25">
      <c r="A2324" s="303" t="str">
        <f>IF(B2324=1,A2307,"")</f>
        <v/>
      </c>
      <c r="B2324" s="43" t="str">
        <f t="shared" si="165"/>
        <v/>
      </c>
      <c r="C2324" s="161">
        <f>CAD!$I$23</f>
        <v>0</v>
      </c>
      <c r="D2324" s="44">
        <v>0</v>
      </c>
      <c r="E2324" s="44">
        <v>0</v>
      </c>
      <c r="F2324" s="44">
        <v>0</v>
      </c>
      <c r="G2324" s="44">
        <v>0</v>
      </c>
      <c r="H2324" s="44">
        <v>0</v>
      </c>
      <c r="I2324" s="44">
        <v>0</v>
      </c>
      <c r="J2324" s="44">
        <v>0</v>
      </c>
      <c r="K2324" s="44">
        <v>0</v>
      </c>
      <c r="L2324" s="44">
        <v>0</v>
      </c>
      <c r="M2324" s="44">
        <v>0</v>
      </c>
      <c r="N2324" s="44">
        <v>0</v>
      </c>
      <c r="O2324" s="44">
        <v>0</v>
      </c>
      <c r="P2324" s="165">
        <f t="shared" si="166"/>
        <v>0</v>
      </c>
    </row>
    <row r="2325" spans="1:16" hidden="1" x14ac:dyDescent="0.25">
      <c r="A2325" s="303" t="str">
        <f>IF(B2325=1,A2307,"")</f>
        <v/>
      </c>
      <c r="B2325" s="43" t="str">
        <f t="shared" si="165"/>
        <v/>
      </c>
      <c r="C2325" s="161">
        <f>CAD!$I$24</f>
        <v>0</v>
      </c>
      <c r="D2325" s="44">
        <v>0</v>
      </c>
      <c r="E2325" s="44">
        <v>0</v>
      </c>
      <c r="F2325" s="44">
        <v>0</v>
      </c>
      <c r="G2325" s="44">
        <v>0</v>
      </c>
      <c r="H2325" s="44">
        <v>0</v>
      </c>
      <c r="I2325" s="44">
        <v>0</v>
      </c>
      <c r="J2325" s="44">
        <v>0</v>
      </c>
      <c r="K2325" s="44">
        <v>0</v>
      </c>
      <c r="L2325" s="44">
        <v>0</v>
      </c>
      <c r="M2325" s="44">
        <v>0</v>
      </c>
      <c r="N2325" s="44">
        <v>0</v>
      </c>
      <c r="O2325" s="44">
        <v>0</v>
      </c>
      <c r="P2325" s="165">
        <f t="shared" si="166"/>
        <v>0</v>
      </c>
    </row>
    <row r="2326" spans="1:16" hidden="1" x14ac:dyDescent="0.25">
      <c r="A2326" s="303" t="str">
        <f>IF(B2326=1,A2307,"")</f>
        <v/>
      </c>
      <c r="B2326" s="43" t="str">
        <f t="shared" si="165"/>
        <v/>
      </c>
      <c r="C2326" s="161">
        <f>CAD!$I$25</f>
        <v>0</v>
      </c>
      <c r="D2326" s="44">
        <v>0</v>
      </c>
      <c r="E2326" s="44">
        <v>0</v>
      </c>
      <c r="F2326" s="44">
        <v>0</v>
      </c>
      <c r="G2326" s="44">
        <v>0</v>
      </c>
      <c r="H2326" s="44">
        <v>0</v>
      </c>
      <c r="I2326" s="44">
        <v>0</v>
      </c>
      <c r="J2326" s="44">
        <v>0</v>
      </c>
      <c r="K2326" s="44">
        <v>0</v>
      </c>
      <c r="L2326" s="44">
        <v>0</v>
      </c>
      <c r="M2326" s="44">
        <v>0</v>
      </c>
      <c r="N2326" s="44">
        <v>0</v>
      </c>
      <c r="O2326" s="44">
        <v>0</v>
      </c>
      <c r="P2326" s="165">
        <f t="shared" si="166"/>
        <v>0</v>
      </c>
    </row>
    <row r="2327" spans="1:16" hidden="1" x14ac:dyDescent="0.25">
      <c r="A2327" s="303" t="str">
        <f>IF(B2327=1,A2307,"")</f>
        <v/>
      </c>
      <c r="B2327" s="43" t="str">
        <f t="shared" si="165"/>
        <v/>
      </c>
      <c r="C2327" s="161">
        <f>CAD!$I$26</f>
        <v>0</v>
      </c>
      <c r="D2327" s="44">
        <v>0</v>
      </c>
      <c r="E2327" s="44">
        <v>0</v>
      </c>
      <c r="F2327" s="44">
        <v>0</v>
      </c>
      <c r="G2327" s="44">
        <v>0</v>
      </c>
      <c r="H2327" s="44">
        <v>0</v>
      </c>
      <c r="I2327" s="44">
        <v>0</v>
      </c>
      <c r="J2327" s="44">
        <v>0</v>
      </c>
      <c r="K2327" s="44">
        <v>0</v>
      </c>
      <c r="L2327" s="44">
        <v>0</v>
      </c>
      <c r="M2327" s="44">
        <v>0</v>
      </c>
      <c r="N2327" s="44">
        <v>0</v>
      </c>
      <c r="O2327" s="44">
        <v>0</v>
      </c>
      <c r="P2327" s="165">
        <f t="shared" si="166"/>
        <v>0</v>
      </c>
    </row>
    <row r="2328" spans="1:16" hidden="1" x14ac:dyDescent="0.25">
      <c r="A2328" s="303" t="str">
        <f>IF(B2328=1,A2307,"")</f>
        <v/>
      </c>
      <c r="B2328" s="43" t="str">
        <f t="shared" si="165"/>
        <v/>
      </c>
      <c r="C2328" s="161">
        <f>CAD!$I$27</f>
        <v>0</v>
      </c>
      <c r="D2328" s="44">
        <v>0</v>
      </c>
      <c r="E2328" s="44">
        <v>0</v>
      </c>
      <c r="F2328" s="44">
        <v>0</v>
      </c>
      <c r="G2328" s="44">
        <v>0</v>
      </c>
      <c r="H2328" s="44">
        <v>0</v>
      </c>
      <c r="I2328" s="44">
        <v>0</v>
      </c>
      <c r="J2328" s="44">
        <v>0</v>
      </c>
      <c r="K2328" s="44">
        <v>0</v>
      </c>
      <c r="L2328" s="44">
        <v>0</v>
      </c>
      <c r="M2328" s="44">
        <v>0</v>
      </c>
      <c r="N2328" s="44">
        <v>0</v>
      </c>
      <c r="O2328" s="44">
        <v>0</v>
      </c>
      <c r="P2328" s="165">
        <f t="shared" si="166"/>
        <v>0</v>
      </c>
    </row>
    <row r="2329" spans="1:16" hidden="1" x14ac:dyDescent="0.25">
      <c r="A2329" s="303" t="str">
        <f>IF(B2329=1,A2307,"")</f>
        <v/>
      </c>
      <c r="B2329" s="43" t="str">
        <f t="shared" si="165"/>
        <v/>
      </c>
      <c r="C2329" s="161">
        <f>CAD!$I$28</f>
        <v>0</v>
      </c>
      <c r="D2329" s="44">
        <v>0</v>
      </c>
      <c r="E2329" s="44">
        <v>0</v>
      </c>
      <c r="F2329" s="44">
        <v>0</v>
      </c>
      <c r="G2329" s="44">
        <v>0</v>
      </c>
      <c r="H2329" s="44">
        <v>0</v>
      </c>
      <c r="I2329" s="44">
        <v>0</v>
      </c>
      <c r="J2329" s="44">
        <v>0</v>
      </c>
      <c r="K2329" s="44">
        <v>0</v>
      </c>
      <c r="L2329" s="44">
        <v>0</v>
      </c>
      <c r="M2329" s="44">
        <v>0</v>
      </c>
      <c r="N2329" s="44">
        <v>0</v>
      </c>
      <c r="O2329" s="44">
        <v>0</v>
      </c>
      <c r="P2329" s="165">
        <f t="shared" si="166"/>
        <v>0</v>
      </c>
    </row>
    <row r="2330" spans="1:16" hidden="1" x14ac:dyDescent="0.25">
      <c r="A2330" s="303" t="str">
        <f>IF(B2330=1,A2307,"")</f>
        <v/>
      </c>
      <c r="B2330" s="43" t="str">
        <f t="shared" si="165"/>
        <v/>
      </c>
      <c r="C2330" s="161">
        <f>CAD!$I$29</f>
        <v>0</v>
      </c>
      <c r="D2330" s="44">
        <v>0</v>
      </c>
      <c r="E2330" s="44">
        <v>0</v>
      </c>
      <c r="F2330" s="44">
        <v>0</v>
      </c>
      <c r="G2330" s="44">
        <v>0</v>
      </c>
      <c r="H2330" s="44">
        <v>0</v>
      </c>
      <c r="I2330" s="44">
        <v>0</v>
      </c>
      <c r="J2330" s="44">
        <v>0</v>
      </c>
      <c r="K2330" s="44">
        <v>0</v>
      </c>
      <c r="L2330" s="44">
        <v>0</v>
      </c>
      <c r="M2330" s="44">
        <v>0</v>
      </c>
      <c r="N2330" s="44">
        <v>0</v>
      </c>
      <c r="O2330" s="44">
        <v>0</v>
      </c>
      <c r="P2330" s="165">
        <f t="shared" si="166"/>
        <v>0</v>
      </c>
    </row>
    <row r="2331" spans="1:16" hidden="1" x14ac:dyDescent="0.25">
      <c r="A2331" s="303" t="str">
        <f>IF(B2331=1,A2307,"")</f>
        <v/>
      </c>
      <c r="B2331" s="43" t="str">
        <f t="shared" si="165"/>
        <v/>
      </c>
      <c r="C2331" s="161">
        <f>CAD!$I$30</f>
        <v>0</v>
      </c>
      <c r="D2331" s="44">
        <v>0</v>
      </c>
      <c r="E2331" s="44">
        <v>0</v>
      </c>
      <c r="F2331" s="44">
        <v>0</v>
      </c>
      <c r="G2331" s="44">
        <v>0</v>
      </c>
      <c r="H2331" s="44">
        <v>0</v>
      </c>
      <c r="I2331" s="44">
        <v>0</v>
      </c>
      <c r="J2331" s="44">
        <v>0</v>
      </c>
      <c r="K2331" s="44">
        <v>0</v>
      </c>
      <c r="L2331" s="44">
        <v>0</v>
      </c>
      <c r="M2331" s="44">
        <v>0</v>
      </c>
      <c r="N2331" s="44">
        <v>0</v>
      </c>
      <c r="O2331" s="44">
        <v>0</v>
      </c>
      <c r="P2331" s="165">
        <f t="shared" si="166"/>
        <v>0</v>
      </c>
    </row>
    <row r="2332" spans="1:16" hidden="1" x14ac:dyDescent="0.25">
      <c r="A2332" s="303" t="str">
        <f>IF(B2332=1,A2307,"")</f>
        <v/>
      </c>
      <c r="B2332" s="43" t="str">
        <f t="shared" si="165"/>
        <v/>
      </c>
      <c r="C2332" s="161">
        <f>CAD!$I$31</f>
        <v>0</v>
      </c>
      <c r="D2332" s="44">
        <v>0</v>
      </c>
      <c r="E2332" s="44">
        <v>0</v>
      </c>
      <c r="F2332" s="44">
        <v>0</v>
      </c>
      <c r="G2332" s="44">
        <v>0</v>
      </c>
      <c r="H2332" s="44">
        <v>0</v>
      </c>
      <c r="I2332" s="44">
        <v>0</v>
      </c>
      <c r="J2332" s="44">
        <v>0</v>
      </c>
      <c r="K2332" s="44">
        <v>0</v>
      </c>
      <c r="L2332" s="44">
        <v>0</v>
      </c>
      <c r="M2332" s="44">
        <v>0</v>
      </c>
      <c r="N2332" s="44">
        <v>0</v>
      </c>
      <c r="O2332" s="44">
        <v>0</v>
      </c>
      <c r="P2332" s="165">
        <f t="shared" si="166"/>
        <v>0</v>
      </c>
    </row>
    <row r="2333" spans="1:16" hidden="1" x14ac:dyDescent="0.25">
      <c r="A2333" s="303" t="str">
        <f>IF(B2333=1,A2307,"")</f>
        <v/>
      </c>
      <c r="B2333" s="43" t="str">
        <f t="shared" si="165"/>
        <v/>
      </c>
      <c r="C2333" s="161">
        <f>CAD!$K$7</f>
        <v>0</v>
      </c>
      <c r="D2333" s="44">
        <v>0</v>
      </c>
      <c r="E2333" s="44">
        <v>0</v>
      </c>
      <c r="F2333" s="44">
        <v>0</v>
      </c>
      <c r="G2333" s="44">
        <v>0</v>
      </c>
      <c r="H2333" s="44">
        <v>0</v>
      </c>
      <c r="I2333" s="44">
        <v>0</v>
      </c>
      <c r="J2333" s="44">
        <v>0</v>
      </c>
      <c r="K2333" s="44">
        <v>0</v>
      </c>
      <c r="L2333" s="44">
        <v>0</v>
      </c>
      <c r="M2333" s="44">
        <v>0</v>
      </c>
      <c r="N2333" s="44">
        <v>0</v>
      </c>
      <c r="O2333" s="44">
        <v>0</v>
      </c>
      <c r="P2333" s="165">
        <f t="shared" si="166"/>
        <v>0</v>
      </c>
    </row>
    <row r="2334" spans="1:16" hidden="1" x14ac:dyDescent="0.25">
      <c r="A2334" s="303" t="str">
        <f>IF(B2334=1,A2307,"")</f>
        <v/>
      </c>
      <c r="B2334" s="43" t="str">
        <f t="shared" si="165"/>
        <v/>
      </c>
      <c r="C2334" s="161">
        <f>CAD!$K$8</f>
        <v>0</v>
      </c>
      <c r="D2334" s="44">
        <v>0</v>
      </c>
      <c r="E2334" s="44">
        <v>0</v>
      </c>
      <c r="F2334" s="44">
        <v>0</v>
      </c>
      <c r="G2334" s="44">
        <v>0</v>
      </c>
      <c r="H2334" s="44">
        <v>0</v>
      </c>
      <c r="I2334" s="44">
        <v>0</v>
      </c>
      <c r="J2334" s="44">
        <v>0</v>
      </c>
      <c r="K2334" s="44">
        <v>0</v>
      </c>
      <c r="L2334" s="44">
        <v>0</v>
      </c>
      <c r="M2334" s="44">
        <v>0</v>
      </c>
      <c r="N2334" s="44">
        <v>0</v>
      </c>
      <c r="O2334" s="44">
        <v>0</v>
      </c>
      <c r="P2334" s="165">
        <f t="shared" si="166"/>
        <v>0</v>
      </c>
    </row>
    <row r="2335" spans="1:16" hidden="1" x14ac:dyDescent="0.25">
      <c r="A2335" s="303" t="str">
        <f>IF(B2335=1,A2307,"")</f>
        <v/>
      </c>
      <c r="B2335" s="43" t="str">
        <f t="shared" si="165"/>
        <v/>
      </c>
      <c r="C2335" s="161">
        <f>CAD!$K$9</f>
        <v>0</v>
      </c>
      <c r="D2335" s="44">
        <v>0</v>
      </c>
      <c r="E2335" s="44">
        <v>0</v>
      </c>
      <c r="F2335" s="44">
        <v>0</v>
      </c>
      <c r="G2335" s="44">
        <v>0</v>
      </c>
      <c r="H2335" s="44">
        <v>0</v>
      </c>
      <c r="I2335" s="44">
        <v>0</v>
      </c>
      <c r="J2335" s="44">
        <v>0</v>
      </c>
      <c r="K2335" s="44">
        <v>0</v>
      </c>
      <c r="L2335" s="44">
        <v>0</v>
      </c>
      <c r="M2335" s="44">
        <v>0</v>
      </c>
      <c r="N2335" s="44">
        <v>0</v>
      </c>
      <c r="O2335" s="44">
        <v>0</v>
      </c>
      <c r="P2335" s="165">
        <f t="shared" si="166"/>
        <v>0</v>
      </c>
    </row>
    <row r="2336" spans="1:16" hidden="1" x14ac:dyDescent="0.25">
      <c r="A2336" s="303" t="str">
        <f>IF(B2336=1,A2307,"")</f>
        <v/>
      </c>
      <c r="B2336" s="43" t="str">
        <f t="shared" si="165"/>
        <v/>
      </c>
      <c r="C2336" s="161">
        <f>CAD!$K$10</f>
        <v>0</v>
      </c>
      <c r="D2336" s="44">
        <v>0</v>
      </c>
      <c r="E2336" s="44">
        <v>0</v>
      </c>
      <c r="F2336" s="44">
        <v>0</v>
      </c>
      <c r="G2336" s="44">
        <v>0</v>
      </c>
      <c r="H2336" s="44">
        <v>0</v>
      </c>
      <c r="I2336" s="44">
        <v>0</v>
      </c>
      <c r="J2336" s="44">
        <v>0</v>
      </c>
      <c r="K2336" s="44">
        <v>0</v>
      </c>
      <c r="L2336" s="44">
        <v>0</v>
      </c>
      <c r="M2336" s="44">
        <v>0</v>
      </c>
      <c r="N2336" s="44">
        <v>0</v>
      </c>
      <c r="O2336" s="44">
        <v>0</v>
      </c>
      <c r="P2336" s="165">
        <f t="shared" si="166"/>
        <v>0</v>
      </c>
    </row>
    <row r="2337" spans="1:16" hidden="1" x14ac:dyDescent="0.25">
      <c r="A2337" s="303" t="str">
        <f>IF(B2337=1,A2307,"")</f>
        <v/>
      </c>
      <c r="B2337" s="43" t="str">
        <f t="shared" si="165"/>
        <v/>
      </c>
      <c r="C2337" s="161">
        <f>CAD!$K$11</f>
        <v>0</v>
      </c>
      <c r="D2337" s="44">
        <v>0</v>
      </c>
      <c r="E2337" s="44">
        <v>0</v>
      </c>
      <c r="F2337" s="44">
        <v>0</v>
      </c>
      <c r="G2337" s="44">
        <v>0</v>
      </c>
      <c r="H2337" s="44">
        <v>0</v>
      </c>
      <c r="I2337" s="44">
        <v>0</v>
      </c>
      <c r="J2337" s="44">
        <v>0</v>
      </c>
      <c r="K2337" s="44">
        <v>0</v>
      </c>
      <c r="L2337" s="44">
        <v>0</v>
      </c>
      <c r="M2337" s="44">
        <v>0</v>
      </c>
      <c r="N2337" s="44">
        <v>0</v>
      </c>
      <c r="O2337" s="44">
        <v>0</v>
      </c>
      <c r="P2337" s="165">
        <f t="shared" si="166"/>
        <v>0</v>
      </c>
    </row>
    <row r="2338" spans="1:16" hidden="1" x14ac:dyDescent="0.25">
      <c r="A2338" s="303" t="str">
        <f>IF(B2338=1,A2307,"")</f>
        <v/>
      </c>
      <c r="B2338" s="43" t="str">
        <f t="shared" si="165"/>
        <v/>
      </c>
      <c r="C2338" s="161">
        <f>CAD!$K$12</f>
        <v>0</v>
      </c>
      <c r="D2338" s="44">
        <v>0</v>
      </c>
      <c r="E2338" s="44">
        <v>0</v>
      </c>
      <c r="F2338" s="44">
        <v>0</v>
      </c>
      <c r="G2338" s="44">
        <v>0</v>
      </c>
      <c r="H2338" s="44">
        <v>0</v>
      </c>
      <c r="I2338" s="44">
        <v>0</v>
      </c>
      <c r="J2338" s="44">
        <v>0</v>
      </c>
      <c r="K2338" s="44">
        <v>0</v>
      </c>
      <c r="L2338" s="44">
        <v>0</v>
      </c>
      <c r="M2338" s="44">
        <v>0</v>
      </c>
      <c r="N2338" s="44">
        <v>0</v>
      </c>
      <c r="O2338" s="44">
        <v>0</v>
      </c>
      <c r="P2338" s="165">
        <f t="shared" si="166"/>
        <v>0</v>
      </c>
    </row>
    <row r="2339" spans="1:16" hidden="1" x14ac:dyDescent="0.25">
      <c r="A2339" s="303" t="str">
        <f>IF(B2339=1,A2307,"")</f>
        <v/>
      </c>
      <c r="B2339" s="43" t="str">
        <f t="shared" si="165"/>
        <v/>
      </c>
      <c r="C2339" s="161">
        <f>CAD!$K$13</f>
        <v>0</v>
      </c>
      <c r="D2339" s="44">
        <v>0</v>
      </c>
      <c r="E2339" s="44">
        <v>0</v>
      </c>
      <c r="F2339" s="44">
        <v>0</v>
      </c>
      <c r="G2339" s="44">
        <v>0</v>
      </c>
      <c r="H2339" s="44">
        <v>0</v>
      </c>
      <c r="I2339" s="44">
        <v>0</v>
      </c>
      <c r="J2339" s="44">
        <v>0</v>
      </c>
      <c r="K2339" s="44">
        <v>0</v>
      </c>
      <c r="L2339" s="44">
        <v>0</v>
      </c>
      <c r="M2339" s="44">
        <v>0</v>
      </c>
      <c r="N2339" s="44">
        <v>0</v>
      </c>
      <c r="O2339" s="44">
        <v>0</v>
      </c>
      <c r="P2339" s="165">
        <f t="shared" si="166"/>
        <v>0</v>
      </c>
    </row>
    <row r="2340" spans="1:16" hidden="1" x14ac:dyDescent="0.25">
      <c r="A2340" s="303" t="str">
        <f>IF(B2340=1,A2307,"")</f>
        <v/>
      </c>
      <c r="B2340" s="43" t="str">
        <f t="shared" si="165"/>
        <v/>
      </c>
      <c r="C2340" s="161">
        <f>CAD!$K$14</f>
        <v>0</v>
      </c>
      <c r="D2340" s="44">
        <v>0</v>
      </c>
      <c r="E2340" s="44">
        <v>0</v>
      </c>
      <c r="F2340" s="44">
        <v>0</v>
      </c>
      <c r="G2340" s="44">
        <v>0</v>
      </c>
      <c r="H2340" s="44">
        <v>0</v>
      </c>
      <c r="I2340" s="44">
        <v>0</v>
      </c>
      <c r="J2340" s="44">
        <v>0</v>
      </c>
      <c r="K2340" s="44">
        <v>0</v>
      </c>
      <c r="L2340" s="44">
        <v>0</v>
      </c>
      <c r="M2340" s="44">
        <v>0</v>
      </c>
      <c r="N2340" s="44">
        <v>0</v>
      </c>
      <c r="O2340" s="44">
        <v>0</v>
      </c>
      <c r="P2340" s="165">
        <f t="shared" si="166"/>
        <v>0</v>
      </c>
    </row>
    <row r="2341" spans="1:16" hidden="1" x14ac:dyDescent="0.25">
      <c r="A2341" s="303" t="str">
        <f>IF(B2341=1,A2307,"")</f>
        <v/>
      </c>
      <c r="B2341" s="43" t="str">
        <f t="shared" si="165"/>
        <v/>
      </c>
      <c r="C2341" s="161">
        <f>CAD!$K$15</f>
        <v>0</v>
      </c>
      <c r="D2341" s="44">
        <v>0</v>
      </c>
      <c r="E2341" s="44">
        <v>0</v>
      </c>
      <c r="F2341" s="44">
        <v>0</v>
      </c>
      <c r="G2341" s="44">
        <v>0</v>
      </c>
      <c r="H2341" s="44">
        <v>0</v>
      </c>
      <c r="I2341" s="44">
        <v>0</v>
      </c>
      <c r="J2341" s="44">
        <v>0</v>
      </c>
      <c r="K2341" s="44">
        <v>0</v>
      </c>
      <c r="L2341" s="44">
        <v>0</v>
      </c>
      <c r="M2341" s="44">
        <v>0</v>
      </c>
      <c r="N2341" s="44">
        <v>0</v>
      </c>
      <c r="O2341" s="44">
        <v>0</v>
      </c>
      <c r="P2341" s="165">
        <f t="shared" si="166"/>
        <v>0</v>
      </c>
    </row>
    <row r="2342" spans="1:16" hidden="1" x14ac:dyDescent="0.25">
      <c r="A2342" s="303" t="str">
        <f>IF(B2342=1,A2307,"")</f>
        <v/>
      </c>
      <c r="B2342" s="43" t="str">
        <f t="shared" si="165"/>
        <v/>
      </c>
      <c r="C2342" s="161">
        <f>CAD!$K$16</f>
        <v>0</v>
      </c>
      <c r="D2342" s="44">
        <v>0</v>
      </c>
      <c r="E2342" s="44">
        <v>0</v>
      </c>
      <c r="F2342" s="44">
        <v>0</v>
      </c>
      <c r="G2342" s="44">
        <v>0</v>
      </c>
      <c r="H2342" s="44">
        <v>0</v>
      </c>
      <c r="I2342" s="44">
        <v>0</v>
      </c>
      <c r="J2342" s="44">
        <v>0</v>
      </c>
      <c r="K2342" s="44">
        <v>0</v>
      </c>
      <c r="L2342" s="44">
        <v>0</v>
      </c>
      <c r="M2342" s="44">
        <v>0</v>
      </c>
      <c r="N2342" s="44">
        <v>0</v>
      </c>
      <c r="O2342" s="44">
        <v>0</v>
      </c>
      <c r="P2342" s="165">
        <f t="shared" si="166"/>
        <v>0</v>
      </c>
    </row>
    <row r="2343" spans="1:16" hidden="1" x14ac:dyDescent="0.25">
      <c r="A2343" s="303" t="str">
        <f>IF(B2343=1,A2307,"")</f>
        <v/>
      </c>
      <c r="B2343" s="43" t="str">
        <f t="shared" si="165"/>
        <v/>
      </c>
      <c r="C2343" s="161">
        <f>CAD!$K$17</f>
        <v>0</v>
      </c>
      <c r="D2343" s="44">
        <v>0</v>
      </c>
      <c r="E2343" s="44">
        <v>0</v>
      </c>
      <c r="F2343" s="44">
        <v>0</v>
      </c>
      <c r="G2343" s="44">
        <v>0</v>
      </c>
      <c r="H2343" s="44">
        <v>0</v>
      </c>
      <c r="I2343" s="44">
        <v>0</v>
      </c>
      <c r="J2343" s="44">
        <v>0</v>
      </c>
      <c r="K2343" s="44">
        <v>0</v>
      </c>
      <c r="L2343" s="44">
        <v>0</v>
      </c>
      <c r="M2343" s="44">
        <v>0</v>
      </c>
      <c r="N2343" s="44">
        <v>0</v>
      </c>
      <c r="O2343" s="44">
        <v>0</v>
      </c>
      <c r="P2343" s="165">
        <f t="shared" si="166"/>
        <v>0</v>
      </c>
    </row>
    <row r="2344" spans="1:16" hidden="1" x14ac:dyDescent="0.25">
      <c r="A2344" s="303" t="str">
        <f>IF(B2344=1,A2307,"")</f>
        <v/>
      </c>
      <c r="B2344" s="43" t="str">
        <f t="shared" si="165"/>
        <v/>
      </c>
      <c r="C2344" s="161">
        <f>CAD!$K$18</f>
        <v>0</v>
      </c>
      <c r="D2344" s="44">
        <v>0</v>
      </c>
      <c r="E2344" s="44">
        <v>0</v>
      </c>
      <c r="F2344" s="44">
        <v>0</v>
      </c>
      <c r="G2344" s="44">
        <v>0</v>
      </c>
      <c r="H2344" s="44">
        <v>0</v>
      </c>
      <c r="I2344" s="44">
        <v>0</v>
      </c>
      <c r="J2344" s="44">
        <v>0</v>
      </c>
      <c r="K2344" s="44">
        <v>0</v>
      </c>
      <c r="L2344" s="44">
        <v>0</v>
      </c>
      <c r="M2344" s="44">
        <v>0</v>
      </c>
      <c r="N2344" s="44">
        <v>0</v>
      </c>
      <c r="O2344" s="44">
        <v>0</v>
      </c>
      <c r="P2344" s="165">
        <f t="shared" si="166"/>
        <v>0</v>
      </c>
    </row>
    <row r="2345" spans="1:16" hidden="1" x14ac:dyDescent="0.25">
      <c r="A2345" s="303" t="str">
        <f>IF(B2345=1,A2307,"")</f>
        <v/>
      </c>
      <c r="B2345" s="43" t="str">
        <f t="shared" si="165"/>
        <v/>
      </c>
      <c r="C2345" s="161">
        <f>CAD!$K$19</f>
        <v>0</v>
      </c>
      <c r="D2345" s="44">
        <v>0</v>
      </c>
      <c r="E2345" s="44">
        <v>0</v>
      </c>
      <c r="F2345" s="44">
        <v>0</v>
      </c>
      <c r="G2345" s="44">
        <v>0</v>
      </c>
      <c r="H2345" s="44">
        <v>0</v>
      </c>
      <c r="I2345" s="44">
        <v>0</v>
      </c>
      <c r="J2345" s="44">
        <v>0</v>
      </c>
      <c r="K2345" s="44">
        <v>0</v>
      </c>
      <c r="L2345" s="44">
        <v>0</v>
      </c>
      <c r="M2345" s="44">
        <v>0</v>
      </c>
      <c r="N2345" s="44">
        <v>0</v>
      </c>
      <c r="O2345" s="44">
        <v>0</v>
      </c>
      <c r="P2345" s="165">
        <f t="shared" si="166"/>
        <v>0</v>
      </c>
    </row>
    <row r="2346" spans="1:16" hidden="1" x14ac:dyDescent="0.25">
      <c r="A2346" s="303" t="str">
        <f>IF(B2346=1,A2307,"")</f>
        <v/>
      </c>
      <c r="B2346" s="43" t="str">
        <f t="shared" si="165"/>
        <v/>
      </c>
      <c r="C2346" s="161">
        <f>CAD!$K$20</f>
        <v>0</v>
      </c>
      <c r="D2346" s="44">
        <v>0</v>
      </c>
      <c r="E2346" s="44">
        <v>0</v>
      </c>
      <c r="F2346" s="44">
        <v>0</v>
      </c>
      <c r="G2346" s="44">
        <v>0</v>
      </c>
      <c r="H2346" s="44">
        <v>0</v>
      </c>
      <c r="I2346" s="44">
        <v>0</v>
      </c>
      <c r="J2346" s="44">
        <v>0</v>
      </c>
      <c r="K2346" s="44">
        <v>0</v>
      </c>
      <c r="L2346" s="44">
        <v>0</v>
      </c>
      <c r="M2346" s="44">
        <v>0</v>
      </c>
      <c r="N2346" s="44">
        <v>0</v>
      </c>
      <c r="O2346" s="44">
        <v>0</v>
      </c>
      <c r="P2346" s="165">
        <f t="shared" si="166"/>
        <v>0</v>
      </c>
    </row>
    <row r="2347" spans="1:16" hidden="1" x14ac:dyDescent="0.25">
      <c r="A2347" s="303" t="str">
        <f>IF(B2347=1,A2307,"")</f>
        <v/>
      </c>
      <c r="B2347" s="43" t="str">
        <f t="shared" si="165"/>
        <v/>
      </c>
      <c r="C2347" s="161">
        <f>CAD!$K$21</f>
        <v>0</v>
      </c>
      <c r="D2347" s="44">
        <v>0</v>
      </c>
      <c r="E2347" s="44">
        <v>0</v>
      </c>
      <c r="F2347" s="44">
        <v>0</v>
      </c>
      <c r="G2347" s="44">
        <v>0</v>
      </c>
      <c r="H2347" s="44">
        <v>0</v>
      </c>
      <c r="I2347" s="44">
        <v>0</v>
      </c>
      <c r="J2347" s="44">
        <v>0</v>
      </c>
      <c r="K2347" s="44">
        <v>0</v>
      </c>
      <c r="L2347" s="44">
        <v>0</v>
      </c>
      <c r="M2347" s="44">
        <v>0</v>
      </c>
      <c r="N2347" s="44">
        <v>0</v>
      </c>
      <c r="O2347" s="44">
        <v>0</v>
      </c>
      <c r="P2347" s="165">
        <f t="shared" si="166"/>
        <v>0</v>
      </c>
    </row>
    <row r="2348" spans="1:16" hidden="1" x14ac:dyDescent="0.25">
      <c r="A2348" s="303" t="str">
        <f>IF(B2348=1,A2307,"")</f>
        <v/>
      </c>
      <c r="B2348" s="43" t="str">
        <f t="shared" si="165"/>
        <v/>
      </c>
      <c r="C2348" s="161">
        <f>CAD!$K$22</f>
        <v>0</v>
      </c>
      <c r="D2348" s="44">
        <v>0</v>
      </c>
      <c r="E2348" s="44">
        <v>0</v>
      </c>
      <c r="F2348" s="44">
        <v>0</v>
      </c>
      <c r="G2348" s="44">
        <v>0</v>
      </c>
      <c r="H2348" s="44">
        <v>0</v>
      </c>
      <c r="I2348" s="44">
        <v>0</v>
      </c>
      <c r="J2348" s="44">
        <v>0</v>
      </c>
      <c r="K2348" s="44">
        <v>0</v>
      </c>
      <c r="L2348" s="44">
        <v>0</v>
      </c>
      <c r="M2348" s="44">
        <v>0</v>
      </c>
      <c r="N2348" s="44">
        <v>0</v>
      </c>
      <c r="O2348" s="44">
        <v>0</v>
      </c>
      <c r="P2348" s="165">
        <f t="shared" si="166"/>
        <v>0</v>
      </c>
    </row>
    <row r="2349" spans="1:16" hidden="1" x14ac:dyDescent="0.25">
      <c r="A2349" s="303" t="str">
        <f>IF(B2349=1,A2307,"")</f>
        <v/>
      </c>
      <c r="B2349" s="43" t="str">
        <f t="shared" si="165"/>
        <v/>
      </c>
      <c r="C2349" s="161">
        <f>CAD!$K$23</f>
        <v>0</v>
      </c>
      <c r="D2349" s="44">
        <v>0</v>
      </c>
      <c r="E2349" s="44">
        <v>0</v>
      </c>
      <c r="F2349" s="44">
        <v>0</v>
      </c>
      <c r="G2349" s="44">
        <v>0</v>
      </c>
      <c r="H2349" s="44">
        <v>0</v>
      </c>
      <c r="I2349" s="44">
        <v>0</v>
      </c>
      <c r="J2349" s="44">
        <v>0</v>
      </c>
      <c r="K2349" s="44">
        <v>0</v>
      </c>
      <c r="L2349" s="44">
        <v>0</v>
      </c>
      <c r="M2349" s="44">
        <v>0</v>
      </c>
      <c r="N2349" s="44">
        <v>0</v>
      </c>
      <c r="O2349" s="44">
        <v>0</v>
      </c>
      <c r="P2349" s="165">
        <f t="shared" si="166"/>
        <v>0</v>
      </c>
    </row>
    <row r="2350" spans="1:16" hidden="1" x14ac:dyDescent="0.25">
      <c r="A2350" s="303" t="str">
        <f>IF(B2350=1,A2307,"")</f>
        <v/>
      </c>
      <c r="B2350" s="43" t="str">
        <f t="shared" si="165"/>
        <v/>
      </c>
      <c r="C2350" s="161">
        <f>CAD!$K$24</f>
        <v>0</v>
      </c>
      <c r="D2350" s="44">
        <v>0</v>
      </c>
      <c r="E2350" s="44">
        <v>0</v>
      </c>
      <c r="F2350" s="44">
        <v>0</v>
      </c>
      <c r="G2350" s="44">
        <v>0</v>
      </c>
      <c r="H2350" s="44">
        <v>0</v>
      </c>
      <c r="I2350" s="44">
        <v>0</v>
      </c>
      <c r="J2350" s="44">
        <v>0</v>
      </c>
      <c r="K2350" s="44">
        <v>0</v>
      </c>
      <c r="L2350" s="44">
        <v>0</v>
      </c>
      <c r="M2350" s="44">
        <v>0</v>
      </c>
      <c r="N2350" s="44">
        <v>0</v>
      </c>
      <c r="O2350" s="44">
        <v>0</v>
      </c>
      <c r="P2350" s="165">
        <f t="shared" si="166"/>
        <v>0</v>
      </c>
    </row>
    <row r="2351" spans="1:16" hidden="1" x14ac:dyDescent="0.25">
      <c r="A2351" s="303" t="str">
        <f>IF(B2351=1,A2307,"")</f>
        <v/>
      </c>
      <c r="B2351" s="43" t="str">
        <f t="shared" si="165"/>
        <v/>
      </c>
      <c r="C2351" s="161">
        <f>CAD!$K$25</f>
        <v>0</v>
      </c>
      <c r="D2351" s="44">
        <v>0</v>
      </c>
      <c r="E2351" s="44">
        <v>0</v>
      </c>
      <c r="F2351" s="44">
        <v>0</v>
      </c>
      <c r="G2351" s="44">
        <v>0</v>
      </c>
      <c r="H2351" s="44">
        <v>0</v>
      </c>
      <c r="I2351" s="44">
        <v>0</v>
      </c>
      <c r="J2351" s="44">
        <v>0</v>
      </c>
      <c r="K2351" s="44">
        <v>0</v>
      </c>
      <c r="L2351" s="44">
        <v>0</v>
      </c>
      <c r="M2351" s="44">
        <v>0</v>
      </c>
      <c r="N2351" s="44">
        <v>0</v>
      </c>
      <c r="O2351" s="44">
        <v>0</v>
      </c>
      <c r="P2351" s="165">
        <f t="shared" si="166"/>
        <v>0</v>
      </c>
    </row>
    <row r="2352" spans="1:16" hidden="1" x14ac:dyDescent="0.25">
      <c r="A2352" s="303" t="str">
        <f>IF(B2352=1,A2307,"")</f>
        <v/>
      </c>
      <c r="B2352" s="43" t="str">
        <f t="shared" si="165"/>
        <v/>
      </c>
      <c r="C2352" s="161">
        <f>CAD!$K$26</f>
        <v>0</v>
      </c>
      <c r="D2352" s="44">
        <v>0</v>
      </c>
      <c r="E2352" s="44">
        <v>0</v>
      </c>
      <c r="F2352" s="44">
        <v>0</v>
      </c>
      <c r="G2352" s="44">
        <v>0</v>
      </c>
      <c r="H2352" s="44">
        <v>0</v>
      </c>
      <c r="I2352" s="44">
        <v>0</v>
      </c>
      <c r="J2352" s="44">
        <v>0</v>
      </c>
      <c r="K2352" s="44">
        <v>0</v>
      </c>
      <c r="L2352" s="44">
        <v>0</v>
      </c>
      <c r="M2352" s="44">
        <v>0</v>
      </c>
      <c r="N2352" s="44">
        <v>0</v>
      </c>
      <c r="O2352" s="44">
        <v>0</v>
      </c>
      <c r="P2352" s="165">
        <f t="shared" si="166"/>
        <v>0</v>
      </c>
    </row>
    <row r="2353" spans="1:17" hidden="1" x14ac:dyDescent="0.25">
      <c r="A2353" s="303" t="str">
        <f>IF(B2353=1,A2307,"")</f>
        <v/>
      </c>
      <c r="B2353" s="43" t="str">
        <f t="shared" si="165"/>
        <v/>
      </c>
      <c r="C2353" s="161">
        <f>CAD!$K$27</f>
        <v>0</v>
      </c>
      <c r="D2353" s="44">
        <v>0</v>
      </c>
      <c r="E2353" s="44">
        <v>0</v>
      </c>
      <c r="F2353" s="44">
        <v>0</v>
      </c>
      <c r="G2353" s="44">
        <v>0</v>
      </c>
      <c r="H2353" s="44">
        <v>0</v>
      </c>
      <c r="I2353" s="44">
        <v>0</v>
      </c>
      <c r="J2353" s="44">
        <v>0</v>
      </c>
      <c r="K2353" s="44">
        <v>0</v>
      </c>
      <c r="L2353" s="44">
        <v>0</v>
      </c>
      <c r="M2353" s="44">
        <v>0</v>
      </c>
      <c r="N2353" s="44">
        <v>0</v>
      </c>
      <c r="O2353" s="44">
        <v>0</v>
      </c>
      <c r="P2353" s="165">
        <f t="shared" si="166"/>
        <v>0</v>
      </c>
    </row>
    <row r="2354" spans="1:17" hidden="1" x14ac:dyDescent="0.25">
      <c r="A2354" s="303" t="str">
        <f>IF(B2354=1,A2307,"")</f>
        <v/>
      </c>
      <c r="B2354" s="43" t="str">
        <f t="shared" si="165"/>
        <v/>
      </c>
      <c r="C2354" s="161">
        <f>CAD!$K$28</f>
        <v>0</v>
      </c>
      <c r="D2354" s="44">
        <v>0</v>
      </c>
      <c r="E2354" s="44">
        <v>0</v>
      </c>
      <c r="F2354" s="44">
        <v>0</v>
      </c>
      <c r="G2354" s="44">
        <v>0</v>
      </c>
      <c r="H2354" s="44">
        <v>0</v>
      </c>
      <c r="I2354" s="44">
        <v>0</v>
      </c>
      <c r="J2354" s="44">
        <v>0</v>
      </c>
      <c r="K2354" s="44">
        <v>0</v>
      </c>
      <c r="L2354" s="44">
        <v>0</v>
      </c>
      <c r="M2354" s="44">
        <v>0</v>
      </c>
      <c r="N2354" s="44">
        <v>0</v>
      </c>
      <c r="O2354" s="44">
        <v>0</v>
      </c>
      <c r="P2354" s="165">
        <f t="shared" si="166"/>
        <v>0</v>
      </c>
    </row>
    <row r="2355" spans="1:17" hidden="1" x14ac:dyDescent="0.25">
      <c r="A2355" s="303" t="str">
        <f>IF(B2355=1,A2307,"")</f>
        <v/>
      </c>
      <c r="B2355" s="43" t="str">
        <f t="shared" si="165"/>
        <v/>
      </c>
      <c r="C2355" s="161">
        <f>CAD!$K$29</f>
        <v>0</v>
      </c>
      <c r="D2355" s="44">
        <v>0</v>
      </c>
      <c r="E2355" s="44">
        <v>0</v>
      </c>
      <c r="F2355" s="44">
        <v>0</v>
      </c>
      <c r="G2355" s="44">
        <v>0</v>
      </c>
      <c r="H2355" s="44">
        <v>0</v>
      </c>
      <c r="I2355" s="44">
        <v>0</v>
      </c>
      <c r="J2355" s="44">
        <v>0</v>
      </c>
      <c r="K2355" s="44">
        <v>0</v>
      </c>
      <c r="L2355" s="44">
        <v>0</v>
      </c>
      <c r="M2355" s="44">
        <v>0</v>
      </c>
      <c r="N2355" s="44">
        <v>0</v>
      </c>
      <c r="O2355" s="44">
        <v>0</v>
      </c>
      <c r="P2355" s="165">
        <f t="shared" si="166"/>
        <v>0</v>
      </c>
    </row>
    <row r="2356" spans="1:17" hidden="1" x14ac:dyDescent="0.25">
      <c r="A2356" s="303" t="str">
        <f>IF(B2356=1,A2307,"")</f>
        <v/>
      </c>
      <c r="B2356" s="43" t="str">
        <f t="shared" si="165"/>
        <v/>
      </c>
      <c r="C2356" s="161">
        <f>CAD!$K$30</f>
        <v>0</v>
      </c>
      <c r="D2356" s="44">
        <v>0</v>
      </c>
      <c r="E2356" s="44">
        <v>0</v>
      </c>
      <c r="F2356" s="44">
        <v>0</v>
      </c>
      <c r="G2356" s="44">
        <v>0</v>
      </c>
      <c r="H2356" s="44">
        <v>0</v>
      </c>
      <c r="I2356" s="44">
        <v>0</v>
      </c>
      <c r="J2356" s="44">
        <v>0</v>
      </c>
      <c r="K2356" s="44">
        <v>0</v>
      </c>
      <c r="L2356" s="44">
        <v>0</v>
      </c>
      <c r="M2356" s="44">
        <v>0</v>
      </c>
      <c r="N2356" s="44">
        <v>0</v>
      </c>
      <c r="O2356" s="44">
        <v>0</v>
      </c>
      <c r="P2356" s="165">
        <f t="shared" si="166"/>
        <v>0</v>
      </c>
    </row>
    <row r="2357" spans="1:17" hidden="1" x14ac:dyDescent="0.25">
      <c r="A2357" s="303" t="str">
        <f>IF(B2357=1,A2307,"")</f>
        <v/>
      </c>
      <c r="B2357" s="43" t="str">
        <f t="shared" si="165"/>
        <v/>
      </c>
      <c r="C2357" s="161">
        <f>CAD!$K$31</f>
        <v>0</v>
      </c>
      <c r="D2357" s="44">
        <v>0</v>
      </c>
      <c r="E2357" s="44">
        <v>0</v>
      </c>
      <c r="F2357" s="44">
        <v>0</v>
      </c>
      <c r="G2357" s="44">
        <v>0</v>
      </c>
      <c r="H2357" s="44">
        <v>0</v>
      </c>
      <c r="I2357" s="44">
        <v>0</v>
      </c>
      <c r="J2357" s="44">
        <v>0</v>
      </c>
      <c r="K2357" s="44">
        <v>0</v>
      </c>
      <c r="L2357" s="44">
        <v>0</v>
      </c>
      <c r="M2357" s="44">
        <v>0</v>
      </c>
      <c r="N2357" s="44">
        <v>0</v>
      </c>
      <c r="O2357" s="44">
        <v>0</v>
      </c>
      <c r="P2357" s="165">
        <f t="shared" si="166"/>
        <v>0</v>
      </c>
    </row>
    <row r="2358" spans="1:17" hidden="1" x14ac:dyDescent="0.25">
      <c r="A2358" s="303">
        <f>A2305</f>
        <v>2059</v>
      </c>
    </row>
    <row r="2359" spans="1:17" hidden="1" x14ac:dyDescent="0.25">
      <c r="A2359" s="303">
        <f>A2305</f>
        <v>2059</v>
      </c>
      <c r="C2359" s="74" t="s">
        <v>209</v>
      </c>
      <c r="D2359" s="38">
        <f>D2305-D2307</f>
        <v>0</v>
      </c>
      <c r="E2359" s="38">
        <f t="shared" ref="E2359:P2359" si="167">E2305-E2307</f>
        <v>0</v>
      </c>
      <c r="F2359" s="38">
        <f t="shared" si="167"/>
        <v>0</v>
      </c>
      <c r="G2359" s="38">
        <f t="shared" si="167"/>
        <v>0</v>
      </c>
      <c r="H2359" s="38">
        <f t="shared" si="167"/>
        <v>0</v>
      </c>
      <c r="I2359" s="38">
        <f t="shared" si="167"/>
        <v>0</v>
      </c>
      <c r="J2359" s="38">
        <f t="shared" si="167"/>
        <v>0</v>
      </c>
      <c r="K2359" s="38">
        <f t="shared" si="167"/>
        <v>0</v>
      </c>
      <c r="L2359" s="38">
        <f t="shared" si="167"/>
        <v>0</v>
      </c>
      <c r="M2359" s="38">
        <f t="shared" si="167"/>
        <v>0</v>
      </c>
      <c r="N2359" s="38">
        <f t="shared" si="167"/>
        <v>0</v>
      </c>
      <c r="O2359" s="38">
        <f t="shared" si="167"/>
        <v>0</v>
      </c>
      <c r="P2359" s="38">
        <f t="shared" si="167"/>
        <v>0</v>
      </c>
    </row>
    <row r="2360" spans="1:17" hidden="1" x14ac:dyDescent="0.25"/>
    <row r="2361" spans="1:17" ht="15" hidden="1" customHeight="1" thickBot="1" x14ac:dyDescent="0.3">
      <c r="A2361" s="303">
        <f>A2305+1</f>
        <v>2060</v>
      </c>
      <c r="B2361" s="45"/>
      <c r="C2361" s="176" t="s">
        <v>207</v>
      </c>
      <c r="D2361" s="177">
        <f>PREV_R!D2403</f>
        <v>0</v>
      </c>
      <c r="E2361" s="177">
        <f>PREV_R!E2403</f>
        <v>0</v>
      </c>
      <c r="F2361" s="177">
        <f>PREV_R!F2403</f>
        <v>0</v>
      </c>
      <c r="G2361" s="177">
        <f>PREV_R!G2403</f>
        <v>0</v>
      </c>
      <c r="H2361" s="177">
        <f>PREV_R!H2403</f>
        <v>0</v>
      </c>
      <c r="I2361" s="177">
        <f>PREV_R!I2403</f>
        <v>0</v>
      </c>
      <c r="J2361" s="177">
        <f>PREV_R!J2403</f>
        <v>0</v>
      </c>
      <c r="K2361" s="177">
        <f>PREV_R!K2403</f>
        <v>0</v>
      </c>
      <c r="L2361" s="177">
        <f>PREV_R!L2403</f>
        <v>0</v>
      </c>
      <c r="M2361" s="177">
        <f>PREV_R!M2403</f>
        <v>0</v>
      </c>
      <c r="N2361" s="177">
        <f>PREV_R!N2403</f>
        <v>0</v>
      </c>
      <c r="O2361" s="177">
        <f>PREV_R!O2403</f>
        <v>0</v>
      </c>
      <c r="P2361" s="177">
        <f>SUM(D2361:O2361)</f>
        <v>0</v>
      </c>
      <c r="Q2361" s="8"/>
    </row>
    <row r="2362" spans="1:17" ht="15" hidden="1" customHeight="1" x14ac:dyDescent="0.25">
      <c r="A2362" s="303">
        <f>A2361</f>
        <v>2060</v>
      </c>
      <c r="B2362" s="45"/>
      <c r="C2362" s="130"/>
      <c r="D2362" s="130"/>
      <c r="E2362" s="130"/>
      <c r="F2362" s="130"/>
      <c r="G2362" s="130"/>
      <c r="H2362" s="130"/>
      <c r="I2362" s="130"/>
      <c r="J2362" s="130"/>
      <c r="K2362" s="130"/>
      <c r="L2362" s="130"/>
      <c r="M2362" s="130"/>
      <c r="N2362" s="130"/>
      <c r="O2362" s="130"/>
      <c r="P2362" s="130"/>
      <c r="Q2362" s="8"/>
    </row>
    <row r="2363" spans="1:17" ht="15" hidden="1" customHeight="1" thickBot="1" x14ac:dyDescent="0.3">
      <c r="A2363" s="303">
        <f>A2361</f>
        <v>2060</v>
      </c>
      <c r="B2363" s="45"/>
      <c r="C2363" s="155" t="s">
        <v>208</v>
      </c>
      <c r="D2363" s="156">
        <f>SUM(D2364:D2413)</f>
        <v>0</v>
      </c>
      <c r="E2363" s="156">
        <f t="shared" ref="E2363:O2363" si="168">SUM(E2364:E2413)</f>
        <v>0</v>
      </c>
      <c r="F2363" s="156">
        <f t="shared" si="168"/>
        <v>0</v>
      </c>
      <c r="G2363" s="156">
        <f t="shared" si="168"/>
        <v>0</v>
      </c>
      <c r="H2363" s="156">
        <f t="shared" si="168"/>
        <v>0</v>
      </c>
      <c r="I2363" s="156">
        <f t="shared" si="168"/>
        <v>0</v>
      </c>
      <c r="J2363" s="156">
        <f t="shared" si="168"/>
        <v>0</v>
      </c>
      <c r="K2363" s="156">
        <f t="shared" si="168"/>
        <v>0</v>
      </c>
      <c r="L2363" s="156">
        <f t="shared" si="168"/>
        <v>0</v>
      </c>
      <c r="M2363" s="156">
        <f t="shared" si="168"/>
        <v>0</v>
      </c>
      <c r="N2363" s="156">
        <f t="shared" si="168"/>
        <v>0</v>
      </c>
      <c r="O2363" s="156">
        <f t="shared" si="168"/>
        <v>0</v>
      </c>
      <c r="P2363" s="156">
        <f>SUM(D2363:O2363)</f>
        <v>0</v>
      </c>
      <c r="Q2363" s="8"/>
    </row>
    <row r="2364" spans="1:17" hidden="1" x14ac:dyDescent="0.25">
      <c r="A2364" s="303">
        <f>IF(B2364=1,A2363,"")</f>
        <v>2060</v>
      </c>
      <c r="B2364" s="43">
        <f>IF(C2364&lt;&gt;0,1,"")</f>
        <v>1</v>
      </c>
      <c r="C2364" s="162" t="str">
        <f>CAD!$I$7</f>
        <v>MERCADO</v>
      </c>
      <c r="D2364" s="163">
        <v>0</v>
      </c>
      <c r="E2364" s="163">
        <v>0</v>
      </c>
      <c r="F2364" s="163">
        <v>0</v>
      </c>
      <c r="G2364" s="163">
        <v>0</v>
      </c>
      <c r="H2364" s="163">
        <v>0</v>
      </c>
      <c r="I2364" s="163">
        <v>0</v>
      </c>
      <c r="J2364" s="163">
        <v>0</v>
      </c>
      <c r="K2364" s="163">
        <v>0</v>
      </c>
      <c r="L2364" s="163">
        <v>0</v>
      </c>
      <c r="M2364" s="163">
        <v>0</v>
      </c>
      <c r="N2364" s="163">
        <v>0</v>
      </c>
      <c r="O2364" s="163">
        <v>0</v>
      </c>
      <c r="P2364" s="164">
        <f>SUM(D2364:O2364)</f>
        <v>0</v>
      </c>
    </row>
    <row r="2365" spans="1:17" hidden="1" x14ac:dyDescent="0.25">
      <c r="A2365" s="303">
        <f>IF(B2365=1,A2363,"")</f>
        <v>2060</v>
      </c>
      <c r="B2365" s="43">
        <f t="shared" ref="B2365:B2413" si="169">IF(C2365&lt;&gt;0,1,"")</f>
        <v>1</v>
      </c>
      <c r="C2365" s="161" t="str">
        <f>CAD!$I$8</f>
        <v>VEÍCULO</v>
      </c>
      <c r="D2365" s="44">
        <v>0</v>
      </c>
      <c r="E2365" s="44">
        <v>0</v>
      </c>
      <c r="F2365" s="44">
        <v>0</v>
      </c>
      <c r="G2365" s="44">
        <v>0</v>
      </c>
      <c r="H2365" s="44">
        <v>0</v>
      </c>
      <c r="I2365" s="44">
        <v>0</v>
      </c>
      <c r="J2365" s="44">
        <v>0</v>
      </c>
      <c r="K2365" s="44">
        <v>0</v>
      </c>
      <c r="L2365" s="44">
        <v>0</v>
      </c>
      <c r="M2365" s="44">
        <v>0</v>
      </c>
      <c r="N2365" s="44">
        <v>0</v>
      </c>
      <c r="O2365" s="44">
        <v>0</v>
      </c>
      <c r="P2365" s="165">
        <f t="shared" ref="P2365:P2413" si="170">SUM(D2365:O2365)</f>
        <v>0</v>
      </c>
    </row>
    <row r="2366" spans="1:17" hidden="1" x14ac:dyDescent="0.25">
      <c r="A2366" s="303">
        <f>IF(B2366=1,A2363,"")</f>
        <v>2060</v>
      </c>
      <c r="B2366" s="43">
        <f t="shared" si="169"/>
        <v>1</v>
      </c>
      <c r="C2366" s="161" t="str">
        <f>CAD!$I$9</f>
        <v>ENERGIA ELÉTRICA</v>
      </c>
      <c r="D2366" s="44">
        <v>0</v>
      </c>
      <c r="E2366" s="44">
        <v>0</v>
      </c>
      <c r="F2366" s="44">
        <v>0</v>
      </c>
      <c r="G2366" s="44">
        <v>0</v>
      </c>
      <c r="H2366" s="44">
        <v>0</v>
      </c>
      <c r="I2366" s="44">
        <v>0</v>
      </c>
      <c r="J2366" s="44">
        <v>0</v>
      </c>
      <c r="K2366" s="44">
        <v>0</v>
      </c>
      <c r="L2366" s="44">
        <v>0</v>
      </c>
      <c r="M2366" s="44">
        <v>0</v>
      </c>
      <c r="N2366" s="44">
        <v>0</v>
      </c>
      <c r="O2366" s="44">
        <v>0</v>
      </c>
      <c r="P2366" s="165">
        <f t="shared" si="170"/>
        <v>0</v>
      </c>
    </row>
    <row r="2367" spans="1:17" hidden="1" x14ac:dyDescent="0.25">
      <c r="A2367" s="303">
        <f>IF(B2367=1,A2363,"")</f>
        <v>2060</v>
      </c>
      <c r="B2367" s="43">
        <f t="shared" si="169"/>
        <v>1</v>
      </c>
      <c r="C2367" s="161" t="str">
        <f>CAD!$I$10</f>
        <v>LANCHE/COMER FORA</v>
      </c>
      <c r="D2367" s="44">
        <v>0</v>
      </c>
      <c r="E2367" s="44">
        <v>0</v>
      </c>
      <c r="F2367" s="44">
        <v>0</v>
      </c>
      <c r="G2367" s="44">
        <v>0</v>
      </c>
      <c r="H2367" s="44">
        <v>0</v>
      </c>
      <c r="I2367" s="44">
        <v>0</v>
      </c>
      <c r="J2367" s="44">
        <v>0</v>
      </c>
      <c r="K2367" s="44">
        <v>0</v>
      </c>
      <c r="L2367" s="44">
        <v>0</v>
      </c>
      <c r="M2367" s="44">
        <v>0</v>
      </c>
      <c r="N2367" s="44">
        <v>0</v>
      </c>
      <c r="O2367" s="44">
        <v>0</v>
      </c>
      <c r="P2367" s="165">
        <f t="shared" si="170"/>
        <v>0</v>
      </c>
    </row>
    <row r="2368" spans="1:17" hidden="1" x14ac:dyDescent="0.25">
      <c r="A2368" s="303">
        <f>IF(B2368=1,A2363,"")</f>
        <v>2060</v>
      </c>
      <c r="B2368" s="43">
        <f t="shared" si="169"/>
        <v>1</v>
      </c>
      <c r="C2368" s="161" t="str">
        <f>CAD!$I$11</f>
        <v>LAZER</v>
      </c>
      <c r="D2368" s="44">
        <v>0</v>
      </c>
      <c r="E2368" s="44">
        <v>0</v>
      </c>
      <c r="F2368" s="44">
        <v>0</v>
      </c>
      <c r="G2368" s="44">
        <v>0</v>
      </c>
      <c r="H2368" s="44">
        <v>0</v>
      </c>
      <c r="I2368" s="44">
        <v>0</v>
      </c>
      <c r="J2368" s="44">
        <v>0</v>
      </c>
      <c r="K2368" s="44">
        <v>0</v>
      </c>
      <c r="L2368" s="44">
        <v>0</v>
      </c>
      <c r="M2368" s="44">
        <v>0</v>
      </c>
      <c r="N2368" s="44">
        <v>0</v>
      </c>
      <c r="O2368" s="44">
        <v>0</v>
      </c>
      <c r="P2368" s="165">
        <f t="shared" si="170"/>
        <v>0</v>
      </c>
    </row>
    <row r="2369" spans="1:16" hidden="1" x14ac:dyDescent="0.25">
      <c r="A2369" s="303">
        <f>IF(B2369=1,A2363,"")</f>
        <v>2060</v>
      </c>
      <c r="B2369" s="43">
        <f t="shared" si="169"/>
        <v>1</v>
      </c>
      <c r="C2369" s="161" t="str">
        <f>CAD!$I$12</f>
        <v>REFORMA / IMÓVEL</v>
      </c>
      <c r="D2369" s="44">
        <v>0</v>
      </c>
      <c r="E2369" s="44">
        <v>0</v>
      </c>
      <c r="F2369" s="44">
        <v>0</v>
      </c>
      <c r="G2369" s="44">
        <v>0</v>
      </c>
      <c r="H2369" s="44">
        <v>0</v>
      </c>
      <c r="I2369" s="44">
        <v>0</v>
      </c>
      <c r="J2369" s="44">
        <v>0</v>
      </c>
      <c r="K2369" s="44">
        <v>0</v>
      </c>
      <c r="L2369" s="44">
        <v>0</v>
      </c>
      <c r="M2369" s="44">
        <v>0</v>
      </c>
      <c r="N2369" s="44">
        <v>0</v>
      </c>
      <c r="O2369" s="44">
        <v>0</v>
      </c>
      <c r="P2369" s="165">
        <f t="shared" si="170"/>
        <v>0</v>
      </c>
    </row>
    <row r="2370" spans="1:16" hidden="1" x14ac:dyDescent="0.25">
      <c r="A2370" s="303">
        <f>IF(B2370=1,A2363,"")</f>
        <v>2060</v>
      </c>
      <c r="B2370" s="43">
        <f t="shared" si="169"/>
        <v>1</v>
      </c>
      <c r="C2370" s="161" t="str">
        <f>CAD!$I$13</f>
        <v>OUTROS</v>
      </c>
      <c r="D2370" s="44">
        <v>0</v>
      </c>
      <c r="E2370" s="44">
        <v>0</v>
      </c>
      <c r="F2370" s="44">
        <v>0</v>
      </c>
      <c r="G2370" s="44">
        <v>0</v>
      </c>
      <c r="H2370" s="44">
        <v>0</v>
      </c>
      <c r="I2370" s="44">
        <v>0</v>
      </c>
      <c r="J2370" s="44">
        <v>0</v>
      </c>
      <c r="K2370" s="44">
        <v>0</v>
      </c>
      <c r="L2370" s="44">
        <v>0</v>
      </c>
      <c r="M2370" s="44">
        <v>0</v>
      </c>
      <c r="N2370" s="44">
        <v>0</v>
      </c>
      <c r="O2370" s="44">
        <v>0</v>
      </c>
      <c r="P2370" s="165">
        <f t="shared" si="170"/>
        <v>0</v>
      </c>
    </row>
    <row r="2371" spans="1:16" hidden="1" x14ac:dyDescent="0.25">
      <c r="A2371" s="303">
        <f>IF(B2371=1,A2363,"")</f>
        <v>2060</v>
      </c>
      <c r="B2371" s="43">
        <f t="shared" si="169"/>
        <v>1</v>
      </c>
      <c r="C2371" s="161" t="str">
        <f>CAD!$I$14</f>
        <v>VESTUÁRIO</v>
      </c>
      <c r="D2371" s="44">
        <v>0</v>
      </c>
      <c r="E2371" s="44">
        <v>0</v>
      </c>
      <c r="F2371" s="44">
        <v>0</v>
      </c>
      <c r="G2371" s="44">
        <v>0</v>
      </c>
      <c r="H2371" s="44">
        <v>0</v>
      </c>
      <c r="I2371" s="44">
        <v>0</v>
      </c>
      <c r="J2371" s="44">
        <v>0</v>
      </c>
      <c r="K2371" s="44">
        <v>0</v>
      </c>
      <c r="L2371" s="44">
        <v>0</v>
      </c>
      <c r="M2371" s="44">
        <v>0</v>
      </c>
      <c r="N2371" s="44">
        <v>0</v>
      </c>
      <c r="O2371" s="44">
        <v>0</v>
      </c>
      <c r="P2371" s="165">
        <f t="shared" si="170"/>
        <v>0</v>
      </c>
    </row>
    <row r="2372" spans="1:16" hidden="1" x14ac:dyDescent="0.25">
      <c r="A2372" s="303">
        <f>IF(B2372=1,A2363,"")</f>
        <v>2060</v>
      </c>
      <c r="B2372" s="43">
        <f t="shared" si="169"/>
        <v>1</v>
      </c>
      <c r="C2372" s="161" t="str">
        <f>CAD!$I$15</f>
        <v>PARCELA - CASA</v>
      </c>
      <c r="D2372" s="44">
        <v>0</v>
      </c>
      <c r="E2372" s="44">
        <v>0</v>
      </c>
      <c r="F2372" s="44">
        <v>0</v>
      </c>
      <c r="G2372" s="44">
        <v>0</v>
      </c>
      <c r="H2372" s="44">
        <v>0</v>
      </c>
      <c r="I2372" s="44">
        <v>0</v>
      </c>
      <c r="J2372" s="44">
        <v>0</v>
      </c>
      <c r="K2372" s="44">
        <v>0</v>
      </c>
      <c r="L2372" s="44">
        <v>0</v>
      </c>
      <c r="M2372" s="44">
        <v>0</v>
      </c>
      <c r="N2372" s="44">
        <v>0</v>
      </c>
      <c r="O2372" s="44">
        <v>0</v>
      </c>
      <c r="P2372" s="165">
        <f t="shared" si="170"/>
        <v>0</v>
      </c>
    </row>
    <row r="2373" spans="1:16" hidden="1" x14ac:dyDescent="0.25">
      <c r="A2373" s="303">
        <f>IF(B2373=1,A2363,"")</f>
        <v>2060</v>
      </c>
      <c r="B2373" s="43">
        <f t="shared" si="169"/>
        <v>1</v>
      </c>
      <c r="C2373" s="161" t="str">
        <f>CAD!$I$16</f>
        <v>SAÚDE</v>
      </c>
      <c r="D2373" s="44">
        <v>0</v>
      </c>
      <c r="E2373" s="44">
        <v>0</v>
      </c>
      <c r="F2373" s="44">
        <v>0</v>
      </c>
      <c r="G2373" s="44">
        <v>0</v>
      </c>
      <c r="H2373" s="44">
        <v>0</v>
      </c>
      <c r="I2373" s="44">
        <v>0</v>
      </c>
      <c r="J2373" s="44">
        <v>0</v>
      </c>
      <c r="K2373" s="44">
        <v>0</v>
      </c>
      <c r="L2373" s="44">
        <v>0</v>
      </c>
      <c r="M2373" s="44">
        <v>0</v>
      </c>
      <c r="N2373" s="44">
        <v>0</v>
      </c>
      <c r="O2373" s="44">
        <v>0</v>
      </c>
      <c r="P2373" s="165">
        <f t="shared" si="170"/>
        <v>0</v>
      </c>
    </row>
    <row r="2374" spans="1:16" hidden="1" x14ac:dyDescent="0.25">
      <c r="A2374" s="303" t="str">
        <f>IF(B2374=1,A2363,"")</f>
        <v/>
      </c>
      <c r="B2374" s="43" t="str">
        <f t="shared" si="169"/>
        <v/>
      </c>
      <c r="C2374" s="161">
        <f>CAD!$I$17</f>
        <v>0</v>
      </c>
      <c r="D2374" s="44">
        <v>0</v>
      </c>
      <c r="E2374" s="44">
        <v>0</v>
      </c>
      <c r="F2374" s="44">
        <v>0</v>
      </c>
      <c r="G2374" s="44">
        <v>0</v>
      </c>
      <c r="H2374" s="44">
        <v>0</v>
      </c>
      <c r="I2374" s="44">
        <v>0</v>
      </c>
      <c r="J2374" s="44">
        <v>0</v>
      </c>
      <c r="K2374" s="44">
        <v>0</v>
      </c>
      <c r="L2374" s="44">
        <v>0</v>
      </c>
      <c r="M2374" s="44">
        <v>0</v>
      </c>
      <c r="N2374" s="44">
        <v>0</v>
      </c>
      <c r="O2374" s="44">
        <v>0</v>
      </c>
      <c r="P2374" s="165">
        <f t="shared" si="170"/>
        <v>0</v>
      </c>
    </row>
    <row r="2375" spans="1:16" hidden="1" x14ac:dyDescent="0.25">
      <c r="A2375" s="303" t="str">
        <f>IF(B2375=1,A2363,"")</f>
        <v/>
      </c>
      <c r="B2375" s="43" t="str">
        <f t="shared" si="169"/>
        <v/>
      </c>
      <c r="C2375" s="161">
        <f>CAD!$I$18</f>
        <v>0</v>
      </c>
      <c r="D2375" s="44">
        <v>0</v>
      </c>
      <c r="E2375" s="44">
        <v>0</v>
      </c>
      <c r="F2375" s="44">
        <v>0</v>
      </c>
      <c r="G2375" s="44">
        <v>0</v>
      </c>
      <c r="H2375" s="44">
        <v>0</v>
      </c>
      <c r="I2375" s="44">
        <v>0</v>
      </c>
      <c r="J2375" s="44">
        <v>0</v>
      </c>
      <c r="K2375" s="44">
        <v>0</v>
      </c>
      <c r="L2375" s="44">
        <v>0</v>
      </c>
      <c r="M2375" s="44">
        <v>0</v>
      </c>
      <c r="N2375" s="44">
        <v>0</v>
      </c>
      <c r="O2375" s="44">
        <v>0</v>
      </c>
      <c r="P2375" s="165">
        <f t="shared" si="170"/>
        <v>0</v>
      </c>
    </row>
    <row r="2376" spans="1:16" hidden="1" x14ac:dyDescent="0.25">
      <c r="A2376" s="303" t="str">
        <f>IF(B2376=1,A2363,"")</f>
        <v/>
      </c>
      <c r="B2376" s="43" t="str">
        <f t="shared" si="169"/>
        <v/>
      </c>
      <c r="C2376" s="161">
        <f>CAD!$I$19</f>
        <v>0</v>
      </c>
      <c r="D2376" s="44">
        <v>0</v>
      </c>
      <c r="E2376" s="44">
        <v>0</v>
      </c>
      <c r="F2376" s="44">
        <v>0</v>
      </c>
      <c r="G2376" s="44">
        <v>0</v>
      </c>
      <c r="H2376" s="44">
        <v>0</v>
      </c>
      <c r="I2376" s="44">
        <v>0</v>
      </c>
      <c r="J2376" s="44">
        <v>0</v>
      </c>
      <c r="K2376" s="44">
        <v>0</v>
      </c>
      <c r="L2376" s="44">
        <v>0</v>
      </c>
      <c r="M2376" s="44">
        <v>0</v>
      </c>
      <c r="N2376" s="44">
        <v>0</v>
      </c>
      <c r="O2376" s="44">
        <v>0</v>
      </c>
      <c r="P2376" s="165">
        <f t="shared" si="170"/>
        <v>0</v>
      </c>
    </row>
    <row r="2377" spans="1:16" hidden="1" x14ac:dyDescent="0.25">
      <c r="A2377" s="303" t="str">
        <f>IF(B2377=1,A2363,"")</f>
        <v/>
      </c>
      <c r="B2377" s="43" t="str">
        <f t="shared" si="169"/>
        <v/>
      </c>
      <c r="C2377" s="161">
        <f>CAD!$I$20</f>
        <v>0</v>
      </c>
      <c r="D2377" s="44">
        <v>0</v>
      </c>
      <c r="E2377" s="44">
        <v>0</v>
      </c>
      <c r="F2377" s="44">
        <v>0</v>
      </c>
      <c r="G2377" s="44">
        <v>0</v>
      </c>
      <c r="H2377" s="44">
        <v>0</v>
      </c>
      <c r="I2377" s="44">
        <v>0</v>
      </c>
      <c r="J2377" s="44">
        <v>0</v>
      </c>
      <c r="K2377" s="44">
        <v>0</v>
      </c>
      <c r="L2377" s="44">
        <v>0</v>
      </c>
      <c r="M2377" s="44">
        <v>0</v>
      </c>
      <c r="N2377" s="44">
        <v>0</v>
      </c>
      <c r="O2377" s="44">
        <v>0</v>
      </c>
      <c r="P2377" s="165">
        <f t="shared" si="170"/>
        <v>0</v>
      </c>
    </row>
    <row r="2378" spans="1:16" hidden="1" x14ac:dyDescent="0.25">
      <c r="A2378" s="303" t="str">
        <f>IF(B2378=1,A2363,"")</f>
        <v/>
      </c>
      <c r="B2378" s="43" t="str">
        <f t="shared" si="169"/>
        <v/>
      </c>
      <c r="C2378" s="161">
        <f>CAD!$I$21</f>
        <v>0</v>
      </c>
      <c r="D2378" s="44">
        <v>0</v>
      </c>
      <c r="E2378" s="44">
        <v>0</v>
      </c>
      <c r="F2378" s="44">
        <v>0</v>
      </c>
      <c r="G2378" s="44">
        <v>0</v>
      </c>
      <c r="H2378" s="44">
        <v>0</v>
      </c>
      <c r="I2378" s="44">
        <v>0</v>
      </c>
      <c r="J2378" s="44">
        <v>0</v>
      </c>
      <c r="K2378" s="44">
        <v>0</v>
      </c>
      <c r="L2378" s="44">
        <v>0</v>
      </c>
      <c r="M2378" s="44">
        <v>0</v>
      </c>
      <c r="N2378" s="44">
        <v>0</v>
      </c>
      <c r="O2378" s="44">
        <v>0</v>
      </c>
      <c r="P2378" s="165">
        <f t="shared" si="170"/>
        <v>0</v>
      </c>
    </row>
    <row r="2379" spans="1:16" hidden="1" x14ac:dyDescent="0.25">
      <c r="A2379" s="303" t="str">
        <f>IF(B2379=1,A2363,"")</f>
        <v/>
      </c>
      <c r="B2379" s="43" t="str">
        <f t="shared" si="169"/>
        <v/>
      </c>
      <c r="C2379" s="161">
        <f>CAD!$I$22</f>
        <v>0</v>
      </c>
      <c r="D2379" s="44">
        <v>0</v>
      </c>
      <c r="E2379" s="44">
        <v>0</v>
      </c>
      <c r="F2379" s="44">
        <v>0</v>
      </c>
      <c r="G2379" s="44">
        <v>0</v>
      </c>
      <c r="H2379" s="44">
        <v>0</v>
      </c>
      <c r="I2379" s="44">
        <v>0</v>
      </c>
      <c r="J2379" s="44">
        <v>0</v>
      </c>
      <c r="K2379" s="44">
        <v>0</v>
      </c>
      <c r="L2379" s="44">
        <v>0</v>
      </c>
      <c r="M2379" s="44">
        <v>0</v>
      </c>
      <c r="N2379" s="44">
        <v>0</v>
      </c>
      <c r="O2379" s="44">
        <v>0</v>
      </c>
      <c r="P2379" s="165">
        <f t="shared" si="170"/>
        <v>0</v>
      </c>
    </row>
    <row r="2380" spans="1:16" hidden="1" x14ac:dyDescent="0.25">
      <c r="A2380" s="303" t="str">
        <f>IF(B2380=1,A2363,"")</f>
        <v/>
      </c>
      <c r="B2380" s="43" t="str">
        <f t="shared" si="169"/>
        <v/>
      </c>
      <c r="C2380" s="161">
        <f>CAD!$I$23</f>
        <v>0</v>
      </c>
      <c r="D2380" s="44">
        <v>0</v>
      </c>
      <c r="E2380" s="44">
        <v>0</v>
      </c>
      <c r="F2380" s="44">
        <v>0</v>
      </c>
      <c r="G2380" s="44">
        <v>0</v>
      </c>
      <c r="H2380" s="44">
        <v>0</v>
      </c>
      <c r="I2380" s="44">
        <v>0</v>
      </c>
      <c r="J2380" s="44">
        <v>0</v>
      </c>
      <c r="K2380" s="44">
        <v>0</v>
      </c>
      <c r="L2380" s="44">
        <v>0</v>
      </c>
      <c r="M2380" s="44">
        <v>0</v>
      </c>
      <c r="N2380" s="44">
        <v>0</v>
      </c>
      <c r="O2380" s="44">
        <v>0</v>
      </c>
      <c r="P2380" s="165">
        <f t="shared" si="170"/>
        <v>0</v>
      </c>
    </row>
    <row r="2381" spans="1:16" hidden="1" x14ac:dyDescent="0.25">
      <c r="A2381" s="303" t="str">
        <f>IF(B2381=1,A2363,"")</f>
        <v/>
      </c>
      <c r="B2381" s="43" t="str">
        <f t="shared" si="169"/>
        <v/>
      </c>
      <c r="C2381" s="161">
        <f>CAD!$I$24</f>
        <v>0</v>
      </c>
      <c r="D2381" s="44">
        <v>0</v>
      </c>
      <c r="E2381" s="44">
        <v>0</v>
      </c>
      <c r="F2381" s="44">
        <v>0</v>
      </c>
      <c r="G2381" s="44">
        <v>0</v>
      </c>
      <c r="H2381" s="44">
        <v>0</v>
      </c>
      <c r="I2381" s="44">
        <v>0</v>
      </c>
      <c r="J2381" s="44">
        <v>0</v>
      </c>
      <c r="K2381" s="44">
        <v>0</v>
      </c>
      <c r="L2381" s="44">
        <v>0</v>
      </c>
      <c r="M2381" s="44">
        <v>0</v>
      </c>
      <c r="N2381" s="44">
        <v>0</v>
      </c>
      <c r="O2381" s="44">
        <v>0</v>
      </c>
      <c r="P2381" s="165">
        <f t="shared" si="170"/>
        <v>0</v>
      </c>
    </row>
    <row r="2382" spans="1:16" hidden="1" x14ac:dyDescent="0.25">
      <c r="A2382" s="303" t="str">
        <f>IF(B2382=1,A2363,"")</f>
        <v/>
      </c>
      <c r="B2382" s="43" t="str">
        <f t="shared" si="169"/>
        <v/>
      </c>
      <c r="C2382" s="161">
        <f>CAD!$I$25</f>
        <v>0</v>
      </c>
      <c r="D2382" s="44">
        <v>0</v>
      </c>
      <c r="E2382" s="44">
        <v>0</v>
      </c>
      <c r="F2382" s="44">
        <v>0</v>
      </c>
      <c r="G2382" s="44">
        <v>0</v>
      </c>
      <c r="H2382" s="44">
        <v>0</v>
      </c>
      <c r="I2382" s="44">
        <v>0</v>
      </c>
      <c r="J2382" s="44">
        <v>0</v>
      </c>
      <c r="K2382" s="44">
        <v>0</v>
      </c>
      <c r="L2382" s="44">
        <v>0</v>
      </c>
      <c r="M2382" s="44">
        <v>0</v>
      </c>
      <c r="N2382" s="44">
        <v>0</v>
      </c>
      <c r="O2382" s="44">
        <v>0</v>
      </c>
      <c r="P2382" s="165">
        <f t="shared" si="170"/>
        <v>0</v>
      </c>
    </row>
    <row r="2383" spans="1:16" hidden="1" x14ac:dyDescent="0.25">
      <c r="A2383" s="303" t="str">
        <f>IF(B2383=1,A2363,"")</f>
        <v/>
      </c>
      <c r="B2383" s="43" t="str">
        <f t="shared" si="169"/>
        <v/>
      </c>
      <c r="C2383" s="161">
        <f>CAD!$I$26</f>
        <v>0</v>
      </c>
      <c r="D2383" s="44">
        <v>0</v>
      </c>
      <c r="E2383" s="44">
        <v>0</v>
      </c>
      <c r="F2383" s="44">
        <v>0</v>
      </c>
      <c r="G2383" s="44">
        <v>0</v>
      </c>
      <c r="H2383" s="44">
        <v>0</v>
      </c>
      <c r="I2383" s="44">
        <v>0</v>
      </c>
      <c r="J2383" s="44">
        <v>0</v>
      </c>
      <c r="K2383" s="44">
        <v>0</v>
      </c>
      <c r="L2383" s="44">
        <v>0</v>
      </c>
      <c r="M2383" s="44">
        <v>0</v>
      </c>
      <c r="N2383" s="44">
        <v>0</v>
      </c>
      <c r="O2383" s="44">
        <v>0</v>
      </c>
      <c r="P2383" s="165">
        <f t="shared" si="170"/>
        <v>0</v>
      </c>
    </row>
    <row r="2384" spans="1:16" hidden="1" x14ac:dyDescent="0.25">
      <c r="A2384" s="303" t="str">
        <f>IF(B2384=1,A2363,"")</f>
        <v/>
      </c>
      <c r="B2384" s="43" t="str">
        <f t="shared" si="169"/>
        <v/>
      </c>
      <c r="C2384" s="161">
        <f>CAD!$I$27</f>
        <v>0</v>
      </c>
      <c r="D2384" s="44">
        <v>0</v>
      </c>
      <c r="E2384" s="44">
        <v>0</v>
      </c>
      <c r="F2384" s="44">
        <v>0</v>
      </c>
      <c r="G2384" s="44">
        <v>0</v>
      </c>
      <c r="H2384" s="44">
        <v>0</v>
      </c>
      <c r="I2384" s="44">
        <v>0</v>
      </c>
      <c r="J2384" s="44">
        <v>0</v>
      </c>
      <c r="K2384" s="44">
        <v>0</v>
      </c>
      <c r="L2384" s="44">
        <v>0</v>
      </c>
      <c r="M2384" s="44">
        <v>0</v>
      </c>
      <c r="N2384" s="44">
        <v>0</v>
      </c>
      <c r="O2384" s="44">
        <v>0</v>
      </c>
      <c r="P2384" s="165">
        <f t="shared" si="170"/>
        <v>0</v>
      </c>
    </row>
    <row r="2385" spans="1:16" hidden="1" x14ac:dyDescent="0.25">
      <c r="A2385" s="303" t="str">
        <f>IF(B2385=1,A2363,"")</f>
        <v/>
      </c>
      <c r="B2385" s="43" t="str">
        <f t="shared" si="169"/>
        <v/>
      </c>
      <c r="C2385" s="161">
        <f>CAD!$I$28</f>
        <v>0</v>
      </c>
      <c r="D2385" s="44">
        <v>0</v>
      </c>
      <c r="E2385" s="44">
        <v>0</v>
      </c>
      <c r="F2385" s="44">
        <v>0</v>
      </c>
      <c r="G2385" s="44">
        <v>0</v>
      </c>
      <c r="H2385" s="44">
        <v>0</v>
      </c>
      <c r="I2385" s="44">
        <v>0</v>
      </c>
      <c r="J2385" s="44">
        <v>0</v>
      </c>
      <c r="K2385" s="44">
        <v>0</v>
      </c>
      <c r="L2385" s="44">
        <v>0</v>
      </c>
      <c r="M2385" s="44">
        <v>0</v>
      </c>
      <c r="N2385" s="44">
        <v>0</v>
      </c>
      <c r="O2385" s="44">
        <v>0</v>
      </c>
      <c r="P2385" s="165">
        <f t="shared" si="170"/>
        <v>0</v>
      </c>
    </row>
    <row r="2386" spans="1:16" hidden="1" x14ac:dyDescent="0.25">
      <c r="A2386" s="303" t="str">
        <f>IF(B2386=1,A2363,"")</f>
        <v/>
      </c>
      <c r="B2386" s="43" t="str">
        <f t="shared" si="169"/>
        <v/>
      </c>
      <c r="C2386" s="161">
        <f>CAD!$I$29</f>
        <v>0</v>
      </c>
      <c r="D2386" s="44">
        <v>0</v>
      </c>
      <c r="E2386" s="44">
        <v>0</v>
      </c>
      <c r="F2386" s="44">
        <v>0</v>
      </c>
      <c r="G2386" s="44">
        <v>0</v>
      </c>
      <c r="H2386" s="44">
        <v>0</v>
      </c>
      <c r="I2386" s="44">
        <v>0</v>
      </c>
      <c r="J2386" s="44">
        <v>0</v>
      </c>
      <c r="K2386" s="44">
        <v>0</v>
      </c>
      <c r="L2386" s="44">
        <v>0</v>
      </c>
      <c r="M2386" s="44">
        <v>0</v>
      </c>
      <c r="N2386" s="44">
        <v>0</v>
      </c>
      <c r="O2386" s="44">
        <v>0</v>
      </c>
      <c r="P2386" s="165">
        <f t="shared" si="170"/>
        <v>0</v>
      </c>
    </row>
    <row r="2387" spans="1:16" hidden="1" x14ac:dyDescent="0.25">
      <c r="A2387" s="303" t="str">
        <f>IF(B2387=1,A2363,"")</f>
        <v/>
      </c>
      <c r="B2387" s="43" t="str">
        <f t="shared" si="169"/>
        <v/>
      </c>
      <c r="C2387" s="161">
        <f>CAD!$I$30</f>
        <v>0</v>
      </c>
      <c r="D2387" s="44">
        <v>0</v>
      </c>
      <c r="E2387" s="44">
        <v>0</v>
      </c>
      <c r="F2387" s="44">
        <v>0</v>
      </c>
      <c r="G2387" s="44">
        <v>0</v>
      </c>
      <c r="H2387" s="44">
        <v>0</v>
      </c>
      <c r="I2387" s="44">
        <v>0</v>
      </c>
      <c r="J2387" s="44">
        <v>0</v>
      </c>
      <c r="K2387" s="44">
        <v>0</v>
      </c>
      <c r="L2387" s="44">
        <v>0</v>
      </c>
      <c r="M2387" s="44">
        <v>0</v>
      </c>
      <c r="N2387" s="44">
        <v>0</v>
      </c>
      <c r="O2387" s="44">
        <v>0</v>
      </c>
      <c r="P2387" s="165">
        <f t="shared" si="170"/>
        <v>0</v>
      </c>
    </row>
    <row r="2388" spans="1:16" hidden="1" x14ac:dyDescent="0.25">
      <c r="A2388" s="303" t="str">
        <f>IF(B2388=1,A2363,"")</f>
        <v/>
      </c>
      <c r="B2388" s="43" t="str">
        <f t="shared" si="169"/>
        <v/>
      </c>
      <c r="C2388" s="161">
        <f>CAD!$I$31</f>
        <v>0</v>
      </c>
      <c r="D2388" s="44">
        <v>0</v>
      </c>
      <c r="E2388" s="44">
        <v>0</v>
      </c>
      <c r="F2388" s="44">
        <v>0</v>
      </c>
      <c r="G2388" s="44">
        <v>0</v>
      </c>
      <c r="H2388" s="44">
        <v>0</v>
      </c>
      <c r="I2388" s="44">
        <v>0</v>
      </c>
      <c r="J2388" s="44">
        <v>0</v>
      </c>
      <c r="K2388" s="44">
        <v>0</v>
      </c>
      <c r="L2388" s="44">
        <v>0</v>
      </c>
      <c r="M2388" s="44">
        <v>0</v>
      </c>
      <c r="N2388" s="44">
        <v>0</v>
      </c>
      <c r="O2388" s="44">
        <v>0</v>
      </c>
      <c r="P2388" s="165">
        <f t="shared" si="170"/>
        <v>0</v>
      </c>
    </row>
    <row r="2389" spans="1:16" hidden="1" x14ac:dyDescent="0.25">
      <c r="A2389" s="303" t="str">
        <f>IF(B2389=1,A2363,"")</f>
        <v/>
      </c>
      <c r="B2389" s="43" t="str">
        <f t="shared" si="169"/>
        <v/>
      </c>
      <c r="C2389" s="161">
        <f>CAD!$K$7</f>
        <v>0</v>
      </c>
      <c r="D2389" s="44">
        <v>0</v>
      </c>
      <c r="E2389" s="44">
        <v>0</v>
      </c>
      <c r="F2389" s="44">
        <v>0</v>
      </c>
      <c r="G2389" s="44">
        <v>0</v>
      </c>
      <c r="H2389" s="44">
        <v>0</v>
      </c>
      <c r="I2389" s="44">
        <v>0</v>
      </c>
      <c r="J2389" s="44">
        <v>0</v>
      </c>
      <c r="K2389" s="44">
        <v>0</v>
      </c>
      <c r="L2389" s="44">
        <v>0</v>
      </c>
      <c r="M2389" s="44">
        <v>0</v>
      </c>
      <c r="N2389" s="44">
        <v>0</v>
      </c>
      <c r="O2389" s="44">
        <v>0</v>
      </c>
      <c r="P2389" s="165">
        <f t="shared" si="170"/>
        <v>0</v>
      </c>
    </row>
    <row r="2390" spans="1:16" hidden="1" x14ac:dyDescent="0.25">
      <c r="A2390" s="303" t="str">
        <f>IF(B2390=1,A2363,"")</f>
        <v/>
      </c>
      <c r="B2390" s="43" t="str">
        <f t="shared" si="169"/>
        <v/>
      </c>
      <c r="C2390" s="161">
        <f>CAD!$K$8</f>
        <v>0</v>
      </c>
      <c r="D2390" s="44">
        <v>0</v>
      </c>
      <c r="E2390" s="44">
        <v>0</v>
      </c>
      <c r="F2390" s="44">
        <v>0</v>
      </c>
      <c r="G2390" s="44">
        <v>0</v>
      </c>
      <c r="H2390" s="44">
        <v>0</v>
      </c>
      <c r="I2390" s="44">
        <v>0</v>
      </c>
      <c r="J2390" s="44">
        <v>0</v>
      </c>
      <c r="K2390" s="44">
        <v>0</v>
      </c>
      <c r="L2390" s="44">
        <v>0</v>
      </c>
      <c r="M2390" s="44">
        <v>0</v>
      </c>
      <c r="N2390" s="44">
        <v>0</v>
      </c>
      <c r="O2390" s="44">
        <v>0</v>
      </c>
      <c r="P2390" s="165">
        <f t="shared" si="170"/>
        <v>0</v>
      </c>
    </row>
    <row r="2391" spans="1:16" hidden="1" x14ac:dyDescent="0.25">
      <c r="A2391" s="303" t="str">
        <f>IF(B2391=1,A2363,"")</f>
        <v/>
      </c>
      <c r="B2391" s="43" t="str">
        <f t="shared" si="169"/>
        <v/>
      </c>
      <c r="C2391" s="161">
        <f>CAD!$K$9</f>
        <v>0</v>
      </c>
      <c r="D2391" s="44">
        <v>0</v>
      </c>
      <c r="E2391" s="44">
        <v>0</v>
      </c>
      <c r="F2391" s="44">
        <v>0</v>
      </c>
      <c r="G2391" s="44">
        <v>0</v>
      </c>
      <c r="H2391" s="44">
        <v>0</v>
      </c>
      <c r="I2391" s="44">
        <v>0</v>
      </c>
      <c r="J2391" s="44">
        <v>0</v>
      </c>
      <c r="K2391" s="44">
        <v>0</v>
      </c>
      <c r="L2391" s="44">
        <v>0</v>
      </c>
      <c r="M2391" s="44">
        <v>0</v>
      </c>
      <c r="N2391" s="44">
        <v>0</v>
      </c>
      <c r="O2391" s="44">
        <v>0</v>
      </c>
      <c r="P2391" s="165">
        <f t="shared" si="170"/>
        <v>0</v>
      </c>
    </row>
    <row r="2392" spans="1:16" hidden="1" x14ac:dyDescent="0.25">
      <c r="A2392" s="303" t="str">
        <f>IF(B2392=1,A2363,"")</f>
        <v/>
      </c>
      <c r="B2392" s="43" t="str">
        <f t="shared" si="169"/>
        <v/>
      </c>
      <c r="C2392" s="161">
        <f>CAD!$K$10</f>
        <v>0</v>
      </c>
      <c r="D2392" s="44">
        <v>0</v>
      </c>
      <c r="E2392" s="44">
        <v>0</v>
      </c>
      <c r="F2392" s="44">
        <v>0</v>
      </c>
      <c r="G2392" s="44">
        <v>0</v>
      </c>
      <c r="H2392" s="44">
        <v>0</v>
      </c>
      <c r="I2392" s="44">
        <v>0</v>
      </c>
      <c r="J2392" s="44">
        <v>0</v>
      </c>
      <c r="K2392" s="44">
        <v>0</v>
      </c>
      <c r="L2392" s="44">
        <v>0</v>
      </c>
      <c r="M2392" s="44">
        <v>0</v>
      </c>
      <c r="N2392" s="44">
        <v>0</v>
      </c>
      <c r="O2392" s="44">
        <v>0</v>
      </c>
      <c r="P2392" s="165">
        <f t="shared" si="170"/>
        <v>0</v>
      </c>
    </row>
    <row r="2393" spans="1:16" hidden="1" x14ac:dyDescent="0.25">
      <c r="A2393" s="303" t="str">
        <f>IF(B2393=1,A2363,"")</f>
        <v/>
      </c>
      <c r="B2393" s="43" t="str">
        <f t="shared" si="169"/>
        <v/>
      </c>
      <c r="C2393" s="161">
        <f>CAD!$K$11</f>
        <v>0</v>
      </c>
      <c r="D2393" s="44">
        <v>0</v>
      </c>
      <c r="E2393" s="44">
        <v>0</v>
      </c>
      <c r="F2393" s="44">
        <v>0</v>
      </c>
      <c r="G2393" s="44">
        <v>0</v>
      </c>
      <c r="H2393" s="44">
        <v>0</v>
      </c>
      <c r="I2393" s="44">
        <v>0</v>
      </c>
      <c r="J2393" s="44">
        <v>0</v>
      </c>
      <c r="K2393" s="44">
        <v>0</v>
      </c>
      <c r="L2393" s="44">
        <v>0</v>
      </c>
      <c r="M2393" s="44">
        <v>0</v>
      </c>
      <c r="N2393" s="44">
        <v>0</v>
      </c>
      <c r="O2393" s="44">
        <v>0</v>
      </c>
      <c r="P2393" s="165">
        <f t="shared" si="170"/>
        <v>0</v>
      </c>
    </row>
    <row r="2394" spans="1:16" hidden="1" x14ac:dyDescent="0.25">
      <c r="A2394" s="303" t="str">
        <f>IF(B2394=1,A2363,"")</f>
        <v/>
      </c>
      <c r="B2394" s="43" t="str">
        <f t="shared" si="169"/>
        <v/>
      </c>
      <c r="C2394" s="161">
        <f>CAD!$K$12</f>
        <v>0</v>
      </c>
      <c r="D2394" s="44">
        <v>0</v>
      </c>
      <c r="E2394" s="44">
        <v>0</v>
      </c>
      <c r="F2394" s="44">
        <v>0</v>
      </c>
      <c r="G2394" s="44">
        <v>0</v>
      </c>
      <c r="H2394" s="44">
        <v>0</v>
      </c>
      <c r="I2394" s="44">
        <v>0</v>
      </c>
      <c r="J2394" s="44">
        <v>0</v>
      </c>
      <c r="K2394" s="44">
        <v>0</v>
      </c>
      <c r="L2394" s="44">
        <v>0</v>
      </c>
      <c r="M2394" s="44">
        <v>0</v>
      </c>
      <c r="N2394" s="44">
        <v>0</v>
      </c>
      <c r="O2394" s="44">
        <v>0</v>
      </c>
      <c r="P2394" s="165">
        <f t="shared" si="170"/>
        <v>0</v>
      </c>
    </row>
    <row r="2395" spans="1:16" hidden="1" x14ac:dyDescent="0.25">
      <c r="A2395" s="303" t="str">
        <f>IF(B2395=1,A2363,"")</f>
        <v/>
      </c>
      <c r="B2395" s="43" t="str">
        <f t="shared" si="169"/>
        <v/>
      </c>
      <c r="C2395" s="161">
        <f>CAD!$K$13</f>
        <v>0</v>
      </c>
      <c r="D2395" s="44">
        <v>0</v>
      </c>
      <c r="E2395" s="44">
        <v>0</v>
      </c>
      <c r="F2395" s="44">
        <v>0</v>
      </c>
      <c r="G2395" s="44">
        <v>0</v>
      </c>
      <c r="H2395" s="44">
        <v>0</v>
      </c>
      <c r="I2395" s="44">
        <v>0</v>
      </c>
      <c r="J2395" s="44">
        <v>0</v>
      </c>
      <c r="K2395" s="44">
        <v>0</v>
      </c>
      <c r="L2395" s="44">
        <v>0</v>
      </c>
      <c r="M2395" s="44">
        <v>0</v>
      </c>
      <c r="N2395" s="44">
        <v>0</v>
      </c>
      <c r="O2395" s="44">
        <v>0</v>
      </c>
      <c r="P2395" s="165">
        <f t="shared" si="170"/>
        <v>0</v>
      </c>
    </row>
    <row r="2396" spans="1:16" hidden="1" x14ac:dyDescent="0.25">
      <c r="A2396" s="303" t="str">
        <f>IF(B2396=1,A2363,"")</f>
        <v/>
      </c>
      <c r="B2396" s="43" t="str">
        <f t="shared" si="169"/>
        <v/>
      </c>
      <c r="C2396" s="161">
        <f>CAD!$K$14</f>
        <v>0</v>
      </c>
      <c r="D2396" s="44">
        <v>0</v>
      </c>
      <c r="E2396" s="44">
        <v>0</v>
      </c>
      <c r="F2396" s="44">
        <v>0</v>
      </c>
      <c r="G2396" s="44">
        <v>0</v>
      </c>
      <c r="H2396" s="44">
        <v>0</v>
      </c>
      <c r="I2396" s="44">
        <v>0</v>
      </c>
      <c r="J2396" s="44">
        <v>0</v>
      </c>
      <c r="K2396" s="44">
        <v>0</v>
      </c>
      <c r="L2396" s="44">
        <v>0</v>
      </c>
      <c r="M2396" s="44">
        <v>0</v>
      </c>
      <c r="N2396" s="44">
        <v>0</v>
      </c>
      <c r="O2396" s="44">
        <v>0</v>
      </c>
      <c r="P2396" s="165">
        <f t="shared" si="170"/>
        <v>0</v>
      </c>
    </row>
    <row r="2397" spans="1:16" hidden="1" x14ac:dyDescent="0.25">
      <c r="A2397" s="303" t="str">
        <f>IF(B2397=1,A2363,"")</f>
        <v/>
      </c>
      <c r="B2397" s="43" t="str">
        <f t="shared" si="169"/>
        <v/>
      </c>
      <c r="C2397" s="161">
        <f>CAD!$K$15</f>
        <v>0</v>
      </c>
      <c r="D2397" s="44">
        <v>0</v>
      </c>
      <c r="E2397" s="44">
        <v>0</v>
      </c>
      <c r="F2397" s="44">
        <v>0</v>
      </c>
      <c r="G2397" s="44">
        <v>0</v>
      </c>
      <c r="H2397" s="44">
        <v>0</v>
      </c>
      <c r="I2397" s="44">
        <v>0</v>
      </c>
      <c r="J2397" s="44">
        <v>0</v>
      </c>
      <c r="K2397" s="44">
        <v>0</v>
      </c>
      <c r="L2397" s="44">
        <v>0</v>
      </c>
      <c r="M2397" s="44">
        <v>0</v>
      </c>
      <c r="N2397" s="44">
        <v>0</v>
      </c>
      <c r="O2397" s="44">
        <v>0</v>
      </c>
      <c r="P2397" s="165">
        <f t="shared" si="170"/>
        <v>0</v>
      </c>
    </row>
    <row r="2398" spans="1:16" hidden="1" x14ac:dyDescent="0.25">
      <c r="A2398" s="303" t="str">
        <f>IF(B2398=1,A2363,"")</f>
        <v/>
      </c>
      <c r="B2398" s="43" t="str">
        <f t="shared" si="169"/>
        <v/>
      </c>
      <c r="C2398" s="161">
        <f>CAD!$K$16</f>
        <v>0</v>
      </c>
      <c r="D2398" s="44">
        <v>0</v>
      </c>
      <c r="E2398" s="44">
        <v>0</v>
      </c>
      <c r="F2398" s="44">
        <v>0</v>
      </c>
      <c r="G2398" s="44">
        <v>0</v>
      </c>
      <c r="H2398" s="44">
        <v>0</v>
      </c>
      <c r="I2398" s="44">
        <v>0</v>
      </c>
      <c r="J2398" s="44">
        <v>0</v>
      </c>
      <c r="K2398" s="44">
        <v>0</v>
      </c>
      <c r="L2398" s="44">
        <v>0</v>
      </c>
      <c r="M2398" s="44">
        <v>0</v>
      </c>
      <c r="N2398" s="44">
        <v>0</v>
      </c>
      <c r="O2398" s="44">
        <v>0</v>
      </c>
      <c r="P2398" s="165">
        <f t="shared" si="170"/>
        <v>0</v>
      </c>
    </row>
    <row r="2399" spans="1:16" hidden="1" x14ac:dyDescent="0.25">
      <c r="A2399" s="303" t="str">
        <f>IF(B2399=1,A2363,"")</f>
        <v/>
      </c>
      <c r="B2399" s="43" t="str">
        <f t="shared" si="169"/>
        <v/>
      </c>
      <c r="C2399" s="161">
        <f>CAD!$K$17</f>
        <v>0</v>
      </c>
      <c r="D2399" s="44">
        <v>0</v>
      </c>
      <c r="E2399" s="44">
        <v>0</v>
      </c>
      <c r="F2399" s="44">
        <v>0</v>
      </c>
      <c r="G2399" s="44">
        <v>0</v>
      </c>
      <c r="H2399" s="44">
        <v>0</v>
      </c>
      <c r="I2399" s="44">
        <v>0</v>
      </c>
      <c r="J2399" s="44">
        <v>0</v>
      </c>
      <c r="K2399" s="44">
        <v>0</v>
      </c>
      <c r="L2399" s="44">
        <v>0</v>
      </c>
      <c r="M2399" s="44">
        <v>0</v>
      </c>
      <c r="N2399" s="44">
        <v>0</v>
      </c>
      <c r="O2399" s="44">
        <v>0</v>
      </c>
      <c r="P2399" s="165">
        <f t="shared" si="170"/>
        <v>0</v>
      </c>
    </row>
    <row r="2400" spans="1:16" hidden="1" x14ac:dyDescent="0.25">
      <c r="A2400" s="303" t="str">
        <f>IF(B2400=1,A2363,"")</f>
        <v/>
      </c>
      <c r="B2400" s="43" t="str">
        <f t="shared" si="169"/>
        <v/>
      </c>
      <c r="C2400" s="161">
        <f>CAD!$K$18</f>
        <v>0</v>
      </c>
      <c r="D2400" s="44">
        <v>0</v>
      </c>
      <c r="E2400" s="44">
        <v>0</v>
      </c>
      <c r="F2400" s="44">
        <v>0</v>
      </c>
      <c r="G2400" s="44">
        <v>0</v>
      </c>
      <c r="H2400" s="44">
        <v>0</v>
      </c>
      <c r="I2400" s="44">
        <v>0</v>
      </c>
      <c r="J2400" s="44">
        <v>0</v>
      </c>
      <c r="K2400" s="44">
        <v>0</v>
      </c>
      <c r="L2400" s="44">
        <v>0</v>
      </c>
      <c r="M2400" s="44">
        <v>0</v>
      </c>
      <c r="N2400" s="44">
        <v>0</v>
      </c>
      <c r="O2400" s="44">
        <v>0</v>
      </c>
      <c r="P2400" s="165">
        <f t="shared" si="170"/>
        <v>0</v>
      </c>
    </row>
    <row r="2401" spans="1:16" hidden="1" x14ac:dyDescent="0.25">
      <c r="A2401" s="303" t="str">
        <f>IF(B2401=1,A2363,"")</f>
        <v/>
      </c>
      <c r="B2401" s="43" t="str">
        <f t="shared" si="169"/>
        <v/>
      </c>
      <c r="C2401" s="161">
        <f>CAD!$K$19</f>
        <v>0</v>
      </c>
      <c r="D2401" s="44">
        <v>0</v>
      </c>
      <c r="E2401" s="44">
        <v>0</v>
      </c>
      <c r="F2401" s="44">
        <v>0</v>
      </c>
      <c r="G2401" s="44">
        <v>0</v>
      </c>
      <c r="H2401" s="44">
        <v>0</v>
      </c>
      <c r="I2401" s="44">
        <v>0</v>
      </c>
      <c r="J2401" s="44">
        <v>0</v>
      </c>
      <c r="K2401" s="44">
        <v>0</v>
      </c>
      <c r="L2401" s="44">
        <v>0</v>
      </c>
      <c r="M2401" s="44">
        <v>0</v>
      </c>
      <c r="N2401" s="44">
        <v>0</v>
      </c>
      <c r="O2401" s="44">
        <v>0</v>
      </c>
      <c r="P2401" s="165">
        <f t="shared" si="170"/>
        <v>0</v>
      </c>
    </row>
    <row r="2402" spans="1:16" hidden="1" x14ac:dyDescent="0.25">
      <c r="A2402" s="303" t="str">
        <f>IF(B2402=1,A2363,"")</f>
        <v/>
      </c>
      <c r="B2402" s="43" t="str">
        <f t="shared" si="169"/>
        <v/>
      </c>
      <c r="C2402" s="161">
        <f>CAD!$K$20</f>
        <v>0</v>
      </c>
      <c r="D2402" s="44">
        <v>0</v>
      </c>
      <c r="E2402" s="44">
        <v>0</v>
      </c>
      <c r="F2402" s="44">
        <v>0</v>
      </c>
      <c r="G2402" s="44">
        <v>0</v>
      </c>
      <c r="H2402" s="44">
        <v>0</v>
      </c>
      <c r="I2402" s="44">
        <v>0</v>
      </c>
      <c r="J2402" s="44">
        <v>0</v>
      </c>
      <c r="K2402" s="44">
        <v>0</v>
      </c>
      <c r="L2402" s="44">
        <v>0</v>
      </c>
      <c r="M2402" s="44">
        <v>0</v>
      </c>
      <c r="N2402" s="44">
        <v>0</v>
      </c>
      <c r="O2402" s="44">
        <v>0</v>
      </c>
      <c r="P2402" s="165">
        <f t="shared" si="170"/>
        <v>0</v>
      </c>
    </row>
    <row r="2403" spans="1:16" hidden="1" x14ac:dyDescent="0.25">
      <c r="A2403" s="303" t="str">
        <f>IF(B2403=1,A2363,"")</f>
        <v/>
      </c>
      <c r="B2403" s="43" t="str">
        <f t="shared" si="169"/>
        <v/>
      </c>
      <c r="C2403" s="161">
        <f>CAD!$K$21</f>
        <v>0</v>
      </c>
      <c r="D2403" s="44">
        <v>0</v>
      </c>
      <c r="E2403" s="44">
        <v>0</v>
      </c>
      <c r="F2403" s="44">
        <v>0</v>
      </c>
      <c r="G2403" s="44">
        <v>0</v>
      </c>
      <c r="H2403" s="44">
        <v>0</v>
      </c>
      <c r="I2403" s="44">
        <v>0</v>
      </c>
      <c r="J2403" s="44">
        <v>0</v>
      </c>
      <c r="K2403" s="44">
        <v>0</v>
      </c>
      <c r="L2403" s="44">
        <v>0</v>
      </c>
      <c r="M2403" s="44">
        <v>0</v>
      </c>
      <c r="N2403" s="44">
        <v>0</v>
      </c>
      <c r="O2403" s="44">
        <v>0</v>
      </c>
      <c r="P2403" s="165">
        <f t="shared" si="170"/>
        <v>0</v>
      </c>
    </row>
    <row r="2404" spans="1:16" hidden="1" x14ac:dyDescent="0.25">
      <c r="A2404" s="303" t="str">
        <f>IF(B2404=1,A2363,"")</f>
        <v/>
      </c>
      <c r="B2404" s="43" t="str">
        <f t="shared" si="169"/>
        <v/>
      </c>
      <c r="C2404" s="161">
        <f>CAD!$K$22</f>
        <v>0</v>
      </c>
      <c r="D2404" s="44">
        <v>0</v>
      </c>
      <c r="E2404" s="44">
        <v>0</v>
      </c>
      <c r="F2404" s="44">
        <v>0</v>
      </c>
      <c r="G2404" s="44">
        <v>0</v>
      </c>
      <c r="H2404" s="44">
        <v>0</v>
      </c>
      <c r="I2404" s="44">
        <v>0</v>
      </c>
      <c r="J2404" s="44">
        <v>0</v>
      </c>
      <c r="K2404" s="44">
        <v>0</v>
      </c>
      <c r="L2404" s="44">
        <v>0</v>
      </c>
      <c r="M2404" s="44">
        <v>0</v>
      </c>
      <c r="N2404" s="44">
        <v>0</v>
      </c>
      <c r="O2404" s="44">
        <v>0</v>
      </c>
      <c r="P2404" s="165">
        <f t="shared" si="170"/>
        <v>0</v>
      </c>
    </row>
    <row r="2405" spans="1:16" hidden="1" x14ac:dyDescent="0.25">
      <c r="A2405" s="303" t="str">
        <f>IF(B2405=1,A2363,"")</f>
        <v/>
      </c>
      <c r="B2405" s="43" t="str">
        <f t="shared" si="169"/>
        <v/>
      </c>
      <c r="C2405" s="161">
        <f>CAD!$K$23</f>
        <v>0</v>
      </c>
      <c r="D2405" s="44">
        <v>0</v>
      </c>
      <c r="E2405" s="44">
        <v>0</v>
      </c>
      <c r="F2405" s="44">
        <v>0</v>
      </c>
      <c r="G2405" s="44">
        <v>0</v>
      </c>
      <c r="H2405" s="44">
        <v>0</v>
      </c>
      <c r="I2405" s="44">
        <v>0</v>
      </c>
      <c r="J2405" s="44">
        <v>0</v>
      </c>
      <c r="K2405" s="44">
        <v>0</v>
      </c>
      <c r="L2405" s="44">
        <v>0</v>
      </c>
      <c r="M2405" s="44">
        <v>0</v>
      </c>
      <c r="N2405" s="44">
        <v>0</v>
      </c>
      <c r="O2405" s="44">
        <v>0</v>
      </c>
      <c r="P2405" s="165">
        <f t="shared" si="170"/>
        <v>0</v>
      </c>
    </row>
    <row r="2406" spans="1:16" hidden="1" x14ac:dyDescent="0.25">
      <c r="A2406" s="303" t="str">
        <f>IF(B2406=1,A2363,"")</f>
        <v/>
      </c>
      <c r="B2406" s="43" t="str">
        <f t="shared" si="169"/>
        <v/>
      </c>
      <c r="C2406" s="161">
        <f>CAD!$K$24</f>
        <v>0</v>
      </c>
      <c r="D2406" s="44">
        <v>0</v>
      </c>
      <c r="E2406" s="44">
        <v>0</v>
      </c>
      <c r="F2406" s="44">
        <v>0</v>
      </c>
      <c r="G2406" s="44">
        <v>0</v>
      </c>
      <c r="H2406" s="44">
        <v>0</v>
      </c>
      <c r="I2406" s="44">
        <v>0</v>
      </c>
      <c r="J2406" s="44">
        <v>0</v>
      </c>
      <c r="K2406" s="44">
        <v>0</v>
      </c>
      <c r="L2406" s="44">
        <v>0</v>
      </c>
      <c r="M2406" s="44">
        <v>0</v>
      </c>
      <c r="N2406" s="44">
        <v>0</v>
      </c>
      <c r="O2406" s="44">
        <v>0</v>
      </c>
      <c r="P2406" s="165">
        <f t="shared" si="170"/>
        <v>0</v>
      </c>
    </row>
    <row r="2407" spans="1:16" hidden="1" x14ac:dyDescent="0.25">
      <c r="A2407" s="303" t="str">
        <f>IF(B2407=1,A2363,"")</f>
        <v/>
      </c>
      <c r="B2407" s="43" t="str">
        <f t="shared" si="169"/>
        <v/>
      </c>
      <c r="C2407" s="161">
        <f>CAD!$K$25</f>
        <v>0</v>
      </c>
      <c r="D2407" s="44">
        <v>0</v>
      </c>
      <c r="E2407" s="44">
        <v>0</v>
      </c>
      <c r="F2407" s="44">
        <v>0</v>
      </c>
      <c r="G2407" s="44">
        <v>0</v>
      </c>
      <c r="H2407" s="44">
        <v>0</v>
      </c>
      <c r="I2407" s="44">
        <v>0</v>
      </c>
      <c r="J2407" s="44">
        <v>0</v>
      </c>
      <c r="K2407" s="44">
        <v>0</v>
      </c>
      <c r="L2407" s="44">
        <v>0</v>
      </c>
      <c r="M2407" s="44">
        <v>0</v>
      </c>
      <c r="N2407" s="44">
        <v>0</v>
      </c>
      <c r="O2407" s="44">
        <v>0</v>
      </c>
      <c r="P2407" s="165">
        <f t="shared" si="170"/>
        <v>0</v>
      </c>
    </row>
    <row r="2408" spans="1:16" hidden="1" x14ac:dyDescent="0.25">
      <c r="A2408" s="303" t="str">
        <f>IF(B2408=1,A2363,"")</f>
        <v/>
      </c>
      <c r="B2408" s="43" t="str">
        <f t="shared" si="169"/>
        <v/>
      </c>
      <c r="C2408" s="161">
        <f>CAD!$K$26</f>
        <v>0</v>
      </c>
      <c r="D2408" s="44">
        <v>0</v>
      </c>
      <c r="E2408" s="44">
        <v>0</v>
      </c>
      <c r="F2408" s="44">
        <v>0</v>
      </c>
      <c r="G2408" s="44">
        <v>0</v>
      </c>
      <c r="H2408" s="44">
        <v>0</v>
      </c>
      <c r="I2408" s="44">
        <v>0</v>
      </c>
      <c r="J2408" s="44">
        <v>0</v>
      </c>
      <c r="K2408" s="44">
        <v>0</v>
      </c>
      <c r="L2408" s="44">
        <v>0</v>
      </c>
      <c r="M2408" s="44">
        <v>0</v>
      </c>
      <c r="N2408" s="44">
        <v>0</v>
      </c>
      <c r="O2408" s="44">
        <v>0</v>
      </c>
      <c r="P2408" s="165">
        <f t="shared" si="170"/>
        <v>0</v>
      </c>
    </row>
    <row r="2409" spans="1:16" hidden="1" x14ac:dyDescent="0.25">
      <c r="A2409" s="303" t="str">
        <f>IF(B2409=1,A2363,"")</f>
        <v/>
      </c>
      <c r="B2409" s="43" t="str">
        <f t="shared" si="169"/>
        <v/>
      </c>
      <c r="C2409" s="161">
        <f>CAD!$K$27</f>
        <v>0</v>
      </c>
      <c r="D2409" s="44">
        <v>0</v>
      </c>
      <c r="E2409" s="44">
        <v>0</v>
      </c>
      <c r="F2409" s="44">
        <v>0</v>
      </c>
      <c r="G2409" s="44">
        <v>0</v>
      </c>
      <c r="H2409" s="44">
        <v>0</v>
      </c>
      <c r="I2409" s="44">
        <v>0</v>
      </c>
      <c r="J2409" s="44">
        <v>0</v>
      </c>
      <c r="K2409" s="44">
        <v>0</v>
      </c>
      <c r="L2409" s="44">
        <v>0</v>
      </c>
      <c r="M2409" s="44">
        <v>0</v>
      </c>
      <c r="N2409" s="44">
        <v>0</v>
      </c>
      <c r="O2409" s="44">
        <v>0</v>
      </c>
      <c r="P2409" s="165">
        <f t="shared" si="170"/>
        <v>0</v>
      </c>
    </row>
    <row r="2410" spans="1:16" hidden="1" x14ac:dyDescent="0.25">
      <c r="A2410" s="303" t="str">
        <f>IF(B2410=1,A2363,"")</f>
        <v/>
      </c>
      <c r="B2410" s="43" t="str">
        <f t="shared" si="169"/>
        <v/>
      </c>
      <c r="C2410" s="161">
        <f>CAD!$K$28</f>
        <v>0</v>
      </c>
      <c r="D2410" s="44">
        <v>0</v>
      </c>
      <c r="E2410" s="44">
        <v>0</v>
      </c>
      <c r="F2410" s="44">
        <v>0</v>
      </c>
      <c r="G2410" s="44">
        <v>0</v>
      </c>
      <c r="H2410" s="44">
        <v>0</v>
      </c>
      <c r="I2410" s="44">
        <v>0</v>
      </c>
      <c r="J2410" s="44">
        <v>0</v>
      </c>
      <c r="K2410" s="44">
        <v>0</v>
      </c>
      <c r="L2410" s="44">
        <v>0</v>
      </c>
      <c r="M2410" s="44">
        <v>0</v>
      </c>
      <c r="N2410" s="44">
        <v>0</v>
      </c>
      <c r="O2410" s="44">
        <v>0</v>
      </c>
      <c r="P2410" s="165">
        <f t="shared" si="170"/>
        <v>0</v>
      </c>
    </row>
    <row r="2411" spans="1:16" hidden="1" x14ac:dyDescent="0.25">
      <c r="A2411" s="303" t="str">
        <f>IF(B2411=1,A2363,"")</f>
        <v/>
      </c>
      <c r="B2411" s="43" t="str">
        <f t="shared" si="169"/>
        <v/>
      </c>
      <c r="C2411" s="161">
        <f>CAD!$K$29</f>
        <v>0</v>
      </c>
      <c r="D2411" s="44">
        <v>0</v>
      </c>
      <c r="E2411" s="44">
        <v>0</v>
      </c>
      <c r="F2411" s="44">
        <v>0</v>
      </c>
      <c r="G2411" s="44">
        <v>0</v>
      </c>
      <c r="H2411" s="44">
        <v>0</v>
      </c>
      <c r="I2411" s="44">
        <v>0</v>
      </c>
      <c r="J2411" s="44">
        <v>0</v>
      </c>
      <c r="K2411" s="44">
        <v>0</v>
      </c>
      <c r="L2411" s="44">
        <v>0</v>
      </c>
      <c r="M2411" s="44">
        <v>0</v>
      </c>
      <c r="N2411" s="44">
        <v>0</v>
      </c>
      <c r="O2411" s="44">
        <v>0</v>
      </c>
      <c r="P2411" s="165">
        <f t="shared" si="170"/>
        <v>0</v>
      </c>
    </row>
    <row r="2412" spans="1:16" hidden="1" x14ac:dyDescent="0.25">
      <c r="A2412" s="303" t="str">
        <f>IF(B2412=1,A2363,"")</f>
        <v/>
      </c>
      <c r="B2412" s="43" t="str">
        <f t="shared" si="169"/>
        <v/>
      </c>
      <c r="C2412" s="161">
        <f>CAD!$K$30</f>
        <v>0</v>
      </c>
      <c r="D2412" s="44">
        <v>0</v>
      </c>
      <c r="E2412" s="44">
        <v>0</v>
      </c>
      <c r="F2412" s="44">
        <v>0</v>
      </c>
      <c r="G2412" s="44">
        <v>0</v>
      </c>
      <c r="H2412" s="44">
        <v>0</v>
      </c>
      <c r="I2412" s="44">
        <v>0</v>
      </c>
      <c r="J2412" s="44">
        <v>0</v>
      </c>
      <c r="K2412" s="44">
        <v>0</v>
      </c>
      <c r="L2412" s="44">
        <v>0</v>
      </c>
      <c r="M2412" s="44">
        <v>0</v>
      </c>
      <c r="N2412" s="44">
        <v>0</v>
      </c>
      <c r="O2412" s="44">
        <v>0</v>
      </c>
      <c r="P2412" s="165">
        <f t="shared" si="170"/>
        <v>0</v>
      </c>
    </row>
    <row r="2413" spans="1:16" hidden="1" x14ac:dyDescent="0.25">
      <c r="A2413" s="303" t="str">
        <f>IF(B2413=1,A2363,"")</f>
        <v/>
      </c>
      <c r="B2413" s="43" t="str">
        <f t="shared" si="169"/>
        <v/>
      </c>
      <c r="C2413" s="161">
        <f>CAD!$K$31</f>
        <v>0</v>
      </c>
      <c r="D2413" s="44">
        <v>0</v>
      </c>
      <c r="E2413" s="44">
        <v>0</v>
      </c>
      <c r="F2413" s="44">
        <v>0</v>
      </c>
      <c r="G2413" s="44">
        <v>0</v>
      </c>
      <c r="H2413" s="44">
        <v>0</v>
      </c>
      <c r="I2413" s="44">
        <v>0</v>
      </c>
      <c r="J2413" s="44">
        <v>0</v>
      </c>
      <c r="K2413" s="44">
        <v>0</v>
      </c>
      <c r="L2413" s="44">
        <v>0</v>
      </c>
      <c r="M2413" s="44">
        <v>0</v>
      </c>
      <c r="N2413" s="44">
        <v>0</v>
      </c>
      <c r="O2413" s="44">
        <v>0</v>
      </c>
      <c r="P2413" s="165">
        <f t="shared" si="170"/>
        <v>0</v>
      </c>
    </row>
    <row r="2414" spans="1:16" hidden="1" x14ac:dyDescent="0.25">
      <c r="A2414" s="303">
        <f>A2361</f>
        <v>2060</v>
      </c>
    </row>
    <row r="2415" spans="1:16" hidden="1" x14ac:dyDescent="0.25">
      <c r="A2415" s="303">
        <f>A2361</f>
        <v>2060</v>
      </c>
      <c r="C2415" s="74" t="s">
        <v>209</v>
      </c>
      <c r="D2415" s="38">
        <f>D2361-D2363</f>
        <v>0</v>
      </c>
      <c r="E2415" s="38">
        <f t="shared" ref="E2415:P2415" si="171">E2361-E2363</f>
        <v>0</v>
      </c>
      <c r="F2415" s="38">
        <f t="shared" si="171"/>
        <v>0</v>
      </c>
      <c r="G2415" s="38">
        <f t="shared" si="171"/>
        <v>0</v>
      </c>
      <c r="H2415" s="38">
        <f t="shared" si="171"/>
        <v>0</v>
      </c>
      <c r="I2415" s="38">
        <f t="shared" si="171"/>
        <v>0</v>
      </c>
      <c r="J2415" s="38">
        <f t="shared" si="171"/>
        <v>0</v>
      </c>
      <c r="K2415" s="38">
        <f t="shared" si="171"/>
        <v>0</v>
      </c>
      <c r="L2415" s="38">
        <f t="shared" si="171"/>
        <v>0</v>
      </c>
      <c r="M2415" s="38">
        <f t="shared" si="171"/>
        <v>0</v>
      </c>
      <c r="N2415" s="38">
        <f t="shared" si="171"/>
        <v>0</v>
      </c>
      <c r="O2415" s="38">
        <f t="shared" si="171"/>
        <v>0</v>
      </c>
      <c r="P2415" s="38">
        <f t="shared" si="171"/>
        <v>0</v>
      </c>
    </row>
    <row r="2416" spans="1:16" hidden="1" x14ac:dyDescent="0.25"/>
    <row r="2417" spans="1:17" ht="15" hidden="1" customHeight="1" thickBot="1" x14ac:dyDescent="0.3">
      <c r="A2417" s="303">
        <f>A2361+1</f>
        <v>2061</v>
      </c>
      <c r="B2417" s="45"/>
      <c r="C2417" s="176" t="s">
        <v>207</v>
      </c>
      <c r="D2417" s="177">
        <f>PREV_R!D2460</f>
        <v>0</v>
      </c>
      <c r="E2417" s="177">
        <f>PREV_R!E2460</f>
        <v>0</v>
      </c>
      <c r="F2417" s="177">
        <f>PREV_R!F2460</f>
        <v>0</v>
      </c>
      <c r="G2417" s="177">
        <f>PREV_R!G2460</f>
        <v>0</v>
      </c>
      <c r="H2417" s="177">
        <f>PREV_R!H2460</f>
        <v>0</v>
      </c>
      <c r="I2417" s="177">
        <f>PREV_R!I2460</f>
        <v>0</v>
      </c>
      <c r="J2417" s="177">
        <f>PREV_R!J2460</f>
        <v>0</v>
      </c>
      <c r="K2417" s="177">
        <f>PREV_R!K2460</f>
        <v>0</v>
      </c>
      <c r="L2417" s="177">
        <f>PREV_R!L2460</f>
        <v>0</v>
      </c>
      <c r="M2417" s="177">
        <f>PREV_R!M2460</f>
        <v>0</v>
      </c>
      <c r="N2417" s="177">
        <f>PREV_R!N2460</f>
        <v>0</v>
      </c>
      <c r="O2417" s="177">
        <f>PREV_R!O2460</f>
        <v>0</v>
      </c>
      <c r="P2417" s="177">
        <f>SUM(D2417:O2417)</f>
        <v>0</v>
      </c>
      <c r="Q2417" s="8"/>
    </row>
    <row r="2418" spans="1:17" ht="15" hidden="1" customHeight="1" x14ac:dyDescent="0.25">
      <c r="A2418" s="303">
        <f>A2417</f>
        <v>2061</v>
      </c>
      <c r="B2418" s="45"/>
      <c r="C2418" s="130"/>
      <c r="D2418" s="130"/>
      <c r="E2418" s="130"/>
      <c r="F2418" s="130"/>
      <c r="G2418" s="130"/>
      <c r="H2418" s="130"/>
      <c r="I2418" s="130"/>
      <c r="J2418" s="130"/>
      <c r="K2418" s="130"/>
      <c r="L2418" s="130"/>
      <c r="M2418" s="130"/>
      <c r="N2418" s="130"/>
      <c r="O2418" s="130"/>
      <c r="P2418" s="130"/>
      <c r="Q2418" s="8"/>
    </row>
    <row r="2419" spans="1:17" ht="15" hidden="1" customHeight="1" thickBot="1" x14ac:dyDescent="0.3">
      <c r="A2419" s="303">
        <f>A2417</f>
        <v>2061</v>
      </c>
      <c r="B2419" s="45"/>
      <c r="C2419" s="155" t="s">
        <v>208</v>
      </c>
      <c r="D2419" s="156">
        <f>SUM(D2420:D2469)</f>
        <v>0</v>
      </c>
      <c r="E2419" s="156">
        <f t="shared" ref="E2419:O2419" si="172">SUM(E2420:E2469)</f>
        <v>0</v>
      </c>
      <c r="F2419" s="156">
        <f t="shared" si="172"/>
        <v>0</v>
      </c>
      <c r="G2419" s="156">
        <f t="shared" si="172"/>
        <v>0</v>
      </c>
      <c r="H2419" s="156">
        <f t="shared" si="172"/>
        <v>0</v>
      </c>
      <c r="I2419" s="156">
        <f t="shared" si="172"/>
        <v>0</v>
      </c>
      <c r="J2419" s="156">
        <f t="shared" si="172"/>
        <v>0</v>
      </c>
      <c r="K2419" s="156">
        <f t="shared" si="172"/>
        <v>0</v>
      </c>
      <c r="L2419" s="156">
        <f t="shared" si="172"/>
        <v>0</v>
      </c>
      <c r="M2419" s="156">
        <f t="shared" si="172"/>
        <v>0</v>
      </c>
      <c r="N2419" s="156">
        <f t="shared" si="172"/>
        <v>0</v>
      </c>
      <c r="O2419" s="156">
        <f t="shared" si="172"/>
        <v>0</v>
      </c>
      <c r="P2419" s="156">
        <f>SUM(D2419:O2419)</f>
        <v>0</v>
      </c>
      <c r="Q2419" s="8"/>
    </row>
    <row r="2420" spans="1:17" hidden="1" x14ac:dyDescent="0.25">
      <c r="A2420" s="303">
        <f>IF(B2420=1,A2419,"")</f>
        <v>2061</v>
      </c>
      <c r="B2420" s="43">
        <f>IF(C2420&lt;&gt;0,1,"")</f>
        <v>1</v>
      </c>
      <c r="C2420" s="162" t="str">
        <f>CAD!$I$7</f>
        <v>MERCADO</v>
      </c>
      <c r="D2420" s="163">
        <v>0</v>
      </c>
      <c r="E2420" s="163">
        <v>0</v>
      </c>
      <c r="F2420" s="163">
        <v>0</v>
      </c>
      <c r="G2420" s="163">
        <v>0</v>
      </c>
      <c r="H2420" s="163">
        <v>0</v>
      </c>
      <c r="I2420" s="163">
        <v>0</v>
      </c>
      <c r="J2420" s="163">
        <v>0</v>
      </c>
      <c r="K2420" s="163">
        <v>0</v>
      </c>
      <c r="L2420" s="163">
        <v>0</v>
      </c>
      <c r="M2420" s="163">
        <v>0</v>
      </c>
      <c r="N2420" s="163">
        <v>0</v>
      </c>
      <c r="O2420" s="163">
        <v>0</v>
      </c>
      <c r="P2420" s="164">
        <f>SUM(D2420:O2420)</f>
        <v>0</v>
      </c>
    </row>
    <row r="2421" spans="1:17" hidden="1" x14ac:dyDescent="0.25">
      <c r="A2421" s="303">
        <f>IF(B2421=1,A2419,"")</f>
        <v>2061</v>
      </c>
      <c r="B2421" s="43">
        <f t="shared" ref="B2421:B2469" si="173">IF(C2421&lt;&gt;0,1,"")</f>
        <v>1</v>
      </c>
      <c r="C2421" s="161" t="str">
        <f>CAD!$I$8</f>
        <v>VEÍCULO</v>
      </c>
      <c r="D2421" s="44">
        <v>0</v>
      </c>
      <c r="E2421" s="44">
        <v>0</v>
      </c>
      <c r="F2421" s="44">
        <v>0</v>
      </c>
      <c r="G2421" s="44">
        <v>0</v>
      </c>
      <c r="H2421" s="44">
        <v>0</v>
      </c>
      <c r="I2421" s="44">
        <v>0</v>
      </c>
      <c r="J2421" s="44">
        <v>0</v>
      </c>
      <c r="K2421" s="44">
        <v>0</v>
      </c>
      <c r="L2421" s="44">
        <v>0</v>
      </c>
      <c r="M2421" s="44">
        <v>0</v>
      </c>
      <c r="N2421" s="44">
        <v>0</v>
      </c>
      <c r="O2421" s="44">
        <v>0</v>
      </c>
      <c r="P2421" s="165">
        <f t="shared" ref="P2421:P2469" si="174">SUM(D2421:O2421)</f>
        <v>0</v>
      </c>
    </row>
    <row r="2422" spans="1:17" hidden="1" x14ac:dyDescent="0.25">
      <c r="A2422" s="303">
        <f>IF(B2422=1,A2419,"")</f>
        <v>2061</v>
      </c>
      <c r="B2422" s="43">
        <f t="shared" si="173"/>
        <v>1</v>
      </c>
      <c r="C2422" s="161" t="str">
        <f>CAD!$I$9</f>
        <v>ENERGIA ELÉTRICA</v>
      </c>
      <c r="D2422" s="44">
        <v>0</v>
      </c>
      <c r="E2422" s="44">
        <v>0</v>
      </c>
      <c r="F2422" s="44">
        <v>0</v>
      </c>
      <c r="G2422" s="44">
        <v>0</v>
      </c>
      <c r="H2422" s="44">
        <v>0</v>
      </c>
      <c r="I2422" s="44">
        <v>0</v>
      </c>
      <c r="J2422" s="44">
        <v>0</v>
      </c>
      <c r="K2422" s="44">
        <v>0</v>
      </c>
      <c r="L2422" s="44">
        <v>0</v>
      </c>
      <c r="M2422" s="44">
        <v>0</v>
      </c>
      <c r="N2422" s="44">
        <v>0</v>
      </c>
      <c r="O2422" s="44">
        <v>0</v>
      </c>
      <c r="P2422" s="165">
        <f t="shared" si="174"/>
        <v>0</v>
      </c>
    </row>
    <row r="2423" spans="1:17" hidden="1" x14ac:dyDescent="0.25">
      <c r="A2423" s="303">
        <f>IF(B2423=1,A2419,"")</f>
        <v>2061</v>
      </c>
      <c r="B2423" s="43">
        <f t="shared" si="173"/>
        <v>1</v>
      </c>
      <c r="C2423" s="161" t="str">
        <f>CAD!$I$10</f>
        <v>LANCHE/COMER FORA</v>
      </c>
      <c r="D2423" s="44">
        <v>0</v>
      </c>
      <c r="E2423" s="44">
        <v>0</v>
      </c>
      <c r="F2423" s="44">
        <v>0</v>
      </c>
      <c r="G2423" s="44">
        <v>0</v>
      </c>
      <c r="H2423" s="44">
        <v>0</v>
      </c>
      <c r="I2423" s="44">
        <v>0</v>
      </c>
      <c r="J2423" s="44">
        <v>0</v>
      </c>
      <c r="K2423" s="44">
        <v>0</v>
      </c>
      <c r="L2423" s="44">
        <v>0</v>
      </c>
      <c r="M2423" s="44">
        <v>0</v>
      </c>
      <c r="N2423" s="44">
        <v>0</v>
      </c>
      <c r="O2423" s="44">
        <v>0</v>
      </c>
      <c r="P2423" s="165">
        <f t="shared" si="174"/>
        <v>0</v>
      </c>
    </row>
    <row r="2424" spans="1:17" hidden="1" x14ac:dyDescent="0.25">
      <c r="A2424" s="303">
        <f>IF(B2424=1,A2419,"")</f>
        <v>2061</v>
      </c>
      <c r="B2424" s="43">
        <f t="shared" si="173"/>
        <v>1</v>
      </c>
      <c r="C2424" s="161" t="str">
        <f>CAD!$I$11</f>
        <v>LAZER</v>
      </c>
      <c r="D2424" s="44">
        <v>0</v>
      </c>
      <c r="E2424" s="44">
        <v>0</v>
      </c>
      <c r="F2424" s="44">
        <v>0</v>
      </c>
      <c r="G2424" s="44">
        <v>0</v>
      </c>
      <c r="H2424" s="44">
        <v>0</v>
      </c>
      <c r="I2424" s="44">
        <v>0</v>
      </c>
      <c r="J2424" s="44">
        <v>0</v>
      </c>
      <c r="K2424" s="44">
        <v>0</v>
      </c>
      <c r="L2424" s="44">
        <v>0</v>
      </c>
      <c r="M2424" s="44">
        <v>0</v>
      </c>
      <c r="N2424" s="44">
        <v>0</v>
      </c>
      <c r="O2424" s="44">
        <v>0</v>
      </c>
      <c r="P2424" s="165">
        <f t="shared" si="174"/>
        <v>0</v>
      </c>
    </row>
    <row r="2425" spans="1:17" hidden="1" x14ac:dyDescent="0.25">
      <c r="A2425" s="303">
        <f>IF(B2425=1,A2419,"")</f>
        <v>2061</v>
      </c>
      <c r="B2425" s="43">
        <f t="shared" si="173"/>
        <v>1</v>
      </c>
      <c r="C2425" s="161" t="str">
        <f>CAD!$I$12</f>
        <v>REFORMA / IMÓVEL</v>
      </c>
      <c r="D2425" s="44">
        <v>0</v>
      </c>
      <c r="E2425" s="44">
        <v>0</v>
      </c>
      <c r="F2425" s="44">
        <v>0</v>
      </c>
      <c r="G2425" s="44">
        <v>0</v>
      </c>
      <c r="H2425" s="44">
        <v>0</v>
      </c>
      <c r="I2425" s="44">
        <v>0</v>
      </c>
      <c r="J2425" s="44">
        <v>0</v>
      </c>
      <c r="K2425" s="44">
        <v>0</v>
      </c>
      <c r="L2425" s="44">
        <v>0</v>
      </c>
      <c r="M2425" s="44">
        <v>0</v>
      </c>
      <c r="N2425" s="44">
        <v>0</v>
      </c>
      <c r="O2425" s="44">
        <v>0</v>
      </c>
      <c r="P2425" s="165">
        <f t="shared" si="174"/>
        <v>0</v>
      </c>
    </row>
    <row r="2426" spans="1:17" hidden="1" x14ac:dyDescent="0.25">
      <c r="A2426" s="303">
        <f>IF(B2426=1,A2419,"")</f>
        <v>2061</v>
      </c>
      <c r="B2426" s="43">
        <f t="shared" si="173"/>
        <v>1</v>
      </c>
      <c r="C2426" s="161" t="str">
        <f>CAD!$I$13</f>
        <v>OUTROS</v>
      </c>
      <c r="D2426" s="44">
        <v>0</v>
      </c>
      <c r="E2426" s="44">
        <v>0</v>
      </c>
      <c r="F2426" s="44">
        <v>0</v>
      </c>
      <c r="G2426" s="44">
        <v>0</v>
      </c>
      <c r="H2426" s="44">
        <v>0</v>
      </c>
      <c r="I2426" s="44">
        <v>0</v>
      </c>
      <c r="J2426" s="44">
        <v>0</v>
      </c>
      <c r="K2426" s="44">
        <v>0</v>
      </c>
      <c r="L2426" s="44">
        <v>0</v>
      </c>
      <c r="M2426" s="44">
        <v>0</v>
      </c>
      <c r="N2426" s="44">
        <v>0</v>
      </c>
      <c r="O2426" s="44">
        <v>0</v>
      </c>
      <c r="P2426" s="165">
        <f t="shared" si="174"/>
        <v>0</v>
      </c>
    </row>
    <row r="2427" spans="1:17" hidden="1" x14ac:dyDescent="0.25">
      <c r="A2427" s="303">
        <f>IF(B2427=1,A2419,"")</f>
        <v>2061</v>
      </c>
      <c r="B2427" s="43">
        <f t="shared" si="173"/>
        <v>1</v>
      </c>
      <c r="C2427" s="161" t="str">
        <f>CAD!$I$14</f>
        <v>VESTUÁRIO</v>
      </c>
      <c r="D2427" s="44">
        <v>0</v>
      </c>
      <c r="E2427" s="44">
        <v>0</v>
      </c>
      <c r="F2427" s="44">
        <v>0</v>
      </c>
      <c r="G2427" s="44">
        <v>0</v>
      </c>
      <c r="H2427" s="44">
        <v>0</v>
      </c>
      <c r="I2427" s="44">
        <v>0</v>
      </c>
      <c r="J2427" s="44">
        <v>0</v>
      </c>
      <c r="K2427" s="44">
        <v>0</v>
      </c>
      <c r="L2427" s="44">
        <v>0</v>
      </c>
      <c r="M2427" s="44">
        <v>0</v>
      </c>
      <c r="N2427" s="44">
        <v>0</v>
      </c>
      <c r="O2427" s="44">
        <v>0</v>
      </c>
      <c r="P2427" s="165">
        <f t="shared" si="174"/>
        <v>0</v>
      </c>
    </row>
    <row r="2428" spans="1:17" hidden="1" x14ac:dyDescent="0.25">
      <c r="A2428" s="303">
        <f>IF(B2428=1,A2419,"")</f>
        <v>2061</v>
      </c>
      <c r="B2428" s="43">
        <f t="shared" si="173"/>
        <v>1</v>
      </c>
      <c r="C2428" s="161" t="str">
        <f>CAD!$I$15</f>
        <v>PARCELA - CASA</v>
      </c>
      <c r="D2428" s="44">
        <v>0</v>
      </c>
      <c r="E2428" s="44">
        <v>0</v>
      </c>
      <c r="F2428" s="44">
        <v>0</v>
      </c>
      <c r="G2428" s="44">
        <v>0</v>
      </c>
      <c r="H2428" s="44">
        <v>0</v>
      </c>
      <c r="I2428" s="44">
        <v>0</v>
      </c>
      <c r="J2428" s="44">
        <v>0</v>
      </c>
      <c r="K2428" s="44">
        <v>0</v>
      </c>
      <c r="L2428" s="44">
        <v>0</v>
      </c>
      <c r="M2428" s="44">
        <v>0</v>
      </c>
      <c r="N2428" s="44">
        <v>0</v>
      </c>
      <c r="O2428" s="44">
        <v>0</v>
      </c>
      <c r="P2428" s="165">
        <f t="shared" si="174"/>
        <v>0</v>
      </c>
    </row>
    <row r="2429" spans="1:17" hidden="1" x14ac:dyDescent="0.25">
      <c r="A2429" s="303">
        <f>IF(B2429=1,A2419,"")</f>
        <v>2061</v>
      </c>
      <c r="B2429" s="43">
        <f t="shared" si="173"/>
        <v>1</v>
      </c>
      <c r="C2429" s="161" t="str">
        <f>CAD!$I$16</f>
        <v>SAÚDE</v>
      </c>
      <c r="D2429" s="44">
        <v>0</v>
      </c>
      <c r="E2429" s="44">
        <v>0</v>
      </c>
      <c r="F2429" s="44">
        <v>0</v>
      </c>
      <c r="G2429" s="44">
        <v>0</v>
      </c>
      <c r="H2429" s="44">
        <v>0</v>
      </c>
      <c r="I2429" s="44">
        <v>0</v>
      </c>
      <c r="J2429" s="44">
        <v>0</v>
      </c>
      <c r="K2429" s="44">
        <v>0</v>
      </c>
      <c r="L2429" s="44">
        <v>0</v>
      </c>
      <c r="M2429" s="44">
        <v>0</v>
      </c>
      <c r="N2429" s="44">
        <v>0</v>
      </c>
      <c r="O2429" s="44">
        <v>0</v>
      </c>
      <c r="P2429" s="165">
        <f t="shared" si="174"/>
        <v>0</v>
      </c>
    </row>
    <row r="2430" spans="1:17" hidden="1" x14ac:dyDescent="0.25">
      <c r="A2430" s="303" t="str">
        <f>IF(B2430=1,A2419,"")</f>
        <v/>
      </c>
      <c r="B2430" s="43" t="str">
        <f t="shared" si="173"/>
        <v/>
      </c>
      <c r="C2430" s="161">
        <f>CAD!$I$17</f>
        <v>0</v>
      </c>
      <c r="D2430" s="44">
        <v>0</v>
      </c>
      <c r="E2430" s="44">
        <v>0</v>
      </c>
      <c r="F2430" s="44">
        <v>0</v>
      </c>
      <c r="G2430" s="44">
        <v>0</v>
      </c>
      <c r="H2430" s="44">
        <v>0</v>
      </c>
      <c r="I2430" s="44">
        <v>0</v>
      </c>
      <c r="J2430" s="44">
        <v>0</v>
      </c>
      <c r="K2430" s="44">
        <v>0</v>
      </c>
      <c r="L2430" s="44">
        <v>0</v>
      </c>
      <c r="M2430" s="44">
        <v>0</v>
      </c>
      <c r="N2430" s="44">
        <v>0</v>
      </c>
      <c r="O2430" s="44">
        <v>0</v>
      </c>
      <c r="P2430" s="165">
        <f t="shared" si="174"/>
        <v>0</v>
      </c>
    </row>
    <row r="2431" spans="1:17" hidden="1" x14ac:dyDescent="0.25">
      <c r="A2431" s="303" t="str">
        <f>IF(B2431=1,A2419,"")</f>
        <v/>
      </c>
      <c r="B2431" s="43" t="str">
        <f t="shared" si="173"/>
        <v/>
      </c>
      <c r="C2431" s="161">
        <f>CAD!$I$18</f>
        <v>0</v>
      </c>
      <c r="D2431" s="44">
        <v>0</v>
      </c>
      <c r="E2431" s="44">
        <v>0</v>
      </c>
      <c r="F2431" s="44">
        <v>0</v>
      </c>
      <c r="G2431" s="44">
        <v>0</v>
      </c>
      <c r="H2431" s="44">
        <v>0</v>
      </c>
      <c r="I2431" s="44">
        <v>0</v>
      </c>
      <c r="J2431" s="44">
        <v>0</v>
      </c>
      <c r="K2431" s="44">
        <v>0</v>
      </c>
      <c r="L2431" s="44">
        <v>0</v>
      </c>
      <c r="M2431" s="44">
        <v>0</v>
      </c>
      <c r="N2431" s="44">
        <v>0</v>
      </c>
      <c r="O2431" s="44">
        <v>0</v>
      </c>
      <c r="P2431" s="165">
        <f t="shared" si="174"/>
        <v>0</v>
      </c>
    </row>
    <row r="2432" spans="1:17" hidden="1" x14ac:dyDescent="0.25">
      <c r="A2432" s="303" t="str">
        <f>IF(B2432=1,A2419,"")</f>
        <v/>
      </c>
      <c r="B2432" s="43" t="str">
        <f t="shared" si="173"/>
        <v/>
      </c>
      <c r="C2432" s="161">
        <f>CAD!$I$19</f>
        <v>0</v>
      </c>
      <c r="D2432" s="44">
        <v>0</v>
      </c>
      <c r="E2432" s="44">
        <v>0</v>
      </c>
      <c r="F2432" s="44">
        <v>0</v>
      </c>
      <c r="G2432" s="44">
        <v>0</v>
      </c>
      <c r="H2432" s="44">
        <v>0</v>
      </c>
      <c r="I2432" s="44">
        <v>0</v>
      </c>
      <c r="J2432" s="44">
        <v>0</v>
      </c>
      <c r="K2432" s="44">
        <v>0</v>
      </c>
      <c r="L2432" s="44">
        <v>0</v>
      </c>
      <c r="M2432" s="44">
        <v>0</v>
      </c>
      <c r="N2432" s="44">
        <v>0</v>
      </c>
      <c r="O2432" s="44">
        <v>0</v>
      </c>
      <c r="P2432" s="165">
        <f t="shared" si="174"/>
        <v>0</v>
      </c>
    </row>
    <row r="2433" spans="1:16" hidden="1" x14ac:dyDescent="0.25">
      <c r="A2433" s="303" t="str">
        <f>IF(B2433=1,A2419,"")</f>
        <v/>
      </c>
      <c r="B2433" s="43" t="str">
        <f t="shared" si="173"/>
        <v/>
      </c>
      <c r="C2433" s="161">
        <f>CAD!$I$20</f>
        <v>0</v>
      </c>
      <c r="D2433" s="44">
        <v>0</v>
      </c>
      <c r="E2433" s="44">
        <v>0</v>
      </c>
      <c r="F2433" s="44">
        <v>0</v>
      </c>
      <c r="G2433" s="44">
        <v>0</v>
      </c>
      <c r="H2433" s="44">
        <v>0</v>
      </c>
      <c r="I2433" s="44">
        <v>0</v>
      </c>
      <c r="J2433" s="44">
        <v>0</v>
      </c>
      <c r="K2433" s="44">
        <v>0</v>
      </c>
      <c r="L2433" s="44">
        <v>0</v>
      </c>
      <c r="M2433" s="44">
        <v>0</v>
      </c>
      <c r="N2433" s="44">
        <v>0</v>
      </c>
      <c r="O2433" s="44">
        <v>0</v>
      </c>
      <c r="P2433" s="165">
        <f t="shared" si="174"/>
        <v>0</v>
      </c>
    </row>
    <row r="2434" spans="1:16" hidden="1" x14ac:dyDescent="0.25">
      <c r="A2434" s="303" t="str">
        <f>IF(B2434=1,A2419,"")</f>
        <v/>
      </c>
      <c r="B2434" s="43" t="str">
        <f t="shared" si="173"/>
        <v/>
      </c>
      <c r="C2434" s="161">
        <f>CAD!$I$21</f>
        <v>0</v>
      </c>
      <c r="D2434" s="44">
        <v>0</v>
      </c>
      <c r="E2434" s="44">
        <v>0</v>
      </c>
      <c r="F2434" s="44">
        <v>0</v>
      </c>
      <c r="G2434" s="44">
        <v>0</v>
      </c>
      <c r="H2434" s="44">
        <v>0</v>
      </c>
      <c r="I2434" s="44">
        <v>0</v>
      </c>
      <c r="J2434" s="44">
        <v>0</v>
      </c>
      <c r="K2434" s="44">
        <v>0</v>
      </c>
      <c r="L2434" s="44">
        <v>0</v>
      </c>
      <c r="M2434" s="44">
        <v>0</v>
      </c>
      <c r="N2434" s="44">
        <v>0</v>
      </c>
      <c r="O2434" s="44">
        <v>0</v>
      </c>
      <c r="P2434" s="165">
        <f t="shared" si="174"/>
        <v>0</v>
      </c>
    </row>
    <row r="2435" spans="1:16" hidden="1" x14ac:dyDescent="0.25">
      <c r="A2435" s="303" t="str">
        <f>IF(B2435=1,A2419,"")</f>
        <v/>
      </c>
      <c r="B2435" s="43" t="str">
        <f t="shared" si="173"/>
        <v/>
      </c>
      <c r="C2435" s="161">
        <f>CAD!$I$22</f>
        <v>0</v>
      </c>
      <c r="D2435" s="44">
        <v>0</v>
      </c>
      <c r="E2435" s="44">
        <v>0</v>
      </c>
      <c r="F2435" s="44">
        <v>0</v>
      </c>
      <c r="G2435" s="44">
        <v>0</v>
      </c>
      <c r="H2435" s="44">
        <v>0</v>
      </c>
      <c r="I2435" s="44">
        <v>0</v>
      </c>
      <c r="J2435" s="44">
        <v>0</v>
      </c>
      <c r="K2435" s="44">
        <v>0</v>
      </c>
      <c r="L2435" s="44">
        <v>0</v>
      </c>
      <c r="M2435" s="44">
        <v>0</v>
      </c>
      <c r="N2435" s="44">
        <v>0</v>
      </c>
      <c r="O2435" s="44">
        <v>0</v>
      </c>
      <c r="P2435" s="165">
        <f t="shared" si="174"/>
        <v>0</v>
      </c>
    </row>
    <row r="2436" spans="1:16" hidden="1" x14ac:dyDescent="0.25">
      <c r="A2436" s="303" t="str">
        <f>IF(B2436=1,A2419,"")</f>
        <v/>
      </c>
      <c r="B2436" s="43" t="str">
        <f t="shared" si="173"/>
        <v/>
      </c>
      <c r="C2436" s="161">
        <f>CAD!$I$23</f>
        <v>0</v>
      </c>
      <c r="D2436" s="44">
        <v>0</v>
      </c>
      <c r="E2436" s="44">
        <v>0</v>
      </c>
      <c r="F2436" s="44">
        <v>0</v>
      </c>
      <c r="G2436" s="44">
        <v>0</v>
      </c>
      <c r="H2436" s="44">
        <v>0</v>
      </c>
      <c r="I2436" s="44">
        <v>0</v>
      </c>
      <c r="J2436" s="44">
        <v>0</v>
      </c>
      <c r="K2436" s="44">
        <v>0</v>
      </c>
      <c r="L2436" s="44">
        <v>0</v>
      </c>
      <c r="M2436" s="44">
        <v>0</v>
      </c>
      <c r="N2436" s="44">
        <v>0</v>
      </c>
      <c r="O2436" s="44">
        <v>0</v>
      </c>
      <c r="P2436" s="165">
        <f t="shared" si="174"/>
        <v>0</v>
      </c>
    </row>
    <row r="2437" spans="1:16" hidden="1" x14ac:dyDescent="0.25">
      <c r="A2437" s="303" t="str">
        <f>IF(B2437=1,A2419,"")</f>
        <v/>
      </c>
      <c r="B2437" s="43" t="str">
        <f t="shared" si="173"/>
        <v/>
      </c>
      <c r="C2437" s="161">
        <f>CAD!$I$24</f>
        <v>0</v>
      </c>
      <c r="D2437" s="44">
        <v>0</v>
      </c>
      <c r="E2437" s="44">
        <v>0</v>
      </c>
      <c r="F2437" s="44">
        <v>0</v>
      </c>
      <c r="G2437" s="44">
        <v>0</v>
      </c>
      <c r="H2437" s="44">
        <v>0</v>
      </c>
      <c r="I2437" s="44">
        <v>0</v>
      </c>
      <c r="J2437" s="44">
        <v>0</v>
      </c>
      <c r="K2437" s="44">
        <v>0</v>
      </c>
      <c r="L2437" s="44">
        <v>0</v>
      </c>
      <c r="M2437" s="44">
        <v>0</v>
      </c>
      <c r="N2437" s="44">
        <v>0</v>
      </c>
      <c r="O2437" s="44">
        <v>0</v>
      </c>
      <c r="P2437" s="165">
        <f t="shared" si="174"/>
        <v>0</v>
      </c>
    </row>
    <row r="2438" spans="1:16" hidden="1" x14ac:dyDescent="0.25">
      <c r="A2438" s="303" t="str">
        <f>IF(B2438=1,A2419,"")</f>
        <v/>
      </c>
      <c r="B2438" s="43" t="str">
        <f t="shared" si="173"/>
        <v/>
      </c>
      <c r="C2438" s="161">
        <f>CAD!$I$25</f>
        <v>0</v>
      </c>
      <c r="D2438" s="44">
        <v>0</v>
      </c>
      <c r="E2438" s="44">
        <v>0</v>
      </c>
      <c r="F2438" s="44">
        <v>0</v>
      </c>
      <c r="G2438" s="44">
        <v>0</v>
      </c>
      <c r="H2438" s="44">
        <v>0</v>
      </c>
      <c r="I2438" s="44">
        <v>0</v>
      </c>
      <c r="J2438" s="44">
        <v>0</v>
      </c>
      <c r="K2438" s="44">
        <v>0</v>
      </c>
      <c r="L2438" s="44">
        <v>0</v>
      </c>
      <c r="M2438" s="44">
        <v>0</v>
      </c>
      <c r="N2438" s="44">
        <v>0</v>
      </c>
      <c r="O2438" s="44">
        <v>0</v>
      </c>
      <c r="P2438" s="165">
        <f t="shared" si="174"/>
        <v>0</v>
      </c>
    </row>
    <row r="2439" spans="1:16" hidden="1" x14ac:dyDescent="0.25">
      <c r="A2439" s="303" t="str">
        <f>IF(B2439=1,A2419,"")</f>
        <v/>
      </c>
      <c r="B2439" s="43" t="str">
        <f t="shared" si="173"/>
        <v/>
      </c>
      <c r="C2439" s="161">
        <f>CAD!$I$26</f>
        <v>0</v>
      </c>
      <c r="D2439" s="44">
        <v>0</v>
      </c>
      <c r="E2439" s="44">
        <v>0</v>
      </c>
      <c r="F2439" s="44">
        <v>0</v>
      </c>
      <c r="G2439" s="44">
        <v>0</v>
      </c>
      <c r="H2439" s="44">
        <v>0</v>
      </c>
      <c r="I2439" s="44">
        <v>0</v>
      </c>
      <c r="J2439" s="44">
        <v>0</v>
      </c>
      <c r="K2439" s="44">
        <v>0</v>
      </c>
      <c r="L2439" s="44">
        <v>0</v>
      </c>
      <c r="M2439" s="44">
        <v>0</v>
      </c>
      <c r="N2439" s="44">
        <v>0</v>
      </c>
      <c r="O2439" s="44">
        <v>0</v>
      </c>
      <c r="P2439" s="165">
        <f t="shared" si="174"/>
        <v>0</v>
      </c>
    </row>
    <row r="2440" spans="1:16" hidden="1" x14ac:dyDescent="0.25">
      <c r="A2440" s="303" t="str">
        <f>IF(B2440=1,A2419,"")</f>
        <v/>
      </c>
      <c r="B2440" s="43" t="str">
        <f t="shared" si="173"/>
        <v/>
      </c>
      <c r="C2440" s="161">
        <f>CAD!$I$27</f>
        <v>0</v>
      </c>
      <c r="D2440" s="44">
        <v>0</v>
      </c>
      <c r="E2440" s="44">
        <v>0</v>
      </c>
      <c r="F2440" s="44">
        <v>0</v>
      </c>
      <c r="G2440" s="44">
        <v>0</v>
      </c>
      <c r="H2440" s="44">
        <v>0</v>
      </c>
      <c r="I2440" s="44">
        <v>0</v>
      </c>
      <c r="J2440" s="44">
        <v>0</v>
      </c>
      <c r="K2440" s="44">
        <v>0</v>
      </c>
      <c r="L2440" s="44">
        <v>0</v>
      </c>
      <c r="M2440" s="44">
        <v>0</v>
      </c>
      <c r="N2440" s="44">
        <v>0</v>
      </c>
      <c r="O2440" s="44">
        <v>0</v>
      </c>
      <c r="P2440" s="165">
        <f t="shared" si="174"/>
        <v>0</v>
      </c>
    </row>
    <row r="2441" spans="1:16" hidden="1" x14ac:dyDescent="0.25">
      <c r="A2441" s="303" t="str">
        <f>IF(B2441=1,A2419,"")</f>
        <v/>
      </c>
      <c r="B2441" s="43" t="str">
        <f t="shared" si="173"/>
        <v/>
      </c>
      <c r="C2441" s="161">
        <f>CAD!$I$28</f>
        <v>0</v>
      </c>
      <c r="D2441" s="44">
        <v>0</v>
      </c>
      <c r="E2441" s="44">
        <v>0</v>
      </c>
      <c r="F2441" s="44">
        <v>0</v>
      </c>
      <c r="G2441" s="44">
        <v>0</v>
      </c>
      <c r="H2441" s="44">
        <v>0</v>
      </c>
      <c r="I2441" s="44">
        <v>0</v>
      </c>
      <c r="J2441" s="44">
        <v>0</v>
      </c>
      <c r="K2441" s="44">
        <v>0</v>
      </c>
      <c r="L2441" s="44">
        <v>0</v>
      </c>
      <c r="M2441" s="44">
        <v>0</v>
      </c>
      <c r="N2441" s="44">
        <v>0</v>
      </c>
      <c r="O2441" s="44">
        <v>0</v>
      </c>
      <c r="P2441" s="165">
        <f t="shared" si="174"/>
        <v>0</v>
      </c>
    </row>
    <row r="2442" spans="1:16" hidden="1" x14ac:dyDescent="0.25">
      <c r="A2442" s="303" t="str">
        <f>IF(B2442=1,A2419,"")</f>
        <v/>
      </c>
      <c r="B2442" s="43" t="str">
        <f t="shared" si="173"/>
        <v/>
      </c>
      <c r="C2442" s="161">
        <f>CAD!$I$29</f>
        <v>0</v>
      </c>
      <c r="D2442" s="44">
        <v>0</v>
      </c>
      <c r="E2442" s="44">
        <v>0</v>
      </c>
      <c r="F2442" s="44">
        <v>0</v>
      </c>
      <c r="G2442" s="44">
        <v>0</v>
      </c>
      <c r="H2442" s="44">
        <v>0</v>
      </c>
      <c r="I2442" s="44">
        <v>0</v>
      </c>
      <c r="J2442" s="44">
        <v>0</v>
      </c>
      <c r="K2442" s="44">
        <v>0</v>
      </c>
      <c r="L2442" s="44">
        <v>0</v>
      </c>
      <c r="M2442" s="44">
        <v>0</v>
      </c>
      <c r="N2442" s="44">
        <v>0</v>
      </c>
      <c r="O2442" s="44">
        <v>0</v>
      </c>
      <c r="P2442" s="165">
        <f t="shared" si="174"/>
        <v>0</v>
      </c>
    </row>
    <row r="2443" spans="1:16" hidden="1" x14ac:dyDescent="0.25">
      <c r="A2443" s="303" t="str">
        <f>IF(B2443=1,A2419,"")</f>
        <v/>
      </c>
      <c r="B2443" s="43" t="str">
        <f t="shared" si="173"/>
        <v/>
      </c>
      <c r="C2443" s="161">
        <f>CAD!$I$30</f>
        <v>0</v>
      </c>
      <c r="D2443" s="44">
        <v>0</v>
      </c>
      <c r="E2443" s="44">
        <v>0</v>
      </c>
      <c r="F2443" s="44">
        <v>0</v>
      </c>
      <c r="G2443" s="44">
        <v>0</v>
      </c>
      <c r="H2443" s="44">
        <v>0</v>
      </c>
      <c r="I2443" s="44">
        <v>0</v>
      </c>
      <c r="J2443" s="44">
        <v>0</v>
      </c>
      <c r="K2443" s="44">
        <v>0</v>
      </c>
      <c r="L2443" s="44">
        <v>0</v>
      </c>
      <c r="M2443" s="44">
        <v>0</v>
      </c>
      <c r="N2443" s="44">
        <v>0</v>
      </c>
      <c r="O2443" s="44">
        <v>0</v>
      </c>
      <c r="P2443" s="165">
        <f t="shared" si="174"/>
        <v>0</v>
      </c>
    </row>
    <row r="2444" spans="1:16" hidden="1" x14ac:dyDescent="0.25">
      <c r="A2444" s="303" t="str">
        <f>IF(B2444=1,A2419,"")</f>
        <v/>
      </c>
      <c r="B2444" s="43" t="str">
        <f t="shared" si="173"/>
        <v/>
      </c>
      <c r="C2444" s="161">
        <f>CAD!$I$31</f>
        <v>0</v>
      </c>
      <c r="D2444" s="44">
        <v>0</v>
      </c>
      <c r="E2444" s="44">
        <v>0</v>
      </c>
      <c r="F2444" s="44">
        <v>0</v>
      </c>
      <c r="G2444" s="44">
        <v>0</v>
      </c>
      <c r="H2444" s="44">
        <v>0</v>
      </c>
      <c r="I2444" s="44">
        <v>0</v>
      </c>
      <c r="J2444" s="44">
        <v>0</v>
      </c>
      <c r="K2444" s="44">
        <v>0</v>
      </c>
      <c r="L2444" s="44">
        <v>0</v>
      </c>
      <c r="M2444" s="44">
        <v>0</v>
      </c>
      <c r="N2444" s="44">
        <v>0</v>
      </c>
      <c r="O2444" s="44">
        <v>0</v>
      </c>
      <c r="P2444" s="165">
        <f t="shared" si="174"/>
        <v>0</v>
      </c>
    </row>
    <row r="2445" spans="1:16" hidden="1" x14ac:dyDescent="0.25">
      <c r="A2445" s="303" t="str">
        <f>IF(B2445=1,A2419,"")</f>
        <v/>
      </c>
      <c r="B2445" s="43" t="str">
        <f t="shared" si="173"/>
        <v/>
      </c>
      <c r="C2445" s="161">
        <f>CAD!$K$7</f>
        <v>0</v>
      </c>
      <c r="D2445" s="44">
        <v>0</v>
      </c>
      <c r="E2445" s="44">
        <v>0</v>
      </c>
      <c r="F2445" s="44">
        <v>0</v>
      </c>
      <c r="G2445" s="44">
        <v>0</v>
      </c>
      <c r="H2445" s="44">
        <v>0</v>
      </c>
      <c r="I2445" s="44">
        <v>0</v>
      </c>
      <c r="J2445" s="44">
        <v>0</v>
      </c>
      <c r="K2445" s="44">
        <v>0</v>
      </c>
      <c r="L2445" s="44">
        <v>0</v>
      </c>
      <c r="M2445" s="44">
        <v>0</v>
      </c>
      <c r="N2445" s="44">
        <v>0</v>
      </c>
      <c r="O2445" s="44">
        <v>0</v>
      </c>
      <c r="P2445" s="165">
        <f t="shared" si="174"/>
        <v>0</v>
      </c>
    </row>
    <row r="2446" spans="1:16" hidden="1" x14ac:dyDescent="0.25">
      <c r="A2446" s="303" t="str">
        <f>IF(B2446=1,A2419,"")</f>
        <v/>
      </c>
      <c r="B2446" s="43" t="str">
        <f t="shared" si="173"/>
        <v/>
      </c>
      <c r="C2446" s="161">
        <f>CAD!$K$8</f>
        <v>0</v>
      </c>
      <c r="D2446" s="44">
        <v>0</v>
      </c>
      <c r="E2446" s="44">
        <v>0</v>
      </c>
      <c r="F2446" s="44">
        <v>0</v>
      </c>
      <c r="G2446" s="44">
        <v>0</v>
      </c>
      <c r="H2446" s="44">
        <v>0</v>
      </c>
      <c r="I2446" s="44">
        <v>0</v>
      </c>
      <c r="J2446" s="44">
        <v>0</v>
      </c>
      <c r="K2446" s="44">
        <v>0</v>
      </c>
      <c r="L2446" s="44">
        <v>0</v>
      </c>
      <c r="M2446" s="44">
        <v>0</v>
      </c>
      <c r="N2446" s="44">
        <v>0</v>
      </c>
      <c r="O2446" s="44">
        <v>0</v>
      </c>
      <c r="P2446" s="165">
        <f t="shared" si="174"/>
        <v>0</v>
      </c>
    </row>
    <row r="2447" spans="1:16" hidden="1" x14ac:dyDescent="0.25">
      <c r="A2447" s="303" t="str">
        <f>IF(B2447=1,A2419,"")</f>
        <v/>
      </c>
      <c r="B2447" s="43" t="str">
        <f t="shared" si="173"/>
        <v/>
      </c>
      <c r="C2447" s="161">
        <f>CAD!$K$9</f>
        <v>0</v>
      </c>
      <c r="D2447" s="44">
        <v>0</v>
      </c>
      <c r="E2447" s="44">
        <v>0</v>
      </c>
      <c r="F2447" s="44">
        <v>0</v>
      </c>
      <c r="G2447" s="44">
        <v>0</v>
      </c>
      <c r="H2447" s="44">
        <v>0</v>
      </c>
      <c r="I2447" s="44">
        <v>0</v>
      </c>
      <c r="J2447" s="44">
        <v>0</v>
      </c>
      <c r="K2447" s="44">
        <v>0</v>
      </c>
      <c r="L2447" s="44">
        <v>0</v>
      </c>
      <c r="M2447" s="44">
        <v>0</v>
      </c>
      <c r="N2447" s="44">
        <v>0</v>
      </c>
      <c r="O2447" s="44">
        <v>0</v>
      </c>
      <c r="P2447" s="165">
        <f t="shared" si="174"/>
        <v>0</v>
      </c>
    </row>
    <row r="2448" spans="1:16" hidden="1" x14ac:dyDescent="0.25">
      <c r="A2448" s="303" t="str">
        <f>IF(B2448=1,A2419,"")</f>
        <v/>
      </c>
      <c r="B2448" s="43" t="str">
        <f t="shared" si="173"/>
        <v/>
      </c>
      <c r="C2448" s="161">
        <f>CAD!$K$10</f>
        <v>0</v>
      </c>
      <c r="D2448" s="44">
        <v>0</v>
      </c>
      <c r="E2448" s="44">
        <v>0</v>
      </c>
      <c r="F2448" s="44">
        <v>0</v>
      </c>
      <c r="G2448" s="44">
        <v>0</v>
      </c>
      <c r="H2448" s="44">
        <v>0</v>
      </c>
      <c r="I2448" s="44">
        <v>0</v>
      </c>
      <c r="J2448" s="44">
        <v>0</v>
      </c>
      <c r="K2448" s="44">
        <v>0</v>
      </c>
      <c r="L2448" s="44">
        <v>0</v>
      </c>
      <c r="M2448" s="44">
        <v>0</v>
      </c>
      <c r="N2448" s="44">
        <v>0</v>
      </c>
      <c r="O2448" s="44">
        <v>0</v>
      </c>
      <c r="P2448" s="165">
        <f t="shared" si="174"/>
        <v>0</v>
      </c>
    </row>
    <row r="2449" spans="1:16" hidden="1" x14ac:dyDescent="0.25">
      <c r="A2449" s="303" t="str">
        <f>IF(B2449=1,A2419,"")</f>
        <v/>
      </c>
      <c r="B2449" s="43" t="str">
        <f t="shared" si="173"/>
        <v/>
      </c>
      <c r="C2449" s="161">
        <f>CAD!$K$11</f>
        <v>0</v>
      </c>
      <c r="D2449" s="44">
        <v>0</v>
      </c>
      <c r="E2449" s="44">
        <v>0</v>
      </c>
      <c r="F2449" s="44">
        <v>0</v>
      </c>
      <c r="G2449" s="44">
        <v>0</v>
      </c>
      <c r="H2449" s="44">
        <v>0</v>
      </c>
      <c r="I2449" s="44">
        <v>0</v>
      </c>
      <c r="J2449" s="44">
        <v>0</v>
      </c>
      <c r="K2449" s="44">
        <v>0</v>
      </c>
      <c r="L2449" s="44">
        <v>0</v>
      </c>
      <c r="M2449" s="44">
        <v>0</v>
      </c>
      <c r="N2449" s="44">
        <v>0</v>
      </c>
      <c r="O2449" s="44">
        <v>0</v>
      </c>
      <c r="P2449" s="165">
        <f t="shared" si="174"/>
        <v>0</v>
      </c>
    </row>
    <row r="2450" spans="1:16" hidden="1" x14ac:dyDescent="0.25">
      <c r="A2450" s="303" t="str">
        <f>IF(B2450=1,A2419,"")</f>
        <v/>
      </c>
      <c r="B2450" s="43" t="str">
        <f t="shared" si="173"/>
        <v/>
      </c>
      <c r="C2450" s="161">
        <f>CAD!$K$12</f>
        <v>0</v>
      </c>
      <c r="D2450" s="44">
        <v>0</v>
      </c>
      <c r="E2450" s="44">
        <v>0</v>
      </c>
      <c r="F2450" s="44">
        <v>0</v>
      </c>
      <c r="G2450" s="44">
        <v>0</v>
      </c>
      <c r="H2450" s="44">
        <v>0</v>
      </c>
      <c r="I2450" s="44">
        <v>0</v>
      </c>
      <c r="J2450" s="44">
        <v>0</v>
      </c>
      <c r="K2450" s="44">
        <v>0</v>
      </c>
      <c r="L2450" s="44">
        <v>0</v>
      </c>
      <c r="M2450" s="44">
        <v>0</v>
      </c>
      <c r="N2450" s="44">
        <v>0</v>
      </c>
      <c r="O2450" s="44">
        <v>0</v>
      </c>
      <c r="P2450" s="165">
        <f t="shared" si="174"/>
        <v>0</v>
      </c>
    </row>
    <row r="2451" spans="1:16" hidden="1" x14ac:dyDescent="0.25">
      <c r="A2451" s="303" t="str">
        <f>IF(B2451=1,A2419,"")</f>
        <v/>
      </c>
      <c r="B2451" s="43" t="str">
        <f t="shared" si="173"/>
        <v/>
      </c>
      <c r="C2451" s="161">
        <f>CAD!$K$13</f>
        <v>0</v>
      </c>
      <c r="D2451" s="44">
        <v>0</v>
      </c>
      <c r="E2451" s="44">
        <v>0</v>
      </c>
      <c r="F2451" s="44">
        <v>0</v>
      </c>
      <c r="G2451" s="44">
        <v>0</v>
      </c>
      <c r="H2451" s="44">
        <v>0</v>
      </c>
      <c r="I2451" s="44">
        <v>0</v>
      </c>
      <c r="J2451" s="44">
        <v>0</v>
      </c>
      <c r="K2451" s="44">
        <v>0</v>
      </c>
      <c r="L2451" s="44">
        <v>0</v>
      </c>
      <c r="M2451" s="44">
        <v>0</v>
      </c>
      <c r="N2451" s="44">
        <v>0</v>
      </c>
      <c r="O2451" s="44">
        <v>0</v>
      </c>
      <c r="P2451" s="165">
        <f t="shared" si="174"/>
        <v>0</v>
      </c>
    </row>
    <row r="2452" spans="1:16" hidden="1" x14ac:dyDescent="0.25">
      <c r="A2452" s="303" t="str">
        <f>IF(B2452=1,A2419,"")</f>
        <v/>
      </c>
      <c r="B2452" s="43" t="str">
        <f t="shared" si="173"/>
        <v/>
      </c>
      <c r="C2452" s="161">
        <f>CAD!$K$14</f>
        <v>0</v>
      </c>
      <c r="D2452" s="44">
        <v>0</v>
      </c>
      <c r="E2452" s="44">
        <v>0</v>
      </c>
      <c r="F2452" s="44">
        <v>0</v>
      </c>
      <c r="G2452" s="44">
        <v>0</v>
      </c>
      <c r="H2452" s="44">
        <v>0</v>
      </c>
      <c r="I2452" s="44">
        <v>0</v>
      </c>
      <c r="J2452" s="44">
        <v>0</v>
      </c>
      <c r="K2452" s="44">
        <v>0</v>
      </c>
      <c r="L2452" s="44">
        <v>0</v>
      </c>
      <c r="M2452" s="44">
        <v>0</v>
      </c>
      <c r="N2452" s="44">
        <v>0</v>
      </c>
      <c r="O2452" s="44">
        <v>0</v>
      </c>
      <c r="P2452" s="165">
        <f t="shared" si="174"/>
        <v>0</v>
      </c>
    </row>
    <row r="2453" spans="1:16" hidden="1" x14ac:dyDescent="0.25">
      <c r="A2453" s="303" t="str">
        <f>IF(B2453=1,A2419,"")</f>
        <v/>
      </c>
      <c r="B2453" s="43" t="str">
        <f t="shared" si="173"/>
        <v/>
      </c>
      <c r="C2453" s="161">
        <f>CAD!$K$15</f>
        <v>0</v>
      </c>
      <c r="D2453" s="44">
        <v>0</v>
      </c>
      <c r="E2453" s="44">
        <v>0</v>
      </c>
      <c r="F2453" s="44">
        <v>0</v>
      </c>
      <c r="G2453" s="44">
        <v>0</v>
      </c>
      <c r="H2453" s="44">
        <v>0</v>
      </c>
      <c r="I2453" s="44">
        <v>0</v>
      </c>
      <c r="J2453" s="44">
        <v>0</v>
      </c>
      <c r="K2453" s="44">
        <v>0</v>
      </c>
      <c r="L2453" s="44">
        <v>0</v>
      </c>
      <c r="M2453" s="44">
        <v>0</v>
      </c>
      <c r="N2453" s="44">
        <v>0</v>
      </c>
      <c r="O2453" s="44">
        <v>0</v>
      </c>
      <c r="P2453" s="165">
        <f t="shared" si="174"/>
        <v>0</v>
      </c>
    </row>
    <row r="2454" spans="1:16" hidden="1" x14ac:dyDescent="0.25">
      <c r="A2454" s="303" t="str">
        <f>IF(B2454=1,A2419,"")</f>
        <v/>
      </c>
      <c r="B2454" s="43" t="str">
        <f t="shared" si="173"/>
        <v/>
      </c>
      <c r="C2454" s="161">
        <f>CAD!$K$16</f>
        <v>0</v>
      </c>
      <c r="D2454" s="44">
        <v>0</v>
      </c>
      <c r="E2454" s="44">
        <v>0</v>
      </c>
      <c r="F2454" s="44">
        <v>0</v>
      </c>
      <c r="G2454" s="44">
        <v>0</v>
      </c>
      <c r="H2454" s="44">
        <v>0</v>
      </c>
      <c r="I2454" s="44">
        <v>0</v>
      </c>
      <c r="J2454" s="44">
        <v>0</v>
      </c>
      <c r="K2454" s="44">
        <v>0</v>
      </c>
      <c r="L2454" s="44">
        <v>0</v>
      </c>
      <c r="M2454" s="44">
        <v>0</v>
      </c>
      <c r="N2454" s="44">
        <v>0</v>
      </c>
      <c r="O2454" s="44">
        <v>0</v>
      </c>
      <c r="P2454" s="165">
        <f t="shared" si="174"/>
        <v>0</v>
      </c>
    </row>
    <row r="2455" spans="1:16" hidden="1" x14ac:dyDescent="0.25">
      <c r="A2455" s="303" t="str">
        <f>IF(B2455=1,A2419,"")</f>
        <v/>
      </c>
      <c r="B2455" s="43" t="str">
        <f t="shared" si="173"/>
        <v/>
      </c>
      <c r="C2455" s="161">
        <f>CAD!$K$17</f>
        <v>0</v>
      </c>
      <c r="D2455" s="44">
        <v>0</v>
      </c>
      <c r="E2455" s="44">
        <v>0</v>
      </c>
      <c r="F2455" s="44">
        <v>0</v>
      </c>
      <c r="G2455" s="44">
        <v>0</v>
      </c>
      <c r="H2455" s="44">
        <v>0</v>
      </c>
      <c r="I2455" s="44">
        <v>0</v>
      </c>
      <c r="J2455" s="44">
        <v>0</v>
      </c>
      <c r="K2455" s="44">
        <v>0</v>
      </c>
      <c r="L2455" s="44">
        <v>0</v>
      </c>
      <c r="M2455" s="44">
        <v>0</v>
      </c>
      <c r="N2455" s="44">
        <v>0</v>
      </c>
      <c r="O2455" s="44">
        <v>0</v>
      </c>
      <c r="P2455" s="165">
        <f t="shared" si="174"/>
        <v>0</v>
      </c>
    </row>
    <row r="2456" spans="1:16" hidden="1" x14ac:dyDescent="0.25">
      <c r="A2456" s="303" t="str">
        <f>IF(B2456=1,A2419,"")</f>
        <v/>
      </c>
      <c r="B2456" s="43" t="str">
        <f t="shared" si="173"/>
        <v/>
      </c>
      <c r="C2456" s="161">
        <f>CAD!$K$18</f>
        <v>0</v>
      </c>
      <c r="D2456" s="44">
        <v>0</v>
      </c>
      <c r="E2456" s="44">
        <v>0</v>
      </c>
      <c r="F2456" s="44">
        <v>0</v>
      </c>
      <c r="G2456" s="44">
        <v>0</v>
      </c>
      <c r="H2456" s="44">
        <v>0</v>
      </c>
      <c r="I2456" s="44">
        <v>0</v>
      </c>
      <c r="J2456" s="44">
        <v>0</v>
      </c>
      <c r="K2456" s="44">
        <v>0</v>
      </c>
      <c r="L2456" s="44">
        <v>0</v>
      </c>
      <c r="M2456" s="44">
        <v>0</v>
      </c>
      <c r="N2456" s="44">
        <v>0</v>
      </c>
      <c r="O2456" s="44">
        <v>0</v>
      </c>
      <c r="P2456" s="165">
        <f t="shared" si="174"/>
        <v>0</v>
      </c>
    </row>
    <row r="2457" spans="1:16" hidden="1" x14ac:dyDescent="0.25">
      <c r="A2457" s="303" t="str">
        <f>IF(B2457=1,A2419,"")</f>
        <v/>
      </c>
      <c r="B2457" s="43" t="str">
        <f t="shared" si="173"/>
        <v/>
      </c>
      <c r="C2457" s="161">
        <f>CAD!$K$19</f>
        <v>0</v>
      </c>
      <c r="D2457" s="44">
        <v>0</v>
      </c>
      <c r="E2457" s="44">
        <v>0</v>
      </c>
      <c r="F2457" s="44">
        <v>0</v>
      </c>
      <c r="G2457" s="44">
        <v>0</v>
      </c>
      <c r="H2457" s="44">
        <v>0</v>
      </c>
      <c r="I2457" s="44">
        <v>0</v>
      </c>
      <c r="J2457" s="44">
        <v>0</v>
      </c>
      <c r="K2457" s="44">
        <v>0</v>
      </c>
      <c r="L2457" s="44">
        <v>0</v>
      </c>
      <c r="M2457" s="44">
        <v>0</v>
      </c>
      <c r="N2457" s="44">
        <v>0</v>
      </c>
      <c r="O2457" s="44">
        <v>0</v>
      </c>
      <c r="P2457" s="165">
        <f t="shared" si="174"/>
        <v>0</v>
      </c>
    </row>
    <row r="2458" spans="1:16" hidden="1" x14ac:dyDescent="0.25">
      <c r="A2458" s="303" t="str">
        <f>IF(B2458=1,A2419,"")</f>
        <v/>
      </c>
      <c r="B2458" s="43" t="str">
        <f t="shared" si="173"/>
        <v/>
      </c>
      <c r="C2458" s="161">
        <f>CAD!$K$20</f>
        <v>0</v>
      </c>
      <c r="D2458" s="44">
        <v>0</v>
      </c>
      <c r="E2458" s="44">
        <v>0</v>
      </c>
      <c r="F2458" s="44">
        <v>0</v>
      </c>
      <c r="G2458" s="44">
        <v>0</v>
      </c>
      <c r="H2458" s="44">
        <v>0</v>
      </c>
      <c r="I2458" s="44">
        <v>0</v>
      </c>
      <c r="J2458" s="44">
        <v>0</v>
      </c>
      <c r="K2458" s="44">
        <v>0</v>
      </c>
      <c r="L2458" s="44">
        <v>0</v>
      </c>
      <c r="M2458" s="44">
        <v>0</v>
      </c>
      <c r="N2458" s="44">
        <v>0</v>
      </c>
      <c r="O2458" s="44">
        <v>0</v>
      </c>
      <c r="P2458" s="165">
        <f t="shared" si="174"/>
        <v>0</v>
      </c>
    </row>
    <row r="2459" spans="1:16" hidden="1" x14ac:dyDescent="0.25">
      <c r="A2459" s="303" t="str">
        <f>IF(B2459=1,A2419,"")</f>
        <v/>
      </c>
      <c r="B2459" s="43" t="str">
        <f t="shared" si="173"/>
        <v/>
      </c>
      <c r="C2459" s="161">
        <f>CAD!$K$21</f>
        <v>0</v>
      </c>
      <c r="D2459" s="44">
        <v>0</v>
      </c>
      <c r="E2459" s="44">
        <v>0</v>
      </c>
      <c r="F2459" s="44">
        <v>0</v>
      </c>
      <c r="G2459" s="44">
        <v>0</v>
      </c>
      <c r="H2459" s="44">
        <v>0</v>
      </c>
      <c r="I2459" s="44">
        <v>0</v>
      </c>
      <c r="J2459" s="44">
        <v>0</v>
      </c>
      <c r="K2459" s="44">
        <v>0</v>
      </c>
      <c r="L2459" s="44">
        <v>0</v>
      </c>
      <c r="M2459" s="44">
        <v>0</v>
      </c>
      <c r="N2459" s="44">
        <v>0</v>
      </c>
      <c r="O2459" s="44">
        <v>0</v>
      </c>
      <c r="P2459" s="165">
        <f t="shared" si="174"/>
        <v>0</v>
      </c>
    </row>
    <row r="2460" spans="1:16" hidden="1" x14ac:dyDescent="0.25">
      <c r="A2460" s="303" t="str">
        <f>IF(B2460=1,A2419,"")</f>
        <v/>
      </c>
      <c r="B2460" s="43" t="str">
        <f t="shared" si="173"/>
        <v/>
      </c>
      <c r="C2460" s="161">
        <f>CAD!$K$22</f>
        <v>0</v>
      </c>
      <c r="D2460" s="44">
        <v>0</v>
      </c>
      <c r="E2460" s="44">
        <v>0</v>
      </c>
      <c r="F2460" s="44">
        <v>0</v>
      </c>
      <c r="G2460" s="44">
        <v>0</v>
      </c>
      <c r="H2460" s="44">
        <v>0</v>
      </c>
      <c r="I2460" s="44">
        <v>0</v>
      </c>
      <c r="J2460" s="44">
        <v>0</v>
      </c>
      <c r="K2460" s="44">
        <v>0</v>
      </c>
      <c r="L2460" s="44">
        <v>0</v>
      </c>
      <c r="M2460" s="44">
        <v>0</v>
      </c>
      <c r="N2460" s="44">
        <v>0</v>
      </c>
      <c r="O2460" s="44">
        <v>0</v>
      </c>
      <c r="P2460" s="165">
        <f t="shared" si="174"/>
        <v>0</v>
      </c>
    </row>
    <row r="2461" spans="1:16" hidden="1" x14ac:dyDescent="0.25">
      <c r="A2461" s="303" t="str">
        <f>IF(B2461=1,A2419,"")</f>
        <v/>
      </c>
      <c r="B2461" s="43" t="str">
        <f t="shared" si="173"/>
        <v/>
      </c>
      <c r="C2461" s="161">
        <f>CAD!$K$23</f>
        <v>0</v>
      </c>
      <c r="D2461" s="44">
        <v>0</v>
      </c>
      <c r="E2461" s="44">
        <v>0</v>
      </c>
      <c r="F2461" s="44">
        <v>0</v>
      </c>
      <c r="G2461" s="44">
        <v>0</v>
      </c>
      <c r="H2461" s="44">
        <v>0</v>
      </c>
      <c r="I2461" s="44">
        <v>0</v>
      </c>
      <c r="J2461" s="44">
        <v>0</v>
      </c>
      <c r="K2461" s="44">
        <v>0</v>
      </c>
      <c r="L2461" s="44">
        <v>0</v>
      </c>
      <c r="M2461" s="44">
        <v>0</v>
      </c>
      <c r="N2461" s="44">
        <v>0</v>
      </c>
      <c r="O2461" s="44">
        <v>0</v>
      </c>
      <c r="P2461" s="165">
        <f t="shared" si="174"/>
        <v>0</v>
      </c>
    </row>
    <row r="2462" spans="1:16" hidden="1" x14ac:dyDescent="0.25">
      <c r="A2462" s="303" t="str">
        <f>IF(B2462=1,A2419,"")</f>
        <v/>
      </c>
      <c r="B2462" s="43" t="str">
        <f t="shared" si="173"/>
        <v/>
      </c>
      <c r="C2462" s="161">
        <f>CAD!$K$24</f>
        <v>0</v>
      </c>
      <c r="D2462" s="44">
        <v>0</v>
      </c>
      <c r="E2462" s="44">
        <v>0</v>
      </c>
      <c r="F2462" s="44">
        <v>0</v>
      </c>
      <c r="G2462" s="44">
        <v>0</v>
      </c>
      <c r="H2462" s="44">
        <v>0</v>
      </c>
      <c r="I2462" s="44">
        <v>0</v>
      </c>
      <c r="J2462" s="44">
        <v>0</v>
      </c>
      <c r="K2462" s="44">
        <v>0</v>
      </c>
      <c r="L2462" s="44">
        <v>0</v>
      </c>
      <c r="M2462" s="44">
        <v>0</v>
      </c>
      <c r="N2462" s="44">
        <v>0</v>
      </c>
      <c r="O2462" s="44">
        <v>0</v>
      </c>
      <c r="P2462" s="165">
        <f t="shared" si="174"/>
        <v>0</v>
      </c>
    </row>
    <row r="2463" spans="1:16" hidden="1" x14ac:dyDescent="0.25">
      <c r="A2463" s="303" t="str">
        <f>IF(B2463=1,A2419,"")</f>
        <v/>
      </c>
      <c r="B2463" s="43" t="str">
        <f t="shared" si="173"/>
        <v/>
      </c>
      <c r="C2463" s="161">
        <f>CAD!$K$25</f>
        <v>0</v>
      </c>
      <c r="D2463" s="44">
        <v>0</v>
      </c>
      <c r="E2463" s="44">
        <v>0</v>
      </c>
      <c r="F2463" s="44">
        <v>0</v>
      </c>
      <c r="G2463" s="44">
        <v>0</v>
      </c>
      <c r="H2463" s="44">
        <v>0</v>
      </c>
      <c r="I2463" s="44">
        <v>0</v>
      </c>
      <c r="J2463" s="44">
        <v>0</v>
      </c>
      <c r="K2463" s="44">
        <v>0</v>
      </c>
      <c r="L2463" s="44">
        <v>0</v>
      </c>
      <c r="M2463" s="44">
        <v>0</v>
      </c>
      <c r="N2463" s="44">
        <v>0</v>
      </c>
      <c r="O2463" s="44">
        <v>0</v>
      </c>
      <c r="P2463" s="165">
        <f t="shared" si="174"/>
        <v>0</v>
      </c>
    </row>
    <row r="2464" spans="1:16" hidden="1" x14ac:dyDescent="0.25">
      <c r="A2464" s="303" t="str">
        <f>IF(B2464=1,A2419,"")</f>
        <v/>
      </c>
      <c r="B2464" s="43" t="str">
        <f t="shared" si="173"/>
        <v/>
      </c>
      <c r="C2464" s="161">
        <f>CAD!$K$26</f>
        <v>0</v>
      </c>
      <c r="D2464" s="44">
        <v>0</v>
      </c>
      <c r="E2464" s="44">
        <v>0</v>
      </c>
      <c r="F2464" s="44">
        <v>0</v>
      </c>
      <c r="G2464" s="44">
        <v>0</v>
      </c>
      <c r="H2464" s="44">
        <v>0</v>
      </c>
      <c r="I2464" s="44">
        <v>0</v>
      </c>
      <c r="J2464" s="44">
        <v>0</v>
      </c>
      <c r="K2464" s="44">
        <v>0</v>
      </c>
      <c r="L2464" s="44">
        <v>0</v>
      </c>
      <c r="M2464" s="44">
        <v>0</v>
      </c>
      <c r="N2464" s="44">
        <v>0</v>
      </c>
      <c r="O2464" s="44">
        <v>0</v>
      </c>
      <c r="P2464" s="165">
        <f t="shared" si="174"/>
        <v>0</v>
      </c>
    </row>
    <row r="2465" spans="1:17" hidden="1" x14ac:dyDescent="0.25">
      <c r="A2465" s="303" t="str">
        <f>IF(B2465=1,A2419,"")</f>
        <v/>
      </c>
      <c r="B2465" s="43" t="str">
        <f t="shared" si="173"/>
        <v/>
      </c>
      <c r="C2465" s="161">
        <f>CAD!$K$27</f>
        <v>0</v>
      </c>
      <c r="D2465" s="44">
        <v>0</v>
      </c>
      <c r="E2465" s="44">
        <v>0</v>
      </c>
      <c r="F2465" s="44">
        <v>0</v>
      </c>
      <c r="G2465" s="44">
        <v>0</v>
      </c>
      <c r="H2465" s="44">
        <v>0</v>
      </c>
      <c r="I2465" s="44">
        <v>0</v>
      </c>
      <c r="J2465" s="44">
        <v>0</v>
      </c>
      <c r="K2465" s="44">
        <v>0</v>
      </c>
      <c r="L2465" s="44">
        <v>0</v>
      </c>
      <c r="M2465" s="44">
        <v>0</v>
      </c>
      <c r="N2465" s="44">
        <v>0</v>
      </c>
      <c r="O2465" s="44">
        <v>0</v>
      </c>
      <c r="P2465" s="165">
        <f t="shared" si="174"/>
        <v>0</v>
      </c>
    </row>
    <row r="2466" spans="1:17" hidden="1" x14ac:dyDescent="0.25">
      <c r="A2466" s="303" t="str">
        <f>IF(B2466=1,A2419,"")</f>
        <v/>
      </c>
      <c r="B2466" s="43" t="str">
        <f t="shared" si="173"/>
        <v/>
      </c>
      <c r="C2466" s="161">
        <f>CAD!$K$28</f>
        <v>0</v>
      </c>
      <c r="D2466" s="44">
        <v>0</v>
      </c>
      <c r="E2466" s="44">
        <v>0</v>
      </c>
      <c r="F2466" s="44">
        <v>0</v>
      </c>
      <c r="G2466" s="44">
        <v>0</v>
      </c>
      <c r="H2466" s="44">
        <v>0</v>
      </c>
      <c r="I2466" s="44">
        <v>0</v>
      </c>
      <c r="J2466" s="44">
        <v>0</v>
      </c>
      <c r="K2466" s="44">
        <v>0</v>
      </c>
      <c r="L2466" s="44">
        <v>0</v>
      </c>
      <c r="M2466" s="44">
        <v>0</v>
      </c>
      <c r="N2466" s="44">
        <v>0</v>
      </c>
      <c r="O2466" s="44">
        <v>0</v>
      </c>
      <c r="P2466" s="165">
        <f t="shared" si="174"/>
        <v>0</v>
      </c>
    </row>
    <row r="2467" spans="1:17" hidden="1" x14ac:dyDescent="0.25">
      <c r="A2467" s="303" t="str">
        <f>IF(B2467=1,A2419,"")</f>
        <v/>
      </c>
      <c r="B2467" s="43" t="str">
        <f t="shared" si="173"/>
        <v/>
      </c>
      <c r="C2467" s="161">
        <f>CAD!$K$29</f>
        <v>0</v>
      </c>
      <c r="D2467" s="44">
        <v>0</v>
      </c>
      <c r="E2467" s="44">
        <v>0</v>
      </c>
      <c r="F2467" s="44">
        <v>0</v>
      </c>
      <c r="G2467" s="44">
        <v>0</v>
      </c>
      <c r="H2467" s="44">
        <v>0</v>
      </c>
      <c r="I2467" s="44">
        <v>0</v>
      </c>
      <c r="J2467" s="44">
        <v>0</v>
      </c>
      <c r="K2467" s="44">
        <v>0</v>
      </c>
      <c r="L2467" s="44">
        <v>0</v>
      </c>
      <c r="M2467" s="44">
        <v>0</v>
      </c>
      <c r="N2467" s="44">
        <v>0</v>
      </c>
      <c r="O2467" s="44">
        <v>0</v>
      </c>
      <c r="P2467" s="165">
        <f t="shared" si="174"/>
        <v>0</v>
      </c>
    </row>
    <row r="2468" spans="1:17" hidden="1" x14ac:dyDescent="0.25">
      <c r="A2468" s="303" t="str">
        <f>IF(B2468=1,A2419,"")</f>
        <v/>
      </c>
      <c r="B2468" s="43" t="str">
        <f t="shared" si="173"/>
        <v/>
      </c>
      <c r="C2468" s="161">
        <f>CAD!$K$30</f>
        <v>0</v>
      </c>
      <c r="D2468" s="44">
        <v>0</v>
      </c>
      <c r="E2468" s="44">
        <v>0</v>
      </c>
      <c r="F2468" s="44">
        <v>0</v>
      </c>
      <c r="G2468" s="44">
        <v>0</v>
      </c>
      <c r="H2468" s="44">
        <v>0</v>
      </c>
      <c r="I2468" s="44">
        <v>0</v>
      </c>
      <c r="J2468" s="44">
        <v>0</v>
      </c>
      <c r="K2468" s="44">
        <v>0</v>
      </c>
      <c r="L2468" s="44">
        <v>0</v>
      </c>
      <c r="M2468" s="44">
        <v>0</v>
      </c>
      <c r="N2468" s="44">
        <v>0</v>
      </c>
      <c r="O2468" s="44">
        <v>0</v>
      </c>
      <c r="P2468" s="165">
        <f t="shared" si="174"/>
        <v>0</v>
      </c>
    </row>
    <row r="2469" spans="1:17" hidden="1" x14ac:dyDescent="0.25">
      <c r="A2469" s="303" t="str">
        <f>IF(B2469=1,A2419,"")</f>
        <v/>
      </c>
      <c r="B2469" s="43" t="str">
        <f t="shared" si="173"/>
        <v/>
      </c>
      <c r="C2469" s="161">
        <f>CAD!$K$31</f>
        <v>0</v>
      </c>
      <c r="D2469" s="44">
        <v>0</v>
      </c>
      <c r="E2469" s="44">
        <v>0</v>
      </c>
      <c r="F2469" s="44">
        <v>0</v>
      </c>
      <c r="G2469" s="44">
        <v>0</v>
      </c>
      <c r="H2469" s="44">
        <v>0</v>
      </c>
      <c r="I2469" s="44">
        <v>0</v>
      </c>
      <c r="J2469" s="44">
        <v>0</v>
      </c>
      <c r="K2469" s="44">
        <v>0</v>
      </c>
      <c r="L2469" s="44">
        <v>0</v>
      </c>
      <c r="M2469" s="44">
        <v>0</v>
      </c>
      <c r="N2469" s="44">
        <v>0</v>
      </c>
      <c r="O2469" s="44">
        <v>0</v>
      </c>
      <c r="P2469" s="165">
        <f t="shared" si="174"/>
        <v>0</v>
      </c>
    </row>
    <row r="2470" spans="1:17" hidden="1" x14ac:dyDescent="0.25">
      <c r="A2470" s="303">
        <f>A2417</f>
        <v>2061</v>
      </c>
    </row>
    <row r="2471" spans="1:17" hidden="1" x14ac:dyDescent="0.25">
      <c r="A2471" s="303">
        <f>A2417</f>
        <v>2061</v>
      </c>
      <c r="C2471" s="74" t="s">
        <v>209</v>
      </c>
      <c r="D2471" s="38">
        <f>D2417-D2419</f>
        <v>0</v>
      </c>
      <c r="E2471" s="38">
        <f t="shared" ref="E2471:P2471" si="175">E2417-E2419</f>
        <v>0</v>
      </c>
      <c r="F2471" s="38">
        <f t="shared" si="175"/>
        <v>0</v>
      </c>
      <c r="G2471" s="38">
        <f t="shared" si="175"/>
        <v>0</v>
      </c>
      <c r="H2471" s="38">
        <f t="shared" si="175"/>
        <v>0</v>
      </c>
      <c r="I2471" s="38">
        <f t="shared" si="175"/>
        <v>0</v>
      </c>
      <c r="J2471" s="38">
        <f t="shared" si="175"/>
        <v>0</v>
      </c>
      <c r="K2471" s="38">
        <f t="shared" si="175"/>
        <v>0</v>
      </c>
      <c r="L2471" s="38">
        <f t="shared" si="175"/>
        <v>0</v>
      </c>
      <c r="M2471" s="38">
        <f t="shared" si="175"/>
        <v>0</v>
      </c>
      <c r="N2471" s="38">
        <f t="shared" si="175"/>
        <v>0</v>
      </c>
      <c r="O2471" s="38">
        <f t="shared" si="175"/>
        <v>0</v>
      </c>
      <c r="P2471" s="38">
        <f t="shared" si="175"/>
        <v>0</v>
      </c>
    </row>
    <row r="2472" spans="1:17" hidden="1" x14ac:dyDescent="0.25"/>
    <row r="2473" spans="1:17" ht="15" hidden="1" customHeight="1" thickBot="1" x14ac:dyDescent="0.3">
      <c r="A2473" s="303">
        <f>A2417+1</f>
        <v>2062</v>
      </c>
      <c r="B2473" s="45"/>
      <c r="C2473" s="176" t="s">
        <v>207</v>
      </c>
      <c r="D2473" s="177">
        <f>PREV_R!D2517</f>
        <v>0</v>
      </c>
      <c r="E2473" s="177">
        <f>PREV_R!E2517</f>
        <v>0</v>
      </c>
      <c r="F2473" s="177">
        <f>PREV_R!F2517</f>
        <v>0</v>
      </c>
      <c r="G2473" s="177">
        <f>PREV_R!G2517</f>
        <v>0</v>
      </c>
      <c r="H2473" s="177">
        <f>PREV_R!H2517</f>
        <v>0</v>
      </c>
      <c r="I2473" s="177">
        <f>PREV_R!I2517</f>
        <v>0</v>
      </c>
      <c r="J2473" s="177">
        <f>PREV_R!J2517</f>
        <v>0</v>
      </c>
      <c r="K2473" s="177">
        <f>PREV_R!K2517</f>
        <v>0</v>
      </c>
      <c r="L2473" s="177">
        <f>PREV_R!L2517</f>
        <v>0</v>
      </c>
      <c r="M2473" s="177">
        <f>PREV_R!M2517</f>
        <v>0</v>
      </c>
      <c r="N2473" s="177">
        <f>PREV_R!N2517</f>
        <v>0</v>
      </c>
      <c r="O2473" s="177">
        <f>PREV_R!O2517</f>
        <v>0</v>
      </c>
      <c r="P2473" s="177">
        <f>SUM(D2473:O2473)</f>
        <v>0</v>
      </c>
      <c r="Q2473" s="8"/>
    </row>
    <row r="2474" spans="1:17" ht="15" hidden="1" customHeight="1" x14ac:dyDescent="0.25">
      <c r="A2474" s="303">
        <f>A2473</f>
        <v>2062</v>
      </c>
      <c r="B2474" s="45"/>
      <c r="C2474" s="130"/>
      <c r="D2474" s="130"/>
      <c r="E2474" s="130"/>
      <c r="F2474" s="130"/>
      <c r="G2474" s="130"/>
      <c r="H2474" s="130"/>
      <c r="I2474" s="130"/>
      <c r="J2474" s="130"/>
      <c r="K2474" s="130"/>
      <c r="L2474" s="130"/>
      <c r="M2474" s="130"/>
      <c r="N2474" s="130"/>
      <c r="O2474" s="130"/>
      <c r="P2474" s="130"/>
      <c r="Q2474" s="8"/>
    </row>
    <row r="2475" spans="1:17" ht="15" hidden="1" customHeight="1" thickBot="1" x14ac:dyDescent="0.3">
      <c r="A2475" s="303">
        <f>A2473</f>
        <v>2062</v>
      </c>
      <c r="B2475" s="45"/>
      <c r="C2475" s="155" t="s">
        <v>208</v>
      </c>
      <c r="D2475" s="156">
        <f>SUM(D2476:D2525)</f>
        <v>0</v>
      </c>
      <c r="E2475" s="156">
        <f t="shared" ref="E2475:O2475" si="176">SUM(E2476:E2525)</f>
        <v>0</v>
      </c>
      <c r="F2475" s="156">
        <f t="shared" si="176"/>
        <v>0</v>
      </c>
      <c r="G2475" s="156">
        <f t="shared" si="176"/>
        <v>0</v>
      </c>
      <c r="H2475" s="156">
        <f t="shared" si="176"/>
        <v>0</v>
      </c>
      <c r="I2475" s="156">
        <f t="shared" si="176"/>
        <v>0</v>
      </c>
      <c r="J2475" s="156">
        <f t="shared" si="176"/>
        <v>0</v>
      </c>
      <c r="K2475" s="156">
        <f t="shared" si="176"/>
        <v>0</v>
      </c>
      <c r="L2475" s="156">
        <f t="shared" si="176"/>
        <v>0</v>
      </c>
      <c r="M2475" s="156">
        <f t="shared" si="176"/>
        <v>0</v>
      </c>
      <c r="N2475" s="156">
        <f t="shared" si="176"/>
        <v>0</v>
      </c>
      <c r="O2475" s="156">
        <f t="shared" si="176"/>
        <v>0</v>
      </c>
      <c r="P2475" s="156">
        <f>SUM(D2475:O2475)</f>
        <v>0</v>
      </c>
      <c r="Q2475" s="8"/>
    </row>
    <row r="2476" spans="1:17" hidden="1" x14ac:dyDescent="0.25">
      <c r="A2476" s="303">
        <f>IF(B2476=1,A2475,"")</f>
        <v>2062</v>
      </c>
      <c r="B2476" s="43">
        <f>IF(C2476&lt;&gt;0,1,"")</f>
        <v>1</v>
      </c>
      <c r="C2476" s="162" t="str">
        <f>CAD!$I$7</f>
        <v>MERCADO</v>
      </c>
      <c r="D2476" s="163">
        <v>0</v>
      </c>
      <c r="E2476" s="163">
        <v>0</v>
      </c>
      <c r="F2476" s="163">
        <v>0</v>
      </c>
      <c r="G2476" s="163">
        <v>0</v>
      </c>
      <c r="H2476" s="163">
        <v>0</v>
      </c>
      <c r="I2476" s="163">
        <v>0</v>
      </c>
      <c r="J2476" s="163">
        <v>0</v>
      </c>
      <c r="K2476" s="163">
        <v>0</v>
      </c>
      <c r="L2476" s="163">
        <v>0</v>
      </c>
      <c r="M2476" s="163">
        <v>0</v>
      </c>
      <c r="N2476" s="163">
        <v>0</v>
      </c>
      <c r="O2476" s="163">
        <v>0</v>
      </c>
      <c r="P2476" s="164">
        <f>SUM(D2476:O2476)</f>
        <v>0</v>
      </c>
    </row>
    <row r="2477" spans="1:17" hidden="1" x14ac:dyDescent="0.25">
      <c r="A2477" s="303">
        <f>IF(B2477=1,A2475,"")</f>
        <v>2062</v>
      </c>
      <c r="B2477" s="43">
        <f t="shared" ref="B2477:B2525" si="177">IF(C2477&lt;&gt;0,1,"")</f>
        <v>1</v>
      </c>
      <c r="C2477" s="161" t="str">
        <f>CAD!$I$8</f>
        <v>VEÍCULO</v>
      </c>
      <c r="D2477" s="44">
        <v>0</v>
      </c>
      <c r="E2477" s="44">
        <v>0</v>
      </c>
      <c r="F2477" s="44">
        <v>0</v>
      </c>
      <c r="G2477" s="44">
        <v>0</v>
      </c>
      <c r="H2477" s="44">
        <v>0</v>
      </c>
      <c r="I2477" s="44">
        <v>0</v>
      </c>
      <c r="J2477" s="44">
        <v>0</v>
      </c>
      <c r="K2477" s="44">
        <v>0</v>
      </c>
      <c r="L2477" s="44">
        <v>0</v>
      </c>
      <c r="M2477" s="44">
        <v>0</v>
      </c>
      <c r="N2477" s="44">
        <v>0</v>
      </c>
      <c r="O2477" s="44">
        <v>0</v>
      </c>
      <c r="P2477" s="165">
        <f t="shared" ref="P2477:P2525" si="178">SUM(D2477:O2477)</f>
        <v>0</v>
      </c>
    </row>
    <row r="2478" spans="1:17" hidden="1" x14ac:dyDescent="0.25">
      <c r="A2478" s="303">
        <f>IF(B2478=1,A2475,"")</f>
        <v>2062</v>
      </c>
      <c r="B2478" s="43">
        <f t="shared" si="177"/>
        <v>1</v>
      </c>
      <c r="C2478" s="161" t="str">
        <f>CAD!$I$9</f>
        <v>ENERGIA ELÉTRICA</v>
      </c>
      <c r="D2478" s="44">
        <v>0</v>
      </c>
      <c r="E2478" s="44">
        <v>0</v>
      </c>
      <c r="F2478" s="44">
        <v>0</v>
      </c>
      <c r="G2478" s="44">
        <v>0</v>
      </c>
      <c r="H2478" s="44">
        <v>0</v>
      </c>
      <c r="I2478" s="44">
        <v>0</v>
      </c>
      <c r="J2478" s="44">
        <v>0</v>
      </c>
      <c r="K2478" s="44">
        <v>0</v>
      </c>
      <c r="L2478" s="44">
        <v>0</v>
      </c>
      <c r="M2478" s="44">
        <v>0</v>
      </c>
      <c r="N2478" s="44">
        <v>0</v>
      </c>
      <c r="O2478" s="44">
        <v>0</v>
      </c>
      <c r="P2478" s="165">
        <f t="shared" si="178"/>
        <v>0</v>
      </c>
    </row>
    <row r="2479" spans="1:17" hidden="1" x14ac:dyDescent="0.25">
      <c r="A2479" s="303">
        <f>IF(B2479=1,A2475,"")</f>
        <v>2062</v>
      </c>
      <c r="B2479" s="43">
        <f t="shared" si="177"/>
        <v>1</v>
      </c>
      <c r="C2479" s="161" t="str">
        <f>CAD!$I$10</f>
        <v>LANCHE/COMER FORA</v>
      </c>
      <c r="D2479" s="44">
        <v>0</v>
      </c>
      <c r="E2479" s="44">
        <v>0</v>
      </c>
      <c r="F2479" s="44">
        <v>0</v>
      </c>
      <c r="G2479" s="44">
        <v>0</v>
      </c>
      <c r="H2479" s="44">
        <v>0</v>
      </c>
      <c r="I2479" s="44">
        <v>0</v>
      </c>
      <c r="J2479" s="44">
        <v>0</v>
      </c>
      <c r="K2479" s="44">
        <v>0</v>
      </c>
      <c r="L2479" s="44">
        <v>0</v>
      </c>
      <c r="M2479" s="44">
        <v>0</v>
      </c>
      <c r="N2479" s="44">
        <v>0</v>
      </c>
      <c r="O2479" s="44">
        <v>0</v>
      </c>
      <c r="P2479" s="165">
        <f t="shared" si="178"/>
        <v>0</v>
      </c>
    </row>
    <row r="2480" spans="1:17" hidden="1" x14ac:dyDescent="0.25">
      <c r="A2480" s="303">
        <f>IF(B2480=1,A2475,"")</f>
        <v>2062</v>
      </c>
      <c r="B2480" s="43">
        <f t="shared" si="177"/>
        <v>1</v>
      </c>
      <c r="C2480" s="161" t="str">
        <f>CAD!$I$11</f>
        <v>LAZER</v>
      </c>
      <c r="D2480" s="44">
        <v>0</v>
      </c>
      <c r="E2480" s="44">
        <v>0</v>
      </c>
      <c r="F2480" s="44">
        <v>0</v>
      </c>
      <c r="G2480" s="44">
        <v>0</v>
      </c>
      <c r="H2480" s="44">
        <v>0</v>
      </c>
      <c r="I2480" s="44">
        <v>0</v>
      </c>
      <c r="J2480" s="44">
        <v>0</v>
      </c>
      <c r="K2480" s="44">
        <v>0</v>
      </c>
      <c r="L2480" s="44">
        <v>0</v>
      </c>
      <c r="M2480" s="44">
        <v>0</v>
      </c>
      <c r="N2480" s="44">
        <v>0</v>
      </c>
      <c r="O2480" s="44">
        <v>0</v>
      </c>
      <c r="P2480" s="165">
        <f t="shared" si="178"/>
        <v>0</v>
      </c>
    </row>
    <row r="2481" spans="1:16" hidden="1" x14ac:dyDescent="0.25">
      <c r="A2481" s="303">
        <f>IF(B2481=1,A2475,"")</f>
        <v>2062</v>
      </c>
      <c r="B2481" s="43">
        <f t="shared" si="177"/>
        <v>1</v>
      </c>
      <c r="C2481" s="161" t="str">
        <f>CAD!$I$12</f>
        <v>REFORMA / IMÓVEL</v>
      </c>
      <c r="D2481" s="44">
        <v>0</v>
      </c>
      <c r="E2481" s="44">
        <v>0</v>
      </c>
      <c r="F2481" s="44">
        <v>0</v>
      </c>
      <c r="G2481" s="44">
        <v>0</v>
      </c>
      <c r="H2481" s="44">
        <v>0</v>
      </c>
      <c r="I2481" s="44">
        <v>0</v>
      </c>
      <c r="J2481" s="44">
        <v>0</v>
      </c>
      <c r="K2481" s="44">
        <v>0</v>
      </c>
      <c r="L2481" s="44">
        <v>0</v>
      </c>
      <c r="M2481" s="44">
        <v>0</v>
      </c>
      <c r="N2481" s="44">
        <v>0</v>
      </c>
      <c r="O2481" s="44">
        <v>0</v>
      </c>
      <c r="P2481" s="165">
        <f t="shared" si="178"/>
        <v>0</v>
      </c>
    </row>
    <row r="2482" spans="1:16" hidden="1" x14ac:dyDescent="0.25">
      <c r="A2482" s="303">
        <f>IF(B2482=1,A2475,"")</f>
        <v>2062</v>
      </c>
      <c r="B2482" s="43">
        <f t="shared" si="177"/>
        <v>1</v>
      </c>
      <c r="C2482" s="161" t="str">
        <f>CAD!$I$13</f>
        <v>OUTROS</v>
      </c>
      <c r="D2482" s="44">
        <v>0</v>
      </c>
      <c r="E2482" s="44">
        <v>0</v>
      </c>
      <c r="F2482" s="44">
        <v>0</v>
      </c>
      <c r="G2482" s="44">
        <v>0</v>
      </c>
      <c r="H2482" s="44">
        <v>0</v>
      </c>
      <c r="I2482" s="44">
        <v>0</v>
      </c>
      <c r="J2482" s="44">
        <v>0</v>
      </c>
      <c r="K2482" s="44">
        <v>0</v>
      </c>
      <c r="L2482" s="44">
        <v>0</v>
      </c>
      <c r="M2482" s="44">
        <v>0</v>
      </c>
      <c r="N2482" s="44">
        <v>0</v>
      </c>
      <c r="O2482" s="44">
        <v>0</v>
      </c>
      <c r="P2482" s="165">
        <f t="shared" si="178"/>
        <v>0</v>
      </c>
    </row>
    <row r="2483" spans="1:16" hidden="1" x14ac:dyDescent="0.25">
      <c r="A2483" s="303">
        <f>IF(B2483=1,A2475,"")</f>
        <v>2062</v>
      </c>
      <c r="B2483" s="43">
        <f t="shared" si="177"/>
        <v>1</v>
      </c>
      <c r="C2483" s="161" t="str">
        <f>CAD!$I$14</f>
        <v>VESTUÁRIO</v>
      </c>
      <c r="D2483" s="44">
        <v>0</v>
      </c>
      <c r="E2483" s="44">
        <v>0</v>
      </c>
      <c r="F2483" s="44">
        <v>0</v>
      </c>
      <c r="G2483" s="44">
        <v>0</v>
      </c>
      <c r="H2483" s="44">
        <v>0</v>
      </c>
      <c r="I2483" s="44">
        <v>0</v>
      </c>
      <c r="J2483" s="44">
        <v>0</v>
      </c>
      <c r="K2483" s="44">
        <v>0</v>
      </c>
      <c r="L2483" s="44">
        <v>0</v>
      </c>
      <c r="M2483" s="44">
        <v>0</v>
      </c>
      <c r="N2483" s="44">
        <v>0</v>
      </c>
      <c r="O2483" s="44">
        <v>0</v>
      </c>
      <c r="P2483" s="165">
        <f t="shared" si="178"/>
        <v>0</v>
      </c>
    </row>
    <row r="2484" spans="1:16" hidden="1" x14ac:dyDescent="0.25">
      <c r="A2484" s="303">
        <f>IF(B2484=1,A2475,"")</f>
        <v>2062</v>
      </c>
      <c r="B2484" s="43">
        <f t="shared" si="177"/>
        <v>1</v>
      </c>
      <c r="C2484" s="161" t="str">
        <f>CAD!$I$15</f>
        <v>PARCELA - CASA</v>
      </c>
      <c r="D2484" s="44">
        <v>0</v>
      </c>
      <c r="E2484" s="44">
        <v>0</v>
      </c>
      <c r="F2484" s="44">
        <v>0</v>
      </c>
      <c r="G2484" s="44">
        <v>0</v>
      </c>
      <c r="H2484" s="44">
        <v>0</v>
      </c>
      <c r="I2484" s="44">
        <v>0</v>
      </c>
      <c r="J2484" s="44">
        <v>0</v>
      </c>
      <c r="K2484" s="44">
        <v>0</v>
      </c>
      <c r="L2484" s="44">
        <v>0</v>
      </c>
      <c r="M2484" s="44">
        <v>0</v>
      </c>
      <c r="N2484" s="44">
        <v>0</v>
      </c>
      <c r="O2484" s="44">
        <v>0</v>
      </c>
      <c r="P2484" s="165">
        <f t="shared" si="178"/>
        <v>0</v>
      </c>
    </row>
    <row r="2485" spans="1:16" hidden="1" x14ac:dyDescent="0.25">
      <c r="A2485" s="303">
        <f>IF(B2485=1,A2475,"")</f>
        <v>2062</v>
      </c>
      <c r="B2485" s="43">
        <f t="shared" si="177"/>
        <v>1</v>
      </c>
      <c r="C2485" s="161" t="str">
        <f>CAD!$I$16</f>
        <v>SAÚDE</v>
      </c>
      <c r="D2485" s="44">
        <v>0</v>
      </c>
      <c r="E2485" s="44">
        <v>0</v>
      </c>
      <c r="F2485" s="44">
        <v>0</v>
      </c>
      <c r="G2485" s="44">
        <v>0</v>
      </c>
      <c r="H2485" s="44">
        <v>0</v>
      </c>
      <c r="I2485" s="44">
        <v>0</v>
      </c>
      <c r="J2485" s="44">
        <v>0</v>
      </c>
      <c r="K2485" s="44">
        <v>0</v>
      </c>
      <c r="L2485" s="44">
        <v>0</v>
      </c>
      <c r="M2485" s="44">
        <v>0</v>
      </c>
      <c r="N2485" s="44">
        <v>0</v>
      </c>
      <c r="O2485" s="44">
        <v>0</v>
      </c>
      <c r="P2485" s="165">
        <f t="shared" si="178"/>
        <v>0</v>
      </c>
    </row>
    <row r="2486" spans="1:16" hidden="1" x14ac:dyDescent="0.25">
      <c r="A2486" s="303" t="str">
        <f>IF(B2486=1,A2475,"")</f>
        <v/>
      </c>
      <c r="B2486" s="43" t="str">
        <f t="shared" si="177"/>
        <v/>
      </c>
      <c r="C2486" s="161">
        <f>CAD!$I$17</f>
        <v>0</v>
      </c>
      <c r="D2486" s="44">
        <v>0</v>
      </c>
      <c r="E2486" s="44">
        <v>0</v>
      </c>
      <c r="F2486" s="44">
        <v>0</v>
      </c>
      <c r="G2486" s="44">
        <v>0</v>
      </c>
      <c r="H2486" s="44">
        <v>0</v>
      </c>
      <c r="I2486" s="44">
        <v>0</v>
      </c>
      <c r="J2486" s="44">
        <v>0</v>
      </c>
      <c r="K2486" s="44">
        <v>0</v>
      </c>
      <c r="L2486" s="44">
        <v>0</v>
      </c>
      <c r="M2486" s="44">
        <v>0</v>
      </c>
      <c r="N2486" s="44">
        <v>0</v>
      </c>
      <c r="O2486" s="44">
        <v>0</v>
      </c>
      <c r="P2486" s="165">
        <f t="shared" si="178"/>
        <v>0</v>
      </c>
    </row>
    <row r="2487" spans="1:16" hidden="1" x14ac:dyDescent="0.25">
      <c r="A2487" s="303" t="str">
        <f>IF(B2487=1,A2475,"")</f>
        <v/>
      </c>
      <c r="B2487" s="43" t="str">
        <f t="shared" si="177"/>
        <v/>
      </c>
      <c r="C2487" s="161">
        <f>CAD!$I$18</f>
        <v>0</v>
      </c>
      <c r="D2487" s="44">
        <v>0</v>
      </c>
      <c r="E2487" s="44">
        <v>0</v>
      </c>
      <c r="F2487" s="44">
        <v>0</v>
      </c>
      <c r="G2487" s="44">
        <v>0</v>
      </c>
      <c r="H2487" s="44">
        <v>0</v>
      </c>
      <c r="I2487" s="44">
        <v>0</v>
      </c>
      <c r="J2487" s="44">
        <v>0</v>
      </c>
      <c r="K2487" s="44">
        <v>0</v>
      </c>
      <c r="L2487" s="44">
        <v>0</v>
      </c>
      <c r="M2487" s="44">
        <v>0</v>
      </c>
      <c r="N2487" s="44">
        <v>0</v>
      </c>
      <c r="O2487" s="44">
        <v>0</v>
      </c>
      <c r="P2487" s="165">
        <f t="shared" si="178"/>
        <v>0</v>
      </c>
    </row>
    <row r="2488" spans="1:16" hidden="1" x14ac:dyDescent="0.25">
      <c r="A2488" s="303" t="str">
        <f>IF(B2488=1,A2475,"")</f>
        <v/>
      </c>
      <c r="B2488" s="43" t="str">
        <f t="shared" si="177"/>
        <v/>
      </c>
      <c r="C2488" s="161">
        <f>CAD!$I$19</f>
        <v>0</v>
      </c>
      <c r="D2488" s="44">
        <v>0</v>
      </c>
      <c r="E2488" s="44">
        <v>0</v>
      </c>
      <c r="F2488" s="44">
        <v>0</v>
      </c>
      <c r="G2488" s="44">
        <v>0</v>
      </c>
      <c r="H2488" s="44">
        <v>0</v>
      </c>
      <c r="I2488" s="44">
        <v>0</v>
      </c>
      <c r="J2488" s="44">
        <v>0</v>
      </c>
      <c r="K2488" s="44">
        <v>0</v>
      </c>
      <c r="L2488" s="44">
        <v>0</v>
      </c>
      <c r="M2488" s="44">
        <v>0</v>
      </c>
      <c r="N2488" s="44">
        <v>0</v>
      </c>
      <c r="O2488" s="44">
        <v>0</v>
      </c>
      <c r="P2488" s="165">
        <f t="shared" si="178"/>
        <v>0</v>
      </c>
    </row>
    <row r="2489" spans="1:16" hidden="1" x14ac:dyDescent="0.25">
      <c r="A2489" s="303" t="str">
        <f>IF(B2489=1,A2475,"")</f>
        <v/>
      </c>
      <c r="B2489" s="43" t="str">
        <f t="shared" si="177"/>
        <v/>
      </c>
      <c r="C2489" s="161">
        <f>CAD!$I$20</f>
        <v>0</v>
      </c>
      <c r="D2489" s="44">
        <v>0</v>
      </c>
      <c r="E2489" s="44">
        <v>0</v>
      </c>
      <c r="F2489" s="44">
        <v>0</v>
      </c>
      <c r="G2489" s="44">
        <v>0</v>
      </c>
      <c r="H2489" s="44">
        <v>0</v>
      </c>
      <c r="I2489" s="44">
        <v>0</v>
      </c>
      <c r="J2489" s="44">
        <v>0</v>
      </c>
      <c r="K2489" s="44">
        <v>0</v>
      </c>
      <c r="L2489" s="44">
        <v>0</v>
      </c>
      <c r="M2489" s="44">
        <v>0</v>
      </c>
      <c r="N2489" s="44">
        <v>0</v>
      </c>
      <c r="O2489" s="44">
        <v>0</v>
      </c>
      <c r="P2489" s="165">
        <f t="shared" si="178"/>
        <v>0</v>
      </c>
    </row>
    <row r="2490" spans="1:16" hidden="1" x14ac:dyDescent="0.25">
      <c r="A2490" s="303" t="str">
        <f>IF(B2490=1,A2475,"")</f>
        <v/>
      </c>
      <c r="B2490" s="43" t="str">
        <f t="shared" si="177"/>
        <v/>
      </c>
      <c r="C2490" s="161">
        <f>CAD!$I$21</f>
        <v>0</v>
      </c>
      <c r="D2490" s="44">
        <v>0</v>
      </c>
      <c r="E2490" s="44">
        <v>0</v>
      </c>
      <c r="F2490" s="44">
        <v>0</v>
      </c>
      <c r="G2490" s="44">
        <v>0</v>
      </c>
      <c r="H2490" s="44">
        <v>0</v>
      </c>
      <c r="I2490" s="44">
        <v>0</v>
      </c>
      <c r="J2490" s="44">
        <v>0</v>
      </c>
      <c r="K2490" s="44">
        <v>0</v>
      </c>
      <c r="L2490" s="44">
        <v>0</v>
      </c>
      <c r="M2490" s="44">
        <v>0</v>
      </c>
      <c r="N2490" s="44">
        <v>0</v>
      </c>
      <c r="O2490" s="44">
        <v>0</v>
      </c>
      <c r="P2490" s="165">
        <f t="shared" si="178"/>
        <v>0</v>
      </c>
    </row>
    <row r="2491" spans="1:16" hidden="1" x14ac:dyDescent="0.25">
      <c r="A2491" s="303" t="str">
        <f>IF(B2491=1,A2475,"")</f>
        <v/>
      </c>
      <c r="B2491" s="43" t="str">
        <f t="shared" si="177"/>
        <v/>
      </c>
      <c r="C2491" s="161">
        <f>CAD!$I$22</f>
        <v>0</v>
      </c>
      <c r="D2491" s="44">
        <v>0</v>
      </c>
      <c r="E2491" s="44">
        <v>0</v>
      </c>
      <c r="F2491" s="44">
        <v>0</v>
      </c>
      <c r="G2491" s="44">
        <v>0</v>
      </c>
      <c r="H2491" s="44">
        <v>0</v>
      </c>
      <c r="I2491" s="44">
        <v>0</v>
      </c>
      <c r="J2491" s="44">
        <v>0</v>
      </c>
      <c r="K2491" s="44">
        <v>0</v>
      </c>
      <c r="L2491" s="44">
        <v>0</v>
      </c>
      <c r="M2491" s="44">
        <v>0</v>
      </c>
      <c r="N2491" s="44">
        <v>0</v>
      </c>
      <c r="O2491" s="44">
        <v>0</v>
      </c>
      <c r="P2491" s="165">
        <f t="shared" si="178"/>
        <v>0</v>
      </c>
    </row>
    <row r="2492" spans="1:16" hidden="1" x14ac:dyDescent="0.25">
      <c r="A2492" s="303" t="str">
        <f>IF(B2492=1,A2475,"")</f>
        <v/>
      </c>
      <c r="B2492" s="43" t="str">
        <f t="shared" si="177"/>
        <v/>
      </c>
      <c r="C2492" s="161">
        <f>CAD!$I$23</f>
        <v>0</v>
      </c>
      <c r="D2492" s="44">
        <v>0</v>
      </c>
      <c r="E2492" s="44">
        <v>0</v>
      </c>
      <c r="F2492" s="44">
        <v>0</v>
      </c>
      <c r="G2492" s="44">
        <v>0</v>
      </c>
      <c r="H2492" s="44">
        <v>0</v>
      </c>
      <c r="I2492" s="44">
        <v>0</v>
      </c>
      <c r="J2492" s="44">
        <v>0</v>
      </c>
      <c r="K2492" s="44">
        <v>0</v>
      </c>
      <c r="L2492" s="44">
        <v>0</v>
      </c>
      <c r="M2492" s="44">
        <v>0</v>
      </c>
      <c r="N2492" s="44">
        <v>0</v>
      </c>
      <c r="O2492" s="44">
        <v>0</v>
      </c>
      <c r="P2492" s="165">
        <f t="shared" si="178"/>
        <v>0</v>
      </c>
    </row>
    <row r="2493" spans="1:16" hidden="1" x14ac:dyDescent="0.25">
      <c r="A2493" s="303" t="str">
        <f>IF(B2493=1,A2475,"")</f>
        <v/>
      </c>
      <c r="B2493" s="43" t="str">
        <f t="shared" si="177"/>
        <v/>
      </c>
      <c r="C2493" s="161">
        <f>CAD!$I$24</f>
        <v>0</v>
      </c>
      <c r="D2493" s="44">
        <v>0</v>
      </c>
      <c r="E2493" s="44">
        <v>0</v>
      </c>
      <c r="F2493" s="44">
        <v>0</v>
      </c>
      <c r="G2493" s="44">
        <v>0</v>
      </c>
      <c r="H2493" s="44">
        <v>0</v>
      </c>
      <c r="I2493" s="44">
        <v>0</v>
      </c>
      <c r="J2493" s="44">
        <v>0</v>
      </c>
      <c r="K2493" s="44">
        <v>0</v>
      </c>
      <c r="L2493" s="44">
        <v>0</v>
      </c>
      <c r="M2493" s="44">
        <v>0</v>
      </c>
      <c r="N2493" s="44">
        <v>0</v>
      </c>
      <c r="O2493" s="44">
        <v>0</v>
      </c>
      <c r="P2493" s="165">
        <f t="shared" si="178"/>
        <v>0</v>
      </c>
    </row>
    <row r="2494" spans="1:16" hidden="1" x14ac:dyDescent="0.25">
      <c r="A2494" s="303" t="str">
        <f>IF(B2494=1,A2475,"")</f>
        <v/>
      </c>
      <c r="B2494" s="43" t="str">
        <f t="shared" si="177"/>
        <v/>
      </c>
      <c r="C2494" s="161">
        <f>CAD!$I$25</f>
        <v>0</v>
      </c>
      <c r="D2494" s="44">
        <v>0</v>
      </c>
      <c r="E2494" s="44">
        <v>0</v>
      </c>
      <c r="F2494" s="44">
        <v>0</v>
      </c>
      <c r="G2494" s="44">
        <v>0</v>
      </c>
      <c r="H2494" s="44">
        <v>0</v>
      </c>
      <c r="I2494" s="44">
        <v>0</v>
      </c>
      <c r="J2494" s="44">
        <v>0</v>
      </c>
      <c r="K2494" s="44">
        <v>0</v>
      </c>
      <c r="L2494" s="44">
        <v>0</v>
      </c>
      <c r="M2494" s="44">
        <v>0</v>
      </c>
      <c r="N2494" s="44">
        <v>0</v>
      </c>
      <c r="O2494" s="44">
        <v>0</v>
      </c>
      <c r="P2494" s="165">
        <f t="shared" si="178"/>
        <v>0</v>
      </c>
    </row>
    <row r="2495" spans="1:16" hidden="1" x14ac:dyDescent="0.25">
      <c r="A2495" s="303" t="str">
        <f>IF(B2495=1,A2475,"")</f>
        <v/>
      </c>
      <c r="B2495" s="43" t="str">
        <f t="shared" si="177"/>
        <v/>
      </c>
      <c r="C2495" s="161">
        <f>CAD!$I$26</f>
        <v>0</v>
      </c>
      <c r="D2495" s="44">
        <v>0</v>
      </c>
      <c r="E2495" s="44">
        <v>0</v>
      </c>
      <c r="F2495" s="44">
        <v>0</v>
      </c>
      <c r="G2495" s="44">
        <v>0</v>
      </c>
      <c r="H2495" s="44">
        <v>0</v>
      </c>
      <c r="I2495" s="44">
        <v>0</v>
      </c>
      <c r="J2495" s="44">
        <v>0</v>
      </c>
      <c r="K2495" s="44">
        <v>0</v>
      </c>
      <c r="L2495" s="44">
        <v>0</v>
      </c>
      <c r="M2495" s="44">
        <v>0</v>
      </c>
      <c r="N2495" s="44">
        <v>0</v>
      </c>
      <c r="O2495" s="44">
        <v>0</v>
      </c>
      <c r="P2495" s="165">
        <f t="shared" si="178"/>
        <v>0</v>
      </c>
    </row>
    <row r="2496" spans="1:16" hidden="1" x14ac:dyDescent="0.25">
      <c r="A2496" s="303" t="str">
        <f>IF(B2496=1,A2475,"")</f>
        <v/>
      </c>
      <c r="B2496" s="43" t="str">
        <f t="shared" si="177"/>
        <v/>
      </c>
      <c r="C2496" s="161">
        <f>CAD!$I$27</f>
        <v>0</v>
      </c>
      <c r="D2496" s="44">
        <v>0</v>
      </c>
      <c r="E2496" s="44">
        <v>0</v>
      </c>
      <c r="F2496" s="44">
        <v>0</v>
      </c>
      <c r="G2496" s="44">
        <v>0</v>
      </c>
      <c r="H2496" s="44">
        <v>0</v>
      </c>
      <c r="I2496" s="44">
        <v>0</v>
      </c>
      <c r="J2496" s="44">
        <v>0</v>
      </c>
      <c r="K2496" s="44">
        <v>0</v>
      </c>
      <c r="L2496" s="44">
        <v>0</v>
      </c>
      <c r="M2496" s="44">
        <v>0</v>
      </c>
      <c r="N2496" s="44">
        <v>0</v>
      </c>
      <c r="O2496" s="44">
        <v>0</v>
      </c>
      <c r="P2496" s="165">
        <f t="shared" si="178"/>
        <v>0</v>
      </c>
    </row>
    <row r="2497" spans="1:16" hidden="1" x14ac:dyDescent="0.25">
      <c r="A2497" s="303" t="str">
        <f>IF(B2497=1,A2475,"")</f>
        <v/>
      </c>
      <c r="B2497" s="43" t="str">
        <f t="shared" si="177"/>
        <v/>
      </c>
      <c r="C2497" s="161">
        <f>CAD!$I$28</f>
        <v>0</v>
      </c>
      <c r="D2497" s="44">
        <v>0</v>
      </c>
      <c r="E2497" s="44">
        <v>0</v>
      </c>
      <c r="F2497" s="44">
        <v>0</v>
      </c>
      <c r="G2497" s="44">
        <v>0</v>
      </c>
      <c r="H2497" s="44">
        <v>0</v>
      </c>
      <c r="I2497" s="44">
        <v>0</v>
      </c>
      <c r="J2497" s="44">
        <v>0</v>
      </c>
      <c r="K2497" s="44">
        <v>0</v>
      </c>
      <c r="L2497" s="44">
        <v>0</v>
      </c>
      <c r="M2497" s="44">
        <v>0</v>
      </c>
      <c r="N2497" s="44">
        <v>0</v>
      </c>
      <c r="O2497" s="44">
        <v>0</v>
      </c>
      <c r="P2497" s="165">
        <f t="shared" si="178"/>
        <v>0</v>
      </c>
    </row>
    <row r="2498" spans="1:16" hidden="1" x14ac:dyDescent="0.25">
      <c r="A2498" s="303" t="str">
        <f>IF(B2498=1,A2475,"")</f>
        <v/>
      </c>
      <c r="B2498" s="43" t="str">
        <f t="shared" si="177"/>
        <v/>
      </c>
      <c r="C2498" s="161">
        <f>CAD!$I$29</f>
        <v>0</v>
      </c>
      <c r="D2498" s="44">
        <v>0</v>
      </c>
      <c r="E2498" s="44">
        <v>0</v>
      </c>
      <c r="F2498" s="44">
        <v>0</v>
      </c>
      <c r="G2498" s="44">
        <v>0</v>
      </c>
      <c r="H2498" s="44">
        <v>0</v>
      </c>
      <c r="I2498" s="44">
        <v>0</v>
      </c>
      <c r="J2498" s="44">
        <v>0</v>
      </c>
      <c r="K2498" s="44">
        <v>0</v>
      </c>
      <c r="L2498" s="44">
        <v>0</v>
      </c>
      <c r="M2498" s="44">
        <v>0</v>
      </c>
      <c r="N2498" s="44">
        <v>0</v>
      </c>
      <c r="O2498" s="44">
        <v>0</v>
      </c>
      <c r="P2498" s="165">
        <f t="shared" si="178"/>
        <v>0</v>
      </c>
    </row>
    <row r="2499" spans="1:16" hidden="1" x14ac:dyDescent="0.25">
      <c r="A2499" s="303" t="str">
        <f>IF(B2499=1,A2475,"")</f>
        <v/>
      </c>
      <c r="B2499" s="43" t="str">
        <f t="shared" si="177"/>
        <v/>
      </c>
      <c r="C2499" s="161">
        <f>CAD!$I$30</f>
        <v>0</v>
      </c>
      <c r="D2499" s="44">
        <v>0</v>
      </c>
      <c r="E2499" s="44">
        <v>0</v>
      </c>
      <c r="F2499" s="44">
        <v>0</v>
      </c>
      <c r="G2499" s="44">
        <v>0</v>
      </c>
      <c r="H2499" s="44">
        <v>0</v>
      </c>
      <c r="I2499" s="44">
        <v>0</v>
      </c>
      <c r="J2499" s="44">
        <v>0</v>
      </c>
      <c r="K2499" s="44">
        <v>0</v>
      </c>
      <c r="L2499" s="44">
        <v>0</v>
      </c>
      <c r="M2499" s="44">
        <v>0</v>
      </c>
      <c r="N2499" s="44">
        <v>0</v>
      </c>
      <c r="O2499" s="44">
        <v>0</v>
      </c>
      <c r="P2499" s="165">
        <f t="shared" si="178"/>
        <v>0</v>
      </c>
    </row>
    <row r="2500" spans="1:16" hidden="1" x14ac:dyDescent="0.25">
      <c r="A2500" s="303" t="str">
        <f>IF(B2500=1,A2475,"")</f>
        <v/>
      </c>
      <c r="B2500" s="43" t="str">
        <f t="shared" si="177"/>
        <v/>
      </c>
      <c r="C2500" s="161">
        <f>CAD!$I$31</f>
        <v>0</v>
      </c>
      <c r="D2500" s="44">
        <v>0</v>
      </c>
      <c r="E2500" s="44">
        <v>0</v>
      </c>
      <c r="F2500" s="44">
        <v>0</v>
      </c>
      <c r="G2500" s="44">
        <v>0</v>
      </c>
      <c r="H2500" s="44">
        <v>0</v>
      </c>
      <c r="I2500" s="44">
        <v>0</v>
      </c>
      <c r="J2500" s="44">
        <v>0</v>
      </c>
      <c r="K2500" s="44">
        <v>0</v>
      </c>
      <c r="L2500" s="44">
        <v>0</v>
      </c>
      <c r="M2500" s="44">
        <v>0</v>
      </c>
      <c r="N2500" s="44">
        <v>0</v>
      </c>
      <c r="O2500" s="44">
        <v>0</v>
      </c>
      <c r="P2500" s="165">
        <f t="shared" si="178"/>
        <v>0</v>
      </c>
    </row>
    <row r="2501" spans="1:16" hidden="1" x14ac:dyDescent="0.25">
      <c r="A2501" s="303" t="str">
        <f>IF(B2501=1,A2475,"")</f>
        <v/>
      </c>
      <c r="B2501" s="43" t="str">
        <f t="shared" si="177"/>
        <v/>
      </c>
      <c r="C2501" s="161">
        <f>CAD!$K$7</f>
        <v>0</v>
      </c>
      <c r="D2501" s="44">
        <v>0</v>
      </c>
      <c r="E2501" s="44">
        <v>0</v>
      </c>
      <c r="F2501" s="44">
        <v>0</v>
      </c>
      <c r="G2501" s="44">
        <v>0</v>
      </c>
      <c r="H2501" s="44">
        <v>0</v>
      </c>
      <c r="I2501" s="44">
        <v>0</v>
      </c>
      <c r="J2501" s="44">
        <v>0</v>
      </c>
      <c r="K2501" s="44">
        <v>0</v>
      </c>
      <c r="L2501" s="44">
        <v>0</v>
      </c>
      <c r="M2501" s="44">
        <v>0</v>
      </c>
      <c r="N2501" s="44">
        <v>0</v>
      </c>
      <c r="O2501" s="44">
        <v>0</v>
      </c>
      <c r="P2501" s="165">
        <f t="shared" si="178"/>
        <v>0</v>
      </c>
    </row>
    <row r="2502" spans="1:16" hidden="1" x14ac:dyDescent="0.25">
      <c r="A2502" s="303" t="str">
        <f>IF(B2502=1,A2475,"")</f>
        <v/>
      </c>
      <c r="B2502" s="43" t="str">
        <f t="shared" si="177"/>
        <v/>
      </c>
      <c r="C2502" s="161">
        <f>CAD!$K$8</f>
        <v>0</v>
      </c>
      <c r="D2502" s="44">
        <v>0</v>
      </c>
      <c r="E2502" s="44">
        <v>0</v>
      </c>
      <c r="F2502" s="44">
        <v>0</v>
      </c>
      <c r="G2502" s="44">
        <v>0</v>
      </c>
      <c r="H2502" s="44">
        <v>0</v>
      </c>
      <c r="I2502" s="44">
        <v>0</v>
      </c>
      <c r="J2502" s="44">
        <v>0</v>
      </c>
      <c r="K2502" s="44">
        <v>0</v>
      </c>
      <c r="L2502" s="44">
        <v>0</v>
      </c>
      <c r="M2502" s="44">
        <v>0</v>
      </c>
      <c r="N2502" s="44">
        <v>0</v>
      </c>
      <c r="O2502" s="44">
        <v>0</v>
      </c>
      <c r="P2502" s="165">
        <f t="shared" si="178"/>
        <v>0</v>
      </c>
    </row>
    <row r="2503" spans="1:16" hidden="1" x14ac:dyDescent="0.25">
      <c r="A2503" s="303" t="str">
        <f>IF(B2503=1,A2475,"")</f>
        <v/>
      </c>
      <c r="B2503" s="43" t="str">
        <f t="shared" si="177"/>
        <v/>
      </c>
      <c r="C2503" s="161">
        <f>CAD!$K$9</f>
        <v>0</v>
      </c>
      <c r="D2503" s="44">
        <v>0</v>
      </c>
      <c r="E2503" s="44">
        <v>0</v>
      </c>
      <c r="F2503" s="44">
        <v>0</v>
      </c>
      <c r="G2503" s="44">
        <v>0</v>
      </c>
      <c r="H2503" s="44">
        <v>0</v>
      </c>
      <c r="I2503" s="44">
        <v>0</v>
      </c>
      <c r="J2503" s="44">
        <v>0</v>
      </c>
      <c r="K2503" s="44">
        <v>0</v>
      </c>
      <c r="L2503" s="44">
        <v>0</v>
      </c>
      <c r="M2503" s="44">
        <v>0</v>
      </c>
      <c r="N2503" s="44">
        <v>0</v>
      </c>
      <c r="O2503" s="44">
        <v>0</v>
      </c>
      <c r="P2503" s="165">
        <f t="shared" si="178"/>
        <v>0</v>
      </c>
    </row>
    <row r="2504" spans="1:16" hidden="1" x14ac:dyDescent="0.25">
      <c r="A2504" s="303" t="str">
        <f>IF(B2504=1,A2475,"")</f>
        <v/>
      </c>
      <c r="B2504" s="43" t="str">
        <f t="shared" si="177"/>
        <v/>
      </c>
      <c r="C2504" s="161">
        <f>CAD!$K$10</f>
        <v>0</v>
      </c>
      <c r="D2504" s="44">
        <v>0</v>
      </c>
      <c r="E2504" s="44">
        <v>0</v>
      </c>
      <c r="F2504" s="44">
        <v>0</v>
      </c>
      <c r="G2504" s="44">
        <v>0</v>
      </c>
      <c r="H2504" s="44">
        <v>0</v>
      </c>
      <c r="I2504" s="44">
        <v>0</v>
      </c>
      <c r="J2504" s="44">
        <v>0</v>
      </c>
      <c r="K2504" s="44">
        <v>0</v>
      </c>
      <c r="L2504" s="44">
        <v>0</v>
      </c>
      <c r="M2504" s="44">
        <v>0</v>
      </c>
      <c r="N2504" s="44">
        <v>0</v>
      </c>
      <c r="O2504" s="44">
        <v>0</v>
      </c>
      <c r="P2504" s="165">
        <f t="shared" si="178"/>
        <v>0</v>
      </c>
    </row>
    <row r="2505" spans="1:16" hidden="1" x14ac:dyDescent="0.25">
      <c r="A2505" s="303" t="str">
        <f>IF(B2505=1,A2475,"")</f>
        <v/>
      </c>
      <c r="B2505" s="43" t="str">
        <f t="shared" si="177"/>
        <v/>
      </c>
      <c r="C2505" s="161">
        <f>CAD!$K$11</f>
        <v>0</v>
      </c>
      <c r="D2505" s="44">
        <v>0</v>
      </c>
      <c r="E2505" s="44">
        <v>0</v>
      </c>
      <c r="F2505" s="44">
        <v>0</v>
      </c>
      <c r="G2505" s="44">
        <v>0</v>
      </c>
      <c r="H2505" s="44">
        <v>0</v>
      </c>
      <c r="I2505" s="44">
        <v>0</v>
      </c>
      <c r="J2505" s="44">
        <v>0</v>
      </c>
      <c r="K2505" s="44">
        <v>0</v>
      </c>
      <c r="L2505" s="44">
        <v>0</v>
      </c>
      <c r="M2505" s="44">
        <v>0</v>
      </c>
      <c r="N2505" s="44">
        <v>0</v>
      </c>
      <c r="O2505" s="44">
        <v>0</v>
      </c>
      <c r="P2505" s="165">
        <f t="shared" si="178"/>
        <v>0</v>
      </c>
    </row>
    <row r="2506" spans="1:16" hidden="1" x14ac:dyDescent="0.25">
      <c r="A2506" s="303" t="str">
        <f>IF(B2506=1,A2475,"")</f>
        <v/>
      </c>
      <c r="B2506" s="43" t="str">
        <f t="shared" si="177"/>
        <v/>
      </c>
      <c r="C2506" s="161">
        <f>CAD!$K$12</f>
        <v>0</v>
      </c>
      <c r="D2506" s="44">
        <v>0</v>
      </c>
      <c r="E2506" s="44">
        <v>0</v>
      </c>
      <c r="F2506" s="44">
        <v>0</v>
      </c>
      <c r="G2506" s="44">
        <v>0</v>
      </c>
      <c r="H2506" s="44">
        <v>0</v>
      </c>
      <c r="I2506" s="44">
        <v>0</v>
      </c>
      <c r="J2506" s="44">
        <v>0</v>
      </c>
      <c r="K2506" s="44">
        <v>0</v>
      </c>
      <c r="L2506" s="44">
        <v>0</v>
      </c>
      <c r="M2506" s="44">
        <v>0</v>
      </c>
      <c r="N2506" s="44">
        <v>0</v>
      </c>
      <c r="O2506" s="44">
        <v>0</v>
      </c>
      <c r="P2506" s="165">
        <f t="shared" si="178"/>
        <v>0</v>
      </c>
    </row>
    <row r="2507" spans="1:16" hidden="1" x14ac:dyDescent="0.25">
      <c r="A2507" s="303" t="str">
        <f>IF(B2507=1,A2475,"")</f>
        <v/>
      </c>
      <c r="B2507" s="43" t="str">
        <f t="shared" si="177"/>
        <v/>
      </c>
      <c r="C2507" s="161">
        <f>CAD!$K$13</f>
        <v>0</v>
      </c>
      <c r="D2507" s="44">
        <v>0</v>
      </c>
      <c r="E2507" s="44">
        <v>0</v>
      </c>
      <c r="F2507" s="44">
        <v>0</v>
      </c>
      <c r="G2507" s="44">
        <v>0</v>
      </c>
      <c r="H2507" s="44">
        <v>0</v>
      </c>
      <c r="I2507" s="44">
        <v>0</v>
      </c>
      <c r="J2507" s="44">
        <v>0</v>
      </c>
      <c r="K2507" s="44">
        <v>0</v>
      </c>
      <c r="L2507" s="44">
        <v>0</v>
      </c>
      <c r="M2507" s="44">
        <v>0</v>
      </c>
      <c r="N2507" s="44">
        <v>0</v>
      </c>
      <c r="O2507" s="44">
        <v>0</v>
      </c>
      <c r="P2507" s="165">
        <f t="shared" si="178"/>
        <v>0</v>
      </c>
    </row>
    <row r="2508" spans="1:16" hidden="1" x14ac:dyDescent="0.25">
      <c r="A2508" s="303" t="str">
        <f>IF(B2508=1,A2475,"")</f>
        <v/>
      </c>
      <c r="B2508" s="43" t="str">
        <f t="shared" si="177"/>
        <v/>
      </c>
      <c r="C2508" s="161">
        <f>CAD!$K$14</f>
        <v>0</v>
      </c>
      <c r="D2508" s="44">
        <v>0</v>
      </c>
      <c r="E2508" s="44">
        <v>0</v>
      </c>
      <c r="F2508" s="44">
        <v>0</v>
      </c>
      <c r="G2508" s="44">
        <v>0</v>
      </c>
      <c r="H2508" s="44">
        <v>0</v>
      </c>
      <c r="I2508" s="44">
        <v>0</v>
      </c>
      <c r="J2508" s="44">
        <v>0</v>
      </c>
      <c r="K2508" s="44">
        <v>0</v>
      </c>
      <c r="L2508" s="44">
        <v>0</v>
      </c>
      <c r="M2508" s="44">
        <v>0</v>
      </c>
      <c r="N2508" s="44">
        <v>0</v>
      </c>
      <c r="O2508" s="44">
        <v>0</v>
      </c>
      <c r="P2508" s="165">
        <f t="shared" si="178"/>
        <v>0</v>
      </c>
    </row>
    <row r="2509" spans="1:16" hidden="1" x14ac:dyDescent="0.25">
      <c r="A2509" s="303" t="str">
        <f>IF(B2509=1,A2475,"")</f>
        <v/>
      </c>
      <c r="B2509" s="43" t="str">
        <f t="shared" si="177"/>
        <v/>
      </c>
      <c r="C2509" s="161">
        <f>CAD!$K$15</f>
        <v>0</v>
      </c>
      <c r="D2509" s="44">
        <v>0</v>
      </c>
      <c r="E2509" s="44">
        <v>0</v>
      </c>
      <c r="F2509" s="44">
        <v>0</v>
      </c>
      <c r="G2509" s="44">
        <v>0</v>
      </c>
      <c r="H2509" s="44">
        <v>0</v>
      </c>
      <c r="I2509" s="44">
        <v>0</v>
      </c>
      <c r="J2509" s="44">
        <v>0</v>
      </c>
      <c r="K2509" s="44">
        <v>0</v>
      </c>
      <c r="L2509" s="44">
        <v>0</v>
      </c>
      <c r="M2509" s="44">
        <v>0</v>
      </c>
      <c r="N2509" s="44">
        <v>0</v>
      </c>
      <c r="O2509" s="44">
        <v>0</v>
      </c>
      <c r="P2509" s="165">
        <f t="shared" si="178"/>
        <v>0</v>
      </c>
    </row>
    <row r="2510" spans="1:16" hidden="1" x14ac:dyDescent="0.25">
      <c r="A2510" s="303" t="str">
        <f>IF(B2510=1,A2475,"")</f>
        <v/>
      </c>
      <c r="B2510" s="43" t="str">
        <f t="shared" si="177"/>
        <v/>
      </c>
      <c r="C2510" s="161">
        <f>CAD!$K$16</f>
        <v>0</v>
      </c>
      <c r="D2510" s="44">
        <v>0</v>
      </c>
      <c r="E2510" s="44">
        <v>0</v>
      </c>
      <c r="F2510" s="44">
        <v>0</v>
      </c>
      <c r="G2510" s="44">
        <v>0</v>
      </c>
      <c r="H2510" s="44">
        <v>0</v>
      </c>
      <c r="I2510" s="44">
        <v>0</v>
      </c>
      <c r="J2510" s="44">
        <v>0</v>
      </c>
      <c r="K2510" s="44">
        <v>0</v>
      </c>
      <c r="L2510" s="44">
        <v>0</v>
      </c>
      <c r="M2510" s="44">
        <v>0</v>
      </c>
      <c r="N2510" s="44">
        <v>0</v>
      </c>
      <c r="O2510" s="44">
        <v>0</v>
      </c>
      <c r="P2510" s="165">
        <f t="shared" si="178"/>
        <v>0</v>
      </c>
    </row>
    <row r="2511" spans="1:16" hidden="1" x14ac:dyDescent="0.25">
      <c r="A2511" s="303" t="str">
        <f>IF(B2511=1,A2475,"")</f>
        <v/>
      </c>
      <c r="B2511" s="43" t="str">
        <f t="shared" si="177"/>
        <v/>
      </c>
      <c r="C2511" s="161">
        <f>CAD!$K$17</f>
        <v>0</v>
      </c>
      <c r="D2511" s="44">
        <v>0</v>
      </c>
      <c r="E2511" s="44">
        <v>0</v>
      </c>
      <c r="F2511" s="44">
        <v>0</v>
      </c>
      <c r="G2511" s="44">
        <v>0</v>
      </c>
      <c r="H2511" s="44">
        <v>0</v>
      </c>
      <c r="I2511" s="44">
        <v>0</v>
      </c>
      <c r="J2511" s="44">
        <v>0</v>
      </c>
      <c r="K2511" s="44">
        <v>0</v>
      </c>
      <c r="L2511" s="44">
        <v>0</v>
      </c>
      <c r="M2511" s="44">
        <v>0</v>
      </c>
      <c r="N2511" s="44">
        <v>0</v>
      </c>
      <c r="O2511" s="44">
        <v>0</v>
      </c>
      <c r="P2511" s="165">
        <f t="shared" si="178"/>
        <v>0</v>
      </c>
    </row>
    <row r="2512" spans="1:16" hidden="1" x14ac:dyDescent="0.25">
      <c r="A2512" s="303" t="str">
        <f>IF(B2512=1,A2475,"")</f>
        <v/>
      </c>
      <c r="B2512" s="43" t="str">
        <f t="shared" si="177"/>
        <v/>
      </c>
      <c r="C2512" s="161">
        <f>CAD!$K$18</f>
        <v>0</v>
      </c>
      <c r="D2512" s="44">
        <v>0</v>
      </c>
      <c r="E2512" s="44">
        <v>0</v>
      </c>
      <c r="F2512" s="44">
        <v>0</v>
      </c>
      <c r="G2512" s="44">
        <v>0</v>
      </c>
      <c r="H2512" s="44">
        <v>0</v>
      </c>
      <c r="I2512" s="44">
        <v>0</v>
      </c>
      <c r="J2512" s="44">
        <v>0</v>
      </c>
      <c r="K2512" s="44">
        <v>0</v>
      </c>
      <c r="L2512" s="44">
        <v>0</v>
      </c>
      <c r="M2512" s="44">
        <v>0</v>
      </c>
      <c r="N2512" s="44">
        <v>0</v>
      </c>
      <c r="O2512" s="44">
        <v>0</v>
      </c>
      <c r="P2512" s="165">
        <f t="shared" si="178"/>
        <v>0</v>
      </c>
    </row>
    <row r="2513" spans="1:16" hidden="1" x14ac:dyDescent="0.25">
      <c r="A2513" s="303" t="str">
        <f>IF(B2513=1,A2475,"")</f>
        <v/>
      </c>
      <c r="B2513" s="43" t="str">
        <f t="shared" si="177"/>
        <v/>
      </c>
      <c r="C2513" s="161">
        <f>CAD!$K$19</f>
        <v>0</v>
      </c>
      <c r="D2513" s="44">
        <v>0</v>
      </c>
      <c r="E2513" s="44">
        <v>0</v>
      </c>
      <c r="F2513" s="44">
        <v>0</v>
      </c>
      <c r="G2513" s="44">
        <v>0</v>
      </c>
      <c r="H2513" s="44">
        <v>0</v>
      </c>
      <c r="I2513" s="44">
        <v>0</v>
      </c>
      <c r="J2513" s="44">
        <v>0</v>
      </c>
      <c r="K2513" s="44">
        <v>0</v>
      </c>
      <c r="L2513" s="44">
        <v>0</v>
      </c>
      <c r="M2513" s="44">
        <v>0</v>
      </c>
      <c r="N2513" s="44">
        <v>0</v>
      </c>
      <c r="O2513" s="44">
        <v>0</v>
      </c>
      <c r="P2513" s="165">
        <f t="shared" si="178"/>
        <v>0</v>
      </c>
    </row>
    <row r="2514" spans="1:16" hidden="1" x14ac:dyDescent="0.25">
      <c r="A2514" s="303" t="str">
        <f>IF(B2514=1,A2475,"")</f>
        <v/>
      </c>
      <c r="B2514" s="43" t="str">
        <f t="shared" si="177"/>
        <v/>
      </c>
      <c r="C2514" s="161">
        <f>CAD!$K$20</f>
        <v>0</v>
      </c>
      <c r="D2514" s="44">
        <v>0</v>
      </c>
      <c r="E2514" s="44">
        <v>0</v>
      </c>
      <c r="F2514" s="44">
        <v>0</v>
      </c>
      <c r="G2514" s="44">
        <v>0</v>
      </c>
      <c r="H2514" s="44">
        <v>0</v>
      </c>
      <c r="I2514" s="44">
        <v>0</v>
      </c>
      <c r="J2514" s="44">
        <v>0</v>
      </c>
      <c r="K2514" s="44">
        <v>0</v>
      </c>
      <c r="L2514" s="44">
        <v>0</v>
      </c>
      <c r="M2514" s="44">
        <v>0</v>
      </c>
      <c r="N2514" s="44">
        <v>0</v>
      </c>
      <c r="O2514" s="44">
        <v>0</v>
      </c>
      <c r="P2514" s="165">
        <f t="shared" si="178"/>
        <v>0</v>
      </c>
    </row>
    <row r="2515" spans="1:16" hidden="1" x14ac:dyDescent="0.25">
      <c r="A2515" s="303" t="str">
        <f>IF(B2515=1,A2475,"")</f>
        <v/>
      </c>
      <c r="B2515" s="43" t="str">
        <f t="shared" si="177"/>
        <v/>
      </c>
      <c r="C2515" s="161">
        <f>CAD!$K$21</f>
        <v>0</v>
      </c>
      <c r="D2515" s="44">
        <v>0</v>
      </c>
      <c r="E2515" s="44">
        <v>0</v>
      </c>
      <c r="F2515" s="44">
        <v>0</v>
      </c>
      <c r="G2515" s="44">
        <v>0</v>
      </c>
      <c r="H2515" s="44">
        <v>0</v>
      </c>
      <c r="I2515" s="44">
        <v>0</v>
      </c>
      <c r="J2515" s="44">
        <v>0</v>
      </c>
      <c r="K2515" s="44">
        <v>0</v>
      </c>
      <c r="L2515" s="44">
        <v>0</v>
      </c>
      <c r="M2515" s="44">
        <v>0</v>
      </c>
      <c r="N2515" s="44">
        <v>0</v>
      </c>
      <c r="O2515" s="44">
        <v>0</v>
      </c>
      <c r="P2515" s="165">
        <f t="shared" si="178"/>
        <v>0</v>
      </c>
    </row>
    <row r="2516" spans="1:16" hidden="1" x14ac:dyDescent="0.25">
      <c r="A2516" s="303" t="str">
        <f>IF(B2516=1,A2475,"")</f>
        <v/>
      </c>
      <c r="B2516" s="43" t="str">
        <f t="shared" si="177"/>
        <v/>
      </c>
      <c r="C2516" s="161">
        <f>CAD!$K$22</f>
        <v>0</v>
      </c>
      <c r="D2516" s="44">
        <v>0</v>
      </c>
      <c r="E2516" s="44">
        <v>0</v>
      </c>
      <c r="F2516" s="44">
        <v>0</v>
      </c>
      <c r="G2516" s="44">
        <v>0</v>
      </c>
      <c r="H2516" s="44">
        <v>0</v>
      </c>
      <c r="I2516" s="44">
        <v>0</v>
      </c>
      <c r="J2516" s="44">
        <v>0</v>
      </c>
      <c r="K2516" s="44">
        <v>0</v>
      </c>
      <c r="L2516" s="44">
        <v>0</v>
      </c>
      <c r="M2516" s="44">
        <v>0</v>
      </c>
      <c r="N2516" s="44">
        <v>0</v>
      </c>
      <c r="O2516" s="44">
        <v>0</v>
      </c>
      <c r="P2516" s="165">
        <f t="shared" si="178"/>
        <v>0</v>
      </c>
    </row>
    <row r="2517" spans="1:16" hidden="1" x14ac:dyDescent="0.25">
      <c r="A2517" s="303" t="str">
        <f>IF(B2517=1,A2475,"")</f>
        <v/>
      </c>
      <c r="B2517" s="43" t="str">
        <f t="shared" si="177"/>
        <v/>
      </c>
      <c r="C2517" s="161">
        <f>CAD!$K$23</f>
        <v>0</v>
      </c>
      <c r="D2517" s="44">
        <v>0</v>
      </c>
      <c r="E2517" s="44">
        <v>0</v>
      </c>
      <c r="F2517" s="44">
        <v>0</v>
      </c>
      <c r="G2517" s="44">
        <v>0</v>
      </c>
      <c r="H2517" s="44">
        <v>0</v>
      </c>
      <c r="I2517" s="44">
        <v>0</v>
      </c>
      <c r="J2517" s="44">
        <v>0</v>
      </c>
      <c r="K2517" s="44">
        <v>0</v>
      </c>
      <c r="L2517" s="44">
        <v>0</v>
      </c>
      <c r="M2517" s="44">
        <v>0</v>
      </c>
      <c r="N2517" s="44">
        <v>0</v>
      </c>
      <c r="O2517" s="44">
        <v>0</v>
      </c>
      <c r="P2517" s="165">
        <f t="shared" si="178"/>
        <v>0</v>
      </c>
    </row>
    <row r="2518" spans="1:16" hidden="1" x14ac:dyDescent="0.25">
      <c r="A2518" s="303" t="str">
        <f>IF(B2518=1,A2475,"")</f>
        <v/>
      </c>
      <c r="B2518" s="43" t="str">
        <f t="shared" si="177"/>
        <v/>
      </c>
      <c r="C2518" s="161">
        <f>CAD!$K$24</f>
        <v>0</v>
      </c>
      <c r="D2518" s="44">
        <v>0</v>
      </c>
      <c r="E2518" s="44">
        <v>0</v>
      </c>
      <c r="F2518" s="44">
        <v>0</v>
      </c>
      <c r="G2518" s="44">
        <v>0</v>
      </c>
      <c r="H2518" s="44">
        <v>0</v>
      </c>
      <c r="I2518" s="44">
        <v>0</v>
      </c>
      <c r="J2518" s="44">
        <v>0</v>
      </c>
      <c r="K2518" s="44">
        <v>0</v>
      </c>
      <c r="L2518" s="44">
        <v>0</v>
      </c>
      <c r="M2518" s="44">
        <v>0</v>
      </c>
      <c r="N2518" s="44">
        <v>0</v>
      </c>
      <c r="O2518" s="44">
        <v>0</v>
      </c>
      <c r="P2518" s="165">
        <f t="shared" si="178"/>
        <v>0</v>
      </c>
    </row>
    <row r="2519" spans="1:16" hidden="1" x14ac:dyDescent="0.25">
      <c r="A2519" s="303" t="str">
        <f>IF(B2519=1,A2475,"")</f>
        <v/>
      </c>
      <c r="B2519" s="43" t="str">
        <f t="shared" si="177"/>
        <v/>
      </c>
      <c r="C2519" s="161">
        <f>CAD!$K$25</f>
        <v>0</v>
      </c>
      <c r="D2519" s="44">
        <v>0</v>
      </c>
      <c r="E2519" s="44">
        <v>0</v>
      </c>
      <c r="F2519" s="44">
        <v>0</v>
      </c>
      <c r="G2519" s="44">
        <v>0</v>
      </c>
      <c r="H2519" s="44">
        <v>0</v>
      </c>
      <c r="I2519" s="44">
        <v>0</v>
      </c>
      <c r="J2519" s="44">
        <v>0</v>
      </c>
      <c r="K2519" s="44">
        <v>0</v>
      </c>
      <c r="L2519" s="44">
        <v>0</v>
      </c>
      <c r="M2519" s="44">
        <v>0</v>
      </c>
      <c r="N2519" s="44">
        <v>0</v>
      </c>
      <c r="O2519" s="44">
        <v>0</v>
      </c>
      <c r="P2519" s="165">
        <f t="shared" si="178"/>
        <v>0</v>
      </c>
    </row>
    <row r="2520" spans="1:16" hidden="1" x14ac:dyDescent="0.25">
      <c r="A2520" s="303" t="str">
        <f>IF(B2520=1,A2475,"")</f>
        <v/>
      </c>
      <c r="B2520" s="43" t="str">
        <f t="shared" si="177"/>
        <v/>
      </c>
      <c r="C2520" s="161">
        <f>CAD!$K$26</f>
        <v>0</v>
      </c>
      <c r="D2520" s="44">
        <v>0</v>
      </c>
      <c r="E2520" s="44">
        <v>0</v>
      </c>
      <c r="F2520" s="44">
        <v>0</v>
      </c>
      <c r="G2520" s="44">
        <v>0</v>
      </c>
      <c r="H2520" s="44">
        <v>0</v>
      </c>
      <c r="I2520" s="44">
        <v>0</v>
      </c>
      <c r="J2520" s="44">
        <v>0</v>
      </c>
      <c r="K2520" s="44">
        <v>0</v>
      </c>
      <c r="L2520" s="44">
        <v>0</v>
      </c>
      <c r="M2520" s="44">
        <v>0</v>
      </c>
      <c r="N2520" s="44">
        <v>0</v>
      </c>
      <c r="O2520" s="44">
        <v>0</v>
      </c>
      <c r="P2520" s="165">
        <f t="shared" si="178"/>
        <v>0</v>
      </c>
    </row>
    <row r="2521" spans="1:16" hidden="1" x14ac:dyDescent="0.25">
      <c r="A2521" s="303" t="str">
        <f>IF(B2521=1,A2475,"")</f>
        <v/>
      </c>
      <c r="B2521" s="43" t="str">
        <f t="shared" si="177"/>
        <v/>
      </c>
      <c r="C2521" s="161">
        <f>CAD!$K$27</f>
        <v>0</v>
      </c>
      <c r="D2521" s="44">
        <v>0</v>
      </c>
      <c r="E2521" s="44">
        <v>0</v>
      </c>
      <c r="F2521" s="44">
        <v>0</v>
      </c>
      <c r="G2521" s="44">
        <v>0</v>
      </c>
      <c r="H2521" s="44">
        <v>0</v>
      </c>
      <c r="I2521" s="44">
        <v>0</v>
      </c>
      <c r="J2521" s="44">
        <v>0</v>
      </c>
      <c r="K2521" s="44">
        <v>0</v>
      </c>
      <c r="L2521" s="44">
        <v>0</v>
      </c>
      <c r="M2521" s="44">
        <v>0</v>
      </c>
      <c r="N2521" s="44">
        <v>0</v>
      </c>
      <c r="O2521" s="44">
        <v>0</v>
      </c>
      <c r="P2521" s="165">
        <f t="shared" si="178"/>
        <v>0</v>
      </c>
    </row>
    <row r="2522" spans="1:16" hidden="1" x14ac:dyDescent="0.25">
      <c r="A2522" s="303" t="str">
        <f>IF(B2522=1,A2475,"")</f>
        <v/>
      </c>
      <c r="B2522" s="43" t="str">
        <f t="shared" si="177"/>
        <v/>
      </c>
      <c r="C2522" s="161">
        <f>CAD!$K$28</f>
        <v>0</v>
      </c>
      <c r="D2522" s="44">
        <v>0</v>
      </c>
      <c r="E2522" s="44">
        <v>0</v>
      </c>
      <c r="F2522" s="44">
        <v>0</v>
      </c>
      <c r="G2522" s="44">
        <v>0</v>
      </c>
      <c r="H2522" s="44">
        <v>0</v>
      </c>
      <c r="I2522" s="44">
        <v>0</v>
      </c>
      <c r="J2522" s="44">
        <v>0</v>
      </c>
      <c r="K2522" s="44">
        <v>0</v>
      </c>
      <c r="L2522" s="44">
        <v>0</v>
      </c>
      <c r="M2522" s="44">
        <v>0</v>
      </c>
      <c r="N2522" s="44">
        <v>0</v>
      </c>
      <c r="O2522" s="44">
        <v>0</v>
      </c>
      <c r="P2522" s="165">
        <f t="shared" si="178"/>
        <v>0</v>
      </c>
    </row>
    <row r="2523" spans="1:16" hidden="1" x14ac:dyDescent="0.25">
      <c r="A2523" s="303" t="str">
        <f>IF(B2523=1,A2475,"")</f>
        <v/>
      </c>
      <c r="B2523" s="43" t="str">
        <f t="shared" si="177"/>
        <v/>
      </c>
      <c r="C2523" s="161">
        <f>CAD!$K$29</f>
        <v>0</v>
      </c>
      <c r="D2523" s="44">
        <v>0</v>
      </c>
      <c r="E2523" s="44">
        <v>0</v>
      </c>
      <c r="F2523" s="44">
        <v>0</v>
      </c>
      <c r="G2523" s="44">
        <v>0</v>
      </c>
      <c r="H2523" s="44">
        <v>0</v>
      </c>
      <c r="I2523" s="44">
        <v>0</v>
      </c>
      <c r="J2523" s="44">
        <v>0</v>
      </c>
      <c r="K2523" s="44">
        <v>0</v>
      </c>
      <c r="L2523" s="44">
        <v>0</v>
      </c>
      <c r="M2523" s="44">
        <v>0</v>
      </c>
      <c r="N2523" s="44">
        <v>0</v>
      </c>
      <c r="O2523" s="44">
        <v>0</v>
      </c>
      <c r="P2523" s="165">
        <f t="shared" si="178"/>
        <v>0</v>
      </c>
    </row>
    <row r="2524" spans="1:16" hidden="1" x14ac:dyDescent="0.25">
      <c r="A2524" s="303" t="str">
        <f>IF(B2524=1,A2475,"")</f>
        <v/>
      </c>
      <c r="B2524" s="43" t="str">
        <f t="shared" si="177"/>
        <v/>
      </c>
      <c r="C2524" s="161">
        <f>CAD!$K$30</f>
        <v>0</v>
      </c>
      <c r="D2524" s="44">
        <v>0</v>
      </c>
      <c r="E2524" s="44">
        <v>0</v>
      </c>
      <c r="F2524" s="44">
        <v>0</v>
      </c>
      <c r="G2524" s="44">
        <v>0</v>
      </c>
      <c r="H2524" s="44">
        <v>0</v>
      </c>
      <c r="I2524" s="44">
        <v>0</v>
      </c>
      <c r="J2524" s="44">
        <v>0</v>
      </c>
      <c r="K2524" s="44">
        <v>0</v>
      </c>
      <c r="L2524" s="44">
        <v>0</v>
      </c>
      <c r="M2524" s="44">
        <v>0</v>
      </c>
      <c r="N2524" s="44">
        <v>0</v>
      </c>
      <c r="O2524" s="44">
        <v>0</v>
      </c>
      <c r="P2524" s="165">
        <f t="shared" si="178"/>
        <v>0</v>
      </c>
    </row>
    <row r="2525" spans="1:16" hidden="1" x14ac:dyDescent="0.25">
      <c r="A2525" s="303" t="str">
        <f>IF(B2525=1,A2475,"")</f>
        <v/>
      </c>
      <c r="B2525" s="43" t="str">
        <f t="shared" si="177"/>
        <v/>
      </c>
      <c r="C2525" s="161">
        <f>CAD!$K$31</f>
        <v>0</v>
      </c>
      <c r="D2525" s="44">
        <v>0</v>
      </c>
      <c r="E2525" s="44">
        <v>0</v>
      </c>
      <c r="F2525" s="44">
        <v>0</v>
      </c>
      <c r="G2525" s="44">
        <v>0</v>
      </c>
      <c r="H2525" s="44">
        <v>0</v>
      </c>
      <c r="I2525" s="44">
        <v>0</v>
      </c>
      <c r="J2525" s="44">
        <v>0</v>
      </c>
      <c r="K2525" s="44">
        <v>0</v>
      </c>
      <c r="L2525" s="44">
        <v>0</v>
      </c>
      <c r="M2525" s="44">
        <v>0</v>
      </c>
      <c r="N2525" s="44">
        <v>0</v>
      </c>
      <c r="O2525" s="44">
        <v>0</v>
      </c>
      <c r="P2525" s="165">
        <f t="shared" si="178"/>
        <v>0</v>
      </c>
    </row>
    <row r="2526" spans="1:16" hidden="1" x14ac:dyDescent="0.25">
      <c r="A2526" s="303">
        <f>A2473</f>
        <v>2062</v>
      </c>
    </row>
    <row r="2527" spans="1:16" hidden="1" x14ac:dyDescent="0.25">
      <c r="A2527" s="303">
        <f>A2473</f>
        <v>2062</v>
      </c>
      <c r="C2527" s="74" t="s">
        <v>209</v>
      </c>
      <c r="D2527" s="38">
        <f>D2473-D2475</f>
        <v>0</v>
      </c>
      <c r="E2527" s="38">
        <f t="shared" ref="E2527:P2527" si="179">E2473-E2475</f>
        <v>0</v>
      </c>
      <c r="F2527" s="38">
        <f t="shared" si="179"/>
        <v>0</v>
      </c>
      <c r="G2527" s="38">
        <f t="shared" si="179"/>
        <v>0</v>
      </c>
      <c r="H2527" s="38">
        <f t="shared" si="179"/>
        <v>0</v>
      </c>
      <c r="I2527" s="38">
        <f t="shared" si="179"/>
        <v>0</v>
      </c>
      <c r="J2527" s="38">
        <f t="shared" si="179"/>
        <v>0</v>
      </c>
      <c r="K2527" s="38">
        <f t="shared" si="179"/>
        <v>0</v>
      </c>
      <c r="L2527" s="38">
        <f t="shared" si="179"/>
        <v>0</v>
      </c>
      <c r="M2527" s="38">
        <f t="shared" si="179"/>
        <v>0</v>
      </c>
      <c r="N2527" s="38">
        <f t="shared" si="179"/>
        <v>0</v>
      </c>
      <c r="O2527" s="38">
        <f t="shared" si="179"/>
        <v>0</v>
      </c>
      <c r="P2527" s="38">
        <f t="shared" si="179"/>
        <v>0</v>
      </c>
    </row>
    <row r="2528" spans="1:16" hidden="1" x14ac:dyDescent="0.25"/>
    <row r="2529" spans="1:17" ht="15" hidden="1" customHeight="1" thickBot="1" x14ac:dyDescent="0.3">
      <c r="A2529" s="303">
        <f>A2473+1</f>
        <v>2063</v>
      </c>
      <c r="B2529" s="45"/>
      <c r="C2529" s="176" t="s">
        <v>207</v>
      </c>
      <c r="D2529" s="177">
        <f>PREV_R!D2574</f>
        <v>0</v>
      </c>
      <c r="E2529" s="177">
        <f>PREV_R!E2574</f>
        <v>0</v>
      </c>
      <c r="F2529" s="177">
        <f>PREV_R!F2574</f>
        <v>0</v>
      </c>
      <c r="G2529" s="177">
        <f>PREV_R!G2574</f>
        <v>0</v>
      </c>
      <c r="H2529" s="177">
        <f>PREV_R!H2574</f>
        <v>0</v>
      </c>
      <c r="I2529" s="177">
        <f>PREV_R!I2574</f>
        <v>0</v>
      </c>
      <c r="J2529" s="177">
        <f>PREV_R!J2574</f>
        <v>0</v>
      </c>
      <c r="K2529" s="177">
        <f>PREV_R!K2574</f>
        <v>0</v>
      </c>
      <c r="L2529" s="177">
        <f>PREV_R!L2574</f>
        <v>0</v>
      </c>
      <c r="M2529" s="177">
        <f>PREV_R!M2574</f>
        <v>0</v>
      </c>
      <c r="N2529" s="177">
        <f>PREV_R!N2574</f>
        <v>0</v>
      </c>
      <c r="O2529" s="177">
        <f>PREV_R!O2574</f>
        <v>0</v>
      </c>
      <c r="P2529" s="177">
        <f>SUM(D2529:O2529)</f>
        <v>0</v>
      </c>
      <c r="Q2529" s="8"/>
    </row>
    <row r="2530" spans="1:17" ht="15" hidden="1" customHeight="1" x14ac:dyDescent="0.25">
      <c r="A2530" s="303">
        <f>A2529</f>
        <v>2063</v>
      </c>
      <c r="B2530" s="45"/>
      <c r="C2530" s="130"/>
      <c r="D2530" s="130"/>
      <c r="E2530" s="130"/>
      <c r="F2530" s="130"/>
      <c r="G2530" s="130"/>
      <c r="H2530" s="130"/>
      <c r="I2530" s="130"/>
      <c r="J2530" s="130"/>
      <c r="K2530" s="130"/>
      <c r="L2530" s="130"/>
      <c r="M2530" s="130"/>
      <c r="N2530" s="130"/>
      <c r="O2530" s="130"/>
      <c r="P2530" s="130"/>
      <c r="Q2530" s="8"/>
    </row>
    <row r="2531" spans="1:17" ht="15" hidden="1" customHeight="1" thickBot="1" x14ac:dyDescent="0.3">
      <c r="A2531" s="303">
        <f>A2529</f>
        <v>2063</v>
      </c>
      <c r="B2531" s="45"/>
      <c r="C2531" s="155" t="s">
        <v>208</v>
      </c>
      <c r="D2531" s="156">
        <f>SUM(D2532:D2581)</f>
        <v>0</v>
      </c>
      <c r="E2531" s="156">
        <f t="shared" ref="E2531:O2531" si="180">SUM(E2532:E2581)</f>
        <v>0</v>
      </c>
      <c r="F2531" s="156">
        <f t="shared" si="180"/>
        <v>0</v>
      </c>
      <c r="G2531" s="156">
        <f t="shared" si="180"/>
        <v>0</v>
      </c>
      <c r="H2531" s="156">
        <f t="shared" si="180"/>
        <v>0</v>
      </c>
      <c r="I2531" s="156">
        <f t="shared" si="180"/>
        <v>0</v>
      </c>
      <c r="J2531" s="156">
        <f t="shared" si="180"/>
        <v>0</v>
      </c>
      <c r="K2531" s="156">
        <f t="shared" si="180"/>
        <v>0</v>
      </c>
      <c r="L2531" s="156">
        <f t="shared" si="180"/>
        <v>0</v>
      </c>
      <c r="M2531" s="156">
        <f t="shared" si="180"/>
        <v>0</v>
      </c>
      <c r="N2531" s="156">
        <f t="shared" si="180"/>
        <v>0</v>
      </c>
      <c r="O2531" s="156">
        <f t="shared" si="180"/>
        <v>0</v>
      </c>
      <c r="P2531" s="156">
        <f>SUM(D2531:O2531)</f>
        <v>0</v>
      </c>
      <c r="Q2531" s="8"/>
    </row>
    <row r="2532" spans="1:17" hidden="1" x14ac:dyDescent="0.25">
      <c r="A2532" s="303">
        <f>IF(B2532=1,A2531,"")</f>
        <v>2063</v>
      </c>
      <c r="B2532" s="43">
        <f>IF(C2532&lt;&gt;0,1,"")</f>
        <v>1</v>
      </c>
      <c r="C2532" s="162" t="str">
        <f>CAD!$I$7</f>
        <v>MERCADO</v>
      </c>
      <c r="D2532" s="163">
        <v>0</v>
      </c>
      <c r="E2532" s="163">
        <v>0</v>
      </c>
      <c r="F2532" s="163">
        <v>0</v>
      </c>
      <c r="G2532" s="163">
        <v>0</v>
      </c>
      <c r="H2532" s="163">
        <v>0</v>
      </c>
      <c r="I2532" s="163">
        <v>0</v>
      </c>
      <c r="J2532" s="163">
        <v>0</v>
      </c>
      <c r="K2532" s="163">
        <v>0</v>
      </c>
      <c r="L2532" s="163">
        <v>0</v>
      </c>
      <c r="M2532" s="163">
        <v>0</v>
      </c>
      <c r="N2532" s="163">
        <v>0</v>
      </c>
      <c r="O2532" s="163">
        <v>0</v>
      </c>
      <c r="P2532" s="164">
        <f>SUM(D2532:O2532)</f>
        <v>0</v>
      </c>
    </row>
    <row r="2533" spans="1:17" hidden="1" x14ac:dyDescent="0.25">
      <c r="A2533" s="303">
        <f>IF(B2533=1,A2531,"")</f>
        <v>2063</v>
      </c>
      <c r="B2533" s="43">
        <f t="shared" ref="B2533:B2581" si="181">IF(C2533&lt;&gt;0,1,"")</f>
        <v>1</v>
      </c>
      <c r="C2533" s="161" t="str">
        <f>CAD!$I$8</f>
        <v>VEÍCULO</v>
      </c>
      <c r="D2533" s="44">
        <v>0</v>
      </c>
      <c r="E2533" s="44">
        <v>0</v>
      </c>
      <c r="F2533" s="44">
        <v>0</v>
      </c>
      <c r="G2533" s="44">
        <v>0</v>
      </c>
      <c r="H2533" s="44">
        <v>0</v>
      </c>
      <c r="I2533" s="44">
        <v>0</v>
      </c>
      <c r="J2533" s="44">
        <v>0</v>
      </c>
      <c r="K2533" s="44">
        <v>0</v>
      </c>
      <c r="L2533" s="44">
        <v>0</v>
      </c>
      <c r="M2533" s="44">
        <v>0</v>
      </c>
      <c r="N2533" s="44">
        <v>0</v>
      </c>
      <c r="O2533" s="44">
        <v>0</v>
      </c>
      <c r="P2533" s="165">
        <f t="shared" ref="P2533:P2581" si="182">SUM(D2533:O2533)</f>
        <v>0</v>
      </c>
    </row>
    <row r="2534" spans="1:17" hidden="1" x14ac:dyDescent="0.25">
      <c r="A2534" s="303">
        <f>IF(B2534=1,A2531,"")</f>
        <v>2063</v>
      </c>
      <c r="B2534" s="43">
        <f t="shared" si="181"/>
        <v>1</v>
      </c>
      <c r="C2534" s="161" t="str">
        <f>CAD!$I$9</f>
        <v>ENERGIA ELÉTRICA</v>
      </c>
      <c r="D2534" s="44">
        <v>0</v>
      </c>
      <c r="E2534" s="44">
        <v>0</v>
      </c>
      <c r="F2534" s="44">
        <v>0</v>
      </c>
      <c r="G2534" s="44">
        <v>0</v>
      </c>
      <c r="H2534" s="44">
        <v>0</v>
      </c>
      <c r="I2534" s="44">
        <v>0</v>
      </c>
      <c r="J2534" s="44">
        <v>0</v>
      </c>
      <c r="K2534" s="44">
        <v>0</v>
      </c>
      <c r="L2534" s="44">
        <v>0</v>
      </c>
      <c r="M2534" s="44">
        <v>0</v>
      </c>
      <c r="N2534" s="44">
        <v>0</v>
      </c>
      <c r="O2534" s="44">
        <v>0</v>
      </c>
      <c r="P2534" s="165">
        <f t="shared" si="182"/>
        <v>0</v>
      </c>
    </row>
    <row r="2535" spans="1:17" hidden="1" x14ac:dyDescent="0.25">
      <c r="A2535" s="303">
        <f>IF(B2535=1,A2531,"")</f>
        <v>2063</v>
      </c>
      <c r="B2535" s="43">
        <f t="shared" si="181"/>
        <v>1</v>
      </c>
      <c r="C2535" s="161" t="str">
        <f>CAD!$I$10</f>
        <v>LANCHE/COMER FORA</v>
      </c>
      <c r="D2535" s="44">
        <v>0</v>
      </c>
      <c r="E2535" s="44">
        <v>0</v>
      </c>
      <c r="F2535" s="44">
        <v>0</v>
      </c>
      <c r="G2535" s="44">
        <v>0</v>
      </c>
      <c r="H2535" s="44">
        <v>0</v>
      </c>
      <c r="I2535" s="44">
        <v>0</v>
      </c>
      <c r="J2535" s="44">
        <v>0</v>
      </c>
      <c r="K2535" s="44">
        <v>0</v>
      </c>
      <c r="L2535" s="44">
        <v>0</v>
      </c>
      <c r="M2535" s="44">
        <v>0</v>
      </c>
      <c r="N2535" s="44">
        <v>0</v>
      </c>
      <c r="O2535" s="44">
        <v>0</v>
      </c>
      <c r="P2535" s="165">
        <f t="shared" si="182"/>
        <v>0</v>
      </c>
    </row>
    <row r="2536" spans="1:17" hidden="1" x14ac:dyDescent="0.25">
      <c r="A2536" s="303">
        <f>IF(B2536=1,A2531,"")</f>
        <v>2063</v>
      </c>
      <c r="B2536" s="43">
        <f t="shared" si="181"/>
        <v>1</v>
      </c>
      <c r="C2536" s="161" t="str">
        <f>CAD!$I$11</f>
        <v>LAZER</v>
      </c>
      <c r="D2536" s="44">
        <v>0</v>
      </c>
      <c r="E2536" s="44">
        <v>0</v>
      </c>
      <c r="F2536" s="44">
        <v>0</v>
      </c>
      <c r="G2536" s="44">
        <v>0</v>
      </c>
      <c r="H2536" s="44">
        <v>0</v>
      </c>
      <c r="I2536" s="44">
        <v>0</v>
      </c>
      <c r="J2536" s="44">
        <v>0</v>
      </c>
      <c r="K2536" s="44">
        <v>0</v>
      </c>
      <c r="L2536" s="44">
        <v>0</v>
      </c>
      <c r="M2536" s="44">
        <v>0</v>
      </c>
      <c r="N2536" s="44">
        <v>0</v>
      </c>
      <c r="O2536" s="44">
        <v>0</v>
      </c>
      <c r="P2536" s="165">
        <f t="shared" si="182"/>
        <v>0</v>
      </c>
    </row>
    <row r="2537" spans="1:17" hidden="1" x14ac:dyDescent="0.25">
      <c r="A2537" s="303">
        <f>IF(B2537=1,A2531,"")</f>
        <v>2063</v>
      </c>
      <c r="B2537" s="43">
        <f t="shared" si="181"/>
        <v>1</v>
      </c>
      <c r="C2537" s="161" t="str">
        <f>CAD!$I$12</f>
        <v>REFORMA / IMÓVEL</v>
      </c>
      <c r="D2537" s="44">
        <v>0</v>
      </c>
      <c r="E2537" s="44">
        <v>0</v>
      </c>
      <c r="F2537" s="44">
        <v>0</v>
      </c>
      <c r="G2537" s="44">
        <v>0</v>
      </c>
      <c r="H2537" s="44">
        <v>0</v>
      </c>
      <c r="I2537" s="44">
        <v>0</v>
      </c>
      <c r="J2537" s="44">
        <v>0</v>
      </c>
      <c r="K2537" s="44">
        <v>0</v>
      </c>
      <c r="L2537" s="44">
        <v>0</v>
      </c>
      <c r="M2537" s="44">
        <v>0</v>
      </c>
      <c r="N2537" s="44">
        <v>0</v>
      </c>
      <c r="O2537" s="44">
        <v>0</v>
      </c>
      <c r="P2537" s="165">
        <f t="shared" si="182"/>
        <v>0</v>
      </c>
    </row>
    <row r="2538" spans="1:17" hidden="1" x14ac:dyDescent="0.25">
      <c r="A2538" s="303">
        <f>IF(B2538=1,A2531,"")</f>
        <v>2063</v>
      </c>
      <c r="B2538" s="43">
        <f t="shared" si="181"/>
        <v>1</v>
      </c>
      <c r="C2538" s="161" t="str">
        <f>CAD!$I$13</f>
        <v>OUTROS</v>
      </c>
      <c r="D2538" s="44">
        <v>0</v>
      </c>
      <c r="E2538" s="44">
        <v>0</v>
      </c>
      <c r="F2538" s="44">
        <v>0</v>
      </c>
      <c r="G2538" s="44">
        <v>0</v>
      </c>
      <c r="H2538" s="44">
        <v>0</v>
      </c>
      <c r="I2538" s="44">
        <v>0</v>
      </c>
      <c r="J2538" s="44">
        <v>0</v>
      </c>
      <c r="K2538" s="44">
        <v>0</v>
      </c>
      <c r="L2538" s="44">
        <v>0</v>
      </c>
      <c r="M2538" s="44">
        <v>0</v>
      </c>
      <c r="N2538" s="44">
        <v>0</v>
      </c>
      <c r="O2538" s="44">
        <v>0</v>
      </c>
      <c r="P2538" s="165">
        <f t="shared" si="182"/>
        <v>0</v>
      </c>
    </row>
    <row r="2539" spans="1:17" hidden="1" x14ac:dyDescent="0.25">
      <c r="A2539" s="303">
        <f>IF(B2539=1,A2531,"")</f>
        <v>2063</v>
      </c>
      <c r="B2539" s="43">
        <f t="shared" si="181"/>
        <v>1</v>
      </c>
      <c r="C2539" s="161" t="str">
        <f>CAD!$I$14</f>
        <v>VESTUÁRIO</v>
      </c>
      <c r="D2539" s="44">
        <v>0</v>
      </c>
      <c r="E2539" s="44">
        <v>0</v>
      </c>
      <c r="F2539" s="44">
        <v>0</v>
      </c>
      <c r="G2539" s="44">
        <v>0</v>
      </c>
      <c r="H2539" s="44">
        <v>0</v>
      </c>
      <c r="I2539" s="44">
        <v>0</v>
      </c>
      <c r="J2539" s="44">
        <v>0</v>
      </c>
      <c r="K2539" s="44">
        <v>0</v>
      </c>
      <c r="L2539" s="44">
        <v>0</v>
      </c>
      <c r="M2539" s="44">
        <v>0</v>
      </c>
      <c r="N2539" s="44">
        <v>0</v>
      </c>
      <c r="O2539" s="44">
        <v>0</v>
      </c>
      <c r="P2539" s="165">
        <f t="shared" si="182"/>
        <v>0</v>
      </c>
    </row>
    <row r="2540" spans="1:17" hidden="1" x14ac:dyDescent="0.25">
      <c r="A2540" s="303">
        <f>IF(B2540=1,A2531,"")</f>
        <v>2063</v>
      </c>
      <c r="B2540" s="43">
        <f t="shared" si="181"/>
        <v>1</v>
      </c>
      <c r="C2540" s="161" t="str">
        <f>CAD!$I$15</f>
        <v>PARCELA - CASA</v>
      </c>
      <c r="D2540" s="44">
        <v>0</v>
      </c>
      <c r="E2540" s="44">
        <v>0</v>
      </c>
      <c r="F2540" s="44">
        <v>0</v>
      </c>
      <c r="G2540" s="44">
        <v>0</v>
      </c>
      <c r="H2540" s="44">
        <v>0</v>
      </c>
      <c r="I2540" s="44">
        <v>0</v>
      </c>
      <c r="J2540" s="44">
        <v>0</v>
      </c>
      <c r="K2540" s="44">
        <v>0</v>
      </c>
      <c r="L2540" s="44">
        <v>0</v>
      </c>
      <c r="M2540" s="44">
        <v>0</v>
      </c>
      <c r="N2540" s="44">
        <v>0</v>
      </c>
      <c r="O2540" s="44">
        <v>0</v>
      </c>
      <c r="P2540" s="165">
        <f t="shared" si="182"/>
        <v>0</v>
      </c>
    </row>
    <row r="2541" spans="1:17" hidden="1" x14ac:dyDescent="0.25">
      <c r="A2541" s="303">
        <f>IF(B2541=1,A2531,"")</f>
        <v>2063</v>
      </c>
      <c r="B2541" s="43">
        <f t="shared" si="181"/>
        <v>1</v>
      </c>
      <c r="C2541" s="161" t="str">
        <f>CAD!$I$16</f>
        <v>SAÚDE</v>
      </c>
      <c r="D2541" s="44">
        <v>0</v>
      </c>
      <c r="E2541" s="44">
        <v>0</v>
      </c>
      <c r="F2541" s="44">
        <v>0</v>
      </c>
      <c r="G2541" s="44">
        <v>0</v>
      </c>
      <c r="H2541" s="44">
        <v>0</v>
      </c>
      <c r="I2541" s="44">
        <v>0</v>
      </c>
      <c r="J2541" s="44">
        <v>0</v>
      </c>
      <c r="K2541" s="44">
        <v>0</v>
      </c>
      <c r="L2541" s="44">
        <v>0</v>
      </c>
      <c r="M2541" s="44">
        <v>0</v>
      </c>
      <c r="N2541" s="44">
        <v>0</v>
      </c>
      <c r="O2541" s="44">
        <v>0</v>
      </c>
      <c r="P2541" s="165">
        <f t="shared" si="182"/>
        <v>0</v>
      </c>
    </row>
    <row r="2542" spans="1:17" hidden="1" x14ac:dyDescent="0.25">
      <c r="A2542" s="303" t="str">
        <f>IF(B2542=1,A2531,"")</f>
        <v/>
      </c>
      <c r="B2542" s="43" t="str">
        <f t="shared" si="181"/>
        <v/>
      </c>
      <c r="C2542" s="161">
        <f>CAD!$I$17</f>
        <v>0</v>
      </c>
      <c r="D2542" s="44">
        <v>0</v>
      </c>
      <c r="E2542" s="44">
        <v>0</v>
      </c>
      <c r="F2542" s="44">
        <v>0</v>
      </c>
      <c r="G2542" s="44">
        <v>0</v>
      </c>
      <c r="H2542" s="44">
        <v>0</v>
      </c>
      <c r="I2542" s="44">
        <v>0</v>
      </c>
      <c r="J2542" s="44">
        <v>0</v>
      </c>
      <c r="K2542" s="44">
        <v>0</v>
      </c>
      <c r="L2542" s="44">
        <v>0</v>
      </c>
      <c r="M2542" s="44">
        <v>0</v>
      </c>
      <c r="N2542" s="44">
        <v>0</v>
      </c>
      <c r="O2542" s="44">
        <v>0</v>
      </c>
      <c r="P2542" s="165">
        <f t="shared" si="182"/>
        <v>0</v>
      </c>
    </row>
    <row r="2543" spans="1:17" hidden="1" x14ac:dyDescent="0.25">
      <c r="A2543" s="303" t="str">
        <f>IF(B2543=1,A2531,"")</f>
        <v/>
      </c>
      <c r="B2543" s="43" t="str">
        <f t="shared" si="181"/>
        <v/>
      </c>
      <c r="C2543" s="161">
        <f>CAD!$I$18</f>
        <v>0</v>
      </c>
      <c r="D2543" s="44">
        <v>0</v>
      </c>
      <c r="E2543" s="44">
        <v>0</v>
      </c>
      <c r="F2543" s="44">
        <v>0</v>
      </c>
      <c r="G2543" s="44">
        <v>0</v>
      </c>
      <c r="H2543" s="44">
        <v>0</v>
      </c>
      <c r="I2543" s="44">
        <v>0</v>
      </c>
      <c r="J2543" s="44">
        <v>0</v>
      </c>
      <c r="K2543" s="44">
        <v>0</v>
      </c>
      <c r="L2543" s="44">
        <v>0</v>
      </c>
      <c r="M2543" s="44">
        <v>0</v>
      </c>
      <c r="N2543" s="44">
        <v>0</v>
      </c>
      <c r="O2543" s="44">
        <v>0</v>
      </c>
      <c r="P2543" s="165">
        <f t="shared" si="182"/>
        <v>0</v>
      </c>
    </row>
    <row r="2544" spans="1:17" hidden="1" x14ac:dyDescent="0.25">
      <c r="A2544" s="303" t="str">
        <f>IF(B2544=1,A2531,"")</f>
        <v/>
      </c>
      <c r="B2544" s="43" t="str">
        <f t="shared" si="181"/>
        <v/>
      </c>
      <c r="C2544" s="161">
        <f>CAD!$I$19</f>
        <v>0</v>
      </c>
      <c r="D2544" s="44">
        <v>0</v>
      </c>
      <c r="E2544" s="44">
        <v>0</v>
      </c>
      <c r="F2544" s="44">
        <v>0</v>
      </c>
      <c r="G2544" s="44">
        <v>0</v>
      </c>
      <c r="H2544" s="44">
        <v>0</v>
      </c>
      <c r="I2544" s="44">
        <v>0</v>
      </c>
      <c r="J2544" s="44">
        <v>0</v>
      </c>
      <c r="K2544" s="44">
        <v>0</v>
      </c>
      <c r="L2544" s="44">
        <v>0</v>
      </c>
      <c r="M2544" s="44">
        <v>0</v>
      </c>
      <c r="N2544" s="44">
        <v>0</v>
      </c>
      <c r="O2544" s="44">
        <v>0</v>
      </c>
      <c r="P2544" s="165">
        <f t="shared" si="182"/>
        <v>0</v>
      </c>
    </row>
    <row r="2545" spans="1:16" hidden="1" x14ac:dyDescent="0.25">
      <c r="A2545" s="303" t="str">
        <f>IF(B2545=1,A2531,"")</f>
        <v/>
      </c>
      <c r="B2545" s="43" t="str">
        <f t="shared" si="181"/>
        <v/>
      </c>
      <c r="C2545" s="161">
        <f>CAD!$I$20</f>
        <v>0</v>
      </c>
      <c r="D2545" s="44">
        <v>0</v>
      </c>
      <c r="E2545" s="44">
        <v>0</v>
      </c>
      <c r="F2545" s="44">
        <v>0</v>
      </c>
      <c r="G2545" s="44">
        <v>0</v>
      </c>
      <c r="H2545" s="44">
        <v>0</v>
      </c>
      <c r="I2545" s="44">
        <v>0</v>
      </c>
      <c r="J2545" s="44">
        <v>0</v>
      </c>
      <c r="K2545" s="44">
        <v>0</v>
      </c>
      <c r="L2545" s="44">
        <v>0</v>
      </c>
      <c r="M2545" s="44">
        <v>0</v>
      </c>
      <c r="N2545" s="44">
        <v>0</v>
      </c>
      <c r="O2545" s="44">
        <v>0</v>
      </c>
      <c r="P2545" s="165">
        <f t="shared" si="182"/>
        <v>0</v>
      </c>
    </row>
    <row r="2546" spans="1:16" hidden="1" x14ac:dyDescent="0.25">
      <c r="A2546" s="303" t="str">
        <f>IF(B2546=1,A2531,"")</f>
        <v/>
      </c>
      <c r="B2546" s="43" t="str">
        <f t="shared" si="181"/>
        <v/>
      </c>
      <c r="C2546" s="161">
        <f>CAD!$I$21</f>
        <v>0</v>
      </c>
      <c r="D2546" s="44">
        <v>0</v>
      </c>
      <c r="E2546" s="44">
        <v>0</v>
      </c>
      <c r="F2546" s="44">
        <v>0</v>
      </c>
      <c r="G2546" s="44">
        <v>0</v>
      </c>
      <c r="H2546" s="44">
        <v>0</v>
      </c>
      <c r="I2546" s="44">
        <v>0</v>
      </c>
      <c r="J2546" s="44">
        <v>0</v>
      </c>
      <c r="K2546" s="44">
        <v>0</v>
      </c>
      <c r="L2546" s="44">
        <v>0</v>
      </c>
      <c r="M2546" s="44">
        <v>0</v>
      </c>
      <c r="N2546" s="44">
        <v>0</v>
      </c>
      <c r="O2546" s="44">
        <v>0</v>
      </c>
      <c r="P2546" s="165">
        <f t="shared" si="182"/>
        <v>0</v>
      </c>
    </row>
    <row r="2547" spans="1:16" hidden="1" x14ac:dyDescent="0.25">
      <c r="A2547" s="303" t="str">
        <f>IF(B2547=1,A2531,"")</f>
        <v/>
      </c>
      <c r="B2547" s="43" t="str">
        <f t="shared" si="181"/>
        <v/>
      </c>
      <c r="C2547" s="161">
        <f>CAD!$I$22</f>
        <v>0</v>
      </c>
      <c r="D2547" s="44">
        <v>0</v>
      </c>
      <c r="E2547" s="44">
        <v>0</v>
      </c>
      <c r="F2547" s="44">
        <v>0</v>
      </c>
      <c r="G2547" s="44">
        <v>0</v>
      </c>
      <c r="H2547" s="44">
        <v>0</v>
      </c>
      <c r="I2547" s="44">
        <v>0</v>
      </c>
      <c r="J2547" s="44">
        <v>0</v>
      </c>
      <c r="K2547" s="44">
        <v>0</v>
      </c>
      <c r="L2547" s="44">
        <v>0</v>
      </c>
      <c r="M2547" s="44">
        <v>0</v>
      </c>
      <c r="N2547" s="44">
        <v>0</v>
      </c>
      <c r="O2547" s="44">
        <v>0</v>
      </c>
      <c r="P2547" s="165">
        <f t="shared" si="182"/>
        <v>0</v>
      </c>
    </row>
    <row r="2548" spans="1:16" hidden="1" x14ac:dyDescent="0.25">
      <c r="A2548" s="303" t="str">
        <f>IF(B2548=1,A2531,"")</f>
        <v/>
      </c>
      <c r="B2548" s="43" t="str">
        <f t="shared" si="181"/>
        <v/>
      </c>
      <c r="C2548" s="161">
        <f>CAD!$I$23</f>
        <v>0</v>
      </c>
      <c r="D2548" s="44">
        <v>0</v>
      </c>
      <c r="E2548" s="44">
        <v>0</v>
      </c>
      <c r="F2548" s="44">
        <v>0</v>
      </c>
      <c r="G2548" s="44">
        <v>0</v>
      </c>
      <c r="H2548" s="44">
        <v>0</v>
      </c>
      <c r="I2548" s="44">
        <v>0</v>
      </c>
      <c r="J2548" s="44">
        <v>0</v>
      </c>
      <c r="K2548" s="44">
        <v>0</v>
      </c>
      <c r="L2548" s="44">
        <v>0</v>
      </c>
      <c r="M2548" s="44">
        <v>0</v>
      </c>
      <c r="N2548" s="44">
        <v>0</v>
      </c>
      <c r="O2548" s="44">
        <v>0</v>
      </c>
      <c r="P2548" s="165">
        <f t="shared" si="182"/>
        <v>0</v>
      </c>
    </row>
    <row r="2549" spans="1:16" hidden="1" x14ac:dyDescent="0.25">
      <c r="A2549" s="303" t="str">
        <f>IF(B2549=1,A2531,"")</f>
        <v/>
      </c>
      <c r="B2549" s="43" t="str">
        <f t="shared" si="181"/>
        <v/>
      </c>
      <c r="C2549" s="161">
        <f>CAD!$I$24</f>
        <v>0</v>
      </c>
      <c r="D2549" s="44">
        <v>0</v>
      </c>
      <c r="E2549" s="44">
        <v>0</v>
      </c>
      <c r="F2549" s="44">
        <v>0</v>
      </c>
      <c r="G2549" s="44">
        <v>0</v>
      </c>
      <c r="H2549" s="44">
        <v>0</v>
      </c>
      <c r="I2549" s="44">
        <v>0</v>
      </c>
      <c r="J2549" s="44">
        <v>0</v>
      </c>
      <c r="K2549" s="44">
        <v>0</v>
      </c>
      <c r="L2549" s="44">
        <v>0</v>
      </c>
      <c r="M2549" s="44">
        <v>0</v>
      </c>
      <c r="N2549" s="44">
        <v>0</v>
      </c>
      <c r="O2549" s="44">
        <v>0</v>
      </c>
      <c r="P2549" s="165">
        <f t="shared" si="182"/>
        <v>0</v>
      </c>
    </row>
    <row r="2550" spans="1:16" hidden="1" x14ac:dyDescent="0.25">
      <c r="A2550" s="303" t="str">
        <f>IF(B2550=1,A2531,"")</f>
        <v/>
      </c>
      <c r="B2550" s="43" t="str">
        <f t="shared" si="181"/>
        <v/>
      </c>
      <c r="C2550" s="161">
        <f>CAD!$I$25</f>
        <v>0</v>
      </c>
      <c r="D2550" s="44">
        <v>0</v>
      </c>
      <c r="E2550" s="44">
        <v>0</v>
      </c>
      <c r="F2550" s="44">
        <v>0</v>
      </c>
      <c r="G2550" s="44">
        <v>0</v>
      </c>
      <c r="H2550" s="44">
        <v>0</v>
      </c>
      <c r="I2550" s="44">
        <v>0</v>
      </c>
      <c r="J2550" s="44">
        <v>0</v>
      </c>
      <c r="K2550" s="44">
        <v>0</v>
      </c>
      <c r="L2550" s="44">
        <v>0</v>
      </c>
      <c r="M2550" s="44">
        <v>0</v>
      </c>
      <c r="N2550" s="44">
        <v>0</v>
      </c>
      <c r="O2550" s="44">
        <v>0</v>
      </c>
      <c r="P2550" s="165">
        <f t="shared" si="182"/>
        <v>0</v>
      </c>
    </row>
    <row r="2551" spans="1:16" hidden="1" x14ac:dyDescent="0.25">
      <c r="A2551" s="303" t="str">
        <f>IF(B2551=1,A2531,"")</f>
        <v/>
      </c>
      <c r="B2551" s="43" t="str">
        <f t="shared" si="181"/>
        <v/>
      </c>
      <c r="C2551" s="161">
        <f>CAD!$I$26</f>
        <v>0</v>
      </c>
      <c r="D2551" s="44">
        <v>0</v>
      </c>
      <c r="E2551" s="44">
        <v>0</v>
      </c>
      <c r="F2551" s="44">
        <v>0</v>
      </c>
      <c r="G2551" s="44">
        <v>0</v>
      </c>
      <c r="H2551" s="44">
        <v>0</v>
      </c>
      <c r="I2551" s="44">
        <v>0</v>
      </c>
      <c r="J2551" s="44">
        <v>0</v>
      </c>
      <c r="K2551" s="44">
        <v>0</v>
      </c>
      <c r="L2551" s="44">
        <v>0</v>
      </c>
      <c r="M2551" s="44">
        <v>0</v>
      </c>
      <c r="N2551" s="44">
        <v>0</v>
      </c>
      <c r="O2551" s="44">
        <v>0</v>
      </c>
      <c r="P2551" s="165">
        <f t="shared" si="182"/>
        <v>0</v>
      </c>
    </row>
    <row r="2552" spans="1:16" hidden="1" x14ac:dyDescent="0.25">
      <c r="A2552" s="303" t="str">
        <f>IF(B2552=1,A2531,"")</f>
        <v/>
      </c>
      <c r="B2552" s="43" t="str">
        <f t="shared" si="181"/>
        <v/>
      </c>
      <c r="C2552" s="161">
        <f>CAD!$I$27</f>
        <v>0</v>
      </c>
      <c r="D2552" s="44">
        <v>0</v>
      </c>
      <c r="E2552" s="44">
        <v>0</v>
      </c>
      <c r="F2552" s="44">
        <v>0</v>
      </c>
      <c r="G2552" s="44">
        <v>0</v>
      </c>
      <c r="H2552" s="44">
        <v>0</v>
      </c>
      <c r="I2552" s="44">
        <v>0</v>
      </c>
      <c r="J2552" s="44">
        <v>0</v>
      </c>
      <c r="K2552" s="44">
        <v>0</v>
      </c>
      <c r="L2552" s="44">
        <v>0</v>
      </c>
      <c r="M2552" s="44">
        <v>0</v>
      </c>
      <c r="N2552" s="44">
        <v>0</v>
      </c>
      <c r="O2552" s="44">
        <v>0</v>
      </c>
      <c r="P2552" s="165">
        <f t="shared" si="182"/>
        <v>0</v>
      </c>
    </row>
    <row r="2553" spans="1:16" hidden="1" x14ac:dyDescent="0.25">
      <c r="A2553" s="303" t="str">
        <f>IF(B2553=1,A2531,"")</f>
        <v/>
      </c>
      <c r="B2553" s="43" t="str">
        <f t="shared" si="181"/>
        <v/>
      </c>
      <c r="C2553" s="161">
        <f>CAD!$I$28</f>
        <v>0</v>
      </c>
      <c r="D2553" s="44">
        <v>0</v>
      </c>
      <c r="E2553" s="44">
        <v>0</v>
      </c>
      <c r="F2553" s="44">
        <v>0</v>
      </c>
      <c r="G2553" s="44">
        <v>0</v>
      </c>
      <c r="H2553" s="44">
        <v>0</v>
      </c>
      <c r="I2553" s="44">
        <v>0</v>
      </c>
      <c r="J2553" s="44">
        <v>0</v>
      </c>
      <c r="K2553" s="44">
        <v>0</v>
      </c>
      <c r="L2553" s="44">
        <v>0</v>
      </c>
      <c r="M2553" s="44">
        <v>0</v>
      </c>
      <c r="N2553" s="44">
        <v>0</v>
      </c>
      <c r="O2553" s="44">
        <v>0</v>
      </c>
      <c r="P2553" s="165">
        <f t="shared" si="182"/>
        <v>0</v>
      </c>
    </row>
    <row r="2554" spans="1:16" hidden="1" x14ac:dyDescent="0.25">
      <c r="A2554" s="303" t="str">
        <f>IF(B2554=1,A2531,"")</f>
        <v/>
      </c>
      <c r="B2554" s="43" t="str">
        <f t="shared" si="181"/>
        <v/>
      </c>
      <c r="C2554" s="161">
        <f>CAD!$I$29</f>
        <v>0</v>
      </c>
      <c r="D2554" s="44">
        <v>0</v>
      </c>
      <c r="E2554" s="44">
        <v>0</v>
      </c>
      <c r="F2554" s="44">
        <v>0</v>
      </c>
      <c r="G2554" s="44">
        <v>0</v>
      </c>
      <c r="H2554" s="44">
        <v>0</v>
      </c>
      <c r="I2554" s="44">
        <v>0</v>
      </c>
      <c r="J2554" s="44">
        <v>0</v>
      </c>
      <c r="K2554" s="44">
        <v>0</v>
      </c>
      <c r="L2554" s="44">
        <v>0</v>
      </c>
      <c r="M2554" s="44">
        <v>0</v>
      </c>
      <c r="N2554" s="44">
        <v>0</v>
      </c>
      <c r="O2554" s="44">
        <v>0</v>
      </c>
      <c r="P2554" s="165">
        <f t="shared" si="182"/>
        <v>0</v>
      </c>
    </row>
    <row r="2555" spans="1:16" hidden="1" x14ac:dyDescent="0.25">
      <c r="A2555" s="303" t="str">
        <f>IF(B2555=1,A2531,"")</f>
        <v/>
      </c>
      <c r="B2555" s="43" t="str">
        <f t="shared" si="181"/>
        <v/>
      </c>
      <c r="C2555" s="161">
        <f>CAD!$I$30</f>
        <v>0</v>
      </c>
      <c r="D2555" s="44">
        <v>0</v>
      </c>
      <c r="E2555" s="44">
        <v>0</v>
      </c>
      <c r="F2555" s="44">
        <v>0</v>
      </c>
      <c r="G2555" s="44">
        <v>0</v>
      </c>
      <c r="H2555" s="44">
        <v>0</v>
      </c>
      <c r="I2555" s="44">
        <v>0</v>
      </c>
      <c r="J2555" s="44">
        <v>0</v>
      </c>
      <c r="K2555" s="44">
        <v>0</v>
      </c>
      <c r="L2555" s="44">
        <v>0</v>
      </c>
      <c r="M2555" s="44">
        <v>0</v>
      </c>
      <c r="N2555" s="44">
        <v>0</v>
      </c>
      <c r="O2555" s="44">
        <v>0</v>
      </c>
      <c r="P2555" s="165">
        <f t="shared" si="182"/>
        <v>0</v>
      </c>
    </row>
    <row r="2556" spans="1:16" hidden="1" x14ac:dyDescent="0.25">
      <c r="A2556" s="303" t="str">
        <f>IF(B2556=1,A2531,"")</f>
        <v/>
      </c>
      <c r="B2556" s="43" t="str">
        <f t="shared" si="181"/>
        <v/>
      </c>
      <c r="C2556" s="161">
        <f>CAD!$I$31</f>
        <v>0</v>
      </c>
      <c r="D2556" s="44">
        <v>0</v>
      </c>
      <c r="E2556" s="44">
        <v>0</v>
      </c>
      <c r="F2556" s="44">
        <v>0</v>
      </c>
      <c r="G2556" s="44">
        <v>0</v>
      </c>
      <c r="H2556" s="44">
        <v>0</v>
      </c>
      <c r="I2556" s="44">
        <v>0</v>
      </c>
      <c r="J2556" s="44">
        <v>0</v>
      </c>
      <c r="K2556" s="44">
        <v>0</v>
      </c>
      <c r="L2556" s="44">
        <v>0</v>
      </c>
      <c r="M2556" s="44">
        <v>0</v>
      </c>
      <c r="N2556" s="44">
        <v>0</v>
      </c>
      <c r="O2556" s="44">
        <v>0</v>
      </c>
      <c r="P2556" s="165">
        <f t="shared" si="182"/>
        <v>0</v>
      </c>
    </row>
    <row r="2557" spans="1:16" hidden="1" x14ac:dyDescent="0.25">
      <c r="A2557" s="303" t="str">
        <f>IF(B2557=1,A2531,"")</f>
        <v/>
      </c>
      <c r="B2557" s="43" t="str">
        <f t="shared" si="181"/>
        <v/>
      </c>
      <c r="C2557" s="161">
        <f>CAD!$K$7</f>
        <v>0</v>
      </c>
      <c r="D2557" s="44">
        <v>0</v>
      </c>
      <c r="E2557" s="44">
        <v>0</v>
      </c>
      <c r="F2557" s="44">
        <v>0</v>
      </c>
      <c r="G2557" s="44">
        <v>0</v>
      </c>
      <c r="H2557" s="44">
        <v>0</v>
      </c>
      <c r="I2557" s="44">
        <v>0</v>
      </c>
      <c r="J2557" s="44">
        <v>0</v>
      </c>
      <c r="K2557" s="44">
        <v>0</v>
      </c>
      <c r="L2557" s="44">
        <v>0</v>
      </c>
      <c r="M2557" s="44">
        <v>0</v>
      </c>
      <c r="N2557" s="44">
        <v>0</v>
      </c>
      <c r="O2557" s="44">
        <v>0</v>
      </c>
      <c r="P2557" s="165">
        <f t="shared" si="182"/>
        <v>0</v>
      </c>
    </row>
    <row r="2558" spans="1:16" hidden="1" x14ac:dyDescent="0.25">
      <c r="A2558" s="303" t="str">
        <f>IF(B2558=1,A2531,"")</f>
        <v/>
      </c>
      <c r="B2558" s="43" t="str">
        <f t="shared" si="181"/>
        <v/>
      </c>
      <c r="C2558" s="161">
        <f>CAD!$K$8</f>
        <v>0</v>
      </c>
      <c r="D2558" s="44">
        <v>0</v>
      </c>
      <c r="E2558" s="44">
        <v>0</v>
      </c>
      <c r="F2558" s="44">
        <v>0</v>
      </c>
      <c r="G2558" s="44">
        <v>0</v>
      </c>
      <c r="H2558" s="44">
        <v>0</v>
      </c>
      <c r="I2558" s="44">
        <v>0</v>
      </c>
      <c r="J2558" s="44">
        <v>0</v>
      </c>
      <c r="K2558" s="44">
        <v>0</v>
      </c>
      <c r="L2558" s="44">
        <v>0</v>
      </c>
      <c r="M2558" s="44">
        <v>0</v>
      </c>
      <c r="N2558" s="44">
        <v>0</v>
      </c>
      <c r="O2558" s="44">
        <v>0</v>
      </c>
      <c r="P2558" s="165">
        <f t="shared" si="182"/>
        <v>0</v>
      </c>
    </row>
    <row r="2559" spans="1:16" hidden="1" x14ac:dyDescent="0.25">
      <c r="A2559" s="303" t="str">
        <f>IF(B2559=1,A2531,"")</f>
        <v/>
      </c>
      <c r="B2559" s="43" t="str">
        <f t="shared" si="181"/>
        <v/>
      </c>
      <c r="C2559" s="161">
        <f>CAD!$K$9</f>
        <v>0</v>
      </c>
      <c r="D2559" s="44">
        <v>0</v>
      </c>
      <c r="E2559" s="44">
        <v>0</v>
      </c>
      <c r="F2559" s="44">
        <v>0</v>
      </c>
      <c r="G2559" s="44">
        <v>0</v>
      </c>
      <c r="H2559" s="44">
        <v>0</v>
      </c>
      <c r="I2559" s="44">
        <v>0</v>
      </c>
      <c r="J2559" s="44">
        <v>0</v>
      </c>
      <c r="K2559" s="44">
        <v>0</v>
      </c>
      <c r="L2559" s="44">
        <v>0</v>
      </c>
      <c r="M2559" s="44">
        <v>0</v>
      </c>
      <c r="N2559" s="44">
        <v>0</v>
      </c>
      <c r="O2559" s="44">
        <v>0</v>
      </c>
      <c r="P2559" s="165">
        <f t="shared" si="182"/>
        <v>0</v>
      </c>
    </row>
    <row r="2560" spans="1:16" hidden="1" x14ac:dyDescent="0.25">
      <c r="A2560" s="303" t="str">
        <f>IF(B2560=1,A2531,"")</f>
        <v/>
      </c>
      <c r="B2560" s="43" t="str">
        <f t="shared" si="181"/>
        <v/>
      </c>
      <c r="C2560" s="161">
        <f>CAD!$K$10</f>
        <v>0</v>
      </c>
      <c r="D2560" s="44">
        <v>0</v>
      </c>
      <c r="E2560" s="44">
        <v>0</v>
      </c>
      <c r="F2560" s="44">
        <v>0</v>
      </c>
      <c r="G2560" s="44">
        <v>0</v>
      </c>
      <c r="H2560" s="44">
        <v>0</v>
      </c>
      <c r="I2560" s="44">
        <v>0</v>
      </c>
      <c r="J2560" s="44">
        <v>0</v>
      </c>
      <c r="K2560" s="44">
        <v>0</v>
      </c>
      <c r="L2560" s="44">
        <v>0</v>
      </c>
      <c r="M2560" s="44">
        <v>0</v>
      </c>
      <c r="N2560" s="44">
        <v>0</v>
      </c>
      <c r="O2560" s="44">
        <v>0</v>
      </c>
      <c r="P2560" s="165">
        <f t="shared" si="182"/>
        <v>0</v>
      </c>
    </row>
    <row r="2561" spans="1:16" hidden="1" x14ac:dyDescent="0.25">
      <c r="A2561" s="303" t="str">
        <f>IF(B2561=1,A2531,"")</f>
        <v/>
      </c>
      <c r="B2561" s="43" t="str">
        <f t="shared" si="181"/>
        <v/>
      </c>
      <c r="C2561" s="161">
        <f>CAD!$K$11</f>
        <v>0</v>
      </c>
      <c r="D2561" s="44">
        <v>0</v>
      </c>
      <c r="E2561" s="44">
        <v>0</v>
      </c>
      <c r="F2561" s="44">
        <v>0</v>
      </c>
      <c r="G2561" s="44">
        <v>0</v>
      </c>
      <c r="H2561" s="44">
        <v>0</v>
      </c>
      <c r="I2561" s="44">
        <v>0</v>
      </c>
      <c r="J2561" s="44">
        <v>0</v>
      </c>
      <c r="K2561" s="44">
        <v>0</v>
      </c>
      <c r="L2561" s="44">
        <v>0</v>
      </c>
      <c r="M2561" s="44">
        <v>0</v>
      </c>
      <c r="N2561" s="44">
        <v>0</v>
      </c>
      <c r="O2561" s="44">
        <v>0</v>
      </c>
      <c r="P2561" s="165">
        <f t="shared" si="182"/>
        <v>0</v>
      </c>
    </row>
    <row r="2562" spans="1:16" hidden="1" x14ac:dyDescent="0.25">
      <c r="A2562" s="303" t="str">
        <f>IF(B2562=1,A2531,"")</f>
        <v/>
      </c>
      <c r="B2562" s="43" t="str">
        <f t="shared" si="181"/>
        <v/>
      </c>
      <c r="C2562" s="161">
        <f>CAD!$K$12</f>
        <v>0</v>
      </c>
      <c r="D2562" s="44">
        <v>0</v>
      </c>
      <c r="E2562" s="44">
        <v>0</v>
      </c>
      <c r="F2562" s="44">
        <v>0</v>
      </c>
      <c r="G2562" s="44">
        <v>0</v>
      </c>
      <c r="H2562" s="44">
        <v>0</v>
      </c>
      <c r="I2562" s="44">
        <v>0</v>
      </c>
      <c r="J2562" s="44">
        <v>0</v>
      </c>
      <c r="K2562" s="44">
        <v>0</v>
      </c>
      <c r="L2562" s="44">
        <v>0</v>
      </c>
      <c r="M2562" s="44">
        <v>0</v>
      </c>
      <c r="N2562" s="44">
        <v>0</v>
      </c>
      <c r="O2562" s="44">
        <v>0</v>
      </c>
      <c r="P2562" s="165">
        <f t="shared" si="182"/>
        <v>0</v>
      </c>
    </row>
    <row r="2563" spans="1:16" hidden="1" x14ac:dyDescent="0.25">
      <c r="A2563" s="303" t="str">
        <f>IF(B2563=1,A2531,"")</f>
        <v/>
      </c>
      <c r="B2563" s="43" t="str">
        <f t="shared" si="181"/>
        <v/>
      </c>
      <c r="C2563" s="161">
        <f>CAD!$K$13</f>
        <v>0</v>
      </c>
      <c r="D2563" s="44">
        <v>0</v>
      </c>
      <c r="E2563" s="44">
        <v>0</v>
      </c>
      <c r="F2563" s="44">
        <v>0</v>
      </c>
      <c r="G2563" s="44">
        <v>0</v>
      </c>
      <c r="H2563" s="44">
        <v>0</v>
      </c>
      <c r="I2563" s="44">
        <v>0</v>
      </c>
      <c r="J2563" s="44">
        <v>0</v>
      </c>
      <c r="K2563" s="44">
        <v>0</v>
      </c>
      <c r="L2563" s="44">
        <v>0</v>
      </c>
      <c r="M2563" s="44">
        <v>0</v>
      </c>
      <c r="N2563" s="44">
        <v>0</v>
      </c>
      <c r="O2563" s="44">
        <v>0</v>
      </c>
      <c r="P2563" s="165">
        <f t="shared" si="182"/>
        <v>0</v>
      </c>
    </row>
    <row r="2564" spans="1:16" hidden="1" x14ac:dyDescent="0.25">
      <c r="A2564" s="303" t="str">
        <f>IF(B2564=1,A2531,"")</f>
        <v/>
      </c>
      <c r="B2564" s="43" t="str">
        <f t="shared" si="181"/>
        <v/>
      </c>
      <c r="C2564" s="161">
        <f>CAD!$K$14</f>
        <v>0</v>
      </c>
      <c r="D2564" s="44">
        <v>0</v>
      </c>
      <c r="E2564" s="44">
        <v>0</v>
      </c>
      <c r="F2564" s="44">
        <v>0</v>
      </c>
      <c r="G2564" s="44">
        <v>0</v>
      </c>
      <c r="H2564" s="44">
        <v>0</v>
      </c>
      <c r="I2564" s="44">
        <v>0</v>
      </c>
      <c r="J2564" s="44">
        <v>0</v>
      </c>
      <c r="K2564" s="44">
        <v>0</v>
      </c>
      <c r="L2564" s="44">
        <v>0</v>
      </c>
      <c r="M2564" s="44">
        <v>0</v>
      </c>
      <c r="N2564" s="44">
        <v>0</v>
      </c>
      <c r="O2564" s="44">
        <v>0</v>
      </c>
      <c r="P2564" s="165">
        <f t="shared" si="182"/>
        <v>0</v>
      </c>
    </row>
    <row r="2565" spans="1:16" hidden="1" x14ac:dyDescent="0.25">
      <c r="A2565" s="303" t="str">
        <f>IF(B2565=1,A2531,"")</f>
        <v/>
      </c>
      <c r="B2565" s="43" t="str">
        <f t="shared" si="181"/>
        <v/>
      </c>
      <c r="C2565" s="161">
        <f>CAD!$K$15</f>
        <v>0</v>
      </c>
      <c r="D2565" s="44">
        <v>0</v>
      </c>
      <c r="E2565" s="44">
        <v>0</v>
      </c>
      <c r="F2565" s="44">
        <v>0</v>
      </c>
      <c r="G2565" s="44">
        <v>0</v>
      </c>
      <c r="H2565" s="44">
        <v>0</v>
      </c>
      <c r="I2565" s="44">
        <v>0</v>
      </c>
      <c r="J2565" s="44">
        <v>0</v>
      </c>
      <c r="K2565" s="44">
        <v>0</v>
      </c>
      <c r="L2565" s="44">
        <v>0</v>
      </c>
      <c r="M2565" s="44">
        <v>0</v>
      </c>
      <c r="N2565" s="44">
        <v>0</v>
      </c>
      <c r="O2565" s="44">
        <v>0</v>
      </c>
      <c r="P2565" s="165">
        <f t="shared" si="182"/>
        <v>0</v>
      </c>
    </row>
    <row r="2566" spans="1:16" hidden="1" x14ac:dyDescent="0.25">
      <c r="A2566" s="303" t="str">
        <f>IF(B2566=1,A2531,"")</f>
        <v/>
      </c>
      <c r="B2566" s="43" t="str">
        <f t="shared" si="181"/>
        <v/>
      </c>
      <c r="C2566" s="161">
        <f>CAD!$K$16</f>
        <v>0</v>
      </c>
      <c r="D2566" s="44">
        <v>0</v>
      </c>
      <c r="E2566" s="44">
        <v>0</v>
      </c>
      <c r="F2566" s="44">
        <v>0</v>
      </c>
      <c r="G2566" s="44">
        <v>0</v>
      </c>
      <c r="H2566" s="44">
        <v>0</v>
      </c>
      <c r="I2566" s="44">
        <v>0</v>
      </c>
      <c r="J2566" s="44">
        <v>0</v>
      </c>
      <c r="K2566" s="44">
        <v>0</v>
      </c>
      <c r="L2566" s="44">
        <v>0</v>
      </c>
      <c r="M2566" s="44">
        <v>0</v>
      </c>
      <c r="N2566" s="44">
        <v>0</v>
      </c>
      <c r="O2566" s="44">
        <v>0</v>
      </c>
      <c r="P2566" s="165">
        <f t="shared" si="182"/>
        <v>0</v>
      </c>
    </row>
    <row r="2567" spans="1:16" hidden="1" x14ac:dyDescent="0.25">
      <c r="A2567" s="303" t="str">
        <f>IF(B2567=1,A2531,"")</f>
        <v/>
      </c>
      <c r="B2567" s="43" t="str">
        <f t="shared" si="181"/>
        <v/>
      </c>
      <c r="C2567" s="161">
        <f>CAD!$K$17</f>
        <v>0</v>
      </c>
      <c r="D2567" s="44">
        <v>0</v>
      </c>
      <c r="E2567" s="44">
        <v>0</v>
      </c>
      <c r="F2567" s="44">
        <v>0</v>
      </c>
      <c r="G2567" s="44">
        <v>0</v>
      </c>
      <c r="H2567" s="44">
        <v>0</v>
      </c>
      <c r="I2567" s="44">
        <v>0</v>
      </c>
      <c r="J2567" s="44">
        <v>0</v>
      </c>
      <c r="K2567" s="44">
        <v>0</v>
      </c>
      <c r="L2567" s="44">
        <v>0</v>
      </c>
      <c r="M2567" s="44">
        <v>0</v>
      </c>
      <c r="N2567" s="44">
        <v>0</v>
      </c>
      <c r="O2567" s="44">
        <v>0</v>
      </c>
      <c r="P2567" s="165">
        <f t="shared" si="182"/>
        <v>0</v>
      </c>
    </row>
    <row r="2568" spans="1:16" hidden="1" x14ac:dyDescent="0.25">
      <c r="A2568" s="303" t="str">
        <f>IF(B2568=1,A2531,"")</f>
        <v/>
      </c>
      <c r="B2568" s="43" t="str">
        <f t="shared" si="181"/>
        <v/>
      </c>
      <c r="C2568" s="161">
        <f>CAD!$K$18</f>
        <v>0</v>
      </c>
      <c r="D2568" s="44">
        <v>0</v>
      </c>
      <c r="E2568" s="44">
        <v>0</v>
      </c>
      <c r="F2568" s="44">
        <v>0</v>
      </c>
      <c r="G2568" s="44">
        <v>0</v>
      </c>
      <c r="H2568" s="44">
        <v>0</v>
      </c>
      <c r="I2568" s="44">
        <v>0</v>
      </c>
      <c r="J2568" s="44">
        <v>0</v>
      </c>
      <c r="K2568" s="44">
        <v>0</v>
      </c>
      <c r="L2568" s="44">
        <v>0</v>
      </c>
      <c r="M2568" s="44">
        <v>0</v>
      </c>
      <c r="N2568" s="44">
        <v>0</v>
      </c>
      <c r="O2568" s="44">
        <v>0</v>
      </c>
      <c r="P2568" s="165">
        <f t="shared" si="182"/>
        <v>0</v>
      </c>
    </row>
    <row r="2569" spans="1:16" hidden="1" x14ac:dyDescent="0.25">
      <c r="A2569" s="303" t="str">
        <f>IF(B2569=1,A2531,"")</f>
        <v/>
      </c>
      <c r="B2569" s="43" t="str">
        <f t="shared" si="181"/>
        <v/>
      </c>
      <c r="C2569" s="161">
        <f>CAD!$K$19</f>
        <v>0</v>
      </c>
      <c r="D2569" s="44">
        <v>0</v>
      </c>
      <c r="E2569" s="44">
        <v>0</v>
      </c>
      <c r="F2569" s="44">
        <v>0</v>
      </c>
      <c r="G2569" s="44">
        <v>0</v>
      </c>
      <c r="H2569" s="44">
        <v>0</v>
      </c>
      <c r="I2569" s="44">
        <v>0</v>
      </c>
      <c r="J2569" s="44">
        <v>0</v>
      </c>
      <c r="K2569" s="44">
        <v>0</v>
      </c>
      <c r="L2569" s="44">
        <v>0</v>
      </c>
      <c r="M2569" s="44">
        <v>0</v>
      </c>
      <c r="N2569" s="44">
        <v>0</v>
      </c>
      <c r="O2569" s="44">
        <v>0</v>
      </c>
      <c r="P2569" s="165">
        <f t="shared" si="182"/>
        <v>0</v>
      </c>
    </row>
    <row r="2570" spans="1:16" hidden="1" x14ac:dyDescent="0.25">
      <c r="A2570" s="303" t="str">
        <f>IF(B2570=1,A2531,"")</f>
        <v/>
      </c>
      <c r="B2570" s="43" t="str">
        <f t="shared" si="181"/>
        <v/>
      </c>
      <c r="C2570" s="161">
        <f>CAD!$K$20</f>
        <v>0</v>
      </c>
      <c r="D2570" s="44">
        <v>0</v>
      </c>
      <c r="E2570" s="44">
        <v>0</v>
      </c>
      <c r="F2570" s="44">
        <v>0</v>
      </c>
      <c r="G2570" s="44">
        <v>0</v>
      </c>
      <c r="H2570" s="44">
        <v>0</v>
      </c>
      <c r="I2570" s="44">
        <v>0</v>
      </c>
      <c r="J2570" s="44">
        <v>0</v>
      </c>
      <c r="K2570" s="44">
        <v>0</v>
      </c>
      <c r="L2570" s="44">
        <v>0</v>
      </c>
      <c r="M2570" s="44">
        <v>0</v>
      </c>
      <c r="N2570" s="44">
        <v>0</v>
      </c>
      <c r="O2570" s="44">
        <v>0</v>
      </c>
      <c r="P2570" s="165">
        <f t="shared" si="182"/>
        <v>0</v>
      </c>
    </row>
    <row r="2571" spans="1:16" hidden="1" x14ac:dyDescent="0.25">
      <c r="A2571" s="303" t="str">
        <f>IF(B2571=1,A2531,"")</f>
        <v/>
      </c>
      <c r="B2571" s="43" t="str">
        <f t="shared" si="181"/>
        <v/>
      </c>
      <c r="C2571" s="161">
        <f>CAD!$K$21</f>
        <v>0</v>
      </c>
      <c r="D2571" s="44">
        <v>0</v>
      </c>
      <c r="E2571" s="44">
        <v>0</v>
      </c>
      <c r="F2571" s="44">
        <v>0</v>
      </c>
      <c r="G2571" s="44">
        <v>0</v>
      </c>
      <c r="H2571" s="44">
        <v>0</v>
      </c>
      <c r="I2571" s="44">
        <v>0</v>
      </c>
      <c r="J2571" s="44">
        <v>0</v>
      </c>
      <c r="K2571" s="44">
        <v>0</v>
      </c>
      <c r="L2571" s="44">
        <v>0</v>
      </c>
      <c r="M2571" s="44">
        <v>0</v>
      </c>
      <c r="N2571" s="44">
        <v>0</v>
      </c>
      <c r="O2571" s="44">
        <v>0</v>
      </c>
      <c r="P2571" s="165">
        <f t="shared" si="182"/>
        <v>0</v>
      </c>
    </row>
    <row r="2572" spans="1:16" hidden="1" x14ac:dyDescent="0.25">
      <c r="A2572" s="303" t="str">
        <f>IF(B2572=1,A2531,"")</f>
        <v/>
      </c>
      <c r="B2572" s="43" t="str">
        <f t="shared" si="181"/>
        <v/>
      </c>
      <c r="C2572" s="161">
        <f>CAD!$K$22</f>
        <v>0</v>
      </c>
      <c r="D2572" s="44">
        <v>0</v>
      </c>
      <c r="E2572" s="44">
        <v>0</v>
      </c>
      <c r="F2572" s="44">
        <v>0</v>
      </c>
      <c r="G2572" s="44">
        <v>0</v>
      </c>
      <c r="H2572" s="44">
        <v>0</v>
      </c>
      <c r="I2572" s="44">
        <v>0</v>
      </c>
      <c r="J2572" s="44">
        <v>0</v>
      </c>
      <c r="K2572" s="44">
        <v>0</v>
      </c>
      <c r="L2572" s="44">
        <v>0</v>
      </c>
      <c r="M2572" s="44">
        <v>0</v>
      </c>
      <c r="N2572" s="44">
        <v>0</v>
      </c>
      <c r="O2572" s="44">
        <v>0</v>
      </c>
      <c r="P2572" s="165">
        <f t="shared" si="182"/>
        <v>0</v>
      </c>
    </row>
    <row r="2573" spans="1:16" hidden="1" x14ac:dyDescent="0.25">
      <c r="A2573" s="303" t="str">
        <f>IF(B2573=1,A2531,"")</f>
        <v/>
      </c>
      <c r="B2573" s="43" t="str">
        <f t="shared" si="181"/>
        <v/>
      </c>
      <c r="C2573" s="161">
        <f>CAD!$K$23</f>
        <v>0</v>
      </c>
      <c r="D2573" s="44">
        <v>0</v>
      </c>
      <c r="E2573" s="44">
        <v>0</v>
      </c>
      <c r="F2573" s="44">
        <v>0</v>
      </c>
      <c r="G2573" s="44">
        <v>0</v>
      </c>
      <c r="H2573" s="44">
        <v>0</v>
      </c>
      <c r="I2573" s="44">
        <v>0</v>
      </c>
      <c r="J2573" s="44">
        <v>0</v>
      </c>
      <c r="K2573" s="44">
        <v>0</v>
      </c>
      <c r="L2573" s="44">
        <v>0</v>
      </c>
      <c r="M2573" s="44">
        <v>0</v>
      </c>
      <c r="N2573" s="44">
        <v>0</v>
      </c>
      <c r="O2573" s="44">
        <v>0</v>
      </c>
      <c r="P2573" s="165">
        <f t="shared" si="182"/>
        <v>0</v>
      </c>
    </row>
    <row r="2574" spans="1:16" hidden="1" x14ac:dyDescent="0.25">
      <c r="A2574" s="303" t="str">
        <f>IF(B2574=1,A2531,"")</f>
        <v/>
      </c>
      <c r="B2574" s="43" t="str">
        <f t="shared" si="181"/>
        <v/>
      </c>
      <c r="C2574" s="161">
        <f>CAD!$K$24</f>
        <v>0</v>
      </c>
      <c r="D2574" s="44">
        <v>0</v>
      </c>
      <c r="E2574" s="44">
        <v>0</v>
      </c>
      <c r="F2574" s="44">
        <v>0</v>
      </c>
      <c r="G2574" s="44">
        <v>0</v>
      </c>
      <c r="H2574" s="44">
        <v>0</v>
      </c>
      <c r="I2574" s="44">
        <v>0</v>
      </c>
      <c r="J2574" s="44">
        <v>0</v>
      </c>
      <c r="K2574" s="44">
        <v>0</v>
      </c>
      <c r="L2574" s="44">
        <v>0</v>
      </c>
      <c r="M2574" s="44">
        <v>0</v>
      </c>
      <c r="N2574" s="44">
        <v>0</v>
      </c>
      <c r="O2574" s="44">
        <v>0</v>
      </c>
      <c r="P2574" s="165">
        <f t="shared" si="182"/>
        <v>0</v>
      </c>
    </row>
    <row r="2575" spans="1:16" hidden="1" x14ac:dyDescent="0.25">
      <c r="A2575" s="303" t="str">
        <f>IF(B2575=1,A2531,"")</f>
        <v/>
      </c>
      <c r="B2575" s="43" t="str">
        <f t="shared" si="181"/>
        <v/>
      </c>
      <c r="C2575" s="161">
        <f>CAD!$K$25</f>
        <v>0</v>
      </c>
      <c r="D2575" s="44">
        <v>0</v>
      </c>
      <c r="E2575" s="44">
        <v>0</v>
      </c>
      <c r="F2575" s="44">
        <v>0</v>
      </c>
      <c r="G2575" s="44">
        <v>0</v>
      </c>
      <c r="H2575" s="44">
        <v>0</v>
      </c>
      <c r="I2575" s="44">
        <v>0</v>
      </c>
      <c r="J2575" s="44">
        <v>0</v>
      </c>
      <c r="K2575" s="44">
        <v>0</v>
      </c>
      <c r="L2575" s="44">
        <v>0</v>
      </c>
      <c r="M2575" s="44">
        <v>0</v>
      </c>
      <c r="N2575" s="44">
        <v>0</v>
      </c>
      <c r="O2575" s="44">
        <v>0</v>
      </c>
      <c r="P2575" s="165">
        <f t="shared" si="182"/>
        <v>0</v>
      </c>
    </row>
    <row r="2576" spans="1:16" hidden="1" x14ac:dyDescent="0.25">
      <c r="A2576" s="303" t="str">
        <f>IF(B2576=1,A2531,"")</f>
        <v/>
      </c>
      <c r="B2576" s="43" t="str">
        <f t="shared" si="181"/>
        <v/>
      </c>
      <c r="C2576" s="161">
        <f>CAD!$K$26</f>
        <v>0</v>
      </c>
      <c r="D2576" s="44">
        <v>0</v>
      </c>
      <c r="E2576" s="44">
        <v>0</v>
      </c>
      <c r="F2576" s="44">
        <v>0</v>
      </c>
      <c r="G2576" s="44">
        <v>0</v>
      </c>
      <c r="H2576" s="44">
        <v>0</v>
      </c>
      <c r="I2576" s="44">
        <v>0</v>
      </c>
      <c r="J2576" s="44">
        <v>0</v>
      </c>
      <c r="K2576" s="44">
        <v>0</v>
      </c>
      <c r="L2576" s="44">
        <v>0</v>
      </c>
      <c r="M2576" s="44">
        <v>0</v>
      </c>
      <c r="N2576" s="44">
        <v>0</v>
      </c>
      <c r="O2576" s="44">
        <v>0</v>
      </c>
      <c r="P2576" s="165">
        <f t="shared" si="182"/>
        <v>0</v>
      </c>
    </row>
    <row r="2577" spans="1:17" hidden="1" x14ac:dyDescent="0.25">
      <c r="A2577" s="303" t="str">
        <f>IF(B2577=1,A2531,"")</f>
        <v/>
      </c>
      <c r="B2577" s="43" t="str">
        <f t="shared" si="181"/>
        <v/>
      </c>
      <c r="C2577" s="161">
        <f>CAD!$K$27</f>
        <v>0</v>
      </c>
      <c r="D2577" s="44">
        <v>0</v>
      </c>
      <c r="E2577" s="44">
        <v>0</v>
      </c>
      <c r="F2577" s="44">
        <v>0</v>
      </c>
      <c r="G2577" s="44">
        <v>0</v>
      </c>
      <c r="H2577" s="44">
        <v>0</v>
      </c>
      <c r="I2577" s="44">
        <v>0</v>
      </c>
      <c r="J2577" s="44">
        <v>0</v>
      </c>
      <c r="K2577" s="44">
        <v>0</v>
      </c>
      <c r="L2577" s="44">
        <v>0</v>
      </c>
      <c r="M2577" s="44">
        <v>0</v>
      </c>
      <c r="N2577" s="44">
        <v>0</v>
      </c>
      <c r="O2577" s="44">
        <v>0</v>
      </c>
      <c r="P2577" s="165">
        <f t="shared" si="182"/>
        <v>0</v>
      </c>
    </row>
    <row r="2578" spans="1:17" hidden="1" x14ac:dyDescent="0.25">
      <c r="A2578" s="303" t="str">
        <f>IF(B2578=1,A2531,"")</f>
        <v/>
      </c>
      <c r="B2578" s="43" t="str">
        <f t="shared" si="181"/>
        <v/>
      </c>
      <c r="C2578" s="161">
        <f>CAD!$K$28</f>
        <v>0</v>
      </c>
      <c r="D2578" s="44">
        <v>0</v>
      </c>
      <c r="E2578" s="44">
        <v>0</v>
      </c>
      <c r="F2578" s="44">
        <v>0</v>
      </c>
      <c r="G2578" s="44">
        <v>0</v>
      </c>
      <c r="H2578" s="44">
        <v>0</v>
      </c>
      <c r="I2578" s="44">
        <v>0</v>
      </c>
      <c r="J2578" s="44">
        <v>0</v>
      </c>
      <c r="K2578" s="44">
        <v>0</v>
      </c>
      <c r="L2578" s="44">
        <v>0</v>
      </c>
      <c r="M2578" s="44">
        <v>0</v>
      </c>
      <c r="N2578" s="44">
        <v>0</v>
      </c>
      <c r="O2578" s="44">
        <v>0</v>
      </c>
      <c r="P2578" s="165">
        <f t="shared" si="182"/>
        <v>0</v>
      </c>
    </row>
    <row r="2579" spans="1:17" hidden="1" x14ac:dyDescent="0.25">
      <c r="A2579" s="303" t="str">
        <f>IF(B2579=1,A2531,"")</f>
        <v/>
      </c>
      <c r="B2579" s="43" t="str">
        <f t="shared" si="181"/>
        <v/>
      </c>
      <c r="C2579" s="161">
        <f>CAD!$K$29</f>
        <v>0</v>
      </c>
      <c r="D2579" s="44">
        <v>0</v>
      </c>
      <c r="E2579" s="44">
        <v>0</v>
      </c>
      <c r="F2579" s="44">
        <v>0</v>
      </c>
      <c r="G2579" s="44">
        <v>0</v>
      </c>
      <c r="H2579" s="44">
        <v>0</v>
      </c>
      <c r="I2579" s="44">
        <v>0</v>
      </c>
      <c r="J2579" s="44">
        <v>0</v>
      </c>
      <c r="K2579" s="44">
        <v>0</v>
      </c>
      <c r="L2579" s="44">
        <v>0</v>
      </c>
      <c r="M2579" s="44">
        <v>0</v>
      </c>
      <c r="N2579" s="44">
        <v>0</v>
      </c>
      <c r="O2579" s="44">
        <v>0</v>
      </c>
      <c r="P2579" s="165">
        <f t="shared" si="182"/>
        <v>0</v>
      </c>
    </row>
    <row r="2580" spans="1:17" hidden="1" x14ac:dyDescent="0.25">
      <c r="A2580" s="303" t="str">
        <f>IF(B2580=1,A2531,"")</f>
        <v/>
      </c>
      <c r="B2580" s="43" t="str">
        <f t="shared" si="181"/>
        <v/>
      </c>
      <c r="C2580" s="161">
        <f>CAD!$K$30</f>
        <v>0</v>
      </c>
      <c r="D2580" s="44">
        <v>0</v>
      </c>
      <c r="E2580" s="44">
        <v>0</v>
      </c>
      <c r="F2580" s="44">
        <v>0</v>
      </c>
      <c r="G2580" s="44">
        <v>0</v>
      </c>
      <c r="H2580" s="44">
        <v>0</v>
      </c>
      <c r="I2580" s="44">
        <v>0</v>
      </c>
      <c r="J2580" s="44">
        <v>0</v>
      </c>
      <c r="K2580" s="44">
        <v>0</v>
      </c>
      <c r="L2580" s="44">
        <v>0</v>
      </c>
      <c r="M2580" s="44">
        <v>0</v>
      </c>
      <c r="N2580" s="44">
        <v>0</v>
      </c>
      <c r="O2580" s="44">
        <v>0</v>
      </c>
      <c r="P2580" s="165">
        <f t="shared" si="182"/>
        <v>0</v>
      </c>
    </row>
    <row r="2581" spans="1:17" hidden="1" x14ac:dyDescent="0.25">
      <c r="A2581" s="303" t="str">
        <f>IF(B2581=1,A2531,"")</f>
        <v/>
      </c>
      <c r="B2581" s="43" t="str">
        <f t="shared" si="181"/>
        <v/>
      </c>
      <c r="C2581" s="161">
        <f>CAD!$K$31</f>
        <v>0</v>
      </c>
      <c r="D2581" s="44">
        <v>0</v>
      </c>
      <c r="E2581" s="44">
        <v>0</v>
      </c>
      <c r="F2581" s="44">
        <v>0</v>
      </c>
      <c r="G2581" s="44">
        <v>0</v>
      </c>
      <c r="H2581" s="44">
        <v>0</v>
      </c>
      <c r="I2581" s="44">
        <v>0</v>
      </c>
      <c r="J2581" s="44">
        <v>0</v>
      </c>
      <c r="K2581" s="44">
        <v>0</v>
      </c>
      <c r="L2581" s="44">
        <v>0</v>
      </c>
      <c r="M2581" s="44">
        <v>0</v>
      </c>
      <c r="N2581" s="44">
        <v>0</v>
      </c>
      <c r="O2581" s="44">
        <v>0</v>
      </c>
      <c r="P2581" s="165">
        <f t="shared" si="182"/>
        <v>0</v>
      </c>
    </row>
    <row r="2582" spans="1:17" hidden="1" x14ac:dyDescent="0.25">
      <c r="A2582" s="303">
        <f>A2529</f>
        <v>2063</v>
      </c>
    </row>
    <row r="2583" spans="1:17" hidden="1" x14ac:dyDescent="0.25">
      <c r="A2583" s="303">
        <f>A2529</f>
        <v>2063</v>
      </c>
      <c r="C2583" s="74" t="s">
        <v>209</v>
      </c>
      <c r="D2583" s="38">
        <f>D2529-D2531</f>
        <v>0</v>
      </c>
      <c r="E2583" s="38">
        <f t="shared" ref="E2583:P2583" si="183">E2529-E2531</f>
        <v>0</v>
      </c>
      <c r="F2583" s="38">
        <f t="shared" si="183"/>
        <v>0</v>
      </c>
      <c r="G2583" s="38">
        <f t="shared" si="183"/>
        <v>0</v>
      </c>
      <c r="H2583" s="38">
        <f t="shared" si="183"/>
        <v>0</v>
      </c>
      <c r="I2583" s="38">
        <f t="shared" si="183"/>
        <v>0</v>
      </c>
      <c r="J2583" s="38">
        <f t="shared" si="183"/>
        <v>0</v>
      </c>
      <c r="K2583" s="38">
        <f t="shared" si="183"/>
        <v>0</v>
      </c>
      <c r="L2583" s="38">
        <f t="shared" si="183"/>
        <v>0</v>
      </c>
      <c r="M2583" s="38">
        <f t="shared" si="183"/>
        <v>0</v>
      </c>
      <c r="N2583" s="38">
        <f t="shared" si="183"/>
        <v>0</v>
      </c>
      <c r="O2583" s="38">
        <f t="shared" si="183"/>
        <v>0</v>
      </c>
      <c r="P2583" s="38">
        <f t="shared" si="183"/>
        <v>0</v>
      </c>
    </row>
    <row r="2584" spans="1:17" hidden="1" x14ac:dyDescent="0.25"/>
    <row r="2585" spans="1:17" ht="15" hidden="1" customHeight="1" thickBot="1" x14ac:dyDescent="0.3">
      <c r="A2585" s="303">
        <f>A2529+1</f>
        <v>2064</v>
      </c>
      <c r="B2585" s="45"/>
      <c r="C2585" s="176" t="s">
        <v>207</v>
      </c>
      <c r="D2585" s="177">
        <f>PREV_R!D2631</f>
        <v>0</v>
      </c>
      <c r="E2585" s="177">
        <f>PREV_R!E2631</f>
        <v>0</v>
      </c>
      <c r="F2585" s="177">
        <f>PREV_R!F2631</f>
        <v>0</v>
      </c>
      <c r="G2585" s="177">
        <f>PREV_R!G2631</f>
        <v>0</v>
      </c>
      <c r="H2585" s="177">
        <f>PREV_R!H2631</f>
        <v>0</v>
      </c>
      <c r="I2585" s="177">
        <f>PREV_R!I2631</f>
        <v>0</v>
      </c>
      <c r="J2585" s="177">
        <f>PREV_R!J2631</f>
        <v>0</v>
      </c>
      <c r="K2585" s="177">
        <f>PREV_R!K2631</f>
        <v>0</v>
      </c>
      <c r="L2585" s="177">
        <f>PREV_R!L2631</f>
        <v>0</v>
      </c>
      <c r="M2585" s="177">
        <f>PREV_R!M2631</f>
        <v>0</v>
      </c>
      <c r="N2585" s="177">
        <f>PREV_R!N2631</f>
        <v>0</v>
      </c>
      <c r="O2585" s="177">
        <f>PREV_R!O2631</f>
        <v>0</v>
      </c>
      <c r="P2585" s="177">
        <f>SUM(D2585:O2585)</f>
        <v>0</v>
      </c>
      <c r="Q2585" s="8"/>
    </row>
    <row r="2586" spans="1:17" ht="15" hidden="1" customHeight="1" x14ac:dyDescent="0.25">
      <c r="A2586" s="303">
        <f>A2585</f>
        <v>2064</v>
      </c>
      <c r="B2586" s="45"/>
      <c r="C2586" s="130"/>
      <c r="D2586" s="130"/>
      <c r="E2586" s="130"/>
      <c r="F2586" s="130"/>
      <c r="G2586" s="130"/>
      <c r="H2586" s="130"/>
      <c r="I2586" s="130"/>
      <c r="J2586" s="130"/>
      <c r="K2586" s="130"/>
      <c r="L2586" s="130"/>
      <c r="M2586" s="130"/>
      <c r="N2586" s="130"/>
      <c r="O2586" s="130"/>
      <c r="P2586" s="130"/>
      <c r="Q2586" s="8"/>
    </row>
    <row r="2587" spans="1:17" ht="15" hidden="1" customHeight="1" thickBot="1" x14ac:dyDescent="0.3">
      <c r="A2587" s="303">
        <f>A2585</f>
        <v>2064</v>
      </c>
      <c r="B2587" s="45"/>
      <c r="C2587" s="155" t="s">
        <v>208</v>
      </c>
      <c r="D2587" s="156">
        <f>SUM(D2588:D2637)</f>
        <v>0</v>
      </c>
      <c r="E2587" s="156">
        <f t="shared" ref="E2587:O2587" si="184">SUM(E2588:E2637)</f>
        <v>0</v>
      </c>
      <c r="F2587" s="156">
        <f t="shared" si="184"/>
        <v>0</v>
      </c>
      <c r="G2587" s="156">
        <f t="shared" si="184"/>
        <v>0</v>
      </c>
      <c r="H2587" s="156">
        <f t="shared" si="184"/>
        <v>0</v>
      </c>
      <c r="I2587" s="156">
        <f t="shared" si="184"/>
        <v>0</v>
      </c>
      <c r="J2587" s="156">
        <f t="shared" si="184"/>
        <v>0</v>
      </c>
      <c r="K2587" s="156">
        <f t="shared" si="184"/>
        <v>0</v>
      </c>
      <c r="L2587" s="156">
        <f t="shared" si="184"/>
        <v>0</v>
      </c>
      <c r="M2587" s="156">
        <f t="shared" si="184"/>
        <v>0</v>
      </c>
      <c r="N2587" s="156">
        <f t="shared" si="184"/>
        <v>0</v>
      </c>
      <c r="O2587" s="156">
        <f t="shared" si="184"/>
        <v>0</v>
      </c>
      <c r="P2587" s="156">
        <f>SUM(D2587:O2587)</f>
        <v>0</v>
      </c>
      <c r="Q2587" s="8"/>
    </row>
    <row r="2588" spans="1:17" hidden="1" x14ac:dyDescent="0.25">
      <c r="A2588" s="303">
        <f>IF(B2588=1,A2587,"")</f>
        <v>2064</v>
      </c>
      <c r="B2588" s="43">
        <f>IF(C2588&lt;&gt;0,1,"")</f>
        <v>1</v>
      </c>
      <c r="C2588" s="162" t="str">
        <f>CAD!$I$7</f>
        <v>MERCADO</v>
      </c>
      <c r="D2588" s="163">
        <v>0</v>
      </c>
      <c r="E2588" s="163">
        <v>0</v>
      </c>
      <c r="F2588" s="163">
        <v>0</v>
      </c>
      <c r="G2588" s="163">
        <v>0</v>
      </c>
      <c r="H2588" s="163">
        <v>0</v>
      </c>
      <c r="I2588" s="163">
        <v>0</v>
      </c>
      <c r="J2588" s="163">
        <v>0</v>
      </c>
      <c r="K2588" s="163">
        <v>0</v>
      </c>
      <c r="L2588" s="163">
        <v>0</v>
      </c>
      <c r="M2588" s="163">
        <v>0</v>
      </c>
      <c r="N2588" s="163">
        <v>0</v>
      </c>
      <c r="O2588" s="163">
        <v>0</v>
      </c>
      <c r="P2588" s="164">
        <f>SUM(D2588:O2588)</f>
        <v>0</v>
      </c>
    </row>
    <row r="2589" spans="1:17" hidden="1" x14ac:dyDescent="0.25">
      <c r="A2589" s="303">
        <f>IF(B2589=1,A2587,"")</f>
        <v>2064</v>
      </c>
      <c r="B2589" s="43">
        <f t="shared" ref="B2589:B2637" si="185">IF(C2589&lt;&gt;0,1,"")</f>
        <v>1</v>
      </c>
      <c r="C2589" s="161" t="str">
        <f>CAD!$I$8</f>
        <v>VEÍCULO</v>
      </c>
      <c r="D2589" s="44">
        <v>0</v>
      </c>
      <c r="E2589" s="44">
        <v>0</v>
      </c>
      <c r="F2589" s="44">
        <v>0</v>
      </c>
      <c r="G2589" s="44">
        <v>0</v>
      </c>
      <c r="H2589" s="44">
        <v>0</v>
      </c>
      <c r="I2589" s="44">
        <v>0</v>
      </c>
      <c r="J2589" s="44">
        <v>0</v>
      </c>
      <c r="K2589" s="44">
        <v>0</v>
      </c>
      <c r="L2589" s="44">
        <v>0</v>
      </c>
      <c r="M2589" s="44">
        <v>0</v>
      </c>
      <c r="N2589" s="44">
        <v>0</v>
      </c>
      <c r="O2589" s="44">
        <v>0</v>
      </c>
      <c r="P2589" s="165">
        <f t="shared" ref="P2589:P2637" si="186">SUM(D2589:O2589)</f>
        <v>0</v>
      </c>
    </row>
    <row r="2590" spans="1:17" hidden="1" x14ac:dyDescent="0.25">
      <c r="A2590" s="303">
        <f>IF(B2590=1,A2587,"")</f>
        <v>2064</v>
      </c>
      <c r="B2590" s="43">
        <f t="shared" si="185"/>
        <v>1</v>
      </c>
      <c r="C2590" s="161" t="str">
        <f>CAD!$I$9</f>
        <v>ENERGIA ELÉTRICA</v>
      </c>
      <c r="D2590" s="44">
        <v>0</v>
      </c>
      <c r="E2590" s="44">
        <v>0</v>
      </c>
      <c r="F2590" s="44">
        <v>0</v>
      </c>
      <c r="G2590" s="44">
        <v>0</v>
      </c>
      <c r="H2590" s="44">
        <v>0</v>
      </c>
      <c r="I2590" s="44">
        <v>0</v>
      </c>
      <c r="J2590" s="44">
        <v>0</v>
      </c>
      <c r="K2590" s="44">
        <v>0</v>
      </c>
      <c r="L2590" s="44">
        <v>0</v>
      </c>
      <c r="M2590" s="44">
        <v>0</v>
      </c>
      <c r="N2590" s="44">
        <v>0</v>
      </c>
      <c r="O2590" s="44">
        <v>0</v>
      </c>
      <c r="P2590" s="165">
        <f t="shared" si="186"/>
        <v>0</v>
      </c>
    </row>
    <row r="2591" spans="1:17" hidden="1" x14ac:dyDescent="0.25">
      <c r="A2591" s="303">
        <f>IF(B2591=1,A2587,"")</f>
        <v>2064</v>
      </c>
      <c r="B2591" s="43">
        <f t="shared" si="185"/>
        <v>1</v>
      </c>
      <c r="C2591" s="161" t="str">
        <f>CAD!$I$10</f>
        <v>LANCHE/COMER FORA</v>
      </c>
      <c r="D2591" s="44">
        <v>0</v>
      </c>
      <c r="E2591" s="44">
        <v>0</v>
      </c>
      <c r="F2591" s="44">
        <v>0</v>
      </c>
      <c r="G2591" s="44">
        <v>0</v>
      </c>
      <c r="H2591" s="44">
        <v>0</v>
      </c>
      <c r="I2591" s="44">
        <v>0</v>
      </c>
      <c r="J2591" s="44">
        <v>0</v>
      </c>
      <c r="K2591" s="44">
        <v>0</v>
      </c>
      <c r="L2591" s="44">
        <v>0</v>
      </c>
      <c r="M2591" s="44">
        <v>0</v>
      </c>
      <c r="N2591" s="44">
        <v>0</v>
      </c>
      <c r="O2591" s="44">
        <v>0</v>
      </c>
      <c r="P2591" s="165">
        <f t="shared" si="186"/>
        <v>0</v>
      </c>
    </row>
    <row r="2592" spans="1:17" hidden="1" x14ac:dyDescent="0.25">
      <c r="A2592" s="303">
        <f>IF(B2592=1,A2587,"")</f>
        <v>2064</v>
      </c>
      <c r="B2592" s="43">
        <f t="shared" si="185"/>
        <v>1</v>
      </c>
      <c r="C2592" s="161" t="str">
        <f>CAD!$I$11</f>
        <v>LAZER</v>
      </c>
      <c r="D2592" s="44">
        <v>0</v>
      </c>
      <c r="E2592" s="44">
        <v>0</v>
      </c>
      <c r="F2592" s="44">
        <v>0</v>
      </c>
      <c r="G2592" s="44">
        <v>0</v>
      </c>
      <c r="H2592" s="44">
        <v>0</v>
      </c>
      <c r="I2592" s="44">
        <v>0</v>
      </c>
      <c r="J2592" s="44">
        <v>0</v>
      </c>
      <c r="K2592" s="44">
        <v>0</v>
      </c>
      <c r="L2592" s="44">
        <v>0</v>
      </c>
      <c r="M2592" s="44">
        <v>0</v>
      </c>
      <c r="N2592" s="44">
        <v>0</v>
      </c>
      <c r="O2592" s="44">
        <v>0</v>
      </c>
      <c r="P2592" s="165">
        <f t="shared" si="186"/>
        <v>0</v>
      </c>
    </row>
    <row r="2593" spans="1:16" hidden="1" x14ac:dyDescent="0.25">
      <c r="A2593" s="303">
        <f>IF(B2593=1,A2587,"")</f>
        <v>2064</v>
      </c>
      <c r="B2593" s="43">
        <f t="shared" si="185"/>
        <v>1</v>
      </c>
      <c r="C2593" s="161" t="str">
        <f>CAD!$I$12</f>
        <v>REFORMA / IMÓVEL</v>
      </c>
      <c r="D2593" s="44">
        <v>0</v>
      </c>
      <c r="E2593" s="44">
        <v>0</v>
      </c>
      <c r="F2593" s="44">
        <v>0</v>
      </c>
      <c r="G2593" s="44">
        <v>0</v>
      </c>
      <c r="H2593" s="44">
        <v>0</v>
      </c>
      <c r="I2593" s="44">
        <v>0</v>
      </c>
      <c r="J2593" s="44">
        <v>0</v>
      </c>
      <c r="K2593" s="44">
        <v>0</v>
      </c>
      <c r="L2593" s="44">
        <v>0</v>
      </c>
      <c r="M2593" s="44">
        <v>0</v>
      </c>
      <c r="N2593" s="44">
        <v>0</v>
      </c>
      <c r="O2593" s="44">
        <v>0</v>
      </c>
      <c r="P2593" s="165">
        <f t="shared" si="186"/>
        <v>0</v>
      </c>
    </row>
    <row r="2594" spans="1:16" hidden="1" x14ac:dyDescent="0.25">
      <c r="A2594" s="303">
        <f>IF(B2594=1,A2587,"")</f>
        <v>2064</v>
      </c>
      <c r="B2594" s="43">
        <f t="shared" si="185"/>
        <v>1</v>
      </c>
      <c r="C2594" s="161" t="str">
        <f>CAD!$I$13</f>
        <v>OUTROS</v>
      </c>
      <c r="D2594" s="44">
        <v>0</v>
      </c>
      <c r="E2594" s="44">
        <v>0</v>
      </c>
      <c r="F2594" s="44">
        <v>0</v>
      </c>
      <c r="G2594" s="44">
        <v>0</v>
      </c>
      <c r="H2594" s="44">
        <v>0</v>
      </c>
      <c r="I2594" s="44">
        <v>0</v>
      </c>
      <c r="J2594" s="44">
        <v>0</v>
      </c>
      <c r="K2594" s="44">
        <v>0</v>
      </c>
      <c r="L2594" s="44">
        <v>0</v>
      </c>
      <c r="M2594" s="44">
        <v>0</v>
      </c>
      <c r="N2594" s="44">
        <v>0</v>
      </c>
      <c r="O2594" s="44">
        <v>0</v>
      </c>
      <c r="P2594" s="165">
        <f t="shared" si="186"/>
        <v>0</v>
      </c>
    </row>
    <row r="2595" spans="1:16" hidden="1" x14ac:dyDescent="0.25">
      <c r="A2595" s="303">
        <f>IF(B2595=1,A2587,"")</f>
        <v>2064</v>
      </c>
      <c r="B2595" s="43">
        <f t="shared" si="185"/>
        <v>1</v>
      </c>
      <c r="C2595" s="161" t="str">
        <f>CAD!$I$14</f>
        <v>VESTUÁRIO</v>
      </c>
      <c r="D2595" s="44">
        <v>0</v>
      </c>
      <c r="E2595" s="44">
        <v>0</v>
      </c>
      <c r="F2595" s="44">
        <v>0</v>
      </c>
      <c r="G2595" s="44">
        <v>0</v>
      </c>
      <c r="H2595" s="44">
        <v>0</v>
      </c>
      <c r="I2595" s="44">
        <v>0</v>
      </c>
      <c r="J2595" s="44">
        <v>0</v>
      </c>
      <c r="K2595" s="44">
        <v>0</v>
      </c>
      <c r="L2595" s="44">
        <v>0</v>
      </c>
      <c r="M2595" s="44">
        <v>0</v>
      </c>
      <c r="N2595" s="44">
        <v>0</v>
      </c>
      <c r="O2595" s="44">
        <v>0</v>
      </c>
      <c r="P2595" s="165">
        <f t="shared" si="186"/>
        <v>0</v>
      </c>
    </row>
    <row r="2596" spans="1:16" hidden="1" x14ac:dyDescent="0.25">
      <c r="A2596" s="303">
        <f>IF(B2596=1,A2587,"")</f>
        <v>2064</v>
      </c>
      <c r="B2596" s="43">
        <f t="shared" si="185"/>
        <v>1</v>
      </c>
      <c r="C2596" s="161" t="str">
        <f>CAD!$I$15</f>
        <v>PARCELA - CASA</v>
      </c>
      <c r="D2596" s="44">
        <v>0</v>
      </c>
      <c r="E2596" s="44">
        <v>0</v>
      </c>
      <c r="F2596" s="44">
        <v>0</v>
      </c>
      <c r="G2596" s="44">
        <v>0</v>
      </c>
      <c r="H2596" s="44">
        <v>0</v>
      </c>
      <c r="I2596" s="44">
        <v>0</v>
      </c>
      <c r="J2596" s="44">
        <v>0</v>
      </c>
      <c r="K2596" s="44">
        <v>0</v>
      </c>
      <c r="L2596" s="44">
        <v>0</v>
      </c>
      <c r="M2596" s="44">
        <v>0</v>
      </c>
      <c r="N2596" s="44">
        <v>0</v>
      </c>
      <c r="O2596" s="44">
        <v>0</v>
      </c>
      <c r="P2596" s="165">
        <f t="shared" si="186"/>
        <v>0</v>
      </c>
    </row>
    <row r="2597" spans="1:16" hidden="1" x14ac:dyDescent="0.25">
      <c r="A2597" s="303">
        <f>IF(B2597=1,A2587,"")</f>
        <v>2064</v>
      </c>
      <c r="B2597" s="43">
        <f t="shared" si="185"/>
        <v>1</v>
      </c>
      <c r="C2597" s="161" t="str">
        <f>CAD!$I$16</f>
        <v>SAÚDE</v>
      </c>
      <c r="D2597" s="44">
        <v>0</v>
      </c>
      <c r="E2597" s="44">
        <v>0</v>
      </c>
      <c r="F2597" s="44">
        <v>0</v>
      </c>
      <c r="G2597" s="44">
        <v>0</v>
      </c>
      <c r="H2597" s="44">
        <v>0</v>
      </c>
      <c r="I2597" s="44">
        <v>0</v>
      </c>
      <c r="J2597" s="44">
        <v>0</v>
      </c>
      <c r="K2597" s="44">
        <v>0</v>
      </c>
      <c r="L2597" s="44">
        <v>0</v>
      </c>
      <c r="M2597" s="44">
        <v>0</v>
      </c>
      <c r="N2597" s="44">
        <v>0</v>
      </c>
      <c r="O2597" s="44">
        <v>0</v>
      </c>
      <c r="P2597" s="165">
        <f t="shared" si="186"/>
        <v>0</v>
      </c>
    </row>
    <row r="2598" spans="1:16" hidden="1" x14ac:dyDescent="0.25">
      <c r="A2598" s="303" t="str">
        <f>IF(B2598=1,A2587,"")</f>
        <v/>
      </c>
      <c r="B2598" s="43" t="str">
        <f t="shared" si="185"/>
        <v/>
      </c>
      <c r="C2598" s="161">
        <f>CAD!$I$17</f>
        <v>0</v>
      </c>
      <c r="D2598" s="44">
        <v>0</v>
      </c>
      <c r="E2598" s="44">
        <v>0</v>
      </c>
      <c r="F2598" s="44">
        <v>0</v>
      </c>
      <c r="G2598" s="44">
        <v>0</v>
      </c>
      <c r="H2598" s="44">
        <v>0</v>
      </c>
      <c r="I2598" s="44">
        <v>0</v>
      </c>
      <c r="J2598" s="44">
        <v>0</v>
      </c>
      <c r="K2598" s="44">
        <v>0</v>
      </c>
      <c r="L2598" s="44">
        <v>0</v>
      </c>
      <c r="M2598" s="44">
        <v>0</v>
      </c>
      <c r="N2598" s="44">
        <v>0</v>
      </c>
      <c r="O2598" s="44">
        <v>0</v>
      </c>
      <c r="P2598" s="165">
        <f t="shared" si="186"/>
        <v>0</v>
      </c>
    </row>
    <row r="2599" spans="1:16" hidden="1" x14ac:dyDescent="0.25">
      <c r="A2599" s="303" t="str">
        <f>IF(B2599=1,A2587,"")</f>
        <v/>
      </c>
      <c r="B2599" s="43" t="str">
        <f t="shared" si="185"/>
        <v/>
      </c>
      <c r="C2599" s="161">
        <f>CAD!$I$18</f>
        <v>0</v>
      </c>
      <c r="D2599" s="44">
        <v>0</v>
      </c>
      <c r="E2599" s="44">
        <v>0</v>
      </c>
      <c r="F2599" s="44">
        <v>0</v>
      </c>
      <c r="G2599" s="44">
        <v>0</v>
      </c>
      <c r="H2599" s="44">
        <v>0</v>
      </c>
      <c r="I2599" s="44">
        <v>0</v>
      </c>
      <c r="J2599" s="44">
        <v>0</v>
      </c>
      <c r="K2599" s="44">
        <v>0</v>
      </c>
      <c r="L2599" s="44">
        <v>0</v>
      </c>
      <c r="M2599" s="44">
        <v>0</v>
      </c>
      <c r="N2599" s="44">
        <v>0</v>
      </c>
      <c r="O2599" s="44">
        <v>0</v>
      </c>
      <c r="P2599" s="165">
        <f t="shared" si="186"/>
        <v>0</v>
      </c>
    </row>
    <row r="2600" spans="1:16" hidden="1" x14ac:dyDescent="0.25">
      <c r="A2600" s="303" t="str">
        <f>IF(B2600=1,A2587,"")</f>
        <v/>
      </c>
      <c r="B2600" s="43" t="str">
        <f t="shared" si="185"/>
        <v/>
      </c>
      <c r="C2600" s="161">
        <f>CAD!$I$19</f>
        <v>0</v>
      </c>
      <c r="D2600" s="44">
        <v>0</v>
      </c>
      <c r="E2600" s="44">
        <v>0</v>
      </c>
      <c r="F2600" s="44">
        <v>0</v>
      </c>
      <c r="G2600" s="44">
        <v>0</v>
      </c>
      <c r="H2600" s="44">
        <v>0</v>
      </c>
      <c r="I2600" s="44">
        <v>0</v>
      </c>
      <c r="J2600" s="44">
        <v>0</v>
      </c>
      <c r="K2600" s="44">
        <v>0</v>
      </c>
      <c r="L2600" s="44">
        <v>0</v>
      </c>
      <c r="M2600" s="44">
        <v>0</v>
      </c>
      <c r="N2600" s="44">
        <v>0</v>
      </c>
      <c r="O2600" s="44">
        <v>0</v>
      </c>
      <c r="P2600" s="165">
        <f t="shared" si="186"/>
        <v>0</v>
      </c>
    </row>
    <row r="2601" spans="1:16" hidden="1" x14ac:dyDescent="0.25">
      <c r="A2601" s="303" t="str">
        <f>IF(B2601=1,A2587,"")</f>
        <v/>
      </c>
      <c r="B2601" s="43" t="str">
        <f t="shared" si="185"/>
        <v/>
      </c>
      <c r="C2601" s="161">
        <f>CAD!$I$20</f>
        <v>0</v>
      </c>
      <c r="D2601" s="44">
        <v>0</v>
      </c>
      <c r="E2601" s="44">
        <v>0</v>
      </c>
      <c r="F2601" s="44">
        <v>0</v>
      </c>
      <c r="G2601" s="44">
        <v>0</v>
      </c>
      <c r="H2601" s="44">
        <v>0</v>
      </c>
      <c r="I2601" s="44">
        <v>0</v>
      </c>
      <c r="J2601" s="44">
        <v>0</v>
      </c>
      <c r="K2601" s="44">
        <v>0</v>
      </c>
      <c r="L2601" s="44">
        <v>0</v>
      </c>
      <c r="M2601" s="44">
        <v>0</v>
      </c>
      <c r="N2601" s="44">
        <v>0</v>
      </c>
      <c r="O2601" s="44">
        <v>0</v>
      </c>
      <c r="P2601" s="165">
        <f t="shared" si="186"/>
        <v>0</v>
      </c>
    </row>
    <row r="2602" spans="1:16" hidden="1" x14ac:dyDescent="0.25">
      <c r="A2602" s="303" t="str">
        <f>IF(B2602=1,A2587,"")</f>
        <v/>
      </c>
      <c r="B2602" s="43" t="str">
        <f t="shared" si="185"/>
        <v/>
      </c>
      <c r="C2602" s="161">
        <f>CAD!$I$21</f>
        <v>0</v>
      </c>
      <c r="D2602" s="44">
        <v>0</v>
      </c>
      <c r="E2602" s="44">
        <v>0</v>
      </c>
      <c r="F2602" s="44">
        <v>0</v>
      </c>
      <c r="G2602" s="44">
        <v>0</v>
      </c>
      <c r="H2602" s="44">
        <v>0</v>
      </c>
      <c r="I2602" s="44">
        <v>0</v>
      </c>
      <c r="J2602" s="44">
        <v>0</v>
      </c>
      <c r="K2602" s="44">
        <v>0</v>
      </c>
      <c r="L2602" s="44">
        <v>0</v>
      </c>
      <c r="M2602" s="44">
        <v>0</v>
      </c>
      <c r="N2602" s="44">
        <v>0</v>
      </c>
      <c r="O2602" s="44">
        <v>0</v>
      </c>
      <c r="P2602" s="165">
        <f t="shared" si="186"/>
        <v>0</v>
      </c>
    </row>
    <row r="2603" spans="1:16" hidden="1" x14ac:dyDescent="0.25">
      <c r="A2603" s="303" t="str">
        <f>IF(B2603=1,A2587,"")</f>
        <v/>
      </c>
      <c r="B2603" s="43" t="str">
        <f t="shared" si="185"/>
        <v/>
      </c>
      <c r="C2603" s="161">
        <f>CAD!$I$22</f>
        <v>0</v>
      </c>
      <c r="D2603" s="44">
        <v>0</v>
      </c>
      <c r="E2603" s="44">
        <v>0</v>
      </c>
      <c r="F2603" s="44">
        <v>0</v>
      </c>
      <c r="G2603" s="44">
        <v>0</v>
      </c>
      <c r="H2603" s="44">
        <v>0</v>
      </c>
      <c r="I2603" s="44">
        <v>0</v>
      </c>
      <c r="J2603" s="44">
        <v>0</v>
      </c>
      <c r="K2603" s="44">
        <v>0</v>
      </c>
      <c r="L2603" s="44">
        <v>0</v>
      </c>
      <c r="M2603" s="44">
        <v>0</v>
      </c>
      <c r="N2603" s="44">
        <v>0</v>
      </c>
      <c r="O2603" s="44">
        <v>0</v>
      </c>
      <c r="P2603" s="165">
        <f t="shared" si="186"/>
        <v>0</v>
      </c>
    </row>
    <row r="2604" spans="1:16" hidden="1" x14ac:dyDescent="0.25">
      <c r="A2604" s="303" t="str">
        <f>IF(B2604=1,A2587,"")</f>
        <v/>
      </c>
      <c r="B2604" s="43" t="str">
        <f t="shared" si="185"/>
        <v/>
      </c>
      <c r="C2604" s="161">
        <f>CAD!$I$23</f>
        <v>0</v>
      </c>
      <c r="D2604" s="44">
        <v>0</v>
      </c>
      <c r="E2604" s="44">
        <v>0</v>
      </c>
      <c r="F2604" s="44">
        <v>0</v>
      </c>
      <c r="G2604" s="44">
        <v>0</v>
      </c>
      <c r="H2604" s="44">
        <v>0</v>
      </c>
      <c r="I2604" s="44">
        <v>0</v>
      </c>
      <c r="J2604" s="44">
        <v>0</v>
      </c>
      <c r="K2604" s="44">
        <v>0</v>
      </c>
      <c r="L2604" s="44">
        <v>0</v>
      </c>
      <c r="M2604" s="44">
        <v>0</v>
      </c>
      <c r="N2604" s="44">
        <v>0</v>
      </c>
      <c r="O2604" s="44">
        <v>0</v>
      </c>
      <c r="P2604" s="165">
        <f t="shared" si="186"/>
        <v>0</v>
      </c>
    </row>
    <row r="2605" spans="1:16" hidden="1" x14ac:dyDescent="0.25">
      <c r="A2605" s="303" t="str">
        <f>IF(B2605=1,A2587,"")</f>
        <v/>
      </c>
      <c r="B2605" s="43" t="str">
        <f t="shared" si="185"/>
        <v/>
      </c>
      <c r="C2605" s="161">
        <f>CAD!$I$24</f>
        <v>0</v>
      </c>
      <c r="D2605" s="44">
        <v>0</v>
      </c>
      <c r="E2605" s="44">
        <v>0</v>
      </c>
      <c r="F2605" s="44">
        <v>0</v>
      </c>
      <c r="G2605" s="44">
        <v>0</v>
      </c>
      <c r="H2605" s="44">
        <v>0</v>
      </c>
      <c r="I2605" s="44">
        <v>0</v>
      </c>
      <c r="J2605" s="44">
        <v>0</v>
      </c>
      <c r="K2605" s="44">
        <v>0</v>
      </c>
      <c r="L2605" s="44">
        <v>0</v>
      </c>
      <c r="M2605" s="44">
        <v>0</v>
      </c>
      <c r="N2605" s="44">
        <v>0</v>
      </c>
      <c r="O2605" s="44">
        <v>0</v>
      </c>
      <c r="P2605" s="165">
        <f t="shared" si="186"/>
        <v>0</v>
      </c>
    </row>
    <row r="2606" spans="1:16" hidden="1" x14ac:dyDescent="0.25">
      <c r="A2606" s="303" t="str">
        <f>IF(B2606=1,A2587,"")</f>
        <v/>
      </c>
      <c r="B2606" s="43" t="str">
        <f t="shared" si="185"/>
        <v/>
      </c>
      <c r="C2606" s="161">
        <f>CAD!$I$25</f>
        <v>0</v>
      </c>
      <c r="D2606" s="44">
        <v>0</v>
      </c>
      <c r="E2606" s="44">
        <v>0</v>
      </c>
      <c r="F2606" s="44">
        <v>0</v>
      </c>
      <c r="G2606" s="44">
        <v>0</v>
      </c>
      <c r="H2606" s="44">
        <v>0</v>
      </c>
      <c r="I2606" s="44">
        <v>0</v>
      </c>
      <c r="J2606" s="44">
        <v>0</v>
      </c>
      <c r="K2606" s="44">
        <v>0</v>
      </c>
      <c r="L2606" s="44">
        <v>0</v>
      </c>
      <c r="M2606" s="44">
        <v>0</v>
      </c>
      <c r="N2606" s="44">
        <v>0</v>
      </c>
      <c r="O2606" s="44">
        <v>0</v>
      </c>
      <c r="P2606" s="165">
        <f t="shared" si="186"/>
        <v>0</v>
      </c>
    </row>
    <row r="2607" spans="1:16" hidden="1" x14ac:dyDescent="0.25">
      <c r="A2607" s="303" t="str">
        <f>IF(B2607=1,A2587,"")</f>
        <v/>
      </c>
      <c r="B2607" s="43" t="str">
        <f t="shared" si="185"/>
        <v/>
      </c>
      <c r="C2607" s="161">
        <f>CAD!$I$26</f>
        <v>0</v>
      </c>
      <c r="D2607" s="44">
        <v>0</v>
      </c>
      <c r="E2607" s="44">
        <v>0</v>
      </c>
      <c r="F2607" s="44">
        <v>0</v>
      </c>
      <c r="G2607" s="44">
        <v>0</v>
      </c>
      <c r="H2607" s="44">
        <v>0</v>
      </c>
      <c r="I2607" s="44">
        <v>0</v>
      </c>
      <c r="J2607" s="44">
        <v>0</v>
      </c>
      <c r="K2607" s="44">
        <v>0</v>
      </c>
      <c r="L2607" s="44">
        <v>0</v>
      </c>
      <c r="M2607" s="44">
        <v>0</v>
      </c>
      <c r="N2607" s="44">
        <v>0</v>
      </c>
      <c r="O2607" s="44">
        <v>0</v>
      </c>
      <c r="P2607" s="165">
        <f t="shared" si="186"/>
        <v>0</v>
      </c>
    </row>
    <row r="2608" spans="1:16" hidden="1" x14ac:dyDescent="0.25">
      <c r="A2608" s="303" t="str">
        <f>IF(B2608=1,A2587,"")</f>
        <v/>
      </c>
      <c r="B2608" s="43" t="str">
        <f t="shared" si="185"/>
        <v/>
      </c>
      <c r="C2608" s="161">
        <f>CAD!$I$27</f>
        <v>0</v>
      </c>
      <c r="D2608" s="44">
        <v>0</v>
      </c>
      <c r="E2608" s="44">
        <v>0</v>
      </c>
      <c r="F2608" s="44">
        <v>0</v>
      </c>
      <c r="G2608" s="44">
        <v>0</v>
      </c>
      <c r="H2608" s="44">
        <v>0</v>
      </c>
      <c r="I2608" s="44">
        <v>0</v>
      </c>
      <c r="J2608" s="44">
        <v>0</v>
      </c>
      <c r="K2608" s="44">
        <v>0</v>
      </c>
      <c r="L2608" s="44">
        <v>0</v>
      </c>
      <c r="M2608" s="44">
        <v>0</v>
      </c>
      <c r="N2608" s="44">
        <v>0</v>
      </c>
      <c r="O2608" s="44">
        <v>0</v>
      </c>
      <c r="P2608" s="165">
        <f t="shared" si="186"/>
        <v>0</v>
      </c>
    </row>
    <row r="2609" spans="1:16" hidden="1" x14ac:dyDescent="0.25">
      <c r="A2609" s="303" t="str">
        <f>IF(B2609=1,A2587,"")</f>
        <v/>
      </c>
      <c r="B2609" s="43" t="str">
        <f t="shared" si="185"/>
        <v/>
      </c>
      <c r="C2609" s="161">
        <f>CAD!$I$28</f>
        <v>0</v>
      </c>
      <c r="D2609" s="44">
        <v>0</v>
      </c>
      <c r="E2609" s="44">
        <v>0</v>
      </c>
      <c r="F2609" s="44">
        <v>0</v>
      </c>
      <c r="G2609" s="44">
        <v>0</v>
      </c>
      <c r="H2609" s="44">
        <v>0</v>
      </c>
      <c r="I2609" s="44">
        <v>0</v>
      </c>
      <c r="J2609" s="44">
        <v>0</v>
      </c>
      <c r="K2609" s="44">
        <v>0</v>
      </c>
      <c r="L2609" s="44">
        <v>0</v>
      </c>
      <c r="M2609" s="44">
        <v>0</v>
      </c>
      <c r="N2609" s="44">
        <v>0</v>
      </c>
      <c r="O2609" s="44">
        <v>0</v>
      </c>
      <c r="P2609" s="165">
        <f t="shared" si="186"/>
        <v>0</v>
      </c>
    </row>
    <row r="2610" spans="1:16" hidden="1" x14ac:dyDescent="0.25">
      <c r="A2610" s="303" t="str">
        <f>IF(B2610=1,A2587,"")</f>
        <v/>
      </c>
      <c r="B2610" s="43" t="str">
        <f t="shared" si="185"/>
        <v/>
      </c>
      <c r="C2610" s="161">
        <f>CAD!$I$29</f>
        <v>0</v>
      </c>
      <c r="D2610" s="44">
        <v>0</v>
      </c>
      <c r="E2610" s="44">
        <v>0</v>
      </c>
      <c r="F2610" s="44">
        <v>0</v>
      </c>
      <c r="G2610" s="44">
        <v>0</v>
      </c>
      <c r="H2610" s="44">
        <v>0</v>
      </c>
      <c r="I2610" s="44">
        <v>0</v>
      </c>
      <c r="J2610" s="44">
        <v>0</v>
      </c>
      <c r="K2610" s="44">
        <v>0</v>
      </c>
      <c r="L2610" s="44">
        <v>0</v>
      </c>
      <c r="M2610" s="44">
        <v>0</v>
      </c>
      <c r="N2610" s="44">
        <v>0</v>
      </c>
      <c r="O2610" s="44">
        <v>0</v>
      </c>
      <c r="P2610" s="165">
        <f t="shared" si="186"/>
        <v>0</v>
      </c>
    </row>
    <row r="2611" spans="1:16" hidden="1" x14ac:dyDescent="0.25">
      <c r="A2611" s="303" t="str">
        <f>IF(B2611=1,A2587,"")</f>
        <v/>
      </c>
      <c r="B2611" s="43" t="str">
        <f t="shared" si="185"/>
        <v/>
      </c>
      <c r="C2611" s="161">
        <f>CAD!$I$30</f>
        <v>0</v>
      </c>
      <c r="D2611" s="44">
        <v>0</v>
      </c>
      <c r="E2611" s="44">
        <v>0</v>
      </c>
      <c r="F2611" s="44">
        <v>0</v>
      </c>
      <c r="G2611" s="44">
        <v>0</v>
      </c>
      <c r="H2611" s="44">
        <v>0</v>
      </c>
      <c r="I2611" s="44">
        <v>0</v>
      </c>
      <c r="J2611" s="44">
        <v>0</v>
      </c>
      <c r="K2611" s="44">
        <v>0</v>
      </c>
      <c r="L2611" s="44">
        <v>0</v>
      </c>
      <c r="M2611" s="44">
        <v>0</v>
      </c>
      <c r="N2611" s="44">
        <v>0</v>
      </c>
      <c r="O2611" s="44">
        <v>0</v>
      </c>
      <c r="P2611" s="165">
        <f t="shared" si="186"/>
        <v>0</v>
      </c>
    </row>
    <row r="2612" spans="1:16" hidden="1" x14ac:dyDescent="0.25">
      <c r="A2612" s="303" t="str">
        <f>IF(B2612=1,A2587,"")</f>
        <v/>
      </c>
      <c r="B2612" s="43" t="str">
        <f t="shared" si="185"/>
        <v/>
      </c>
      <c r="C2612" s="161">
        <f>CAD!$I$31</f>
        <v>0</v>
      </c>
      <c r="D2612" s="44">
        <v>0</v>
      </c>
      <c r="E2612" s="44">
        <v>0</v>
      </c>
      <c r="F2612" s="44">
        <v>0</v>
      </c>
      <c r="G2612" s="44">
        <v>0</v>
      </c>
      <c r="H2612" s="44">
        <v>0</v>
      </c>
      <c r="I2612" s="44">
        <v>0</v>
      </c>
      <c r="J2612" s="44">
        <v>0</v>
      </c>
      <c r="K2612" s="44">
        <v>0</v>
      </c>
      <c r="L2612" s="44">
        <v>0</v>
      </c>
      <c r="M2612" s="44">
        <v>0</v>
      </c>
      <c r="N2612" s="44">
        <v>0</v>
      </c>
      <c r="O2612" s="44">
        <v>0</v>
      </c>
      <c r="P2612" s="165">
        <f t="shared" si="186"/>
        <v>0</v>
      </c>
    </row>
    <row r="2613" spans="1:16" hidden="1" x14ac:dyDescent="0.25">
      <c r="A2613" s="303" t="str">
        <f>IF(B2613=1,A2587,"")</f>
        <v/>
      </c>
      <c r="B2613" s="43" t="str">
        <f t="shared" si="185"/>
        <v/>
      </c>
      <c r="C2613" s="161">
        <f>CAD!$K$7</f>
        <v>0</v>
      </c>
      <c r="D2613" s="44">
        <v>0</v>
      </c>
      <c r="E2613" s="44">
        <v>0</v>
      </c>
      <c r="F2613" s="44">
        <v>0</v>
      </c>
      <c r="G2613" s="44">
        <v>0</v>
      </c>
      <c r="H2613" s="44">
        <v>0</v>
      </c>
      <c r="I2613" s="44">
        <v>0</v>
      </c>
      <c r="J2613" s="44">
        <v>0</v>
      </c>
      <c r="K2613" s="44">
        <v>0</v>
      </c>
      <c r="L2613" s="44">
        <v>0</v>
      </c>
      <c r="M2613" s="44">
        <v>0</v>
      </c>
      <c r="N2613" s="44">
        <v>0</v>
      </c>
      <c r="O2613" s="44">
        <v>0</v>
      </c>
      <c r="P2613" s="165">
        <f t="shared" si="186"/>
        <v>0</v>
      </c>
    </row>
    <row r="2614" spans="1:16" hidden="1" x14ac:dyDescent="0.25">
      <c r="A2614" s="303" t="str">
        <f>IF(B2614=1,A2587,"")</f>
        <v/>
      </c>
      <c r="B2614" s="43" t="str">
        <f t="shared" si="185"/>
        <v/>
      </c>
      <c r="C2614" s="161">
        <f>CAD!$K$8</f>
        <v>0</v>
      </c>
      <c r="D2614" s="44">
        <v>0</v>
      </c>
      <c r="E2614" s="44">
        <v>0</v>
      </c>
      <c r="F2614" s="44">
        <v>0</v>
      </c>
      <c r="G2614" s="44">
        <v>0</v>
      </c>
      <c r="H2614" s="44">
        <v>0</v>
      </c>
      <c r="I2614" s="44">
        <v>0</v>
      </c>
      <c r="J2614" s="44">
        <v>0</v>
      </c>
      <c r="K2614" s="44">
        <v>0</v>
      </c>
      <c r="L2614" s="44">
        <v>0</v>
      </c>
      <c r="M2614" s="44">
        <v>0</v>
      </c>
      <c r="N2614" s="44">
        <v>0</v>
      </c>
      <c r="O2614" s="44">
        <v>0</v>
      </c>
      <c r="P2614" s="165">
        <f t="shared" si="186"/>
        <v>0</v>
      </c>
    </row>
    <row r="2615" spans="1:16" hidden="1" x14ac:dyDescent="0.25">
      <c r="A2615" s="303" t="str">
        <f>IF(B2615=1,A2587,"")</f>
        <v/>
      </c>
      <c r="B2615" s="43" t="str">
        <f t="shared" si="185"/>
        <v/>
      </c>
      <c r="C2615" s="161">
        <f>CAD!$K$9</f>
        <v>0</v>
      </c>
      <c r="D2615" s="44">
        <v>0</v>
      </c>
      <c r="E2615" s="44">
        <v>0</v>
      </c>
      <c r="F2615" s="44">
        <v>0</v>
      </c>
      <c r="G2615" s="44">
        <v>0</v>
      </c>
      <c r="H2615" s="44">
        <v>0</v>
      </c>
      <c r="I2615" s="44">
        <v>0</v>
      </c>
      <c r="J2615" s="44">
        <v>0</v>
      </c>
      <c r="K2615" s="44">
        <v>0</v>
      </c>
      <c r="L2615" s="44">
        <v>0</v>
      </c>
      <c r="M2615" s="44">
        <v>0</v>
      </c>
      <c r="N2615" s="44">
        <v>0</v>
      </c>
      <c r="O2615" s="44">
        <v>0</v>
      </c>
      <c r="P2615" s="165">
        <f t="shared" si="186"/>
        <v>0</v>
      </c>
    </row>
    <row r="2616" spans="1:16" hidden="1" x14ac:dyDescent="0.25">
      <c r="A2616" s="303" t="str">
        <f>IF(B2616=1,A2587,"")</f>
        <v/>
      </c>
      <c r="B2616" s="43" t="str">
        <f t="shared" si="185"/>
        <v/>
      </c>
      <c r="C2616" s="161">
        <f>CAD!$K$10</f>
        <v>0</v>
      </c>
      <c r="D2616" s="44">
        <v>0</v>
      </c>
      <c r="E2616" s="44">
        <v>0</v>
      </c>
      <c r="F2616" s="44">
        <v>0</v>
      </c>
      <c r="G2616" s="44">
        <v>0</v>
      </c>
      <c r="H2616" s="44">
        <v>0</v>
      </c>
      <c r="I2616" s="44">
        <v>0</v>
      </c>
      <c r="J2616" s="44">
        <v>0</v>
      </c>
      <c r="K2616" s="44">
        <v>0</v>
      </c>
      <c r="L2616" s="44">
        <v>0</v>
      </c>
      <c r="M2616" s="44">
        <v>0</v>
      </c>
      <c r="N2616" s="44">
        <v>0</v>
      </c>
      <c r="O2616" s="44">
        <v>0</v>
      </c>
      <c r="P2616" s="165">
        <f t="shared" si="186"/>
        <v>0</v>
      </c>
    </row>
    <row r="2617" spans="1:16" hidden="1" x14ac:dyDescent="0.25">
      <c r="A2617" s="303" t="str">
        <f>IF(B2617=1,A2587,"")</f>
        <v/>
      </c>
      <c r="B2617" s="43" t="str">
        <f t="shared" si="185"/>
        <v/>
      </c>
      <c r="C2617" s="161">
        <f>CAD!$K$11</f>
        <v>0</v>
      </c>
      <c r="D2617" s="44">
        <v>0</v>
      </c>
      <c r="E2617" s="44">
        <v>0</v>
      </c>
      <c r="F2617" s="44">
        <v>0</v>
      </c>
      <c r="G2617" s="44">
        <v>0</v>
      </c>
      <c r="H2617" s="44">
        <v>0</v>
      </c>
      <c r="I2617" s="44">
        <v>0</v>
      </c>
      <c r="J2617" s="44">
        <v>0</v>
      </c>
      <c r="K2617" s="44">
        <v>0</v>
      </c>
      <c r="L2617" s="44">
        <v>0</v>
      </c>
      <c r="M2617" s="44">
        <v>0</v>
      </c>
      <c r="N2617" s="44">
        <v>0</v>
      </c>
      <c r="O2617" s="44">
        <v>0</v>
      </c>
      <c r="P2617" s="165">
        <f t="shared" si="186"/>
        <v>0</v>
      </c>
    </row>
    <row r="2618" spans="1:16" hidden="1" x14ac:dyDescent="0.25">
      <c r="A2618" s="303" t="str">
        <f>IF(B2618=1,A2587,"")</f>
        <v/>
      </c>
      <c r="B2618" s="43" t="str">
        <f t="shared" si="185"/>
        <v/>
      </c>
      <c r="C2618" s="161">
        <f>CAD!$K$12</f>
        <v>0</v>
      </c>
      <c r="D2618" s="44">
        <v>0</v>
      </c>
      <c r="E2618" s="44">
        <v>0</v>
      </c>
      <c r="F2618" s="44">
        <v>0</v>
      </c>
      <c r="G2618" s="44">
        <v>0</v>
      </c>
      <c r="H2618" s="44">
        <v>0</v>
      </c>
      <c r="I2618" s="44">
        <v>0</v>
      </c>
      <c r="J2618" s="44">
        <v>0</v>
      </c>
      <c r="K2618" s="44">
        <v>0</v>
      </c>
      <c r="L2618" s="44">
        <v>0</v>
      </c>
      <c r="M2618" s="44">
        <v>0</v>
      </c>
      <c r="N2618" s="44">
        <v>0</v>
      </c>
      <c r="O2618" s="44">
        <v>0</v>
      </c>
      <c r="P2618" s="165">
        <f t="shared" si="186"/>
        <v>0</v>
      </c>
    </row>
    <row r="2619" spans="1:16" hidden="1" x14ac:dyDescent="0.25">
      <c r="A2619" s="303" t="str">
        <f>IF(B2619=1,A2587,"")</f>
        <v/>
      </c>
      <c r="B2619" s="43" t="str">
        <f t="shared" si="185"/>
        <v/>
      </c>
      <c r="C2619" s="161">
        <f>CAD!$K$13</f>
        <v>0</v>
      </c>
      <c r="D2619" s="44">
        <v>0</v>
      </c>
      <c r="E2619" s="44">
        <v>0</v>
      </c>
      <c r="F2619" s="44">
        <v>0</v>
      </c>
      <c r="G2619" s="44">
        <v>0</v>
      </c>
      <c r="H2619" s="44">
        <v>0</v>
      </c>
      <c r="I2619" s="44">
        <v>0</v>
      </c>
      <c r="J2619" s="44">
        <v>0</v>
      </c>
      <c r="K2619" s="44">
        <v>0</v>
      </c>
      <c r="L2619" s="44">
        <v>0</v>
      </c>
      <c r="M2619" s="44">
        <v>0</v>
      </c>
      <c r="N2619" s="44">
        <v>0</v>
      </c>
      <c r="O2619" s="44">
        <v>0</v>
      </c>
      <c r="P2619" s="165">
        <f t="shared" si="186"/>
        <v>0</v>
      </c>
    </row>
    <row r="2620" spans="1:16" hidden="1" x14ac:dyDescent="0.25">
      <c r="A2620" s="303" t="str">
        <f>IF(B2620=1,A2587,"")</f>
        <v/>
      </c>
      <c r="B2620" s="43" t="str">
        <f t="shared" si="185"/>
        <v/>
      </c>
      <c r="C2620" s="161">
        <f>CAD!$K$14</f>
        <v>0</v>
      </c>
      <c r="D2620" s="44">
        <v>0</v>
      </c>
      <c r="E2620" s="44">
        <v>0</v>
      </c>
      <c r="F2620" s="44">
        <v>0</v>
      </c>
      <c r="G2620" s="44">
        <v>0</v>
      </c>
      <c r="H2620" s="44">
        <v>0</v>
      </c>
      <c r="I2620" s="44">
        <v>0</v>
      </c>
      <c r="J2620" s="44">
        <v>0</v>
      </c>
      <c r="K2620" s="44">
        <v>0</v>
      </c>
      <c r="L2620" s="44">
        <v>0</v>
      </c>
      <c r="M2620" s="44">
        <v>0</v>
      </c>
      <c r="N2620" s="44">
        <v>0</v>
      </c>
      <c r="O2620" s="44">
        <v>0</v>
      </c>
      <c r="P2620" s="165">
        <f t="shared" si="186"/>
        <v>0</v>
      </c>
    </row>
    <row r="2621" spans="1:16" hidden="1" x14ac:dyDescent="0.25">
      <c r="A2621" s="303" t="str">
        <f>IF(B2621=1,A2587,"")</f>
        <v/>
      </c>
      <c r="B2621" s="43" t="str">
        <f t="shared" si="185"/>
        <v/>
      </c>
      <c r="C2621" s="161">
        <f>CAD!$K$15</f>
        <v>0</v>
      </c>
      <c r="D2621" s="44">
        <v>0</v>
      </c>
      <c r="E2621" s="44">
        <v>0</v>
      </c>
      <c r="F2621" s="44">
        <v>0</v>
      </c>
      <c r="G2621" s="44">
        <v>0</v>
      </c>
      <c r="H2621" s="44">
        <v>0</v>
      </c>
      <c r="I2621" s="44">
        <v>0</v>
      </c>
      <c r="J2621" s="44">
        <v>0</v>
      </c>
      <c r="K2621" s="44">
        <v>0</v>
      </c>
      <c r="L2621" s="44">
        <v>0</v>
      </c>
      <c r="M2621" s="44">
        <v>0</v>
      </c>
      <c r="N2621" s="44">
        <v>0</v>
      </c>
      <c r="O2621" s="44">
        <v>0</v>
      </c>
      <c r="P2621" s="165">
        <f t="shared" si="186"/>
        <v>0</v>
      </c>
    </row>
    <row r="2622" spans="1:16" hidden="1" x14ac:dyDescent="0.25">
      <c r="A2622" s="303" t="str">
        <f>IF(B2622=1,A2587,"")</f>
        <v/>
      </c>
      <c r="B2622" s="43" t="str">
        <f t="shared" si="185"/>
        <v/>
      </c>
      <c r="C2622" s="161">
        <f>CAD!$K$16</f>
        <v>0</v>
      </c>
      <c r="D2622" s="44">
        <v>0</v>
      </c>
      <c r="E2622" s="44">
        <v>0</v>
      </c>
      <c r="F2622" s="44">
        <v>0</v>
      </c>
      <c r="G2622" s="44">
        <v>0</v>
      </c>
      <c r="H2622" s="44">
        <v>0</v>
      </c>
      <c r="I2622" s="44">
        <v>0</v>
      </c>
      <c r="J2622" s="44">
        <v>0</v>
      </c>
      <c r="K2622" s="44">
        <v>0</v>
      </c>
      <c r="L2622" s="44">
        <v>0</v>
      </c>
      <c r="M2622" s="44">
        <v>0</v>
      </c>
      <c r="N2622" s="44">
        <v>0</v>
      </c>
      <c r="O2622" s="44">
        <v>0</v>
      </c>
      <c r="P2622" s="165">
        <f t="shared" si="186"/>
        <v>0</v>
      </c>
    </row>
    <row r="2623" spans="1:16" hidden="1" x14ac:dyDescent="0.25">
      <c r="A2623" s="303" t="str">
        <f>IF(B2623=1,A2587,"")</f>
        <v/>
      </c>
      <c r="B2623" s="43" t="str">
        <f t="shared" si="185"/>
        <v/>
      </c>
      <c r="C2623" s="161">
        <f>CAD!$K$17</f>
        <v>0</v>
      </c>
      <c r="D2623" s="44">
        <v>0</v>
      </c>
      <c r="E2623" s="44">
        <v>0</v>
      </c>
      <c r="F2623" s="44">
        <v>0</v>
      </c>
      <c r="G2623" s="44">
        <v>0</v>
      </c>
      <c r="H2623" s="44">
        <v>0</v>
      </c>
      <c r="I2623" s="44">
        <v>0</v>
      </c>
      <c r="J2623" s="44">
        <v>0</v>
      </c>
      <c r="K2623" s="44">
        <v>0</v>
      </c>
      <c r="L2623" s="44">
        <v>0</v>
      </c>
      <c r="M2623" s="44">
        <v>0</v>
      </c>
      <c r="N2623" s="44">
        <v>0</v>
      </c>
      <c r="O2623" s="44">
        <v>0</v>
      </c>
      <c r="P2623" s="165">
        <f t="shared" si="186"/>
        <v>0</v>
      </c>
    </row>
    <row r="2624" spans="1:16" hidden="1" x14ac:dyDescent="0.25">
      <c r="A2624" s="303" t="str">
        <f>IF(B2624=1,A2587,"")</f>
        <v/>
      </c>
      <c r="B2624" s="43" t="str">
        <f t="shared" si="185"/>
        <v/>
      </c>
      <c r="C2624" s="161">
        <f>CAD!$K$18</f>
        <v>0</v>
      </c>
      <c r="D2624" s="44">
        <v>0</v>
      </c>
      <c r="E2624" s="44">
        <v>0</v>
      </c>
      <c r="F2624" s="44">
        <v>0</v>
      </c>
      <c r="G2624" s="44">
        <v>0</v>
      </c>
      <c r="H2624" s="44">
        <v>0</v>
      </c>
      <c r="I2624" s="44">
        <v>0</v>
      </c>
      <c r="J2624" s="44">
        <v>0</v>
      </c>
      <c r="K2624" s="44">
        <v>0</v>
      </c>
      <c r="L2624" s="44">
        <v>0</v>
      </c>
      <c r="M2624" s="44">
        <v>0</v>
      </c>
      <c r="N2624" s="44">
        <v>0</v>
      </c>
      <c r="O2624" s="44">
        <v>0</v>
      </c>
      <c r="P2624" s="165">
        <f t="shared" si="186"/>
        <v>0</v>
      </c>
    </row>
    <row r="2625" spans="1:16" hidden="1" x14ac:dyDescent="0.25">
      <c r="A2625" s="303" t="str">
        <f>IF(B2625=1,A2587,"")</f>
        <v/>
      </c>
      <c r="B2625" s="43" t="str">
        <f t="shared" si="185"/>
        <v/>
      </c>
      <c r="C2625" s="161">
        <f>CAD!$K$19</f>
        <v>0</v>
      </c>
      <c r="D2625" s="44">
        <v>0</v>
      </c>
      <c r="E2625" s="44">
        <v>0</v>
      </c>
      <c r="F2625" s="44">
        <v>0</v>
      </c>
      <c r="G2625" s="44">
        <v>0</v>
      </c>
      <c r="H2625" s="44">
        <v>0</v>
      </c>
      <c r="I2625" s="44">
        <v>0</v>
      </c>
      <c r="J2625" s="44">
        <v>0</v>
      </c>
      <c r="K2625" s="44">
        <v>0</v>
      </c>
      <c r="L2625" s="44">
        <v>0</v>
      </c>
      <c r="M2625" s="44">
        <v>0</v>
      </c>
      <c r="N2625" s="44">
        <v>0</v>
      </c>
      <c r="O2625" s="44">
        <v>0</v>
      </c>
      <c r="P2625" s="165">
        <f t="shared" si="186"/>
        <v>0</v>
      </c>
    </row>
    <row r="2626" spans="1:16" hidden="1" x14ac:dyDescent="0.25">
      <c r="A2626" s="303" t="str">
        <f>IF(B2626=1,A2587,"")</f>
        <v/>
      </c>
      <c r="B2626" s="43" t="str">
        <f t="shared" si="185"/>
        <v/>
      </c>
      <c r="C2626" s="161">
        <f>CAD!$K$20</f>
        <v>0</v>
      </c>
      <c r="D2626" s="44">
        <v>0</v>
      </c>
      <c r="E2626" s="44">
        <v>0</v>
      </c>
      <c r="F2626" s="44">
        <v>0</v>
      </c>
      <c r="G2626" s="44">
        <v>0</v>
      </c>
      <c r="H2626" s="44">
        <v>0</v>
      </c>
      <c r="I2626" s="44">
        <v>0</v>
      </c>
      <c r="J2626" s="44">
        <v>0</v>
      </c>
      <c r="K2626" s="44">
        <v>0</v>
      </c>
      <c r="L2626" s="44">
        <v>0</v>
      </c>
      <c r="M2626" s="44">
        <v>0</v>
      </c>
      <c r="N2626" s="44">
        <v>0</v>
      </c>
      <c r="O2626" s="44">
        <v>0</v>
      </c>
      <c r="P2626" s="165">
        <f t="shared" si="186"/>
        <v>0</v>
      </c>
    </row>
    <row r="2627" spans="1:16" hidden="1" x14ac:dyDescent="0.25">
      <c r="A2627" s="303" t="str">
        <f>IF(B2627=1,A2587,"")</f>
        <v/>
      </c>
      <c r="B2627" s="43" t="str">
        <f t="shared" si="185"/>
        <v/>
      </c>
      <c r="C2627" s="161">
        <f>CAD!$K$21</f>
        <v>0</v>
      </c>
      <c r="D2627" s="44">
        <v>0</v>
      </c>
      <c r="E2627" s="44">
        <v>0</v>
      </c>
      <c r="F2627" s="44">
        <v>0</v>
      </c>
      <c r="G2627" s="44">
        <v>0</v>
      </c>
      <c r="H2627" s="44">
        <v>0</v>
      </c>
      <c r="I2627" s="44">
        <v>0</v>
      </c>
      <c r="J2627" s="44">
        <v>0</v>
      </c>
      <c r="K2627" s="44">
        <v>0</v>
      </c>
      <c r="L2627" s="44">
        <v>0</v>
      </c>
      <c r="M2627" s="44">
        <v>0</v>
      </c>
      <c r="N2627" s="44">
        <v>0</v>
      </c>
      <c r="O2627" s="44">
        <v>0</v>
      </c>
      <c r="P2627" s="165">
        <f t="shared" si="186"/>
        <v>0</v>
      </c>
    </row>
    <row r="2628" spans="1:16" hidden="1" x14ac:dyDescent="0.25">
      <c r="A2628" s="303" t="str">
        <f>IF(B2628=1,A2587,"")</f>
        <v/>
      </c>
      <c r="B2628" s="43" t="str">
        <f t="shared" si="185"/>
        <v/>
      </c>
      <c r="C2628" s="161">
        <f>CAD!$K$22</f>
        <v>0</v>
      </c>
      <c r="D2628" s="44">
        <v>0</v>
      </c>
      <c r="E2628" s="44">
        <v>0</v>
      </c>
      <c r="F2628" s="44">
        <v>0</v>
      </c>
      <c r="G2628" s="44">
        <v>0</v>
      </c>
      <c r="H2628" s="44">
        <v>0</v>
      </c>
      <c r="I2628" s="44">
        <v>0</v>
      </c>
      <c r="J2628" s="44">
        <v>0</v>
      </c>
      <c r="K2628" s="44">
        <v>0</v>
      </c>
      <c r="L2628" s="44">
        <v>0</v>
      </c>
      <c r="M2628" s="44">
        <v>0</v>
      </c>
      <c r="N2628" s="44">
        <v>0</v>
      </c>
      <c r="O2628" s="44">
        <v>0</v>
      </c>
      <c r="P2628" s="165">
        <f t="shared" si="186"/>
        <v>0</v>
      </c>
    </row>
    <row r="2629" spans="1:16" hidden="1" x14ac:dyDescent="0.25">
      <c r="A2629" s="303" t="str">
        <f>IF(B2629=1,A2587,"")</f>
        <v/>
      </c>
      <c r="B2629" s="43" t="str">
        <f t="shared" si="185"/>
        <v/>
      </c>
      <c r="C2629" s="161">
        <f>CAD!$K$23</f>
        <v>0</v>
      </c>
      <c r="D2629" s="44">
        <v>0</v>
      </c>
      <c r="E2629" s="44">
        <v>0</v>
      </c>
      <c r="F2629" s="44">
        <v>0</v>
      </c>
      <c r="G2629" s="44">
        <v>0</v>
      </c>
      <c r="H2629" s="44">
        <v>0</v>
      </c>
      <c r="I2629" s="44">
        <v>0</v>
      </c>
      <c r="J2629" s="44">
        <v>0</v>
      </c>
      <c r="K2629" s="44">
        <v>0</v>
      </c>
      <c r="L2629" s="44">
        <v>0</v>
      </c>
      <c r="M2629" s="44">
        <v>0</v>
      </c>
      <c r="N2629" s="44">
        <v>0</v>
      </c>
      <c r="O2629" s="44">
        <v>0</v>
      </c>
      <c r="P2629" s="165">
        <f t="shared" si="186"/>
        <v>0</v>
      </c>
    </row>
    <row r="2630" spans="1:16" hidden="1" x14ac:dyDescent="0.25">
      <c r="A2630" s="303" t="str">
        <f>IF(B2630=1,A2587,"")</f>
        <v/>
      </c>
      <c r="B2630" s="43" t="str">
        <f t="shared" si="185"/>
        <v/>
      </c>
      <c r="C2630" s="161">
        <f>CAD!$K$24</f>
        <v>0</v>
      </c>
      <c r="D2630" s="44">
        <v>0</v>
      </c>
      <c r="E2630" s="44">
        <v>0</v>
      </c>
      <c r="F2630" s="44">
        <v>0</v>
      </c>
      <c r="G2630" s="44">
        <v>0</v>
      </c>
      <c r="H2630" s="44">
        <v>0</v>
      </c>
      <c r="I2630" s="44">
        <v>0</v>
      </c>
      <c r="J2630" s="44">
        <v>0</v>
      </c>
      <c r="K2630" s="44">
        <v>0</v>
      </c>
      <c r="L2630" s="44">
        <v>0</v>
      </c>
      <c r="M2630" s="44">
        <v>0</v>
      </c>
      <c r="N2630" s="44">
        <v>0</v>
      </c>
      <c r="O2630" s="44">
        <v>0</v>
      </c>
      <c r="P2630" s="165">
        <f t="shared" si="186"/>
        <v>0</v>
      </c>
    </row>
    <row r="2631" spans="1:16" hidden="1" x14ac:dyDescent="0.25">
      <c r="A2631" s="303" t="str">
        <f>IF(B2631=1,A2587,"")</f>
        <v/>
      </c>
      <c r="B2631" s="43" t="str">
        <f t="shared" si="185"/>
        <v/>
      </c>
      <c r="C2631" s="161">
        <f>CAD!$K$25</f>
        <v>0</v>
      </c>
      <c r="D2631" s="44">
        <v>0</v>
      </c>
      <c r="E2631" s="44">
        <v>0</v>
      </c>
      <c r="F2631" s="44">
        <v>0</v>
      </c>
      <c r="G2631" s="44">
        <v>0</v>
      </c>
      <c r="H2631" s="44">
        <v>0</v>
      </c>
      <c r="I2631" s="44">
        <v>0</v>
      </c>
      <c r="J2631" s="44">
        <v>0</v>
      </c>
      <c r="K2631" s="44">
        <v>0</v>
      </c>
      <c r="L2631" s="44">
        <v>0</v>
      </c>
      <c r="M2631" s="44">
        <v>0</v>
      </c>
      <c r="N2631" s="44">
        <v>0</v>
      </c>
      <c r="O2631" s="44">
        <v>0</v>
      </c>
      <c r="P2631" s="165">
        <f t="shared" si="186"/>
        <v>0</v>
      </c>
    </row>
    <row r="2632" spans="1:16" hidden="1" x14ac:dyDescent="0.25">
      <c r="A2632" s="303" t="str">
        <f>IF(B2632=1,A2587,"")</f>
        <v/>
      </c>
      <c r="B2632" s="43" t="str">
        <f t="shared" si="185"/>
        <v/>
      </c>
      <c r="C2632" s="161">
        <f>CAD!$K$26</f>
        <v>0</v>
      </c>
      <c r="D2632" s="44">
        <v>0</v>
      </c>
      <c r="E2632" s="44">
        <v>0</v>
      </c>
      <c r="F2632" s="44">
        <v>0</v>
      </c>
      <c r="G2632" s="44">
        <v>0</v>
      </c>
      <c r="H2632" s="44">
        <v>0</v>
      </c>
      <c r="I2632" s="44">
        <v>0</v>
      </c>
      <c r="J2632" s="44">
        <v>0</v>
      </c>
      <c r="K2632" s="44">
        <v>0</v>
      </c>
      <c r="L2632" s="44">
        <v>0</v>
      </c>
      <c r="M2632" s="44">
        <v>0</v>
      </c>
      <c r="N2632" s="44">
        <v>0</v>
      </c>
      <c r="O2632" s="44">
        <v>0</v>
      </c>
      <c r="P2632" s="165">
        <f t="shared" si="186"/>
        <v>0</v>
      </c>
    </row>
    <row r="2633" spans="1:16" hidden="1" x14ac:dyDescent="0.25">
      <c r="A2633" s="303" t="str">
        <f>IF(B2633=1,A2587,"")</f>
        <v/>
      </c>
      <c r="B2633" s="43" t="str">
        <f t="shared" si="185"/>
        <v/>
      </c>
      <c r="C2633" s="161">
        <f>CAD!$K$27</f>
        <v>0</v>
      </c>
      <c r="D2633" s="44">
        <v>0</v>
      </c>
      <c r="E2633" s="44">
        <v>0</v>
      </c>
      <c r="F2633" s="44">
        <v>0</v>
      </c>
      <c r="G2633" s="44">
        <v>0</v>
      </c>
      <c r="H2633" s="44">
        <v>0</v>
      </c>
      <c r="I2633" s="44">
        <v>0</v>
      </c>
      <c r="J2633" s="44">
        <v>0</v>
      </c>
      <c r="K2633" s="44">
        <v>0</v>
      </c>
      <c r="L2633" s="44">
        <v>0</v>
      </c>
      <c r="M2633" s="44">
        <v>0</v>
      </c>
      <c r="N2633" s="44">
        <v>0</v>
      </c>
      <c r="O2633" s="44">
        <v>0</v>
      </c>
      <c r="P2633" s="165">
        <f t="shared" si="186"/>
        <v>0</v>
      </c>
    </row>
    <row r="2634" spans="1:16" hidden="1" x14ac:dyDescent="0.25">
      <c r="A2634" s="303" t="str">
        <f>IF(B2634=1,A2587,"")</f>
        <v/>
      </c>
      <c r="B2634" s="43" t="str">
        <f t="shared" si="185"/>
        <v/>
      </c>
      <c r="C2634" s="161">
        <f>CAD!$K$28</f>
        <v>0</v>
      </c>
      <c r="D2634" s="44">
        <v>0</v>
      </c>
      <c r="E2634" s="44">
        <v>0</v>
      </c>
      <c r="F2634" s="44">
        <v>0</v>
      </c>
      <c r="G2634" s="44">
        <v>0</v>
      </c>
      <c r="H2634" s="44">
        <v>0</v>
      </c>
      <c r="I2634" s="44">
        <v>0</v>
      </c>
      <c r="J2634" s="44">
        <v>0</v>
      </c>
      <c r="K2634" s="44">
        <v>0</v>
      </c>
      <c r="L2634" s="44">
        <v>0</v>
      </c>
      <c r="M2634" s="44">
        <v>0</v>
      </c>
      <c r="N2634" s="44">
        <v>0</v>
      </c>
      <c r="O2634" s="44">
        <v>0</v>
      </c>
      <c r="P2634" s="165">
        <f t="shared" si="186"/>
        <v>0</v>
      </c>
    </row>
    <row r="2635" spans="1:16" hidden="1" x14ac:dyDescent="0.25">
      <c r="A2635" s="303" t="str">
        <f>IF(B2635=1,A2587,"")</f>
        <v/>
      </c>
      <c r="B2635" s="43" t="str">
        <f t="shared" si="185"/>
        <v/>
      </c>
      <c r="C2635" s="161">
        <f>CAD!$K$29</f>
        <v>0</v>
      </c>
      <c r="D2635" s="44">
        <v>0</v>
      </c>
      <c r="E2635" s="44">
        <v>0</v>
      </c>
      <c r="F2635" s="44">
        <v>0</v>
      </c>
      <c r="G2635" s="44">
        <v>0</v>
      </c>
      <c r="H2635" s="44">
        <v>0</v>
      </c>
      <c r="I2635" s="44">
        <v>0</v>
      </c>
      <c r="J2635" s="44">
        <v>0</v>
      </c>
      <c r="K2635" s="44">
        <v>0</v>
      </c>
      <c r="L2635" s="44">
        <v>0</v>
      </c>
      <c r="M2635" s="44">
        <v>0</v>
      </c>
      <c r="N2635" s="44">
        <v>0</v>
      </c>
      <c r="O2635" s="44">
        <v>0</v>
      </c>
      <c r="P2635" s="165">
        <f t="shared" si="186"/>
        <v>0</v>
      </c>
    </row>
    <row r="2636" spans="1:16" hidden="1" x14ac:dyDescent="0.25">
      <c r="A2636" s="303" t="str">
        <f>IF(B2636=1,A2587,"")</f>
        <v/>
      </c>
      <c r="B2636" s="43" t="str">
        <f t="shared" si="185"/>
        <v/>
      </c>
      <c r="C2636" s="161">
        <f>CAD!$K$30</f>
        <v>0</v>
      </c>
      <c r="D2636" s="44">
        <v>0</v>
      </c>
      <c r="E2636" s="44">
        <v>0</v>
      </c>
      <c r="F2636" s="44">
        <v>0</v>
      </c>
      <c r="G2636" s="44">
        <v>0</v>
      </c>
      <c r="H2636" s="44">
        <v>0</v>
      </c>
      <c r="I2636" s="44">
        <v>0</v>
      </c>
      <c r="J2636" s="44">
        <v>0</v>
      </c>
      <c r="K2636" s="44">
        <v>0</v>
      </c>
      <c r="L2636" s="44">
        <v>0</v>
      </c>
      <c r="M2636" s="44">
        <v>0</v>
      </c>
      <c r="N2636" s="44">
        <v>0</v>
      </c>
      <c r="O2636" s="44">
        <v>0</v>
      </c>
      <c r="P2636" s="165">
        <f t="shared" si="186"/>
        <v>0</v>
      </c>
    </row>
    <row r="2637" spans="1:16" hidden="1" x14ac:dyDescent="0.25">
      <c r="A2637" s="303" t="str">
        <f>IF(B2637=1,A2587,"")</f>
        <v/>
      </c>
      <c r="B2637" s="43" t="str">
        <f t="shared" si="185"/>
        <v/>
      </c>
      <c r="C2637" s="161">
        <f>CAD!$K$31</f>
        <v>0</v>
      </c>
      <c r="D2637" s="44">
        <v>0</v>
      </c>
      <c r="E2637" s="44">
        <v>0</v>
      </c>
      <c r="F2637" s="44">
        <v>0</v>
      </c>
      <c r="G2637" s="44">
        <v>0</v>
      </c>
      <c r="H2637" s="44">
        <v>0</v>
      </c>
      <c r="I2637" s="44">
        <v>0</v>
      </c>
      <c r="J2637" s="44">
        <v>0</v>
      </c>
      <c r="K2637" s="44">
        <v>0</v>
      </c>
      <c r="L2637" s="44">
        <v>0</v>
      </c>
      <c r="M2637" s="44">
        <v>0</v>
      </c>
      <c r="N2637" s="44">
        <v>0</v>
      </c>
      <c r="O2637" s="44">
        <v>0</v>
      </c>
      <c r="P2637" s="165">
        <f t="shared" si="186"/>
        <v>0</v>
      </c>
    </row>
    <row r="2638" spans="1:16" hidden="1" x14ac:dyDescent="0.25">
      <c r="A2638" s="303">
        <f>A2585</f>
        <v>2064</v>
      </c>
    </row>
    <row r="2639" spans="1:16" hidden="1" x14ac:dyDescent="0.25">
      <c r="A2639" s="303">
        <f>A2585</f>
        <v>2064</v>
      </c>
      <c r="C2639" s="74" t="s">
        <v>209</v>
      </c>
      <c r="D2639" s="38">
        <f>D2585-D2587</f>
        <v>0</v>
      </c>
      <c r="E2639" s="38">
        <f t="shared" ref="E2639:P2639" si="187">E2585-E2587</f>
        <v>0</v>
      </c>
      <c r="F2639" s="38">
        <f t="shared" si="187"/>
        <v>0</v>
      </c>
      <c r="G2639" s="38">
        <f t="shared" si="187"/>
        <v>0</v>
      </c>
      <c r="H2639" s="38">
        <f t="shared" si="187"/>
        <v>0</v>
      </c>
      <c r="I2639" s="38">
        <f t="shared" si="187"/>
        <v>0</v>
      </c>
      <c r="J2639" s="38">
        <f t="shared" si="187"/>
        <v>0</v>
      </c>
      <c r="K2639" s="38">
        <f t="shared" si="187"/>
        <v>0</v>
      </c>
      <c r="L2639" s="38">
        <f t="shared" si="187"/>
        <v>0</v>
      </c>
      <c r="M2639" s="38">
        <f t="shared" si="187"/>
        <v>0</v>
      </c>
      <c r="N2639" s="38">
        <f t="shared" si="187"/>
        <v>0</v>
      </c>
      <c r="O2639" s="38">
        <f t="shared" si="187"/>
        <v>0</v>
      </c>
      <c r="P2639" s="38">
        <f t="shared" si="187"/>
        <v>0</v>
      </c>
    </row>
    <row r="2640" spans="1:16" hidden="1" x14ac:dyDescent="0.25"/>
    <row r="2641" spans="1:17" ht="15" hidden="1" customHeight="1" thickBot="1" x14ac:dyDescent="0.3">
      <c r="A2641" s="303">
        <f>A2585+1</f>
        <v>2065</v>
      </c>
      <c r="B2641" s="45"/>
      <c r="C2641" s="176" t="s">
        <v>207</v>
      </c>
      <c r="D2641" s="177">
        <f>PREV_R!D2688</f>
        <v>0</v>
      </c>
      <c r="E2641" s="177">
        <f>PREV_R!E2688</f>
        <v>0</v>
      </c>
      <c r="F2641" s="177">
        <f>PREV_R!F2688</f>
        <v>0</v>
      </c>
      <c r="G2641" s="177">
        <f>PREV_R!G2688</f>
        <v>0</v>
      </c>
      <c r="H2641" s="177">
        <f>PREV_R!H2688</f>
        <v>0</v>
      </c>
      <c r="I2641" s="177">
        <f>PREV_R!I2688</f>
        <v>0</v>
      </c>
      <c r="J2641" s="177">
        <f>PREV_R!J2688</f>
        <v>0</v>
      </c>
      <c r="K2641" s="177">
        <f>PREV_R!K2688</f>
        <v>0</v>
      </c>
      <c r="L2641" s="177">
        <f>PREV_R!L2688</f>
        <v>0</v>
      </c>
      <c r="M2641" s="177">
        <f>PREV_R!M2688</f>
        <v>0</v>
      </c>
      <c r="N2641" s="177">
        <f>PREV_R!N2688</f>
        <v>0</v>
      </c>
      <c r="O2641" s="177">
        <f>PREV_R!O2688</f>
        <v>0</v>
      </c>
      <c r="P2641" s="177">
        <f>SUM(D2641:O2641)</f>
        <v>0</v>
      </c>
      <c r="Q2641" s="8"/>
    </row>
    <row r="2642" spans="1:17" ht="15" hidden="1" customHeight="1" x14ac:dyDescent="0.25">
      <c r="A2642" s="303">
        <f>A2641</f>
        <v>2065</v>
      </c>
      <c r="B2642" s="45"/>
      <c r="C2642" s="130"/>
      <c r="D2642" s="130"/>
      <c r="E2642" s="130"/>
      <c r="F2642" s="130"/>
      <c r="G2642" s="130"/>
      <c r="H2642" s="130"/>
      <c r="I2642" s="130"/>
      <c r="J2642" s="130"/>
      <c r="K2642" s="130"/>
      <c r="L2642" s="130"/>
      <c r="M2642" s="130"/>
      <c r="N2642" s="130"/>
      <c r="O2642" s="130"/>
      <c r="P2642" s="130"/>
      <c r="Q2642" s="8"/>
    </row>
    <row r="2643" spans="1:17" ht="15" hidden="1" customHeight="1" thickBot="1" x14ac:dyDescent="0.3">
      <c r="A2643" s="303">
        <f>A2641</f>
        <v>2065</v>
      </c>
      <c r="B2643" s="45"/>
      <c r="C2643" s="155" t="s">
        <v>208</v>
      </c>
      <c r="D2643" s="156">
        <f>SUM(D2644:D2693)</f>
        <v>0</v>
      </c>
      <c r="E2643" s="156">
        <f t="shared" ref="E2643:O2643" si="188">SUM(E2644:E2693)</f>
        <v>0</v>
      </c>
      <c r="F2643" s="156">
        <f t="shared" si="188"/>
        <v>0</v>
      </c>
      <c r="G2643" s="156">
        <f t="shared" si="188"/>
        <v>0</v>
      </c>
      <c r="H2643" s="156">
        <f t="shared" si="188"/>
        <v>0</v>
      </c>
      <c r="I2643" s="156">
        <f t="shared" si="188"/>
        <v>0</v>
      </c>
      <c r="J2643" s="156">
        <f t="shared" si="188"/>
        <v>0</v>
      </c>
      <c r="K2643" s="156">
        <f t="shared" si="188"/>
        <v>0</v>
      </c>
      <c r="L2643" s="156">
        <f t="shared" si="188"/>
        <v>0</v>
      </c>
      <c r="M2643" s="156">
        <f t="shared" si="188"/>
        <v>0</v>
      </c>
      <c r="N2643" s="156">
        <f t="shared" si="188"/>
        <v>0</v>
      </c>
      <c r="O2643" s="156">
        <f t="shared" si="188"/>
        <v>0</v>
      </c>
      <c r="P2643" s="156">
        <f>SUM(D2643:O2643)</f>
        <v>0</v>
      </c>
      <c r="Q2643" s="8"/>
    </row>
    <row r="2644" spans="1:17" hidden="1" x14ac:dyDescent="0.25">
      <c r="A2644" s="303">
        <f>IF(B2644=1,A2643,"")</f>
        <v>2065</v>
      </c>
      <c r="B2644" s="43">
        <f>IF(C2644&lt;&gt;0,1,"")</f>
        <v>1</v>
      </c>
      <c r="C2644" s="162" t="str">
        <f>CAD!$I$7</f>
        <v>MERCADO</v>
      </c>
      <c r="D2644" s="163">
        <v>0</v>
      </c>
      <c r="E2644" s="163">
        <v>0</v>
      </c>
      <c r="F2644" s="163">
        <v>0</v>
      </c>
      <c r="G2644" s="163">
        <v>0</v>
      </c>
      <c r="H2644" s="163">
        <v>0</v>
      </c>
      <c r="I2644" s="163">
        <v>0</v>
      </c>
      <c r="J2644" s="163">
        <v>0</v>
      </c>
      <c r="K2644" s="163">
        <v>0</v>
      </c>
      <c r="L2644" s="163">
        <v>0</v>
      </c>
      <c r="M2644" s="163">
        <v>0</v>
      </c>
      <c r="N2644" s="163">
        <v>0</v>
      </c>
      <c r="O2644" s="163">
        <v>0</v>
      </c>
      <c r="P2644" s="164">
        <f>SUM(D2644:O2644)</f>
        <v>0</v>
      </c>
    </row>
    <row r="2645" spans="1:17" hidden="1" x14ac:dyDescent="0.25">
      <c r="A2645" s="303">
        <f>IF(B2645=1,A2643,"")</f>
        <v>2065</v>
      </c>
      <c r="B2645" s="43">
        <f t="shared" ref="B2645:B2693" si="189">IF(C2645&lt;&gt;0,1,"")</f>
        <v>1</v>
      </c>
      <c r="C2645" s="161" t="str">
        <f>CAD!$I$8</f>
        <v>VEÍCULO</v>
      </c>
      <c r="D2645" s="44">
        <v>0</v>
      </c>
      <c r="E2645" s="44">
        <v>0</v>
      </c>
      <c r="F2645" s="44">
        <v>0</v>
      </c>
      <c r="G2645" s="44">
        <v>0</v>
      </c>
      <c r="H2645" s="44">
        <v>0</v>
      </c>
      <c r="I2645" s="44">
        <v>0</v>
      </c>
      <c r="J2645" s="44">
        <v>0</v>
      </c>
      <c r="K2645" s="44">
        <v>0</v>
      </c>
      <c r="L2645" s="44">
        <v>0</v>
      </c>
      <c r="M2645" s="44">
        <v>0</v>
      </c>
      <c r="N2645" s="44">
        <v>0</v>
      </c>
      <c r="O2645" s="44">
        <v>0</v>
      </c>
      <c r="P2645" s="165">
        <f t="shared" ref="P2645:P2693" si="190">SUM(D2645:O2645)</f>
        <v>0</v>
      </c>
    </row>
    <row r="2646" spans="1:17" hidden="1" x14ac:dyDescent="0.25">
      <c r="A2646" s="303">
        <f>IF(B2646=1,A2643,"")</f>
        <v>2065</v>
      </c>
      <c r="B2646" s="43">
        <f t="shared" si="189"/>
        <v>1</v>
      </c>
      <c r="C2646" s="161" t="str">
        <f>CAD!$I$9</f>
        <v>ENERGIA ELÉTRICA</v>
      </c>
      <c r="D2646" s="44">
        <v>0</v>
      </c>
      <c r="E2646" s="44">
        <v>0</v>
      </c>
      <c r="F2646" s="44">
        <v>0</v>
      </c>
      <c r="G2646" s="44">
        <v>0</v>
      </c>
      <c r="H2646" s="44">
        <v>0</v>
      </c>
      <c r="I2646" s="44">
        <v>0</v>
      </c>
      <c r="J2646" s="44">
        <v>0</v>
      </c>
      <c r="K2646" s="44">
        <v>0</v>
      </c>
      <c r="L2646" s="44">
        <v>0</v>
      </c>
      <c r="M2646" s="44">
        <v>0</v>
      </c>
      <c r="N2646" s="44">
        <v>0</v>
      </c>
      <c r="O2646" s="44">
        <v>0</v>
      </c>
      <c r="P2646" s="165">
        <f t="shared" si="190"/>
        <v>0</v>
      </c>
    </row>
    <row r="2647" spans="1:17" hidden="1" x14ac:dyDescent="0.25">
      <c r="A2647" s="303">
        <f>IF(B2647=1,A2643,"")</f>
        <v>2065</v>
      </c>
      <c r="B2647" s="43">
        <f t="shared" si="189"/>
        <v>1</v>
      </c>
      <c r="C2647" s="161" t="str">
        <f>CAD!$I$10</f>
        <v>LANCHE/COMER FORA</v>
      </c>
      <c r="D2647" s="44">
        <v>0</v>
      </c>
      <c r="E2647" s="44">
        <v>0</v>
      </c>
      <c r="F2647" s="44">
        <v>0</v>
      </c>
      <c r="G2647" s="44">
        <v>0</v>
      </c>
      <c r="H2647" s="44">
        <v>0</v>
      </c>
      <c r="I2647" s="44">
        <v>0</v>
      </c>
      <c r="J2647" s="44">
        <v>0</v>
      </c>
      <c r="K2647" s="44">
        <v>0</v>
      </c>
      <c r="L2647" s="44">
        <v>0</v>
      </c>
      <c r="M2647" s="44">
        <v>0</v>
      </c>
      <c r="N2647" s="44">
        <v>0</v>
      </c>
      <c r="O2647" s="44">
        <v>0</v>
      </c>
      <c r="P2647" s="165">
        <f t="shared" si="190"/>
        <v>0</v>
      </c>
    </row>
    <row r="2648" spans="1:17" hidden="1" x14ac:dyDescent="0.25">
      <c r="A2648" s="303">
        <f>IF(B2648=1,A2643,"")</f>
        <v>2065</v>
      </c>
      <c r="B2648" s="43">
        <f t="shared" si="189"/>
        <v>1</v>
      </c>
      <c r="C2648" s="161" t="str">
        <f>CAD!$I$11</f>
        <v>LAZER</v>
      </c>
      <c r="D2648" s="44">
        <v>0</v>
      </c>
      <c r="E2648" s="44">
        <v>0</v>
      </c>
      <c r="F2648" s="44">
        <v>0</v>
      </c>
      <c r="G2648" s="44">
        <v>0</v>
      </c>
      <c r="H2648" s="44">
        <v>0</v>
      </c>
      <c r="I2648" s="44">
        <v>0</v>
      </c>
      <c r="J2648" s="44">
        <v>0</v>
      </c>
      <c r="K2648" s="44">
        <v>0</v>
      </c>
      <c r="L2648" s="44">
        <v>0</v>
      </c>
      <c r="M2648" s="44">
        <v>0</v>
      </c>
      <c r="N2648" s="44">
        <v>0</v>
      </c>
      <c r="O2648" s="44">
        <v>0</v>
      </c>
      <c r="P2648" s="165">
        <f t="shared" si="190"/>
        <v>0</v>
      </c>
    </row>
    <row r="2649" spans="1:17" hidden="1" x14ac:dyDescent="0.25">
      <c r="A2649" s="303">
        <f>IF(B2649=1,A2643,"")</f>
        <v>2065</v>
      </c>
      <c r="B2649" s="43">
        <f t="shared" si="189"/>
        <v>1</v>
      </c>
      <c r="C2649" s="161" t="str">
        <f>CAD!$I$12</f>
        <v>REFORMA / IMÓVEL</v>
      </c>
      <c r="D2649" s="44">
        <v>0</v>
      </c>
      <c r="E2649" s="44">
        <v>0</v>
      </c>
      <c r="F2649" s="44">
        <v>0</v>
      </c>
      <c r="G2649" s="44">
        <v>0</v>
      </c>
      <c r="H2649" s="44">
        <v>0</v>
      </c>
      <c r="I2649" s="44">
        <v>0</v>
      </c>
      <c r="J2649" s="44">
        <v>0</v>
      </c>
      <c r="K2649" s="44">
        <v>0</v>
      </c>
      <c r="L2649" s="44">
        <v>0</v>
      </c>
      <c r="M2649" s="44">
        <v>0</v>
      </c>
      <c r="N2649" s="44">
        <v>0</v>
      </c>
      <c r="O2649" s="44">
        <v>0</v>
      </c>
      <c r="P2649" s="165">
        <f t="shared" si="190"/>
        <v>0</v>
      </c>
    </row>
    <row r="2650" spans="1:17" hidden="1" x14ac:dyDescent="0.25">
      <c r="A2650" s="303">
        <f>IF(B2650=1,A2643,"")</f>
        <v>2065</v>
      </c>
      <c r="B2650" s="43">
        <f t="shared" si="189"/>
        <v>1</v>
      </c>
      <c r="C2650" s="161" t="str">
        <f>CAD!$I$13</f>
        <v>OUTROS</v>
      </c>
      <c r="D2650" s="44">
        <v>0</v>
      </c>
      <c r="E2650" s="44">
        <v>0</v>
      </c>
      <c r="F2650" s="44">
        <v>0</v>
      </c>
      <c r="G2650" s="44">
        <v>0</v>
      </c>
      <c r="H2650" s="44">
        <v>0</v>
      </c>
      <c r="I2650" s="44">
        <v>0</v>
      </c>
      <c r="J2650" s="44">
        <v>0</v>
      </c>
      <c r="K2650" s="44">
        <v>0</v>
      </c>
      <c r="L2650" s="44">
        <v>0</v>
      </c>
      <c r="M2650" s="44">
        <v>0</v>
      </c>
      <c r="N2650" s="44">
        <v>0</v>
      </c>
      <c r="O2650" s="44">
        <v>0</v>
      </c>
      <c r="P2650" s="165">
        <f t="shared" si="190"/>
        <v>0</v>
      </c>
    </row>
    <row r="2651" spans="1:17" hidden="1" x14ac:dyDescent="0.25">
      <c r="A2651" s="303">
        <f>IF(B2651=1,A2643,"")</f>
        <v>2065</v>
      </c>
      <c r="B2651" s="43">
        <f t="shared" si="189"/>
        <v>1</v>
      </c>
      <c r="C2651" s="161" t="str">
        <f>CAD!$I$14</f>
        <v>VESTUÁRIO</v>
      </c>
      <c r="D2651" s="44">
        <v>0</v>
      </c>
      <c r="E2651" s="44">
        <v>0</v>
      </c>
      <c r="F2651" s="44">
        <v>0</v>
      </c>
      <c r="G2651" s="44">
        <v>0</v>
      </c>
      <c r="H2651" s="44">
        <v>0</v>
      </c>
      <c r="I2651" s="44">
        <v>0</v>
      </c>
      <c r="J2651" s="44">
        <v>0</v>
      </c>
      <c r="K2651" s="44">
        <v>0</v>
      </c>
      <c r="L2651" s="44">
        <v>0</v>
      </c>
      <c r="M2651" s="44">
        <v>0</v>
      </c>
      <c r="N2651" s="44">
        <v>0</v>
      </c>
      <c r="O2651" s="44">
        <v>0</v>
      </c>
      <c r="P2651" s="165">
        <f t="shared" si="190"/>
        <v>0</v>
      </c>
    </row>
    <row r="2652" spans="1:17" hidden="1" x14ac:dyDescent="0.25">
      <c r="A2652" s="303">
        <f>IF(B2652=1,A2643,"")</f>
        <v>2065</v>
      </c>
      <c r="B2652" s="43">
        <f t="shared" si="189"/>
        <v>1</v>
      </c>
      <c r="C2652" s="161" t="str">
        <f>CAD!$I$15</f>
        <v>PARCELA - CASA</v>
      </c>
      <c r="D2652" s="44">
        <v>0</v>
      </c>
      <c r="E2652" s="44">
        <v>0</v>
      </c>
      <c r="F2652" s="44">
        <v>0</v>
      </c>
      <c r="G2652" s="44">
        <v>0</v>
      </c>
      <c r="H2652" s="44">
        <v>0</v>
      </c>
      <c r="I2652" s="44">
        <v>0</v>
      </c>
      <c r="J2652" s="44">
        <v>0</v>
      </c>
      <c r="K2652" s="44">
        <v>0</v>
      </c>
      <c r="L2652" s="44">
        <v>0</v>
      </c>
      <c r="M2652" s="44">
        <v>0</v>
      </c>
      <c r="N2652" s="44">
        <v>0</v>
      </c>
      <c r="O2652" s="44">
        <v>0</v>
      </c>
      <c r="P2652" s="165">
        <f t="shared" si="190"/>
        <v>0</v>
      </c>
    </row>
    <row r="2653" spans="1:17" hidden="1" x14ac:dyDescent="0.25">
      <c r="A2653" s="303">
        <f>IF(B2653=1,A2643,"")</f>
        <v>2065</v>
      </c>
      <c r="B2653" s="43">
        <f t="shared" si="189"/>
        <v>1</v>
      </c>
      <c r="C2653" s="161" t="str">
        <f>CAD!$I$16</f>
        <v>SAÚDE</v>
      </c>
      <c r="D2653" s="44">
        <v>0</v>
      </c>
      <c r="E2653" s="44">
        <v>0</v>
      </c>
      <c r="F2653" s="44">
        <v>0</v>
      </c>
      <c r="G2653" s="44">
        <v>0</v>
      </c>
      <c r="H2653" s="44">
        <v>0</v>
      </c>
      <c r="I2653" s="44">
        <v>0</v>
      </c>
      <c r="J2653" s="44">
        <v>0</v>
      </c>
      <c r="K2653" s="44">
        <v>0</v>
      </c>
      <c r="L2653" s="44">
        <v>0</v>
      </c>
      <c r="M2653" s="44">
        <v>0</v>
      </c>
      <c r="N2653" s="44">
        <v>0</v>
      </c>
      <c r="O2653" s="44">
        <v>0</v>
      </c>
      <c r="P2653" s="165">
        <f t="shared" si="190"/>
        <v>0</v>
      </c>
    </row>
    <row r="2654" spans="1:17" hidden="1" x14ac:dyDescent="0.25">
      <c r="A2654" s="303" t="str">
        <f>IF(B2654=1,A2643,"")</f>
        <v/>
      </c>
      <c r="B2654" s="43" t="str">
        <f t="shared" si="189"/>
        <v/>
      </c>
      <c r="C2654" s="161">
        <f>CAD!$I$17</f>
        <v>0</v>
      </c>
      <c r="D2654" s="44">
        <v>0</v>
      </c>
      <c r="E2654" s="44">
        <v>0</v>
      </c>
      <c r="F2654" s="44">
        <v>0</v>
      </c>
      <c r="G2654" s="44">
        <v>0</v>
      </c>
      <c r="H2654" s="44">
        <v>0</v>
      </c>
      <c r="I2654" s="44">
        <v>0</v>
      </c>
      <c r="J2654" s="44">
        <v>0</v>
      </c>
      <c r="K2654" s="44">
        <v>0</v>
      </c>
      <c r="L2654" s="44">
        <v>0</v>
      </c>
      <c r="M2654" s="44">
        <v>0</v>
      </c>
      <c r="N2654" s="44">
        <v>0</v>
      </c>
      <c r="O2654" s="44">
        <v>0</v>
      </c>
      <c r="P2654" s="165">
        <f t="shared" si="190"/>
        <v>0</v>
      </c>
    </row>
    <row r="2655" spans="1:17" hidden="1" x14ac:dyDescent="0.25">
      <c r="A2655" s="303" t="str">
        <f>IF(B2655=1,A2643,"")</f>
        <v/>
      </c>
      <c r="B2655" s="43" t="str">
        <f t="shared" si="189"/>
        <v/>
      </c>
      <c r="C2655" s="161">
        <f>CAD!$I$18</f>
        <v>0</v>
      </c>
      <c r="D2655" s="44">
        <v>0</v>
      </c>
      <c r="E2655" s="44">
        <v>0</v>
      </c>
      <c r="F2655" s="44">
        <v>0</v>
      </c>
      <c r="G2655" s="44">
        <v>0</v>
      </c>
      <c r="H2655" s="44">
        <v>0</v>
      </c>
      <c r="I2655" s="44">
        <v>0</v>
      </c>
      <c r="J2655" s="44">
        <v>0</v>
      </c>
      <c r="K2655" s="44">
        <v>0</v>
      </c>
      <c r="L2655" s="44">
        <v>0</v>
      </c>
      <c r="M2655" s="44">
        <v>0</v>
      </c>
      <c r="N2655" s="44">
        <v>0</v>
      </c>
      <c r="O2655" s="44">
        <v>0</v>
      </c>
      <c r="P2655" s="165">
        <f t="shared" si="190"/>
        <v>0</v>
      </c>
    </row>
    <row r="2656" spans="1:17" hidden="1" x14ac:dyDescent="0.25">
      <c r="A2656" s="303" t="str">
        <f>IF(B2656=1,A2643,"")</f>
        <v/>
      </c>
      <c r="B2656" s="43" t="str">
        <f t="shared" si="189"/>
        <v/>
      </c>
      <c r="C2656" s="161">
        <f>CAD!$I$19</f>
        <v>0</v>
      </c>
      <c r="D2656" s="44">
        <v>0</v>
      </c>
      <c r="E2656" s="44">
        <v>0</v>
      </c>
      <c r="F2656" s="44">
        <v>0</v>
      </c>
      <c r="G2656" s="44">
        <v>0</v>
      </c>
      <c r="H2656" s="44">
        <v>0</v>
      </c>
      <c r="I2656" s="44">
        <v>0</v>
      </c>
      <c r="J2656" s="44">
        <v>0</v>
      </c>
      <c r="K2656" s="44">
        <v>0</v>
      </c>
      <c r="L2656" s="44">
        <v>0</v>
      </c>
      <c r="M2656" s="44">
        <v>0</v>
      </c>
      <c r="N2656" s="44">
        <v>0</v>
      </c>
      <c r="O2656" s="44">
        <v>0</v>
      </c>
      <c r="P2656" s="165">
        <f t="shared" si="190"/>
        <v>0</v>
      </c>
    </row>
    <row r="2657" spans="1:16" hidden="1" x14ac:dyDescent="0.25">
      <c r="A2657" s="303" t="str">
        <f>IF(B2657=1,A2643,"")</f>
        <v/>
      </c>
      <c r="B2657" s="43" t="str">
        <f t="shared" si="189"/>
        <v/>
      </c>
      <c r="C2657" s="161">
        <f>CAD!$I$20</f>
        <v>0</v>
      </c>
      <c r="D2657" s="44">
        <v>0</v>
      </c>
      <c r="E2657" s="44">
        <v>0</v>
      </c>
      <c r="F2657" s="44">
        <v>0</v>
      </c>
      <c r="G2657" s="44">
        <v>0</v>
      </c>
      <c r="H2657" s="44">
        <v>0</v>
      </c>
      <c r="I2657" s="44">
        <v>0</v>
      </c>
      <c r="J2657" s="44">
        <v>0</v>
      </c>
      <c r="K2657" s="44">
        <v>0</v>
      </c>
      <c r="L2657" s="44">
        <v>0</v>
      </c>
      <c r="M2657" s="44">
        <v>0</v>
      </c>
      <c r="N2657" s="44">
        <v>0</v>
      </c>
      <c r="O2657" s="44">
        <v>0</v>
      </c>
      <c r="P2657" s="165">
        <f t="shared" si="190"/>
        <v>0</v>
      </c>
    </row>
    <row r="2658" spans="1:16" hidden="1" x14ac:dyDescent="0.25">
      <c r="A2658" s="303" t="str">
        <f>IF(B2658=1,A2643,"")</f>
        <v/>
      </c>
      <c r="B2658" s="43" t="str">
        <f t="shared" si="189"/>
        <v/>
      </c>
      <c r="C2658" s="161">
        <f>CAD!$I$21</f>
        <v>0</v>
      </c>
      <c r="D2658" s="44">
        <v>0</v>
      </c>
      <c r="E2658" s="44">
        <v>0</v>
      </c>
      <c r="F2658" s="44">
        <v>0</v>
      </c>
      <c r="G2658" s="44">
        <v>0</v>
      </c>
      <c r="H2658" s="44">
        <v>0</v>
      </c>
      <c r="I2658" s="44">
        <v>0</v>
      </c>
      <c r="J2658" s="44">
        <v>0</v>
      </c>
      <c r="K2658" s="44">
        <v>0</v>
      </c>
      <c r="L2658" s="44">
        <v>0</v>
      </c>
      <c r="M2658" s="44">
        <v>0</v>
      </c>
      <c r="N2658" s="44">
        <v>0</v>
      </c>
      <c r="O2658" s="44">
        <v>0</v>
      </c>
      <c r="P2658" s="165">
        <f t="shared" si="190"/>
        <v>0</v>
      </c>
    </row>
    <row r="2659" spans="1:16" hidden="1" x14ac:dyDescent="0.25">
      <c r="A2659" s="303" t="str">
        <f>IF(B2659=1,A2643,"")</f>
        <v/>
      </c>
      <c r="B2659" s="43" t="str">
        <f t="shared" si="189"/>
        <v/>
      </c>
      <c r="C2659" s="161">
        <f>CAD!$I$22</f>
        <v>0</v>
      </c>
      <c r="D2659" s="44">
        <v>0</v>
      </c>
      <c r="E2659" s="44">
        <v>0</v>
      </c>
      <c r="F2659" s="44">
        <v>0</v>
      </c>
      <c r="G2659" s="44">
        <v>0</v>
      </c>
      <c r="H2659" s="44">
        <v>0</v>
      </c>
      <c r="I2659" s="44">
        <v>0</v>
      </c>
      <c r="J2659" s="44">
        <v>0</v>
      </c>
      <c r="K2659" s="44">
        <v>0</v>
      </c>
      <c r="L2659" s="44">
        <v>0</v>
      </c>
      <c r="M2659" s="44">
        <v>0</v>
      </c>
      <c r="N2659" s="44">
        <v>0</v>
      </c>
      <c r="O2659" s="44">
        <v>0</v>
      </c>
      <c r="P2659" s="165">
        <f t="shared" si="190"/>
        <v>0</v>
      </c>
    </row>
    <row r="2660" spans="1:16" hidden="1" x14ac:dyDescent="0.25">
      <c r="A2660" s="303" t="str">
        <f>IF(B2660=1,A2643,"")</f>
        <v/>
      </c>
      <c r="B2660" s="43" t="str">
        <f t="shared" si="189"/>
        <v/>
      </c>
      <c r="C2660" s="161">
        <f>CAD!$I$23</f>
        <v>0</v>
      </c>
      <c r="D2660" s="44">
        <v>0</v>
      </c>
      <c r="E2660" s="44">
        <v>0</v>
      </c>
      <c r="F2660" s="44">
        <v>0</v>
      </c>
      <c r="G2660" s="44">
        <v>0</v>
      </c>
      <c r="H2660" s="44">
        <v>0</v>
      </c>
      <c r="I2660" s="44">
        <v>0</v>
      </c>
      <c r="J2660" s="44">
        <v>0</v>
      </c>
      <c r="K2660" s="44">
        <v>0</v>
      </c>
      <c r="L2660" s="44">
        <v>0</v>
      </c>
      <c r="M2660" s="44">
        <v>0</v>
      </c>
      <c r="N2660" s="44">
        <v>0</v>
      </c>
      <c r="O2660" s="44">
        <v>0</v>
      </c>
      <c r="P2660" s="165">
        <f t="shared" si="190"/>
        <v>0</v>
      </c>
    </row>
    <row r="2661" spans="1:16" hidden="1" x14ac:dyDescent="0.25">
      <c r="A2661" s="303" t="str">
        <f>IF(B2661=1,A2643,"")</f>
        <v/>
      </c>
      <c r="B2661" s="43" t="str">
        <f t="shared" si="189"/>
        <v/>
      </c>
      <c r="C2661" s="161">
        <f>CAD!$I$24</f>
        <v>0</v>
      </c>
      <c r="D2661" s="44">
        <v>0</v>
      </c>
      <c r="E2661" s="44">
        <v>0</v>
      </c>
      <c r="F2661" s="44">
        <v>0</v>
      </c>
      <c r="G2661" s="44">
        <v>0</v>
      </c>
      <c r="H2661" s="44">
        <v>0</v>
      </c>
      <c r="I2661" s="44">
        <v>0</v>
      </c>
      <c r="J2661" s="44">
        <v>0</v>
      </c>
      <c r="K2661" s="44">
        <v>0</v>
      </c>
      <c r="L2661" s="44">
        <v>0</v>
      </c>
      <c r="M2661" s="44">
        <v>0</v>
      </c>
      <c r="N2661" s="44">
        <v>0</v>
      </c>
      <c r="O2661" s="44">
        <v>0</v>
      </c>
      <c r="P2661" s="165">
        <f t="shared" si="190"/>
        <v>0</v>
      </c>
    </row>
    <row r="2662" spans="1:16" hidden="1" x14ac:dyDescent="0.25">
      <c r="A2662" s="303" t="str">
        <f>IF(B2662=1,A2643,"")</f>
        <v/>
      </c>
      <c r="B2662" s="43" t="str">
        <f t="shared" si="189"/>
        <v/>
      </c>
      <c r="C2662" s="161">
        <f>CAD!$I$25</f>
        <v>0</v>
      </c>
      <c r="D2662" s="44">
        <v>0</v>
      </c>
      <c r="E2662" s="44">
        <v>0</v>
      </c>
      <c r="F2662" s="44">
        <v>0</v>
      </c>
      <c r="G2662" s="44">
        <v>0</v>
      </c>
      <c r="H2662" s="44">
        <v>0</v>
      </c>
      <c r="I2662" s="44">
        <v>0</v>
      </c>
      <c r="J2662" s="44">
        <v>0</v>
      </c>
      <c r="K2662" s="44">
        <v>0</v>
      </c>
      <c r="L2662" s="44">
        <v>0</v>
      </c>
      <c r="M2662" s="44">
        <v>0</v>
      </c>
      <c r="N2662" s="44">
        <v>0</v>
      </c>
      <c r="O2662" s="44">
        <v>0</v>
      </c>
      <c r="P2662" s="165">
        <f t="shared" si="190"/>
        <v>0</v>
      </c>
    </row>
    <row r="2663" spans="1:16" hidden="1" x14ac:dyDescent="0.25">
      <c r="A2663" s="303" t="str">
        <f>IF(B2663=1,A2643,"")</f>
        <v/>
      </c>
      <c r="B2663" s="43" t="str">
        <f t="shared" si="189"/>
        <v/>
      </c>
      <c r="C2663" s="161">
        <f>CAD!$I$26</f>
        <v>0</v>
      </c>
      <c r="D2663" s="44">
        <v>0</v>
      </c>
      <c r="E2663" s="44">
        <v>0</v>
      </c>
      <c r="F2663" s="44">
        <v>0</v>
      </c>
      <c r="G2663" s="44">
        <v>0</v>
      </c>
      <c r="H2663" s="44">
        <v>0</v>
      </c>
      <c r="I2663" s="44">
        <v>0</v>
      </c>
      <c r="J2663" s="44">
        <v>0</v>
      </c>
      <c r="K2663" s="44">
        <v>0</v>
      </c>
      <c r="L2663" s="44">
        <v>0</v>
      </c>
      <c r="M2663" s="44">
        <v>0</v>
      </c>
      <c r="N2663" s="44">
        <v>0</v>
      </c>
      <c r="O2663" s="44">
        <v>0</v>
      </c>
      <c r="P2663" s="165">
        <f t="shared" si="190"/>
        <v>0</v>
      </c>
    </row>
    <row r="2664" spans="1:16" hidden="1" x14ac:dyDescent="0.25">
      <c r="A2664" s="303" t="str">
        <f>IF(B2664=1,A2643,"")</f>
        <v/>
      </c>
      <c r="B2664" s="43" t="str">
        <f t="shared" si="189"/>
        <v/>
      </c>
      <c r="C2664" s="161">
        <f>CAD!$I$27</f>
        <v>0</v>
      </c>
      <c r="D2664" s="44">
        <v>0</v>
      </c>
      <c r="E2664" s="44">
        <v>0</v>
      </c>
      <c r="F2664" s="44">
        <v>0</v>
      </c>
      <c r="G2664" s="44">
        <v>0</v>
      </c>
      <c r="H2664" s="44">
        <v>0</v>
      </c>
      <c r="I2664" s="44">
        <v>0</v>
      </c>
      <c r="J2664" s="44">
        <v>0</v>
      </c>
      <c r="K2664" s="44">
        <v>0</v>
      </c>
      <c r="L2664" s="44">
        <v>0</v>
      </c>
      <c r="M2664" s="44">
        <v>0</v>
      </c>
      <c r="N2664" s="44">
        <v>0</v>
      </c>
      <c r="O2664" s="44">
        <v>0</v>
      </c>
      <c r="P2664" s="165">
        <f t="shared" si="190"/>
        <v>0</v>
      </c>
    </row>
    <row r="2665" spans="1:16" hidden="1" x14ac:dyDescent="0.25">
      <c r="A2665" s="303" t="str">
        <f>IF(B2665=1,A2643,"")</f>
        <v/>
      </c>
      <c r="B2665" s="43" t="str">
        <f t="shared" si="189"/>
        <v/>
      </c>
      <c r="C2665" s="161">
        <f>CAD!$I$28</f>
        <v>0</v>
      </c>
      <c r="D2665" s="44">
        <v>0</v>
      </c>
      <c r="E2665" s="44">
        <v>0</v>
      </c>
      <c r="F2665" s="44">
        <v>0</v>
      </c>
      <c r="G2665" s="44">
        <v>0</v>
      </c>
      <c r="H2665" s="44">
        <v>0</v>
      </c>
      <c r="I2665" s="44">
        <v>0</v>
      </c>
      <c r="J2665" s="44">
        <v>0</v>
      </c>
      <c r="K2665" s="44">
        <v>0</v>
      </c>
      <c r="L2665" s="44">
        <v>0</v>
      </c>
      <c r="M2665" s="44">
        <v>0</v>
      </c>
      <c r="N2665" s="44">
        <v>0</v>
      </c>
      <c r="O2665" s="44">
        <v>0</v>
      </c>
      <c r="P2665" s="165">
        <f t="shared" si="190"/>
        <v>0</v>
      </c>
    </row>
    <row r="2666" spans="1:16" hidden="1" x14ac:dyDescent="0.25">
      <c r="A2666" s="303" t="str">
        <f>IF(B2666=1,A2643,"")</f>
        <v/>
      </c>
      <c r="B2666" s="43" t="str">
        <f t="shared" si="189"/>
        <v/>
      </c>
      <c r="C2666" s="161">
        <f>CAD!$I$29</f>
        <v>0</v>
      </c>
      <c r="D2666" s="44">
        <v>0</v>
      </c>
      <c r="E2666" s="44">
        <v>0</v>
      </c>
      <c r="F2666" s="44">
        <v>0</v>
      </c>
      <c r="G2666" s="44">
        <v>0</v>
      </c>
      <c r="H2666" s="44">
        <v>0</v>
      </c>
      <c r="I2666" s="44">
        <v>0</v>
      </c>
      <c r="J2666" s="44">
        <v>0</v>
      </c>
      <c r="K2666" s="44">
        <v>0</v>
      </c>
      <c r="L2666" s="44">
        <v>0</v>
      </c>
      <c r="M2666" s="44">
        <v>0</v>
      </c>
      <c r="N2666" s="44">
        <v>0</v>
      </c>
      <c r="O2666" s="44">
        <v>0</v>
      </c>
      <c r="P2666" s="165">
        <f t="shared" si="190"/>
        <v>0</v>
      </c>
    </row>
    <row r="2667" spans="1:16" hidden="1" x14ac:dyDescent="0.25">
      <c r="A2667" s="303" t="str">
        <f>IF(B2667=1,A2643,"")</f>
        <v/>
      </c>
      <c r="B2667" s="43" t="str">
        <f t="shared" si="189"/>
        <v/>
      </c>
      <c r="C2667" s="161">
        <f>CAD!$I$30</f>
        <v>0</v>
      </c>
      <c r="D2667" s="44">
        <v>0</v>
      </c>
      <c r="E2667" s="44">
        <v>0</v>
      </c>
      <c r="F2667" s="44">
        <v>0</v>
      </c>
      <c r="G2667" s="44">
        <v>0</v>
      </c>
      <c r="H2667" s="44">
        <v>0</v>
      </c>
      <c r="I2667" s="44">
        <v>0</v>
      </c>
      <c r="J2667" s="44">
        <v>0</v>
      </c>
      <c r="K2667" s="44">
        <v>0</v>
      </c>
      <c r="L2667" s="44">
        <v>0</v>
      </c>
      <c r="M2667" s="44">
        <v>0</v>
      </c>
      <c r="N2667" s="44">
        <v>0</v>
      </c>
      <c r="O2667" s="44">
        <v>0</v>
      </c>
      <c r="P2667" s="165">
        <f t="shared" si="190"/>
        <v>0</v>
      </c>
    </row>
    <row r="2668" spans="1:16" hidden="1" x14ac:dyDescent="0.25">
      <c r="A2668" s="303" t="str">
        <f>IF(B2668=1,A2643,"")</f>
        <v/>
      </c>
      <c r="B2668" s="43" t="str">
        <f t="shared" si="189"/>
        <v/>
      </c>
      <c r="C2668" s="161">
        <f>CAD!$I$31</f>
        <v>0</v>
      </c>
      <c r="D2668" s="44">
        <v>0</v>
      </c>
      <c r="E2668" s="44">
        <v>0</v>
      </c>
      <c r="F2668" s="44">
        <v>0</v>
      </c>
      <c r="G2668" s="44">
        <v>0</v>
      </c>
      <c r="H2668" s="44">
        <v>0</v>
      </c>
      <c r="I2668" s="44">
        <v>0</v>
      </c>
      <c r="J2668" s="44">
        <v>0</v>
      </c>
      <c r="K2668" s="44">
        <v>0</v>
      </c>
      <c r="L2668" s="44">
        <v>0</v>
      </c>
      <c r="M2668" s="44">
        <v>0</v>
      </c>
      <c r="N2668" s="44">
        <v>0</v>
      </c>
      <c r="O2668" s="44">
        <v>0</v>
      </c>
      <c r="P2668" s="165">
        <f t="shared" si="190"/>
        <v>0</v>
      </c>
    </row>
    <row r="2669" spans="1:16" hidden="1" x14ac:dyDescent="0.25">
      <c r="A2669" s="303" t="str">
        <f>IF(B2669=1,A2643,"")</f>
        <v/>
      </c>
      <c r="B2669" s="43" t="str">
        <f t="shared" si="189"/>
        <v/>
      </c>
      <c r="C2669" s="161">
        <f>CAD!$K$7</f>
        <v>0</v>
      </c>
      <c r="D2669" s="44">
        <v>0</v>
      </c>
      <c r="E2669" s="44">
        <v>0</v>
      </c>
      <c r="F2669" s="44">
        <v>0</v>
      </c>
      <c r="G2669" s="44">
        <v>0</v>
      </c>
      <c r="H2669" s="44">
        <v>0</v>
      </c>
      <c r="I2669" s="44">
        <v>0</v>
      </c>
      <c r="J2669" s="44">
        <v>0</v>
      </c>
      <c r="K2669" s="44">
        <v>0</v>
      </c>
      <c r="L2669" s="44">
        <v>0</v>
      </c>
      <c r="M2669" s="44">
        <v>0</v>
      </c>
      <c r="N2669" s="44">
        <v>0</v>
      </c>
      <c r="O2669" s="44">
        <v>0</v>
      </c>
      <c r="P2669" s="165">
        <f t="shared" si="190"/>
        <v>0</v>
      </c>
    </row>
    <row r="2670" spans="1:16" hidden="1" x14ac:dyDescent="0.25">
      <c r="A2670" s="303" t="str">
        <f>IF(B2670=1,A2643,"")</f>
        <v/>
      </c>
      <c r="B2670" s="43" t="str">
        <f t="shared" si="189"/>
        <v/>
      </c>
      <c r="C2670" s="161">
        <f>CAD!$K$8</f>
        <v>0</v>
      </c>
      <c r="D2670" s="44">
        <v>0</v>
      </c>
      <c r="E2670" s="44">
        <v>0</v>
      </c>
      <c r="F2670" s="44">
        <v>0</v>
      </c>
      <c r="G2670" s="44">
        <v>0</v>
      </c>
      <c r="H2670" s="44">
        <v>0</v>
      </c>
      <c r="I2670" s="44">
        <v>0</v>
      </c>
      <c r="J2670" s="44">
        <v>0</v>
      </c>
      <c r="K2670" s="44">
        <v>0</v>
      </c>
      <c r="L2670" s="44">
        <v>0</v>
      </c>
      <c r="M2670" s="44">
        <v>0</v>
      </c>
      <c r="N2670" s="44">
        <v>0</v>
      </c>
      <c r="O2670" s="44">
        <v>0</v>
      </c>
      <c r="P2670" s="165">
        <f t="shared" si="190"/>
        <v>0</v>
      </c>
    </row>
    <row r="2671" spans="1:16" hidden="1" x14ac:dyDescent="0.25">
      <c r="A2671" s="303" t="str">
        <f>IF(B2671=1,A2643,"")</f>
        <v/>
      </c>
      <c r="B2671" s="43" t="str">
        <f t="shared" si="189"/>
        <v/>
      </c>
      <c r="C2671" s="161">
        <f>CAD!$K$9</f>
        <v>0</v>
      </c>
      <c r="D2671" s="44">
        <v>0</v>
      </c>
      <c r="E2671" s="44">
        <v>0</v>
      </c>
      <c r="F2671" s="44">
        <v>0</v>
      </c>
      <c r="G2671" s="44">
        <v>0</v>
      </c>
      <c r="H2671" s="44">
        <v>0</v>
      </c>
      <c r="I2671" s="44">
        <v>0</v>
      </c>
      <c r="J2671" s="44">
        <v>0</v>
      </c>
      <c r="K2671" s="44">
        <v>0</v>
      </c>
      <c r="L2671" s="44">
        <v>0</v>
      </c>
      <c r="M2671" s="44">
        <v>0</v>
      </c>
      <c r="N2671" s="44">
        <v>0</v>
      </c>
      <c r="O2671" s="44">
        <v>0</v>
      </c>
      <c r="P2671" s="165">
        <f t="shared" si="190"/>
        <v>0</v>
      </c>
    </row>
    <row r="2672" spans="1:16" hidden="1" x14ac:dyDescent="0.25">
      <c r="A2672" s="303" t="str">
        <f>IF(B2672=1,A2643,"")</f>
        <v/>
      </c>
      <c r="B2672" s="43" t="str">
        <f t="shared" si="189"/>
        <v/>
      </c>
      <c r="C2672" s="161">
        <f>CAD!$K$10</f>
        <v>0</v>
      </c>
      <c r="D2672" s="44">
        <v>0</v>
      </c>
      <c r="E2672" s="44">
        <v>0</v>
      </c>
      <c r="F2672" s="44">
        <v>0</v>
      </c>
      <c r="G2672" s="44">
        <v>0</v>
      </c>
      <c r="H2672" s="44">
        <v>0</v>
      </c>
      <c r="I2672" s="44">
        <v>0</v>
      </c>
      <c r="J2672" s="44">
        <v>0</v>
      </c>
      <c r="K2672" s="44">
        <v>0</v>
      </c>
      <c r="L2672" s="44">
        <v>0</v>
      </c>
      <c r="M2672" s="44">
        <v>0</v>
      </c>
      <c r="N2672" s="44">
        <v>0</v>
      </c>
      <c r="O2672" s="44">
        <v>0</v>
      </c>
      <c r="P2672" s="165">
        <f t="shared" si="190"/>
        <v>0</v>
      </c>
    </row>
    <row r="2673" spans="1:16" hidden="1" x14ac:dyDescent="0.25">
      <c r="A2673" s="303" t="str">
        <f>IF(B2673=1,A2643,"")</f>
        <v/>
      </c>
      <c r="B2673" s="43" t="str">
        <f t="shared" si="189"/>
        <v/>
      </c>
      <c r="C2673" s="161">
        <f>CAD!$K$11</f>
        <v>0</v>
      </c>
      <c r="D2673" s="44">
        <v>0</v>
      </c>
      <c r="E2673" s="44">
        <v>0</v>
      </c>
      <c r="F2673" s="44">
        <v>0</v>
      </c>
      <c r="G2673" s="44">
        <v>0</v>
      </c>
      <c r="H2673" s="44">
        <v>0</v>
      </c>
      <c r="I2673" s="44">
        <v>0</v>
      </c>
      <c r="J2673" s="44">
        <v>0</v>
      </c>
      <c r="K2673" s="44">
        <v>0</v>
      </c>
      <c r="L2673" s="44">
        <v>0</v>
      </c>
      <c r="M2673" s="44">
        <v>0</v>
      </c>
      <c r="N2673" s="44">
        <v>0</v>
      </c>
      <c r="O2673" s="44">
        <v>0</v>
      </c>
      <c r="P2673" s="165">
        <f t="shared" si="190"/>
        <v>0</v>
      </c>
    </row>
    <row r="2674" spans="1:16" hidden="1" x14ac:dyDescent="0.25">
      <c r="A2674" s="303" t="str">
        <f>IF(B2674=1,A2643,"")</f>
        <v/>
      </c>
      <c r="B2674" s="43" t="str">
        <f t="shared" si="189"/>
        <v/>
      </c>
      <c r="C2674" s="161">
        <f>CAD!$K$12</f>
        <v>0</v>
      </c>
      <c r="D2674" s="44">
        <v>0</v>
      </c>
      <c r="E2674" s="44">
        <v>0</v>
      </c>
      <c r="F2674" s="44">
        <v>0</v>
      </c>
      <c r="G2674" s="44">
        <v>0</v>
      </c>
      <c r="H2674" s="44">
        <v>0</v>
      </c>
      <c r="I2674" s="44">
        <v>0</v>
      </c>
      <c r="J2674" s="44">
        <v>0</v>
      </c>
      <c r="K2674" s="44">
        <v>0</v>
      </c>
      <c r="L2674" s="44">
        <v>0</v>
      </c>
      <c r="M2674" s="44">
        <v>0</v>
      </c>
      <c r="N2674" s="44">
        <v>0</v>
      </c>
      <c r="O2674" s="44">
        <v>0</v>
      </c>
      <c r="P2674" s="165">
        <f t="shared" si="190"/>
        <v>0</v>
      </c>
    </row>
    <row r="2675" spans="1:16" hidden="1" x14ac:dyDescent="0.25">
      <c r="A2675" s="303" t="str">
        <f>IF(B2675=1,A2643,"")</f>
        <v/>
      </c>
      <c r="B2675" s="43" t="str">
        <f t="shared" si="189"/>
        <v/>
      </c>
      <c r="C2675" s="161">
        <f>CAD!$K$13</f>
        <v>0</v>
      </c>
      <c r="D2675" s="44">
        <v>0</v>
      </c>
      <c r="E2675" s="44">
        <v>0</v>
      </c>
      <c r="F2675" s="44">
        <v>0</v>
      </c>
      <c r="G2675" s="44">
        <v>0</v>
      </c>
      <c r="H2675" s="44">
        <v>0</v>
      </c>
      <c r="I2675" s="44">
        <v>0</v>
      </c>
      <c r="J2675" s="44">
        <v>0</v>
      </c>
      <c r="K2675" s="44">
        <v>0</v>
      </c>
      <c r="L2675" s="44">
        <v>0</v>
      </c>
      <c r="M2675" s="44">
        <v>0</v>
      </c>
      <c r="N2675" s="44">
        <v>0</v>
      </c>
      <c r="O2675" s="44">
        <v>0</v>
      </c>
      <c r="P2675" s="165">
        <f t="shared" si="190"/>
        <v>0</v>
      </c>
    </row>
    <row r="2676" spans="1:16" hidden="1" x14ac:dyDescent="0.25">
      <c r="A2676" s="303" t="str">
        <f>IF(B2676=1,A2643,"")</f>
        <v/>
      </c>
      <c r="B2676" s="43" t="str">
        <f t="shared" si="189"/>
        <v/>
      </c>
      <c r="C2676" s="161">
        <f>CAD!$K$14</f>
        <v>0</v>
      </c>
      <c r="D2676" s="44">
        <v>0</v>
      </c>
      <c r="E2676" s="44">
        <v>0</v>
      </c>
      <c r="F2676" s="44">
        <v>0</v>
      </c>
      <c r="G2676" s="44">
        <v>0</v>
      </c>
      <c r="H2676" s="44">
        <v>0</v>
      </c>
      <c r="I2676" s="44">
        <v>0</v>
      </c>
      <c r="J2676" s="44">
        <v>0</v>
      </c>
      <c r="K2676" s="44">
        <v>0</v>
      </c>
      <c r="L2676" s="44">
        <v>0</v>
      </c>
      <c r="M2676" s="44">
        <v>0</v>
      </c>
      <c r="N2676" s="44">
        <v>0</v>
      </c>
      <c r="O2676" s="44">
        <v>0</v>
      </c>
      <c r="P2676" s="165">
        <f t="shared" si="190"/>
        <v>0</v>
      </c>
    </row>
    <row r="2677" spans="1:16" hidden="1" x14ac:dyDescent="0.25">
      <c r="A2677" s="303" t="str">
        <f>IF(B2677=1,A2643,"")</f>
        <v/>
      </c>
      <c r="B2677" s="43" t="str">
        <f t="shared" si="189"/>
        <v/>
      </c>
      <c r="C2677" s="161">
        <f>CAD!$K$15</f>
        <v>0</v>
      </c>
      <c r="D2677" s="44">
        <v>0</v>
      </c>
      <c r="E2677" s="44">
        <v>0</v>
      </c>
      <c r="F2677" s="44">
        <v>0</v>
      </c>
      <c r="G2677" s="44">
        <v>0</v>
      </c>
      <c r="H2677" s="44">
        <v>0</v>
      </c>
      <c r="I2677" s="44">
        <v>0</v>
      </c>
      <c r="J2677" s="44">
        <v>0</v>
      </c>
      <c r="K2677" s="44">
        <v>0</v>
      </c>
      <c r="L2677" s="44">
        <v>0</v>
      </c>
      <c r="M2677" s="44">
        <v>0</v>
      </c>
      <c r="N2677" s="44">
        <v>0</v>
      </c>
      <c r="O2677" s="44">
        <v>0</v>
      </c>
      <c r="P2677" s="165">
        <f t="shared" si="190"/>
        <v>0</v>
      </c>
    </row>
    <row r="2678" spans="1:16" hidden="1" x14ac:dyDescent="0.25">
      <c r="A2678" s="303" t="str">
        <f>IF(B2678=1,A2643,"")</f>
        <v/>
      </c>
      <c r="B2678" s="43" t="str">
        <f t="shared" si="189"/>
        <v/>
      </c>
      <c r="C2678" s="161">
        <f>CAD!$K$16</f>
        <v>0</v>
      </c>
      <c r="D2678" s="44">
        <v>0</v>
      </c>
      <c r="E2678" s="44">
        <v>0</v>
      </c>
      <c r="F2678" s="44">
        <v>0</v>
      </c>
      <c r="G2678" s="44">
        <v>0</v>
      </c>
      <c r="H2678" s="44">
        <v>0</v>
      </c>
      <c r="I2678" s="44">
        <v>0</v>
      </c>
      <c r="J2678" s="44">
        <v>0</v>
      </c>
      <c r="K2678" s="44">
        <v>0</v>
      </c>
      <c r="L2678" s="44">
        <v>0</v>
      </c>
      <c r="M2678" s="44">
        <v>0</v>
      </c>
      <c r="N2678" s="44">
        <v>0</v>
      </c>
      <c r="O2678" s="44">
        <v>0</v>
      </c>
      <c r="P2678" s="165">
        <f t="shared" si="190"/>
        <v>0</v>
      </c>
    </row>
    <row r="2679" spans="1:16" hidden="1" x14ac:dyDescent="0.25">
      <c r="A2679" s="303" t="str">
        <f>IF(B2679=1,A2643,"")</f>
        <v/>
      </c>
      <c r="B2679" s="43" t="str">
        <f t="shared" si="189"/>
        <v/>
      </c>
      <c r="C2679" s="161">
        <f>CAD!$K$17</f>
        <v>0</v>
      </c>
      <c r="D2679" s="44">
        <v>0</v>
      </c>
      <c r="E2679" s="44">
        <v>0</v>
      </c>
      <c r="F2679" s="44">
        <v>0</v>
      </c>
      <c r="G2679" s="44">
        <v>0</v>
      </c>
      <c r="H2679" s="44">
        <v>0</v>
      </c>
      <c r="I2679" s="44">
        <v>0</v>
      </c>
      <c r="J2679" s="44">
        <v>0</v>
      </c>
      <c r="K2679" s="44">
        <v>0</v>
      </c>
      <c r="L2679" s="44">
        <v>0</v>
      </c>
      <c r="M2679" s="44">
        <v>0</v>
      </c>
      <c r="N2679" s="44">
        <v>0</v>
      </c>
      <c r="O2679" s="44">
        <v>0</v>
      </c>
      <c r="P2679" s="165">
        <f t="shared" si="190"/>
        <v>0</v>
      </c>
    </row>
    <row r="2680" spans="1:16" hidden="1" x14ac:dyDescent="0.25">
      <c r="A2680" s="303" t="str">
        <f>IF(B2680=1,A2643,"")</f>
        <v/>
      </c>
      <c r="B2680" s="43" t="str">
        <f t="shared" si="189"/>
        <v/>
      </c>
      <c r="C2680" s="161">
        <f>CAD!$K$18</f>
        <v>0</v>
      </c>
      <c r="D2680" s="44">
        <v>0</v>
      </c>
      <c r="E2680" s="44">
        <v>0</v>
      </c>
      <c r="F2680" s="44">
        <v>0</v>
      </c>
      <c r="G2680" s="44">
        <v>0</v>
      </c>
      <c r="H2680" s="44">
        <v>0</v>
      </c>
      <c r="I2680" s="44">
        <v>0</v>
      </c>
      <c r="J2680" s="44">
        <v>0</v>
      </c>
      <c r="K2680" s="44">
        <v>0</v>
      </c>
      <c r="L2680" s="44">
        <v>0</v>
      </c>
      <c r="M2680" s="44">
        <v>0</v>
      </c>
      <c r="N2680" s="44">
        <v>0</v>
      </c>
      <c r="O2680" s="44">
        <v>0</v>
      </c>
      <c r="P2680" s="165">
        <f t="shared" si="190"/>
        <v>0</v>
      </c>
    </row>
    <row r="2681" spans="1:16" hidden="1" x14ac:dyDescent="0.25">
      <c r="A2681" s="303" t="str">
        <f>IF(B2681=1,A2643,"")</f>
        <v/>
      </c>
      <c r="B2681" s="43" t="str">
        <f t="shared" si="189"/>
        <v/>
      </c>
      <c r="C2681" s="161">
        <f>CAD!$K$19</f>
        <v>0</v>
      </c>
      <c r="D2681" s="44">
        <v>0</v>
      </c>
      <c r="E2681" s="44">
        <v>0</v>
      </c>
      <c r="F2681" s="44">
        <v>0</v>
      </c>
      <c r="G2681" s="44">
        <v>0</v>
      </c>
      <c r="H2681" s="44">
        <v>0</v>
      </c>
      <c r="I2681" s="44">
        <v>0</v>
      </c>
      <c r="J2681" s="44">
        <v>0</v>
      </c>
      <c r="K2681" s="44">
        <v>0</v>
      </c>
      <c r="L2681" s="44">
        <v>0</v>
      </c>
      <c r="M2681" s="44">
        <v>0</v>
      </c>
      <c r="N2681" s="44">
        <v>0</v>
      </c>
      <c r="O2681" s="44">
        <v>0</v>
      </c>
      <c r="P2681" s="165">
        <f t="shared" si="190"/>
        <v>0</v>
      </c>
    </row>
    <row r="2682" spans="1:16" hidden="1" x14ac:dyDescent="0.25">
      <c r="A2682" s="303" t="str">
        <f>IF(B2682=1,A2643,"")</f>
        <v/>
      </c>
      <c r="B2682" s="43" t="str">
        <f t="shared" si="189"/>
        <v/>
      </c>
      <c r="C2682" s="161">
        <f>CAD!$K$20</f>
        <v>0</v>
      </c>
      <c r="D2682" s="44">
        <v>0</v>
      </c>
      <c r="E2682" s="44">
        <v>0</v>
      </c>
      <c r="F2682" s="44">
        <v>0</v>
      </c>
      <c r="G2682" s="44">
        <v>0</v>
      </c>
      <c r="H2682" s="44">
        <v>0</v>
      </c>
      <c r="I2682" s="44">
        <v>0</v>
      </c>
      <c r="J2682" s="44">
        <v>0</v>
      </c>
      <c r="K2682" s="44">
        <v>0</v>
      </c>
      <c r="L2682" s="44">
        <v>0</v>
      </c>
      <c r="M2682" s="44">
        <v>0</v>
      </c>
      <c r="N2682" s="44">
        <v>0</v>
      </c>
      <c r="O2682" s="44">
        <v>0</v>
      </c>
      <c r="P2682" s="165">
        <f t="shared" si="190"/>
        <v>0</v>
      </c>
    </row>
    <row r="2683" spans="1:16" hidden="1" x14ac:dyDescent="0.25">
      <c r="A2683" s="303" t="str">
        <f>IF(B2683=1,A2643,"")</f>
        <v/>
      </c>
      <c r="B2683" s="43" t="str">
        <f t="shared" si="189"/>
        <v/>
      </c>
      <c r="C2683" s="161">
        <f>CAD!$K$21</f>
        <v>0</v>
      </c>
      <c r="D2683" s="44">
        <v>0</v>
      </c>
      <c r="E2683" s="44">
        <v>0</v>
      </c>
      <c r="F2683" s="44">
        <v>0</v>
      </c>
      <c r="G2683" s="44">
        <v>0</v>
      </c>
      <c r="H2683" s="44">
        <v>0</v>
      </c>
      <c r="I2683" s="44">
        <v>0</v>
      </c>
      <c r="J2683" s="44">
        <v>0</v>
      </c>
      <c r="K2683" s="44">
        <v>0</v>
      </c>
      <c r="L2683" s="44">
        <v>0</v>
      </c>
      <c r="M2683" s="44">
        <v>0</v>
      </c>
      <c r="N2683" s="44">
        <v>0</v>
      </c>
      <c r="O2683" s="44">
        <v>0</v>
      </c>
      <c r="P2683" s="165">
        <f t="shared" si="190"/>
        <v>0</v>
      </c>
    </row>
    <row r="2684" spans="1:16" hidden="1" x14ac:dyDescent="0.25">
      <c r="A2684" s="303" t="str">
        <f>IF(B2684=1,A2643,"")</f>
        <v/>
      </c>
      <c r="B2684" s="43" t="str">
        <f t="shared" si="189"/>
        <v/>
      </c>
      <c r="C2684" s="161">
        <f>CAD!$K$22</f>
        <v>0</v>
      </c>
      <c r="D2684" s="44">
        <v>0</v>
      </c>
      <c r="E2684" s="44">
        <v>0</v>
      </c>
      <c r="F2684" s="44">
        <v>0</v>
      </c>
      <c r="G2684" s="44">
        <v>0</v>
      </c>
      <c r="H2684" s="44">
        <v>0</v>
      </c>
      <c r="I2684" s="44">
        <v>0</v>
      </c>
      <c r="J2684" s="44">
        <v>0</v>
      </c>
      <c r="K2684" s="44">
        <v>0</v>
      </c>
      <c r="L2684" s="44">
        <v>0</v>
      </c>
      <c r="M2684" s="44">
        <v>0</v>
      </c>
      <c r="N2684" s="44">
        <v>0</v>
      </c>
      <c r="O2684" s="44">
        <v>0</v>
      </c>
      <c r="P2684" s="165">
        <f t="shared" si="190"/>
        <v>0</v>
      </c>
    </row>
    <row r="2685" spans="1:16" hidden="1" x14ac:dyDescent="0.25">
      <c r="A2685" s="303" t="str">
        <f>IF(B2685=1,A2643,"")</f>
        <v/>
      </c>
      <c r="B2685" s="43" t="str">
        <f t="shared" si="189"/>
        <v/>
      </c>
      <c r="C2685" s="161">
        <f>CAD!$K$23</f>
        <v>0</v>
      </c>
      <c r="D2685" s="44">
        <v>0</v>
      </c>
      <c r="E2685" s="44">
        <v>0</v>
      </c>
      <c r="F2685" s="44">
        <v>0</v>
      </c>
      <c r="G2685" s="44">
        <v>0</v>
      </c>
      <c r="H2685" s="44">
        <v>0</v>
      </c>
      <c r="I2685" s="44">
        <v>0</v>
      </c>
      <c r="J2685" s="44">
        <v>0</v>
      </c>
      <c r="K2685" s="44">
        <v>0</v>
      </c>
      <c r="L2685" s="44">
        <v>0</v>
      </c>
      <c r="M2685" s="44">
        <v>0</v>
      </c>
      <c r="N2685" s="44">
        <v>0</v>
      </c>
      <c r="O2685" s="44">
        <v>0</v>
      </c>
      <c r="P2685" s="165">
        <f t="shared" si="190"/>
        <v>0</v>
      </c>
    </row>
    <row r="2686" spans="1:16" hidden="1" x14ac:dyDescent="0.25">
      <c r="A2686" s="303" t="str">
        <f>IF(B2686=1,A2643,"")</f>
        <v/>
      </c>
      <c r="B2686" s="43" t="str">
        <f t="shared" si="189"/>
        <v/>
      </c>
      <c r="C2686" s="161">
        <f>CAD!$K$24</f>
        <v>0</v>
      </c>
      <c r="D2686" s="44">
        <v>0</v>
      </c>
      <c r="E2686" s="44">
        <v>0</v>
      </c>
      <c r="F2686" s="44">
        <v>0</v>
      </c>
      <c r="G2686" s="44">
        <v>0</v>
      </c>
      <c r="H2686" s="44">
        <v>0</v>
      </c>
      <c r="I2686" s="44">
        <v>0</v>
      </c>
      <c r="J2686" s="44">
        <v>0</v>
      </c>
      <c r="K2686" s="44">
        <v>0</v>
      </c>
      <c r="L2686" s="44">
        <v>0</v>
      </c>
      <c r="M2686" s="44">
        <v>0</v>
      </c>
      <c r="N2686" s="44">
        <v>0</v>
      </c>
      <c r="O2686" s="44">
        <v>0</v>
      </c>
      <c r="P2686" s="165">
        <f t="shared" si="190"/>
        <v>0</v>
      </c>
    </row>
    <row r="2687" spans="1:16" hidden="1" x14ac:dyDescent="0.25">
      <c r="A2687" s="303" t="str">
        <f>IF(B2687=1,A2643,"")</f>
        <v/>
      </c>
      <c r="B2687" s="43" t="str">
        <f t="shared" si="189"/>
        <v/>
      </c>
      <c r="C2687" s="161">
        <f>CAD!$K$25</f>
        <v>0</v>
      </c>
      <c r="D2687" s="44">
        <v>0</v>
      </c>
      <c r="E2687" s="44">
        <v>0</v>
      </c>
      <c r="F2687" s="44">
        <v>0</v>
      </c>
      <c r="G2687" s="44">
        <v>0</v>
      </c>
      <c r="H2687" s="44">
        <v>0</v>
      </c>
      <c r="I2687" s="44">
        <v>0</v>
      </c>
      <c r="J2687" s="44">
        <v>0</v>
      </c>
      <c r="K2687" s="44">
        <v>0</v>
      </c>
      <c r="L2687" s="44">
        <v>0</v>
      </c>
      <c r="M2687" s="44">
        <v>0</v>
      </c>
      <c r="N2687" s="44">
        <v>0</v>
      </c>
      <c r="O2687" s="44">
        <v>0</v>
      </c>
      <c r="P2687" s="165">
        <f t="shared" si="190"/>
        <v>0</v>
      </c>
    </row>
    <row r="2688" spans="1:16" hidden="1" x14ac:dyDescent="0.25">
      <c r="A2688" s="303" t="str">
        <f>IF(B2688=1,A2643,"")</f>
        <v/>
      </c>
      <c r="B2688" s="43" t="str">
        <f t="shared" si="189"/>
        <v/>
      </c>
      <c r="C2688" s="161">
        <f>CAD!$K$26</f>
        <v>0</v>
      </c>
      <c r="D2688" s="44">
        <v>0</v>
      </c>
      <c r="E2688" s="44">
        <v>0</v>
      </c>
      <c r="F2688" s="44">
        <v>0</v>
      </c>
      <c r="G2688" s="44">
        <v>0</v>
      </c>
      <c r="H2688" s="44">
        <v>0</v>
      </c>
      <c r="I2688" s="44">
        <v>0</v>
      </c>
      <c r="J2688" s="44">
        <v>0</v>
      </c>
      <c r="K2688" s="44">
        <v>0</v>
      </c>
      <c r="L2688" s="44">
        <v>0</v>
      </c>
      <c r="M2688" s="44">
        <v>0</v>
      </c>
      <c r="N2688" s="44">
        <v>0</v>
      </c>
      <c r="O2688" s="44">
        <v>0</v>
      </c>
      <c r="P2688" s="165">
        <f t="shared" si="190"/>
        <v>0</v>
      </c>
    </row>
    <row r="2689" spans="1:17" hidden="1" x14ac:dyDescent="0.25">
      <c r="A2689" s="303" t="str">
        <f>IF(B2689=1,A2643,"")</f>
        <v/>
      </c>
      <c r="B2689" s="43" t="str">
        <f t="shared" si="189"/>
        <v/>
      </c>
      <c r="C2689" s="161">
        <f>CAD!$K$27</f>
        <v>0</v>
      </c>
      <c r="D2689" s="44">
        <v>0</v>
      </c>
      <c r="E2689" s="44">
        <v>0</v>
      </c>
      <c r="F2689" s="44">
        <v>0</v>
      </c>
      <c r="G2689" s="44">
        <v>0</v>
      </c>
      <c r="H2689" s="44">
        <v>0</v>
      </c>
      <c r="I2689" s="44">
        <v>0</v>
      </c>
      <c r="J2689" s="44">
        <v>0</v>
      </c>
      <c r="K2689" s="44">
        <v>0</v>
      </c>
      <c r="L2689" s="44">
        <v>0</v>
      </c>
      <c r="M2689" s="44">
        <v>0</v>
      </c>
      <c r="N2689" s="44">
        <v>0</v>
      </c>
      <c r="O2689" s="44">
        <v>0</v>
      </c>
      <c r="P2689" s="165">
        <f t="shared" si="190"/>
        <v>0</v>
      </c>
    </row>
    <row r="2690" spans="1:17" hidden="1" x14ac:dyDescent="0.25">
      <c r="A2690" s="303" t="str">
        <f>IF(B2690=1,A2643,"")</f>
        <v/>
      </c>
      <c r="B2690" s="43" t="str">
        <f t="shared" si="189"/>
        <v/>
      </c>
      <c r="C2690" s="161">
        <f>CAD!$K$28</f>
        <v>0</v>
      </c>
      <c r="D2690" s="44">
        <v>0</v>
      </c>
      <c r="E2690" s="44">
        <v>0</v>
      </c>
      <c r="F2690" s="44">
        <v>0</v>
      </c>
      <c r="G2690" s="44">
        <v>0</v>
      </c>
      <c r="H2690" s="44">
        <v>0</v>
      </c>
      <c r="I2690" s="44">
        <v>0</v>
      </c>
      <c r="J2690" s="44">
        <v>0</v>
      </c>
      <c r="K2690" s="44">
        <v>0</v>
      </c>
      <c r="L2690" s="44">
        <v>0</v>
      </c>
      <c r="M2690" s="44">
        <v>0</v>
      </c>
      <c r="N2690" s="44">
        <v>0</v>
      </c>
      <c r="O2690" s="44">
        <v>0</v>
      </c>
      <c r="P2690" s="165">
        <f t="shared" si="190"/>
        <v>0</v>
      </c>
    </row>
    <row r="2691" spans="1:17" hidden="1" x14ac:dyDescent="0.25">
      <c r="A2691" s="303" t="str">
        <f>IF(B2691=1,A2643,"")</f>
        <v/>
      </c>
      <c r="B2691" s="43" t="str">
        <f t="shared" si="189"/>
        <v/>
      </c>
      <c r="C2691" s="161">
        <f>CAD!$K$29</f>
        <v>0</v>
      </c>
      <c r="D2691" s="44">
        <v>0</v>
      </c>
      <c r="E2691" s="44">
        <v>0</v>
      </c>
      <c r="F2691" s="44">
        <v>0</v>
      </c>
      <c r="G2691" s="44">
        <v>0</v>
      </c>
      <c r="H2691" s="44">
        <v>0</v>
      </c>
      <c r="I2691" s="44">
        <v>0</v>
      </c>
      <c r="J2691" s="44">
        <v>0</v>
      </c>
      <c r="K2691" s="44">
        <v>0</v>
      </c>
      <c r="L2691" s="44">
        <v>0</v>
      </c>
      <c r="M2691" s="44">
        <v>0</v>
      </c>
      <c r="N2691" s="44">
        <v>0</v>
      </c>
      <c r="O2691" s="44">
        <v>0</v>
      </c>
      <c r="P2691" s="165">
        <f t="shared" si="190"/>
        <v>0</v>
      </c>
    </row>
    <row r="2692" spans="1:17" hidden="1" x14ac:dyDescent="0.25">
      <c r="A2692" s="303" t="str">
        <f>IF(B2692=1,A2643,"")</f>
        <v/>
      </c>
      <c r="B2692" s="43" t="str">
        <f t="shared" si="189"/>
        <v/>
      </c>
      <c r="C2692" s="161">
        <f>CAD!$K$30</f>
        <v>0</v>
      </c>
      <c r="D2692" s="44">
        <v>0</v>
      </c>
      <c r="E2692" s="44">
        <v>0</v>
      </c>
      <c r="F2692" s="44">
        <v>0</v>
      </c>
      <c r="G2692" s="44">
        <v>0</v>
      </c>
      <c r="H2692" s="44">
        <v>0</v>
      </c>
      <c r="I2692" s="44">
        <v>0</v>
      </c>
      <c r="J2692" s="44">
        <v>0</v>
      </c>
      <c r="K2692" s="44">
        <v>0</v>
      </c>
      <c r="L2692" s="44">
        <v>0</v>
      </c>
      <c r="M2692" s="44">
        <v>0</v>
      </c>
      <c r="N2692" s="44">
        <v>0</v>
      </c>
      <c r="O2692" s="44">
        <v>0</v>
      </c>
      <c r="P2692" s="165">
        <f t="shared" si="190"/>
        <v>0</v>
      </c>
    </row>
    <row r="2693" spans="1:17" hidden="1" x14ac:dyDescent="0.25">
      <c r="A2693" s="303" t="str">
        <f>IF(B2693=1,A2643,"")</f>
        <v/>
      </c>
      <c r="B2693" s="43" t="str">
        <f t="shared" si="189"/>
        <v/>
      </c>
      <c r="C2693" s="161">
        <f>CAD!$K$31</f>
        <v>0</v>
      </c>
      <c r="D2693" s="44">
        <v>0</v>
      </c>
      <c r="E2693" s="44">
        <v>0</v>
      </c>
      <c r="F2693" s="44">
        <v>0</v>
      </c>
      <c r="G2693" s="44">
        <v>0</v>
      </c>
      <c r="H2693" s="44">
        <v>0</v>
      </c>
      <c r="I2693" s="44">
        <v>0</v>
      </c>
      <c r="J2693" s="44">
        <v>0</v>
      </c>
      <c r="K2693" s="44">
        <v>0</v>
      </c>
      <c r="L2693" s="44">
        <v>0</v>
      </c>
      <c r="M2693" s="44">
        <v>0</v>
      </c>
      <c r="N2693" s="44">
        <v>0</v>
      </c>
      <c r="O2693" s="44">
        <v>0</v>
      </c>
      <c r="P2693" s="165">
        <f t="shared" si="190"/>
        <v>0</v>
      </c>
    </row>
    <row r="2694" spans="1:17" hidden="1" x14ac:dyDescent="0.25">
      <c r="A2694" s="303">
        <f>A2641</f>
        <v>2065</v>
      </c>
    </row>
    <row r="2695" spans="1:17" hidden="1" x14ac:dyDescent="0.25">
      <c r="A2695" s="303">
        <f>A2641</f>
        <v>2065</v>
      </c>
      <c r="C2695" s="74" t="s">
        <v>209</v>
      </c>
      <c r="D2695" s="38">
        <f>D2641-D2643</f>
        <v>0</v>
      </c>
      <c r="E2695" s="38">
        <f t="shared" ref="E2695:P2695" si="191">E2641-E2643</f>
        <v>0</v>
      </c>
      <c r="F2695" s="38">
        <f t="shared" si="191"/>
        <v>0</v>
      </c>
      <c r="G2695" s="38">
        <f t="shared" si="191"/>
        <v>0</v>
      </c>
      <c r="H2695" s="38">
        <f t="shared" si="191"/>
        <v>0</v>
      </c>
      <c r="I2695" s="38">
        <f t="shared" si="191"/>
        <v>0</v>
      </c>
      <c r="J2695" s="38">
        <f t="shared" si="191"/>
        <v>0</v>
      </c>
      <c r="K2695" s="38">
        <f t="shared" si="191"/>
        <v>0</v>
      </c>
      <c r="L2695" s="38">
        <f t="shared" si="191"/>
        <v>0</v>
      </c>
      <c r="M2695" s="38">
        <f t="shared" si="191"/>
        <v>0</v>
      </c>
      <c r="N2695" s="38">
        <f t="shared" si="191"/>
        <v>0</v>
      </c>
      <c r="O2695" s="38">
        <f t="shared" si="191"/>
        <v>0</v>
      </c>
      <c r="P2695" s="38">
        <f t="shared" si="191"/>
        <v>0</v>
      </c>
    </row>
    <row r="2696" spans="1:17" hidden="1" x14ac:dyDescent="0.25"/>
    <row r="2697" spans="1:17" ht="15" hidden="1" customHeight="1" thickBot="1" x14ac:dyDescent="0.3">
      <c r="A2697" s="303">
        <f>A2641+1</f>
        <v>2066</v>
      </c>
      <c r="B2697" s="45"/>
      <c r="C2697" s="176" t="s">
        <v>207</v>
      </c>
      <c r="D2697" s="177">
        <f>PREV_R!D2745</f>
        <v>0</v>
      </c>
      <c r="E2697" s="177">
        <f>PREV_R!E2745</f>
        <v>0</v>
      </c>
      <c r="F2697" s="177">
        <f>PREV_R!F2745</f>
        <v>0</v>
      </c>
      <c r="G2697" s="177">
        <f>PREV_R!G2745</f>
        <v>0</v>
      </c>
      <c r="H2697" s="177">
        <f>PREV_R!H2745</f>
        <v>0</v>
      </c>
      <c r="I2697" s="177">
        <f>PREV_R!I2745</f>
        <v>0</v>
      </c>
      <c r="J2697" s="177">
        <f>PREV_R!J2745</f>
        <v>0</v>
      </c>
      <c r="K2697" s="177">
        <f>PREV_R!K2745</f>
        <v>0</v>
      </c>
      <c r="L2697" s="177">
        <f>PREV_R!L2745</f>
        <v>0</v>
      </c>
      <c r="M2697" s="177">
        <f>PREV_R!M2745</f>
        <v>0</v>
      </c>
      <c r="N2697" s="177">
        <f>PREV_R!N2745</f>
        <v>0</v>
      </c>
      <c r="O2697" s="177">
        <f>PREV_R!O2745</f>
        <v>0</v>
      </c>
      <c r="P2697" s="177">
        <f>SUM(D2697:O2697)</f>
        <v>0</v>
      </c>
      <c r="Q2697" s="8"/>
    </row>
    <row r="2698" spans="1:17" ht="15" hidden="1" customHeight="1" x14ac:dyDescent="0.25">
      <c r="A2698" s="303">
        <f>A2697</f>
        <v>2066</v>
      </c>
      <c r="B2698" s="45"/>
      <c r="C2698" s="130"/>
      <c r="D2698" s="130"/>
      <c r="E2698" s="130"/>
      <c r="F2698" s="130"/>
      <c r="G2698" s="130"/>
      <c r="H2698" s="130"/>
      <c r="I2698" s="130"/>
      <c r="J2698" s="130"/>
      <c r="K2698" s="130"/>
      <c r="L2698" s="130"/>
      <c r="M2698" s="130"/>
      <c r="N2698" s="130"/>
      <c r="O2698" s="130"/>
      <c r="P2698" s="130"/>
      <c r="Q2698" s="8"/>
    </row>
    <row r="2699" spans="1:17" ht="15" hidden="1" customHeight="1" thickBot="1" x14ac:dyDescent="0.3">
      <c r="A2699" s="303">
        <f>A2697</f>
        <v>2066</v>
      </c>
      <c r="B2699" s="45"/>
      <c r="C2699" s="155" t="s">
        <v>208</v>
      </c>
      <c r="D2699" s="156">
        <f>SUM(D2700:D2749)</f>
        <v>0</v>
      </c>
      <c r="E2699" s="156">
        <f t="shared" ref="E2699:O2699" si="192">SUM(E2700:E2749)</f>
        <v>0</v>
      </c>
      <c r="F2699" s="156">
        <f t="shared" si="192"/>
        <v>0</v>
      </c>
      <c r="G2699" s="156">
        <f t="shared" si="192"/>
        <v>0</v>
      </c>
      <c r="H2699" s="156">
        <f t="shared" si="192"/>
        <v>0</v>
      </c>
      <c r="I2699" s="156">
        <f t="shared" si="192"/>
        <v>0</v>
      </c>
      <c r="J2699" s="156">
        <f t="shared" si="192"/>
        <v>0</v>
      </c>
      <c r="K2699" s="156">
        <f t="shared" si="192"/>
        <v>0</v>
      </c>
      <c r="L2699" s="156">
        <f t="shared" si="192"/>
        <v>0</v>
      </c>
      <c r="M2699" s="156">
        <f t="shared" si="192"/>
        <v>0</v>
      </c>
      <c r="N2699" s="156">
        <f t="shared" si="192"/>
        <v>0</v>
      </c>
      <c r="O2699" s="156">
        <f t="shared" si="192"/>
        <v>0</v>
      </c>
      <c r="P2699" s="156">
        <f>SUM(D2699:O2699)</f>
        <v>0</v>
      </c>
      <c r="Q2699" s="8"/>
    </row>
    <row r="2700" spans="1:17" hidden="1" x14ac:dyDescent="0.25">
      <c r="A2700" s="303">
        <f>IF(B2700=1,A2699,"")</f>
        <v>2066</v>
      </c>
      <c r="B2700" s="43">
        <f>IF(C2700&lt;&gt;0,1,"")</f>
        <v>1</v>
      </c>
      <c r="C2700" s="162" t="str">
        <f>CAD!$I$7</f>
        <v>MERCADO</v>
      </c>
      <c r="D2700" s="163">
        <v>0</v>
      </c>
      <c r="E2700" s="163">
        <v>0</v>
      </c>
      <c r="F2700" s="163">
        <v>0</v>
      </c>
      <c r="G2700" s="163">
        <v>0</v>
      </c>
      <c r="H2700" s="163">
        <v>0</v>
      </c>
      <c r="I2700" s="163">
        <v>0</v>
      </c>
      <c r="J2700" s="163">
        <v>0</v>
      </c>
      <c r="K2700" s="163">
        <v>0</v>
      </c>
      <c r="L2700" s="163">
        <v>0</v>
      </c>
      <c r="M2700" s="163">
        <v>0</v>
      </c>
      <c r="N2700" s="163">
        <v>0</v>
      </c>
      <c r="O2700" s="163">
        <v>0</v>
      </c>
      <c r="P2700" s="164">
        <f>SUM(D2700:O2700)</f>
        <v>0</v>
      </c>
    </row>
    <row r="2701" spans="1:17" hidden="1" x14ac:dyDescent="0.25">
      <c r="A2701" s="303">
        <f>IF(B2701=1,A2699,"")</f>
        <v>2066</v>
      </c>
      <c r="B2701" s="43">
        <f t="shared" ref="B2701:B2749" si="193">IF(C2701&lt;&gt;0,1,"")</f>
        <v>1</v>
      </c>
      <c r="C2701" s="161" t="str">
        <f>CAD!$I$8</f>
        <v>VEÍCULO</v>
      </c>
      <c r="D2701" s="44">
        <v>0</v>
      </c>
      <c r="E2701" s="44">
        <v>0</v>
      </c>
      <c r="F2701" s="44">
        <v>0</v>
      </c>
      <c r="G2701" s="44">
        <v>0</v>
      </c>
      <c r="H2701" s="44">
        <v>0</v>
      </c>
      <c r="I2701" s="44">
        <v>0</v>
      </c>
      <c r="J2701" s="44">
        <v>0</v>
      </c>
      <c r="K2701" s="44">
        <v>0</v>
      </c>
      <c r="L2701" s="44">
        <v>0</v>
      </c>
      <c r="M2701" s="44">
        <v>0</v>
      </c>
      <c r="N2701" s="44">
        <v>0</v>
      </c>
      <c r="O2701" s="44">
        <v>0</v>
      </c>
      <c r="P2701" s="165">
        <f t="shared" ref="P2701:P2749" si="194">SUM(D2701:O2701)</f>
        <v>0</v>
      </c>
    </row>
    <row r="2702" spans="1:17" hidden="1" x14ac:dyDescent="0.25">
      <c r="A2702" s="303">
        <f>IF(B2702=1,A2699,"")</f>
        <v>2066</v>
      </c>
      <c r="B2702" s="43">
        <f t="shared" si="193"/>
        <v>1</v>
      </c>
      <c r="C2702" s="161" t="str">
        <f>CAD!$I$9</f>
        <v>ENERGIA ELÉTRICA</v>
      </c>
      <c r="D2702" s="44">
        <v>0</v>
      </c>
      <c r="E2702" s="44">
        <v>0</v>
      </c>
      <c r="F2702" s="44">
        <v>0</v>
      </c>
      <c r="G2702" s="44">
        <v>0</v>
      </c>
      <c r="H2702" s="44">
        <v>0</v>
      </c>
      <c r="I2702" s="44">
        <v>0</v>
      </c>
      <c r="J2702" s="44">
        <v>0</v>
      </c>
      <c r="K2702" s="44">
        <v>0</v>
      </c>
      <c r="L2702" s="44">
        <v>0</v>
      </c>
      <c r="M2702" s="44">
        <v>0</v>
      </c>
      <c r="N2702" s="44">
        <v>0</v>
      </c>
      <c r="O2702" s="44">
        <v>0</v>
      </c>
      <c r="P2702" s="165">
        <f t="shared" si="194"/>
        <v>0</v>
      </c>
    </row>
    <row r="2703" spans="1:17" hidden="1" x14ac:dyDescent="0.25">
      <c r="A2703" s="303">
        <f>IF(B2703=1,A2699,"")</f>
        <v>2066</v>
      </c>
      <c r="B2703" s="43">
        <f t="shared" si="193"/>
        <v>1</v>
      </c>
      <c r="C2703" s="161" t="str">
        <f>CAD!$I$10</f>
        <v>LANCHE/COMER FORA</v>
      </c>
      <c r="D2703" s="44">
        <v>0</v>
      </c>
      <c r="E2703" s="44">
        <v>0</v>
      </c>
      <c r="F2703" s="44">
        <v>0</v>
      </c>
      <c r="G2703" s="44">
        <v>0</v>
      </c>
      <c r="H2703" s="44">
        <v>0</v>
      </c>
      <c r="I2703" s="44">
        <v>0</v>
      </c>
      <c r="J2703" s="44">
        <v>0</v>
      </c>
      <c r="K2703" s="44">
        <v>0</v>
      </c>
      <c r="L2703" s="44">
        <v>0</v>
      </c>
      <c r="M2703" s="44">
        <v>0</v>
      </c>
      <c r="N2703" s="44">
        <v>0</v>
      </c>
      <c r="O2703" s="44">
        <v>0</v>
      </c>
      <c r="P2703" s="165">
        <f t="shared" si="194"/>
        <v>0</v>
      </c>
    </row>
    <row r="2704" spans="1:17" hidden="1" x14ac:dyDescent="0.25">
      <c r="A2704" s="303">
        <f>IF(B2704=1,A2699,"")</f>
        <v>2066</v>
      </c>
      <c r="B2704" s="43">
        <f t="shared" si="193"/>
        <v>1</v>
      </c>
      <c r="C2704" s="161" t="str">
        <f>CAD!$I$11</f>
        <v>LAZER</v>
      </c>
      <c r="D2704" s="44">
        <v>0</v>
      </c>
      <c r="E2704" s="44">
        <v>0</v>
      </c>
      <c r="F2704" s="44">
        <v>0</v>
      </c>
      <c r="G2704" s="44">
        <v>0</v>
      </c>
      <c r="H2704" s="44">
        <v>0</v>
      </c>
      <c r="I2704" s="44">
        <v>0</v>
      </c>
      <c r="J2704" s="44">
        <v>0</v>
      </c>
      <c r="K2704" s="44">
        <v>0</v>
      </c>
      <c r="L2704" s="44">
        <v>0</v>
      </c>
      <c r="M2704" s="44">
        <v>0</v>
      </c>
      <c r="N2704" s="44">
        <v>0</v>
      </c>
      <c r="O2704" s="44">
        <v>0</v>
      </c>
      <c r="P2704" s="165">
        <f t="shared" si="194"/>
        <v>0</v>
      </c>
    </row>
    <row r="2705" spans="1:16" hidden="1" x14ac:dyDescent="0.25">
      <c r="A2705" s="303">
        <f>IF(B2705=1,A2699,"")</f>
        <v>2066</v>
      </c>
      <c r="B2705" s="43">
        <f t="shared" si="193"/>
        <v>1</v>
      </c>
      <c r="C2705" s="161" t="str">
        <f>CAD!$I$12</f>
        <v>REFORMA / IMÓVEL</v>
      </c>
      <c r="D2705" s="44">
        <v>0</v>
      </c>
      <c r="E2705" s="44">
        <v>0</v>
      </c>
      <c r="F2705" s="44">
        <v>0</v>
      </c>
      <c r="G2705" s="44">
        <v>0</v>
      </c>
      <c r="H2705" s="44">
        <v>0</v>
      </c>
      <c r="I2705" s="44">
        <v>0</v>
      </c>
      <c r="J2705" s="44">
        <v>0</v>
      </c>
      <c r="K2705" s="44">
        <v>0</v>
      </c>
      <c r="L2705" s="44">
        <v>0</v>
      </c>
      <c r="M2705" s="44">
        <v>0</v>
      </c>
      <c r="N2705" s="44">
        <v>0</v>
      </c>
      <c r="O2705" s="44">
        <v>0</v>
      </c>
      <c r="P2705" s="165">
        <f t="shared" si="194"/>
        <v>0</v>
      </c>
    </row>
    <row r="2706" spans="1:16" hidden="1" x14ac:dyDescent="0.25">
      <c r="A2706" s="303">
        <f>IF(B2706=1,A2699,"")</f>
        <v>2066</v>
      </c>
      <c r="B2706" s="43">
        <f t="shared" si="193"/>
        <v>1</v>
      </c>
      <c r="C2706" s="161" t="str">
        <f>CAD!$I$13</f>
        <v>OUTROS</v>
      </c>
      <c r="D2706" s="44">
        <v>0</v>
      </c>
      <c r="E2706" s="44">
        <v>0</v>
      </c>
      <c r="F2706" s="44">
        <v>0</v>
      </c>
      <c r="G2706" s="44">
        <v>0</v>
      </c>
      <c r="H2706" s="44">
        <v>0</v>
      </c>
      <c r="I2706" s="44">
        <v>0</v>
      </c>
      <c r="J2706" s="44">
        <v>0</v>
      </c>
      <c r="K2706" s="44">
        <v>0</v>
      </c>
      <c r="L2706" s="44">
        <v>0</v>
      </c>
      <c r="M2706" s="44">
        <v>0</v>
      </c>
      <c r="N2706" s="44">
        <v>0</v>
      </c>
      <c r="O2706" s="44">
        <v>0</v>
      </c>
      <c r="P2706" s="165">
        <f t="shared" si="194"/>
        <v>0</v>
      </c>
    </row>
    <row r="2707" spans="1:16" hidden="1" x14ac:dyDescent="0.25">
      <c r="A2707" s="303">
        <f>IF(B2707=1,A2699,"")</f>
        <v>2066</v>
      </c>
      <c r="B2707" s="43">
        <f t="shared" si="193"/>
        <v>1</v>
      </c>
      <c r="C2707" s="161" t="str">
        <f>CAD!$I$14</f>
        <v>VESTUÁRIO</v>
      </c>
      <c r="D2707" s="44">
        <v>0</v>
      </c>
      <c r="E2707" s="44">
        <v>0</v>
      </c>
      <c r="F2707" s="44">
        <v>0</v>
      </c>
      <c r="G2707" s="44">
        <v>0</v>
      </c>
      <c r="H2707" s="44">
        <v>0</v>
      </c>
      <c r="I2707" s="44">
        <v>0</v>
      </c>
      <c r="J2707" s="44">
        <v>0</v>
      </c>
      <c r="K2707" s="44">
        <v>0</v>
      </c>
      <c r="L2707" s="44">
        <v>0</v>
      </c>
      <c r="M2707" s="44">
        <v>0</v>
      </c>
      <c r="N2707" s="44">
        <v>0</v>
      </c>
      <c r="O2707" s="44">
        <v>0</v>
      </c>
      <c r="P2707" s="165">
        <f t="shared" si="194"/>
        <v>0</v>
      </c>
    </row>
    <row r="2708" spans="1:16" hidden="1" x14ac:dyDescent="0.25">
      <c r="A2708" s="303">
        <f>IF(B2708=1,A2699,"")</f>
        <v>2066</v>
      </c>
      <c r="B2708" s="43">
        <f t="shared" si="193"/>
        <v>1</v>
      </c>
      <c r="C2708" s="161" t="str">
        <f>CAD!$I$15</f>
        <v>PARCELA - CASA</v>
      </c>
      <c r="D2708" s="44">
        <v>0</v>
      </c>
      <c r="E2708" s="44">
        <v>0</v>
      </c>
      <c r="F2708" s="44">
        <v>0</v>
      </c>
      <c r="G2708" s="44">
        <v>0</v>
      </c>
      <c r="H2708" s="44">
        <v>0</v>
      </c>
      <c r="I2708" s="44">
        <v>0</v>
      </c>
      <c r="J2708" s="44">
        <v>0</v>
      </c>
      <c r="K2708" s="44">
        <v>0</v>
      </c>
      <c r="L2708" s="44">
        <v>0</v>
      </c>
      <c r="M2708" s="44">
        <v>0</v>
      </c>
      <c r="N2708" s="44">
        <v>0</v>
      </c>
      <c r="O2708" s="44">
        <v>0</v>
      </c>
      <c r="P2708" s="165">
        <f t="shared" si="194"/>
        <v>0</v>
      </c>
    </row>
    <row r="2709" spans="1:16" hidden="1" x14ac:dyDescent="0.25">
      <c r="A2709" s="303">
        <f>IF(B2709=1,A2699,"")</f>
        <v>2066</v>
      </c>
      <c r="B2709" s="43">
        <f t="shared" si="193"/>
        <v>1</v>
      </c>
      <c r="C2709" s="161" t="str">
        <f>CAD!$I$16</f>
        <v>SAÚDE</v>
      </c>
      <c r="D2709" s="44">
        <v>0</v>
      </c>
      <c r="E2709" s="44">
        <v>0</v>
      </c>
      <c r="F2709" s="44">
        <v>0</v>
      </c>
      <c r="G2709" s="44">
        <v>0</v>
      </c>
      <c r="H2709" s="44">
        <v>0</v>
      </c>
      <c r="I2709" s="44">
        <v>0</v>
      </c>
      <c r="J2709" s="44">
        <v>0</v>
      </c>
      <c r="K2709" s="44">
        <v>0</v>
      </c>
      <c r="L2709" s="44">
        <v>0</v>
      </c>
      <c r="M2709" s="44">
        <v>0</v>
      </c>
      <c r="N2709" s="44">
        <v>0</v>
      </c>
      <c r="O2709" s="44">
        <v>0</v>
      </c>
      <c r="P2709" s="165">
        <f t="shared" si="194"/>
        <v>0</v>
      </c>
    </row>
    <row r="2710" spans="1:16" hidden="1" x14ac:dyDescent="0.25">
      <c r="A2710" s="303" t="str">
        <f>IF(B2710=1,A2699,"")</f>
        <v/>
      </c>
      <c r="B2710" s="43" t="str">
        <f t="shared" si="193"/>
        <v/>
      </c>
      <c r="C2710" s="161">
        <f>CAD!$I$17</f>
        <v>0</v>
      </c>
      <c r="D2710" s="44">
        <v>0</v>
      </c>
      <c r="E2710" s="44">
        <v>0</v>
      </c>
      <c r="F2710" s="44">
        <v>0</v>
      </c>
      <c r="G2710" s="44">
        <v>0</v>
      </c>
      <c r="H2710" s="44">
        <v>0</v>
      </c>
      <c r="I2710" s="44">
        <v>0</v>
      </c>
      <c r="J2710" s="44">
        <v>0</v>
      </c>
      <c r="K2710" s="44">
        <v>0</v>
      </c>
      <c r="L2710" s="44">
        <v>0</v>
      </c>
      <c r="M2710" s="44">
        <v>0</v>
      </c>
      <c r="N2710" s="44">
        <v>0</v>
      </c>
      <c r="O2710" s="44">
        <v>0</v>
      </c>
      <c r="P2710" s="165">
        <f t="shared" si="194"/>
        <v>0</v>
      </c>
    </row>
    <row r="2711" spans="1:16" hidden="1" x14ac:dyDescent="0.25">
      <c r="A2711" s="303" t="str">
        <f>IF(B2711=1,A2699,"")</f>
        <v/>
      </c>
      <c r="B2711" s="43" t="str">
        <f t="shared" si="193"/>
        <v/>
      </c>
      <c r="C2711" s="161">
        <f>CAD!$I$18</f>
        <v>0</v>
      </c>
      <c r="D2711" s="44">
        <v>0</v>
      </c>
      <c r="E2711" s="44">
        <v>0</v>
      </c>
      <c r="F2711" s="44">
        <v>0</v>
      </c>
      <c r="G2711" s="44">
        <v>0</v>
      </c>
      <c r="H2711" s="44">
        <v>0</v>
      </c>
      <c r="I2711" s="44">
        <v>0</v>
      </c>
      <c r="J2711" s="44">
        <v>0</v>
      </c>
      <c r="K2711" s="44">
        <v>0</v>
      </c>
      <c r="L2711" s="44">
        <v>0</v>
      </c>
      <c r="M2711" s="44">
        <v>0</v>
      </c>
      <c r="N2711" s="44">
        <v>0</v>
      </c>
      <c r="O2711" s="44">
        <v>0</v>
      </c>
      <c r="P2711" s="165">
        <f t="shared" si="194"/>
        <v>0</v>
      </c>
    </row>
    <row r="2712" spans="1:16" hidden="1" x14ac:dyDescent="0.25">
      <c r="A2712" s="303" t="str">
        <f>IF(B2712=1,A2699,"")</f>
        <v/>
      </c>
      <c r="B2712" s="43" t="str">
        <f t="shared" si="193"/>
        <v/>
      </c>
      <c r="C2712" s="161">
        <f>CAD!$I$19</f>
        <v>0</v>
      </c>
      <c r="D2712" s="44">
        <v>0</v>
      </c>
      <c r="E2712" s="44">
        <v>0</v>
      </c>
      <c r="F2712" s="44">
        <v>0</v>
      </c>
      <c r="G2712" s="44">
        <v>0</v>
      </c>
      <c r="H2712" s="44">
        <v>0</v>
      </c>
      <c r="I2712" s="44">
        <v>0</v>
      </c>
      <c r="J2712" s="44">
        <v>0</v>
      </c>
      <c r="K2712" s="44">
        <v>0</v>
      </c>
      <c r="L2712" s="44">
        <v>0</v>
      </c>
      <c r="M2712" s="44">
        <v>0</v>
      </c>
      <c r="N2712" s="44">
        <v>0</v>
      </c>
      <c r="O2712" s="44">
        <v>0</v>
      </c>
      <c r="P2712" s="165">
        <f t="shared" si="194"/>
        <v>0</v>
      </c>
    </row>
    <row r="2713" spans="1:16" hidden="1" x14ac:dyDescent="0.25">
      <c r="A2713" s="303" t="str">
        <f>IF(B2713=1,A2699,"")</f>
        <v/>
      </c>
      <c r="B2713" s="43" t="str">
        <f t="shared" si="193"/>
        <v/>
      </c>
      <c r="C2713" s="161">
        <f>CAD!$I$20</f>
        <v>0</v>
      </c>
      <c r="D2713" s="44">
        <v>0</v>
      </c>
      <c r="E2713" s="44">
        <v>0</v>
      </c>
      <c r="F2713" s="44">
        <v>0</v>
      </c>
      <c r="G2713" s="44">
        <v>0</v>
      </c>
      <c r="H2713" s="44">
        <v>0</v>
      </c>
      <c r="I2713" s="44">
        <v>0</v>
      </c>
      <c r="J2713" s="44">
        <v>0</v>
      </c>
      <c r="K2713" s="44">
        <v>0</v>
      </c>
      <c r="L2713" s="44">
        <v>0</v>
      </c>
      <c r="M2713" s="44">
        <v>0</v>
      </c>
      <c r="N2713" s="44">
        <v>0</v>
      </c>
      <c r="O2713" s="44">
        <v>0</v>
      </c>
      <c r="P2713" s="165">
        <f t="shared" si="194"/>
        <v>0</v>
      </c>
    </row>
    <row r="2714" spans="1:16" hidden="1" x14ac:dyDescent="0.25">
      <c r="A2714" s="303" t="str">
        <f>IF(B2714=1,A2699,"")</f>
        <v/>
      </c>
      <c r="B2714" s="43" t="str">
        <f t="shared" si="193"/>
        <v/>
      </c>
      <c r="C2714" s="161">
        <f>CAD!$I$21</f>
        <v>0</v>
      </c>
      <c r="D2714" s="44">
        <v>0</v>
      </c>
      <c r="E2714" s="44">
        <v>0</v>
      </c>
      <c r="F2714" s="44">
        <v>0</v>
      </c>
      <c r="G2714" s="44">
        <v>0</v>
      </c>
      <c r="H2714" s="44">
        <v>0</v>
      </c>
      <c r="I2714" s="44">
        <v>0</v>
      </c>
      <c r="J2714" s="44">
        <v>0</v>
      </c>
      <c r="K2714" s="44">
        <v>0</v>
      </c>
      <c r="L2714" s="44">
        <v>0</v>
      </c>
      <c r="M2714" s="44">
        <v>0</v>
      </c>
      <c r="N2714" s="44">
        <v>0</v>
      </c>
      <c r="O2714" s="44">
        <v>0</v>
      </c>
      <c r="P2714" s="165">
        <f t="shared" si="194"/>
        <v>0</v>
      </c>
    </row>
    <row r="2715" spans="1:16" hidden="1" x14ac:dyDescent="0.25">
      <c r="A2715" s="303" t="str">
        <f>IF(B2715=1,A2699,"")</f>
        <v/>
      </c>
      <c r="B2715" s="43" t="str">
        <f t="shared" si="193"/>
        <v/>
      </c>
      <c r="C2715" s="161">
        <f>CAD!$I$22</f>
        <v>0</v>
      </c>
      <c r="D2715" s="44">
        <v>0</v>
      </c>
      <c r="E2715" s="44">
        <v>0</v>
      </c>
      <c r="F2715" s="44">
        <v>0</v>
      </c>
      <c r="G2715" s="44">
        <v>0</v>
      </c>
      <c r="H2715" s="44">
        <v>0</v>
      </c>
      <c r="I2715" s="44">
        <v>0</v>
      </c>
      <c r="J2715" s="44">
        <v>0</v>
      </c>
      <c r="K2715" s="44">
        <v>0</v>
      </c>
      <c r="L2715" s="44">
        <v>0</v>
      </c>
      <c r="M2715" s="44">
        <v>0</v>
      </c>
      <c r="N2715" s="44">
        <v>0</v>
      </c>
      <c r="O2715" s="44">
        <v>0</v>
      </c>
      <c r="P2715" s="165">
        <f t="shared" si="194"/>
        <v>0</v>
      </c>
    </row>
    <row r="2716" spans="1:16" hidden="1" x14ac:dyDescent="0.25">
      <c r="A2716" s="303" t="str">
        <f>IF(B2716=1,A2699,"")</f>
        <v/>
      </c>
      <c r="B2716" s="43" t="str">
        <f t="shared" si="193"/>
        <v/>
      </c>
      <c r="C2716" s="161">
        <f>CAD!$I$23</f>
        <v>0</v>
      </c>
      <c r="D2716" s="44">
        <v>0</v>
      </c>
      <c r="E2716" s="44">
        <v>0</v>
      </c>
      <c r="F2716" s="44">
        <v>0</v>
      </c>
      <c r="G2716" s="44">
        <v>0</v>
      </c>
      <c r="H2716" s="44">
        <v>0</v>
      </c>
      <c r="I2716" s="44">
        <v>0</v>
      </c>
      <c r="J2716" s="44">
        <v>0</v>
      </c>
      <c r="K2716" s="44">
        <v>0</v>
      </c>
      <c r="L2716" s="44">
        <v>0</v>
      </c>
      <c r="M2716" s="44">
        <v>0</v>
      </c>
      <c r="N2716" s="44">
        <v>0</v>
      </c>
      <c r="O2716" s="44">
        <v>0</v>
      </c>
      <c r="P2716" s="165">
        <f t="shared" si="194"/>
        <v>0</v>
      </c>
    </row>
    <row r="2717" spans="1:16" hidden="1" x14ac:dyDescent="0.25">
      <c r="A2717" s="303" t="str">
        <f>IF(B2717=1,A2699,"")</f>
        <v/>
      </c>
      <c r="B2717" s="43" t="str">
        <f t="shared" si="193"/>
        <v/>
      </c>
      <c r="C2717" s="161">
        <f>CAD!$I$24</f>
        <v>0</v>
      </c>
      <c r="D2717" s="44">
        <v>0</v>
      </c>
      <c r="E2717" s="44">
        <v>0</v>
      </c>
      <c r="F2717" s="44">
        <v>0</v>
      </c>
      <c r="G2717" s="44">
        <v>0</v>
      </c>
      <c r="H2717" s="44">
        <v>0</v>
      </c>
      <c r="I2717" s="44">
        <v>0</v>
      </c>
      <c r="J2717" s="44">
        <v>0</v>
      </c>
      <c r="K2717" s="44">
        <v>0</v>
      </c>
      <c r="L2717" s="44">
        <v>0</v>
      </c>
      <c r="M2717" s="44">
        <v>0</v>
      </c>
      <c r="N2717" s="44">
        <v>0</v>
      </c>
      <c r="O2717" s="44">
        <v>0</v>
      </c>
      <c r="P2717" s="165">
        <f t="shared" si="194"/>
        <v>0</v>
      </c>
    </row>
    <row r="2718" spans="1:16" hidden="1" x14ac:dyDescent="0.25">
      <c r="A2718" s="303" t="str">
        <f>IF(B2718=1,A2699,"")</f>
        <v/>
      </c>
      <c r="B2718" s="43" t="str">
        <f t="shared" si="193"/>
        <v/>
      </c>
      <c r="C2718" s="161">
        <f>CAD!$I$25</f>
        <v>0</v>
      </c>
      <c r="D2718" s="44">
        <v>0</v>
      </c>
      <c r="E2718" s="44">
        <v>0</v>
      </c>
      <c r="F2718" s="44">
        <v>0</v>
      </c>
      <c r="G2718" s="44">
        <v>0</v>
      </c>
      <c r="H2718" s="44">
        <v>0</v>
      </c>
      <c r="I2718" s="44">
        <v>0</v>
      </c>
      <c r="J2718" s="44">
        <v>0</v>
      </c>
      <c r="K2718" s="44">
        <v>0</v>
      </c>
      <c r="L2718" s="44">
        <v>0</v>
      </c>
      <c r="M2718" s="44">
        <v>0</v>
      </c>
      <c r="N2718" s="44">
        <v>0</v>
      </c>
      <c r="O2718" s="44">
        <v>0</v>
      </c>
      <c r="P2718" s="165">
        <f t="shared" si="194"/>
        <v>0</v>
      </c>
    </row>
    <row r="2719" spans="1:16" hidden="1" x14ac:dyDescent="0.25">
      <c r="A2719" s="303" t="str">
        <f>IF(B2719=1,A2699,"")</f>
        <v/>
      </c>
      <c r="B2719" s="43" t="str">
        <f t="shared" si="193"/>
        <v/>
      </c>
      <c r="C2719" s="161">
        <f>CAD!$I$26</f>
        <v>0</v>
      </c>
      <c r="D2719" s="44">
        <v>0</v>
      </c>
      <c r="E2719" s="44">
        <v>0</v>
      </c>
      <c r="F2719" s="44">
        <v>0</v>
      </c>
      <c r="G2719" s="44">
        <v>0</v>
      </c>
      <c r="H2719" s="44">
        <v>0</v>
      </c>
      <c r="I2719" s="44">
        <v>0</v>
      </c>
      <c r="J2719" s="44">
        <v>0</v>
      </c>
      <c r="K2719" s="44">
        <v>0</v>
      </c>
      <c r="L2719" s="44">
        <v>0</v>
      </c>
      <c r="M2719" s="44">
        <v>0</v>
      </c>
      <c r="N2719" s="44">
        <v>0</v>
      </c>
      <c r="O2719" s="44">
        <v>0</v>
      </c>
      <c r="P2719" s="165">
        <f t="shared" si="194"/>
        <v>0</v>
      </c>
    </row>
    <row r="2720" spans="1:16" hidden="1" x14ac:dyDescent="0.25">
      <c r="A2720" s="303" t="str">
        <f>IF(B2720=1,A2699,"")</f>
        <v/>
      </c>
      <c r="B2720" s="43" t="str">
        <f t="shared" si="193"/>
        <v/>
      </c>
      <c r="C2720" s="161">
        <f>CAD!$I$27</f>
        <v>0</v>
      </c>
      <c r="D2720" s="44">
        <v>0</v>
      </c>
      <c r="E2720" s="44">
        <v>0</v>
      </c>
      <c r="F2720" s="44">
        <v>0</v>
      </c>
      <c r="G2720" s="44">
        <v>0</v>
      </c>
      <c r="H2720" s="44">
        <v>0</v>
      </c>
      <c r="I2720" s="44">
        <v>0</v>
      </c>
      <c r="J2720" s="44">
        <v>0</v>
      </c>
      <c r="K2720" s="44">
        <v>0</v>
      </c>
      <c r="L2720" s="44">
        <v>0</v>
      </c>
      <c r="M2720" s="44">
        <v>0</v>
      </c>
      <c r="N2720" s="44">
        <v>0</v>
      </c>
      <c r="O2720" s="44">
        <v>0</v>
      </c>
      <c r="P2720" s="165">
        <f t="shared" si="194"/>
        <v>0</v>
      </c>
    </row>
    <row r="2721" spans="1:16" hidden="1" x14ac:dyDescent="0.25">
      <c r="A2721" s="303" t="str">
        <f>IF(B2721=1,A2699,"")</f>
        <v/>
      </c>
      <c r="B2721" s="43" t="str">
        <f t="shared" si="193"/>
        <v/>
      </c>
      <c r="C2721" s="161">
        <f>CAD!$I$28</f>
        <v>0</v>
      </c>
      <c r="D2721" s="44">
        <v>0</v>
      </c>
      <c r="E2721" s="44">
        <v>0</v>
      </c>
      <c r="F2721" s="44">
        <v>0</v>
      </c>
      <c r="G2721" s="44">
        <v>0</v>
      </c>
      <c r="H2721" s="44">
        <v>0</v>
      </c>
      <c r="I2721" s="44">
        <v>0</v>
      </c>
      <c r="J2721" s="44">
        <v>0</v>
      </c>
      <c r="K2721" s="44">
        <v>0</v>
      </c>
      <c r="L2721" s="44">
        <v>0</v>
      </c>
      <c r="M2721" s="44">
        <v>0</v>
      </c>
      <c r="N2721" s="44">
        <v>0</v>
      </c>
      <c r="O2721" s="44">
        <v>0</v>
      </c>
      <c r="P2721" s="165">
        <f t="shared" si="194"/>
        <v>0</v>
      </c>
    </row>
    <row r="2722" spans="1:16" hidden="1" x14ac:dyDescent="0.25">
      <c r="A2722" s="303" t="str">
        <f>IF(B2722=1,A2699,"")</f>
        <v/>
      </c>
      <c r="B2722" s="43" t="str">
        <f t="shared" si="193"/>
        <v/>
      </c>
      <c r="C2722" s="161">
        <f>CAD!$I$29</f>
        <v>0</v>
      </c>
      <c r="D2722" s="44">
        <v>0</v>
      </c>
      <c r="E2722" s="44">
        <v>0</v>
      </c>
      <c r="F2722" s="44">
        <v>0</v>
      </c>
      <c r="G2722" s="44">
        <v>0</v>
      </c>
      <c r="H2722" s="44">
        <v>0</v>
      </c>
      <c r="I2722" s="44">
        <v>0</v>
      </c>
      <c r="J2722" s="44">
        <v>0</v>
      </c>
      <c r="K2722" s="44">
        <v>0</v>
      </c>
      <c r="L2722" s="44">
        <v>0</v>
      </c>
      <c r="M2722" s="44">
        <v>0</v>
      </c>
      <c r="N2722" s="44">
        <v>0</v>
      </c>
      <c r="O2722" s="44">
        <v>0</v>
      </c>
      <c r="P2722" s="165">
        <f t="shared" si="194"/>
        <v>0</v>
      </c>
    </row>
    <row r="2723" spans="1:16" hidden="1" x14ac:dyDescent="0.25">
      <c r="A2723" s="303" t="str">
        <f>IF(B2723=1,A2699,"")</f>
        <v/>
      </c>
      <c r="B2723" s="43" t="str">
        <f t="shared" si="193"/>
        <v/>
      </c>
      <c r="C2723" s="161">
        <f>CAD!$I$30</f>
        <v>0</v>
      </c>
      <c r="D2723" s="44">
        <v>0</v>
      </c>
      <c r="E2723" s="44">
        <v>0</v>
      </c>
      <c r="F2723" s="44">
        <v>0</v>
      </c>
      <c r="G2723" s="44">
        <v>0</v>
      </c>
      <c r="H2723" s="44">
        <v>0</v>
      </c>
      <c r="I2723" s="44">
        <v>0</v>
      </c>
      <c r="J2723" s="44">
        <v>0</v>
      </c>
      <c r="K2723" s="44">
        <v>0</v>
      </c>
      <c r="L2723" s="44">
        <v>0</v>
      </c>
      <c r="M2723" s="44">
        <v>0</v>
      </c>
      <c r="N2723" s="44">
        <v>0</v>
      </c>
      <c r="O2723" s="44">
        <v>0</v>
      </c>
      <c r="P2723" s="165">
        <f t="shared" si="194"/>
        <v>0</v>
      </c>
    </row>
    <row r="2724" spans="1:16" hidden="1" x14ac:dyDescent="0.25">
      <c r="A2724" s="303" t="str">
        <f>IF(B2724=1,A2699,"")</f>
        <v/>
      </c>
      <c r="B2724" s="43" t="str">
        <f t="shared" si="193"/>
        <v/>
      </c>
      <c r="C2724" s="161">
        <f>CAD!$I$31</f>
        <v>0</v>
      </c>
      <c r="D2724" s="44">
        <v>0</v>
      </c>
      <c r="E2724" s="44">
        <v>0</v>
      </c>
      <c r="F2724" s="44">
        <v>0</v>
      </c>
      <c r="G2724" s="44">
        <v>0</v>
      </c>
      <c r="H2724" s="44">
        <v>0</v>
      </c>
      <c r="I2724" s="44">
        <v>0</v>
      </c>
      <c r="J2724" s="44">
        <v>0</v>
      </c>
      <c r="K2724" s="44">
        <v>0</v>
      </c>
      <c r="L2724" s="44">
        <v>0</v>
      </c>
      <c r="M2724" s="44">
        <v>0</v>
      </c>
      <c r="N2724" s="44">
        <v>0</v>
      </c>
      <c r="O2724" s="44">
        <v>0</v>
      </c>
      <c r="P2724" s="165">
        <f t="shared" si="194"/>
        <v>0</v>
      </c>
    </row>
    <row r="2725" spans="1:16" hidden="1" x14ac:dyDescent="0.25">
      <c r="A2725" s="303" t="str">
        <f>IF(B2725=1,A2699,"")</f>
        <v/>
      </c>
      <c r="B2725" s="43" t="str">
        <f t="shared" si="193"/>
        <v/>
      </c>
      <c r="C2725" s="161">
        <f>CAD!$K$7</f>
        <v>0</v>
      </c>
      <c r="D2725" s="44">
        <v>0</v>
      </c>
      <c r="E2725" s="44">
        <v>0</v>
      </c>
      <c r="F2725" s="44">
        <v>0</v>
      </c>
      <c r="G2725" s="44">
        <v>0</v>
      </c>
      <c r="H2725" s="44">
        <v>0</v>
      </c>
      <c r="I2725" s="44">
        <v>0</v>
      </c>
      <c r="J2725" s="44">
        <v>0</v>
      </c>
      <c r="K2725" s="44">
        <v>0</v>
      </c>
      <c r="L2725" s="44">
        <v>0</v>
      </c>
      <c r="M2725" s="44">
        <v>0</v>
      </c>
      <c r="N2725" s="44">
        <v>0</v>
      </c>
      <c r="O2725" s="44">
        <v>0</v>
      </c>
      <c r="P2725" s="165">
        <f t="shared" si="194"/>
        <v>0</v>
      </c>
    </row>
    <row r="2726" spans="1:16" hidden="1" x14ac:dyDescent="0.25">
      <c r="A2726" s="303" t="str">
        <f>IF(B2726=1,A2699,"")</f>
        <v/>
      </c>
      <c r="B2726" s="43" t="str">
        <f t="shared" si="193"/>
        <v/>
      </c>
      <c r="C2726" s="161">
        <f>CAD!$K$8</f>
        <v>0</v>
      </c>
      <c r="D2726" s="44">
        <v>0</v>
      </c>
      <c r="E2726" s="44">
        <v>0</v>
      </c>
      <c r="F2726" s="44">
        <v>0</v>
      </c>
      <c r="G2726" s="44">
        <v>0</v>
      </c>
      <c r="H2726" s="44">
        <v>0</v>
      </c>
      <c r="I2726" s="44">
        <v>0</v>
      </c>
      <c r="J2726" s="44">
        <v>0</v>
      </c>
      <c r="K2726" s="44">
        <v>0</v>
      </c>
      <c r="L2726" s="44">
        <v>0</v>
      </c>
      <c r="M2726" s="44">
        <v>0</v>
      </c>
      <c r="N2726" s="44">
        <v>0</v>
      </c>
      <c r="O2726" s="44">
        <v>0</v>
      </c>
      <c r="P2726" s="165">
        <f t="shared" si="194"/>
        <v>0</v>
      </c>
    </row>
    <row r="2727" spans="1:16" hidden="1" x14ac:dyDescent="0.25">
      <c r="A2727" s="303" t="str">
        <f>IF(B2727=1,A2699,"")</f>
        <v/>
      </c>
      <c r="B2727" s="43" t="str">
        <f t="shared" si="193"/>
        <v/>
      </c>
      <c r="C2727" s="161">
        <f>CAD!$K$9</f>
        <v>0</v>
      </c>
      <c r="D2727" s="44">
        <v>0</v>
      </c>
      <c r="E2727" s="44">
        <v>0</v>
      </c>
      <c r="F2727" s="44">
        <v>0</v>
      </c>
      <c r="G2727" s="44">
        <v>0</v>
      </c>
      <c r="H2727" s="44">
        <v>0</v>
      </c>
      <c r="I2727" s="44">
        <v>0</v>
      </c>
      <c r="J2727" s="44">
        <v>0</v>
      </c>
      <c r="K2727" s="44">
        <v>0</v>
      </c>
      <c r="L2727" s="44">
        <v>0</v>
      </c>
      <c r="M2727" s="44">
        <v>0</v>
      </c>
      <c r="N2727" s="44">
        <v>0</v>
      </c>
      <c r="O2727" s="44">
        <v>0</v>
      </c>
      <c r="P2727" s="165">
        <f t="shared" si="194"/>
        <v>0</v>
      </c>
    </row>
    <row r="2728" spans="1:16" hidden="1" x14ac:dyDescent="0.25">
      <c r="A2728" s="303" t="str">
        <f>IF(B2728=1,A2699,"")</f>
        <v/>
      </c>
      <c r="B2728" s="43" t="str">
        <f t="shared" si="193"/>
        <v/>
      </c>
      <c r="C2728" s="161">
        <f>CAD!$K$10</f>
        <v>0</v>
      </c>
      <c r="D2728" s="44">
        <v>0</v>
      </c>
      <c r="E2728" s="44">
        <v>0</v>
      </c>
      <c r="F2728" s="44">
        <v>0</v>
      </c>
      <c r="G2728" s="44">
        <v>0</v>
      </c>
      <c r="H2728" s="44">
        <v>0</v>
      </c>
      <c r="I2728" s="44">
        <v>0</v>
      </c>
      <c r="J2728" s="44">
        <v>0</v>
      </c>
      <c r="K2728" s="44">
        <v>0</v>
      </c>
      <c r="L2728" s="44">
        <v>0</v>
      </c>
      <c r="M2728" s="44">
        <v>0</v>
      </c>
      <c r="N2728" s="44">
        <v>0</v>
      </c>
      <c r="O2728" s="44">
        <v>0</v>
      </c>
      <c r="P2728" s="165">
        <f t="shared" si="194"/>
        <v>0</v>
      </c>
    </row>
    <row r="2729" spans="1:16" hidden="1" x14ac:dyDescent="0.25">
      <c r="A2729" s="303" t="str">
        <f>IF(B2729=1,A2699,"")</f>
        <v/>
      </c>
      <c r="B2729" s="43" t="str">
        <f t="shared" si="193"/>
        <v/>
      </c>
      <c r="C2729" s="161">
        <f>CAD!$K$11</f>
        <v>0</v>
      </c>
      <c r="D2729" s="44">
        <v>0</v>
      </c>
      <c r="E2729" s="44">
        <v>0</v>
      </c>
      <c r="F2729" s="44">
        <v>0</v>
      </c>
      <c r="G2729" s="44">
        <v>0</v>
      </c>
      <c r="H2729" s="44">
        <v>0</v>
      </c>
      <c r="I2729" s="44">
        <v>0</v>
      </c>
      <c r="J2729" s="44">
        <v>0</v>
      </c>
      <c r="K2729" s="44">
        <v>0</v>
      </c>
      <c r="L2729" s="44">
        <v>0</v>
      </c>
      <c r="M2729" s="44">
        <v>0</v>
      </c>
      <c r="N2729" s="44">
        <v>0</v>
      </c>
      <c r="O2729" s="44">
        <v>0</v>
      </c>
      <c r="P2729" s="165">
        <f t="shared" si="194"/>
        <v>0</v>
      </c>
    </row>
    <row r="2730" spans="1:16" hidden="1" x14ac:dyDescent="0.25">
      <c r="A2730" s="303" t="str">
        <f>IF(B2730=1,A2699,"")</f>
        <v/>
      </c>
      <c r="B2730" s="43" t="str">
        <f t="shared" si="193"/>
        <v/>
      </c>
      <c r="C2730" s="161">
        <f>CAD!$K$12</f>
        <v>0</v>
      </c>
      <c r="D2730" s="44">
        <v>0</v>
      </c>
      <c r="E2730" s="44">
        <v>0</v>
      </c>
      <c r="F2730" s="44">
        <v>0</v>
      </c>
      <c r="G2730" s="44">
        <v>0</v>
      </c>
      <c r="H2730" s="44">
        <v>0</v>
      </c>
      <c r="I2730" s="44">
        <v>0</v>
      </c>
      <c r="J2730" s="44">
        <v>0</v>
      </c>
      <c r="K2730" s="44">
        <v>0</v>
      </c>
      <c r="L2730" s="44">
        <v>0</v>
      </c>
      <c r="M2730" s="44">
        <v>0</v>
      </c>
      <c r="N2730" s="44">
        <v>0</v>
      </c>
      <c r="O2730" s="44">
        <v>0</v>
      </c>
      <c r="P2730" s="165">
        <f t="shared" si="194"/>
        <v>0</v>
      </c>
    </row>
    <row r="2731" spans="1:16" hidden="1" x14ac:dyDescent="0.25">
      <c r="A2731" s="303" t="str">
        <f>IF(B2731=1,A2699,"")</f>
        <v/>
      </c>
      <c r="B2731" s="43" t="str">
        <f t="shared" si="193"/>
        <v/>
      </c>
      <c r="C2731" s="161">
        <f>CAD!$K$13</f>
        <v>0</v>
      </c>
      <c r="D2731" s="44">
        <v>0</v>
      </c>
      <c r="E2731" s="44">
        <v>0</v>
      </c>
      <c r="F2731" s="44">
        <v>0</v>
      </c>
      <c r="G2731" s="44">
        <v>0</v>
      </c>
      <c r="H2731" s="44">
        <v>0</v>
      </c>
      <c r="I2731" s="44">
        <v>0</v>
      </c>
      <c r="J2731" s="44">
        <v>0</v>
      </c>
      <c r="K2731" s="44">
        <v>0</v>
      </c>
      <c r="L2731" s="44">
        <v>0</v>
      </c>
      <c r="M2731" s="44">
        <v>0</v>
      </c>
      <c r="N2731" s="44">
        <v>0</v>
      </c>
      <c r="O2731" s="44">
        <v>0</v>
      </c>
      <c r="P2731" s="165">
        <f t="shared" si="194"/>
        <v>0</v>
      </c>
    </row>
    <row r="2732" spans="1:16" hidden="1" x14ac:dyDescent="0.25">
      <c r="A2732" s="303" t="str">
        <f>IF(B2732=1,A2699,"")</f>
        <v/>
      </c>
      <c r="B2732" s="43" t="str">
        <f t="shared" si="193"/>
        <v/>
      </c>
      <c r="C2732" s="161">
        <f>CAD!$K$14</f>
        <v>0</v>
      </c>
      <c r="D2732" s="44">
        <v>0</v>
      </c>
      <c r="E2732" s="44">
        <v>0</v>
      </c>
      <c r="F2732" s="44">
        <v>0</v>
      </c>
      <c r="G2732" s="44">
        <v>0</v>
      </c>
      <c r="H2732" s="44">
        <v>0</v>
      </c>
      <c r="I2732" s="44">
        <v>0</v>
      </c>
      <c r="J2732" s="44">
        <v>0</v>
      </c>
      <c r="K2732" s="44">
        <v>0</v>
      </c>
      <c r="L2732" s="44">
        <v>0</v>
      </c>
      <c r="M2732" s="44">
        <v>0</v>
      </c>
      <c r="N2732" s="44">
        <v>0</v>
      </c>
      <c r="O2732" s="44">
        <v>0</v>
      </c>
      <c r="P2732" s="165">
        <f t="shared" si="194"/>
        <v>0</v>
      </c>
    </row>
    <row r="2733" spans="1:16" hidden="1" x14ac:dyDescent="0.25">
      <c r="A2733" s="303" t="str">
        <f>IF(B2733=1,A2699,"")</f>
        <v/>
      </c>
      <c r="B2733" s="43" t="str">
        <f t="shared" si="193"/>
        <v/>
      </c>
      <c r="C2733" s="161">
        <f>CAD!$K$15</f>
        <v>0</v>
      </c>
      <c r="D2733" s="44">
        <v>0</v>
      </c>
      <c r="E2733" s="44">
        <v>0</v>
      </c>
      <c r="F2733" s="44">
        <v>0</v>
      </c>
      <c r="G2733" s="44">
        <v>0</v>
      </c>
      <c r="H2733" s="44">
        <v>0</v>
      </c>
      <c r="I2733" s="44">
        <v>0</v>
      </c>
      <c r="J2733" s="44">
        <v>0</v>
      </c>
      <c r="K2733" s="44">
        <v>0</v>
      </c>
      <c r="L2733" s="44">
        <v>0</v>
      </c>
      <c r="M2733" s="44">
        <v>0</v>
      </c>
      <c r="N2733" s="44">
        <v>0</v>
      </c>
      <c r="O2733" s="44">
        <v>0</v>
      </c>
      <c r="P2733" s="165">
        <f t="shared" si="194"/>
        <v>0</v>
      </c>
    </row>
    <row r="2734" spans="1:16" hidden="1" x14ac:dyDescent="0.25">
      <c r="A2734" s="303" t="str">
        <f>IF(B2734=1,A2699,"")</f>
        <v/>
      </c>
      <c r="B2734" s="43" t="str">
        <f t="shared" si="193"/>
        <v/>
      </c>
      <c r="C2734" s="161">
        <f>CAD!$K$16</f>
        <v>0</v>
      </c>
      <c r="D2734" s="44">
        <v>0</v>
      </c>
      <c r="E2734" s="44">
        <v>0</v>
      </c>
      <c r="F2734" s="44">
        <v>0</v>
      </c>
      <c r="G2734" s="44">
        <v>0</v>
      </c>
      <c r="H2734" s="44">
        <v>0</v>
      </c>
      <c r="I2734" s="44">
        <v>0</v>
      </c>
      <c r="J2734" s="44">
        <v>0</v>
      </c>
      <c r="K2734" s="44">
        <v>0</v>
      </c>
      <c r="L2734" s="44">
        <v>0</v>
      </c>
      <c r="M2734" s="44">
        <v>0</v>
      </c>
      <c r="N2734" s="44">
        <v>0</v>
      </c>
      <c r="O2734" s="44">
        <v>0</v>
      </c>
      <c r="P2734" s="165">
        <f t="shared" si="194"/>
        <v>0</v>
      </c>
    </row>
    <row r="2735" spans="1:16" hidden="1" x14ac:dyDescent="0.25">
      <c r="A2735" s="303" t="str">
        <f>IF(B2735=1,A2699,"")</f>
        <v/>
      </c>
      <c r="B2735" s="43" t="str">
        <f t="shared" si="193"/>
        <v/>
      </c>
      <c r="C2735" s="161">
        <f>CAD!$K$17</f>
        <v>0</v>
      </c>
      <c r="D2735" s="44">
        <v>0</v>
      </c>
      <c r="E2735" s="44">
        <v>0</v>
      </c>
      <c r="F2735" s="44">
        <v>0</v>
      </c>
      <c r="G2735" s="44">
        <v>0</v>
      </c>
      <c r="H2735" s="44">
        <v>0</v>
      </c>
      <c r="I2735" s="44">
        <v>0</v>
      </c>
      <c r="J2735" s="44">
        <v>0</v>
      </c>
      <c r="K2735" s="44">
        <v>0</v>
      </c>
      <c r="L2735" s="44">
        <v>0</v>
      </c>
      <c r="M2735" s="44">
        <v>0</v>
      </c>
      <c r="N2735" s="44">
        <v>0</v>
      </c>
      <c r="O2735" s="44">
        <v>0</v>
      </c>
      <c r="P2735" s="165">
        <f t="shared" si="194"/>
        <v>0</v>
      </c>
    </row>
    <row r="2736" spans="1:16" hidden="1" x14ac:dyDescent="0.25">
      <c r="A2736" s="303" t="str">
        <f>IF(B2736=1,A2699,"")</f>
        <v/>
      </c>
      <c r="B2736" s="43" t="str">
        <f t="shared" si="193"/>
        <v/>
      </c>
      <c r="C2736" s="161">
        <f>CAD!$K$18</f>
        <v>0</v>
      </c>
      <c r="D2736" s="44">
        <v>0</v>
      </c>
      <c r="E2736" s="44">
        <v>0</v>
      </c>
      <c r="F2736" s="44">
        <v>0</v>
      </c>
      <c r="G2736" s="44">
        <v>0</v>
      </c>
      <c r="H2736" s="44">
        <v>0</v>
      </c>
      <c r="I2736" s="44">
        <v>0</v>
      </c>
      <c r="J2736" s="44">
        <v>0</v>
      </c>
      <c r="K2736" s="44">
        <v>0</v>
      </c>
      <c r="L2736" s="44">
        <v>0</v>
      </c>
      <c r="M2736" s="44">
        <v>0</v>
      </c>
      <c r="N2736" s="44">
        <v>0</v>
      </c>
      <c r="O2736" s="44">
        <v>0</v>
      </c>
      <c r="P2736" s="165">
        <f t="shared" si="194"/>
        <v>0</v>
      </c>
    </row>
    <row r="2737" spans="1:16" hidden="1" x14ac:dyDescent="0.25">
      <c r="A2737" s="303" t="str">
        <f>IF(B2737=1,A2699,"")</f>
        <v/>
      </c>
      <c r="B2737" s="43" t="str">
        <f t="shared" si="193"/>
        <v/>
      </c>
      <c r="C2737" s="161">
        <f>CAD!$K$19</f>
        <v>0</v>
      </c>
      <c r="D2737" s="44">
        <v>0</v>
      </c>
      <c r="E2737" s="44">
        <v>0</v>
      </c>
      <c r="F2737" s="44">
        <v>0</v>
      </c>
      <c r="G2737" s="44">
        <v>0</v>
      </c>
      <c r="H2737" s="44">
        <v>0</v>
      </c>
      <c r="I2737" s="44">
        <v>0</v>
      </c>
      <c r="J2737" s="44">
        <v>0</v>
      </c>
      <c r="K2737" s="44">
        <v>0</v>
      </c>
      <c r="L2737" s="44">
        <v>0</v>
      </c>
      <c r="M2737" s="44">
        <v>0</v>
      </c>
      <c r="N2737" s="44">
        <v>0</v>
      </c>
      <c r="O2737" s="44">
        <v>0</v>
      </c>
      <c r="P2737" s="165">
        <f t="shared" si="194"/>
        <v>0</v>
      </c>
    </row>
    <row r="2738" spans="1:16" hidden="1" x14ac:dyDescent="0.25">
      <c r="A2738" s="303" t="str">
        <f>IF(B2738=1,A2699,"")</f>
        <v/>
      </c>
      <c r="B2738" s="43" t="str">
        <f t="shared" si="193"/>
        <v/>
      </c>
      <c r="C2738" s="161">
        <f>CAD!$K$20</f>
        <v>0</v>
      </c>
      <c r="D2738" s="44">
        <v>0</v>
      </c>
      <c r="E2738" s="44">
        <v>0</v>
      </c>
      <c r="F2738" s="44">
        <v>0</v>
      </c>
      <c r="G2738" s="44">
        <v>0</v>
      </c>
      <c r="H2738" s="44">
        <v>0</v>
      </c>
      <c r="I2738" s="44">
        <v>0</v>
      </c>
      <c r="J2738" s="44">
        <v>0</v>
      </c>
      <c r="K2738" s="44">
        <v>0</v>
      </c>
      <c r="L2738" s="44">
        <v>0</v>
      </c>
      <c r="M2738" s="44">
        <v>0</v>
      </c>
      <c r="N2738" s="44">
        <v>0</v>
      </c>
      <c r="O2738" s="44">
        <v>0</v>
      </c>
      <c r="P2738" s="165">
        <f t="shared" si="194"/>
        <v>0</v>
      </c>
    </row>
    <row r="2739" spans="1:16" hidden="1" x14ac:dyDescent="0.25">
      <c r="A2739" s="303" t="str">
        <f>IF(B2739=1,A2699,"")</f>
        <v/>
      </c>
      <c r="B2739" s="43" t="str">
        <f t="shared" si="193"/>
        <v/>
      </c>
      <c r="C2739" s="161">
        <f>CAD!$K$21</f>
        <v>0</v>
      </c>
      <c r="D2739" s="44">
        <v>0</v>
      </c>
      <c r="E2739" s="44">
        <v>0</v>
      </c>
      <c r="F2739" s="44">
        <v>0</v>
      </c>
      <c r="G2739" s="44">
        <v>0</v>
      </c>
      <c r="H2739" s="44">
        <v>0</v>
      </c>
      <c r="I2739" s="44">
        <v>0</v>
      </c>
      <c r="J2739" s="44">
        <v>0</v>
      </c>
      <c r="K2739" s="44">
        <v>0</v>
      </c>
      <c r="L2739" s="44">
        <v>0</v>
      </c>
      <c r="M2739" s="44">
        <v>0</v>
      </c>
      <c r="N2739" s="44">
        <v>0</v>
      </c>
      <c r="O2739" s="44">
        <v>0</v>
      </c>
      <c r="P2739" s="165">
        <f t="shared" si="194"/>
        <v>0</v>
      </c>
    </row>
    <row r="2740" spans="1:16" hidden="1" x14ac:dyDescent="0.25">
      <c r="A2740" s="303" t="str">
        <f>IF(B2740=1,A2699,"")</f>
        <v/>
      </c>
      <c r="B2740" s="43" t="str">
        <f t="shared" si="193"/>
        <v/>
      </c>
      <c r="C2740" s="161">
        <f>CAD!$K$22</f>
        <v>0</v>
      </c>
      <c r="D2740" s="44">
        <v>0</v>
      </c>
      <c r="E2740" s="44">
        <v>0</v>
      </c>
      <c r="F2740" s="44">
        <v>0</v>
      </c>
      <c r="G2740" s="44">
        <v>0</v>
      </c>
      <c r="H2740" s="44">
        <v>0</v>
      </c>
      <c r="I2740" s="44">
        <v>0</v>
      </c>
      <c r="J2740" s="44">
        <v>0</v>
      </c>
      <c r="K2740" s="44">
        <v>0</v>
      </c>
      <c r="L2740" s="44">
        <v>0</v>
      </c>
      <c r="M2740" s="44">
        <v>0</v>
      </c>
      <c r="N2740" s="44">
        <v>0</v>
      </c>
      <c r="O2740" s="44">
        <v>0</v>
      </c>
      <c r="P2740" s="165">
        <f t="shared" si="194"/>
        <v>0</v>
      </c>
    </row>
    <row r="2741" spans="1:16" hidden="1" x14ac:dyDescent="0.25">
      <c r="A2741" s="303" t="str">
        <f>IF(B2741=1,A2699,"")</f>
        <v/>
      </c>
      <c r="B2741" s="43" t="str">
        <f t="shared" si="193"/>
        <v/>
      </c>
      <c r="C2741" s="161">
        <f>CAD!$K$23</f>
        <v>0</v>
      </c>
      <c r="D2741" s="44">
        <v>0</v>
      </c>
      <c r="E2741" s="44">
        <v>0</v>
      </c>
      <c r="F2741" s="44">
        <v>0</v>
      </c>
      <c r="G2741" s="44">
        <v>0</v>
      </c>
      <c r="H2741" s="44">
        <v>0</v>
      </c>
      <c r="I2741" s="44">
        <v>0</v>
      </c>
      <c r="J2741" s="44">
        <v>0</v>
      </c>
      <c r="K2741" s="44">
        <v>0</v>
      </c>
      <c r="L2741" s="44">
        <v>0</v>
      </c>
      <c r="M2741" s="44">
        <v>0</v>
      </c>
      <c r="N2741" s="44">
        <v>0</v>
      </c>
      <c r="O2741" s="44">
        <v>0</v>
      </c>
      <c r="P2741" s="165">
        <f t="shared" si="194"/>
        <v>0</v>
      </c>
    </row>
    <row r="2742" spans="1:16" hidden="1" x14ac:dyDescent="0.25">
      <c r="A2742" s="303" t="str">
        <f>IF(B2742=1,A2699,"")</f>
        <v/>
      </c>
      <c r="B2742" s="43" t="str">
        <f t="shared" si="193"/>
        <v/>
      </c>
      <c r="C2742" s="161">
        <f>CAD!$K$24</f>
        <v>0</v>
      </c>
      <c r="D2742" s="44">
        <v>0</v>
      </c>
      <c r="E2742" s="44">
        <v>0</v>
      </c>
      <c r="F2742" s="44">
        <v>0</v>
      </c>
      <c r="G2742" s="44">
        <v>0</v>
      </c>
      <c r="H2742" s="44">
        <v>0</v>
      </c>
      <c r="I2742" s="44">
        <v>0</v>
      </c>
      <c r="J2742" s="44">
        <v>0</v>
      </c>
      <c r="K2742" s="44">
        <v>0</v>
      </c>
      <c r="L2742" s="44">
        <v>0</v>
      </c>
      <c r="M2742" s="44">
        <v>0</v>
      </c>
      <c r="N2742" s="44">
        <v>0</v>
      </c>
      <c r="O2742" s="44">
        <v>0</v>
      </c>
      <c r="P2742" s="165">
        <f t="shared" si="194"/>
        <v>0</v>
      </c>
    </row>
    <row r="2743" spans="1:16" hidden="1" x14ac:dyDescent="0.25">
      <c r="A2743" s="303" t="str">
        <f>IF(B2743=1,A2699,"")</f>
        <v/>
      </c>
      <c r="B2743" s="43" t="str">
        <f t="shared" si="193"/>
        <v/>
      </c>
      <c r="C2743" s="161">
        <f>CAD!$K$25</f>
        <v>0</v>
      </c>
      <c r="D2743" s="44">
        <v>0</v>
      </c>
      <c r="E2743" s="44">
        <v>0</v>
      </c>
      <c r="F2743" s="44">
        <v>0</v>
      </c>
      <c r="G2743" s="44">
        <v>0</v>
      </c>
      <c r="H2743" s="44">
        <v>0</v>
      </c>
      <c r="I2743" s="44">
        <v>0</v>
      </c>
      <c r="J2743" s="44">
        <v>0</v>
      </c>
      <c r="K2743" s="44">
        <v>0</v>
      </c>
      <c r="L2743" s="44">
        <v>0</v>
      </c>
      <c r="M2743" s="44">
        <v>0</v>
      </c>
      <c r="N2743" s="44">
        <v>0</v>
      </c>
      <c r="O2743" s="44">
        <v>0</v>
      </c>
      <c r="P2743" s="165">
        <f t="shared" si="194"/>
        <v>0</v>
      </c>
    </row>
    <row r="2744" spans="1:16" hidden="1" x14ac:dyDescent="0.25">
      <c r="A2744" s="303" t="str">
        <f>IF(B2744=1,A2699,"")</f>
        <v/>
      </c>
      <c r="B2744" s="43" t="str">
        <f t="shared" si="193"/>
        <v/>
      </c>
      <c r="C2744" s="161">
        <f>CAD!$K$26</f>
        <v>0</v>
      </c>
      <c r="D2744" s="44">
        <v>0</v>
      </c>
      <c r="E2744" s="44">
        <v>0</v>
      </c>
      <c r="F2744" s="44">
        <v>0</v>
      </c>
      <c r="G2744" s="44">
        <v>0</v>
      </c>
      <c r="H2744" s="44">
        <v>0</v>
      </c>
      <c r="I2744" s="44">
        <v>0</v>
      </c>
      <c r="J2744" s="44">
        <v>0</v>
      </c>
      <c r="K2744" s="44">
        <v>0</v>
      </c>
      <c r="L2744" s="44">
        <v>0</v>
      </c>
      <c r="M2744" s="44">
        <v>0</v>
      </c>
      <c r="N2744" s="44">
        <v>0</v>
      </c>
      <c r="O2744" s="44">
        <v>0</v>
      </c>
      <c r="P2744" s="165">
        <f t="shared" si="194"/>
        <v>0</v>
      </c>
    </row>
    <row r="2745" spans="1:16" hidden="1" x14ac:dyDescent="0.25">
      <c r="A2745" s="303" t="str">
        <f>IF(B2745=1,A2699,"")</f>
        <v/>
      </c>
      <c r="B2745" s="43" t="str">
        <f t="shared" si="193"/>
        <v/>
      </c>
      <c r="C2745" s="161">
        <f>CAD!$K$27</f>
        <v>0</v>
      </c>
      <c r="D2745" s="44">
        <v>0</v>
      </c>
      <c r="E2745" s="44">
        <v>0</v>
      </c>
      <c r="F2745" s="44">
        <v>0</v>
      </c>
      <c r="G2745" s="44">
        <v>0</v>
      </c>
      <c r="H2745" s="44">
        <v>0</v>
      </c>
      <c r="I2745" s="44">
        <v>0</v>
      </c>
      <c r="J2745" s="44">
        <v>0</v>
      </c>
      <c r="K2745" s="44">
        <v>0</v>
      </c>
      <c r="L2745" s="44">
        <v>0</v>
      </c>
      <c r="M2745" s="44">
        <v>0</v>
      </c>
      <c r="N2745" s="44">
        <v>0</v>
      </c>
      <c r="O2745" s="44">
        <v>0</v>
      </c>
      <c r="P2745" s="165">
        <f t="shared" si="194"/>
        <v>0</v>
      </c>
    </row>
    <row r="2746" spans="1:16" hidden="1" x14ac:dyDescent="0.25">
      <c r="A2746" s="303" t="str">
        <f>IF(B2746=1,A2699,"")</f>
        <v/>
      </c>
      <c r="B2746" s="43" t="str">
        <f t="shared" si="193"/>
        <v/>
      </c>
      <c r="C2746" s="161">
        <f>CAD!$K$28</f>
        <v>0</v>
      </c>
      <c r="D2746" s="44">
        <v>0</v>
      </c>
      <c r="E2746" s="44">
        <v>0</v>
      </c>
      <c r="F2746" s="44">
        <v>0</v>
      </c>
      <c r="G2746" s="44">
        <v>0</v>
      </c>
      <c r="H2746" s="44">
        <v>0</v>
      </c>
      <c r="I2746" s="44">
        <v>0</v>
      </c>
      <c r="J2746" s="44">
        <v>0</v>
      </c>
      <c r="K2746" s="44">
        <v>0</v>
      </c>
      <c r="L2746" s="44">
        <v>0</v>
      </c>
      <c r="M2746" s="44">
        <v>0</v>
      </c>
      <c r="N2746" s="44">
        <v>0</v>
      </c>
      <c r="O2746" s="44">
        <v>0</v>
      </c>
      <c r="P2746" s="165">
        <f t="shared" si="194"/>
        <v>0</v>
      </c>
    </row>
    <row r="2747" spans="1:16" hidden="1" x14ac:dyDescent="0.25">
      <c r="A2747" s="303" t="str">
        <f>IF(B2747=1,A2699,"")</f>
        <v/>
      </c>
      <c r="B2747" s="43" t="str">
        <f t="shared" si="193"/>
        <v/>
      </c>
      <c r="C2747" s="161">
        <f>CAD!$K$29</f>
        <v>0</v>
      </c>
      <c r="D2747" s="44">
        <v>0</v>
      </c>
      <c r="E2747" s="44">
        <v>0</v>
      </c>
      <c r="F2747" s="44">
        <v>0</v>
      </c>
      <c r="G2747" s="44">
        <v>0</v>
      </c>
      <c r="H2747" s="44">
        <v>0</v>
      </c>
      <c r="I2747" s="44">
        <v>0</v>
      </c>
      <c r="J2747" s="44">
        <v>0</v>
      </c>
      <c r="K2747" s="44">
        <v>0</v>
      </c>
      <c r="L2747" s="44">
        <v>0</v>
      </c>
      <c r="M2747" s="44">
        <v>0</v>
      </c>
      <c r="N2747" s="44">
        <v>0</v>
      </c>
      <c r="O2747" s="44">
        <v>0</v>
      </c>
      <c r="P2747" s="165">
        <f t="shared" si="194"/>
        <v>0</v>
      </c>
    </row>
    <row r="2748" spans="1:16" hidden="1" x14ac:dyDescent="0.25">
      <c r="A2748" s="303" t="str">
        <f>IF(B2748=1,A2699,"")</f>
        <v/>
      </c>
      <c r="B2748" s="43" t="str">
        <f t="shared" si="193"/>
        <v/>
      </c>
      <c r="C2748" s="161">
        <f>CAD!$K$30</f>
        <v>0</v>
      </c>
      <c r="D2748" s="44">
        <v>0</v>
      </c>
      <c r="E2748" s="44">
        <v>0</v>
      </c>
      <c r="F2748" s="44">
        <v>0</v>
      </c>
      <c r="G2748" s="44">
        <v>0</v>
      </c>
      <c r="H2748" s="44">
        <v>0</v>
      </c>
      <c r="I2748" s="44">
        <v>0</v>
      </c>
      <c r="J2748" s="44">
        <v>0</v>
      </c>
      <c r="K2748" s="44">
        <v>0</v>
      </c>
      <c r="L2748" s="44">
        <v>0</v>
      </c>
      <c r="M2748" s="44">
        <v>0</v>
      </c>
      <c r="N2748" s="44">
        <v>0</v>
      </c>
      <c r="O2748" s="44">
        <v>0</v>
      </c>
      <c r="P2748" s="165">
        <f t="shared" si="194"/>
        <v>0</v>
      </c>
    </row>
    <row r="2749" spans="1:16" hidden="1" x14ac:dyDescent="0.25">
      <c r="A2749" s="303" t="str">
        <f>IF(B2749=1,A2699,"")</f>
        <v/>
      </c>
      <c r="B2749" s="43" t="str">
        <f t="shared" si="193"/>
        <v/>
      </c>
      <c r="C2749" s="161">
        <f>CAD!$K$31</f>
        <v>0</v>
      </c>
      <c r="D2749" s="44">
        <v>0</v>
      </c>
      <c r="E2749" s="44">
        <v>0</v>
      </c>
      <c r="F2749" s="44">
        <v>0</v>
      </c>
      <c r="G2749" s="44">
        <v>0</v>
      </c>
      <c r="H2749" s="44">
        <v>0</v>
      </c>
      <c r="I2749" s="44">
        <v>0</v>
      </c>
      <c r="J2749" s="44">
        <v>0</v>
      </c>
      <c r="K2749" s="44">
        <v>0</v>
      </c>
      <c r="L2749" s="44">
        <v>0</v>
      </c>
      <c r="M2749" s="44">
        <v>0</v>
      </c>
      <c r="N2749" s="44">
        <v>0</v>
      </c>
      <c r="O2749" s="44">
        <v>0</v>
      </c>
      <c r="P2749" s="165">
        <f t="shared" si="194"/>
        <v>0</v>
      </c>
    </row>
    <row r="2750" spans="1:16" hidden="1" x14ac:dyDescent="0.25">
      <c r="A2750" s="303">
        <f>A2697</f>
        <v>2066</v>
      </c>
    </row>
    <row r="2751" spans="1:16" hidden="1" x14ac:dyDescent="0.25">
      <c r="A2751" s="303">
        <f>A2697</f>
        <v>2066</v>
      </c>
      <c r="C2751" s="74" t="s">
        <v>209</v>
      </c>
      <c r="D2751" s="38">
        <f>D2697-D2699</f>
        <v>0</v>
      </c>
      <c r="E2751" s="38">
        <f t="shared" ref="E2751:P2751" si="195">E2697-E2699</f>
        <v>0</v>
      </c>
      <c r="F2751" s="38">
        <f t="shared" si="195"/>
        <v>0</v>
      </c>
      <c r="G2751" s="38">
        <f t="shared" si="195"/>
        <v>0</v>
      </c>
      <c r="H2751" s="38">
        <f t="shared" si="195"/>
        <v>0</v>
      </c>
      <c r="I2751" s="38">
        <f t="shared" si="195"/>
        <v>0</v>
      </c>
      <c r="J2751" s="38">
        <f t="shared" si="195"/>
        <v>0</v>
      </c>
      <c r="K2751" s="38">
        <f t="shared" si="195"/>
        <v>0</v>
      </c>
      <c r="L2751" s="38">
        <f t="shared" si="195"/>
        <v>0</v>
      </c>
      <c r="M2751" s="38">
        <f t="shared" si="195"/>
        <v>0</v>
      </c>
      <c r="N2751" s="38">
        <f t="shared" si="195"/>
        <v>0</v>
      </c>
      <c r="O2751" s="38">
        <f t="shared" si="195"/>
        <v>0</v>
      </c>
      <c r="P2751" s="38">
        <f t="shared" si="195"/>
        <v>0</v>
      </c>
    </row>
    <row r="2752" spans="1:16" hidden="1" x14ac:dyDescent="0.25"/>
    <row r="2753" spans="1:17" ht="15" hidden="1" customHeight="1" thickBot="1" x14ac:dyDescent="0.3">
      <c r="A2753" s="303">
        <f>A2697+1</f>
        <v>2067</v>
      </c>
      <c r="B2753" s="45"/>
      <c r="C2753" s="176" t="s">
        <v>207</v>
      </c>
      <c r="D2753" s="177">
        <f>PREV_R!D2802</f>
        <v>0</v>
      </c>
      <c r="E2753" s="177">
        <f>PREV_R!E2802</f>
        <v>0</v>
      </c>
      <c r="F2753" s="177">
        <f>PREV_R!F2802</f>
        <v>0</v>
      </c>
      <c r="G2753" s="177">
        <f>PREV_R!G2802</f>
        <v>0</v>
      </c>
      <c r="H2753" s="177">
        <f>PREV_R!H2802</f>
        <v>0</v>
      </c>
      <c r="I2753" s="177">
        <f>PREV_R!I2802</f>
        <v>0</v>
      </c>
      <c r="J2753" s="177">
        <f>PREV_R!J2802</f>
        <v>0</v>
      </c>
      <c r="K2753" s="177">
        <f>PREV_R!K2802</f>
        <v>0</v>
      </c>
      <c r="L2753" s="177">
        <f>PREV_R!L2802</f>
        <v>0</v>
      </c>
      <c r="M2753" s="177">
        <f>PREV_R!M2802</f>
        <v>0</v>
      </c>
      <c r="N2753" s="177">
        <f>PREV_R!N2802</f>
        <v>0</v>
      </c>
      <c r="O2753" s="177">
        <f>PREV_R!O2802</f>
        <v>0</v>
      </c>
      <c r="P2753" s="177">
        <f>SUM(D2753:O2753)</f>
        <v>0</v>
      </c>
      <c r="Q2753" s="8"/>
    </row>
    <row r="2754" spans="1:17" ht="15" hidden="1" customHeight="1" x14ac:dyDescent="0.25">
      <c r="A2754" s="303">
        <f>A2753</f>
        <v>2067</v>
      </c>
      <c r="B2754" s="45"/>
      <c r="C2754" s="130"/>
      <c r="D2754" s="130"/>
      <c r="E2754" s="130"/>
      <c r="F2754" s="130"/>
      <c r="G2754" s="130"/>
      <c r="H2754" s="130"/>
      <c r="I2754" s="130"/>
      <c r="J2754" s="130"/>
      <c r="K2754" s="130"/>
      <c r="L2754" s="130"/>
      <c r="M2754" s="130"/>
      <c r="N2754" s="130"/>
      <c r="O2754" s="130"/>
      <c r="P2754" s="130"/>
      <c r="Q2754" s="8"/>
    </row>
    <row r="2755" spans="1:17" ht="15" hidden="1" customHeight="1" thickBot="1" x14ac:dyDescent="0.3">
      <c r="A2755" s="303">
        <f>A2753</f>
        <v>2067</v>
      </c>
      <c r="B2755" s="45"/>
      <c r="C2755" s="155" t="s">
        <v>208</v>
      </c>
      <c r="D2755" s="156">
        <f>SUM(D2756:D2805)</f>
        <v>0</v>
      </c>
      <c r="E2755" s="156">
        <f t="shared" ref="E2755:O2755" si="196">SUM(E2756:E2805)</f>
        <v>0</v>
      </c>
      <c r="F2755" s="156">
        <f t="shared" si="196"/>
        <v>0</v>
      </c>
      <c r="G2755" s="156">
        <f t="shared" si="196"/>
        <v>0</v>
      </c>
      <c r="H2755" s="156">
        <f t="shared" si="196"/>
        <v>0</v>
      </c>
      <c r="I2755" s="156">
        <f t="shared" si="196"/>
        <v>0</v>
      </c>
      <c r="J2755" s="156">
        <f t="shared" si="196"/>
        <v>0</v>
      </c>
      <c r="K2755" s="156">
        <f t="shared" si="196"/>
        <v>0</v>
      </c>
      <c r="L2755" s="156">
        <f t="shared" si="196"/>
        <v>0</v>
      </c>
      <c r="M2755" s="156">
        <f t="shared" si="196"/>
        <v>0</v>
      </c>
      <c r="N2755" s="156">
        <f t="shared" si="196"/>
        <v>0</v>
      </c>
      <c r="O2755" s="156">
        <f t="shared" si="196"/>
        <v>0</v>
      </c>
      <c r="P2755" s="156">
        <f>SUM(D2755:O2755)</f>
        <v>0</v>
      </c>
      <c r="Q2755" s="8"/>
    </row>
    <row r="2756" spans="1:17" hidden="1" x14ac:dyDescent="0.25">
      <c r="A2756" s="303">
        <f>IF(B2756=1,A2755,"")</f>
        <v>2067</v>
      </c>
      <c r="B2756" s="43">
        <f>IF(C2756&lt;&gt;0,1,"")</f>
        <v>1</v>
      </c>
      <c r="C2756" s="162" t="str">
        <f>CAD!$I$7</f>
        <v>MERCADO</v>
      </c>
      <c r="D2756" s="163">
        <v>0</v>
      </c>
      <c r="E2756" s="163">
        <v>0</v>
      </c>
      <c r="F2756" s="163">
        <v>0</v>
      </c>
      <c r="G2756" s="163">
        <v>0</v>
      </c>
      <c r="H2756" s="163">
        <v>0</v>
      </c>
      <c r="I2756" s="163">
        <v>0</v>
      </c>
      <c r="J2756" s="163">
        <v>0</v>
      </c>
      <c r="K2756" s="163">
        <v>0</v>
      </c>
      <c r="L2756" s="163">
        <v>0</v>
      </c>
      <c r="M2756" s="163">
        <v>0</v>
      </c>
      <c r="N2756" s="163">
        <v>0</v>
      </c>
      <c r="O2756" s="163">
        <v>0</v>
      </c>
      <c r="P2756" s="164">
        <f>SUM(D2756:O2756)</f>
        <v>0</v>
      </c>
    </row>
    <row r="2757" spans="1:17" hidden="1" x14ac:dyDescent="0.25">
      <c r="A2757" s="303">
        <f>IF(B2757=1,A2755,"")</f>
        <v>2067</v>
      </c>
      <c r="B2757" s="43">
        <f t="shared" ref="B2757:B2805" si="197">IF(C2757&lt;&gt;0,1,"")</f>
        <v>1</v>
      </c>
      <c r="C2757" s="161" t="str">
        <f>CAD!$I$8</f>
        <v>VEÍCULO</v>
      </c>
      <c r="D2757" s="44">
        <v>0</v>
      </c>
      <c r="E2757" s="44">
        <v>0</v>
      </c>
      <c r="F2757" s="44">
        <v>0</v>
      </c>
      <c r="G2757" s="44">
        <v>0</v>
      </c>
      <c r="H2757" s="44">
        <v>0</v>
      </c>
      <c r="I2757" s="44">
        <v>0</v>
      </c>
      <c r="J2757" s="44">
        <v>0</v>
      </c>
      <c r="K2757" s="44">
        <v>0</v>
      </c>
      <c r="L2757" s="44">
        <v>0</v>
      </c>
      <c r="M2757" s="44">
        <v>0</v>
      </c>
      <c r="N2757" s="44">
        <v>0</v>
      </c>
      <c r="O2757" s="44">
        <v>0</v>
      </c>
      <c r="P2757" s="165">
        <f t="shared" ref="P2757:P2805" si="198">SUM(D2757:O2757)</f>
        <v>0</v>
      </c>
    </row>
    <row r="2758" spans="1:17" hidden="1" x14ac:dyDescent="0.25">
      <c r="A2758" s="303">
        <f>IF(B2758=1,A2755,"")</f>
        <v>2067</v>
      </c>
      <c r="B2758" s="43">
        <f t="shared" si="197"/>
        <v>1</v>
      </c>
      <c r="C2758" s="161" t="str">
        <f>CAD!$I$9</f>
        <v>ENERGIA ELÉTRICA</v>
      </c>
      <c r="D2758" s="44">
        <v>0</v>
      </c>
      <c r="E2758" s="44">
        <v>0</v>
      </c>
      <c r="F2758" s="44">
        <v>0</v>
      </c>
      <c r="G2758" s="44">
        <v>0</v>
      </c>
      <c r="H2758" s="44">
        <v>0</v>
      </c>
      <c r="I2758" s="44">
        <v>0</v>
      </c>
      <c r="J2758" s="44">
        <v>0</v>
      </c>
      <c r="K2758" s="44">
        <v>0</v>
      </c>
      <c r="L2758" s="44">
        <v>0</v>
      </c>
      <c r="M2758" s="44">
        <v>0</v>
      </c>
      <c r="N2758" s="44">
        <v>0</v>
      </c>
      <c r="O2758" s="44">
        <v>0</v>
      </c>
      <c r="P2758" s="165">
        <f t="shared" si="198"/>
        <v>0</v>
      </c>
    </row>
    <row r="2759" spans="1:17" hidden="1" x14ac:dyDescent="0.25">
      <c r="A2759" s="303">
        <f>IF(B2759=1,A2755,"")</f>
        <v>2067</v>
      </c>
      <c r="B2759" s="43">
        <f t="shared" si="197"/>
        <v>1</v>
      </c>
      <c r="C2759" s="161" t="str">
        <f>CAD!$I$10</f>
        <v>LANCHE/COMER FORA</v>
      </c>
      <c r="D2759" s="44">
        <v>0</v>
      </c>
      <c r="E2759" s="44">
        <v>0</v>
      </c>
      <c r="F2759" s="44">
        <v>0</v>
      </c>
      <c r="G2759" s="44">
        <v>0</v>
      </c>
      <c r="H2759" s="44">
        <v>0</v>
      </c>
      <c r="I2759" s="44">
        <v>0</v>
      </c>
      <c r="J2759" s="44">
        <v>0</v>
      </c>
      <c r="K2759" s="44">
        <v>0</v>
      </c>
      <c r="L2759" s="44">
        <v>0</v>
      </c>
      <c r="M2759" s="44">
        <v>0</v>
      </c>
      <c r="N2759" s="44">
        <v>0</v>
      </c>
      <c r="O2759" s="44">
        <v>0</v>
      </c>
      <c r="P2759" s="165">
        <f t="shared" si="198"/>
        <v>0</v>
      </c>
    </row>
    <row r="2760" spans="1:17" hidden="1" x14ac:dyDescent="0.25">
      <c r="A2760" s="303">
        <f>IF(B2760=1,A2755,"")</f>
        <v>2067</v>
      </c>
      <c r="B2760" s="43">
        <f t="shared" si="197"/>
        <v>1</v>
      </c>
      <c r="C2760" s="161" t="str">
        <f>CAD!$I$11</f>
        <v>LAZER</v>
      </c>
      <c r="D2760" s="44">
        <v>0</v>
      </c>
      <c r="E2760" s="44">
        <v>0</v>
      </c>
      <c r="F2760" s="44">
        <v>0</v>
      </c>
      <c r="G2760" s="44">
        <v>0</v>
      </c>
      <c r="H2760" s="44">
        <v>0</v>
      </c>
      <c r="I2760" s="44">
        <v>0</v>
      </c>
      <c r="J2760" s="44">
        <v>0</v>
      </c>
      <c r="K2760" s="44">
        <v>0</v>
      </c>
      <c r="L2760" s="44">
        <v>0</v>
      </c>
      <c r="M2760" s="44">
        <v>0</v>
      </c>
      <c r="N2760" s="44">
        <v>0</v>
      </c>
      <c r="O2760" s="44">
        <v>0</v>
      </c>
      <c r="P2760" s="165">
        <f t="shared" si="198"/>
        <v>0</v>
      </c>
    </row>
    <row r="2761" spans="1:17" hidden="1" x14ac:dyDescent="0.25">
      <c r="A2761" s="303">
        <f>IF(B2761=1,A2755,"")</f>
        <v>2067</v>
      </c>
      <c r="B2761" s="43">
        <f t="shared" si="197"/>
        <v>1</v>
      </c>
      <c r="C2761" s="161" t="str">
        <f>CAD!$I$12</f>
        <v>REFORMA / IMÓVEL</v>
      </c>
      <c r="D2761" s="44">
        <v>0</v>
      </c>
      <c r="E2761" s="44">
        <v>0</v>
      </c>
      <c r="F2761" s="44">
        <v>0</v>
      </c>
      <c r="G2761" s="44">
        <v>0</v>
      </c>
      <c r="H2761" s="44">
        <v>0</v>
      </c>
      <c r="I2761" s="44">
        <v>0</v>
      </c>
      <c r="J2761" s="44">
        <v>0</v>
      </c>
      <c r="K2761" s="44">
        <v>0</v>
      </c>
      <c r="L2761" s="44">
        <v>0</v>
      </c>
      <c r="M2761" s="44">
        <v>0</v>
      </c>
      <c r="N2761" s="44">
        <v>0</v>
      </c>
      <c r="O2761" s="44">
        <v>0</v>
      </c>
      <c r="P2761" s="165">
        <f t="shared" si="198"/>
        <v>0</v>
      </c>
    </row>
    <row r="2762" spans="1:17" hidden="1" x14ac:dyDescent="0.25">
      <c r="A2762" s="303">
        <f>IF(B2762=1,A2755,"")</f>
        <v>2067</v>
      </c>
      <c r="B2762" s="43">
        <f t="shared" si="197"/>
        <v>1</v>
      </c>
      <c r="C2762" s="161" t="str">
        <f>CAD!$I$13</f>
        <v>OUTROS</v>
      </c>
      <c r="D2762" s="44">
        <v>0</v>
      </c>
      <c r="E2762" s="44">
        <v>0</v>
      </c>
      <c r="F2762" s="44">
        <v>0</v>
      </c>
      <c r="G2762" s="44">
        <v>0</v>
      </c>
      <c r="H2762" s="44">
        <v>0</v>
      </c>
      <c r="I2762" s="44">
        <v>0</v>
      </c>
      <c r="J2762" s="44">
        <v>0</v>
      </c>
      <c r="K2762" s="44">
        <v>0</v>
      </c>
      <c r="L2762" s="44">
        <v>0</v>
      </c>
      <c r="M2762" s="44">
        <v>0</v>
      </c>
      <c r="N2762" s="44">
        <v>0</v>
      </c>
      <c r="O2762" s="44">
        <v>0</v>
      </c>
      <c r="P2762" s="165">
        <f t="shared" si="198"/>
        <v>0</v>
      </c>
    </row>
    <row r="2763" spans="1:17" hidden="1" x14ac:dyDescent="0.25">
      <c r="A2763" s="303">
        <f>IF(B2763=1,A2755,"")</f>
        <v>2067</v>
      </c>
      <c r="B2763" s="43">
        <f t="shared" si="197"/>
        <v>1</v>
      </c>
      <c r="C2763" s="161" t="str">
        <f>CAD!$I$14</f>
        <v>VESTUÁRIO</v>
      </c>
      <c r="D2763" s="44">
        <v>0</v>
      </c>
      <c r="E2763" s="44">
        <v>0</v>
      </c>
      <c r="F2763" s="44">
        <v>0</v>
      </c>
      <c r="G2763" s="44">
        <v>0</v>
      </c>
      <c r="H2763" s="44">
        <v>0</v>
      </c>
      <c r="I2763" s="44">
        <v>0</v>
      </c>
      <c r="J2763" s="44">
        <v>0</v>
      </c>
      <c r="K2763" s="44">
        <v>0</v>
      </c>
      <c r="L2763" s="44">
        <v>0</v>
      </c>
      <c r="M2763" s="44">
        <v>0</v>
      </c>
      <c r="N2763" s="44">
        <v>0</v>
      </c>
      <c r="O2763" s="44">
        <v>0</v>
      </c>
      <c r="P2763" s="165">
        <f t="shared" si="198"/>
        <v>0</v>
      </c>
    </row>
    <row r="2764" spans="1:17" hidden="1" x14ac:dyDescent="0.25">
      <c r="A2764" s="303">
        <f>IF(B2764=1,A2755,"")</f>
        <v>2067</v>
      </c>
      <c r="B2764" s="43">
        <f t="shared" si="197"/>
        <v>1</v>
      </c>
      <c r="C2764" s="161" t="str">
        <f>CAD!$I$15</f>
        <v>PARCELA - CASA</v>
      </c>
      <c r="D2764" s="44">
        <v>0</v>
      </c>
      <c r="E2764" s="44">
        <v>0</v>
      </c>
      <c r="F2764" s="44">
        <v>0</v>
      </c>
      <c r="G2764" s="44">
        <v>0</v>
      </c>
      <c r="H2764" s="44">
        <v>0</v>
      </c>
      <c r="I2764" s="44">
        <v>0</v>
      </c>
      <c r="J2764" s="44">
        <v>0</v>
      </c>
      <c r="K2764" s="44">
        <v>0</v>
      </c>
      <c r="L2764" s="44">
        <v>0</v>
      </c>
      <c r="M2764" s="44">
        <v>0</v>
      </c>
      <c r="N2764" s="44">
        <v>0</v>
      </c>
      <c r="O2764" s="44">
        <v>0</v>
      </c>
      <c r="P2764" s="165">
        <f t="shared" si="198"/>
        <v>0</v>
      </c>
    </row>
    <row r="2765" spans="1:17" hidden="1" x14ac:dyDescent="0.25">
      <c r="A2765" s="303">
        <f>IF(B2765=1,A2755,"")</f>
        <v>2067</v>
      </c>
      <c r="B2765" s="43">
        <f t="shared" si="197"/>
        <v>1</v>
      </c>
      <c r="C2765" s="161" t="str">
        <f>CAD!$I$16</f>
        <v>SAÚDE</v>
      </c>
      <c r="D2765" s="44">
        <v>0</v>
      </c>
      <c r="E2765" s="44">
        <v>0</v>
      </c>
      <c r="F2765" s="44">
        <v>0</v>
      </c>
      <c r="G2765" s="44">
        <v>0</v>
      </c>
      <c r="H2765" s="44">
        <v>0</v>
      </c>
      <c r="I2765" s="44">
        <v>0</v>
      </c>
      <c r="J2765" s="44">
        <v>0</v>
      </c>
      <c r="K2765" s="44">
        <v>0</v>
      </c>
      <c r="L2765" s="44">
        <v>0</v>
      </c>
      <c r="M2765" s="44">
        <v>0</v>
      </c>
      <c r="N2765" s="44">
        <v>0</v>
      </c>
      <c r="O2765" s="44">
        <v>0</v>
      </c>
      <c r="P2765" s="165">
        <f t="shared" si="198"/>
        <v>0</v>
      </c>
    </row>
    <row r="2766" spans="1:17" hidden="1" x14ac:dyDescent="0.25">
      <c r="A2766" s="303" t="str">
        <f>IF(B2766=1,A2755,"")</f>
        <v/>
      </c>
      <c r="B2766" s="43" t="str">
        <f t="shared" si="197"/>
        <v/>
      </c>
      <c r="C2766" s="161">
        <f>CAD!$I$17</f>
        <v>0</v>
      </c>
      <c r="D2766" s="44">
        <v>0</v>
      </c>
      <c r="E2766" s="44">
        <v>0</v>
      </c>
      <c r="F2766" s="44">
        <v>0</v>
      </c>
      <c r="G2766" s="44">
        <v>0</v>
      </c>
      <c r="H2766" s="44">
        <v>0</v>
      </c>
      <c r="I2766" s="44">
        <v>0</v>
      </c>
      <c r="J2766" s="44">
        <v>0</v>
      </c>
      <c r="K2766" s="44">
        <v>0</v>
      </c>
      <c r="L2766" s="44">
        <v>0</v>
      </c>
      <c r="M2766" s="44">
        <v>0</v>
      </c>
      <c r="N2766" s="44">
        <v>0</v>
      </c>
      <c r="O2766" s="44">
        <v>0</v>
      </c>
      <c r="P2766" s="165">
        <f t="shared" si="198"/>
        <v>0</v>
      </c>
    </row>
    <row r="2767" spans="1:17" hidden="1" x14ac:dyDescent="0.25">
      <c r="A2767" s="303" t="str">
        <f>IF(B2767=1,A2755,"")</f>
        <v/>
      </c>
      <c r="B2767" s="43" t="str">
        <f t="shared" si="197"/>
        <v/>
      </c>
      <c r="C2767" s="161">
        <f>CAD!$I$18</f>
        <v>0</v>
      </c>
      <c r="D2767" s="44">
        <v>0</v>
      </c>
      <c r="E2767" s="44">
        <v>0</v>
      </c>
      <c r="F2767" s="44">
        <v>0</v>
      </c>
      <c r="G2767" s="44">
        <v>0</v>
      </c>
      <c r="H2767" s="44">
        <v>0</v>
      </c>
      <c r="I2767" s="44">
        <v>0</v>
      </c>
      <c r="J2767" s="44">
        <v>0</v>
      </c>
      <c r="K2767" s="44">
        <v>0</v>
      </c>
      <c r="L2767" s="44">
        <v>0</v>
      </c>
      <c r="M2767" s="44">
        <v>0</v>
      </c>
      <c r="N2767" s="44">
        <v>0</v>
      </c>
      <c r="O2767" s="44">
        <v>0</v>
      </c>
      <c r="P2767" s="165">
        <f t="shared" si="198"/>
        <v>0</v>
      </c>
    </row>
    <row r="2768" spans="1:17" hidden="1" x14ac:dyDescent="0.25">
      <c r="A2768" s="303" t="str">
        <f>IF(B2768=1,A2755,"")</f>
        <v/>
      </c>
      <c r="B2768" s="43" t="str">
        <f t="shared" si="197"/>
        <v/>
      </c>
      <c r="C2768" s="161">
        <f>CAD!$I$19</f>
        <v>0</v>
      </c>
      <c r="D2768" s="44">
        <v>0</v>
      </c>
      <c r="E2768" s="44">
        <v>0</v>
      </c>
      <c r="F2768" s="44">
        <v>0</v>
      </c>
      <c r="G2768" s="44">
        <v>0</v>
      </c>
      <c r="H2768" s="44">
        <v>0</v>
      </c>
      <c r="I2768" s="44">
        <v>0</v>
      </c>
      <c r="J2768" s="44">
        <v>0</v>
      </c>
      <c r="K2768" s="44">
        <v>0</v>
      </c>
      <c r="L2768" s="44">
        <v>0</v>
      </c>
      <c r="M2768" s="44">
        <v>0</v>
      </c>
      <c r="N2768" s="44">
        <v>0</v>
      </c>
      <c r="O2768" s="44">
        <v>0</v>
      </c>
      <c r="P2768" s="165">
        <f t="shared" si="198"/>
        <v>0</v>
      </c>
    </row>
    <row r="2769" spans="1:16" hidden="1" x14ac:dyDescent="0.25">
      <c r="A2769" s="303" t="str">
        <f>IF(B2769=1,A2755,"")</f>
        <v/>
      </c>
      <c r="B2769" s="43" t="str">
        <f t="shared" si="197"/>
        <v/>
      </c>
      <c r="C2769" s="161">
        <f>CAD!$I$20</f>
        <v>0</v>
      </c>
      <c r="D2769" s="44">
        <v>0</v>
      </c>
      <c r="E2769" s="44">
        <v>0</v>
      </c>
      <c r="F2769" s="44">
        <v>0</v>
      </c>
      <c r="G2769" s="44">
        <v>0</v>
      </c>
      <c r="H2769" s="44">
        <v>0</v>
      </c>
      <c r="I2769" s="44">
        <v>0</v>
      </c>
      <c r="J2769" s="44">
        <v>0</v>
      </c>
      <c r="K2769" s="44">
        <v>0</v>
      </c>
      <c r="L2769" s="44">
        <v>0</v>
      </c>
      <c r="M2769" s="44">
        <v>0</v>
      </c>
      <c r="N2769" s="44">
        <v>0</v>
      </c>
      <c r="O2769" s="44">
        <v>0</v>
      </c>
      <c r="P2769" s="165">
        <f t="shared" si="198"/>
        <v>0</v>
      </c>
    </row>
    <row r="2770" spans="1:16" hidden="1" x14ac:dyDescent="0.25">
      <c r="A2770" s="303" t="str">
        <f>IF(B2770=1,A2755,"")</f>
        <v/>
      </c>
      <c r="B2770" s="43" t="str">
        <f t="shared" si="197"/>
        <v/>
      </c>
      <c r="C2770" s="161">
        <f>CAD!$I$21</f>
        <v>0</v>
      </c>
      <c r="D2770" s="44">
        <v>0</v>
      </c>
      <c r="E2770" s="44">
        <v>0</v>
      </c>
      <c r="F2770" s="44">
        <v>0</v>
      </c>
      <c r="G2770" s="44">
        <v>0</v>
      </c>
      <c r="H2770" s="44">
        <v>0</v>
      </c>
      <c r="I2770" s="44">
        <v>0</v>
      </c>
      <c r="J2770" s="44">
        <v>0</v>
      </c>
      <c r="K2770" s="44">
        <v>0</v>
      </c>
      <c r="L2770" s="44">
        <v>0</v>
      </c>
      <c r="M2770" s="44">
        <v>0</v>
      </c>
      <c r="N2770" s="44">
        <v>0</v>
      </c>
      <c r="O2770" s="44">
        <v>0</v>
      </c>
      <c r="P2770" s="165">
        <f t="shared" si="198"/>
        <v>0</v>
      </c>
    </row>
    <row r="2771" spans="1:16" hidden="1" x14ac:dyDescent="0.25">
      <c r="A2771" s="303" t="str">
        <f>IF(B2771=1,A2755,"")</f>
        <v/>
      </c>
      <c r="B2771" s="43" t="str">
        <f t="shared" si="197"/>
        <v/>
      </c>
      <c r="C2771" s="161">
        <f>CAD!$I$22</f>
        <v>0</v>
      </c>
      <c r="D2771" s="44">
        <v>0</v>
      </c>
      <c r="E2771" s="44">
        <v>0</v>
      </c>
      <c r="F2771" s="44">
        <v>0</v>
      </c>
      <c r="G2771" s="44">
        <v>0</v>
      </c>
      <c r="H2771" s="44">
        <v>0</v>
      </c>
      <c r="I2771" s="44">
        <v>0</v>
      </c>
      <c r="J2771" s="44">
        <v>0</v>
      </c>
      <c r="K2771" s="44">
        <v>0</v>
      </c>
      <c r="L2771" s="44">
        <v>0</v>
      </c>
      <c r="M2771" s="44">
        <v>0</v>
      </c>
      <c r="N2771" s="44">
        <v>0</v>
      </c>
      <c r="O2771" s="44">
        <v>0</v>
      </c>
      <c r="P2771" s="165">
        <f t="shared" si="198"/>
        <v>0</v>
      </c>
    </row>
    <row r="2772" spans="1:16" hidden="1" x14ac:dyDescent="0.25">
      <c r="A2772" s="303" t="str">
        <f>IF(B2772=1,A2755,"")</f>
        <v/>
      </c>
      <c r="B2772" s="43" t="str">
        <f t="shared" si="197"/>
        <v/>
      </c>
      <c r="C2772" s="161">
        <f>CAD!$I$23</f>
        <v>0</v>
      </c>
      <c r="D2772" s="44">
        <v>0</v>
      </c>
      <c r="E2772" s="44">
        <v>0</v>
      </c>
      <c r="F2772" s="44">
        <v>0</v>
      </c>
      <c r="G2772" s="44">
        <v>0</v>
      </c>
      <c r="H2772" s="44">
        <v>0</v>
      </c>
      <c r="I2772" s="44">
        <v>0</v>
      </c>
      <c r="J2772" s="44">
        <v>0</v>
      </c>
      <c r="K2772" s="44">
        <v>0</v>
      </c>
      <c r="L2772" s="44">
        <v>0</v>
      </c>
      <c r="M2772" s="44">
        <v>0</v>
      </c>
      <c r="N2772" s="44">
        <v>0</v>
      </c>
      <c r="O2772" s="44">
        <v>0</v>
      </c>
      <c r="P2772" s="165">
        <f t="shared" si="198"/>
        <v>0</v>
      </c>
    </row>
    <row r="2773" spans="1:16" hidden="1" x14ac:dyDescent="0.25">
      <c r="A2773" s="303" t="str">
        <f>IF(B2773=1,A2755,"")</f>
        <v/>
      </c>
      <c r="B2773" s="43" t="str">
        <f t="shared" si="197"/>
        <v/>
      </c>
      <c r="C2773" s="161">
        <f>CAD!$I$24</f>
        <v>0</v>
      </c>
      <c r="D2773" s="44">
        <v>0</v>
      </c>
      <c r="E2773" s="44">
        <v>0</v>
      </c>
      <c r="F2773" s="44">
        <v>0</v>
      </c>
      <c r="G2773" s="44">
        <v>0</v>
      </c>
      <c r="H2773" s="44">
        <v>0</v>
      </c>
      <c r="I2773" s="44">
        <v>0</v>
      </c>
      <c r="J2773" s="44">
        <v>0</v>
      </c>
      <c r="K2773" s="44">
        <v>0</v>
      </c>
      <c r="L2773" s="44">
        <v>0</v>
      </c>
      <c r="M2773" s="44">
        <v>0</v>
      </c>
      <c r="N2773" s="44">
        <v>0</v>
      </c>
      <c r="O2773" s="44">
        <v>0</v>
      </c>
      <c r="P2773" s="165">
        <f t="shared" si="198"/>
        <v>0</v>
      </c>
    </row>
    <row r="2774" spans="1:16" hidden="1" x14ac:dyDescent="0.25">
      <c r="A2774" s="303" t="str">
        <f>IF(B2774=1,A2755,"")</f>
        <v/>
      </c>
      <c r="B2774" s="43" t="str">
        <f t="shared" si="197"/>
        <v/>
      </c>
      <c r="C2774" s="161">
        <f>CAD!$I$25</f>
        <v>0</v>
      </c>
      <c r="D2774" s="44">
        <v>0</v>
      </c>
      <c r="E2774" s="44">
        <v>0</v>
      </c>
      <c r="F2774" s="44">
        <v>0</v>
      </c>
      <c r="G2774" s="44">
        <v>0</v>
      </c>
      <c r="H2774" s="44">
        <v>0</v>
      </c>
      <c r="I2774" s="44">
        <v>0</v>
      </c>
      <c r="J2774" s="44">
        <v>0</v>
      </c>
      <c r="K2774" s="44">
        <v>0</v>
      </c>
      <c r="L2774" s="44">
        <v>0</v>
      </c>
      <c r="M2774" s="44">
        <v>0</v>
      </c>
      <c r="N2774" s="44">
        <v>0</v>
      </c>
      <c r="O2774" s="44">
        <v>0</v>
      </c>
      <c r="P2774" s="165">
        <f t="shared" si="198"/>
        <v>0</v>
      </c>
    </row>
    <row r="2775" spans="1:16" hidden="1" x14ac:dyDescent="0.25">
      <c r="A2775" s="303" t="str">
        <f>IF(B2775=1,A2755,"")</f>
        <v/>
      </c>
      <c r="B2775" s="43" t="str">
        <f t="shared" si="197"/>
        <v/>
      </c>
      <c r="C2775" s="161">
        <f>CAD!$I$26</f>
        <v>0</v>
      </c>
      <c r="D2775" s="44">
        <v>0</v>
      </c>
      <c r="E2775" s="44">
        <v>0</v>
      </c>
      <c r="F2775" s="44">
        <v>0</v>
      </c>
      <c r="G2775" s="44">
        <v>0</v>
      </c>
      <c r="H2775" s="44">
        <v>0</v>
      </c>
      <c r="I2775" s="44">
        <v>0</v>
      </c>
      <c r="J2775" s="44">
        <v>0</v>
      </c>
      <c r="K2775" s="44">
        <v>0</v>
      </c>
      <c r="L2775" s="44">
        <v>0</v>
      </c>
      <c r="M2775" s="44">
        <v>0</v>
      </c>
      <c r="N2775" s="44">
        <v>0</v>
      </c>
      <c r="O2775" s="44">
        <v>0</v>
      </c>
      <c r="P2775" s="165">
        <f t="shared" si="198"/>
        <v>0</v>
      </c>
    </row>
    <row r="2776" spans="1:16" hidden="1" x14ac:dyDescent="0.25">
      <c r="A2776" s="303" t="str">
        <f>IF(B2776=1,A2755,"")</f>
        <v/>
      </c>
      <c r="B2776" s="43" t="str">
        <f t="shared" si="197"/>
        <v/>
      </c>
      <c r="C2776" s="161">
        <f>CAD!$I$27</f>
        <v>0</v>
      </c>
      <c r="D2776" s="44">
        <v>0</v>
      </c>
      <c r="E2776" s="44">
        <v>0</v>
      </c>
      <c r="F2776" s="44">
        <v>0</v>
      </c>
      <c r="G2776" s="44">
        <v>0</v>
      </c>
      <c r="H2776" s="44">
        <v>0</v>
      </c>
      <c r="I2776" s="44">
        <v>0</v>
      </c>
      <c r="J2776" s="44">
        <v>0</v>
      </c>
      <c r="K2776" s="44">
        <v>0</v>
      </c>
      <c r="L2776" s="44">
        <v>0</v>
      </c>
      <c r="M2776" s="44">
        <v>0</v>
      </c>
      <c r="N2776" s="44">
        <v>0</v>
      </c>
      <c r="O2776" s="44">
        <v>0</v>
      </c>
      <c r="P2776" s="165">
        <f t="shared" si="198"/>
        <v>0</v>
      </c>
    </row>
    <row r="2777" spans="1:16" hidden="1" x14ac:dyDescent="0.25">
      <c r="A2777" s="303" t="str">
        <f>IF(B2777=1,A2755,"")</f>
        <v/>
      </c>
      <c r="B2777" s="43" t="str">
        <f t="shared" si="197"/>
        <v/>
      </c>
      <c r="C2777" s="161">
        <f>CAD!$I$28</f>
        <v>0</v>
      </c>
      <c r="D2777" s="44">
        <v>0</v>
      </c>
      <c r="E2777" s="44">
        <v>0</v>
      </c>
      <c r="F2777" s="44">
        <v>0</v>
      </c>
      <c r="G2777" s="44">
        <v>0</v>
      </c>
      <c r="H2777" s="44">
        <v>0</v>
      </c>
      <c r="I2777" s="44">
        <v>0</v>
      </c>
      <c r="J2777" s="44">
        <v>0</v>
      </c>
      <c r="K2777" s="44">
        <v>0</v>
      </c>
      <c r="L2777" s="44">
        <v>0</v>
      </c>
      <c r="M2777" s="44">
        <v>0</v>
      </c>
      <c r="N2777" s="44">
        <v>0</v>
      </c>
      <c r="O2777" s="44">
        <v>0</v>
      </c>
      <c r="P2777" s="165">
        <f t="shared" si="198"/>
        <v>0</v>
      </c>
    </row>
    <row r="2778" spans="1:16" hidden="1" x14ac:dyDescent="0.25">
      <c r="A2778" s="303" t="str">
        <f>IF(B2778=1,A2755,"")</f>
        <v/>
      </c>
      <c r="B2778" s="43" t="str">
        <f t="shared" si="197"/>
        <v/>
      </c>
      <c r="C2778" s="161">
        <f>CAD!$I$29</f>
        <v>0</v>
      </c>
      <c r="D2778" s="44">
        <v>0</v>
      </c>
      <c r="E2778" s="44">
        <v>0</v>
      </c>
      <c r="F2778" s="44">
        <v>0</v>
      </c>
      <c r="G2778" s="44">
        <v>0</v>
      </c>
      <c r="H2778" s="44">
        <v>0</v>
      </c>
      <c r="I2778" s="44">
        <v>0</v>
      </c>
      <c r="J2778" s="44">
        <v>0</v>
      </c>
      <c r="K2778" s="44">
        <v>0</v>
      </c>
      <c r="L2778" s="44">
        <v>0</v>
      </c>
      <c r="M2778" s="44">
        <v>0</v>
      </c>
      <c r="N2778" s="44">
        <v>0</v>
      </c>
      <c r="O2778" s="44">
        <v>0</v>
      </c>
      <c r="P2778" s="165">
        <f t="shared" si="198"/>
        <v>0</v>
      </c>
    </row>
    <row r="2779" spans="1:16" hidden="1" x14ac:dyDescent="0.25">
      <c r="A2779" s="303" t="str">
        <f>IF(B2779=1,A2755,"")</f>
        <v/>
      </c>
      <c r="B2779" s="43" t="str">
        <f t="shared" si="197"/>
        <v/>
      </c>
      <c r="C2779" s="161">
        <f>CAD!$I$30</f>
        <v>0</v>
      </c>
      <c r="D2779" s="44">
        <v>0</v>
      </c>
      <c r="E2779" s="44">
        <v>0</v>
      </c>
      <c r="F2779" s="44">
        <v>0</v>
      </c>
      <c r="G2779" s="44">
        <v>0</v>
      </c>
      <c r="H2779" s="44">
        <v>0</v>
      </c>
      <c r="I2779" s="44">
        <v>0</v>
      </c>
      <c r="J2779" s="44">
        <v>0</v>
      </c>
      <c r="K2779" s="44">
        <v>0</v>
      </c>
      <c r="L2779" s="44">
        <v>0</v>
      </c>
      <c r="M2779" s="44">
        <v>0</v>
      </c>
      <c r="N2779" s="44">
        <v>0</v>
      </c>
      <c r="O2779" s="44">
        <v>0</v>
      </c>
      <c r="P2779" s="165">
        <f t="shared" si="198"/>
        <v>0</v>
      </c>
    </row>
    <row r="2780" spans="1:16" hidden="1" x14ac:dyDescent="0.25">
      <c r="A2780" s="303" t="str">
        <f>IF(B2780=1,A2755,"")</f>
        <v/>
      </c>
      <c r="B2780" s="43" t="str">
        <f t="shared" si="197"/>
        <v/>
      </c>
      <c r="C2780" s="161">
        <f>CAD!$I$31</f>
        <v>0</v>
      </c>
      <c r="D2780" s="44">
        <v>0</v>
      </c>
      <c r="E2780" s="44">
        <v>0</v>
      </c>
      <c r="F2780" s="44">
        <v>0</v>
      </c>
      <c r="G2780" s="44">
        <v>0</v>
      </c>
      <c r="H2780" s="44">
        <v>0</v>
      </c>
      <c r="I2780" s="44">
        <v>0</v>
      </c>
      <c r="J2780" s="44">
        <v>0</v>
      </c>
      <c r="K2780" s="44">
        <v>0</v>
      </c>
      <c r="L2780" s="44">
        <v>0</v>
      </c>
      <c r="M2780" s="44">
        <v>0</v>
      </c>
      <c r="N2780" s="44">
        <v>0</v>
      </c>
      <c r="O2780" s="44">
        <v>0</v>
      </c>
      <c r="P2780" s="165">
        <f t="shared" si="198"/>
        <v>0</v>
      </c>
    </row>
    <row r="2781" spans="1:16" hidden="1" x14ac:dyDescent="0.25">
      <c r="A2781" s="303" t="str">
        <f>IF(B2781=1,A2755,"")</f>
        <v/>
      </c>
      <c r="B2781" s="43" t="str">
        <f t="shared" si="197"/>
        <v/>
      </c>
      <c r="C2781" s="161">
        <f>CAD!$K$7</f>
        <v>0</v>
      </c>
      <c r="D2781" s="44">
        <v>0</v>
      </c>
      <c r="E2781" s="44">
        <v>0</v>
      </c>
      <c r="F2781" s="44">
        <v>0</v>
      </c>
      <c r="G2781" s="44">
        <v>0</v>
      </c>
      <c r="H2781" s="44">
        <v>0</v>
      </c>
      <c r="I2781" s="44">
        <v>0</v>
      </c>
      <c r="J2781" s="44">
        <v>0</v>
      </c>
      <c r="K2781" s="44">
        <v>0</v>
      </c>
      <c r="L2781" s="44">
        <v>0</v>
      </c>
      <c r="M2781" s="44">
        <v>0</v>
      </c>
      <c r="N2781" s="44">
        <v>0</v>
      </c>
      <c r="O2781" s="44">
        <v>0</v>
      </c>
      <c r="P2781" s="165">
        <f t="shared" si="198"/>
        <v>0</v>
      </c>
    </row>
    <row r="2782" spans="1:16" hidden="1" x14ac:dyDescent="0.25">
      <c r="A2782" s="303" t="str">
        <f>IF(B2782=1,A2755,"")</f>
        <v/>
      </c>
      <c r="B2782" s="43" t="str">
        <f t="shared" si="197"/>
        <v/>
      </c>
      <c r="C2782" s="161">
        <f>CAD!$K$8</f>
        <v>0</v>
      </c>
      <c r="D2782" s="44">
        <v>0</v>
      </c>
      <c r="E2782" s="44">
        <v>0</v>
      </c>
      <c r="F2782" s="44">
        <v>0</v>
      </c>
      <c r="G2782" s="44">
        <v>0</v>
      </c>
      <c r="H2782" s="44">
        <v>0</v>
      </c>
      <c r="I2782" s="44">
        <v>0</v>
      </c>
      <c r="J2782" s="44">
        <v>0</v>
      </c>
      <c r="K2782" s="44">
        <v>0</v>
      </c>
      <c r="L2782" s="44">
        <v>0</v>
      </c>
      <c r="M2782" s="44">
        <v>0</v>
      </c>
      <c r="N2782" s="44">
        <v>0</v>
      </c>
      <c r="O2782" s="44">
        <v>0</v>
      </c>
      <c r="P2782" s="165">
        <f t="shared" si="198"/>
        <v>0</v>
      </c>
    </row>
    <row r="2783" spans="1:16" hidden="1" x14ac:dyDescent="0.25">
      <c r="A2783" s="303" t="str">
        <f>IF(B2783=1,A2755,"")</f>
        <v/>
      </c>
      <c r="B2783" s="43" t="str">
        <f t="shared" si="197"/>
        <v/>
      </c>
      <c r="C2783" s="161">
        <f>CAD!$K$9</f>
        <v>0</v>
      </c>
      <c r="D2783" s="44">
        <v>0</v>
      </c>
      <c r="E2783" s="44">
        <v>0</v>
      </c>
      <c r="F2783" s="44">
        <v>0</v>
      </c>
      <c r="G2783" s="44">
        <v>0</v>
      </c>
      <c r="H2783" s="44">
        <v>0</v>
      </c>
      <c r="I2783" s="44">
        <v>0</v>
      </c>
      <c r="J2783" s="44">
        <v>0</v>
      </c>
      <c r="K2783" s="44">
        <v>0</v>
      </c>
      <c r="L2783" s="44">
        <v>0</v>
      </c>
      <c r="M2783" s="44">
        <v>0</v>
      </c>
      <c r="N2783" s="44">
        <v>0</v>
      </c>
      <c r="O2783" s="44">
        <v>0</v>
      </c>
      <c r="P2783" s="165">
        <f t="shared" si="198"/>
        <v>0</v>
      </c>
    </row>
    <row r="2784" spans="1:16" hidden="1" x14ac:dyDescent="0.25">
      <c r="A2784" s="303" t="str">
        <f>IF(B2784=1,A2755,"")</f>
        <v/>
      </c>
      <c r="B2784" s="43" t="str">
        <f t="shared" si="197"/>
        <v/>
      </c>
      <c r="C2784" s="161">
        <f>CAD!$K$10</f>
        <v>0</v>
      </c>
      <c r="D2784" s="44">
        <v>0</v>
      </c>
      <c r="E2784" s="44">
        <v>0</v>
      </c>
      <c r="F2784" s="44">
        <v>0</v>
      </c>
      <c r="G2784" s="44">
        <v>0</v>
      </c>
      <c r="H2784" s="44">
        <v>0</v>
      </c>
      <c r="I2784" s="44">
        <v>0</v>
      </c>
      <c r="J2784" s="44">
        <v>0</v>
      </c>
      <c r="K2784" s="44">
        <v>0</v>
      </c>
      <c r="L2784" s="44">
        <v>0</v>
      </c>
      <c r="M2784" s="44">
        <v>0</v>
      </c>
      <c r="N2784" s="44">
        <v>0</v>
      </c>
      <c r="O2784" s="44">
        <v>0</v>
      </c>
      <c r="P2784" s="165">
        <f t="shared" si="198"/>
        <v>0</v>
      </c>
    </row>
    <row r="2785" spans="1:16" hidden="1" x14ac:dyDescent="0.25">
      <c r="A2785" s="303" t="str">
        <f>IF(B2785=1,A2755,"")</f>
        <v/>
      </c>
      <c r="B2785" s="43" t="str">
        <f t="shared" si="197"/>
        <v/>
      </c>
      <c r="C2785" s="161">
        <f>CAD!$K$11</f>
        <v>0</v>
      </c>
      <c r="D2785" s="44">
        <v>0</v>
      </c>
      <c r="E2785" s="44">
        <v>0</v>
      </c>
      <c r="F2785" s="44">
        <v>0</v>
      </c>
      <c r="G2785" s="44">
        <v>0</v>
      </c>
      <c r="H2785" s="44">
        <v>0</v>
      </c>
      <c r="I2785" s="44">
        <v>0</v>
      </c>
      <c r="J2785" s="44">
        <v>0</v>
      </c>
      <c r="K2785" s="44">
        <v>0</v>
      </c>
      <c r="L2785" s="44">
        <v>0</v>
      </c>
      <c r="M2785" s="44">
        <v>0</v>
      </c>
      <c r="N2785" s="44">
        <v>0</v>
      </c>
      <c r="O2785" s="44">
        <v>0</v>
      </c>
      <c r="P2785" s="165">
        <f t="shared" si="198"/>
        <v>0</v>
      </c>
    </row>
    <row r="2786" spans="1:16" hidden="1" x14ac:dyDescent="0.25">
      <c r="A2786" s="303" t="str">
        <f>IF(B2786=1,A2755,"")</f>
        <v/>
      </c>
      <c r="B2786" s="43" t="str">
        <f t="shared" si="197"/>
        <v/>
      </c>
      <c r="C2786" s="161">
        <f>CAD!$K$12</f>
        <v>0</v>
      </c>
      <c r="D2786" s="44">
        <v>0</v>
      </c>
      <c r="E2786" s="44">
        <v>0</v>
      </c>
      <c r="F2786" s="44">
        <v>0</v>
      </c>
      <c r="G2786" s="44">
        <v>0</v>
      </c>
      <c r="H2786" s="44">
        <v>0</v>
      </c>
      <c r="I2786" s="44">
        <v>0</v>
      </c>
      <c r="J2786" s="44">
        <v>0</v>
      </c>
      <c r="K2786" s="44">
        <v>0</v>
      </c>
      <c r="L2786" s="44">
        <v>0</v>
      </c>
      <c r="M2786" s="44">
        <v>0</v>
      </c>
      <c r="N2786" s="44">
        <v>0</v>
      </c>
      <c r="O2786" s="44">
        <v>0</v>
      </c>
      <c r="P2786" s="165">
        <f t="shared" si="198"/>
        <v>0</v>
      </c>
    </row>
    <row r="2787" spans="1:16" hidden="1" x14ac:dyDescent="0.25">
      <c r="A2787" s="303" t="str">
        <f>IF(B2787=1,A2755,"")</f>
        <v/>
      </c>
      <c r="B2787" s="43" t="str">
        <f t="shared" si="197"/>
        <v/>
      </c>
      <c r="C2787" s="161">
        <f>CAD!$K$13</f>
        <v>0</v>
      </c>
      <c r="D2787" s="44">
        <v>0</v>
      </c>
      <c r="E2787" s="44">
        <v>0</v>
      </c>
      <c r="F2787" s="44">
        <v>0</v>
      </c>
      <c r="G2787" s="44">
        <v>0</v>
      </c>
      <c r="H2787" s="44">
        <v>0</v>
      </c>
      <c r="I2787" s="44">
        <v>0</v>
      </c>
      <c r="J2787" s="44">
        <v>0</v>
      </c>
      <c r="K2787" s="44">
        <v>0</v>
      </c>
      <c r="L2787" s="44">
        <v>0</v>
      </c>
      <c r="M2787" s="44">
        <v>0</v>
      </c>
      <c r="N2787" s="44">
        <v>0</v>
      </c>
      <c r="O2787" s="44">
        <v>0</v>
      </c>
      <c r="P2787" s="165">
        <f t="shared" si="198"/>
        <v>0</v>
      </c>
    </row>
    <row r="2788" spans="1:16" hidden="1" x14ac:dyDescent="0.25">
      <c r="A2788" s="303" t="str">
        <f>IF(B2788=1,A2755,"")</f>
        <v/>
      </c>
      <c r="B2788" s="43" t="str">
        <f t="shared" si="197"/>
        <v/>
      </c>
      <c r="C2788" s="161">
        <f>CAD!$K$14</f>
        <v>0</v>
      </c>
      <c r="D2788" s="44">
        <v>0</v>
      </c>
      <c r="E2788" s="44">
        <v>0</v>
      </c>
      <c r="F2788" s="44">
        <v>0</v>
      </c>
      <c r="G2788" s="44">
        <v>0</v>
      </c>
      <c r="H2788" s="44">
        <v>0</v>
      </c>
      <c r="I2788" s="44">
        <v>0</v>
      </c>
      <c r="J2788" s="44">
        <v>0</v>
      </c>
      <c r="K2788" s="44">
        <v>0</v>
      </c>
      <c r="L2788" s="44">
        <v>0</v>
      </c>
      <c r="M2788" s="44">
        <v>0</v>
      </c>
      <c r="N2788" s="44">
        <v>0</v>
      </c>
      <c r="O2788" s="44">
        <v>0</v>
      </c>
      <c r="P2788" s="165">
        <f t="shared" si="198"/>
        <v>0</v>
      </c>
    </row>
    <row r="2789" spans="1:16" hidden="1" x14ac:dyDescent="0.25">
      <c r="A2789" s="303" t="str">
        <f>IF(B2789=1,A2755,"")</f>
        <v/>
      </c>
      <c r="B2789" s="43" t="str">
        <f t="shared" si="197"/>
        <v/>
      </c>
      <c r="C2789" s="161">
        <f>CAD!$K$15</f>
        <v>0</v>
      </c>
      <c r="D2789" s="44">
        <v>0</v>
      </c>
      <c r="E2789" s="44">
        <v>0</v>
      </c>
      <c r="F2789" s="44">
        <v>0</v>
      </c>
      <c r="G2789" s="44">
        <v>0</v>
      </c>
      <c r="H2789" s="44">
        <v>0</v>
      </c>
      <c r="I2789" s="44">
        <v>0</v>
      </c>
      <c r="J2789" s="44">
        <v>0</v>
      </c>
      <c r="K2789" s="44">
        <v>0</v>
      </c>
      <c r="L2789" s="44">
        <v>0</v>
      </c>
      <c r="M2789" s="44">
        <v>0</v>
      </c>
      <c r="N2789" s="44">
        <v>0</v>
      </c>
      <c r="O2789" s="44">
        <v>0</v>
      </c>
      <c r="P2789" s="165">
        <f t="shared" si="198"/>
        <v>0</v>
      </c>
    </row>
    <row r="2790" spans="1:16" hidden="1" x14ac:dyDescent="0.25">
      <c r="A2790" s="303" t="str">
        <f>IF(B2790=1,A2755,"")</f>
        <v/>
      </c>
      <c r="B2790" s="43" t="str">
        <f t="shared" si="197"/>
        <v/>
      </c>
      <c r="C2790" s="161">
        <f>CAD!$K$16</f>
        <v>0</v>
      </c>
      <c r="D2790" s="44">
        <v>0</v>
      </c>
      <c r="E2790" s="44">
        <v>0</v>
      </c>
      <c r="F2790" s="44">
        <v>0</v>
      </c>
      <c r="G2790" s="44">
        <v>0</v>
      </c>
      <c r="H2790" s="44">
        <v>0</v>
      </c>
      <c r="I2790" s="44">
        <v>0</v>
      </c>
      <c r="J2790" s="44">
        <v>0</v>
      </c>
      <c r="K2790" s="44">
        <v>0</v>
      </c>
      <c r="L2790" s="44">
        <v>0</v>
      </c>
      <c r="M2790" s="44">
        <v>0</v>
      </c>
      <c r="N2790" s="44">
        <v>0</v>
      </c>
      <c r="O2790" s="44">
        <v>0</v>
      </c>
      <c r="P2790" s="165">
        <f t="shared" si="198"/>
        <v>0</v>
      </c>
    </row>
    <row r="2791" spans="1:16" hidden="1" x14ac:dyDescent="0.25">
      <c r="A2791" s="303" t="str">
        <f>IF(B2791=1,A2755,"")</f>
        <v/>
      </c>
      <c r="B2791" s="43" t="str">
        <f t="shared" si="197"/>
        <v/>
      </c>
      <c r="C2791" s="161">
        <f>CAD!$K$17</f>
        <v>0</v>
      </c>
      <c r="D2791" s="44">
        <v>0</v>
      </c>
      <c r="E2791" s="44">
        <v>0</v>
      </c>
      <c r="F2791" s="44">
        <v>0</v>
      </c>
      <c r="G2791" s="44">
        <v>0</v>
      </c>
      <c r="H2791" s="44">
        <v>0</v>
      </c>
      <c r="I2791" s="44">
        <v>0</v>
      </c>
      <c r="J2791" s="44">
        <v>0</v>
      </c>
      <c r="K2791" s="44">
        <v>0</v>
      </c>
      <c r="L2791" s="44">
        <v>0</v>
      </c>
      <c r="M2791" s="44">
        <v>0</v>
      </c>
      <c r="N2791" s="44">
        <v>0</v>
      </c>
      <c r="O2791" s="44">
        <v>0</v>
      </c>
      <c r="P2791" s="165">
        <f t="shared" si="198"/>
        <v>0</v>
      </c>
    </row>
    <row r="2792" spans="1:16" hidden="1" x14ac:dyDescent="0.25">
      <c r="A2792" s="303" t="str">
        <f>IF(B2792=1,A2755,"")</f>
        <v/>
      </c>
      <c r="B2792" s="43" t="str">
        <f t="shared" si="197"/>
        <v/>
      </c>
      <c r="C2792" s="161">
        <f>CAD!$K$18</f>
        <v>0</v>
      </c>
      <c r="D2792" s="44">
        <v>0</v>
      </c>
      <c r="E2792" s="44">
        <v>0</v>
      </c>
      <c r="F2792" s="44">
        <v>0</v>
      </c>
      <c r="G2792" s="44">
        <v>0</v>
      </c>
      <c r="H2792" s="44">
        <v>0</v>
      </c>
      <c r="I2792" s="44">
        <v>0</v>
      </c>
      <c r="J2792" s="44">
        <v>0</v>
      </c>
      <c r="K2792" s="44">
        <v>0</v>
      </c>
      <c r="L2792" s="44">
        <v>0</v>
      </c>
      <c r="M2792" s="44">
        <v>0</v>
      </c>
      <c r="N2792" s="44">
        <v>0</v>
      </c>
      <c r="O2792" s="44">
        <v>0</v>
      </c>
      <c r="P2792" s="165">
        <f t="shared" si="198"/>
        <v>0</v>
      </c>
    </row>
    <row r="2793" spans="1:16" hidden="1" x14ac:dyDescent="0.25">
      <c r="A2793" s="303" t="str">
        <f>IF(B2793=1,A2755,"")</f>
        <v/>
      </c>
      <c r="B2793" s="43" t="str">
        <f t="shared" si="197"/>
        <v/>
      </c>
      <c r="C2793" s="161">
        <f>CAD!$K$19</f>
        <v>0</v>
      </c>
      <c r="D2793" s="44">
        <v>0</v>
      </c>
      <c r="E2793" s="44">
        <v>0</v>
      </c>
      <c r="F2793" s="44">
        <v>0</v>
      </c>
      <c r="G2793" s="44">
        <v>0</v>
      </c>
      <c r="H2793" s="44">
        <v>0</v>
      </c>
      <c r="I2793" s="44">
        <v>0</v>
      </c>
      <c r="J2793" s="44">
        <v>0</v>
      </c>
      <c r="K2793" s="44">
        <v>0</v>
      </c>
      <c r="L2793" s="44">
        <v>0</v>
      </c>
      <c r="M2793" s="44">
        <v>0</v>
      </c>
      <c r="N2793" s="44">
        <v>0</v>
      </c>
      <c r="O2793" s="44">
        <v>0</v>
      </c>
      <c r="P2793" s="165">
        <f t="shared" si="198"/>
        <v>0</v>
      </c>
    </row>
    <row r="2794" spans="1:16" hidden="1" x14ac:dyDescent="0.25">
      <c r="A2794" s="303" t="str">
        <f>IF(B2794=1,A2755,"")</f>
        <v/>
      </c>
      <c r="B2794" s="43" t="str">
        <f t="shared" si="197"/>
        <v/>
      </c>
      <c r="C2794" s="161">
        <f>CAD!$K$20</f>
        <v>0</v>
      </c>
      <c r="D2794" s="44">
        <v>0</v>
      </c>
      <c r="E2794" s="44">
        <v>0</v>
      </c>
      <c r="F2794" s="44">
        <v>0</v>
      </c>
      <c r="G2794" s="44">
        <v>0</v>
      </c>
      <c r="H2794" s="44">
        <v>0</v>
      </c>
      <c r="I2794" s="44">
        <v>0</v>
      </c>
      <c r="J2794" s="44">
        <v>0</v>
      </c>
      <c r="K2794" s="44">
        <v>0</v>
      </c>
      <c r="L2794" s="44">
        <v>0</v>
      </c>
      <c r="M2794" s="44">
        <v>0</v>
      </c>
      <c r="N2794" s="44">
        <v>0</v>
      </c>
      <c r="O2794" s="44">
        <v>0</v>
      </c>
      <c r="P2794" s="165">
        <f t="shared" si="198"/>
        <v>0</v>
      </c>
    </row>
    <row r="2795" spans="1:16" hidden="1" x14ac:dyDescent="0.25">
      <c r="A2795" s="303" t="str">
        <f>IF(B2795=1,A2755,"")</f>
        <v/>
      </c>
      <c r="B2795" s="43" t="str">
        <f t="shared" si="197"/>
        <v/>
      </c>
      <c r="C2795" s="161">
        <f>CAD!$K$21</f>
        <v>0</v>
      </c>
      <c r="D2795" s="44">
        <v>0</v>
      </c>
      <c r="E2795" s="44">
        <v>0</v>
      </c>
      <c r="F2795" s="44">
        <v>0</v>
      </c>
      <c r="G2795" s="44">
        <v>0</v>
      </c>
      <c r="H2795" s="44">
        <v>0</v>
      </c>
      <c r="I2795" s="44">
        <v>0</v>
      </c>
      <c r="J2795" s="44">
        <v>0</v>
      </c>
      <c r="K2795" s="44">
        <v>0</v>
      </c>
      <c r="L2795" s="44">
        <v>0</v>
      </c>
      <c r="M2795" s="44">
        <v>0</v>
      </c>
      <c r="N2795" s="44">
        <v>0</v>
      </c>
      <c r="O2795" s="44">
        <v>0</v>
      </c>
      <c r="P2795" s="165">
        <f t="shared" si="198"/>
        <v>0</v>
      </c>
    </row>
    <row r="2796" spans="1:16" hidden="1" x14ac:dyDescent="0.25">
      <c r="A2796" s="303" t="str">
        <f>IF(B2796=1,A2755,"")</f>
        <v/>
      </c>
      <c r="B2796" s="43" t="str">
        <f t="shared" si="197"/>
        <v/>
      </c>
      <c r="C2796" s="161">
        <f>CAD!$K$22</f>
        <v>0</v>
      </c>
      <c r="D2796" s="44">
        <v>0</v>
      </c>
      <c r="E2796" s="44">
        <v>0</v>
      </c>
      <c r="F2796" s="44">
        <v>0</v>
      </c>
      <c r="G2796" s="44">
        <v>0</v>
      </c>
      <c r="H2796" s="44">
        <v>0</v>
      </c>
      <c r="I2796" s="44">
        <v>0</v>
      </c>
      <c r="J2796" s="44">
        <v>0</v>
      </c>
      <c r="K2796" s="44">
        <v>0</v>
      </c>
      <c r="L2796" s="44">
        <v>0</v>
      </c>
      <c r="M2796" s="44">
        <v>0</v>
      </c>
      <c r="N2796" s="44">
        <v>0</v>
      </c>
      <c r="O2796" s="44">
        <v>0</v>
      </c>
      <c r="P2796" s="165">
        <f t="shared" si="198"/>
        <v>0</v>
      </c>
    </row>
    <row r="2797" spans="1:16" hidden="1" x14ac:dyDescent="0.25">
      <c r="A2797" s="303" t="str">
        <f>IF(B2797=1,A2755,"")</f>
        <v/>
      </c>
      <c r="B2797" s="43" t="str">
        <f t="shared" si="197"/>
        <v/>
      </c>
      <c r="C2797" s="161">
        <f>CAD!$K$23</f>
        <v>0</v>
      </c>
      <c r="D2797" s="44">
        <v>0</v>
      </c>
      <c r="E2797" s="44">
        <v>0</v>
      </c>
      <c r="F2797" s="44">
        <v>0</v>
      </c>
      <c r="G2797" s="44">
        <v>0</v>
      </c>
      <c r="H2797" s="44">
        <v>0</v>
      </c>
      <c r="I2797" s="44">
        <v>0</v>
      </c>
      <c r="J2797" s="44">
        <v>0</v>
      </c>
      <c r="K2797" s="44">
        <v>0</v>
      </c>
      <c r="L2797" s="44">
        <v>0</v>
      </c>
      <c r="M2797" s="44">
        <v>0</v>
      </c>
      <c r="N2797" s="44">
        <v>0</v>
      </c>
      <c r="O2797" s="44">
        <v>0</v>
      </c>
      <c r="P2797" s="165">
        <f t="shared" si="198"/>
        <v>0</v>
      </c>
    </row>
    <row r="2798" spans="1:16" hidden="1" x14ac:dyDescent="0.25">
      <c r="A2798" s="303" t="str">
        <f>IF(B2798=1,A2755,"")</f>
        <v/>
      </c>
      <c r="B2798" s="43" t="str">
        <f t="shared" si="197"/>
        <v/>
      </c>
      <c r="C2798" s="161">
        <f>CAD!$K$24</f>
        <v>0</v>
      </c>
      <c r="D2798" s="44">
        <v>0</v>
      </c>
      <c r="E2798" s="44">
        <v>0</v>
      </c>
      <c r="F2798" s="44">
        <v>0</v>
      </c>
      <c r="G2798" s="44">
        <v>0</v>
      </c>
      <c r="H2798" s="44">
        <v>0</v>
      </c>
      <c r="I2798" s="44">
        <v>0</v>
      </c>
      <c r="J2798" s="44">
        <v>0</v>
      </c>
      <c r="K2798" s="44">
        <v>0</v>
      </c>
      <c r="L2798" s="44">
        <v>0</v>
      </c>
      <c r="M2798" s="44">
        <v>0</v>
      </c>
      <c r="N2798" s="44">
        <v>0</v>
      </c>
      <c r="O2798" s="44">
        <v>0</v>
      </c>
      <c r="P2798" s="165">
        <f t="shared" si="198"/>
        <v>0</v>
      </c>
    </row>
    <row r="2799" spans="1:16" hidden="1" x14ac:dyDescent="0.25">
      <c r="A2799" s="303" t="str">
        <f>IF(B2799=1,A2755,"")</f>
        <v/>
      </c>
      <c r="B2799" s="43" t="str">
        <f t="shared" si="197"/>
        <v/>
      </c>
      <c r="C2799" s="161">
        <f>CAD!$K$25</f>
        <v>0</v>
      </c>
      <c r="D2799" s="44">
        <v>0</v>
      </c>
      <c r="E2799" s="44">
        <v>0</v>
      </c>
      <c r="F2799" s="44">
        <v>0</v>
      </c>
      <c r="G2799" s="44">
        <v>0</v>
      </c>
      <c r="H2799" s="44">
        <v>0</v>
      </c>
      <c r="I2799" s="44">
        <v>0</v>
      </c>
      <c r="J2799" s="44">
        <v>0</v>
      </c>
      <c r="K2799" s="44">
        <v>0</v>
      </c>
      <c r="L2799" s="44">
        <v>0</v>
      </c>
      <c r="M2799" s="44">
        <v>0</v>
      </c>
      <c r="N2799" s="44">
        <v>0</v>
      </c>
      <c r="O2799" s="44">
        <v>0</v>
      </c>
      <c r="P2799" s="165">
        <f t="shared" si="198"/>
        <v>0</v>
      </c>
    </row>
    <row r="2800" spans="1:16" hidden="1" x14ac:dyDescent="0.25">
      <c r="A2800" s="303" t="str">
        <f>IF(B2800=1,A2755,"")</f>
        <v/>
      </c>
      <c r="B2800" s="43" t="str">
        <f t="shared" si="197"/>
        <v/>
      </c>
      <c r="C2800" s="161">
        <f>CAD!$K$26</f>
        <v>0</v>
      </c>
      <c r="D2800" s="44">
        <v>0</v>
      </c>
      <c r="E2800" s="44">
        <v>0</v>
      </c>
      <c r="F2800" s="44">
        <v>0</v>
      </c>
      <c r="G2800" s="44">
        <v>0</v>
      </c>
      <c r="H2800" s="44">
        <v>0</v>
      </c>
      <c r="I2800" s="44">
        <v>0</v>
      </c>
      <c r="J2800" s="44">
        <v>0</v>
      </c>
      <c r="K2800" s="44">
        <v>0</v>
      </c>
      <c r="L2800" s="44">
        <v>0</v>
      </c>
      <c r="M2800" s="44">
        <v>0</v>
      </c>
      <c r="N2800" s="44">
        <v>0</v>
      </c>
      <c r="O2800" s="44">
        <v>0</v>
      </c>
      <c r="P2800" s="165">
        <f t="shared" si="198"/>
        <v>0</v>
      </c>
    </row>
    <row r="2801" spans="1:17" hidden="1" x14ac:dyDescent="0.25">
      <c r="A2801" s="303" t="str">
        <f>IF(B2801=1,A2755,"")</f>
        <v/>
      </c>
      <c r="B2801" s="43" t="str">
        <f t="shared" si="197"/>
        <v/>
      </c>
      <c r="C2801" s="161">
        <f>CAD!$K$27</f>
        <v>0</v>
      </c>
      <c r="D2801" s="44">
        <v>0</v>
      </c>
      <c r="E2801" s="44">
        <v>0</v>
      </c>
      <c r="F2801" s="44">
        <v>0</v>
      </c>
      <c r="G2801" s="44">
        <v>0</v>
      </c>
      <c r="H2801" s="44">
        <v>0</v>
      </c>
      <c r="I2801" s="44">
        <v>0</v>
      </c>
      <c r="J2801" s="44">
        <v>0</v>
      </c>
      <c r="K2801" s="44">
        <v>0</v>
      </c>
      <c r="L2801" s="44">
        <v>0</v>
      </c>
      <c r="M2801" s="44">
        <v>0</v>
      </c>
      <c r="N2801" s="44">
        <v>0</v>
      </c>
      <c r="O2801" s="44">
        <v>0</v>
      </c>
      <c r="P2801" s="165">
        <f t="shared" si="198"/>
        <v>0</v>
      </c>
    </row>
    <row r="2802" spans="1:17" hidden="1" x14ac:dyDescent="0.25">
      <c r="A2802" s="303" t="str">
        <f>IF(B2802=1,A2755,"")</f>
        <v/>
      </c>
      <c r="B2802" s="43" t="str">
        <f t="shared" si="197"/>
        <v/>
      </c>
      <c r="C2802" s="161">
        <f>CAD!$K$28</f>
        <v>0</v>
      </c>
      <c r="D2802" s="44">
        <v>0</v>
      </c>
      <c r="E2802" s="44">
        <v>0</v>
      </c>
      <c r="F2802" s="44">
        <v>0</v>
      </c>
      <c r="G2802" s="44">
        <v>0</v>
      </c>
      <c r="H2802" s="44">
        <v>0</v>
      </c>
      <c r="I2802" s="44">
        <v>0</v>
      </c>
      <c r="J2802" s="44">
        <v>0</v>
      </c>
      <c r="K2802" s="44">
        <v>0</v>
      </c>
      <c r="L2802" s="44">
        <v>0</v>
      </c>
      <c r="M2802" s="44">
        <v>0</v>
      </c>
      <c r="N2802" s="44">
        <v>0</v>
      </c>
      <c r="O2802" s="44">
        <v>0</v>
      </c>
      <c r="P2802" s="165">
        <f t="shared" si="198"/>
        <v>0</v>
      </c>
    </row>
    <row r="2803" spans="1:17" hidden="1" x14ac:dyDescent="0.25">
      <c r="A2803" s="303" t="str">
        <f>IF(B2803=1,A2755,"")</f>
        <v/>
      </c>
      <c r="B2803" s="43" t="str">
        <f t="shared" si="197"/>
        <v/>
      </c>
      <c r="C2803" s="161">
        <f>CAD!$K$29</f>
        <v>0</v>
      </c>
      <c r="D2803" s="44">
        <v>0</v>
      </c>
      <c r="E2803" s="44">
        <v>0</v>
      </c>
      <c r="F2803" s="44">
        <v>0</v>
      </c>
      <c r="G2803" s="44">
        <v>0</v>
      </c>
      <c r="H2803" s="44">
        <v>0</v>
      </c>
      <c r="I2803" s="44">
        <v>0</v>
      </c>
      <c r="J2803" s="44">
        <v>0</v>
      </c>
      <c r="K2803" s="44">
        <v>0</v>
      </c>
      <c r="L2803" s="44">
        <v>0</v>
      </c>
      <c r="M2803" s="44">
        <v>0</v>
      </c>
      <c r="N2803" s="44">
        <v>0</v>
      </c>
      <c r="O2803" s="44">
        <v>0</v>
      </c>
      <c r="P2803" s="165">
        <f t="shared" si="198"/>
        <v>0</v>
      </c>
    </row>
    <row r="2804" spans="1:17" hidden="1" x14ac:dyDescent="0.25">
      <c r="A2804" s="303" t="str">
        <f>IF(B2804=1,A2755,"")</f>
        <v/>
      </c>
      <c r="B2804" s="43" t="str">
        <f t="shared" si="197"/>
        <v/>
      </c>
      <c r="C2804" s="161">
        <f>CAD!$K$30</f>
        <v>0</v>
      </c>
      <c r="D2804" s="44">
        <v>0</v>
      </c>
      <c r="E2804" s="44">
        <v>0</v>
      </c>
      <c r="F2804" s="44">
        <v>0</v>
      </c>
      <c r="G2804" s="44">
        <v>0</v>
      </c>
      <c r="H2804" s="44">
        <v>0</v>
      </c>
      <c r="I2804" s="44">
        <v>0</v>
      </c>
      <c r="J2804" s="44">
        <v>0</v>
      </c>
      <c r="K2804" s="44">
        <v>0</v>
      </c>
      <c r="L2804" s="44">
        <v>0</v>
      </c>
      <c r="M2804" s="44">
        <v>0</v>
      </c>
      <c r="N2804" s="44">
        <v>0</v>
      </c>
      <c r="O2804" s="44">
        <v>0</v>
      </c>
      <c r="P2804" s="165">
        <f t="shared" si="198"/>
        <v>0</v>
      </c>
    </row>
    <row r="2805" spans="1:17" hidden="1" x14ac:dyDescent="0.25">
      <c r="A2805" s="303" t="str">
        <f>IF(B2805=1,A2755,"")</f>
        <v/>
      </c>
      <c r="B2805" s="43" t="str">
        <f t="shared" si="197"/>
        <v/>
      </c>
      <c r="C2805" s="161">
        <f>CAD!$K$31</f>
        <v>0</v>
      </c>
      <c r="D2805" s="44">
        <v>0</v>
      </c>
      <c r="E2805" s="44">
        <v>0</v>
      </c>
      <c r="F2805" s="44">
        <v>0</v>
      </c>
      <c r="G2805" s="44">
        <v>0</v>
      </c>
      <c r="H2805" s="44">
        <v>0</v>
      </c>
      <c r="I2805" s="44">
        <v>0</v>
      </c>
      <c r="J2805" s="44">
        <v>0</v>
      </c>
      <c r="K2805" s="44">
        <v>0</v>
      </c>
      <c r="L2805" s="44">
        <v>0</v>
      </c>
      <c r="M2805" s="44">
        <v>0</v>
      </c>
      <c r="N2805" s="44">
        <v>0</v>
      </c>
      <c r="O2805" s="44">
        <v>0</v>
      </c>
      <c r="P2805" s="165">
        <f t="shared" si="198"/>
        <v>0</v>
      </c>
    </row>
    <row r="2806" spans="1:17" hidden="1" x14ac:dyDescent="0.25">
      <c r="A2806" s="303">
        <f>A2753</f>
        <v>2067</v>
      </c>
    </row>
    <row r="2807" spans="1:17" hidden="1" x14ac:dyDescent="0.25">
      <c r="A2807" s="303">
        <f>A2753</f>
        <v>2067</v>
      </c>
      <c r="C2807" s="74" t="s">
        <v>209</v>
      </c>
      <c r="D2807" s="38">
        <f>D2753-D2755</f>
        <v>0</v>
      </c>
      <c r="E2807" s="38">
        <f t="shared" ref="E2807:P2807" si="199">E2753-E2755</f>
        <v>0</v>
      </c>
      <c r="F2807" s="38">
        <f t="shared" si="199"/>
        <v>0</v>
      </c>
      <c r="G2807" s="38">
        <f t="shared" si="199"/>
        <v>0</v>
      </c>
      <c r="H2807" s="38">
        <f t="shared" si="199"/>
        <v>0</v>
      </c>
      <c r="I2807" s="38">
        <f t="shared" si="199"/>
        <v>0</v>
      </c>
      <c r="J2807" s="38">
        <f t="shared" si="199"/>
        <v>0</v>
      </c>
      <c r="K2807" s="38">
        <f t="shared" si="199"/>
        <v>0</v>
      </c>
      <c r="L2807" s="38">
        <f t="shared" si="199"/>
        <v>0</v>
      </c>
      <c r="M2807" s="38">
        <f t="shared" si="199"/>
        <v>0</v>
      </c>
      <c r="N2807" s="38">
        <f t="shared" si="199"/>
        <v>0</v>
      </c>
      <c r="O2807" s="38">
        <f t="shared" si="199"/>
        <v>0</v>
      </c>
      <c r="P2807" s="38">
        <f t="shared" si="199"/>
        <v>0</v>
      </c>
    </row>
    <row r="2808" spans="1:17" hidden="1" x14ac:dyDescent="0.25"/>
    <row r="2809" spans="1:17" ht="15" hidden="1" customHeight="1" thickBot="1" x14ac:dyDescent="0.3">
      <c r="A2809" s="303">
        <f>A2753+1</f>
        <v>2068</v>
      </c>
      <c r="B2809" s="45"/>
      <c r="C2809" s="176" t="s">
        <v>207</v>
      </c>
      <c r="D2809" s="177">
        <f>PREV_R!D2859</f>
        <v>0</v>
      </c>
      <c r="E2809" s="177">
        <f>PREV_R!E2859</f>
        <v>0</v>
      </c>
      <c r="F2809" s="177">
        <f>PREV_R!F2859</f>
        <v>0</v>
      </c>
      <c r="G2809" s="177">
        <f>PREV_R!G2859</f>
        <v>0</v>
      </c>
      <c r="H2809" s="177">
        <f>PREV_R!H2859</f>
        <v>0</v>
      </c>
      <c r="I2809" s="177">
        <f>PREV_R!I2859</f>
        <v>0</v>
      </c>
      <c r="J2809" s="177">
        <f>PREV_R!J2859</f>
        <v>0</v>
      </c>
      <c r="K2809" s="177">
        <f>PREV_R!K2859</f>
        <v>0</v>
      </c>
      <c r="L2809" s="177">
        <f>PREV_R!L2859</f>
        <v>0</v>
      </c>
      <c r="M2809" s="177">
        <f>PREV_R!M2859</f>
        <v>0</v>
      </c>
      <c r="N2809" s="177">
        <f>PREV_R!N2859</f>
        <v>0</v>
      </c>
      <c r="O2809" s="177">
        <f>PREV_R!O2859</f>
        <v>0</v>
      </c>
      <c r="P2809" s="177">
        <f>SUM(D2809:O2809)</f>
        <v>0</v>
      </c>
      <c r="Q2809" s="8"/>
    </row>
    <row r="2810" spans="1:17" ht="15" hidden="1" customHeight="1" x14ac:dyDescent="0.25">
      <c r="A2810" s="303">
        <f>A2809</f>
        <v>2068</v>
      </c>
      <c r="B2810" s="45"/>
      <c r="C2810" s="130"/>
      <c r="D2810" s="130"/>
      <c r="E2810" s="130"/>
      <c r="F2810" s="130"/>
      <c r="G2810" s="130"/>
      <c r="H2810" s="130"/>
      <c r="I2810" s="130"/>
      <c r="J2810" s="130"/>
      <c r="K2810" s="130"/>
      <c r="L2810" s="130"/>
      <c r="M2810" s="130"/>
      <c r="N2810" s="130"/>
      <c r="O2810" s="130"/>
      <c r="P2810" s="130"/>
      <c r="Q2810" s="8"/>
    </row>
    <row r="2811" spans="1:17" ht="15" hidden="1" customHeight="1" thickBot="1" x14ac:dyDescent="0.3">
      <c r="A2811" s="303">
        <f>A2809</f>
        <v>2068</v>
      </c>
      <c r="B2811" s="45"/>
      <c r="C2811" s="155" t="s">
        <v>208</v>
      </c>
      <c r="D2811" s="156">
        <f>SUM(D2812:D2861)</f>
        <v>0</v>
      </c>
      <c r="E2811" s="156">
        <f t="shared" ref="E2811:O2811" si="200">SUM(E2812:E2861)</f>
        <v>0</v>
      </c>
      <c r="F2811" s="156">
        <f t="shared" si="200"/>
        <v>0</v>
      </c>
      <c r="G2811" s="156">
        <f t="shared" si="200"/>
        <v>0</v>
      </c>
      <c r="H2811" s="156">
        <f t="shared" si="200"/>
        <v>0</v>
      </c>
      <c r="I2811" s="156">
        <f t="shared" si="200"/>
        <v>0</v>
      </c>
      <c r="J2811" s="156">
        <f t="shared" si="200"/>
        <v>0</v>
      </c>
      <c r="K2811" s="156">
        <f t="shared" si="200"/>
        <v>0</v>
      </c>
      <c r="L2811" s="156">
        <f t="shared" si="200"/>
        <v>0</v>
      </c>
      <c r="M2811" s="156">
        <f t="shared" si="200"/>
        <v>0</v>
      </c>
      <c r="N2811" s="156">
        <f t="shared" si="200"/>
        <v>0</v>
      </c>
      <c r="O2811" s="156">
        <f t="shared" si="200"/>
        <v>0</v>
      </c>
      <c r="P2811" s="156">
        <f>SUM(D2811:O2811)</f>
        <v>0</v>
      </c>
      <c r="Q2811" s="8"/>
    </row>
    <row r="2812" spans="1:17" hidden="1" x14ac:dyDescent="0.25">
      <c r="A2812" s="303">
        <f>IF(B2812=1,A2811,"")</f>
        <v>2068</v>
      </c>
      <c r="B2812" s="43">
        <f>IF(C2812&lt;&gt;0,1,"")</f>
        <v>1</v>
      </c>
      <c r="C2812" s="162" t="str">
        <f>CAD!$I$7</f>
        <v>MERCADO</v>
      </c>
      <c r="D2812" s="163">
        <v>0</v>
      </c>
      <c r="E2812" s="163">
        <v>0</v>
      </c>
      <c r="F2812" s="163">
        <v>0</v>
      </c>
      <c r="G2812" s="163">
        <v>0</v>
      </c>
      <c r="H2812" s="163">
        <v>0</v>
      </c>
      <c r="I2812" s="163">
        <v>0</v>
      </c>
      <c r="J2812" s="163">
        <v>0</v>
      </c>
      <c r="K2812" s="163">
        <v>0</v>
      </c>
      <c r="L2812" s="163">
        <v>0</v>
      </c>
      <c r="M2812" s="163">
        <v>0</v>
      </c>
      <c r="N2812" s="163">
        <v>0</v>
      </c>
      <c r="O2812" s="163">
        <v>0</v>
      </c>
      <c r="P2812" s="164">
        <f>SUM(D2812:O2812)</f>
        <v>0</v>
      </c>
    </row>
    <row r="2813" spans="1:17" hidden="1" x14ac:dyDescent="0.25">
      <c r="A2813" s="303">
        <f>IF(B2813=1,A2811,"")</f>
        <v>2068</v>
      </c>
      <c r="B2813" s="43">
        <f t="shared" ref="B2813:B2861" si="201">IF(C2813&lt;&gt;0,1,"")</f>
        <v>1</v>
      </c>
      <c r="C2813" s="161" t="str">
        <f>CAD!$I$8</f>
        <v>VEÍCULO</v>
      </c>
      <c r="D2813" s="44">
        <v>0</v>
      </c>
      <c r="E2813" s="44">
        <v>0</v>
      </c>
      <c r="F2813" s="44">
        <v>0</v>
      </c>
      <c r="G2813" s="44">
        <v>0</v>
      </c>
      <c r="H2813" s="44">
        <v>0</v>
      </c>
      <c r="I2813" s="44">
        <v>0</v>
      </c>
      <c r="J2813" s="44">
        <v>0</v>
      </c>
      <c r="K2813" s="44">
        <v>0</v>
      </c>
      <c r="L2813" s="44">
        <v>0</v>
      </c>
      <c r="M2813" s="44">
        <v>0</v>
      </c>
      <c r="N2813" s="44">
        <v>0</v>
      </c>
      <c r="O2813" s="44">
        <v>0</v>
      </c>
      <c r="P2813" s="165">
        <f t="shared" ref="P2813:P2861" si="202">SUM(D2813:O2813)</f>
        <v>0</v>
      </c>
    </row>
    <row r="2814" spans="1:17" hidden="1" x14ac:dyDescent="0.25">
      <c r="A2814" s="303">
        <f>IF(B2814=1,A2811,"")</f>
        <v>2068</v>
      </c>
      <c r="B2814" s="43">
        <f t="shared" si="201"/>
        <v>1</v>
      </c>
      <c r="C2814" s="161" t="str">
        <f>CAD!$I$9</f>
        <v>ENERGIA ELÉTRICA</v>
      </c>
      <c r="D2814" s="44">
        <v>0</v>
      </c>
      <c r="E2814" s="44">
        <v>0</v>
      </c>
      <c r="F2814" s="44">
        <v>0</v>
      </c>
      <c r="G2814" s="44">
        <v>0</v>
      </c>
      <c r="H2814" s="44">
        <v>0</v>
      </c>
      <c r="I2814" s="44">
        <v>0</v>
      </c>
      <c r="J2814" s="44">
        <v>0</v>
      </c>
      <c r="K2814" s="44">
        <v>0</v>
      </c>
      <c r="L2814" s="44">
        <v>0</v>
      </c>
      <c r="M2814" s="44">
        <v>0</v>
      </c>
      <c r="N2814" s="44">
        <v>0</v>
      </c>
      <c r="O2814" s="44">
        <v>0</v>
      </c>
      <c r="P2814" s="165">
        <f t="shared" si="202"/>
        <v>0</v>
      </c>
    </row>
    <row r="2815" spans="1:17" hidden="1" x14ac:dyDescent="0.25">
      <c r="A2815" s="303">
        <f>IF(B2815=1,A2811,"")</f>
        <v>2068</v>
      </c>
      <c r="B2815" s="43">
        <f t="shared" si="201"/>
        <v>1</v>
      </c>
      <c r="C2815" s="161" t="str">
        <f>CAD!$I$10</f>
        <v>LANCHE/COMER FORA</v>
      </c>
      <c r="D2815" s="44">
        <v>0</v>
      </c>
      <c r="E2815" s="44">
        <v>0</v>
      </c>
      <c r="F2815" s="44">
        <v>0</v>
      </c>
      <c r="G2815" s="44">
        <v>0</v>
      </c>
      <c r="H2815" s="44">
        <v>0</v>
      </c>
      <c r="I2815" s="44">
        <v>0</v>
      </c>
      <c r="J2815" s="44">
        <v>0</v>
      </c>
      <c r="K2815" s="44">
        <v>0</v>
      </c>
      <c r="L2815" s="44">
        <v>0</v>
      </c>
      <c r="M2815" s="44">
        <v>0</v>
      </c>
      <c r="N2815" s="44">
        <v>0</v>
      </c>
      <c r="O2815" s="44">
        <v>0</v>
      </c>
      <c r="P2815" s="165">
        <f t="shared" si="202"/>
        <v>0</v>
      </c>
    </row>
    <row r="2816" spans="1:17" hidden="1" x14ac:dyDescent="0.25">
      <c r="A2816" s="303">
        <f>IF(B2816=1,A2811,"")</f>
        <v>2068</v>
      </c>
      <c r="B2816" s="43">
        <f t="shared" si="201"/>
        <v>1</v>
      </c>
      <c r="C2816" s="161" t="str">
        <f>CAD!$I$11</f>
        <v>LAZER</v>
      </c>
      <c r="D2816" s="44">
        <v>0</v>
      </c>
      <c r="E2816" s="44">
        <v>0</v>
      </c>
      <c r="F2816" s="44">
        <v>0</v>
      </c>
      <c r="G2816" s="44">
        <v>0</v>
      </c>
      <c r="H2816" s="44">
        <v>0</v>
      </c>
      <c r="I2816" s="44">
        <v>0</v>
      </c>
      <c r="J2816" s="44">
        <v>0</v>
      </c>
      <c r="K2816" s="44">
        <v>0</v>
      </c>
      <c r="L2816" s="44">
        <v>0</v>
      </c>
      <c r="M2816" s="44">
        <v>0</v>
      </c>
      <c r="N2816" s="44">
        <v>0</v>
      </c>
      <c r="O2816" s="44">
        <v>0</v>
      </c>
      <c r="P2816" s="165">
        <f t="shared" si="202"/>
        <v>0</v>
      </c>
    </row>
    <row r="2817" spans="1:16" hidden="1" x14ac:dyDescent="0.25">
      <c r="A2817" s="303">
        <f>IF(B2817=1,A2811,"")</f>
        <v>2068</v>
      </c>
      <c r="B2817" s="43">
        <f t="shared" si="201"/>
        <v>1</v>
      </c>
      <c r="C2817" s="161" t="str">
        <f>CAD!$I$12</f>
        <v>REFORMA / IMÓVEL</v>
      </c>
      <c r="D2817" s="44">
        <v>0</v>
      </c>
      <c r="E2817" s="44">
        <v>0</v>
      </c>
      <c r="F2817" s="44">
        <v>0</v>
      </c>
      <c r="G2817" s="44">
        <v>0</v>
      </c>
      <c r="H2817" s="44">
        <v>0</v>
      </c>
      <c r="I2817" s="44">
        <v>0</v>
      </c>
      <c r="J2817" s="44">
        <v>0</v>
      </c>
      <c r="K2817" s="44">
        <v>0</v>
      </c>
      <c r="L2817" s="44">
        <v>0</v>
      </c>
      <c r="M2817" s="44">
        <v>0</v>
      </c>
      <c r="N2817" s="44">
        <v>0</v>
      </c>
      <c r="O2817" s="44">
        <v>0</v>
      </c>
      <c r="P2817" s="165">
        <f t="shared" si="202"/>
        <v>0</v>
      </c>
    </row>
    <row r="2818" spans="1:16" hidden="1" x14ac:dyDescent="0.25">
      <c r="A2818" s="303">
        <f>IF(B2818=1,A2811,"")</f>
        <v>2068</v>
      </c>
      <c r="B2818" s="43">
        <f t="shared" si="201"/>
        <v>1</v>
      </c>
      <c r="C2818" s="161" t="str">
        <f>CAD!$I$13</f>
        <v>OUTROS</v>
      </c>
      <c r="D2818" s="44">
        <v>0</v>
      </c>
      <c r="E2818" s="44">
        <v>0</v>
      </c>
      <c r="F2818" s="44">
        <v>0</v>
      </c>
      <c r="G2818" s="44">
        <v>0</v>
      </c>
      <c r="H2818" s="44">
        <v>0</v>
      </c>
      <c r="I2818" s="44">
        <v>0</v>
      </c>
      <c r="J2818" s="44">
        <v>0</v>
      </c>
      <c r="K2818" s="44">
        <v>0</v>
      </c>
      <c r="L2818" s="44">
        <v>0</v>
      </c>
      <c r="M2818" s="44">
        <v>0</v>
      </c>
      <c r="N2818" s="44">
        <v>0</v>
      </c>
      <c r="O2818" s="44">
        <v>0</v>
      </c>
      <c r="P2818" s="165">
        <f t="shared" si="202"/>
        <v>0</v>
      </c>
    </row>
    <row r="2819" spans="1:16" hidden="1" x14ac:dyDescent="0.25">
      <c r="A2819" s="303">
        <f>IF(B2819=1,A2811,"")</f>
        <v>2068</v>
      </c>
      <c r="B2819" s="43">
        <f t="shared" si="201"/>
        <v>1</v>
      </c>
      <c r="C2819" s="161" t="str">
        <f>CAD!$I$14</f>
        <v>VESTUÁRIO</v>
      </c>
      <c r="D2819" s="44">
        <v>0</v>
      </c>
      <c r="E2819" s="44">
        <v>0</v>
      </c>
      <c r="F2819" s="44">
        <v>0</v>
      </c>
      <c r="G2819" s="44">
        <v>0</v>
      </c>
      <c r="H2819" s="44">
        <v>0</v>
      </c>
      <c r="I2819" s="44">
        <v>0</v>
      </c>
      <c r="J2819" s="44">
        <v>0</v>
      </c>
      <c r="K2819" s="44">
        <v>0</v>
      </c>
      <c r="L2819" s="44">
        <v>0</v>
      </c>
      <c r="M2819" s="44">
        <v>0</v>
      </c>
      <c r="N2819" s="44">
        <v>0</v>
      </c>
      <c r="O2819" s="44">
        <v>0</v>
      </c>
      <c r="P2819" s="165">
        <f t="shared" si="202"/>
        <v>0</v>
      </c>
    </row>
    <row r="2820" spans="1:16" hidden="1" x14ac:dyDescent="0.25">
      <c r="A2820" s="303">
        <f>IF(B2820=1,A2811,"")</f>
        <v>2068</v>
      </c>
      <c r="B2820" s="43">
        <f t="shared" si="201"/>
        <v>1</v>
      </c>
      <c r="C2820" s="161" t="str">
        <f>CAD!$I$15</f>
        <v>PARCELA - CASA</v>
      </c>
      <c r="D2820" s="44">
        <v>0</v>
      </c>
      <c r="E2820" s="44">
        <v>0</v>
      </c>
      <c r="F2820" s="44">
        <v>0</v>
      </c>
      <c r="G2820" s="44">
        <v>0</v>
      </c>
      <c r="H2820" s="44">
        <v>0</v>
      </c>
      <c r="I2820" s="44">
        <v>0</v>
      </c>
      <c r="J2820" s="44">
        <v>0</v>
      </c>
      <c r="K2820" s="44">
        <v>0</v>
      </c>
      <c r="L2820" s="44">
        <v>0</v>
      </c>
      <c r="M2820" s="44">
        <v>0</v>
      </c>
      <c r="N2820" s="44">
        <v>0</v>
      </c>
      <c r="O2820" s="44">
        <v>0</v>
      </c>
      <c r="P2820" s="165">
        <f t="shared" si="202"/>
        <v>0</v>
      </c>
    </row>
    <row r="2821" spans="1:16" hidden="1" x14ac:dyDescent="0.25">
      <c r="A2821" s="303">
        <f>IF(B2821=1,A2811,"")</f>
        <v>2068</v>
      </c>
      <c r="B2821" s="43">
        <f t="shared" si="201"/>
        <v>1</v>
      </c>
      <c r="C2821" s="161" t="str">
        <f>CAD!$I$16</f>
        <v>SAÚDE</v>
      </c>
      <c r="D2821" s="44">
        <v>0</v>
      </c>
      <c r="E2821" s="44">
        <v>0</v>
      </c>
      <c r="F2821" s="44">
        <v>0</v>
      </c>
      <c r="G2821" s="44">
        <v>0</v>
      </c>
      <c r="H2821" s="44">
        <v>0</v>
      </c>
      <c r="I2821" s="44">
        <v>0</v>
      </c>
      <c r="J2821" s="44">
        <v>0</v>
      </c>
      <c r="K2821" s="44">
        <v>0</v>
      </c>
      <c r="L2821" s="44">
        <v>0</v>
      </c>
      <c r="M2821" s="44">
        <v>0</v>
      </c>
      <c r="N2821" s="44">
        <v>0</v>
      </c>
      <c r="O2821" s="44">
        <v>0</v>
      </c>
      <c r="P2821" s="165">
        <f t="shared" si="202"/>
        <v>0</v>
      </c>
    </row>
    <row r="2822" spans="1:16" hidden="1" x14ac:dyDescent="0.25">
      <c r="A2822" s="303" t="str">
        <f>IF(B2822=1,A2811,"")</f>
        <v/>
      </c>
      <c r="B2822" s="43" t="str">
        <f t="shared" si="201"/>
        <v/>
      </c>
      <c r="C2822" s="161">
        <f>CAD!$I$17</f>
        <v>0</v>
      </c>
      <c r="D2822" s="44">
        <v>0</v>
      </c>
      <c r="E2822" s="44">
        <v>0</v>
      </c>
      <c r="F2822" s="44">
        <v>0</v>
      </c>
      <c r="G2822" s="44">
        <v>0</v>
      </c>
      <c r="H2822" s="44">
        <v>0</v>
      </c>
      <c r="I2822" s="44">
        <v>0</v>
      </c>
      <c r="J2822" s="44">
        <v>0</v>
      </c>
      <c r="K2822" s="44">
        <v>0</v>
      </c>
      <c r="L2822" s="44">
        <v>0</v>
      </c>
      <c r="M2822" s="44">
        <v>0</v>
      </c>
      <c r="N2822" s="44">
        <v>0</v>
      </c>
      <c r="O2822" s="44">
        <v>0</v>
      </c>
      <c r="P2822" s="165">
        <f t="shared" si="202"/>
        <v>0</v>
      </c>
    </row>
    <row r="2823" spans="1:16" hidden="1" x14ac:dyDescent="0.25">
      <c r="A2823" s="303" t="str">
        <f>IF(B2823=1,A2811,"")</f>
        <v/>
      </c>
      <c r="B2823" s="43" t="str">
        <f t="shared" si="201"/>
        <v/>
      </c>
      <c r="C2823" s="161">
        <f>CAD!$I$18</f>
        <v>0</v>
      </c>
      <c r="D2823" s="44">
        <v>0</v>
      </c>
      <c r="E2823" s="44">
        <v>0</v>
      </c>
      <c r="F2823" s="44">
        <v>0</v>
      </c>
      <c r="G2823" s="44">
        <v>0</v>
      </c>
      <c r="H2823" s="44">
        <v>0</v>
      </c>
      <c r="I2823" s="44">
        <v>0</v>
      </c>
      <c r="J2823" s="44">
        <v>0</v>
      </c>
      <c r="K2823" s="44">
        <v>0</v>
      </c>
      <c r="L2823" s="44">
        <v>0</v>
      </c>
      <c r="M2823" s="44">
        <v>0</v>
      </c>
      <c r="N2823" s="44">
        <v>0</v>
      </c>
      <c r="O2823" s="44">
        <v>0</v>
      </c>
      <c r="P2823" s="165">
        <f t="shared" si="202"/>
        <v>0</v>
      </c>
    </row>
    <row r="2824" spans="1:16" hidden="1" x14ac:dyDescent="0.25">
      <c r="A2824" s="303" t="str">
        <f>IF(B2824=1,A2811,"")</f>
        <v/>
      </c>
      <c r="B2824" s="43" t="str">
        <f t="shared" si="201"/>
        <v/>
      </c>
      <c r="C2824" s="161">
        <f>CAD!$I$19</f>
        <v>0</v>
      </c>
      <c r="D2824" s="44">
        <v>0</v>
      </c>
      <c r="E2824" s="44">
        <v>0</v>
      </c>
      <c r="F2824" s="44">
        <v>0</v>
      </c>
      <c r="G2824" s="44">
        <v>0</v>
      </c>
      <c r="H2824" s="44">
        <v>0</v>
      </c>
      <c r="I2824" s="44">
        <v>0</v>
      </c>
      <c r="J2824" s="44">
        <v>0</v>
      </c>
      <c r="K2824" s="44">
        <v>0</v>
      </c>
      <c r="L2824" s="44">
        <v>0</v>
      </c>
      <c r="M2824" s="44">
        <v>0</v>
      </c>
      <c r="N2824" s="44">
        <v>0</v>
      </c>
      <c r="O2824" s="44">
        <v>0</v>
      </c>
      <c r="P2824" s="165">
        <f t="shared" si="202"/>
        <v>0</v>
      </c>
    </row>
    <row r="2825" spans="1:16" hidden="1" x14ac:dyDescent="0.25">
      <c r="A2825" s="303" t="str">
        <f>IF(B2825=1,A2811,"")</f>
        <v/>
      </c>
      <c r="B2825" s="43" t="str">
        <f t="shared" si="201"/>
        <v/>
      </c>
      <c r="C2825" s="161">
        <f>CAD!$I$20</f>
        <v>0</v>
      </c>
      <c r="D2825" s="44">
        <v>0</v>
      </c>
      <c r="E2825" s="44">
        <v>0</v>
      </c>
      <c r="F2825" s="44">
        <v>0</v>
      </c>
      <c r="G2825" s="44">
        <v>0</v>
      </c>
      <c r="H2825" s="44">
        <v>0</v>
      </c>
      <c r="I2825" s="44">
        <v>0</v>
      </c>
      <c r="J2825" s="44">
        <v>0</v>
      </c>
      <c r="K2825" s="44">
        <v>0</v>
      </c>
      <c r="L2825" s="44">
        <v>0</v>
      </c>
      <c r="M2825" s="44">
        <v>0</v>
      </c>
      <c r="N2825" s="44">
        <v>0</v>
      </c>
      <c r="O2825" s="44">
        <v>0</v>
      </c>
      <c r="P2825" s="165">
        <f t="shared" si="202"/>
        <v>0</v>
      </c>
    </row>
    <row r="2826" spans="1:16" hidden="1" x14ac:dyDescent="0.25">
      <c r="A2826" s="303" t="str">
        <f>IF(B2826=1,A2811,"")</f>
        <v/>
      </c>
      <c r="B2826" s="43" t="str">
        <f t="shared" si="201"/>
        <v/>
      </c>
      <c r="C2826" s="161">
        <f>CAD!$I$21</f>
        <v>0</v>
      </c>
      <c r="D2826" s="44">
        <v>0</v>
      </c>
      <c r="E2826" s="44">
        <v>0</v>
      </c>
      <c r="F2826" s="44">
        <v>0</v>
      </c>
      <c r="G2826" s="44">
        <v>0</v>
      </c>
      <c r="H2826" s="44">
        <v>0</v>
      </c>
      <c r="I2826" s="44">
        <v>0</v>
      </c>
      <c r="J2826" s="44">
        <v>0</v>
      </c>
      <c r="K2826" s="44">
        <v>0</v>
      </c>
      <c r="L2826" s="44">
        <v>0</v>
      </c>
      <c r="M2826" s="44">
        <v>0</v>
      </c>
      <c r="N2826" s="44">
        <v>0</v>
      </c>
      <c r="O2826" s="44">
        <v>0</v>
      </c>
      <c r="P2826" s="165">
        <f t="shared" si="202"/>
        <v>0</v>
      </c>
    </row>
    <row r="2827" spans="1:16" hidden="1" x14ac:dyDescent="0.25">
      <c r="A2827" s="303" t="str">
        <f>IF(B2827=1,A2811,"")</f>
        <v/>
      </c>
      <c r="B2827" s="43" t="str">
        <f t="shared" si="201"/>
        <v/>
      </c>
      <c r="C2827" s="161">
        <f>CAD!$I$22</f>
        <v>0</v>
      </c>
      <c r="D2827" s="44">
        <v>0</v>
      </c>
      <c r="E2827" s="44">
        <v>0</v>
      </c>
      <c r="F2827" s="44">
        <v>0</v>
      </c>
      <c r="G2827" s="44">
        <v>0</v>
      </c>
      <c r="H2827" s="44">
        <v>0</v>
      </c>
      <c r="I2827" s="44">
        <v>0</v>
      </c>
      <c r="J2827" s="44">
        <v>0</v>
      </c>
      <c r="K2827" s="44">
        <v>0</v>
      </c>
      <c r="L2827" s="44">
        <v>0</v>
      </c>
      <c r="M2827" s="44">
        <v>0</v>
      </c>
      <c r="N2827" s="44">
        <v>0</v>
      </c>
      <c r="O2827" s="44">
        <v>0</v>
      </c>
      <c r="P2827" s="165">
        <f t="shared" si="202"/>
        <v>0</v>
      </c>
    </row>
    <row r="2828" spans="1:16" hidden="1" x14ac:dyDescent="0.25">
      <c r="A2828" s="303" t="str">
        <f>IF(B2828=1,A2811,"")</f>
        <v/>
      </c>
      <c r="B2828" s="43" t="str">
        <f t="shared" si="201"/>
        <v/>
      </c>
      <c r="C2828" s="161">
        <f>CAD!$I$23</f>
        <v>0</v>
      </c>
      <c r="D2828" s="44">
        <v>0</v>
      </c>
      <c r="E2828" s="44">
        <v>0</v>
      </c>
      <c r="F2828" s="44">
        <v>0</v>
      </c>
      <c r="G2828" s="44">
        <v>0</v>
      </c>
      <c r="H2828" s="44">
        <v>0</v>
      </c>
      <c r="I2828" s="44">
        <v>0</v>
      </c>
      <c r="J2828" s="44">
        <v>0</v>
      </c>
      <c r="K2828" s="44">
        <v>0</v>
      </c>
      <c r="L2828" s="44">
        <v>0</v>
      </c>
      <c r="M2828" s="44">
        <v>0</v>
      </c>
      <c r="N2828" s="44">
        <v>0</v>
      </c>
      <c r="O2828" s="44">
        <v>0</v>
      </c>
      <c r="P2828" s="165">
        <f t="shared" si="202"/>
        <v>0</v>
      </c>
    </row>
    <row r="2829" spans="1:16" hidden="1" x14ac:dyDescent="0.25">
      <c r="A2829" s="303" t="str">
        <f>IF(B2829=1,A2811,"")</f>
        <v/>
      </c>
      <c r="B2829" s="43" t="str">
        <f t="shared" si="201"/>
        <v/>
      </c>
      <c r="C2829" s="161">
        <f>CAD!$I$24</f>
        <v>0</v>
      </c>
      <c r="D2829" s="44">
        <v>0</v>
      </c>
      <c r="E2829" s="44">
        <v>0</v>
      </c>
      <c r="F2829" s="44">
        <v>0</v>
      </c>
      <c r="G2829" s="44">
        <v>0</v>
      </c>
      <c r="H2829" s="44">
        <v>0</v>
      </c>
      <c r="I2829" s="44">
        <v>0</v>
      </c>
      <c r="J2829" s="44">
        <v>0</v>
      </c>
      <c r="K2829" s="44">
        <v>0</v>
      </c>
      <c r="L2829" s="44">
        <v>0</v>
      </c>
      <c r="M2829" s="44">
        <v>0</v>
      </c>
      <c r="N2829" s="44">
        <v>0</v>
      </c>
      <c r="O2829" s="44">
        <v>0</v>
      </c>
      <c r="P2829" s="165">
        <f t="shared" si="202"/>
        <v>0</v>
      </c>
    </row>
    <row r="2830" spans="1:16" hidden="1" x14ac:dyDescent="0.25">
      <c r="A2830" s="303" t="str">
        <f>IF(B2830=1,A2811,"")</f>
        <v/>
      </c>
      <c r="B2830" s="43" t="str">
        <f t="shared" si="201"/>
        <v/>
      </c>
      <c r="C2830" s="161">
        <f>CAD!$I$25</f>
        <v>0</v>
      </c>
      <c r="D2830" s="44">
        <v>0</v>
      </c>
      <c r="E2830" s="44">
        <v>0</v>
      </c>
      <c r="F2830" s="44">
        <v>0</v>
      </c>
      <c r="G2830" s="44">
        <v>0</v>
      </c>
      <c r="H2830" s="44">
        <v>0</v>
      </c>
      <c r="I2830" s="44">
        <v>0</v>
      </c>
      <c r="J2830" s="44">
        <v>0</v>
      </c>
      <c r="K2830" s="44">
        <v>0</v>
      </c>
      <c r="L2830" s="44">
        <v>0</v>
      </c>
      <c r="M2830" s="44">
        <v>0</v>
      </c>
      <c r="N2830" s="44">
        <v>0</v>
      </c>
      <c r="O2830" s="44">
        <v>0</v>
      </c>
      <c r="P2830" s="165">
        <f t="shared" si="202"/>
        <v>0</v>
      </c>
    </row>
    <row r="2831" spans="1:16" hidden="1" x14ac:dyDescent="0.25">
      <c r="A2831" s="303" t="str">
        <f>IF(B2831=1,A2811,"")</f>
        <v/>
      </c>
      <c r="B2831" s="43" t="str">
        <f t="shared" si="201"/>
        <v/>
      </c>
      <c r="C2831" s="161">
        <f>CAD!$I$26</f>
        <v>0</v>
      </c>
      <c r="D2831" s="44">
        <v>0</v>
      </c>
      <c r="E2831" s="44">
        <v>0</v>
      </c>
      <c r="F2831" s="44">
        <v>0</v>
      </c>
      <c r="G2831" s="44">
        <v>0</v>
      </c>
      <c r="H2831" s="44">
        <v>0</v>
      </c>
      <c r="I2831" s="44">
        <v>0</v>
      </c>
      <c r="J2831" s="44">
        <v>0</v>
      </c>
      <c r="K2831" s="44">
        <v>0</v>
      </c>
      <c r="L2831" s="44">
        <v>0</v>
      </c>
      <c r="M2831" s="44">
        <v>0</v>
      </c>
      <c r="N2831" s="44">
        <v>0</v>
      </c>
      <c r="O2831" s="44">
        <v>0</v>
      </c>
      <c r="P2831" s="165">
        <f t="shared" si="202"/>
        <v>0</v>
      </c>
    </row>
    <row r="2832" spans="1:16" hidden="1" x14ac:dyDescent="0.25">
      <c r="A2832" s="303" t="str">
        <f>IF(B2832=1,A2811,"")</f>
        <v/>
      </c>
      <c r="B2832" s="43" t="str">
        <f t="shared" si="201"/>
        <v/>
      </c>
      <c r="C2832" s="161">
        <f>CAD!$I$27</f>
        <v>0</v>
      </c>
      <c r="D2832" s="44">
        <v>0</v>
      </c>
      <c r="E2832" s="44">
        <v>0</v>
      </c>
      <c r="F2832" s="44">
        <v>0</v>
      </c>
      <c r="G2832" s="44">
        <v>0</v>
      </c>
      <c r="H2832" s="44">
        <v>0</v>
      </c>
      <c r="I2832" s="44">
        <v>0</v>
      </c>
      <c r="J2832" s="44">
        <v>0</v>
      </c>
      <c r="K2832" s="44">
        <v>0</v>
      </c>
      <c r="L2832" s="44">
        <v>0</v>
      </c>
      <c r="M2832" s="44">
        <v>0</v>
      </c>
      <c r="N2832" s="44">
        <v>0</v>
      </c>
      <c r="O2832" s="44">
        <v>0</v>
      </c>
      <c r="P2832" s="165">
        <f t="shared" si="202"/>
        <v>0</v>
      </c>
    </row>
    <row r="2833" spans="1:16" hidden="1" x14ac:dyDescent="0.25">
      <c r="A2833" s="303" t="str">
        <f>IF(B2833=1,A2811,"")</f>
        <v/>
      </c>
      <c r="B2833" s="43" t="str">
        <f t="shared" si="201"/>
        <v/>
      </c>
      <c r="C2833" s="161">
        <f>CAD!$I$28</f>
        <v>0</v>
      </c>
      <c r="D2833" s="44">
        <v>0</v>
      </c>
      <c r="E2833" s="44">
        <v>0</v>
      </c>
      <c r="F2833" s="44">
        <v>0</v>
      </c>
      <c r="G2833" s="44">
        <v>0</v>
      </c>
      <c r="H2833" s="44">
        <v>0</v>
      </c>
      <c r="I2833" s="44">
        <v>0</v>
      </c>
      <c r="J2833" s="44">
        <v>0</v>
      </c>
      <c r="K2833" s="44">
        <v>0</v>
      </c>
      <c r="L2833" s="44">
        <v>0</v>
      </c>
      <c r="M2833" s="44">
        <v>0</v>
      </c>
      <c r="N2833" s="44">
        <v>0</v>
      </c>
      <c r="O2833" s="44">
        <v>0</v>
      </c>
      <c r="P2833" s="165">
        <f t="shared" si="202"/>
        <v>0</v>
      </c>
    </row>
    <row r="2834" spans="1:16" hidden="1" x14ac:dyDescent="0.25">
      <c r="A2834" s="303" t="str">
        <f>IF(B2834=1,A2811,"")</f>
        <v/>
      </c>
      <c r="B2834" s="43" t="str">
        <f t="shared" si="201"/>
        <v/>
      </c>
      <c r="C2834" s="161">
        <f>CAD!$I$29</f>
        <v>0</v>
      </c>
      <c r="D2834" s="44">
        <v>0</v>
      </c>
      <c r="E2834" s="44">
        <v>0</v>
      </c>
      <c r="F2834" s="44">
        <v>0</v>
      </c>
      <c r="G2834" s="44">
        <v>0</v>
      </c>
      <c r="H2834" s="44">
        <v>0</v>
      </c>
      <c r="I2834" s="44">
        <v>0</v>
      </c>
      <c r="J2834" s="44">
        <v>0</v>
      </c>
      <c r="K2834" s="44">
        <v>0</v>
      </c>
      <c r="L2834" s="44">
        <v>0</v>
      </c>
      <c r="M2834" s="44">
        <v>0</v>
      </c>
      <c r="N2834" s="44">
        <v>0</v>
      </c>
      <c r="O2834" s="44">
        <v>0</v>
      </c>
      <c r="P2834" s="165">
        <f t="shared" si="202"/>
        <v>0</v>
      </c>
    </row>
    <row r="2835" spans="1:16" hidden="1" x14ac:dyDescent="0.25">
      <c r="A2835" s="303" t="str">
        <f>IF(B2835=1,A2811,"")</f>
        <v/>
      </c>
      <c r="B2835" s="43" t="str">
        <f t="shared" si="201"/>
        <v/>
      </c>
      <c r="C2835" s="161">
        <f>CAD!$I$30</f>
        <v>0</v>
      </c>
      <c r="D2835" s="44">
        <v>0</v>
      </c>
      <c r="E2835" s="44">
        <v>0</v>
      </c>
      <c r="F2835" s="44">
        <v>0</v>
      </c>
      <c r="G2835" s="44">
        <v>0</v>
      </c>
      <c r="H2835" s="44">
        <v>0</v>
      </c>
      <c r="I2835" s="44">
        <v>0</v>
      </c>
      <c r="J2835" s="44">
        <v>0</v>
      </c>
      <c r="K2835" s="44">
        <v>0</v>
      </c>
      <c r="L2835" s="44">
        <v>0</v>
      </c>
      <c r="M2835" s="44">
        <v>0</v>
      </c>
      <c r="N2835" s="44">
        <v>0</v>
      </c>
      <c r="O2835" s="44">
        <v>0</v>
      </c>
      <c r="P2835" s="165">
        <f t="shared" si="202"/>
        <v>0</v>
      </c>
    </row>
    <row r="2836" spans="1:16" hidden="1" x14ac:dyDescent="0.25">
      <c r="A2836" s="303" t="str">
        <f>IF(B2836=1,A2811,"")</f>
        <v/>
      </c>
      <c r="B2836" s="43" t="str">
        <f t="shared" si="201"/>
        <v/>
      </c>
      <c r="C2836" s="161">
        <f>CAD!$I$31</f>
        <v>0</v>
      </c>
      <c r="D2836" s="44">
        <v>0</v>
      </c>
      <c r="E2836" s="44">
        <v>0</v>
      </c>
      <c r="F2836" s="44">
        <v>0</v>
      </c>
      <c r="G2836" s="44">
        <v>0</v>
      </c>
      <c r="H2836" s="44">
        <v>0</v>
      </c>
      <c r="I2836" s="44">
        <v>0</v>
      </c>
      <c r="J2836" s="44">
        <v>0</v>
      </c>
      <c r="K2836" s="44">
        <v>0</v>
      </c>
      <c r="L2836" s="44">
        <v>0</v>
      </c>
      <c r="M2836" s="44">
        <v>0</v>
      </c>
      <c r="N2836" s="44">
        <v>0</v>
      </c>
      <c r="O2836" s="44">
        <v>0</v>
      </c>
      <c r="P2836" s="165">
        <f t="shared" si="202"/>
        <v>0</v>
      </c>
    </row>
    <row r="2837" spans="1:16" hidden="1" x14ac:dyDescent="0.25">
      <c r="A2837" s="303" t="str">
        <f>IF(B2837=1,A2811,"")</f>
        <v/>
      </c>
      <c r="B2837" s="43" t="str">
        <f t="shared" si="201"/>
        <v/>
      </c>
      <c r="C2837" s="161">
        <f>CAD!$K$7</f>
        <v>0</v>
      </c>
      <c r="D2837" s="44">
        <v>0</v>
      </c>
      <c r="E2837" s="44">
        <v>0</v>
      </c>
      <c r="F2837" s="44">
        <v>0</v>
      </c>
      <c r="G2837" s="44">
        <v>0</v>
      </c>
      <c r="H2837" s="44">
        <v>0</v>
      </c>
      <c r="I2837" s="44">
        <v>0</v>
      </c>
      <c r="J2837" s="44">
        <v>0</v>
      </c>
      <c r="K2837" s="44">
        <v>0</v>
      </c>
      <c r="L2837" s="44">
        <v>0</v>
      </c>
      <c r="M2837" s="44">
        <v>0</v>
      </c>
      <c r="N2837" s="44">
        <v>0</v>
      </c>
      <c r="O2837" s="44">
        <v>0</v>
      </c>
      <c r="P2837" s="165">
        <f t="shared" si="202"/>
        <v>0</v>
      </c>
    </row>
    <row r="2838" spans="1:16" hidden="1" x14ac:dyDescent="0.25">
      <c r="A2838" s="303" t="str">
        <f>IF(B2838=1,A2811,"")</f>
        <v/>
      </c>
      <c r="B2838" s="43" t="str">
        <f t="shared" si="201"/>
        <v/>
      </c>
      <c r="C2838" s="161">
        <f>CAD!$K$8</f>
        <v>0</v>
      </c>
      <c r="D2838" s="44">
        <v>0</v>
      </c>
      <c r="E2838" s="44">
        <v>0</v>
      </c>
      <c r="F2838" s="44">
        <v>0</v>
      </c>
      <c r="G2838" s="44">
        <v>0</v>
      </c>
      <c r="H2838" s="44">
        <v>0</v>
      </c>
      <c r="I2838" s="44">
        <v>0</v>
      </c>
      <c r="J2838" s="44">
        <v>0</v>
      </c>
      <c r="K2838" s="44">
        <v>0</v>
      </c>
      <c r="L2838" s="44">
        <v>0</v>
      </c>
      <c r="M2838" s="44">
        <v>0</v>
      </c>
      <c r="N2838" s="44">
        <v>0</v>
      </c>
      <c r="O2838" s="44">
        <v>0</v>
      </c>
      <c r="P2838" s="165">
        <f t="shared" si="202"/>
        <v>0</v>
      </c>
    </row>
    <row r="2839" spans="1:16" hidden="1" x14ac:dyDescent="0.25">
      <c r="A2839" s="303" t="str">
        <f>IF(B2839=1,A2811,"")</f>
        <v/>
      </c>
      <c r="B2839" s="43" t="str">
        <f t="shared" si="201"/>
        <v/>
      </c>
      <c r="C2839" s="161">
        <f>CAD!$K$9</f>
        <v>0</v>
      </c>
      <c r="D2839" s="44">
        <v>0</v>
      </c>
      <c r="E2839" s="44">
        <v>0</v>
      </c>
      <c r="F2839" s="44">
        <v>0</v>
      </c>
      <c r="G2839" s="44">
        <v>0</v>
      </c>
      <c r="H2839" s="44">
        <v>0</v>
      </c>
      <c r="I2839" s="44">
        <v>0</v>
      </c>
      <c r="J2839" s="44">
        <v>0</v>
      </c>
      <c r="K2839" s="44">
        <v>0</v>
      </c>
      <c r="L2839" s="44">
        <v>0</v>
      </c>
      <c r="M2839" s="44">
        <v>0</v>
      </c>
      <c r="N2839" s="44">
        <v>0</v>
      </c>
      <c r="O2839" s="44">
        <v>0</v>
      </c>
      <c r="P2839" s="165">
        <f t="shared" si="202"/>
        <v>0</v>
      </c>
    </row>
    <row r="2840" spans="1:16" hidden="1" x14ac:dyDescent="0.25">
      <c r="A2840" s="303" t="str">
        <f>IF(B2840=1,A2811,"")</f>
        <v/>
      </c>
      <c r="B2840" s="43" t="str">
        <f t="shared" si="201"/>
        <v/>
      </c>
      <c r="C2840" s="161">
        <f>CAD!$K$10</f>
        <v>0</v>
      </c>
      <c r="D2840" s="44">
        <v>0</v>
      </c>
      <c r="E2840" s="44">
        <v>0</v>
      </c>
      <c r="F2840" s="44">
        <v>0</v>
      </c>
      <c r="G2840" s="44">
        <v>0</v>
      </c>
      <c r="H2840" s="44">
        <v>0</v>
      </c>
      <c r="I2840" s="44">
        <v>0</v>
      </c>
      <c r="J2840" s="44">
        <v>0</v>
      </c>
      <c r="K2840" s="44">
        <v>0</v>
      </c>
      <c r="L2840" s="44">
        <v>0</v>
      </c>
      <c r="M2840" s="44">
        <v>0</v>
      </c>
      <c r="N2840" s="44">
        <v>0</v>
      </c>
      <c r="O2840" s="44">
        <v>0</v>
      </c>
      <c r="P2840" s="165">
        <f t="shared" si="202"/>
        <v>0</v>
      </c>
    </row>
    <row r="2841" spans="1:16" hidden="1" x14ac:dyDescent="0.25">
      <c r="A2841" s="303" t="str">
        <f>IF(B2841=1,A2811,"")</f>
        <v/>
      </c>
      <c r="B2841" s="43" t="str">
        <f t="shared" si="201"/>
        <v/>
      </c>
      <c r="C2841" s="161">
        <f>CAD!$K$11</f>
        <v>0</v>
      </c>
      <c r="D2841" s="44">
        <v>0</v>
      </c>
      <c r="E2841" s="44">
        <v>0</v>
      </c>
      <c r="F2841" s="44">
        <v>0</v>
      </c>
      <c r="G2841" s="44">
        <v>0</v>
      </c>
      <c r="H2841" s="44">
        <v>0</v>
      </c>
      <c r="I2841" s="44">
        <v>0</v>
      </c>
      <c r="J2841" s="44">
        <v>0</v>
      </c>
      <c r="K2841" s="44">
        <v>0</v>
      </c>
      <c r="L2841" s="44">
        <v>0</v>
      </c>
      <c r="M2841" s="44">
        <v>0</v>
      </c>
      <c r="N2841" s="44">
        <v>0</v>
      </c>
      <c r="O2841" s="44">
        <v>0</v>
      </c>
      <c r="P2841" s="165">
        <f t="shared" si="202"/>
        <v>0</v>
      </c>
    </row>
    <row r="2842" spans="1:16" hidden="1" x14ac:dyDescent="0.25">
      <c r="A2842" s="303" t="str">
        <f>IF(B2842=1,A2811,"")</f>
        <v/>
      </c>
      <c r="B2842" s="43" t="str">
        <f t="shared" si="201"/>
        <v/>
      </c>
      <c r="C2842" s="161">
        <f>CAD!$K$12</f>
        <v>0</v>
      </c>
      <c r="D2842" s="44">
        <v>0</v>
      </c>
      <c r="E2842" s="44">
        <v>0</v>
      </c>
      <c r="F2842" s="44">
        <v>0</v>
      </c>
      <c r="G2842" s="44">
        <v>0</v>
      </c>
      <c r="H2842" s="44">
        <v>0</v>
      </c>
      <c r="I2842" s="44">
        <v>0</v>
      </c>
      <c r="J2842" s="44">
        <v>0</v>
      </c>
      <c r="K2842" s="44">
        <v>0</v>
      </c>
      <c r="L2842" s="44">
        <v>0</v>
      </c>
      <c r="M2842" s="44">
        <v>0</v>
      </c>
      <c r="N2842" s="44">
        <v>0</v>
      </c>
      <c r="O2842" s="44">
        <v>0</v>
      </c>
      <c r="P2842" s="165">
        <f t="shared" si="202"/>
        <v>0</v>
      </c>
    </row>
    <row r="2843" spans="1:16" hidden="1" x14ac:dyDescent="0.25">
      <c r="A2843" s="303" t="str">
        <f>IF(B2843=1,A2811,"")</f>
        <v/>
      </c>
      <c r="B2843" s="43" t="str">
        <f t="shared" si="201"/>
        <v/>
      </c>
      <c r="C2843" s="161">
        <f>CAD!$K$13</f>
        <v>0</v>
      </c>
      <c r="D2843" s="44">
        <v>0</v>
      </c>
      <c r="E2843" s="44">
        <v>0</v>
      </c>
      <c r="F2843" s="44">
        <v>0</v>
      </c>
      <c r="G2843" s="44">
        <v>0</v>
      </c>
      <c r="H2843" s="44">
        <v>0</v>
      </c>
      <c r="I2843" s="44">
        <v>0</v>
      </c>
      <c r="J2843" s="44">
        <v>0</v>
      </c>
      <c r="K2843" s="44">
        <v>0</v>
      </c>
      <c r="L2843" s="44">
        <v>0</v>
      </c>
      <c r="M2843" s="44">
        <v>0</v>
      </c>
      <c r="N2843" s="44">
        <v>0</v>
      </c>
      <c r="O2843" s="44">
        <v>0</v>
      </c>
      <c r="P2843" s="165">
        <f t="shared" si="202"/>
        <v>0</v>
      </c>
    </row>
    <row r="2844" spans="1:16" hidden="1" x14ac:dyDescent="0.25">
      <c r="A2844" s="303" t="str">
        <f>IF(B2844=1,A2811,"")</f>
        <v/>
      </c>
      <c r="B2844" s="43" t="str">
        <f t="shared" si="201"/>
        <v/>
      </c>
      <c r="C2844" s="161">
        <f>CAD!$K$14</f>
        <v>0</v>
      </c>
      <c r="D2844" s="44">
        <v>0</v>
      </c>
      <c r="E2844" s="44">
        <v>0</v>
      </c>
      <c r="F2844" s="44">
        <v>0</v>
      </c>
      <c r="G2844" s="44">
        <v>0</v>
      </c>
      <c r="H2844" s="44">
        <v>0</v>
      </c>
      <c r="I2844" s="44">
        <v>0</v>
      </c>
      <c r="J2844" s="44">
        <v>0</v>
      </c>
      <c r="K2844" s="44">
        <v>0</v>
      </c>
      <c r="L2844" s="44">
        <v>0</v>
      </c>
      <c r="M2844" s="44">
        <v>0</v>
      </c>
      <c r="N2844" s="44">
        <v>0</v>
      </c>
      <c r="O2844" s="44">
        <v>0</v>
      </c>
      <c r="P2844" s="165">
        <f t="shared" si="202"/>
        <v>0</v>
      </c>
    </row>
    <row r="2845" spans="1:16" hidden="1" x14ac:dyDescent="0.25">
      <c r="A2845" s="303" t="str">
        <f>IF(B2845=1,A2811,"")</f>
        <v/>
      </c>
      <c r="B2845" s="43" t="str">
        <f t="shared" si="201"/>
        <v/>
      </c>
      <c r="C2845" s="161">
        <f>CAD!$K$15</f>
        <v>0</v>
      </c>
      <c r="D2845" s="44">
        <v>0</v>
      </c>
      <c r="E2845" s="44">
        <v>0</v>
      </c>
      <c r="F2845" s="44">
        <v>0</v>
      </c>
      <c r="G2845" s="44">
        <v>0</v>
      </c>
      <c r="H2845" s="44">
        <v>0</v>
      </c>
      <c r="I2845" s="44">
        <v>0</v>
      </c>
      <c r="J2845" s="44">
        <v>0</v>
      </c>
      <c r="K2845" s="44">
        <v>0</v>
      </c>
      <c r="L2845" s="44">
        <v>0</v>
      </c>
      <c r="M2845" s="44">
        <v>0</v>
      </c>
      <c r="N2845" s="44">
        <v>0</v>
      </c>
      <c r="O2845" s="44">
        <v>0</v>
      </c>
      <c r="P2845" s="165">
        <f t="shared" si="202"/>
        <v>0</v>
      </c>
    </row>
    <row r="2846" spans="1:16" hidden="1" x14ac:dyDescent="0.25">
      <c r="A2846" s="303" t="str">
        <f>IF(B2846=1,A2811,"")</f>
        <v/>
      </c>
      <c r="B2846" s="43" t="str">
        <f t="shared" si="201"/>
        <v/>
      </c>
      <c r="C2846" s="161">
        <f>CAD!$K$16</f>
        <v>0</v>
      </c>
      <c r="D2846" s="44">
        <v>0</v>
      </c>
      <c r="E2846" s="44">
        <v>0</v>
      </c>
      <c r="F2846" s="44">
        <v>0</v>
      </c>
      <c r="G2846" s="44">
        <v>0</v>
      </c>
      <c r="H2846" s="44">
        <v>0</v>
      </c>
      <c r="I2846" s="44">
        <v>0</v>
      </c>
      <c r="J2846" s="44">
        <v>0</v>
      </c>
      <c r="K2846" s="44">
        <v>0</v>
      </c>
      <c r="L2846" s="44">
        <v>0</v>
      </c>
      <c r="M2846" s="44">
        <v>0</v>
      </c>
      <c r="N2846" s="44">
        <v>0</v>
      </c>
      <c r="O2846" s="44">
        <v>0</v>
      </c>
      <c r="P2846" s="165">
        <f t="shared" si="202"/>
        <v>0</v>
      </c>
    </row>
    <row r="2847" spans="1:16" hidden="1" x14ac:dyDescent="0.25">
      <c r="A2847" s="303" t="str">
        <f>IF(B2847=1,A2811,"")</f>
        <v/>
      </c>
      <c r="B2847" s="43" t="str">
        <f t="shared" si="201"/>
        <v/>
      </c>
      <c r="C2847" s="161">
        <f>CAD!$K$17</f>
        <v>0</v>
      </c>
      <c r="D2847" s="44">
        <v>0</v>
      </c>
      <c r="E2847" s="44">
        <v>0</v>
      </c>
      <c r="F2847" s="44">
        <v>0</v>
      </c>
      <c r="G2847" s="44">
        <v>0</v>
      </c>
      <c r="H2847" s="44">
        <v>0</v>
      </c>
      <c r="I2847" s="44">
        <v>0</v>
      </c>
      <c r="J2847" s="44">
        <v>0</v>
      </c>
      <c r="K2847" s="44">
        <v>0</v>
      </c>
      <c r="L2847" s="44">
        <v>0</v>
      </c>
      <c r="M2847" s="44">
        <v>0</v>
      </c>
      <c r="N2847" s="44">
        <v>0</v>
      </c>
      <c r="O2847" s="44">
        <v>0</v>
      </c>
      <c r="P2847" s="165">
        <f t="shared" si="202"/>
        <v>0</v>
      </c>
    </row>
    <row r="2848" spans="1:16" hidden="1" x14ac:dyDescent="0.25">
      <c r="A2848" s="303" t="str">
        <f>IF(B2848=1,A2811,"")</f>
        <v/>
      </c>
      <c r="B2848" s="43" t="str">
        <f t="shared" si="201"/>
        <v/>
      </c>
      <c r="C2848" s="161">
        <f>CAD!$K$18</f>
        <v>0</v>
      </c>
      <c r="D2848" s="44">
        <v>0</v>
      </c>
      <c r="E2848" s="44">
        <v>0</v>
      </c>
      <c r="F2848" s="44">
        <v>0</v>
      </c>
      <c r="G2848" s="44">
        <v>0</v>
      </c>
      <c r="H2848" s="44">
        <v>0</v>
      </c>
      <c r="I2848" s="44">
        <v>0</v>
      </c>
      <c r="J2848" s="44">
        <v>0</v>
      </c>
      <c r="K2848" s="44">
        <v>0</v>
      </c>
      <c r="L2848" s="44">
        <v>0</v>
      </c>
      <c r="M2848" s="44">
        <v>0</v>
      </c>
      <c r="N2848" s="44">
        <v>0</v>
      </c>
      <c r="O2848" s="44">
        <v>0</v>
      </c>
      <c r="P2848" s="165">
        <f t="shared" si="202"/>
        <v>0</v>
      </c>
    </row>
    <row r="2849" spans="1:16" hidden="1" x14ac:dyDescent="0.25">
      <c r="A2849" s="303" t="str">
        <f>IF(B2849=1,A2811,"")</f>
        <v/>
      </c>
      <c r="B2849" s="43" t="str">
        <f t="shared" si="201"/>
        <v/>
      </c>
      <c r="C2849" s="161">
        <f>CAD!$K$19</f>
        <v>0</v>
      </c>
      <c r="D2849" s="44">
        <v>0</v>
      </c>
      <c r="E2849" s="44">
        <v>0</v>
      </c>
      <c r="F2849" s="44">
        <v>0</v>
      </c>
      <c r="G2849" s="44">
        <v>0</v>
      </c>
      <c r="H2849" s="44">
        <v>0</v>
      </c>
      <c r="I2849" s="44">
        <v>0</v>
      </c>
      <c r="J2849" s="44">
        <v>0</v>
      </c>
      <c r="K2849" s="44">
        <v>0</v>
      </c>
      <c r="L2849" s="44">
        <v>0</v>
      </c>
      <c r="M2849" s="44">
        <v>0</v>
      </c>
      <c r="N2849" s="44">
        <v>0</v>
      </c>
      <c r="O2849" s="44">
        <v>0</v>
      </c>
      <c r="P2849" s="165">
        <f t="shared" si="202"/>
        <v>0</v>
      </c>
    </row>
    <row r="2850" spans="1:16" hidden="1" x14ac:dyDescent="0.25">
      <c r="A2850" s="303" t="str">
        <f>IF(B2850=1,A2811,"")</f>
        <v/>
      </c>
      <c r="B2850" s="43" t="str">
        <f t="shared" si="201"/>
        <v/>
      </c>
      <c r="C2850" s="161">
        <f>CAD!$K$20</f>
        <v>0</v>
      </c>
      <c r="D2850" s="44">
        <v>0</v>
      </c>
      <c r="E2850" s="44">
        <v>0</v>
      </c>
      <c r="F2850" s="44">
        <v>0</v>
      </c>
      <c r="G2850" s="44">
        <v>0</v>
      </c>
      <c r="H2850" s="44">
        <v>0</v>
      </c>
      <c r="I2850" s="44">
        <v>0</v>
      </c>
      <c r="J2850" s="44">
        <v>0</v>
      </c>
      <c r="K2850" s="44">
        <v>0</v>
      </c>
      <c r="L2850" s="44">
        <v>0</v>
      </c>
      <c r="M2850" s="44">
        <v>0</v>
      </c>
      <c r="N2850" s="44">
        <v>0</v>
      </c>
      <c r="O2850" s="44">
        <v>0</v>
      </c>
      <c r="P2850" s="165">
        <f t="shared" si="202"/>
        <v>0</v>
      </c>
    </row>
    <row r="2851" spans="1:16" hidden="1" x14ac:dyDescent="0.25">
      <c r="A2851" s="303" t="str">
        <f>IF(B2851=1,A2811,"")</f>
        <v/>
      </c>
      <c r="B2851" s="43" t="str">
        <f t="shared" si="201"/>
        <v/>
      </c>
      <c r="C2851" s="161">
        <f>CAD!$K$21</f>
        <v>0</v>
      </c>
      <c r="D2851" s="44">
        <v>0</v>
      </c>
      <c r="E2851" s="44">
        <v>0</v>
      </c>
      <c r="F2851" s="44">
        <v>0</v>
      </c>
      <c r="G2851" s="44">
        <v>0</v>
      </c>
      <c r="H2851" s="44">
        <v>0</v>
      </c>
      <c r="I2851" s="44">
        <v>0</v>
      </c>
      <c r="J2851" s="44">
        <v>0</v>
      </c>
      <c r="K2851" s="44">
        <v>0</v>
      </c>
      <c r="L2851" s="44">
        <v>0</v>
      </c>
      <c r="M2851" s="44">
        <v>0</v>
      </c>
      <c r="N2851" s="44">
        <v>0</v>
      </c>
      <c r="O2851" s="44">
        <v>0</v>
      </c>
      <c r="P2851" s="165">
        <f t="shared" si="202"/>
        <v>0</v>
      </c>
    </row>
    <row r="2852" spans="1:16" hidden="1" x14ac:dyDescent="0.25">
      <c r="A2852" s="303" t="str">
        <f>IF(B2852=1,A2811,"")</f>
        <v/>
      </c>
      <c r="B2852" s="43" t="str">
        <f t="shared" si="201"/>
        <v/>
      </c>
      <c r="C2852" s="161">
        <f>CAD!$K$22</f>
        <v>0</v>
      </c>
      <c r="D2852" s="44">
        <v>0</v>
      </c>
      <c r="E2852" s="44">
        <v>0</v>
      </c>
      <c r="F2852" s="44">
        <v>0</v>
      </c>
      <c r="G2852" s="44">
        <v>0</v>
      </c>
      <c r="H2852" s="44">
        <v>0</v>
      </c>
      <c r="I2852" s="44">
        <v>0</v>
      </c>
      <c r="J2852" s="44">
        <v>0</v>
      </c>
      <c r="K2852" s="44">
        <v>0</v>
      </c>
      <c r="L2852" s="44">
        <v>0</v>
      </c>
      <c r="M2852" s="44">
        <v>0</v>
      </c>
      <c r="N2852" s="44">
        <v>0</v>
      </c>
      <c r="O2852" s="44">
        <v>0</v>
      </c>
      <c r="P2852" s="165">
        <f t="shared" si="202"/>
        <v>0</v>
      </c>
    </row>
    <row r="2853" spans="1:16" hidden="1" x14ac:dyDescent="0.25">
      <c r="A2853" s="303" t="str">
        <f>IF(B2853=1,A2811,"")</f>
        <v/>
      </c>
      <c r="B2853" s="43" t="str">
        <f t="shared" si="201"/>
        <v/>
      </c>
      <c r="C2853" s="161">
        <f>CAD!$K$23</f>
        <v>0</v>
      </c>
      <c r="D2853" s="44">
        <v>0</v>
      </c>
      <c r="E2853" s="44">
        <v>0</v>
      </c>
      <c r="F2853" s="44">
        <v>0</v>
      </c>
      <c r="G2853" s="44">
        <v>0</v>
      </c>
      <c r="H2853" s="44">
        <v>0</v>
      </c>
      <c r="I2853" s="44">
        <v>0</v>
      </c>
      <c r="J2853" s="44">
        <v>0</v>
      </c>
      <c r="K2853" s="44">
        <v>0</v>
      </c>
      <c r="L2853" s="44">
        <v>0</v>
      </c>
      <c r="M2853" s="44">
        <v>0</v>
      </c>
      <c r="N2853" s="44">
        <v>0</v>
      </c>
      <c r="O2853" s="44">
        <v>0</v>
      </c>
      <c r="P2853" s="165">
        <f t="shared" si="202"/>
        <v>0</v>
      </c>
    </row>
    <row r="2854" spans="1:16" hidden="1" x14ac:dyDescent="0.25">
      <c r="A2854" s="303" t="str">
        <f>IF(B2854=1,A2811,"")</f>
        <v/>
      </c>
      <c r="B2854" s="43" t="str">
        <f t="shared" si="201"/>
        <v/>
      </c>
      <c r="C2854" s="161">
        <f>CAD!$K$24</f>
        <v>0</v>
      </c>
      <c r="D2854" s="44">
        <v>0</v>
      </c>
      <c r="E2854" s="44">
        <v>0</v>
      </c>
      <c r="F2854" s="44">
        <v>0</v>
      </c>
      <c r="G2854" s="44">
        <v>0</v>
      </c>
      <c r="H2854" s="44">
        <v>0</v>
      </c>
      <c r="I2854" s="44">
        <v>0</v>
      </c>
      <c r="J2854" s="44">
        <v>0</v>
      </c>
      <c r="K2854" s="44">
        <v>0</v>
      </c>
      <c r="L2854" s="44">
        <v>0</v>
      </c>
      <c r="M2854" s="44">
        <v>0</v>
      </c>
      <c r="N2854" s="44">
        <v>0</v>
      </c>
      <c r="O2854" s="44">
        <v>0</v>
      </c>
      <c r="P2854" s="165">
        <f t="shared" si="202"/>
        <v>0</v>
      </c>
    </row>
    <row r="2855" spans="1:16" hidden="1" x14ac:dyDescent="0.25">
      <c r="A2855" s="303" t="str">
        <f>IF(B2855=1,A2811,"")</f>
        <v/>
      </c>
      <c r="B2855" s="43" t="str">
        <f t="shared" si="201"/>
        <v/>
      </c>
      <c r="C2855" s="161">
        <f>CAD!$K$25</f>
        <v>0</v>
      </c>
      <c r="D2855" s="44">
        <v>0</v>
      </c>
      <c r="E2855" s="44">
        <v>0</v>
      </c>
      <c r="F2855" s="44">
        <v>0</v>
      </c>
      <c r="G2855" s="44">
        <v>0</v>
      </c>
      <c r="H2855" s="44">
        <v>0</v>
      </c>
      <c r="I2855" s="44">
        <v>0</v>
      </c>
      <c r="J2855" s="44">
        <v>0</v>
      </c>
      <c r="K2855" s="44">
        <v>0</v>
      </c>
      <c r="L2855" s="44">
        <v>0</v>
      </c>
      <c r="M2855" s="44">
        <v>0</v>
      </c>
      <c r="N2855" s="44">
        <v>0</v>
      </c>
      <c r="O2855" s="44">
        <v>0</v>
      </c>
      <c r="P2855" s="165">
        <f t="shared" si="202"/>
        <v>0</v>
      </c>
    </row>
    <row r="2856" spans="1:16" hidden="1" x14ac:dyDescent="0.25">
      <c r="A2856" s="303" t="str">
        <f>IF(B2856=1,A2811,"")</f>
        <v/>
      </c>
      <c r="B2856" s="43" t="str">
        <f t="shared" si="201"/>
        <v/>
      </c>
      <c r="C2856" s="161">
        <f>CAD!$K$26</f>
        <v>0</v>
      </c>
      <c r="D2856" s="44">
        <v>0</v>
      </c>
      <c r="E2856" s="44">
        <v>0</v>
      </c>
      <c r="F2856" s="44">
        <v>0</v>
      </c>
      <c r="G2856" s="44">
        <v>0</v>
      </c>
      <c r="H2856" s="44">
        <v>0</v>
      </c>
      <c r="I2856" s="44">
        <v>0</v>
      </c>
      <c r="J2856" s="44">
        <v>0</v>
      </c>
      <c r="K2856" s="44">
        <v>0</v>
      </c>
      <c r="L2856" s="44">
        <v>0</v>
      </c>
      <c r="M2856" s="44">
        <v>0</v>
      </c>
      <c r="N2856" s="44">
        <v>0</v>
      </c>
      <c r="O2856" s="44">
        <v>0</v>
      </c>
      <c r="P2856" s="165">
        <f t="shared" si="202"/>
        <v>0</v>
      </c>
    </row>
    <row r="2857" spans="1:16" hidden="1" x14ac:dyDescent="0.25">
      <c r="A2857" s="303" t="str">
        <f>IF(B2857=1,A2811,"")</f>
        <v/>
      </c>
      <c r="B2857" s="43" t="str">
        <f t="shared" si="201"/>
        <v/>
      </c>
      <c r="C2857" s="161">
        <f>CAD!$K$27</f>
        <v>0</v>
      </c>
      <c r="D2857" s="44">
        <v>0</v>
      </c>
      <c r="E2857" s="44">
        <v>0</v>
      </c>
      <c r="F2857" s="44">
        <v>0</v>
      </c>
      <c r="G2857" s="44">
        <v>0</v>
      </c>
      <c r="H2857" s="44">
        <v>0</v>
      </c>
      <c r="I2857" s="44">
        <v>0</v>
      </c>
      <c r="J2857" s="44">
        <v>0</v>
      </c>
      <c r="K2857" s="44">
        <v>0</v>
      </c>
      <c r="L2857" s="44">
        <v>0</v>
      </c>
      <c r="M2857" s="44">
        <v>0</v>
      </c>
      <c r="N2857" s="44">
        <v>0</v>
      </c>
      <c r="O2857" s="44">
        <v>0</v>
      </c>
      <c r="P2857" s="165">
        <f t="shared" si="202"/>
        <v>0</v>
      </c>
    </row>
    <row r="2858" spans="1:16" hidden="1" x14ac:dyDescent="0.25">
      <c r="A2858" s="303" t="str">
        <f>IF(B2858=1,A2811,"")</f>
        <v/>
      </c>
      <c r="B2858" s="43" t="str">
        <f t="shared" si="201"/>
        <v/>
      </c>
      <c r="C2858" s="161">
        <f>CAD!$K$28</f>
        <v>0</v>
      </c>
      <c r="D2858" s="44">
        <v>0</v>
      </c>
      <c r="E2858" s="44">
        <v>0</v>
      </c>
      <c r="F2858" s="44">
        <v>0</v>
      </c>
      <c r="G2858" s="44">
        <v>0</v>
      </c>
      <c r="H2858" s="44">
        <v>0</v>
      </c>
      <c r="I2858" s="44">
        <v>0</v>
      </c>
      <c r="J2858" s="44">
        <v>0</v>
      </c>
      <c r="K2858" s="44">
        <v>0</v>
      </c>
      <c r="L2858" s="44">
        <v>0</v>
      </c>
      <c r="M2858" s="44">
        <v>0</v>
      </c>
      <c r="N2858" s="44">
        <v>0</v>
      </c>
      <c r="O2858" s="44">
        <v>0</v>
      </c>
      <c r="P2858" s="165">
        <f t="shared" si="202"/>
        <v>0</v>
      </c>
    </row>
    <row r="2859" spans="1:16" hidden="1" x14ac:dyDescent="0.25">
      <c r="A2859" s="303" t="str">
        <f>IF(B2859=1,A2811,"")</f>
        <v/>
      </c>
      <c r="B2859" s="43" t="str">
        <f t="shared" si="201"/>
        <v/>
      </c>
      <c r="C2859" s="161">
        <f>CAD!$K$29</f>
        <v>0</v>
      </c>
      <c r="D2859" s="44">
        <v>0</v>
      </c>
      <c r="E2859" s="44">
        <v>0</v>
      </c>
      <c r="F2859" s="44">
        <v>0</v>
      </c>
      <c r="G2859" s="44">
        <v>0</v>
      </c>
      <c r="H2859" s="44">
        <v>0</v>
      </c>
      <c r="I2859" s="44">
        <v>0</v>
      </c>
      <c r="J2859" s="44">
        <v>0</v>
      </c>
      <c r="K2859" s="44">
        <v>0</v>
      </c>
      <c r="L2859" s="44">
        <v>0</v>
      </c>
      <c r="M2859" s="44">
        <v>0</v>
      </c>
      <c r="N2859" s="44">
        <v>0</v>
      </c>
      <c r="O2859" s="44">
        <v>0</v>
      </c>
      <c r="P2859" s="165">
        <f t="shared" si="202"/>
        <v>0</v>
      </c>
    </row>
    <row r="2860" spans="1:16" hidden="1" x14ac:dyDescent="0.25">
      <c r="A2860" s="303" t="str">
        <f>IF(B2860=1,A2811,"")</f>
        <v/>
      </c>
      <c r="B2860" s="43" t="str">
        <f t="shared" si="201"/>
        <v/>
      </c>
      <c r="C2860" s="161">
        <f>CAD!$K$30</f>
        <v>0</v>
      </c>
      <c r="D2860" s="44">
        <v>0</v>
      </c>
      <c r="E2860" s="44">
        <v>0</v>
      </c>
      <c r="F2860" s="44">
        <v>0</v>
      </c>
      <c r="G2860" s="44">
        <v>0</v>
      </c>
      <c r="H2860" s="44">
        <v>0</v>
      </c>
      <c r="I2860" s="44">
        <v>0</v>
      </c>
      <c r="J2860" s="44">
        <v>0</v>
      </c>
      <c r="K2860" s="44">
        <v>0</v>
      </c>
      <c r="L2860" s="44">
        <v>0</v>
      </c>
      <c r="M2860" s="44">
        <v>0</v>
      </c>
      <c r="N2860" s="44">
        <v>0</v>
      </c>
      <c r="O2860" s="44">
        <v>0</v>
      </c>
      <c r="P2860" s="165">
        <f t="shared" si="202"/>
        <v>0</v>
      </c>
    </row>
    <row r="2861" spans="1:16" hidden="1" x14ac:dyDescent="0.25">
      <c r="A2861" s="303" t="str">
        <f>IF(B2861=1,A2811,"")</f>
        <v/>
      </c>
      <c r="B2861" s="43" t="str">
        <f t="shared" si="201"/>
        <v/>
      </c>
      <c r="C2861" s="161">
        <f>CAD!$K$31</f>
        <v>0</v>
      </c>
      <c r="D2861" s="44">
        <v>0</v>
      </c>
      <c r="E2861" s="44">
        <v>0</v>
      </c>
      <c r="F2861" s="44">
        <v>0</v>
      </c>
      <c r="G2861" s="44">
        <v>0</v>
      </c>
      <c r="H2861" s="44">
        <v>0</v>
      </c>
      <c r="I2861" s="44">
        <v>0</v>
      </c>
      <c r="J2861" s="44">
        <v>0</v>
      </c>
      <c r="K2861" s="44">
        <v>0</v>
      </c>
      <c r="L2861" s="44">
        <v>0</v>
      </c>
      <c r="M2861" s="44">
        <v>0</v>
      </c>
      <c r="N2861" s="44">
        <v>0</v>
      </c>
      <c r="O2861" s="44">
        <v>0</v>
      </c>
      <c r="P2861" s="165">
        <f t="shared" si="202"/>
        <v>0</v>
      </c>
    </row>
    <row r="2862" spans="1:16" hidden="1" x14ac:dyDescent="0.25">
      <c r="A2862" s="303">
        <f>A2809</f>
        <v>2068</v>
      </c>
    </row>
    <row r="2863" spans="1:16" hidden="1" x14ac:dyDescent="0.25">
      <c r="A2863" s="303">
        <f>A2809</f>
        <v>2068</v>
      </c>
      <c r="C2863" s="74" t="s">
        <v>209</v>
      </c>
      <c r="D2863" s="38">
        <f>D2809-D2811</f>
        <v>0</v>
      </c>
      <c r="E2863" s="38">
        <f t="shared" ref="E2863:P2863" si="203">E2809-E2811</f>
        <v>0</v>
      </c>
      <c r="F2863" s="38">
        <f t="shared" si="203"/>
        <v>0</v>
      </c>
      <c r="G2863" s="38">
        <f t="shared" si="203"/>
        <v>0</v>
      </c>
      <c r="H2863" s="38">
        <f t="shared" si="203"/>
        <v>0</v>
      </c>
      <c r="I2863" s="38">
        <f t="shared" si="203"/>
        <v>0</v>
      </c>
      <c r="J2863" s="38">
        <f t="shared" si="203"/>
        <v>0</v>
      </c>
      <c r="K2863" s="38">
        <f t="shared" si="203"/>
        <v>0</v>
      </c>
      <c r="L2863" s="38">
        <f t="shared" si="203"/>
        <v>0</v>
      </c>
      <c r="M2863" s="38">
        <f t="shared" si="203"/>
        <v>0</v>
      </c>
      <c r="N2863" s="38">
        <f t="shared" si="203"/>
        <v>0</v>
      </c>
      <c r="O2863" s="38">
        <f t="shared" si="203"/>
        <v>0</v>
      </c>
      <c r="P2863" s="38">
        <f t="shared" si="203"/>
        <v>0</v>
      </c>
    </row>
  </sheetData>
  <conditionalFormatting sqref="F12:K12 E12:E61">
    <cfRule type="cellIs" dxfId="410" priority="581" operator="equal">
      <formula>0</formula>
    </cfRule>
  </conditionalFormatting>
  <conditionalFormatting sqref="D12:P61">
    <cfRule type="cellIs" dxfId="409" priority="580" operator="equal">
      <formula>0</formula>
    </cfRule>
  </conditionalFormatting>
  <conditionalFormatting sqref="D63:P63">
    <cfRule type="cellIs" dxfId="408" priority="578" operator="greaterThan">
      <formula>0</formula>
    </cfRule>
    <cfRule type="cellIs" dxfId="407" priority="579" operator="lessThan">
      <formula>0</formula>
    </cfRule>
  </conditionalFormatting>
  <conditionalFormatting sqref="E68:E117 F68:K68">
    <cfRule type="cellIs" dxfId="406" priority="302" operator="equal">
      <formula>0</formula>
    </cfRule>
  </conditionalFormatting>
  <conditionalFormatting sqref="D68:P117">
    <cfRule type="cellIs" dxfId="405" priority="301" operator="equal">
      <formula>0</formula>
    </cfRule>
  </conditionalFormatting>
  <conditionalFormatting sqref="E124:E173 F124:K124">
    <cfRule type="cellIs" dxfId="404" priority="298" operator="equal">
      <formula>0</formula>
    </cfRule>
  </conditionalFormatting>
  <conditionalFormatting sqref="D124:P173">
    <cfRule type="cellIs" dxfId="403" priority="297" operator="equal">
      <formula>0</formula>
    </cfRule>
  </conditionalFormatting>
  <conditionalFormatting sqref="E180:E229 F180:K180">
    <cfRule type="cellIs" dxfId="402" priority="294" operator="equal">
      <formula>0</formula>
    </cfRule>
  </conditionalFormatting>
  <conditionalFormatting sqref="D180:P229">
    <cfRule type="cellIs" dxfId="401" priority="293" operator="equal">
      <formula>0</formula>
    </cfRule>
  </conditionalFormatting>
  <conditionalFormatting sqref="E236:E285 F236:K236">
    <cfRule type="cellIs" dxfId="400" priority="290" operator="equal">
      <formula>0</formula>
    </cfRule>
  </conditionalFormatting>
  <conditionalFormatting sqref="D236:P285">
    <cfRule type="cellIs" dxfId="399" priority="289" operator="equal">
      <formula>0</formula>
    </cfRule>
  </conditionalFormatting>
  <conditionalFormatting sqref="E292:E341 F292:K292">
    <cfRule type="cellIs" dxfId="398" priority="286" operator="equal">
      <formula>0</formula>
    </cfRule>
  </conditionalFormatting>
  <conditionalFormatting sqref="D292:P341">
    <cfRule type="cellIs" dxfId="397" priority="285" operator="equal">
      <formula>0</formula>
    </cfRule>
  </conditionalFormatting>
  <conditionalFormatting sqref="E348:E397 F348:K348">
    <cfRule type="cellIs" dxfId="396" priority="282" operator="equal">
      <formula>0</formula>
    </cfRule>
  </conditionalFormatting>
  <conditionalFormatting sqref="D348:P397">
    <cfRule type="cellIs" dxfId="395" priority="281" operator="equal">
      <formula>0</formula>
    </cfRule>
  </conditionalFormatting>
  <conditionalFormatting sqref="E404:E453 F404:K404">
    <cfRule type="cellIs" dxfId="394" priority="278" operator="equal">
      <formula>0</formula>
    </cfRule>
  </conditionalFormatting>
  <conditionalFormatting sqref="D404:P453">
    <cfRule type="cellIs" dxfId="393" priority="277" operator="equal">
      <formula>0</formula>
    </cfRule>
  </conditionalFormatting>
  <conditionalFormatting sqref="E460:E509 F460:K460">
    <cfRule type="cellIs" dxfId="392" priority="274" operator="equal">
      <formula>0</formula>
    </cfRule>
  </conditionalFormatting>
  <conditionalFormatting sqref="D460:P509">
    <cfRule type="cellIs" dxfId="391" priority="273" operator="equal">
      <formula>0</formula>
    </cfRule>
  </conditionalFormatting>
  <conditionalFormatting sqref="E516:E565 F516:K516">
    <cfRule type="cellIs" dxfId="390" priority="270" operator="equal">
      <formula>0</formula>
    </cfRule>
  </conditionalFormatting>
  <conditionalFormatting sqref="D516:P565">
    <cfRule type="cellIs" dxfId="389" priority="269" operator="equal">
      <formula>0</formula>
    </cfRule>
  </conditionalFormatting>
  <conditionalFormatting sqref="E572:E621 F572:K572">
    <cfRule type="cellIs" dxfId="388" priority="266" operator="equal">
      <formula>0</formula>
    </cfRule>
  </conditionalFormatting>
  <conditionalFormatting sqref="D572:P621">
    <cfRule type="cellIs" dxfId="387" priority="265" operator="equal">
      <formula>0</formula>
    </cfRule>
  </conditionalFormatting>
  <conditionalFormatting sqref="E628:E677 F628:K628">
    <cfRule type="cellIs" dxfId="386" priority="262" operator="equal">
      <formula>0</formula>
    </cfRule>
  </conditionalFormatting>
  <conditionalFormatting sqref="D628:P677">
    <cfRule type="cellIs" dxfId="385" priority="261" operator="equal">
      <formula>0</formula>
    </cfRule>
  </conditionalFormatting>
  <conditionalFormatting sqref="E684:E733 F684:K684">
    <cfRule type="cellIs" dxfId="384" priority="258" operator="equal">
      <formula>0</formula>
    </cfRule>
  </conditionalFormatting>
  <conditionalFormatting sqref="D684:P733">
    <cfRule type="cellIs" dxfId="383" priority="257" operator="equal">
      <formula>0</formula>
    </cfRule>
  </conditionalFormatting>
  <conditionalFormatting sqref="E740:E789 F740:K740">
    <cfRule type="cellIs" dxfId="382" priority="254" operator="equal">
      <formula>0</formula>
    </cfRule>
  </conditionalFormatting>
  <conditionalFormatting sqref="D740:P789">
    <cfRule type="cellIs" dxfId="381" priority="253" operator="equal">
      <formula>0</formula>
    </cfRule>
  </conditionalFormatting>
  <conditionalFormatting sqref="E796:E845 F796:K796">
    <cfRule type="cellIs" dxfId="380" priority="250" operator="equal">
      <formula>0</formula>
    </cfRule>
  </conditionalFormatting>
  <conditionalFormatting sqref="D796:P845">
    <cfRule type="cellIs" dxfId="379" priority="249" operator="equal">
      <formula>0</formula>
    </cfRule>
  </conditionalFormatting>
  <conditionalFormatting sqref="E852:E901 F852:K852">
    <cfRule type="cellIs" dxfId="378" priority="246" operator="equal">
      <formula>0</formula>
    </cfRule>
  </conditionalFormatting>
  <conditionalFormatting sqref="D852:P901">
    <cfRule type="cellIs" dxfId="377" priority="245" operator="equal">
      <formula>0</formula>
    </cfRule>
  </conditionalFormatting>
  <conditionalFormatting sqref="E908:E957 F908:K908">
    <cfRule type="cellIs" dxfId="376" priority="242" operator="equal">
      <formula>0</formula>
    </cfRule>
  </conditionalFormatting>
  <conditionalFormatting sqref="D908:P957">
    <cfRule type="cellIs" dxfId="375" priority="241" operator="equal">
      <formula>0</formula>
    </cfRule>
  </conditionalFormatting>
  <conditionalFormatting sqref="E964:E1013 F964:K964">
    <cfRule type="cellIs" dxfId="374" priority="238" operator="equal">
      <formula>0</formula>
    </cfRule>
  </conditionalFormatting>
  <conditionalFormatting sqref="D964:P1013">
    <cfRule type="cellIs" dxfId="373" priority="237" operator="equal">
      <formula>0</formula>
    </cfRule>
  </conditionalFormatting>
  <conditionalFormatting sqref="E1020:E1069 F1020:K1020">
    <cfRule type="cellIs" dxfId="372" priority="234" operator="equal">
      <formula>0</formula>
    </cfRule>
  </conditionalFormatting>
  <conditionalFormatting sqref="D1020:P1069">
    <cfRule type="cellIs" dxfId="371" priority="233" operator="equal">
      <formula>0</formula>
    </cfRule>
  </conditionalFormatting>
  <conditionalFormatting sqref="E1076:E1125 F1076:K1076">
    <cfRule type="cellIs" dxfId="370" priority="230" operator="equal">
      <formula>0</formula>
    </cfRule>
  </conditionalFormatting>
  <conditionalFormatting sqref="D1076:P1125">
    <cfRule type="cellIs" dxfId="369" priority="229" operator="equal">
      <formula>0</formula>
    </cfRule>
  </conditionalFormatting>
  <conditionalFormatting sqref="E1132:E1181 F1132:K1132">
    <cfRule type="cellIs" dxfId="368" priority="226" operator="equal">
      <formula>0</formula>
    </cfRule>
  </conditionalFormatting>
  <conditionalFormatting sqref="D1132:P1181">
    <cfRule type="cellIs" dxfId="367" priority="225" operator="equal">
      <formula>0</formula>
    </cfRule>
  </conditionalFormatting>
  <conditionalFormatting sqref="E1188:E1237 F1188:K1188">
    <cfRule type="cellIs" dxfId="366" priority="222" operator="equal">
      <formula>0</formula>
    </cfRule>
  </conditionalFormatting>
  <conditionalFormatting sqref="D1188:P1237">
    <cfRule type="cellIs" dxfId="365" priority="221" operator="equal">
      <formula>0</formula>
    </cfRule>
  </conditionalFormatting>
  <conditionalFormatting sqref="E1244:E1293 F1244:K1244">
    <cfRule type="cellIs" dxfId="364" priority="218" operator="equal">
      <formula>0</formula>
    </cfRule>
  </conditionalFormatting>
  <conditionalFormatting sqref="D1244:P1293">
    <cfRule type="cellIs" dxfId="363" priority="217" operator="equal">
      <formula>0</formula>
    </cfRule>
  </conditionalFormatting>
  <conditionalFormatting sqref="E1300:E1349 F1300:K1300">
    <cfRule type="cellIs" dxfId="362" priority="214" operator="equal">
      <formula>0</formula>
    </cfRule>
  </conditionalFormatting>
  <conditionalFormatting sqref="D1300:P1349">
    <cfRule type="cellIs" dxfId="361" priority="213" operator="equal">
      <formula>0</formula>
    </cfRule>
  </conditionalFormatting>
  <conditionalFormatting sqref="E1356:E1405 F1356:K1356">
    <cfRule type="cellIs" dxfId="360" priority="210" operator="equal">
      <formula>0</formula>
    </cfRule>
  </conditionalFormatting>
  <conditionalFormatting sqref="D1356:P1405">
    <cfRule type="cellIs" dxfId="359" priority="209" operator="equal">
      <formula>0</formula>
    </cfRule>
  </conditionalFormatting>
  <conditionalFormatting sqref="E1412:E1461 F1412:K1412">
    <cfRule type="cellIs" dxfId="358" priority="206" operator="equal">
      <formula>0</formula>
    </cfRule>
  </conditionalFormatting>
  <conditionalFormatting sqref="D1412:P1461">
    <cfRule type="cellIs" dxfId="357" priority="205" operator="equal">
      <formula>0</formula>
    </cfRule>
  </conditionalFormatting>
  <conditionalFormatting sqref="E1468:E1517 F1468:K1468">
    <cfRule type="cellIs" dxfId="356" priority="202" operator="equal">
      <formula>0</formula>
    </cfRule>
  </conditionalFormatting>
  <conditionalFormatting sqref="D1468:P1517">
    <cfRule type="cellIs" dxfId="355" priority="201" operator="equal">
      <formula>0</formula>
    </cfRule>
  </conditionalFormatting>
  <conditionalFormatting sqref="E1524:E1573 F1524:K1524">
    <cfRule type="cellIs" dxfId="354" priority="198" operator="equal">
      <formula>0</formula>
    </cfRule>
  </conditionalFormatting>
  <conditionalFormatting sqref="D1524:P1573">
    <cfRule type="cellIs" dxfId="353" priority="197" operator="equal">
      <formula>0</formula>
    </cfRule>
  </conditionalFormatting>
  <conditionalFormatting sqref="E1580:E1629 F1580:K1580">
    <cfRule type="cellIs" dxfId="352" priority="194" operator="equal">
      <formula>0</formula>
    </cfRule>
  </conditionalFormatting>
  <conditionalFormatting sqref="D1580:P1629">
    <cfRule type="cellIs" dxfId="351" priority="193" operator="equal">
      <formula>0</formula>
    </cfRule>
  </conditionalFormatting>
  <conditionalFormatting sqref="E1636:E1685 F1636:K1636">
    <cfRule type="cellIs" dxfId="350" priority="190" operator="equal">
      <formula>0</formula>
    </cfRule>
  </conditionalFormatting>
  <conditionalFormatting sqref="D1636:P1685">
    <cfRule type="cellIs" dxfId="349" priority="189" operator="equal">
      <formula>0</formula>
    </cfRule>
  </conditionalFormatting>
  <conditionalFormatting sqref="E1692:E1741 F1692:K1692">
    <cfRule type="cellIs" dxfId="348" priority="186" operator="equal">
      <formula>0</formula>
    </cfRule>
  </conditionalFormatting>
  <conditionalFormatting sqref="D1692:P1741">
    <cfRule type="cellIs" dxfId="347" priority="185" operator="equal">
      <formula>0</formula>
    </cfRule>
  </conditionalFormatting>
  <conditionalFormatting sqref="E1748:E1797 F1748:K1748">
    <cfRule type="cellIs" dxfId="346" priority="182" operator="equal">
      <formula>0</formula>
    </cfRule>
  </conditionalFormatting>
  <conditionalFormatting sqref="D1748:P1797">
    <cfRule type="cellIs" dxfId="345" priority="181" operator="equal">
      <formula>0</formula>
    </cfRule>
  </conditionalFormatting>
  <conditionalFormatting sqref="E1804:E1853 F1804:K1804">
    <cfRule type="cellIs" dxfId="344" priority="178" operator="equal">
      <formula>0</formula>
    </cfRule>
  </conditionalFormatting>
  <conditionalFormatting sqref="D1804:P1853">
    <cfRule type="cellIs" dxfId="343" priority="177" operator="equal">
      <formula>0</formula>
    </cfRule>
  </conditionalFormatting>
  <conditionalFormatting sqref="E1860:E1909 F1860:K1860">
    <cfRule type="cellIs" dxfId="342" priority="174" operator="equal">
      <formula>0</formula>
    </cfRule>
  </conditionalFormatting>
  <conditionalFormatting sqref="D1860:P1909">
    <cfRule type="cellIs" dxfId="341" priority="173" operator="equal">
      <formula>0</formula>
    </cfRule>
  </conditionalFormatting>
  <conditionalFormatting sqref="E1916:E1965 F1916:K1916">
    <cfRule type="cellIs" dxfId="340" priority="170" operator="equal">
      <formula>0</formula>
    </cfRule>
  </conditionalFormatting>
  <conditionalFormatting sqref="D1916:P1965">
    <cfRule type="cellIs" dxfId="339" priority="169" operator="equal">
      <formula>0</formula>
    </cfRule>
  </conditionalFormatting>
  <conditionalFormatting sqref="E1972:E2021 F1972:K1972">
    <cfRule type="cellIs" dxfId="338" priority="166" operator="equal">
      <formula>0</formula>
    </cfRule>
  </conditionalFormatting>
  <conditionalFormatting sqref="D1972:P2021">
    <cfRule type="cellIs" dxfId="337" priority="165" operator="equal">
      <formula>0</formula>
    </cfRule>
  </conditionalFormatting>
  <conditionalFormatting sqref="E2028:E2077 F2028:K2028">
    <cfRule type="cellIs" dxfId="336" priority="162" operator="equal">
      <formula>0</formula>
    </cfRule>
  </conditionalFormatting>
  <conditionalFormatting sqref="D2028:P2077">
    <cfRule type="cellIs" dxfId="335" priority="161" operator="equal">
      <formula>0</formula>
    </cfRule>
  </conditionalFormatting>
  <conditionalFormatting sqref="E2084:E2133 F2084:K2084">
    <cfRule type="cellIs" dxfId="334" priority="158" operator="equal">
      <formula>0</formula>
    </cfRule>
  </conditionalFormatting>
  <conditionalFormatting sqref="D2084:P2133">
    <cfRule type="cellIs" dxfId="333" priority="157" operator="equal">
      <formula>0</formula>
    </cfRule>
  </conditionalFormatting>
  <conditionalFormatting sqref="E2140:E2189 F2140:K2140">
    <cfRule type="cellIs" dxfId="332" priority="154" operator="equal">
      <formula>0</formula>
    </cfRule>
  </conditionalFormatting>
  <conditionalFormatting sqref="D2140:P2189">
    <cfRule type="cellIs" dxfId="331" priority="153" operator="equal">
      <formula>0</formula>
    </cfRule>
  </conditionalFormatting>
  <conditionalFormatting sqref="E2196:E2245 F2196:K2196">
    <cfRule type="cellIs" dxfId="330" priority="150" operator="equal">
      <formula>0</formula>
    </cfRule>
  </conditionalFormatting>
  <conditionalFormatting sqref="D2196:P2245">
    <cfRule type="cellIs" dxfId="329" priority="149" operator="equal">
      <formula>0</formula>
    </cfRule>
  </conditionalFormatting>
  <conditionalFormatting sqref="E2252:E2301 F2252:K2252">
    <cfRule type="cellIs" dxfId="328" priority="146" operator="equal">
      <formula>0</formula>
    </cfRule>
  </conditionalFormatting>
  <conditionalFormatting sqref="D2252:P2301">
    <cfRule type="cellIs" dxfId="327" priority="145" operator="equal">
      <formula>0</formula>
    </cfRule>
  </conditionalFormatting>
  <conditionalFormatting sqref="E2308:E2357 F2308:K2308">
    <cfRule type="cellIs" dxfId="326" priority="142" operator="equal">
      <formula>0</formula>
    </cfRule>
  </conditionalFormatting>
  <conditionalFormatting sqref="D2308:P2357">
    <cfRule type="cellIs" dxfId="325" priority="141" operator="equal">
      <formula>0</formula>
    </cfRule>
  </conditionalFormatting>
  <conditionalFormatting sqref="E2364:E2413 F2364:K2364">
    <cfRule type="cellIs" dxfId="324" priority="138" operator="equal">
      <formula>0</formula>
    </cfRule>
  </conditionalFormatting>
  <conditionalFormatting sqref="D2364:P2413">
    <cfRule type="cellIs" dxfId="323" priority="137" operator="equal">
      <formula>0</formula>
    </cfRule>
  </conditionalFormatting>
  <conditionalFormatting sqref="E2420:E2469 F2420:K2420">
    <cfRule type="cellIs" dxfId="322" priority="134" operator="equal">
      <formula>0</formula>
    </cfRule>
  </conditionalFormatting>
  <conditionalFormatting sqref="D2420:P2469">
    <cfRule type="cellIs" dxfId="321" priority="133" operator="equal">
      <formula>0</formula>
    </cfRule>
  </conditionalFormatting>
  <conditionalFormatting sqref="E2476:E2525 F2476:K2476">
    <cfRule type="cellIs" dxfId="320" priority="130" operator="equal">
      <formula>0</formula>
    </cfRule>
  </conditionalFormatting>
  <conditionalFormatting sqref="D2476:P2525">
    <cfRule type="cellIs" dxfId="319" priority="129" operator="equal">
      <formula>0</formula>
    </cfRule>
  </conditionalFormatting>
  <conditionalFormatting sqref="E2532:E2581 F2532:K2532">
    <cfRule type="cellIs" dxfId="318" priority="126" operator="equal">
      <formula>0</formula>
    </cfRule>
  </conditionalFormatting>
  <conditionalFormatting sqref="D2532:P2581">
    <cfRule type="cellIs" dxfId="317" priority="125" operator="equal">
      <formula>0</formula>
    </cfRule>
  </conditionalFormatting>
  <conditionalFormatting sqref="E2588:E2637 F2588:K2588">
    <cfRule type="cellIs" dxfId="316" priority="122" operator="equal">
      <formula>0</formula>
    </cfRule>
  </conditionalFormatting>
  <conditionalFormatting sqref="D2588:P2637">
    <cfRule type="cellIs" dxfId="315" priority="121" operator="equal">
      <formula>0</formula>
    </cfRule>
  </conditionalFormatting>
  <conditionalFormatting sqref="E2644:E2693 F2644:K2644">
    <cfRule type="cellIs" dxfId="314" priority="118" operator="equal">
      <formula>0</formula>
    </cfRule>
  </conditionalFormatting>
  <conditionalFormatting sqref="D2644:P2693">
    <cfRule type="cellIs" dxfId="313" priority="117" operator="equal">
      <formula>0</formula>
    </cfRule>
  </conditionalFormatting>
  <conditionalFormatting sqref="E2700:E2749 F2700:K2700">
    <cfRule type="cellIs" dxfId="312" priority="114" operator="equal">
      <formula>0</formula>
    </cfRule>
  </conditionalFormatting>
  <conditionalFormatting sqref="D2700:P2749">
    <cfRule type="cellIs" dxfId="311" priority="113" operator="equal">
      <formula>0</formula>
    </cfRule>
  </conditionalFormatting>
  <conditionalFormatting sqref="E2756:E2805 F2756:K2756">
    <cfRule type="cellIs" dxfId="310" priority="110" operator="equal">
      <formula>0</formula>
    </cfRule>
  </conditionalFormatting>
  <conditionalFormatting sqref="D2756:P2805">
    <cfRule type="cellIs" dxfId="309" priority="109" operator="equal">
      <formula>0</formula>
    </cfRule>
  </conditionalFormatting>
  <conditionalFormatting sqref="E2812:E2861 F2812:K2812">
    <cfRule type="cellIs" dxfId="308" priority="106" operator="equal">
      <formula>0</formula>
    </cfRule>
  </conditionalFormatting>
  <conditionalFormatting sqref="D2812:P2861">
    <cfRule type="cellIs" dxfId="307" priority="105" operator="equal">
      <formula>0</formula>
    </cfRule>
  </conditionalFormatting>
  <conditionalFormatting sqref="D119:P119">
    <cfRule type="cellIs" dxfId="306" priority="101" operator="greaterThan">
      <formula>0</formula>
    </cfRule>
    <cfRule type="cellIs" dxfId="305" priority="102" operator="lessThan">
      <formula>0</formula>
    </cfRule>
  </conditionalFormatting>
  <conditionalFormatting sqref="D175:P175">
    <cfRule type="cellIs" dxfId="304" priority="99" operator="greaterThan">
      <formula>0</formula>
    </cfRule>
    <cfRule type="cellIs" dxfId="303" priority="100" operator="lessThan">
      <formula>0</formula>
    </cfRule>
  </conditionalFormatting>
  <conditionalFormatting sqref="D231:P231">
    <cfRule type="cellIs" dxfId="302" priority="97" operator="greaterThan">
      <formula>0</formula>
    </cfRule>
    <cfRule type="cellIs" dxfId="301" priority="98" operator="lessThan">
      <formula>0</formula>
    </cfRule>
  </conditionalFormatting>
  <conditionalFormatting sqref="D287:P287">
    <cfRule type="cellIs" dxfId="300" priority="95" operator="greaterThan">
      <formula>0</formula>
    </cfRule>
    <cfRule type="cellIs" dxfId="299" priority="96" operator="lessThan">
      <formula>0</formula>
    </cfRule>
  </conditionalFormatting>
  <conditionalFormatting sqref="D343:P343">
    <cfRule type="cellIs" dxfId="298" priority="93" operator="greaterThan">
      <formula>0</formula>
    </cfRule>
    <cfRule type="cellIs" dxfId="297" priority="94" operator="lessThan">
      <formula>0</formula>
    </cfRule>
  </conditionalFormatting>
  <conditionalFormatting sqref="D399:P399">
    <cfRule type="cellIs" dxfId="296" priority="91" operator="greaterThan">
      <formula>0</formula>
    </cfRule>
    <cfRule type="cellIs" dxfId="295" priority="92" operator="lessThan">
      <formula>0</formula>
    </cfRule>
  </conditionalFormatting>
  <conditionalFormatting sqref="D455:P455">
    <cfRule type="cellIs" dxfId="294" priority="89" operator="greaterThan">
      <formula>0</formula>
    </cfRule>
    <cfRule type="cellIs" dxfId="293" priority="90" operator="lessThan">
      <formula>0</formula>
    </cfRule>
  </conditionalFormatting>
  <conditionalFormatting sqref="D511:P511">
    <cfRule type="cellIs" dxfId="292" priority="87" operator="greaterThan">
      <formula>0</formula>
    </cfRule>
    <cfRule type="cellIs" dxfId="291" priority="88" operator="lessThan">
      <formula>0</formula>
    </cfRule>
  </conditionalFormatting>
  <conditionalFormatting sqref="D567:P567">
    <cfRule type="cellIs" dxfId="290" priority="85" operator="greaterThan">
      <formula>0</formula>
    </cfRule>
    <cfRule type="cellIs" dxfId="289" priority="86" operator="lessThan">
      <formula>0</formula>
    </cfRule>
  </conditionalFormatting>
  <conditionalFormatting sqref="D623:P623">
    <cfRule type="cellIs" dxfId="288" priority="83" operator="greaterThan">
      <formula>0</formula>
    </cfRule>
    <cfRule type="cellIs" dxfId="287" priority="84" operator="lessThan">
      <formula>0</formula>
    </cfRule>
  </conditionalFormatting>
  <conditionalFormatting sqref="D679:P679">
    <cfRule type="cellIs" dxfId="286" priority="81" operator="greaterThan">
      <formula>0</formula>
    </cfRule>
    <cfRule type="cellIs" dxfId="285" priority="82" operator="lessThan">
      <formula>0</formula>
    </cfRule>
  </conditionalFormatting>
  <conditionalFormatting sqref="D735:P735">
    <cfRule type="cellIs" dxfId="284" priority="79" operator="greaterThan">
      <formula>0</formula>
    </cfRule>
    <cfRule type="cellIs" dxfId="283" priority="80" operator="lessThan">
      <formula>0</formula>
    </cfRule>
  </conditionalFormatting>
  <conditionalFormatting sqref="D791:P791">
    <cfRule type="cellIs" dxfId="282" priority="77" operator="greaterThan">
      <formula>0</formula>
    </cfRule>
    <cfRule type="cellIs" dxfId="281" priority="78" operator="lessThan">
      <formula>0</formula>
    </cfRule>
  </conditionalFormatting>
  <conditionalFormatting sqref="D847:P847">
    <cfRule type="cellIs" dxfId="280" priority="75" operator="greaterThan">
      <formula>0</formula>
    </cfRule>
    <cfRule type="cellIs" dxfId="279" priority="76" operator="lessThan">
      <formula>0</formula>
    </cfRule>
  </conditionalFormatting>
  <conditionalFormatting sqref="D903:P903">
    <cfRule type="cellIs" dxfId="278" priority="73" operator="greaterThan">
      <formula>0</formula>
    </cfRule>
    <cfRule type="cellIs" dxfId="277" priority="74" operator="lessThan">
      <formula>0</formula>
    </cfRule>
  </conditionalFormatting>
  <conditionalFormatting sqref="D959:P959">
    <cfRule type="cellIs" dxfId="276" priority="71" operator="greaterThan">
      <formula>0</formula>
    </cfRule>
    <cfRule type="cellIs" dxfId="275" priority="72" operator="lessThan">
      <formula>0</formula>
    </cfRule>
  </conditionalFormatting>
  <conditionalFormatting sqref="D1015:P1015">
    <cfRule type="cellIs" dxfId="274" priority="69" operator="greaterThan">
      <formula>0</formula>
    </cfRule>
    <cfRule type="cellIs" dxfId="273" priority="70" operator="lessThan">
      <formula>0</formula>
    </cfRule>
  </conditionalFormatting>
  <conditionalFormatting sqref="D1071:P1071">
    <cfRule type="cellIs" dxfId="272" priority="67" operator="greaterThan">
      <formula>0</formula>
    </cfRule>
    <cfRule type="cellIs" dxfId="271" priority="68" operator="lessThan">
      <formula>0</formula>
    </cfRule>
  </conditionalFormatting>
  <conditionalFormatting sqref="D1127:P1127">
    <cfRule type="cellIs" dxfId="270" priority="65" operator="greaterThan">
      <formula>0</formula>
    </cfRule>
    <cfRule type="cellIs" dxfId="269" priority="66" operator="lessThan">
      <formula>0</formula>
    </cfRule>
  </conditionalFormatting>
  <conditionalFormatting sqref="D1183:P1183">
    <cfRule type="cellIs" dxfId="268" priority="63" operator="greaterThan">
      <formula>0</formula>
    </cfRule>
    <cfRule type="cellIs" dxfId="267" priority="64" operator="lessThan">
      <formula>0</formula>
    </cfRule>
  </conditionalFormatting>
  <conditionalFormatting sqref="D1239:P1239">
    <cfRule type="cellIs" dxfId="266" priority="61" operator="greaterThan">
      <formula>0</formula>
    </cfRule>
    <cfRule type="cellIs" dxfId="265" priority="62" operator="lessThan">
      <formula>0</formula>
    </cfRule>
  </conditionalFormatting>
  <conditionalFormatting sqref="D1295:P1295">
    <cfRule type="cellIs" dxfId="264" priority="59" operator="greaterThan">
      <formula>0</formula>
    </cfRule>
    <cfRule type="cellIs" dxfId="263" priority="60" operator="lessThan">
      <formula>0</formula>
    </cfRule>
  </conditionalFormatting>
  <conditionalFormatting sqref="D1351:P1351">
    <cfRule type="cellIs" dxfId="262" priority="57" operator="greaterThan">
      <formula>0</formula>
    </cfRule>
    <cfRule type="cellIs" dxfId="261" priority="58" operator="lessThan">
      <formula>0</formula>
    </cfRule>
  </conditionalFormatting>
  <conditionalFormatting sqref="D1407:P1407">
    <cfRule type="cellIs" dxfId="260" priority="55" operator="greaterThan">
      <formula>0</formula>
    </cfRule>
    <cfRule type="cellIs" dxfId="259" priority="56" operator="lessThan">
      <formula>0</formula>
    </cfRule>
  </conditionalFormatting>
  <conditionalFormatting sqref="D1463:P1463">
    <cfRule type="cellIs" dxfId="258" priority="53" operator="greaterThan">
      <formula>0</formula>
    </cfRule>
    <cfRule type="cellIs" dxfId="257" priority="54" operator="lessThan">
      <formula>0</formula>
    </cfRule>
  </conditionalFormatting>
  <conditionalFormatting sqref="D1519:P1519">
    <cfRule type="cellIs" dxfId="256" priority="51" operator="greaterThan">
      <formula>0</formula>
    </cfRule>
    <cfRule type="cellIs" dxfId="255" priority="52" operator="lessThan">
      <formula>0</formula>
    </cfRule>
  </conditionalFormatting>
  <conditionalFormatting sqref="D1575:P1575">
    <cfRule type="cellIs" dxfId="254" priority="49" operator="greaterThan">
      <formula>0</formula>
    </cfRule>
    <cfRule type="cellIs" dxfId="253" priority="50" operator="lessThan">
      <formula>0</formula>
    </cfRule>
  </conditionalFormatting>
  <conditionalFormatting sqref="D1631:P1631">
    <cfRule type="cellIs" dxfId="252" priority="47" operator="greaterThan">
      <formula>0</formula>
    </cfRule>
    <cfRule type="cellIs" dxfId="251" priority="48" operator="lessThan">
      <formula>0</formula>
    </cfRule>
  </conditionalFormatting>
  <conditionalFormatting sqref="D1687:P1687">
    <cfRule type="cellIs" dxfId="250" priority="45" operator="greaterThan">
      <formula>0</formula>
    </cfRule>
    <cfRule type="cellIs" dxfId="249" priority="46" operator="lessThan">
      <formula>0</formula>
    </cfRule>
  </conditionalFormatting>
  <conditionalFormatting sqref="D1743:P1743">
    <cfRule type="cellIs" dxfId="248" priority="43" operator="greaterThan">
      <formula>0</formula>
    </cfRule>
    <cfRule type="cellIs" dxfId="247" priority="44" operator="lessThan">
      <formula>0</formula>
    </cfRule>
  </conditionalFormatting>
  <conditionalFormatting sqref="D1799:P1799">
    <cfRule type="cellIs" dxfId="246" priority="41" operator="greaterThan">
      <formula>0</formula>
    </cfRule>
    <cfRule type="cellIs" dxfId="245" priority="42" operator="lessThan">
      <formula>0</formula>
    </cfRule>
  </conditionalFormatting>
  <conditionalFormatting sqref="D1855:P1855">
    <cfRule type="cellIs" dxfId="244" priority="39" operator="greaterThan">
      <formula>0</formula>
    </cfRule>
    <cfRule type="cellIs" dxfId="243" priority="40" operator="lessThan">
      <formula>0</formula>
    </cfRule>
  </conditionalFormatting>
  <conditionalFormatting sqref="D1911:P1911">
    <cfRule type="cellIs" dxfId="242" priority="37" operator="greaterThan">
      <formula>0</formula>
    </cfRule>
    <cfRule type="cellIs" dxfId="241" priority="38" operator="lessThan">
      <formula>0</formula>
    </cfRule>
  </conditionalFormatting>
  <conditionalFormatting sqref="D1967:P1967">
    <cfRule type="cellIs" dxfId="240" priority="35" operator="greaterThan">
      <formula>0</formula>
    </cfRule>
    <cfRule type="cellIs" dxfId="239" priority="36" operator="lessThan">
      <formula>0</formula>
    </cfRule>
  </conditionalFormatting>
  <conditionalFormatting sqref="D2023:P2023">
    <cfRule type="cellIs" dxfId="238" priority="33" operator="greaterThan">
      <formula>0</formula>
    </cfRule>
    <cfRule type="cellIs" dxfId="237" priority="34" operator="lessThan">
      <formula>0</formula>
    </cfRule>
  </conditionalFormatting>
  <conditionalFormatting sqref="D2079:P2079">
    <cfRule type="cellIs" dxfId="236" priority="31" operator="greaterThan">
      <formula>0</formula>
    </cfRule>
    <cfRule type="cellIs" dxfId="235" priority="32" operator="lessThan">
      <formula>0</formula>
    </cfRule>
  </conditionalFormatting>
  <conditionalFormatting sqref="D2135:P2135">
    <cfRule type="cellIs" dxfId="234" priority="29" operator="greaterThan">
      <formula>0</formula>
    </cfRule>
    <cfRule type="cellIs" dxfId="233" priority="30" operator="lessThan">
      <formula>0</formula>
    </cfRule>
  </conditionalFormatting>
  <conditionalFormatting sqref="D2191:P2191">
    <cfRule type="cellIs" dxfId="232" priority="27" operator="greaterThan">
      <formula>0</formula>
    </cfRule>
    <cfRule type="cellIs" dxfId="231" priority="28" operator="lessThan">
      <formula>0</formula>
    </cfRule>
  </conditionalFormatting>
  <conditionalFormatting sqref="D2247:P2247">
    <cfRule type="cellIs" dxfId="230" priority="25" operator="greaterThan">
      <formula>0</formula>
    </cfRule>
    <cfRule type="cellIs" dxfId="229" priority="26" operator="lessThan">
      <formula>0</formula>
    </cfRule>
  </conditionalFormatting>
  <conditionalFormatting sqref="D2303:P2303">
    <cfRule type="cellIs" dxfId="228" priority="23" operator="greaterThan">
      <formula>0</formula>
    </cfRule>
    <cfRule type="cellIs" dxfId="227" priority="24" operator="lessThan">
      <formula>0</formula>
    </cfRule>
  </conditionalFormatting>
  <conditionalFormatting sqref="D2359:P2359">
    <cfRule type="cellIs" dxfId="226" priority="21" operator="greaterThan">
      <formula>0</formula>
    </cfRule>
    <cfRule type="cellIs" dxfId="225" priority="22" operator="lessThan">
      <formula>0</formula>
    </cfRule>
  </conditionalFormatting>
  <conditionalFormatting sqref="D2415:P2415">
    <cfRule type="cellIs" dxfId="224" priority="19" operator="greaterThan">
      <formula>0</formula>
    </cfRule>
    <cfRule type="cellIs" dxfId="223" priority="20" operator="lessThan">
      <formula>0</formula>
    </cfRule>
  </conditionalFormatting>
  <conditionalFormatting sqref="D2471:P2471">
    <cfRule type="cellIs" dxfId="222" priority="17" operator="greaterThan">
      <formula>0</formula>
    </cfRule>
    <cfRule type="cellIs" dxfId="221" priority="18" operator="lessThan">
      <formula>0</formula>
    </cfRule>
  </conditionalFormatting>
  <conditionalFormatting sqref="D2527:P2527">
    <cfRule type="cellIs" dxfId="220" priority="15" operator="greaterThan">
      <formula>0</formula>
    </cfRule>
    <cfRule type="cellIs" dxfId="219" priority="16" operator="lessThan">
      <formula>0</formula>
    </cfRule>
  </conditionalFormatting>
  <conditionalFormatting sqref="D2583:P2583">
    <cfRule type="cellIs" dxfId="218" priority="13" operator="greaterThan">
      <formula>0</formula>
    </cfRule>
    <cfRule type="cellIs" dxfId="217" priority="14" operator="lessThan">
      <formula>0</formula>
    </cfRule>
  </conditionalFormatting>
  <conditionalFormatting sqref="D2639:P2639">
    <cfRule type="cellIs" dxfId="216" priority="11" operator="greaterThan">
      <formula>0</formula>
    </cfRule>
    <cfRule type="cellIs" dxfId="215" priority="12" operator="lessThan">
      <formula>0</formula>
    </cfRule>
  </conditionalFormatting>
  <conditionalFormatting sqref="D2695:P2695">
    <cfRule type="cellIs" dxfId="214" priority="9" operator="greaterThan">
      <formula>0</formula>
    </cfRule>
    <cfRule type="cellIs" dxfId="213" priority="10" operator="lessThan">
      <formula>0</formula>
    </cfRule>
  </conditionalFormatting>
  <conditionalFormatting sqref="D2751:P2751">
    <cfRule type="cellIs" dxfId="212" priority="7" operator="greaterThan">
      <formula>0</formula>
    </cfRule>
    <cfRule type="cellIs" dxfId="211" priority="8" operator="lessThan">
      <formula>0</formula>
    </cfRule>
  </conditionalFormatting>
  <conditionalFormatting sqref="D2807:P2807">
    <cfRule type="cellIs" dxfId="210" priority="5" operator="greaterThan">
      <formula>0</formula>
    </cfRule>
    <cfRule type="cellIs" dxfId="209" priority="6" operator="lessThan">
      <formula>0</formula>
    </cfRule>
  </conditionalFormatting>
  <conditionalFormatting sqref="D2863:P2863">
    <cfRule type="cellIs" dxfId="208" priority="1" operator="greaterThan">
      <formula>0</formula>
    </cfRule>
    <cfRule type="cellIs" dxfId="207" priority="2" operator="lessThan">
      <formula>0</formula>
    </cfRule>
  </conditionalFormatting>
  <dataValidations count="1">
    <dataValidation type="list" allowBlank="1" showInputMessage="1" showErrorMessage="1" sqref="O6" xr:uid="{00000000-0002-0000-0100-000000000000}">
      <formula1>$Y$10:$Y$60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theme="1"/>
  </sheetPr>
  <dimension ref="C6:S31"/>
  <sheetViews>
    <sheetView showGridLines="0" showRowColHeaders="0" workbookViewId="0">
      <pane ySplit="6" topLeftCell="A7" activePane="bottomLeft" state="frozen"/>
      <selection pane="bottomLeft" activeCell="D11" sqref="D10:D11"/>
    </sheetView>
  </sheetViews>
  <sheetFormatPr defaultRowHeight="15" x14ac:dyDescent="0.25"/>
  <cols>
    <col min="1" max="1" width="10.7109375" style="1" customWidth="1"/>
    <col min="2" max="2" width="4.42578125" style="1" customWidth="1"/>
    <col min="3" max="3" width="5.7109375" style="1" customWidth="1"/>
    <col min="4" max="4" width="26.7109375" style="1" customWidth="1"/>
    <col min="5" max="5" width="5.7109375" style="1" customWidth="1"/>
    <col min="6" max="6" width="26.7109375" style="1" customWidth="1"/>
    <col min="7" max="7" width="5.42578125" style="1" customWidth="1"/>
    <col min="8" max="8" width="5.7109375" style="1" customWidth="1"/>
    <col min="9" max="9" width="26.7109375" customWidth="1"/>
    <col min="10" max="10" width="5.7109375" style="1" customWidth="1"/>
    <col min="11" max="11" width="26.7109375" customWidth="1"/>
    <col min="20" max="16384" width="9.140625" style="1"/>
  </cols>
  <sheetData>
    <row r="6" spans="3:11" ht="22.5" customHeight="1" x14ac:dyDescent="0.25">
      <c r="C6" s="414" t="s">
        <v>14</v>
      </c>
      <c r="D6" s="414"/>
      <c r="E6" s="414"/>
      <c r="F6" s="414"/>
      <c r="H6" s="414" t="s">
        <v>15</v>
      </c>
      <c r="I6" s="414"/>
      <c r="J6" s="414"/>
      <c r="K6" s="414"/>
    </row>
    <row r="7" spans="3:11" x14ac:dyDescent="0.25">
      <c r="C7" s="57" t="s">
        <v>157</v>
      </c>
      <c r="D7" s="107" t="s">
        <v>765</v>
      </c>
      <c r="E7" s="57" t="s">
        <v>182</v>
      </c>
      <c r="F7" s="107"/>
      <c r="H7" s="57" t="s">
        <v>157</v>
      </c>
      <c r="I7" s="108" t="s">
        <v>265</v>
      </c>
      <c r="J7" s="57" t="s">
        <v>182</v>
      </c>
      <c r="K7" s="108"/>
    </row>
    <row r="8" spans="3:11" x14ac:dyDescent="0.25">
      <c r="C8" s="57" t="s">
        <v>158</v>
      </c>
      <c r="D8" s="107" t="s">
        <v>262</v>
      </c>
      <c r="E8" s="57" t="s">
        <v>183</v>
      </c>
      <c r="F8" s="107"/>
      <c r="H8" s="57" t="s">
        <v>158</v>
      </c>
      <c r="I8" s="108" t="s">
        <v>266</v>
      </c>
      <c r="J8" s="57" t="s">
        <v>183</v>
      </c>
      <c r="K8" s="108"/>
    </row>
    <row r="9" spans="3:11" x14ac:dyDescent="0.25">
      <c r="C9" s="57" t="s">
        <v>159</v>
      </c>
      <c r="D9" s="107" t="s">
        <v>263</v>
      </c>
      <c r="E9" s="57" t="s">
        <v>184</v>
      </c>
      <c r="F9" s="107"/>
      <c r="H9" s="57" t="s">
        <v>159</v>
      </c>
      <c r="I9" s="108" t="s">
        <v>267</v>
      </c>
      <c r="J9" s="57" t="s">
        <v>184</v>
      </c>
      <c r="K9" s="108"/>
    </row>
    <row r="10" spans="3:11" x14ac:dyDescent="0.25">
      <c r="C10" s="57" t="s">
        <v>160</v>
      </c>
      <c r="D10" s="107" t="s">
        <v>264</v>
      </c>
      <c r="E10" s="57" t="s">
        <v>185</v>
      </c>
      <c r="F10" s="107"/>
      <c r="H10" s="57" t="s">
        <v>160</v>
      </c>
      <c r="I10" s="108" t="s">
        <v>773</v>
      </c>
      <c r="J10" s="57" t="s">
        <v>185</v>
      </c>
      <c r="K10" s="108"/>
    </row>
    <row r="11" spans="3:11" x14ac:dyDescent="0.25">
      <c r="C11" s="57" t="s">
        <v>161</v>
      </c>
      <c r="D11" s="107" t="s">
        <v>766</v>
      </c>
      <c r="E11" s="57" t="s">
        <v>186</v>
      </c>
      <c r="F11" s="107"/>
      <c r="H11" s="57" t="s">
        <v>161</v>
      </c>
      <c r="I11" s="108" t="s">
        <v>269</v>
      </c>
      <c r="J11" s="57" t="s">
        <v>186</v>
      </c>
      <c r="K11" s="108"/>
    </row>
    <row r="12" spans="3:11" x14ac:dyDescent="0.25">
      <c r="C12" s="57" t="s">
        <v>162</v>
      </c>
      <c r="D12" s="107" t="s">
        <v>778</v>
      </c>
      <c r="E12" s="57" t="s">
        <v>187</v>
      </c>
      <c r="F12" s="107"/>
      <c r="H12" s="57" t="s">
        <v>162</v>
      </c>
      <c r="I12" s="108" t="s">
        <v>767</v>
      </c>
      <c r="J12" s="57" t="s">
        <v>187</v>
      </c>
      <c r="K12" s="108"/>
    </row>
    <row r="13" spans="3:11" x14ac:dyDescent="0.25">
      <c r="C13" s="57" t="s">
        <v>163</v>
      </c>
      <c r="D13" s="107" t="s">
        <v>776</v>
      </c>
      <c r="E13" s="57" t="s">
        <v>188</v>
      </c>
      <c r="F13" s="107"/>
      <c r="H13" s="57" t="s">
        <v>163</v>
      </c>
      <c r="I13" s="108" t="s">
        <v>264</v>
      </c>
      <c r="J13" s="57" t="s">
        <v>188</v>
      </c>
      <c r="K13" s="108"/>
    </row>
    <row r="14" spans="3:11" x14ac:dyDescent="0.25">
      <c r="C14" s="57" t="s">
        <v>164</v>
      </c>
      <c r="D14" s="107" t="s">
        <v>777</v>
      </c>
      <c r="E14" s="57" t="s">
        <v>189</v>
      </c>
      <c r="F14" s="107"/>
      <c r="H14" s="57" t="s">
        <v>164</v>
      </c>
      <c r="I14" s="108" t="s">
        <v>270</v>
      </c>
      <c r="J14" s="57" t="s">
        <v>189</v>
      </c>
      <c r="K14" s="108"/>
    </row>
    <row r="15" spans="3:11" x14ac:dyDescent="0.25">
      <c r="C15" s="57" t="s">
        <v>165</v>
      </c>
      <c r="D15" s="107" t="s">
        <v>774</v>
      </c>
      <c r="E15" s="57" t="s">
        <v>190</v>
      </c>
      <c r="F15" s="107"/>
      <c r="H15" s="57" t="s">
        <v>165</v>
      </c>
      <c r="I15" s="108" t="s">
        <v>772</v>
      </c>
      <c r="J15" s="57" t="s">
        <v>190</v>
      </c>
      <c r="K15" s="108"/>
    </row>
    <row r="16" spans="3:11" x14ac:dyDescent="0.25">
      <c r="C16" s="57" t="s">
        <v>166</v>
      </c>
      <c r="D16" s="107"/>
      <c r="E16" s="57" t="s">
        <v>191</v>
      </c>
      <c r="F16" s="107"/>
      <c r="H16" s="57" t="s">
        <v>166</v>
      </c>
      <c r="I16" s="108" t="s">
        <v>271</v>
      </c>
      <c r="J16" s="57" t="s">
        <v>191</v>
      </c>
      <c r="K16" s="108"/>
    </row>
    <row r="17" spans="3:11" x14ac:dyDescent="0.25">
      <c r="C17" s="57" t="s">
        <v>167</v>
      </c>
      <c r="D17" s="107"/>
      <c r="E17" s="57" t="s">
        <v>192</v>
      </c>
      <c r="F17" s="107"/>
      <c r="H17" s="57" t="s">
        <v>167</v>
      </c>
      <c r="I17" s="108"/>
      <c r="J17" s="57" t="s">
        <v>192</v>
      </c>
      <c r="K17" s="108"/>
    </row>
    <row r="18" spans="3:11" x14ac:dyDescent="0.25">
      <c r="C18" s="57" t="s">
        <v>168</v>
      </c>
      <c r="D18" s="107"/>
      <c r="E18" s="57" t="s">
        <v>193</v>
      </c>
      <c r="F18" s="107"/>
      <c r="H18" s="57" t="s">
        <v>168</v>
      </c>
      <c r="I18" s="108"/>
      <c r="J18" s="57" t="s">
        <v>193</v>
      </c>
      <c r="K18" s="108"/>
    </row>
    <row r="19" spans="3:11" x14ac:dyDescent="0.25">
      <c r="C19" s="57" t="s">
        <v>169</v>
      </c>
      <c r="D19" s="107"/>
      <c r="E19" s="57" t="s">
        <v>194</v>
      </c>
      <c r="F19" s="107"/>
      <c r="H19" s="57" t="s">
        <v>169</v>
      </c>
      <c r="I19" s="108"/>
      <c r="J19" s="57" t="s">
        <v>194</v>
      </c>
      <c r="K19" s="108"/>
    </row>
    <row r="20" spans="3:11" x14ac:dyDescent="0.25">
      <c r="C20" s="57" t="s">
        <v>170</v>
      </c>
      <c r="D20" s="107"/>
      <c r="E20" s="57" t="s">
        <v>195</v>
      </c>
      <c r="F20" s="107"/>
      <c r="H20" s="57" t="s">
        <v>170</v>
      </c>
      <c r="I20" s="108"/>
      <c r="J20" s="57" t="s">
        <v>195</v>
      </c>
      <c r="K20" s="108"/>
    </row>
    <row r="21" spans="3:11" x14ac:dyDescent="0.25">
      <c r="C21" s="57" t="s">
        <v>171</v>
      </c>
      <c r="D21" s="107"/>
      <c r="E21" s="57" t="s">
        <v>196</v>
      </c>
      <c r="F21" s="107"/>
      <c r="H21" s="57" t="s">
        <v>171</v>
      </c>
      <c r="I21" s="108"/>
      <c r="J21" s="57" t="s">
        <v>196</v>
      </c>
      <c r="K21" s="108"/>
    </row>
    <row r="22" spans="3:11" x14ac:dyDescent="0.25">
      <c r="C22" s="57" t="s">
        <v>172</v>
      </c>
      <c r="D22" s="107"/>
      <c r="E22" s="57" t="s">
        <v>197</v>
      </c>
      <c r="F22" s="107"/>
      <c r="H22" s="57" t="s">
        <v>172</v>
      </c>
      <c r="I22" s="108"/>
      <c r="J22" s="57" t="s">
        <v>197</v>
      </c>
      <c r="K22" s="108"/>
    </row>
    <row r="23" spans="3:11" x14ac:dyDescent="0.25">
      <c r="C23" s="57" t="s">
        <v>173</v>
      </c>
      <c r="D23" s="107"/>
      <c r="E23" s="57" t="s">
        <v>198</v>
      </c>
      <c r="F23" s="107"/>
      <c r="H23" s="57" t="s">
        <v>173</v>
      </c>
      <c r="I23" s="108"/>
      <c r="J23" s="57" t="s">
        <v>198</v>
      </c>
      <c r="K23" s="108"/>
    </row>
    <row r="24" spans="3:11" x14ac:dyDescent="0.25">
      <c r="C24" s="57" t="s">
        <v>174</v>
      </c>
      <c r="D24" s="107"/>
      <c r="E24" s="57" t="s">
        <v>199</v>
      </c>
      <c r="F24" s="107"/>
      <c r="H24" s="57" t="s">
        <v>174</v>
      </c>
      <c r="I24" s="108"/>
      <c r="J24" s="57" t="s">
        <v>199</v>
      </c>
      <c r="K24" s="108"/>
    </row>
    <row r="25" spans="3:11" x14ac:dyDescent="0.25">
      <c r="C25" s="57" t="s">
        <v>175</v>
      </c>
      <c r="D25" s="107"/>
      <c r="E25" s="57" t="s">
        <v>200</v>
      </c>
      <c r="F25" s="107"/>
      <c r="H25" s="57" t="s">
        <v>175</v>
      </c>
      <c r="I25" s="108"/>
      <c r="J25" s="57" t="s">
        <v>200</v>
      </c>
      <c r="K25" s="108"/>
    </row>
    <row r="26" spans="3:11" x14ac:dyDescent="0.25">
      <c r="C26" s="57" t="s">
        <v>176</v>
      </c>
      <c r="D26" s="107"/>
      <c r="E26" s="57" t="s">
        <v>201</v>
      </c>
      <c r="F26" s="107"/>
      <c r="H26" s="57" t="s">
        <v>176</v>
      </c>
      <c r="I26" s="108"/>
      <c r="J26" s="57" t="s">
        <v>201</v>
      </c>
      <c r="K26" s="108"/>
    </row>
    <row r="27" spans="3:11" x14ac:dyDescent="0.25">
      <c r="C27" s="57" t="s">
        <v>177</v>
      </c>
      <c r="D27" s="107"/>
      <c r="E27" s="57" t="s">
        <v>202</v>
      </c>
      <c r="F27" s="107"/>
      <c r="H27" s="57" t="s">
        <v>177</v>
      </c>
      <c r="I27" s="108"/>
      <c r="J27" s="57" t="s">
        <v>202</v>
      </c>
      <c r="K27" s="108"/>
    </row>
    <row r="28" spans="3:11" x14ac:dyDescent="0.25">
      <c r="C28" s="57" t="s">
        <v>178</v>
      </c>
      <c r="D28" s="107"/>
      <c r="E28" s="57" t="s">
        <v>203</v>
      </c>
      <c r="F28" s="107"/>
      <c r="H28" s="57" t="s">
        <v>178</v>
      </c>
      <c r="I28" s="108"/>
      <c r="J28" s="57" t="s">
        <v>203</v>
      </c>
      <c r="K28" s="108"/>
    </row>
    <row r="29" spans="3:11" x14ac:dyDescent="0.25">
      <c r="C29" s="57" t="s">
        <v>179</v>
      </c>
      <c r="D29" s="107"/>
      <c r="E29" s="57" t="s">
        <v>204</v>
      </c>
      <c r="F29" s="107"/>
      <c r="H29" s="57" t="s">
        <v>179</v>
      </c>
      <c r="I29" s="108"/>
      <c r="J29" s="57" t="s">
        <v>204</v>
      </c>
      <c r="K29" s="108"/>
    </row>
    <row r="30" spans="3:11" x14ac:dyDescent="0.25">
      <c r="C30" s="57" t="s">
        <v>180</v>
      </c>
      <c r="D30" s="107"/>
      <c r="E30" s="57" t="s">
        <v>205</v>
      </c>
      <c r="F30" s="107"/>
      <c r="H30" s="57" t="s">
        <v>180</v>
      </c>
      <c r="I30" s="108"/>
      <c r="J30" s="57" t="s">
        <v>205</v>
      </c>
      <c r="K30" s="108"/>
    </row>
    <row r="31" spans="3:11" x14ac:dyDescent="0.25">
      <c r="C31" s="57" t="s">
        <v>181</v>
      </c>
      <c r="D31" s="107"/>
      <c r="E31" s="57" t="s">
        <v>206</v>
      </c>
      <c r="F31" s="107"/>
      <c r="H31" s="57" t="s">
        <v>181</v>
      </c>
      <c r="I31" s="108"/>
      <c r="J31" s="57" t="s">
        <v>206</v>
      </c>
      <c r="K31" s="108"/>
    </row>
  </sheetData>
  <mergeCells count="2">
    <mergeCell ref="C6:F6"/>
    <mergeCell ref="H6:K6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>
    <tabColor theme="1"/>
  </sheetPr>
  <dimension ref="C6:K27"/>
  <sheetViews>
    <sheetView showGridLines="0" showRowColHeaders="0" workbookViewId="0">
      <pane ySplit="6" topLeftCell="A7" activePane="bottomLeft" state="frozen"/>
      <selection pane="bottomLeft"/>
    </sheetView>
  </sheetViews>
  <sheetFormatPr defaultRowHeight="15" x14ac:dyDescent="0.25"/>
  <cols>
    <col min="1" max="1" width="10.7109375" style="1" customWidth="1"/>
    <col min="2" max="2" width="4.42578125" style="1" customWidth="1"/>
    <col min="3" max="3" width="5.7109375" style="1" customWidth="1"/>
    <col min="4" max="4" width="26.7109375" style="1" customWidth="1"/>
    <col min="5" max="5" width="14.7109375" style="1" customWidth="1"/>
    <col min="6" max="6" width="5.42578125" style="1" customWidth="1"/>
    <col min="7" max="7" width="5.7109375" style="1" customWidth="1"/>
    <col min="8" max="8" width="26.7109375" style="1" customWidth="1"/>
    <col min="9" max="9" width="14.7109375" style="1" customWidth="1"/>
    <col min="10" max="10" width="5.42578125" style="1" customWidth="1"/>
    <col min="12" max="16384" width="9.140625" style="1"/>
  </cols>
  <sheetData>
    <row r="6" spans="3:9" ht="22.5" customHeight="1" x14ac:dyDescent="0.25">
      <c r="C6" s="414" t="s">
        <v>8</v>
      </c>
      <c r="D6" s="414"/>
      <c r="E6" s="55" t="s">
        <v>16</v>
      </c>
      <c r="G6" s="414" t="s">
        <v>9</v>
      </c>
      <c r="H6" s="414"/>
      <c r="I6" s="56" t="s">
        <v>17</v>
      </c>
    </row>
    <row r="7" spans="3:9" x14ac:dyDescent="0.25">
      <c r="C7" s="53" t="s">
        <v>157</v>
      </c>
      <c r="D7" s="109" t="s">
        <v>272</v>
      </c>
      <c r="E7" s="110">
        <v>1452.75</v>
      </c>
      <c r="G7" s="52" t="s">
        <v>157</v>
      </c>
      <c r="H7" s="111" t="s">
        <v>277</v>
      </c>
      <c r="I7" s="112">
        <v>3000</v>
      </c>
    </row>
    <row r="8" spans="3:9" x14ac:dyDescent="0.25">
      <c r="C8" s="53" t="s">
        <v>158</v>
      </c>
      <c r="D8" s="109" t="s">
        <v>273</v>
      </c>
      <c r="E8" s="110">
        <v>5000</v>
      </c>
      <c r="G8" s="53" t="s">
        <v>158</v>
      </c>
      <c r="H8" s="113" t="s">
        <v>278</v>
      </c>
      <c r="I8" s="112">
        <v>3890</v>
      </c>
    </row>
    <row r="9" spans="3:9" x14ac:dyDescent="0.25">
      <c r="C9" s="53" t="s">
        <v>159</v>
      </c>
      <c r="D9" s="109" t="s">
        <v>274</v>
      </c>
      <c r="E9" s="110">
        <v>3512.84</v>
      </c>
      <c r="G9" s="53" t="s">
        <v>159</v>
      </c>
      <c r="H9" s="113" t="s">
        <v>279</v>
      </c>
      <c r="I9" s="112">
        <v>4000</v>
      </c>
    </row>
    <row r="10" spans="3:9" x14ac:dyDescent="0.25">
      <c r="C10" s="53" t="s">
        <v>160</v>
      </c>
      <c r="D10" s="109" t="s">
        <v>275</v>
      </c>
      <c r="E10" s="110">
        <v>200.1</v>
      </c>
      <c r="G10" s="53" t="s">
        <v>160</v>
      </c>
      <c r="H10" s="113" t="s">
        <v>276</v>
      </c>
      <c r="I10" s="112">
        <v>1000</v>
      </c>
    </row>
    <row r="11" spans="3:9" x14ac:dyDescent="0.25">
      <c r="C11" s="53" t="s">
        <v>161</v>
      </c>
      <c r="D11" s="109" t="s">
        <v>276</v>
      </c>
      <c r="E11" s="110">
        <v>46000</v>
      </c>
      <c r="G11" s="53" t="s">
        <v>161</v>
      </c>
      <c r="H11" s="113" t="s">
        <v>775</v>
      </c>
      <c r="I11" s="112">
        <v>1300</v>
      </c>
    </row>
    <row r="12" spans="3:9" x14ac:dyDescent="0.25">
      <c r="C12" s="53" t="s">
        <v>162</v>
      </c>
      <c r="D12" s="109" t="s">
        <v>779</v>
      </c>
      <c r="E12" s="110">
        <v>1000</v>
      </c>
      <c r="G12" s="53" t="s">
        <v>162</v>
      </c>
      <c r="H12" s="113"/>
      <c r="I12" s="112"/>
    </row>
    <row r="13" spans="3:9" x14ac:dyDescent="0.25">
      <c r="C13" s="53" t="s">
        <v>163</v>
      </c>
      <c r="D13" s="109"/>
      <c r="E13" s="110"/>
      <c r="G13" s="53" t="s">
        <v>163</v>
      </c>
      <c r="H13" s="113"/>
      <c r="I13" s="112"/>
    </row>
    <row r="14" spans="3:9" x14ac:dyDescent="0.25">
      <c r="C14" s="53" t="s">
        <v>164</v>
      </c>
      <c r="D14" s="109"/>
      <c r="E14" s="110"/>
      <c r="G14" s="53" t="s">
        <v>164</v>
      </c>
      <c r="H14" s="113"/>
      <c r="I14" s="112"/>
    </row>
    <row r="15" spans="3:9" x14ac:dyDescent="0.25">
      <c r="C15" s="53" t="s">
        <v>165</v>
      </c>
      <c r="D15" s="109"/>
      <c r="E15" s="110"/>
      <c r="G15" s="53" t="s">
        <v>165</v>
      </c>
      <c r="H15" s="113"/>
      <c r="I15" s="112"/>
    </row>
    <row r="16" spans="3:9" x14ac:dyDescent="0.25">
      <c r="C16" s="53" t="s">
        <v>166</v>
      </c>
      <c r="D16" s="109"/>
      <c r="E16" s="110"/>
      <c r="G16" s="53" t="s">
        <v>166</v>
      </c>
      <c r="H16" s="113"/>
      <c r="I16" s="112"/>
    </row>
    <row r="17" spans="3:9" x14ac:dyDescent="0.25">
      <c r="C17" s="53" t="s">
        <v>167</v>
      </c>
      <c r="D17" s="109"/>
      <c r="E17" s="110"/>
      <c r="G17" s="53" t="s">
        <v>167</v>
      </c>
      <c r="H17" s="113"/>
      <c r="I17" s="112"/>
    </row>
    <row r="18" spans="3:9" x14ac:dyDescent="0.25">
      <c r="C18" s="53" t="s">
        <v>168</v>
      </c>
      <c r="D18" s="109"/>
      <c r="E18" s="110"/>
      <c r="G18" s="53" t="s">
        <v>168</v>
      </c>
      <c r="H18" s="113"/>
      <c r="I18" s="112"/>
    </row>
    <row r="19" spans="3:9" x14ac:dyDescent="0.25">
      <c r="C19" s="53" t="s">
        <v>169</v>
      </c>
      <c r="D19" s="109"/>
      <c r="E19" s="110"/>
      <c r="G19" s="53" t="s">
        <v>169</v>
      </c>
      <c r="H19" s="113"/>
      <c r="I19" s="112"/>
    </row>
    <row r="20" spans="3:9" x14ac:dyDescent="0.25">
      <c r="C20" s="53" t="s">
        <v>170</v>
      </c>
      <c r="D20" s="109"/>
      <c r="E20" s="110"/>
      <c r="G20" s="53" t="s">
        <v>170</v>
      </c>
      <c r="H20" s="113"/>
      <c r="I20" s="112"/>
    </row>
    <row r="21" spans="3:9" x14ac:dyDescent="0.25">
      <c r="C21" s="53" t="s">
        <v>171</v>
      </c>
      <c r="D21" s="109"/>
      <c r="E21" s="110"/>
      <c r="G21" s="53" t="s">
        <v>171</v>
      </c>
      <c r="H21" s="113"/>
      <c r="I21" s="112"/>
    </row>
    <row r="22" spans="3:9" x14ac:dyDescent="0.25">
      <c r="C22" s="53" t="s">
        <v>172</v>
      </c>
      <c r="D22" s="109"/>
      <c r="E22" s="110"/>
      <c r="G22" s="53" t="s">
        <v>172</v>
      </c>
      <c r="H22" s="113"/>
      <c r="I22" s="112"/>
    </row>
    <row r="23" spans="3:9" x14ac:dyDescent="0.25">
      <c r="C23" s="53" t="s">
        <v>173</v>
      </c>
      <c r="D23" s="109"/>
      <c r="E23" s="110"/>
      <c r="G23" s="53" t="s">
        <v>173</v>
      </c>
      <c r="H23" s="113"/>
      <c r="I23" s="112"/>
    </row>
    <row r="24" spans="3:9" x14ac:dyDescent="0.25">
      <c r="C24" s="53" t="s">
        <v>174</v>
      </c>
      <c r="D24" s="109"/>
      <c r="E24" s="110"/>
      <c r="G24" s="53" t="s">
        <v>174</v>
      </c>
      <c r="H24" s="113"/>
      <c r="I24" s="112"/>
    </row>
    <row r="25" spans="3:9" x14ac:dyDescent="0.25">
      <c r="C25" s="53" t="s">
        <v>175</v>
      </c>
      <c r="D25" s="109"/>
      <c r="E25" s="110"/>
      <c r="G25" s="53" t="s">
        <v>175</v>
      </c>
      <c r="H25" s="113"/>
      <c r="I25" s="112"/>
    </row>
    <row r="26" spans="3:9" x14ac:dyDescent="0.25">
      <c r="C26" s="53" t="s">
        <v>176</v>
      </c>
      <c r="D26" s="109"/>
      <c r="E26" s="110"/>
      <c r="G26" s="53" t="s">
        <v>176</v>
      </c>
      <c r="H26" s="113"/>
      <c r="I26" s="112"/>
    </row>
    <row r="27" spans="3:9" x14ac:dyDescent="0.25">
      <c r="D27" s="415"/>
      <c r="E27" s="415"/>
    </row>
  </sheetData>
  <mergeCells count="3">
    <mergeCell ref="D27:E27"/>
    <mergeCell ref="C6:D6"/>
    <mergeCell ref="G6:H6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6">
    <tabColor theme="1"/>
  </sheetPr>
  <dimension ref="C6:I57"/>
  <sheetViews>
    <sheetView showGridLines="0" showRowColHeaders="0" workbookViewId="0">
      <pane ySplit="7" topLeftCell="A8" activePane="bottomLeft" state="frozen"/>
      <selection pane="bottomLeft" activeCell="H16" sqref="H16"/>
    </sheetView>
  </sheetViews>
  <sheetFormatPr defaultRowHeight="15" x14ac:dyDescent="0.25"/>
  <cols>
    <col min="1" max="1" width="10.7109375" style="1" customWidth="1"/>
    <col min="2" max="2" width="4.42578125" style="1" customWidth="1"/>
    <col min="3" max="3" width="5.7109375" style="1" customWidth="1"/>
    <col min="4" max="4" width="26.7109375" style="1" customWidth="1"/>
    <col min="5" max="5" width="14.7109375" style="1" customWidth="1"/>
    <col min="6" max="6" width="5.42578125" style="1" customWidth="1"/>
    <col min="7" max="7" width="5.7109375" style="1" customWidth="1"/>
    <col min="8" max="8" width="26.7109375" style="1" customWidth="1"/>
    <col min="9" max="9" width="14.7109375" style="1" customWidth="1"/>
    <col min="10" max="16384" width="9.140625" style="1"/>
  </cols>
  <sheetData>
    <row r="6" spans="3:9" ht="22.5" customHeight="1" x14ac:dyDescent="0.25">
      <c r="C6" s="414" t="s">
        <v>10</v>
      </c>
      <c r="D6" s="414"/>
      <c r="E6" s="414"/>
      <c r="G6" s="414" t="s">
        <v>11</v>
      </c>
      <c r="H6" s="414"/>
      <c r="I6" s="414"/>
    </row>
    <row r="7" spans="3:9" x14ac:dyDescent="0.25">
      <c r="C7" s="416" t="s">
        <v>13</v>
      </c>
      <c r="D7" s="417"/>
      <c r="E7" s="54" t="s">
        <v>16</v>
      </c>
      <c r="G7" s="414" t="s">
        <v>12</v>
      </c>
      <c r="H7" s="414"/>
      <c r="I7" s="71" t="s">
        <v>16</v>
      </c>
    </row>
    <row r="8" spans="3:9" x14ac:dyDescent="0.25">
      <c r="C8" s="53" t="s">
        <v>157</v>
      </c>
      <c r="D8" s="109" t="s">
        <v>280</v>
      </c>
      <c r="E8" s="110">
        <v>4800</v>
      </c>
      <c r="G8" s="53" t="s">
        <v>157</v>
      </c>
      <c r="H8" s="109" t="s">
        <v>288</v>
      </c>
      <c r="I8" s="114">
        <v>300</v>
      </c>
    </row>
    <row r="9" spans="3:9" x14ac:dyDescent="0.25">
      <c r="C9" s="53" t="s">
        <v>158</v>
      </c>
      <c r="D9" s="109" t="s">
        <v>281</v>
      </c>
      <c r="E9" s="110">
        <v>0</v>
      </c>
      <c r="G9" s="53" t="s">
        <v>158</v>
      </c>
      <c r="H9" s="109" t="s">
        <v>289</v>
      </c>
      <c r="I9" s="114">
        <v>420</v>
      </c>
    </row>
    <row r="10" spans="3:9" x14ac:dyDescent="0.25">
      <c r="C10" s="53" t="s">
        <v>159</v>
      </c>
      <c r="D10" s="109" t="s">
        <v>282</v>
      </c>
      <c r="E10" s="110">
        <v>0</v>
      </c>
      <c r="G10" s="53" t="s">
        <v>159</v>
      </c>
      <c r="H10" s="109" t="s">
        <v>290</v>
      </c>
      <c r="I10" s="114">
        <v>100</v>
      </c>
    </row>
    <row r="11" spans="3:9" x14ac:dyDescent="0.25">
      <c r="C11" s="53" t="s">
        <v>160</v>
      </c>
      <c r="D11" s="109" t="s">
        <v>283</v>
      </c>
      <c r="E11" s="110">
        <v>0</v>
      </c>
      <c r="G11" s="53" t="s">
        <v>160</v>
      </c>
      <c r="H11" s="109" t="s">
        <v>291</v>
      </c>
      <c r="I11" s="114">
        <v>40</v>
      </c>
    </row>
    <row r="12" spans="3:9" x14ac:dyDescent="0.25">
      <c r="C12" s="53" t="s">
        <v>161</v>
      </c>
      <c r="D12" s="109" t="s">
        <v>284</v>
      </c>
      <c r="E12" s="110">
        <v>0</v>
      </c>
      <c r="G12" s="53" t="s">
        <v>161</v>
      </c>
      <c r="H12" s="109" t="s">
        <v>292</v>
      </c>
      <c r="I12" s="114">
        <v>0</v>
      </c>
    </row>
    <row r="13" spans="3:9" x14ac:dyDescent="0.25">
      <c r="C13" s="53" t="s">
        <v>162</v>
      </c>
      <c r="D13" s="109" t="s">
        <v>285</v>
      </c>
      <c r="E13" s="110">
        <v>0</v>
      </c>
      <c r="G13" s="53" t="s">
        <v>162</v>
      </c>
      <c r="H13" s="109" t="s">
        <v>293</v>
      </c>
      <c r="I13" s="114">
        <v>0</v>
      </c>
    </row>
    <row r="14" spans="3:9" x14ac:dyDescent="0.25">
      <c r="C14" s="53" t="s">
        <v>163</v>
      </c>
      <c r="D14" s="109" t="s">
        <v>286</v>
      </c>
      <c r="E14" s="110">
        <v>0</v>
      </c>
      <c r="G14" s="53" t="s">
        <v>163</v>
      </c>
      <c r="H14" s="109" t="s">
        <v>294</v>
      </c>
      <c r="I14" s="114">
        <v>0</v>
      </c>
    </row>
    <row r="15" spans="3:9" x14ac:dyDescent="0.25">
      <c r="C15" s="53" t="s">
        <v>164</v>
      </c>
      <c r="D15" s="109" t="s">
        <v>287</v>
      </c>
      <c r="E15" s="110">
        <v>0</v>
      </c>
      <c r="G15" s="53" t="s">
        <v>164</v>
      </c>
      <c r="H15" s="109" t="s">
        <v>295</v>
      </c>
      <c r="I15" s="114">
        <v>0</v>
      </c>
    </row>
    <row r="16" spans="3:9" x14ac:dyDescent="0.25">
      <c r="C16" s="53" t="s">
        <v>165</v>
      </c>
      <c r="D16" s="109"/>
      <c r="E16" s="110"/>
      <c r="G16" s="53" t="s">
        <v>165</v>
      </c>
      <c r="H16" s="109" t="s">
        <v>296</v>
      </c>
      <c r="I16" s="114">
        <v>0</v>
      </c>
    </row>
    <row r="17" spans="3:9" x14ac:dyDescent="0.25">
      <c r="C17" s="53" t="s">
        <v>166</v>
      </c>
      <c r="D17" s="109"/>
      <c r="E17" s="110"/>
      <c r="G17" s="53" t="s">
        <v>166</v>
      </c>
      <c r="H17" s="109"/>
      <c r="I17" s="114"/>
    </row>
    <row r="18" spans="3:9" x14ac:dyDescent="0.25">
      <c r="C18" s="53" t="s">
        <v>167</v>
      </c>
      <c r="D18" s="109"/>
      <c r="E18" s="110"/>
      <c r="G18" s="53" t="s">
        <v>167</v>
      </c>
      <c r="H18" s="109"/>
      <c r="I18" s="114"/>
    </row>
    <row r="19" spans="3:9" x14ac:dyDescent="0.25">
      <c r="C19" s="53" t="s">
        <v>168</v>
      </c>
      <c r="D19" s="109"/>
      <c r="E19" s="110"/>
      <c r="G19" s="53" t="s">
        <v>168</v>
      </c>
      <c r="H19" s="109"/>
      <c r="I19" s="114"/>
    </row>
    <row r="20" spans="3:9" x14ac:dyDescent="0.25">
      <c r="C20" s="53" t="s">
        <v>169</v>
      </c>
      <c r="D20" s="109"/>
      <c r="E20" s="110"/>
      <c r="G20" s="53" t="s">
        <v>169</v>
      </c>
      <c r="H20" s="109"/>
      <c r="I20" s="114"/>
    </row>
    <row r="21" spans="3:9" x14ac:dyDescent="0.25">
      <c r="C21" s="53" t="s">
        <v>170</v>
      </c>
      <c r="D21" s="109"/>
      <c r="E21" s="110"/>
      <c r="G21" s="53" t="s">
        <v>170</v>
      </c>
      <c r="H21" s="109"/>
      <c r="I21" s="114"/>
    </row>
    <row r="22" spans="3:9" x14ac:dyDescent="0.25">
      <c r="C22" s="53" t="s">
        <v>171</v>
      </c>
      <c r="D22" s="109"/>
      <c r="E22" s="110"/>
      <c r="G22" s="53" t="s">
        <v>171</v>
      </c>
      <c r="H22" s="109"/>
      <c r="I22" s="114"/>
    </row>
    <row r="23" spans="3:9" x14ac:dyDescent="0.25">
      <c r="C23" s="53" t="s">
        <v>172</v>
      </c>
      <c r="D23" s="109"/>
      <c r="E23" s="110"/>
      <c r="G23" s="53" t="s">
        <v>172</v>
      </c>
      <c r="H23" s="109"/>
      <c r="I23" s="114"/>
    </row>
    <row r="24" spans="3:9" x14ac:dyDescent="0.25">
      <c r="C24" s="53" t="s">
        <v>173</v>
      </c>
      <c r="D24" s="109"/>
      <c r="E24" s="110"/>
      <c r="G24" s="53" t="s">
        <v>173</v>
      </c>
      <c r="H24" s="109"/>
      <c r="I24" s="114"/>
    </row>
    <row r="25" spans="3:9" x14ac:dyDescent="0.25">
      <c r="C25" s="53" t="s">
        <v>174</v>
      </c>
      <c r="D25" s="109"/>
      <c r="E25" s="110"/>
      <c r="G25" s="53" t="s">
        <v>174</v>
      </c>
      <c r="H25" s="109"/>
      <c r="I25" s="114"/>
    </row>
    <row r="26" spans="3:9" x14ac:dyDescent="0.25">
      <c r="C26" s="53" t="s">
        <v>175</v>
      </c>
      <c r="D26" s="109"/>
      <c r="E26" s="110"/>
      <c r="G26" s="53" t="s">
        <v>175</v>
      </c>
      <c r="H26" s="109"/>
      <c r="I26" s="114"/>
    </row>
    <row r="27" spans="3:9" x14ac:dyDescent="0.25">
      <c r="C27" s="53" t="s">
        <v>176</v>
      </c>
      <c r="D27" s="109"/>
      <c r="E27" s="110"/>
      <c r="G27" s="53" t="s">
        <v>176</v>
      </c>
      <c r="H27" s="109"/>
      <c r="I27" s="114"/>
    </row>
    <row r="28" spans="3:9" x14ac:dyDescent="0.25">
      <c r="C28" s="53" t="s">
        <v>177</v>
      </c>
      <c r="D28" s="109"/>
      <c r="E28" s="110"/>
      <c r="G28" s="53" t="s">
        <v>177</v>
      </c>
      <c r="H28" s="109"/>
      <c r="I28" s="114"/>
    </row>
    <row r="29" spans="3:9" x14ac:dyDescent="0.25">
      <c r="C29" s="53" t="s">
        <v>178</v>
      </c>
      <c r="D29" s="109"/>
      <c r="E29" s="110"/>
      <c r="G29" s="53" t="s">
        <v>178</v>
      </c>
      <c r="H29" s="109"/>
      <c r="I29" s="114"/>
    </row>
    <row r="30" spans="3:9" x14ac:dyDescent="0.25">
      <c r="C30" s="53" t="s">
        <v>179</v>
      </c>
      <c r="D30" s="109"/>
      <c r="E30" s="110"/>
      <c r="G30" s="53" t="s">
        <v>179</v>
      </c>
      <c r="H30" s="109"/>
      <c r="I30" s="114"/>
    </row>
    <row r="31" spans="3:9" x14ac:dyDescent="0.25">
      <c r="C31" s="53" t="s">
        <v>180</v>
      </c>
      <c r="D31" s="109"/>
      <c r="E31" s="110"/>
      <c r="G31" s="53" t="s">
        <v>180</v>
      </c>
      <c r="H31" s="109"/>
      <c r="I31" s="114"/>
    </row>
    <row r="32" spans="3:9" x14ac:dyDescent="0.25">
      <c r="C32" s="53" t="s">
        <v>181</v>
      </c>
      <c r="D32" s="109"/>
      <c r="E32" s="110"/>
      <c r="G32" s="53" t="s">
        <v>181</v>
      </c>
      <c r="H32" s="109"/>
      <c r="I32" s="114"/>
    </row>
    <row r="33" spans="3:9" x14ac:dyDescent="0.25">
      <c r="C33" s="53" t="s">
        <v>182</v>
      </c>
      <c r="D33" s="109"/>
      <c r="E33" s="110"/>
      <c r="G33" s="53" t="s">
        <v>182</v>
      </c>
      <c r="H33" s="109"/>
      <c r="I33" s="114"/>
    </row>
    <row r="34" spans="3:9" x14ac:dyDescent="0.25">
      <c r="C34" s="53" t="s">
        <v>183</v>
      </c>
      <c r="D34" s="109"/>
      <c r="E34" s="110"/>
      <c r="G34" s="53" t="s">
        <v>183</v>
      </c>
      <c r="H34" s="109"/>
      <c r="I34" s="114"/>
    </row>
    <row r="35" spans="3:9" x14ac:dyDescent="0.25">
      <c r="C35" s="53" t="s">
        <v>184</v>
      </c>
      <c r="D35" s="109"/>
      <c r="E35" s="110"/>
      <c r="G35" s="53" t="s">
        <v>184</v>
      </c>
      <c r="H35" s="109"/>
      <c r="I35" s="114"/>
    </row>
    <row r="36" spans="3:9" x14ac:dyDescent="0.25">
      <c r="C36" s="53" t="s">
        <v>185</v>
      </c>
      <c r="D36" s="109"/>
      <c r="E36" s="110"/>
      <c r="G36" s="53" t="s">
        <v>185</v>
      </c>
      <c r="H36" s="109"/>
      <c r="I36" s="114"/>
    </row>
    <row r="37" spans="3:9" x14ac:dyDescent="0.25">
      <c r="C37" s="53" t="s">
        <v>186</v>
      </c>
      <c r="D37" s="109"/>
      <c r="E37" s="110"/>
      <c r="G37" s="53" t="s">
        <v>186</v>
      </c>
      <c r="H37" s="109"/>
      <c r="I37" s="114"/>
    </row>
    <row r="38" spans="3:9" x14ac:dyDescent="0.25">
      <c r="C38" s="53" t="s">
        <v>187</v>
      </c>
      <c r="D38" s="109"/>
      <c r="E38" s="110"/>
      <c r="G38" s="53" t="s">
        <v>187</v>
      </c>
      <c r="H38" s="109"/>
      <c r="I38" s="114"/>
    </row>
    <row r="39" spans="3:9" x14ac:dyDescent="0.25">
      <c r="C39" s="53" t="s">
        <v>188</v>
      </c>
      <c r="D39" s="109"/>
      <c r="E39" s="110"/>
      <c r="G39" s="53" t="s">
        <v>188</v>
      </c>
      <c r="H39" s="109"/>
      <c r="I39" s="114"/>
    </row>
    <row r="40" spans="3:9" x14ac:dyDescent="0.25">
      <c r="C40" s="53" t="s">
        <v>189</v>
      </c>
      <c r="D40" s="109"/>
      <c r="E40" s="110"/>
      <c r="G40" s="53" t="s">
        <v>189</v>
      </c>
      <c r="H40" s="109"/>
      <c r="I40" s="114"/>
    </row>
    <row r="41" spans="3:9" x14ac:dyDescent="0.25">
      <c r="C41" s="53" t="s">
        <v>190</v>
      </c>
      <c r="D41" s="109"/>
      <c r="E41" s="110"/>
      <c r="G41" s="53" t="s">
        <v>190</v>
      </c>
      <c r="H41" s="109"/>
      <c r="I41" s="114"/>
    </row>
    <row r="42" spans="3:9" x14ac:dyDescent="0.25">
      <c r="C42" s="53" t="s">
        <v>191</v>
      </c>
      <c r="D42" s="109"/>
      <c r="E42" s="110"/>
      <c r="G42" s="53" t="s">
        <v>191</v>
      </c>
      <c r="H42" s="109"/>
      <c r="I42" s="114"/>
    </row>
    <row r="43" spans="3:9" x14ac:dyDescent="0.25">
      <c r="C43" s="53" t="s">
        <v>192</v>
      </c>
      <c r="D43" s="109"/>
      <c r="E43" s="110"/>
      <c r="G43" s="53" t="s">
        <v>192</v>
      </c>
      <c r="H43" s="109"/>
      <c r="I43" s="114"/>
    </row>
    <row r="44" spans="3:9" x14ac:dyDescent="0.25">
      <c r="C44" s="53" t="s">
        <v>193</v>
      </c>
      <c r="D44" s="109"/>
      <c r="E44" s="110"/>
      <c r="G44" s="53" t="s">
        <v>193</v>
      </c>
      <c r="H44" s="109"/>
      <c r="I44" s="114"/>
    </row>
    <row r="45" spans="3:9" x14ac:dyDescent="0.25">
      <c r="C45" s="53" t="s">
        <v>194</v>
      </c>
      <c r="D45" s="109"/>
      <c r="E45" s="110"/>
      <c r="G45" s="53" t="s">
        <v>194</v>
      </c>
      <c r="H45" s="109"/>
      <c r="I45" s="114"/>
    </row>
    <row r="46" spans="3:9" x14ac:dyDescent="0.25">
      <c r="C46" s="53" t="s">
        <v>195</v>
      </c>
      <c r="D46" s="109"/>
      <c r="E46" s="110"/>
      <c r="G46" s="53" t="s">
        <v>195</v>
      </c>
      <c r="H46" s="109"/>
      <c r="I46" s="114"/>
    </row>
    <row r="47" spans="3:9" x14ac:dyDescent="0.25">
      <c r="C47" s="53" t="s">
        <v>196</v>
      </c>
      <c r="D47" s="109"/>
      <c r="E47" s="110"/>
      <c r="G47" s="53" t="s">
        <v>196</v>
      </c>
      <c r="H47" s="109"/>
      <c r="I47" s="114"/>
    </row>
    <row r="48" spans="3:9" x14ac:dyDescent="0.25">
      <c r="C48" s="53" t="s">
        <v>197</v>
      </c>
      <c r="D48" s="109"/>
      <c r="E48" s="110"/>
      <c r="G48" s="53" t="s">
        <v>197</v>
      </c>
      <c r="H48" s="109"/>
      <c r="I48" s="114"/>
    </row>
    <row r="49" spans="3:9" x14ac:dyDescent="0.25">
      <c r="C49" s="53" t="s">
        <v>198</v>
      </c>
      <c r="D49" s="109"/>
      <c r="E49" s="110"/>
      <c r="G49" s="53" t="s">
        <v>198</v>
      </c>
      <c r="H49" s="109"/>
      <c r="I49" s="114"/>
    </row>
    <row r="50" spans="3:9" x14ac:dyDescent="0.25">
      <c r="C50" s="53" t="s">
        <v>199</v>
      </c>
      <c r="D50" s="109"/>
      <c r="E50" s="110"/>
      <c r="G50" s="53" t="s">
        <v>199</v>
      </c>
      <c r="H50" s="109"/>
      <c r="I50" s="114"/>
    </row>
    <row r="51" spans="3:9" x14ac:dyDescent="0.25">
      <c r="C51" s="53" t="s">
        <v>200</v>
      </c>
      <c r="D51" s="109"/>
      <c r="E51" s="110"/>
      <c r="G51" s="53" t="s">
        <v>200</v>
      </c>
      <c r="H51" s="109"/>
      <c r="I51" s="114"/>
    </row>
    <row r="52" spans="3:9" x14ac:dyDescent="0.25">
      <c r="C52" s="53" t="s">
        <v>201</v>
      </c>
      <c r="D52" s="109"/>
      <c r="E52" s="110"/>
      <c r="G52" s="53" t="s">
        <v>201</v>
      </c>
      <c r="H52" s="109"/>
      <c r="I52" s="114"/>
    </row>
    <row r="53" spans="3:9" x14ac:dyDescent="0.25">
      <c r="C53" s="53" t="s">
        <v>202</v>
      </c>
      <c r="D53" s="109"/>
      <c r="E53" s="110"/>
      <c r="G53" s="53" t="s">
        <v>202</v>
      </c>
      <c r="H53" s="109"/>
      <c r="I53" s="114"/>
    </row>
    <row r="54" spans="3:9" x14ac:dyDescent="0.25">
      <c r="C54" s="53" t="s">
        <v>203</v>
      </c>
      <c r="D54" s="109"/>
      <c r="E54" s="110"/>
      <c r="G54" s="53" t="s">
        <v>203</v>
      </c>
      <c r="H54" s="109"/>
      <c r="I54" s="114"/>
    </row>
    <row r="55" spans="3:9" x14ac:dyDescent="0.25">
      <c r="C55" s="53" t="s">
        <v>204</v>
      </c>
      <c r="D55" s="109"/>
      <c r="E55" s="110"/>
      <c r="G55" s="53" t="s">
        <v>204</v>
      </c>
      <c r="H55" s="109"/>
      <c r="I55" s="114"/>
    </row>
    <row r="56" spans="3:9" x14ac:dyDescent="0.25">
      <c r="C56" s="53" t="s">
        <v>205</v>
      </c>
      <c r="D56" s="109"/>
      <c r="E56" s="110"/>
      <c r="G56" s="53" t="s">
        <v>205</v>
      </c>
      <c r="H56" s="109"/>
      <c r="I56" s="109"/>
    </row>
    <row r="57" spans="3:9" x14ac:dyDescent="0.25">
      <c r="C57" s="53" t="s">
        <v>206</v>
      </c>
      <c r="D57" s="109"/>
      <c r="E57" s="110"/>
      <c r="G57" s="53" t="s">
        <v>206</v>
      </c>
      <c r="H57" s="109"/>
      <c r="I57" s="114"/>
    </row>
  </sheetData>
  <mergeCells count="4">
    <mergeCell ref="C6:E6"/>
    <mergeCell ref="C7:D7"/>
    <mergeCell ref="G7:H7"/>
    <mergeCell ref="G6:I6"/>
  </mergeCells>
  <dataValidations count="5">
    <dataValidation allowBlank="1" showInputMessage="1" showErrorMessage="1" promptTitle="Empréstimo Adquirido:" prompt="_x000a_Situação em que você pega dinheiro emprestado com alguma pessoa._x000a_" sqref="D8:D57" xr:uid="{00000000-0002-0000-0400-000000000000}"/>
    <dataValidation allowBlank="1" showInputMessage="1" showErrorMessage="1" promptTitle="Empréstimo Concedido:" prompt="_x000a_Situação em que você empresta dinheiro para alguma pessoa." sqref="H8:H57" xr:uid="{00000000-0002-0000-0400-000001000000}"/>
    <dataValidation allowBlank="1" showInputMessage="1" showErrorMessage="1" prompt="Cadastre nessa célula o saldo inicial de empréstimo adquirido." sqref="E8:E57" xr:uid="{00000000-0002-0000-0400-000002000000}"/>
    <dataValidation allowBlank="1" showInputMessage="1" showErrorMessage="1" prompt="Cadastre nessa cédula o saldo inicial de empréstimo Concedido." sqref="I8:I17" xr:uid="{00000000-0002-0000-0400-000003000000}"/>
    <dataValidation allowBlank="1" showInputMessage="1" showErrorMessage="1" prompt="Cadastre nessa célula o saldo inicial de empréstimo Concedido." sqref="I18:I57" xr:uid="{00000000-0002-0000-0400-000004000000}"/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7">
    <tabColor rgb="FF00B050"/>
  </sheetPr>
  <dimension ref="A5:AA546"/>
  <sheetViews>
    <sheetView showGridLines="0" showRowColHeaders="0" zoomScaleNormal="100" workbookViewId="0">
      <pane ySplit="8" topLeftCell="A9" activePane="bottomLeft" state="frozen"/>
      <selection pane="bottomLeft"/>
    </sheetView>
  </sheetViews>
  <sheetFormatPr defaultRowHeight="15" x14ac:dyDescent="0.25"/>
  <cols>
    <col min="1" max="1" width="11.28515625" style="77" customWidth="1"/>
    <col min="2" max="2" width="2.7109375" style="47" customWidth="1"/>
    <col min="3" max="3" width="10.85546875" style="47" customWidth="1"/>
    <col min="4" max="4" width="26.7109375" style="47" customWidth="1"/>
    <col min="5" max="5" width="59" style="47" customWidth="1"/>
    <col min="6" max="6" width="13.7109375" style="47" customWidth="1"/>
    <col min="7" max="7" width="26.7109375" style="47" customWidth="1"/>
    <col min="8" max="8" width="15.85546875" style="47" customWidth="1"/>
    <col min="9" max="9" width="20.28515625" style="47" customWidth="1"/>
    <col min="10" max="12" width="10.85546875" style="47" hidden="1" customWidth="1"/>
    <col min="13" max="13" width="9.7109375" style="47" hidden="1" customWidth="1"/>
    <col min="14" max="17" width="8.140625" style="47" hidden="1" customWidth="1"/>
    <col min="18" max="18" width="9.7109375" style="47" hidden="1" customWidth="1"/>
    <col min="19" max="19" width="8.140625" style="47" hidden="1" customWidth="1"/>
    <col min="20" max="20" width="12.7109375" style="47" hidden="1" customWidth="1"/>
    <col min="21" max="21" width="13.140625" style="47" hidden="1" customWidth="1"/>
    <col min="22" max="22" width="6.42578125" style="47" hidden="1" customWidth="1"/>
    <col min="23" max="23" width="4.140625" style="47" hidden="1" customWidth="1"/>
    <col min="24" max="24" width="13.140625" style="47" hidden="1" customWidth="1"/>
    <col min="25" max="25" width="4.140625" style="47" hidden="1" customWidth="1"/>
    <col min="26" max="27" width="9.140625" style="47" hidden="1" customWidth="1"/>
    <col min="28" max="16384" width="9.140625" style="47"/>
  </cols>
  <sheetData>
    <row r="5" spans="3:27" x14ac:dyDescent="0.25">
      <c r="N5" s="78"/>
      <c r="O5" s="78"/>
      <c r="P5" s="78"/>
      <c r="Q5" s="78"/>
      <c r="S5" s="78"/>
    </row>
    <row r="6" spans="3:27" ht="17.100000000000001" customHeight="1" x14ac:dyDescent="0.25">
      <c r="C6" s="418" t="s">
        <v>211</v>
      </c>
      <c r="D6" s="418"/>
      <c r="H6" s="79" t="s">
        <v>156</v>
      </c>
      <c r="I6" s="80">
        <f>SUBTOTAL(9,F:F)</f>
        <v>93762.91</v>
      </c>
      <c r="N6" s="81"/>
      <c r="O6" s="81"/>
      <c r="P6" s="81"/>
      <c r="Q6" s="81"/>
      <c r="S6" s="81"/>
    </row>
    <row r="7" spans="3:27" ht="3" customHeight="1" x14ac:dyDescent="0.25"/>
    <row r="8" spans="3:27" ht="30" customHeight="1" thickBot="1" x14ac:dyDescent="0.3">
      <c r="C8" s="82" t="s">
        <v>0</v>
      </c>
      <c r="D8" s="82" t="s">
        <v>1</v>
      </c>
      <c r="E8" s="82" t="s">
        <v>2</v>
      </c>
      <c r="F8" s="82" t="s">
        <v>66</v>
      </c>
      <c r="G8" s="82" t="s">
        <v>5</v>
      </c>
      <c r="H8" s="82" t="s">
        <v>3</v>
      </c>
      <c r="I8" s="82" t="s">
        <v>4</v>
      </c>
      <c r="J8" s="83" t="s">
        <v>62</v>
      </c>
      <c r="K8" s="83" t="s">
        <v>63</v>
      </c>
      <c r="L8" s="83" t="s">
        <v>64</v>
      </c>
      <c r="M8" s="83" t="s">
        <v>760</v>
      </c>
      <c r="N8" s="83" t="s">
        <v>65</v>
      </c>
      <c r="O8" s="315" t="s">
        <v>756</v>
      </c>
      <c r="P8" s="323" t="s">
        <v>761</v>
      </c>
      <c r="Q8" s="323" t="s">
        <v>762</v>
      </c>
      <c r="R8" s="315" t="s">
        <v>755</v>
      </c>
      <c r="S8" s="315" t="s">
        <v>757</v>
      </c>
      <c r="T8" s="316"/>
      <c r="AA8" s="84"/>
    </row>
    <row r="9" spans="3:27" x14ac:dyDescent="0.25">
      <c r="C9" s="75">
        <v>43102</v>
      </c>
      <c r="D9" s="76" t="s">
        <v>264</v>
      </c>
      <c r="E9" s="358" t="s">
        <v>297</v>
      </c>
      <c r="F9" s="359">
        <v>4.8899999999999997</v>
      </c>
      <c r="G9" s="76" t="s">
        <v>273</v>
      </c>
      <c r="H9" s="76" t="s">
        <v>60</v>
      </c>
      <c r="I9" s="357" t="str">
        <f t="shared" ref="I9:I72" ca="1" si="0">IF(H9="","",(IF(H9="Efetivado","",IF(C9="","",IF(C9=TODAY(),"Vence Hoje",IF(C9&lt;TODAY(),"Atrasado",C9-TODAY()&amp;" Dias para Vencer"))))))</f>
        <v/>
      </c>
      <c r="J9" s="360">
        <f t="shared" ref="J9:J72" si="1">DAY(C9)</f>
        <v>2</v>
      </c>
      <c r="K9" s="360">
        <f t="shared" ref="K9:K72" si="2">MONTH(C9)</f>
        <v>1</v>
      </c>
      <c r="L9" s="360">
        <f t="shared" ref="L9:L72" si="3">YEAR(C9)</f>
        <v>2018</v>
      </c>
      <c r="M9" s="357">
        <f>VLOOKUP(Tabela1[[#This Row],[Banco]],$U$9:$V$28,2,0)</f>
        <v>2</v>
      </c>
      <c r="N9" s="357">
        <f t="shared" ref="N9:N72" si="4">VLOOKUP(H9,$Z$9:$AA$10,2,0)</f>
        <v>1</v>
      </c>
      <c r="O9" s="357">
        <f>IF(N9&gt;'05'!$Y$17,0,1)</f>
        <v>1</v>
      </c>
      <c r="P9" s="357" t="str">
        <f>IF(Tabela1[[#This Row],[DIA]]&gt;0,IF('13'!$CD$36=77,1,""),"")</f>
        <v/>
      </c>
      <c r="Q9" s="357">
        <f>IF(N9&gt;'13'!$CD$30,0,1)</f>
        <v>1</v>
      </c>
      <c r="R9" s="357" t="str">
        <f>IF(Tabela1[[#This Row],[DIA]]&gt;0,IF('01'!$BX$33=77,1,""),"")</f>
        <v/>
      </c>
      <c r="S9" s="357">
        <f>IF(N9&gt;'01'!$BX$27,0,1)</f>
        <v>1</v>
      </c>
      <c r="U9" s="361" t="str">
        <f>'CAD2'!$D7</f>
        <v>DINHEIRO / CARTEIRA</v>
      </c>
      <c r="V9" s="362">
        <v>1</v>
      </c>
      <c r="W9" s="84"/>
      <c r="X9" s="361" t="str">
        <f>CAD!$D7</f>
        <v>SALÁRIOS</v>
      </c>
      <c r="Y9" s="84"/>
      <c r="Z9" s="363" t="s">
        <v>60</v>
      </c>
      <c r="AA9" s="364">
        <v>1</v>
      </c>
    </row>
    <row r="10" spans="3:27" x14ac:dyDescent="0.25">
      <c r="C10" s="75">
        <v>43123</v>
      </c>
      <c r="D10" s="76" t="s">
        <v>262</v>
      </c>
      <c r="E10" s="358" t="s">
        <v>298</v>
      </c>
      <c r="F10" s="359">
        <v>600</v>
      </c>
      <c r="G10" s="76" t="s">
        <v>274</v>
      </c>
      <c r="H10" s="76" t="s">
        <v>60</v>
      </c>
      <c r="I10" s="357" t="str">
        <f t="shared" ca="1" si="0"/>
        <v/>
      </c>
      <c r="J10" s="360">
        <f t="shared" si="1"/>
        <v>23</v>
      </c>
      <c r="K10" s="360">
        <f t="shared" si="2"/>
        <v>1</v>
      </c>
      <c r="L10" s="360">
        <f t="shared" si="3"/>
        <v>2018</v>
      </c>
      <c r="M10" s="357">
        <f>VLOOKUP(Tabela1[[#This Row],[Banco]],$U$9:$V$28,2,0)</f>
        <v>3</v>
      </c>
      <c r="N10" s="357">
        <f t="shared" si="4"/>
        <v>1</v>
      </c>
      <c r="O10" s="357">
        <f>IF(N10&gt;'05'!$Y$17,0,1)</f>
        <v>1</v>
      </c>
      <c r="P10" s="357" t="str">
        <f>IF(Tabela1[[#This Row],[DIA]]&gt;0,IF('13'!$CD$36=77,1,""),"")</f>
        <v/>
      </c>
      <c r="Q10" s="357">
        <f>IF(N10&gt;'13'!$CD$30,0,1)</f>
        <v>1</v>
      </c>
      <c r="R10" s="357" t="str">
        <f>IF(Tabela1[[#This Row],[DIA]]&gt;0,IF('01'!$BX$33=77,1,""),"")</f>
        <v/>
      </c>
      <c r="S10" s="357">
        <f>IF(N10&gt;'01'!$BX$27,0,1)</f>
        <v>1</v>
      </c>
      <c r="U10" s="361" t="str">
        <f>'CAD2'!$D8</f>
        <v>CAIXA ECONÔMICA FEDERAL</v>
      </c>
      <c r="V10" s="362">
        <v>2</v>
      </c>
      <c r="W10" s="84"/>
      <c r="X10" s="361" t="str">
        <f>CAD!$D8</f>
        <v>RELATÓRIOS</v>
      </c>
      <c r="Y10" s="84"/>
      <c r="Z10" s="363" t="s">
        <v>61</v>
      </c>
      <c r="AA10" s="364">
        <v>2</v>
      </c>
    </row>
    <row r="11" spans="3:27" x14ac:dyDescent="0.25">
      <c r="C11" s="75">
        <v>43123</v>
      </c>
      <c r="D11" s="76" t="s">
        <v>264</v>
      </c>
      <c r="E11" s="358" t="s">
        <v>263</v>
      </c>
      <c r="F11" s="359">
        <v>218</v>
      </c>
      <c r="G11" s="76" t="s">
        <v>274</v>
      </c>
      <c r="H11" s="76" t="s">
        <v>60</v>
      </c>
      <c r="I11" s="357" t="str">
        <f t="shared" ca="1" si="0"/>
        <v/>
      </c>
      <c r="J11" s="360">
        <f t="shared" si="1"/>
        <v>23</v>
      </c>
      <c r="K11" s="360">
        <f t="shared" si="2"/>
        <v>1</v>
      </c>
      <c r="L11" s="360">
        <f t="shared" si="3"/>
        <v>2018</v>
      </c>
      <c r="M11" s="357">
        <f>VLOOKUP(Tabela1[[#This Row],[Banco]],$U$9:$V$28,2,0)</f>
        <v>3</v>
      </c>
      <c r="N11" s="357">
        <f t="shared" si="4"/>
        <v>1</v>
      </c>
      <c r="O11" s="357">
        <f>IF(N11&gt;'05'!$Y$17,0,1)</f>
        <v>1</v>
      </c>
      <c r="P11" s="357" t="str">
        <f>IF(Tabela1[[#This Row],[DIA]]&gt;0,IF('13'!$CD$36=77,1,""),"")</f>
        <v/>
      </c>
      <c r="Q11" s="357">
        <f>IF(N11&gt;'13'!$CD$30,0,1)</f>
        <v>1</v>
      </c>
      <c r="R11" s="357" t="str">
        <f>IF(Tabela1[[#This Row],[DIA]]&gt;0,IF('01'!$BX$33=77,1,""),"")</f>
        <v/>
      </c>
      <c r="S11" s="357">
        <f>IF(N11&gt;'01'!$BX$27,0,1)</f>
        <v>1</v>
      </c>
      <c r="U11" s="361" t="str">
        <f>'CAD2'!$D9</f>
        <v>BANCO DO BRASIL S/A</v>
      </c>
      <c r="V11" s="362">
        <v>3</v>
      </c>
      <c r="W11" s="84"/>
      <c r="X11" s="361" t="str">
        <f>CAD!$D9</f>
        <v>HORAS EXTRAS</v>
      </c>
      <c r="Y11" s="84"/>
      <c r="Z11" s="84"/>
      <c r="AA11" s="84"/>
    </row>
    <row r="12" spans="3:27" x14ac:dyDescent="0.25">
      <c r="C12" s="75">
        <v>43132</v>
      </c>
      <c r="D12" s="76" t="s">
        <v>262</v>
      </c>
      <c r="E12" s="358" t="s">
        <v>298</v>
      </c>
      <c r="F12" s="359">
        <v>600</v>
      </c>
      <c r="G12" s="76" t="s">
        <v>274</v>
      </c>
      <c r="H12" s="76" t="s">
        <v>61</v>
      </c>
      <c r="I12" s="357" t="str">
        <f t="shared" ca="1" si="0"/>
        <v>Atrasado</v>
      </c>
      <c r="J12" s="360">
        <f t="shared" si="1"/>
        <v>1</v>
      </c>
      <c r="K12" s="360">
        <f t="shared" si="2"/>
        <v>2</v>
      </c>
      <c r="L12" s="360">
        <f t="shared" si="3"/>
        <v>2018</v>
      </c>
      <c r="M12" s="357">
        <f>VLOOKUP(Tabela1[[#This Row],[Banco]],$U$9:$V$28,2,0)</f>
        <v>3</v>
      </c>
      <c r="N12" s="357">
        <f t="shared" si="4"/>
        <v>2</v>
      </c>
      <c r="O12" s="357">
        <f>IF(N12&gt;'05'!$Y$17,0,1)</f>
        <v>1</v>
      </c>
      <c r="P12" s="357" t="str">
        <f>IF(Tabela1[[#This Row],[DIA]]&gt;0,IF('13'!$CD$36=77,1,""),"")</f>
        <v/>
      </c>
      <c r="Q12" s="357">
        <f>IF(N12&gt;'13'!$CD$30,0,1)</f>
        <v>0</v>
      </c>
      <c r="R12" s="357" t="str">
        <f>IF(Tabela1[[#This Row],[DIA]]&gt;0,IF('01'!$BX$33=77,1,""),"")</f>
        <v/>
      </c>
      <c r="S12" s="357">
        <f>IF(N12&gt;'01'!$BX$27,0,1)</f>
        <v>0</v>
      </c>
      <c r="U12" s="361" t="str">
        <f>'CAD2'!$D10</f>
        <v>NUCONTA</v>
      </c>
      <c r="V12" s="362">
        <v>4</v>
      </c>
      <c r="W12" s="84"/>
      <c r="X12" s="361" t="str">
        <f>CAD!$D10</f>
        <v>OUTROS</v>
      </c>
      <c r="Y12" s="84"/>
      <c r="Z12" s="84"/>
      <c r="AA12" s="84"/>
    </row>
    <row r="13" spans="3:27" x14ac:dyDescent="0.25">
      <c r="C13" s="75">
        <v>43133</v>
      </c>
      <c r="D13" s="76" t="s">
        <v>264</v>
      </c>
      <c r="E13" s="358" t="s">
        <v>297</v>
      </c>
      <c r="F13" s="359">
        <v>3.5599999999999996</v>
      </c>
      <c r="G13" s="76" t="s">
        <v>273</v>
      </c>
      <c r="H13" s="76" t="s">
        <v>60</v>
      </c>
      <c r="I13" s="357" t="str">
        <f t="shared" ca="1" si="0"/>
        <v/>
      </c>
      <c r="J13" s="360">
        <f t="shared" si="1"/>
        <v>2</v>
      </c>
      <c r="K13" s="360">
        <f t="shared" si="2"/>
        <v>2</v>
      </c>
      <c r="L13" s="360">
        <f t="shared" si="3"/>
        <v>2018</v>
      </c>
      <c r="M13" s="357">
        <f>VLOOKUP(Tabela1[[#This Row],[Banco]],$U$9:$V$28,2,0)</f>
        <v>2</v>
      </c>
      <c r="N13" s="357">
        <f t="shared" si="4"/>
        <v>1</v>
      </c>
      <c r="O13" s="357">
        <f>IF(N13&gt;'05'!$Y$17,0,1)</f>
        <v>1</v>
      </c>
      <c r="P13" s="357" t="str">
        <f>IF(Tabela1[[#This Row],[DIA]]&gt;0,IF('13'!$CD$36=77,1,""),"")</f>
        <v/>
      </c>
      <c r="Q13" s="357">
        <f>IF(N13&gt;'13'!$CD$30,0,1)</f>
        <v>1</v>
      </c>
      <c r="R13" s="357" t="str">
        <f>IF(Tabela1[[#This Row],[DIA]]&gt;0,IF('01'!$BX$33=77,1,""),"")</f>
        <v/>
      </c>
      <c r="S13" s="357">
        <f>IF(N13&gt;'01'!$BX$27,0,1)</f>
        <v>1</v>
      </c>
      <c r="U13" s="361" t="str">
        <f>'CAD2'!$D11</f>
        <v>INTER</v>
      </c>
      <c r="V13" s="362">
        <v>5</v>
      </c>
      <c r="W13" s="84"/>
      <c r="X13" s="361" t="str">
        <f>CAD!$D11</f>
        <v>ALUGUÉIS</v>
      </c>
      <c r="Y13" s="84"/>
      <c r="Z13" s="84"/>
      <c r="AA13" s="84"/>
    </row>
    <row r="14" spans="3:27" x14ac:dyDescent="0.25">
      <c r="C14" s="75">
        <v>43137</v>
      </c>
      <c r="D14" s="76" t="s">
        <v>765</v>
      </c>
      <c r="E14" s="358" t="s">
        <v>299</v>
      </c>
      <c r="F14" s="359">
        <v>2100</v>
      </c>
      <c r="G14" s="76" t="s">
        <v>274</v>
      </c>
      <c r="H14" s="76" t="s">
        <v>60</v>
      </c>
      <c r="I14" s="357" t="str">
        <f t="shared" ca="1" si="0"/>
        <v/>
      </c>
      <c r="J14" s="360">
        <f t="shared" si="1"/>
        <v>6</v>
      </c>
      <c r="K14" s="360">
        <f t="shared" si="2"/>
        <v>2</v>
      </c>
      <c r="L14" s="360">
        <f t="shared" si="3"/>
        <v>2018</v>
      </c>
      <c r="M14" s="357">
        <f>VLOOKUP(Tabela1[[#This Row],[Banco]],$U$9:$V$28,2,0)</f>
        <v>3</v>
      </c>
      <c r="N14" s="357">
        <f t="shared" si="4"/>
        <v>1</v>
      </c>
      <c r="O14" s="357">
        <f>IF(N14&gt;'05'!$Y$17,0,1)</f>
        <v>1</v>
      </c>
      <c r="P14" s="357" t="str">
        <f>IF(Tabela1[[#This Row],[DIA]]&gt;0,IF('13'!$CD$36=77,1,""),"")</f>
        <v/>
      </c>
      <c r="Q14" s="357">
        <f>IF(N14&gt;'13'!$CD$30,0,1)</f>
        <v>1</v>
      </c>
      <c r="R14" s="357" t="str">
        <f>IF(Tabela1[[#This Row],[DIA]]&gt;0,IF('01'!$BX$33=77,1,""),"")</f>
        <v/>
      </c>
      <c r="S14" s="357">
        <f>IF(N14&gt;'01'!$BX$27,0,1)</f>
        <v>1</v>
      </c>
      <c r="U14" s="361" t="str">
        <f>'CAD2'!$D12</f>
        <v>BRADESCO S/A</v>
      </c>
      <c r="V14" s="362">
        <v>6</v>
      </c>
      <c r="W14" s="84"/>
      <c r="X14" s="361" t="str">
        <f>CAD!$D12</f>
        <v>VENDA DE IMÓVEIS</v>
      </c>
      <c r="Y14" s="84"/>
      <c r="Z14" s="84"/>
      <c r="AA14" s="84"/>
    </row>
    <row r="15" spans="3:27" x14ac:dyDescent="0.25">
      <c r="C15" s="75">
        <v>43137</v>
      </c>
      <c r="D15" s="76" t="s">
        <v>264</v>
      </c>
      <c r="E15" s="358" t="s">
        <v>263</v>
      </c>
      <c r="F15" s="359">
        <v>218</v>
      </c>
      <c r="G15" s="76" t="s">
        <v>274</v>
      </c>
      <c r="H15" s="76" t="s">
        <v>60</v>
      </c>
      <c r="I15" s="357" t="str">
        <f t="shared" ca="1" si="0"/>
        <v/>
      </c>
      <c r="J15" s="360">
        <f t="shared" si="1"/>
        <v>6</v>
      </c>
      <c r="K15" s="360">
        <f t="shared" si="2"/>
        <v>2</v>
      </c>
      <c r="L15" s="360">
        <f t="shared" si="3"/>
        <v>2018</v>
      </c>
      <c r="M15" s="357">
        <f>VLOOKUP(Tabela1[[#This Row],[Banco]],$U$9:$V$28,2,0)</f>
        <v>3</v>
      </c>
      <c r="N15" s="357">
        <f t="shared" si="4"/>
        <v>1</v>
      </c>
      <c r="O15" s="357">
        <f>IF(N15&gt;'05'!$Y$17,0,1)</f>
        <v>1</v>
      </c>
      <c r="P15" s="357" t="str">
        <f>IF(Tabela1[[#This Row],[DIA]]&gt;0,IF('13'!$CD$36=77,1,""),"")</f>
        <v/>
      </c>
      <c r="Q15" s="357">
        <f>IF(N15&gt;'13'!$CD$30,0,1)</f>
        <v>1</v>
      </c>
      <c r="R15" s="357" t="str">
        <f>IF(Tabela1[[#This Row],[DIA]]&gt;0,IF('01'!$BX$33=77,1,""),"")</f>
        <v/>
      </c>
      <c r="S15" s="357">
        <f>IF(N15&gt;'01'!$BX$27,0,1)</f>
        <v>1</v>
      </c>
      <c r="U15" s="361">
        <f>'CAD2'!$D13</f>
        <v>0</v>
      </c>
      <c r="V15" s="362">
        <v>7</v>
      </c>
      <c r="W15" s="84"/>
      <c r="X15" s="361" t="str">
        <f>CAD!$D13</f>
        <v>13º SALÁRIO</v>
      </c>
      <c r="Y15" s="84"/>
      <c r="Z15" s="84"/>
      <c r="AA15" s="84"/>
    </row>
    <row r="16" spans="3:27" x14ac:dyDescent="0.25">
      <c r="C16" s="75">
        <v>43141</v>
      </c>
      <c r="D16" s="76" t="s">
        <v>262</v>
      </c>
      <c r="E16" s="358" t="s">
        <v>298</v>
      </c>
      <c r="F16" s="359">
        <v>600</v>
      </c>
      <c r="G16" s="76" t="s">
        <v>274</v>
      </c>
      <c r="H16" s="76" t="s">
        <v>60</v>
      </c>
      <c r="I16" s="357" t="str">
        <f t="shared" ca="1" si="0"/>
        <v/>
      </c>
      <c r="J16" s="360">
        <f t="shared" si="1"/>
        <v>10</v>
      </c>
      <c r="K16" s="360">
        <f t="shared" si="2"/>
        <v>2</v>
      </c>
      <c r="L16" s="360">
        <f t="shared" si="3"/>
        <v>2018</v>
      </c>
      <c r="M16" s="357">
        <f>VLOOKUP(Tabela1[[#This Row],[Banco]],$U$9:$V$28,2,0)</f>
        <v>3</v>
      </c>
      <c r="N16" s="357">
        <f t="shared" si="4"/>
        <v>1</v>
      </c>
      <c r="O16" s="357">
        <f>IF(N16&gt;'05'!$Y$17,0,1)</f>
        <v>1</v>
      </c>
      <c r="P16" s="357" t="str">
        <f>IF(Tabela1[[#This Row],[DIA]]&gt;0,IF('13'!$CD$36=77,1,""),"")</f>
        <v/>
      </c>
      <c r="Q16" s="357">
        <f>IF(N16&gt;'13'!$CD$30,0,1)</f>
        <v>1</v>
      </c>
      <c r="R16" s="357" t="str">
        <f>IF(Tabela1[[#This Row],[DIA]]&gt;0,IF('01'!$BX$33=77,1,""),"")</f>
        <v/>
      </c>
      <c r="S16" s="357">
        <f>IF(N16&gt;'01'!$BX$27,0,1)</f>
        <v>1</v>
      </c>
      <c r="U16" s="361">
        <f>'CAD2'!$D14</f>
        <v>0</v>
      </c>
      <c r="V16" s="362">
        <v>8</v>
      </c>
      <c r="W16" s="84"/>
      <c r="X16" s="361" t="str">
        <f>CAD!$D14</f>
        <v>FÉRIAS</v>
      </c>
      <c r="Y16" s="84"/>
      <c r="Z16" s="84"/>
      <c r="AA16" s="84"/>
    </row>
    <row r="17" spans="3:27" x14ac:dyDescent="0.25">
      <c r="C17" s="75">
        <v>43155</v>
      </c>
      <c r="D17" s="76" t="s">
        <v>263</v>
      </c>
      <c r="E17" s="358" t="s">
        <v>300</v>
      </c>
      <c r="F17" s="359">
        <v>250</v>
      </c>
      <c r="G17" s="76" t="s">
        <v>272</v>
      </c>
      <c r="H17" s="76" t="s">
        <v>60</v>
      </c>
      <c r="I17" s="357" t="str">
        <f t="shared" ca="1" si="0"/>
        <v/>
      </c>
      <c r="J17" s="360">
        <f t="shared" si="1"/>
        <v>24</v>
      </c>
      <c r="K17" s="360">
        <f t="shared" si="2"/>
        <v>2</v>
      </c>
      <c r="L17" s="360">
        <f t="shared" si="3"/>
        <v>2018</v>
      </c>
      <c r="M17" s="357">
        <f>VLOOKUP(Tabela1[[#This Row],[Banco]],$U$9:$V$28,2,0)</f>
        <v>1</v>
      </c>
      <c r="N17" s="357">
        <f t="shared" si="4"/>
        <v>1</v>
      </c>
      <c r="O17" s="357">
        <f>IF(N17&gt;'05'!$Y$17,0,1)</f>
        <v>1</v>
      </c>
      <c r="P17" s="357" t="str">
        <f>IF(Tabela1[[#This Row],[DIA]]&gt;0,IF('13'!$CD$36=77,1,""),"")</f>
        <v/>
      </c>
      <c r="Q17" s="357">
        <f>IF(N17&gt;'13'!$CD$30,0,1)</f>
        <v>1</v>
      </c>
      <c r="R17" s="357" t="str">
        <f>IF(Tabela1[[#This Row],[DIA]]&gt;0,IF('01'!$BX$33=77,1,""),"")</f>
        <v/>
      </c>
      <c r="S17" s="357">
        <f>IF(N17&gt;'01'!$BX$27,0,1)</f>
        <v>1</v>
      </c>
      <c r="U17" s="361">
        <f>'CAD2'!$D15</f>
        <v>0</v>
      </c>
      <c r="V17" s="362">
        <v>9</v>
      </c>
      <c r="W17" s="84"/>
      <c r="X17" s="361" t="str">
        <f>CAD!$D15</f>
        <v>RENDIMENTOS</v>
      </c>
      <c r="Y17" s="84"/>
      <c r="Z17" s="84"/>
      <c r="AA17" s="84"/>
    </row>
    <row r="18" spans="3:27" x14ac:dyDescent="0.25">
      <c r="C18" s="75">
        <v>43155</v>
      </c>
      <c r="D18" s="76" t="s">
        <v>263</v>
      </c>
      <c r="E18" s="358" t="s">
        <v>300</v>
      </c>
      <c r="F18" s="359">
        <v>250</v>
      </c>
      <c r="G18" s="76" t="s">
        <v>272</v>
      </c>
      <c r="H18" s="76" t="s">
        <v>60</v>
      </c>
      <c r="I18" s="357" t="str">
        <f t="shared" ca="1" si="0"/>
        <v/>
      </c>
      <c r="J18" s="360">
        <f t="shared" si="1"/>
        <v>24</v>
      </c>
      <c r="K18" s="360">
        <f t="shared" si="2"/>
        <v>2</v>
      </c>
      <c r="L18" s="360">
        <f t="shared" si="3"/>
        <v>2018</v>
      </c>
      <c r="M18" s="357">
        <f>VLOOKUP(Tabela1[[#This Row],[Banco]],$U$9:$V$28,2,0)</f>
        <v>1</v>
      </c>
      <c r="N18" s="357">
        <f t="shared" si="4"/>
        <v>1</v>
      </c>
      <c r="O18" s="357">
        <f>IF(N18&gt;'05'!$Y$17,0,1)</f>
        <v>1</v>
      </c>
      <c r="P18" s="357" t="str">
        <f>IF(Tabela1[[#This Row],[DIA]]&gt;0,IF('13'!$CD$36=77,1,""),"")</f>
        <v/>
      </c>
      <c r="Q18" s="357">
        <f>IF(N18&gt;'13'!$CD$30,0,1)</f>
        <v>1</v>
      </c>
      <c r="R18" s="357" t="str">
        <f>IF(Tabela1[[#This Row],[DIA]]&gt;0,IF('01'!$BX$33=77,1,""),"")</f>
        <v/>
      </c>
      <c r="S18" s="357">
        <f>IF(N18&gt;'01'!$BX$27,0,1)</f>
        <v>1</v>
      </c>
      <c r="U18" s="361">
        <f>'CAD2'!$D16</f>
        <v>0</v>
      </c>
      <c r="V18" s="362">
        <v>10</v>
      </c>
      <c r="W18" s="84"/>
      <c r="X18" s="361">
        <f>CAD!$D16</f>
        <v>0</v>
      </c>
      <c r="Y18" s="84"/>
      <c r="Z18" s="84"/>
      <c r="AA18" s="84"/>
    </row>
    <row r="19" spans="3:27" x14ac:dyDescent="0.25">
      <c r="C19" s="75">
        <v>43156</v>
      </c>
      <c r="D19" s="76" t="s">
        <v>765</v>
      </c>
      <c r="E19" s="358" t="s">
        <v>299</v>
      </c>
      <c r="F19" s="359">
        <v>2100</v>
      </c>
      <c r="G19" s="76" t="s">
        <v>274</v>
      </c>
      <c r="H19" s="76" t="s">
        <v>60</v>
      </c>
      <c r="I19" s="357" t="str">
        <f t="shared" ca="1" si="0"/>
        <v/>
      </c>
      <c r="J19" s="360">
        <f t="shared" si="1"/>
        <v>25</v>
      </c>
      <c r="K19" s="360">
        <f t="shared" si="2"/>
        <v>2</v>
      </c>
      <c r="L19" s="360">
        <f t="shared" si="3"/>
        <v>2018</v>
      </c>
      <c r="M19" s="357">
        <f>VLOOKUP(Tabela1[[#This Row],[Banco]],$U$9:$V$28,2,0)</f>
        <v>3</v>
      </c>
      <c r="N19" s="357">
        <f t="shared" si="4"/>
        <v>1</v>
      </c>
      <c r="O19" s="357">
        <f>IF(N19&gt;'05'!$Y$17,0,1)</f>
        <v>1</v>
      </c>
      <c r="P19" s="357" t="str">
        <f>IF(Tabela1[[#This Row],[DIA]]&gt;0,IF('13'!$CD$36=77,1,""),"")</f>
        <v/>
      </c>
      <c r="Q19" s="357">
        <f>IF(N19&gt;'13'!$CD$30,0,1)</f>
        <v>1</v>
      </c>
      <c r="R19" s="357" t="str">
        <f>IF(Tabela1[[#This Row],[DIA]]&gt;0,IF('01'!$BX$33=77,1,""),"")</f>
        <v/>
      </c>
      <c r="S19" s="357">
        <f>IF(N19&gt;'01'!$BX$27,0,1)</f>
        <v>1</v>
      </c>
      <c r="U19" s="361">
        <f>'CAD2'!$D17</f>
        <v>0</v>
      </c>
      <c r="V19" s="362">
        <v>11</v>
      </c>
      <c r="W19" s="84"/>
      <c r="X19" s="361">
        <f>CAD!$D17</f>
        <v>0</v>
      </c>
      <c r="Y19" s="84"/>
      <c r="Z19" s="84"/>
      <c r="AA19" s="84"/>
    </row>
    <row r="20" spans="3:27" x14ac:dyDescent="0.25">
      <c r="C20" s="75">
        <v>43169</v>
      </c>
      <c r="D20" s="76" t="s">
        <v>264</v>
      </c>
      <c r="E20" s="358" t="s">
        <v>263</v>
      </c>
      <c r="F20" s="359">
        <v>654</v>
      </c>
      <c r="G20" s="76" t="s">
        <v>274</v>
      </c>
      <c r="H20" s="76" t="s">
        <v>60</v>
      </c>
      <c r="I20" s="357" t="str">
        <f t="shared" ca="1" si="0"/>
        <v/>
      </c>
      <c r="J20" s="360">
        <f t="shared" si="1"/>
        <v>10</v>
      </c>
      <c r="K20" s="360">
        <f t="shared" si="2"/>
        <v>3</v>
      </c>
      <c r="L20" s="360">
        <f t="shared" si="3"/>
        <v>2018</v>
      </c>
      <c r="M20" s="357">
        <f>VLOOKUP(Tabela1[[#This Row],[Banco]],$U$9:$V$28,2,0)</f>
        <v>3</v>
      </c>
      <c r="N20" s="357">
        <f t="shared" si="4"/>
        <v>1</v>
      </c>
      <c r="O20" s="357">
        <f>IF(N20&gt;'05'!$Y$17,0,1)</f>
        <v>1</v>
      </c>
      <c r="P20" s="357" t="str">
        <f>IF(Tabela1[[#This Row],[DIA]]&gt;0,IF('13'!$CD$36=77,1,""),"")</f>
        <v/>
      </c>
      <c r="Q20" s="357">
        <f>IF(N20&gt;'13'!$CD$30,0,1)</f>
        <v>1</v>
      </c>
      <c r="R20" s="357" t="str">
        <f>IF(Tabela1[[#This Row],[DIA]]&gt;0,IF('01'!$BX$33=77,1,""),"")</f>
        <v/>
      </c>
      <c r="S20" s="357">
        <f>IF(N20&gt;'01'!$BX$27,0,1)</f>
        <v>1</v>
      </c>
      <c r="U20" s="361">
        <f>'CAD2'!$D18</f>
        <v>0</v>
      </c>
      <c r="V20" s="362">
        <v>12</v>
      </c>
      <c r="W20" s="84"/>
      <c r="X20" s="361">
        <f>CAD!$D18</f>
        <v>0</v>
      </c>
      <c r="Y20" s="84"/>
      <c r="Z20" s="84"/>
      <c r="AA20" s="84"/>
    </row>
    <row r="21" spans="3:27" x14ac:dyDescent="0.25">
      <c r="C21" s="75">
        <v>43182</v>
      </c>
      <c r="D21" s="76" t="s">
        <v>263</v>
      </c>
      <c r="E21" s="358" t="s">
        <v>300</v>
      </c>
      <c r="F21" s="359">
        <v>150</v>
      </c>
      <c r="G21" s="76" t="s">
        <v>274</v>
      </c>
      <c r="H21" s="76" t="s">
        <v>60</v>
      </c>
      <c r="I21" s="357" t="str">
        <f t="shared" ca="1" si="0"/>
        <v/>
      </c>
      <c r="J21" s="360">
        <f t="shared" si="1"/>
        <v>23</v>
      </c>
      <c r="K21" s="360">
        <f t="shared" si="2"/>
        <v>3</v>
      </c>
      <c r="L21" s="360">
        <f t="shared" si="3"/>
        <v>2018</v>
      </c>
      <c r="M21" s="357">
        <f>VLOOKUP(Tabela1[[#This Row],[Banco]],$U$9:$V$28,2,0)</f>
        <v>3</v>
      </c>
      <c r="N21" s="357">
        <f t="shared" si="4"/>
        <v>1</v>
      </c>
      <c r="O21" s="357">
        <f>IF(N21&gt;'05'!$Y$17,0,1)</f>
        <v>1</v>
      </c>
      <c r="P21" s="357" t="str">
        <f>IF(Tabela1[[#This Row],[DIA]]&gt;0,IF('13'!$CD$36=77,1,""),"")</f>
        <v/>
      </c>
      <c r="Q21" s="357">
        <f>IF(N21&gt;'13'!$CD$30,0,1)</f>
        <v>1</v>
      </c>
      <c r="R21" s="357" t="str">
        <f>IF(Tabela1[[#This Row],[DIA]]&gt;0,IF('01'!$BX$33=77,1,""),"")</f>
        <v/>
      </c>
      <c r="S21" s="357">
        <f>IF(N21&gt;'01'!$BX$27,0,1)</f>
        <v>1</v>
      </c>
      <c r="U21" s="361">
        <f>'CAD2'!$D19</f>
        <v>0</v>
      </c>
      <c r="V21" s="362">
        <v>13</v>
      </c>
      <c r="W21" s="84"/>
      <c r="X21" s="361">
        <f>CAD!$D19</f>
        <v>0</v>
      </c>
      <c r="Y21" s="84"/>
      <c r="Z21" s="84"/>
      <c r="AA21" s="84"/>
    </row>
    <row r="22" spans="3:27" x14ac:dyDescent="0.25">
      <c r="C22" s="75">
        <v>43183</v>
      </c>
      <c r="D22" s="76" t="s">
        <v>262</v>
      </c>
      <c r="E22" s="358" t="s">
        <v>298</v>
      </c>
      <c r="F22" s="359">
        <v>600</v>
      </c>
      <c r="G22" s="76" t="s">
        <v>274</v>
      </c>
      <c r="H22" s="76" t="s">
        <v>60</v>
      </c>
      <c r="I22" s="357" t="str">
        <f t="shared" ca="1" si="0"/>
        <v/>
      </c>
      <c r="J22" s="360">
        <f t="shared" si="1"/>
        <v>24</v>
      </c>
      <c r="K22" s="360">
        <f t="shared" si="2"/>
        <v>3</v>
      </c>
      <c r="L22" s="360">
        <f t="shared" si="3"/>
        <v>2018</v>
      </c>
      <c r="M22" s="357">
        <f>VLOOKUP(Tabela1[[#This Row],[Banco]],$U$9:$V$28,2,0)</f>
        <v>3</v>
      </c>
      <c r="N22" s="357">
        <f t="shared" si="4"/>
        <v>1</v>
      </c>
      <c r="O22" s="357">
        <f>IF(N22&gt;'05'!$Y$17,0,1)</f>
        <v>1</v>
      </c>
      <c r="P22" s="357" t="str">
        <f>IF(Tabela1[[#This Row],[DIA]]&gt;0,IF('13'!$CD$36=77,1,""),"")</f>
        <v/>
      </c>
      <c r="Q22" s="357">
        <f>IF(N22&gt;'13'!$CD$30,0,1)</f>
        <v>1</v>
      </c>
      <c r="R22" s="357" t="str">
        <f>IF(Tabela1[[#This Row],[DIA]]&gt;0,IF('01'!$BX$33=77,1,""),"")</f>
        <v/>
      </c>
      <c r="S22" s="357">
        <f>IF(N22&gt;'01'!$BX$27,0,1)</f>
        <v>1</v>
      </c>
      <c r="U22" s="361">
        <f>'CAD2'!$D20</f>
        <v>0</v>
      </c>
      <c r="V22" s="362">
        <v>14</v>
      </c>
      <c r="W22" s="84"/>
      <c r="X22" s="361">
        <f>CAD!$D20</f>
        <v>0</v>
      </c>
      <c r="Y22" s="84"/>
      <c r="Z22" s="84"/>
      <c r="AA22" s="84"/>
    </row>
    <row r="23" spans="3:27" x14ac:dyDescent="0.25">
      <c r="C23" s="75">
        <v>43188</v>
      </c>
      <c r="D23" s="76" t="s">
        <v>264</v>
      </c>
      <c r="E23" s="358" t="s">
        <v>263</v>
      </c>
      <c r="F23" s="359">
        <v>218</v>
      </c>
      <c r="G23" s="76" t="s">
        <v>274</v>
      </c>
      <c r="H23" s="76" t="s">
        <v>60</v>
      </c>
      <c r="I23" s="357" t="str">
        <f t="shared" ca="1" si="0"/>
        <v/>
      </c>
      <c r="J23" s="360">
        <f t="shared" si="1"/>
        <v>29</v>
      </c>
      <c r="K23" s="360">
        <f t="shared" si="2"/>
        <v>3</v>
      </c>
      <c r="L23" s="360">
        <f t="shared" si="3"/>
        <v>2018</v>
      </c>
      <c r="M23" s="357">
        <f>VLOOKUP(Tabela1[[#This Row],[Banco]],$U$9:$V$28,2,0)</f>
        <v>3</v>
      </c>
      <c r="N23" s="357">
        <f t="shared" si="4"/>
        <v>1</v>
      </c>
      <c r="O23" s="357">
        <f>IF(N23&gt;'05'!$Y$17,0,1)</f>
        <v>1</v>
      </c>
      <c r="P23" s="357" t="str">
        <f>IF(Tabela1[[#This Row],[DIA]]&gt;0,IF('13'!$CD$36=77,1,""),"")</f>
        <v/>
      </c>
      <c r="Q23" s="357">
        <f>IF(N23&gt;'13'!$CD$30,0,1)</f>
        <v>1</v>
      </c>
      <c r="R23" s="357" t="str">
        <f>IF(Tabela1[[#This Row],[DIA]]&gt;0,IF('01'!$BX$33=77,1,""),"")</f>
        <v/>
      </c>
      <c r="S23" s="357">
        <f>IF(N23&gt;'01'!$BX$27,0,1)</f>
        <v>1</v>
      </c>
      <c r="U23" s="361">
        <f>'CAD2'!$D21</f>
        <v>0</v>
      </c>
      <c r="V23" s="362">
        <v>15</v>
      </c>
      <c r="W23" s="84"/>
      <c r="X23" s="361">
        <f>CAD!$D21</f>
        <v>0</v>
      </c>
      <c r="Y23" s="84"/>
      <c r="Z23" s="84"/>
      <c r="AA23" s="84"/>
    </row>
    <row r="24" spans="3:27" x14ac:dyDescent="0.25">
      <c r="C24" s="75">
        <v>43188</v>
      </c>
      <c r="D24" s="76" t="s">
        <v>264</v>
      </c>
      <c r="E24" s="358" t="s">
        <v>301</v>
      </c>
      <c r="F24" s="359">
        <v>10</v>
      </c>
      <c r="G24" s="76" t="s">
        <v>272</v>
      </c>
      <c r="H24" s="76" t="s">
        <v>60</v>
      </c>
      <c r="I24" s="357" t="str">
        <f t="shared" ca="1" si="0"/>
        <v/>
      </c>
      <c r="J24" s="360">
        <f t="shared" si="1"/>
        <v>29</v>
      </c>
      <c r="K24" s="360">
        <f t="shared" si="2"/>
        <v>3</v>
      </c>
      <c r="L24" s="360">
        <f t="shared" si="3"/>
        <v>2018</v>
      </c>
      <c r="M24" s="357">
        <f>VLOOKUP(Tabela1[[#This Row],[Banco]],$U$9:$V$28,2,0)</f>
        <v>1</v>
      </c>
      <c r="N24" s="357">
        <f t="shared" si="4"/>
        <v>1</v>
      </c>
      <c r="O24" s="357">
        <f>IF(N24&gt;'05'!$Y$17,0,1)</f>
        <v>1</v>
      </c>
      <c r="P24" s="357" t="str">
        <f>IF(Tabela1[[#This Row],[DIA]]&gt;0,IF('13'!$CD$36=77,1,""),"")</f>
        <v/>
      </c>
      <c r="Q24" s="357">
        <f>IF(N24&gt;'13'!$CD$30,0,1)</f>
        <v>1</v>
      </c>
      <c r="R24" s="357" t="str">
        <f>IF(Tabela1[[#This Row],[DIA]]&gt;0,IF('01'!$BX$33=77,1,""),"")</f>
        <v/>
      </c>
      <c r="S24" s="357">
        <f>IF(N24&gt;'01'!$BX$27,0,1)</f>
        <v>1</v>
      </c>
      <c r="U24" s="361">
        <f>'CAD2'!$D22</f>
        <v>0</v>
      </c>
      <c r="V24" s="362">
        <v>16</v>
      </c>
      <c r="W24" s="84"/>
      <c r="X24" s="361">
        <f>CAD!$D22</f>
        <v>0</v>
      </c>
      <c r="Y24" s="84"/>
      <c r="Z24" s="84"/>
      <c r="AA24" s="84"/>
    </row>
    <row r="25" spans="3:27" x14ac:dyDescent="0.25">
      <c r="C25" s="75">
        <v>43189</v>
      </c>
      <c r="D25" s="76" t="s">
        <v>765</v>
      </c>
      <c r="E25" s="358" t="s">
        <v>299</v>
      </c>
      <c r="F25" s="359">
        <v>1836.71</v>
      </c>
      <c r="G25" s="76" t="s">
        <v>274</v>
      </c>
      <c r="H25" s="76" t="s">
        <v>60</v>
      </c>
      <c r="I25" s="357" t="str">
        <f t="shared" ca="1" si="0"/>
        <v/>
      </c>
      <c r="J25" s="360">
        <f t="shared" si="1"/>
        <v>30</v>
      </c>
      <c r="K25" s="360">
        <f t="shared" si="2"/>
        <v>3</v>
      </c>
      <c r="L25" s="360">
        <f t="shared" si="3"/>
        <v>2018</v>
      </c>
      <c r="M25" s="357">
        <f>VLOOKUP(Tabela1[[#This Row],[Banco]],$U$9:$V$28,2,0)</f>
        <v>3</v>
      </c>
      <c r="N25" s="357">
        <f t="shared" si="4"/>
        <v>1</v>
      </c>
      <c r="O25" s="357">
        <f>IF(N25&gt;'05'!$Y$17,0,1)</f>
        <v>1</v>
      </c>
      <c r="P25" s="357" t="str">
        <f>IF(Tabela1[[#This Row],[DIA]]&gt;0,IF('13'!$CD$36=77,1,""),"")</f>
        <v/>
      </c>
      <c r="Q25" s="357">
        <f>IF(N25&gt;'13'!$CD$30,0,1)</f>
        <v>1</v>
      </c>
      <c r="R25" s="357" t="str">
        <f>IF(Tabela1[[#This Row],[DIA]]&gt;0,IF('01'!$BX$33=77,1,""),"")</f>
        <v/>
      </c>
      <c r="S25" s="357">
        <f>IF(N25&gt;'01'!$BX$27,0,1)</f>
        <v>1</v>
      </c>
      <c r="U25" s="361">
        <f>'CAD2'!$D23</f>
        <v>0</v>
      </c>
      <c r="V25" s="362">
        <v>17</v>
      </c>
      <c r="W25" s="84"/>
      <c r="X25" s="361">
        <f>CAD!$D23</f>
        <v>0</v>
      </c>
      <c r="Y25" s="84"/>
      <c r="Z25" s="84"/>
      <c r="AA25" s="84"/>
    </row>
    <row r="26" spans="3:27" x14ac:dyDescent="0.25">
      <c r="C26" s="75">
        <v>43190</v>
      </c>
      <c r="D26" s="76" t="s">
        <v>264</v>
      </c>
      <c r="E26" s="358" t="s">
        <v>297</v>
      </c>
      <c r="F26" s="359">
        <v>1.1399999999999999</v>
      </c>
      <c r="G26" s="76" t="s">
        <v>273</v>
      </c>
      <c r="H26" s="76" t="s">
        <v>60</v>
      </c>
      <c r="I26" s="357" t="str">
        <f t="shared" ca="1" si="0"/>
        <v/>
      </c>
      <c r="J26" s="360">
        <f t="shared" si="1"/>
        <v>31</v>
      </c>
      <c r="K26" s="360">
        <f t="shared" si="2"/>
        <v>3</v>
      </c>
      <c r="L26" s="360">
        <f t="shared" si="3"/>
        <v>2018</v>
      </c>
      <c r="M26" s="357">
        <f>VLOOKUP(Tabela1[[#This Row],[Banco]],$U$9:$V$28,2,0)</f>
        <v>2</v>
      </c>
      <c r="N26" s="357">
        <f t="shared" si="4"/>
        <v>1</v>
      </c>
      <c r="O26" s="357">
        <f>IF(N26&gt;'05'!$Y$17,0,1)</f>
        <v>1</v>
      </c>
      <c r="P26" s="357" t="str">
        <f>IF(Tabela1[[#This Row],[DIA]]&gt;0,IF('13'!$CD$36=77,1,""),"")</f>
        <v/>
      </c>
      <c r="Q26" s="357">
        <f>IF(N26&gt;'13'!$CD$30,0,1)</f>
        <v>1</v>
      </c>
      <c r="R26" s="357" t="str">
        <f>IF(Tabela1[[#This Row],[DIA]]&gt;0,IF('01'!$BX$33=77,1,""),"")</f>
        <v/>
      </c>
      <c r="S26" s="357">
        <f>IF(N26&gt;'01'!$BX$27,0,1)</f>
        <v>1</v>
      </c>
      <c r="U26" s="361">
        <f>'CAD2'!$D24</f>
        <v>0</v>
      </c>
      <c r="V26" s="362">
        <v>18</v>
      </c>
      <c r="W26" s="84"/>
      <c r="X26" s="361">
        <f>CAD!$D24</f>
        <v>0</v>
      </c>
      <c r="Y26" s="84"/>
      <c r="Z26" s="84"/>
      <c r="AA26" s="84"/>
    </row>
    <row r="27" spans="3:27" x14ac:dyDescent="0.25">
      <c r="C27" s="75">
        <v>43197</v>
      </c>
      <c r="D27" s="76" t="s">
        <v>765</v>
      </c>
      <c r="E27" s="358" t="s">
        <v>299</v>
      </c>
      <c r="F27" s="359">
        <v>1500</v>
      </c>
      <c r="G27" s="76" t="s">
        <v>272</v>
      </c>
      <c r="H27" s="76" t="s">
        <v>60</v>
      </c>
      <c r="I27" s="357" t="str">
        <f t="shared" ca="1" si="0"/>
        <v/>
      </c>
      <c r="J27" s="360">
        <f t="shared" si="1"/>
        <v>7</v>
      </c>
      <c r="K27" s="360">
        <f t="shared" si="2"/>
        <v>4</v>
      </c>
      <c r="L27" s="360">
        <f t="shared" si="3"/>
        <v>2018</v>
      </c>
      <c r="M27" s="357">
        <f>VLOOKUP(Tabela1[[#This Row],[Banco]],$U$9:$V$28,2,0)</f>
        <v>1</v>
      </c>
      <c r="N27" s="357">
        <f t="shared" si="4"/>
        <v>1</v>
      </c>
      <c r="O27" s="357">
        <f>IF(N27&gt;'05'!$Y$17,0,1)</f>
        <v>1</v>
      </c>
      <c r="P27" s="357" t="str">
        <f>IF(Tabela1[[#This Row],[DIA]]&gt;0,IF('13'!$CD$36=77,1,""),"")</f>
        <v/>
      </c>
      <c r="Q27" s="357">
        <f>IF(N27&gt;'13'!$CD$30,0,1)</f>
        <v>1</v>
      </c>
      <c r="R27" s="357" t="str">
        <f>IF(Tabela1[[#This Row],[DIA]]&gt;0,IF('01'!$BX$33=77,1,""),"")</f>
        <v/>
      </c>
      <c r="S27" s="357">
        <f>IF(N27&gt;'01'!$BX$27,0,1)</f>
        <v>1</v>
      </c>
      <c r="U27" s="361">
        <f>'CAD2'!$D25</f>
        <v>0</v>
      </c>
      <c r="V27" s="362">
        <v>19</v>
      </c>
      <c r="W27" s="84"/>
      <c r="X27" s="361">
        <f>CAD!$D25</f>
        <v>0</v>
      </c>
      <c r="Y27" s="84"/>
      <c r="Z27" s="84"/>
      <c r="AA27" s="84"/>
    </row>
    <row r="28" spans="3:27" x14ac:dyDescent="0.25">
      <c r="C28" s="75">
        <v>43199</v>
      </c>
      <c r="D28" s="76" t="s">
        <v>264</v>
      </c>
      <c r="E28" s="358" t="s">
        <v>302</v>
      </c>
      <c r="F28" s="359">
        <v>7.9999999999999988E-2</v>
      </c>
      <c r="G28" s="76" t="s">
        <v>273</v>
      </c>
      <c r="H28" s="76" t="s">
        <v>60</v>
      </c>
      <c r="I28" s="357" t="str">
        <f t="shared" ca="1" si="0"/>
        <v/>
      </c>
      <c r="J28" s="360">
        <f t="shared" si="1"/>
        <v>9</v>
      </c>
      <c r="K28" s="360">
        <f t="shared" si="2"/>
        <v>4</v>
      </c>
      <c r="L28" s="360">
        <f t="shared" si="3"/>
        <v>2018</v>
      </c>
      <c r="M28" s="357">
        <f>VLOOKUP(Tabela1[[#This Row],[Banco]],$U$9:$V$28,2,0)</f>
        <v>2</v>
      </c>
      <c r="N28" s="357">
        <f t="shared" si="4"/>
        <v>1</v>
      </c>
      <c r="O28" s="357">
        <f>IF(N28&gt;'05'!$Y$17,0,1)</f>
        <v>1</v>
      </c>
      <c r="P28" s="357" t="str">
        <f>IF(Tabela1[[#This Row],[DIA]]&gt;0,IF('13'!$CD$36=77,1,""),"")</f>
        <v/>
      </c>
      <c r="Q28" s="357">
        <f>IF(N28&gt;'13'!$CD$30,0,1)</f>
        <v>1</v>
      </c>
      <c r="R28" s="357" t="str">
        <f>IF(Tabela1[[#This Row],[DIA]]&gt;0,IF('01'!$BX$33=77,1,""),"")</f>
        <v/>
      </c>
      <c r="S28" s="357">
        <f>IF(N28&gt;'01'!$BX$27,0,1)</f>
        <v>1</v>
      </c>
      <c r="U28" s="361">
        <f>'CAD2'!$D26</f>
        <v>0</v>
      </c>
      <c r="V28" s="362">
        <v>20</v>
      </c>
      <c r="W28" s="84"/>
      <c r="X28" s="361">
        <f>CAD!$D26</f>
        <v>0</v>
      </c>
      <c r="Y28" s="84"/>
      <c r="Z28" s="84"/>
      <c r="AA28" s="84"/>
    </row>
    <row r="29" spans="3:27" x14ac:dyDescent="0.25">
      <c r="C29" s="75">
        <v>43207</v>
      </c>
      <c r="D29" s="76" t="s">
        <v>264</v>
      </c>
      <c r="E29" s="358" t="s">
        <v>301</v>
      </c>
      <c r="F29" s="359">
        <v>218</v>
      </c>
      <c r="G29" s="76" t="s">
        <v>274</v>
      </c>
      <c r="H29" s="76" t="s">
        <v>60</v>
      </c>
      <c r="I29" s="357" t="str">
        <f t="shared" ca="1" si="0"/>
        <v/>
      </c>
      <c r="J29" s="360">
        <f t="shared" si="1"/>
        <v>17</v>
      </c>
      <c r="K29" s="360">
        <f t="shared" si="2"/>
        <v>4</v>
      </c>
      <c r="L29" s="360">
        <f t="shared" si="3"/>
        <v>2018</v>
      </c>
      <c r="M29" s="357">
        <f>VLOOKUP(Tabela1[[#This Row],[Banco]],$U$9:$V$28,2,0)</f>
        <v>3</v>
      </c>
      <c r="N29" s="357">
        <f t="shared" si="4"/>
        <v>1</v>
      </c>
      <c r="O29" s="357">
        <f>IF(N29&gt;'05'!$Y$17,0,1)</f>
        <v>1</v>
      </c>
      <c r="P29" s="357" t="str">
        <f>IF(Tabela1[[#This Row],[DIA]]&gt;0,IF('13'!$CD$36=77,1,""),"")</f>
        <v/>
      </c>
      <c r="Q29" s="357">
        <f>IF(N29&gt;'13'!$CD$30,0,1)</f>
        <v>1</v>
      </c>
      <c r="R29" s="357" t="str">
        <f>IF(Tabela1[[#This Row],[DIA]]&gt;0,IF('01'!$BX$33=77,1,""),"")</f>
        <v/>
      </c>
      <c r="S29" s="357">
        <f>IF(N29&gt;'01'!$BX$27,0,1)</f>
        <v>1</v>
      </c>
      <c r="U29" s="84"/>
      <c r="V29" s="84"/>
      <c r="W29" s="84"/>
      <c r="X29" s="361">
        <f>CAD!$D27</f>
        <v>0</v>
      </c>
      <c r="Y29" s="84"/>
      <c r="Z29" s="84"/>
      <c r="AA29" s="84"/>
    </row>
    <row r="30" spans="3:27" x14ac:dyDescent="0.25">
      <c r="C30" s="75">
        <v>43207</v>
      </c>
      <c r="D30" s="76" t="s">
        <v>264</v>
      </c>
      <c r="E30" s="358" t="s">
        <v>303</v>
      </c>
      <c r="F30" s="359">
        <v>50</v>
      </c>
      <c r="G30" s="76" t="s">
        <v>272</v>
      </c>
      <c r="H30" s="76" t="s">
        <v>60</v>
      </c>
      <c r="I30" s="357" t="str">
        <f t="shared" ca="1" si="0"/>
        <v/>
      </c>
      <c r="J30" s="360">
        <f t="shared" si="1"/>
        <v>17</v>
      </c>
      <c r="K30" s="360">
        <f t="shared" si="2"/>
        <v>4</v>
      </c>
      <c r="L30" s="360">
        <f t="shared" si="3"/>
        <v>2018</v>
      </c>
      <c r="M30" s="357">
        <f>VLOOKUP(Tabela1[[#This Row],[Banco]],$U$9:$V$28,2,0)</f>
        <v>1</v>
      </c>
      <c r="N30" s="357">
        <f t="shared" si="4"/>
        <v>1</v>
      </c>
      <c r="O30" s="357">
        <f>IF(N30&gt;'05'!$Y$17,0,1)</f>
        <v>1</v>
      </c>
      <c r="P30" s="357" t="str">
        <f>IF(Tabela1[[#This Row],[DIA]]&gt;0,IF('13'!$CD$36=77,1,""),"")</f>
        <v/>
      </c>
      <c r="Q30" s="357">
        <f>IF(N30&gt;'13'!$CD$30,0,1)</f>
        <v>1</v>
      </c>
      <c r="R30" s="357" t="str">
        <f>IF(Tabela1[[#This Row],[DIA]]&gt;0,IF('01'!$BX$33=77,1,""),"")</f>
        <v/>
      </c>
      <c r="S30" s="357">
        <f>IF(N30&gt;'01'!$BX$27,0,1)</f>
        <v>1</v>
      </c>
      <c r="U30" s="84"/>
      <c r="V30" s="84"/>
      <c r="W30" s="84"/>
      <c r="X30" s="361">
        <f>CAD!$D28</f>
        <v>0</v>
      </c>
      <c r="Y30" s="84"/>
      <c r="Z30" s="84"/>
      <c r="AA30" s="84"/>
    </row>
    <row r="31" spans="3:27" x14ac:dyDescent="0.25">
      <c r="C31" s="75">
        <v>43216</v>
      </c>
      <c r="D31" s="76" t="s">
        <v>264</v>
      </c>
      <c r="E31" s="358" t="s">
        <v>304</v>
      </c>
      <c r="F31" s="359">
        <v>50</v>
      </c>
      <c r="G31" s="76" t="s">
        <v>272</v>
      </c>
      <c r="H31" s="76" t="s">
        <v>60</v>
      </c>
      <c r="I31" s="357" t="str">
        <f t="shared" ca="1" si="0"/>
        <v/>
      </c>
      <c r="J31" s="360">
        <f t="shared" si="1"/>
        <v>26</v>
      </c>
      <c r="K31" s="360">
        <f t="shared" si="2"/>
        <v>4</v>
      </c>
      <c r="L31" s="360">
        <f t="shared" si="3"/>
        <v>2018</v>
      </c>
      <c r="M31" s="357">
        <f>VLOOKUP(Tabela1[[#This Row],[Banco]],$U$9:$V$28,2,0)</f>
        <v>1</v>
      </c>
      <c r="N31" s="357">
        <f t="shared" si="4"/>
        <v>1</v>
      </c>
      <c r="O31" s="357">
        <f>IF(N31&gt;'05'!$Y$17,0,1)</f>
        <v>1</v>
      </c>
      <c r="P31" s="357" t="str">
        <f>IF(Tabela1[[#This Row],[DIA]]&gt;0,IF('13'!$CD$36=77,1,""),"")</f>
        <v/>
      </c>
      <c r="Q31" s="357">
        <f>IF(N31&gt;'13'!$CD$30,0,1)</f>
        <v>1</v>
      </c>
      <c r="R31" s="357" t="str">
        <f>IF(Tabela1[[#This Row],[DIA]]&gt;0,IF('01'!$BX$33=77,1,""),"")</f>
        <v/>
      </c>
      <c r="S31" s="357">
        <f>IF(N31&gt;'01'!$BX$27,0,1)</f>
        <v>1</v>
      </c>
      <c r="U31" s="84"/>
      <c r="V31" s="84"/>
      <c r="W31" s="84"/>
      <c r="X31" s="361">
        <f>CAD!$D29</f>
        <v>0</v>
      </c>
      <c r="Y31" s="84"/>
      <c r="Z31" s="84"/>
      <c r="AA31" s="84"/>
    </row>
    <row r="32" spans="3:27" x14ac:dyDescent="0.25">
      <c r="C32" s="75">
        <v>43218</v>
      </c>
      <c r="D32" s="76" t="s">
        <v>765</v>
      </c>
      <c r="E32" s="358" t="s">
        <v>299</v>
      </c>
      <c r="F32" s="359">
        <v>2100</v>
      </c>
      <c r="G32" s="76" t="s">
        <v>274</v>
      </c>
      <c r="H32" s="76" t="s">
        <v>60</v>
      </c>
      <c r="I32" s="357" t="str">
        <f t="shared" ca="1" si="0"/>
        <v/>
      </c>
      <c r="J32" s="360">
        <f t="shared" si="1"/>
        <v>28</v>
      </c>
      <c r="K32" s="360">
        <f t="shared" si="2"/>
        <v>4</v>
      </c>
      <c r="L32" s="360">
        <f t="shared" si="3"/>
        <v>2018</v>
      </c>
      <c r="M32" s="357">
        <f>VLOOKUP(Tabela1[[#This Row],[Banco]],$U$9:$V$28,2,0)</f>
        <v>3</v>
      </c>
      <c r="N32" s="357">
        <f t="shared" si="4"/>
        <v>1</v>
      </c>
      <c r="O32" s="357">
        <f>IF(N32&gt;'05'!$Y$17,0,1)</f>
        <v>1</v>
      </c>
      <c r="P32" s="357" t="str">
        <f>IF(Tabela1[[#This Row],[DIA]]&gt;0,IF('13'!$CD$36=77,1,""),"")</f>
        <v/>
      </c>
      <c r="Q32" s="357">
        <f>IF(N32&gt;'13'!$CD$30,0,1)</f>
        <v>1</v>
      </c>
      <c r="R32" s="357" t="str">
        <f>IF(Tabela1[[#This Row],[DIA]]&gt;0,IF('01'!$BX$33=77,1,""),"")</f>
        <v/>
      </c>
      <c r="S32" s="357">
        <f>IF(N32&gt;'01'!$BX$27,0,1)</f>
        <v>1</v>
      </c>
      <c r="U32" s="84"/>
      <c r="V32" s="84"/>
      <c r="W32" s="84"/>
      <c r="X32" s="361">
        <f>CAD!$D30</f>
        <v>0</v>
      </c>
      <c r="Y32" s="84"/>
      <c r="Z32" s="84"/>
      <c r="AA32" s="84"/>
    </row>
    <row r="33" spans="3:27" x14ac:dyDescent="0.25">
      <c r="C33" s="75">
        <v>43218</v>
      </c>
      <c r="D33" s="76" t="s">
        <v>264</v>
      </c>
      <c r="E33" s="358" t="s">
        <v>305</v>
      </c>
      <c r="F33" s="359">
        <v>0.42</v>
      </c>
      <c r="G33" s="76" t="s">
        <v>274</v>
      </c>
      <c r="H33" s="76" t="s">
        <v>60</v>
      </c>
      <c r="I33" s="357" t="str">
        <f t="shared" ca="1" si="0"/>
        <v/>
      </c>
      <c r="J33" s="360">
        <f t="shared" si="1"/>
        <v>28</v>
      </c>
      <c r="K33" s="360">
        <f t="shared" si="2"/>
        <v>4</v>
      </c>
      <c r="L33" s="360">
        <f t="shared" si="3"/>
        <v>2018</v>
      </c>
      <c r="M33" s="357">
        <f>VLOOKUP(Tabela1[[#This Row],[Banco]],$U$9:$V$28,2,0)</f>
        <v>3</v>
      </c>
      <c r="N33" s="357">
        <f t="shared" si="4"/>
        <v>1</v>
      </c>
      <c r="O33" s="357">
        <f>IF(N33&gt;'05'!$Y$17,0,1)</f>
        <v>1</v>
      </c>
      <c r="P33" s="357" t="str">
        <f>IF(Tabela1[[#This Row],[DIA]]&gt;0,IF('13'!$CD$36=77,1,""),"")</f>
        <v/>
      </c>
      <c r="Q33" s="357">
        <f>IF(N33&gt;'13'!$CD$30,0,1)</f>
        <v>1</v>
      </c>
      <c r="R33" s="357" t="str">
        <f>IF(Tabela1[[#This Row],[DIA]]&gt;0,IF('01'!$BX$33=77,1,""),"")</f>
        <v/>
      </c>
      <c r="S33" s="357">
        <f>IF(N33&gt;'01'!$BX$27,0,1)</f>
        <v>1</v>
      </c>
      <c r="U33" s="84"/>
      <c r="V33" s="84"/>
      <c r="W33" s="84"/>
      <c r="X33" s="361">
        <f>CAD!$D31</f>
        <v>0</v>
      </c>
      <c r="Y33" s="84"/>
      <c r="Z33" s="84"/>
      <c r="AA33" s="84"/>
    </row>
    <row r="34" spans="3:27" x14ac:dyDescent="0.25">
      <c r="C34" s="75">
        <v>43223</v>
      </c>
      <c r="D34" s="76" t="s">
        <v>263</v>
      </c>
      <c r="E34" s="358" t="s">
        <v>300</v>
      </c>
      <c r="F34" s="359">
        <v>100</v>
      </c>
      <c r="G34" s="76" t="s">
        <v>274</v>
      </c>
      <c r="H34" s="76" t="s">
        <v>60</v>
      </c>
      <c r="I34" s="357" t="str">
        <f t="shared" ca="1" si="0"/>
        <v/>
      </c>
      <c r="J34" s="360">
        <f t="shared" si="1"/>
        <v>3</v>
      </c>
      <c r="K34" s="360">
        <f t="shared" si="2"/>
        <v>5</v>
      </c>
      <c r="L34" s="360">
        <f t="shared" si="3"/>
        <v>2018</v>
      </c>
      <c r="M34" s="357">
        <f>VLOOKUP(Tabela1[[#This Row],[Banco]],$U$9:$V$28,2,0)</f>
        <v>3</v>
      </c>
      <c r="N34" s="357">
        <f t="shared" si="4"/>
        <v>1</v>
      </c>
      <c r="O34" s="357">
        <f>IF(N34&gt;'05'!$Y$17,0,1)</f>
        <v>1</v>
      </c>
      <c r="P34" s="357" t="str">
        <f>IF(Tabela1[[#This Row],[DIA]]&gt;0,IF('13'!$CD$36=77,1,""),"")</f>
        <v/>
      </c>
      <c r="Q34" s="357">
        <f>IF(N34&gt;'13'!$CD$30,0,1)</f>
        <v>1</v>
      </c>
      <c r="R34" s="357" t="str">
        <f>IF(Tabela1[[#This Row],[DIA]]&gt;0,IF('01'!$BX$33=77,1,""),"")</f>
        <v/>
      </c>
      <c r="S34" s="357">
        <f>IF(N34&gt;'01'!$BX$27,0,1)</f>
        <v>1</v>
      </c>
      <c r="U34" s="84"/>
      <c r="V34" s="84"/>
      <c r="W34" s="84"/>
      <c r="X34" s="361">
        <f>CAD!$F7</f>
        <v>0</v>
      </c>
      <c r="Y34" s="84"/>
      <c r="Z34" s="84"/>
      <c r="AA34" s="84"/>
    </row>
    <row r="35" spans="3:27" x14ac:dyDescent="0.25">
      <c r="C35" s="75">
        <v>43228</v>
      </c>
      <c r="D35" s="76" t="s">
        <v>262</v>
      </c>
      <c r="E35" s="358" t="s">
        <v>298</v>
      </c>
      <c r="F35" s="359">
        <v>650</v>
      </c>
      <c r="G35" s="76" t="s">
        <v>274</v>
      </c>
      <c r="H35" s="76" t="s">
        <v>60</v>
      </c>
      <c r="I35" s="357" t="str">
        <f t="shared" ca="1" si="0"/>
        <v/>
      </c>
      <c r="J35" s="360">
        <f t="shared" si="1"/>
        <v>8</v>
      </c>
      <c r="K35" s="360">
        <f t="shared" si="2"/>
        <v>5</v>
      </c>
      <c r="L35" s="360">
        <f t="shared" si="3"/>
        <v>2018</v>
      </c>
      <c r="M35" s="357">
        <f>VLOOKUP(Tabela1[[#This Row],[Banco]],$U$9:$V$28,2,0)</f>
        <v>3</v>
      </c>
      <c r="N35" s="357">
        <f t="shared" si="4"/>
        <v>1</v>
      </c>
      <c r="O35" s="357">
        <f>IF(N35&gt;'05'!$Y$17,0,1)</f>
        <v>1</v>
      </c>
      <c r="P35" s="357" t="str">
        <f>IF(Tabela1[[#This Row],[DIA]]&gt;0,IF('13'!$CD$36=77,1,""),"")</f>
        <v/>
      </c>
      <c r="Q35" s="357">
        <f>IF(N35&gt;'13'!$CD$30,0,1)</f>
        <v>1</v>
      </c>
      <c r="R35" s="357" t="str">
        <f>IF(Tabela1[[#This Row],[DIA]]&gt;0,IF('01'!$BX$33=77,1,""),"")</f>
        <v/>
      </c>
      <c r="S35" s="357">
        <f>IF(N35&gt;'01'!$BX$27,0,1)</f>
        <v>1</v>
      </c>
      <c r="U35" s="84"/>
      <c r="V35" s="84"/>
      <c r="W35" s="84"/>
      <c r="X35" s="361">
        <f>CAD!$F8</f>
        <v>0</v>
      </c>
      <c r="Y35" s="84"/>
      <c r="Z35" s="84"/>
      <c r="AA35" s="84"/>
    </row>
    <row r="36" spans="3:27" x14ac:dyDescent="0.25">
      <c r="C36" s="75">
        <v>43231</v>
      </c>
      <c r="D36" s="76" t="s">
        <v>263</v>
      </c>
      <c r="E36" s="358" t="s">
        <v>300</v>
      </c>
      <c r="F36" s="359">
        <v>500</v>
      </c>
      <c r="G36" s="76" t="s">
        <v>272</v>
      </c>
      <c r="H36" s="76" t="s">
        <v>60</v>
      </c>
      <c r="I36" s="357" t="str">
        <f t="shared" ca="1" si="0"/>
        <v/>
      </c>
      <c r="J36" s="360">
        <f t="shared" si="1"/>
        <v>11</v>
      </c>
      <c r="K36" s="360">
        <f t="shared" si="2"/>
        <v>5</v>
      </c>
      <c r="L36" s="360">
        <f t="shared" si="3"/>
        <v>2018</v>
      </c>
      <c r="M36" s="357">
        <f>VLOOKUP(Tabela1[[#This Row],[Banco]],$U$9:$V$28,2,0)</f>
        <v>1</v>
      </c>
      <c r="N36" s="357">
        <f t="shared" si="4"/>
        <v>1</v>
      </c>
      <c r="O36" s="357">
        <f>IF(N36&gt;'05'!$Y$17,0,1)</f>
        <v>1</v>
      </c>
      <c r="P36" s="357" t="str">
        <f>IF(Tabela1[[#This Row],[DIA]]&gt;0,IF('13'!$CD$36=77,1,""),"")</f>
        <v/>
      </c>
      <c r="Q36" s="357">
        <f>IF(N36&gt;'13'!$CD$30,0,1)</f>
        <v>1</v>
      </c>
      <c r="R36" s="357" t="str">
        <f>IF(Tabela1[[#This Row],[DIA]]&gt;0,IF('01'!$BX$33=77,1,""),"")</f>
        <v/>
      </c>
      <c r="S36" s="357">
        <f>IF(N36&gt;'01'!$BX$27,0,1)</f>
        <v>1</v>
      </c>
      <c r="U36" s="84"/>
      <c r="V36" s="84"/>
      <c r="W36" s="84"/>
      <c r="X36" s="361">
        <f>CAD!$F9</f>
        <v>0</v>
      </c>
      <c r="Y36" s="84"/>
      <c r="Z36" s="84"/>
      <c r="AA36" s="84"/>
    </row>
    <row r="37" spans="3:27" x14ac:dyDescent="0.25">
      <c r="C37" s="75">
        <v>43236</v>
      </c>
      <c r="D37" s="76" t="s">
        <v>765</v>
      </c>
      <c r="E37" s="358" t="s">
        <v>299</v>
      </c>
      <c r="F37" s="359">
        <v>1000</v>
      </c>
      <c r="G37" s="76" t="s">
        <v>272</v>
      </c>
      <c r="H37" s="76" t="s">
        <v>60</v>
      </c>
      <c r="I37" s="357" t="str">
        <f t="shared" ca="1" si="0"/>
        <v/>
      </c>
      <c r="J37" s="360">
        <f t="shared" si="1"/>
        <v>16</v>
      </c>
      <c r="K37" s="360">
        <f t="shared" si="2"/>
        <v>5</v>
      </c>
      <c r="L37" s="360">
        <f t="shared" si="3"/>
        <v>2018</v>
      </c>
      <c r="M37" s="357">
        <f>VLOOKUP(Tabela1[[#This Row],[Banco]],$U$9:$V$28,2,0)</f>
        <v>1</v>
      </c>
      <c r="N37" s="357">
        <f t="shared" si="4"/>
        <v>1</v>
      </c>
      <c r="O37" s="357">
        <f>IF(N37&gt;'05'!$Y$17,0,1)</f>
        <v>1</v>
      </c>
      <c r="P37" s="357" t="str">
        <f>IF(Tabela1[[#This Row],[DIA]]&gt;0,IF('13'!$CD$36=77,1,""),"")</f>
        <v/>
      </c>
      <c r="Q37" s="357">
        <f>IF(N37&gt;'13'!$CD$30,0,1)</f>
        <v>1</v>
      </c>
      <c r="R37" s="357" t="str">
        <f>IF(Tabela1[[#This Row],[DIA]]&gt;0,IF('01'!$BX$33=77,1,""),"")</f>
        <v/>
      </c>
      <c r="S37" s="357">
        <f>IF(N37&gt;'01'!$BX$27,0,1)</f>
        <v>1</v>
      </c>
      <c r="U37" s="84"/>
      <c r="V37" s="84"/>
      <c r="W37" s="84"/>
      <c r="X37" s="361">
        <f>CAD!$F10</f>
        <v>0</v>
      </c>
      <c r="Y37" s="84"/>
      <c r="Z37" s="84"/>
      <c r="AA37" s="84"/>
    </row>
    <row r="38" spans="3:27" x14ac:dyDescent="0.25">
      <c r="C38" s="75">
        <v>43237</v>
      </c>
      <c r="D38" s="76" t="s">
        <v>264</v>
      </c>
      <c r="E38" s="358" t="s">
        <v>306</v>
      </c>
      <c r="F38" s="359">
        <v>1.57</v>
      </c>
      <c r="G38" s="76" t="s">
        <v>273</v>
      </c>
      <c r="H38" s="76" t="s">
        <v>60</v>
      </c>
      <c r="I38" s="357" t="str">
        <f t="shared" ca="1" si="0"/>
        <v/>
      </c>
      <c r="J38" s="360">
        <f t="shared" si="1"/>
        <v>17</v>
      </c>
      <c r="K38" s="360">
        <f t="shared" si="2"/>
        <v>5</v>
      </c>
      <c r="L38" s="360">
        <f t="shared" si="3"/>
        <v>2018</v>
      </c>
      <c r="M38" s="357">
        <f>VLOOKUP(Tabela1[[#This Row],[Banco]],$U$9:$V$28,2,0)</f>
        <v>2</v>
      </c>
      <c r="N38" s="357">
        <f t="shared" si="4"/>
        <v>1</v>
      </c>
      <c r="O38" s="357">
        <f>IF(N38&gt;'05'!$Y$17,0,1)</f>
        <v>1</v>
      </c>
      <c r="P38" s="357" t="str">
        <f>IF(Tabela1[[#This Row],[DIA]]&gt;0,IF('13'!$CD$36=77,1,""),"")</f>
        <v/>
      </c>
      <c r="Q38" s="357">
        <f>IF(N38&gt;'13'!$CD$30,0,1)</f>
        <v>1</v>
      </c>
      <c r="R38" s="357" t="str">
        <f>IF(Tabela1[[#This Row],[DIA]]&gt;0,IF('01'!$BX$33=77,1,""),"")</f>
        <v/>
      </c>
      <c r="S38" s="357">
        <f>IF(N38&gt;'01'!$BX$27,0,1)</f>
        <v>1</v>
      </c>
      <c r="U38" s="84"/>
      <c r="V38" s="84"/>
      <c r="W38" s="84"/>
      <c r="X38" s="361">
        <f>CAD!$F11</f>
        <v>0</v>
      </c>
      <c r="Y38" s="84"/>
      <c r="Z38" s="84"/>
      <c r="AA38" s="84"/>
    </row>
    <row r="39" spans="3:27" x14ac:dyDescent="0.25">
      <c r="C39" s="75">
        <v>43239</v>
      </c>
      <c r="D39" s="76" t="s">
        <v>264</v>
      </c>
      <c r="E39" s="358" t="s">
        <v>307</v>
      </c>
      <c r="F39" s="359">
        <v>70</v>
      </c>
      <c r="G39" s="76" t="s">
        <v>272</v>
      </c>
      <c r="H39" s="76" t="s">
        <v>60</v>
      </c>
      <c r="I39" s="357" t="str">
        <f t="shared" ca="1" si="0"/>
        <v/>
      </c>
      <c r="J39" s="360">
        <f t="shared" si="1"/>
        <v>19</v>
      </c>
      <c r="K39" s="360">
        <f t="shared" si="2"/>
        <v>5</v>
      </c>
      <c r="L39" s="360">
        <f t="shared" si="3"/>
        <v>2018</v>
      </c>
      <c r="M39" s="357">
        <f>VLOOKUP(Tabela1[[#This Row],[Banco]],$U$9:$V$28,2,0)</f>
        <v>1</v>
      </c>
      <c r="N39" s="357">
        <f t="shared" si="4"/>
        <v>1</v>
      </c>
      <c r="O39" s="357">
        <f>IF(N39&gt;'05'!$Y$17,0,1)</f>
        <v>1</v>
      </c>
      <c r="P39" s="357" t="str">
        <f>IF(Tabela1[[#This Row],[DIA]]&gt;0,IF('13'!$CD$36=77,1,""),"")</f>
        <v/>
      </c>
      <c r="Q39" s="357">
        <f>IF(N39&gt;'13'!$CD$30,0,1)</f>
        <v>1</v>
      </c>
      <c r="R39" s="357" t="str">
        <f>IF(Tabela1[[#This Row],[DIA]]&gt;0,IF('01'!$BX$33=77,1,""),"")</f>
        <v/>
      </c>
      <c r="S39" s="357">
        <f>IF(N39&gt;'01'!$BX$27,0,1)</f>
        <v>1</v>
      </c>
      <c r="U39" s="84"/>
      <c r="V39" s="84"/>
      <c r="W39" s="84"/>
      <c r="X39" s="361">
        <f>CAD!$F12</f>
        <v>0</v>
      </c>
      <c r="Y39" s="84"/>
      <c r="Z39" s="84"/>
      <c r="AA39" s="84"/>
    </row>
    <row r="40" spans="3:27" x14ac:dyDescent="0.25">
      <c r="C40" s="75">
        <v>43246</v>
      </c>
      <c r="D40" s="76" t="s">
        <v>264</v>
      </c>
      <c r="E40" s="358" t="s">
        <v>308</v>
      </c>
      <c r="F40" s="359">
        <v>0.05</v>
      </c>
      <c r="G40" s="76" t="s">
        <v>274</v>
      </c>
      <c r="H40" s="76" t="s">
        <v>60</v>
      </c>
      <c r="I40" s="357" t="str">
        <f t="shared" ca="1" si="0"/>
        <v/>
      </c>
      <c r="J40" s="360">
        <f t="shared" si="1"/>
        <v>26</v>
      </c>
      <c r="K40" s="360">
        <f t="shared" si="2"/>
        <v>5</v>
      </c>
      <c r="L40" s="360">
        <f t="shared" si="3"/>
        <v>2018</v>
      </c>
      <c r="M40" s="357">
        <f>VLOOKUP(Tabela1[[#This Row],[Banco]],$U$9:$V$28,2,0)</f>
        <v>3</v>
      </c>
      <c r="N40" s="357">
        <f t="shared" si="4"/>
        <v>1</v>
      </c>
      <c r="O40" s="357">
        <f>IF(N40&gt;'05'!$Y$17,0,1)</f>
        <v>1</v>
      </c>
      <c r="P40" s="357" t="str">
        <f>IF(Tabela1[[#This Row],[DIA]]&gt;0,IF('13'!$CD$36=77,1,""),"")</f>
        <v/>
      </c>
      <c r="Q40" s="357">
        <f>IF(N40&gt;'13'!$CD$30,0,1)</f>
        <v>1</v>
      </c>
      <c r="R40" s="357" t="str">
        <f>IF(Tabela1[[#This Row],[DIA]]&gt;0,IF('01'!$BX$33=77,1,""),"")</f>
        <v/>
      </c>
      <c r="S40" s="357">
        <f>IF(N40&gt;'01'!$BX$27,0,1)</f>
        <v>1</v>
      </c>
      <c r="U40" s="84"/>
      <c r="V40" s="84"/>
      <c r="W40" s="84"/>
      <c r="X40" s="361">
        <f>CAD!$F13</f>
        <v>0</v>
      </c>
      <c r="Y40" s="84"/>
      <c r="Z40" s="84"/>
      <c r="AA40" s="84"/>
    </row>
    <row r="41" spans="3:27" x14ac:dyDescent="0.25">
      <c r="C41" s="75">
        <v>43250</v>
      </c>
      <c r="D41" s="76" t="s">
        <v>262</v>
      </c>
      <c r="E41" s="358" t="s">
        <v>298</v>
      </c>
      <c r="F41" s="359">
        <v>650</v>
      </c>
      <c r="G41" s="76" t="s">
        <v>274</v>
      </c>
      <c r="H41" s="76" t="s">
        <v>60</v>
      </c>
      <c r="I41" s="357" t="str">
        <f t="shared" ca="1" si="0"/>
        <v/>
      </c>
      <c r="J41" s="360">
        <f t="shared" si="1"/>
        <v>30</v>
      </c>
      <c r="K41" s="360">
        <f t="shared" si="2"/>
        <v>5</v>
      </c>
      <c r="L41" s="360">
        <f t="shared" si="3"/>
        <v>2018</v>
      </c>
      <c r="M41" s="357">
        <f>VLOOKUP(Tabela1[[#This Row],[Banco]],$U$9:$V$28,2,0)</f>
        <v>3</v>
      </c>
      <c r="N41" s="357">
        <f t="shared" si="4"/>
        <v>1</v>
      </c>
      <c r="O41" s="357">
        <f>IF(N41&gt;'05'!$Y$17,0,1)</f>
        <v>1</v>
      </c>
      <c r="P41" s="357" t="str">
        <f>IF(Tabela1[[#This Row],[DIA]]&gt;0,IF('13'!$CD$36=77,1,""),"")</f>
        <v/>
      </c>
      <c r="Q41" s="357">
        <f>IF(N41&gt;'13'!$CD$30,0,1)</f>
        <v>1</v>
      </c>
      <c r="R41" s="357" t="str">
        <f>IF(Tabela1[[#This Row],[DIA]]&gt;0,IF('01'!$BX$33=77,1,""),"")</f>
        <v/>
      </c>
      <c r="S41" s="357">
        <f>IF(N41&gt;'01'!$BX$27,0,1)</f>
        <v>1</v>
      </c>
      <c r="U41" s="84"/>
      <c r="V41" s="84"/>
      <c r="W41" s="84"/>
      <c r="X41" s="361">
        <f>CAD!$F14</f>
        <v>0</v>
      </c>
      <c r="Y41" s="84"/>
      <c r="Z41" s="84"/>
      <c r="AA41" s="84"/>
    </row>
    <row r="42" spans="3:27" x14ac:dyDescent="0.25">
      <c r="C42" s="75">
        <v>43251</v>
      </c>
      <c r="D42" s="76" t="s">
        <v>765</v>
      </c>
      <c r="E42" s="358" t="s">
        <v>299</v>
      </c>
      <c r="F42" s="359">
        <v>2100</v>
      </c>
      <c r="G42" s="76" t="s">
        <v>274</v>
      </c>
      <c r="H42" s="76" t="s">
        <v>60</v>
      </c>
      <c r="I42" s="357" t="str">
        <f t="shared" ca="1" si="0"/>
        <v/>
      </c>
      <c r="J42" s="360">
        <f t="shared" si="1"/>
        <v>31</v>
      </c>
      <c r="K42" s="360">
        <f t="shared" si="2"/>
        <v>5</v>
      </c>
      <c r="L42" s="360">
        <f t="shared" si="3"/>
        <v>2018</v>
      </c>
      <c r="M42" s="357">
        <f>VLOOKUP(Tabela1[[#This Row],[Banco]],$U$9:$V$28,2,0)</f>
        <v>3</v>
      </c>
      <c r="N42" s="357">
        <f t="shared" si="4"/>
        <v>1</v>
      </c>
      <c r="O42" s="357">
        <f>IF(N42&gt;'05'!$Y$17,0,1)</f>
        <v>1</v>
      </c>
      <c r="P42" s="357" t="str">
        <f>IF(Tabela1[[#This Row],[DIA]]&gt;0,IF('13'!$CD$36=77,1,""),"")</f>
        <v/>
      </c>
      <c r="Q42" s="357">
        <f>IF(N42&gt;'13'!$CD$30,0,1)</f>
        <v>1</v>
      </c>
      <c r="R42" s="357" t="str">
        <f>IF(Tabela1[[#This Row],[DIA]]&gt;0,IF('01'!$BX$33=77,1,""),"")</f>
        <v/>
      </c>
      <c r="S42" s="357">
        <f>IF(N42&gt;'01'!$BX$27,0,1)</f>
        <v>1</v>
      </c>
      <c r="U42" s="84"/>
      <c r="V42" s="84"/>
      <c r="W42" s="84"/>
      <c r="X42" s="361">
        <f>CAD!$F15</f>
        <v>0</v>
      </c>
      <c r="Y42" s="84"/>
      <c r="Z42" s="84"/>
      <c r="AA42" s="84"/>
    </row>
    <row r="43" spans="3:27" x14ac:dyDescent="0.25">
      <c r="C43" s="75">
        <v>43253</v>
      </c>
      <c r="D43" s="76" t="s">
        <v>264</v>
      </c>
      <c r="E43" s="358" t="s">
        <v>306</v>
      </c>
      <c r="F43" s="359">
        <v>0.08</v>
      </c>
      <c r="G43" s="76" t="s">
        <v>273</v>
      </c>
      <c r="H43" s="76" t="s">
        <v>60</v>
      </c>
      <c r="I43" s="357" t="str">
        <f t="shared" ca="1" si="0"/>
        <v/>
      </c>
      <c r="J43" s="360">
        <f t="shared" si="1"/>
        <v>2</v>
      </c>
      <c r="K43" s="360">
        <f t="shared" si="2"/>
        <v>6</v>
      </c>
      <c r="L43" s="360">
        <f t="shared" si="3"/>
        <v>2018</v>
      </c>
      <c r="M43" s="357">
        <f>VLOOKUP(Tabela1[[#This Row],[Banco]],$U$9:$V$28,2,0)</f>
        <v>2</v>
      </c>
      <c r="N43" s="357">
        <f t="shared" si="4"/>
        <v>1</v>
      </c>
      <c r="O43" s="357">
        <f>IF(N43&gt;'05'!$Y$17,0,1)</f>
        <v>1</v>
      </c>
      <c r="P43" s="357" t="str">
        <f>IF(Tabela1[[#This Row],[DIA]]&gt;0,IF('13'!$CD$36=77,1,""),"")</f>
        <v/>
      </c>
      <c r="Q43" s="357">
        <f>IF(N43&gt;'13'!$CD$30,0,1)</f>
        <v>1</v>
      </c>
      <c r="R43" s="357" t="str">
        <f>IF(Tabela1[[#This Row],[DIA]]&gt;0,IF('01'!$BX$33=77,1,""),"")</f>
        <v/>
      </c>
      <c r="S43" s="357">
        <f>IF(N43&gt;'01'!$BX$27,0,1)</f>
        <v>1</v>
      </c>
      <c r="U43" s="84"/>
      <c r="V43" s="84"/>
      <c r="W43" s="84"/>
      <c r="X43" s="361">
        <f>CAD!$F16</f>
        <v>0</v>
      </c>
      <c r="Y43" s="84"/>
      <c r="Z43" s="84"/>
      <c r="AA43" s="84"/>
    </row>
    <row r="44" spans="3:27" x14ac:dyDescent="0.25">
      <c r="C44" s="75">
        <v>43256</v>
      </c>
      <c r="D44" s="76" t="s">
        <v>263</v>
      </c>
      <c r="E44" s="358" t="s">
        <v>300</v>
      </c>
      <c r="F44" s="359">
        <v>300</v>
      </c>
      <c r="G44" s="76" t="s">
        <v>272</v>
      </c>
      <c r="H44" s="76" t="s">
        <v>60</v>
      </c>
      <c r="I44" s="357" t="str">
        <f t="shared" ca="1" si="0"/>
        <v/>
      </c>
      <c r="J44" s="360">
        <f t="shared" si="1"/>
        <v>5</v>
      </c>
      <c r="K44" s="360">
        <f t="shared" si="2"/>
        <v>6</v>
      </c>
      <c r="L44" s="360">
        <f t="shared" si="3"/>
        <v>2018</v>
      </c>
      <c r="M44" s="357">
        <f>VLOOKUP(Tabela1[[#This Row],[Banco]],$U$9:$V$28,2,0)</f>
        <v>1</v>
      </c>
      <c r="N44" s="357">
        <f t="shared" si="4"/>
        <v>1</v>
      </c>
      <c r="O44" s="357">
        <f>IF(N44&gt;'05'!$Y$17,0,1)</f>
        <v>1</v>
      </c>
      <c r="P44" s="357" t="str">
        <f>IF(Tabela1[[#This Row],[DIA]]&gt;0,IF('13'!$CD$36=77,1,""),"")</f>
        <v/>
      </c>
      <c r="Q44" s="357">
        <f>IF(N44&gt;'13'!$CD$30,0,1)</f>
        <v>1</v>
      </c>
      <c r="R44" s="357" t="str">
        <f>IF(Tabela1[[#This Row],[DIA]]&gt;0,IF('01'!$BX$33=77,1,""),"")</f>
        <v/>
      </c>
      <c r="S44" s="357">
        <f>IF(N44&gt;'01'!$BX$27,0,1)</f>
        <v>1</v>
      </c>
      <c r="U44" s="84"/>
      <c r="V44" s="84"/>
      <c r="W44" s="84"/>
      <c r="X44" s="361">
        <f>CAD!$F17</f>
        <v>0</v>
      </c>
      <c r="Y44" s="84"/>
      <c r="Z44" s="84"/>
      <c r="AA44" s="84"/>
    </row>
    <row r="45" spans="3:27" x14ac:dyDescent="0.25">
      <c r="C45" s="75">
        <v>43261</v>
      </c>
      <c r="D45" s="76" t="s">
        <v>765</v>
      </c>
      <c r="E45" s="358" t="s">
        <v>299</v>
      </c>
      <c r="F45" s="359">
        <v>1000</v>
      </c>
      <c r="G45" s="76" t="s">
        <v>272</v>
      </c>
      <c r="H45" s="76" t="s">
        <v>60</v>
      </c>
      <c r="I45" s="357" t="str">
        <f t="shared" ca="1" si="0"/>
        <v/>
      </c>
      <c r="J45" s="360">
        <f t="shared" si="1"/>
        <v>10</v>
      </c>
      <c r="K45" s="360">
        <f t="shared" si="2"/>
        <v>6</v>
      </c>
      <c r="L45" s="360">
        <f t="shared" si="3"/>
        <v>2018</v>
      </c>
      <c r="M45" s="357">
        <f>VLOOKUP(Tabela1[[#This Row],[Banco]],$U$9:$V$28,2,0)</f>
        <v>1</v>
      </c>
      <c r="N45" s="357">
        <f t="shared" si="4"/>
        <v>1</v>
      </c>
      <c r="O45" s="357">
        <f>IF(N45&gt;'05'!$Y$17,0,1)</f>
        <v>1</v>
      </c>
      <c r="P45" s="357" t="str">
        <f>IF(Tabela1[[#This Row],[DIA]]&gt;0,IF('13'!$CD$36=77,1,""),"")</f>
        <v/>
      </c>
      <c r="Q45" s="357">
        <f>IF(N45&gt;'13'!$CD$30,0,1)</f>
        <v>1</v>
      </c>
      <c r="R45" s="357" t="str">
        <f>IF(Tabela1[[#This Row],[DIA]]&gt;0,IF('01'!$BX$33=77,1,""),"")</f>
        <v/>
      </c>
      <c r="S45" s="357">
        <f>IF(N45&gt;'01'!$BX$27,0,1)</f>
        <v>1</v>
      </c>
      <c r="U45" s="84"/>
      <c r="V45" s="84"/>
      <c r="W45" s="84"/>
      <c r="X45" s="361">
        <f>CAD!$F18</f>
        <v>0</v>
      </c>
      <c r="Y45" s="84"/>
      <c r="Z45" s="84"/>
      <c r="AA45" s="84"/>
    </row>
    <row r="46" spans="3:27" x14ac:dyDescent="0.25">
      <c r="C46" s="75">
        <v>43272</v>
      </c>
      <c r="D46" s="76" t="s">
        <v>262</v>
      </c>
      <c r="E46" s="358" t="s">
        <v>298</v>
      </c>
      <c r="F46" s="359">
        <v>650</v>
      </c>
      <c r="G46" s="76" t="s">
        <v>274</v>
      </c>
      <c r="H46" s="76" t="s">
        <v>60</v>
      </c>
      <c r="I46" s="357" t="str">
        <f t="shared" ca="1" si="0"/>
        <v/>
      </c>
      <c r="J46" s="360">
        <f t="shared" si="1"/>
        <v>21</v>
      </c>
      <c r="K46" s="360">
        <f t="shared" si="2"/>
        <v>6</v>
      </c>
      <c r="L46" s="360">
        <f t="shared" si="3"/>
        <v>2018</v>
      </c>
      <c r="M46" s="357">
        <f>VLOOKUP(Tabela1[[#This Row],[Banco]],$U$9:$V$28,2,0)</f>
        <v>3</v>
      </c>
      <c r="N46" s="357">
        <f t="shared" si="4"/>
        <v>1</v>
      </c>
      <c r="O46" s="357">
        <f>IF(N46&gt;'05'!$Y$17,0,1)</f>
        <v>1</v>
      </c>
      <c r="P46" s="357" t="str">
        <f>IF(Tabela1[[#This Row],[DIA]]&gt;0,IF('13'!$CD$36=77,1,""),"")</f>
        <v/>
      </c>
      <c r="Q46" s="357">
        <f>IF(N46&gt;'13'!$CD$30,0,1)</f>
        <v>1</v>
      </c>
      <c r="R46" s="357" t="str">
        <f>IF(Tabela1[[#This Row],[DIA]]&gt;0,IF('01'!$BX$33=77,1,""),"")</f>
        <v/>
      </c>
      <c r="S46" s="357">
        <f>IF(N46&gt;'01'!$BX$27,0,1)</f>
        <v>1</v>
      </c>
      <c r="U46" s="84"/>
      <c r="V46" s="84"/>
      <c r="W46" s="84"/>
      <c r="X46" s="361">
        <f>CAD!$F19</f>
        <v>0</v>
      </c>
      <c r="Y46" s="84"/>
      <c r="Z46" s="84"/>
      <c r="AA46" s="84"/>
    </row>
    <row r="47" spans="3:27" x14ac:dyDescent="0.25">
      <c r="C47" s="75">
        <v>43284</v>
      </c>
      <c r="D47" s="76" t="s">
        <v>765</v>
      </c>
      <c r="E47" s="358" t="s">
        <v>299</v>
      </c>
      <c r="F47" s="359">
        <v>2100</v>
      </c>
      <c r="G47" s="76" t="s">
        <v>274</v>
      </c>
      <c r="H47" s="76" t="s">
        <v>60</v>
      </c>
      <c r="I47" s="357" t="str">
        <f t="shared" ca="1" si="0"/>
        <v/>
      </c>
      <c r="J47" s="360">
        <f t="shared" si="1"/>
        <v>3</v>
      </c>
      <c r="K47" s="360">
        <f t="shared" si="2"/>
        <v>7</v>
      </c>
      <c r="L47" s="360">
        <f t="shared" si="3"/>
        <v>2018</v>
      </c>
      <c r="M47" s="357">
        <f>VLOOKUP(Tabela1[[#This Row],[Banco]],$U$9:$V$28,2,0)</f>
        <v>3</v>
      </c>
      <c r="N47" s="357">
        <f t="shared" si="4"/>
        <v>1</v>
      </c>
      <c r="O47" s="357">
        <f>IF(N47&gt;'05'!$Y$17,0,1)</f>
        <v>1</v>
      </c>
      <c r="P47" s="357" t="str">
        <f>IF(Tabela1[[#This Row],[DIA]]&gt;0,IF('13'!$CD$36=77,1,""),"")</f>
        <v/>
      </c>
      <c r="Q47" s="357">
        <f>IF(N47&gt;'13'!$CD$30,0,1)</f>
        <v>1</v>
      </c>
      <c r="R47" s="357" t="str">
        <f>IF(Tabela1[[#This Row],[DIA]]&gt;0,IF('01'!$BX$33=77,1,""),"")</f>
        <v/>
      </c>
      <c r="S47" s="357">
        <f>IF(N47&gt;'01'!$BX$27,0,1)</f>
        <v>1</v>
      </c>
      <c r="U47" s="84"/>
      <c r="V47" s="84"/>
      <c r="W47" s="84"/>
      <c r="X47" s="361">
        <f>CAD!$F20</f>
        <v>0</v>
      </c>
      <c r="Y47" s="84"/>
      <c r="Z47" s="84"/>
      <c r="AA47" s="84"/>
    </row>
    <row r="48" spans="3:27" x14ac:dyDescent="0.25">
      <c r="C48" s="75">
        <v>43292</v>
      </c>
      <c r="D48" s="76" t="s">
        <v>765</v>
      </c>
      <c r="E48" s="358" t="s">
        <v>299</v>
      </c>
      <c r="F48" s="359">
        <v>1000</v>
      </c>
      <c r="G48" s="76" t="s">
        <v>272</v>
      </c>
      <c r="H48" s="76" t="s">
        <v>60</v>
      </c>
      <c r="I48" s="357" t="str">
        <f t="shared" ca="1" si="0"/>
        <v/>
      </c>
      <c r="J48" s="360">
        <f t="shared" si="1"/>
        <v>11</v>
      </c>
      <c r="K48" s="360">
        <f t="shared" si="2"/>
        <v>7</v>
      </c>
      <c r="L48" s="360">
        <f t="shared" si="3"/>
        <v>2018</v>
      </c>
      <c r="M48" s="360">
        <f>VLOOKUP(Tabela1[[#This Row],[Banco]],$U$9:$V$28,2,0)</f>
        <v>1</v>
      </c>
      <c r="N48" s="360">
        <f t="shared" si="4"/>
        <v>1</v>
      </c>
      <c r="O48" s="360">
        <f>IF(N48&gt;'05'!$Y$17,0,1)</f>
        <v>1</v>
      </c>
      <c r="P48" s="360" t="str">
        <f>IF(Tabela1[[#This Row],[DIA]]&gt;0,IF('13'!$CD$36=77,1,""),"")</f>
        <v/>
      </c>
      <c r="Q48" s="360">
        <f>IF(N48&gt;'13'!$CD$30,0,1)</f>
        <v>1</v>
      </c>
      <c r="R48" s="360" t="str">
        <f>IF(Tabela1[[#This Row],[DIA]]&gt;0,IF('01'!$BX$33=77,1,""),"")</f>
        <v/>
      </c>
      <c r="S48" s="360">
        <f>IF(N48&gt;'01'!$BX$27,0,1)</f>
        <v>1</v>
      </c>
      <c r="U48" s="84"/>
      <c r="V48" s="84"/>
      <c r="W48" s="84"/>
      <c r="X48" s="361">
        <f>CAD!$F21</f>
        <v>0</v>
      </c>
      <c r="Y48" s="84"/>
      <c r="Z48" s="84"/>
      <c r="AA48" s="84"/>
    </row>
    <row r="49" spans="3:27" x14ac:dyDescent="0.25">
      <c r="C49" s="75">
        <v>43292</v>
      </c>
      <c r="D49" s="76" t="s">
        <v>263</v>
      </c>
      <c r="E49" s="358" t="s">
        <v>300</v>
      </c>
      <c r="F49" s="359">
        <v>100</v>
      </c>
      <c r="G49" s="76" t="s">
        <v>274</v>
      </c>
      <c r="H49" s="76" t="s">
        <v>60</v>
      </c>
      <c r="I49" s="357" t="str">
        <f t="shared" ca="1" si="0"/>
        <v/>
      </c>
      <c r="J49" s="360">
        <f t="shared" si="1"/>
        <v>11</v>
      </c>
      <c r="K49" s="360">
        <f t="shared" si="2"/>
        <v>7</v>
      </c>
      <c r="L49" s="360">
        <f t="shared" si="3"/>
        <v>2018</v>
      </c>
      <c r="M49" s="360">
        <f>VLOOKUP(Tabela1[[#This Row],[Banco]],$U$9:$V$28,2,0)</f>
        <v>3</v>
      </c>
      <c r="N49" s="360">
        <f t="shared" si="4"/>
        <v>1</v>
      </c>
      <c r="O49" s="360">
        <f>IF(N49&gt;'05'!$Y$17,0,1)</f>
        <v>1</v>
      </c>
      <c r="P49" s="360" t="str">
        <f>IF(Tabela1[[#This Row],[DIA]]&gt;0,IF('13'!$CD$36=77,1,""),"")</f>
        <v/>
      </c>
      <c r="Q49" s="360">
        <f>IF(N49&gt;'13'!$CD$30,0,1)</f>
        <v>1</v>
      </c>
      <c r="R49" s="360" t="str">
        <f>IF(Tabela1[[#This Row],[DIA]]&gt;0,IF('01'!$BX$33=77,1,""),"")</f>
        <v/>
      </c>
      <c r="S49" s="360">
        <f>IF(N49&gt;'01'!$BX$27,0,1)</f>
        <v>1</v>
      </c>
      <c r="U49" s="84"/>
      <c r="V49" s="84"/>
      <c r="W49" s="84"/>
      <c r="X49" s="361">
        <f>CAD!$F22</f>
        <v>0</v>
      </c>
      <c r="Y49" s="84"/>
      <c r="Z49" s="84"/>
      <c r="AA49" s="84"/>
    </row>
    <row r="50" spans="3:27" x14ac:dyDescent="0.25">
      <c r="C50" s="75">
        <v>43295</v>
      </c>
      <c r="D50" s="76" t="s">
        <v>264</v>
      </c>
      <c r="E50" s="358" t="s">
        <v>309</v>
      </c>
      <c r="F50" s="359">
        <v>12.06</v>
      </c>
      <c r="G50" s="76" t="s">
        <v>273</v>
      </c>
      <c r="H50" s="76" t="s">
        <v>60</v>
      </c>
      <c r="I50" s="357" t="str">
        <f t="shared" ca="1" si="0"/>
        <v/>
      </c>
      <c r="J50" s="360">
        <f t="shared" si="1"/>
        <v>14</v>
      </c>
      <c r="K50" s="360">
        <f t="shared" si="2"/>
        <v>7</v>
      </c>
      <c r="L50" s="360">
        <f t="shared" si="3"/>
        <v>2018</v>
      </c>
      <c r="M50" s="360">
        <f>VLOOKUP(Tabela1[[#This Row],[Banco]],$U$9:$V$28,2,0)</f>
        <v>2</v>
      </c>
      <c r="N50" s="360">
        <f t="shared" si="4"/>
        <v>1</v>
      </c>
      <c r="O50" s="360">
        <f>IF(N50&gt;'05'!$Y$17,0,1)</f>
        <v>1</v>
      </c>
      <c r="P50" s="360" t="str">
        <f>IF(Tabela1[[#This Row],[DIA]]&gt;0,IF('13'!$CD$36=77,1,""),"")</f>
        <v/>
      </c>
      <c r="Q50" s="360">
        <f>IF(N50&gt;'13'!$CD$30,0,1)</f>
        <v>1</v>
      </c>
      <c r="R50" s="360" t="str">
        <f>IF(Tabela1[[#This Row],[DIA]]&gt;0,IF('01'!$BX$33=77,1,""),"")</f>
        <v/>
      </c>
      <c r="S50" s="360">
        <f>IF(N50&gt;'01'!$BX$27,0,1)</f>
        <v>1</v>
      </c>
      <c r="U50" s="84"/>
      <c r="V50" s="84"/>
      <c r="W50" s="84"/>
      <c r="X50" s="361">
        <f>CAD!$F23</f>
        <v>0</v>
      </c>
      <c r="Y50" s="84"/>
      <c r="Z50" s="84"/>
      <c r="AA50" s="84"/>
    </row>
    <row r="51" spans="3:27" x14ac:dyDescent="0.25">
      <c r="C51" s="75">
        <v>43302</v>
      </c>
      <c r="D51" s="76" t="s">
        <v>262</v>
      </c>
      <c r="E51" s="358" t="s">
        <v>298</v>
      </c>
      <c r="F51" s="359">
        <v>650</v>
      </c>
      <c r="G51" s="76" t="s">
        <v>274</v>
      </c>
      <c r="H51" s="76" t="s">
        <v>60</v>
      </c>
      <c r="I51" s="357" t="str">
        <f t="shared" ca="1" si="0"/>
        <v/>
      </c>
      <c r="J51" s="360">
        <f t="shared" si="1"/>
        <v>21</v>
      </c>
      <c r="K51" s="360">
        <f t="shared" si="2"/>
        <v>7</v>
      </c>
      <c r="L51" s="360">
        <f t="shared" si="3"/>
        <v>2018</v>
      </c>
      <c r="M51" s="360">
        <f>VLOOKUP(Tabela1[[#This Row],[Banco]],$U$9:$V$28,2,0)</f>
        <v>3</v>
      </c>
      <c r="N51" s="360">
        <f t="shared" si="4"/>
        <v>1</v>
      </c>
      <c r="O51" s="360">
        <f>IF(N51&gt;'05'!$Y$17,0,1)</f>
        <v>1</v>
      </c>
      <c r="P51" s="360" t="str">
        <f>IF(Tabela1[[#This Row],[DIA]]&gt;0,IF('13'!$CD$36=77,1,""),"")</f>
        <v/>
      </c>
      <c r="Q51" s="360">
        <f>IF(N51&gt;'13'!$CD$30,0,1)</f>
        <v>1</v>
      </c>
      <c r="R51" s="360" t="str">
        <f>IF(Tabela1[[#This Row],[DIA]]&gt;0,IF('01'!$BX$33=77,1,""),"")</f>
        <v/>
      </c>
      <c r="S51" s="360">
        <f>IF(N51&gt;'01'!$BX$27,0,1)</f>
        <v>1</v>
      </c>
      <c r="U51" s="84"/>
      <c r="V51" s="84"/>
      <c r="W51" s="84"/>
      <c r="X51" s="361">
        <f>CAD!$F24</f>
        <v>0</v>
      </c>
      <c r="Y51" s="84"/>
      <c r="Z51" s="84"/>
      <c r="AA51" s="84"/>
    </row>
    <row r="52" spans="3:27" x14ac:dyDescent="0.25">
      <c r="C52" s="75">
        <v>43312</v>
      </c>
      <c r="D52" s="76" t="s">
        <v>264</v>
      </c>
      <c r="E52" s="358" t="s">
        <v>301</v>
      </c>
      <c r="F52" s="359">
        <v>50</v>
      </c>
      <c r="G52" s="76" t="s">
        <v>272</v>
      </c>
      <c r="H52" s="76" t="s">
        <v>60</v>
      </c>
      <c r="I52" s="357" t="str">
        <f t="shared" ca="1" si="0"/>
        <v/>
      </c>
      <c r="J52" s="360">
        <f t="shared" si="1"/>
        <v>31</v>
      </c>
      <c r="K52" s="360">
        <f t="shared" si="2"/>
        <v>7</v>
      </c>
      <c r="L52" s="360">
        <f t="shared" si="3"/>
        <v>2018</v>
      </c>
      <c r="M52" s="360">
        <f>VLOOKUP(Tabela1[[#This Row],[Banco]],$U$9:$V$28,2,0)</f>
        <v>1</v>
      </c>
      <c r="N52" s="360">
        <f t="shared" si="4"/>
        <v>1</v>
      </c>
      <c r="O52" s="360">
        <f>IF(N52&gt;'05'!$Y$17,0,1)</f>
        <v>1</v>
      </c>
      <c r="P52" s="360" t="str">
        <f>IF(Tabela1[[#This Row],[DIA]]&gt;0,IF('13'!$CD$36=77,1,""),"")</f>
        <v/>
      </c>
      <c r="Q52" s="360">
        <f>IF(N52&gt;'13'!$CD$30,0,1)</f>
        <v>1</v>
      </c>
      <c r="R52" s="360" t="str">
        <f>IF(Tabela1[[#This Row],[DIA]]&gt;0,IF('01'!$BX$33=77,1,""),"")</f>
        <v/>
      </c>
      <c r="S52" s="360">
        <f>IF(N52&gt;'01'!$BX$27,0,1)</f>
        <v>1</v>
      </c>
      <c r="U52" s="84"/>
      <c r="V52" s="84"/>
      <c r="W52" s="84"/>
      <c r="X52" s="361">
        <f>CAD!$F25</f>
        <v>0</v>
      </c>
      <c r="Y52" s="84"/>
      <c r="Z52" s="84"/>
      <c r="AA52" s="84"/>
    </row>
    <row r="53" spans="3:27" x14ac:dyDescent="0.25">
      <c r="C53" s="75">
        <v>43312</v>
      </c>
      <c r="D53" s="76" t="s">
        <v>765</v>
      </c>
      <c r="E53" s="358" t="s">
        <v>299</v>
      </c>
      <c r="F53" s="359">
        <v>2100</v>
      </c>
      <c r="G53" s="76" t="s">
        <v>274</v>
      </c>
      <c r="H53" s="76" t="s">
        <v>60</v>
      </c>
      <c r="I53" s="357" t="str">
        <f t="shared" ca="1" si="0"/>
        <v/>
      </c>
      <c r="J53" s="360">
        <f t="shared" si="1"/>
        <v>31</v>
      </c>
      <c r="K53" s="360">
        <f t="shared" si="2"/>
        <v>7</v>
      </c>
      <c r="L53" s="360">
        <f t="shared" si="3"/>
        <v>2018</v>
      </c>
      <c r="M53" s="360">
        <f>VLOOKUP(Tabela1[[#This Row],[Banco]],$U$9:$V$28,2,0)</f>
        <v>3</v>
      </c>
      <c r="N53" s="360">
        <f t="shared" si="4"/>
        <v>1</v>
      </c>
      <c r="O53" s="360">
        <f>IF(N53&gt;'05'!$Y$17,0,1)</f>
        <v>1</v>
      </c>
      <c r="P53" s="360" t="str">
        <f>IF(Tabela1[[#This Row],[DIA]]&gt;0,IF('13'!$CD$36=77,1,""),"")</f>
        <v/>
      </c>
      <c r="Q53" s="360">
        <f>IF(N53&gt;'13'!$CD$30,0,1)</f>
        <v>1</v>
      </c>
      <c r="R53" s="360" t="str">
        <f>IF(Tabela1[[#This Row],[DIA]]&gt;0,IF('01'!$BX$33=77,1,""),"")</f>
        <v/>
      </c>
      <c r="S53" s="360">
        <f>IF(N53&gt;'01'!$BX$27,0,1)</f>
        <v>1</v>
      </c>
      <c r="U53" s="84"/>
      <c r="V53" s="84"/>
      <c r="W53" s="84"/>
      <c r="X53" s="361">
        <f>CAD!$F26</f>
        <v>0</v>
      </c>
      <c r="Y53" s="84"/>
      <c r="Z53" s="84"/>
      <c r="AA53" s="84"/>
    </row>
    <row r="54" spans="3:27" x14ac:dyDescent="0.25">
      <c r="C54" s="75">
        <v>43317</v>
      </c>
      <c r="D54" s="76" t="s">
        <v>264</v>
      </c>
      <c r="E54" s="358" t="s">
        <v>309</v>
      </c>
      <c r="F54" s="359">
        <v>3.0700000000001637</v>
      </c>
      <c r="G54" s="76" t="s">
        <v>273</v>
      </c>
      <c r="H54" s="76" t="s">
        <v>60</v>
      </c>
      <c r="I54" s="357" t="str">
        <f t="shared" ca="1" si="0"/>
        <v/>
      </c>
      <c r="J54" s="360">
        <f t="shared" si="1"/>
        <v>5</v>
      </c>
      <c r="K54" s="360">
        <f t="shared" si="2"/>
        <v>8</v>
      </c>
      <c r="L54" s="360">
        <f t="shared" si="3"/>
        <v>2018</v>
      </c>
      <c r="M54" s="360">
        <f>VLOOKUP(Tabela1[[#This Row],[Banco]],$U$9:$V$28,2,0)</f>
        <v>2</v>
      </c>
      <c r="N54" s="360">
        <f t="shared" si="4"/>
        <v>1</v>
      </c>
      <c r="O54" s="360">
        <f>IF(N54&gt;'05'!$Y$17,0,1)</f>
        <v>1</v>
      </c>
      <c r="P54" s="360" t="str">
        <f>IF(Tabela1[[#This Row],[DIA]]&gt;0,IF('13'!$CD$36=77,1,""),"")</f>
        <v/>
      </c>
      <c r="Q54" s="360">
        <f>IF(N54&gt;'13'!$CD$30,0,1)</f>
        <v>1</v>
      </c>
      <c r="R54" s="360" t="str">
        <f>IF(Tabela1[[#This Row],[DIA]]&gt;0,IF('01'!$BX$33=77,1,""),"")</f>
        <v/>
      </c>
      <c r="S54" s="360">
        <f>IF(N54&gt;'01'!$BX$27,0,1)</f>
        <v>1</v>
      </c>
      <c r="U54" s="84"/>
      <c r="V54" s="84"/>
      <c r="W54" s="84"/>
      <c r="X54" s="361">
        <f>CAD!$F27</f>
        <v>0</v>
      </c>
      <c r="Y54" s="84"/>
      <c r="Z54" s="84"/>
      <c r="AA54" s="84"/>
    </row>
    <row r="55" spans="3:27" x14ac:dyDescent="0.25">
      <c r="C55" s="75">
        <v>43318</v>
      </c>
      <c r="D55" s="76" t="s">
        <v>264</v>
      </c>
      <c r="E55" s="358" t="s">
        <v>301</v>
      </c>
      <c r="F55" s="359">
        <v>40</v>
      </c>
      <c r="G55" s="76" t="s">
        <v>272</v>
      </c>
      <c r="H55" s="76" t="s">
        <v>60</v>
      </c>
      <c r="I55" s="357" t="str">
        <f t="shared" ca="1" si="0"/>
        <v/>
      </c>
      <c r="J55" s="360">
        <f t="shared" si="1"/>
        <v>6</v>
      </c>
      <c r="K55" s="360">
        <f t="shared" si="2"/>
        <v>8</v>
      </c>
      <c r="L55" s="360">
        <f t="shared" si="3"/>
        <v>2018</v>
      </c>
      <c r="M55" s="360">
        <f>VLOOKUP(Tabela1[[#This Row],[Banco]],$U$9:$V$28,2,0)</f>
        <v>1</v>
      </c>
      <c r="N55" s="360">
        <f t="shared" si="4"/>
        <v>1</v>
      </c>
      <c r="O55" s="360">
        <f>IF(N55&gt;'05'!$Y$17,0,1)</f>
        <v>1</v>
      </c>
      <c r="P55" s="360" t="str">
        <f>IF(Tabela1[[#This Row],[DIA]]&gt;0,IF('13'!$CD$36=77,1,""),"")</f>
        <v/>
      </c>
      <c r="Q55" s="360">
        <f>IF(N55&gt;'13'!$CD$30,0,1)</f>
        <v>1</v>
      </c>
      <c r="R55" s="360" t="str">
        <f>IF(Tabela1[[#This Row],[DIA]]&gt;0,IF('01'!$BX$33=77,1,""),"")</f>
        <v/>
      </c>
      <c r="S55" s="360">
        <f>IF(N55&gt;'01'!$BX$27,0,1)</f>
        <v>1</v>
      </c>
      <c r="U55" s="84"/>
      <c r="V55" s="84"/>
      <c r="W55" s="84"/>
      <c r="X55" s="361">
        <f>CAD!$F28</f>
        <v>0</v>
      </c>
      <c r="Y55" s="84"/>
      <c r="Z55" s="84"/>
      <c r="AA55" s="84"/>
    </row>
    <row r="56" spans="3:27" x14ac:dyDescent="0.25">
      <c r="C56" s="75">
        <v>43329</v>
      </c>
      <c r="D56" s="76" t="s">
        <v>765</v>
      </c>
      <c r="E56" s="358" t="s">
        <v>299</v>
      </c>
      <c r="F56" s="359">
        <v>500</v>
      </c>
      <c r="G56" s="76" t="s">
        <v>272</v>
      </c>
      <c r="H56" s="76" t="s">
        <v>60</v>
      </c>
      <c r="I56" s="357" t="str">
        <f t="shared" ca="1" si="0"/>
        <v/>
      </c>
      <c r="J56" s="360">
        <f t="shared" si="1"/>
        <v>17</v>
      </c>
      <c r="K56" s="360">
        <f t="shared" si="2"/>
        <v>8</v>
      </c>
      <c r="L56" s="360">
        <f t="shared" si="3"/>
        <v>2018</v>
      </c>
      <c r="M56" s="360">
        <f>VLOOKUP(Tabela1[[#This Row],[Banco]],$U$9:$V$28,2,0)</f>
        <v>1</v>
      </c>
      <c r="N56" s="360">
        <f t="shared" si="4"/>
        <v>1</v>
      </c>
      <c r="O56" s="360">
        <f>IF(N56&gt;'05'!$Y$17,0,1)</f>
        <v>1</v>
      </c>
      <c r="P56" s="360" t="str">
        <f>IF(Tabela1[[#This Row],[DIA]]&gt;0,IF('13'!$CD$36=77,1,""),"")</f>
        <v/>
      </c>
      <c r="Q56" s="360">
        <f>IF(N56&gt;'13'!$CD$30,0,1)</f>
        <v>1</v>
      </c>
      <c r="R56" s="360" t="str">
        <f>IF(Tabela1[[#This Row],[DIA]]&gt;0,IF('01'!$BX$33=77,1,""),"")</f>
        <v/>
      </c>
      <c r="S56" s="360">
        <f>IF(N56&gt;'01'!$BX$27,0,1)</f>
        <v>1</v>
      </c>
      <c r="U56" s="84"/>
      <c r="V56" s="84"/>
      <c r="W56" s="84"/>
      <c r="X56" s="361">
        <f>CAD!$F29</f>
        <v>0</v>
      </c>
      <c r="Y56" s="84"/>
      <c r="Z56" s="84"/>
      <c r="AA56" s="84"/>
    </row>
    <row r="57" spans="3:27" x14ac:dyDescent="0.25">
      <c r="C57" s="75">
        <v>43333</v>
      </c>
      <c r="D57" s="76" t="s">
        <v>264</v>
      </c>
      <c r="E57" s="358" t="s">
        <v>301</v>
      </c>
      <c r="F57" s="359">
        <v>30</v>
      </c>
      <c r="G57" s="76" t="s">
        <v>272</v>
      </c>
      <c r="H57" s="76" t="s">
        <v>60</v>
      </c>
      <c r="I57" s="357" t="str">
        <f t="shared" ca="1" si="0"/>
        <v/>
      </c>
      <c r="J57" s="360">
        <f t="shared" si="1"/>
        <v>21</v>
      </c>
      <c r="K57" s="360">
        <f t="shared" si="2"/>
        <v>8</v>
      </c>
      <c r="L57" s="360">
        <f t="shared" si="3"/>
        <v>2018</v>
      </c>
      <c r="M57" s="360">
        <f>VLOOKUP(Tabela1[[#This Row],[Banco]],$U$9:$V$28,2,0)</f>
        <v>1</v>
      </c>
      <c r="N57" s="360">
        <f t="shared" si="4"/>
        <v>1</v>
      </c>
      <c r="O57" s="360">
        <f>IF(N57&gt;'05'!$Y$17,0,1)</f>
        <v>1</v>
      </c>
      <c r="P57" s="360" t="str">
        <f>IF(Tabela1[[#This Row],[DIA]]&gt;0,IF('13'!$CD$36=77,1,""),"")</f>
        <v/>
      </c>
      <c r="Q57" s="360">
        <f>IF(N57&gt;'13'!$CD$30,0,1)</f>
        <v>1</v>
      </c>
      <c r="R57" s="360" t="str">
        <f>IF(Tabela1[[#This Row],[DIA]]&gt;0,IF('01'!$BX$33=77,1,""),"")</f>
        <v/>
      </c>
      <c r="S57" s="360">
        <f>IF(N57&gt;'01'!$BX$27,0,1)</f>
        <v>1</v>
      </c>
      <c r="U57" s="84"/>
      <c r="V57" s="84"/>
      <c r="W57" s="84"/>
      <c r="X57" s="361">
        <f>CAD!$F30</f>
        <v>0</v>
      </c>
      <c r="Y57" s="84"/>
      <c r="Z57" s="84"/>
      <c r="AA57" s="84"/>
    </row>
    <row r="58" spans="3:27" x14ac:dyDescent="0.25">
      <c r="C58" s="75">
        <v>43334</v>
      </c>
      <c r="D58" s="76" t="s">
        <v>262</v>
      </c>
      <c r="E58" s="358" t="s">
        <v>298</v>
      </c>
      <c r="F58" s="359">
        <v>650</v>
      </c>
      <c r="G58" s="76" t="s">
        <v>274</v>
      </c>
      <c r="H58" s="76" t="s">
        <v>60</v>
      </c>
      <c r="I58" s="357" t="str">
        <f t="shared" ca="1" si="0"/>
        <v/>
      </c>
      <c r="J58" s="360">
        <f t="shared" si="1"/>
        <v>22</v>
      </c>
      <c r="K58" s="360">
        <f t="shared" si="2"/>
        <v>8</v>
      </c>
      <c r="L58" s="360">
        <f t="shared" si="3"/>
        <v>2018</v>
      </c>
      <c r="M58" s="360">
        <f>VLOOKUP(Tabela1[[#This Row],[Banco]],$U$9:$V$28,2,0)</f>
        <v>3</v>
      </c>
      <c r="N58" s="360">
        <f t="shared" si="4"/>
        <v>1</v>
      </c>
      <c r="O58" s="360">
        <f>IF(N58&gt;'05'!$Y$17,0,1)</f>
        <v>1</v>
      </c>
      <c r="P58" s="360" t="str">
        <f>IF(Tabela1[[#This Row],[DIA]]&gt;0,IF('13'!$CD$36=77,1,""),"")</f>
        <v/>
      </c>
      <c r="Q58" s="360">
        <f>IF(N58&gt;'13'!$CD$30,0,1)</f>
        <v>1</v>
      </c>
      <c r="R58" s="360" t="str">
        <f>IF(Tabela1[[#This Row],[DIA]]&gt;0,IF('01'!$BX$33=77,1,""),"")</f>
        <v/>
      </c>
      <c r="S58" s="360">
        <f>IF(N58&gt;'01'!$BX$27,0,1)</f>
        <v>1</v>
      </c>
      <c r="U58" s="84"/>
      <c r="V58" s="84"/>
      <c r="W58" s="84"/>
      <c r="X58" s="361">
        <f>CAD!$F31</f>
        <v>0</v>
      </c>
      <c r="Y58" s="84"/>
      <c r="Z58" s="84"/>
      <c r="AA58" s="84"/>
    </row>
    <row r="59" spans="3:27" x14ac:dyDescent="0.25">
      <c r="C59" s="75">
        <v>43343</v>
      </c>
      <c r="D59" s="76" t="s">
        <v>765</v>
      </c>
      <c r="E59" s="358" t="s">
        <v>299</v>
      </c>
      <c r="F59" s="359">
        <v>2100</v>
      </c>
      <c r="G59" s="76" t="s">
        <v>274</v>
      </c>
      <c r="H59" s="76" t="s">
        <v>60</v>
      </c>
      <c r="I59" s="357" t="str">
        <f t="shared" ca="1" si="0"/>
        <v/>
      </c>
      <c r="J59" s="360">
        <f t="shared" si="1"/>
        <v>31</v>
      </c>
      <c r="K59" s="360">
        <f t="shared" si="2"/>
        <v>8</v>
      </c>
      <c r="L59" s="360">
        <f t="shared" si="3"/>
        <v>2018</v>
      </c>
      <c r="M59" s="360">
        <f>VLOOKUP(Tabela1[[#This Row],[Banco]],$U$9:$V$28,2,0)</f>
        <v>3</v>
      </c>
      <c r="N59" s="360">
        <f t="shared" si="4"/>
        <v>1</v>
      </c>
      <c r="O59" s="360">
        <f>IF(N59&gt;'05'!$Y$17,0,1)</f>
        <v>1</v>
      </c>
      <c r="P59" s="360" t="str">
        <f>IF(Tabela1[[#This Row],[DIA]]&gt;0,IF('13'!$CD$36=77,1,""),"")</f>
        <v/>
      </c>
      <c r="Q59" s="360">
        <f>IF(N59&gt;'13'!$CD$30,0,1)</f>
        <v>1</v>
      </c>
      <c r="R59" s="360" t="str">
        <f>IF(Tabela1[[#This Row],[DIA]]&gt;0,IF('01'!$BX$33=77,1,""),"")</f>
        <v/>
      </c>
      <c r="S59" s="360">
        <f>IF(N59&gt;'01'!$BX$27,0,1)</f>
        <v>1</v>
      </c>
      <c r="U59" s="84"/>
      <c r="V59" s="84"/>
      <c r="W59" s="84"/>
      <c r="X59" s="365"/>
      <c r="Y59" s="84"/>
      <c r="Z59" s="84"/>
      <c r="AA59" s="84"/>
    </row>
    <row r="60" spans="3:27" x14ac:dyDescent="0.25">
      <c r="C60" s="75">
        <v>43343</v>
      </c>
      <c r="D60" s="76" t="s">
        <v>263</v>
      </c>
      <c r="E60" s="358" t="s">
        <v>300</v>
      </c>
      <c r="F60" s="359">
        <v>100</v>
      </c>
      <c r="G60" s="76" t="s">
        <v>274</v>
      </c>
      <c r="H60" s="76" t="s">
        <v>60</v>
      </c>
      <c r="I60" s="357" t="str">
        <f t="shared" ca="1" si="0"/>
        <v/>
      </c>
      <c r="J60" s="360">
        <f t="shared" si="1"/>
        <v>31</v>
      </c>
      <c r="K60" s="360">
        <f t="shared" si="2"/>
        <v>8</v>
      </c>
      <c r="L60" s="360">
        <f t="shared" si="3"/>
        <v>2018</v>
      </c>
      <c r="M60" s="360">
        <f>VLOOKUP(Tabela1[[#This Row],[Banco]],$U$9:$V$28,2,0)</f>
        <v>3</v>
      </c>
      <c r="N60" s="360">
        <f t="shared" si="4"/>
        <v>1</v>
      </c>
      <c r="O60" s="360">
        <f>IF(N60&gt;'05'!$Y$17,0,1)</f>
        <v>1</v>
      </c>
      <c r="P60" s="360" t="str">
        <f>IF(Tabela1[[#This Row],[DIA]]&gt;0,IF('13'!$CD$36=77,1,""),"")</f>
        <v/>
      </c>
      <c r="Q60" s="360">
        <f>IF(N60&gt;'13'!$CD$30,0,1)</f>
        <v>1</v>
      </c>
      <c r="R60" s="360" t="str">
        <f>IF(Tabela1[[#This Row],[DIA]]&gt;0,IF('01'!$BX$33=77,1,""),"")</f>
        <v/>
      </c>
      <c r="S60" s="360">
        <f>IF(N60&gt;'01'!$BX$27,0,1)</f>
        <v>1</v>
      </c>
      <c r="U60" s="84"/>
      <c r="V60" s="84"/>
      <c r="W60" s="84"/>
      <c r="X60" s="365"/>
      <c r="Y60" s="84"/>
      <c r="Z60" s="84"/>
      <c r="AA60" s="84"/>
    </row>
    <row r="61" spans="3:27" x14ac:dyDescent="0.25">
      <c r="C61" s="75">
        <v>43343</v>
      </c>
      <c r="D61" s="76" t="s">
        <v>264</v>
      </c>
      <c r="E61" s="358" t="s">
        <v>306</v>
      </c>
      <c r="F61" s="359">
        <v>2.7699999999999818</v>
      </c>
      <c r="G61" s="76" t="s">
        <v>273</v>
      </c>
      <c r="H61" s="76" t="s">
        <v>60</v>
      </c>
      <c r="I61" s="357" t="str">
        <f t="shared" ca="1" si="0"/>
        <v/>
      </c>
      <c r="J61" s="360">
        <f t="shared" si="1"/>
        <v>31</v>
      </c>
      <c r="K61" s="360">
        <f t="shared" si="2"/>
        <v>8</v>
      </c>
      <c r="L61" s="360">
        <f t="shared" si="3"/>
        <v>2018</v>
      </c>
      <c r="M61" s="360">
        <f>VLOOKUP(Tabela1[[#This Row],[Banco]],$U$9:$V$28,2,0)</f>
        <v>2</v>
      </c>
      <c r="N61" s="360">
        <f t="shared" si="4"/>
        <v>1</v>
      </c>
      <c r="O61" s="360">
        <f>IF(N61&gt;'05'!$Y$17,0,1)</f>
        <v>1</v>
      </c>
      <c r="P61" s="360" t="str">
        <f>IF(Tabela1[[#This Row],[DIA]]&gt;0,IF('13'!$CD$36=77,1,""),"")</f>
        <v/>
      </c>
      <c r="Q61" s="360">
        <f>IF(N61&gt;'13'!$CD$30,0,1)</f>
        <v>1</v>
      </c>
      <c r="R61" s="360" t="str">
        <f>IF(Tabela1[[#This Row],[DIA]]&gt;0,IF('01'!$BX$33=77,1,""),"")</f>
        <v/>
      </c>
      <c r="S61" s="360">
        <f>IF(N61&gt;'01'!$BX$27,0,1)</f>
        <v>1</v>
      </c>
      <c r="U61" s="84"/>
      <c r="V61" s="84"/>
      <c r="W61" s="84"/>
      <c r="X61" s="365"/>
      <c r="Y61" s="84"/>
      <c r="Z61" s="84"/>
      <c r="AA61" s="84"/>
    </row>
    <row r="62" spans="3:27" x14ac:dyDescent="0.25">
      <c r="C62" s="75">
        <v>43368</v>
      </c>
      <c r="D62" s="76" t="s">
        <v>765</v>
      </c>
      <c r="E62" s="358" t="s">
        <v>263</v>
      </c>
      <c r="F62" s="359">
        <v>218</v>
      </c>
      <c r="G62" s="76" t="s">
        <v>274</v>
      </c>
      <c r="H62" s="76" t="s">
        <v>60</v>
      </c>
      <c r="I62" s="357" t="str">
        <f t="shared" ca="1" si="0"/>
        <v/>
      </c>
      <c r="J62" s="360">
        <f t="shared" si="1"/>
        <v>25</v>
      </c>
      <c r="K62" s="360">
        <f t="shared" si="2"/>
        <v>9</v>
      </c>
      <c r="L62" s="360">
        <f t="shared" si="3"/>
        <v>2018</v>
      </c>
      <c r="M62" s="360">
        <f>VLOOKUP(Tabela1[[#This Row],[Banco]],$U$9:$V$28,2,0)</f>
        <v>3</v>
      </c>
      <c r="N62" s="360">
        <f t="shared" si="4"/>
        <v>1</v>
      </c>
      <c r="O62" s="360">
        <f>IF(N62&gt;'05'!$Y$17,0,1)</f>
        <v>1</v>
      </c>
      <c r="P62" s="360" t="str">
        <f>IF(Tabela1[[#This Row],[DIA]]&gt;0,IF('13'!$CD$36=77,1,""),"")</f>
        <v/>
      </c>
      <c r="Q62" s="360">
        <f>IF(N62&gt;'13'!$CD$30,0,1)</f>
        <v>1</v>
      </c>
      <c r="R62" s="360" t="str">
        <f>IF(Tabela1[[#This Row],[DIA]]&gt;0,IF('01'!$BX$33=77,1,""),"")</f>
        <v/>
      </c>
      <c r="S62" s="360">
        <f>IF(N62&gt;'01'!$BX$27,0,1)</f>
        <v>1</v>
      </c>
      <c r="U62" s="84"/>
      <c r="V62" s="84"/>
      <c r="W62" s="84"/>
      <c r="X62" s="365"/>
      <c r="Y62" s="84"/>
      <c r="Z62" s="84"/>
      <c r="AA62" s="84"/>
    </row>
    <row r="63" spans="3:27" x14ac:dyDescent="0.25">
      <c r="C63" s="75">
        <v>43368</v>
      </c>
      <c r="D63" s="76" t="s">
        <v>264</v>
      </c>
      <c r="E63" s="358" t="s">
        <v>309</v>
      </c>
      <c r="F63" s="359">
        <v>3.1500000000005457</v>
      </c>
      <c r="G63" s="76" t="s">
        <v>273</v>
      </c>
      <c r="H63" s="76" t="s">
        <v>60</v>
      </c>
      <c r="I63" s="357" t="str">
        <f t="shared" ca="1" si="0"/>
        <v/>
      </c>
      <c r="J63" s="360">
        <f t="shared" si="1"/>
        <v>25</v>
      </c>
      <c r="K63" s="360">
        <f t="shared" si="2"/>
        <v>9</v>
      </c>
      <c r="L63" s="360">
        <f t="shared" si="3"/>
        <v>2018</v>
      </c>
      <c r="M63" s="360">
        <f>VLOOKUP(Tabela1[[#This Row],[Banco]],$U$9:$V$28,2,0)</f>
        <v>2</v>
      </c>
      <c r="N63" s="360">
        <f t="shared" si="4"/>
        <v>1</v>
      </c>
      <c r="O63" s="360">
        <f>IF(N63&gt;'05'!$Y$17,0,1)</f>
        <v>1</v>
      </c>
      <c r="P63" s="360" t="str">
        <f>IF(Tabela1[[#This Row],[DIA]]&gt;0,IF('13'!$CD$36=77,1,""),"")</f>
        <v/>
      </c>
      <c r="Q63" s="360">
        <f>IF(N63&gt;'13'!$CD$30,0,1)</f>
        <v>1</v>
      </c>
      <c r="R63" s="360" t="str">
        <f>IF(Tabela1[[#This Row],[DIA]]&gt;0,IF('01'!$BX$33=77,1,""),"")</f>
        <v/>
      </c>
      <c r="S63" s="360">
        <f>IF(N63&gt;'01'!$BX$27,0,1)</f>
        <v>1</v>
      </c>
      <c r="U63" s="84"/>
      <c r="V63" s="84"/>
      <c r="W63" s="84"/>
      <c r="X63" s="365"/>
      <c r="Y63" s="84"/>
      <c r="Z63" s="84"/>
      <c r="AA63" s="84"/>
    </row>
    <row r="64" spans="3:27" x14ac:dyDescent="0.25">
      <c r="C64" s="75">
        <v>43372</v>
      </c>
      <c r="D64" s="76" t="s">
        <v>264</v>
      </c>
      <c r="E64" s="358" t="s">
        <v>310</v>
      </c>
      <c r="F64" s="359">
        <v>0.54</v>
      </c>
      <c r="G64" s="76" t="s">
        <v>274</v>
      </c>
      <c r="H64" s="76" t="s">
        <v>60</v>
      </c>
      <c r="I64" s="357" t="str">
        <f t="shared" ca="1" si="0"/>
        <v/>
      </c>
      <c r="J64" s="360">
        <f t="shared" si="1"/>
        <v>29</v>
      </c>
      <c r="K64" s="360">
        <f t="shared" si="2"/>
        <v>9</v>
      </c>
      <c r="L64" s="360">
        <f t="shared" si="3"/>
        <v>2018</v>
      </c>
      <c r="M64" s="360">
        <f>VLOOKUP(Tabela1[[#This Row],[Banco]],$U$9:$V$28,2,0)</f>
        <v>3</v>
      </c>
      <c r="N64" s="360">
        <f t="shared" si="4"/>
        <v>1</v>
      </c>
      <c r="O64" s="360">
        <f>IF(N64&gt;'05'!$Y$17,0,1)</f>
        <v>1</v>
      </c>
      <c r="P64" s="360" t="str">
        <f>IF(Tabela1[[#This Row],[DIA]]&gt;0,IF('13'!$CD$36=77,1,""),"")</f>
        <v/>
      </c>
      <c r="Q64" s="360">
        <f>IF(N64&gt;'13'!$CD$30,0,1)</f>
        <v>1</v>
      </c>
      <c r="R64" s="360" t="str">
        <f>IF(Tabela1[[#This Row],[DIA]]&gt;0,IF('01'!$BX$33=77,1,""),"")</f>
        <v/>
      </c>
      <c r="S64" s="360">
        <f>IF(N64&gt;'01'!$BX$27,0,1)</f>
        <v>1</v>
      </c>
      <c r="U64" s="84"/>
      <c r="V64" s="84"/>
      <c r="W64" s="84"/>
      <c r="X64" s="365"/>
      <c r="Y64" s="84"/>
      <c r="Z64" s="84"/>
      <c r="AA64" s="84"/>
    </row>
    <row r="65" spans="3:27" x14ac:dyDescent="0.25">
      <c r="C65" s="75">
        <v>43375</v>
      </c>
      <c r="D65" s="76" t="s">
        <v>262</v>
      </c>
      <c r="E65" s="358" t="s">
        <v>298</v>
      </c>
      <c r="F65" s="359">
        <v>650</v>
      </c>
      <c r="G65" s="76" t="s">
        <v>274</v>
      </c>
      <c r="H65" s="76" t="s">
        <v>60</v>
      </c>
      <c r="I65" s="357" t="str">
        <f t="shared" ca="1" si="0"/>
        <v/>
      </c>
      <c r="J65" s="360">
        <f t="shared" si="1"/>
        <v>2</v>
      </c>
      <c r="K65" s="360">
        <f t="shared" si="2"/>
        <v>10</v>
      </c>
      <c r="L65" s="360">
        <f t="shared" si="3"/>
        <v>2018</v>
      </c>
      <c r="M65" s="360">
        <f>VLOOKUP(Tabela1[[#This Row],[Banco]],$U$9:$V$28,2,0)</f>
        <v>3</v>
      </c>
      <c r="N65" s="360">
        <f t="shared" si="4"/>
        <v>1</v>
      </c>
      <c r="O65" s="360">
        <f>IF(N65&gt;'05'!$Y$17,0,1)</f>
        <v>1</v>
      </c>
      <c r="P65" s="360" t="str">
        <f>IF(Tabela1[[#This Row],[DIA]]&gt;0,IF('13'!$CD$36=77,1,""),"")</f>
        <v/>
      </c>
      <c r="Q65" s="360">
        <f>IF(N65&gt;'13'!$CD$30,0,1)</f>
        <v>1</v>
      </c>
      <c r="R65" s="360" t="str">
        <f>IF(Tabela1[[#This Row],[DIA]]&gt;0,IF('01'!$BX$33=77,1,""),"")</f>
        <v/>
      </c>
      <c r="S65" s="360">
        <f>IF(N65&gt;'01'!$BX$27,0,1)</f>
        <v>1</v>
      </c>
      <c r="U65" s="84"/>
      <c r="V65" s="84"/>
      <c r="W65" s="84"/>
      <c r="X65" s="365"/>
      <c r="Y65" s="84"/>
      <c r="Z65" s="84"/>
      <c r="AA65" s="84"/>
    </row>
    <row r="66" spans="3:27" x14ac:dyDescent="0.25">
      <c r="C66" s="75">
        <v>43375</v>
      </c>
      <c r="D66" s="76" t="s">
        <v>264</v>
      </c>
      <c r="E66" s="358" t="s">
        <v>310</v>
      </c>
      <c r="F66" s="359">
        <v>15.06</v>
      </c>
      <c r="G66" s="76" t="s">
        <v>273</v>
      </c>
      <c r="H66" s="76" t="s">
        <v>60</v>
      </c>
      <c r="I66" s="357" t="str">
        <f t="shared" ca="1" si="0"/>
        <v/>
      </c>
      <c r="J66" s="360">
        <f t="shared" si="1"/>
        <v>2</v>
      </c>
      <c r="K66" s="360">
        <f t="shared" si="2"/>
        <v>10</v>
      </c>
      <c r="L66" s="360">
        <f t="shared" si="3"/>
        <v>2018</v>
      </c>
      <c r="M66" s="360">
        <f>VLOOKUP(Tabela1[[#This Row],[Banco]],$U$9:$V$28,2,0)</f>
        <v>2</v>
      </c>
      <c r="N66" s="360">
        <f t="shared" si="4"/>
        <v>1</v>
      </c>
      <c r="O66" s="360">
        <f>IF(N66&gt;'05'!$Y$17,0,1)</f>
        <v>1</v>
      </c>
      <c r="P66" s="360" t="str">
        <f>IF(Tabela1[[#This Row],[DIA]]&gt;0,IF('13'!$CD$36=77,1,""),"")</f>
        <v/>
      </c>
      <c r="Q66" s="360">
        <f>IF(N66&gt;'13'!$CD$30,0,1)</f>
        <v>1</v>
      </c>
      <c r="R66" s="360" t="str">
        <f>IF(Tabela1[[#This Row],[DIA]]&gt;0,IF('01'!$BX$33=77,1,""),"")</f>
        <v/>
      </c>
      <c r="S66" s="360">
        <f>IF(N66&gt;'01'!$BX$27,0,1)</f>
        <v>1</v>
      </c>
      <c r="U66" s="84"/>
      <c r="V66" s="84"/>
      <c r="W66" s="84"/>
      <c r="X66" s="365"/>
      <c r="Y66" s="84"/>
      <c r="Z66" s="84"/>
      <c r="AA66" s="84"/>
    </row>
    <row r="67" spans="3:27" x14ac:dyDescent="0.25">
      <c r="C67" s="75">
        <v>43376</v>
      </c>
      <c r="D67" s="76" t="s">
        <v>765</v>
      </c>
      <c r="E67" s="358" t="s">
        <v>311</v>
      </c>
      <c r="F67" s="359">
        <v>2100</v>
      </c>
      <c r="G67" s="76" t="s">
        <v>274</v>
      </c>
      <c r="H67" s="76" t="s">
        <v>60</v>
      </c>
      <c r="I67" s="357" t="str">
        <f t="shared" ca="1" si="0"/>
        <v/>
      </c>
      <c r="J67" s="360">
        <f t="shared" si="1"/>
        <v>3</v>
      </c>
      <c r="K67" s="360">
        <f t="shared" si="2"/>
        <v>10</v>
      </c>
      <c r="L67" s="360">
        <f t="shared" si="3"/>
        <v>2018</v>
      </c>
      <c r="M67" s="360">
        <f>VLOOKUP(Tabela1[[#This Row],[Banco]],$U$9:$V$28,2,0)</f>
        <v>3</v>
      </c>
      <c r="N67" s="360">
        <f t="shared" si="4"/>
        <v>1</v>
      </c>
      <c r="O67" s="360">
        <f>IF(N67&gt;'05'!$Y$17,0,1)</f>
        <v>1</v>
      </c>
      <c r="P67" s="360" t="str">
        <f>IF(Tabela1[[#This Row],[DIA]]&gt;0,IF('13'!$CD$36=77,1,""),"")</f>
        <v/>
      </c>
      <c r="Q67" s="360">
        <f>IF(N67&gt;'13'!$CD$30,0,1)</f>
        <v>1</v>
      </c>
      <c r="R67" s="360" t="str">
        <f>IF(Tabela1[[#This Row],[DIA]]&gt;0,IF('01'!$BX$33=77,1,""),"")</f>
        <v/>
      </c>
      <c r="S67" s="360">
        <f>IF(N67&gt;'01'!$BX$27,0,1)</f>
        <v>1</v>
      </c>
      <c r="U67" s="84"/>
      <c r="V67" s="84"/>
      <c r="W67" s="84"/>
      <c r="X67" s="365"/>
      <c r="Y67" s="84"/>
      <c r="Z67" s="84"/>
      <c r="AA67" s="84"/>
    </row>
    <row r="68" spans="3:27" x14ac:dyDescent="0.25">
      <c r="C68" s="75">
        <v>43394</v>
      </c>
      <c r="D68" s="76" t="s">
        <v>264</v>
      </c>
      <c r="E68" s="358" t="s">
        <v>310</v>
      </c>
      <c r="F68" s="359">
        <v>10.110000000000127</v>
      </c>
      <c r="G68" s="76" t="s">
        <v>273</v>
      </c>
      <c r="H68" s="76" t="s">
        <v>60</v>
      </c>
      <c r="I68" s="357" t="str">
        <f t="shared" ca="1" si="0"/>
        <v/>
      </c>
      <c r="J68" s="360">
        <f t="shared" si="1"/>
        <v>21</v>
      </c>
      <c r="K68" s="360">
        <f t="shared" si="2"/>
        <v>10</v>
      </c>
      <c r="L68" s="360">
        <f t="shared" si="3"/>
        <v>2018</v>
      </c>
      <c r="M68" s="360">
        <f>VLOOKUP(Tabela1[[#This Row],[Banco]],$U$9:$V$28,2,0)</f>
        <v>2</v>
      </c>
      <c r="N68" s="360">
        <f t="shared" si="4"/>
        <v>1</v>
      </c>
      <c r="O68" s="360">
        <f>IF(N68&gt;'05'!$Y$17,0,1)</f>
        <v>1</v>
      </c>
      <c r="P68" s="360" t="str">
        <f>IF(Tabela1[[#This Row],[DIA]]&gt;0,IF('13'!$CD$36=77,1,""),"")</f>
        <v/>
      </c>
      <c r="Q68" s="360">
        <f>IF(N68&gt;'13'!$CD$30,0,1)</f>
        <v>1</v>
      </c>
      <c r="R68" s="360" t="str">
        <f>IF(Tabela1[[#This Row],[DIA]]&gt;0,IF('01'!$BX$33=77,1,""),"")</f>
        <v/>
      </c>
      <c r="S68" s="360">
        <f>IF(N68&gt;'01'!$BX$27,0,1)</f>
        <v>1</v>
      </c>
      <c r="U68" s="84"/>
      <c r="V68" s="84"/>
      <c r="W68" s="84"/>
      <c r="X68" s="365"/>
      <c r="Y68" s="84"/>
      <c r="Z68" s="84"/>
      <c r="AA68" s="84"/>
    </row>
    <row r="69" spans="3:27" x14ac:dyDescent="0.25">
      <c r="C69" s="75">
        <v>43404</v>
      </c>
      <c r="D69" s="76" t="s">
        <v>264</v>
      </c>
      <c r="E69" s="358" t="s">
        <v>308</v>
      </c>
      <c r="F69" s="359">
        <v>0.34</v>
      </c>
      <c r="G69" s="76" t="s">
        <v>274</v>
      </c>
      <c r="H69" s="76" t="s">
        <v>60</v>
      </c>
      <c r="I69" s="357" t="str">
        <f t="shared" ca="1" si="0"/>
        <v/>
      </c>
      <c r="J69" s="360">
        <f t="shared" si="1"/>
        <v>31</v>
      </c>
      <c r="K69" s="360">
        <f t="shared" si="2"/>
        <v>10</v>
      </c>
      <c r="L69" s="360">
        <f t="shared" si="3"/>
        <v>2018</v>
      </c>
      <c r="M69" s="360">
        <f>VLOOKUP(Tabela1[[#This Row],[Banco]],$U$9:$V$28,2,0)</f>
        <v>3</v>
      </c>
      <c r="N69" s="360">
        <f t="shared" si="4"/>
        <v>1</v>
      </c>
      <c r="O69" s="360">
        <f>IF(N69&gt;'05'!$Y$17,0,1)</f>
        <v>1</v>
      </c>
      <c r="P69" s="360" t="str">
        <f>IF(Tabela1[[#This Row],[DIA]]&gt;0,IF('13'!$CD$36=77,1,""),"")</f>
        <v/>
      </c>
      <c r="Q69" s="360">
        <f>IF(N69&gt;'13'!$CD$30,0,1)</f>
        <v>1</v>
      </c>
      <c r="R69" s="360" t="str">
        <f>IF(Tabela1[[#This Row],[DIA]]&gt;0,IF('01'!$BX$33=77,1,""),"")</f>
        <v/>
      </c>
      <c r="S69" s="360">
        <f>IF(N69&gt;'01'!$BX$27,0,1)</f>
        <v>1</v>
      </c>
      <c r="U69" s="84"/>
      <c r="V69" s="84"/>
      <c r="W69" s="84"/>
      <c r="X69" s="365"/>
      <c r="Y69" s="84"/>
      <c r="Z69" s="84"/>
      <c r="AA69" s="84"/>
    </row>
    <row r="70" spans="3:27" x14ac:dyDescent="0.25">
      <c r="C70" s="75">
        <v>43405</v>
      </c>
      <c r="D70" s="76" t="s">
        <v>765</v>
      </c>
      <c r="E70" s="358" t="s">
        <v>312</v>
      </c>
      <c r="F70" s="359">
        <v>2100</v>
      </c>
      <c r="G70" s="76" t="s">
        <v>274</v>
      </c>
      <c r="H70" s="76" t="s">
        <v>60</v>
      </c>
      <c r="I70" s="357" t="str">
        <f t="shared" ca="1" si="0"/>
        <v/>
      </c>
      <c r="J70" s="360">
        <f t="shared" si="1"/>
        <v>1</v>
      </c>
      <c r="K70" s="360">
        <f t="shared" si="2"/>
        <v>11</v>
      </c>
      <c r="L70" s="360">
        <f t="shared" si="3"/>
        <v>2018</v>
      </c>
      <c r="M70" s="360">
        <f>VLOOKUP(Tabela1[[#This Row],[Banco]],$U$9:$V$28,2,0)</f>
        <v>3</v>
      </c>
      <c r="N70" s="360">
        <f t="shared" si="4"/>
        <v>1</v>
      </c>
      <c r="O70" s="360">
        <f>IF(N70&gt;'05'!$Y$17,0,1)</f>
        <v>1</v>
      </c>
      <c r="P70" s="360" t="str">
        <f>IF(Tabela1[[#This Row],[DIA]]&gt;0,IF('13'!$CD$36=77,1,""),"")</f>
        <v/>
      </c>
      <c r="Q70" s="360">
        <f>IF(N70&gt;'13'!$CD$30,0,1)</f>
        <v>1</v>
      </c>
      <c r="R70" s="360" t="str">
        <f>IF(Tabela1[[#This Row],[DIA]]&gt;0,IF('01'!$BX$33=77,1,""),"")</f>
        <v/>
      </c>
      <c r="S70" s="360">
        <f>IF(N70&gt;'01'!$BX$27,0,1)</f>
        <v>1</v>
      </c>
      <c r="U70" s="84"/>
      <c r="V70" s="84"/>
      <c r="W70" s="84"/>
      <c r="X70" s="365"/>
      <c r="Y70" s="84"/>
      <c r="Z70" s="84"/>
      <c r="AA70" s="84"/>
    </row>
    <row r="71" spans="3:27" x14ac:dyDescent="0.25">
      <c r="C71" s="75">
        <v>43408</v>
      </c>
      <c r="D71" s="76" t="s">
        <v>264</v>
      </c>
      <c r="E71" s="358" t="s">
        <v>313</v>
      </c>
      <c r="F71" s="359">
        <v>0.26999999999998181</v>
      </c>
      <c r="G71" s="76" t="s">
        <v>273</v>
      </c>
      <c r="H71" s="76" t="s">
        <v>60</v>
      </c>
      <c r="I71" s="357" t="str">
        <f t="shared" ca="1" si="0"/>
        <v/>
      </c>
      <c r="J71" s="360">
        <f t="shared" si="1"/>
        <v>4</v>
      </c>
      <c r="K71" s="360">
        <f t="shared" si="2"/>
        <v>11</v>
      </c>
      <c r="L71" s="360">
        <f t="shared" si="3"/>
        <v>2018</v>
      </c>
      <c r="M71" s="360">
        <f>VLOOKUP(Tabela1[[#This Row],[Banco]],$U$9:$V$28,2,0)</f>
        <v>2</v>
      </c>
      <c r="N71" s="360">
        <f t="shared" si="4"/>
        <v>1</v>
      </c>
      <c r="O71" s="360">
        <f>IF(N71&gt;'05'!$Y$17,0,1)</f>
        <v>1</v>
      </c>
      <c r="P71" s="360" t="str">
        <f>IF(Tabela1[[#This Row],[DIA]]&gt;0,IF('13'!$CD$36=77,1,""),"")</f>
        <v/>
      </c>
      <c r="Q71" s="360">
        <f>IF(N71&gt;'13'!$CD$30,0,1)</f>
        <v>1</v>
      </c>
      <c r="R71" s="360" t="str">
        <f>IF(Tabela1[[#This Row],[DIA]]&gt;0,IF('01'!$BX$33=77,1,""),"")</f>
        <v/>
      </c>
      <c r="S71" s="360">
        <f>IF(N71&gt;'01'!$BX$27,0,1)</f>
        <v>1</v>
      </c>
      <c r="U71" s="84"/>
      <c r="V71" s="84"/>
      <c r="W71" s="84"/>
      <c r="X71" s="365"/>
      <c r="Y71" s="84"/>
      <c r="Z71" s="84"/>
      <c r="AA71" s="84"/>
    </row>
    <row r="72" spans="3:27" x14ac:dyDescent="0.25">
      <c r="C72" s="75">
        <v>43417</v>
      </c>
      <c r="D72" s="76" t="s">
        <v>765</v>
      </c>
      <c r="E72" s="358" t="s">
        <v>314</v>
      </c>
      <c r="F72" s="359">
        <v>1000</v>
      </c>
      <c r="G72" s="76" t="s">
        <v>272</v>
      </c>
      <c r="H72" s="76" t="s">
        <v>60</v>
      </c>
      <c r="I72" s="357" t="str">
        <f t="shared" ca="1" si="0"/>
        <v/>
      </c>
      <c r="J72" s="360">
        <f t="shared" si="1"/>
        <v>13</v>
      </c>
      <c r="K72" s="360">
        <f t="shared" si="2"/>
        <v>11</v>
      </c>
      <c r="L72" s="360">
        <f t="shared" si="3"/>
        <v>2018</v>
      </c>
      <c r="M72" s="360">
        <f>VLOOKUP(Tabela1[[#This Row],[Banco]],$U$9:$V$28,2,0)</f>
        <v>1</v>
      </c>
      <c r="N72" s="360">
        <f t="shared" si="4"/>
        <v>1</v>
      </c>
      <c r="O72" s="360">
        <f>IF(N72&gt;'05'!$Y$17,0,1)</f>
        <v>1</v>
      </c>
      <c r="P72" s="360" t="str">
        <f>IF(Tabela1[[#This Row],[DIA]]&gt;0,IF('13'!$CD$36=77,1,""),"")</f>
        <v/>
      </c>
      <c r="Q72" s="360">
        <f>IF(N72&gt;'13'!$CD$30,0,1)</f>
        <v>1</v>
      </c>
      <c r="R72" s="360" t="str">
        <f>IF(Tabela1[[#This Row],[DIA]]&gt;0,IF('01'!$BX$33=77,1,""),"")</f>
        <v/>
      </c>
      <c r="S72" s="360">
        <f>IF(N72&gt;'01'!$BX$27,0,1)</f>
        <v>1</v>
      </c>
      <c r="U72" s="84"/>
      <c r="V72" s="84"/>
      <c r="W72" s="84"/>
      <c r="X72" s="365"/>
      <c r="Y72" s="84"/>
      <c r="Z72" s="84"/>
      <c r="AA72" s="84"/>
    </row>
    <row r="73" spans="3:27" x14ac:dyDescent="0.25">
      <c r="C73" s="75">
        <v>43421</v>
      </c>
      <c r="D73" s="76" t="s">
        <v>262</v>
      </c>
      <c r="E73" s="358" t="s">
        <v>298</v>
      </c>
      <c r="F73" s="359">
        <v>650</v>
      </c>
      <c r="G73" s="76" t="s">
        <v>274</v>
      </c>
      <c r="H73" s="76" t="s">
        <v>60</v>
      </c>
      <c r="I73" s="357" t="str">
        <f t="shared" ref="I73:I136" ca="1" si="5">IF(H73="","",(IF(H73="Efetivado","",IF(C73="","",IF(C73=TODAY(),"Vence Hoje",IF(C73&lt;TODAY(),"Atrasado",C73-TODAY()&amp;" Dias para Vencer"))))))</f>
        <v/>
      </c>
      <c r="J73" s="360">
        <f t="shared" ref="J73:J136" si="6">DAY(C73)</f>
        <v>17</v>
      </c>
      <c r="K73" s="360">
        <f t="shared" ref="K73:K136" si="7">MONTH(C73)</f>
        <v>11</v>
      </c>
      <c r="L73" s="360">
        <f t="shared" ref="L73:L136" si="8">YEAR(C73)</f>
        <v>2018</v>
      </c>
      <c r="M73" s="360">
        <f>VLOOKUP(Tabela1[[#This Row],[Banco]],$U$9:$V$28,2,0)</f>
        <v>3</v>
      </c>
      <c r="N73" s="360">
        <f t="shared" ref="N73:N136" si="9">VLOOKUP(H73,$Z$9:$AA$10,2,0)</f>
        <v>1</v>
      </c>
      <c r="O73" s="360">
        <f>IF(N73&gt;'05'!$Y$17,0,1)</f>
        <v>1</v>
      </c>
      <c r="P73" s="360" t="str">
        <f>IF(Tabela1[[#This Row],[DIA]]&gt;0,IF('13'!$CD$36=77,1,""),"")</f>
        <v/>
      </c>
      <c r="Q73" s="360">
        <f>IF(N73&gt;'13'!$CD$30,0,1)</f>
        <v>1</v>
      </c>
      <c r="R73" s="360" t="str">
        <f>IF(Tabela1[[#This Row],[DIA]]&gt;0,IF('01'!$BX$33=77,1,""),"")</f>
        <v/>
      </c>
      <c r="S73" s="360">
        <f>IF(N73&gt;'01'!$BX$27,0,1)</f>
        <v>1</v>
      </c>
      <c r="U73" s="84"/>
      <c r="V73" s="84"/>
      <c r="W73" s="84"/>
      <c r="X73" s="365"/>
      <c r="Y73" s="84"/>
      <c r="Z73" s="84"/>
      <c r="AA73" s="84"/>
    </row>
    <row r="74" spans="3:27" x14ac:dyDescent="0.25">
      <c r="C74" s="75">
        <v>43434</v>
      </c>
      <c r="D74" s="76" t="s">
        <v>264</v>
      </c>
      <c r="E74" s="358" t="s">
        <v>315</v>
      </c>
      <c r="F74" s="359">
        <v>7.0000000000000007E-2</v>
      </c>
      <c r="G74" s="76" t="s">
        <v>274</v>
      </c>
      <c r="H74" s="76" t="s">
        <v>60</v>
      </c>
      <c r="I74" s="357" t="str">
        <f t="shared" ca="1" si="5"/>
        <v/>
      </c>
      <c r="J74" s="360">
        <f t="shared" si="6"/>
        <v>30</v>
      </c>
      <c r="K74" s="360">
        <f t="shared" si="7"/>
        <v>11</v>
      </c>
      <c r="L74" s="360">
        <f t="shared" si="8"/>
        <v>2018</v>
      </c>
      <c r="M74" s="360">
        <f>VLOOKUP(Tabela1[[#This Row],[Banco]],$U$9:$V$28,2,0)</f>
        <v>3</v>
      </c>
      <c r="N74" s="360">
        <f t="shared" si="9"/>
        <v>1</v>
      </c>
      <c r="O74" s="360">
        <f>IF(N74&gt;'05'!$Y$17,0,1)</f>
        <v>1</v>
      </c>
      <c r="P74" s="360" t="str">
        <f>IF(Tabela1[[#This Row],[DIA]]&gt;0,IF('13'!$CD$36=77,1,""),"")</f>
        <v/>
      </c>
      <c r="Q74" s="360">
        <f>IF(N74&gt;'13'!$CD$30,0,1)</f>
        <v>1</v>
      </c>
      <c r="R74" s="360" t="str">
        <f>IF(Tabela1[[#This Row],[DIA]]&gt;0,IF('01'!$BX$33=77,1,""),"")</f>
        <v/>
      </c>
      <c r="S74" s="360">
        <f>IF(N74&gt;'01'!$BX$27,0,1)</f>
        <v>1</v>
      </c>
      <c r="U74" s="84"/>
      <c r="V74" s="84"/>
      <c r="W74" s="84"/>
      <c r="X74" s="365"/>
      <c r="Y74" s="84"/>
      <c r="Z74" s="84"/>
      <c r="AA74" s="84"/>
    </row>
    <row r="75" spans="3:27" x14ac:dyDescent="0.25">
      <c r="C75" s="75">
        <v>43435</v>
      </c>
      <c r="D75" s="76" t="s">
        <v>264</v>
      </c>
      <c r="E75" s="358" t="s">
        <v>313</v>
      </c>
      <c r="F75" s="359">
        <v>0.68</v>
      </c>
      <c r="G75" s="76" t="s">
        <v>273</v>
      </c>
      <c r="H75" s="76" t="s">
        <v>60</v>
      </c>
      <c r="I75" s="357" t="str">
        <f t="shared" ca="1" si="5"/>
        <v/>
      </c>
      <c r="J75" s="360">
        <f t="shared" si="6"/>
        <v>1</v>
      </c>
      <c r="K75" s="360">
        <f t="shared" si="7"/>
        <v>12</v>
      </c>
      <c r="L75" s="360">
        <f t="shared" si="8"/>
        <v>2018</v>
      </c>
      <c r="M75" s="360">
        <f>VLOOKUP(Tabela1[[#This Row],[Banco]],$U$9:$V$28,2,0)</f>
        <v>2</v>
      </c>
      <c r="N75" s="360">
        <f t="shared" si="9"/>
        <v>1</v>
      </c>
      <c r="O75" s="360">
        <f>IF(N75&gt;'05'!$Y$17,0,1)</f>
        <v>1</v>
      </c>
      <c r="P75" s="360" t="str">
        <f>IF(Tabela1[[#This Row],[DIA]]&gt;0,IF('13'!$CD$36=77,1,""),"")</f>
        <v/>
      </c>
      <c r="Q75" s="360">
        <f>IF(N75&gt;'13'!$CD$30,0,1)</f>
        <v>1</v>
      </c>
      <c r="R75" s="360" t="str">
        <f>IF(Tabela1[[#This Row],[DIA]]&gt;0,IF('01'!$BX$33=77,1,""),"")</f>
        <v/>
      </c>
      <c r="S75" s="360">
        <f>IF(N75&gt;'01'!$BX$27,0,1)</f>
        <v>1</v>
      </c>
      <c r="U75" s="84"/>
      <c r="V75" s="84"/>
      <c r="W75" s="84"/>
      <c r="X75" s="365"/>
      <c r="Y75" s="84"/>
      <c r="Z75" s="84"/>
      <c r="AA75" s="84"/>
    </row>
    <row r="76" spans="3:27" x14ac:dyDescent="0.25">
      <c r="C76" s="75">
        <v>43436</v>
      </c>
      <c r="D76" s="76" t="s">
        <v>264</v>
      </c>
      <c r="E76" s="358" t="s">
        <v>301</v>
      </c>
      <c r="F76" s="359">
        <v>230</v>
      </c>
      <c r="G76" s="76" t="s">
        <v>272</v>
      </c>
      <c r="H76" s="76" t="s">
        <v>60</v>
      </c>
      <c r="I76" s="357" t="str">
        <f t="shared" ca="1" si="5"/>
        <v/>
      </c>
      <c r="J76" s="360">
        <f t="shared" si="6"/>
        <v>2</v>
      </c>
      <c r="K76" s="360">
        <f t="shared" si="7"/>
        <v>12</v>
      </c>
      <c r="L76" s="360">
        <f t="shared" si="8"/>
        <v>2018</v>
      </c>
      <c r="M76" s="360">
        <f>VLOOKUP(Tabela1[[#This Row],[Banco]],$U$9:$V$28,2,0)</f>
        <v>1</v>
      </c>
      <c r="N76" s="360">
        <f t="shared" si="9"/>
        <v>1</v>
      </c>
      <c r="O76" s="360">
        <f>IF(N76&gt;'05'!$Y$17,0,1)</f>
        <v>1</v>
      </c>
      <c r="P76" s="360" t="str">
        <f>IF(Tabela1[[#This Row],[DIA]]&gt;0,IF('13'!$CD$36=77,1,""),"")</f>
        <v/>
      </c>
      <c r="Q76" s="360">
        <f>IF(N76&gt;'13'!$CD$30,0,1)</f>
        <v>1</v>
      </c>
      <c r="R76" s="360" t="str">
        <f>IF(Tabela1[[#This Row],[DIA]]&gt;0,IF('01'!$BX$33=77,1,""),"")</f>
        <v/>
      </c>
      <c r="S76" s="360">
        <f>IF(N76&gt;'01'!$BX$27,0,1)</f>
        <v>1</v>
      </c>
      <c r="U76" s="84"/>
      <c r="V76" s="84"/>
      <c r="W76" s="84"/>
      <c r="X76" s="365"/>
      <c r="Y76" s="84"/>
      <c r="Z76" s="84"/>
      <c r="AA76" s="84"/>
    </row>
    <row r="77" spans="3:27" x14ac:dyDescent="0.25">
      <c r="C77" s="75">
        <v>43442</v>
      </c>
      <c r="D77" s="76" t="s">
        <v>262</v>
      </c>
      <c r="E77" s="358" t="s">
        <v>298</v>
      </c>
      <c r="F77" s="359">
        <v>650</v>
      </c>
      <c r="G77" s="76" t="s">
        <v>274</v>
      </c>
      <c r="H77" s="76" t="s">
        <v>60</v>
      </c>
      <c r="I77" s="357" t="str">
        <f t="shared" ca="1" si="5"/>
        <v/>
      </c>
      <c r="J77" s="360">
        <f t="shared" si="6"/>
        <v>8</v>
      </c>
      <c r="K77" s="360">
        <f t="shared" si="7"/>
        <v>12</v>
      </c>
      <c r="L77" s="360">
        <f t="shared" si="8"/>
        <v>2018</v>
      </c>
      <c r="M77" s="360">
        <f>VLOOKUP(Tabela1[[#This Row],[Banco]],$U$9:$V$28,2,0)</f>
        <v>3</v>
      </c>
      <c r="N77" s="360">
        <f t="shared" si="9"/>
        <v>1</v>
      </c>
      <c r="O77" s="360">
        <f>IF(N77&gt;'05'!$Y$17,0,1)</f>
        <v>1</v>
      </c>
      <c r="P77" s="360" t="str">
        <f>IF(Tabela1[[#This Row],[DIA]]&gt;0,IF('13'!$CD$36=77,1,""),"")</f>
        <v/>
      </c>
      <c r="Q77" s="360">
        <f>IF(N77&gt;'13'!$CD$30,0,1)</f>
        <v>1</v>
      </c>
      <c r="R77" s="360" t="str">
        <f>IF(Tabela1[[#This Row],[DIA]]&gt;0,IF('01'!$BX$33=77,1,""),"")</f>
        <v/>
      </c>
      <c r="S77" s="360">
        <f>IF(N77&gt;'01'!$BX$27,0,1)</f>
        <v>1</v>
      </c>
      <c r="U77" s="84"/>
      <c r="V77" s="84"/>
      <c r="W77" s="84"/>
      <c r="X77" s="365"/>
      <c r="Y77" s="84"/>
      <c r="Z77" s="84"/>
      <c r="AA77" s="84"/>
    </row>
    <row r="78" spans="3:27" x14ac:dyDescent="0.25">
      <c r="C78" s="75">
        <v>43442</v>
      </c>
      <c r="D78" s="76" t="s">
        <v>263</v>
      </c>
      <c r="E78" s="358" t="s">
        <v>300</v>
      </c>
      <c r="F78" s="359">
        <v>100</v>
      </c>
      <c r="G78" s="76" t="s">
        <v>274</v>
      </c>
      <c r="H78" s="76" t="s">
        <v>60</v>
      </c>
      <c r="I78" s="357" t="str">
        <f t="shared" ca="1" si="5"/>
        <v/>
      </c>
      <c r="J78" s="360">
        <f t="shared" si="6"/>
        <v>8</v>
      </c>
      <c r="K78" s="360">
        <f t="shared" si="7"/>
        <v>12</v>
      </c>
      <c r="L78" s="360">
        <f t="shared" si="8"/>
        <v>2018</v>
      </c>
      <c r="M78" s="360">
        <f>VLOOKUP(Tabela1[[#This Row],[Banco]],$U$9:$V$28,2,0)</f>
        <v>3</v>
      </c>
      <c r="N78" s="360">
        <f t="shared" si="9"/>
        <v>1</v>
      </c>
      <c r="O78" s="360">
        <f>IF(N78&gt;'05'!$Y$17,0,1)</f>
        <v>1</v>
      </c>
      <c r="P78" s="360" t="str">
        <f>IF(Tabela1[[#This Row],[DIA]]&gt;0,IF('13'!$CD$36=77,1,""),"")</f>
        <v/>
      </c>
      <c r="Q78" s="360">
        <f>IF(N78&gt;'13'!$CD$30,0,1)</f>
        <v>1</v>
      </c>
      <c r="R78" s="360" t="str">
        <f>IF(Tabela1[[#This Row],[DIA]]&gt;0,IF('01'!$BX$33=77,1,""),"")</f>
        <v/>
      </c>
      <c r="S78" s="360">
        <f>IF(N78&gt;'01'!$BX$27,0,1)</f>
        <v>1</v>
      </c>
      <c r="U78" s="84"/>
      <c r="V78" s="84"/>
      <c r="W78" s="84"/>
      <c r="X78" s="365"/>
      <c r="Y78" s="84"/>
      <c r="Z78" s="84"/>
      <c r="AA78" s="84"/>
    </row>
    <row r="79" spans="3:27" x14ac:dyDescent="0.25">
      <c r="C79" s="75">
        <v>43445</v>
      </c>
      <c r="D79" s="76" t="s">
        <v>765</v>
      </c>
      <c r="E79" s="358" t="s">
        <v>316</v>
      </c>
      <c r="F79" s="359">
        <v>2100</v>
      </c>
      <c r="G79" s="76" t="s">
        <v>274</v>
      </c>
      <c r="H79" s="76" t="s">
        <v>60</v>
      </c>
      <c r="I79" s="357" t="str">
        <f t="shared" ca="1" si="5"/>
        <v/>
      </c>
      <c r="J79" s="360">
        <f t="shared" si="6"/>
        <v>11</v>
      </c>
      <c r="K79" s="360">
        <f t="shared" si="7"/>
        <v>12</v>
      </c>
      <c r="L79" s="360">
        <f t="shared" si="8"/>
        <v>2018</v>
      </c>
      <c r="M79" s="360">
        <f>VLOOKUP(Tabela1[[#This Row],[Banco]],$U$9:$V$28,2,0)</f>
        <v>3</v>
      </c>
      <c r="N79" s="360">
        <f t="shared" si="9"/>
        <v>1</v>
      </c>
      <c r="O79" s="360">
        <f>IF(N79&gt;'05'!$Y$17,0,1)</f>
        <v>1</v>
      </c>
      <c r="P79" s="360" t="str">
        <f>IF(Tabela1[[#This Row],[DIA]]&gt;0,IF('13'!$CD$36=77,1,""),"")</f>
        <v/>
      </c>
      <c r="Q79" s="360">
        <f>IF(N79&gt;'13'!$CD$30,0,1)</f>
        <v>1</v>
      </c>
      <c r="R79" s="360" t="str">
        <f>IF(Tabela1[[#This Row],[DIA]]&gt;0,IF('01'!$BX$33=77,1,""),"")</f>
        <v/>
      </c>
      <c r="S79" s="360">
        <f>IF(N79&gt;'01'!$BX$27,0,1)</f>
        <v>1</v>
      </c>
      <c r="U79" s="84"/>
      <c r="V79" s="84"/>
      <c r="W79" s="84"/>
      <c r="X79" s="365"/>
      <c r="Y79" s="84"/>
      <c r="Z79" s="84"/>
      <c r="AA79" s="84"/>
    </row>
    <row r="80" spans="3:27" x14ac:dyDescent="0.25">
      <c r="C80" s="75">
        <v>43452</v>
      </c>
      <c r="D80" s="76" t="s">
        <v>765</v>
      </c>
      <c r="E80" s="358" t="s">
        <v>311</v>
      </c>
      <c r="F80" s="359">
        <v>1000</v>
      </c>
      <c r="G80" s="76" t="s">
        <v>272</v>
      </c>
      <c r="H80" s="76" t="s">
        <v>60</v>
      </c>
      <c r="I80" s="357" t="str">
        <f t="shared" ca="1" si="5"/>
        <v/>
      </c>
      <c r="J80" s="360">
        <f t="shared" si="6"/>
        <v>18</v>
      </c>
      <c r="K80" s="360">
        <f t="shared" si="7"/>
        <v>12</v>
      </c>
      <c r="L80" s="360">
        <f t="shared" si="8"/>
        <v>2018</v>
      </c>
      <c r="M80" s="360">
        <f>VLOOKUP(Tabela1[[#This Row],[Banco]],$U$9:$V$28,2,0)</f>
        <v>1</v>
      </c>
      <c r="N80" s="360">
        <f t="shared" si="9"/>
        <v>1</v>
      </c>
      <c r="O80" s="360">
        <f>IF(N80&gt;'05'!$Y$17,0,1)</f>
        <v>1</v>
      </c>
      <c r="P80" s="360" t="str">
        <f>IF(Tabela1[[#This Row],[DIA]]&gt;0,IF('13'!$CD$36=77,1,""),"")</f>
        <v/>
      </c>
      <c r="Q80" s="360">
        <f>IF(N80&gt;'13'!$CD$30,0,1)</f>
        <v>1</v>
      </c>
      <c r="R80" s="360" t="str">
        <f>IF(Tabela1[[#This Row],[DIA]]&gt;0,IF('01'!$BX$33=77,1,""),"")</f>
        <v/>
      </c>
      <c r="S80" s="360">
        <f>IF(N80&gt;'01'!$BX$27,0,1)</f>
        <v>1</v>
      </c>
      <c r="U80" s="84"/>
      <c r="V80" s="84"/>
      <c r="W80" s="84"/>
      <c r="X80" s="365"/>
      <c r="Y80" s="84"/>
      <c r="Z80" s="84"/>
      <c r="AA80" s="84"/>
    </row>
    <row r="81" spans="3:27" x14ac:dyDescent="0.25">
      <c r="C81" s="75">
        <v>43454</v>
      </c>
      <c r="D81" s="76" t="s">
        <v>263</v>
      </c>
      <c r="E81" s="358" t="s">
        <v>300</v>
      </c>
      <c r="F81" s="359">
        <v>1200</v>
      </c>
      <c r="G81" s="76" t="s">
        <v>272</v>
      </c>
      <c r="H81" s="76" t="s">
        <v>60</v>
      </c>
      <c r="I81" s="357" t="str">
        <f t="shared" ca="1" si="5"/>
        <v/>
      </c>
      <c r="J81" s="360">
        <f t="shared" si="6"/>
        <v>20</v>
      </c>
      <c r="K81" s="360">
        <f t="shared" si="7"/>
        <v>12</v>
      </c>
      <c r="L81" s="360">
        <f t="shared" si="8"/>
        <v>2018</v>
      </c>
      <c r="M81" s="360">
        <f>VLOOKUP(Tabela1[[#This Row],[Banco]],$U$9:$V$28,2,0)</f>
        <v>1</v>
      </c>
      <c r="N81" s="360">
        <f t="shared" si="9"/>
        <v>1</v>
      </c>
      <c r="O81" s="360">
        <f>IF(N81&gt;'05'!$Y$17,0,1)</f>
        <v>1</v>
      </c>
      <c r="P81" s="360" t="str">
        <f>IF(Tabela1[[#This Row],[DIA]]&gt;0,IF('13'!$CD$36=77,1,""),"")</f>
        <v/>
      </c>
      <c r="Q81" s="360">
        <f>IF(N81&gt;'13'!$CD$30,0,1)</f>
        <v>1</v>
      </c>
      <c r="R81" s="360" t="str">
        <f>IF(Tabela1[[#This Row],[DIA]]&gt;0,IF('01'!$BX$33=77,1,""),"")</f>
        <v/>
      </c>
      <c r="S81" s="360">
        <f>IF(N81&gt;'01'!$BX$27,0,1)</f>
        <v>1</v>
      </c>
      <c r="U81" s="84"/>
      <c r="V81" s="84"/>
      <c r="W81" s="84"/>
      <c r="X81" s="365"/>
      <c r="Y81" s="84"/>
      <c r="Z81" s="84"/>
      <c r="AA81" s="84"/>
    </row>
    <row r="82" spans="3:27" x14ac:dyDescent="0.25">
      <c r="C82" s="75">
        <v>43463</v>
      </c>
      <c r="D82" s="76" t="s">
        <v>264</v>
      </c>
      <c r="E82" s="358" t="s">
        <v>308</v>
      </c>
      <c r="F82" s="359">
        <v>7.0000000000000007E-2</v>
      </c>
      <c r="G82" s="76" t="s">
        <v>274</v>
      </c>
      <c r="H82" s="76" t="s">
        <v>60</v>
      </c>
      <c r="I82" s="357" t="str">
        <f t="shared" ca="1" si="5"/>
        <v/>
      </c>
      <c r="J82" s="360">
        <f t="shared" si="6"/>
        <v>29</v>
      </c>
      <c r="K82" s="360">
        <f t="shared" si="7"/>
        <v>12</v>
      </c>
      <c r="L82" s="360">
        <f t="shared" si="8"/>
        <v>2018</v>
      </c>
      <c r="M82" s="360">
        <f>VLOOKUP(Tabela1[[#This Row],[Banco]],$U$9:$V$28,2,0)</f>
        <v>3</v>
      </c>
      <c r="N82" s="360">
        <f t="shared" si="9"/>
        <v>1</v>
      </c>
      <c r="O82" s="360">
        <f>IF(N82&gt;'05'!$Y$17,0,1)</f>
        <v>1</v>
      </c>
      <c r="P82" s="360" t="str">
        <f>IF(Tabela1[[#This Row],[DIA]]&gt;0,IF('13'!$CD$36=77,1,""),"")</f>
        <v/>
      </c>
      <c r="Q82" s="360">
        <f>IF(N82&gt;'13'!$CD$30,0,1)</f>
        <v>1</v>
      </c>
      <c r="R82" s="360" t="str">
        <f>IF(Tabela1[[#This Row],[DIA]]&gt;0,IF('01'!$BX$33=77,1,""),"")</f>
        <v/>
      </c>
      <c r="S82" s="360">
        <f>IF(N82&gt;'01'!$BX$27,0,1)</f>
        <v>1</v>
      </c>
      <c r="U82" s="84"/>
      <c r="V82" s="84"/>
      <c r="W82" s="84"/>
      <c r="X82" s="365"/>
      <c r="Y82" s="84"/>
      <c r="Z82" s="84"/>
      <c r="AA82" s="84"/>
    </row>
    <row r="83" spans="3:27" x14ac:dyDescent="0.25">
      <c r="C83" s="75">
        <v>43466</v>
      </c>
      <c r="D83" s="76" t="s">
        <v>264</v>
      </c>
      <c r="E83" s="358" t="s">
        <v>313</v>
      </c>
      <c r="F83" s="359">
        <v>0.04</v>
      </c>
      <c r="G83" s="76" t="s">
        <v>273</v>
      </c>
      <c r="H83" s="76" t="s">
        <v>60</v>
      </c>
      <c r="I83" s="357" t="str">
        <f t="shared" ca="1" si="5"/>
        <v/>
      </c>
      <c r="J83" s="360">
        <f t="shared" si="6"/>
        <v>1</v>
      </c>
      <c r="K83" s="360">
        <f t="shared" si="7"/>
        <v>1</v>
      </c>
      <c r="L83" s="360">
        <f t="shared" si="8"/>
        <v>2019</v>
      </c>
      <c r="M83" s="360">
        <f>VLOOKUP(Tabela1[[#This Row],[Banco]],$U$9:$V$28,2,0)</f>
        <v>2</v>
      </c>
      <c r="N83" s="360">
        <f t="shared" si="9"/>
        <v>1</v>
      </c>
      <c r="O83" s="360">
        <f>IF(N83&gt;'05'!$Y$17,0,1)</f>
        <v>1</v>
      </c>
      <c r="P83" s="360" t="str">
        <f>IF(Tabela1[[#This Row],[DIA]]&gt;0,IF('13'!$CD$36=77,1,""),"")</f>
        <v/>
      </c>
      <c r="Q83" s="360">
        <f>IF(N83&gt;'13'!$CD$30,0,1)</f>
        <v>1</v>
      </c>
      <c r="R83" s="360" t="str">
        <f>IF(Tabela1[[#This Row],[DIA]]&gt;0,IF('01'!$BX$33=77,1,""),"")</f>
        <v/>
      </c>
      <c r="S83" s="360">
        <f>IF(N83&gt;'01'!$BX$27,0,1)</f>
        <v>1</v>
      </c>
      <c r="U83" s="84"/>
      <c r="V83" s="84"/>
      <c r="W83" s="84"/>
      <c r="X83" s="365"/>
      <c r="Y83" s="84"/>
      <c r="Z83" s="84"/>
      <c r="AA83" s="84"/>
    </row>
    <row r="84" spans="3:27" x14ac:dyDescent="0.25">
      <c r="C84" s="75">
        <v>43470</v>
      </c>
      <c r="D84" s="76" t="s">
        <v>262</v>
      </c>
      <c r="E84" s="358" t="s">
        <v>298</v>
      </c>
      <c r="F84" s="359">
        <v>650</v>
      </c>
      <c r="G84" s="76" t="s">
        <v>274</v>
      </c>
      <c r="H84" s="76" t="s">
        <v>60</v>
      </c>
      <c r="I84" s="357" t="str">
        <f t="shared" ca="1" si="5"/>
        <v/>
      </c>
      <c r="J84" s="360">
        <f t="shared" si="6"/>
        <v>5</v>
      </c>
      <c r="K84" s="360">
        <f t="shared" si="7"/>
        <v>1</v>
      </c>
      <c r="L84" s="360">
        <f t="shared" si="8"/>
        <v>2019</v>
      </c>
      <c r="M84" s="360">
        <f>VLOOKUP(Tabela1[[#This Row],[Banco]],$U$9:$V$28,2,0)</f>
        <v>3</v>
      </c>
      <c r="N84" s="360">
        <f t="shared" si="9"/>
        <v>1</v>
      </c>
      <c r="O84" s="360">
        <f>IF(N84&gt;'05'!$Y$17,0,1)</f>
        <v>1</v>
      </c>
      <c r="P84" s="360" t="str">
        <f>IF(Tabela1[[#This Row],[DIA]]&gt;0,IF('13'!$CD$36=77,1,""),"")</f>
        <v/>
      </c>
      <c r="Q84" s="360">
        <f>IF(N84&gt;'13'!$CD$30,0,1)</f>
        <v>1</v>
      </c>
      <c r="R84" s="360" t="str">
        <f>IF(Tabela1[[#This Row],[DIA]]&gt;0,IF('01'!$BX$33=77,1,""),"")</f>
        <v/>
      </c>
      <c r="S84" s="360">
        <f>IF(N84&gt;'01'!$BX$27,0,1)</f>
        <v>1</v>
      </c>
      <c r="U84" s="84"/>
      <c r="V84" s="84"/>
      <c r="W84" s="84"/>
      <c r="X84" s="365"/>
      <c r="Y84" s="84"/>
      <c r="Z84" s="84"/>
      <c r="AA84" s="84"/>
    </row>
    <row r="85" spans="3:27" x14ac:dyDescent="0.25">
      <c r="C85" s="75">
        <v>43474</v>
      </c>
      <c r="D85" s="76" t="s">
        <v>765</v>
      </c>
      <c r="E85" s="358" t="s">
        <v>312</v>
      </c>
      <c r="F85" s="359">
        <v>1000</v>
      </c>
      <c r="G85" s="76" t="s">
        <v>272</v>
      </c>
      <c r="H85" s="76" t="s">
        <v>60</v>
      </c>
      <c r="I85" s="357" t="str">
        <f t="shared" ca="1" si="5"/>
        <v/>
      </c>
      <c r="J85" s="360">
        <f t="shared" si="6"/>
        <v>9</v>
      </c>
      <c r="K85" s="360">
        <f t="shared" si="7"/>
        <v>1</v>
      </c>
      <c r="L85" s="360">
        <f t="shared" si="8"/>
        <v>2019</v>
      </c>
      <c r="M85" s="360">
        <f>VLOOKUP(Tabela1[[#This Row],[Banco]],$U$9:$V$28,2,0)</f>
        <v>1</v>
      </c>
      <c r="N85" s="360">
        <f t="shared" si="9"/>
        <v>1</v>
      </c>
      <c r="O85" s="360">
        <f>IF(N85&gt;'05'!$Y$17,0,1)</f>
        <v>1</v>
      </c>
      <c r="P85" s="360" t="str">
        <f>IF(Tabela1[[#This Row],[DIA]]&gt;0,IF('13'!$CD$36=77,1,""),"")</f>
        <v/>
      </c>
      <c r="Q85" s="360">
        <f>IF(N85&gt;'13'!$CD$30,0,1)</f>
        <v>1</v>
      </c>
      <c r="R85" s="360" t="str">
        <f>IF(Tabela1[[#This Row],[DIA]]&gt;0,IF('01'!$BX$33=77,1,""),"")</f>
        <v/>
      </c>
      <c r="S85" s="360">
        <f>IF(N85&gt;'01'!$BX$27,0,1)</f>
        <v>1</v>
      </c>
      <c r="U85" s="84"/>
      <c r="V85" s="84"/>
      <c r="W85" s="84"/>
      <c r="X85" s="365"/>
      <c r="Y85" s="84"/>
      <c r="Z85" s="84"/>
      <c r="AA85" s="84"/>
    </row>
    <row r="86" spans="3:27" x14ac:dyDescent="0.25">
      <c r="C86" s="75">
        <v>43475</v>
      </c>
      <c r="D86" s="76" t="s">
        <v>264</v>
      </c>
      <c r="E86" s="358" t="s">
        <v>308</v>
      </c>
      <c r="F86" s="359">
        <v>0.12</v>
      </c>
      <c r="G86" s="76" t="s">
        <v>274</v>
      </c>
      <c r="H86" s="76" t="s">
        <v>60</v>
      </c>
      <c r="I86" s="357" t="str">
        <f t="shared" ca="1" si="5"/>
        <v/>
      </c>
      <c r="J86" s="360">
        <f t="shared" si="6"/>
        <v>10</v>
      </c>
      <c r="K86" s="360">
        <f t="shared" si="7"/>
        <v>1</v>
      </c>
      <c r="L86" s="360">
        <f t="shared" si="8"/>
        <v>2019</v>
      </c>
      <c r="M86" s="360">
        <f>VLOOKUP(Tabela1[[#This Row],[Banco]],$U$9:$V$28,2,0)</f>
        <v>3</v>
      </c>
      <c r="N86" s="360">
        <f t="shared" si="9"/>
        <v>1</v>
      </c>
      <c r="O86" s="360">
        <f>IF(N86&gt;'05'!$Y$17,0,1)</f>
        <v>1</v>
      </c>
      <c r="P86" s="360" t="str">
        <f>IF(Tabela1[[#This Row],[DIA]]&gt;0,IF('13'!$CD$36=77,1,""),"")</f>
        <v/>
      </c>
      <c r="Q86" s="360">
        <f>IF(N86&gt;'13'!$CD$30,0,1)</f>
        <v>1</v>
      </c>
      <c r="R86" s="360" t="str">
        <f>IF(Tabela1[[#This Row],[DIA]]&gt;0,IF('01'!$BX$33=77,1,""),"")</f>
        <v/>
      </c>
      <c r="S86" s="360">
        <f>IF(N86&gt;'01'!$BX$27,0,1)</f>
        <v>1</v>
      </c>
      <c r="U86" s="84"/>
      <c r="V86" s="84"/>
      <c r="W86" s="84"/>
      <c r="X86" s="365"/>
      <c r="Y86" s="84"/>
      <c r="Z86" s="84"/>
      <c r="AA86" s="84"/>
    </row>
    <row r="87" spans="3:27" x14ac:dyDescent="0.25">
      <c r="C87" s="75">
        <v>43478</v>
      </c>
      <c r="D87" s="76" t="s">
        <v>765</v>
      </c>
      <c r="E87" s="358" t="s">
        <v>317</v>
      </c>
      <c r="F87" s="359">
        <v>2100</v>
      </c>
      <c r="G87" s="76" t="s">
        <v>274</v>
      </c>
      <c r="H87" s="76" t="s">
        <v>60</v>
      </c>
      <c r="I87" s="357" t="str">
        <f t="shared" ca="1" si="5"/>
        <v/>
      </c>
      <c r="J87" s="360">
        <f t="shared" si="6"/>
        <v>13</v>
      </c>
      <c r="K87" s="360">
        <f t="shared" si="7"/>
        <v>1</v>
      </c>
      <c r="L87" s="360">
        <f t="shared" si="8"/>
        <v>2019</v>
      </c>
      <c r="M87" s="360">
        <f>VLOOKUP(Tabela1[[#This Row],[Banco]],$U$9:$V$28,2,0)</f>
        <v>3</v>
      </c>
      <c r="N87" s="360">
        <f t="shared" si="9"/>
        <v>1</v>
      </c>
      <c r="O87" s="360">
        <f>IF(N87&gt;'05'!$Y$17,0,1)</f>
        <v>1</v>
      </c>
      <c r="P87" s="360" t="str">
        <f>IF(Tabela1[[#This Row],[DIA]]&gt;0,IF('13'!$CD$36=77,1,""),"")</f>
        <v/>
      </c>
      <c r="Q87" s="360">
        <f>IF(N87&gt;'13'!$CD$30,0,1)</f>
        <v>1</v>
      </c>
      <c r="R87" s="360" t="str">
        <f>IF(Tabela1[[#This Row],[DIA]]&gt;0,IF('01'!$BX$33=77,1,""),"")</f>
        <v/>
      </c>
      <c r="S87" s="360">
        <f>IF(N87&gt;'01'!$BX$27,0,1)</f>
        <v>1</v>
      </c>
      <c r="U87" s="84"/>
      <c r="V87" s="84"/>
      <c r="W87" s="84"/>
      <c r="X87" s="365"/>
      <c r="Y87" s="84"/>
      <c r="Z87" s="84"/>
      <c r="AA87" s="84"/>
    </row>
    <row r="88" spans="3:27" x14ac:dyDescent="0.25">
      <c r="C88" s="75">
        <v>43488</v>
      </c>
      <c r="D88" s="76" t="s">
        <v>264</v>
      </c>
      <c r="E88" s="358" t="s">
        <v>301</v>
      </c>
      <c r="F88" s="359">
        <v>30</v>
      </c>
      <c r="G88" s="76" t="s">
        <v>272</v>
      </c>
      <c r="H88" s="76" t="s">
        <v>60</v>
      </c>
      <c r="I88" s="357" t="str">
        <f t="shared" ca="1" si="5"/>
        <v/>
      </c>
      <c r="J88" s="360">
        <f t="shared" si="6"/>
        <v>23</v>
      </c>
      <c r="K88" s="360">
        <f t="shared" si="7"/>
        <v>1</v>
      </c>
      <c r="L88" s="360">
        <f t="shared" si="8"/>
        <v>2019</v>
      </c>
      <c r="M88" s="360">
        <f>VLOOKUP(Tabela1[[#This Row],[Banco]],$U$9:$V$28,2,0)</f>
        <v>1</v>
      </c>
      <c r="N88" s="360">
        <f t="shared" si="9"/>
        <v>1</v>
      </c>
      <c r="O88" s="360">
        <f>IF(N88&gt;'05'!$Y$17,0,1)</f>
        <v>1</v>
      </c>
      <c r="P88" s="360" t="str">
        <f>IF(Tabela1[[#This Row],[DIA]]&gt;0,IF('13'!$CD$36=77,1,""),"")</f>
        <v/>
      </c>
      <c r="Q88" s="360">
        <f>IF(N88&gt;'13'!$CD$30,0,1)</f>
        <v>1</v>
      </c>
      <c r="R88" s="360" t="str">
        <f>IF(Tabela1[[#This Row],[DIA]]&gt;0,IF('01'!$BX$33=77,1,""),"")</f>
        <v/>
      </c>
      <c r="S88" s="360">
        <f>IF(N88&gt;'01'!$BX$27,0,1)</f>
        <v>1</v>
      </c>
      <c r="U88" s="84"/>
      <c r="V88" s="84"/>
      <c r="W88" s="84"/>
      <c r="X88" s="365"/>
      <c r="Y88" s="84"/>
      <c r="Z88" s="84"/>
      <c r="AA88" s="84"/>
    </row>
    <row r="89" spans="3:27" x14ac:dyDescent="0.25">
      <c r="C89" s="75">
        <v>43495</v>
      </c>
      <c r="D89" s="76" t="s">
        <v>262</v>
      </c>
      <c r="E89" s="358" t="s">
        <v>298</v>
      </c>
      <c r="F89" s="359">
        <v>650</v>
      </c>
      <c r="G89" s="76" t="s">
        <v>274</v>
      </c>
      <c r="H89" s="76" t="s">
        <v>60</v>
      </c>
      <c r="I89" s="357" t="str">
        <f t="shared" ca="1" si="5"/>
        <v/>
      </c>
      <c r="J89" s="360">
        <f t="shared" si="6"/>
        <v>30</v>
      </c>
      <c r="K89" s="360">
        <f t="shared" si="7"/>
        <v>1</v>
      </c>
      <c r="L89" s="360">
        <f t="shared" si="8"/>
        <v>2019</v>
      </c>
      <c r="M89" s="360">
        <f>VLOOKUP(Tabela1[[#This Row],[Banco]],$U$9:$V$28,2,0)</f>
        <v>3</v>
      </c>
      <c r="N89" s="360">
        <f t="shared" si="9"/>
        <v>1</v>
      </c>
      <c r="O89" s="360">
        <f>IF(N89&gt;'05'!$Y$17,0,1)</f>
        <v>1</v>
      </c>
      <c r="P89" s="360" t="str">
        <f>IF(Tabela1[[#This Row],[DIA]]&gt;0,IF('13'!$CD$36=77,1,""),"")</f>
        <v/>
      </c>
      <c r="Q89" s="360">
        <f>IF(N89&gt;'13'!$CD$30,0,1)</f>
        <v>1</v>
      </c>
      <c r="R89" s="360" t="str">
        <f>IF(Tabela1[[#This Row],[DIA]]&gt;0,IF('01'!$BX$33=77,1,""),"")</f>
        <v/>
      </c>
      <c r="S89" s="360">
        <f>IF(N89&gt;'01'!$BX$27,0,1)</f>
        <v>1</v>
      </c>
      <c r="U89" s="84"/>
      <c r="V89" s="84"/>
      <c r="W89" s="84"/>
      <c r="X89" s="365"/>
      <c r="Y89" s="84"/>
      <c r="Z89" s="84"/>
      <c r="AA89" s="84"/>
    </row>
    <row r="90" spans="3:27" x14ac:dyDescent="0.25">
      <c r="C90" s="75">
        <v>43496</v>
      </c>
      <c r="D90" s="76" t="s">
        <v>765</v>
      </c>
      <c r="E90" s="358" t="s">
        <v>318</v>
      </c>
      <c r="F90" s="359">
        <v>1924.89</v>
      </c>
      <c r="G90" s="76" t="s">
        <v>274</v>
      </c>
      <c r="H90" s="76" t="s">
        <v>60</v>
      </c>
      <c r="I90" s="357" t="str">
        <f t="shared" ca="1" si="5"/>
        <v/>
      </c>
      <c r="J90" s="360">
        <f t="shared" si="6"/>
        <v>31</v>
      </c>
      <c r="K90" s="360">
        <f t="shared" si="7"/>
        <v>1</v>
      </c>
      <c r="L90" s="360">
        <f t="shared" si="8"/>
        <v>2019</v>
      </c>
      <c r="M90" s="360">
        <f>VLOOKUP(Tabela1[[#This Row],[Banco]],$U$9:$V$28,2,0)</f>
        <v>3</v>
      </c>
      <c r="N90" s="360">
        <f t="shared" si="9"/>
        <v>1</v>
      </c>
      <c r="O90" s="360">
        <f>IF(N90&gt;'05'!$Y$17,0,1)</f>
        <v>1</v>
      </c>
      <c r="P90" s="360" t="str">
        <f>IF(Tabela1[[#This Row],[DIA]]&gt;0,IF('13'!$CD$36=77,1,""),"")</f>
        <v/>
      </c>
      <c r="Q90" s="360">
        <f>IF(N90&gt;'13'!$CD$30,0,1)</f>
        <v>1</v>
      </c>
      <c r="R90" s="360" t="str">
        <f>IF(Tabela1[[#This Row],[DIA]]&gt;0,IF('01'!$BX$33=77,1,""),"")</f>
        <v/>
      </c>
      <c r="S90" s="360">
        <f>IF(N90&gt;'01'!$BX$27,0,1)</f>
        <v>1</v>
      </c>
      <c r="U90" s="84"/>
      <c r="V90" s="84"/>
      <c r="W90" s="84"/>
      <c r="X90" s="365"/>
      <c r="Y90" s="84"/>
      <c r="Z90" s="84"/>
      <c r="AA90" s="84"/>
    </row>
    <row r="91" spans="3:27" x14ac:dyDescent="0.25">
      <c r="C91" s="75">
        <v>43496</v>
      </c>
      <c r="D91" s="76" t="s">
        <v>263</v>
      </c>
      <c r="E91" s="358" t="s">
        <v>300</v>
      </c>
      <c r="F91" s="359">
        <v>100</v>
      </c>
      <c r="G91" s="76" t="s">
        <v>274</v>
      </c>
      <c r="H91" s="76" t="s">
        <v>60</v>
      </c>
      <c r="I91" s="357" t="str">
        <f t="shared" ca="1" si="5"/>
        <v/>
      </c>
      <c r="J91" s="360">
        <f t="shared" si="6"/>
        <v>31</v>
      </c>
      <c r="K91" s="360">
        <f t="shared" si="7"/>
        <v>1</v>
      </c>
      <c r="L91" s="360">
        <f t="shared" si="8"/>
        <v>2019</v>
      </c>
      <c r="M91" s="360">
        <f>VLOOKUP(Tabela1[[#This Row],[Banco]],$U$9:$V$28,2,0)</f>
        <v>3</v>
      </c>
      <c r="N91" s="360">
        <f t="shared" si="9"/>
        <v>1</v>
      </c>
      <c r="O91" s="360">
        <f>IF(N91&gt;'05'!$Y$17,0,1)</f>
        <v>1</v>
      </c>
      <c r="P91" s="360" t="str">
        <f>IF(Tabela1[[#This Row],[DIA]]&gt;0,IF('13'!$CD$36=77,1,""),"")</f>
        <v/>
      </c>
      <c r="Q91" s="360">
        <f>IF(N91&gt;'13'!$CD$30,0,1)</f>
        <v>1</v>
      </c>
      <c r="R91" s="360" t="str">
        <f>IF(Tabela1[[#This Row],[DIA]]&gt;0,IF('01'!$BX$33=77,1,""),"")</f>
        <v/>
      </c>
      <c r="S91" s="360">
        <f>IF(N91&gt;'01'!$BX$27,0,1)</f>
        <v>1</v>
      </c>
      <c r="U91" s="84"/>
      <c r="V91" s="84"/>
      <c r="W91" s="84"/>
      <c r="X91" s="365"/>
      <c r="Y91" s="84"/>
      <c r="Z91" s="84"/>
      <c r="AA91" s="84"/>
    </row>
    <row r="92" spans="3:27" x14ac:dyDescent="0.25">
      <c r="C92" s="75">
        <v>43497</v>
      </c>
      <c r="D92" s="76" t="s">
        <v>264</v>
      </c>
      <c r="E92" s="358" t="s">
        <v>313</v>
      </c>
      <c r="F92" s="359">
        <v>0.04</v>
      </c>
      <c r="G92" s="76" t="s">
        <v>273</v>
      </c>
      <c r="H92" s="76" t="s">
        <v>60</v>
      </c>
      <c r="I92" s="357" t="str">
        <f t="shared" ca="1" si="5"/>
        <v/>
      </c>
      <c r="J92" s="360">
        <f t="shared" si="6"/>
        <v>1</v>
      </c>
      <c r="K92" s="360">
        <f t="shared" si="7"/>
        <v>2</v>
      </c>
      <c r="L92" s="360">
        <f t="shared" si="8"/>
        <v>2019</v>
      </c>
      <c r="M92" s="360">
        <f>VLOOKUP(Tabela1[[#This Row],[Banco]],$U$9:$V$28,2,0)</f>
        <v>2</v>
      </c>
      <c r="N92" s="360">
        <f t="shared" si="9"/>
        <v>1</v>
      </c>
      <c r="O92" s="360">
        <f>IF(N92&gt;'05'!$Y$17,0,1)</f>
        <v>1</v>
      </c>
      <c r="P92" s="360" t="str">
        <f>IF(Tabela1[[#This Row],[DIA]]&gt;0,IF('13'!$CD$36=77,1,""),"")</f>
        <v/>
      </c>
      <c r="Q92" s="360">
        <f>IF(N92&gt;'13'!$CD$30,0,1)</f>
        <v>1</v>
      </c>
      <c r="R92" s="360" t="str">
        <f>IF(Tabela1[[#This Row],[DIA]]&gt;0,IF('01'!$BX$33=77,1,""),"")</f>
        <v/>
      </c>
      <c r="S92" s="360">
        <f>IF(N92&gt;'01'!$BX$27,0,1)</f>
        <v>1</v>
      </c>
      <c r="U92" s="84"/>
      <c r="V92" s="84"/>
      <c r="W92" s="84"/>
      <c r="X92" s="365"/>
      <c r="Y92" s="84"/>
      <c r="Z92" s="84"/>
      <c r="AA92" s="84"/>
    </row>
    <row r="93" spans="3:27" x14ac:dyDescent="0.25">
      <c r="C93" s="75">
        <v>43505</v>
      </c>
      <c r="D93" s="76" t="s">
        <v>765</v>
      </c>
      <c r="E93" s="358" t="s">
        <v>319</v>
      </c>
      <c r="F93" s="359">
        <v>1000</v>
      </c>
      <c r="G93" s="76" t="s">
        <v>272</v>
      </c>
      <c r="H93" s="76" t="s">
        <v>60</v>
      </c>
      <c r="I93" s="357" t="str">
        <f t="shared" ca="1" si="5"/>
        <v/>
      </c>
      <c r="J93" s="360">
        <f t="shared" si="6"/>
        <v>9</v>
      </c>
      <c r="K93" s="360">
        <f t="shared" si="7"/>
        <v>2</v>
      </c>
      <c r="L93" s="360">
        <f t="shared" si="8"/>
        <v>2019</v>
      </c>
      <c r="M93" s="360">
        <f>VLOOKUP(Tabela1[[#This Row],[Banco]],$U$9:$V$28,2,0)</f>
        <v>1</v>
      </c>
      <c r="N93" s="360">
        <f t="shared" si="9"/>
        <v>1</v>
      </c>
      <c r="O93" s="360">
        <f>IF(N93&gt;'05'!$Y$17,0,1)</f>
        <v>1</v>
      </c>
      <c r="P93" s="360" t="str">
        <f>IF(Tabela1[[#This Row],[DIA]]&gt;0,IF('13'!$CD$36=77,1,""),"")</f>
        <v/>
      </c>
      <c r="Q93" s="360">
        <f>IF(N93&gt;'13'!$CD$30,0,1)</f>
        <v>1</v>
      </c>
      <c r="R93" s="360" t="str">
        <f>IF(Tabela1[[#This Row],[DIA]]&gt;0,IF('01'!$BX$33=77,1,""),"")</f>
        <v/>
      </c>
      <c r="S93" s="360">
        <f>IF(N93&gt;'01'!$BX$27,0,1)</f>
        <v>1</v>
      </c>
      <c r="U93" s="84"/>
      <c r="V93" s="84"/>
      <c r="W93" s="84"/>
      <c r="X93" s="365"/>
      <c r="Y93" s="84"/>
      <c r="Z93" s="84"/>
      <c r="AA93" s="84"/>
    </row>
    <row r="94" spans="3:27" x14ac:dyDescent="0.25">
      <c r="C94" s="75">
        <v>43505</v>
      </c>
      <c r="D94" s="76" t="s">
        <v>264</v>
      </c>
      <c r="E94" s="358" t="s">
        <v>313</v>
      </c>
      <c r="F94" s="359">
        <v>0.8</v>
      </c>
      <c r="G94" s="76" t="s">
        <v>273</v>
      </c>
      <c r="H94" s="76" t="s">
        <v>60</v>
      </c>
      <c r="I94" s="357" t="str">
        <f t="shared" ca="1" si="5"/>
        <v/>
      </c>
      <c r="J94" s="360">
        <f t="shared" si="6"/>
        <v>9</v>
      </c>
      <c r="K94" s="360">
        <f t="shared" si="7"/>
        <v>2</v>
      </c>
      <c r="L94" s="360">
        <f t="shared" si="8"/>
        <v>2019</v>
      </c>
      <c r="M94" s="360">
        <f>VLOOKUP(Tabela1[[#This Row],[Banco]],$U$9:$V$28,2,0)</f>
        <v>2</v>
      </c>
      <c r="N94" s="360">
        <f t="shared" si="9"/>
        <v>1</v>
      </c>
      <c r="O94" s="360">
        <f>IF(N94&gt;'05'!$Y$17,0,1)</f>
        <v>1</v>
      </c>
      <c r="P94" s="360" t="str">
        <f>IF(Tabela1[[#This Row],[DIA]]&gt;0,IF('13'!$CD$36=77,1,""),"")</f>
        <v/>
      </c>
      <c r="Q94" s="360">
        <f>IF(N94&gt;'13'!$CD$30,0,1)</f>
        <v>1</v>
      </c>
      <c r="R94" s="360" t="str">
        <f>IF(Tabela1[[#This Row],[DIA]]&gt;0,IF('01'!$BX$33=77,1,""),"")</f>
        <v/>
      </c>
      <c r="S94" s="360">
        <f>IF(N94&gt;'01'!$BX$27,0,1)</f>
        <v>1</v>
      </c>
      <c r="U94" s="84"/>
      <c r="V94" s="84"/>
      <c r="W94" s="84"/>
      <c r="X94" s="365"/>
      <c r="Y94" s="84"/>
      <c r="Z94" s="84"/>
      <c r="AA94" s="84"/>
    </row>
    <row r="95" spans="3:27" x14ac:dyDescent="0.25">
      <c r="C95" s="75">
        <v>43513</v>
      </c>
      <c r="D95" s="76" t="s">
        <v>264</v>
      </c>
      <c r="E95" s="358" t="s">
        <v>313</v>
      </c>
      <c r="F95" s="359">
        <v>0.8</v>
      </c>
      <c r="G95" s="76" t="s">
        <v>273</v>
      </c>
      <c r="H95" s="76" t="s">
        <v>60</v>
      </c>
      <c r="I95" s="357" t="str">
        <f t="shared" ca="1" si="5"/>
        <v/>
      </c>
      <c r="J95" s="360">
        <f t="shared" si="6"/>
        <v>17</v>
      </c>
      <c r="K95" s="360">
        <f t="shared" si="7"/>
        <v>2</v>
      </c>
      <c r="L95" s="360">
        <f t="shared" si="8"/>
        <v>2019</v>
      </c>
      <c r="M95" s="360">
        <f>VLOOKUP(Tabela1[[#This Row],[Banco]],$U$9:$V$28,2,0)</f>
        <v>2</v>
      </c>
      <c r="N95" s="360">
        <f t="shared" si="9"/>
        <v>1</v>
      </c>
      <c r="O95" s="360">
        <f>IF(N95&gt;'05'!$Y$17,0,1)</f>
        <v>1</v>
      </c>
      <c r="P95" s="360" t="str">
        <f>IF(Tabela1[[#This Row],[DIA]]&gt;0,IF('13'!$CD$36=77,1,""),"")</f>
        <v/>
      </c>
      <c r="Q95" s="360">
        <f>IF(N95&gt;'13'!$CD$30,0,1)</f>
        <v>1</v>
      </c>
      <c r="R95" s="360" t="str">
        <f>IF(Tabela1[[#This Row],[DIA]]&gt;0,IF('01'!$BX$33=77,1,""),"")</f>
        <v/>
      </c>
      <c r="S95" s="360">
        <f>IF(N95&gt;'01'!$BX$27,0,1)</f>
        <v>1</v>
      </c>
      <c r="U95" s="84"/>
      <c r="V95" s="84"/>
      <c r="W95" s="84"/>
      <c r="X95" s="365"/>
      <c r="Y95" s="84"/>
      <c r="Z95" s="84"/>
      <c r="AA95" s="84"/>
    </row>
    <row r="96" spans="3:27" x14ac:dyDescent="0.25">
      <c r="C96" s="75">
        <v>43515</v>
      </c>
      <c r="D96" s="76" t="s">
        <v>262</v>
      </c>
      <c r="E96" s="358" t="s">
        <v>298</v>
      </c>
      <c r="F96" s="359">
        <v>650</v>
      </c>
      <c r="G96" s="76" t="s">
        <v>274</v>
      </c>
      <c r="H96" s="76" t="s">
        <v>60</v>
      </c>
      <c r="I96" s="357" t="str">
        <f t="shared" ca="1" si="5"/>
        <v/>
      </c>
      <c r="J96" s="360">
        <f t="shared" si="6"/>
        <v>19</v>
      </c>
      <c r="K96" s="360">
        <f t="shared" si="7"/>
        <v>2</v>
      </c>
      <c r="L96" s="360">
        <f t="shared" si="8"/>
        <v>2019</v>
      </c>
      <c r="M96" s="360">
        <f>VLOOKUP(Tabela1[[#This Row],[Banco]],$U$9:$V$28,2,0)</f>
        <v>3</v>
      </c>
      <c r="N96" s="360">
        <f t="shared" si="9"/>
        <v>1</v>
      </c>
      <c r="O96" s="360">
        <f>IF(N96&gt;'05'!$Y$17,0,1)</f>
        <v>1</v>
      </c>
      <c r="P96" s="360" t="str">
        <f>IF(Tabela1[[#This Row],[DIA]]&gt;0,IF('13'!$CD$36=77,1,""),"")</f>
        <v/>
      </c>
      <c r="Q96" s="360">
        <f>IF(N96&gt;'13'!$CD$30,0,1)</f>
        <v>1</v>
      </c>
      <c r="R96" s="360" t="str">
        <f>IF(Tabela1[[#This Row],[DIA]]&gt;0,IF('01'!$BX$33=77,1,""),"")</f>
        <v/>
      </c>
      <c r="S96" s="360">
        <f>IF(N96&gt;'01'!$BX$27,0,1)</f>
        <v>1</v>
      </c>
      <c r="U96" s="84"/>
      <c r="V96" s="84"/>
      <c r="W96" s="84"/>
      <c r="X96" s="365"/>
      <c r="Y96" s="84"/>
      <c r="Z96" s="84"/>
      <c r="AA96" s="84"/>
    </row>
    <row r="97" spans="3:27" x14ac:dyDescent="0.25">
      <c r="C97" s="75">
        <v>43515</v>
      </c>
      <c r="D97" s="76" t="s">
        <v>765</v>
      </c>
      <c r="E97" s="358" t="s">
        <v>316</v>
      </c>
      <c r="F97" s="359">
        <v>1000</v>
      </c>
      <c r="G97" s="76" t="s">
        <v>272</v>
      </c>
      <c r="H97" s="76" t="s">
        <v>60</v>
      </c>
      <c r="I97" s="357" t="str">
        <f t="shared" ca="1" si="5"/>
        <v/>
      </c>
      <c r="J97" s="360">
        <f t="shared" si="6"/>
        <v>19</v>
      </c>
      <c r="K97" s="360">
        <f t="shared" si="7"/>
        <v>2</v>
      </c>
      <c r="L97" s="360">
        <f t="shared" si="8"/>
        <v>2019</v>
      </c>
      <c r="M97" s="360">
        <f>VLOOKUP(Tabela1[[#This Row],[Banco]],$U$9:$V$28,2,0)</f>
        <v>1</v>
      </c>
      <c r="N97" s="360">
        <f t="shared" si="9"/>
        <v>1</v>
      </c>
      <c r="O97" s="360">
        <f>IF(N97&gt;'05'!$Y$17,0,1)</f>
        <v>1</v>
      </c>
      <c r="P97" s="360" t="str">
        <f>IF(Tabela1[[#This Row],[DIA]]&gt;0,IF('13'!$CD$36=77,1,""),"")</f>
        <v/>
      </c>
      <c r="Q97" s="360">
        <f>IF(N97&gt;'13'!$CD$30,0,1)</f>
        <v>1</v>
      </c>
      <c r="R97" s="360" t="str">
        <f>IF(Tabela1[[#This Row],[DIA]]&gt;0,IF('01'!$BX$33=77,1,""),"")</f>
        <v/>
      </c>
      <c r="S97" s="360">
        <f>IF(N97&gt;'01'!$BX$27,0,1)</f>
        <v>1</v>
      </c>
      <c r="U97" s="84"/>
      <c r="V97" s="84"/>
      <c r="W97" s="84"/>
      <c r="X97" s="365"/>
      <c r="Y97" s="84"/>
      <c r="Z97" s="84"/>
      <c r="AA97" s="84"/>
    </row>
    <row r="98" spans="3:27" x14ac:dyDescent="0.25">
      <c r="C98" s="75">
        <v>43522</v>
      </c>
      <c r="D98" s="76" t="s">
        <v>765</v>
      </c>
      <c r="E98" s="358" t="s">
        <v>263</v>
      </c>
      <c r="F98" s="359">
        <v>436</v>
      </c>
      <c r="G98" s="76" t="s">
        <v>274</v>
      </c>
      <c r="H98" s="76" t="s">
        <v>60</v>
      </c>
      <c r="I98" s="357" t="str">
        <f t="shared" ca="1" si="5"/>
        <v/>
      </c>
      <c r="J98" s="360">
        <f t="shared" si="6"/>
        <v>26</v>
      </c>
      <c r="K98" s="360">
        <f t="shared" si="7"/>
        <v>2</v>
      </c>
      <c r="L98" s="360">
        <f t="shared" si="8"/>
        <v>2019</v>
      </c>
      <c r="M98" s="360">
        <f>VLOOKUP(Tabela1[[#This Row],[Banco]],$U$9:$V$28,2,0)</f>
        <v>3</v>
      </c>
      <c r="N98" s="360">
        <f t="shared" si="9"/>
        <v>1</v>
      </c>
      <c r="O98" s="360">
        <f>IF(N98&gt;'05'!$Y$17,0,1)</f>
        <v>1</v>
      </c>
      <c r="P98" s="360" t="str">
        <f>IF(Tabela1[[#This Row],[DIA]]&gt;0,IF('13'!$CD$36=77,1,""),"")</f>
        <v/>
      </c>
      <c r="Q98" s="360">
        <f>IF(N98&gt;'13'!$CD$30,0,1)</f>
        <v>1</v>
      </c>
      <c r="R98" s="360" t="str">
        <f>IF(Tabela1[[#This Row],[DIA]]&gt;0,IF('01'!$BX$33=77,1,""),"")</f>
        <v/>
      </c>
      <c r="S98" s="360">
        <f>IF(N98&gt;'01'!$BX$27,0,1)</f>
        <v>1</v>
      </c>
      <c r="U98" s="84"/>
      <c r="V98" s="84"/>
      <c r="W98" s="84"/>
      <c r="X98" s="365"/>
      <c r="Y98" s="84"/>
      <c r="Z98" s="84"/>
      <c r="AA98" s="84"/>
    </row>
    <row r="99" spans="3:27" x14ac:dyDescent="0.25">
      <c r="C99" s="75">
        <v>43524</v>
      </c>
      <c r="D99" s="76" t="s">
        <v>264</v>
      </c>
      <c r="E99" s="358" t="s">
        <v>320</v>
      </c>
      <c r="F99" s="359">
        <v>0.14000000000000001</v>
      </c>
      <c r="G99" s="76" t="s">
        <v>274</v>
      </c>
      <c r="H99" s="76" t="s">
        <v>60</v>
      </c>
      <c r="I99" s="357" t="str">
        <f t="shared" ca="1" si="5"/>
        <v/>
      </c>
      <c r="J99" s="360">
        <f t="shared" si="6"/>
        <v>28</v>
      </c>
      <c r="K99" s="360">
        <f t="shared" si="7"/>
        <v>2</v>
      </c>
      <c r="L99" s="360">
        <f t="shared" si="8"/>
        <v>2019</v>
      </c>
      <c r="M99" s="360">
        <f>VLOOKUP(Tabela1[[#This Row],[Banco]],$U$9:$V$28,2,0)</f>
        <v>3</v>
      </c>
      <c r="N99" s="360">
        <f t="shared" si="9"/>
        <v>1</v>
      </c>
      <c r="O99" s="360">
        <f>IF(N99&gt;'05'!$Y$17,0,1)</f>
        <v>1</v>
      </c>
      <c r="P99" s="360" t="str">
        <f>IF(Tabela1[[#This Row],[DIA]]&gt;0,IF('13'!$CD$36=77,1,""),"")</f>
        <v/>
      </c>
      <c r="Q99" s="360">
        <f>IF(N99&gt;'13'!$CD$30,0,1)</f>
        <v>1</v>
      </c>
      <c r="R99" s="360" t="str">
        <f>IF(Tabela1[[#This Row],[DIA]]&gt;0,IF('01'!$BX$33=77,1,""),"")</f>
        <v/>
      </c>
      <c r="S99" s="360">
        <f>IF(N99&gt;'01'!$BX$27,0,1)</f>
        <v>1</v>
      </c>
      <c r="U99" s="84"/>
      <c r="V99" s="84"/>
      <c r="W99" s="84"/>
      <c r="X99" s="365"/>
      <c r="Y99" s="84"/>
      <c r="Z99" s="84"/>
      <c r="AA99" s="84"/>
    </row>
    <row r="100" spans="3:27" x14ac:dyDescent="0.25">
      <c r="C100" s="75">
        <v>43525</v>
      </c>
      <c r="D100" s="76" t="s">
        <v>765</v>
      </c>
      <c r="E100" s="358" t="s">
        <v>321</v>
      </c>
      <c r="F100" s="359">
        <v>2100</v>
      </c>
      <c r="G100" s="76" t="s">
        <v>274</v>
      </c>
      <c r="H100" s="76" t="s">
        <v>60</v>
      </c>
      <c r="I100" s="357" t="str">
        <f t="shared" ca="1" si="5"/>
        <v/>
      </c>
      <c r="J100" s="360">
        <f t="shared" si="6"/>
        <v>1</v>
      </c>
      <c r="K100" s="360">
        <f t="shared" si="7"/>
        <v>3</v>
      </c>
      <c r="L100" s="360">
        <f t="shared" si="8"/>
        <v>2019</v>
      </c>
      <c r="M100" s="360">
        <f>VLOOKUP(Tabela1[[#This Row],[Banco]],$U$9:$V$28,2,0)</f>
        <v>3</v>
      </c>
      <c r="N100" s="360">
        <f t="shared" si="9"/>
        <v>1</v>
      </c>
      <c r="O100" s="360">
        <f>IF(N100&gt;'05'!$Y$17,0,1)</f>
        <v>1</v>
      </c>
      <c r="P100" s="360" t="str">
        <f>IF(Tabela1[[#This Row],[DIA]]&gt;0,IF('13'!$CD$36=77,1,""),"")</f>
        <v/>
      </c>
      <c r="Q100" s="360">
        <f>IF(N100&gt;'13'!$CD$30,0,1)</f>
        <v>1</v>
      </c>
      <c r="R100" s="360" t="str">
        <f>IF(Tabela1[[#This Row],[DIA]]&gt;0,IF('01'!$BX$33=77,1,""),"")</f>
        <v/>
      </c>
      <c r="S100" s="360">
        <f>IF(N100&gt;'01'!$BX$27,0,1)</f>
        <v>1</v>
      </c>
      <c r="U100" s="84"/>
      <c r="V100" s="84"/>
      <c r="W100" s="84"/>
      <c r="X100" s="365"/>
      <c r="Y100" s="84"/>
      <c r="Z100" s="84"/>
      <c r="AA100" s="84"/>
    </row>
    <row r="101" spans="3:27" x14ac:dyDescent="0.25">
      <c r="C101" s="75">
        <v>43546</v>
      </c>
      <c r="D101" s="76" t="s">
        <v>765</v>
      </c>
      <c r="E101" s="358" t="s">
        <v>263</v>
      </c>
      <c r="F101" s="359">
        <v>218</v>
      </c>
      <c r="G101" s="76" t="s">
        <v>274</v>
      </c>
      <c r="H101" s="76" t="s">
        <v>60</v>
      </c>
      <c r="I101" s="357" t="str">
        <f t="shared" ca="1" si="5"/>
        <v/>
      </c>
      <c r="J101" s="360">
        <f t="shared" si="6"/>
        <v>22</v>
      </c>
      <c r="K101" s="360">
        <f t="shared" si="7"/>
        <v>3</v>
      </c>
      <c r="L101" s="360">
        <f t="shared" si="8"/>
        <v>2019</v>
      </c>
      <c r="M101" s="360">
        <f>VLOOKUP(Tabela1[[#This Row],[Banco]],$U$9:$V$28,2,0)</f>
        <v>3</v>
      </c>
      <c r="N101" s="360">
        <f t="shared" si="9"/>
        <v>1</v>
      </c>
      <c r="O101" s="360">
        <f>IF(N101&gt;'05'!$Y$17,0,1)</f>
        <v>1</v>
      </c>
      <c r="P101" s="360" t="str">
        <f>IF(Tabela1[[#This Row],[DIA]]&gt;0,IF('13'!$CD$36=77,1,""),"")</f>
        <v/>
      </c>
      <c r="Q101" s="360">
        <f>IF(N101&gt;'13'!$CD$30,0,1)</f>
        <v>1</v>
      </c>
      <c r="R101" s="360" t="str">
        <f>IF(Tabela1[[#This Row],[DIA]]&gt;0,IF('01'!$BX$33=77,1,""),"")</f>
        <v/>
      </c>
      <c r="S101" s="360">
        <f>IF(N101&gt;'01'!$BX$27,0,1)</f>
        <v>1</v>
      </c>
      <c r="U101" s="84"/>
      <c r="V101" s="84"/>
      <c r="W101" s="84"/>
      <c r="X101" s="365"/>
      <c r="Y101" s="84"/>
      <c r="Z101" s="84"/>
      <c r="AA101" s="84"/>
    </row>
    <row r="102" spans="3:27" x14ac:dyDescent="0.25">
      <c r="C102" s="75">
        <v>43554</v>
      </c>
      <c r="D102" s="76" t="s">
        <v>765</v>
      </c>
      <c r="E102" s="358" t="s">
        <v>322</v>
      </c>
      <c r="F102" s="359">
        <v>1921.32</v>
      </c>
      <c r="G102" s="76" t="s">
        <v>274</v>
      </c>
      <c r="H102" s="76" t="s">
        <v>60</v>
      </c>
      <c r="I102" s="357" t="str">
        <f t="shared" ca="1" si="5"/>
        <v/>
      </c>
      <c r="J102" s="360">
        <f t="shared" si="6"/>
        <v>30</v>
      </c>
      <c r="K102" s="360">
        <f t="shared" si="7"/>
        <v>3</v>
      </c>
      <c r="L102" s="360">
        <f t="shared" si="8"/>
        <v>2019</v>
      </c>
      <c r="M102" s="360">
        <f>VLOOKUP(Tabela1[[#This Row],[Banco]],$U$9:$V$28,2,0)</f>
        <v>3</v>
      </c>
      <c r="N102" s="360">
        <f t="shared" si="9"/>
        <v>1</v>
      </c>
      <c r="O102" s="360">
        <f>IF(N102&gt;'05'!$Y$17,0,1)</f>
        <v>1</v>
      </c>
      <c r="P102" s="360" t="str">
        <f>IF(Tabela1[[#This Row],[DIA]]&gt;0,IF('13'!$CD$36=77,1,""),"")</f>
        <v/>
      </c>
      <c r="Q102" s="360">
        <f>IF(N102&gt;'13'!$CD$30,0,1)</f>
        <v>1</v>
      </c>
      <c r="R102" s="360" t="str">
        <f>IF(Tabela1[[#This Row],[DIA]]&gt;0,IF('01'!$BX$33=77,1,""),"")</f>
        <v/>
      </c>
      <c r="S102" s="360">
        <f>IF(N102&gt;'01'!$BX$27,0,1)</f>
        <v>1</v>
      </c>
      <c r="U102" s="84"/>
      <c r="V102" s="84"/>
      <c r="W102" s="84"/>
      <c r="X102" s="365"/>
      <c r="Y102" s="84"/>
      <c r="Z102" s="84"/>
      <c r="AA102" s="84"/>
    </row>
    <row r="103" spans="3:27" x14ac:dyDescent="0.25">
      <c r="C103" s="75">
        <v>43558</v>
      </c>
      <c r="D103" s="76" t="s">
        <v>262</v>
      </c>
      <c r="E103" s="358" t="s">
        <v>298</v>
      </c>
      <c r="F103" s="359">
        <v>650</v>
      </c>
      <c r="G103" s="76" t="s">
        <v>274</v>
      </c>
      <c r="H103" s="76" t="s">
        <v>60</v>
      </c>
      <c r="I103" s="357" t="str">
        <f t="shared" ca="1" si="5"/>
        <v/>
      </c>
      <c r="J103" s="360">
        <f t="shared" si="6"/>
        <v>3</v>
      </c>
      <c r="K103" s="360">
        <f t="shared" si="7"/>
        <v>4</v>
      </c>
      <c r="L103" s="360">
        <f t="shared" si="8"/>
        <v>2019</v>
      </c>
      <c r="M103" s="360">
        <f>VLOOKUP(Tabela1[[#This Row],[Banco]],$U$9:$V$28,2,0)</f>
        <v>3</v>
      </c>
      <c r="N103" s="360">
        <f t="shared" si="9"/>
        <v>1</v>
      </c>
      <c r="O103" s="360">
        <f>IF(N103&gt;'05'!$Y$17,0,1)</f>
        <v>1</v>
      </c>
      <c r="P103" s="360" t="str">
        <f>IF(Tabela1[[#This Row],[DIA]]&gt;0,IF('13'!$CD$36=77,1,""),"")</f>
        <v/>
      </c>
      <c r="Q103" s="360">
        <f>IF(N103&gt;'13'!$CD$30,0,1)</f>
        <v>1</v>
      </c>
      <c r="R103" s="360" t="str">
        <f>IF(Tabela1[[#This Row],[DIA]]&gt;0,IF('01'!$BX$33=77,1,""),"")</f>
        <v/>
      </c>
      <c r="S103" s="360">
        <f>IF(N103&gt;'01'!$BX$27,0,1)</f>
        <v>1</v>
      </c>
      <c r="U103" s="84"/>
      <c r="V103" s="84"/>
      <c r="W103" s="84"/>
      <c r="X103" s="365"/>
      <c r="Y103" s="84"/>
      <c r="Z103" s="84"/>
      <c r="AA103" s="84"/>
    </row>
    <row r="104" spans="3:27" x14ac:dyDescent="0.25">
      <c r="C104" s="75">
        <v>43561</v>
      </c>
      <c r="D104" s="76" t="s">
        <v>765</v>
      </c>
      <c r="E104" s="358" t="s">
        <v>318</v>
      </c>
      <c r="F104" s="359">
        <v>1000</v>
      </c>
      <c r="G104" s="76" t="s">
        <v>272</v>
      </c>
      <c r="H104" s="76" t="s">
        <v>60</v>
      </c>
      <c r="I104" s="357" t="str">
        <f t="shared" ca="1" si="5"/>
        <v/>
      </c>
      <c r="J104" s="360">
        <f t="shared" si="6"/>
        <v>6</v>
      </c>
      <c r="K104" s="360">
        <f t="shared" si="7"/>
        <v>4</v>
      </c>
      <c r="L104" s="360">
        <f t="shared" si="8"/>
        <v>2019</v>
      </c>
      <c r="M104" s="360">
        <f>VLOOKUP(Tabela1[[#This Row],[Banco]],$U$9:$V$28,2,0)</f>
        <v>1</v>
      </c>
      <c r="N104" s="360">
        <f t="shared" si="9"/>
        <v>1</v>
      </c>
      <c r="O104" s="360">
        <f>IF(N104&gt;'05'!$Y$17,0,1)</f>
        <v>1</v>
      </c>
      <c r="P104" s="360" t="str">
        <f>IF(Tabela1[[#This Row],[DIA]]&gt;0,IF('13'!$CD$36=77,1,""),"")</f>
        <v/>
      </c>
      <c r="Q104" s="360">
        <f>IF(N104&gt;'13'!$CD$30,0,1)</f>
        <v>1</v>
      </c>
      <c r="R104" s="360" t="str">
        <f>IF(Tabela1[[#This Row],[DIA]]&gt;0,IF('01'!$BX$33=77,1,""),"")</f>
        <v/>
      </c>
      <c r="S104" s="360">
        <f>IF(N104&gt;'01'!$BX$27,0,1)</f>
        <v>1</v>
      </c>
      <c r="U104" s="84"/>
      <c r="V104" s="84"/>
      <c r="W104" s="84"/>
      <c r="X104" s="365"/>
      <c r="Y104" s="84"/>
      <c r="Z104" s="84"/>
      <c r="AA104" s="84"/>
    </row>
    <row r="105" spans="3:27" x14ac:dyDescent="0.25">
      <c r="C105" s="75">
        <v>43573</v>
      </c>
      <c r="D105" s="76" t="s">
        <v>765</v>
      </c>
      <c r="E105" s="358" t="s">
        <v>321</v>
      </c>
      <c r="F105" s="359">
        <v>1000</v>
      </c>
      <c r="G105" s="76" t="s">
        <v>272</v>
      </c>
      <c r="H105" s="76" t="s">
        <v>60</v>
      </c>
      <c r="I105" s="357" t="str">
        <f t="shared" ca="1" si="5"/>
        <v/>
      </c>
      <c r="J105" s="360">
        <f t="shared" si="6"/>
        <v>18</v>
      </c>
      <c r="K105" s="360">
        <f t="shared" si="7"/>
        <v>4</v>
      </c>
      <c r="L105" s="360">
        <f t="shared" si="8"/>
        <v>2019</v>
      </c>
      <c r="M105" s="360">
        <f>VLOOKUP(Tabela1[[#This Row],[Banco]],$U$9:$V$28,2,0)</f>
        <v>1</v>
      </c>
      <c r="N105" s="360">
        <f t="shared" si="9"/>
        <v>1</v>
      </c>
      <c r="O105" s="360">
        <f>IF(N105&gt;'05'!$Y$17,0,1)</f>
        <v>1</v>
      </c>
      <c r="P105" s="360" t="str">
        <f>IF(Tabela1[[#This Row],[DIA]]&gt;0,IF('13'!$CD$36=77,1,""),"")</f>
        <v/>
      </c>
      <c r="Q105" s="360">
        <f>IF(N105&gt;'13'!$CD$30,0,1)</f>
        <v>1</v>
      </c>
      <c r="R105" s="360" t="str">
        <f>IF(Tabela1[[#This Row],[DIA]]&gt;0,IF('01'!$BX$33=77,1,""),"")</f>
        <v/>
      </c>
      <c r="S105" s="360">
        <f>IF(N105&gt;'01'!$BX$27,0,1)</f>
        <v>1</v>
      </c>
      <c r="U105" s="84"/>
      <c r="V105" s="84"/>
      <c r="W105" s="84"/>
      <c r="X105" s="365"/>
      <c r="Y105" s="84"/>
      <c r="Z105" s="84"/>
      <c r="AA105" s="84"/>
    </row>
    <row r="106" spans="3:27" x14ac:dyDescent="0.25">
      <c r="C106" s="75">
        <v>43581</v>
      </c>
      <c r="D106" s="76" t="s">
        <v>264</v>
      </c>
      <c r="E106" s="358" t="s">
        <v>301</v>
      </c>
      <c r="F106" s="359">
        <v>100</v>
      </c>
      <c r="G106" s="76" t="s">
        <v>272</v>
      </c>
      <c r="H106" s="76" t="s">
        <v>60</v>
      </c>
      <c r="I106" s="357" t="str">
        <f t="shared" ca="1" si="5"/>
        <v/>
      </c>
      <c r="J106" s="360">
        <f t="shared" si="6"/>
        <v>26</v>
      </c>
      <c r="K106" s="360">
        <f t="shared" si="7"/>
        <v>4</v>
      </c>
      <c r="L106" s="360">
        <f t="shared" si="8"/>
        <v>2019</v>
      </c>
      <c r="M106" s="360">
        <f>VLOOKUP(Tabela1[[#This Row],[Banco]],$U$9:$V$28,2,0)</f>
        <v>1</v>
      </c>
      <c r="N106" s="360">
        <f t="shared" si="9"/>
        <v>1</v>
      </c>
      <c r="O106" s="360">
        <f>IF(N106&gt;'05'!$Y$17,0,1)</f>
        <v>1</v>
      </c>
      <c r="P106" s="360" t="str">
        <f>IF(Tabela1[[#This Row],[DIA]]&gt;0,IF('13'!$CD$36=77,1,""),"")</f>
        <v/>
      </c>
      <c r="Q106" s="360">
        <f>IF(N106&gt;'13'!$CD$30,0,1)</f>
        <v>1</v>
      </c>
      <c r="R106" s="360" t="str">
        <f>IF(Tabela1[[#This Row],[DIA]]&gt;0,IF('01'!$BX$33=77,1,""),"")</f>
        <v/>
      </c>
      <c r="S106" s="360">
        <f>IF(N106&gt;'01'!$BX$27,0,1)</f>
        <v>1</v>
      </c>
      <c r="U106" s="84"/>
      <c r="V106" s="84"/>
      <c r="W106" s="84"/>
      <c r="X106" s="365"/>
      <c r="Y106" s="84"/>
      <c r="Z106" s="84"/>
      <c r="AA106" s="84"/>
    </row>
    <row r="107" spans="3:27" x14ac:dyDescent="0.25">
      <c r="C107" s="75">
        <v>43585</v>
      </c>
      <c r="D107" s="76" t="s">
        <v>264</v>
      </c>
      <c r="E107" s="358" t="s">
        <v>315</v>
      </c>
      <c r="F107" s="359">
        <v>0.02</v>
      </c>
      <c r="G107" s="76" t="s">
        <v>274</v>
      </c>
      <c r="H107" s="76" t="s">
        <v>60</v>
      </c>
      <c r="I107" s="357" t="str">
        <f t="shared" ca="1" si="5"/>
        <v/>
      </c>
      <c r="J107" s="360">
        <f t="shared" si="6"/>
        <v>30</v>
      </c>
      <c r="K107" s="360">
        <f t="shared" si="7"/>
        <v>4</v>
      </c>
      <c r="L107" s="360">
        <f t="shared" si="8"/>
        <v>2019</v>
      </c>
      <c r="M107" s="360">
        <f>VLOOKUP(Tabela1[[#This Row],[Banco]],$U$9:$V$28,2,0)</f>
        <v>3</v>
      </c>
      <c r="N107" s="360">
        <f t="shared" si="9"/>
        <v>1</v>
      </c>
      <c r="O107" s="360">
        <f>IF(N107&gt;'05'!$Y$17,0,1)</f>
        <v>1</v>
      </c>
      <c r="P107" s="360" t="str">
        <f>IF(Tabela1[[#This Row],[DIA]]&gt;0,IF('13'!$CD$36=77,1,""),"")</f>
        <v/>
      </c>
      <c r="Q107" s="360">
        <f>IF(N107&gt;'13'!$CD$30,0,1)</f>
        <v>1</v>
      </c>
      <c r="R107" s="360" t="str">
        <f>IF(Tabela1[[#This Row],[DIA]]&gt;0,IF('01'!$BX$33=77,1,""),"")</f>
        <v/>
      </c>
      <c r="S107" s="360">
        <f>IF(N107&gt;'01'!$BX$27,0,1)</f>
        <v>1</v>
      </c>
      <c r="U107" s="84"/>
      <c r="V107" s="84"/>
      <c r="W107" s="84"/>
      <c r="X107" s="365"/>
      <c r="Y107" s="84"/>
      <c r="Z107" s="84"/>
      <c r="AA107" s="84"/>
    </row>
    <row r="108" spans="3:27" x14ac:dyDescent="0.25">
      <c r="C108" s="75">
        <v>43585</v>
      </c>
      <c r="D108" s="76" t="s">
        <v>264</v>
      </c>
      <c r="E108" s="358" t="s">
        <v>323</v>
      </c>
      <c r="F108" s="359">
        <v>0.04</v>
      </c>
      <c r="G108" s="76" t="s">
        <v>275</v>
      </c>
      <c r="H108" s="76" t="s">
        <v>60</v>
      </c>
      <c r="I108" s="357" t="str">
        <f t="shared" ca="1" si="5"/>
        <v/>
      </c>
      <c r="J108" s="360">
        <f t="shared" si="6"/>
        <v>30</v>
      </c>
      <c r="K108" s="360">
        <f t="shared" si="7"/>
        <v>4</v>
      </c>
      <c r="L108" s="360">
        <f t="shared" si="8"/>
        <v>2019</v>
      </c>
      <c r="M108" s="360">
        <f>VLOOKUP(Tabela1[[#This Row],[Banco]],$U$9:$V$28,2,0)</f>
        <v>4</v>
      </c>
      <c r="N108" s="360">
        <f t="shared" si="9"/>
        <v>1</v>
      </c>
      <c r="O108" s="360">
        <f>IF(N108&gt;'05'!$Y$17,0,1)</f>
        <v>1</v>
      </c>
      <c r="P108" s="360" t="str">
        <f>IF(Tabela1[[#This Row],[DIA]]&gt;0,IF('13'!$CD$36=77,1,""),"")</f>
        <v/>
      </c>
      <c r="Q108" s="360">
        <f>IF(N108&gt;'13'!$CD$30,0,1)</f>
        <v>1</v>
      </c>
      <c r="R108" s="360" t="str">
        <f>IF(Tabela1[[#This Row],[DIA]]&gt;0,IF('01'!$BX$33=77,1,""),"")</f>
        <v/>
      </c>
      <c r="S108" s="360">
        <f>IF(N108&gt;'01'!$BX$27,0,1)</f>
        <v>1</v>
      </c>
      <c r="U108" s="84"/>
      <c r="V108" s="84"/>
      <c r="W108" s="84"/>
      <c r="X108" s="365"/>
      <c r="Y108" s="84"/>
      <c r="Z108" s="84"/>
      <c r="AA108" s="84"/>
    </row>
    <row r="109" spans="3:27" x14ac:dyDescent="0.25">
      <c r="C109" s="75">
        <v>43587</v>
      </c>
      <c r="D109" s="76" t="s">
        <v>264</v>
      </c>
      <c r="E109" s="358" t="s">
        <v>304</v>
      </c>
      <c r="F109" s="359">
        <v>30</v>
      </c>
      <c r="G109" s="76" t="s">
        <v>272</v>
      </c>
      <c r="H109" s="76" t="s">
        <v>60</v>
      </c>
      <c r="I109" s="357" t="str">
        <f t="shared" ca="1" si="5"/>
        <v/>
      </c>
      <c r="J109" s="360">
        <f t="shared" si="6"/>
        <v>2</v>
      </c>
      <c r="K109" s="360">
        <f t="shared" si="7"/>
        <v>5</v>
      </c>
      <c r="L109" s="360">
        <f t="shared" si="8"/>
        <v>2019</v>
      </c>
      <c r="M109" s="360">
        <f>VLOOKUP(Tabela1[[#This Row],[Banco]],$U$9:$V$28,2,0)</f>
        <v>1</v>
      </c>
      <c r="N109" s="360">
        <f t="shared" si="9"/>
        <v>1</v>
      </c>
      <c r="O109" s="360">
        <f>IF(N109&gt;'05'!$Y$17,0,1)</f>
        <v>1</v>
      </c>
      <c r="P109" s="360" t="str">
        <f>IF(Tabela1[[#This Row],[DIA]]&gt;0,IF('13'!$CD$36=77,1,""),"")</f>
        <v/>
      </c>
      <c r="Q109" s="360">
        <f>IF(N109&gt;'13'!$CD$30,0,1)</f>
        <v>1</v>
      </c>
      <c r="R109" s="360" t="str">
        <f>IF(Tabela1[[#This Row],[DIA]]&gt;0,IF('01'!$BX$33=77,1,""),"")</f>
        <v/>
      </c>
      <c r="S109" s="360">
        <f>IF(N109&gt;'01'!$BX$27,0,1)</f>
        <v>1</v>
      </c>
      <c r="U109" s="84"/>
      <c r="V109" s="84"/>
      <c r="W109" s="84"/>
      <c r="X109" s="365"/>
      <c r="Y109" s="84"/>
      <c r="Z109" s="84"/>
      <c r="AA109" s="84"/>
    </row>
    <row r="110" spans="3:27" x14ac:dyDescent="0.25">
      <c r="C110" s="75">
        <v>43588</v>
      </c>
      <c r="D110" s="76" t="s">
        <v>765</v>
      </c>
      <c r="E110" s="358" t="s">
        <v>324</v>
      </c>
      <c r="F110" s="359">
        <v>2100</v>
      </c>
      <c r="G110" s="76" t="s">
        <v>274</v>
      </c>
      <c r="H110" s="76" t="s">
        <v>60</v>
      </c>
      <c r="I110" s="357" t="str">
        <f t="shared" ca="1" si="5"/>
        <v/>
      </c>
      <c r="J110" s="360">
        <f t="shared" si="6"/>
        <v>3</v>
      </c>
      <c r="K110" s="360">
        <f t="shared" si="7"/>
        <v>5</v>
      </c>
      <c r="L110" s="360">
        <f t="shared" si="8"/>
        <v>2019</v>
      </c>
      <c r="M110" s="360">
        <f>VLOOKUP(Tabela1[[#This Row],[Banco]],$U$9:$V$28,2,0)</f>
        <v>3</v>
      </c>
      <c r="N110" s="360">
        <f t="shared" si="9"/>
        <v>1</v>
      </c>
      <c r="O110" s="360">
        <f>IF(N110&gt;'05'!$Y$17,0,1)</f>
        <v>1</v>
      </c>
      <c r="P110" s="360" t="str">
        <f>IF(Tabela1[[#This Row],[DIA]]&gt;0,IF('13'!$CD$36=77,1,""),"")</f>
        <v/>
      </c>
      <c r="Q110" s="360">
        <f>IF(N110&gt;'13'!$CD$30,0,1)</f>
        <v>1</v>
      </c>
      <c r="R110" s="360" t="str">
        <f>IF(Tabela1[[#This Row],[DIA]]&gt;0,IF('01'!$BX$33=77,1,""),"")</f>
        <v/>
      </c>
      <c r="S110" s="360">
        <f>IF(N110&gt;'01'!$BX$27,0,1)</f>
        <v>1</v>
      </c>
      <c r="U110" s="84"/>
      <c r="V110" s="84"/>
      <c r="W110" s="84"/>
      <c r="X110" s="365"/>
      <c r="Y110" s="84"/>
      <c r="Z110" s="84"/>
      <c r="AA110" s="84"/>
    </row>
    <row r="111" spans="3:27" x14ac:dyDescent="0.25">
      <c r="C111" s="75">
        <v>43588</v>
      </c>
      <c r="D111" s="76" t="s">
        <v>264</v>
      </c>
      <c r="E111" s="358" t="s">
        <v>304</v>
      </c>
      <c r="F111" s="359">
        <v>30</v>
      </c>
      <c r="G111" s="76" t="s">
        <v>272</v>
      </c>
      <c r="H111" s="76" t="s">
        <v>60</v>
      </c>
      <c r="I111" s="357" t="str">
        <f t="shared" ca="1" si="5"/>
        <v/>
      </c>
      <c r="J111" s="360">
        <f t="shared" si="6"/>
        <v>3</v>
      </c>
      <c r="K111" s="360">
        <f t="shared" si="7"/>
        <v>5</v>
      </c>
      <c r="L111" s="360">
        <f t="shared" si="8"/>
        <v>2019</v>
      </c>
      <c r="M111" s="360">
        <f>VLOOKUP(Tabela1[[#This Row],[Banco]],$U$9:$V$28,2,0)</f>
        <v>1</v>
      </c>
      <c r="N111" s="360">
        <f t="shared" si="9"/>
        <v>1</v>
      </c>
      <c r="O111" s="360">
        <f>IF(N111&gt;'05'!$Y$17,0,1)</f>
        <v>1</v>
      </c>
      <c r="P111" s="360" t="str">
        <f>IF(Tabela1[[#This Row],[DIA]]&gt;0,IF('13'!$CD$36=77,1,""),"")</f>
        <v/>
      </c>
      <c r="Q111" s="360">
        <f>IF(N111&gt;'13'!$CD$30,0,1)</f>
        <v>1</v>
      </c>
      <c r="R111" s="360" t="str">
        <f>IF(Tabela1[[#This Row],[DIA]]&gt;0,IF('01'!$BX$33=77,1,""),"")</f>
        <v/>
      </c>
      <c r="S111" s="360">
        <f>IF(N111&gt;'01'!$BX$27,0,1)</f>
        <v>1</v>
      </c>
      <c r="U111" s="84"/>
      <c r="V111" s="84"/>
      <c r="W111" s="84"/>
      <c r="X111" s="365"/>
      <c r="Y111" s="84"/>
      <c r="Z111" s="84"/>
      <c r="AA111" s="84"/>
    </row>
    <row r="112" spans="3:27" x14ac:dyDescent="0.25">
      <c r="C112" s="75">
        <v>43588</v>
      </c>
      <c r="D112" s="76" t="s">
        <v>264</v>
      </c>
      <c r="E112" s="358" t="s">
        <v>304</v>
      </c>
      <c r="F112" s="359">
        <v>20</v>
      </c>
      <c r="G112" s="76" t="s">
        <v>272</v>
      </c>
      <c r="H112" s="76" t="s">
        <v>60</v>
      </c>
      <c r="I112" s="357" t="str">
        <f t="shared" ca="1" si="5"/>
        <v/>
      </c>
      <c r="J112" s="360">
        <f t="shared" si="6"/>
        <v>3</v>
      </c>
      <c r="K112" s="360">
        <f t="shared" si="7"/>
        <v>5</v>
      </c>
      <c r="L112" s="360">
        <f t="shared" si="8"/>
        <v>2019</v>
      </c>
      <c r="M112" s="360">
        <f>VLOOKUP(Tabela1[[#This Row],[Banco]],$U$9:$V$28,2,0)</f>
        <v>1</v>
      </c>
      <c r="N112" s="360">
        <f t="shared" si="9"/>
        <v>1</v>
      </c>
      <c r="O112" s="360">
        <f>IF(N112&gt;'05'!$Y$17,0,1)</f>
        <v>1</v>
      </c>
      <c r="P112" s="360" t="str">
        <f>IF(Tabela1[[#This Row],[DIA]]&gt;0,IF('13'!$CD$36=77,1,""),"")</f>
        <v/>
      </c>
      <c r="Q112" s="360">
        <f>IF(N112&gt;'13'!$CD$30,0,1)</f>
        <v>1</v>
      </c>
      <c r="R112" s="360" t="str">
        <f>IF(Tabela1[[#This Row],[DIA]]&gt;0,IF('01'!$BX$33=77,1,""),"")</f>
        <v/>
      </c>
      <c r="S112" s="360">
        <f>IF(N112&gt;'01'!$BX$27,0,1)</f>
        <v>1</v>
      </c>
      <c r="U112" s="84"/>
      <c r="V112" s="84"/>
      <c r="W112" s="84"/>
      <c r="X112" s="365"/>
      <c r="Y112" s="84"/>
      <c r="Z112" s="84"/>
      <c r="AA112" s="84"/>
    </row>
    <row r="113" spans="3:27" x14ac:dyDescent="0.25">
      <c r="C113" s="75">
        <v>43588</v>
      </c>
      <c r="D113" s="76" t="s">
        <v>264</v>
      </c>
      <c r="E113" s="358" t="s">
        <v>304</v>
      </c>
      <c r="F113" s="359">
        <v>30</v>
      </c>
      <c r="G113" s="76" t="s">
        <v>272</v>
      </c>
      <c r="H113" s="76" t="s">
        <v>60</v>
      </c>
      <c r="I113" s="357" t="str">
        <f t="shared" ca="1" si="5"/>
        <v/>
      </c>
      <c r="J113" s="360">
        <f t="shared" si="6"/>
        <v>3</v>
      </c>
      <c r="K113" s="360">
        <f t="shared" si="7"/>
        <v>5</v>
      </c>
      <c r="L113" s="360">
        <f t="shared" si="8"/>
        <v>2019</v>
      </c>
      <c r="M113" s="360">
        <f>VLOOKUP(Tabela1[[#This Row],[Banco]],$U$9:$V$28,2,0)</f>
        <v>1</v>
      </c>
      <c r="N113" s="360">
        <f t="shared" si="9"/>
        <v>1</v>
      </c>
      <c r="O113" s="360">
        <f>IF(N113&gt;'05'!$Y$17,0,1)</f>
        <v>1</v>
      </c>
      <c r="P113" s="360" t="str">
        <f>IF(Tabela1[[#This Row],[DIA]]&gt;0,IF('13'!$CD$36=77,1,""),"")</f>
        <v/>
      </c>
      <c r="Q113" s="360">
        <f>IF(N113&gt;'13'!$CD$30,0,1)</f>
        <v>1</v>
      </c>
      <c r="R113" s="360" t="str">
        <f>IF(Tabela1[[#This Row],[DIA]]&gt;0,IF('01'!$BX$33=77,1,""),"")</f>
        <v/>
      </c>
      <c r="S113" s="360">
        <f>IF(N113&gt;'01'!$BX$27,0,1)</f>
        <v>1</v>
      </c>
      <c r="U113" s="84"/>
      <c r="V113" s="84"/>
      <c r="W113" s="84"/>
      <c r="X113" s="365"/>
      <c r="Y113" s="84"/>
      <c r="Z113" s="84"/>
      <c r="AA113" s="84"/>
    </row>
    <row r="114" spans="3:27" x14ac:dyDescent="0.25">
      <c r="C114" s="75">
        <v>43589</v>
      </c>
      <c r="D114" s="76" t="s">
        <v>264</v>
      </c>
      <c r="E114" s="358" t="s">
        <v>304</v>
      </c>
      <c r="F114" s="359">
        <v>30</v>
      </c>
      <c r="G114" s="76" t="s">
        <v>272</v>
      </c>
      <c r="H114" s="76" t="s">
        <v>60</v>
      </c>
      <c r="I114" s="357" t="str">
        <f t="shared" ca="1" si="5"/>
        <v/>
      </c>
      <c r="J114" s="360">
        <f t="shared" si="6"/>
        <v>4</v>
      </c>
      <c r="K114" s="360">
        <f t="shared" si="7"/>
        <v>5</v>
      </c>
      <c r="L114" s="360">
        <f t="shared" si="8"/>
        <v>2019</v>
      </c>
      <c r="M114" s="360">
        <f>VLOOKUP(Tabela1[[#This Row],[Banco]],$U$9:$V$28,2,0)</f>
        <v>1</v>
      </c>
      <c r="N114" s="360">
        <f t="shared" si="9"/>
        <v>1</v>
      </c>
      <c r="O114" s="360">
        <f>IF(N114&gt;'05'!$Y$17,0,1)</f>
        <v>1</v>
      </c>
      <c r="P114" s="360" t="str">
        <f>IF(Tabela1[[#This Row],[DIA]]&gt;0,IF('13'!$CD$36=77,1,""),"")</f>
        <v/>
      </c>
      <c r="Q114" s="360">
        <f>IF(N114&gt;'13'!$CD$30,0,1)</f>
        <v>1</v>
      </c>
      <c r="R114" s="360" t="str">
        <f>IF(Tabela1[[#This Row],[DIA]]&gt;0,IF('01'!$BX$33=77,1,""),"")</f>
        <v/>
      </c>
      <c r="S114" s="360">
        <f>IF(N114&gt;'01'!$BX$27,0,1)</f>
        <v>1</v>
      </c>
      <c r="U114" s="84"/>
      <c r="V114" s="84"/>
      <c r="W114" s="84"/>
      <c r="X114" s="365"/>
      <c r="Y114" s="84"/>
      <c r="Z114" s="84"/>
      <c r="AA114" s="84"/>
    </row>
    <row r="115" spans="3:27" x14ac:dyDescent="0.25">
      <c r="C115" s="75">
        <v>43596</v>
      </c>
      <c r="D115" s="76" t="s">
        <v>262</v>
      </c>
      <c r="E115" s="358" t="s">
        <v>298</v>
      </c>
      <c r="F115" s="359">
        <v>650</v>
      </c>
      <c r="G115" s="76" t="s">
        <v>274</v>
      </c>
      <c r="H115" s="76" t="s">
        <v>60</v>
      </c>
      <c r="I115" s="357" t="str">
        <f t="shared" ca="1" si="5"/>
        <v/>
      </c>
      <c r="J115" s="360">
        <f t="shared" si="6"/>
        <v>11</v>
      </c>
      <c r="K115" s="360">
        <f t="shared" si="7"/>
        <v>5</v>
      </c>
      <c r="L115" s="360">
        <f t="shared" si="8"/>
        <v>2019</v>
      </c>
      <c r="M115" s="360">
        <f>VLOOKUP(Tabela1[[#This Row],[Banco]],$U$9:$V$28,2,0)</f>
        <v>3</v>
      </c>
      <c r="N115" s="360">
        <f t="shared" si="9"/>
        <v>1</v>
      </c>
      <c r="O115" s="360">
        <f>IF(N115&gt;'05'!$Y$17,0,1)</f>
        <v>1</v>
      </c>
      <c r="P115" s="360" t="str">
        <f>IF(Tabela1[[#This Row],[DIA]]&gt;0,IF('13'!$CD$36=77,1,""),"")</f>
        <v/>
      </c>
      <c r="Q115" s="360">
        <f>IF(N115&gt;'13'!$CD$30,0,1)</f>
        <v>1</v>
      </c>
      <c r="R115" s="360" t="str">
        <f>IF(Tabela1[[#This Row],[DIA]]&gt;0,IF('01'!$BX$33=77,1,""),"")</f>
        <v/>
      </c>
      <c r="S115" s="360">
        <f>IF(N115&gt;'01'!$BX$27,0,1)</f>
        <v>1</v>
      </c>
      <c r="U115" s="84"/>
      <c r="V115" s="84"/>
      <c r="W115" s="84"/>
      <c r="X115" s="365"/>
      <c r="Y115" s="84"/>
      <c r="Z115" s="84"/>
      <c r="AA115" s="84"/>
    </row>
    <row r="116" spans="3:27" x14ac:dyDescent="0.25">
      <c r="C116" s="75">
        <v>43603</v>
      </c>
      <c r="D116" s="76" t="s">
        <v>264</v>
      </c>
      <c r="E116" s="358" t="s">
        <v>304</v>
      </c>
      <c r="F116" s="359">
        <v>30</v>
      </c>
      <c r="G116" s="76" t="s">
        <v>272</v>
      </c>
      <c r="H116" s="76" t="s">
        <v>60</v>
      </c>
      <c r="I116" s="357" t="str">
        <f t="shared" ca="1" si="5"/>
        <v/>
      </c>
      <c r="J116" s="360">
        <f t="shared" si="6"/>
        <v>18</v>
      </c>
      <c r="K116" s="360">
        <f t="shared" si="7"/>
        <v>5</v>
      </c>
      <c r="L116" s="360">
        <f t="shared" si="8"/>
        <v>2019</v>
      </c>
      <c r="M116" s="360">
        <f>VLOOKUP(Tabela1[[#This Row],[Banco]],$U$9:$V$28,2,0)</f>
        <v>1</v>
      </c>
      <c r="N116" s="360">
        <f t="shared" si="9"/>
        <v>1</v>
      </c>
      <c r="O116" s="360">
        <f>IF(N116&gt;'05'!$Y$17,0,1)</f>
        <v>1</v>
      </c>
      <c r="P116" s="360" t="str">
        <f>IF(Tabela1[[#This Row],[DIA]]&gt;0,IF('13'!$CD$36=77,1,""),"")</f>
        <v/>
      </c>
      <c r="Q116" s="360">
        <f>IF(N116&gt;'13'!$CD$30,0,1)</f>
        <v>1</v>
      </c>
      <c r="R116" s="360" t="str">
        <f>IF(Tabela1[[#This Row],[DIA]]&gt;0,IF('01'!$BX$33=77,1,""),"")</f>
        <v/>
      </c>
      <c r="S116" s="360">
        <f>IF(N116&gt;'01'!$BX$27,0,1)</f>
        <v>1</v>
      </c>
      <c r="U116" s="84"/>
      <c r="V116" s="84"/>
      <c r="W116" s="84"/>
      <c r="X116" s="365"/>
      <c r="Y116" s="84"/>
      <c r="Z116" s="84"/>
      <c r="AA116" s="84"/>
    </row>
    <row r="117" spans="3:27" x14ac:dyDescent="0.25">
      <c r="C117" s="75">
        <v>43603</v>
      </c>
      <c r="D117" s="76" t="s">
        <v>765</v>
      </c>
      <c r="E117" s="358" t="s">
        <v>263</v>
      </c>
      <c r="F117" s="359">
        <v>1160</v>
      </c>
      <c r="G117" s="76" t="s">
        <v>274</v>
      </c>
      <c r="H117" s="76" t="s">
        <v>60</v>
      </c>
      <c r="I117" s="357" t="str">
        <f t="shared" ca="1" si="5"/>
        <v/>
      </c>
      <c r="J117" s="360">
        <f t="shared" si="6"/>
        <v>18</v>
      </c>
      <c r="K117" s="360">
        <f t="shared" si="7"/>
        <v>5</v>
      </c>
      <c r="L117" s="360">
        <f t="shared" si="8"/>
        <v>2019</v>
      </c>
      <c r="M117" s="360">
        <f>VLOOKUP(Tabela1[[#This Row],[Banco]],$U$9:$V$28,2,0)</f>
        <v>3</v>
      </c>
      <c r="N117" s="360">
        <f t="shared" si="9"/>
        <v>1</v>
      </c>
      <c r="O117" s="360">
        <f>IF(N117&gt;'05'!$Y$17,0,1)</f>
        <v>1</v>
      </c>
      <c r="P117" s="360" t="str">
        <f>IF(Tabela1[[#This Row],[DIA]]&gt;0,IF('13'!$CD$36=77,1,""),"")</f>
        <v/>
      </c>
      <c r="Q117" s="360">
        <f>IF(N117&gt;'13'!$CD$30,0,1)</f>
        <v>1</v>
      </c>
      <c r="R117" s="360" t="str">
        <f>IF(Tabela1[[#This Row],[DIA]]&gt;0,IF('01'!$BX$33=77,1,""),"")</f>
        <v/>
      </c>
      <c r="S117" s="360">
        <f>IF(N117&gt;'01'!$BX$27,0,1)</f>
        <v>1</v>
      </c>
      <c r="U117" s="84"/>
      <c r="V117" s="84"/>
      <c r="W117" s="84"/>
      <c r="X117" s="365"/>
      <c r="Y117" s="84"/>
      <c r="Z117" s="84"/>
      <c r="AA117" s="84"/>
    </row>
    <row r="118" spans="3:27" x14ac:dyDescent="0.25">
      <c r="C118" s="75">
        <v>43603</v>
      </c>
      <c r="D118" s="76" t="s">
        <v>765</v>
      </c>
      <c r="E118" s="358" t="s">
        <v>322</v>
      </c>
      <c r="F118" s="359">
        <v>1000</v>
      </c>
      <c r="G118" s="76" t="s">
        <v>272</v>
      </c>
      <c r="H118" s="76" t="s">
        <v>60</v>
      </c>
      <c r="I118" s="357" t="str">
        <f t="shared" ca="1" si="5"/>
        <v/>
      </c>
      <c r="J118" s="360">
        <f t="shared" si="6"/>
        <v>18</v>
      </c>
      <c r="K118" s="360">
        <f t="shared" si="7"/>
        <v>5</v>
      </c>
      <c r="L118" s="360">
        <f t="shared" si="8"/>
        <v>2019</v>
      </c>
      <c r="M118" s="360">
        <f>VLOOKUP(Tabela1[[#This Row],[Banco]],$U$9:$V$28,2,0)</f>
        <v>1</v>
      </c>
      <c r="N118" s="360">
        <f t="shared" si="9"/>
        <v>1</v>
      </c>
      <c r="O118" s="360">
        <f>IF(N118&gt;'05'!$Y$17,0,1)</f>
        <v>1</v>
      </c>
      <c r="P118" s="360" t="str">
        <f>IF(Tabela1[[#This Row],[DIA]]&gt;0,IF('13'!$CD$36=77,1,""),"")</f>
        <v/>
      </c>
      <c r="Q118" s="360">
        <f>IF(N118&gt;'13'!$CD$30,0,1)</f>
        <v>1</v>
      </c>
      <c r="R118" s="360" t="str">
        <f>IF(Tabela1[[#This Row],[DIA]]&gt;0,IF('01'!$BX$33=77,1,""),"")</f>
        <v/>
      </c>
      <c r="S118" s="360">
        <f>IF(N118&gt;'01'!$BX$27,0,1)</f>
        <v>1</v>
      </c>
      <c r="U118" s="84"/>
      <c r="V118" s="84"/>
      <c r="W118" s="84"/>
      <c r="X118" s="365"/>
      <c r="Y118" s="84"/>
      <c r="Z118" s="84"/>
      <c r="AA118" s="84"/>
    </row>
    <row r="119" spans="3:27" x14ac:dyDescent="0.25">
      <c r="C119" s="75">
        <v>43617</v>
      </c>
      <c r="D119" s="76" t="s">
        <v>765</v>
      </c>
      <c r="E119" s="358" t="s">
        <v>325</v>
      </c>
      <c r="F119" s="359">
        <v>2100</v>
      </c>
      <c r="G119" s="76" t="s">
        <v>274</v>
      </c>
      <c r="H119" s="76" t="s">
        <v>60</v>
      </c>
      <c r="I119" s="357" t="str">
        <f t="shared" ca="1" si="5"/>
        <v/>
      </c>
      <c r="J119" s="360">
        <f t="shared" si="6"/>
        <v>1</v>
      </c>
      <c r="K119" s="360">
        <f t="shared" si="7"/>
        <v>6</v>
      </c>
      <c r="L119" s="360">
        <f t="shared" si="8"/>
        <v>2019</v>
      </c>
      <c r="M119" s="360">
        <f>VLOOKUP(Tabela1[[#This Row],[Banco]],$U$9:$V$28,2,0)</f>
        <v>3</v>
      </c>
      <c r="N119" s="360">
        <f t="shared" si="9"/>
        <v>1</v>
      </c>
      <c r="O119" s="360">
        <f>IF(N119&gt;'05'!$Y$17,0,1)</f>
        <v>1</v>
      </c>
      <c r="P119" s="360" t="str">
        <f>IF(Tabela1[[#This Row],[DIA]]&gt;0,IF('13'!$CD$36=77,1,""),"")</f>
        <v/>
      </c>
      <c r="Q119" s="360">
        <f>IF(N119&gt;'13'!$CD$30,0,1)</f>
        <v>1</v>
      </c>
      <c r="R119" s="360" t="str">
        <f>IF(Tabela1[[#This Row],[DIA]]&gt;0,IF('01'!$BX$33=77,1,""),"")</f>
        <v/>
      </c>
      <c r="S119" s="360">
        <f>IF(N119&gt;'01'!$BX$27,0,1)</f>
        <v>1</v>
      </c>
      <c r="U119" s="84"/>
      <c r="V119" s="84"/>
      <c r="W119" s="84"/>
      <c r="X119" s="365"/>
      <c r="Y119" s="84"/>
      <c r="Z119" s="84"/>
      <c r="AA119" s="84"/>
    </row>
    <row r="120" spans="3:27" x14ac:dyDescent="0.25">
      <c r="C120" s="75">
        <v>43623</v>
      </c>
      <c r="D120" s="76" t="s">
        <v>263</v>
      </c>
      <c r="E120" s="358" t="s">
        <v>263</v>
      </c>
      <c r="F120" s="359">
        <v>218</v>
      </c>
      <c r="G120" s="76" t="s">
        <v>274</v>
      </c>
      <c r="H120" s="76" t="s">
        <v>60</v>
      </c>
      <c r="I120" s="357" t="str">
        <f t="shared" ca="1" si="5"/>
        <v/>
      </c>
      <c r="J120" s="360">
        <f t="shared" si="6"/>
        <v>7</v>
      </c>
      <c r="K120" s="360">
        <f t="shared" si="7"/>
        <v>6</v>
      </c>
      <c r="L120" s="360">
        <f t="shared" si="8"/>
        <v>2019</v>
      </c>
      <c r="M120" s="360">
        <f>VLOOKUP(Tabela1[[#This Row],[Banco]],$U$9:$V$28,2,0)</f>
        <v>3</v>
      </c>
      <c r="N120" s="360">
        <f t="shared" si="9"/>
        <v>1</v>
      </c>
      <c r="O120" s="360">
        <f>IF(N120&gt;'05'!$Y$17,0,1)</f>
        <v>1</v>
      </c>
      <c r="P120" s="360" t="str">
        <f>IF(Tabela1[[#This Row],[DIA]]&gt;0,IF('13'!$CD$36=77,1,""),"")</f>
        <v/>
      </c>
      <c r="Q120" s="360">
        <f>IF(N120&gt;'13'!$CD$30,0,1)</f>
        <v>1</v>
      </c>
      <c r="R120" s="360" t="str">
        <f>IF(Tabela1[[#This Row],[DIA]]&gt;0,IF('01'!$BX$33=77,1,""),"")</f>
        <v/>
      </c>
      <c r="S120" s="360">
        <f>IF(N120&gt;'01'!$BX$27,0,1)</f>
        <v>1</v>
      </c>
      <c r="U120" s="84"/>
      <c r="V120" s="84"/>
      <c r="W120" s="84"/>
      <c r="X120" s="365"/>
      <c r="Y120" s="84"/>
      <c r="Z120" s="84"/>
      <c r="AA120" s="84"/>
    </row>
    <row r="121" spans="3:27" x14ac:dyDescent="0.25">
      <c r="C121" s="75">
        <v>43636</v>
      </c>
      <c r="D121" s="76" t="s">
        <v>262</v>
      </c>
      <c r="E121" s="358" t="s">
        <v>298</v>
      </c>
      <c r="F121" s="359">
        <v>650</v>
      </c>
      <c r="G121" s="76" t="s">
        <v>274</v>
      </c>
      <c r="H121" s="76" t="s">
        <v>60</v>
      </c>
      <c r="I121" s="357" t="str">
        <f t="shared" ca="1" si="5"/>
        <v/>
      </c>
      <c r="J121" s="360">
        <f t="shared" si="6"/>
        <v>20</v>
      </c>
      <c r="K121" s="360">
        <f t="shared" si="7"/>
        <v>6</v>
      </c>
      <c r="L121" s="360">
        <f t="shared" si="8"/>
        <v>2019</v>
      </c>
      <c r="M121" s="360">
        <f>VLOOKUP(Tabela1[[#This Row],[Banco]],$U$9:$V$28,2,0)</f>
        <v>3</v>
      </c>
      <c r="N121" s="360">
        <f t="shared" si="9"/>
        <v>1</v>
      </c>
      <c r="O121" s="360">
        <f>IF(N121&gt;'05'!$Y$17,0,1)</f>
        <v>1</v>
      </c>
      <c r="P121" s="360" t="str">
        <f>IF(Tabela1[[#This Row],[DIA]]&gt;0,IF('13'!$CD$36=77,1,""),"")</f>
        <v/>
      </c>
      <c r="Q121" s="360">
        <f>IF(N121&gt;'13'!$CD$30,0,1)</f>
        <v>1</v>
      </c>
      <c r="R121" s="360" t="str">
        <f>IF(Tabela1[[#This Row],[DIA]]&gt;0,IF('01'!$BX$33=77,1,""),"")</f>
        <v/>
      </c>
      <c r="S121" s="360">
        <f>IF(N121&gt;'01'!$BX$27,0,1)</f>
        <v>1</v>
      </c>
      <c r="U121" s="84"/>
      <c r="V121" s="84"/>
      <c r="W121" s="84"/>
      <c r="X121" s="365"/>
      <c r="Y121" s="84"/>
      <c r="Z121" s="84"/>
      <c r="AA121" s="84"/>
    </row>
    <row r="122" spans="3:27" x14ac:dyDescent="0.25">
      <c r="C122" s="75">
        <v>43641</v>
      </c>
      <c r="D122" s="76" t="s">
        <v>765</v>
      </c>
      <c r="E122" s="358" t="s">
        <v>263</v>
      </c>
      <c r="F122" s="359">
        <v>436</v>
      </c>
      <c r="G122" s="76" t="s">
        <v>274</v>
      </c>
      <c r="H122" s="76" t="s">
        <v>60</v>
      </c>
      <c r="I122" s="357" t="str">
        <f t="shared" ca="1" si="5"/>
        <v/>
      </c>
      <c r="J122" s="360">
        <f t="shared" si="6"/>
        <v>25</v>
      </c>
      <c r="K122" s="360">
        <f t="shared" si="7"/>
        <v>6</v>
      </c>
      <c r="L122" s="360">
        <f t="shared" si="8"/>
        <v>2019</v>
      </c>
      <c r="M122" s="360">
        <f>VLOOKUP(Tabela1[[#This Row],[Banco]],$U$9:$V$28,2,0)</f>
        <v>3</v>
      </c>
      <c r="N122" s="360">
        <f t="shared" si="9"/>
        <v>1</v>
      </c>
      <c r="O122" s="360">
        <f>IF(N122&gt;'05'!$Y$17,0,1)</f>
        <v>1</v>
      </c>
      <c r="P122" s="360" t="str">
        <f>IF(Tabela1[[#This Row],[DIA]]&gt;0,IF('13'!$CD$36=77,1,""),"")</f>
        <v/>
      </c>
      <c r="Q122" s="360">
        <f>IF(N122&gt;'13'!$CD$30,0,1)</f>
        <v>1</v>
      </c>
      <c r="R122" s="360" t="str">
        <f>IF(Tabela1[[#This Row],[DIA]]&gt;0,IF('01'!$BX$33=77,1,""),"")</f>
        <v/>
      </c>
      <c r="S122" s="360">
        <f>IF(N122&gt;'01'!$BX$27,0,1)</f>
        <v>1</v>
      </c>
      <c r="U122" s="84"/>
      <c r="V122" s="84"/>
      <c r="W122" s="84"/>
      <c r="X122" s="365"/>
      <c r="Y122" s="84"/>
      <c r="Z122" s="84"/>
      <c r="AA122" s="84"/>
    </row>
    <row r="123" spans="3:27" x14ac:dyDescent="0.25">
      <c r="C123" s="75">
        <v>43643</v>
      </c>
      <c r="D123" s="76" t="s">
        <v>765</v>
      </c>
      <c r="E123" s="358" t="s">
        <v>324</v>
      </c>
      <c r="F123" s="359">
        <v>1000</v>
      </c>
      <c r="G123" s="76" t="s">
        <v>272</v>
      </c>
      <c r="H123" s="76" t="s">
        <v>60</v>
      </c>
      <c r="I123" s="357" t="str">
        <f t="shared" ca="1" si="5"/>
        <v/>
      </c>
      <c r="J123" s="360">
        <f t="shared" si="6"/>
        <v>27</v>
      </c>
      <c r="K123" s="360">
        <f t="shared" si="7"/>
        <v>6</v>
      </c>
      <c r="L123" s="360">
        <f t="shared" si="8"/>
        <v>2019</v>
      </c>
      <c r="M123" s="360">
        <f>VLOOKUP(Tabela1[[#This Row],[Banco]],$U$9:$V$28,2,0)</f>
        <v>1</v>
      </c>
      <c r="N123" s="360">
        <f t="shared" si="9"/>
        <v>1</v>
      </c>
      <c r="O123" s="360">
        <f>IF(N123&gt;'05'!$Y$17,0,1)</f>
        <v>1</v>
      </c>
      <c r="P123" s="360" t="str">
        <f>IF(Tabela1[[#This Row],[DIA]]&gt;0,IF('13'!$CD$36=77,1,""),"")</f>
        <v/>
      </c>
      <c r="Q123" s="360">
        <f>IF(N123&gt;'13'!$CD$30,0,1)</f>
        <v>1</v>
      </c>
      <c r="R123" s="360" t="str">
        <f>IF(Tabela1[[#This Row],[DIA]]&gt;0,IF('01'!$BX$33=77,1,""),"")</f>
        <v/>
      </c>
      <c r="S123" s="360">
        <f>IF(N123&gt;'01'!$BX$27,0,1)</f>
        <v>1</v>
      </c>
      <c r="U123" s="84"/>
      <c r="V123" s="84"/>
      <c r="W123" s="84"/>
      <c r="X123" s="365"/>
      <c r="Y123" s="84"/>
      <c r="Z123" s="84"/>
      <c r="AA123" s="84"/>
    </row>
    <row r="124" spans="3:27" x14ac:dyDescent="0.25">
      <c r="C124" s="75">
        <v>43646</v>
      </c>
      <c r="D124" s="76" t="s">
        <v>765</v>
      </c>
      <c r="E124" s="358" t="s">
        <v>326</v>
      </c>
      <c r="F124" s="359">
        <v>2067.98</v>
      </c>
      <c r="G124" s="76" t="s">
        <v>274</v>
      </c>
      <c r="H124" s="76" t="s">
        <v>60</v>
      </c>
      <c r="I124" s="357" t="str">
        <f t="shared" ca="1" si="5"/>
        <v/>
      </c>
      <c r="J124" s="360">
        <f t="shared" si="6"/>
        <v>30</v>
      </c>
      <c r="K124" s="360">
        <f t="shared" si="7"/>
        <v>6</v>
      </c>
      <c r="L124" s="360">
        <f t="shared" si="8"/>
        <v>2019</v>
      </c>
      <c r="M124" s="360">
        <f>VLOOKUP(Tabela1[[#This Row],[Banco]],$U$9:$V$28,2,0)</f>
        <v>3</v>
      </c>
      <c r="N124" s="360">
        <f t="shared" si="9"/>
        <v>1</v>
      </c>
      <c r="O124" s="360">
        <f>IF(N124&gt;'05'!$Y$17,0,1)</f>
        <v>1</v>
      </c>
      <c r="P124" s="360" t="str">
        <f>IF(Tabela1[[#This Row],[DIA]]&gt;0,IF('13'!$CD$36=77,1,""),"")</f>
        <v/>
      </c>
      <c r="Q124" s="360">
        <f>IF(N124&gt;'13'!$CD$30,0,1)</f>
        <v>1</v>
      </c>
      <c r="R124" s="360" t="str">
        <f>IF(Tabela1[[#This Row],[DIA]]&gt;0,IF('01'!$BX$33=77,1,""),"")</f>
        <v/>
      </c>
      <c r="S124" s="360">
        <f>IF(N124&gt;'01'!$BX$27,0,1)</f>
        <v>1</v>
      </c>
      <c r="U124" s="84"/>
      <c r="V124" s="84"/>
      <c r="W124" s="84"/>
      <c r="X124" s="365"/>
      <c r="Y124" s="84"/>
      <c r="Z124" s="84"/>
      <c r="AA124" s="84"/>
    </row>
    <row r="125" spans="3:27" x14ac:dyDescent="0.25">
      <c r="C125" s="75">
        <v>43650</v>
      </c>
      <c r="D125" s="76" t="s">
        <v>264</v>
      </c>
      <c r="E125" s="358" t="s">
        <v>304</v>
      </c>
      <c r="F125" s="359">
        <v>30</v>
      </c>
      <c r="G125" s="76" t="s">
        <v>272</v>
      </c>
      <c r="H125" s="76" t="s">
        <v>60</v>
      </c>
      <c r="I125" s="357" t="str">
        <f t="shared" ca="1" si="5"/>
        <v/>
      </c>
      <c r="J125" s="360">
        <f t="shared" si="6"/>
        <v>4</v>
      </c>
      <c r="K125" s="360">
        <f t="shared" si="7"/>
        <v>7</v>
      </c>
      <c r="L125" s="360">
        <f t="shared" si="8"/>
        <v>2019</v>
      </c>
      <c r="M125" s="360">
        <f>VLOOKUP(Tabela1[[#This Row],[Banco]],$U$9:$V$28,2,0)</f>
        <v>1</v>
      </c>
      <c r="N125" s="360">
        <f t="shared" si="9"/>
        <v>1</v>
      </c>
      <c r="O125" s="360">
        <f>IF(N125&gt;'05'!$Y$17,0,1)</f>
        <v>1</v>
      </c>
      <c r="P125" s="360" t="str">
        <f>IF(Tabela1[[#This Row],[DIA]]&gt;0,IF('13'!$CD$36=77,1,""),"")</f>
        <v/>
      </c>
      <c r="Q125" s="360">
        <f>IF(N125&gt;'13'!$CD$30,0,1)</f>
        <v>1</v>
      </c>
      <c r="R125" s="360" t="str">
        <f>IF(Tabela1[[#This Row],[DIA]]&gt;0,IF('01'!$BX$33=77,1,""),"")</f>
        <v/>
      </c>
      <c r="S125" s="360">
        <f>IF(N125&gt;'01'!$BX$27,0,1)</f>
        <v>1</v>
      </c>
      <c r="U125" s="84"/>
      <c r="V125" s="84"/>
      <c r="W125" s="84"/>
      <c r="X125" s="365"/>
      <c r="Y125" s="84"/>
      <c r="Z125" s="84"/>
      <c r="AA125" s="84"/>
    </row>
    <row r="126" spans="3:27" x14ac:dyDescent="0.25">
      <c r="C126" s="75">
        <v>43656</v>
      </c>
      <c r="D126" s="76" t="s">
        <v>262</v>
      </c>
      <c r="E126" s="358" t="s">
        <v>298</v>
      </c>
      <c r="F126" s="359">
        <v>650</v>
      </c>
      <c r="G126" s="76" t="s">
        <v>274</v>
      </c>
      <c r="H126" s="76" t="s">
        <v>60</v>
      </c>
      <c r="I126" s="357" t="str">
        <f t="shared" ca="1" si="5"/>
        <v/>
      </c>
      <c r="J126" s="360">
        <f t="shared" si="6"/>
        <v>10</v>
      </c>
      <c r="K126" s="360">
        <f t="shared" si="7"/>
        <v>7</v>
      </c>
      <c r="L126" s="360">
        <f t="shared" si="8"/>
        <v>2019</v>
      </c>
      <c r="M126" s="360">
        <f>VLOOKUP(Tabela1[[#This Row],[Banco]],$U$9:$V$28,2,0)</f>
        <v>3</v>
      </c>
      <c r="N126" s="360">
        <f t="shared" si="9"/>
        <v>1</v>
      </c>
      <c r="O126" s="360">
        <f>IF(N126&gt;'05'!$Y$17,0,1)</f>
        <v>1</v>
      </c>
      <c r="P126" s="360" t="str">
        <f>IF(Tabela1[[#This Row],[DIA]]&gt;0,IF('13'!$CD$36=77,1,""),"")</f>
        <v/>
      </c>
      <c r="Q126" s="360">
        <f>IF(N126&gt;'13'!$CD$30,0,1)</f>
        <v>1</v>
      </c>
      <c r="R126" s="360" t="str">
        <f>IF(Tabela1[[#This Row],[DIA]]&gt;0,IF('01'!$BX$33=77,1,""),"")</f>
        <v/>
      </c>
      <c r="S126" s="360">
        <f>IF(N126&gt;'01'!$BX$27,0,1)</f>
        <v>1</v>
      </c>
      <c r="U126" s="84"/>
      <c r="V126" s="84"/>
      <c r="W126" s="84"/>
      <c r="X126" s="365"/>
      <c r="Y126" s="84"/>
      <c r="Z126" s="84"/>
      <c r="AA126" s="84"/>
    </row>
    <row r="127" spans="3:27" x14ac:dyDescent="0.25">
      <c r="C127" s="75">
        <v>43659</v>
      </c>
      <c r="D127" s="76" t="s">
        <v>264</v>
      </c>
      <c r="E127" s="358" t="s">
        <v>327</v>
      </c>
      <c r="F127" s="359">
        <v>105.15</v>
      </c>
      <c r="G127" s="76" t="s">
        <v>273</v>
      </c>
      <c r="H127" s="76" t="s">
        <v>60</v>
      </c>
      <c r="I127" s="357" t="str">
        <f t="shared" ca="1" si="5"/>
        <v/>
      </c>
      <c r="J127" s="360">
        <f t="shared" si="6"/>
        <v>13</v>
      </c>
      <c r="K127" s="360">
        <f t="shared" si="7"/>
        <v>7</v>
      </c>
      <c r="L127" s="360">
        <f t="shared" si="8"/>
        <v>2019</v>
      </c>
      <c r="M127" s="360">
        <f>VLOOKUP(Tabela1[[#This Row],[Banco]],$U$9:$V$28,2,0)</f>
        <v>2</v>
      </c>
      <c r="N127" s="360">
        <f t="shared" si="9"/>
        <v>1</v>
      </c>
      <c r="O127" s="360">
        <f>IF(N127&gt;'05'!$Y$17,0,1)</f>
        <v>1</v>
      </c>
      <c r="P127" s="360" t="str">
        <f>IF(Tabela1[[#This Row],[DIA]]&gt;0,IF('13'!$CD$36=77,1,""),"")</f>
        <v/>
      </c>
      <c r="Q127" s="360">
        <f>IF(N127&gt;'13'!$CD$30,0,1)</f>
        <v>1</v>
      </c>
      <c r="R127" s="360" t="str">
        <f>IF(Tabela1[[#This Row],[DIA]]&gt;0,IF('01'!$BX$33=77,1,""),"")</f>
        <v/>
      </c>
      <c r="S127" s="360">
        <f>IF(N127&gt;'01'!$BX$27,0,1)</f>
        <v>1</v>
      </c>
      <c r="U127" s="84"/>
      <c r="V127" s="84"/>
      <c r="W127" s="84"/>
      <c r="X127" s="365"/>
      <c r="Y127" s="84"/>
      <c r="Z127" s="84"/>
      <c r="AA127" s="84"/>
    </row>
    <row r="128" spans="3:27" x14ac:dyDescent="0.25">
      <c r="C128" s="75">
        <v>43659</v>
      </c>
      <c r="D128" s="76" t="s">
        <v>264</v>
      </c>
      <c r="E128" s="358" t="s">
        <v>313</v>
      </c>
      <c r="F128" s="359">
        <v>2.41</v>
      </c>
      <c r="G128" s="76" t="s">
        <v>273</v>
      </c>
      <c r="H128" s="76" t="s">
        <v>60</v>
      </c>
      <c r="I128" s="357" t="str">
        <f t="shared" ca="1" si="5"/>
        <v/>
      </c>
      <c r="J128" s="360">
        <f t="shared" si="6"/>
        <v>13</v>
      </c>
      <c r="K128" s="360">
        <f t="shared" si="7"/>
        <v>7</v>
      </c>
      <c r="L128" s="360">
        <f t="shared" si="8"/>
        <v>2019</v>
      </c>
      <c r="M128" s="360">
        <f>VLOOKUP(Tabela1[[#This Row],[Banco]],$U$9:$V$28,2,0)</f>
        <v>2</v>
      </c>
      <c r="N128" s="360">
        <f t="shared" si="9"/>
        <v>1</v>
      </c>
      <c r="O128" s="360">
        <f>IF(N128&gt;'05'!$Y$17,0,1)</f>
        <v>1</v>
      </c>
      <c r="P128" s="360" t="str">
        <f>IF(Tabela1[[#This Row],[DIA]]&gt;0,IF('13'!$CD$36=77,1,""),"")</f>
        <v/>
      </c>
      <c r="Q128" s="360">
        <f>IF(N128&gt;'13'!$CD$30,0,1)</f>
        <v>1</v>
      </c>
      <c r="R128" s="360" t="str">
        <f>IF(Tabela1[[#This Row],[DIA]]&gt;0,IF('01'!$BX$33=77,1,""),"")</f>
        <v/>
      </c>
      <c r="S128" s="360">
        <f>IF(N128&gt;'01'!$BX$27,0,1)</f>
        <v>1</v>
      </c>
      <c r="U128" s="84"/>
      <c r="V128" s="84"/>
      <c r="W128" s="84"/>
      <c r="X128" s="365"/>
      <c r="Y128" s="84"/>
      <c r="Z128" s="84"/>
      <c r="AA128" s="84"/>
    </row>
    <row r="129" spans="3:27" x14ac:dyDescent="0.25">
      <c r="C129" s="75">
        <v>43663</v>
      </c>
      <c r="D129" s="76" t="s">
        <v>765</v>
      </c>
      <c r="E129" s="358" t="s">
        <v>263</v>
      </c>
      <c r="F129" s="359">
        <v>218</v>
      </c>
      <c r="G129" s="76" t="s">
        <v>274</v>
      </c>
      <c r="H129" s="76" t="s">
        <v>60</v>
      </c>
      <c r="I129" s="357" t="str">
        <f t="shared" ca="1" si="5"/>
        <v/>
      </c>
      <c r="J129" s="360">
        <f t="shared" si="6"/>
        <v>17</v>
      </c>
      <c r="K129" s="360">
        <f t="shared" si="7"/>
        <v>7</v>
      </c>
      <c r="L129" s="360">
        <f t="shared" si="8"/>
        <v>2019</v>
      </c>
      <c r="M129" s="360">
        <f>VLOOKUP(Tabela1[[#This Row],[Banco]],$U$9:$V$28,2,0)</f>
        <v>3</v>
      </c>
      <c r="N129" s="360">
        <f t="shared" si="9"/>
        <v>1</v>
      </c>
      <c r="O129" s="360">
        <f>IF(N129&gt;'05'!$Y$17,0,1)</f>
        <v>1</v>
      </c>
      <c r="P129" s="360" t="str">
        <f>IF(Tabela1[[#This Row],[DIA]]&gt;0,IF('13'!$CD$36=77,1,""),"")</f>
        <v/>
      </c>
      <c r="Q129" s="360">
        <f>IF(N129&gt;'13'!$CD$30,0,1)</f>
        <v>1</v>
      </c>
      <c r="R129" s="360" t="str">
        <f>IF(Tabela1[[#This Row],[DIA]]&gt;0,IF('01'!$BX$33=77,1,""),"")</f>
        <v/>
      </c>
      <c r="S129" s="360">
        <f>IF(N129&gt;'01'!$BX$27,0,1)</f>
        <v>1</v>
      </c>
      <c r="U129" s="84"/>
      <c r="V129" s="84"/>
      <c r="W129" s="84"/>
      <c r="X129" s="365"/>
      <c r="Y129" s="84"/>
      <c r="Z129" s="84"/>
      <c r="AA129" s="84"/>
    </row>
    <row r="130" spans="3:27" x14ac:dyDescent="0.25">
      <c r="C130" s="75">
        <v>43673</v>
      </c>
      <c r="D130" s="76" t="s">
        <v>765</v>
      </c>
      <c r="E130" s="358" t="s">
        <v>325</v>
      </c>
      <c r="F130" s="359">
        <v>1000</v>
      </c>
      <c r="G130" s="76" t="s">
        <v>272</v>
      </c>
      <c r="H130" s="76" t="s">
        <v>60</v>
      </c>
      <c r="I130" s="357" t="str">
        <f t="shared" ca="1" si="5"/>
        <v/>
      </c>
      <c r="J130" s="360">
        <f t="shared" si="6"/>
        <v>27</v>
      </c>
      <c r="K130" s="360">
        <f t="shared" si="7"/>
        <v>7</v>
      </c>
      <c r="L130" s="360">
        <f t="shared" si="8"/>
        <v>2019</v>
      </c>
      <c r="M130" s="360">
        <f>VLOOKUP(Tabela1[[#This Row],[Banco]],$U$9:$V$28,2,0)</f>
        <v>1</v>
      </c>
      <c r="N130" s="360">
        <f t="shared" si="9"/>
        <v>1</v>
      </c>
      <c r="O130" s="360">
        <f>IF(N130&gt;'05'!$Y$17,0,1)</f>
        <v>1</v>
      </c>
      <c r="P130" s="360" t="str">
        <f>IF(Tabela1[[#This Row],[DIA]]&gt;0,IF('13'!$CD$36=77,1,""),"")</f>
        <v/>
      </c>
      <c r="Q130" s="360">
        <f>IF(N130&gt;'13'!$CD$30,0,1)</f>
        <v>1</v>
      </c>
      <c r="R130" s="360" t="str">
        <f>IF(Tabela1[[#This Row],[DIA]]&gt;0,IF('01'!$BX$33=77,1,""),"")</f>
        <v/>
      </c>
      <c r="S130" s="360">
        <f>IF(N130&gt;'01'!$BX$27,0,1)</f>
        <v>1</v>
      </c>
      <c r="U130" s="84"/>
      <c r="V130" s="84"/>
      <c r="W130" s="84"/>
      <c r="X130" s="365"/>
      <c r="Y130" s="84"/>
      <c r="Z130" s="84"/>
      <c r="AA130" s="84"/>
    </row>
    <row r="131" spans="3:27" x14ac:dyDescent="0.25">
      <c r="C131" s="75">
        <v>43677</v>
      </c>
      <c r="D131" s="76" t="s">
        <v>765</v>
      </c>
      <c r="E131" s="358" t="s">
        <v>328</v>
      </c>
      <c r="F131" s="359">
        <v>2100</v>
      </c>
      <c r="G131" s="76" t="s">
        <v>274</v>
      </c>
      <c r="H131" s="76" t="s">
        <v>60</v>
      </c>
      <c r="I131" s="357" t="str">
        <f t="shared" ca="1" si="5"/>
        <v/>
      </c>
      <c r="J131" s="360">
        <f t="shared" si="6"/>
        <v>31</v>
      </c>
      <c r="K131" s="360">
        <f t="shared" si="7"/>
        <v>7</v>
      </c>
      <c r="L131" s="360">
        <f t="shared" si="8"/>
        <v>2019</v>
      </c>
      <c r="M131" s="360">
        <f>VLOOKUP(Tabela1[[#This Row],[Banco]],$U$9:$V$28,2,0)</f>
        <v>3</v>
      </c>
      <c r="N131" s="360">
        <f t="shared" si="9"/>
        <v>1</v>
      </c>
      <c r="O131" s="360">
        <f>IF(N131&gt;'05'!$Y$17,0,1)</f>
        <v>1</v>
      </c>
      <c r="P131" s="360" t="str">
        <f>IF(Tabela1[[#This Row],[DIA]]&gt;0,IF('13'!$CD$36=77,1,""),"")</f>
        <v/>
      </c>
      <c r="Q131" s="360">
        <f>IF(N131&gt;'13'!$CD$30,0,1)</f>
        <v>1</v>
      </c>
      <c r="R131" s="360" t="str">
        <f>IF(Tabela1[[#This Row],[DIA]]&gt;0,IF('01'!$BX$33=77,1,""),"")</f>
        <v/>
      </c>
      <c r="S131" s="360">
        <f>IF(N131&gt;'01'!$BX$27,0,1)</f>
        <v>1</v>
      </c>
      <c r="U131" s="84"/>
      <c r="V131" s="84"/>
      <c r="W131" s="84"/>
      <c r="X131" s="365"/>
      <c r="Y131" s="84"/>
      <c r="Z131" s="84"/>
      <c r="AA131" s="84"/>
    </row>
    <row r="132" spans="3:27" x14ac:dyDescent="0.25">
      <c r="C132" s="75">
        <v>43687</v>
      </c>
      <c r="D132" s="76" t="s">
        <v>262</v>
      </c>
      <c r="E132" s="358" t="s">
        <v>298</v>
      </c>
      <c r="F132" s="359">
        <v>650</v>
      </c>
      <c r="G132" s="76" t="s">
        <v>274</v>
      </c>
      <c r="H132" s="76" t="s">
        <v>60</v>
      </c>
      <c r="I132" s="357" t="str">
        <f t="shared" ca="1" si="5"/>
        <v/>
      </c>
      <c r="J132" s="360">
        <f t="shared" si="6"/>
        <v>10</v>
      </c>
      <c r="K132" s="360">
        <f t="shared" si="7"/>
        <v>8</v>
      </c>
      <c r="L132" s="360">
        <f t="shared" si="8"/>
        <v>2019</v>
      </c>
      <c r="M132" s="360">
        <f>VLOOKUP(Tabela1[[#This Row],[Banco]],$U$9:$V$28,2,0)</f>
        <v>3</v>
      </c>
      <c r="N132" s="360">
        <f t="shared" si="9"/>
        <v>1</v>
      </c>
      <c r="O132" s="360">
        <f>IF(N132&gt;'05'!$Y$17,0,1)</f>
        <v>1</v>
      </c>
      <c r="P132" s="360" t="str">
        <f>IF(Tabela1[[#This Row],[DIA]]&gt;0,IF('13'!$CD$36=77,1,""),"")</f>
        <v/>
      </c>
      <c r="Q132" s="360">
        <f>IF(N132&gt;'13'!$CD$30,0,1)</f>
        <v>1</v>
      </c>
      <c r="R132" s="360" t="str">
        <f>IF(Tabela1[[#This Row],[DIA]]&gt;0,IF('01'!$BX$33=77,1,""),"")</f>
        <v/>
      </c>
      <c r="S132" s="360">
        <f>IF(N132&gt;'01'!$BX$27,0,1)</f>
        <v>1</v>
      </c>
      <c r="U132" s="84"/>
      <c r="V132" s="84"/>
      <c r="W132" s="84"/>
      <c r="X132" s="365"/>
      <c r="Y132" s="84"/>
      <c r="Z132" s="84"/>
      <c r="AA132" s="84"/>
    </row>
    <row r="133" spans="3:27" x14ac:dyDescent="0.25">
      <c r="C133" s="75">
        <v>43697</v>
      </c>
      <c r="D133" s="76" t="s">
        <v>765</v>
      </c>
      <c r="E133" s="358" t="s">
        <v>326</v>
      </c>
      <c r="F133" s="359">
        <v>1000</v>
      </c>
      <c r="G133" s="76" t="s">
        <v>272</v>
      </c>
      <c r="H133" s="76" t="s">
        <v>60</v>
      </c>
      <c r="I133" s="357" t="str">
        <f t="shared" ca="1" si="5"/>
        <v/>
      </c>
      <c r="J133" s="360">
        <f t="shared" si="6"/>
        <v>20</v>
      </c>
      <c r="K133" s="360">
        <f t="shared" si="7"/>
        <v>8</v>
      </c>
      <c r="L133" s="360">
        <f t="shared" si="8"/>
        <v>2019</v>
      </c>
      <c r="M133" s="360">
        <f>VLOOKUP(Tabela1[[#This Row],[Banco]],$U$9:$V$28,2,0)</f>
        <v>1</v>
      </c>
      <c r="N133" s="360">
        <f t="shared" si="9"/>
        <v>1</v>
      </c>
      <c r="O133" s="360">
        <f>IF(N133&gt;'05'!$Y$17,0,1)</f>
        <v>1</v>
      </c>
      <c r="P133" s="360" t="str">
        <f>IF(Tabela1[[#This Row],[DIA]]&gt;0,IF('13'!$CD$36=77,1,""),"")</f>
        <v/>
      </c>
      <c r="Q133" s="360">
        <f>IF(N133&gt;'13'!$CD$30,0,1)</f>
        <v>1</v>
      </c>
      <c r="R133" s="360" t="str">
        <f>IF(Tabela1[[#This Row],[DIA]]&gt;0,IF('01'!$BX$33=77,1,""),"")</f>
        <v/>
      </c>
      <c r="S133" s="360">
        <f>IF(N133&gt;'01'!$BX$27,0,1)</f>
        <v>1</v>
      </c>
      <c r="U133" s="84"/>
      <c r="V133" s="84"/>
      <c r="W133" s="84"/>
      <c r="X133" s="365"/>
      <c r="Y133" s="84"/>
      <c r="Z133" s="84"/>
      <c r="AA133" s="84"/>
    </row>
    <row r="134" spans="3:27" x14ac:dyDescent="0.25">
      <c r="C134" s="75">
        <v>43705</v>
      </c>
      <c r="D134" s="76" t="s">
        <v>765</v>
      </c>
      <c r="E134" s="358" t="s">
        <v>263</v>
      </c>
      <c r="F134" s="359">
        <v>218</v>
      </c>
      <c r="G134" s="76" t="s">
        <v>274</v>
      </c>
      <c r="H134" s="76" t="s">
        <v>60</v>
      </c>
      <c r="I134" s="357" t="str">
        <f t="shared" ca="1" si="5"/>
        <v/>
      </c>
      <c r="J134" s="360">
        <f t="shared" si="6"/>
        <v>28</v>
      </c>
      <c r="K134" s="360">
        <f t="shared" si="7"/>
        <v>8</v>
      </c>
      <c r="L134" s="360">
        <f t="shared" si="8"/>
        <v>2019</v>
      </c>
      <c r="M134" s="360">
        <f>VLOOKUP(Tabela1[[#This Row],[Banco]],$U$9:$V$28,2,0)</f>
        <v>3</v>
      </c>
      <c r="N134" s="360">
        <f t="shared" si="9"/>
        <v>1</v>
      </c>
      <c r="O134" s="360">
        <f>IF(N134&gt;'05'!$Y$17,0,1)</f>
        <v>1</v>
      </c>
      <c r="P134" s="360" t="str">
        <f>IF(Tabela1[[#This Row],[DIA]]&gt;0,IF('13'!$CD$36=77,1,""),"")</f>
        <v/>
      </c>
      <c r="Q134" s="360">
        <f>IF(N134&gt;'13'!$CD$30,0,1)</f>
        <v>1</v>
      </c>
      <c r="R134" s="360" t="str">
        <f>IF(Tabela1[[#This Row],[DIA]]&gt;0,IF('01'!$BX$33=77,1,""),"")</f>
        <v/>
      </c>
      <c r="S134" s="360">
        <f>IF(N134&gt;'01'!$BX$27,0,1)</f>
        <v>1</v>
      </c>
      <c r="U134" s="84"/>
      <c r="V134" s="84"/>
      <c r="W134" s="84"/>
      <c r="X134" s="365"/>
      <c r="Y134" s="84"/>
      <c r="Z134" s="84"/>
      <c r="AA134" s="84"/>
    </row>
    <row r="135" spans="3:27" x14ac:dyDescent="0.25">
      <c r="C135" s="75">
        <v>43708</v>
      </c>
      <c r="D135" s="76" t="s">
        <v>765</v>
      </c>
      <c r="E135" s="358" t="s">
        <v>329</v>
      </c>
      <c r="F135" s="359">
        <v>2100</v>
      </c>
      <c r="G135" s="76" t="s">
        <v>274</v>
      </c>
      <c r="H135" s="76" t="s">
        <v>60</v>
      </c>
      <c r="I135" s="357" t="str">
        <f t="shared" ca="1" si="5"/>
        <v/>
      </c>
      <c r="J135" s="360">
        <f t="shared" si="6"/>
        <v>31</v>
      </c>
      <c r="K135" s="360">
        <f t="shared" si="7"/>
        <v>8</v>
      </c>
      <c r="L135" s="360">
        <f t="shared" si="8"/>
        <v>2019</v>
      </c>
      <c r="M135" s="360">
        <f>VLOOKUP(Tabela1[[#This Row],[Banco]],$U$9:$V$28,2,0)</f>
        <v>3</v>
      </c>
      <c r="N135" s="360">
        <f t="shared" si="9"/>
        <v>1</v>
      </c>
      <c r="O135" s="360">
        <f>IF(N135&gt;'05'!$Y$17,0,1)</f>
        <v>1</v>
      </c>
      <c r="P135" s="360" t="str">
        <f>IF(Tabela1[[#This Row],[DIA]]&gt;0,IF('13'!$CD$36=77,1,""),"")</f>
        <v/>
      </c>
      <c r="Q135" s="360">
        <f>IF(N135&gt;'13'!$CD$30,0,1)</f>
        <v>1</v>
      </c>
      <c r="R135" s="360" t="str">
        <f>IF(Tabela1[[#This Row],[DIA]]&gt;0,IF('01'!$BX$33=77,1,""),"")</f>
        <v/>
      </c>
      <c r="S135" s="360">
        <f>IF(N135&gt;'01'!$BX$27,0,1)</f>
        <v>1</v>
      </c>
      <c r="U135" s="84"/>
      <c r="V135" s="84"/>
      <c r="W135" s="84"/>
      <c r="X135" s="365"/>
      <c r="Y135" s="84"/>
      <c r="Z135" s="84"/>
      <c r="AA135" s="84"/>
    </row>
    <row r="136" spans="3:27" x14ac:dyDescent="0.25">
      <c r="C136" s="75">
        <v>43737</v>
      </c>
      <c r="D136" s="76" t="s">
        <v>765</v>
      </c>
      <c r="E136" s="358" t="s">
        <v>330</v>
      </c>
      <c r="F136" s="359">
        <v>2100</v>
      </c>
      <c r="G136" s="76" t="s">
        <v>274</v>
      </c>
      <c r="H136" s="76" t="s">
        <v>60</v>
      </c>
      <c r="I136" s="357" t="str">
        <f t="shared" ca="1" si="5"/>
        <v/>
      </c>
      <c r="J136" s="360">
        <f t="shared" si="6"/>
        <v>29</v>
      </c>
      <c r="K136" s="360">
        <f t="shared" si="7"/>
        <v>9</v>
      </c>
      <c r="L136" s="360">
        <f t="shared" si="8"/>
        <v>2019</v>
      </c>
      <c r="M136" s="360">
        <f>VLOOKUP(Tabela1[[#This Row],[Banco]],$U$9:$V$28,2,0)</f>
        <v>3</v>
      </c>
      <c r="N136" s="360">
        <f t="shared" si="9"/>
        <v>1</v>
      </c>
      <c r="O136" s="360">
        <f>IF(N136&gt;'05'!$Y$17,0,1)</f>
        <v>1</v>
      </c>
      <c r="P136" s="360" t="str">
        <f>IF(Tabela1[[#This Row],[DIA]]&gt;0,IF('13'!$CD$36=77,1,""),"")</f>
        <v/>
      </c>
      <c r="Q136" s="360">
        <f>IF(N136&gt;'13'!$CD$30,0,1)</f>
        <v>1</v>
      </c>
      <c r="R136" s="360" t="str">
        <f>IF(Tabela1[[#This Row],[DIA]]&gt;0,IF('01'!$BX$33=77,1,""),"")</f>
        <v/>
      </c>
      <c r="S136" s="360">
        <f>IF(N136&gt;'01'!$BX$27,0,1)</f>
        <v>1</v>
      </c>
      <c r="U136" s="84"/>
      <c r="V136" s="84"/>
      <c r="W136" s="84"/>
      <c r="X136" s="365"/>
      <c r="Y136" s="84"/>
      <c r="Z136" s="84"/>
      <c r="AA136" s="84"/>
    </row>
    <row r="137" spans="3:27" x14ac:dyDescent="0.25">
      <c r="C137" s="75">
        <v>43741</v>
      </c>
      <c r="D137" s="76" t="s">
        <v>264</v>
      </c>
      <c r="E137" s="358" t="s">
        <v>331</v>
      </c>
      <c r="F137" s="359">
        <v>0.03</v>
      </c>
      <c r="G137" s="76" t="s">
        <v>274</v>
      </c>
      <c r="H137" s="76" t="s">
        <v>60</v>
      </c>
      <c r="I137" s="357" t="str">
        <f t="shared" ref="I137:I200" ca="1" si="10">IF(H137="","",(IF(H137="Efetivado","",IF(C137="","",IF(C137=TODAY(),"Vence Hoje",IF(C137&lt;TODAY(),"Atrasado",C137-TODAY()&amp;" Dias para Vencer"))))))</f>
        <v/>
      </c>
      <c r="J137" s="360">
        <f t="shared" ref="J137:J200" si="11">DAY(C137)</f>
        <v>3</v>
      </c>
      <c r="K137" s="360">
        <f t="shared" ref="K137:K200" si="12">MONTH(C137)</f>
        <v>10</v>
      </c>
      <c r="L137" s="360">
        <f t="shared" ref="L137:L200" si="13">YEAR(C137)</f>
        <v>2019</v>
      </c>
      <c r="M137" s="360">
        <f>VLOOKUP(Tabela1[[#This Row],[Banco]],$U$9:$V$28,2,0)</f>
        <v>3</v>
      </c>
      <c r="N137" s="360">
        <f t="shared" ref="N137:N200" si="14">VLOOKUP(H137,$Z$9:$AA$10,2,0)</f>
        <v>1</v>
      </c>
      <c r="O137" s="360">
        <f>IF(N137&gt;'05'!$Y$17,0,1)</f>
        <v>1</v>
      </c>
      <c r="P137" s="360" t="str">
        <f>IF(Tabela1[[#This Row],[DIA]]&gt;0,IF('13'!$CD$36=77,1,""),"")</f>
        <v/>
      </c>
      <c r="Q137" s="360">
        <f>IF(N137&gt;'13'!$CD$30,0,1)</f>
        <v>1</v>
      </c>
      <c r="R137" s="360" t="str">
        <f>IF(Tabela1[[#This Row],[DIA]]&gt;0,IF('01'!$BX$33=77,1,""),"")</f>
        <v/>
      </c>
      <c r="S137" s="360">
        <f>IF(N137&gt;'01'!$BX$27,0,1)</f>
        <v>1</v>
      </c>
      <c r="U137" s="84"/>
      <c r="V137" s="84"/>
      <c r="W137" s="84"/>
      <c r="X137" s="365"/>
      <c r="Y137" s="84"/>
      <c r="Z137" s="84"/>
      <c r="AA137" s="84"/>
    </row>
    <row r="138" spans="3:27" x14ac:dyDescent="0.25">
      <c r="C138" s="75">
        <v>43759</v>
      </c>
      <c r="D138" s="76" t="s">
        <v>264</v>
      </c>
      <c r="E138" s="358" t="s">
        <v>310</v>
      </c>
      <c r="F138" s="359">
        <v>6.22</v>
      </c>
      <c r="G138" s="76" t="s">
        <v>273</v>
      </c>
      <c r="H138" s="76" t="s">
        <v>60</v>
      </c>
      <c r="I138" s="357" t="str">
        <f t="shared" ca="1" si="10"/>
        <v/>
      </c>
      <c r="J138" s="360">
        <f t="shared" si="11"/>
        <v>21</v>
      </c>
      <c r="K138" s="360">
        <f t="shared" si="12"/>
        <v>10</v>
      </c>
      <c r="L138" s="360">
        <f t="shared" si="13"/>
        <v>2019</v>
      </c>
      <c r="M138" s="360">
        <f>VLOOKUP(Tabela1[[#This Row],[Banco]],$U$9:$V$28,2,0)</f>
        <v>2</v>
      </c>
      <c r="N138" s="360">
        <f t="shared" si="14"/>
        <v>1</v>
      </c>
      <c r="O138" s="360">
        <f>IF(N138&gt;'05'!$Y$17,0,1)</f>
        <v>1</v>
      </c>
      <c r="P138" s="360" t="str">
        <f>IF(Tabela1[[#This Row],[DIA]]&gt;0,IF('13'!$CD$36=77,1,""),"")</f>
        <v/>
      </c>
      <c r="Q138" s="360">
        <f>IF(N138&gt;'13'!$CD$30,0,1)</f>
        <v>1</v>
      </c>
      <c r="R138" s="360" t="str">
        <f>IF(Tabela1[[#This Row],[DIA]]&gt;0,IF('01'!$BX$33=77,1,""),"")</f>
        <v/>
      </c>
      <c r="S138" s="360">
        <f>IF(N138&gt;'01'!$BX$27,0,1)</f>
        <v>1</v>
      </c>
      <c r="U138" s="84"/>
      <c r="V138" s="84"/>
      <c r="W138" s="84"/>
      <c r="X138" s="365"/>
      <c r="Y138" s="84"/>
      <c r="Z138" s="84"/>
      <c r="AA138" s="84"/>
    </row>
    <row r="139" spans="3:27" x14ac:dyDescent="0.25">
      <c r="C139" s="75">
        <v>43769</v>
      </c>
      <c r="D139" s="76" t="s">
        <v>765</v>
      </c>
      <c r="E139" s="358" t="s">
        <v>332</v>
      </c>
      <c r="F139" s="359">
        <v>2100</v>
      </c>
      <c r="G139" s="76" t="s">
        <v>274</v>
      </c>
      <c r="H139" s="76" t="s">
        <v>60</v>
      </c>
      <c r="I139" s="357" t="str">
        <f t="shared" ca="1" si="10"/>
        <v/>
      </c>
      <c r="J139" s="360">
        <f t="shared" si="11"/>
        <v>31</v>
      </c>
      <c r="K139" s="360">
        <f t="shared" si="12"/>
        <v>10</v>
      </c>
      <c r="L139" s="360">
        <f t="shared" si="13"/>
        <v>2019</v>
      </c>
      <c r="M139" s="360">
        <f>VLOOKUP(Tabela1[[#This Row],[Banco]],$U$9:$V$28,2,0)</f>
        <v>3</v>
      </c>
      <c r="N139" s="360">
        <f t="shared" si="14"/>
        <v>1</v>
      </c>
      <c r="O139" s="360">
        <f>IF(N139&gt;'05'!$Y$17,0,1)</f>
        <v>1</v>
      </c>
      <c r="P139" s="360" t="str">
        <f>IF(Tabela1[[#This Row],[DIA]]&gt;0,IF('13'!$CD$36=77,1,""),"")</f>
        <v/>
      </c>
      <c r="Q139" s="360">
        <f>IF(N139&gt;'13'!$CD$30,0,1)</f>
        <v>1</v>
      </c>
      <c r="R139" s="360" t="str">
        <f>IF(Tabela1[[#This Row],[DIA]]&gt;0,IF('01'!$BX$33=77,1,""),"")</f>
        <v/>
      </c>
      <c r="S139" s="360">
        <f>IF(N139&gt;'01'!$BX$27,0,1)</f>
        <v>1</v>
      </c>
      <c r="U139" s="84"/>
      <c r="V139" s="84"/>
      <c r="W139" s="84"/>
      <c r="X139" s="365"/>
      <c r="Y139" s="84"/>
      <c r="Z139" s="84"/>
      <c r="AA139" s="84"/>
    </row>
    <row r="140" spans="3:27" x14ac:dyDescent="0.25">
      <c r="C140" s="75">
        <v>43778</v>
      </c>
      <c r="D140" s="76" t="s">
        <v>262</v>
      </c>
      <c r="E140" s="358" t="s">
        <v>298</v>
      </c>
      <c r="F140" s="359">
        <v>650</v>
      </c>
      <c r="G140" s="76" t="s">
        <v>274</v>
      </c>
      <c r="H140" s="76" t="s">
        <v>60</v>
      </c>
      <c r="I140" s="357" t="str">
        <f t="shared" ca="1" si="10"/>
        <v/>
      </c>
      <c r="J140" s="360">
        <f t="shared" si="11"/>
        <v>9</v>
      </c>
      <c r="K140" s="360">
        <f t="shared" si="12"/>
        <v>11</v>
      </c>
      <c r="L140" s="360">
        <f t="shared" si="13"/>
        <v>2019</v>
      </c>
      <c r="M140" s="360">
        <f>VLOOKUP(Tabela1[[#This Row],[Banco]],$U$9:$V$28,2,0)</f>
        <v>3</v>
      </c>
      <c r="N140" s="360">
        <f t="shared" si="14"/>
        <v>1</v>
      </c>
      <c r="O140" s="360">
        <f>IF(N140&gt;'05'!$Y$17,0,1)</f>
        <v>1</v>
      </c>
      <c r="P140" s="360" t="str">
        <f>IF(Tabela1[[#This Row],[DIA]]&gt;0,IF('13'!$CD$36=77,1,""),"")</f>
        <v/>
      </c>
      <c r="Q140" s="360">
        <f>IF(N140&gt;'13'!$CD$30,0,1)</f>
        <v>1</v>
      </c>
      <c r="R140" s="360" t="str">
        <f>IF(Tabela1[[#This Row],[DIA]]&gt;0,IF('01'!$BX$33=77,1,""),"")</f>
        <v/>
      </c>
      <c r="S140" s="360">
        <f>IF(N140&gt;'01'!$BX$27,0,1)</f>
        <v>1</v>
      </c>
      <c r="U140" s="84"/>
      <c r="V140" s="84"/>
      <c r="W140" s="84"/>
      <c r="X140" s="365"/>
      <c r="Y140" s="84"/>
      <c r="Z140" s="84"/>
      <c r="AA140" s="84"/>
    </row>
    <row r="141" spans="3:27" x14ac:dyDescent="0.25">
      <c r="C141" s="75">
        <v>43781</v>
      </c>
      <c r="D141" s="76" t="s">
        <v>264</v>
      </c>
      <c r="E141" s="358" t="s">
        <v>301</v>
      </c>
      <c r="F141" s="359">
        <v>1500</v>
      </c>
      <c r="G141" s="76" t="s">
        <v>273</v>
      </c>
      <c r="H141" s="76" t="s">
        <v>61</v>
      </c>
      <c r="I141" s="357" t="str">
        <f t="shared" ca="1" si="10"/>
        <v>Atrasado</v>
      </c>
      <c r="J141" s="360">
        <f t="shared" si="11"/>
        <v>12</v>
      </c>
      <c r="K141" s="360">
        <f t="shared" si="12"/>
        <v>11</v>
      </c>
      <c r="L141" s="360">
        <f t="shared" si="13"/>
        <v>2019</v>
      </c>
      <c r="M141" s="360">
        <f>VLOOKUP(Tabela1[[#This Row],[Banco]],$U$9:$V$28,2,0)</f>
        <v>2</v>
      </c>
      <c r="N141" s="360">
        <f t="shared" si="14"/>
        <v>2</v>
      </c>
      <c r="O141" s="360">
        <f>IF(N141&gt;'05'!$Y$17,0,1)</f>
        <v>1</v>
      </c>
      <c r="P141" s="360" t="str">
        <f>IF(Tabela1[[#This Row],[DIA]]&gt;0,IF('13'!$CD$36=77,1,""),"")</f>
        <v/>
      </c>
      <c r="Q141" s="360">
        <f>IF(N141&gt;'13'!$CD$30,0,1)</f>
        <v>0</v>
      </c>
      <c r="R141" s="360" t="str">
        <f>IF(Tabela1[[#This Row],[DIA]]&gt;0,IF('01'!$BX$33=77,1,""),"")</f>
        <v/>
      </c>
      <c r="S141" s="360">
        <f>IF(N141&gt;'01'!$BX$27,0,1)</f>
        <v>0</v>
      </c>
      <c r="U141" s="84"/>
      <c r="V141" s="84"/>
      <c r="W141" s="84"/>
      <c r="X141" s="365"/>
      <c r="Y141" s="84"/>
      <c r="Z141" s="84"/>
      <c r="AA141" s="84"/>
    </row>
    <row r="142" spans="3:27" x14ac:dyDescent="0.25">
      <c r="C142" s="75">
        <v>43782</v>
      </c>
      <c r="D142" s="76" t="s">
        <v>765</v>
      </c>
      <c r="E142" s="358" t="s">
        <v>333</v>
      </c>
      <c r="F142" s="359">
        <v>750</v>
      </c>
      <c r="G142" s="76" t="s">
        <v>272</v>
      </c>
      <c r="H142" s="76" t="s">
        <v>60</v>
      </c>
      <c r="I142" s="357" t="str">
        <f t="shared" ca="1" si="10"/>
        <v/>
      </c>
      <c r="J142" s="360">
        <f t="shared" si="11"/>
        <v>13</v>
      </c>
      <c r="K142" s="360">
        <f t="shared" si="12"/>
        <v>11</v>
      </c>
      <c r="L142" s="360">
        <f t="shared" si="13"/>
        <v>2019</v>
      </c>
      <c r="M142" s="360">
        <f>VLOOKUP(Tabela1[[#This Row],[Banco]],$U$9:$V$28,2,0)</f>
        <v>1</v>
      </c>
      <c r="N142" s="360">
        <f t="shared" si="14"/>
        <v>1</v>
      </c>
      <c r="O142" s="360">
        <f>IF(N142&gt;'05'!$Y$17,0,1)</f>
        <v>1</v>
      </c>
      <c r="P142" s="360" t="str">
        <f>IF(Tabela1[[#This Row],[DIA]]&gt;0,IF('13'!$CD$36=77,1,""),"")</f>
        <v/>
      </c>
      <c r="Q142" s="360">
        <f>IF(N142&gt;'13'!$CD$30,0,1)</f>
        <v>1</v>
      </c>
      <c r="R142" s="360" t="str">
        <f>IF(Tabela1[[#This Row],[DIA]]&gt;0,IF('01'!$BX$33=77,1,""),"")</f>
        <v/>
      </c>
      <c r="S142" s="360">
        <f>IF(N142&gt;'01'!$BX$27,0,1)</f>
        <v>1</v>
      </c>
      <c r="U142" s="84"/>
      <c r="V142" s="84"/>
      <c r="W142" s="84"/>
      <c r="X142" s="365"/>
      <c r="Y142" s="84"/>
      <c r="Z142" s="84"/>
      <c r="AA142" s="84"/>
    </row>
    <row r="143" spans="3:27" x14ac:dyDescent="0.25">
      <c r="C143" s="75">
        <v>43790</v>
      </c>
      <c r="D143" s="76" t="s">
        <v>264</v>
      </c>
      <c r="E143" s="358" t="s">
        <v>310</v>
      </c>
      <c r="F143" s="359">
        <v>0.06</v>
      </c>
      <c r="G143" s="76" t="s">
        <v>275</v>
      </c>
      <c r="H143" s="76" t="s">
        <v>61</v>
      </c>
      <c r="I143" s="357" t="str">
        <f t="shared" ca="1" si="10"/>
        <v>Atrasado</v>
      </c>
      <c r="J143" s="360">
        <f t="shared" si="11"/>
        <v>21</v>
      </c>
      <c r="K143" s="360">
        <f t="shared" si="12"/>
        <v>11</v>
      </c>
      <c r="L143" s="360">
        <f t="shared" si="13"/>
        <v>2019</v>
      </c>
      <c r="M143" s="360">
        <f>VLOOKUP(Tabela1[[#This Row],[Banco]],$U$9:$V$28,2,0)</f>
        <v>4</v>
      </c>
      <c r="N143" s="360">
        <f t="shared" si="14"/>
        <v>2</v>
      </c>
      <c r="O143" s="360">
        <f>IF(N143&gt;'05'!$Y$17,0,1)</f>
        <v>1</v>
      </c>
      <c r="P143" s="360" t="str">
        <f>IF(Tabela1[[#This Row],[DIA]]&gt;0,IF('13'!$CD$36=77,1,""),"")</f>
        <v/>
      </c>
      <c r="Q143" s="360">
        <f>IF(N143&gt;'13'!$CD$30,0,1)</f>
        <v>0</v>
      </c>
      <c r="R143" s="360" t="str">
        <f>IF(Tabela1[[#This Row],[DIA]]&gt;0,IF('01'!$BX$33=77,1,""),"")</f>
        <v/>
      </c>
      <c r="S143" s="360">
        <f>IF(N143&gt;'01'!$BX$27,0,1)</f>
        <v>0</v>
      </c>
      <c r="U143" s="84"/>
      <c r="V143" s="84"/>
      <c r="W143" s="84"/>
      <c r="X143" s="365"/>
      <c r="Y143" s="84"/>
      <c r="Z143" s="84"/>
      <c r="AA143" s="84"/>
    </row>
    <row r="144" spans="3:27" x14ac:dyDescent="0.25">
      <c r="C144" s="75">
        <v>43802</v>
      </c>
      <c r="D144" s="76" t="s">
        <v>765</v>
      </c>
      <c r="E144" s="358" t="s">
        <v>332</v>
      </c>
      <c r="F144" s="359">
        <v>2100</v>
      </c>
      <c r="G144" s="76" t="s">
        <v>274</v>
      </c>
      <c r="H144" s="76" t="s">
        <v>60</v>
      </c>
      <c r="I144" s="357" t="str">
        <f t="shared" ca="1" si="10"/>
        <v/>
      </c>
      <c r="J144" s="360">
        <f t="shared" si="11"/>
        <v>3</v>
      </c>
      <c r="K144" s="360">
        <f t="shared" si="12"/>
        <v>12</v>
      </c>
      <c r="L144" s="360">
        <f t="shared" si="13"/>
        <v>2019</v>
      </c>
      <c r="M144" s="360">
        <f>VLOOKUP(Tabela1[[#This Row],[Banco]],$U$9:$V$28,2,0)</f>
        <v>3</v>
      </c>
      <c r="N144" s="360">
        <f t="shared" si="14"/>
        <v>1</v>
      </c>
      <c r="O144" s="360">
        <f>IF(N144&gt;'05'!$Y$17,0,1)</f>
        <v>1</v>
      </c>
      <c r="P144" s="360" t="str">
        <f>IF(Tabela1[[#This Row],[DIA]]&gt;0,IF('13'!$CD$36=77,1,""),"")</f>
        <v/>
      </c>
      <c r="Q144" s="360">
        <f>IF(N144&gt;'13'!$CD$30,0,1)</f>
        <v>1</v>
      </c>
      <c r="R144" s="360" t="str">
        <f>IF(Tabela1[[#This Row],[DIA]]&gt;0,IF('01'!$BX$33=77,1,""),"")</f>
        <v/>
      </c>
      <c r="S144" s="360">
        <f>IF(N144&gt;'01'!$BX$27,0,1)</f>
        <v>1</v>
      </c>
      <c r="U144" s="84"/>
      <c r="V144" s="84"/>
      <c r="W144" s="84"/>
      <c r="X144" s="365"/>
      <c r="Y144" s="84"/>
      <c r="Z144" s="84"/>
      <c r="AA144" s="84"/>
    </row>
    <row r="145" spans="3:27" x14ac:dyDescent="0.25">
      <c r="C145" s="75">
        <v>43809</v>
      </c>
      <c r="D145" s="76" t="s">
        <v>262</v>
      </c>
      <c r="E145" s="358" t="s">
        <v>298</v>
      </c>
      <c r="F145" s="359">
        <v>650</v>
      </c>
      <c r="G145" s="76" t="s">
        <v>274</v>
      </c>
      <c r="H145" s="76" t="s">
        <v>60</v>
      </c>
      <c r="I145" s="357" t="str">
        <f t="shared" ca="1" si="10"/>
        <v/>
      </c>
      <c r="J145" s="360">
        <f t="shared" si="11"/>
        <v>10</v>
      </c>
      <c r="K145" s="360">
        <f t="shared" si="12"/>
        <v>12</v>
      </c>
      <c r="L145" s="360">
        <f t="shared" si="13"/>
        <v>2019</v>
      </c>
      <c r="M145" s="360">
        <f>VLOOKUP(Tabela1[[#This Row],[Banco]],$U$9:$V$28,2,0)</f>
        <v>3</v>
      </c>
      <c r="N145" s="360">
        <f t="shared" si="14"/>
        <v>1</v>
      </c>
      <c r="O145" s="360">
        <f>IF(N145&gt;'05'!$Y$17,0,1)</f>
        <v>1</v>
      </c>
      <c r="P145" s="360" t="str">
        <f>IF(Tabela1[[#This Row],[DIA]]&gt;0,IF('13'!$CD$36=77,1,""),"")</f>
        <v/>
      </c>
      <c r="Q145" s="360">
        <f>IF(N145&gt;'13'!$CD$30,0,1)</f>
        <v>1</v>
      </c>
      <c r="R145" s="360" t="str">
        <f>IF(Tabela1[[#This Row],[DIA]]&gt;0,IF('01'!$BX$33=77,1,""),"")</f>
        <v/>
      </c>
      <c r="S145" s="360">
        <f>IF(N145&gt;'01'!$BX$27,0,1)</f>
        <v>1</v>
      </c>
      <c r="U145" s="84"/>
      <c r="V145" s="84"/>
      <c r="W145" s="84"/>
      <c r="X145" s="365"/>
      <c r="Y145" s="84"/>
      <c r="Z145" s="84"/>
      <c r="AA145" s="84"/>
    </row>
    <row r="146" spans="3:27" x14ac:dyDescent="0.25">
      <c r="C146" s="75">
        <v>43810</v>
      </c>
      <c r="D146" s="76" t="s">
        <v>264</v>
      </c>
      <c r="E146" s="358" t="s">
        <v>301</v>
      </c>
      <c r="F146" s="359">
        <v>933.13</v>
      </c>
      <c r="G146" s="76" t="s">
        <v>273</v>
      </c>
      <c r="H146" s="76" t="s">
        <v>61</v>
      </c>
      <c r="I146" s="357" t="str">
        <f t="shared" ca="1" si="10"/>
        <v>Atrasado</v>
      </c>
      <c r="J146" s="360">
        <f t="shared" si="11"/>
        <v>11</v>
      </c>
      <c r="K146" s="360">
        <f t="shared" si="12"/>
        <v>12</v>
      </c>
      <c r="L146" s="360">
        <f t="shared" si="13"/>
        <v>2019</v>
      </c>
      <c r="M146" s="360">
        <f>VLOOKUP(Tabela1[[#This Row],[Banco]],$U$9:$V$28,2,0)</f>
        <v>2</v>
      </c>
      <c r="N146" s="360">
        <f t="shared" si="14"/>
        <v>2</v>
      </c>
      <c r="O146" s="360">
        <f>IF(N146&gt;'05'!$Y$17,0,1)</f>
        <v>1</v>
      </c>
      <c r="P146" s="360" t="str">
        <f>IF(Tabela1[[#This Row],[DIA]]&gt;0,IF('13'!$CD$36=77,1,""),"")</f>
        <v/>
      </c>
      <c r="Q146" s="360">
        <f>IF(N146&gt;'13'!$CD$30,0,1)</f>
        <v>0</v>
      </c>
      <c r="R146" s="360" t="str">
        <f>IF(Tabela1[[#This Row],[DIA]]&gt;0,IF('01'!$BX$33=77,1,""),"")</f>
        <v/>
      </c>
      <c r="S146" s="360">
        <f>IF(N146&gt;'01'!$BX$27,0,1)</f>
        <v>0</v>
      </c>
      <c r="U146" s="84"/>
      <c r="V146" s="84"/>
      <c r="W146" s="84"/>
      <c r="X146" s="365"/>
      <c r="Y146" s="84"/>
      <c r="Z146" s="84"/>
      <c r="AA146" s="84"/>
    </row>
    <row r="147" spans="3:27" x14ac:dyDescent="0.25">
      <c r="C147" s="75">
        <v>43811</v>
      </c>
      <c r="D147" s="76" t="s">
        <v>264</v>
      </c>
      <c r="E147" s="358" t="s">
        <v>310</v>
      </c>
      <c r="F147" s="359">
        <v>3.03</v>
      </c>
      <c r="G147" s="76" t="s">
        <v>274</v>
      </c>
      <c r="H147" s="76" t="s">
        <v>60</v>
      </c>
      <c r="I147" s="357" t="str">
        <f t="shared" ca="1" si="10"/>
        <v/>
      </c>
      <c r="J147" s="360">
        <f t="shared" si="11"/>
        <v>12</v>
      </c>
      <c r="K147" s="360">
        <f t="shared" si="12"/>
        <v>12</v>
      </c>
      <c r="L147" s="360">
        <f t="shared" si="13"/>
        <v>2019</v>
      </c>
      <c r="M147" s="360">
        <f>VLOOKUP(Tabela1[[#This Row],[Banco]],$U$9:$V$28,2,0)</f>
        <v>3</v>
      </c>
      <c r="N147" s="360">
        <f t="shared" si="14"/>
        <v>1</v>
      </c>
      <c r="O147" s="360">
        <f>IF(N147&gt;'05'!$Y$17,0,1)</f>
        <v>1</v>
      </c>
      <c r="P147" s="360" t="str">
        <f>IF(Tabela1[[#This Row],[DIA]]&gt;0,IF('13'!$CD$36=77,1,""),"")</f>
        <v/>
      </c>
      <c r="Q147" s="360">
        <f>IF(N147&gt;'13'!$CD$30,0,1)</f>
        <v>1</v>
      </c>
      <c r="R147" s="360" t="str">
        <f>IF(Tabela1[[#This Row],[DIA]]&gt;0,IF('01'!$BX$33=77,1,""),"")</f>
        <v/>
      </c>
      <c r="S147" s="360">
        <f>IF(N147&gt;'01'!$BX$27,0,1)</f>
        <v>1</v>
      </c>
      <c r="U147" s="84"/>
      <c r="V147" s="84"/>
      <c r="W147" s="84"/>
      <c r="X147" s="365"/>
      <c r="Y147" s="84"/>
      <c r="Z147" s="84"/>
      <c r="AA147" s="84"/>
    </row>
    <row r="148" spans="3:27" x14ac:dyDescent="0.25">
      <c r="C148" s="75">
        <v>43826</v>
      </c>
      <c r="D148" s="76" t="s">
        <v>765</v>
      </c>
      <c r="E148" s="358" t="s">
        <v>334</v>
      </c>
      <c r="F148" s="359">
        <v>2100</v>
      </c>
      <c r="G148" s="76" t="s">
        <v>274</v>
      </c>
      <c r="H148" s="76" t="s">
        <v>61</v>
      </c>
      <c r="I148" s="357" t="str">
        <f t="shared" ca="1" si="10"/>
        <v>Atrasado</v>
      </c>
      <c r="J148" s="360">
        <f t="shared" si="11"/>
        <v>27</v>
      </c>
      <c r="K148" s="360">
        <f t="shared" si="12"/>
        <v>12</v>
      </c>
      <c r="L148" s="360">
        <f t="shared" si="13"/>
        <v>2019</v>
      </c>
      <c r="M148" s="360">
        <f>VLOOKUP(Tabela1[[#This Row],[Banco]],$U$9:$V$28,2,0)</f>
        <v>3</v>
      </c>
      <c r="N148" s="360">
        <f t="shared" si="14"/>
        <v>2</v>
      </c>
      <c r="O148" s="360">
        <f>IF(N148&gt;'05'!$Y$17,0,1)</f>
        <v>1</v>
      </c>
      <c r="P148" s="360" t="str">
        <f>IF(Tabela1[[#This Row],[DIA]]&gt;0,IF('13'!$CD$36=77,1,""),"")</f>
        <v/>
      </c>
      <c r="Q148" s="360">
        <f>IF(N148&gt;'13'!$CD$30,0,1)</f>
        <v>0</v>
      </c>
      <c r="R148" s="360" t="str">
        <f>IF(Tabela1[[#This Row],[DIA]]&gt;0,IF('01'!$BX$33=77,1,""),"")</f>
        <v/>
      </c>
      <c r="S148" s="360">
        <f>IF(N148&gt;'01'!$BX$27,0,1)</f>
        <v>0</v>
      </c>
      <c r="U148" s="84"/>
      <c r="V148" s="84"/>
      <c r="W148" s="84"/>
      <c r="X148" s="365"/>
      <c r="Y148" s="84"/>
      <c r="Z148" s="84"/>
      <c r="AA148" s="84"/>
    </row>
    <row r="149" spans="3:27" x14ac:dyDescent="0.25">
      <c r="C149" s="75">
        <v>43827</v>
      </c>
      <c r="D149" s="76" t="s">
        <v>262</v>
      </c>
      <c r="E149" s="358" t="s">
        <v>298</v>
      </c>
      <c r="F149" s="359">
        <v>650</v>
      </c>
      <c r="G149" s="76" t="s">
        <v>274</v>
      </c>
      <c r="H149" s="76" t="s">
        <v>60</v>
      </c>
      <c r="I149" s="357" t="str">
        <f t="shared" ca="1" si="10"/>
        <v/>
      </c>
      <c r="J149" s="360">
        <f t="shared" si="11"/>
        <v>28</v>
      </c>
      <c r="K149" s="360">
        <f t="shared" si="12"/>
        <v>12</v>
      </c>
      <c r="L149" s="360">
        <f t="shared" si="13"/>
        <v>2019</v>
      </c>
      <c r="M149" s="360">
        <f>VLOOKUP(Tabela1[[#This Row],[Banco]],$U$9:$V$28,2,0)</f>
        <v>3</v>
      </c>
      <c r="N149" s="360">
        <f t="shared" si="14"/>
        <v>1</v>
      </c>
      <c r="O149" s="360">
        <f>IF(N149&gt;'05'!$Y$17,0,1)</f>
        <v>1</v>
      </c>
      <c r="P149" s="360" t="str">
        <f>IF(Tabela1[[#This Row],[DIA]]&gt;0,IF('13'!$CD$36=77,1,""),"")</f>
        <v/>
      </c>
      <c r="Q149" s="360">
        <f>IF(N149&gt;'13'!$CD$30,0,1)</f>
        <v>1</v>
      </c>
      <c r="R149" s="360" t="str">
        <f>IF(Tabela1[[#This Row],[DIA]]&gt;0,IF('01'!$BX$33=77,1,""),"")</f>
        <v/>
      </c>
      <c r="S149" s="360">
        <f>IF(N149&gt;'01'!$BX$27,0,1)</f>
        <v>1</v>
      </c>
      <c r="U149" s="84"/>
      <c r="V149" s="84"/>
      <c r="W149" s="84"/>
      <c r="X149" s="365"/>
      <c r="Y149" s="84"/>
      <c r="Z149" s="84"/>
      <c r="AA149" s="84"/>
    </row>
    <row r="150" spans="3:27" x14ac:dyDescent="0.25">
      <c r="C150" s="75">
        <v>44094</v>
      </c>
      <c r="D150" s="76" t="s">
        <v>774</v>
      </c>
      <c r="E150" s="358" t="s">
        <v>302</v>
      </c>
      <c r="F150" s="359">
        <v>12</v>
      </c>
      <c r="G150" s="76" t="s">
        <v>273</v>
      </c>
      <c r="H150" s="76" t="s">
        <v>60</v>
      </c>
      <c r="I150" s="357" t="str">
        <f t="shared" ca="1" si="10"/>
        <v/>
      </c>
      <c r="J150" s="360">
        <f t="shared" si="11"/>
        <v>20</v>
      </c>
      <c r="K150" s="360">
        <f t="shared" si="12"/>
        <v>9</v>
      </c>
      <c r="L150" s="360">
        <f t="shared" si="13"/>
        <v>2020</v>
      </c>
      <c r="M150" s="360">
        <f>VLOOKUP(Tabela1[[#This Row],[Banco]],$U$9:$V$28,2,0)</f>
        <v>2</v>
      </c>
      <c r="N150" s="360">
        <f t="shared" si="14"/>
        <v>1</v>
      </c>
      <c r="O150" s="360">
        <f>IF(N150&gt;'05'!$Y$17,0,1)</f>
        <v>1</v>
      </c>
      <c r="P150" s="360" t="str">
        <f>IF(Tabela1[[#This Row],[DIA]]&gt;0,IF('13'!$CD$36=77,1,""),"")</f>
        <v/>
      </c>
      <c r="Q150" s="360">
        <f>IF(N150&gt;'13'!$CD$30,0,1)</f>
        <v>1</v>
      </c>
      <c r="R150" s="360" t="str">
        <f>IF(Tabela1[[#This Row],[DIA]]&gt;0,IF('01'!$BX$33=77,1,""),"")</f>
        <v/>
      </c>
      <c r="S150" s="360">
        <f>IF(N150&gt;'01'!$BX$27,0,1)</f>
        <v>1</v>
      </c>
      <c r="U150" s="84"/>
      <c r="V150" s="84"/>
      <c r="W150" s="84"/>
      <c r="X150" s="365"/>
      <c r="Y150" s="84"/>
      <c r="Z150" s="84"/>
      <c r="AA150" s="84"/>
    </row>
    <row r="151" spans="3:27" x14ac:dyDescent="0.25">
      <c r="C151" s="75">
        <v>44094</v>
      </c>
      <c r="D151" s="76" t="s">
        <v>765</v>
      </c>
      <c r="E151" s="358" t="s">
        <v>780</v>
      </c>
      <c r="F151" s="359">
        <v>1200</v>
      </c>
      <c r="G151" s="76" t="s">
        <v>274</v>
      </c>
      <c r="H151" s="76" t="s">
        <v>60</v>
      </c>
      <c r="I151" s="357" t="str">
        <f t="shared" ca="1" si="10"/>
        <v/>
      </c>
      <c r="J151" s="360">
        <f t="shared" si="11"/>
        <v>20</v>
      </c>
      <c r="K151" s="360">
        <f t="shared" si="12"/>
        <v>9</v>
      </c>
      <c r="L151" s="360">
        <f t="shared" si="13"/>
        <v>2020</v>
      </c>
      <c r="M151" s="360">
        <f>VLOOKUP(Tabela1[[#This Row],[Banco]],$U$9:$V$28,2,0)</f>
        <v>3</v>
      </c>
      <c r="N151" s="360">
        <f t="shared" si="14"/>
        <v>1</v>
      </c>
      <c r="O151" s="360">
        <f>IF(N151&gt;'05'!$Y$17,0,1)</f>
        <v>1</v>
      </c>
      <c r="P151" s="360" t="str">
        <f>IF(Tabela1[[#This Row],[DIA]]&gt;0,IF('13'!$CD$36=77,1,""),"")</f>
        <v/>
      </c>
      <c r="Q151" s="360">
        <f>IF(N151&gt;'13'!$CD$30,0,1)</f>
        <v>1</v>
      </c>
      <c r="R151" s="360" t="str">
        <f>IF(Tabela1[[#This Row],[DIA]]&gt;0,IF('01'!$BX$33=77,1,""),"")</f>
        <v/>
      </c>
      <c r="S151" s="360">
        <f>IF(N151&gt;'01'!$BX$27,0,1)</f>
        <v>1</v>
      </c>
      <c r="U151" s="84"/>
      <c r="V151" s="84"/>
      <c r="W151" s="84"/>
      <c r="X151" s="365"/>
      <c r="Y151" s="84"/>
      <c r="Z151" s="84"/>
      <c r="AA151" s="84"/>
    </row>
    <row r="152" spans="3:27" x14ac:dyDescent="0.25">
      <c r="C152" s="75">
        <v>44285</v>
      </c>
      <c r="D152" s="76" t="s">
        <v>774</v>
      </c>
      <c r="E152" s="358" t="s">
        <v>302</v>
      </c>
      <c r="F152" s="359">
        <v>30</v>
      </c>
      <c r="G152" s="76" t="s">
        <v>273</v>
      </c>
      <c r="H152" s="76" t="s">
        <v>61</v>
      </c>
      <c r="I152" s="357" t="str">
        <f t="shared" ca="1" si="10"/>
        <v>Atrasado</v>
      </c>
      <c r="J152" s="360">
        <f t="shared" si="11"/>
        <v>30</v>
      </c>
      <c r="K152" s="360">
        <f t="shared" si="12"/>
        <v>3</v>
      </c>
      <c r="L152" s="360">
        <f t="shared" si="13"/>
        <v>2021</v>
      </c>
      <c r="M152" s="360">
        <f>VLOOKUP(Tabela1[[#This Row],[Banco]],$U$9:$V$28,2,0)</f>
        <v>2</v>
      </c>
      <c r="N152" s="360">
        <f t="shared" si="14"/>
        <v>2</v>
      </c>
      <c r="O152" s="360">
        <f>IF(N152&gt;'05'!$Y$17,0,1)</f>
        <v>1</v>
      </c>
      <c r="P152" s="360" t="str">
        <f>IF(Tabela1[[#This Row],[DIA]]&gt;0,IF('13'!$CD$36=77,1,""),"")</f>
        <v/>
      </c>
      <c r="Q152" s="360">
        <f>IF(N152&gt;'13'!$CD$30,0,1)</f>
        <v>0</v>
      </c>
      <c r="R152" s="360" t="str">
        <f>IF(Tabela1[[#This Row],[DIA]]&gt;0,IF('01'!$BX$33=77,1,""),"")</f>
        <v/>
      </c>
      <c r="S152" s="360">
        <f>IF(N152&gt;'01'!$BX$27,0,1)</f>
        <v>0</v>
      </c>
      <c r="U152" s="84"/>
      <c r="V152" s="84"/>
      <c r="W152" s="84"/>
      <c r="X152" s="365"/>
      <c r="Y152" s="84"/>
      <c r="Z152" s="84"/>
      <c r="AA152" s="84"/>
    </row>
    <row r="153" spans="3:27" x14ac:dyDescent="0.25">
      <c r="C153" s="356"/>
      <c r="D153" s="357"/>
      <c r="E153" s="358"/>
      <c r="F153" s="359"/>
      <c r="G153" s="357"/>
      <c r="H153" s="357"/>
      <c r="I153" s="357" t="str">
        <f t="shared" ca="1" si="10"/>
        <v/>
      </c>
      <c r="J153" s="360">
        <f t="shared" si="11"/>
        <v>0</v>
      </c>
      <c r="K153" s="360">
        <f t="shared" si="12"/>
        <v>1</v>
      </c>
      <c r="L153" s="360">
        <f t="shared" si="13"/>
        <v>1900</v>
      </c>
      <c r="M153" s="360">
        <f>VLOOKUP(Tabela1[[#This Row],[Banco]],$U$9:$V$28,2,0)</f>
        <v>7</v>
      </c>
      <c r="N153" s="360" t="e">
        <f t="shared" si="14"/>
        <v>#N/A</v>
      </c>
      <c r="O153" s="360" t="e">
        <f>IF(N153&gt;'05'!$Y$17,0,1)</f>
        <v>#N/A</v>
      </c>
      <c r="P153" s="360" t="str">
        <f>IF(Tabela1[[#This Row],[DIA]]&gt;0,IF('13'!$CD$36=77,1,""),"")</f>
        <v/>
      </c>
      <c r="Q153" s="360" t="e">
        <f>IF(N153&gt;'13'!$CD$30,0,1)</f>
        <v>#N/A</v>
      </c>
      <c r="R153" s="360" t="str">
        <f>IF(Tabela1[[#This Row],[DIA]]&gt;0,IF('01'!$BX$33=77,1,""),"")</f>
        <v/>
      </c>
      <c r="S153" s="360" t="e">
        <f>IF(N153&gt;'01'!$BX$27,0,1)</f>
        <v>#N/A</v>
      </c>
      <c r="U153" s="84"/>
      <c r="V153" s="84"/>
      <c r="W153" s="84"/>
      <c r="X153" s="365"/>
      <c r="Y153" s="84"/>
      <c r="Z153" s="84"/>
      <c r="AA153" s="84"/>
    </row>
    <row r="154" spans="3:27" x14ac:dyDescent="0.25">
      <c r="C154" s="356"/>
      <c r="D154" s="357"/>
      <c r="E154" s="358"/>
      <c r="F154" s="359"/>
      <c r="G154" s="357"/>
      <c r="H154" s="357"/>
      <c r="I154" s="357" t="str">
        <f t="shared" ca="1" si="10"/>
        <v/>
      </c>
      <c r="J154" s="360">
        <f t="shared" si="11"/>
        <v>0</v>
      </c>
      <c r="K154" s="360">
        <f t="shared" si="12"/>
        <v>1</v>
      </c>
      <c r="L154" s="360">
        <f t="shared" si="13"/>
        <v>1900</v>
      </c>
      <c r="M154" s="360">
        <f>VLOOKUP(Tabela1[[#This Row],[Banco]],$U$9:$V$28,2,0)</f>
        <v>7</v>
      </c>
      <c r="N154" s="360" t="e">
        <f t="shared" si="14"/>
        <v>#N/A</v>
      </c>
      <c r="O154" s="360" t="e">
        <f>IF(N154&gt;'05'!$Y$17,0,1)</f>
        <v>#N/A</v>
      </c>
      <c r="P154" s="360" t="str">
        <f>IF(Tabela1[[#This Row],[DIA]]&gt;0,IF('13'!$CD$36=77,1,""),"")</f>
        <v/>
      </c>
      <c r="Q154" s="360" t="e">
        <f>IF(N154&gt;'13'!$CD$30,0,1)</f>
        <v>#N/A</v>
      </c>
      <c r="R154" s="360" t="str">
        <f>IF(Tabela1[[#This Row],[DIA]]&gt;0,IF('01'!$BX$33=77,1,""),"")</f>
        <v/>
      </c>
      <c r="S154" s="360" t="e">
        <f>IF(N154&gt;'01'!$BX$27,0,1)</f>
        <v>#N/A</v>
      </c>
      <c r="U154" s="84"/>
      <c r="V154" s="84"/>
      <c r="W154" s="84"/>
      <c r="X154" s="365"/>
      <c r="Y154" s="84"/>
      <c r="Z154" s="84"/>
      <c r="AA154" s="84"/>
    </row>
    <row r="155" spans="3:27" x14ac:dyDescent="0.25">
      <c r="C155" s="356"/>
      <c r="D155" s="357"/>
      <c r="E155" s="358"/>
      <c r="F155" s="359"/>
      <c r="G155" s="357"/>
      <c r="H155" s="357"/>
      <c r="I155" s="357" t="str">
        <f t="shared" ca="1" si="10"/>
        <v/>
      </c>
      <c r="J155" s="360">
        <f t="shared" si="11"/>
        <v>0</v>
      </c>
      <c r="K155" s="360">
        <f t="shared" si="12"/>
        <v>1</v>
      </c>
      <c r="L155" s="360">
        <f t="shared" si="13"/>
        <v>1900</v>
      </c>
      <c r="M155" s="360">
        <f>VLOOKUP(Tabela1[[#This Row],[Banco]],$U$9:$V$28,2,0)</f>
        <v>7</v>
      </c>
      <c r="N155" s="360" t="e">
        <f t="shared" si="14"/>
        <v>#N/A</v>
      </c>
      <c r="O155" s="360" t="e">
        <f>IF(N155&gt;'05'!$Y$17,0,1)</f>
        <v>#N/A</v>
      </c>
      <c r="P155" s="360" t="str">
        <f>IF(Tabela1[[#This Row],[DIA]]&gt;0,IF('13'!$CD$36=77,1,""),"")</f>
        <v/>
      </c>
      <c r="Q155" s="360" t="e">
        <f>IF(N155&gt;'13'!$CD$30,0,1)</f>
        <v>#N/A</v>
      </c>
      <c r="R155" s="360" t="str">
        <f>IF(Tabela1[[#This Row],[DIA]]&gt;0,IF('01'!$BX$33=77,1,""),"")</f>
        <v/>
      </c>
      <c r="S155" s="360" t="e">
        <f>IF(N155&gt;'01'!$BX$27,0,1)</f>
        <v>#N/A</v>
      </c>
      <c r="U155" s="84"/>
      <c r="V155" s="84"/>
      <c r="W155" s="84"/>
      <c r="X155" s="365"/>
      <c r="Y155" s="84"/>
      <c r="Z155" s="84"/>
      <c r="AA155" s="84"/>
    </row>
    <row r="156" spans="3:27" x14ac:dyDescent="0.25">
      <c r="C156" s="356"/>
      <c r="D156" s="357"/>
      <c r="E156" s="358"/>
      <c r="F156" s="359"/>
      <c r="G156" s="357"/>
      <c r="H156" s="357"/>
      <c r="I156" s="357" t="str">
        <f t="shared" ca="1" si="10"/>
        <v/>
      </c>
      <c r="J156" s="360">
        <f t="shared" si="11"/>
        <v>0</v>
      </c>
      <c r="K156" s="360">
        <f t="shared" si="12"/>
        <v>1</v>
      </c>
      <c r="L156" s="360">
        <f t="shared" si="13"/>
        <v>1900</v>
      </c>
      <c r="M156" s="360">
        <f>VLOOKUP(Tabela1[[#This Row],[Banco]],$U$9:$V$28,2,0)</f>
        <v>7</v>
      </c>
      <c r="N156" s="360" t="e">
        <f t="shared" si="14"/>
        <v>#N/A</v>
      </c>
      <c r="O156" s="360" t="e">
        <f>IF(N156&gt;'05'!$Y$17,0,1)</f>
        <v>#N/A</v>
      </c>
      <c r="P156" s="360" t="str">
        <f>IF(Tabela1[[#This Row],[DIA]]&gt;0,IF('13'!$CD$36=77,1,""),"")</f>
        <v/>
      </c>
      <c r="Q156" s="360" t="e">
        <f>IF(N156&gt;'13'!$CD$30,0,1)</f>
        <v>#N/A</v>
      </c>
      <c r="R156" s="360" t="str">
        <f>IF(Tabela1[[#This Row],[DIA]]&gt;0,IF('01'!$BX$33=77,1,""),"")</f>
        <v/>
      </c>
      <c r="S156" s="360" t="e">
        <f>IF(N156&gt;'01'!$BX$27,0,1)</f>
        <v>#N/A</v>
      </c>
      <c r="U156" s="84"/>
      <c r="V156" s="84"/>
      <c r="W156" s="84"/>
      <c r="X156" s="365"/>
      <c r="Y156" s="84"/>
      <c r="Z156" s="84"/>
      <c r="AA156" s="84"/>
    </row>
    <row r="157" spans="3:27" x14ac:dyDescent="0.25">
      <c r="C157" s="356"/>
      <c r="D157" s="357"/>
      <c r="E157" s="358"/>
      <c r="F157" s="359"/>
      <c r="G157" s="357"/>
      <c r="H157" s="357"/>
      <c r="I157" s="357" t="str">
        <f t="shared" ca="1" si="10"/>
        <v/>
      </c>
      <c r="J157" s="360">
        <f t="shared" si="11"/>
        <v>0</v>
      </c>
      <c r="K157" s="360">
        <f t="shared" si="12"/>
        <v>1</v>
      </c>
      <c r="L157" s="360">
        <f t="shared" si="13"/>
        <v>1900</v>
      </c>
      <c r="M157" s="360">
        <f>VLOOKUP(Tabela1[[#This Row],[Banco]],$U$9:$V$28,2,0)</f>
        <v>7</v>
      </c>
      <c r="N157" s="360" t="e">
        <f t="shared" si="14"/>
        <v>#N/A</v>
      </c>
      <c r="O157" s="360" t="e">
        <f>IF(N157&gt;'05'!$Y$17,0,1)</f>
        <v>#N/A</v>
      </c>
      <c r="P157" s="360" t="str">
        <f>IF(Tabela1[[#This Row],[DIA]]&gt;0,IF('13'!$CD$36=77,1,""),"")</f>
        <v/>
      </c>
      <c r="Q157" s="360" t="e">
        <f>IF(N157&gt;'13'!$CD$30,0,1)</f>
        <v>#N/A</v>
      </c>
      <c r="R157" s="360" t="str">
        <f>IF(Tabela1[[#This Row],[DIA]]&gt;0,IF('01'!$BX$33=77,1,""),"")</f>
        <v/>
      </c>
      <c r="S157" s="360" t="e">
        <f>IF(N157&gt;'01'!$BX$27,0,1)</f>
        <v>#N/A</v>
      </c>
      <c r="U157" s="84"/>
      <c r="V157" s="84"/>
      <c r="W157" s="84"/>
      <c r="X157" s="365"/>
      <c r="Y157" s="84"/>
      <c r="Z157" s="84"/>
      <c r="AA157" s="84"/>
    </row>
    <row r="158" spans="3:27" x14ac:dyDescent="0.25">
      <c r="C158" s="356"/>
      <c r="D158" s="357"/>
      <c r="E158" s="358"/>
      <c r="F158" s="359"/>
      <c r="G158" s="357"/>
      <c r="H158" s="357"/>
      <c r="I158" s="357" t="str">
        <f t="shared" ca="1" si="10"/>
        <v/>
      </c>
      <c r="J158" s="360">
        <f t="shared" si="11"/>
        <v>0</v>
      </c>
      <c r="K158" s="360">
        <f t="shared" si="12"/>
        <v>1</v>
      </c>
      <c r="L158" s="360">
        <f t="shared" si="13"/>
        <v>1900</v>
      </c>
      <c r="M158" s="360">
        <f>VLOOKUP(Tabela1[[#This Row],[Banco]],$U$9:$V$28,2,0)</f>
        <v>7</v>
      </c>
      <c r="N158" s="360" t="e">
        <f t="shared" si="14"/>
        <v>#N/A</v>
      </c>
      <c r="O158" s="360" t="e">
        <f>IF(N158&gt;'05'!$Y$17,0,1)</f>
        <v>#N/A</v>
      </c>
      <c r="P158" s="360" t="str">
        <f>IF(Tabela1[[#This Row],[DIA]]&gt;0,IF('13'!$CD$36=77,1,""),"")</f>
        <v/>
      </c>
      <c r="Q158" s="360" t="e">
        <f>IF(N158&gt;'13'!$CD$30,0,1)</f>
        <v>#N/A</v>
      </c>
      <c r="R158" s="360" t="str">
        <f>IF(Tabela1[[#This Row],[DIA]]&gt;0,IF('01'!$BX$33=77,1,""),"")</f>
        <v/>
      </c>
      <c r="S158" s="360" t="e">
        <f>IF(N158&gt;'01'!$BX$27,0,1)</f>
        <v>#N/A</v>
      </c>
      <c r="U158" s="84"/>
      <c r="V158" s="84"/>
      <c r="W158" s="84"/>
      <c r="X158" s="365"/>
      <c r="Y158" s="84"/>
      <c r="Z158" s="84"/>
      <c r="AA158" s="84"/>
    </row>
    <row r="159" spans="3:27" x14ac:dyDescent="0.25">
      <c r="C159" s="356"/>
      <c r="D159" s="357"/>
      <c r="E159" s="358"/>
      <c r="F159" s="359"/>
      <c r="G159" s="357"/>
      <c r="H159" s="357"/>
      <c r="I159" s="357" t="str">
        <f t="shared" ca="1" si="10"/>
        <v/>
      </c>
      <c r="J159" s="360">
        <f t="shared" si="11"/>
        <v>0</v>
      </c>
      <c r="K159" s="360">
        <f t="shared" si="12"/>
        <v>1</v>
      </c>
      <c r="L159" s="360">
        <f t="shared" si="13"/>
        <v>1900</v>
      </c>
      <c r="M159" s="360">
        <f>VLOOKUP(Tabela1[[#This Row],[Banco]],$U$9:$V$28,2,0)</f>
        <v>7</v>
      </c>
      <c r="N159" s="360" t="e">
        <f t="shared" si="14"/>
        <v>#N/A</v>
      </c>
      <c r="O159" s="360" t="e">
        <f>IF(N159&gt;'05'!$Y$17,0,1)</f>
        <v>#N/A</v>
      </c>
      <c r="P159" s="360" t="str">
        <f>IF(Tabela1[[#This Row],[DIA]]&gt;0,IF('13'!$CD$36=77,1,""),"")</f>
        <v/>
      </c>
      <c r="Q159" s="360" t="e">
        <f>IF(N159&gt;'13'!$CD$30,0,1)</f>
        <v>#N/A</v>
      </c>
      <c r="R159" s="360" t="str">
        <f>IF(Tabela1[[#This Row],[DIA]]&gt;0,IF('01'!$BX$33=77,1,""),"")</f>
        <v/>
      </c>
      <c r="S159" s="360" t="e">
        <f>IF(N159&gt;'01'!$BX$27,0,1)</f>
        <v>#N/A</v>
      </c>
      <c r="U159" s="84"/>
      <c r="V159" s="84"/>
      <c r="W159" s="84"/>
      <c r="X159" s="365"/>
      <c r="Y159" s="84"/>
      <c r="Z159" s="84"/>
      <c r="AA159" s="84"/>
    </row>
    <row r="160" spans="3:27" x14ac:dyDescent="0.25">
      <c r="C160" s="356"/>
      <c r="D160" s="357"/>
      <c r="E160" s="358"/>
      <c r="F160" s="359"/>
      <c r="G160" s="357"/>
      <c r="H160" s="357"/>
      <c r="I160" s="357" t="str">
        <f t="shared" ca="1" si="10"/>
        <v/>
      </c>
      <c r="J160" s="360">
        <f t="shared" si="11"/>
        <v>0</v>
      </c>
      <c r="K160" s="360">
        <f t="shared" si="12"/>
        <v>1</v>
      </c>
      <c r="L160" s="360">
        <f t="shared" si="13"/>
        <v>1900</v>
      </c>
      <c r="M160" s="360">
        <f>VLOOKUP(Tabela1[[#This Row],[Banco]],$U$9:$V$28,2,0)</f>
        <v>7</v>
      </c>
      <c r="N160" s="360" t="e">
        <f t="shared" si="14"/>
        <v>#N/A</v>
      </c>
      <c r="O160" s="360" t="e">
        <f>IF(N160&gt;'05'!$Y$17,0,1)</f>
        <v>#N/A</v>
      </c>
      <c r="P160" s="360" t="str">
        <f>IF(Tabela1[[#This Row],[DIA]]&gt;0,IF('13'!$CD$36=77,1,""),"")</f>
        <v/>
      </c>
      <c r="Q160" s="360" t="e">
        <f>IF(N160&gt;'13'!$CD$30,0,1)</f>
        <v>#N/A</v>
      </c>
      <c r="R160" s="360" t="str">
        <f>IF(Tabela1[[#This Row],[DIA]]&gt;0,IF('01'!$BX$33=77,1,""),"")</f>
        <v/>
      </c>
      <c r="S160" s="360" t="e">
        <f>IF(N160&gt;'01'!$BX$27,0,1)</f>
        <v>#N/A</v>
      </c>
      <c r="U160" s="84"/>
      <c r="V160" s="84"/>
      <c r="W160" s="84"/>
      <c r="X160" s="365"/>
      <c r="Y160" s="84"/>
      <c r="Z160" s="84"/>
      <c r="AA160" s="84"/>
    </row>
    <row r="161" spans="3:27" x14ac:dyDescent="0.25">
      <c r="C161" s="356"/>
      <c r="D161" s="357"/>
      <c r="E161" s="358"/>
      <c r="F161" s="359"/>
      <c r="G161" s="357"/>
      <c r="H161" s="357"/>
      <c r="I161" s="357" t="str">
        <f t="shared" ca="1" si="10"/>
        <v/>
      </c>
      <c r="J161" s="360">
        <f t="shared" si="11"/>
        <v>0</v>
      </c>
      <c r="K161" s="360">
        <f t="shared" si="12"/>
        <v>1</v>
      </c>
      <c r="L161" s="360">
        <f t="shared" si="13"/>
        <v>1900</v>
      </c>
      <c r="M161" s="360">
        <f>VLOOKUP(Tabela1[[#This Row],[Banco]],$U$9:$V$28,2,0)</f>
        <v>7</v>
      </c>
      <c r="N161" s="360" t="e">
        <f t="shared" si="14"/>
        <v>#N/A</v>
      </c>
      <c r="O161" s="360" t="e">
        <f>IF(N161&gt;'05'!$Y$17,0,1)</f>
        <v>#N/A</v>
      </c>
      <c r="P161" s="360" t="str">
        <f>IF(Tabela1[[#This Row],[DIA]]&gt;0,IF('13'!$CD$36=77,1,""),"")</f>
        <v/>
      </c>
      <c r="Q161" s="360" t="e">
        <f>IF(N161&gt;'13'!$CD$30,0,1)</f>
        <v>#N/A</v>
      </c>
      <c r="R161" s="360" t="str">
        <f>IF(Tabela1[[#This Row],[DIA]]&gt;0,IF('01'!$BX$33=77,1,""),"")</f>
        <v/>
      </c>
      <c r="S161" s="360" t="e">
        <f>IF(N161&gt;'01'!$BX$27,0,1)</f>
        <v>#N/A</v>
      </c>
      <c r="U161" s="84"/>
      <c r="V161" s="84"/>
      <c r="W161" s="84"/>
      <c r="X161" s="365"/>
      <c r="Y161" s="84"/>
      <c r="Z161" s="84"/>
      <c r="AA161" s="84"/>
    </row>
    <row r="162" spans="3:27" x14ac:dyDescent="0.25">
      <c r="C162" s="356"/>
      <c r="D162" s="357"/>
      <c r="E162" s="358"/>
      <c r="F162" s="359"/>
      <c r="G162" s="357"/>
      <c r="H162" s="357"/>
      <c r="I162" s="357" t="str">
        <f t="shared" ca="1" si="10"/>
        <v/>
      </c>
      <c r="J162" s="360">
        <f t="shared" si="11"/>
        <v>0</v>
      </c>
      <c r="K162" s="360">
        <f t="shared" si="12"/>
        <v>1</v>
      </c>
      <c r="L162" s="360">
        <f t="shared" si="13"/>
        <v>1900</v>
      </c>
      <c r="M162" s="360">
        <f>VLOOKUP(Tabela1[[#This Row],[Banco]],$U$9:$V$28,2,0)</f>
        <v>7</v>
      </c>
      <c r="N162" s="360" t="e">
        <f t="shared" si="14"/>
        <v>#N/A</v>
      </c>
      <c r="O162" s="360" t="e">
        <f>IF(N162&gt;'05'!$Y$17,0,1)</f>
        <v>#N/A</v>
      </c>
      <c r="P162" s="360" t="str">
        <f>IF(Tabela1[[#This Row],[DIA]]&gt;0,IF('13'!$CD$36=77,1,""),"")</f>
        <v/>
      </c>
      <c r="Q162" s="360" t="e">
        <f>IF(N162&gt;'13'!$CD$30,0,1)</f>
        <v>#N/A</v>
      </c>
      <c r="R162" s="360" t="str">
        <f>IF(Tabela1[[#This Row],[DIA]]&gt;0,IF('01'!$BX$33=77,1,""),"")</f>
        <v/>
      </c>
      <c r="S162" s="360" t="e">
        <f>IF(N162&gt;'01'!$BX$27,0,1)</f>
        <v>#N/A</v>
      </c>
      <c r="U162" s="84"/>
      <c r="V162" s="84"/>
      <c r="W162" s="84"/>
      <c r="X162" s="365"/>
      <c r="Y162" s="84"/>
      <c r="Z162" s="84"/>
      <c r="AA162" s="84"/>
    </row>
    <row r="163" spans="3:27" x14ac:dyDescent="0.25">
      <c r="C163" s="356"/>
      <c r="D163" s="357"/>
      <c r="E163" s="358"/>
      <c r="F163" s="359"/>
      <c r="G163" s="357"/>
      <c r="H163" s="357"/>
      <c r="I163" s="357" t="str">
        <f t="shared" ca="1" si="10"/>
        <v/>
      </c>
      <c r="J163" s="360">
        <f t="shared" si="11"/>
        <v>0</v>
      </c>
      <c r="K163" s="360">
        <f t="shared" si="12"/>
        <v>1</v>
      </c>
      <c r="L163" s="360">
        <f t="shared" si="13"/>
        <v>1900</v>
      </c>
      <c r="M163" s="360">
        <f>VLOOKUP(Tabela1[[#This Row],[Banco]],$U$9:$V$28,2,0)</f>
        <v>7</v>
      </c>
      <c r="N163" s="360" t="e">
        <f t="shared" si="14"/>
        <v>#N/A</v>
      </c>
      <c r="O163" s="360" t="e">
        <f>IF(N163&gt;'05'!$Y$17,0,1)</f>
        <v>#N/A</v>
      </c>
      <c r="P163" s="360" t="str">
        <f>IF(Tabela1[[#This Row],[DIA]]&gt;0,IF('13'!$CD$36=77,1,""),"")</f>
        <v/>
      </c>
      <c r="Q163" s="360" t="e">
        <f>IF(N163&gt;'13'!$CD$30,0,1)</f>
        <v>#N/A</v>
      </c>
      <c r="R163" s="360" t="str">
        <f>IF(Tabela1[[#This Row],[DIA]]&gt;0,IF('01'!$BX$33=77,1,""),"")</f>
        <v/>
      </c>
      <c r="S163" s="360" t="e">
        <f>IF(N163&gt;'01'!$BX$27,0,1)</f>
        <v>#N/A</v>
      </c>
      <c r="U163" s="84"/>
      <c r="V163" s="84"/>
      <c r="W163" s="84"/>
      <c r="X163" s="365"/>
      <c r="Y163" s="84"/>
      <c r="Z163" s="84"/>
      <c r="AA163" s="84"/>
    </row>
    <row r="164" spans="3:27" x14ac:dyDescent="0.25">
      <c r="C164" s="356"/>
      <c r="D164" s="357"/>
      <c r="E164" s="358"/>
      <c r="F164" s="359"/>
      <c r="G164" s="357"/>
      <c r="H164" s="357"/>
      <c r="I164" s="357" t="str">
        <f t="shared" ca="1" si="10"/>
        <v/>
      </c>
      <c r="J164" s="360">
        <f t="shared" si="11"/>
        <v>0</v>
      </c>
      <c r="K164" s="360">
        <f t="shared" si="12"/>
        <v>1</v>
      </c>
      <c r="L164" s="360">
        <f t="shared" si="13"/>
        <v>1900</v>
      </c>
      <c r="M164" s="360">
        <f>VLOOKUP(Tabela1[[#This Row],[Banco]],$U$9:$V$28,2,0)</f>
        <v>7</v>
      </c>
      <c r="N164" s="360" t="e">
        <f t="shared" si="14"/>
        <v>#N/A</v>
      </c>
      <c r="O164" s="360" t="e">
        <f>IF(N164&gt;'05'!$Y$17,0,1)</f>
        <v>#N/A</v>
      </c>
      <c r="P164" s="360" t="str">
        <f>IF(Tabela1[[#This Row],[DIA]]&gt;0,IF('13'!$CD$36=77,1,""),"")</f>
        <v/>
      </c>
      <c r="Q164" s="360" t="e">
        <f>IF(N164&gt;'13'!$CD$30,0,1)</f>
        <v>#N/A</v>
      </c>
      <c r="R164" s="360" t="str">
        <f>IF(Tabela1[[#This Row],[DIA]]&gt;0,IF('01'!$BX$33=77,1,""),"")</f>
        <v/>
      </c>
      <c r="S164" s="360" t="e">
        <f>IF(N164&gt;'01'!$BX$27,0,1)</f>
        <v>#N/A</v>
      </c>
      <c r="U164" s="84"/>
      <c r="V164" s="84"/>
      <c r="W164" s="84"/>
      <c r="X164" s="365"/>
      <c r="Y164" s="84"/>
      <c r="Z164" s="84"/>
      <c r="AA164" s="84"/>
    </row>
    <row r="165" spans="3:27" x14ac:dyDescent="0.25">
      <c r="C165" s="356"/>
      <c r="D165" s="357"/>
      <c r="E165" s="358"/>
      <c r="F165" s="359"/>
      <c r="G165" s="357"/>
      <c r="H165" s="357"/>
      <c r="I165" s="357" t="str">
        <f t="shared" ca="1" si="10"/>
        <v/>
      </c>
      <c r="J165" s="360">
        <f t="shared" si="11"/>
        <v>0</v>
      </c>
      <c r="K165" s="360">
        <f t="shared" si="12"/>
        <v>1</v>
      </c>
      <c r="L165" s="360">
        <f t="shared" si="13"/>
        <v>1900</v>
      </c>
      <c r="M165" s="360">
        <f>VLOOKUP(Tabela1[[#This Row],[Banco]],$U$9:$V$28,2,0)</f>
        <v>7</v>
      </c>
      <c r="N165" s="360" t="e">
        <f t="shared" si="14"/>
        <v>#N/A</v>
      </c>
      <c r="O165" s="360" t="e">
        <f>IF(N165&gt;'05'!$Y$17,0,1)</f>
        <v>#N/A</v>
      </c>
      <c r="P165" s="360" t="str">
        <f>IF(Tabela1[[#This Row],[DIA]]&gt;0,IF('13'!$CD$36=77,1,""),"")</f>
        <v/>
      </c>
      <c r="Q165" s="360" t="e">
        <f>IF(N165&gt;'13'!$CD$30,0,1)</f>
        <v>#N/A</v>
      </c>
      <c r="R165" s="360" t="str">
        <f>IF(Tabela1[[#This Row],[DIA]]&gt;0,IF('01'!$BX$33=77,1,""),"")</f>
        <v/>
      </c>
      <c r="S165" s="360" t="e">
        <f>IF(N165&gt;'01'!$BX$27,0,1)</f>
        <v>#N/A</v>
      </c>
      <c r="U165" s="84"/>
      <c r="V165" s="84"/>
      <c r="W165" s="84"/>
      <c r="X165" s="365"/>
      <c r="Y165" s="84"/>
      <c r="Z165" s="84"/>
      <c r="AA165" s="84"/>
    </row>
    <row r="166" spans="3:27" x14ac:dyDescent="0.25">
      <c r="C166" s="356"/>
      <c r="D166" s="357"/>
      <c r="E166" s="358"/>
      <c r="F166" s="359"/>
      <c r="G166" s="357"/>
      <c r="H166" s="357"/>
      <c r="I166" s="357" t="str">
        <f t="shared" ca="1" si="10"/>
        <v/>
      </c>
      <c r="J166" s="360">
        <f t="shared" si="11"/>
        <v>0</v>
      </c>
      <c r="K166" s="360">
        <f t="shared" si="12"/>
        <v>1</v>
      </c>
      <c r="L166" s="360">
        <f t="shared" si="13"/>
        <v>1900</v>
      </c>
      <c r="M166" s="360">
        <f>VLOOKUP(Tabela1[[#This Row],[Banco]],$U$9:$V$28,2,0)</f>
        <v>7</v>
      </c>
      <c r="N166" s="360" t="e">
        <f t="shared" si="14"/>
        <v>#N/A</v>
      </c>
      <c r="O166" s="360" t="e">
        <f>IF(N166&gt;'05'!$Y$17,0,1)</f>
        <v>#N/A</v>
      </c>
      <c r="P166" s="360" t="str">
        <f>IF(Tabela1[[#This Row],[DIA]]&gt;0,IF('13'!$CD$36=77,1,""),"")</f>
        <v/>
      </c>
      <c r="Q166" s="360" t="e">
        <f>IF(N166&gt;'13'!$CD$30,0,1)</f>
        <v>#N/A</v>
      </c>
      <c r="R166" s="360" t="str">
        <f>IF(Tabela1[[#This Row],[DIA]]&gt;0,IF('01'!$BX$33=77,1,""),"")</f>
        <v/>
      </c>
      <c r="S166" s="360" t="e">
        <f>IF(N166&gt;'01'!$BX$27,0,1)</f>
        <v>#N/A</v>
      </c>
      <c r="U166" s="84"/>
      <c r="V166" s="84"/>
      <c r="W166" s="84"/>
      <c r="X166" s="365"/>
      <c r="Y166" s="84"/>
      <c r="Z166" s="84"/>
      <c r="AA166" s="84"/>
    </row>
    <row r="167" spans="3:27" x14ac:dyDescent="0.25">
      <c r="C167" s="356"/>
      <c r="D167" s="357"/>
      <c r="E167" s="358"/>
      <c r="F167" s="359"/>
      <c r="G167" s="357"/>
      <c r="H167" s="357"/>
      <c r="I167" s="357" t="str">
        <f t="shared" ca="1" si="10"/>
        <v/>
      </c>
      <c r="J167" s="360">
        <f t="shared" si="11"/>
        <v>0</v>
      </c>
      <c r="K167" s="360">
        <f t="shared" si="12"/>
        <v>1</v>
      </c>
      <c r="L167" s="360">
        <f t="shared" si="13"/>
        <v>1900</v>
      </c>
      <c r="M167" s="360">
        <f>VLOOKUP(Tabela1[[#This Row],[Banco]],$U$9:$V$28,2,0)</f>
        <v>7</v>
      </c>
      <c r="N167" s="360" t="e">
        <f t="shared" si="14"/>
        <v>#N/A</v>
      </c>
      <c r="O167" s="360" t="e">
        <f>IF(N167&gt;'05'!$Y$17,0,1)</f>
        <v>#N/A</v>
      </c>
      <c r="P167" s="360" t="str">
        <f>IF(Tabela1[[#This Row],[DIA]]&gt;0,IF('13'!$CD$36=77,1,""),"")</f>
        <v/>
      </c>
      <c r="Q167" s="360" t="e">
        <f>IF(N167&gt;'13'!$CD$30,0,1)</f>
        <v>#N/A</v>
      </c>
      <c r="R167" s="360" t="str">
        <f>IF(Tabela1[[#This Row],[DIA]]&gt;0,IF('01'!$BX$33=77,1,""),"")</f>
        <v/>
      </c>
      <c r="S167" s="360" t="e">
        <f>IF(N167&gt;'01'!$BX$27,0,1)</f>
        <v>#N/A</v>
      </c>
      <c r="U167" s="84"/>
      <c r="V167" s="84"/>
      <c r="W167" s="84"/>
      <c r="X167" s="365"/>
      <c r="Y167" s="84"/>
      <c r="Z167" s="84"/>
      <c r="AA167" s="84"/>
    </row>
    <row r="168" spans="3:27" x14ac:dyDescent="0.25">
      <c r="C168" s="356"/>
      <c r="D168" s="357"/>
      <c r="E168" s="358"/>
      <c r="F168" s="359"/>
      <c r="G168" s="357"/>
      <c r="H168" s="357"/>
      <c r="I168" s="357" t="str">
        <f t="shared" ca="1" si="10"/>
        <v/>
      </c>
      <c r="J168" s="360">
        <f t="shared" si="11"/>
        <v>0</v>
      </c>
      <c r="K168" s="360">
        <f t="shared" si="12"/>
        <v>1</v>
      </c>
      <c r="L168" s="360">
        <f t="shared" si="13"/>
        <v>1900</v>
      </c>
      <c r="M168" s="360">
        <f>VLOOKUP(Tabela1[[#This Row],[Banco]],$U$9:$V$28,2,0)</f>
        <v>7</v>
      </c>
      <c r="N168" s="360" t="e">
        <f t="shared" si="14"/>
        <v>#N/A</v>
      </c>
      <c r="O168" s="360" t="e">
        <f>IF(N168&gt;'05'!$Y$17,0,1)</f>
        <v>#N/A</v>
      </c>
      <c r="P168" s="360" t="str">
        <f>IF(Tabela1[[#This Row],[DIA]]&gt;0,IF('13'!$CD$36=77,1,""),"")</f>
        <v/>
      </c>
      <c r="Q168" s="360" t="e">
        <f>IF(N168&gt;'13'!$CD$30,0,1)</f>
        <v>#N/A</v>
      </c>
      <c r="R168" s="360" t="str">
        <f>IF(Tabela1[[#This Row],[DIA]]&gt;0,IF('01'!$BX$33=77,1,""),"")</f>
        <v/>
      </c>
      <c r="S168" s="360" t="e">
        <f>IF(N168&gt;'01'!$BX$27,0,1)</f>
        <v>#N/A</v>
      </c>
      <c r="U168" s="84"/>
      <c r="V168" s="84"/>
      <c r="W168" s="84"/>
      <c r="X168" s="365"/>
      <c r="Y168" s="84"/>
      <c r="Z168" s="84"/>
      <c r="AA168" s="84"/>
    </row>
    <row r="169" spans="3:27" x14ac:dyDescent="0.25">
      <c r="C169" s="356"/>
      <c r="D169" s="357"/>
      <c r="E169" s="358"/>
      <c r="F169" s="359"/>
      <c r="G169" s="357"/>
      <c r="H169" s="357"/>
      <c r="I169" s="357" t="str">
        <f t="shared" ca="1" si="10"/>
        <v/>
      </c>
      <c r="J169" s="360">
        <f t="shared" si="11"/>
        <v>0</v>
      </c>
      <c r="K169" s="360">
        <f t="shared" si="12"/>
        <v>1</v>
      </c>
      <c r="L169" s="360">
        <f t="shared" si="13"/>
        <v>1900</v>
      </c>
      <c r="M169" s="360">
        <f>VLOOKUP(Tabela1[[#This Row],[Banco]],$U$9:$V$28,2,0)</f>
        <v>7</v>
      </c>
      <c r="N169" s="360" t="e">
        <f t="shared" si="14"/>
        <v>#N/A</v>
      </c>
      <c r="O169" s="360" t="e">
        <f>IF(N169&gt;'05'!$Y$17,0,1)</f>
        <v>#N/A</v>
      </c>
      <c r="P169" s="360" t="str">
        <f>IF(Tabela1[[#This Row],[DIA]]&gt;0,IF('13'!$CD$36=77,1,""),"")</f>
        <v/>
      </c>
      <c r="Q169" s="360" t="e">
        <f>IF(N169&gt;'13'!$CD$30,0,1)</f>
        <v>#N/A</v>
      </c>
      <c r="R169" s="360" t="str">
        <f>IF(Tabela1[[#This Row],[DIA]]&gt;0,IF('01'!$BX$33=77,1,""),"")</f>
        <v/>
      </c>
      <c r="S169" s="360" t="e">
        <f>IF(N169&gt;'01'!$BX$27,0,1)</f>
        <v>#N/A</v>
      </c>
      <c r="U169" s="84"/>
      <c r="V169" s="84"/>
      <c r="W169" s="84"/>
      <c r="X169" s="365"/>
      <c r="Y169" s="84"/>
      <c r="Z169" s="84"/>
      <c r="AA169" s="84"/>
    </row>
    <row r="170" spans="3:27" x14ac:dyDescent="0.25">
      <c r="C170" s="356"/>
      <c r="D170" s="357"/>
      <c r="E170" s="358"/>
      <c r="F170" s="359"/>
      <c r="G170" s="357"/>
      <c r="H170" s="357"/>
      <c r="I170" s="357" t="str">
        <f t="shared" ca="1" si="10"/>
        <v/>
      </c>
      <c r="J170" s="360">
        <f t="shared" si="11"/>
        <v>0</v>
      </c>
      <c r="K170" s="360">
        <f t="shared" si="12"/>
        <v>1</v>
      </c>
      <c r="L170" s="360">
        <f t="shared" si="13"/>
        <v>1900</v>
      </c>
      <c r="M170" s="360">
        <f>VLOOKUP(Tabela1[[#This Row],[Banco]],$U$9:$V$28,2,0)</f>
        <v>7</v>
      </c>
      <c r="N170" s="360" t="e">
        <f t="shared" si="14"/>
        <v>#N/A</v>
      </c>
      <c r="O170" s="360" t="e">
        <f>IF(N170&gt;'05'!$Y$17,0,1)</f>
        <v>#N/A</v>
      </c>
      <c r="P170" s="360" t="str">
        <f>IF(Tabela1[[#This Row],[DIA]]&gt;0,IF('13'!$CD$36=77,1,""),"")</f>
        <v/>
      </c>
      <c r="Q170" s="360" t="e">
        <f>IF(N170&gt;'13'!$CD$30,0,1)</f>
        <v>#N/A</v>
      </c>
      <c r="R170" s="360" t="str">
        <f>IF(Tabela1[[#This Row],[DIA]]&gt;0,IF('01'!$BX$33=77,1,""),"")</f>
        <v/>
      </c>
      <c r="S170" s="360" t="e">
        <f>IF(N170&gt;'01'!$BX$27,0,1)</f>
        <v>#N/A</v>
      </c>
      <c r="U170" s="84"/>
      <c r="V170" s="84"/>
      <c r="W170" s="84"/>
      <c r="X170" s="365"/>
      <c r="Y170" s="84"/>
      <c r="Z170" s="84"/>
      <c r="AA170" s="84"/>
    </row>
    <row r="171" spans="3:27" x14ac:dyDescent="0.25">
      <c r="C171" s="356"/>
      <c r="D171" s="357"/>
      <c r="E171" s="358"/>
      <c r="F171" s="359"/>
      <c r="G171" s="357"/>
      <c r="H171" s="357"/>
      <c r="I171" s="357" t="str">
        <f t="shared" ca="1" si="10"/>
        <v/>
      </c>
      <c r="J171" s="360">
        <f t="shared" si="11"/>
        <v>0</v>
      </c>
      <c r="K171" s="360">
        <f t="shared" si="12"/>
        <v>1</v>
      </c>
      <c r="L171" s="360">
        <f t="shared" si="13"/>
        <v>1900</v>
      </c>
      <c r="M171" s="360">
        <f>VLOOKUP(Tabela1[[#This Row],[Banco]],$U$9:$V$28,2,0)</f>
        <v>7</v>
      </c>
      <c r="N171" s="360" t="e">
        <f t="shared" si="14"/>
        <v>#N/A</v>
      </c>
      <c r="O171" s="360" t="e">
        <f>IF(N171&gt;'05'!$Y$17,0,1)</f>
        <v>#N/A</v>
      </c>
      <c r="P171" s="360" t="str">
        <f>IF(Tabela1[[#This Row],[DIA]]&gt;0,IF('13'!$CD$36=77,1,""),"")</f>
        <v/>
      </c>
      <c r="Q171" s="360" t="e">
        <f>IF(N171&gt;'13'!$CD$30,0,1)</f>
        <v>#N/A</v>
      </c>
      <c r="R171" s="360" t="str">
        <f>IF(Tabela1[[#This Row],[DIA]]&gt;0,IF('01'!$BX$33=77,1,""),"")</f>
        <v/>
      </c>
      <c r="S171" s="360" t="e">
        <f>IF(N171&gt;'01'!$BX$27,0,1)</f>
        <v>#N/A</v>
      </c>
      <c r="U171" s="84"/>
      <c r="V171" s="84"/>
      <c r="W171" s="84"/>
      <c r="X171" s="365"/>
      <c r="Y171" s="84"/>
      <c r="Z171" s="84"/>
      <c r="AA171" s="84"/>
    </row>
    <row r="172" spans="3:27" x14ac:dyDescent="0.25">
      <c r="C172" s="356"/>
      <c r="D172" s="357"/>
      <c r="E172" s="358"/>
      <c r="F172" s="359"/>
      <c r="G172" s="357"/>
      <c r="H172" s="357"/>
      <c r="I172" s="357" t="str">
        <f t="shared" ca="1" si="10"/>
        <v/>
      </c>
      <c r="J172" s="360">
        <f t="shared" si="11"/>
        <v>0</v>
      </c>
      <c r="K172" s="360">
        <f t="shared" si="12"/>
        <v>1</v>
      </c>
      <c r="L172" s="360">
        <f t="shared" si="13"/>
        <v>1900</v>
      </c>
      <c r="M172" s="360">
        <f>VLOOKUP(Tabela1[[#This Row],[Banco]],$U$9:$V$28,2,0)</f>
        <v>7</v>
      </c>
      <c r="N172" s="360" t="e">
        <f t="shared" si="14"/>
        <v>#N/A</v>
      </c>
      <c r="O172" s="360" t="e">
        <f>IF(N172&gt;'05'!$Y$17,0,1)</f>
        <v>#N/A</v>
      </c>
      <c r="P172" s="360" t="str">
        <f>IF(Tabela1[[#This Row],[DIA]]&gt;0,IF('13'!$CD$36=77,1,""),"")</f>
        <v/>
      </c>
      <c r="Q172" s="360" t="e">
        <f>IF(N172&gt;'13'!$CD$30,0,1)</f>
        <v>#N/A</v>
      </c>
      <c r="R172" s="360" t="str">
        <f>IF(Tabela1[[#This Row],[DIA]]&gt;0,IF('01'!$BX$33=77,1,""),"")</f>
        <v/>
      </c>
      <c r="S172" s="360" t="e">
        <f>IF(N172&gt;'01'!$BX$27,0,1)</f>
        <v>#N/A</v>
      </c>
      <c r="U172" s="84"/>
      <c r="V172" s="84"/>
      <c r="W172" s="84"/>
      <c r="X172" s="365"/>
      <c r="Y172" s="84"/>
      <c r="Z172" s="84"/>
      <c r="AA172" s="84"/>
    </row>
    <row r="173" spans="3:27" x14ac:dyDescent="0.25">
      <c r="C173" s="356"/>
      <c r="D173" s="357"/>
      <c r="E173" s="358"/>
      <c r="F173" s="359"/>
      <c r="G173" s="357"/>
      <c r="H173" s="357"/>
      <c r="I173" s="357" t="str">
        <f t="shared" ca="1" si="10"/>
        <v/>
      </c>
      <c r="J173" s="360">
        <f t="shared" si="11"/>
        <v>0</v>
      </c>
      <c r="K173" s="360">
        <f t="shared" si="12"/>
        <v>1</v>
      </c>
      <c r="L173" s="360">
        <f t="shared" si="13"/>
        <v>1900</v>
      </c>
      <c r="M173" s="360">
        <f>VLOOKUP(Tabela1[[#This Row],[Banco]],$U$9:$V$28,2,0)</f>
        <v>7</v>
      </c>
      <c r="N173" s="360" t="e">
        <f t="shared" si="14"/>
        <v>#N/A</v>
      </c>
      <c r="O173" s="360" t="e">
        <f>IF(N173&gt;'05'!$Y$17,0,1)</f>
        <v>#N/A</v>
      </c>
      <c r="P173" s="360" t="str">
        <f>IF(Tabela1[[#This Row],[DIA]]&gt;0,IF('13'!$CD$36=77,1,""),"")</f>
        <v/>
      </c>
      <c r="Q173" s="360" t="e">
        <f>IF(N173&gt;'13'!$CD$30,0,1)</f>
        <v>#N/A</v>
      </c>
      <c r="R173" s="360" t="str">
        <f>IF(Tabela1[[#This Row],[DIA]]&gt;0,IF('01'!$BX$33=77,1,""),"")</f>
        <v/>
      </c>
      <c r="S173" s="360" t="e">
        <f>IF(N173&gt;'01'!$BX$27,0,1)</f>
        <v>#N/A</v>
      </c>
      <c r="U173" s="84"/>
      <c r="V173" s="84"/>
      <c r="W173" s="84"/>
      <c r="X173" s="365"/>
      <c r="Y173" s="84"/>
      <c r="Z173" s="84"/>
      <c r="AA173" s="84"/>
    </row>
    <row r="174" spans="3:27" x14ac:dyDescent="0.25">
      <c r="C174" s="356"/>
      <c r="D174" s="357"/>
      <c r="E174" s="358"/>
      <c r="F174" s="359"/>
      <c r="G174" s="357"/>
      <c r="H174" s="357"/>
      <c r="I174" s="357" t="str">
        <f t="shared" ca="1" si="10"/>
        <v/>
      </c>
      <c r="J174" s="360">
        <f t="shared" si="11"/>
        <v>0</v>
      </c>
      <c r="K174" s="360">
        <f t="shared" si="12"/>
        <v>1</v>
      </c>
      <c r="L174" s="360">
        <f t="shared" si="13"/>
        <v>1900</v>
      </c>
      <c r="M174" s="360">
        <f>VLOOKUP(Tabela1[[#This Row],[Banco]],$U$9:$V$28,2,0)</f>
        <v>7</v>
      </c>
      <c r="N174" s="360" t="e">
        <f t="shared" si="14"/>
        <v>#N/A</v>
      </c>
      <c r="O174" s="360" t="e">
        <f>IF(N174&gt;'05'!$Y$17,0,1)</f>
        <v>#N/A</v>
      </c>
      <c r="P174" s="360" t="str">
        <f>IF(Tabela1[[#This Row],[DIA]]&gt;0,IF('13'!$CD$36=77,1,""),"")</f>
        <v/>
      </c>
      <c r="Q174" s="360" t="e">
        <f>IF(N174&gt;'13'!$CD$30,0,1)</f>
        <v>#N/A</v>
      </c>
      <c r="R174" s="360" t="str">
        <f>IF(Tabela1[[#This Row],[DIA]]&gt;0,IF('01'!$BX$33=77,1,""),"")</f>
        <v/>
      </c>
      <c r="S174" s="360" t="e">
        <f>IF(N174&gt;'01'!$BX$27,0,1)</f>
        <v>#N/A</v>
      </c>
      <c r="U174" s="84"/>
      <c r="V174" s="84"/>
      <c r="W174" s="84"/>
      <c r="X174" s="365"/>
      <c r="Y174" s="84"/>
      <c r="Z174" s="84"/>
      <c r="AA174" s="84"/>
    </row>
    <row r="175" spans="3:27" x14ac:dyDescent="0.25">
      <c r="C175" s="356"/>
      <c r="D175" s="357"/>
      <c r="E175" s="358"/>
      <c r="F175" s="359"/>
      <c r="G175" s="357"/>
      <c r="H175" s="357"/>
      <c r="I175" s="357" t="str">
        <f t="shared" ca="1" si="10"/>
        <v/>
      </c>
      <c r="J175" s="360">
        <f t="shared" si="11"/>
        <v>0</v>
      </c>
      <c r="K175" s="360">
        <f t="shared" si="12"/>
        <v>1</v>
      </c>
      <c r="L175" s="360">
        <f t="shared" si="13"/>
        <v>1900</v>
      </c>
      <c r="M175" s="360">
        <f>VLOOKUP(Tabela1[[#This Row],[Banco]],$U$9:$V$28,2,0)</f>
        <v>7</v>
      </c>
      <c r="N175" s="360" t="e">
        <f t="shared" si="14"/>
        <v>#N/A</v>
      </c>
      <c r="O175" s="360" t="e">
        <f>IF(N175&gt;'05'!$Y$17,0,1)</f>
        <v>#N/A</v>
      </c>
      <c r="P175" s="360" t="str">
        <f>IF(Tabela1[[#This Row],[DIA]]&gt;0,IF('13'!$CD$36=77,1,""),"")</f>
        <v/>
      </c>
      <c r="Q175" s="360" t="e">
        <f>IF(N175&gt;'13'!$CD$30,0,1)</f>
        <v>#N/A</v>
      </c>
      <c r="R175" s="360" t="str">
        <f>IF(Tabela1[[#This Row],[DIA]]&gt;0,IF('01'!$BX$33=77,1,""),"")</f>
        <v/>
      </c>
      <c r="S175" s="360" t="e">
        <f>IF(N175&gt;'01'!$BX$27,0,1)</f>
        <v>#N/A</v>
      </c>
      <c r="U175" s="84"/>
      <c r="V175" s="84"/>
      <c r="W175" s="84"/>
      <c r="X175" s="365"/>
      <c r="Y175" s="84"/>
      <c r="Z175" s="84"/>
      <c r="AA175" s="84"/>
    </row>
    <row r="176" spans="3:27" x14ac:dyDescent="0.25">
      <c r="C176" s="356"/>
      <c r="D176" s="357"/>
      <c r="E176" s="358"/>
      <c r="F176" s="359"/>
      <c r="G176" s="357"/>
      <c r="H176" s="357"/>
      <c r="I176" s="357" t="str">
        <f t="shared" ca="1" si="10"/>
        <v/>
      </c>
      <c r="J176" s="360">
        <f t="shared" si="11"/>
        <v>0</v>
      </c>
      <c r="K176" s="360">
        <f t="shared" si="12"/>
        <v>1</v>
      </c>
      <c r="L176" s="360">
        <f t="shared" si="13"/>
        <v>1900</v>
      </c>
      <c r="M176" s="360">
        <f>VLOOKUP(Tabela1[[#This Row],[Banco]],$U$9:$V$28,2,0)</f>
        <v>7</v>
      </c>
      <c r="N176" s="360" t="e">
        <f t="shared" si="14"/>
        <v>#N/A</v>
      </c>
      <c r="O176" s="360" t="e">
        <f>IF(N176&gt;'05'!$Y$17,0,1)</f>
        <v>#N/A</v>
      </c>
      <c r="P176" s="360" t="str">
        <f>IF(Tabela1[[#This Row],[DIA]]&gt;0,IF('13'!$CD$36=77,1,""),"")</f>
        <v/>
      </c>
      <c r="Q176" s="360" t="e">
        <f>IF(N176&gt;'13'!$CD$30,0,1)</f>
        <v>#N/A</v>
      </c>
      <c r="R176" s="360" t="str">
        <f>IF(Tabela1[[#This Row],[DIA]]&gt;0,IF('01'!$BX$33=77,1,""),"")</f>
        <v/>
      </c>
      <c r="S176" s="360" t="e">
        <f>IF(N176&gt;'01'!$BX$27,0,1)</f>
        <v>#N/A</v>
      </c>
      <c r="U176" s="84"/>
      <c r="V176" s="84"/>
      <c r="W176" s="84"/>
      <c r="X176" s="365"/>
      <c r="Y176" s="84"/>
      <c r="Z176" s="84"/>
      <c r="AA176" s="84"/>
    </row>
    <row r="177" spans="3:27" x14ac:dyDescent="0.25">
      <c r="C177" s="356"/>
      <c r="D177" s="357"/>
      <c r="E177" s="358"/>
      <c r="F177" s="359"/>
      <c r="G177" s="357"/>
      <c r="H177" s="357"/>
      <c r="I177" s="357" t="str">
        <f t="shared" ca="1" si="10"/>
        <v/>
      </c>
      <c r="J177" s="360">
        <f t="shared" si="11"/>
        <v>0</v>
      </c>
      <c r="K177" s="360">
        <f t="shared" si="12"/>
        <v>1</v>
      </c>
      <c r="L177" s="360">
        <f t="shared" si="13"/>
        <v>1900</v>
      </c>
      <c r="M177" s="360">
        <f>VLOOKUP(Tabela1[[#This Row],[Banco]],$U$9:$V$28,2,0)</f>
        <v>7</v>
      </c>
      <c r="N177" s="360" t="e">
        <f t="shared" si="14"/>
        <v>#N/A</v>
      </c>
      <c r="O177" s="360" t="e">
        <f>IF(N177&gt;'05'!$Y$17,0,1)</f>
        <v>#N/A</v>
      </c>
      <c r="P177" s="360" t="str">
        <f>IF(Tabela1[[#This Row],[DIA]]&gt;0,IF('13'!$CD$36=77,1,""),"")</f>
        <v/>
      </c>
      <c r="Q177" s="360" t="e">
        <f>IF(N177&gt;'13'!$CD$30,0,1)</f>
        <v>#N/A</v>
      </c>
      <c r="R177" s="360" t="str">
        <f>IF(Tabela1[[#This Row],[DIA]]&gt;0,IF('01'!$BX$33=77,1,""),"")</f>
        <v/>
      </c>
      <c r="S177" s="360" t="e">
        <f>IF(N177&gt;'01'!$BX$27,0,1)</f>
        <v>#N/A</v>
      </c>
      <c r="U177" s="84"/>
      <c r="V177" s="84"/>
      <c r="W177" s="84"/>
      <c r="X177" s="365"/>
      <c r="Y177" s="84"/>
      <c r="Z177" s="84"/>
      <c r="AA177" s="84"/>
    </row>
    <row r="178" spans="3:27" x14ac:dyDescent="0.25">
      <c r="C178" s="356"/>
      <c r="D178" s="357"/>
      <c r="E178" s="358"/>
      <c r="F178" s="359"/>
      <c r="G178" s="357"/>
      <c r="H178" s="357"/>
      <c r="I178" s="357" t="str">
        <f t="shared" ca="1" si="10"/>
        <v/>
      </c>
      <c r="J178" s="360">
        <f t="shared" si="11"/>
        <v>0</v>
      </c>
      <c r="K178" s="360">
        <f t="shared" si="12"/>
        <v>1</v>
      </c>
      <c r="L178" s="360">
        <f t="shared" si="13"/>
        <v>1900</v>
      </c>
      <c r="M178" s="360">
        <f>VLOOKUP(Tabela1[[#This Row],[Banco]],$U$9:$V$28,2,0)</f>
        <v>7</v>
      </c>
      <c r="N178" s="360" t="e">
        <f t="shared" si="14"/>
        <v>#N/A</v>
      </c>
      <c r="O178" s="360" t="e">
        <f>IF(N178&gt;'05'!$Y$17,0,1)</f>
        <v>#N/A</v>
      </c>
      <c r="P178" s="360" t="str">
        <f>IF(Tabela1[[#This Row],[DIA]]&gt;0,IF('13'!$CD$36=77,1,""),"")</f>
        <v/>
      </c>
      <c r="Q178" s="360" t="e">
        <f>IF(N178&gt;'13'!$CD$30,0,1)</f>
        <v>#N/A</v>
      </c>
      <c r="R178" s="360" t="str">
        <f>IF(Tabela1[[#This Row],[DIA]]&gt;0,IF('01'!$BX$33=77,1,""),"")</f>
        <v/>
      </c>
      <c r="S178" s="360" t="e">
        <f>IF(N178&gt;'01'!$BX$27,0,1)</f>
        <v>#N/A</v>
      </c>
      <c r="U178" s="84"/>
      <c r="V178" s="84"/>
      <c r="W178" s="84"/>
      <c r="X178" s="365"/>
      <c r="Y178" s="84"/>
      <c r="Z178" s="84"/>
      <c r="AA178" s="84"/>
    </row>
    <row r="179" spans="3:27" x14ac:dyDescent="0.25">
      <c r="C179" s="356"/>
      <c r="D179" s="357"/>
      <c r="E179" s="358"/>
      <c r="F179" s="359"/>
      <c r="G179" s="357"/>
      <c r="H179" s="357"/>
      <c r="I179" s="357" t="str">
        <f t="shared" ca="1" si="10"/>
        <v/>
      </c>
      <c r="J179" s="360">
        <f t="shared" si="11"/>
        <v>0</v>
      </c>
      <c r="K179" s="360">
        <f t="shared" si="12"/>
        <v>1</v>
      </c>
      <c r="L179" s="360">
        <f t="shared" si="13"/>
        <v>1900</v>
      </c>
      <c r="M179" s="360">
        <f>VLOOKUP(Tabela1[[#This Row],[Banco]],$U$9:$V$28,2,0)</f>
        <v>7</v>
      </c>
      <c r="N179" s="360" t="e">
        <f t="shared" si="14"/>
        <v>#N/A</v>
      </c>
      <c r="O179" s="360" t="e">
        <f>IF(N179&gt;'05'!$Y$17,0,1)</f>
        <v>#N/A</v>
      </c>
      <c r="P179" s="360" t="str">
        <f>IF(Tabela1[[#This Row],[DIA]]&gt;0,IF('13'!$CD$36=77,1,""),"")</f>
        <v/>
      </c>
      <c r="Q179" s="360" t="e">
        <f>IF(N179&gt;'13'!$CD$30,0,1)</f>
        <v>#N/A</v>
      </c>
      <c r="R179" s="360" t="str">
        <f>IF(Tabela1[[#This Row],[DIA]]&gt;0,IF('01'!$BX$33=77,1,""),"")</f>
        <v/>
      </c>
      <c r="S179" s="360" t="e">
        <f>IF(N179&gt;'01'!$BX$27,0,1)</f>
        <v>#N/A</v>
      </c>
      <c r="U179" s="84"/>
      <c r="V179" s="84"/>
      <c r="W179" s="84"/>
      <c r="X179" s="365"/>
      <c r="Y179" s="84"/>
      <c r="Z179" s="84"/>
      <c r="AA179" s="84"/>
    </row>
    <row r="180" spans="3:27" x14ac:dyDescent="0.25">
      <c r="C180" s="356"/>
      <c r="D180" s="357"/>
      <c r="E180" s="358"/>
      <c r="F180" s="359"/>
      <c r="G180" s="357"/>
      <c r="H180" s="357"/>
      <c r="I180" s="357" t="str">
        <f t="shared" ca="1" si="10"/>
        <v/>
      </c>
      <c r="J180" s="360">
        <f t="shared" si="11"/>
        <v>0</v>
      </c>
      <c r="K180" s="360">
        <f t="shared" si="12"/>
        <v>1</v>
      </c>
      <c r="L180" s="360">
        <f t="shared" si="13"/>
        <v>1900</v>
      </c>
      <c r="M180" s="360">
        <f>VLOOKUP(Tabela1[[#This Row],[Banco]],$U$9:$V$28,2,0)</f>
        <v>7</v>
      </c>
      <c r="N180" s="360" t="e">
        <f t="shared" si="14"/>
        <v>#N/A</v>
      </c>
      <c r="O180" s="360" t="e">
        <f>IF(N180&gt;'05'!$Y$17,0,1)</f>
        <v>#N/A</v>
      </c>
      <c r="P180" s="360" t="str">
        <f>IF(Tabela1[[#This Row],[DIA]]&gt;0,IF('13'!$CD$36=77,1,""),"")</f>
        <v/>
      </c>
      <c r="Q180" s="360" t="e">
        <f>IF(N180&gt;'13'!$CD$30,0,1)</f>
        <v>#N/A</v>
      </c>
      <c r="R180" s="360" t="str">
        <f>IF(Tabela1[[#This Row],[DIA]]&gt;0,IF('01'!$BX$33=77,1,""),"")</f>
        <v/>
      </c>
      <c r="S180" s="360" t="e">
        <f>IF(N180&gt;'01'!$BX$27,0,1)</f>
        <v>#N/A</v>
      </c>
      <c r="U180" s="84"/>
      <c r="V180" s="84"/>
      <c r="W180" s="84"/>
      <c r="X180" s="365"/>
      <c r="Y180" s="84"/>
      <c r="Z180" s="84"/>
      <c r="AA180" s="84"/>
    </row>
    <row r="181" spans="3:27" x14ac:dyDescent="0.25">
      <c r="C181" s="356"/>
      <c r="D181" s="357"/>
      <c r="E181" s="358"/>
      <c r="F181" s="359"/>
      <c r="G181" s="357"/>
      <c r="H181" s="357"/>
      <c r="I181" s="357" t="str">
        <f t="shared" ca="1" si="10"/>
        <v/>
      </c>
      <c r="J181" s="360">
        <f t="shared" si="11"/>
        <v>0</v>
      </c>
      <c r="K181" s="360">
        <f t="shared" si="12"/>
        <v>1</v>
      </c>
      <c r="L181" s="360">
        <f t="shared" si="13"/>
        <v>1900</v>
      </c>
      <c r="M181" s="360">
        <f>VLOOKUP(Tabela1[[#This Row],[Banco]],$U$9:$V$28,2,0)</f>
        <v>7</v>
      </c>
      <c r="N181" s="360" t="e">
        <f t="shared" si="14"/>
        <v>#N/A</v>
      </c>
      <c r="O181" s="360" t="e">
        <f>IF(N181&gt;'05'!$Y$17,0,1)</f>
        <v>#N/A</v>
      </c>
      <c r="P181" s="360" t="str">
        <f>IF(Tabela1[[#This Row],[DIA]]&gt;0,IF('13'!$CD$36=77,1,""),"")</f>
        <v/>
      </c>
      <c r="Q181" s="360" t="e">
        <f>IF(N181&gt;'13'!$CD$30,0,1)</f>
        <v>#N/A</v>
      </c>
      <c r="R181" s="360" t="str">
        <f>IF(Tabela1[[#This Row],[DIA]]&gt;0,IF('01'!$BX$33=77,1,""),"")</f>
        <v/>
      </c>
      <c r="S181" s="360" t="e">
        <f>IF(N181&gt;'01'!$BX$27,0,1)</f>
        <v>#N/A</v>
      </c>
      <c r="U181" s="84"/>
      <c r="V181" s="84"/>
      <c r="W181" s="84"/>
      <c r="X181" s="365"/>
      <c r="Y181" s="84"/>
      <c r="Z181" s="84"/>
      <c r="AA181" s="84"/>
    </row>
    <row r="182" spans="3:27" x14ac:dyDescent="0.25">
      <c r="C182" s="356"/>
      <c r="D182" s="357"/>
      <c r="E182" s="358"/>
      <c r="F182" s="359"/>
      <c r="G182" s="357"/>
      <c r="H182" s="357"/>
      <c r="I182" s="357" t="str">
        <f t="shared" ca="1" si="10"/>
        <v/>
      </c>
      <c r="J182" s="360">
        <f t="shared" si="11"/>
        <v>0</v>
      </c>
      <c r="K182" s="360">
        <f t="shared" si="12"/>
        <v>1</v>
      </c>
      <c r="L182" s="360">
        <f t="shared" si="13"/>
        <v>1900</v>
      </c>
      <c r="M182" s="360">
        <f>VLOOKUP(Tabela1[[#This Row],[Banco]],$U$9:$V$28,2,0)</f>
        <v>7</v>
      </c>
      <c r="N182" s="360" t="e">
        <f t="shared" si="14"/>
        <v>#N/A</v>
      </c>
      <c r="O182" s="360" t="e">
        <f>IF(N182&gt;'05'!$Y$17,0,1)</f>
        <v>#N/A</v>
      </c>
      <c r="P182" s="360" t="str">
        <f>IF(Tabela1[[#This Row],[DIA]]&gt;0,IF('13'!$CD$36=77,1,""),"")</f>
        <v/>
      </c>
      <c r="Q182" s="360" t="e">
        <f>IF(N182&gt;'13'!$CD$30,0,1)</f>
        <v>#N/A</v>
      </c>
      <c r="R182" s="360" t="str">
        <f>IF(Tabela1[[#This Row],[DIA]]&gt;0,IF('01'!$BX$33=77,1,""),"")</f>
        <v/>
      </c>
      <c r="S182" s="360" t="e">
        <f>IF(N182&gt;'01'!$BX$27,0,1)</f>
        <v>#N/A</v>
      </c>
      <c r="U182" s="84"/>
      <c r="V182" s="84"/>
      <c r="W182" s="84"/>
      <c r="X182" s="365"/>
      <c r="Y182" s="84"/>
      <c r="Z182" s="84"/>
      <c r="AA182" s="84"/>
    </row>
    <row r="183" spans="3:27" x14ac:dyDescent="0.25">
      <c r="C183" s="356"/>
      <c r="D183" s="357"/>
      <c r="E183" s="358"/>
      <c r="F183" s="359"/>
      <c r="G183" s="357"/>
      <c r="H183" s="357"/>
      <c r="I183" s="357" t="str">
        <f t="shared" ca="1" si="10"/>
        <v/>
      </c>
      <c r="J183" s="360">
        <f t="shared" si="11"/>
        <v>0</v>
      </c>
      <c r="K183" s="360">
        <f t="shared" si="12"/>
        <v>1</v>
      </c>
      <c r="L183" s="360">
        <f t="shared" si="13"/>
        <v>1900</v>
      </c>
      <c r="M183" s="360">
        <f>VLOOKUP(Tabela1[[#This Row],[Banco]],$U$9:$V$28,2,0)</f>
        <v>7</v>
      </c>
      <c r="N183" s="360" t="e">
        <f t="shared" si="14"/>
        <v>#N/A</v>
      </c>
      <c r="O183" s="360" t="e">
        <f>IF(N183&gt;'05'!$Y$17,0,1)</f>
        <v>#N/A</v>
      </c>
      <c r="P183" s="360" t="str">
        <f>IF(Tabela1[[#This Row],[DIA]]&gt;0,IF('13'!$CD$36=77,1,""),"")</f>
        <v/>
      </c>
      <c r="Q183" s="360" t="e">
        <f>IF(N183&gt;'13'!$CD$30,0,1)</f>
        <v>#N/A</v>
      </c>
      <c r="R183" s="360" t="str">
        <f>IF(Tabela1[[#This Row],[DIA]]&gt;0,IF('01'!$BX$33=77,1,""),"")</f>
        <v/>
      </c>
      <c r="S183" s="360" t="e">
        <f>IF(N183&gt;'01'!$BX$27,0,1)</f>
        <v>#N/A</v>
      </c>
      <c r="U183" s="84"/>
      <c r="V183" s="84"/>
      <c r="W183" s="84"/>
      <c r="X183" s="365"/>
      <c r="Y183" s="84"/>
      <c r="Z183" s="84"/>
      <c r="AA183" s="84"/>
    </row>
    <row r="184" spans="3:27" x14ac:dyDescent="0.25">
      <c r="C184" s="356"/>
      <c r="D184" s="357"/>
      <c r="E184" s="358"/>
      <c r="F184" s="359"/>
      <c r="G184" s="357"/>
      <c r="H184" s="357"/>
      <c r="I184" s="357" t="str">
        <f t="shared" ca="1" si="10"/>
        <v/>
      </c>
      <c r="J184" s="360">
        <f t="shared" si="11"/>
        <v>0</v>
      </c>
      <c r="K184" s="360">
        <f t="shared" si="12"/>
        <v>1</v>
      </c>
      <c r="L184" s="360">
        <f t="shared" si="13"/>
        <v>1900</v>
      </c>
      <c r="M184" s="360">
        <f>VLOOKUP(Tabela1[[#This Row],[Banco]],$U$9:$V$28,2,0)</f>
        <v>7</v>
      </c>
      <c r="N184" s="360" t="e">
        <f t="shared" si="14"/>
        <v>#N/A</v>
      </c>
      <c r="O184" s="360" t="e">
        <f>IF(N184&gt;'05'!$Y$17,0,1)</f>
        <v>#N/A</v>
      </c>
      <c r="P184" s="360" t="str">
        <f>IF(Tabela1[[#This Row],[DIA]]&gt;0,IF('13'!$CD$36=77,1,""),"")</f>
        <v/>
      </c>
      <c r="Q184" s="360" t="e">
        <f>IF(N184&gt;'13'!$CD$30,0,1)</f>
        <v>#N/A</v>
      </c>
      <c r="R184" s="360" t="str">
        <f>IF(Tabela1[[#This Row],[DIA]]&gt;0,IF('01'!$BX$33=77,1,""),"")</f>
        <v/>
      </c>
      <c r="S184" s="360" t="e">
        <f>IF(N184&gt;'01'!$BX$27,0,1)</f>
        <v>#N/A</v>
      </c>
      <c r="U184" s="84"/>
      <c r="V184" s="84"/>
      <c r="W184" s="84"/>
      <c r="X184" s="365"/>
      <c r="Y184" s="84"/>
      <c r="Z184" s="84"/>
      <c r="AA184" s="84"/>
    </row>
    <row r="185" spans="3:27" x14ac:dyDescent="0.25">
      <c r="C185" s="356"/>
      <c r="D185" s="357"/>
      <c r="E185" s="358"/>
      <c r="F185" s="359"/>
      <c r="G185" s="357"/>
      <c r="H185" s="357"/>
      <c r="I185" s="357" t="str">
        <f t="shared" ca="1" si="10"/>
        <v/>
      </c>
      <c r="J185" s="360">
        <f t="shared" si="11"/>
        <v>0</v>
      </c>
      <c r="K185" s="360">
        <f t="shared" si="12"/>
        <v>1</v>
      </c>
      <c r="L185" s="360">
        <f t="shared" si="13"/>
        <v>1900</v>
      </c>
      <c r="M185" s="360">
        <f>VLOOKUP(Tabela1[[#This Row],[Banco]],$U$9:$V$28,2,0)</f>
        <v>7</v>
      </c>
      <c r="N185" s="360" t="e">
        <f t="shared" si="14"/>
        <v>#N/A</v>
      </c>
      <c r="O185" s="360" t="e">
        <f>IF(N185&gt;'05'!$Y$17,0,1)</f>
        <v>#N/A</v>
      </c>
      <c r="P185" s="360" t="str">
        <f>IF(Tabela1[[#This Row],[DIA]]&gt;0,IF('13'!$CD$36=77,1,""),"")</f>
        <v/>
      </c>
      <c r="Q185" s="360" t="e">
        <f>IF(N185&gt;'13'!$CD$30,0,1)</f>
        <v>#N/A</v>
      </c>
      <c r="R185" s="360" t="str">
        <f>IF(Tabela1[[#This Row],[DIA]]&gt;0,IF('01'!$BX$33=77,1,""),"")</f>
        <v/>
      </c>
      <c r="S185" s="360" t="e">
        <f>IF(N185&gt;'01'!$BX$27,0,1)</f>
        <v>#N/A</v>
      </c>
      <c r="U185" s="84"/>
      <c r="V185" s="84"/>
      <c r="W185" s="84"/>
      <c r="X185" s="365"/>
      <c r="Y185" s="84"/>
      <c r="Z185" s="84"/>
      <c r="AA185" s="84"/>
    </row>
    <row r="186" spans="3:27" x14ac:dyDescent="0.25">
      <c r="C186" s="356"/>
      <c r="D186" s="357"/>
      <c r="E186" s="358"/>
      <c r="F186" s="359"/>
      <c r="G186" s="357"/>
      <c r="H186" s="357"/>
      <c r="I186" s="357" t="str">
        <f t="shared" ca="1" si="10"/>
        <v/>
      </c>
      <c r="J186" s="360">
        <f t="shared" si="11"/>
        <v>0</v>
      </c>
      <c r="K186" s="360">
        <f t="shared" si="12"/>
        <v>1</v>
      </c>
      <c r="L186" s="360">
        <f t="shared" si="13"/>
        <v>1900</v>
      </c>
      <c r="M186" s="360">
        <f>VLOOKUP(Tabela1[[#This Row],[Banco]],$U$9:$V$28,2,0)</f>
        <v>7</v>
      </c>
      <c r="N186" s="360" t="e">
        <f t="shared" si="14"/>
        <v>#N/A</v>
      </c>
      <c r="O186" s="360" t="e">
        <f>IF(N186&gt;'05'!$Y$17,0,1)</f>
        <v>#N/A</v>
      </c>
      <c r="P186" s="360" t="str">
        <f>IF(Tabela1[[#This Row],[DIA]]&gt;0,IF('13'!$CD$36=77,1,""),"")</f>
        <v/>
      </c>
      <c r="Q186" s="360" t="e">
        <f>IF(N186&gt;'13'!$CD$30,0,1)</f>
        <v>#N/A</v>
      </c>
      <c r="R186" s="360" t="str">
        <f>IF(Tabela1[[#This Row],[DIA]]&gt;0,IF('01'!$BX$33=77,1,""),"")</f>
        <v/>
      </c>
      <c r="S186" s="360" t="e">
        <f>IF(N186&gt;'01'!$BX$27,0,1)</f>
        <v>#N/A</v>
      </c>
      <c r="U186" s="84"/>
      <c r="V186" s="84"/>
      <c r="W186" s="84"/>
      <c r="X186" s="365"/>
      <c r="Y186" s="84"/>
      <c r="Z186" s="84"/>
      <c r="AA186" s="84"/>
    </row>
    <row r="187" spans="3:27" x14ac:dyDescent="0.25">
      <c r="C187" s="356"/>
      <c r="D187" s="357"/>
      <c r="E187" s="358"/>
      <c r="F187" s="359"/>
      <c r="G187" s="357"/>
      <c r="H187" s="357"/>
      <c r="I187" s="357" t="str">
        <f t="shared" ca="1" si="10"/>
        <v/>
      </c>
      <c r="J187" s="360">
        <f t="shared" si="11"/>
        <v>0</v>
      </c>
      <c r="K187" s="360">
        <f t="shared" si="12"/>
        <v>1</v>
      </c>
      <c r="L187" s="360">
        <f t="shared" si="13"/>
        <v>1900</v>
      </c>
      <c r="M187" s="360">
        <f>VLOOKUP(Tabela1[[#This Row],[Banco]],$U$9:$V$28,2,0)</f>
        <v>7</v>
      </c>
      <c r="N187" s="360" t="e">
        <f t="shared" si="14"/>
        <v>#N/A</v>
      </c>
      <c r="O187" s="360" t="e">
        <f>IF(N187&gt;'05'!$Y$17,0,1)</f>
        <v>#N/A</v>
      </c>
      <c r="P187" s="360" t="str">
        <f>IF(Tabela1[[#This Row],[DIA]]&gt;0,IF('13'!$CD$36=77,1,""),"")</f>
        <v/>
      </c>
      <c r="Q187" s="360" t="e">
        <f>IF(N187&gt;'13'!$CD$30,0,1)</f>
        <v>#N/A</v>
      </c>
      <c r="R187" s="360" t="str">
        <f>IF(Tabela1[[#This Row],[DIA]]&gt;0,IF('01'!$BX$33=77,1,""),"")</f>
        <v/>
      </c>
      <c r="S187" s="360" t="e">
        <f>IF(N187&gt;'01'!$BX$27,0,1)</f>
        <v>#N/A</v>
      </c>
      <c r="U187" s="84"/>
      <c r="V187" s="84"/>
      <c r="W187" s="84"/>
      <c r="X187" s="365"/>
      <c r="Y187" s="84"/>
      <c r="Z187" s="84"/>
      <c r="AA187" s="84"/>
    </row>
    <row r="188" spans="3:27" x14ac:dyDescent="0.25">
      <c r="C188" s="356"/>
      <c r="D188" s="357"/>
      <c r="E188" s="358"/>
      <c r="F188" s="359"/>
      <c r="G188" s="357"/>
      <c r="H188" s="357"/>
      <c r="I188" s="357" t="str">
        <f t="shared" ca="1" si="10"/>
        <v/>
      </c>
      <c r="J188" s="360">
        <f t="shared" si="11"/>
        <v>0</v>
      </c>
      <c r="K188" s="360">
        <f t="shared" si="12"/>
        <v>1</v>
      </c>
      <c r="L188" s="360">
        <f t="shared" si="13"/>
        <v>1900</v>
      </c>
      <c r="M188" s="360">
        <f>VLOOKUP(Tabela1[[#This Row],[Banco]],$U$9:$V$28,2,0)</f>
        <v>7</v>
      </c>
      <c r="N188" s="360" t="e">
        <f t="shared" si="14"/>
        <v>#N/A</v>
      </c>
      <c r="O188" s="360" t="e">
        <f>IF(N188&gt;'05'!$Y$17,0,1)</f>
        <v>#N/A</v>
      </c>
      <c r="P188" s="360" t="str">
        <f>IF(Tabela1[[#This Row],[DIA]]&gt;0,IF('13'!$CD$36=77,1,""),"")</f>
        <v/>
      </c>
      <c r="Q188" s="360" t="e">
        <f>IF(N188&gt;'13'!$CD$30,0,1)</f>
        <v>#N/A</v>
      </c>
      <c r="R188" s="360" t="str">
        <f>IF(Tabela1[[#This Row],[DIA]]&gt;0,IF('01'!$BX$33=77,1,""),"")</f>
        <v/>
      </c>
      <c r="S188" s="360" t="e">
        <f>IF(N188&gt;'01'!$BX$27,0,1)</f>
        <v>#N/A</v>
      </c>
      <c r="U188" s="84"/>
      <c r="V188" s="84"/>
      <c r="W188" s="84"/>
      <c r="X188" s="365"/>
      <c r="Y188" s="84"/>
      <c r="Z188" s="84"/>
      <c r="AA188" s="84"/>
    </row>
    <row r="189" spans="3:27" x14ac:dyDescent="0.25">
      <c r="C189" s="356"/>
      <c r="D189" s="357"/>
      <c r="E189" s="358"/>
      <c r="F189" s="359"/>
      <c r="G189" s="357"/>
      <c r="H189" s="357"/>
      <c r="I189" s="357" t="str">
        <f t="shared" ca="1" si="10"/>
        <v/>
      </c>
      <c r="J189" s="360">
        <f t="shared" si="11"/>
        <v>0</v>
      </c>
      <c r="K189" s="360">
        <f t="shared" si="12"/>
        <v>1</v>
      </c>
      <c r="L189" s="360">
        <f t="shared" si="13"/>
        <v>1900</v>
      </c>
      <c r="M189" s="360">
        <f>VLOOKUP(Tabela1[[#This Row],[Banco]],$U$9:$V$28,2,0)</f>
        <v>7</v>
      </c>
      <c r="N189" s="360" t="e">
        <f t="shared" si="14"/>
        <v>#N/A</v>
      </c>
      <c r="O189" s="360" t="e">
        <f>IF(N189&gt;'05'!$Y$17,0,1)</f>
        <v>#N/A</v>
      </c>
      <c r="P189" s="360" t="str">
        <f>IF(Tabela1[[#This Row],[DIA]]&gt;0,IF('13'!$CD$36=77,1,""),"")</f>
        <v/>
      </c>
      <c r="Q189" s="360" t="e">
        <f>IF(N189&gt;'13'!$CD$30,0,1)</f>
        <v>#N/A</v>
      </c>
      <c r="R189" s="360" t="str">
        <f>IF(Tabela1[[#This Row],[DIA]]&gt;0,IF('01'!$BX$33=77,1,""),"")</f>
        <v/>
      </c>
      <c r="S189" s="360" t="e">
        <f>IF(N189&gt;'01'!$BX$27,0,1)</f>
        <v>#N/A</v>
      </c>
      <c r="U189" s="84"/>
      <c r="V189" s="84"/>
      <c r="W189" s="84"/>
      <c r="X189" s="365"/>
      <c r="Y189" s="84"/>
      <c r="Z189" s="84"/>
      <c r="AA189" s="84"/>
    </row>
    <row r="190" spans="3:27" x14ac:dyDescent="0.25">
      <c r="C190" s="356"/>
      <c r="D190" s="357"/>
      <c r="E190" s="358"/>
      <c r="F190" s="359"/>
      <c r="G190" s="357"/>
      <c r="H190" s="357"/>
      <c r="I190" s="357" t="str">
        <f t="shared" ca="1" si="10"/>
        <v/>
      </c>
      <c r="J190" s="360">
        <f t="shared" si="11"/>
        <v>0</v>
      </c>
      <c r="K190" s="360">
        <f t="shared" si="12"/>
        <v>1</v>
      </c>
      <c r="L190" s="360">
        <f t="shared" si="13"/>
        <v>1900</v>
      </c>
      <c r="M190" s="360">
        <f>VLOOKUP(Tabela1[[#This Row],[Banco]],$U$9:$V$28,2,0)</f>
        <v>7</v>
      </c>
      <c r="N190" s="360" t="e">
        <f t="shared" si="14"/>
        <v>#N/A</v>
      </c>
      <c r="O190" s="360" t="e">
        <f>IF(N190&gt;'05'!$Y$17,0,1)</f>
        <v>#N/A</v>
      </c>
      <c r="P190" s="360" t="str">
        <f>IF(Tabela1[[#This Row],[DIA]]&gt;0,IF('13'!$CD$36=77,1,""),"")</f>
        <v/>
      </c>
      <c r="Q190" s="360" t="e">
        <f>IF(N190&gt;'13'!$CD$30,0,1)</f>
        <v>#N/A</v>
      </c>
      <c r="R190" s="360" t="str">
        <f>IF(Tabela1[[#This Row],[DIA]]&gt;0,IF('01'!$BX$33=77,1,""),"")</f>
        <v/>
      </c>
      <c r="S190" s="360" t="e">
        <f>IF(N190&gt;'01'!$BX$27,0,1)</f>
        <v>#N/A</v>
      </c>
      <c r="U190" s="84"/>
      <c r="V190" s="84"/>
      <c r="W190" s="84"/>
      <c r="X190" s="365"/>
      <c r="Y190" s="84"/>
      <c r="Z190" s="84"/>
      <c r="AA190" s="84"/>
    </row>
    <row r="191" spans="3:27" x14ac:dyDescent="0.25">
      <c r="C191" s="356"/>
      <c r="D191" s="357"/>
      <c r="E191" s="358"/>
      <c r="F191" s="359"/>
      <c r="G191" s="357"/>
      <c r="H191" s="357"/>
      <c r="I191" s="357" t="str">
        <f t="shared" ca="1" si="10"/>
        <v/>
      </c>
      <c r="J191" s="360">
        <f t="shared" si="11"/>
        <v>0</v>
      </c>
      <c r="K191" s="360">
        <f t="shared" si="12"/>
        <v>1</v>
      </c>
      <c r="L191" s="360">
        <f t="shared" si="13"/>
        <v>1900</v>
      </c>
      <c r="M191" s="360">
        <f>VLOOKUP(Tabela1[[#This Row],[Banco]],$U$9:$V$28,2,0)</f>
        <v>7</v>
      </c>
      <c r="N191" s="360" t="e">
        <f t="shared" si="14"/>
        <v>#N/A</v>
      </c>
      <c r="O191" s="360" t="e">
        <f>IF(N191&gt;'05'!$Y$17,0,1)</f>
        <v>#N/A</v>
      </c>
      <c r="P191" s="360" t="str">
        <f>IF(Tabela1[[#This Row],[DIA]]&gt;0,IF('13'!$CD$36=77,1,""),"")</f>
        <v/>
      </c>
      <c r="Q191" s="360" t="e">
        <f>IF(N191&gt;'13'!$CD$30,0,1)</f>
        <v>#N/A</v>
      </c>
      <c r="R191" s="360" t="str">
        <f>IF(Tabela1[[#This Row],[DIA]]&gt;0,IF('01'!$BX$33=77,1,""),"")</f>
        <v/>
      </c>
      <c r="S191" s="360" t="e">
        <f>IF(N191&gt;'01'!$BX$27,0,1)</f>
        <v>#N/A</v>
      </c>
      <c r="U191" s="84"/>
      <c r="V191" s="84"/>
      <c r="W191" s="84"/>
      <c r="X191" s="365"/>
      <c r="Y191" s="84"/>
      <c r="Z191" s="84"/>
      <c r="AA191" s="84"/>
    </row>
    <row r="192" spans="3:27" x14ac:dyDescent="0.25">
      <c r="C192" s="356"/>
      <c r="D192" s="357"/>
      <c r="E192" s="358"/>
      <c r="F192" s="359"/>
      <c r="G192" s="357"/>
      <c r="H192" s="357"/>
      <c r="I192" s="357" t="str">
        <f t="shared" ca="1" si="10"/>
        <v/>
      </c>
      <c r="J192" s="360">
        <f t="shared" si="11"/>
        <v>0</v>
      </c>
      <c r="K192" s="360">
        <f t="shared" si="12"/>
        <v>1</v>
      </c>
      <c r="L192" s="360">
        <f t="shared" si="13"/>
        <v>1900</v>
      </c>
      <c r="M192" s="360">
        <f>VLOOKUP(Tabela1[[#This Row],[Banco]],$U$9:$V$28,2,0)</f>
        <v>7</v>
      </c>
      <c r="N192" s="360" t="e">
        <f t="shared" si="14"/>
        <v>#N/A</v>
      </c>
      <c r="O192" s="360" t="e">
        <f>IF(N192&gt;'05'!$Y$17,0,1)</f>
        <v>#N/A</v>
      </c>
      <c r="P192" s="360" t="str">
        <f>IF(Tabela1[[#This Row],[DIA]]&gt;0,IF('13'!$CD$36=77,1,""),"")</f>
        <v/>
      </c>
      <c r="Q192" s="360" t="e">
        <f>IF(N192&gt;'13'!$CD$30,0,1)</f>
        <v>#N/A</v>
      </c>
      <c r="R192" s="360" t="str">
        <f>IF(Tabela1[[#This Row],[DIA]]&gt;0,IF('01'!$BX$33=77,1,""),"")</f>
        <v/>
      </c>
      <c r="S192" s="360" t="e">
        <f>IF(N192&gt;'01'!$BX$27,0,1)</f>
        <v>#N/A</v>
      </c>
      <c r="U192" s="84"/>
      <c r="V192" s="84"/>
      <c r="W192" s="84"/>
      <c r="X192" s="365"/>
      <c r="Y192" s="84"/>
      <c r="Z192" s="84"/>
      <c r="AA192" s="84"/>
    </row>
    <row r="193" spans="3:27" x14ac:dyDescent="0.25">
      <c r="C193" s="356"/>
      <c r="D193" s="357"/>
      <c r="E193" s="358"/>
      <c r="F193" s="359"/>
      <c r="G193" s="357"/>
      <c r="H193" s="357"/>
      <c r="I193" s="357" t="str">
        <f t="shared" ca="1" si="10"/>
        <v/>
      </c>
      <c r="J193" s="360">
        <f t="shared" si="11"/>
        <v>0</v>
      </c>
      <c r="K193" s="360">
        <f t="shared" si="12"/>
        <v>1</v>
      </c>
      <c r="L193" s="360">
        <f t="shared" si="13"/>
        <v>1900</v>
      </c>
      <c r="M193" s="360">
        <f>VLOOKUP(Tabela1[[#This Row],[Banco]],$U$9:$V$28,2,0)</f>
        <v>7</v>
      </c>
      <c r="N193" s="360" t="e">
        <f t="shared" si="14"/>
        <v>#N/A</v>
      </c>
      <c r="O193" s="360" t="e">
        <f>IF(N193&gt;'05'!$Y$17,0,1)</f>
        <v>#N/A</v>
      </c>
      <c r="P193" s="360" t="str">
        <f>IF(Tabela1[[#This Row],[DIA]]&gt;0,IF('13'!$CD$36=77,1,""),"")</f>
        <v/>
      </c>
      <c r="Q193" s="360" t="e">
        <f>IF(N193&gt;'13'!$CD$30,0,1)</f>
        <v>#N/A</v>
      </c>
      <c r="R193" s="360" t="str">
        <f>IF(Tabela1[[#This Row],[DIA]]&gt;0,IF('01'!$BX$33=77,1,""),"")</f>
        <v/>
      </c>
      <c r="S193" s="360" t="e">
        <f>IF(N193&gt;'01'!$BX$27,0,1)</f>
        <v>#N/A</v>
      </c>
      <c r="U193" s="84"/>
      <c r="V193" s="84"/>
      <c r="W193" s="84"/>
      <c r="X193" s="365"/>
      <c r="Y193" s="84"/>
      <c r="Z193" s="84"/>
      <c r="AA193" s="84"/>
    </row>
    <row r="194" spans="3:27" x14ac:dyDescent="0.25">
      <c r="C194" s="356"/>
      <c r="D194" s="357"/>
      <c r="E194" s="358"/>
      <c r="F194" s="359"/>
      <c r="G194" s="357"/>
      <c r="H194" s="357"/>
      <c r="I194" s="357" t="str">
        <f t="shared" ca="1" si="10"/>
        <v/>
      </c>
      <c r="J194" s="360">
        <f t="shared" si="11"/>
        <v>0</v>
      </c>
      <c r="K194" s="360">
        <f t="shared" si="12"/>
        <v>1</v>
      </c>
      <c r="L194" s="360">
        <f t="shared" si="13"/>
        <v>1900</v>
      </c>
      <c r="M194" s="360">
        <f>VLOOKUP(Tabela1[[#This Row],[Banco]],$U$9:$V$28,2,0)</f>
        <v>7</v>
      </c>
      <c r="N194" s="360" t="e">
        <f t="shared" si="14"/>
        <v>#N/A</v>
      </c>
      <c r="O194" s="360" t="e">
        <f>IF(N194&gt;'05'!$Y$17,0,1)</f>
        <v>#N/A</v>
      </c>
      <c r="P194" s="360" t="str">
        <f>IF(Tabela1[[#This Row],[DIA]]&gt;0,IF('13'!$CD$36=77,1,""),"")</f>
        <v/>
      </c>
      <c r="Q194" s="360" t="e">
        <f>IF(N194&gt;'13'!$CD$30,0,1)</f>
        <v>#N/A</v>
      </c>
      <c r="R194" s="360" t="str">
        <f>IF(Tabela1[[#This Row],[DIA]]&gt;0,IF('01'!$BX$33=77,1,""),"")</f>
        <v/>
      </c>
      <c r="S194" s="360" t="e">
        <f>IF(N194&gt;'01'!$BX$27,0,1)</f>
        <v>#N/A</v>
      </c>
      <c r="U194" s="84"/>
      <c r="V194" s="84"/>
      <c r="W194" s="84"/>
      <c r="X194" s="365"/>
      <c r="Y194" s="84"/>
      <c r="Z194" s="84"/>
      <c r="AA194" s="84"/>
    </row>
    <row r="195" spans="3:27" x14ac:dyDescent="0.25">
      <c r="C195" s="356"/>
      <c r="D195" s="357"/>
      <c r="E195" s="358"/>
      <c r="F195" s="359"/>
      <c r="G195" s="357"/>
      <c r="H195" s="357"/>
      <c r="I195" s="357" t="str">
        <f t="shared" ca="1" si="10"/>
        <v/>
      </c>
      <c r="J195" s="360">
        <f t="shared" si="11"/>
        <v>0</v>
      </c>
      <c r="K195" s="360">
        <f t="shared" si="12"/>
        <v>1</v>
      </c>
      <c r="L195" s="360">
        <f t="shared" si="13"/>
        <v>1900</v>
      </c>
      <c r="M195" s="360">
        <f>VLOOKUP(Tabela1[[#This Row],[Banco]],$U$9:$V$28,2,0)</f>
        <v>7</v>
      </c>
      <c r="N195" s="360" t="e">
        <f t="shared" si="14"/>
        <v>#N/A</v>
      </c>
      <c r="O195" s="360" t="e">
        <f>IF(N195&gt;'05'!$Y$17,0,1)</f>
        <v>#N/A</v>
      </c>
      <c r="P195" s="360" t="str">
        <f>IF(Tabela1[[#This Row],[DIA]]&gt;0,IF('13'!$CD$36=77,1,""),"")</f>
        <v/>
      </c>
      <c r="Q195" s="360" t="e">
        <f>IF(N195&gt;'13'!$CD$30,0,1)</f>
        <v>#N/A</v>
      </c>
      <c r="R195" s="360" t="str">
        <f>IF(Tabela1[[#This Row],[DIA]]&gt;0,IF('01'!$BX$33=77,1,""),"")</f>
        <v/>
      </c>
      <c r="S195" s="360" t="e">
        <f>IF(N195&gt;'01'!$BX$27,0,1)</f>
        <v>#N/A</v>
      </c>
      <c r="U195" s="84"/>
      <c r="V195" s="84"/>
      <c r="W195" s="84"/>
      <c r="X195" s="365"/>
      <c r="Y195" s="84"/>
      <c r="Z195" s="84"/>
      <c r="AA195" s="84"/>
    </row>
    <row r="196" spans="3:27" x14ac:dyDescent="0.25">
      <c r="C196" s="356"/>
      <c r="D196" s="357"/>
      <c r="E196" s="358"/>
      <c r="F196" s="359"/>
      <c r="G196" s="357"/>
      <c r="H196" s="357"/>
      <c r="I196" s="357" t="str">
        <f t="shared" ca="1" si="10"/>
        <v/>
      </c>
      <c r="J196" s="360">
        <f t="shared" si="11"/>
        <v>0</v>
      </c>
      <c r="K196" s="360">
        <f t="shared" si="12"/>
        <v>1</v>
      </c>
      <c r="L196" s="360">
        <f t="shared" si="13"/>
        <v>1900</v>
      </c>
      <c r="M196" s="360">
        <f>VLOOKUP(Tabela1[[#This Row],[Banco]],$U$9:$V$28,2,0)</f>
        <v>7</v>
      </c>
      <c r="N196" s="360" t="e">
        <f t="shared" si="14"/>
        <v>#N/A</v>
      </c>
      <c r="O196" s="360" t="e">
        <f>IF(N196&gt;'05'!$Y$17,0,1)</f>
        <v>#N/A</v>
      </c>
      <c r="P196" s="360" t="str">
        <f>IF(Tabela1[[#This Row],[DIA]]&gt;0,IF('13'!$CD$36=77,1,""),"")</f>
        <v/>
      </c>
      <c r="Q196" s="360" t="e">
        <f>IF(N196&gt;'13'!$CD$30,0,1)</f>
        <v>#N/A</v>
      </c>
      <c r="R196" s="360" t="str">
        <f>IF(Tabela1[[#This Row],[DIA]]&gt;0,IF('01'!$BX$33=77,1,""),"")</f>
        <v/>
      </c>
      <c r="S196" s="360" t="e">
        <f>IF(N196&gt;'01'!$BX$27,0,1)</f>
        <v>#N/A</v>
      </c>
      <c r="U196" s="84"/>
      <c r="V196" s="84"/>
      <c r="W196" s="84"/>
      <c r="X196" s="365"/>
      <c r="Y196" s="84"/>
      <c r="Z196" s="84"/>
      <c r="AA196" s="84"/>
    </row>
    <row r="197" spans="3:27" x14ac:dyDescent="0.25">
      <c r="C197" s="356"/>
      <c r="D197" s="357"/>
      <c r="E197" s="358"/>
      <c r="F197" s="359"/>
      <c r="G197" s="357"/>
      <c r="H197" s="357"/>
      <c r="I197" s="357" t="str">
        <f t="shared" ca="1" si="10"/>
        <v/>
      </c>
      <c r="J197" s="360">
        <f t="shared" si="11"/>
        <v>0</v>
      </c>
      <c r="K197" s="360">
        <f t="shared" si="12"/>
        <v>1</v>
      </c>
      <c r="L197" s="360">
        <f t="shared" si="13"/>
        <v>1900</v>
      </c>
      <c r="M197" s="360">
        <f>VLOOKUP(Tabela1[[#This Row],[Banco]],$U$9:$V$28,2,0)</f>
        <v>7</v>
      </c>
      <c r="N197" s="360" t="e">
        <f t="shared" si="14"/>
        <v>#N/A</v>
      </c>
      <c r="O197" s="360" t="e">
        <f>IF(N197&gt;'05'!$Y$17,0,1)</f>
        <v>#N/A</v>
      </c>
      <c r="P197" s="360" t="str">
        <f>IF(Tabela1[[#This Row],[DIA]]&gt;0,IF('13'!$CD$36=77,1,""),"")</f>
        <v/>
      </c>
      <c r="Q197" s="360" t="e">
        <f>IF(N197&gt;'13'!$CD$30,0,1)</f>
        <v>#N/A</v>
      </c>
      <c r="R197" s="360" t="str">
        <f>IF(Tabela1[[#This Row],[DIA]]&gt;0,IF('01'!$BX$33=77,1,""),"")</f>
        <v/>
      </c>
      <c r="S197" s="360" t="e">
        <f>IF(N197&gt;'01'!$BX$27,0,1)</f>
        <v>#N/A</v>
      </c>
      <c r="U197" s="84"/>
      <c r="V197" s="84"/>
      <c r="W197" s="84"/>
      <c r="X197" s="365"/>
      <c r="Y197" s="84"/>
      <c r="Z197" s="84"/>
      <c r="AA197" s="84"/>
    </row>
    <row r="198" spans="3:27" x14ac:dyDescent="0.25">
      <c r="C198" s="356"/>
      <c r="D198" s="357"/>
      <c r="E198" s="358"/>
      <c r="F198" s="359"/>
      <c r="G198" s="357"/>
      <c r="H198" s="357"/>
      <c r="I198" s="357" t="str">
        <f t="shared" ca="1" si="10"/>
        <v/>
      </c>
      <c r="J198" s="360">
        <f t="shared" si="11"/>
        <v>0</v>
      </c>
      <c r="K198" s="360">
        <f t="shared" si="12"/>
        <v>1</v>
      </c>
      <c r="L198" s="360">
        <f t="shared" si="13"/>
        <v>1900</v>
      </c>
      <c r="M198" s="360">
        <f>VLOOKUP(Tabela1[[#This Row],[Banco]],$U$9:$V$28,2,0)</f>
        <v>7</v>
      </c>
      <c r="N198" s="360" t="e">
        <f t="shared" si="14"/>
        <v>#N/A</v>
      </c>
      <c r="O198" s="360" t="e">
        <f>IF(N198&gt;'05'!$Y$17,0,1)</f>
        <v>#N/A</v>
      </c>
      <c r="P198" s="360" t="str">
        <f>IF(Tabela1[[#This Row],[DIA]]&gt;0,IF('13'!$CD$36=77,1,""),"")</f>
        <v/>
      </c>
      <c r="Q198" s="360" t="e">
        <f>IF(N198&gt;'13'!$CD$30,0,1)</f>
        <v>#N/A</v>
      </c>
      <c r="R198" s="360" t="str">
        <f>IF(Tabela1[[#This Row],[DIA]]&gt;0,IF('01'!$BX$33=77,1,""),"")</f>
        <v/>
      </c>
      <c r="S198" s="360" t="e">
        <f>IF(N198&gt;'01'!$BX$27,0,1)</f>
        <v>#N/A</v>
      </c>
      <c r="U198" s="84"/>
      <c r="V198" s="84"/>
      <c r="W198" s="84"/>
      <c r="X198" s="365"/>
      <c r="Y198" s="84"/>
      <c r="Z198" s="84"/>
      <c r="AA198" s="84"/>
    </row>
    <row r="199" spans="3:27" x14ac:dyDescent="0.25">
      <c r="C199" s="356"/>
      <c r="D199" s="357"/>
      <c r="E199" s="358"/>
      <c r="F199" s="359"/>
      <c r="G199" s="357"/>
      <c r="H199" s="357"/>
      <c r="I199" s="357" t="str">
        <f t="shared" ca="1" si="10"/>
        <v/>
      </c>
      <c r="J199" s="360">
        <f t="shared" si="11"/>
        <v>0</v>
      </c>
      <c r="K199" s="360">
        <f t="shared" si="12"/>
        <v>1</v>
      </c>
      <c r="L199" s="360">
        <f t="shared" si="13"/>
        <v>1900</v>
      </c>
      <c r="M199" s="360">
        <f>VLOOKUP(Tabela1[[#This Row],[Banco]],$U$9:$V$28,2,0)</f>
        <v>7</v>
      </c>
      <c r="N199" s="360" t="e">
        <f t="shared" si="14"/>
        <v>#N/A</v>
      </c>
      <c r="O199" s="360" t="e">
        <f>IF(N199&gt;'05'!$Y$17,0,1)</f>
        <v>#N/A</v>
      </c>
      <c r="P199" s="360" t="str">
        <f>IF(Tabela1[[#This Row],[DIA]]&gt;0,IF('13'!$CD$36=77,1,""),"")</f>
        <v/>
      </c>
      <c r="Q199" s="360" t="e">
        <f>IF(N199&gt;'13'!$CD$30,0,1)</f>
        <v>#N/A</v>
      </c>
      <c r="R199" s="360" t="str">
        <f>IF(Tabela1[[#This Row],[DIA]]&gt;0,IF('01'!$BX$33=77,1,""),"")</f>
        <v/>
      </c>
      <c r="S199" s="360" t="e">
        <f>IF(N199&gt;'01'!$BX$27,0,1)</f>
        <v>#N/A</v>
      </c>
      <c r="U199" s="84"/>
      <c r="V199" s="84"/>
      <c r="W199" s="84"/>
      <c r="X199" s="365"/>
      <c r="Y199" s="84"/>
      <c r="Z199" s="84"/>
      <c r="AA199" s="84"/>
    </row>
    <row r="200" spans="3:27" x14ac:dyDescent="0.25">
      <c r="C200" s="356"/>
      <c r="D200" s="357"/>
      <c r="E200" s="358"/>
      <c r="F200" s="359"/>
      <c r="G200" s="357"/>
      <c r="H200" s="357"/>
      <c r="I200" s="357" t="str">
        <f t="shared" ca="1" si="10"/>
        <v/>
      </c>
      <c r="J200" s="360">
        <f t="shared" si="11"/>
        <v>0</v>
      </c>
      <c r="K200" s="360">
        <f t="shared" si="12"/>
        <v>1</v>
      </c>
      <c r="L200" s="360">
        <f t="shared" si="13"/>
        <v>1900</v>
      </c>
      <c r="M200" s="360">
        <f>VLOOKUP(Tabela1[[#This Row],[Banco]],$U$9:$V$28,2,0)</f>
        <v>7</v>
      </c>
      <c r="N200" s="360" t="e">
        <f t="shared" si="14"/>
        <v>#N/A</v>
      </c>
      <c r="O200" s="360" t="e">
        <f>IF(N200&gt;'05'!$Y$17,0,1)</f>
        <v>#N/A</v>
      </c>
      <c r="P200" s="360" t="str">
        <f>IF(Tabela1[[#This Row],[DIA]]&gt;0,IF('13'!$CD$36=77,1,""),"")</f>
        <v/>
      </c>
      <c r="Q200" s="360" t="e">
        <f>IF(N200&gt;'13'!$CD$30,0,1)</f>
        <v>#N/A</v>
      </c>
      <c r="R200" s="360" t="str">
        <f>IF(Tabela1[[#This Row],[DIA]]&gt;0,IF('01'!$BX$33=77,1,""),"")</f>
        <v/>
      </c>
      <c r="S200" s="360" t="e">
        <f>IF(N200&gt;'01'!$BX$27,0,1)</f>
        <v>#N/A</v>
      </c>
      <c r="U200" s="84"/>
      <c r="V200" s="84"/>
      <c r="W200" s="84"/>
      <c r="X200" s="365"/>
      <c r="Y200" s="84"/>
      <c r="Z200" s="84"/>
      <c r="AA200" s="84"/>
    </row>
    <row r="201" spans="3:27" x14ac:dyDescent="0.25">
      <c r="C201" s="356"/>
      <c r="D201" s="357"/>
      <c r="E201" s="358"/>
      <c r="F201" s="359"/>
      <c r="G201" s="357"/>
      <c r="H201" s="357"/>
      <c r="I201" s="357" t="str">
        <f t="shared" ref="I201:I264" ca="1" si="15">IF(H201="","",(IF(H201="Efetivado","",IF(C201="","",IF(C201=TODAY(),"Vence Hoje",IF(C201&lt;TODAY(),"Atrasado",C201-TODAY()&amp;" Dias para Vencer"))))))</f>
        <v/>
      </c>
      <c r="J201" s="360">
        <f t="shared" ref="J201:J264" si="16">DAY(C201)</f>
        <v>0</v>
      </c>
      <c r="K201" s="360">
        <f t="shared" ref="K201:K264" si="17">MONTH(C201)</f>
        <v>1</v>
      </c>
      <c r="L201" s="360">
        <f t="shared" ref="L201:L264" si="18">YEAR(C201)</f>
        <v>1900</v>
      </c>
      <c r="M201" s="360">
        <f>VLOOKUP(Tabela1[[#This Row],[Banco]],$U$9:$V$28,2,0)</f>
        <v>7</v>
      </c>
      <c r="N201" s="360" t="e">
        <f t="shared" ref="N201:N264" si="19">VLOOKUP(H201,$Z$9:$AA$10,2,0)</f>
        <v>#N/A</v>
      </c>
      <c r="O201" s="360" t="e">
        <f>IF(N201&gt;'05'!$Y$17,0,1)</f>
        <v>#N/A</v>
      </c>
      <c r="P201" s="360" t="str">
        <f>IF(Tabela1[[#This Row],[DIA]]&gt;0,IF('13'!$CD$36=77,1,""),"")</f>
        <v/>
      </c>
      <c r="Q201" s="360" t="e">
        <f>IF(N201&gt;'13'!$CD$30,0,1)</f>
        <v>#N/A</v>
      </c>
      <c r="R201" s="360" t="str">
        <f>IF(Tabela1[[#This Row],[DIA]]&gt;0,IF('01'!$BX$33=77,1,""),"")</f>
        <v/>
      </c>
      <c r="S201" s="360" t="e">
        <f>IF(N201&gt;'01'!$BX$27,0,1)</f>
        <v>#N/A</v>
      </c>
      <c r="U201" s="84"/>
      <c r="V201" s="84"/>
      <c r="W201" s="84"/>
      <c r="X201" s="365"/>
      <c r="Y201" s="84"/>
      <c r="Z201" s="84"/>
      <c r="AA201" s="84"/>
    </row>
    <row r="202" spans="3:27" x14ac:dyDescent="0.25">
      <c r="C202" s="356"/>
      <c r="D202" s="357"/>
      <c r="E202" s="358"/>
      <c r="F202" s="359"/>
      <c r="G202" s="357"/>
      <c r="H202" s="357"/>
      <c r="I202" s="357" t="str">
        <f t="shared" ca="1" si="15"/>
        <v/>
      </c>
      <c r="J202" s="360">
        <f t="shared" si="16"/>
        <v>0</v>
      </c>
      <c r="K202" s="360">
        <f t="shared" si="17"/>
        <v>1</v>
      </c>
      <c r="L202" s="360">
        <f t="shared" si="18"/>
        <v>1900</v>
      </c>
      <c r="M202" s="360">
        <f>VLOOKUP(Tabela1[[#This Row],[Banco]],$U$9:$V$28,2,0)</f>
        <v>7</v>
      </c>
      <c r="N202" s="360" t="e">
        <f t="shared" si="19"/>
        <v>#N/A</v>
      </c>
      <c r="O202" s="360" t="e">
        <f>IF(N202&gt;'05'!$Y$17,0,1)</f>
        <v>#N/A</v>
      </c>
      <c r="P202" s="360" t="str">
        <f>IF(Tabela1[[#This Row],[DIA]]&gt;0,IF('13'!$CD$36=77,1,""),"")</f>
        <v/>
      </c>
      <c r="Q202" s="360" t="e">
        <f>IF(N202&gt;'13'!$CD$30,0,1)</f>
        <v>#N/A</v>
      </c>
      <c r="R202" s="360" t="str">
        <f>IF(Tabela1[[#This Row],[DIA]]&gt;0,IF('01'!$BX$33=77,1,""),"")</f>
        <v/>
      </c>
      <c r="S202" s="360" t="e">
        <f>IF(N202&gt;'01'!$BX$27,0,1)</f>
        <v>#N/A</v>
      </c>
      <c r="U202" s="84"/>
      <c r="V202" s="84"/>
      <c r="W202" s="84"/>
      <c r="X202" s="365"/>
      <c r="Y202" s="84"/>
      <c r="Z202" s="84"/>
      <c r="AA202" s="84"/>
    </row>
    <row r="203" spans="3:27" x14ac:dyDescent="0.25">
      <c r="C203" s="356"/>
      <c r="D203" s="357"/>
      <c r="E203" s="358"/>
      <c r="F203" s="359"/>
      <c r="G203" s="357"/>
      <c r="H203" s="357"/>
      <c r="I203" s="357" t="str">
        <f t="shared" ca="1" si="15"/>
        <v/>
      </c>
      <c r="J203" s="360">
        <f t="shared" si="16"/>
        <v>0</v>
      </c>
      <c r="K203" s="360">
        <f t="shared" si="17"/>
        <v>1</v>
      </c>
      <c r="L203" s="360">
        <f t="shared" si="18"/>
        <v>1900</v>
      </c>
      <c r="M203" s="360">
        <f>VLOOKUP(Tabela1[[#This Row],[Banco]],$U$9:$V$28,2,0)</f>
        <v>7</v>
      </c>
      <c r="N203" s="360" t="e">
        <f t="shared" si="19"/>
        <v>#N/A</v>
      </c>
      <c r="O203" s="360" t="e">
        <f>IF(N203&gt;'05'!$Y$17,0,1)</f>
        <v>#N/A</v>
      </c>
      <c r="P203" s="360" t="str">
        <f>IF(Tabela1[[#This Row],[DIA]]&gt;0,IF('13'!$CD$36=77,1,""),"")</f>
        <v/>
      </c>
      <c r="Q203" s="360" t="e">
        <f>IF(N203&gt;'13'!$CD$30,0,1)</f>
        <v>#N/A</v>
      </c>
      <c r="R203" s="360" t="str">
        <f>IF(Tabela1[[#This Row],[DIA]]&gt;0,IF('01'!$BX$33=77,1,""),"")</f>
        <v/>
      </c>
      <c r="S203" s="360" t="e">
        <f>IF(N203&gt;'01'!$BX$27,0,1)</f>
        <v>#N/A</v>
      </c>
      <c r="U203" s="84"/>
      <c r="V203" s="84"/>
      <c r="W203" s="84"/>
      <c r="X203" s="365"/>
      <c r="Y203" s="84"/>
      <c r="Z203" s="84"/>
      <c r="AA203" s="84"/>
    </row>
    <row r="204" spans="3:27" x14ac:dyDescent="0.25">
      <c r="C204" s="356"/>
      <c r="D204" s="357"/>
      <c r="E204" s="358"/>
      <c r="F204" s="359"/>
      <c r="G204" s="357"/>
      <c r="H204" s="357"/>
      <c r="I204" s="357" t="str">
        <f t="shared" ca="1" si="15"/>
        <v/>
      </c>
      <c r="J204" s="360">
        <f t="shared" si="16"/>
        <v>0</v>
      </c>
      <c r="K204" s="360">
        <f t="shared" si="17"/>
        <v>1</v>
      </c>
      <c r="L204" s="360">
        <f t="shared" si="18"/>
        <v>1900</v>
      </c>
      <c r="M204" s="360">
        <f>VLOOKUP(Tabela1[[#This Row],[Banco]],$U$9:$V$28,2,0)</f>
        <v>7</v>
      </c>
      <c r="N204" s="360" t="e">
        <f t="shared" si="19"/>
        <v>#N/A</v>
      </c>
      <c r="O204" s="360" t="e">
        <f>IF(N204&gt;'05'!$Y$17,0,1)</f>
        <v>#N/A</v>
      </c>
      <c r="P204" s="360" t="str">
        <f>IF(Tabela1[[#This Row],[DIA]]&gt;0,IF('13'!$CD$36=77,1,""),"")</f>
        <v/>
      </c>
      <c r="Q204" s="360" t="e">
        <f>IF(N204&gt;'13'!$CD$30,0,1)</f>
        <v>#N/A</v>
      </c>
      <c r="R204" s="360" t="str">
        <f>IF(Tabela1[[#This Row],[DIA]]&gt;0,IF('01'!$BX$33=77,1,""),"")</f>
        <v/>
      </c>
      <c r="S204" s="360" t="e">
        <f>IF(N204&gt;'01'!$BX$27,0,1)</f>
        <v>#N/A</v>
      </c>
      <c r="U204" s="84"/>
      <c r="V204" s="84"/>
      <c r="W204" s="84"/>
      <c r="X204" s="365"/>
      <c r="Y204" s="84"/>
      <c r="Z204" s="84"/>
      <c r="AA204" s="84"/>
    </row>
    <row r="205" spans="3:27" x14ac:dyDescent="0.25">
      <c r="C205" s="356"/>
      <c r="D205" s="357"/>
      <c r="E205" s="358"/>
      <c r="F205" s="359"/>
      <c r="G205" s="357"/>
      <c r="H205" s="357"/>
      <c r="I205" s="357" t="str">
        <f t="shared" ca="1" si="15"/>
        <v/>
      </c>
      <c r="J205" s="360">
        <f t="shared" si="16"/>
        <v>0</v>
      </c>
      <c r="K205" s="360">
        <f t="shared" si="17"/>
        <v>1</v>
      </c>
      <c r="L205" s="360">
        <f t="shared" si="18"/>
        <v>1900</v>
      </c>
      <c r="M205" s="360">
        <f>VLOOKUP(Tabela1[[#This Row],[Banco]],$U$9:$V$28,2,0)</f>
        <v>7</v>
      </c>
      <c r="N205" s="360" t="e">
        <f t="shared" si="19"/>
        <v>#N/A</v>
      </c>
      <c r="O205" s="360" t="e">
        <f>IF(N205&gt;'05'!$Y$17,0,1)</f>
        <v>#N/A</v>
      </c>
      <c r="P205" s="360" t="str">
        <f>IF(Tabela1[[#This Row],[DIA]]&gt;0,IF('13'!$CD$36=77,1,""),"")</f>
        <v/>
      </c>
      <c r="Q205" s="360" t="e">
        <f>IF(N205&gt;'13'!$CD$30,0,1)</f>
        <v>#N/A</v>
      </c>
      <c r="R205" s="360" t="str">
        <f>IF(Tabela1[[#This Row],[DIA]]&gt;0,IF('01'!$BX$33=77,1,""),"")</f>
        <v/>
      </c>
      <c r="S205" s="360" t="e">
        <f>IF(N205&gt;'01'!$BX$27,0,1)</f>
        <v>#N/A</v>
      </c>
      <c r="U205" s="84"/>
      <c r="V205" s="84"/>
      <c r="W205" s="84"/>
      <c r="X205" s="365"/>
      <c r="Y205" s="84"/>
      <c r="Z205" s="84"/>
      <c r="AA205" s="84"/>
    </row>
    <row r="206" spans="3:27" x14ac:dyDescent="0.25">
      <c r="C206" s="356"/>
      <c r="D206" s="357"/>
      <c r="E206" s="358"/>
      <c r="F206" s="359"/>
      <c r="G206" s="357"/>
      <c r="H206" s="357"/>
      <c r="I206" s="357" t="str">
        <f t="shared" ca="1" si="15"/>
        <v/>
      </c>
      <c r="J206" s="360">
        <f t="shared" si="16"/>
        <v>0</v>
      </c>
      <c r="K206" s="360">
        <f t="shared" si="17"/>
        <v>1</v>
      </c>
      <c r="L206" s="360">
        <f t="shared" si="18"/>
        <v>1900</v>
      </c>
      <c r="M206" s="360">
        <f>VLOOKUP(Tabela1[[#This Row],[Banco]],$U$9:$V$28,2,0)</f>
        <v>7</v>
      </c>
      <c r="N206" s="360" t="e">
        <f t="shared" si="19"/>
        <v>#N/A</v>
      </c>
      <c r="O206" s="360" t="e">
        <f>IF(N206&gt;'05'!$Y$17,0,1)</f>
        <v>#N/A</v>
      </c>
      <c r="P206" s="360" t="str">
        <f>IF(Tabela1[[#This Row],[DIA]]&gt;0,IF('13'!$CD$36=77,1,""),"")</f>
        <v/>
      </c>
      <c r="Q206" s="360" t="e">
        <f>IF(N206&gt;'13'!$CD$30,0,1)</f>
        <v>#N/A</v>
      </c>
      <c r="R206" s="360" t="str">
        <f>IF(Tabela1[[#This Row],[DIA]]&gt;0,IF('01'!$BX$33=77,1,""),"")</f>
        <v/>
      </c>
      <c r="S206" s="360" t="e">
        <f>IF(N206&gt;'01'!$BX$27,0,1)</f>
        <v>#N/A</v>
      </c>
      <c r="U206" s="84"/>
      <c r="V206" s="84"/>
      <c r="W206" s="84"/>
      <c r="X206" s="365"/>
      <c r="Y206" s="84"/>
      <c r="Z206" s="84"/>
      <c r="AA206" s="84"/>
    </row>
    <row r="207" spans="3:27" x14ac:dyDescent="0.25">
      <c r="C207" s="356"/>
      <c r="D207" s="357"/>
      <c r="E207" s="358"/>
      <c r="F207" s="359"/>
      <c r="G207" s="357"/>
      <c r="H207" s="357"/>
      <c r="I207" s="357" t="str">
        <f t="shared" ca="1" si="15"/>
        <v/>
      </c>
      <c r="J207" s="360">
        <f t="shared" si="16"/>
        <v>0</v>
      </c>
      <c r="K207" s="360">
        <f t="shared" si="17"/>
        <v>1</v>
      </c>
      <c r="L207" s="360">
        <f t="shared" si="18"/>
        <v>1900</v>
      </c>
      <c r="M207" s="360">
        <f>VLOOKUP(Tabela1[[#This Row],[Banco]],$U$9:$V$28,2,0)</f>
        <v>7</v>
      </c>
      <c r="N207" s="360" t="e">
        <f t="shared" si="19"/>
        <v>#N/A</v>
      </c>
      <c r="O207" s="360" t="e">
        <f>IF(N207&gt;'05'!$Y$17,0,1)</f>
        <v>#N/A</v>
      </c>
      <c r="P207" s="360" t="str">
        <f>IF(Tabela1[[#This Row],[DIA]]&gt;0,IF('13'!$CD$36=77,1,""),"")</f>
        <v/>
      </c>
      <c r="Q207" s="360" t="e">
        <f>IF(N207&gt;'13'!$CD$30,0,1)</f>
        <v>#N/A</v>
      </c>
      <c r="R207" s="360" t="str">
        <f>IF(Tabela1[[#This Row],[DIA]]&gt;0,IF('01'!$BX$33=77,1,""),"")</f>
        <v/>
      </c>
      <c r="S207" s="360" t="e">
        <f>IF(N207&gt;'01'!$BX$27,0,1)</f>
        <v>#N/A</v>
      </c>
      <c r="U207" s="84"/>
      <c r="V207" s="84"/>
      <c r="W207" s="84"/>
      <c r="X207" s="365"/>
      <c r="Y207" s="84"/>
      <c r="Z207" s="84"/>
      <c r="AA207" s="84"/>
    </row>
    <row r="208" spans="3:27" x14ac:dyDescent="0.25">
      <c r="C208" s="356"/>
      <c r="D208" s="357"/>
      <c r="E208" s="358"/>
      <c r="F208" s="359"/>
      <c r="G208" s="357"/>
      <c r="H208" s="357"/>
      <c r="I208" s="357" t="str">
        <f t="shared" ca="1" si="15"/>
        <v/>
      </c>
      <c r="J208" s="360">
        <f t="shared" si="16"/>
        <v>0</v>
      </c>
      <c r="K208" s="360">
        <f t="shared" si="17"/>
        <v>1</v>
      </c>
      <c r="L208" s="360">
        <f t="shared" si="18"/>
        <v>1900</v>
      </c>
      <c r="M208" s="360">
        <f>VLOOKUP(Tabela1[[#This Row],[Banco]],$U$9:$V$28,2,0)</f>
        <v>7</v>
      </c>
      <c r="N208" s="360" t="e">
        <f t="shared" si="19"/>
        <v>#N/A</v>
      </c>
      <c r="O208" s="360" t="e">
        <f>IF(N208&gt;'05'!$Y$17,0,1)</f>
        <v>#N/A</v>
      </c>
      <c r="P208" s="360" t="str">
        <f>IF(Tabela1[[#This Row],[DIA]]&gt;0,IF('13'!$CD$36=77,1,""),"")</f>
        <v/>
      </c>
      <c r="Q208" s="360" t="e">
        <f>IF(N208&gt;'13'!$CD$30,0,1)</f>
        <v>#N/A</v>
      </c>
      <c r="R208" s="360" t="str">
        <f>IF(Tabela1[[#This Row],[DIA]]&gt;0,IF('01'!$BX$33=77,1,""),"")</f>
        <v/>
      </c>
      <c r="S208" s="360" t="e">
        <f>IF(N208&gt;'01'!$BX$27,0,1)</f>
        <v>#N/A</v>
      </c>
      <c r="U208" s="84"/>
      <c r="V208" s="84"/>
      <c r="W208" s="84"/>
      <c r="X208" s="365"/>
      <c r="Y208" s="84"/>
      <c r="Z208" s="84"/>
      <c r="AA208" s="84"/>
    </row>
    <row r="209" spans="3:27" x14ac:dyDescent="0.25">
      <c r="C209" s="356"/>
      <c r="D209" s="357"/>
      <c r="E209" s="358"/>
      <c r="F209" s="359"/>
      <c r="G209" s="357"/>
      <c r="H209" s="357"/>
      <c r="I209" s="357" t="str">
        <f t="shared" ca="1" si="15"/>
        <v/>
      </c>
      <c r="J209" s="360">
        <f t="shared" si="16"/>
        <v>0</v>
      </c>
      <c r="K209" s="360">
        <f t="shared" si="17"/>
        <v>1</v>
      </c>
      <c r="L209" s="360">
        <f t="shared" si="18"/>
        <v>1900</v>
      </c>
      <c r="M209" s="360">
        <f>VLOOKUP(Tabela1[[#This Row],[Banco]],$U$9:$V$28,2,0)</f>
        <v>7</v>
      </c>
      <c r="N209" s="360" t="e">
        <f t="shared" si="19"/>
        <v>#N/A</v>
      </c>
      <c r="O209" s="360" t="e">
        <f>IF(N209&gt;'05'!$Y$17,0,1)</f>
        <v>#N/A</v>
      </c>
      <c r="P209" s="360" t="str">
        <f>IF(Tabela1[[#This Row],[DIA]]&gt;0,IF('13'!$CD$36=77,1,""),"")</f>
        <v/>
      </c>
      <c r="Q209" s="360" t="e">
        <f>IF(N209&gt;'13'!$CD$30,0,1)</f>
        <v>#N/A</v>
      </c>
      <c r="R209" s="360" t="str">
        <f>IF(Tabela1[[#This Row],[DIA]]&gt;0,IF('01'!$BX$33=77,1,""),"")</f>
        <v/>
      </c>
      <c r="S209" s="360" t="e">
        <f>IF(N209&gt;'01'!$BX$27,0,1)</f>
        <v>#N/A</v>
      </c>
      <c r="U209" s="84"/>
      <c r="V209" s="84"/>
      <c r="W209" s="84"/>
      <c r="X209" s="365"/>
      <c r="Y209" s="84"/>
      <c r="Z209" s="84"/>
      <c r="AA209" s="84"/>
    </row>
    <row r="210" spans="3:27" x14ac:dyDescent="0.25">
      <c r="C210" s="356"/>
      <c r="D210" s="357"/>
      <c r="E210" s="358"/>
      <c r="F210" s="359"/>
      <c r="G210" s="357"/>
      <c r="H210" s="357"/>
      <c r="I210" s="357" t="str">
        <f t="shared" ca="1" si="15"/>
        <v/>
      </c>
      <c r="J210" s="360">
        <f t="shared" si="16"/>
        <v>0</v>
      </c>
      <c r="K210" s="360">
        <f t="shared" si="17"/>
        <v>1</v>
      </c>
      <c r="L210" s="360">
        <f t="shared" si="18"/>
        <v>1900</v>
      </c>
      <c r="M210" s="360">
        <f>VLOOKUP(Tabela1[[#This Row],[Banco]],$U$9:$V$28,2,0)</f>
        <v>7</v>
      </c>
      <c r="N210" s="360" t="e">
        <f t="shared" si="19"/>
        <v>#N/A</v>
      </c>
      <c r="O210" s="360" t="e">
        <f>IF(N210&gt;'05'!$Y$17,0,1)</f>
        <v>#N/A</v>
      </c>
      <c r="P210" s="360" t="str">
        <f>IF(Tabela1[[#This Row],[DIA]]&gt;0,IF('13'!$CD$36=77,1,""),"")</f>
        <v/>
      </c>
      <c r="Q210" s="360" t="e">
        <f>IF(N210&gt;'13'!$CD$30,0,1)</f>
        <v>#N/A</v>
      </c>
      <c r="R210" s="360" t="str">
        <f>IF(Tabela1[[#This Row],[DIA]]&gt;0,IF('01'!$BX$33=77,1,""),"")</f>
        <v/>
      </c>
      <c r="S210" s="360" t="e">
        <f>IF(N210&gt;'01'!$BX$27,0,1)</f>
        <v>#N/A</v>
      </c>
      <c r="U210" s="84"/>
      <c r="V210" s="84"/>
      <c r="W210" s="84"/>
      <c r="X210" s="365"/>
      <c r="Y210" s="84"/>
      <c r="Z210" s="84"/>
      <c r="AA210" s="84"/>
    </row>
    <row r="211" spans="3:27" x14ac:dyDescent="0.25">
      <c r="C211" s="356"/>
      <c r="D211" s="357"/>
      <c r="E211" s="358"/>
      <c r="F211" s="359"/>
      <c r="G211" s="357"/>
      <c r="H211" s="357"/>
      <c r="I211" s="357" t="str">
        <f t="shared" ca="1" si="15"/>
        <v/>
      </c>
      <c r="J211" s="360">
        <f t="shared" si="16"/>
        <v>0</v>
      </c>
      <c r="K211" s="360">
        <f t="shared" si="17"/>
        <v>1</v>
      </c>
      <c r="L211" s="360">
        <f t="shared" si="18"/>
        <v>1900</v>
      </c>
      <c r="M211" s="360">
        <f>VLOOKUP(Tabela1[[#This Row],[Banco]],$U$9:$V$28,2,0)</f>
        <v>7</v>
      </c>
      <c r="N211" s="360" t="e">
        <f t="shared" si="19"/>
        <v>#N/A</v>
      </c>
      <c r="O211" s="360" t="e">
        <f>IF(N211&gt;'05'!$Y$17,0,1)</f>
        <v>#N/A</v>
      </c>
      <c r="P211" s="360" t="str">
        <f>IF(Tabela1[[#This Row],[DIA]]&gt;0,IF('13'!$CD$36=77,1,""),"")</f>
        <v/>
      </c>
      <c r="Q211" s="360" t="e">
        <f>IF(N211&gt;'13'!$CD$30,0,1)</f>
        <v>#N/A</v>
      </c>
      <c r="R211" s="360" t="str">
        <f>IF(Tabela1[[#This Row],[DIA]]&gt;0,IF('01'!$BX$33=77,1,""),"")</f>
        <v/>
      </c>
      <c r="S211" s="360" t="e">
        <f>IF(N211&gt;'01'!$BX$27,0,1)</f>
        <v>#N/A</v>
      </c>
      <c r="U211" s="84"/>
      <c r="V211" s="84"/>
      <c r="W211" s="84"/>
      <c r="X211" s="365"/>
      <c r="Y211" s="84"/>
      <c r="Z211" s="84"/>
      <c r="AA211" s="84"/>
    </row>
    <row r="212" spans="3:27" x14ac:dyDescent="0.25">
      <c r="C212" s="356"/>
      <c r="D212" s="357"/>
      <c r="E212" s="358"/>
      <c r="F212" s="359"/>
      <c r="G212" s="357"/>
      <c r="H212" s="357"/>
      <c r="I212" s="357" t="str">
        <f t="shared" ca="1" si="15"/>
        <v/>
      </c>
      <c r="J212" s="360">
        <f t="shared" si="16"/>
        <v>0</v>
      </c>
      <c r="K212" s="360">
        <f t="shared" si="17"/>
        <v>1</v>
      </c>
      <c r="L212" s="360">
        <f t="shared" si="18"/>
        <v>1900</v>
      </c>
      <c r="M212" s="360">
        <f>VLOOKUP(Tabela1[[#This Row],[Banco]],$U$9:$V$28,2,0)</f>
        <v>7</v>
      </c>
      <c r="N212" s="360" t="e">
        <f t="shared" si="19"/>
        <v>#N/A</v>
      </c>
      <c r="O212" s="360" t="e">
        <f>IF(N212&gt;'05'!$Y$17,0,1)</f>
        <v>#N/A</v>
      </c>
      <c r="P212" s="360" t="str">
        <f>IF(Tabela1[[#This Row],[DIA]]&gt;0,IF('13'!$CD$36=77,1,""),"")</f>
        <v/>
      </c>
      <c r="Q212" s="360" t="e">
        <f>IF(N212&gt;'13'!$CD$30,0,1)</f>
        <v>#N/A</v>
      </c>
      <c r="R212" s="360" t="str">
        <f>IF(Tabela1[[#This Row],[DIA]]&gt;0,IF('01'!$BX$33=77,1,""),"")</f>
        <v/>
      </c>
      <c r="S212" s="360" t="e">
        <f>IF(N212&gt;'01'!$BX$27,0,1)</f>
        <v>#N/A</v>
      </c>
      <c r="U212" s="84"/>
      <c r="V212" s="84"/>
      <c r="W212" s="84"/>
      <c r="X212" s="365"/>
      <c r="Y212" s="84"/>
      <c r="Z212" s="84"/>
      <c r="AA212" s="84"/>
    </row>
    <row r="213" spans="3:27" x14ac:dyDescent="0.25">
      <c r="C213" s="356"/>
      <c r="D213" s="357"/>
      <c r="E213" s="358"/>
      <c r="F213" s="359"/>
      <c r="G213" s="357"/>
      <c r="H213" s="357"/>
      <c r="I213" s="357" t="str">
        <f t="shared" ca="1" si="15"/>
        <v/>
      </c>
      <c r="J213" s="360">
        <f t="shared" si="16"/>
        <v>0</v>
      </c>
      <c r="K213" s="360">
        <f t="shared" si="17"/>
        <v>1</v>
      </c>
      <c r="L213" s="360">
        <f t="shared" si="18"/>
        <v>1900</v>
      </c>
      <c r="M213" s="360">
        <f>VLOOKUP(Tabela1[[#This Row],[Banco]],$U$9:$V$28,2,0)</f>
        <v>7</v>
      </c>
      <c r="N213" s="360" t="e">
        <f t="shared" si="19"/>
        <v>#N/A</v>
      </c>
      <c r="O213" s="360" t="e">
        <f>IF(N213&gt;'05'!$Y$17,0,1)</f>
        <v>#N/A</v>
      </c>
      <c r="P213" s="360" t="str">
        <f>IF(Tabela1[[#This Row],[DIA]]&gt;0,IF('13'!$CD$36=77,1,""),"")</f>
        <v/>
      </c>
      <c r="Q213" s="360" t="e">
        <f>IF(N213&gt;'13'!$CD$30,0,1)</f>
        <v>#N/A</v>
      </c>
      <c r="R213" s="360" t="str">
        <f>IF(Tabela1[[#This Row],[DIA]]&gt;0,IF('01'!$BX$33=77,1,""),"")</f>
        <v/>
      </c>
      <c r="S213" s="360" t="e">
        <f>IF(N213&gt;'01'!$BX$27,0,1)</f>
        <v>#N/A</v>
      </c>
      <c r="U213" s="84"/>
      <c r="V213" s="84"/>
      <c r="W213" s="84"/>
      <c r="X213" s="365"/>
      <c r="Y213" s="84"/>
      <c r="Z213" s="84"/>
      <c r="AA213" s="84"/>
    </row>
    <row r="214" spans="3:27" x14ac:dyDescent="0.25">
      <c r="C214" s="356"/>
      <c r="D214" s="357"/>
      <c r="E214" s="358"/>
      <c r="F214" s="359"/>
      <c r="G214" s="357"/>
      <c r="H214" s="357"/>
      <c r="I214" s="357" t="str">
        <f t="shared" ca="1" si="15"/>
        <v/>
      </c>
      <c r="J214" s="360">
        <f t="shared" si="16"/>
        <v>0</v>
      </c>
      <c r="K214" s="360">
        <f t="shared" si="17"/>
        <v>1</v>
      </c>
      <c r="L214" s="360">
        <f t="shared" si="18"/>
        <v>1900</v>
      </c>
      <c r="M214" s="360">
        <f>VLOOKUP(Tabela1[[#This Row],[Banco]],$U$9:$V$28,2,0)</f>
        <v>7</v>
      </c>
      <c r="N214" s="360" t="e">
        <f t="shared" si="19"/>
        <v>#N/A</v>
      </c>
      <c r="O214" s="360" t="e">
        <f>IF(N214&gt;'05'!$Y$17,0,1)</f>
        <v>#N/A</v>
      </c>
      <c r="P214" s="360" t="str">
        <f>IF(Tabela1[[#This Row],[DIA]]&gt;0,IF('13'!$CD$36=77,1,""),"")</f>
        <v/>
      </c>
      <c r="Q214" s="360" t="e">
        <f>IF(N214&gt;'13'!$CD$30,0,1)</f>
        <v>#N/A</v>
      </c>
      <c r="R214" s="360" t="str">
        <f>IF(Tabela1[[#This Row],[DIA]]&gt;0,IF('01'!$BX$33=77,1,""),"")</f>
        <v/>
      </c>
      <c r="S214" s="360" t="e">
        <f>IF(N214&gt;'01'!$BX$27,0,1)</f>
        <v>#N/A</v>
      </c>
      <c r="U214" s="84"/>
      <c r="V214" s="84"/>
      <c r="W214" s="84"/>
      <c r="X214" s="365"/>
      <c r="Y214" s="84"/>
      <c r="Z214" s="84"/>
      <c r="AA214" s="84"/>
    </row>
    <row r="215" spans="3:27" x14ac:dyDescent="0.25">
      <c r="C215" s="356"/>
      <c r="D215" s="357"/>
      <c r="E215" s="358"/>
      <c r="F215" s="359"/>
      <c r="G215" s="357"/>
      <c r="H215" s="357"/>
      <c r="I215" s="357" t="str">
        <f t="shared" ca="1" si="15"/>
        <v/>
      </c>
      <c r="J215" s="360">
        <f t="shared" si="16"/>
        <v>0</v>
      </c>
      <c r="K215" s="360">
        <f t="shared" si="17"/>
        <v>1</v>
      </c>
      <c r="L215" s="360">
        <f t="shared" si="18"/>
        <v>1900</v>
      </c>
      <c r="M215" s="360">
        <f>VLOOKUP(Tabela1[[#This Row],[Banco]],$U$9:$V$28,2,0)</f>
        <v>7</v>
      </c>
      <c r="N215" s="360" t="e">
        <f t="shared" si="19"/>
        <v>#N/A</v>
      </c>
      <c r="O215" s="360" t="e">
        <f>IF(N215&gt;'05'!$Y$17,0,1)</f>
        <v>#N/A</v>
      </c>
      <c r="P215" s="360" t="str">
        <f>IF(Tabela1[[#This Row],[DIA]]&gt;0,IF('13'!$CD$36=77,1,""),"")</f>
        <v/>
      </c>
      <c r="Q215" s="360" t="e">
        <f>IF(N215&gt;'13'!$CD$30,0,1)</f>
        <v>#N/A</v>
      </c>
      <c r="R215" s="360" t="str">
        <f>IF(Tabela1[[#This Row],[DIA]]&gt;0,IF('01'!$BX$33=77,1,""),"")</f>
        <v/>
      </c>
      <c r="S215" s="360" t="e">
        <f>IF(N215&gt;'01'!$BX$27,0,1)</f>
        <v>#N/A</v>
      </c>
      <c r="U215" s="84"/>
      <c r="V215" s="84"/>
      <c r="W215" s="84"/>
      <c r="X215" s="365"/>
      <c r="Y215" s="84"/>
      <c r="Z215" s="84"/>
      <c r="AA215" s="84"/>
    </row>
    <row r="216" spans="3:27" x14ac:dyDescent="0.25">
      <c r="C216" s="356"/>
      <c r="D216" s="357"/>
      <c r="E216" s="358"/>
      <c r="F216" s="359"/>
      <c r="G216" s="357"/>
      <c r="H216" s="357"/>
      <c r="I216" s="357" t="str">
        <f t="shared" ca="1" si="15"/>
        <v/>
      </c>
      <c r="J216" s="360">
        <f t="shared" si="16"/>
        <v>0</v>
      </c>
      <c r="K216" s="360">
        <f t="shared" si="17"/>
        <v>1</v>
      </c>
      <c r="L216" s="360">
        <f t="shared" si="18"/>
        <v>1900</v>
      </c>
      <c r="M216" s="360">
        <f>VLOOKUP(Tabela1[[#This Row],[Banco]],$U$9:$V$28,2,0)</f>
        <v>7</v>
      </c>
      <c r="N216" s="360" t="e">
        <f t="shared" si="19"/>
        <v>#N/A</v>
      </c>
      <c r="O216" s="360" t="e">
        <f>IF(N216&gt;'05'!$Y$17,0,1)</f>
        <v>#N/A</v>
      </c>
      <c r="P216" s="360" t="str">
        <f>IF(Tabela1[[#This Row],[DIA]]&gt;0,IF('13'!$CD$36=77,1,""),"")</f>
        <v/>
      </c>
      <c r="Q216" s="360" t="e">
        <f>IF(N216&gt;'13'!$CD$30,0,1)</f>
        <v>#N/A</v>
      </c>
      <c r="R216" s="360" t="str">
        <f>IF(Tabela1[[#This Row],[DIA]]&gt;0,IF('01'!$BX$33=77,1,""),"")</f>
        <v/>
      </c>
      <c r="S216" s="360" t="e">
        <f>IF(N216&gt;'01'!$BX$27,0,1)</f>
        <v>#N/A</v>
      </c>
      <c r="U216" s="84"/>
      <c r="V216" s="84"/>
      <c r="W216" s="84"/>
      <c r="X216" s="365"/>
      <c r="Y216" s="84"/>
      <c r="Z216" s="84"/>
      <c r="AA216" s="84"/>
    </row>
    <row r="217" spans="3:27" x14ac:dyDescent="0.25">
      <c r="C217" s="356"/>
      <c r="D217" s="357"/>
      <c r="E217" s="358"/>
      <c r="F217" s="359"/>
      <c r="G217" s="357"/>
      <c r="H217" s="357"/>
      <c r="I217" s="357" t="str">
        <f t="shared" ca="1" si="15"/>
        <v/>
      </c>
      <c r="J217" s="360">
        <f t="shared" si="16"/>
        <v>0</v>
      </c>
      <c r="K217" s="360">
        <f t="shared" si="17"/>
        <v>1</v>
      </c>
      <c r="L217" s="360">
        <f t="shared" si="18"/>
        <v>1900</v>
      </c>
      <c r="M217" s="360">
        <f>VLOOKUP(Tabela1[[#This Row],[Banco]],$U$9:$V$28,2,0)</f>
        <v>7</v>
      </c>
      <c r="N217" s="360" t="e">
        <f t="shared" si="19"/>
        <v>#N/A</v>
      </c>
      <c r="O217" s="360" t="e">
        <f>IF(N217&gt;'05'!$Y$17,0,1)</f>
        <v>#N/A</v>
      </c>
      <c r="P217" s="360" t="str">
        <f>IF(Tabela1[[#This Row],[DIA]]&gt;0,IF('13'!$CD$36=77,1,""),"")</f>
        <v/>
      </c>
      <c r="Q217" s="360" t="e">
        <f>IF(N217&gt;'13'!$CD$30,0,1)</f>
        <v>#N/A</v>
      </c>
      <c r="R217" s="360" t="str">
        <f>IF(Tabela1[[#This Row],[DIA]]&gt;0,IF('01'!$BX$33=77,1,""),"")</f>
        <v/>
      </c>
      <c r="S217" s="360" t="e">
        <f>IF(N217&gt;'01'!$BX$27,0,1)</f>
        <v>#N/A</v>
      </c>
      <c r="U217" s="84"/>
      <c r="V217" s="84"/>
      <c r="W217" s="84"/>
      <c r="X217" s="365"/>
      <c r="Y217" s="84"/>
      <c r="Z217" s="84"/>
      <c r="AA217" s="84"/>
    </row>
    <row r="218" spans="3:27" x14ac:dyDescent="0.25">
      <c r="C218" s="356"/>
      <c r="D218" s="357"/>
      <c r="E218" s="358"/>
      <c r="F218" s="359"/>
      <c r="G218" s="357"/>
      <c r="H218" s="357"/>
      <c r="I218" s="357" t="str">
        <f t="shared" ca="1" si="15"/>
        <v/>
      </c>
      <c r="J218" s="360">
        <f t="shared" si="16"/>
        <v>0</v>
      </c>
      <c r="K218" s="360">
        <f t="shared" si="17"/>
        <v>1</v>
      </c>
      <c r="L218" s="360">
        <f t="shared" si="18"/>
        <v>1900</v>
      </c>
      <c r="M218" s="360">
        <f>VLOOKUP(Tabela1[[#This Row],[Banco]],$U$9:$V$28,2,0)</f>
        <v>7</v>
      </c>
      <c r="N218" s="360" t="e">
        <f t="shared" si="19"/>
        <v>#N/A</v>
      </c>
      <c r="O218" s="360" t="e">
        <f>IF(N218&gt;'05'!$Y$17,0,1)</f>
        <v>#N/A</v>
      </c>
      <c r="P218" s="360" t="str">
        <f>IF(Tabela1[[#This Row],[DIA]]&gt;0,IF('13'!$CD$36=77,1,""),"")</f>
        <v/>
      </c>
      <c r="Q218" s="360" t="e">
        <f>IF(N218&gt;'13'!$CD$30,0,1)</f>
        <v>#N/A</v>
      </c>
      <c r="R218" s="360" t="str">
        <f>IF(Tabela1[[#This Row],[DIA]]&gt;0,IF('01'!$BX$33=77,1,""),"")</f>
        <v/>
      </c>
      <c r="S218" s="360" t="e">
        <f>IF(N218&gt;'01'!$BX$27,0,1)</f>
        <v>#N/A</v>
      </c>
      <c r="U218" s="84"/>
      <c r="V218" s="84"/>
      <c r="W218" s="84"/>
      <c r="X218" s="365"/>
      <c r="Y218" s="84"/>
      <c r="Z218" s="84"/>
      <c r="AA218" s="84"/>
    </row>
    <row r="219" spans="3:27" x14ac:dyDescent="0.25">
      <c r="C219" s="356"/>
      <c r="D219" s="357"/>
      <c r="E219" s="358"/>
      <c r="F219" s="359"/>
      <c r="G219" s="357"/>
      <c r="H219" s="357"/>
      <c r="I219" s="357" t="str">
        <f t="shared" ca="1" si="15"/>
        <v/>
      </c>
      <c r="J219" s="360">
        <f t="shared" si="16"/>
        <v>0</v>
      </c>
      <c r="K219" s="360">
        <f t="shared" si="17"/>
        <v>1</v>
      </c>
      <c r="L219" s="360">
        <f t="shared" si="18"/>
        <v>1900</v>
      </c>
      <c r="M219" s="360">
        <f>VLOOKUP(Tabela1[[#This Row],[Banco]],$U$9:$V$28,2,0)</f>
        <v>7</v>
      </c>
      <c r="N219" s="360" t="e">
        <f t="shared" si="19"/>
        <v>#N/A</v>
      </c>
      <c r="O219" s="360" t="e">
        <f>IF(N219&gt;'05'!$Y$17,0,1)</f>
        <v>#N/A</v>
      </c>
      <c r="P219" s="360" t="str">
        <f>IF(Tabela1[[#This Row],[DIA]]&gt;0,IF('13'!$CD$36=77,1,""),"")</f>
        <v/>
      </c>
      <c r="Q219" s="360" t="e">
        <f>IF(N219&gt;'13'!$CD$30,0,1)</f>
        <v>#N/A</v>
      </c>
      <c r="R219" s="360" t="str">
        <f>IF(Tabela1[[#This Row],[DIA]]&gt;0,IF('01'!$BX$33=77,1,""),"")</f>
        <v/>
      </c>
      <c r="S219" s="360" t="e">
        <f>IF(N219&gt;'01'!$BX$27,0,1)</f>
        <v>#N/A</v>
      </c>
      <c r="U219" s="84"/>
      <c r="V219" s="84"/>
      <c r="W219" s="84"/>
      <c r="X219" s="365"/>
      <c r="Y219" s="84"/>
      <c r="Z219" s="84"/>
      <c r="AA219" s="84"/>
    </row>
    <row r="220" spans="3:27" x14ac:dyDescent="0.25">
      <c r="C220" s="356"/>
      <c r="D220" s="357"/>
      <c r="E220" s="358"/>
      <c r="F220" s="359"/>
      <c r="G220" s="357"/>
      <c r="H220" s="357"/>
      <c r="I220" s="357" t="str">
        <f t="shared" ca="1" si="15"/>
        <v/>
      </c>
      <c r="J220" s="360">
        <f t="shared" si="16"/>
        <v>0</v>
      </c>
      <c r="K220" s="360">
        <f t="shared" si="17"/>
        <v>1</v>
      </c>
      <c r="L220" s="360">
        <f t="shared" si="18"/>
        <v>1900</v>
      </c>
      <c r="M220" s="360">
        <f>VLOOKUP(Tabela1[[#This Row],[Banco]],$U$9:$V$28,2,0)</f>
        <v>7</v>
      </c>
      <c r="N220" s="360" t="e">
        <f t="shared" si="19"/>
        <v>#N/A</v>
      </c>
      <c r="O220" s="360" t="e">
        <f>IF(N220&gt;'05'!$Y$17,0,1)</f>
        <v>#N/A</v>
      </c>
      <c r="P220" s="360" t="str">
        <f>IF(Tabela1[[#This Row],[DIA]]&gt;0,IF('13'!$CD$36=77,1,""),"")</f>
        <v/>
      </c>
      <c r="Q220" s="360" t="e">
        <f>IF(N220&gt;'13'!$CD$30,0,1)</f>
        <v>#N/A</v>
      </c>
      <c r="R220" s="360" t="str">
        <f>IF(Tabela1[[#This Row],[DIA]]&gt;0,IF('01'!$BX$33=77,1,""),"")</f>
        <v/>
      </c>
      <c r="S220" s="360" t="e">
        <f>IF(N220&gt;'01'!$BX$27,0,1)</f>
        <v>#N/A</v>
      </c>
      <c r="U220" s="84"/>
      <c r="V220" s="84"/>
      <c r="W220" s="84"/>
      <c r="X220" s="365"/>
      <c r="Y220" s="84"/>
      <c r="Z220" s="84"/>
      <c r="AA220" s="84"/>
    </row>
    <row r="221" spans="3:27" x14ac:dyDescent="0.25">
      <c r="C221" s="356"/>
      <c r="D221" s="357"/>
      <c r="E221" s="358"/>
      <c r="F221" s="359"/>
      <c r="G221" s="357"/>
      <c r="H221" s="357"/>
      <c r="I221" s="357" t="str">
        <f t="shared" ca="1" si="15"/>
        <v/>
      </c>
      <c r="J221" s="360">
        <f t="shared" si="16"/>
        <v>0</v>
      </c>
      <c r="K221" s="360">
        <f t="shared" si="17"/>
        <v>1</v>
      </c>
      <c r="L221" s="360">
        <f t="shared" si="18"/>
        <v>1900</v>
      </c>
      <c r="M221" s="360">
        <f>VLOOKUP(Tabela1[[#This Row],[Banco]],$U$9:$V$28,2,0)</f>
        <v>7</v>
      </c>
      <c r="N221" s="360" t="e">
        <f t="shared" si="19"/>
        <v>#N/A</v>
      </c>
      <c r="O221" s="360" t="e">
        <f>IF(N221&gt;'05'!$Y$17,0,1)</f>
        <v>#N/A</v>
      </c>
      <c r="P221" s="360" t="str">
        <f>IF(Tabela1[[#This Row],[DIA]]&gt;0,IF('13'!$CD$36=77,1,""),"")</f>
        <v/>
      </c>
      <c r="Q221" s="360" t="e">
        <f>IF(N221&gt;'13'!$CD$30,0,1)</f>
        <v>#N/A</v>
      </c>
      <c r="R221" s="360" t="str">
        <f>IF(Tabela1[[#This Row],[DIA]]&gt;0,IF('01'!$BX$33=77,1,""),"")</f>
        <v/>
      </c>
      <c r="S221" s="360" t="e">
        <f>IF(N221&gt;'01'!$BX$27,0,1)</f>
        <v>#N/A</v>
      </c>
      <c r="U221" s="84"/>
      <c r="V221" s="84"/>
      <c r="W221" s="84"/>
      <c r="X221" s="365"/>
      <c r="Y221" s="84"/>
      <c r="Z221" s="84"/>
      <c r="AA221" s="84"/>
    </row>
    <row r="222" spans="3:27" x14ac:dyDescent="0.25">
      <c r="C222" s="356"/>
      <c r="D222" s="357"/>
      <c r="E222" s="358"/>
      <c r="F222" s="359"/>
      <c r="G222" s="357"/>
      <c r="H222" s="357"/>
      <c r="I222" s="357" t="str">
        <f t="shared" ca="1" si="15"/>
        <v/>
      </c>
      <c r="J222" s="360">
        <f t="shared" si="16"/>
        <v>0</v>
      </c>
      <c r="K222" s="360">
        <f t="shared" si="17"/>
        <v>1</v>
      </c>
      <c r="L222" s="360">
        <f t="shared" si="18"/>
        <v>1900</v>
      </c>
      <c r="M222" s="360">
        <f>VLOOKUP(Tabela1[[#This Row],[Banco]],$U$9:$V$28,2,0)</f>
        <v>7</v>
      </c>
      <c r="N222" s="360" t="e">
        <f t="shared" si="19"/>
        <v>#N/A</v>
      </c>
      <c r="O222" s="360" t="e">
        <f>IF(N222&gt;'05'!$Y$17,0,1)</f>
        <v>#N/A</v>
      </c>
      <c r="P222" s="360" t="str">
        <f>IF(Tabela1[[#This Row],[DIA]]&gt;0,IF('13'!$CD$36=77,1,""),"")</f>
        <v/>
      </c>
      <c r="Q222" s="360" t="e">
        <f>IF(N222&gt;'13'!$CD$30,0,1)</f>
        <v>#N/A</v>
      </c>
      <c r="R222" s="360" t="str">
        <f>IF(Tabela1[[#This Row],[DIA]]&gt;0,IF('01'!$BX$33=77,1,""),"")</f>
        <v/>
      </c>
      <c r="S222" s="360" t="e">
        <f>IF(N222&gt;'01'!$BX$27,0,1)</f>
        <v>#N/A</v>
      </c>
      <c r="U222" s="84"/>
      <c r="V222" s="84"/>
      <c r="W222" s="84"/>
      <c r="X222" s="365"/>
      <c r="Y222" s="84"/>
      <c r="Z222" s="84"/>
      <c r="AA222" s="84"/>
    </row>
    <row r="223" spans="3:27" x14ac:dyDescent="0.25">
      <c r="C223" s="356"/>
      <c r="D223" s="357"/>
      <c r="E223" s="358"/>
      <c r="F223" s="359"/>
      <c r="G223" s="357"/>
      <c r="H223" s="357"/>
      <c r="I223" s="357" t="str">
        <f t="shared" ca="1" si="15"/>
        <v/>
      </c>
      <c r="J223" s="360">
        <f t="shared" si="16"/>
        <v>0</v>
      </c>
      <c r="K223" s="360">
        <f t="shared" si="17"/>
        <v>1</v>
      </c>
      <c r="L223" s="360">
        <f t="shared" si="18"/>
        <v>1900</v>
      </c>
      <c r="M223" s="360">
        <f>VLOOKUP(Tabela1[[#This Row],[Banco]],$U$9:$V$28,2,0)</f>
        <v>7</v>
      </c>
      <c r="N223" s="360" t="e">
        <f t="shared" si="19"/>
        <v>#N/A</v>
      </c>
      <c r="O223" s="360" t="e">
        <f>IF(N223&gt;'05'!$Y$17,0,1)</f>
        <v>#N/A</v>
      </c>
      <c r="P223" s="360" t="str">
        <f>IF(Tabela1[[#This Row],[DIA]]&gt;0,IF('13'!$CD$36=77,1,""),"")</f>
        <v/>
      </c>
      <c r="Q223" s="360" t="e">
        <f>IF(N223&gt;'13'!$CD$30,0,1)</f>
        <v>#N/A</v>
      </c>
      <c r="R223" s="360" t="str">
        <f>IF(Tabela1[[#This Row],[DIA]]&gt;0,IF('01'!$BX$33=77,1,""),"")</f>
        <v/>
      </c>
      <c r="S223" s="360" t="e">
        <f>IF(N223&gt;'01'!$BX$27,0,1)</f>
        <v>#N/A</v>
      </c>
      <c r="U223" s="84"/>
      <c r="V223" s="84"/>
      <c r="W223" s="84"/>
      <c r="X223" s="365"/>
      <c r="Y223" s="84"/>
      <c r="Z223" s="84"/>
      <c r="AA223" s="84"/>
    </row>
    <row r="224" spans="3:27" x14ac:dyDescent="0.25">
      <c r="C224" s="356"/>
      <c r="D224" s="357"/>
      <c r="E224" s="358"/>
      <c r="F224" s="359"/>
      <c r="G224" s="357"/>
      <c r="H224" s="357"/>
      <c r="I224" s="357" t="str">
        <f t="shared" ca="1" si="15"/>
        <v/>
      </c>
      <c r="J224" s="360">
        <f t="shared" si="16"/>
        <v>0</v>
      </c>
      <c r="K224" s="360">
        <f t="shared" si="17"/>
        <v>1</v>
      </c>
      <c r="L224" s="360">
        <f t="shared" si="18"/>
        <v>1900</v>
      </c>
      <c r="M224" s="360">
        <f>VLOOKUP(Tabela1[[#This Row],[Banco]],$U$9:$V$28,2,0)</f>
        <v>7</v>
      </c>
      <c r="N224" s="360" t="e">
        <f t="shared" si="19"/>
        <v>#N/A</v>
      </c>
      <c r="O224" s="360" t="e">
        <f>IF(N224&gt;'05'!$Y$17,0,1)</f>
        <v>#N/A</v>
      </c>
      <c r="P224" s="360" t="str">
        <f>IF(Tabela1[[#This Row],[DIA]]&gt;0,IF('13'!$CD$36=77,1,""),"")</f>
        <v/>
      </c>
      <c r="Q224" s="360" t="e">
        <f>IF(N224&gt;'13'!$CD$30,0,1)</f>
        <v>#N/A</v>
      </c>
      <c r="R224" s="360" t="str">
        <f>IF(Tabela1[[#This Row],[DIA]]&gt;0,IF('01'!$BX$33=77,1,""),"")</f>
        <v/>
      </c>
      <c r="S224" s="360" t="e">
        <f>IF(N224&gt;'01'!$BX$27,0,1)</f>
        <v>#N/A</v>
      </c>
      <c r="U224" s="84"/>
      <c r="V224" s="84"/>
      <c r="W224" s="84"/>
      <c r="X224" s="365"/>
      <c r="Y224" s="84"/>
      <c r="Z224" s="84"/>
      <c r="AA224" s="84"/>
    </row>
    <row r="225" spans="3:27" x14ac:dyDescent="0.25">
      <c r="C225" s="356"/>
      <c r="D225" s="357"/>
      <c r="E225" s="358"/>
      <c r="F225" s="359"/>
      <c r="G225" s="357"/>
      <c r="H225" s="357"/>
      <c r="I225" s="357" t="str">
        <f t="shared" ca="1" si="15"/>
        <v/>
      </c>
      <c r="J225" s="360">
        <f t="shared" si="16"/>
        <v>0</v>
      </c>
      <c r="K225" s="360">
        <f t="shared" si="17"/>
        <v>1</v>
      </c>
      <c r="L225" s="360">
        <f t="shared" si="18"/>
        <v>1900</v>
      </c>
      <c r="M225" s="360">
        <f>VLOOKUP(Tabela1[[#This Row],[Banco]],$U$9:$V$28,2,0)</f>
        <v>7</v>
      </c>
      <c r="N225" s="360" t="e">
        <f t="shared" si="19"/>
        <v>#N/A</v>
      </c>
      <c r="O225" s="360" t="e">
        <f>IF(N225&gt;'05'!$Y$17,0,1)</f>
        <v>#N/A</v>
      </c>
      <c r="P225" s="360" t="str">
        <f>IF(Tabela1[[#This Row],[DIA]]&gt;0,IF('13'!$CD$36=77,1,""),"")</f>
        <v/>
      </c>
      <c r="Q225" s="360" t="e">
        <f>IF(N225&gt;'13'!$CD$30,0,1)</f>
        <v>#N/A</v>
      </c>
      <c r="R225" s="360" t="str">
        <f>IF(Tabela1[[#This Row],[DIA]]&gt;0,IF('01'!$BX$33=77,1,""),"")</f>
        <v/>
      </c>
      <c r="S225" s="360" t="e">
        <f>IF(N225&gt;'01'!$BX$27,0,1)</f>
        <v>#N/A</v>
      </c>
      <c r="U225" s="84"/>
      <c r="V225" s="84"/>
      <c r="W225" s="84"/>
      <c r="X225" s="365"/>
      <c r="Y225" s="84"/>
      <c r="Z225" s="84"/>
      <c r="AA225" s="84"/>
    </row>
    <row r="226" spans="3:27" x14ac:dyDescent="0.25">
      <c r="C226" s="356"/>
      <c r="D226" s="357"/>
      <c r="E226" s="358"/>
      <c r="F226" s="359"/>
      <c r="G226" s="357"/>
      <c r="H226" s="357"/>
      <c r="I226" s="357" t="str">
        <f t="shared" ca="1" si="15"/>
        <v/>
      </c>
      <c r="J226" s="360">
        <f t="shared" si="16"/>
        <v>0</v>
      </c>
      <c r="K226" s="360">
        <f t="shared" si="17"/>
        <v>1</v>
      </c>
      <c r="L226" s="360">
        <f t="shared" si="18"/>
        <v>1900</v>
      </c>
      <c r="M226" s="360">
        <f>VLOOKUP(Tabela1[[#This Row],[Banco]],$U$9:$V$28,2,0)</f>
        <v>7</v>
      </c>
      <c r="N226" s="360" t="e">
        <f t="shared" si="19"/>
        <v>#N/A</v>
      </c>
      <c r="O226" s="360" t="e">
        <f>IF(N226&gt;'05'!$Y$17,0,1)</f>
        <v>#N/A</v>
      </c>
      <c r="P226" s="360" t="str">
        <f>IF(Tabela1[[#This Row],[DIA]]&gt;0,IF('13'!$CD$36=77,1,""),"")</f>
        <v/>
      </c>
      <c r="Q226" s="360" t="e">
        <f>IF(N226&gt;'13'!$CD$30,0,1)</f>
        <v>#N/A</v>
      </c>
      <c r="R226" s="360" t="str">
        <f>IF(Tabela1[[#This Row],[DIA]]&gt;0,IF('01'!$BX$33=77,1,""),"")</f>
        <v/>
      </c>
      <c r="S226" s="360" t="e">
        <f>IF(N226&gt;'01'!$BX$27,0,1)</f>
        <v>#N/A</v>
      </c>
      <c r="U226" s="84"/>
      <c r="V226" s="84"/>
      <c r="W226" s="84"/>
      <c r="X226" s="365"/>
      <c r="Y226" s="84"/>
      <c r="Z226" s="84"/>
      <c r="AA226" s="84"/>
    </row>
    <row r="227" spans="3:27" x14ac:dyDescent="0.25">
      <c r="C227" s="356"/>
      <c r="D227" s="357"/>
      <c r="E227" s="358"/>
      <c r="F227" s="359"/>
      <c r="G227" s="357"/>
      <c r="H227" s="357"/>
      <c r="I227" s="357" t="str">
        <f t="shared" ca="1" si="15"/>
        <v/>
      </c>
      <c r="J227" s="360">
        <f t="shared" si="16"/>
        <v>0</v>
      </c>
      <c r="K227" s="360">
        <f t="shared" si="17"/>
        <v>1</v>
      </c>
      <c r="L227" s="360">
        <f t="shared" si="18"/>
        <v>1900</v>
      </c>
      <c r="M227" s="360">
        <f>VLOOKUP(Tabela1[[#This Row],[Banco]],$U$9:$V$28,2,0)</f>
        <v>7</v>
      </c>
      <c r="N227" s="360" t="e">
        <f t="shared" si="19"/>
        <v>#N/A</v>
      </c>
      <c r="O227" s="360" t="e">
        <f>IF(N227&gt;'05'!$Y$17,0,1)</f>
        <v>#N/A</v>
      </c>
      <c r="P227" s="360" t="str">
        <f>IF(Tabela1[[#This Row],[DIA]]&gt;0,IF('13'!$CD$36=77,1,""),"")</f>
        <v/>
      </c>
      <c r="Q227" s="360" t="e">
        <f>IF(N227&gt;'13'!$CD$30,0,1)</f>
        <v>#N/A</v>
      </c>
      <c r="R227" s="360" t="str">
        <f>IF(Tabela1[[#This Row],[DIA]]&gt;0,IF('01'!$BX$33=77,1,""),"")</f>
        <v/>
      </c>
      <c r="S227" s="360" t="e">
        <f>IF(N227&gt;'01'!$BX$27,0,1)</f>
        <v>#N/A</v>
      </c>
      <c r="U227" s="84"/>
      <c r="V227" s="84"/>
      <c r="W227" s="84"/>
      <c r="X227" s="365"/>
      <c r="Y227" s="84"/>
      <c r="Z227" s="84"/>
      <c r="AA227" s="84"/>
    </row>
    <row r="228" spans="3:27" x14ac:dyDescent="0.25">
      <c r="C228" s="356"/>
      <c r="D228" s="357"/>
      <c r="E228" s="358"/>
      <c r="F228" s="359"/>
      <c r="G228" s="357"/>
      <c r="H228" s="357"/>
      <c r="I228" s="357" t="str">
        <f t="shared" ca="1" si="15"/>
        <v/>
      </c>
      <c r="J228" s="360">
        <f t="shared" si="16"/>
        <v>0</v>
      </c>
      <c r="K228" s="360">
        <f t="shared" si="17"/>
        <v>1</v>
      </c>
      <c r="L228" s="360">
        <f t="shared" si="18"/>
        <v>1900</v>
      </c>
      <c r="M228" s="360">
        <f>VLOOKUP(Tabela1[[#This Row],[Banco]],$U$9:$V$28,2,0)</f>
        <v>7</v>
      </c>
      <c r="N228" s="360" t="e">
        <f t="shared" si="19"/>
        <v>#N/A</v>
      </c>
      <c r="O228" s="360" t="e">
        <f>IF(N228&gt;'05'!$Y$17,0,1)</f>
        <v>#N/A</v>
      </c>
      <c r="P228" s="360" t="str">
        <f>IF(Tabela1[[#This Row],[DIA]]&gt;0,IF('13'!$CD$36=77,1,""),"")</f>
        <v/>
      </c>
      <c r="Q228" s="360" t="e">
        <f>IF(N228&gt;'13'!$CD$30,0,1)</f>
        <v>#N/A</v>
      </c>
      <c r="R228" s="360" t="str">
        <f>IF(Tabela1[[#This Row],[DIA]]&gt;0,IF('01'!$BX$33=77,1,""),"")</f>
        <v/>
      </c>
      <c r="S228" s="360" t="e">
        <f>IF(N228&gt;'01'!$BX$27,0,1)</f>
        <v>#N/A</v>
      </c>
      <c r="U228" s="84"/>
      <c r="V228" s="84"/>
      <c r="W228" s="84"/>
      <c r="X228" s="365"/>
      <c r="Y228" s="84"/>
      <c r="Z228" s="84"/>
      <c r="AA228" s="84"/>
    </row>
    <row r="229" spans="3:27" x14ac:dyDescent="0.25">
      <c r="C229" s="356"/>
      <c r="D229" s="357"/>
      <c r="E229" s="358"/>
      <c r="F229" s="359"/>
      <c r="G229" s="357"/>
      <c r="H229" s="357"/>
      <c r="I229" s="357" t="str">
        <f t="shared" ca="1" si="15"/>
        <v/>
      </c>
      <c r="J229" s="360">
        <f t="shared" si="16"/>
        <v>0</v>
      </c>
      <c r="K229" s="360">
        <f t="shared" si="17"/>
        <v>1</v>
      </c>
      <c r="L229" s="360">
        <f t="shared" si="18"/>
        <v>1900</v>
      </c>
      <c r="M229" s="360">
        <f>VLOOKUP(Tabela1[[#This Row],[Banco]],$U$9:$V$28,2,0)</f>
        <v>7</v>
      </c>
      <c r="N229" s="360" t="e">
        <f t="shared" si="19"/>
        <v>#N/A</v>
      </c>
      <c r="O229" s="360" t="e">
        <f>IF(N229&gt;'05'!$Y$17,0,1)</f>
        <v>#N/A</v>
      </c>
      <c r="P229" s="360" t="str">
        <f>IF(Tabela1[[#This Row],[DIA]]&gt;0,IF('13'!$CD$36=77,1,""),"")</f>
        <v/>
      </c>
      <c r="Q229" s="360" t="e">
        <f>IF(N229&gt;'13'!$CD$30,0,1)</f>
        <v>#N/A</v>
      </c>
      <c r="R229" s="360" t="str">
        <f>IF(Tabela1[[#This Row],[DIA]]&gt;0,IF('01'!$BX$33=77,1,""),"")</f>
        <v/>
      </c>
      <c r="S229" s="360" t="e">
        <f>IF(N229&gt;'01'!$BX$27,0,1)</f>
        <v>#N/A</v>
      </c>
      <c r="U229" s="84"/>
      <c r="V229" s="84"/>
      <c r="W229" s="84"/>
      <c r="X229" s="365"/>
      <c r="Y229" s="84"/>
      <c r="Z229" s="84"/>
      <c r="AA229" s="84"/>
    </row>
    <row r="230" spans="3:27" x14ac:dyDescent="0.25">
      <c r="C230" s="356"/>
      <c r="D230" s="357"/>
      <c r="E230" s="358"/>
      <c r="F230" s="359"/>
      <c r="G230" s="357"/>
      <c r="H230" s="357"/>
      <c r="I230" s="357" t="str">
        <f t="shared" ca="1" si="15"/>
        <v/>
      </c>
      <c r="J230" s="360">
        <f t="shared" si="16"/>
        <v>0</v>
      </c>
      <c r="K230" s="360">
        <f t="shared" si="17"/>
        <v>1</v>
      </c>
      <c r="L230" s="360">
        <f t="shared" si="18"/>
        <v>1900</v>
      </c>
      <c r="M230" s="360">
        <f>VLOOKUP(Tabela1[[#This Row],[Banco]],$U$9:$V$28,2,0)</f>
        <v>7</v>
      </c>
      <c r="N230" s="360" t="e">
        <f t="shared" si="19"/>
        <v>#N/A</v>
      </c>
      <c r="O230" s="360" t="e">
        <f>IF(N230&gt;'05'!$Y$17,0,1)</f>
        <v>#N/A</v>
      </c>
      <c r="P230" s="360" t="str">
        <f>IF(Tabela1[[#This Row],[DIA]]&gt;0,IF('13'!$CD$36=77,1,""),"")</f>
        <v/>
      </c>
      <c r="Q230" s="360" t="e">
        <f>IF(N230&gt;'13'!$CD$30,0,1)</f>
        <v>#N/A</v>
      </c>
      <c r="R230" s="360" t="str">
        <f>IF(Tabela1[[#This Row],[DIA]]&gt;0,IF('01'!$BX$33=77,1,""),"")</f>
        <v/>
      </c>
      <c r="S230" s="360" t="e">
        <f>IF(N230&gt;'01'!$BX$27,0,1)</f>
        <v>#N/A</v>
      </c>
      <c r="U230" s="84"/>
      <c r="V230" s="84"/>
      <c r="W230" s="84"/>
      <c r="X230" s="365"/>
      <c r="Y230" s="84"/>
      <c r="Z230" s="84"/>
      <c r="AA230" s="84"/>
    </row>
    <row r="231" spans="3:27" x14ac:dyDescent="0.25">
      <c r="C231" s="356"/>
      <c r="D231" s="357"/>
      <c r="E231" s="358"/>
      <c r="F231" s="359"/>
      <c r="G231" s="357"/>
      <c r="H231" s="357"/>
      <c r="I231" s="357" t="str">
        <f t="shared" ca="1" si="15"/>
        <v/>
      </c>
      <c r="J231" s="360">
        <f t="shared" si="16"/>
        <v>0</v>
      </c>
      <c r="K231" s="360">
        <f t="shared" si="17"/>
        <v>1</v>
      </c>
      <c r="L231" s="360">
        <f t="shared" si="18"/>
        <v>1900</v>
      </c>
      <c r="M231" s="360">
        <f>VLOOKUP(Tabela1[[#This Row],[Banco]],$U$9:$V$28,2,0)</f>
        <v>7</v>
      </c>
      <c r="N231" s="360" t="e">
        <f t="shared" si="19"/>
        <v>#N/A</v>
      </c>
      <c r="O231" s="360" t="e">
        <f>IF(N231&gt;'05'!$Y$17,0,1)</f>
        <v>#N/A</v>
      </c>
      <c r="P231" s="360" t="str">
        <f>IF(Tabela1[[#This Row],[DIA]]&gt;0,IF('13'!$CD$36=77,1,""),"")</f>
        <v/>
      </c>
      <c r="Q231" s="360" t="e">
        <f>IF(N231&gt;'13'!$CD$30,0,1)</f>
        <v>#N/A</v>
      </c>
      <c r="R231" s="360" t="str">
        <f>IF(Tabela1[[#This Row],[DIA]]&gt;0,IF('01'!$BX$33=77,1,""),"")</f>
        <v/>
      </c>
      <c r="S231" s="360" t="e">
        <f>IF(N231&gt;'01'!$BX$27,0,1)</f>
        <v>#N/A</v>
      </c>
      <c r="U231" s="84"/>
      <c r="V231" s="84"/>
      <c r="W231" s="84"/>
      <c r="X231" s="365"/>
      <c r="Y231" s="84"/>
      <c r="Z231" s="84"/>
      <c r="AA231" s="84"/>
    </row>
    <row r="232" spans="3:27" x14ac:dyDescent="0.25">
      <c r="C232" s="356"/>
      <c r="D232" s="357"/>
      <c r="E232" s="358"/>
      <c r="F232" s="359"/>
      <c r="G232" s="357"/>
      <c r="H232" s="357"/>
      <c r="I232" s="357" t="str">
        <f t="shared" ca="1" si="15"/>
        <v/>
      </c>
      <c r="J232" s="360">
        <f t="shared" si="16"/>
        <v>0</v>
      </c>
      <c r="K232" s="360">
        <f t="shared" si="17"/>
        <v>1</v>
      </c>
      <c r="L232" s="360">
        <f t="shared" si="18"/>
        <v>1900</v>
      </c>
      <c r="M232" s="360">
        <f>VLOOKUP(Tabela1[[#This Row],[Banco]],$U$9:$V$28,2,0)</f>
        <v>7</v>
      </c>
      <c r="N232" s="360" t="e">
        <f t="shared" si="19"/>
        <v>#N/A</v>
      </c>
      <c r="O232" s="360" t="e">
        <f>IF(N232&gt;'05'!$Y$17,0,1)</f>
        <v>#N/A</v>
      </c>
      <c r="P232" s="360" t="str">
        <f>IF(Tabela1[[#This Row],[DIA]]&gt;0,IF('13'!$CD$36=77,1,""),"")</f>
        <v/>
      </c>
      <c r="Q232" s="360" t="e">
        <f>IF(N232&gt;'13'!$CD$30,0,1)</f>
        <v>#N/A</v>
      </c>
      <c r="R232" s="360" t="str">
        <f>IF(Tabela1[[#This Row],[DIA]]&gt;0,IF('01'!$BX$33=77,1,""),"")</f>
        <v/>
      </c>
      <c r="S232" s="360" t="e">
        <f>IF(N232&gt;'01'!$BX$27,0,1)</f>
        <v>#N/A</v>
      </c>
      <c r="U232" s="84"/>
      <c r="V232" s="84"/>
      <c r="W232" s="84"/>
      <c r="X232" s="365"/>
      <c r="Y232" s="84"/>
      <c r="Z232" s="84"/>
      <c r="AA232" s="84"/>
    </row>
    <row r="233" spans="3:27" x14ac:dyDescent="0.25">
      <c r="C233" s="356"/>
      <c r="D233" s="357"/>
      <c r="E233" s="358"/>
      <c r="F233" s="359"/>
      <c r="G233" s="357"/>
      <c r="H233" s="357"/>
      <c r="I233" s="357" t="str">
        <f t="shared" ca="1" si="15"/>
        <v/>
      </c>
      <c r="J233" s="360">
        <f t="shared" si="16"/>
        <v>0</v>
      </c>
      <c r="K233" s="360">
        <f t="shared" si="17"/>
        <v>1</v>
      </c>
      <c r="L233" s="360">
        <f t="shared" si="18"/>
        <v>1900</v>
      </c>
      <c r="M233" s="360">
        <f>VLOOKUP(Tabela1[[#This Row],[Banco]],$U$9:$V$28,2,0)</f>
        <v>7</v>
      </c>
      <c r="N233" s="360" t="e">
        <f t="shared" si="19"/>
        <v>#N/A</v>
      </c>
      <c r="O233" s="360" t="e">
        <f>IF(N233&gt;'05'!$Y$17,0,1)</f>
        <v>#N/A</v>
      </c>
      <c r="P233" s="360" t="str">
        <f>IF(Tabela1[[#This Row],[DIA]]&gt;0,IF('13'!$CD$36=77,1,""),"")</f>
        <v/>
      </c>
      <c r="Q233" s="360" t="e">
        <f>IF(N233&gt;'13'!$CD$30,0,1)</f>
        <v>#N/A</v>
      </c>
      <c r="R233" s="360" t="str">
        <f>IF(Tabela1[[#This Row],[DIA]]&gt;0,IF('01'!$BX$33=77,1,""),"")</f>
        <v/>
      </c>
      <c r="S233" s="360" t="e">
        <f>IF(N233&gt;'01'!$BX$27,0,1)</f>
        <v>#N/A</v>
      </c>
      <c r="U233" s="84"/>
      <c r="V233" s="84"/>
      <c r="W233" s="84"/>
      <c r="X233" s="365"/>
      <c r="Y233" s="84"/>
      <c r="Z233" s="84"/>
      <c r="AA233" s="84"/>
    </row>
    <row r="234" spans="3:27" x14ac:dyDescent="0.25">
      <c r="C234" s="356"/>
      <c r="D234" s="357"/>
      <c r="E234" s="358"/>
      <c r="F234" s="359"/>
      <c r="G234" s="357"/>
      <c r="H234" s="357"/>
      <c r="I234" s="357" t="str">
        <f t="shared" ca="1" si="15"/>
        <v/>
      </c>
      <c r="J234" s="360">
        <f t="shared" si="16"/>
        <v>0</v>
      </c>
      <c r="K234" s="360">
        <f t="shared" si="17"/>
        <v>1</v>
      </c>
      <c r="L234" s="360">
        <f t="shared" si="18"/>
        <v>1900</v>
      </c>
      <c r="M234" s="360">
        <f>VLOOKUP(Tabela1[[#This Row],[Banco]],$U$9:$V$28,2,0)</f>
        <v>7</v>
      </c>
      <c r="N234" s="360" t="e">
        <f t="shared" si="19"/>
        <v>#N/A</v>
      </c>
      <c r="O234" s="360" t="e">
        <f>IF(N234&gt;'05'!$Y$17,0,1)</f>
        <v>#N/A</v>
      </c>
      <c r="P234" s="360" t="str">
        <f>IF(Tabela1[[#This Row],[DIA]]&gt;0,IF('13'!$CD$36=77,1,""),"")</f>
        <v/>
      </c>
      <c r="Q234" s="360" t="e">
        <f>IF(N234&gt;'13'!$CD$30,0,1)</f>
        <v>#N/A</v>
      </c>
      <c r="R234" s="360" t="str">
        <f>IF(Tabela1[[#This Row],[DIA]]&gt;0,IF('01'!$BX$33=77,1,""),"")</f>
        <v/>
      </c>
      <c r="S234" s="360" t="e">
        <f>IF(N234&gt;'01'!$BX$27,0,1)</f>
        <v>#N/A</v>
      </c>
      <c r="U234" s="84"/>
      <c r="V234" s="84"/>
      <c r="W234" s="84"/>
      <c r="X234" s="365"/>
      <c r="Y234" s="84"/>
      <c r="Z234" s="84"/>
      <c r="AA234" s="84"/>
    </row>
    <row r="235" spans="3:27" x14ac:dyDescent="0.25">
      <c r="C235" s="356"/>
      <c r="D235" s="357"/>
      <c r="E235" s="358"/>
      <c r="F235" s="359"/>
      <c r="G235" s="357"/>
      <c r="H235" s="357"/>
      <c r="I235" s="357" t="str">
        <f t="shared" ca="1" si="15"/>
        <v/>
      </c>
      <c r="J235" s="360">
        <f t="shared" si="16"/>
        <v>0</v>
      </c>
      <c r="K235" s="360">
        <f t="shared" si="17"/>
        <v>1</v>
      </c>
      <c r="L235" s="360">
        <f t="shared" si="18"/>
        <v>1900</v>
      </c>
      <c r="M235" s="360">
        <f>VLOOKUP(Tabela1[[#This Row],[Banco]],$U$9:$V$28,2,0)</f>
        <v>7</v>
      </c>
      <c r="N235" s="360" t="e">
        <f t="shared" si="19"/>
        <v>#N/A</v>
      </c>
      <c r="O235" s="360" t="e">
        <f>IF(N235&gt;'05'!$Y$17,0,1)</f>
        <v>#N/A</v>
      </c>
      <c r="P235" s="360" t="str">
        <f>IF(Tabela1[[#This Row],[DIA]]&gt;0,IF('13'!$CD$36=77,1,""),"")</f>
        <v/>
      </c>
      <c r="Q235" s="360" t="e">
        <f>IF(N235&gt;'13'!$CD$30,0,1)</f>
        <v>#N/A</v>
      </c>
      <c r="R235" s="360" t="str">
        <f>IF(Tabela1[[#This Row],[DIA]]&gt;0,IF('01'!$BX$33=77,1,""),"")</f>
        <v/>
      </c>
      <c r="S235" s="360" t="e">
        <f>IF(N235&gt;'01'!$BX$27,0,1)</f>
        <v>#N/A</v>
      </c>
      <c r="U235" s="84"/>
      <c r="V235" s="84"/>
      <c r="W235" s="84"/>
      <c r="X235" s="365"/>
      <c r="Y235" s="84"/>
      <c r="Z235" s="84"/>
      <c r="AA235" s="84"/>
    </row>
    <row r="236" spans="3:27" x14ac:dyDescent="0.25">
      <c r="C236" s="356"/>
      <c r="D236" s="357"/>
      <c r="E236" s="358"/>
      <c r="F236" s="359"/>
      <c r="G236" s="357"/>
      <c r="H236" s="357"/>
      <c r="I236" s="357" t="str">
        <f t="shared" ca="1" si="15"/>
        <v/>
      </c>
      <c r="J236" s="360">
        <f t="shared" si="16"/>
        <v>0</v>
      </c>
      <c r="K236" s="360">
        <f t="shared" si="17"/>
        <v>1</v>
      </c>
      <c r="L236" s="360">
        <f t="shared" si="18"/>
        <v>1900</v>
      </c>
      <c r="M236" s="360">
        <f>VLOOKUP(Tabela1[[#This Row],[Banco]],$U$9:$V$28,2,0)</f>
        <v>7</v>
      </c>
      <c r="N236" s="360" t="e">
        <f t="shared" si="19"/>
        <v>#N/A</v>
      </c>
      <c r="O236" s="360" t="e">
        <f>IF(N236&gt;'05'!$Y$17,0,1)</f>
        <v>#N/A</v>
      </c>
      <c r="P236" s="360" t="str">
        <f>IF(Tabela1[[#This Row],[DIA]]&gt;0,IF('13'!$CD$36=77,1,""),"")</f>
        <v/>
      </c>
      <c r="Q236" s="360" t="e">
        <f>IF(N236&gt;'13'!$CD$30,0,1)</f>
        <v>#N/A</v>
      </c>
      <c r="R236" s="360" t="str">
        <f>IF(Tabela1[[#This Row],[DIA]]&gt;0,IF('01'!$BX$33=77,1,""),"")</f>
        <v/>
      </c>
      <c r="S236" s="360" t="e">
        <f>IF(N236&gt;'01'!$BX$27,0,1)</f>
        <v>#N/A</v>
      </c>
      <c r="U236" s="84"/>
      <c r="V236" s="84"/>
      <c r="W236" s="84"/>
      <c r="X236" s="365"/>
      <c r="Y236" s="84"/>
      <c r="Z236" s="84"/>
      <c r="AA236" s="84"/>
    </row>
    <row r="237" spans="3:27" x14ac:dyDescent="0.25">
      <c r="C237" s="356"/>
      <c r="D237" s="357"/>
      <c r="E237" s="358"/>
      <c r="F237" s="359"/>
      <c r="G237" s="357"/>
      <c r="H237" s="357"/>
      <c r="I237" s="357" t="str">
        <f t="shared" ca="1" si="15"/>
        <v/>
      </c>
      <c r="J237" s="360">
        <f t="shared" si="16"/>
        <v>0</v>
      </c>
      <c r="K237" s="360">
        <f t="shared" si="17"/>
        <v>1</v>
      </c>
      <c r="L237" s="360">
        <f t="shared" si="18"/>
        <v>1900</v>
      </c>
      <c r="M237" s="360">
        <f>VLOOKUP(Tabela1[[#This Row],[Banco]],$U$9:$V$28,2,0)</f>
        <v>7</v>
      </c>
      <c r="N237" s="360" t="e">
        <f t="shared" si="19"/>
        <v>#N/A</v>
      </c>
      <c r="O237" s="360" t="e">
        <f>IF(N237&gt;'05'!$Y$17,0,1)</f>
        <v>#N/A</v>
      </c>
      <c r="P237" s="360" t="str">
        <f>IF(Tabela1[[#This Row],[DIA]]&gt;0,IF('13'!$CD$36=77,1,""),"")</f>
        <v/>
      </c>
      <c r="Q237" s="360" t="e">
        <f>IF(N237&gt;'13'!$CD$30,0,1)</f>
        <v>#N/A</v>
      </c>
      <c r="R237" s="360" t="str">
        <f>IF(Tabela1[[#This Row],[DIA]]&gt;0,IF('01'!$BX$33=77,1,""),"")</f>
        <v/>
      </c>
      <c r="S237" s="360" t="e">
        <f>IF(N237&gt;'01'!$BX$27,0,1)</f>
        <v>#N/A</v>
      </c>
      <c r="U237" s="84"/>
      <c r="V237" s="84"/>
      <c r="W237" s="84"/>
      <c r="X237" s="365"/>
      <c r="Y237" s="84"/>
      <c r="Z237" s="84"/>
      <c r="AA237" s="84"/>
    </row>
    <row r="238" spans="3:27" x14ac:dyDescent="0.25">
      <c r="C238" s="356"/>
      <c r="D238" s="357"/>
      <c r="E238" s="358"/>
      <c r="F238" s="359"/>
      <c r="G238" s="357"/>
      <c r="H238" s="357"/>
      <c r="I238" s="357" t="str">
        <f t="shared" ca="1" si="15"/>
        <v/>
      </c>
      <c r="J238" s="360">
        <f t="shared" si="16"/>
        <v>0</v>
      </c>
      <c r="K238" s="360">
        <f t="shared" si="17"/>
        <v>1</v>
      </c>
      <c r="L238" s="360">
        <f t="shared" si="18"/>
        <v>1900</v>
      </c>
      <c r="M238" s="360">
        <f>VLOOKUP(Tabela1[[#This Row],[Banco]],$U$9:$V$28,2,0)</f>
        <v>7</v>
      </c>
      <c r="N238" s="360" t="e">
        <f t="shared" si="19"/>
        <v>#N/A</v>
      </c>
      <c r="O238" s="360" t="e">
        <f>IF(N238&gt;'05'!$Y$17,0,1)</f>
        <v>#N/A</v>
      </c>
      <c r="P238" s="360" t="str">
        <f>IF(Tabela1[[#This Row],[DIA]]&gt;0,IF('13'!$CD$36=77,1,""),"")</f>
        <v/>
      </c>
      <c r="Q238" s="360" t="e">
        <f>IF(N238&gt;'13'!$CD$30,0,1)</f>
        <v>#N/A</v>
      </c>
      <c r="R238" s="360" t="str">
        <f>IF(Tabela1[[#This Row],[DIA]]&gt;0,IF('01'!$BX$33=77,1,""),"")</f>
        <v/>
      </c>
      <c r="S238" s="360" t="e">
        <f>IF(N238&gt;'01'!$BX$27,0,1)</f>
        <v>#N/A</v>
      </c>
      <c r="U238" s="84"/>
      <c r="V238" s="84"/>
      <c r="W238" s="84"/>
      <c r="X238" s="365"/>
      <c r="Y238" s="84"/>
      <c r="Z238" s="84"/>
      <c r="AA238" s="84"/>
    </row>
    <row r="239" spans="3:27" x14ac:dyDescent="0.25">
      <c r="C239" s="356"/>
      <c r="D239" s="357"/>
      <c r="E239" s="358"/>
      <c r="F239" s="359"/>
      <c r="G239" s="357"/>
      <c r="H239" s="357"/>
      <c r="I239" s="357" t="str">
        <f t="shared" ca="1" si="15"/>
        <v/>
      </c>
      <c r="J239" s="360">
        <f t="shared" si="16"/>
        <v>0</v>
      </c>
      <c r="K239" s="360">
        <f t="shared" si="17"/>
        <v>1</v>
      </c>
      <c r="L239" s="360">
        <f t="shared" si="18"/>
        <v>1900</v>
      </c>
      <c r="M239" s="360">
        <f>VLOOKUP(Tabela1[[#This Row],[Banco]],$U$9:$V$28,2,0)</f>
        <v>7</v>
      </c>
      <c r="N239" s="360" t="e">
        <f t="shared" si="19"/>
        <v>#N/A</v>
      </c>
      <c r="O239" s="360" t="e">
        <f>IF(N239&gt;'05'!$Y$17,0,1)</f>
        <v>#N/A</v>
      </c>
      <c r="P239" s="360" t="str">
        <f>IF(Tabela1[[#This Row],[DIA]]&gt;0,IF('13'!$CD$36=77,1,""),"")</f>
        <v/>
      </c>
      <c r="Q239" s="360" t="e">
        <f>IF(N239&gt;'13'!$CD$30,0,1)</f>
        <v>#N/A</v>
      </c>
      <c r="R239" s="360" t="str">
        <f>IF(Tabela1[[#This Row],[DIA]]&gt;0,IF('01'!$BX$33=77,1,""),"")</f>
        <v/>
      </c>
      <c r="S239" s="360" t="e">
        <f>IF(N239&gt;'01'!$BX$27,0,1)</f>
        <v>#N/A</v>
      </c>
      <c r="U239" s="84"/>
      <c r="V239" s="84"/>
      <c r="W239" s="84"/>
      <c r="X239" s="365"/>
      <c r="Y239" s="84"/>
      <c r="Z239" s="84"/>
      <c r="AA239" s="84"/>
    </row>
    <row r="240" spans="3:27" x14ac:dyDescent="0.25">
      <c r="C240" s="356"/>
      <c r="D240" s="357"/>
      <c r="E240" s="358"/>
      <c r="F240" s="359"/>
      <c r="G240" s="357"/>
      <c r="H240" s="357"/>
      <c r="I240" s="357" t="str">
        <f t="shared" ca="1" si="15"/>
        <v/>
      </c>
      <c r="J240" s="360">
        <f t="shared" si="16"/>
        <v>0</v>
      </c>
      <c r="K240" s="360">
        <f t="shared" si="17"/>
        <v>1</v>
      </c>
      <c r="L240" s="360">
        <f t="shared" si="18"/>
        <v>1900</v>
      </c>
      <c r="M240" s="360">
        <f>VLOOKUP(Tabela1[[#This Row],[Banco]],$U$9:$V$28,2,0)</f>
        <v>7</v>
      </c>
      <c r="N240" s="360" t="e">
        <f t="shared" si="19"/>
        <v>#N/A</v>
      </c>
      <c r="O240" s="360" t="e">
        <f>IF(N240&gt;'05'!$Y$17,0,1)</f>
        <v>#N/A</v>
      </c>
      <c r="P240" s="360" t="str">
        <f>IF(Tabela1[[#This Row],[DIA]]&gt;0,IF('13'!$CD$36=77,1,""),"")</f>
        <v/>
      </c>
      <c r="Q240" s="360" t="e">
        <f>IF(N240&gt;'13'!$CD$30,0,1)</f>
        <v>#N/A</v>
      </c>
      <c r="R240" s="360" t="str">
        <f>IF(Tabela1[[#This Row],[DIA]]&gt;0,IF('01'!$BX$33=77,1,""),"")</f>
        <v/>
      </c>
      <c r="S240" s="360" t="e">
        <f>IF(N240&gt;'01'!$BX$27,0,1)</f>
        <v>#N/A</v>
      </c>
      <c r="U240" s="84"/>
      <c r="V240" s="84"/>
      <c r="W240" s="84"/>
      <c r="X240" s="365"/>
      <c r="Y240" s="84"/>
      <c r="Z240" s="84"/>
      <c r="AA240" s="84"/>
    </row>
    <row r="241" spans="3:27" x14ac:dyDescent="0.25">
      <c r="C241" s="356"/>
      <c r="D241" s="357"/>
      <c r="E241" s="358"/>
      <c r="F241" s="359"/>
      <c r="G241" s="357"/>
      <c r="H241" s="357"/>
      <c r="I241" s="357" t="str">
        <f t="shared" ca="1" si="15"/>
        <v/>
      </c>
      <c r="J241" s="360">
        <f t="shared" si="16"/>
        <v>0</v>
      </c>
      <c r="K241" s="360">
        <f t="shared" si="17"/>
        <v>1</v>
      </c>
      <c r="L241" s="360">
        <f t="shared" si="18"/>
        <v>1900</v>
      </c>
      <c r="M241" s="360">
        <f>VLOOKUP(Tabela1[[#This Row],[Banco]],$U$9:$V$28,2,0)</f>
        <v>7</v>
      </c>
      <c r="N241" s="360" t="e">
        <f t="shared" si="19"/>
        <v>#N/A</v>
      </c>
      <c r="O241" s="360" t="e">
        <f>IF(N241&gt;'05'!$Y$17,0,1)</f>
        <v>#N/A</v>
      </c>
      <c r="P241" s="360" t="str">
        <f>IF(Tabela1[[#This Row],[DIA]]&gt;0,IF('13'!$CD$36=77,1,""),"")</f>
        <v/>
      </c>
      <c r="Q241" s="360" t="e">
        <f>IF(N241&gt;'13'!$CD$30,0,1)</f>
        <v>#N/A</v>
      </c>
      <c r="R241" s="360" t="str">
        <f>IF(Tabela1[[#This Row],[DIA]]&gt;0,IF('01'!$BX$33=77,1,""),"")</f>
        <v/>
      </c>
      <c r="S241" s="360" t="e">
        <f>IF(N241&gt;'01'!$BX$27,0,1)</f>
        <v>#N/A</v>
      </c>
      <c r="U241" s="84"/>
      <c r="V241" s="84"/>
      <c r="W241" s="84"/>
      <c r="X241" s="365"/>
      <c r="Y241" s="84"/>
      <c r="Z241" s="84"/>
      <c r="AA241" s="84"/>
    </row>
    <row r="242" spans="3:27" x14ac:dyDescent="0.25">
      <c r="C242" s="356"/>
      <c r="D242" s="357"/>
      <c r="E242" s="358"/>
      <c r="F242" s="359"/>
      <c r="G242" s="357"/>
      <c r="H242" s="357"/>
      <c r="I242" s="357" t="str">
        <f t="shared" ca="1" si="15"/>
        <v/>
      </c>
      <c r="J242" s="360">
        <f t="shared" si="16"/>
        <v>0</v>
      </c>
      <c r="K242" s="360">
        <f t="shared" si="17"/>
        <v>1</v>
      </c>
      <c r="L242" s="360">
        <f t="shared" si="18"/>
        <v>1900</v>
      </c>
      <c r="M242" s="360">
        <f>VLOOKUP(Tabela1[[#This Row],[Banco]],$U$9:$V$28,2,0)</f>
        <v>7</v>
      </c>
      <c r="N242" s="360" t="e">
        <f t="shared" si="19"/>
        <v>#N/A</v>
      </c>
      <c r="O242" s="360" t="e">
        <f>IF(N242&gt;'05'!$Y$17,0,1)</f>
        <v>#N/A</v>
      </c>
      <c r="P242" s="360" t="str">
        <f>IF(Tabela1[[#This Row],[DIA]]&gt;0,IF('13'!$CD$36=77,1,""),"")</f>
        <v/>
      </c>
      <c r="Q242" s="360" t="e">
        <f>IF(N242&gt;'13'!$CD$30,0,1)</f>
        <v>#N/A</v>
      </c>
      <c r="R242" s="360" t="str">
        <f>IF(Tabela1[[#This Row],[DIA]]&gt;0,IF('01'!$BX$33=77,1,""),"")</f>
        <v/>
      </c>
      <c r="S242" s="360" t="e">
        <f>IF(N242&gt;'01'!$BX$27,0,1)</f>
        <v>#N/A</v>
      </c>
      <c r="U242" s="84"/>
      <c r="V242" s="84"/>
      <c r="W242" s="84"/>
      <c r="X242" s="365"/>
      <c r="Y242" s="84"/>
      <c r="Z242" s="84"/>
      <c r="AA242" s="84"/>
    </row>
    <row r="243" spans="3:27" x14ac:dyDescent="0.25">
      <c r="C243" s="356"/>
      <c r="D243" s="357"/>
      <c r="E243" s="358"/>
      <c r="F243" s="359"/>
      <c r="G243" s="357"/>
      <c r="H243" s="357"/>
      <c r="I243" s="357" t="str">
        <f t="shared" ca="1" si="15"/>
        <v/>
      </c>
      <c r="J243" s="360">
        <f t="shared" si="16"/>
        <v>0</v>
      </c>
      <c r="K243" s="360">
        <f t="shared" si="17"/>
        <v>1</v>
      </c>
      <c r="L243" s="360">
        <f t="shared" si="18"/>
        <v>1900</v>
      </c>
      <c r="M243" s="360">
        <f>VLOOKUP(Tabela1[[#This Row],[Banco]],$U$9:$V$28,2,0)</f>
        <v>7</v>
      </c>
      <c r="N243" s="360" t="e">
        <f t="shared" si="19"/>
        <v>#N/A</v>
      </c>
      <c r="O243" s="360" t="e">
        <f>IF(N243&gt;'05'!$Y$17,0,1)</f>
        <v>#N/A</v>
      </c>
      <c r="P243" s="360" t="str">
        <f>IF(Tabela1[[#This Row],[DIA]]&gt;0,IF('13'!$CD$36=77,1,""),"")</f>
        <v/>
      </c>
      <c r="Q243" s="360" t="e">
        <f>IF(N243&gt;'13'!$CD$30,0,1)</f>
        <v>#N/A</v>
      </c>
      <c r="R243" s="360" t="str">
        <f>IF(Tabela1[[#This Row],[DIA]]&gt;0,IF('01'!$BX$33=77,1,""),"")</f>
        <v/>
      </c>
      <c r="S243" s="360" t="e">
        <f>IF(N243&gt;'01'!$BX$27,0,1)</f>
        <v>#N/A</v>
      </c>
      <c r="U243" s="84"/>
      <c r="V243" s="84"/>
      <c r="W243" s="84"/>
      <c r="X243" s="365"/>
      <c r="Y243" s="84"/>
      <c r="Z243" s="84"/>
      <c r="AA243" s="84"/>
    </row>
    <row r="244" spans="3:27" x14ac:dyDescent="0.25">
      <c r="C244" s="356"/>
      <c r="D244" s="357"/>
      <c r="E244" s="358"/>
      <c r="F244" s="359"/>
      <c r="G244" s="357"/>
      <c r="H244" s="357"/>
      <c r="I244" s="357" t="str">
        <f t="shared" ca="1" si="15"/>
        <v/>
      </c>
      <c r="J244" s="360">
        <f t="shared" si="16"/>
        <v>0</v>
      </c>
      <c r="K244" s="360">
        <f t="shared" si="17"/>
        <v>1</v>
      </c>
      <c r="L244" s="360">
        <f t="shared" si="18"/>
        <v>1900</v>
      </c>
      <c r="M244" s="360">
        <f>VLOOKUP(Tabela1[[#This Row],[Banco]],$U$9:$V$28,2,0)</f>
        <v>7</v>
      </c>
      <c r="N244" s="360" t="e">
        <f t="shared" si="19"/>
        <v>#N/A</v>
      </c>
      <c r="O244" s="360" t="e">
        <f>IF(N244&gt;'05'!$Y$17,0,1)</f>
        <v>#N/A</v>
      </c>
      <c r="P244" s="360" t="str">
        <f>IF(Tabela1[[#This Row],[DIA]]&gt;0,IF('13'!$CD$36=77,1,""),"")</f>
        <v/>
      </c>
      <c r="Q244" s="360" t="e">
        <f>IF(N244&gt;'13'!$CD$30,0,1)</f>
        <v>#N/A</v>
      </c>
      <c r="R244" s="360" t="str">
        <f>IF(Tabela1[[#This Row],[DIA]]&gt;0,IF('01'!$BX$33=77,1,""),"")</f>
        <v/>
      </c>
      <c r="S244" s="360" t="e">
        <f>IF(N244&gt;'01'!$BX$27,0,1)</f>
        <v>#N/A</v>
      </c>
      <c r="U244" s="84"/>
      <c r="V244" s="84"/>
      <c r="W244" s="84"/>
      <c r="X244" s="365"/>
      <c r="Y244" s="84"/>
      <c r="Z244" s="84"/>
      <c r="AA244" s="84"/>
    </row>
    <row r="245" spans="3:27" x14ac:dyDescent="0.25">
      <c r="C245" s="356"/>
      <c r="D245" s="357"/>
      <c r="E245" s="358"/>
      <c r="F245" s="359"/>
      <c r="G245" s="357"/>
      <c r="H245" s="357"/>
      <c r="I245" s="357" t="str">
        <f t="shared" ca="1" si="15"/>
        <v/>
      </c>
      <c r="J245" s="360">
        <f t="shared" si="16"/>
        <v>0</v>
      </c>
      <c r="K245" s="360">
        <f t="shared" si="17"/>
        <v>1</v>
      </c>
      <c r="L245" s="360">
        <f t="shared" si="18"/>
        <v>1900</v>
      </c>
      <c r="M245" s="360">
        <f>VLOOKUP(Tabela1[[#This Row],[Banco]],$U$9:$V$28,2,0)</f>
        <v>7</v>
      </c>
      <c r="N245" s="360" t="e">
        <f t="shared" si="19"/>
        <v>#N/A</v>
      </c>
      <c r="O245" s="360" t="e">
        <f>IF(N245&gt;'05'!$Y$17,0,1)</f>
        <v>#N/A</v>
      </c>
      <c r="P245" s="360" t="str">
        <f>IF(Tabela1[[#This Row],[DIA]]&gt;0,IF('13'!$CD$36=77,1,""),"")</f>
        <v/>
      </c>
      <c r="Q245" s="360" t="e">
        <f>IF(N245&gt;'13'!$CD$30,0,1)</f>
        <v>#N/A</v>
      </c>
      <c r="R245" s="360" t="str">
        <f>IF(Tabela1[[#This Row],[DIA]]&gt;0,IF('01'!$BX$33=77,1,""),"")</f>
        <v/>
      </c>
      <c r="S245" s="360" t="e">
        <f>IF(N245&gt;'01'!$BX$27,0,1)</f>
        <v>#N/A</v>
      </c>
      <c r="U245" s="84"/>
      <c r="V245" s="84"/>
      <c r="W245" s="84"/>
      <c r="X245" s="365"/>
      <c r="Y245" s="84"/>
      <c r="Z245" s="84"/>
      <c r="AA245" s="84"/>
    </row>
    <row r="246" spans="3:27" x14ac:dyDescent="0.25">
      <c r="C246" s="356"/>
      <c r="D246" s="357"/>
      <c r="E246" s="358"/>
      <c r="F246" s="359"/>
      <c r="G246" s="357"/>
      <c r="H246" s="357"/>
      <c r="I246" s="357" t="str">
        <f t="shared" ca="1" si="15"/>
        <v/>
      </c>
      <c r="J246" s="360">
        <f t="shared" si="16"/>
        <v>0</v>
      </c>
      <c r="K246" s="360">
        <f t="shared" si="17"/>
        <v>1</v>
      </c>
      <c r="L246" s="360">
        <f t="shared" si="18"/>
        <v>1900</v>
      </c>
      <c r="M246" s="360">
        <f>VLOOKUP(Tabela1[[#This Row],[Banco]],$U$9:$V$28,2,0)</f>
        <v>7</v>
      </c>
      <c r="N246" s="360" t="e">
        <f t="shared" si="19"/>
        <v>#N/A</v>
      </c>
      <c r="O246" s="360" t="e">
        <f>IF(N246&gt;'05'!$Y$17,0,1)</f>
        <v>#N/A</v>
      </c>
      <c r="P246" s="360" t="str">
        <f>IF(Tabela1[[#This Row],[DIA]]&gt;0,IF('13'!$CD$36=77,1,""),"")</f>
        <v/>
      </c>
      <c r="Q246" s="360" t="e">
        <f>IF(N246&gt;'13'!$CD$30,0,1)</f>
        <v>#N/A</v>
      </c>
      <c r="R246" s="360" t="str">
        <f>IF(Tabela1[[#This Row],[DIA]]&gt;0,IF('01'!$BX$33=77,1,""),"")</f>
        <v/>
      </c>
      <c r="S246" s="360" t="e">
        <f>IF(N246&gt;'01'!$BX$27,0,1)</f>
        <v>#N/A</v>
      </c>
      <c r="U246" s="84"/>
      <c r="V246" s="84"/>
      <c r="W246" s="84"/>
      <c r="X246" s="365"/>
      <c r="Y246" s="84"/>
      <c r="Z246" s="84"/>
      <c r="AA246" s="84"/>
    </row>
    <row r="247" spans="3:27" x14ac:dyDescent="0.25">
      <c r="C247" s="356"/>
      <c r="D247" s="357"/>
      <c r="E247" s="358"/>
      <c r="F247" s="359"/>
      <c r="G247" s="357"/>
      <c r="H247" s="357"/>
      <c r="I247" s="357" t="str">
        <f t="shared" ca="1" si="15"/>
        <v/>
      </c>
      <c r="J247" s="360">
        <f t="shared" si="16"/>
        <v>0</v>
      </c>
      <c r="K247" s="360">
        <f t="shared" si="17"/>
        <v>1</v>
      </c>
      <c r="L247" s="360">
        <f t="shared" si="18"/>
        <v>1900</v>
      </c>
      <c r="M247" s="360">
        <f>VLOOKUP(Tabela1[[#This Row],[Banco]],$U$9:$V$28,2,0)</f>
        <v>7</v>
      </c>
      <c r="N247" s="360" t="e">
        <f t="shared" si="19"/>
        <v>#N/A</v>
      </c>
      <c r="O247" s="360" t="e">
        <f>IF(N247&gt;'05'!$Y$17,0,1)</f>
        <v>#N/A</v>
      </c>
      <c r="P247" s="360" t="str">
        <f>IF(Tabela1[[#This Row],[DIA]]&gt;0,IF('13'!$CD$36=77,1,""),"")</f>
        <v/>
      </c>
      <c r="Q247" s="360" t="e">
        <f>IF(N247&gt;'13'!$CD$30,0,1)</f>
        <v>#N/A</v>
      </c>
      <c r="R247" s="360" t="str">
        <f>IF(Tabela1[[#This Row],[DIA]]&gt;0,IF('01'!$BX$33=77,1,""),"")</f>
        <v/>
      </c>
      <c r="S247" s="360" t="e">
        <f>IF(N247&gt;'01'!$BX$27,0,1)</f>
        <v>#N/A</v>
      </c>
      <c r="U247" s="84"/>
      <c r="V247" s="84"/>
      <c r="W247" s="84"/>
      <c r="X247" s="365"/>
      <c r="Y247" s="84"/>
      <c r="Z247" s="84"/>
      <c r="AA247" s="84"/>
    </row>
    <row r="248" spans="3:27" x14ac:dyDescent="0.25">
      <c r="C248" s="356"/>
      <c r="D248" s="357"/>
      <c r="E248" s="358"/>
      <c r="F248" s="359"/>
      <c r="G248" s="357"/>
      <c r="H248" s="357"/>
      <c r="I248" s="357" t="str">
        <f t="shared" ca="1" si="15"/>
        <v/>
      </c>
      <c r="J248" s="360">
        <f t="shared" si="16"/>
        <v>0</v>
      </c>
      <c r="K248" s="360">
        <f t="shared" si="17"/>
        <v>1</v>
      </c>
      <c r="L248" s="360">
        <f t="shared" si="18"/>
        <v>1900</v>
      </c>
      <c r="M248" s="360">
        <f>VLOOKUP(Tabela1[[#This Row],[Banco]],$U$9:$V$28,2,0)</f>
        <v>7</v>
      </c>
      <c r="N248" s="360" t="e">
        <f t="shared" si="19"/>
        <v>#N/A</v>
      </c>
      <c r="O248" s="360" t="e">
        <f>IF(N248&gt;'05'!$Y$17,0,1)</f>
        <v>#N/A</v>
      </c>
      <c r="P248" s="360" t="str">
        <f>IF(Tabela1[[#This Row],[DIA]]&gt;0,IF('13'!$CD$36=77,1,""),"")</f>
        <v/>
      </c>
      <c r="Q248" s="360" t="e">
        <f>IF(N248&gt;'13'!$CD$30,0,1)</f>
        <v>#N/A</v>
      </c>
      <c r="R248" s="360" t="str">
        <f>IF(Tabela1[[#This Row],[DIA]]&gt;0,IF('01'!$BX$33=77,1,""),"")</f>
        <v/>
      </c>
      <c r="S248" s="360" t="e">
        <f>IF(N248&gt;'01'!$BX$27,0,1)</f>
        <v>#N/A</v>
      </c>
      <c r="U248" s="84"/>
      <c r="V248" s="84"/>
      <c r="W248" s="84"/>
      <c r="X248" s="365"/>
      <c r="Y248" s="84"/>
      <c r="Z248" s="84"/>
      <c r="AA248" s="84"/>
    </row>
    <row r="249" spans="3:27" x14ac:dyDescent="0.25">
      <c r="C249" s="356"/>
      <c r="D249" s="357"/>
      <c r="E249" s="358"/>
      <c r="F249" s="359"/>
      <c r="G249" s="357"/>
      <c r="H249" s="357"/>
      <c r="I249" s="357" t="str">
        <f t="shared" ca="1" si="15"/>
        <v/>
      </c>
      <c r="J249" s="360">
        <f t="shared" si="16"/>
        <v>0</v>
      </c>
      <c r="K249" s="360">
        <f t="shared" si="17"/>
        <v>1</v>
      </c>
      <c r="L249" s="360">
        <f t="shared" si="18"/>
        <v>1900</v>
      </c>
      <c r="M249" s="360">
        <f>VLOOKUP(Tabela1[[#This Row],[Banco]],$U$9:$V$28,2,0)</f>
        <v>7</v>
      </c>
      <c r="N249" s="360" t="e">
        <f t="shared" si="19"/>
        <v>#N/A</v>
      </c>
      <c r="O249" s="360" t="e">
        <f>IF(N249&gt;'05'!$Y$17,0,1)</f>
        <v>#N/A</v>
      </c>
      <c r="P249" s="360" t="str">
        <f>IF(Tabela1[[#This Row],[DIA]]&gt;0,IF('13'!$CD$36=77,1,""),"")</f>
        <v/>
      </c>
      <c r="Q249" s="360" t="e">
        <f>IF(N249&gt;'13'!$CD$30,0,1)</f>
        <v>#N/A</v>
      </c>
      <c r="R249" s="360" t="str">
        <f>IF(Tabela1[[#This Row],[DIA]]&gt;0,IF('01'!$BX$33=77,1,""),"")</f>
        <v/>
      </c>
      <c r="S249" s="360" t="e">
        <f>IF(N249&gt;'01'!$BX$27,0,1)</f>
        <v>#N/A</v>
      </c>
      <c r="U249" s="84"/>
      <c r="V249" s="84"/>
      <c r="W249" s="84"/>
      <c r="X249" s="365"/>
      <c r="Y249" s="84"/>
      <c r="Z249" s="84"/>
      <c r="AA249" s="84"/>
    </row>
    <row r="250" spans="3:27" x14ac:dyDescent="0.25">
      <c r="C250" s="356"/>
      <c r="D250" s="357"/>
      <c r="E250" s="358"/>
      <c r="F250" s="359"/>
      <c r="G250" s="357"/>
      <c r="H250" s="357"/>
      <c r="I250" s="357" t="str">
        <f t="shared" ca="1" si="15"/>
        <v/>
      </c>
      <c r="J250" s="360">
        <f t="shared" si="16"/>
        <v>0</v>
      </c>
      <c r="K250" s="360">
        <f t="shared" si="17"/>
        <v>1</v>
      </c>
      <c r="L250" s="360">
        <f t="shared" si="18"/>
        <v>1900</v>
      </c>
      <c r="M250" s="360">
        <f>VLOOKUP(Tabela1[[#This Row],[Banco]],$U$9:$V$28,2,0)</f>
        <v>7</v>
      </c>
      <c r="N250" s="360" t="e">
        <f t="shared" si="19"/>
        <v>#N/A</v>
      </c>
      <c r="O250" s="360" t="e">
        <f>IF(N250&gt;'05'!$Y$17,0,1)</f>
        <v>#N/A</v>
      </c>
      <c r="P250" s="360" t="str">
        <f>IF(Tabela1[[#This Row],[DIA]]&gt;0,IF('13'!$CD$36=77,1,""),"")</f>
        <v/>
      </c>
      <c r="Q250" s="360" t="e">
        <f>IF(N250&gt;'13'!$CD$30,0,1)</f>
        <v>#N/A</v>
      </c>
      <c r="R250" s="360" t="str">
        <f>IF(Tabela1[[#This Row],[DIA]]&gt;0,IF('01'!$BX$33=77,1,""),"")</f>
        <v/>
      </c>
      <c r="S250" s="360" t="e">
        <f>IF(N250&gt;'01'!$BX$27,0,1)</f>
        <v>#N/A</v>
      </c>
      <c r="U250" s="84"/>
      <c r="V250" s="84"/>
      <c r="W250" s="84"/>
      <c r="X250" s="365"/>
      <c r="Y250" s="84"/>
      <c r="Z250" s="84"/>
      <c r="AA250" s="84"/>
    </row>
    <row r="251" spans="3:27" x14ac:dyDescent="0.25">
      <c r="C251" s="356"/>
      <c r="D251" s="357"/>
      <c r="E251" s="358"/>
      <c r="F251" s="359"/>
      <c r="G251" s="357"/>
      <c r="H251" s="357"/>
      <c r="I251" s="357" t="str">
        <f t="shared" ca="1" si="15"/>
        <v/>
      </c>
      <c r="J251" s="360">
        <f t="shared" si="16"/>
        <v>0</v>
      </c>
      <c r="K251" s="360">
        <f t="shared" si="17"/>
        <v>1</v>
      </c>
      <c r="L251" s="360">
        <f t="shared" si="18"/>
        <v>1900</v>
      </c>
      <c r="M251" s="360">
        <f>VLOOKUP(Tabela1[[#This Row],[Banco]],$U$9:$V$28,2,0)</f>
        <v>7</v>
      </c>
      <c r="N251" s="360" t="e">
        <f t="shared" si="19"/>
        <v>#N/A</v>
      </c>
      <c r="O251" s="360" t="e">
        <f>IF(N251&gt;'05'!$Y$17,0,1)</f>
        <v>#N/A</v>
      </c>
      <c r="P251" s="360" t="str">
        <f>IF(Tabela1[[#This Row],[DIA]]&gt;0,IF('13'!$CD$36=77,1,""),"")</f>
        <v/>
      </c>
      <c r="Q251" s="360" t="e">
        <f>IF(N251&gt;'13'!$CD$30,0,1)</f>
        <v>#N/A</v>
      </c>
      <c r="R251" s="360" t="str">
        <f>IF(Tabela1[[#This Row],[DIA]]&gt;0,IF('01'!$BX$33=77,1,""),"")</f>
        <v/>
      </c>
      <c r="S251" s="360" t="e">
        <f>IF(N251&gt;'01'!$BX$27,0,1)</f>
        <v>#N/A</v>
      </c>
      <c r="U251" s="84"/>
      <c r="V251" s="84"/>
      <c r="W251" s="84"/>
      <c r="X251" s="365"/>
      <c r="Y251" s="84"/>
      <c r="Z251" s="84"/>
      <c r="AA251" s="84"/>
    </row>
    <row r="252" spans="3:27" x14ac:dyDescent="0.25">
      <c r="C252" s="356"/>
      <c r="D252" s="357"/>
      <c r="E252" s="358"/>
      <c r="F252" s="359"/>
      <c r="G252" s="357"/>
      <c r="H252" s="357"/>
      <c r="I252" s="357" t="str">
        <f t="shared" ca="1" si="15"/>
        <v/>
      </c>
      <c r="J252" s="360">
        <f t="shared" si="16"/>
        <v>0</v>
      </c>
      <c r="K252" s="360">
        <f t="shared" si="17"/>
        <v>1</v>
      </c>
      <c r="L252" s="360">
        <f t="shared" si="18"/>
        <v>1900</v>
      </c>
      <c r="M252" s="360">
        <f>VLOOKUP(Tabela1[[#This Row],[Banco]],$U$9:$V$28,2,0)</f>
        <v>7</v>
      </c>
      <c r="N252" s="360" t="e">
        <f t="shared" si="19"/>
        <v>#N/A</v>
      </c>
      <c r="O252" s="360" t="e">
        <f>IF(N252&gt;'05'!$Y$17,0,1)</f>
        <v>#N/A</v>
      </c>
      <c r="P252" s="360" t="str">
        <f>IF(Tabela1[[#This Row],[DIA]]&gt;0,IF('13'!$CD$36=77,1,""),"")</f>
        <v/>
      </c>
      <c r="Q252" s="360" t="e">
        <f>IF(N252&gt;'13'!$CD$30,0,1)</f>
        <v>#N/A</v>
      </c>
      <c r="R252" s="360" t="str">
        <f>IF(Tabela1[[#This Row],[DIA]]&gt;0,IF('01'!$BX$33=77,1,""),"")</f>
        <v/>
      </c>
      <c r="S252" s="360" t="e">
        <f>IF(N252&gt;'01'!$BX$27,0,1)</f>
        <v>#N/A</v>
      </c>
      <c r="U252" s="84"/>
      <c r="V252" s="84"/>
      <c r="W252" s="84"/>
      <c r="X252" s="365"/>
      <c r="Y252" s="84"/>
      <c r="Z252" s="84"/>
      <c r="AA252" s="84"/>
    </row>
    <row r="253" spans="3:27" x14ac:dyDescent="0.25">
      <c r="C253" s="356"/>
      <c r="D253" s="357"/>
      <c r="E253" s="358"/>
      <c r="F253" s="359"/>
      <c r="G253" s="357"/>
      <c r="H253" s="357"/>
      <c r="I253" s="357" t="str">
        <f t="shared" ca="1" si="15"/>
        <v/>
      </c>
      <c r="J253" s="360">
        <f t="shared" si="16"/>
        <v>0</v>
      </c>
      <c r="K253" s="360">
        <f t="shared" si="17"/>
        <v>1</v>
      </c>
      <c r="L253" s="360">
        <f t="shared" si="18"/>
        <v>1900</v>
      </c>
      <c r="M253" s="360">
        <f>VLOOKUP(Tabela1[[#This Row],[Banco]],$U$9:$V$28,2,0)</f>
        <v>7</v>
      </c>
      <c r="N253" s="360" t="e">
        <f t="shared" si="19"/>
        <v>#N/A</v>
      </c>
      <c r="O253" s="360" t="e">
        <f>IF(N253&gt;'05'!$Y$17,0,1)</f>
        <v>#N/A</v>
      </c>
      <c r="P253" s="360" t="str">
        <f>IF(Tabela1[[#This Row],[DIA]]&gt;0,IF('13'!$CD$36=77,1,""),"")</f>
        <v/>
      </c>
      <c r="Q253" s="360" t="e">
        <f>IF(N253&gt;'13'!$CD$30,0,1)</f>
        <v>#N/A</v>
      </c>
      <c r="R253" s="360" t="str">
        <f>IF(Tabela1[[#This Row],[DIA]]&gt;0,IF('01'!$BX$33=77,1,""),"")</f>
        <v/>
      </c>
      <c r="S253" s="360" t="e">
        <f>IF(N253&gt;'01'!$BX$27,0,1)</f>
        <v>#N/A</v>
      </c>
      <c r="U253" s="84"/>
      <c r="V253" s="84"/>
      <c r="W253" s="84"/>
      <c r="X253" s="365"/>
      <c r="Y253" s="84"/>
      <c r="Z253" s="84"/>
      <c r="AA253" s="84"/>
    </row>
    <row r="254" spans="3:27" x14ac:dyDescent="0.25">
      <c r="C254" s="356"/>
      <c r="D254" s="357"/>
      <c r="E254" s="358"/>
      <c r="F254" s="359"/>
      <c r="G254" s="357"/>
      <c r="H254" s="357"/>
      <c r="I254" s="357" t="str">
        <f t="shared" ca="1" si="15"/>
        <v/>
      </c>
      <c r="J254" s="360">
        <f t="shared" si="16"/>
        <v>0</v>
      </c>
      <c r="K254" s="360">
        <f t="shared" si="17"/>
        <v>1</v>
      </c>
      <c r="L254" s="360">
        <f t="shared" si="18"/>
        <v>1900</v>
      </c>
      <c r="M254" s="360">
        <f>VLOOKUP(Tabela1[[#This Row],[Banco]],$U$9:$V$28,2,0)</f>
        <v>7</v>
      </c>
      <c r="N254" s="360" t="e">
        <f t="shared" si="19"/>
        <v>#N/A</v>
      </c>
      <c r="O254" s="360" t="e">
        <f>IF(N254&gt;'05'!$Y$17,0,1)</f>
        <v>#N/A</v>
      </c>
      <c r="P254" s="360" t="str">
        <f>IF(Tabela1[[#This Row],[DIA]]&gt;0,IF('13'!$CD$36=77,1,""),"")</f>
        <v/>
      </c>
      <c r="Q254" s="360" t="e">
        <f>IF(N254&gt;'13'!$CD$30,0,1)</f>
        <v>#N/A</v>
      </c>
      <c r="R254" s="360" t="str">
        <f>IF(Tabela1[[#This Row],[DIA]]&gt;0,IF('01'!$BX$33=77,1,""),"")</f>
        <v/>
      </c>
      <c r="S254" s="360" t="e">
        <f>IF(N254&gt;'01'!$BX$27,0,1)</f>
        <v>#N/A</v>
      </c>
      <c r="U254" s="84"/>
      <c r="V254" s="84"/>
      <c r="W254" s="84"/>
      <c r="X254" s="365"/>
      <c r="Y254" s="84"/>
      <c r="Z254" s="84"/>
      <c r="AA254" s="84"/>
    </row>
    <row r="255" spans="3:27" x14ac:dyDescent="0.25">
      <c r="C255" s="356"/>
      <c r="D255" s="357"/>
      <c r="E255" s="358"/>
      <c r="F255" s="359"/>
      <c r="G255" s="357"/>
      <c r="H255" s="357"/>
      <c r="I255" s="357" t="str">
        <f t="shared" ca="1" si="15"/>
        <v/>
      </c>
      <c r="J255" s="360">
        <f t="shared" si="16"/>
        <v>0</v>
      </c>
      <c r="K255" s="360">
        <f t="shared" si="17"/>
        <v>1</v>
      </c>
      <c r="L255" s="360">
        <f t="shared" si="18"/>
        <v>1900</v>
      </c>
      <c r="M255" s="360">
        <f>VLOOKUP(Tabela1[[#This Row],[Banco]],$U$9:$V$28,2,0)</f>
        <v>7</v>
      </c>
      <c r="N255" s="360" t="e">
        <f t="shared" si="19"/>
        <v>#N/A</v>
      </c>
      <c r="O255" s="360" t="e">
        <f>IF(N255&gt;'05'!$Y$17,0,1)</f>
        <v>#N/A</v>
      </c>
      <c r="P255" s="360" t="str">
        <f>IF(Tabela1[[#This Row],[DIA]]&gt;0,IF('13'!$CD$36=77,1,""),"")</f>
        <v/>
      </c>
      <c r="Q255" s="360" t="e">
        <f>IF(N255&gt;'13'!$CD$30,0,1)</f>
        <v>#N/A</v>
      </c>
      <c r="R255" s="360" t="str">
        <f>IF(Tabela1[[#This Row],[DIA]]&gt;0,IF('01'!$BX$33=77,1,""),"")</f>
        <v/>
      </c>
      <c r="S255" s="360" t="e">
        <f>IF(N255&gt;'01'!$BX$27,0,1)</f>
        <v>#N/A</v>
      </c>
      <c r="U255" s="84"/>
      <c r="V255" s="84"/>
      <c r="W255" s="84"/>
      <c r="X255" s="365"/>
      <c r="Y255" s="84"/>
      <c r="Z255" s="84"/>
      <c r="AA255" s="84"/>
    </row>
    <row r="256" spans="3:27" x14ac:dyDescent="0.25">
      <c r="C256" s="356"/>
      <c r="D256" s="357"/>
      <c r="E256" s="358"/>
      <c r="F256" s="359"/>
      <c r="G256" s="357"/>
      <c r="H256" s="357"/>
      <c r="I256" s="357" t="str">
        <f t="shared" ca="1" si="15"/>
        <v/>
      </c>
      <c r="J256" s="360">
        <f t="shared" si="16"/>
        <v>0</v>
      </c>
      <c r="K256" s="360">
        <f t="shared" si="17"/>
        <v>1</v>
      </c>
      <c r="L256" s="360">
        <f t="shared" si="18"/>
        <v>1900</v>
      </c>
      <c r="M256" s="360">
        <f>VLOOKUP(Tabela1[[#This Row],[Banco]],$U$9:$V$28,2,0)</f>
        <v>7</v>
      </c>
      <c r="N256" s="360" t="e">
        <f t="shared" si="19"/>
        <v>#N/A</v>
      </c>
      <c r="O256" s="360" t="e">
        <f>IF(N256&gt;'05'!$Y$17,0,1)</f>
        <v>#N/A</v>
      </c>
      <c r="P256" s="360" t="str">
        <f>IF(Tabela1[[#This Row],[DIA]]&gt;0,IF('13'!$CD$36=77,1,""),"")</f>
        <v/>
      </c>
      <c r="Q256" s="360" t="e">
        <f>IF(N256&gt;'13'!$CD$30,0,1)</f>
        <v>#N/A</v>
      </c>
      <c r="R256" s="360" t="str">
        <f>IF(Tabela1[[#This Row],[DIA]]&gt;0,IF('01'!$BX$33=77,1,""),"")</f>
        <v/>
      </c>
      <c r="S256" s="360" t="e">
        <f>IF(N256&gt;'01'!$BX$27,0,1)</f>
        <v>#N/A</v>
      </c>
      <c r="U256" s="84"/>
      <c r="V256" s="84"/>
      <c r="W256" s="84"/>
      <c r="X256" s="365"/>
      <c r="Y256" s="84"/>
      <c r="Z256" s="84"/>
      <c r="AA256" s="84"/>
    </row>
    <row r="257" spans="3:27" x14ac:dyDescent="0.25">
      <c r="C257" s="356"/>
      <c r="D257" s="357"/>
      <c r="E257" s="358"/>
      <c r="F257" s="359"/>
      <c r="G257" s="357"/>
      <c r="H257" s="357"/>
      <c r="I257" s="357" t="str">
        <f t="shared" ca="1" si="15"/>
        <v/>
      </c>
      <c r="J257" s="360">
        <f t="shared" si="16"/>
        <v>0</v>
      </c>
      <c r="K257" s="360">
        <f t="shared" si="17"/>
        <v>1</v>
      </c>
      <c r="L257" s="360">
        <f t="shared" si="18"/>
        <v>1900</v>
      </c>
      <c r="M257" s="360">
        <f>VLOOKUP(Tabela1[[#This Row],[Banco]],$U$9:$V$28,2,0)</f>
        <v>7</v>
      </c>
      <c r="N257" s="360" t="e">
        <f t="shared" si="19"/>
        <v>#N/A</v>
      </c>
      <c r="O257" s="360" t="e">
        <f>IF(N257&gt;'05'!$Y$17,0,1)</f>
        <v>#N/A</v>
      </c>
      <c r="P257" s="360" t="str">
        <f>IF(Tabela1[[#This Row],[DIA]]&gt;0,IF('13'!$CD$36=77,1,""),"")</f>
        <v/>
      </c>
      <c r="Q257" s="360" t="e">
        <f>IF(N257&gt;'13'!$CD$30,0,1)</f>
        <v>#N/A</v>
      </c>
      <c r="R257" s="360" t="str">
        <f>IF(Tabela1[[#This Row],[DIA]]&gt;0,IF('01'!$BX$33=77,1,""),"")</f>
        <v/>
      </c>
      <c r="S257" s="360" t="e">
        <f>IF(N257&gt;'01'!$BX$27,0,1)</f>
        <v>#N/A</v>
      </c>
      <c r="U257" s="84"/>
      <c r="V257" s="84"/>
      <c r="W257" s="84"/>
      <c r="X257" s="365"/>
      <c r="Y257" s="84"/>
      <c r="Z257" s="84"/>
      <c r="AA257" s="84"/>
    </row>
    <row r="258" spans="3:27" x14ac:dyDescent="0.25">
      <c r="C258" s="356"/>
      <c r="D258" s="357"/>
      <c r="E258" s="358"/>
      <c r="F258" s="359"/>
      <c r="G258" s="357"/>
      <c r="H258" s="357"/>
      <c r="I258" s="357" t="str">
        <f t="shared" ca="1" si="15"/>
        <v/>
      </c>
      <c r="J258" s="360">
        <f t="shared" si="16"/>
        <v>0</v>
      </c>
      <c r="K258" s="360">
        <f t="shared" si="17"/>
        <v>1</v>
      </c>
      <c r="L258" s="360">
        <f t="shared" si="18"/>
        <v>1900</v>
      </c>
      <c r="M258" s="360">
        <f>VLOOKUP(Tabela1[[#This Row],[Banco]],$U$9:$V$28,2,0)</f>
        <v>7</v>
      </c>
      <c r="N258" s="360" t="e">
        <f t="shared" si="19"/>
        <v>#N/A</v>
      </c>
      <c r="O258" s="360" t="e">
        <f>IF(N258&gt;'05'!$Y$17,0,1)</f>
        <v>#N/A</v>
      </c>
      <c r="P258" s="360" t="str">
        <f>IF(Tabela1[[#This Row],[DIA]]&gt;0,IF('13'!$CD$36=77,1,""),"")</f>
        <v/>
      </c>
      <c r="Q258" s="360" t="e">
        <f>IF(N258&gt;'13'!$CD$30,0,1)</f>
        <v>#N/A</v>
      </c>
      <c r="R258" s="360" t="str">
        <f>IF(Tabela1[[#This Row],[DIA]]&gt;0,IF('01'!$BX$33=77,1,""),"")</f>
        <v/>
      </c>
      <c r="S258" s="360" t="e">
        <f>IF(N258&gt;'01'!$BX$27,0,1)</f>
        <v>#N/A</v>
      </c>
      <c r="U258" s="84"/>
      <c r="V258" s="84"/>
      <c r="W258" s="84"/>
      <c r="X258" s="365"/>
      <c r="Y258" s="84"/>
      <c r="Z258" s="84"/>
      <c r="AA258" s="84"/>
    </row>
    <row r="259" spans="3:27" x14ac:dyDescent="0.25">
      <c r="C259" s="356"/>
      <c r="D259" s="357"/>
      <c r="E259" s="358"/>
      <c r="F259" s="359"/>
      <c r="G259" s="357"/>
      <c r="H259" s="357"/>
      <c r="I259" s="357" t="str">
        <f t="shared" ca="1" si="15"/>
        <v/>
      </c>
      <c r="J259" s="360">
        <f t="shared" si="16"/>
        <v>0</v>
      </c>
      <c r="K259" s="360">
        <f t="shared" si="17"/>
        <v>1</v>
      </c>
      <c r="L259" s="360">
        <f t="shared" si="18"/>
        <v>1900</v>
      </c>
      <c r="M259" s="360">
        <f>VLOOKUP(Tabela1[[#This Row],[Banco]],$U$9:$V$28,2,0)</f>
        <v>7</v>
      </c>
      <c r="N259" s="360" t="e">
        <f t="shared" si="19"/>
        <v>#N/A</v>
      </c>
      <c r="O259" s="360" t="e">
        <f>IF(N259&gt;'05'!$Y$17,0,1)</f>
        <v>#N/A</v>
      </c>
      <c r="P259" s="360" t="str">
        <f>IF(Tabela1[[#This Row],[DIA]]&gt;0,IF('13'!$CD$36=77,1,""),"")</f>
        <v/>
      </c>
      <c r="Q259" s="360" t="e">
        <f>IF(N259&gt;'13'!$CD$30,0,1)</f>
        <v>#N/A</v>
      </c>
      <c r="R259" s="360" t="str">
        <f>IF(Tabela1[[#This Row],[DIA]]&gt;0,IF('01'!$BX$33=77,1,""),"")</f>
        <v/>
      </c>
      <c r="S259" s="360" t="e">
        <f>IF(N259&gt;'01'!$BX$27,0,1)</f>
        <v>#N/A</v>
      </c>
      <c r="U259" s="84"/>
      <c r="V259" s="84"/>
      <c r="W259" s="84"/>
      <c r="X259" s="365"/>
      <c r="Y259" s="84"/>
      <c r="Z259" s="84"/>
      <c r="AA259" s="84"/>
    </row>
    <row r="260" spans="3:27" x14ac:dyDescent="0.25">
      <c r="C260" s="356"/>
      <c r="D260" s="357"/>
      <c r="E260" s="358"/>
      <c r="F260" s="359"/>
      <c r="G260" s="357"/>
      <c r="H260" s="357"/>
      <c r="I260" s="357" t="str">
        <f t="shared" ca="1" si="15"/>
        <v/>
      </c>
      <c r="J260" s="360">
        <f t="shared" si="16"/>
        <v>0</v>
      </c>
      <c r="K260" s="360">
        <f t="shared" si="17"/>
        <v>1</v>
      </c>
      <c r="L260" s="360">
        <f t="shared" si="18"/>
        <v>1900</v>
      </c>
      <c r="M260" s="360">
        <f>VLOOKUP(Tabela1[[#This Row],[Banco]],$U$9:$V$28,2,0)</f>
        <v>7</v>
      </c>
      <c r="N260" s="360" t="e">
        <f t="shared" si="19"/>
        <v>#N/A</v>
      </c>
      <c r="O260" s="360" t="e">
        <f>IF(N260&gt;'05'!$Y$17,0,1)</f>
        <v>#N/A</v>
      </c>
      <c r="P260" s="360" t="str">
        <f>IF(Tabela1[[#This Row],[DIA]]&gt;0,IF('13'!$CD$36=77,1,""),"")</f>
        <v/>
      </c>
      <c r="Q260" s="360" t="e">
        <f>IF(N260&gt;'13'!$CD$30,0,1)</f>
        <v>#N/A</v>
      </c>
      <c r="R260" s="360" t="str">
        <f>IF(Tabela1[[#This Row],[DIA]]&gt;0,IF('01'!$BX$33=77,1,""),"")</f>
        <v/>
      </c>
      <c r="S260" s="360" t="e">
        <f>IF(N260&gt;'01'!$BX$27,0,1)</f>
        <v>#N/A</v>
      </c>
      <c r="U260" s="84"/>
      <c r="V260" s="84"/>
      <c r="W260" s="84"/>
      <c r="X260" s="365"/>
      <c r="Y260" s="84"/>
      <c r="Z260" s="84"/>
      <c r="AA260" s="84"/>
    </row>
    <row r="261" spans="3:27" x14ac:dyDescent="0.25">
      <c r="C261" s="356"/>
      <c r="D261" s="357"/>
      <c r="E261" s="358"/>
      <c r="F261" s="359"/>
      <c r="G261" s="357"/>
      <c r="H261" s="357"/>
      <c r="I261" s="357" t="str">
        <f t="shared" ca="1" si="15"/>
        <v/>
      </c>
      <c r="J261" s="360">
        <f t="shared" si="16"/>
        <v>0</v>
      </c>
      <c r="K261" s="360">
        <f t="shared" si="17"/>
        <v>1</v>
      </c>
      <c r="L261" s="360">
        <f t="shared" si="18"/>
        <v>1900</v>
      </c>
      <c r="M261" s="360">
        <f>VLOOKUP(Tabela1[[#This Row],[Banco]],$U$9:$V$28,2,0)</f>
        <v>7</v>
      </c>
      <c r="N261" s="360" t="e">
        <f t="shared" si="19"/>
        <v>#N/A</v>
      </c>
      <c r="O261" s="360" t="e">
        <f>IF(N261&gt;'05'!$Y$17,0,1)</f>
        <v>#N/A</v>
      </c>
      <c r="P261" s="360" t="str">
        <f>IF(Tabela1[[#This Row],[DIA]]&gt;0,IF('13'!$CD$36=77,1,""),"")</f>
        <v/>
      </c>
      <c r="Q261" s="360" t="e">
        <f>IF(N261&gt;'13'!$CD$30,0,1)</f>
        <v>#N/A</v>
      </c>
      <c r="R261" s="360" t="str">
        <f>IF(Tabela1[[#This Row],[DIA]]&gt;0,IF('01'!$BX$33=77,1,""),"")</f>
        <v/>
      </c>
      <c r="S261" s="360" t="e">
        <f>IF(N261&gt;'01'!$BX$27,0,1)</f>
        <v>#N/A</v>
      </c>
      <c r="U261" s="84"/>
      <c r="V261" s="84"/>
      <c r="W261" s="84"/>
      <c r="X261" s="365"/>
      <c r="Y261" s="84"/>
      <c r="Z261" s="84"/>
      <c r="AA261" s="84"/>
    </row>
    <row r="262" spans="3:27" x14ac:dyDescent="0.25">
      <c r="C262" s="356"/>
      <c r="D262" s="357"/>
      <c r="E262" s="358"/>
      <c r="F262" s="359"/>
      <c r="G262" s="357"/>
      <c r="H262" s="357"/>
      <c r="I262" s="357" t="str">
        <f t="shared" ca="1" si="15"/>
        <v/>
      </c>
      <c r="J262" s="360">
        <f t="shared" si="16"/>
        <v>0</v>
      </c>
      <c r="K262" s="360">
        <f t="shared" si="17"/>
        <v>1</v>
      </c>
      <c r="L262" s="360">
        <f t="shared" si="18"/>
        <v>1900</v>
      </c>
      <c r="M262" s="360">
        <f>VLOOKUP(Tabela1[[#This Row],[Banco]],$U$9:$V$28,2,0)</f>
        <v>7</v>
      </c>
      <c r="N262" s="360" t="e">
        <f t="shared" si="19"/>
        <v>#N/A</v>
      </c>
      <c r="O262" s="360" t="e">
        <f>IF(N262&gt;'05'!$Y$17,0,1)</f>
        <v>#N/A</v>
      </c>
      <c r="P262" s="360" t="str">
        <f>IF(Tabela1[[#This Row],[DIA]]&gt;0,IF('13'!$CD$36=77,1,""),"")</f>
        <v/>
      </c>
      <c r="Q262" s="360" t="e">
        <f>IF(N262&gt;'13'!$CD$30,0,1)</f>
        <v>#N/A</v>
      </c>
      <c r="R262" s="360" t="str">
        <f>IF(Tabela1[[#This Row],[DIA]]&gt;0,IF('01'!$BX$33=77,1,""),"")</f>
        <v/>
      </c>
      <c r="S262" s="360" t="e">
        <f>IF(N262&gt;'01'!$BX$27,0,1)</f>
        <v>#N/A</v>
      </c>
      <c r="U262" s="84"/>
      <c r="V262" s="84"/>
      <c r="W262" s="84"/>
      <c r="X262" s="365"/>
      <c r="Y262" s="84"/>
      <c r="Z262" s="84"/>
      <c r="AA262" s="84"/>
    </row>
    <row r="263" spans="3:27" x14ac:dyDescent="0.25">
      <c r="C263" s="356"/>
      <c r="D263" s="357"/>
      <c r="E263" s="358"/>
      <c r="F263" s="359"/>
      <c r="G263" s="357"/>
      <c r="H263" s="357"/>
      <c r="I263" s="357" t="str">
        <f t="shared" ca="1" si="15"/>
        <v/>
      </c>
      <c r="J263" s="360">
        <f t="shared" si="16"/>
        <v>0</v>
      </c>
      <c r="K263" s="360">
        <f t="shared" si="17"/>
        <v>1</v>
      </c>
      <c r="L263" s="360">
        <f t="shared" si="18"/>
        <v>1900</v>
      </c>
      <c r="M263" s="360">
        <f>VLOOKUP(Tabela1[[#This Row],[Banco]],$U$9:$V$28,2,0)</f>
        <v>7</v>
      </c>
      <c r="N263" s="360" t="e">
        <f t="shared" si="19"/>
        <v>#N/A</v>
      </c>
      <c r="O263" s="360" t="e">
        <f>IF(N263&gt;'05'!$Y$17,0,1)</f>
        <v>#N/A</v>
      </c>
      <c r="P263" s="360" t="str">
        <f>IF(Tabela1[[#This Row],[DIA]]&gt;0,IF('13'!$CD$36=77,1,""),"")</f>
        <v/>
      </c>
      <c r="Q263" s="360" t="e">
        <f>IF(N263&gt;'13'!$CD$30,0,1)</f>
        <v>#N/A</v>
      </c>
      <c r="R263" s="360" t="str">
        <f>IF(Tabela1[[#This Row],[DIA]]&gt;0,IF('01'!$BX$33=77,1,""),"")</f>
        <v/>
      </c>
      <c r="S263" s="360" t="e">
        <f>IF(N263&gt;'01'!$BX$27,0,1)</f>
        <v>#N/A</v>
      </c>
      <c r="U263" s="84"/>
      <c r="V263" s="84"/>
      <c r="W263" s="84"/>
      <c r="X263" s="365"/>
      <c r="Y263" s="84"/>
      <c r="Z263" s="84"/>
      <c r="AA263" s="84"/>
    </row>
    <row r="264" spans="3:27" x14ac:dyDescent="0.25">
      <c r="C264" s="356"/>
      <c r="D264" s="357"/>
      <c r="E264" s="358"/>
      <c r="F264" s="359"/>
      <c r="G264" s="357"/>
      <c r="H264" s="357"/>
      <c r="I264" s="357" t="str">
        <f t="shared" ca="1" si="15"/>
        <v/>
      </c>
      <c r="J264" s="360">
        <f t="shared" si="16"/>
        <v>0</v>
      </c>
      <c r="K264" s="360">
        <f t="shared" si="17"/>
        <v>1</v>
      </c>
      <c r="L264" s="360">
        <f t="shared" si="18"/>
        <v>1900</v>
      </c>
      <c r="M264" s="360">
        <f>VLOOKUP(Tabela1[[#This Row],[Banco]],$U$9:$V$28,2,0)</f>
        <v>7</v>
      </c>
      <c r="N264" s="360" t="e">
        <f t="shared" si="19"/>
        <v>#N/A</v>
      </c>
      <c r="O264" s="360" t="e">
        <f>IF(N264&gt;'05'!$Y$17,0,1)</f>
        <v>#N/A</v>
      </c>
      <c r="P264" s="360" t="str">
        <f>IF(Tabela1[[#This Row],[DIA]]&gt;0,IF('13'!$CD$36=77,1,""),"")</f>
        <v/>
      </c>
      <c r="Q264" s="360" t="e">
        <f>IF(N264&gt;'13'!$CD$30,0,1)</f>
        <v>#N/A</v>
      </c>
      <c r="R264" s="360" t="str">
        <f>IF(Tabela1[[#This Row],[DIA]]&gt;0,IF('01'!$BX$33=77,1,""),"")</f>
        <v/>
      </c>
      <c r="S264" s="360" t="e">
        <f>IF(N264&gt;'01'!$BX$27,0,1)</f>
        <v>#N/A</v>
      </c>
      <c r="U264" s="84"/>
      <c r="V264" s="84"/>
      <c r="W264" s="84"/>
      <c r="X264" s="365"/>
      <c r="Y264" s="84"/>
      <c r="Z264" s="84"/>
      <c r="AA264" s="84"/>
    </row>
    <row r="265" spans="3:27" x14ac:dyDescent="0.25">
      <c r="C265" s="356"/>
      <c r="D265" s="357"/>
      <c r="E265" s="358"/>
      <c r="F265" s="359"/>
      <c r="G265" s="357"/>
      <c r="H265" s="357"/>
      <c r="I265" s="357" t="str">
        <f t="shared" ref="I265:I328" ca="1" si="20">IF(H265="","",(IF(H265="Efetivado","",IF(C265="","",IF(C265=TODAY(),"Vence Hoje",IF(C265&lt;TODAY(),"Atrasado",C265-TODAY()&amp;" Dias para Vencer"))))))</f>
        <v/>
      </c>
      <c r="J265" s="360">
        <f t="shared" ref="J265:J328" si="21">DAY(C265)</f>
        <v>0</v>
      </c>
      <c r="K265" s="360">
        <f t="shared" ref="K265:K328" si="22">MONTH(C265)</f>
        <v>1</v>
      </c>
      <c r="L265" s="360">
        <f t="shared" ref="L265:L328" si="23">YEAR(C265)</f>
        <v>1900</v>
      </c>
      <c r="M265" s="360">
        <f>VLOOKUP(Tabela1[[#This Row],[Banco]],$U$9:$V$28,2,0)</f>
        <v>7</v>
      </c>
      <c r="N265" s="360" t="e">
        <f t="shared" ref="N265:N328" si="24">VLOOKUP(H265,$Z$9:$AA$10,2,0)</f>
        <v>#N/A</v>
      </c>
      <c r="O265" s="360" t="e">
        <f>IF(N265&gt;'05'!$Y$17,0,1)</f>
        <v>#N/A</v>
      </c>
      <c r="P265" s="360" t="str">
        <f>IF(Tabela1[[#This Row],[DIA]]&gt;0,IF('13'!$CD$36=77,1,""),"")</f>
        <v/>
      </c>
      <c r="Q265" s="360" t="e">
        <f>IF(N265&gt;'13'!$CD$30,0,1)</f>
        <v>#N/A</v>
      </c>
      <c r="R265" s="360" t="str">
        <f>IF(Tabela1[[#This Row],[DIA]]&gt;0,IF('01'!$BX$33=77,1,""),"")</f>
        <v/>
      </c>
      <c r="S265" s="360" t="e">
        <f>IF(N265&gt;'01'!$BX$27,0,1)</f>
        <v>#N/A</v>
      </c>
      <c r="U265" s="84"/>
      <c r="V265" s="84"/>
      <c r="W265" s="84"/>
      <c r="X265" s="365"/>
      <c r="Y265" s="84"/>
      <c r="Z265" s="84"/>
      <c r="AA265" s="84"/>
    </row>
    <row r="266" spans="3:27" x14ac:dyDescent="0.25">
      <c r="C266" s="356"/>
      <c r="D266" s="357"/>
      <c r="E266" s="358"/>
      <c r="F266" s="359"/>
      <c r="G266" s="357"/>
      <c r="H266" s="357"/>
      <c r="I266" s="357" t="str">
        <f t="shared" ca="1" si="20"/>
        <v/>
      </c>
      <c r="J266" s="360">
        <f t="shared" si="21"/>
        <v>0</v>
      </c>
      <c r="K266" s="360">
        <f t="shared" si="22"/>
        <v>1</v>
      </c>
      <c r="L266" s="360">
        <f t="shared" si="23"/>
        <v>1900</v>
      </c>
      <c r="M266" s="360">
        <f>VLOOKUP(Tabela1[[#This Row],[Banco]],$U$9:$V$28,2,0)</f>
        <v>7</v>
      </c>
      <c r="N266" s="360" t="e">
        <f t="shared" si="24"/>
        <v>#N/A</v>
      </c>
      <c r="O266" s="360" t="e">
        <f>IF(N266&gt;'05'!$Y$17,0,1)</f>
        <v>#N/A</v>
      </c>
      <c r="P266" s="360" t="str">
        <f>IF(Tabela1[[#This Row],[DIA]]&gt;0,IF('13'!$CD$36=77,1,""),"")</f>
        <v/>
      </c>
      <c r="Q266" s="360" t="e">
        <f>IF(N266&gt;'13'!$CD$30,0,1)</f>
        <v>#N/A</v>
      </c>
      <c r="R266" s="360" t="str">
        <f>IF(Tabela1[[#This Row],[DIA]]&gt;0,IF('01'!$BX$33=77,1,""),"")</f>
        <v/>
      </c>
      <c r="S266" s="360" t="e">
        <f>IF(N266&gt;'01'!$BX$27,0,1)</f>
        <v>#N/A</v>
      </c>
      <c r="U266" s="84"/>
      <c r="V266" s="84"/>
      <c r="W266" s="84"/>
      <c r="X266" s="365"/>
      <c r="Y266" s="84"/>
      <c r="Z266" s="84"/>
      <c r="AA266" s="84"/>
    </row>
    <row r="267" spans="3:27" x14ac:dyDescent="0.25">
      <c r="C267" s="356"/>
      <c r="D267" s="357"/>
      <c r="E267" s="358"/>
      <c r="F267" s="359"/>
      <c r="G267" s="357"/>
      <c r="H267" s="357"/>
      <c r="I267" s="357" t="str">
        <f t="shared" ca="1" si="20"/>
        <v/>
      </c>
      <c r="J267" s="360">
        <f t="shared" si="21"/>
        <v>0</v>
      </c>
      <c r="K267" s="360">
        <f t="shared" si="22"/>
        <v>1</v>
      </c>
      <c r="L267" s="360">
        <f t="shared" si="23"/>
        <v>1900</v>
      </c>
      <c r="M267" s="360">
        <f>VLOOKUP(Tabela1[[#This Row],[Banco]],$U$9:$V$28,2,0)</f>
        <v>7</v>
      </c>
      <c r="N267" s="360" t="e">
        <f t="shared" si="24"/>
        <v>#N/A</v>
      </c>
      <c r="O267" s="360" t="e">
        <f>IF(N267&gt;'05'!$Y$17,0,1)</f>
        <v>#N/A</v>
      </c>
      <c r="P267" s="360" t="str">
        <f>IF(Tabela1[[#This Row],[DIA]]&gt;0,IF('13'!$CD$36=77,1,""),"")</f>
        <v/>
      </c>
      <c r="Q267" s="360" t="e">
        <f>IF(N267&gt;'13'!$CD$30,0,1)</f>
        <v>#N/A</v>
      </c>
      <c r="R267" s="360" t="str">
        <f>IF(Tabela1[[#This Row],[DIA]]&gt;0,IF('01'!$BX$33=77,1,""),"")</f>
        <v/>
      </c>
      <c r="S267" s="360" t="e">
        <f>IF(N267&gt;'01'!$BX$27,0,1)</f>
        <v>#N/A</v>
      </c>
      <c r="U267" s="84"/>
      <c r="V267" s="84"/>
      <c r="W267" s="84"/>
      <c r="X267" s="365"/>
      <c r="Y267" s="84"/>
      <c r="Z267" s="84"/>
      <c r="AA267" s="84"/>
    </row>
    <row r="268" spans="3:27" x14ac:dyDescent="0.25">
      <c r="C268" s="356"/>
      <c r="D268" s="357"/>
      <c r="E268" s="358"/>
      <c r="F268" s="359"/>
      <c r="G268" s="357"/>
      <c r="H268" s="357"/>
      <c r="I268" s="357" t="str">
        <f t="shared" ca="1" si="20"/>
        <v/>
      </c>
      <c r="J268" s="360">
        <f t="shared" si="21"/>
        <v>0</v>
      </c>
      <c r="K268" s="360">
        <f t="shared" si="22"/>
        <v>1</v>
      </c>
      <c r="L268" s="360">
        <f t="shared" si="23"/>
        <v>1900</v>
      </c>
      <c r="M268" s="360">
        <f>VLOOKUP(Tabela1[[#This Row],[Banco]],$U$9:$V$28,2,0)</f>
        <v>7</v>
      </c>
      <c r="N268" s="360" t="e">
        <f t="shared" si="24"/>
        <v>#N/A</v>
      </c>
      <c r="O268" s="360" t="e">
        <f>IF(N268&gt;'05'!$Y$17,0,1)</f>
        <v>#N/A</v>
      </c>
      <c r="P268" s="360" t="str">
        <f>IF(Tabela1[[#This Row],[DIA]]&gt;0,IF('13'!$CD$36=77,1,""),"")</f>
        <v/>
      </c>
      <c r="Q268" s="360" t="e">
        <f>IF(N268&gt;'13'!$CD$30,0,1)</f>
        <v>#N/A</v>
      </c>
      <c r="R268" s="360" t="str">
        <f>IF(Tabela1[[#This Row],[DIA]]&gt;0,IF('01'!$BX$33=77,1,""),"")</f>
        <v/>
      </c>
      <c r="S268" s="360" t="e">
        <f>IF(N268&gt;'01'!$BX$27,0,1)</f>
        <v>#N/A</v>
      </c>
      <c r="U268" s="84"/>
      <c r="V268" s="84"/>
      <c r="W268" s="84"/>
      <c r="X268" s="365"/>
      <c r="Y268" s="84"/>
      <c r="Z268" s="84"/>
      <c r="AA268" s="84"/>
    </row>
    <row r="269" spans="3:27" x14ac:dyDescent="0.25">
      <c r="C269" s="356"/>
      <c r="D269" s="357"/>
      <c r="E269" s="358"/>
      <c r="F269" s="359"/>
      <c r="G269" s="357"/>
      <c r="H269" s="357"/>
      <c r="I269" s="357" t="str">
        <f t="shared" ca="1" si="20"/>
        <v/>
      </c>
      <c r="J269" s="360">
        <f t="shared" si="21"/>
        <v>0</v>
      </c>
      <c r="K269" s="360">
        <f t="shared" si="22"/>
        <v>1</v>
      </c>
      <c r="L269" s="360">
        <f t="shared" si="23"/>
        <v>1900</v>
      </c>
      <c r="M269" s="360">
        <f>VLOOKUP(Tabela1[[#This Row],[Banco]],$U$9:$V$28,2,0)</f>
        <v>7</v>
      </c>
      <c r="N269" s="360" t="e">
        <f t="shared" si="24"/>
        <v>#N/A</v>
      </c>
      <c r="O269" s="360" t="e">
        <f>IF(N269&gt;'05'!$Y$17,0,1)</f>
        <v>#N/A</v>
      </c>
      <c r="P269" s="360" t="str">
        <f>IF(Tabela1[[#This Row],[DIA]]&gt;0,IF('13'!$CD$36=77,1,""),"")</f>
        <v/>
      </c>
      <c r="Q269" s="360" t="e">
        <f>IF(N269&gt;'13'!$CD$30,0,1)</f>
        <v>#N/A</v>
      </c>
      <c r="R269" s="360" t="str">
        <f>IF(Tabela1[[#This Row],[DIA]]&gt;0,IF('01'!$BX$33=77,1,""),"")</f>
        <v/>
      </c>
      <c r="S269" s="360" t="e">
        <f>IF(N269&gt;'01'!$BX$27,0,1)</f>
        <v>#N/A</v>
      </c>
      <c r="U269" s="84"/>
      <c r="V269" s="84"/>
      <c r="W269" s="84"/>
      <c r="X269" s="365"/>
      <c r="Y269" s="84"/>
      <c r="Z269" s="84"/>
      <c r="AA269" s="84"/>
    </row>
    <row r="270" spans="3:27" x14ac:dyDescent="0.25">
      <c r="C270" s="356"/>
      <c r="D270" s="357"/>
      <c r="E270" s="358"/>
      <c r="F270" s="359"/>
      <c r="G270" s="357"/>
      <c r="H270" s="357"/>
      <c r="I270" s="357" t="str">
        <f t="shared" ca="1" si="20"/>
        <v/>
      </c>
      <c r="J270" s="360">
        <f t="shared" si="21"/>
        <v>0</v>
      </c>
      <c r="K270" s="360">
        <f t="shared" si="22"/>
        <v>1</v>
      </c>
      <c r="L270" s="360">
        <f t="shared" si="23"/>
        <v>1900</v>
      </c>
      <c r="M270" s="360">
        <f>VLOOKUP(Tabela1[[#This Row],[Banco]],$U$9:$V$28,2,0)</f>
        <v>7</v>
      </c>
      <c r="N270" s="360" t="e">
        <f t="shared" si="24"/>
        <v>#N/A</v>
      </c>
      <c r="O270" s="360" t="e">
        <f>IF(N270&gt;'05'!$Y$17,0,1)</f>
        <v>#N/A</v>
      </c>
      <c r="P270" s="360" t="str">
        <f>IF(Tabela1[[#This Row],[DIA]]&gt;0,IF('13'!$CD$36=77,1,""),"")</f>
        <v/>
      </c>
      <c r="Q270" s="360" t="e">
        <f>IF(N270&gt;'13'!$CD$30,0,1)</f>
        <v>#N/A</v>
      </c>
      <c r="R270" s="360" t="str">
        <f>IF(Tabela1[[#This Row],[DIA]]&gt;0,IF('01'!$BX$33=77,1,""),"")</f>
        <v/>
      </c>
      <c r="S270" s="360" t="e">
        <f>IF(N270&gt;'01'!$BX$27,0,1)</f>
        <v>#N/A</v>
      </c>
      <c r="U270" s="84"/>
      <c r="V270" s="84"/>
      <c r="W270" s="84"/>
      <c r="X270" s="365"/>
      <c r="Y270" s="84"/>
      <c r="Z270" s="84"/>
      <c r="AA270" s="84"/>
    </row>
    <row r="271" spans="3:27" x14ac:dyDescent="0.25">
      <c r="C271" s="356"/>
      <c r="D271" s="357"/>
      <c r="E271" s="358"/>
      <c r="F271" s="359"/>
      <c r="G271" s="357"/>
      <c r="H271" s="357"/>
      <c r="I271" s="357" t="str">
        <f t="shared" ca="1" si="20"/>
        <v/>
      </c>
      <c r="J271" s="360">
        <f t="shared" si="21"/>
        <v>0</v>
      </c>
      <c r="K271" s="360">
        <f t="shared" si="22"/>
        <v>1</v>
      </c>
      <c r="L271" s="360">
        <f t="shared" si="23"/>
        <v>1900</v>
      </c>
      <c r="M271" s="360">
        <f>VLOOKUP(Tabela1[[#This Row],[Banco]],$U$9:$V$28,2,0)</f>
        <v>7</v>
      </c>
      <c r="N271" s="360" t="e">
        <f t="shared" si="24"/>
        <v>#N/A</v>
      </c>
      <c r="O271" s="360" t="e">
        <f>IF(N271&gt;'05'!$Y$17,0,1)</f>
        <v>#N/A</v>
      </c>
      <c r="P271" s="360" t="str">
        <f>IF(Tabela1[[#This Row],[DIA]]&gt;0,IF('13'!$CD$36=77,1,""),"")</f>
        <v/>
      </c>
      <c r="Q271" s="360" t="e">
        <f>IF(N271&gt;'13'!$CD$30,0,1)</f>
        <v>#N/A</v>
      </c>
      <c r="R271" s="360" t="str">
        <f>IF(Tabela1[[#This Row],[DIA]]&gt;0,IF('01'!$BX$33=77,1,""),"")</f>
        <v/>
      </c>
      <c r="S271" s="360" t="e">
        <f>IF(N271&gt;'01'!$BX$27,0,1)</f>
        <v>#N/A</v>
      </c>
      <c r="U271" s="84"/>
      <c r="V271" s="84"/>
      <c r="W271" s="84"/>
      <c r="X271" s="365"/>
      <c r="Y271" s="84"/>
      <c r="Z271" s="84"/>
      <c r="AA271" s="84"/>
    </row>
    <row r="272" spans="3:27" x14ac:dyDescent="0.25">
      <c r="C272" s="356"/>
      <c r="D272" s="357"/>
      <c r="E272" s="358"/>
      <c r="F272" s="359"/>
      <c r="G272" s="357"/>
      <c r="H272" s="357"/>
      <c r="I272" s="357" t="str">
        <f t="shared" ca="1" si="20"/>
        <v/>
      </c>
      <c r="J272" s="360">
        <f t="shared" si="21"/>
        <v>0</v>
      </c>
      <c r="K272" s="360">
        <f t="shared" si="22"/>
        <v>1</v>
      </c>
      <c r="L272" s="360">
        <f t="shared" si="23"/>
        <v>1900</v>
      </c>
      <c r="M272" s="360">
        <f>VLOOKUP(Tabela1[[#This Row],[Banco]],$U$9:$V$28,2,0)</f>
        <v>7</v>
      </c>
      <c r="N272" s="360" t="e">
        <f t="shared" si="24"/>
        <v>#N/A</v>
      </c>
      <c r="O272" s="360" t="e">
        <f>IF(N272&gt;'05'!$Y$17,0,1)</f>
        <v>#N/A</v>
      </c>
      <c r="P272" s="360" t="str">
        <f>IF(Tabela1[[#This Row],[DIA]]&gt;0,IF('13'!$CD$36=77,1,""),"")</f>
        <v/>
      </c>
      <c r="Q272" s="360" t="e">
        <f>IF(N272&gt;'13'!$CD$30,0,1)</f>
        <v>#N/A</v>
      </c>
      <c r="R272" s="360" t="str">
        <f>IF(Tabela1[[#This Row],[DIA]]&gt;0,IF('01'!$BX$33=77,1,""),"")</f>
        <v/>
      </c>
      <c r="S272" s="360" t="e">
        <f>IF(N272&gt;'01'!$BX$27,0,1)</f>
        <v>#N/A</v>
      </c>
      <c r="U272" s="84"/>
      <c r="V272" s="84"/>
      <c r="W272" s="84"/>
      <c r="X272" s="365"/>
      <c r="Y272" s="84"/>
      <c r="Z272" s="84"/>
      <c r="AA272" s="84"/>
    </row>
    <row r="273" spans="3:27" x14ac:dyDescent="0.25">
      <c r="C273" s="356"/>
      <c r="D273" s="357"/>
      <c r="E273" s="358"/>
      <c r="F273" s="359"/>
      <c r="G273" s="357"/>
      <c r="H273" s="357"/>
      <c r="I273" s="357" t="str">
        <f t="shared" ca="1" si="20"/>
        <v/>
      </c>
      <c r="J273" s="360">
        <f t="shared" si="21"/>
        <v>0</v>
      </c>
      <c r="K273" s="360">
        <f t="shared" si="22"/>
        <v>1</v>
      </c>
      <c r="L273" s="360">
        <f t="shared" si="23"/>
        <v>1900</v>
      </c>
      <c r="M273" s="360">
        <f>VLOOKUP(Tabela1[[#This Row],[Banco]],$U$9:$V$28,2,0)</f>
        <v>7</v>
      </c>
      <c r="N273" s="360" t="e">
        <f t="shared" si="24"/>
        <v>#N/A</v>
      </c>
      <c r="O273" s="360" t="e">
        <f>IF(N273&gt;'05'!$Y$17,0,1)</f>
        <v>#N/A</v>
      </c>
      <c r="P273" s="360" t="str">
        <f>IF(Tabela1[[#This Row],[DIA]]&gt;0,IF('13'!$CD$36=77,1,""),"")</f>
        <v/>
      </c>
      <c r="Q273" s="360" t="e">
        <f>IF(N273&gt;'13'!$CD$30,0,1)</f>
        <v>#N/A</v>
      </c>
      <c r="R273" s="360" t="str">
        <f>IF(Tabela1[[#This Row],[DIA]]&gt;0,IF('01'!$BX$33=77,1,""),"")</f>
        <v/>
      </c>
      <c r="S273" s="360" t="e">
        <f>IF(N273&gt;'01'!$BX$27,0,1)</f>
        <v>#N/A</v>
      </c>
      <c r="U273" s="84"/>
      <c r="V273" s="84"/>
      <c r="W273" s="84"/>
      <c r="X273" s="365"/>
      <c r="Y273" s="84"/>
      <c r="Z273" s="84"/>
      <c r="AA273" s="84"/>
    </row>
    <row r="274" spans="3:27" x14ac:dyDescent="0.25">
      <c r="C274" s="356"/>
      <c r="D274" s="357"/>
      <c r="E274" s="358"/>
      <c r="F274" s="359"/>
      <c r="G274" s="357"/>
      <c r="H274" s="357"/>
      <c r="I274" s="357" t="str">
        <f t="shared" ca="1" si="20"/>
        <v/>
      </c>
      <c r="J274" s="360">
        <f t="shared" si="21"/>
        <v>0</v>
      </c>
      <c r="K274" s="360">
        <f t="shared" si="22"/>
        <v>1</v>
      </c>
      <c r="L274" s="360">
        <f t="shared" si="23"/>
        <v>1900</v>
      </c>
      <c r="M274" s="360">
        <f>VLOOKUP(Tabela1[[#This Row],[Banco]],$U$9:$V$28,2,0)</f>
        <v>7</v>
      </c>
      <c r="N274" s="360" t="e">
        <f t="shared" si="24"/>
        <v>#N/A</v>
      </c>
      <c r="O274" s="360" t="e">
        <f>IF(N274&gt;'05'!$Y$17,0,1)</f>
        <v>#N/A</v>
      </c>
      <c r="P274" s="360" t="str">
        <f>IF(Tabela1[[#This Row],[DIA]]&gt;0,IF('13'!$CD$36=77,1,""),"")</f>
        <v/>
      </c>
      <c r="Q274" s="360" t="e">
        <f>IF(N274&gt;'13'!$CD$30,0,1)</f>
        <v>#N/A</v>
      </c>
      <c r="R274" s="360" t="str">
        <f>IF(Tabela1[[#This Row],[DIA]]&gt;0,IF('01'!$BX$33=77,1,""),"")</f>
        <v/>
      </c>
      <c r="S274" s="360" t="e">
        <f>IF(N274&gt;'01'!$BX$27,0,1)</f>
        <v>#N/A</v>
      </c>
      <c r="U274" s="84"/>
      <c r="V274" s="84"/>
      <c r="W274" s="84"/>
      <c r="X274" s="365"/>
      <c r="Y274" s="84"/>
      <c r="Z274" s="84"/>
      <c r="AA274" s="84"/>
    </row>
    <row r="275" spans="3:27" x14ac:dyDescent="0.25">
      <c r="C275" s="356"/>
      <c r="D275" s="357"/>
      <c r="E275" s="358"/>
      <c r="F275" s="359"/>
      <c r="G275" s="357"/>
      <c r="H275" s="357"/>
      <c r="I275" s="357" t="str">
        <f t="shared" ca="1" si="20"/>
        <v/>
      </c>
      <c r="J275" s="360">
        <f t="shared" si="21"/>
        <v>0</v>
      </c>
      <c r="K275" s="360">
        <f t="shared" si="22"/>
        <v>1</v>
      </c>
      <c r="L275" s="360">
        <f t="shared" si="23"/>
        <v>1900</v>
      </c>
      <c r="M275" s="360">
        <f>VLOOKUP(Tabela1[[#This Row],[Banco]],$U$9:$V$28,2,0)</f>
        <v>7</v>
      </c>
      <c r="N275" s="360" t="e">
        <f t="shared" si="24"/>
        <v>#N/A</v>
      </c>
      <c r="O275" s="360" t="e">
        <f>IF(N275&gt;'05'!$Y$17,0,1)</f>
        <v>#N/A</v>
      </c>
      <c r="P275" s="360" t="str">
        <f>IF(Tabela1[[#This Row],[DIA]]&gt;0,IF('13'!$CD$36=77,1,""),"")</f>
        <v/>
      </c>
      <c r="Q275" s="360" t="e">
        <f>IF(N275&gt;'13'!$CD$30,0,1)</f>
        <v>#N/A</v>
      </c>
      <c r="R275" s="360" t="str">
        <f>IF(Tabela1[[#This Row],[DIA]]&gt;0,IF('01'!$BX$33=77,1,""),"")</f>
        <v/>
      </c>
      <c r="S275" s="360" t="e">
        <f>IF(N275&gt;'01'!$BX$27,0,1)</f>
        <v>#N/A</v>
      </c>
      <c r="U275" s="84"/>
      <c r="V275" s="84"/>
      <c r="W275" s="84"/>
      <c r="X275" s="365"/>
      <c r="Y275" s="84"/>
      <c r="Z275" s="84"/>
      <c r="AA275" s="84"/>
    </row>
    <row r="276" spans="3:27" x14ac:dyDescent="0.25">
      <c r="C276" s="356"/>
      <c r="D276" s="357"/>
      <c r="E276" s="358"/>
      <c r="F276" s="359"/>
      <c r="G276" s="357"/>
      <c r="H276" s="357"/>
      <c r="I276" s="357" t="str">
        <f t="shared" ca="1" si="20"/>
        <v/>
      </c>
      <c r="J276" s="360">
        <f t="shared" si="21"/>
        <v>0</v>
      </c>
      <c r="K276" s="360">
        <f t="shared" si="22"/>
        <v>1</v>
      </c>
      <c r="L276" s="360">
        <f t="shared" si="23"/>
        <v>1900</v>
      </c>
      <c r="M276" s="360">
        <f>VLOOKUP(Tabela1[[#This Row],[Banco]],$U$9:$V$28,2,0)</f>
        <v>7</v>
      </c>
      <c r="N276" s="360" t="e">
        <f t="shared" si="24"/>
        <v>#N/A</v>
      </c>
      <c r="O276" s="360" t="e">
        <f>IF(N276&gt;'05'!$Y$17,0,1)</f>
        <v>#N/A</v>
      </c>
      <c r="P276" s="360" t="str">
        <f>IF(Tabela1[[#This Row],[DIA]]&gt;0,IF('13'!$CD$36=77,1,""),"")</f>
        <v/>
      </c>
      <c r="Q276" s="360" t="e">
        <f>IF(N276&gt;'13'!$CD$30,0,1)</f>
        <v>#N/A</v>
      </c>
      <c r="R276" s="360" t="str">
        <f>IF(Tabela1[[#This Row],[DIA]]&gt;0,IF('01'!$BX$33=77,1,""),"")</f>
        <v/>
      </c>
      <c r="S276" s="360" t="e">
        <f>IF(N276&gt;'01'!$BX$27,0,1)</f>
        <v>#N/A</v>
      </c>
      <c r="U276" s="84"/>
      <c r="V276" s="84"/>
      <c r="W276" s="84"/>
      <c r="X276" s="365"/>
      <c r="Y276" s="84"/>
      <c r="Z276" s="84"/>
      <c r="AA276" s="84"/>
    </row>
    <row r="277" spans="3:27" x14ac:dyDescent="0.25">
      <c r="C277" s="356"/>
      <c r="D277" s="357"/>
      <c r="E277" s="358"/>
      <c r="F277" s="359"/>
      <c r="G277" s="357"/>
      <c r="H277" s="357"/>
      <c r="I277" s="357" t="str">
        <f t="shared" ca="1" si="20"/>
        <v/>
      </c>
      <c r="J277" s="360">
        <f t="shared" si="21"/>
        <v>0</v>
      </c>
      <c r="K277" s="360">
        <f t="shared" si="22"/>
        <v>1</v>
      </c>
      <c r="L277" s="360">
        <f t="shared" si="23"/>
        <v>1900</v>
      </c>
      <c r="M277" s="360">
        <f>VLOOKUP(Tabela1[[#This Row],[Banco]],$U$9:$V$28,2,0)</f>
        <v>7</v>
      </c>
      <c r="N277" s="360" t="e">
        <f t="shared" si="24"/>
        <v>#N/A</v>
      </c>
      <c r="O277" s="360" t="e">
        <f>IF(N277&gt;'05'!$Y$17,0,1)</f>
        <v>#N/A</v>
      </c>
      <c r="P277" s="360" t="str">
        <f>IF(Tabela1[[#This Row],[DIA]]&gt;0,IF('13'!$CD$36=77,1,""),"")</f>
        <v/>
      </c>
      <c r="Q277" s="360" t="e">
        <f>IF(N277&gt;'13'!$CD$30,0,1)</f>
        <v>#N/A</v>
      </c>
      <c r="R277" s="360" t="str">
        <f>IF(Tabela1[[#This Row],[DIA]]&gt;0,IF('01'!$BX$33=77,1,""),"")</f>
        <v/>
      </c>
      <c r="S277" s="360" t="e">
        <f>IF(N277&gt;'01'!$BX$27,0,1)</f>
        <v>#N/A</v>
      </c>
      <c r="U277" s="84"/>
      <c r="V277" s="84"/>
      <c r="W277" s="84"/>
      <c r="X277" s="365"/>
      <c r="Y277" s="84"/>
      <c r="Z277" s="84"/>
      <c r="AA277" s="84"/>
    </row>
    <row r="278" spans="3:27" x14ac:dyDescent="0.25">
      <c r="C278" s="356"/>
      <c r="D278" s="357"/>
      <c r="E278" s="358"/>
      <c r="F278" s="359"/>
      <c r="G278" s="357"/>
      <c r="H278" s="357"/>
      <c r="I278" s="357" t="str">
        <f t="shared" ca="1" si="20"/>
        <v/>
      </c>
      <c r="J278" s="360">
        <f t="shared" si="21"/>
        <v>0</v>
      </c>
      <c r="K278" s="360">
        <f t="shared" si="22"/>
        <v>1</v>
      </c>
      <c r="L278" s="360">
        <f t="shared" si="23"/>
        <v>1900</v>
      </c>
      <c r="M278" s="360">
        <f>VLOOKUP(Tabela1[[#This Row],[Banco]],$U$9:$V$28,2,0)</f>
        <v>7</v>
      </c>
      <c r="N278" s="360" t="e">
        <f t="shared" si="24"/>
        <v>#N/A</v>
      </c>
      <c r="O278" s="360" t="e">
        <f>IF(N278&gt;'05'!$Y$17,0,1)</f>
        <v>#N/A</v>
      </c>
      <c r="P278" s="360" t="str">
        <f>IF(Tabela1[[#This Row],[DIA]]&gt;0,IF('13'!$CD$36=77,1,""),"")</f>
        <v/>
      </c>
      <c r="Q278" s="360" t="e">
        <f>IF(N278&gt;'13'!$CD$30,0,1)</f>
        <v>#N/A</v>
      </c>
      <c r="R278" s="360" t="str">
        <f>IF(Tabela1[[#This Row],[DIA]]&gt;0,IF('01'!$BX$33=77,1,""),"")</f>
        <v/>
      </c>
      <c r="S278" s="360" t="e">
        <f>IF(N278&gt;'01'!$BX$27,0,1)</f>
        <v>#N/A</v>
      </c>
      <c r="U278" s="84"/>
      <c r="V278" s="84"/>
      <c r="W278" s="84"/>
      <c r="X278" s="365"/>
      <c r="Y278" s="84"/>
      <c r="Z278" s="84"/>
      <c r="AA278" s="84"/>
    </row>
    <row r="279" spans="3:27" x14ac:dyDescent="0.25">
      <c r="C279" s="356"/>
      <c r="D279" s="357"/>
      <c r="E279" s="358"/>
      <c r="F279" s="359"/>
      <c r="G279" s="357"/>
      <c r="H279" s="357"/>
      <c r="I279" s="357" t="str">
        <f t="shared" ca="1" si="20"/>
        <v/>
      </c>
      <c r="J279" s="360">
        <f t="shared" si="21"/>
        <v>0</v>
      </c>
      <c r="K279" s="360">
        <f t="shared" si="22"/>
        <v>1</v>
      </c>
      <c r="L279" s="360">
        <f t="shared" si="23"/>
        <v>1900</v>
      </c>
      <c r="M279" s="360">
        <f>VLOOKUP(Tabela1[[#This Row],[Banco]],$U$9:$V$28,2,0)</f>
        <v>7</v>
      </c>
      <c r="N279" s="360" t="e">
        <f t="shared" si="24"/>
        <v>#N/A</v>
      </c>
      <c r="O279" s="360" t="e">
        <f>IF(N279&gt;'05'!$Y$17,0,1)</f>
        <v>#N/A</v>
      </c>
      <c r="P279" s="360" t="str">
        <f>IF(Tabela1[[#This Row],[DIA]]&gt;0,IF('13'!$CD$36=77,1,""),"")</f>
        <v/>
      </c>
      <c r="Q279" s="360" t="e">
        <f>IF(N279&gt;'13'!$CD$30,0,1)</f>
        <v>#N/A</v>
      </c>
      <c r="R279" s="360" t="str">
        <f>IF(Tabela1[[#This Row],[DIA]]&gt;0,IF('01'!$BX$33=77,1,""),"")</f>
        <v/>
      </c>
      <c r="S279" s="360" t="e">
        <f>IF(N279&gt;'01'!$BX$27,0,1)</f>
        <v>#N/A</v>
      </c>
      <c r="U279" s="84"/>
      <c r="V279" s="84"/>
      <c r="W279" s="84"/>
      <c r="X279" s="365"/>
      <c r="Y279" s="84"/>
      <c r="Z279" s="84"/>
      <c r="AA279" s="84"/>
    </row>
    <row r="280" spans="3:27" x14ac:dyDescent="0.25">
      <c r="C280" s="356"/>
      <c r="D280" s="357"/>
      <c r="E280" s="358"/>
      <c r="F280" s="359"/>
      <c r="G280" s="357"/>
      <c r="H280" s="357"/>
      <c r="I280" s="357" t="str">
        <f t="shared" ca="1" si="20"/>
        <v/>
      </c>
      <c r="J280" s="360">
        <f t="shared" si="21"/>
        <v>0</v>
      </c>
      <c r="K280" s="360">
        <f t="shared" si="22"/>
        <v>1</v>
      </c>
      <c r="L280" s="360">
        <f t="shared" si="23"/>
        <v>1900</v>
      </c>
      <c r="M280" s="360">
        <f>VLOOKUP(Tabela1[[#This Row],[Banco]],$U$9:$V$28,2,0)</f>
        <v>7</v>
      </c>
      <c r="N280" s="360" t="e">
        <f t="shared" si="24"/>
        <v>#N/A</v>
      </c>
      <c r="O280" s="360" t="e">
        <f>IF(N280&gt;'05'!$Y$17,0,1)</f>
        <v>#N/A</v>
      </c>
      <c r="P280" s="360" t="str">
        <f>IF(Tabela1[[#This Row],[DIA]]&gt;0,IF('13'!$CD$36=77,1,""),"")</f>
        <v/>
      </c>
      <c r="Q280" s="360" t="e">
        <f>IF(N280&gt;'13'!$CD$30,0,1)</f>
        <v>#N/A</v>
      </c>
      <c r="R280" s="360" t="str">
        <f>IF(Tabela1[[#This Row],[DIA]]&gt;0,IF('01'!$BX$33=77,1,""),"")</f>
        <v/>
      </c>
      <c r="S280" s="360" t="e">
        <f>IF(N280&gt;'01'!$BX$27,0,1)</f>
        <v>#N/A</v>
      </c>
      <c r="U280" s="84"/>
      <c r="V280" s="84"/>
      <c r="W280" s="84"/>
      <c r="X280" s="365"/>
      <c r="Y280" s="84"/>
      <c r="Z280" s="84"/>
      <c r="AA280" s="84"/>
    </row>
    <row r="281" spans="3:27" x14ac:dyDescent="0.25">
      <c r="C281" s="356"/>
      <c r="D281" s="357"/>
      <c r="E281" s="358"/>
      <c r="F281" s="359"/>
      <c r="G281" s="357"/>
      <c r="H281" s="357"/>
      <c r="I281" s="357" t="str">
        <f t="shared" ca="1" si="20"/>
        <v/>
      </c>
      <c r="J281" s="360">
        <f t="shared" si="21"/>
        <v>0</v>
      </c>
      <c r="K281" s="360">
        <f t="shared" si="22"/>
        <v>1</v>
      </c>
      <c r="L281" s="360">
        <f t="shared" si="23"/>
        <v>1900</v>
      </c>
      <c r="M281" s="360">
        <f>VLOOKUP(Tabela1[[#This Row],[Banco]],$U$9:$V$28,2,0)</f>
        <v>7</v>
      </c>
      <c r="N281" s="360" t="e">
        <f t="shared" si="24"/>
        <v>#N/A</v>
      </c>
      <c r="O281" s="360" t="e">
        <f>IF(N281&gt;'05'!$Y$17,0,1)</f>
        <v>#N/A</v>
      </c>
      <c r="P281" s="360" t="str">
        <f>IF(Tabela1[[#This Row],[DIA]]&gt;0,IF('13'!$CD$36=77,1,""),"")</f>
        <v/>
      </c>
      <c r="Q281" s="360" t="e">
        <f>IF(N281&gt;'13'!$CD$30,0,1)</f>
        <v>#N/A</v>
      </c>
      <c r="R281" s="360" t="str">
        <f>IF(Tabela1[[#This Row],[DIA]]&gt;0,IF('01'!$BX$33=77,1,""),"")</f>
        <v/>
      </c>
      <c r="S281" s="360" t="e">
        <f>IF(N281&gt;'01'!$BX$27,0,1)</f>
        <v>#N/A</v>
      </c>
      <c r="U281" s="84"/>
      <c r="V281" s="84"/>
      <c r="W281" s="84"/>
      <c r="X281" s="365"/>
      <c r="Y281" s="84"/>
      <c r="Z281" s="84"/>
      <c r="AA281" s="84"/>
    </row>
    <row r="282" spans="3:27" x14ac:dyDescent="0.25">
      <c r="C282" s="356"/>
      <c r="D282" s="357"/>
      <c r="E282" s="358"/>
      <c r="F282" s="359"/>
      <c r="G282" s="357"/>
      <c r="H282" s="357"/>
      <c r="I282" s="357" t="str">
        <f t="shared" ca="1" si="20"/>
        <v/>
      </c>
      <c r="J282" s="360">
        <f t="shared" si="21"/>
        <v>0</v>
      </c>
      <c r="K282" s="360">
        <f t="shared" si="22"/>
        <v>1</v>
      </c>
      <c r="L282" s="360">
        <f t="shared" si="23"/>
        <v>1900</v>
      </c>
      <c r="M282" s="360">
        <f>VLOOKUP(Tabela1[[#This Row],[Banco]],$U$9:$V$28,2,0)</f>
        <v>7</v>
      </c>
      <c r="N282" s="360" t="e">
        <f t="shared" si="24"/>
        <v>#N/A</v>
      </c>
      <c r="O282" s="360" t="e">
        <f>IF(N282&gt;'05'!$Y$17,0,1)</f>
        <v>#N/A</v>
      </c>
      <c r="P282" s="360" t="str">
        <f>IF(Tabela1[[#This Row],[DIA]]&gt;0,IF('13'!$CD$36=77,1,""),"")</f>
        <v/>
      </c>
      <c r="Q282" s="360" t="e">
        <f>IF(N282&gt;'13'!$CD$30,0,1)</f>
        <v>#N/A</v>
      </c>
      <c r="R282" s="360" t="str">
        <f>IF(Tabela1[[#This Row],[DIA]]&gt;0,IF('01'!$BX$33=77,1,""),"")</f>
        <v/>
      </c>
      <c r="S282" s="360" t="e">
        <f>IF(N282&gt;'01'!$BX$27,0,1)</f>
        <v>#N/A</v>
      </c>
      <c r="U282" s="84"/>
      <c r="V282" s="84"/>
      <c r="W282" s="84"/>
      <c r="X282" s="365"/>
      <c r="Y282" s="84"/>
      <c r="Z282" s="84"/>
      <c r="AA282" s="84"/>
    </row>
    <row r="283" spans="3:27" x14ac:dyDescent="0.25">
      <c r="C283" s="356"/>
      <c r="D283" s="357"/>
      <c r="E283" s="358"/>
      <c r="F283" s="359"/>
      <c r="G283" s="357"/>
      <c r="H283" s="357"/>
      <c r="I283" s="357" t="str">
        <f t="shared" ca="1" si="20"/>
        <v/>
      </c>
      <c r="J283" s="360">
        <f t="shared" si="21"/>
        <v>0</v>
      </c>
      <c r="K283" s="360">
        <f t="shared" si="22"/>
        <v>1</v>
      </c>
      <c r="L283" s="360">
        <f t="shared" si="23"/>
        <v>1900</v>
      </c>
      <c r="M283" s="360">
        <f>VLOOKUP(Tabela1[[#This Row],[Banco]],$U$9:$V$28,2,0)</f>
        <v>7</v>
      </c>
      <c r="N283" s="360" t="e">
        <f t="shared" si="24"/>
        <v>#N/A</v>
      </c>
      <c r="O283" s="360" t="e">
        <f>IF(N283&gt;'05'!$Y$17,0,1)</f>
        <v>#N/A</v>
      </c>
      <c r="P283" s="360" t="str">
        <f>IF(Tabela1[[#This Row],[DIA]]&gt;0,IF('13'!$CD$36=77,1,""),"")</f>
        <v/>
      </c>
      <c r="Q283" s="360" t="e">
        <f>IF(N283&gt;'13'!$CD$30,0,1)</f>
        <v>#N/A</v>
      </c>
      <c r="R283" s="360" t="str">
        <f>IF(Tabela1[[#This Row],[DIA]]&gt;0,IF('01'!$BX$33=77,1,""),"")</f>
        <v/>
      </c>
      <c r="S283" s="360" t="e">
        <f>IF(N283&gt;'01'!$BX$27,0,1)</f>
        <v>#N/A</v>
      </c>
      <c r="U283" s="84"/>
      <c r="V283" s="84"/>
      <c r="W283" s="84"/>
      <c r="X283" s="365"/>
      <c r="Y283" s="84"/>
      <c r="Z283" s="84"/>
      <c r="AA283" s="84"/>
    </row>
    <row r="284" spans="3:27" x14ac:dyDescent="0.25">
      <c r="C284" s="356"/>
      <c r="D284" s="357"/>
      <c r="E284" s="358"/>
      <c r="F284" s="359"/>
      <c r="G284" s="357"/>
      <c r="H284" s="357"/>
      <c r="I284" s="357" t="str">
        <f t="shared" ca="1" si="20"/>
        <v/>
      </c>
      <c r="J284" s="360">
        <f t="shared" si="21"/>
        <v>0</v>
      </c>
      <c r="K284" s="360">
        <f t="shared" si="22"/>
        <v>1</v>
      </c>
      <c r="L284" s="360">
        <f t="shared" si="23"/>
        <v>1900</v>
      </c>
      <c r="M284" s="360">
        <f>VLOOKUP(Tabela1[[#This Row],[Banco]],$U$9:$V$28,2,0)</f>
        <v>7</v>
      </c>
      <c r="N284" s="360" t="e">
        <f t="shared" si="24"/>
        <v>#N/A</v>
      </c>
      <c r="O284" s="360" t="e">
        <f>IF(N284&gt;'05'!$Y$17,0,1)</f>
        <v>#N/A</v>
      </c>
      <c r="P284" s="360" t="str">
        <f>IF(Tabela1[[#This Row],[DIA]]&gt;0,IF('13'!$CD$36=77,1,""),"")</f>
        <v/>
      </c>
      <c r="Q284" s="360" t="e">
        <f>IF(N284&gt;'13'!$CD$30,0,1)</f>
        <v>#N/A</v>
      </c>
      <c r="R284" s="360" t="str">
        <f>IF(Tabela1[[#This Row],[DIA]]&gt;0,IF('01'!$BX$33=77,1,""),"")</f>
        <v/>
      </c>
      <c r="S284" s="360" t="e">
        <f>IF(N284&gt;'01'!$BX$27,0,1)</f>
        <v>#N/A</v>
      </c>
      <c r="U284" s="84"/>
      <c r="V284" s="84"/>
      <c r="W284" s="84"/>
      <c r="X284" s="365"/>
      <c r="Y284" s="84"/>
      <c r="Z284" s="84"/>
      <c r="AA284" s="84"/>
    </row>
    <row r="285" spans="3:27" x14ac:dyDescent="0.25">
      <c r="C285" s="356"/>
      <c r="D285" s="357"/>
      <c r="E285" s="358"/>
      <c r="F285" s="359"/>
      <c r="G285" s="357"/>
      <c r="H285" s="357"/>
      <c r="I285" s="357" t="str">
        <f t="shared" ca="1" si="20"/>
        <v/>
      </c>
      <c r="J285" s="360">
        <f t="shared" si="21"/>
        <v>0</v>
      </c>
      <c r="K285" s="360">
        <f t="shared" si="22"/>
        <v>1</v>
      </c>
      <c r="L285" s="360">
        <f t="shared" si="23"/>
        <v>1900</v>
      </c>
      <c r="M285" s="360">
        <f>VLOOKUP(Tabela1[[#This Row],[Banco]],$U$9:$V$28,2,0)</f>
        <v>7</v>
      </c>
      <c r="N285" s="360" t="e">
        <f t="shared" si="24"/>
        <v>#N/A</v>
      </c>
      <c r="O285" s="360" t="e">
        <f>IF(N285&gt;'05'!$Y$17,0,1)</f>
        <v>#N/A</v>
      </c>
      <c r="P285" s="360" t="str">
        <f>IF(Tabela1[[#This Row],[DIA]]&gt;0,IF('13'!$CD$36=77,1,""),"")</f>
        <v/>
      </c>
      <c r="Q285" s="360" t="e">
        <f>IF(N285&gt;'13'!$CD$30,0,1)</f>
        <v>#N/A</v>
      </c>
      <c r="R285" s="360" t="str">
        <f>IF(Tabela1[[#This Row],[DIA]]&gt;0,IF('01'!$BX$33=77,1,""),"")</f>
        <v/>
      </c>
      <c r="S285" s="360" t="e">
        <f>IF(N285&gt;'01'!$BX$27,0,1)</f>
        <v>#N/A</v>
      </c>
      <c r="U285" s="84"/>
      <c r="V285" s="84"/>
      <c r="W285" s="84"/>
      <c r="X285" s="365"/>
      <c r="Y285" s="84"/>
      <c r="Z285" s="84"/>
      <c r="AA285" s="84"/>
    </row>
    <row r="286" spans="3:27" x14ac:dyDescent="0.25">
      <c r="C286" s="356"/>
      <c r="D286" s="357"/>
      <c r="E286" s="358"/>
      <c r="F286" s="359"/>
      <c r="G286" s="357"/>
      <c r="H286" s="357"/>
      <c r="I286" s="357" t="str">
        <f t="shared" ca="1" si="20"/>
        <v/>
      </c>
      <c r="J286" s="360">
        <f t="shared" si="21"/>
        <v>0</v>
      </c>
      <c r="K286" s="360">
        <f t="shared" si="22"/>
        <v>1</v>
      </c>
      <c r="L286" s="360">
        <f t="shared" si="23"/>
        <v>1900</v>
      </c>
      <c r="M286" s="360">
        <f>VLOOKUP(Tabela1[[#This Row],[Banco]],$U$9:$V$28,2,0)</f>
        <v>7</v>
      </c>
      <c r="N286" s="360" t="e">
        <f t="shared" si="24"/>
        <v>#N/A</v>
      </c>
      <c r="O286" s="360" t="e">
        <f>IF(N286&gt;'05'!$Y$17,0,1)</f>
        <v>#N/A</v>
      </c>
      <c r="P286" s="360" t="str">
        <f>IF(Tabela1[[#This Row],[DIA]]&gt;0,IF('13'!$CD$36=77,1,""),"")</f>
        <v/>
      </c>
      <c r="Q286" s="360" t="e">
        <f>IF(N286&gt;'13'!$CD$30,0,1)</f>
        <v>#N/A</v>
      </c>
      <c r="R286" s="360" t="str">
        <f>IF(Tabela1[[#This Row],[DIA]]&gt;0,IF('01'!$BX$33=77,1,""),"")</f>
        <v/>
      </c>
      <c r="S286" s="360" t="e">
        <f>IF(N286&gt;'01'!$BX$27,0,1)</f>
        <v>#N/A</v>
      </c>
      <c r="U286" s="84"/>
      <c r="V286" s="84"/>
      <c r="W286" s="84"/>
      <c r="X286" s="365"/>
      <c r="Y286" s="84"/>
      <c r="Z286" s="84"/>
      <c r="AA286" s="84"/>
    </row>
    <row r="287" spans="3:27" x14ac:dyDescent="0.25">
      <c r="C287" s="356"/>
      <c r="D287" s="357"/>
      <c r="E287" s="358"/>
      <c r="F287" s="359"/>
      <c r="G287" s="357"/>
      <c r="H287" s="357"/>
      <c r="I287" s="357" t="str">
        <f t="shared" ca="1" si="20"/>
        <v/>
      </c>
      <c r="J287" s="360">
        <f t="shared" si="21"/>
        <v>0</v>
      </c>
      <c r="K287" s="360">
        <f t="shared" si="22"/>
        <v>1</v>
      </c>
      <c r="L287" s="360">
        <f t="shared" si="23"/>
        <v>1900</v>
      </c>
      <c r="M287" s="360">
        <f>VLOOKUP(Tabela1[[#This Row],[Banco]],$U$9:$V$28,2,0)</f>
        <v>7</v>
      </c>
      <c r="N287" s="360" t="e">
        <f t="shared" si="24"/>
        <v>#N/A</v>
      </c>
      <c r="O287" s="360" t="e">
        <f>IF(N287&gt;'05'!$Y$17,0,1)</f>
        <v>#N/A</v>
      </c>
      <c r="P287" s="360" t="str">
        <f>IF(Tabela1[[#This Row],[DIA]]&gt;0,IF('13'!$CD$36=77,1,""),"")</f>
        <v/>
      </c>
      <c r="Q287" s="360" t="e">
        <f>IF(N287&gt;'13'!$CD$30,0,1)</f>
        <v>#N/A</v>
      </c>
      <c r="R287" s="360" t="str">
        <f>IF(Tabela1[[#This Row],[DIA]]&gt;0,IF('01'!$BX$33=77,1,""),"")</f>
        <v/>
      </c>
      <c r="S287" s="360" t="e">
        <f>IF(N287&gt;'01'!$BX$27,0,1)</f>
        <v>#N/A</v>
      </c>
      <c r="U287" s="84"/>
      <c r="V287" s="84"/>
      <c r="W287" s="84"/>
      <c r="X287" s="365"/>
      <c r="Y287" s="84"/>
      <c r="Z287" s="84"/>
      <c r="AA287" s="84"/>
    </row>
    <row r="288" spans="3:27" x14ac:dyDescent="0.25">
      <c r="C288" s="356"/>
      <c r="D288" s="357"/>
      <c r="E288" s="358"/>
      <c r="F288" s="359"/>
      <c r="G288" s="357"/>
      <c r="H288" s="357"/>
      <c r="I288" s="357" t="str">
        <f t="shared" ca="1" si="20"/>
        <v/>
      </c>
      <c r="J288" s="360">
        <f t="shared" si="21"/>
        <v>0</v>
      </c>
      <c r="K288" s="360">
        <f t="shared" si="22"/>
        <v>1</v>
      </c>
      <c r="L288" s="360">
        <f t="shared" si="23"/>
        <v>1900</v>
      </c>
      <c r="M288" s="360">
        <f>VLOOKUP(Tabela1[[#This Row],[Banco]],$U$9:$V$28,2,0)</f>
        <v>7</v>
      </c>
      <c r="N288" s="360" t="e">
        <f t="shared" si="24"/>
        <v>#N/A</v>
      </c>
      <c r="O288" s="360" t="e">
        <f>IF(N288&gt;'05'!$Y$17,0,1)</f>
        <v>#N/A</v>
      </c>
      <c r="P288" s="360" t="str">
        <f>IF(Tabela1[[#This Row],[DIA]]&gt;0,IF('13'!$CD$36=77,1,""),"")</f>
        <v/>
      </c>
      <c r="Q288" s="360" t="e">
        <f>IF(N288&gt;'13'!$CD$30,0,1)</f>
        <v>#N/A</v>
      </c>
      <c r="R288" s="360" t="str">
        <f>IF(Tabela1[[#This Row],[DIA]]&gt;0,IF('01'!$BX$33=77,1,""),"")</f>
        <v/>
      </c>
      <c r="S288" s="360" t="e">
        <f>IF(N288&gt;'01'!$BX$27,0,1)</f>
        <v>#N/A</v>
      </c>
      <c r="U288" s="84"/>
      <c r="V288" s="84"/>
      <c r="W288" s="84"/>
      <c r="X288" s="365"/>
      <c r="Y288" s="84"/>
      <c r="Z288" s="84"/>
      <c r="AA288" s="84"/>
    </row>
    <row r="289" spans="3:27" x14ac:dyDescent="0.25">
      <c r="C289" s="356"/>
      <c r="D289" s="357"/>
      <c r="E289" s="358"/>
      <c r="F289" s="359"/>
      <c r="G289" s="357"/>
      <c r="H289" s="357"/>
      <c r="I289" s="357" t="str">
        <f t="shared" ca="1" si="20"/>
        <v/>
      </c>
      <c r="J289" s="360">
        <f t="shared" si="21"/>
        <v>0</v>
      </c>
      <c r="K289" s="360">
        <f t="shared" si="22"/>
        <v>1</v>
      </c>
      <c r="L289" s="360">
        <f t="shared" si="23"/>
        <v>1900</v>
      </c>
      <c r="M289" s="360">
        <f>VLOOKUP(Tabela1[[#This Row],[Banco]],$U$9:$V$28,2,0)</f>
        <v>7</v>
      </c>
      <c r="N289" s="360" t="e">
        <f t="shared" si="24"/>
        <v>#N/A</v>
      </c>
      <c r="O289" s="360" t="e">
        <f>IF(N289&gt;'05'!$Y$17,0,1)</f>
        <v>#N/A</v>
      </c>
      <c r="P289" s="360" t="str">
        <f>IF(Tabela1[[#This Row],[DIA]]&gt;0,IF('13'!$CD$36=77,1,""),"")</f>
        <v/>
      </c>
      <c r="Q289" s="360" t="e">
        <f>IF(N289&gt;'13'!$CD$30,0,1)</f>
        <v>#N/A</v>
      </c>
      <c r="R289" s="360" t="str">
        <f>IF(Tabela1[[#This Row],[DIA]]&gt;0,IF('01'!$BX$33=77,1,""),"")</f>
        <v/>
      </c>
      <c r="S289" s="360" t="e">
        <f>IF(N289&gt;'01'!$BX$27,0,1)</f>
        <v>#N/A</v>
      </c>
      <c r="U289" s="84"/>
      <c r="V289" s="84"/>
      <c r="W289" s="84"/>
      <c r="X289" s="365"/>
      <c r="Y289" s="84"/>
      <c r="Z289" s="84"/>
      <c r="AA289" s="84"/>
    </row>
    <row r="290" spans="3:27" x14ac:dyDescent="0.25">
      <c r="C290" s="356"/>
      <c r="D290" s="357"/>
      <c r="E290" s="358"/>
      <c r="F290" s="359"/>
      <c r="G290" s="357"/>
      <c r="H290" s="357"/>
      <c r="I290" s="357" t="str">
        <f t="shared" ca="1" si="20"/>
        <v/>
      </c>
      <c r="J290" s="360">
        <f t="shared" si="21"/>
        <v>0</v>
      </c>
      <c r="K290" s="360">
        <f t="shared" si="22"/>
        <v>1</v>
      </c>
      <c r="L290" s="360">
        <f t="shared" si="23"/>
        <v>1900</v>
      </c>
      <c r="M290" s="360">
        <f>VLOOKUP(Tabela1[[#This Row],[Banco]],$U$9:$V$28,2,0)</f>
        <v>7</v>
      </c>
      <c r="N290" s="360" t="e">
        <f t="shared" si="24"/>
        <v>#N/A</v>
      </c>
      <c r="O290" s="360" t="e">
        <f>IF(N290&gt;'05'!$Y$17,0,1)</f>
        <v>#N/A</v>
      </c>
      <c r="P290" s="360" t="str">
        <f>IF(Tabela1[[#This Row],[DIA]]&gt;0,IF('13'!$CD$36=77,1,""),"")</f>
        <v/>
      </c>
      <c r="Q290" s="360" t="e">
        <f>IF(N290&gt;'13'!$CD$30,0,1)</f>
        <v>#N/A</v>
      </c>
      <c r="R290" s="360" t="str">
        <f>IF(Tabela1[[#This Row],[DIA]]&gt;0,IF('01'!$BX$33=77,1,""),"")</f>
        <v/>
      </c>
      <c r="S290" s="360" t="e">
        <f>IF(N290&gt;'01'!$BX$27,0,1)</f>
        <v>#N/A</v>
      </c>
      <c r="U290" s="84"/>
      <c r="V290" s="84"/>
      <c r="W290" s="84"/>
      <c r="X290" s="365"/>
      <c r="Y290" s="84"/>
      <c r="Z290" s="84"/>
      <c r="AA290" s="84"/>
    </row>
    <row r="291" spans="3:27" x14ac:dyDescent="0.25">
      <c r="C291" s="356"/>
      <c r="D291" s="357"/>
      <c r="E291" s="358"/>
      <c r="F291" s="359"/>
      <c r="G291" s="357"/>
      <c r="H291" s="357"/>
      <c r="I291" s="357" t="str">
        <f t="shared" ca="1" si="20"/>
        <v/>
      </c>
      <c r="J291" s="360">
        <f t="shared" si="21"/>
        <v>0</v>
      </c>
      <c r="K291" s="360">
        <f t="shared" si="22"/>
        <v>1</v>
      </c>
      <c r="L291" s="360">
        <f t="shared" si="23"/>
        <v>1900</v>
      </c>
      <c r="M291" s="360">
        <f>VLOOKUP(Tabela1[[#This Row],[Banco]],$U$9:$V$28,2,0)</f>
        <v>7</v>
      </c>
      <c r="N291" s="360" t="e">
        <f t="shared" si="24"/>
        <v>#N/A</v>
      </c>
      <c r="O291" s="360" t="e">
        <f>IF(N291&gt;'05'!$Y$17,0,1)</f>
        <v>#N/A</v>
      </c>
      <c r="P291" s="360" t="str">
        <f>IF(Tabela1[[#This Row],[DIA]]&gt;0,IF('13'!$CD$36=77,1,""),"")</f>
        <v/>
      </c>
      <c r="Q291" s="360" t="e">
        <f>IF(N291&gt;'13'!$CD$30,0,1)</f>
        <v>#N/A</v>
      </c>
      <c r="R291" s="360" t="str">
        <f>IF(Tabela1[[#This Row],[DIA]]&gt;0,IF('01'!$BX$33=77,1,""),"")</f>
        <v/>
      </c>
      <c r="S291" s="360" t="e">
        <f>IF(N291&gt;'01'!$BX$27,0,1)</f>
        <v>#N/A</v>
      </c>
      <c r="U291" s="84"/>
      <c r="V291" s="84"/>
      <c r="W291" s="84"/>
      <c r="X291" s="365"/>
      <c r="Y291" s="84"/>
      <c r="Z291" s="84"/>
      <c r="AA291" s="84"/>
    </row>
    <row r="292" spans="3:27" x14ac:dyDescent="0.25">
      <c r="C292" s="356"/>
      <c r="D292" s="357"/>
      <c r="E292" s="358"/>
      <c r="F292" s="359"/>
      <c r="G292" s="357"/>
      <c r="H292" s="357"/>
      <c r="I292" s="357" t="str">
        <f t="shared" ca="1" si="20"/>
        <v/>
      </c>
      <c r="J292" s="360">
        <f t="shared" si="21"/>
        <v>0</v>
      </c>
      <c r="K292" s="360">
        <f t="shared" si="22"/>
        <v>1</v>
      </c>
      <c r="L292" s="360">
        <f t="shared" si="23"/>
        <v>1900</v>
      </c>
      <c r="M292" s="360">
        <f>VLOOKUP(Tabela1[[#This Row],[Banco]],$U$9:$V$28,2,0)</f>
        <v>7</v>
      </c>
      <c r="N292" s="360" t="e">
        <f t="shared" si="24"/>
        <v>#N/A</v>
      </c>
      <c r="O292" s="360" t="e">
        <f>IF(N292&gt;'05'!$Y$17,0,1)</f>
        <v>#N/A</v>
      </c>
      <c r="P292" s="360" t="str">
        <f>IF(Tabela1[[#This Row],[DIA]]&gt;0,IF('13'!$CD$36=77,1,""),"")</f>
        <v/>
      </c>
      <c r="Q292" s="360" t="e">
        <f>IF(N292&gt;'13'!$CD$30,0,1)</f>
        <v>#N/A</v>
      </c>
      <c r="R292" s="360" t="str">
        <f>IF(Tabela1[[#This Row],[DIA]]&gt;0,IF('01'!$BX$33=77,1,""),"")</f>
        <v/>
      </c>
      <c r="S292" s="360" t="e">
        <f>IF(N292&gt;'01'!$BX$27,0,1)</f>
        <v>#N/A</v>
      </c>
      <c r="U292" s="84"/>
      <c r="V292" s="84"/>
      <c r="W292" s="84"/>
      <c r="X292" s="365"/>
      <c r="Y292" s="84"/>
      <c r="Z292" s="84"/>
      <c r="AA292" s="84"/>
    </row>
    <row r="293" spans="3:27" x14ac:dyDescent="0.25">
      <c r="C293" s="356"/>
      <c r="D293" s="357"/>
      <c r="E293" s="358"/>
      <c r="F293" s="359"/>
      <c r="G293" s="357"/>
      <c r="H293" s="357"/>
      <c r="I293" s="357" t="str">
        <f t="shared" ca="1" si="20"/>
        <v/>
      </c>
      <c r="J293" s="360">
        <f t="shared" si="21"/>
        <v>0</v>
      </c>
      <c r="K293" s="360">
        <f t="shared" si="22"/>
        <v>1</v>
      </c>
      <c r="L293" s="360">
        <f t="shared" si="23"/>
        <v>1900</v>
      </c>
      <c r="M293" s="360">
        <f>VLOOKUP(Tabela1[[#This Row],[Banco]],$U$9:$V$28,2,0)</f>
        <v>7</v>
      </c>
      <c r="N293" s="360" t="e">
        <f t="shared" si="24"/>
        <v>#N/A</v>
      </c>
      <c r="O293" s="360" t="e">
        <f>IF(N293&gt;'05'!$Y$17,0,1)</f>
        <v>#N/A</v>
      </c>
      <c r="P293" s="360" t="str">
        <f>IF(Tabela1[[#This Row],[DIA]]&gt;0,IF('13'!$CD$36=77,1,""),"")</f>
        <v/>
      </c>
      <c r="Q293" s="360" t="e">
        <f>IF(N293&gt;'13'!$CD$30,0,1)</f>
        <v>#N/A</v>
      </c>
      <c r="R293" s="360" t="str">
        <f>IF(Tabela1[[#This Row],[DIA]]&gt;0,IF('01'!$BX$33=77,1,""),"")</f>
        <v/>
      </c>
      <c r="S293" s="360" t="e">
        <f>IF(N293&gt;'01'!$BX$27,0,1)</f>
        <v>#N/A</v>
      </c>
      <c r="U293" s="84"/>
      <c r="V293" s="84"/>
      <c r="W293" s="84"/>
      <c r="X293" s="365"/>
      <c r="Y293" s="84"/>
      <c r="Z293" s="84"/>
      <c r="AA293" s="84"/>
    </row>
    <row r="294" spans="3:27" x14ac:dyDescent="0.25">
      <c r="C294" s="356"/>
      <c r="D294" s="357"/>
      <c r="E294" s="358"/>
      <c r="F294" s="359"/>
      <c r="G294" s="357"/>
      <c r="H294" s="357"/>
      <c r="I294" s="357" t="str">
        <f t="shared" ca="1" si="20"/>
        <v/>
      </c>
      <c r="J294" s="360">
        <f t="shared" si="21"/>
        <v>0</v>
      </c>
      <c r="K294" s="360">
        <f t="shared" si="22"/>
        <v>1</v>
      </c>
      <c r="L294" s="360">
        <f t="shared" si="23"/>
        <v>1900</v>
      </c>
      <c r="M294" s="360">
        <f>VLOOKUP(Tabela1[[#This Row],[Banco]],$U$9:$V$28,2,0)</f>
        <v>7</v>
      </c>
      <c r="N294" s="360" t="e">
        <f t="shared" si="24"/>
        <v>#N/A</v>
      </c>
      <c r="O294" s="360" t="e">
        <f>IF(N294&gt;'05'!$Y$17,0,1)</f>
        <v>#N/A</v>
      </c>
      <c r="P294" s="360" t="str">
        <f>IF(Tabela1[[#This Row],[DIA]]&gt;0,IF('13'!$CD$36=77,1,""),"")</f>
        <v/>
      </c>
      <c r="Q294" s="360" t="e">
        <f>IF(N294&gt;'13'!$CD$30,0,1)</f>
        <v>#N/A</v>
      </c>
      <c r="R294" s="360" t="str">
        <f>IF(Tabela1[[#This Row],[DIA]]&gt;0,IF('01'!$BX$33=77,1,""),"")</f>
        <v/>
      </c>
      <c r="S294" s="360" t="e">
        <f>IF(N294&gt;'01'!$BX$27,0,1)</f>
        <v>#N/A</v>
      </c>
      <c r="U294" s="84"/>
      <c r="V294" s="84"/>
      <c r="W294" s="84"/>
      <c r="X294" s="365"/>
      <c r="Y294" s="84"/>
      <c r="Z294" s="84"/>
      <c r="AA294" s="84"/>
    </row>
    <row r="295" spans="3:27" x14ac:dyDescent="0.25">
      <c r="C295" s="356"/>
      <c r="D295" s="357"/>
      <c r="E295" s="358"/>
      <c r="F295" s="359"/>
      <c r="G295" s="357"/>
      <c r="H295" s="357"/>
      <c r="I295" s="357" t="str">
        <f t="shared" ca="1" si="20"/>
        <v/>
      </c>
      <c r="J295" s="360">
        <f t="shared" si="21"/>
        <v>0</v>
      </c>
      <c r="K295" s="360">
        <f t="shared" si="22"/>
        <v>1</v>
      </c>
      <c r="L295" s="360">
        <f t="shared" si="23"/>
        <v>1900</v>
      </c>
      <c r="M295" s="360">
        <f>VLOOKUP(Tabela1[[#This Row],[Banco]],$U$9:$V$28,2,0)</f>
        <v>7</v>
      </c>
      <c r="N295" s="360" t="e">
        <f t="shared" si="24"/>
        <v>#N/A</v>
      </c>
      <c r="O295" s="360" t="e">
        <f>IF(N295&gt;'05'!$Y$17,0,1)</f>
        <v>#N/A</v>
      </c>
      <c r="P295" s="360" t="str">
        <f>IF(Tabela1[[#This Row],[DIA]]&gt;0,IF('13'!$CD$36=77,1,""),"")</f>
        <v/>
      </c>
      <c r="Q295" s="360" t="e">
        <f>IF(N295&gt;'13'!$CD$30,0,1)</f>
        <v>#N/A</v>
      </c>
      <c r="R295" s="360" t="str">
        <f>IF(Tabela1[[#This Row],[DIA]]&gt;0,IF('01'!$BX$33=77,1,""),"")</f>
        <v/>
      </c>
      <c r="S295" s="360" t="e">
        <f>IF(N295&gt;'01'!$BX$27,0,1)</f>
        <v>#N/A</v>
      </c>
      <c r="U295" s="84"/>
      <c r="V295" s="84"/>
      <c r="W295" s="84"/>
      <c r="X295" s="365"/>
      <c r="Y295" s="84"/>
      <c r="Z295" s="84"/>
      <c r="AA295" s="84"/>
    </row>
    <row r="296" spans="3:27" x14ac:dyDescent="0.25">
      <c r="C296" s="356"/>
      <c r="D296" s="357"/>
      <c r="E296" s="358"/>
      <c r="F296" s="359"/>
      <c r="G296" s="357"/>
      <c r="H296" s="357"/>
      <c r="I296" s="357" t="str">
        <f t="shared" ca="1" si="20"/>
        <v/>
      </c>
      <c r="J296" s="360">
        <f t="shared" si="21"/>
        <v>0</v>
      </c>
      <c r="K296" s="360">
        <f t="shared" si="22"/>
        <v>1</v>
      </c>
      <c r="L296" s="360">
        <f t="shared" si="23"/>
        <v>1900</v>
      </c>
      <c r="M296" s="360">
        <f>VLOOKUP(Tabela1[[#This Row],[Banco]],$U$9:$V$28,2,0)</f>
        <v>7</v>
      </c>
      <c r="N296" s="360" t="e">
        <f t="shared" si="24"/>
        <v>#N/A</v>
      </c>
      <c r="O296" s="360" t="e">
        <f>IF(N296&gt;'05'!$Y$17,0,1)</f>
        <v>#N/A</v>
      </c>
      <c r="P296" s="360" t="str">
        <f>IF(Tabela1[[#This Row],[DIA]]&gt;0,IF('13'!$CD$36=77,1,""),"")</f>
        <v/>
      </c>
      <c r="Q296" s="360" t="e">
        <f>IF(N296&gt;'13'!$CD$30,0,1)</f>
        <v>#N/A</v>
      </c>
      <c r="R296" s="360" t="str">
        <f>IF(Tabela1[[#This Row],[DIA]]&gt;0,IF('01'!$BX$33=77,1,""),"")</f>
        <v/>
      </c>
      <c r="S296" s="360" t="e">
        <f>IF(N296&gt;'01'!$BX$27,0,1)</f>
        <v>#N/A</v>
      </c>
      <c r="U296" s="84"/>
      <c r="V296" s="84"/>
      <c r="W296" s="84"/>
      <c r="X296" s="365"/>
      <c r="Y296" s="84"/>
      <c r="Z296" s="84"/>
      <c r="AA296" s="84"/>
    </row>
    <row r="297" spans="3:27" x14ac:dyDescent="0.25">
      <c r="C297" s="356"/>
      <c r="D297" s="357"/>
      <c r="E297" s="358"/>
      <c r="F297" s="359"/>
      <c r="G297" s="357"/>
      <c r="H297" s="357"/>
      <c r="I297" s="357" t="str">
        <f t="shared" ca="1" si="20"/>
        <v/>
      </c>
      <c r="J297" s="360">
        <f t="shared" si="21"/>
        <v>0</v>
      </c>
      <c r="K297" s="360">
        <f t="shared" si="22"/>
        <v>1</v>
      </c>
      <c r="L297" s="360">
        <f t="shared" si="23"/>
        <v>1900</v>
      </c>
      <c r="M297" s="360">
        <f>VLOOKUP(Tabela1[[#This Row],[Banco]],$U$9:$V$28,2,0)</f>
        <v>7</v>
      </c>
      <c r="N297" s="360" t="e">
        <f t="shared" si="24"/>
        <v>#N/A</v>
      </c>
      <c r="O297" s="360" t="e">
        <f>IF(N297&gt;'05'!$Y$17,0,1)</f>
        <v>#N/A</v>
      </c>
      <c r="P297" s="360" t="str">
        <f>IF(Tabela1[[#This Row],[DIA]]&gt;0,IF('13'!$CD$36=77,1,""),"")</f>
        <v/>
      </c>
      <c r="Q297" s="360" t="e">
        <f>IF(N297&gt;'13'!$CD$30,0,1)</f>
        <v>#N/A</v>
      </c>
      <c r="R297" s="360" t="str">
        <f>IF(Tabela1[[#This Row],[DIA]]&gt;0,IF('01'!$BX$33=77,1,""),"")</f>
        <v/>
      </c>
      <c r="S297" s="360" t="e">
        <f>IF(N297&gt;'01'!$BX$27,0,1)</f>
        <v>#N/A</v>
      </c>
      <c r="U297" s="84"/>
      <c r="V297" s="84"/>
      <c r="W297" s="84"/>
      <c r="X297" s="365"/>
      <c r="Y297" s="84"/>
      <c r="Z297" s="84"/>
      <c r="AA297" s="84"/>
    </row>
    <row r="298" spans="3:27" x14ac:dyDescent="0.25">
      <c r="C298" s="356"/>
      <c r="D298" s="357"/>
      <c r="E298" s="358"/>
      <c r="F298" s="359"/>
      <c r="G298" s="357"/>
      <c r="H298" s="357"/>
      <c r="I298" s="357" t="str">
        <f t="shared" ca="1" si="20"/>
        <v/>
      </c>
      <c r="J298" s="360">
        <f t="shared" si="21"/>
        <v>0</v>
      </c>
      <c r="K298" s="360">
        <f t="shared" si="22"/>
        <v>1</v>
      </c>
      <c r="L298" s="360">
        <f t="shared" si="23"/>
        <v>1900</v>
      </c>
      <c r="M298" s="360">
        <f>VLOOKUP(Tabela1[[#This Row],[Banco]],$U$9:$V$28,2,0)</f>
        <v>7</v>
      </c>
      <c r="N298" s="360" t="e">
        <f t="shared" si="24"/>
        <v>#N/A</v>
      </c>
      <c r="O298" s="360" t="e">
        <f>IF(N298&gt;'05'!$Y$17,0,1)</f>
        <v>#N/A</v>
      </c>
      <c r="P298" s="360" t="str">
        <f>IF(Tabela1[[#This Row],[DIA]]&gt;0,IF('13'!$CD$36=77,1,""),"")</f>
        <v/>
      </c>
      <c r="Q298" s="360" t="e">
        <f>IF(N298&gt;'13'!$CD$30,0,1)</f>
        <v>#N/A</v>
      </c>
      <c r="R298" s="360" t="str">
        <f>IF(Tabela1[[#This Row],[DIA]]&gt;0,IF('01'!$BX$33=77,1,""),"")</f>
        <v/>
      </c>
      <c r="S298" s="360" t="e">
        <f>IF(N298&gt;'01'!$BX$27,0,1)</f>
        <v>#N/A</v>
      </c>
      <c r="U298" s="84"/>
      <c r="V298" s="84"/>
      <c r="W298" s="84"/>
      <c r="X298" s="365"/>
      <c r="Y298" s="84"/>
      <c r="Z298" s="84"/>
      <c r="AA298" s="84"/>
    </row>
    <row r="299" spans="3:27" x14ac:dyDescent="0.25">
      <c r="C299" s="356"/>
      <c r="D299" s="357"/>
      <c r="E299" s="358"/>
      <c r="F299" s="359"/>
      <c r="G299" s="357"/>
      <c r="H299" s="357"/>
      <c r="I299" s="357" t="str">
        <f t="shared" ca="1" si="20"/>
        <v/>
      </c>
      <c r="J299" s="360">
        <f t="shared" si="21"/>
        <v>0</v>
      </c>
      <c r="K299" s="360">
        <f t="shared" si="22"/>
        <v>1</v>
      </c>
      <c r="L299" s="360">
        <f t="shared" si="23"/>
        <v>1900</v>
      </c>
      <c r="M299" s="360">
        <f>VLOOKUP(Tabela1[[#This Row],[Banco]],$U$9:$V$28,2,0)</f>
        <v>7</v>
      </c>
      <c r="N299" s="360" t="e">
        <f t="shared" si="24"/>
        <v>#N/A</v>
      </c>
      <c r="O299" s="360" t="e">
        <f>IF(N299&gt;'05'!$Y$17,0,1)</f>
        <v>#N/A</v>
      </c>
      <c r="P299" s="360" t="str">
        <f>IF(Tabela1[[#This Row],[DIA]]&gt;0,IF('13'!$CD$36=77,1,""),"")</f>
        <v/>
      </c>
      <c r="Q299" s="360" t="e">
        <f>IF(N299&gt;'13'!$CD$30,0,1)</f>
        <v>#N/A</v>
      </c>
      <c r="R299" s="360" t="str">
        <f>IF(Tabela1[[#This Row],[DIA]]&gt;0,IF('01'!$BX$33=77,1,""),"")</f>
        <v/>
      </c>
      <c r="S299" s="360" t="e">
        <f>IF(N299&gt;'01'!$BX$27,0,1)</f>
        <v>#N/A</v>
      </c>
      <c r="U299" s="84"/>
      <c r="V299" s="84"/>
      <c r="W299" s="84"/>
      <c r="X299" s="365"/>
      <c r="Y299" s="84"/>
      <c r="Z299" s="84"/>
      <c r="AA299" s="84"/>
    </row>
    <row r="300" spans="3:27" x14ac:dyDescent="0.25">
      <c r="C300" s="356"/>
      <c r="D300" s="357"/>
      <c r="E300" s="358"/>
      <c r="F300" s="359"/>
      <c r="G300" s="357"/>
      <c r="H300" s="357"/>
      <c r="I300" s="357" t="str">
        <f t="shared" ca="1" si="20"/>
        <v/>
      </c>
      <c r="J300" s="360">
        <f t="shared" si="21"/>
        <v>0</v>
      </c>
      <c r="K300" s="360">
        <f t="shared" si="22"/>
        <v>1</v>
      </c>
      <c r="L300" s="360">
        <f t="shared" si="23"/>
        <v>1900</v>
      </c>
      <c r="M300" s="360">
        <f>VLOOKUP(Tabela1[[#This Row],[Banco]],$U$9:$V$28,2,0)</f>
        <v>7</v>
      </c>
      <c r="N300" s="360" t="e">
        <f t="shared" si="24"/>
        <v>#N/A</v>
      </c>
      <c r="O300" s="360" t="e">
        <f>IF(N300&gt;'05'!$Y$17,0,1)</f>
        <v>#N/A</v>
      </c>
      <c r="P300" s="360" t="str">
        <f>IF(Tabela1[[#This Row],[DIA]]&gt;0,IF('13'!$CD$36=77,1,""),"")</f>
        <v/>
      </c>
      <c r="Q300" s="360" t="e">
        <f>IF(N300&gt;'13'!$CD$30,0,1)</f>
        <v>#N/A</v>
      </c>
      <c r="R300" s="360" t="str">
        <f>IF(Tabela1[[#This Row],[DIA]]&gt;0,IF('01'!$BX$33=77,1,""),"")</f>
        <v/>
      </c>
      <c r="S300" s="360" t="e">
        <f>IF(N300&gt;'01'!$BX$27,0,1)</f>
        <v>#N/A</v>
      </c>
      <c r="U300" s="84"/>
      <c r="V300" s="84"/>
      <c r="W300" s="84"/>
      <c r="X300" s="365"/>
      <c r="Y300" s="84"/>
      <c r="Z300" s="84"/>
      <c r="AA300" s="84"/>
    </row>
    <row r="301" spans="3:27" x14ac:dyDescent="0.25">
      <c r="C301" s="356"/>
      <c r="D301" s="357"/>
      <c r="E301" s="358"/>
      <c r="F301" s="359"/>
      <c r="G301" s="357"/>
      <c r="H301" s="357"/>
      <c r="I301" s="357" t="str">
        <f t="shared" ca="1" si="20"/>
        <v/>
      </c>
      <c r="J301" s="360">
        <f t="shared" si="21"/>
        <v>0</v>
      </c>
      <c r="K301" s="360">
        <f t="shared" si="22"/>
        <v>1</v>
      </c>
      <c r="L301" s="360">
        <f t="shared" si="23"/>
        <v>1900</v>
      </c>
      <c r="M301" s="360">
        <f>VLOOKUP(Tabela1[[#This Row],[Banco]],$U$9:$V$28,2,0)</f>
        <v>7</v>
      </c>
      <c r="N301" s="360" t="e">
        <f t="shared" si="24"/>
        <v>#N/A</v>
      </c>
      <c r="O301" s="360" t="e">
        <f>IF(N301&gt;'05'!$Y$17,0,1)</f>
        <v>#N/A</v>
      </c>
      <c r="P301" s="360" t="str">
        <f>IF(Tabela1[[#This Row],[DIA]]&gt;0,IF('13'!$CD$36=77,1,""),"")</f>
        <v/>
      </c>
      <c r="Q301" s="360" t="e">
        <f>IF(N301&gt;'13'!$CD$30,0,1)</f>
        <v>#N/A</v>
      </c>
      <c r="R301" s="360" t="str">
        <f>IF(Tabela1[[#This Row],[DIA]]&gt;0,IF('01'!$BX$33=77,1,""),"")</f>
        <v/>
      </c>
      <c r="S301" s="360" t="e">
        <f>IF(N301&gt;'01'!$BX$27,0,1)</f>
        <v>#N/A</v>
      </c>
      <c r="U301" s="84"/>
      <c r="V301" s="84"/>
      <c r="W301" s="84"/>
      <c r="X301" s="365"/>
      <c r="Y301" s="84"/>
      <c r="Z301" s="84"/>
      <c r="AA301" s="84"/>
    </row>
    <row r="302" spans="3:27" x14ac:dyDescent="0.25">
      <c r="C302" s="356"/>
      <c r="D302" s="357"/>
      <c r="E302" s="358"/>
      <c r="F302" s="359"/>
      <c r="G302" s="357"/>
      <c r="H302" s="357"/>
      <c r="I302" s="357" t="str">
        <f t="shared" ca="1" si="20"/>
        <v/>
      </c>
      <c r="J302" s="360">
        <f t="shared" si="21"/>
        <v>0</v>
      </c>
      <c r="K302" s="360">
        <f t="shared" si="22"/>
        <v>1</v>
      </c>
      <c r="L302" s="360">
        <f t="shared" si="23"/>
        <v>1900</v>
      </c>
      <c r="M302" s="360">
        <f>VLOOKUP(Tabela1[[#This Row],[Banco]],$U$9:$V$28,2,0)</f>
        <v>7</v>
      </c>
      <c r="N302" s="360" t="e">
        <f t="shared" si="24"/>
        <v>#N/A</v>
      </c>
      <c r="O302" s="360" t="e">
        <f>IF(N302&gt;'05'!$Y$17,0,1)</f>
        <v>#N/A</v>
      </c>
      <c r="P302" s="360" t="str">
        <f>IF(Tabela1[[#This Row],[DIA]]&gt;0,IF('13'!$CD$36=77,1,""),"")</f>
        <v/>
      </c>
      <c r="Q302" s="360" t="e">
        <f>IF(N302&gt;'13'!$CD$30,0,1)</f>
        <v>#N/A</v>
      </c>
      <c r="R302" s="360" t="str">
        <f>IF(Tabela1[[#This Row],[DIA]]&gt;0,IF('01'!$BX$33=77,1,""),"")</f>
        <v/>
      </c>
      <c r="S302" s="360" t="e">
        <f>IF(N302&gt;'01'!$BX$27,0,1)</f>
        <v>#N/A</v>
      </c>
      <c r="U302" s="84"/>
      <c r="V302" s="84"/>
      <c r="W302" s="84"/>
      <c r="X302" s="365"/>
      <c r="Y302" s="84"/>
      <c r="Z302" s="84"/>
      <c r="AA302" s="84"/>
    </row>
    <row r="303" spans="3:27" x14ac:dyDescent="0.25">
      <c r="C303" s="356"/>
      <c r="D303" s="357"/>
      <c r="E303" s="358"/>
      <c r="F303" s="359"/>
      <c r="G303" s="357"/>
      <c r="H303" s="357"/>
      <c r="I303" s="357" t="str">
        <f t="shared" ca="1" si="20"/>
        <v/>
      </c>
      <c r="J303" s="360">
        <f t="shared" si="21"/>
        <v>0</v>
      </c>
      <c r="K303" s="360">
        <f t="shared" si="22"/>
        <v>1</v>
      </c>
      <c r="L303" s="360">
        <f t="shared" si="23"/>
        <v>1900</v>
      </c>
      <c r="M303" s="360">
        <f>VLOOKUP(Tabela1[[#This Row],[Banco]],$U$9:$V$28,2,0)</f>
        <v>7</v>
      </c>
      <c r="N303" s="360" t="e">
        <f t="shared" si="24"/>
        <v>#N/A</v>
      </c>
      <c r="O303" s="360" t="e">
        <f>IF(N303&gt;'05'!$Y$17,0,1)</f>
        <v>#N/A</v>
      </c>
      <c r="P303" s="360" t="str">
        <f>IF(Tabela1[[#This Row],[DIA]]&gt;0,IF('13'!$CD$36=77,1,""),"")</f>
        <v/>
      </c>
      <c r="Q303" s="360" t="e">
        <f>IF(N303&gt;'13'!$CD$30,0,1)</f>
        <v>#N/A</v>
      </c>
      <c r="R303" s="360" t="str">
        <f>IF(Tabela1[[#This Row],[DIA]]&gt;0,IF('01'!$BX$33=77,1,""),"")</f>
        <v/>
      </c>
      <c r="S303" s="360" t="e">
        <f>IF(N303&gt;'01'!$BX$27,0,1)</f>
        <v>#N/A</v>
      </c>
      <c r="U303" s="84"/>
      <c r="V303" s="84"/>
      <c r="W303" s="84"/>
      <c r="X303" s="365"/>
      <c r="Y303" s="84"/>
      <c r="Z303" s="84"/>
      <c r="AA303" s="84"/>
    </row>
    <row r="304" spans="3:27" x14ac:dyDescent="0.25">
      <c r="C304" s="356"/>
      <c r="D304" s="357"/>
      <c r="E304" s="358"/>
      <c r="F304" s="359"/>
      <c r="G304" s="357"/>
      <c r="H304" s="357"/>
      <c r="I304" s="357" t="str">
        <f t="shared" ca="1" si="20"/>
        <v/>
      </c>
      <c r="J304" s="360">
        <f t="shared" si="21"/>
        <v>0</v>
      </c>
      <c r="K304" s="360">
        <f t="shared" si="22"/>
        <v>1</v>
      </c>
      <c r="L304" s="360">
        <f t="shared" si="23"/>
        <v>1900</v>
      </c>
      <c r="M304" s="360">
        <f>VLOOKUP(Tabela1[[#This Row],[Banco]],$U$9:$V$28,2,0)</f>
        <v>7</v>
      </c>
      <c r="N304" s="360" t="e">
        <f t="shared" si="24"/>
        <v>#N/A</v>
      </c>
      <c r="O304" s="360" t="e">
        <f>IF(N304&gt;'05'!$Y$17,0,1)</f>
        <v>#N/A</v>
      </c>
      <c r="P304" s="360" t="str">
        <f>IF(Tabela1[[#This Row],[DIA]]&gt;0,IF('13'!$CD$36=77,1,""),"")</f>
        <v/>
      </c>
      <c r="Q304" s="360" t="e">
        <f>IF(N304&gt;'13'!$CD$30,0,1)</f>
        <v>#N/A</v>
      </c>
      <c r="R304" s="360" t="str">
        <f>IF(Tabela1[[#This Row],[DIA]]&gt;0,IF('01'!$BX$33=77,1,""),"")</f>
        <v/>
      </c>
      <c r="S304" s="360" t="e">
        <f>IF(N304&gt;'01'!$BX$27,0,1)</f>
        <v>#N/A</v>
      </c>
      <c r="U304" s="84"/>
      <c r="V304" s="84"/>
      <c r="W304" s="84"/>
      <c r="X304" s="365"/>
      <c r="Y304" s="84"/>
      <c r="Z304" s="84"/>
      <c r="AA304" s="84"/>
    </row>
    <row r="305" spans="3:27" x14ac:dyDescent="0.25">
      <c r="C305" s="356"/>
      <c r="D305" s="357"/>
      <c r="E305" s="358"/>
      <c r="F305" s="359"/>
      <c r="G305" s="357"/>
      <c r="H305" s="357"/>
      <c r="I305" s="357" t="str">
        <f t="shared" ca="1" si="20"/>
        <v/>
      </c>
      <c r="J305" s="360">
        <f t="shared" si="21"/>
        <v>0</v>
      </c>
      <c r="K305" s="360">
        <f t="shared" si="22"/>
        <v>1</v>
      </c>
      <c r="L305" s="360">
        <f t="shared" si="23"/>
        <v>1900</v>
      </c>
      <c r="M305" s="360">
        <f>VLOOKUP(Tabela1[[#This Row],[Banco]],$U$9:$V$28,2,0)</f>
        <v>7</v>
      </c>
      <c r="N305" s="360" t="e">
        <f t="shared" si="24"/>
        <v>#N/A</v>
      </c>
      <c r="O305" s="360" t="e">
        <f>IF(N305&gt;'05'!$Y$17,0,1)</f>
        <v>#N/A</v>
      </c>
      <c r="P305" s="360" t="str">
        <f>IF(Tabela1[[#This Row],[DIA]]&gt;0,IF('13'!$CD$36=77,1,""),"")</f>
        <v/>
      </c>
      <c r="Q305" s="360" t="e">
        <f>IF(N305&gt;'13'!$CD$30,0,1)</f>
        <v>#N/A</v>
      </c>
      <c r="R305" s="360" t="str">
        <f>IF(Tabela1[[#This Row],[DIA]]&gt;0,IF('01'!$BX$33=77,1,""),"")</f>
        <v/>
      </c>
      <c r="S305" s="360" t="e">
        <f>IF(N305&gt;'01'!$BX$27,0,1)</f>
        <v>#N/A</v>
      </c>
      <c r="U305" s="84"/>
      <c r="V305" s="84"/>
      <c r="W305" s="84"/>
      <c r="X305" s="365"/>
      <c r="Y305" s="84"/>
      <c r="Z305" s="84"/>
      <c r="AA305" s="84"/>
    </row>
    <row r="306" spans="3:27" x14ac:dyDescent="0.25">
      <c r="C306" s="356"/>
      <c r="D306" s="357"/>
      <c r="E306" s="358"/>
      <c r="F306" s="359"/>
      <c r="G306" s="357"/>
      <c r="H306" s="357"/>
      <c r="I306" s="357" t="str">
        <f t="shared" ca="1" si="20"/>
        <v/>
      </c>
      <c r="J306" s="360">
        <f t="shared" si="21"/>
        <v>0</v>
      </c>
      <c r="K306" s="360">
        <f t="shared" si="22"/>
        <v>1</v>
      </c>
      <c r="L306" s="360">
        <f t="shared" si="23"/>
        <v>1900</v>
      </c>
      <c r="M306" s="360">
        <f>VLOOKUP(Tabela1[[#This Row],[Banco]],$U$9:$V$28,2,0)</f>
        <v>7</v>
      </c>
      <c r="N306" s="360" t="e">
        <f t="shared" si="24"/>
        <v>#N/A</v>
      </c>
      <c r="O306" s="360" t="e">
        <f>IF(N306&gt;'05'!$Y$17,0,1)</f>
        <v>#N/A</v>
      </c>
      <c r="P306" s="360" t="str">
        <f>IF(Tabela1[[#This Row],[DIA]]&gt;0,IF('13'!$CD$36=77,1,""),"")</f>
        <v/>
      </c>
      <c r="Q306" s="360" t="e">
        <f>IF(N306&gt;'13'!$CD$30,0,1)</f>
        <v>#N/A</v>
      </c>
      <c r="R306" s="360" t="str">
        <f>IF(Tabela1[[#This Row],[DIA]]&gt;0,IF('01'!$BX$33=77,1,""),"")</f>
        <v/>
      </c>
      <c r="S306" s="360" t="e">
        <f>IF(N306&gt;'01'!$BX$27,0,1)</f>
        <v>#N/A</v>
      </c>
      <c r="U306" s="84"/>
      <c r="V306" s="84"/>
      <c r="W306" s="84"/>
      <c r="X306" s="365"/>
      <c r="Y306" s="84"/>
      <c r="Z306" s="84"/>
      <c r="AA306" s="84"/>
    </row>
    <row r="307" spans="3:27" x14ac:dyDescent="0.25">
      <c r="C307" s="356"/>
      <c r="D307" s="357"/>
      <c r="E307" s="358"/>
      <c r="F307" s="359"/>
      <c r="G307" s="357"/>
      <c r="H307" s="357"/>
      <c r="I307" s="357" t="str">
        <f t="shared" ca="1" si="20"/>
        <v/>
      </c>
      <c r="J307" s="360">
        <f t="shared" si="21"/>
        <v>0</v>
      </c>
      <c r="K307" s="360">
        <f t="shared" si="22"/>
        <v>1</v>
      </c>
      <c r="L307" s="360">
        <f t="shared" si="23"/>
        <v>1900</v>
      </c>
      <c r="M307" s="360">
        <f>VLOOKUP(Tabela1[[#This Row],[Banco]],$U$9:$V$28,2,0)</f>
        <v>7</v>
      </c>
      <c r="N307" s="360" t="e">
        <f t="shared" si="24"/>
        <v>#N/A</v>
      </c>
      <c r="O307" s="360" t="e">
        <f>IF(N307&gt;'05'!$Y$17,0,1)</f>
        <v>#N/A</v>
      </c>
      <c r="P307" s="360" t="str">
        <f>IF(Tabela1[[#This Row],[DIA]]&gt;0,IF('13'!$CD$36=77,1,""),"")</f>
        <v/>
      </c>
      <c r="Q307" s="360" t="e">
        <f>IF(N307&gt;'13'!$CD$30,0,1)</f>
        <v>#N/A</v>
      </c>
      <c r="R307" s="360" t="str">
        <f>IF(Tabela1[[#This Row],[DIA]]&gt;0,IF('01'!$BX$33=77,1,""),"")</f>
        <v/>
      </c>
      <c r="S307" s="360" t="e">
        <f>IF(N307&gt;'01'!$BX$27,0,1)</f>
        <v>#N/A</v>
      </c>
      <c r="U307" s="84"/>
      <c r="V307" s="84"/>
      <c r="W307" s="84"/>
      <c r="X307" s="365"/>
      <c r="Y307" s="84"/>
      <c r="Z307" s="84"/>
      <c r="AA307" s="84"/>
    </row>
    <row r="308" spans="3:27" x14ac:dyDescent="0.25">
      <c r="C308" s="356"/>
      <c r="D308" s="357"/>
      <c r="E308" s="358"/>
      <c r="F308" s="359"/>
      <c r="G308" s="357"/>
      <c r="H308" s="357"/>
      <c r="I308" s="357" t="str">
        <f t="shared" ca="1" si="20"/>
        <v/>
      </c>
      <c r="J308" s="360">
        <f t="shared" si="21"/>
        <v>0</v>
      </c>
      <c r="K308" s="360">
        <f t="shared" si="22"/>
        <v>1</v>
      </c>
      <c r="L308" s="360">
        <f t="shared" si="23"/>
        <v>1900</v>
      </c>
      <c r="M308" s="360">
        <f>VLOOKUP(Tabela1[[#This Row],[Banco]],$U$9:$V$28,2,0)</f>
        <v>7</v>
      </c>
      <c r="N308" s="360" t="e">
        <f t="shared" si="24"/>
        <v>#N/A</v>
      </c>
      <c r="O308" s="360" t="e">
        <f>IF(N308&gt;'05'!$Y$17,0,1)</f>
        <v>#N/A</v>
      </c>
      <c r="P308" s="360" t="str">
        <f>IF(Tabela1[[#This Row],[DIA]]&gt;0,IF('13'!$CD$36=77,1,""),"")</f>
        <v/>
      </c>
      <c r="Q308" s="360" t="e">
        <f>IF(N308&gt;'13'!$CD$30,0,1)</f>
        <v>#N/A</v>
      </c>
      <c r="R308" s="360" t="str">
        <f>IF(Tabela1[[#This Row],[DIA]]&gt;0,IF('01'!$BX$33=77,1,""),"")</f>
        <v/>
      </c>
      <c r="S308" s="360" t="e">
        <f>IF(N308&gt;'01'!$BX$27,0,1)</f>
        <v>#N/A</v>
      </c>
      <c r="U308" s="84"/>
      <c r="V308" s="84"/>
      <c r="W308" s="84"/>
      <c r="X308" s="365"/>
      <c r="Y308" s="84"/>
      <c r="Z308" s="84"/>
      <c r="AA308" s="84"/>
    </row>
    <row r="309" spans="3:27" x14ac:dyDescent="0.25">
      <c r="C309" s="356"/>
      <c r="D309" s="357"/>
      <c r="E309" s="358"/>
      <c r="F309" s="359"/>
      <c r="G309" s="357"/>
      <c r="H309" s="357"/>
      <c r="I309" s="357" t="str">
        <f t="shared" ca="1" si="20"/>
        <v/>
      </c>
      <c r="J309" s="360">
        <f t="shared" si="21"/>
        <v>0</v>
      </c>
      <c r="K309" s="360">
        <f t="shared" si="22"/>
        <v>1</v>
      </c>
      <c r="L309" s="360">
        <f t="shared" si="23"/>
        <v>1900</v>
      </c>
      <c r="M309" s="360">
        <f>VLOOKUP(Tabela1[[#This Row],[Banco]],$U$9:$V$28,2,0)</f>
        <v>7</v>
      </c>
      <c r="N309" s="360" t="e">
        <f t="shared" si="24"/>
        <v>#N/A</v>
      </c>
      <c r="O309" s="360" t="e">
        <f>IF(N309&gt;'05'!$Y$17,0,1)</f>
        <v>#N/A</v>
      </c>
      <c r="P309" s="360" t="str">
        <f>IF(Tabela1[[#This Row],[DIA]]&gt;0,IF('13'!$CD$36=77,1,""),"")</f>
        <v/>
      </c>
      <c r="Q309" s="360" t="e">
        <f>IF(N309&gt;'13'!$CD$30,0,1)</f>
        <v>#N/A</v>
      </c>
      <c r="R309" s="360" t="str">
        <f>IF(Tabela1[[#This Row],[DIA]]&gt;0,IF('01'!$BX$33=77,1,""),"")</f>
        <v/>
      </c>
      <c r="S309" s="360" t="e">
        <f>IF(N309&gt;'01'!$BX$27,0,1)</f>
        <v>#N/A</v>
      </c>
      <c r="U309" s="84"/>
      <c r="V309" s="84"/>
      <c r="W309" s="84"/>
      <c r="X309" s="365"/>
      <c r="Y309" s="84"/>
      <c r="Z309" s="84"/>
      <c r="AA309" s="84"/>
    </row>
    <row r="310" spans="3:27" x14ac:dyDescent="0.25">
      <c r="C310" s="356"/>
      <c r="D310" s="357"/>
      <c r="E310" s="358"/>
      <c r="F310" s="359"/>
      <c r="G310" s="357"/>
      <c r="H310" s="357"/>
      <c r="I310" s="357" t="str">
        <f t="shared" ca="1" si="20"/>
        <v/>
      </c>
      <c r="J310" s="360">
        <f t="shared" si="21"/>
        <v>0</v>
      </c>
      <c r="K310" s="360">
        <f t="shared" si="22"/>
        <v>1</v>
      </c>
      <c r="L310" s="360">
        <f t="shared" si="23"/>
        <v>1900</v>
      </c>
      <c r="M310" s="360">
        <f>VLOOKUP(Tabela1[[#This Row],[Banco]],$U$9:$V$28,2,0)</f>
        <v>7</v>
      </c>
      <c r="N310" s="360" t="e">
        <f t="shared" si="24"/>
        <v>#N/A</v>
      </c>
      <c r="O310" s="360" t="e">
        <f>IF(N310&gt;'05'!$Y$17,0,1)</f>
        <v>#N/A</v>
      </c>
      <c r="P310" s="360" t="str">
        <f>IF(Tabela1[[#This Row],[DIA]]&gt;0,IF('13'!$CD$36=77,1,""),"")</f>
        <v/>
      </c>
      <c r="Q310" s="360" t="e">
        <f>IF(N310&gt;'13'!$CD$30,0,1)</f>
        <v>#N/A</v>
      </c>
      <c r="R310" s="360" t="str">
        <f>IF(Tabela1[[#This Row],[DIA]]&gt;0,IF('01'!$BX$33=77,1,""),"")</f>
        <v/>
      </c>
      <c r="S310" s="360" t="e">
        <f>IF(N310&gt;'01'!$BX$27,0,1)</f>
        <v>#N/A</v>
      </c>
      <c r="U310" s="84"/>
      <c r="V310" s="84"/>
      <c r="W310" s="84"/>
      <c r="X310" s="365"/>
      <c r="Y310" s="84"/>
      <c r="Z310" s="84"/>
      <c r="AA310" s="84"/>
    </row>
    <row r="311" spans="3:27" x14ac:dyDescent="0.25">
      <c r="C311" s="356"/>
      <c r="D311" s="357"/>
      <c r="E311" s="358"/>
      <c r="F311" s="359"/>
      <c r="G311" s="357"/>
      <c r="H311" s="357"/>
      <c r="I311" s="357" t="str">
        <f t="shared" ca="1" si="20"/>
        <v/>
      </c>
      <c r="J311" s="360">
        <f t="shared" si="21"/>
        <v>0</v>
      </c>
      <c r="K311" s="360">
        <f t="shared" si="22"/>
        <v>1</v>
      </c>
      <c r="L311" s="360">
        <f t="shared" si="23"/>
        <v>1900</v>
      </c>
      <c r="M311" s="360">
        <f>VLOOKUP(Tabela1[[#This Row],[Banco]],$U$9:$V$28,2,0)</f>
        <v>7</v>
      </c>
      <c r="N311" s="360" t="e">
        <f t="shared" si="24"/>
        <v>#N/A</v>
      </c>
      <c r="O311" s="360" t="e">
        <f>IF(N311&gt;'05'!$Y$17,0,1)</f>
        <v>#N/A</v>
      </c>
      <c r="P311" s="360" t="str">
        <f>IF(Tabela1[[#This Row],[DIA]]&gt;0,IF('13'!$CD$36=77,1,""),"")</f>
        <v/>
      </c>
      <c r="Q311" s="360" t="e">
        <f>IF(N311&gt;'13'!$CD$30,0,1)</f>
        <v>#N/A</v>
      </c>
      <c r="R311" s="360" t="str">
        <f>IF(Tabela1[[#This Row],[DIA]]&gt;0,IF('01'!$BX$33=77,1,""),"")</f>
        <v/>
      </c>
      <c r="S311" s="360" t="e">
        <f>IF(N311&gt;'01'!$BX$27,0,1)</f>
        <v>#N/A</v>
      </c>
      <c r="U311" s="84"/>
      <c r="V311" s="84"/>
      <c r="W311" s="84"/>
      <c r="X311" s="365"/>
      <c r="Y311" s="84"/>
      <c r="Z311" s="84"/>
      <c r="AA311" s="84"/>
    </row>
    <row r="312" spans="3:27" x14ac:dyDescent="0.25">
      <c r="C312" s="356"/>
      <c r="D312" s="357"/>
      <c r="E312" s="358"/>
      <c r="F312" s="359"/>
      <c r="G312" s="357"/>
      <c r="H312" s="357"/>
      <c r="I312" s="357" t="str">
        <f t="shared" ca="1" si="20"/>
        <v/>
      </c>
      <c r="J312" s="360">
        <f t="shared" si="21"/>
        <v>0</v>
      </c>
      <c r="K312" s="360">
        <f t="shared" si="22"/>
        <v>1</v>
      </c>
      <c r="L312" s="360">
        <f t="shared" si="23"/>
        <v>1900</v>
      </c>
      <c r="M312" s="360">
        <f>VLOOKUP(Tabela1[[#This Row],[Banco]],$U$9:$V$28,2,0)</f>
        <v>7</v>
      </c>
      <c r="N312" s="360" t="e">
        <f t="shared" si="24"/>
        <v>#N/A</v>
      </c>
      <c r="O312" s="360" t="e">
        <f>IF(N312&gt;'05'!$Y$17,0,1)</f>
        <v>#N/A</v>
      </c>
      <c r="P312" s="360" t="str">
        <f>IF(Tabela1[[#This Row],[DIA]]&gt;0,IF('13'!$CD$36=77,1,""),"")</f>
        <v/>
      </c>
      <c r="Q312" s="360" t="e">
        <f>IF(N312&gt;'13'!$CD$30,0,1)</f>
        <v>#N/A</v>
      </c>
      <c r="R312" s="360" t="str">
        <f>IF(Tabela1[[#This Row],[DIA]]&gt;0,IF('01'!$BX$33=77,1,""),"")</f>
        <v/>
      </c>
      <c r="S312" s="360" t="e">
        <f>IF(N312&gt;'01'!$BX$27,0,1)</f>
        <v>#N/A</v>
      </c>
      <c r="U312" s="84"/>
      <c r="V312" s="84"/>
      <c r="W312" s="84"/>
      <c r="X312" s="365"/>
      <c r="Y312" s="84"/>
      <c r="Z312" s="84"/>
      <c r="AA312" s="84"/>
    </row>
    <row r="313" spans="3:27" x14ac:dyDescent="0.25">
      <c r="C313" s="356"/>
      <c r="D313" s="357"/>
      <c r="E313" s="358"/>
      <c r="F313" s="359"/>
      <c r="G313" s="357"/>
      <c r="H313" s="357"/>
      <c r="I313" s="357" t="str">
        <f t="shared" ca="1" si="20"/>
        <v/>
      </c>
      <c r="J313" s="360">
        <f t="shared" si="21"/>
        <v>0</v>
      </c>
      <c r="K313" s="360">
        <f t="shared" si="22"/>
        <v>1</v>
      </c>
      <c r="L313" s="360">
        <f t="shared" si="23"/>
        <v>1900</v>
      </c>
      <c r="M313" s="360">
        <f>VLOOKUP(Tabela1[[#This Row],[Banco]],$U$9:$V$28,2,0)</f>
        <v>7</v>
      </c>
      <c r="N313" s="360" t="e">
        <f t="shared" si="24"/>
        <v>#N/A</v>
      </c>
      <c r="O313" s="360" t="e">
        <f>IF(N313&gt;'05'!$Y$17,0,1)</f>
        <v>#N/A</v>
      </c>
      <c r="P313" s="360" t="str">
        <f>IF(Tabela1[[#This Row],[DIA]]&gt;0,IF('13'!$CD$36=77,1,""),"")</f>
        <v/>
      </c>
      <c r="Q313" s="360" t="e">
        <f>IF(N313&gt;'13'!$CD$30,0,1)</f>
        <v>#N/A</v>
      </c>
      <c r="R313" s="360" t="str">
        <f>IF(Tabela1[[#This Row],[DIA]]&gt;0,IF('01'!$BX$33=77,1,""),"")</f>
        <v/>
      </c>
      <c r="S313" s="360" t="e">
        <f>IF(N313&gt;'01'!$BX$27,0,1)</f>
        <v>#N/A</v>
      </c>
      <c r="U313" s="84"/>
      <c r="V313" s="84"/>
      <c r="W313" s="84"/>
      <c r="X313" s="365"/>
      <c r="Y313" s="84"/>
      <c r="Z313" s="84"/>
      <c r="AA313" s="84"/>
    </row>
    <row r="314" spans="3:27" x14ac:dyDescent="0.25">
      <c r="C314" s="356"/>
      <c r="D314" s="357"/>
      <c r="E314" s="358"/>
      <c r="F314" s="359"/>
      <c r="G314" s="357"/>
      <c r="H314" s="357"/>
      <c r="I314" s="357" t="str">
        <f t="shared" ca="1" si="20"/>
        <v/>
      </c>
      <c r="J314" s="360">
        <f t="shared" si="21"/>
        <v>0</v>
      </c>
      <c r="K314" s="360">
        <f t="shared" si="22"/>
        <v>1</v>
      </c>
      <c r="L314" s="360">
        <f t="shared" si="23"/>
        <v>1900</v>
      </c>
      <c r="M314" s="360">
        <f>VLOOKUP(Tabela1[[#This Row],[Banco]],$U$9:$V$28,2,0)</f>
        <v>7</v>
      </c>
      <c r="N314" s="360" t="e">
        <f t="shared" si="24"/>
        <v>#N/A</v>
      </c>
      <c r="O314" s="360" t="e">
        <f>IF(N314&gt;'05'!$Y$17,0,1)</f>
        <v>#N/A</v>
      </c>
      <c r="P314" s="360" t="str">
        <f>IF(Tabela1[[#This Row],[DIA]]&gt;0,IF('13'!$CD$36=77,1,""),"")</f>
        <v/>
      </c>
      <c r="Q314" s="360" t="e">
        <f>IF(N314&gt;'13'!$CD$30,0,1)</f>
        <v>#N/A</v>
      </c>
      <c r="R314" s="360" t="str">
        <f>IF(Tabela1[[#This Row],[DIA]]&gt;0,IF('01'!$BX$33=77,1,""),"")</f>
        <v/>
      </c>
      <c r="S314" s="360" t="e">
        <f>IF(N314&gt;'01'!$BX$27,0,1)</f>
        <v>#N/A</v>
      </c>
      <c r="U314" s="84"/>
      <c r="V314" s="84"/>
      <c r="W314" s="84"/>
      <c r="X314" s="365"/>
      <c r="Y314" s="84"/>
      <c r="Z314" s="84"/>
      <c r="AA314" s="84"/>
    </row>
    <row r="315" spans="3:27" x14ac:dyDescent="0.25">
      <c r="C315" s="356"/>
      <c r="D315" s="357"/>
      <c r="E315" s="358"/>
      <c r="F315" s="359"/>
      <c r="G315" s="357"/>
      <c r="H315" s="357"/>
      <c r="I315" s="357" t="str">
        <f t="shared" ca="1" si="20"/>
        <v/>
      </c>
      <c r="J315" s="360">
        <f t="shared" si="21"/>
        <v>0</v>
      </c>
      <c r="K315" s="360">
        <f t="shared" si="22"/>
        <v>1</v>
      </c>
      <c r="L315" s="360">
        <f t="shared" si="23"/>
        <v>1900</v>
      </c>
      <c r="M315" s="360">
        <f>VLOOKUP(Tabela1[[#This Row],[Banco]],$U$9:$V$28,2,0)</f>
        <v>7</v>
      </c>
      <c r="N315" s="360" t="e">
        <f t="shared" si="24"/>
        <v>#N/A</v>
      </c>
      <c r="O315" s="360" t="e">
        <f>IF(N315&gt;'05'!$Y$17,0,1)</f>
        <v>#N/A</v>
      </c>
      <c r="P315" s="360" t="str">
        <f>IF(Tabela1[[#This Row],[DIA]]&gt;0,IF('13'!$CD$36=77,1,""),"")</f>
        <v/>
      </c>
      <c r="Q315" s="360" t="e">
        <f>IF(N315&gt;'13'!$CD$30,0,1)</f>
        <v>#N/A</v>
      </c>
      <c r="R315" s="360" t="str">
        <f>IF(Tabela1[[#This Row],[DIA]]&gt;0,IF('01'!$BX$33=77,1,""),"")</f>
        <v/>
      </c>
      <c r="S315" s="360" t="e">
        <f>IF(N315&gt;'01'!$BX$27,0,1)</f>
        <v>#N/A</v>
      </c>
      <c r="U315" s="84"/>
      <c r="V315" s="84"/>
      <c r="W315" s="84"/>
      <c r="X315" s="365"/>
      <c r="Y315" s="84"/>
      <c r="Z315" s="84"/>
      <c r="AA315" s="84"/>
    </row>
    <row r="316" spans="3:27" x14ac:dyDescent="0.25">
      <c r="C316" s="356"/>
      <c r="D316" s="357"/>
      <c r="E316" s="358"/>
      <c r="F316" s="359"/>
      <c r="G316" s="357"/>
      <c r="H316" s="357"/>
      <c r="I316" s="357" t="str">
        <f t="shared" ca="1" si="20"/>
        <v/>
      </c>
      <c r="J316" s="360">
        <f t="shared" si="21"/>
        <v>0</v>
      </c>
      <c r="K316" s="360">
        <f t="shared" si="22"/>
        <v>1</v>
      </c>
      <c r="L316" s="360">
        <f t="shared" si="23"/>
        <v>1900</v>
      </c>
      <c r="M316" s="360">
        <f>VLOOKUP(Tabela1[[#This Row],[Banco]],$U$9:$V$28,2,0)</f>
        <v>7</v>
      </c>
      <c r="N316" s="360" t="e">
        <f t="shared" si="24"/>
        <v>#N/A</v>
      </c>
      <c r="O316" s="360" t="e">
        <f>IF(N316&gt;'05'!$Y$17,0,1)</f>
        <v>#N/A</v>
      </c>
      <c r="P316" s="360" t="str">
        <f>IF(Tabela1[[#This Row],[DIA]]&gt;0,IF('13'!$CD$36=77,1,""),"")</f>
        <v/>
      </c>
      <c r="Q316" s="360" t="e">
        <f>IF(N316&gt;'13'!$CD$30,0,1)</f>
        <v>#N/A</v>
      </c>
      <c r="R316" s="360" t="str">
        <f>IF(Tabela1[[#This Row],[DIA]]&gt;0,IF('01'!$BX$33=77,1,""),"")</f>
        <v/>
      </c>
      <c r="S316" s="360" t="e">
        <f>IF(N316&gt;'01'!$BX$27,0,1)</f>
        <v>#N/A</v>
      </c>
      <c r="U316" s="84"/>
      <c r="V316" s="84"/>
      <c r="W316" s="84"/>
      <c r="X316" s="365"/>
      <c r="Y316" s="84"/>
      <c r="Z316" s="84"/>
      <c r="AA316" s="84"/>
    </row>
    <row r="317" spans="3:27" x14ac:dyDescent="0.25">
      <c r="C317" s="356"/>
      <c r="D317" s="357"/>
      <c r="E317" s="358"/>
      <c r="F317" s="359"/>
      <c r="G317" s="357"/>
      <c r="H317" s="357"/>
      <c r="I317" s="357" t="str">
        <f t="shared" ca="1" si="20"/>
        <v/>
      </c>
      <c r="J317" s="360">
        <f t="shared" si="21"/>
        <v>0</v>
      </c>
      <c r="K317" s="360">
        <f t="shared" si="22"/>
        <v>1</v>
      </c>
      <c r="L317" s="360">
        <f t="shared" si="23"/>
        <v>1900</v>
      </c>
      <c r="M317" s="360">
        <f>VLOOKUP(Tabela1[[#This Row],[Banco]],$U$9:$V$28,2,0)</f>
        <v>7</v>
      </c>
      <c r="N317" s="360" t="e">
        <f t="shared" si="24"/>
        <v>#N/A</v>
      </c>
      <c r="O317" s="360" t="e">
        <f>IF(N317&gt;'05'!$Y$17,0,1)</f>
        <v>#N/A</v>
      </c>
      <c r="P317" s="360" t="str">
        <f>IF(Tabela1[[#This Row],[DIA]]&gt;0,IF('13'!$CD$36=77,1,""),"")</f>
        <v/>
      </c>
      <c r="Q317" s="360" t="e">
        <f>IF(N317&gt;'13'!$CD$30,0,1)</f>
        <v>#N/A</v>
      </c>
      <c r="R317" s="360" t="str">
        <f>IF(Tabela1[[#This Row],[DIA]]&gt;0,IF('01'!$BX$33=77,1,""),"")</f>
        <v/>
      </c>
      <c r="S317" s="360" t="e">
        <f>IF(N317&gt;'01'!$BX$27,0,1)</f>
        <v>#N/A</v>
      </c>
      <c r="U317" s="84"/>
      <c r="V317" s="84"/>
      <c r="W317" s="84"/>
      <c r="X317" s="365"/>
      <c r="Y317" s="84"/>
      <c r="Z317" s="84"/>
      <c r="AA317" s="84"/>
    </row>
    <row r="318" spans="3:27" x14ac:dyDescent="0.25">
      <c r="C318" s="356"/>
      <c r="D318" s="357"/>
      <c r="E318" s="358"/>
      <c r="F318" s="359"/>
      <c r="G318" s="357"/>
      <c r="H318" s="357"/>
      <c r="I318" s="357" t="str">
        <f t="shared" ca="1" si="20"/>
        <v/>
      </c>
      <c r="J318" s="360">
        <f t="shared" si="21"/>
        <v>0</v>
      </c>
      <c r="K318" s="360">
        <f t="shared" si="22"/>
        <v>1</v>
      </c>
      <c r="L318" s="360">
        <f t="shared" si="23"/>
        <v>1900</v>
      </c>
      <c r="M318" s="360">
        <f>VLOOKUP(Tabela1[[#This Row],[Banco]],$U$9:$V$28,2,0)</f>
        <v>7</v>
      </c>
      <c r="N318" s="360" t="e">
        <f t="shared" si="24"/>
        <v>#N/A</v>
      </c>
      <c r="O318" s="360" t="e">
        <f>IF(N318&gt;'05'!$Y$17,0,1)</f>
        <v>#N/A</v>
      </c>
      <c r="P318" s="360" t="str">
        <f>IF(Tabela1[[#This Row],[DIA]]&gt;0,IF('13'!$CD$36=77,1,""),"")</f>
        <v/>
      </c>
      <c r="Q318" s="360" t="e">
        <f>IF(N318&gt;'13'!$CD$30,0,1)</f>
        <v>#N/A</v>
      </c>
      <c r="R318" s="360" t="str">
        <f>IF(Tabela1[[#This Row],[DIA]]&gt;0,IF('01'!$BX$33=77,1,""),"")</f>
        <v/>
      </c>
      <c r="S318" s="360" t="e">
        <f>IF(N318&gt;'01'!$BX$27,0,1)</f>
        <v>#N/A</v>
      </c>
      <c r="U318" s="84"/>
      <c r="V318" s="84"/>
      <c r="W318" s="84"/>
      <c r="X318" s="365"/>
      <c r="Y318" s="84"/>
      <c r="Z318" s="84"/>
      <c r="AA318" s="84"/>
    </row>
    <row r="319" spans="3:27" x14ac:dyDescent="0.25">
      <c r="C319" s="356"/>
      <c r="D319" s="357"/>
      <c r="E319" s="358"/>
      <c r="F319" s="359"/>
      <c r="G319" s="357"/>
      <c r="H319" s="357"/>
      <c r="I319" s="357" t="str">
        <f t="shared" ca="1" si="20"/>
        <v/>
      </c>
      <c r="J319" s="360">
        <f t="shared" si="21"/>
        <v>0</v>
      </c>
      <c r="K319" s="360">
        <f t="shared" si="22"/>
        <v>1</v>
      </c>
      <c r="L319" s="360">
        <f t="shared" si="23"/>
        <v>1900</v>
      </c>
      <c r="M319" s="360">
        <f>VLOOKUP(Tabela1[[#This Row],[Banco]],$U$9:$V$28,2,0)</f>
        <v>7</v>
      </c>
      <c r="N319" s="360" t="e">
        <f t="shared" si="24"/>
        <v>#N/A</v>
      </c>
      <c r="O319" s="360" t="e">
        <f>IF(N319&gt;'05'!$Y$17,0,1)</f>
        <v>#N/A</v>
      </c>
      <c r="P319" s="360" t="str">
        <f>IF(Tabela1[[#This Row],[DIA]]&gt;0,IF('13'!$CD$36=77,1,""),"")</f>
        <v/>
      </c>
      <c r="Q319" s="360" t="e">
        <f>IF(N319&gt;'13'!$CD$30,0,1)</f>
        <v>#N/A</v>
      </c>
      <c r="R319" s="360" t="str">
        <f>IF(Tabela1[[#This Row],[DIA]]&gt;0,IF('01'!$BX$33=77,1,""),"")</f>
        <v/>
      </c>
      <c r="S319" s="360" t="e">
        <f>IF(N319&gt;'01'!$BX$27,0,1)</f>
        <v>#N/A</v>
      </c>
      <c r="U319" s="84"/>
      <c r="V319" s="84"/>
      <c r="W319" s="84"/>
      <c r="X319" s="365"/>
      <c r="Y319" s="84"/>
      <c r="Z319" s="84"/>
      <c r="AA319" s="84"/>
    </row>
    <row r="320" spans="3:27" x14ac:dyDescent="0.25">
      <c r="C320" s="356"/>
      <c r="D320" s="357"/>
      <c r="E320" s="358"/>
      <c r="F320" s="359"/>
      <c r="G320" s="357"/>
      <c r="H320" s="357"/>
      <c r="I320" s="357" t="str">
        <f t="shared" ca="1" si="20"/>
        <v/>
      </c>
      <c r="J320" s="360">
        <f t="shared" si="21"/>
        <v>0</v>
      </c>
      <c r="K320" s="360">
        <f t="shared" si="22"/>
        <v>1</v>
      </c>
      <c r="L320" s="360">
        <f t="shared" si="23"/>
        <v>1900</v>
      </c>
      <c r="M320" s="360">
        <f>VLOOKUP(Tabela1[[#This Row],[Banco]],$U$9:$V$28,2,0)</f>
        <v>7</v>
      </c>
      <c r="N320" s="360" t="e">
        <f t="shared" si="24"/>
        <v>#N/A</v>
      </c>
      <c r="O320" s="360" t="e">
        <f>IF(N320&gt;'05'!$Y$17,0,1)</f>
        <v>#N/A</v>
      </c>
      <c r="P320" s="360" t="str">
        <f>IF(Tabela1[[#This Row],[DIA]]&gt;0,IF('13'!$CD$36=77,1,""),"")</f>
        <v/>
      </c>
      <c r="Q320" s="360" t="e">
        <f>IF(N320&gt;'13'!$CD$30,0,1)</f>
        <v>#N/A</v>
      </c>
      <c r="R320" s="360" t="str">
        <f>IF(Tabela1[[#This Row],[DIA]]&gt;0,IF('01'!$BX$33=77,1,""),"")</f>
        <v/>
      </c>
      <c r="S320" s="360" t="e">
        <f>IF(N320&gt;'01'!$BX$27,0,1)</f>
        <v>#N/A</v>
      </c>
      <c r="U320" s="84"/>
      <c r="V320" s="84"/>
      <c r="W320" s="84"/>
      <c r="X320" s="365"/>
      <c r="Y320" s="84"/>
      <c r="Z320" s="84"/>
      <c r="AA320" s="84"/>
    </row>
    <row r="321" spans="3:27" x14ac:dyDescent="0.25">
      <c r="C321" s="356"/>
      <c r="D321" s="357"/>
      <c r="E321" s="358"/>
      <c r="F321" s="359"/>
      <c r="G321" s="357"/>
      <c r="H321" s="357"/>
      <c r="I321" s="357" t="str">
        <f t="shared" ca="1" si="20"/>
        <v/>
      </c>
      <c r="J321" s="360">
        <f t="shared" si="21"/>
        <v>0</v>
      </c>
      <c r="K321" s="360">
        <f t="shared" si="22"/>
        <v>1</v>
      </c>
      <c r="L321" s="360">
        <f t="shared" si="23"/>
        <v>1900</v>
      </c>
      <c r="M321" s="360">
        <f>VLOOKUP(Tabela1[[#This Row],[Banco]],$U$9:$V$28,2,0)</f>
        <v>7</v>
      </c>
      <c r="N321" s="360" t="e">
        <f t="shared" si="24"/>
        <v>#N/A</v>
      </c>
      <c r="O321" s="360" t="e">
        <f>IF(N321&gt;'05'!$Y$17,0,1)</f>
        <v>#N/A</v>
      </c>
      <c r="P321" s="360" t="str">
        <f>IF(Tabela1[[#This Row],[DIA]]&gt;0,IF('13'!$CD$36=77,1,""),"")</f>
        <v/>
      </c>
      <c r="Q321" s="360" t="e">
        <f>IF(N321&gt;'13'!$CD$30,0,1)</f>
        <v>#N/A</v>
      </c>
      <c r="R321" s="360" t="str">
        <f>IF(Tabela1[[#This Row],[DIA]]&gt;0,IF('01'!$BX$33=77,1,""),"")</f>
        <v/>
      </c>
      <c r="S321" s="360" t="e">
        <f>IF(N321&gt;'01'!$BX$27,0,1)</f>
        <v>#N/A</v>
      </c>
      <c r="U321" s="84"/>
      <c r="V321" s="84"/>
      <c r="W321" s="84"/>
      <c r="X321" s="365"/>
      <c r="Y321" s="84"/>
      <c r="Z321" s="84"/>
      <c r="AA321" s="84"/>
    </row>
    <row r="322" spans="3:27" x14ac:dyDescent="0.25">
      <c r="C322" s="356"/>
      <c r="D322" s="357"/>
      <c r="E322" s="358"/>
      <c r="F322" s="359"/>
      <c r="G322" s="357"/>
      <c r="H322" s="357"/>
      <c r="I322" s="357" t="str">
        <f t="shared" ca="1" si="20"/>
        <v/>
      </c>
      <c r="J322" s="360">
        <f t="shared" si="21"/>
        <v>0</v>
      </c>
      <c r="K322" s="360">
        <f t="shared" si="22"/>
        <v>1</v>
      </c>
      <c r="L322" s="360">
        <f t="shared" si="23"/>
        <v>1900</v>
      </c>
      <c r="M322" s="360">
        <f>VLOOKUP(Tabela1[[#This Row],[Banco]],$U$9:$V$28,2,0)</f>
        <v>7</v>
      </c>
      <c r="N322" s="360" t="e">
        <f t="shared" si="24"/>
        <v>#N/A</v>
      </c>
      <c r="O322" s="360" t="e">
        <f>IF(N322&gt;'05'!$Y$17,0,1)</f>
        <v>#N/A</v>
      </c>
      <c r="P322" s="360" t="str">
        <f>IF(Tabela1[[#This Row],[DIA]]&gt;0,IF('13'!$CD$36=77,1,""),"")</f>
        <v/>
      </c>
      <c r="Q322" s="360" t="e">
        <f>IF(N322&gt;'13'!$CD$30,0,1)</f>
        <v>#N/A</v>
      </c>
      <c r="R322" s="360" t="str">
        <f>IF(Tabela1[[#This Row],[DIA]]&gt;0,IF('01'!$BX$33=77,1,""),"")</f>
        <v/>
      </c>
      <c r="S322" s="360" t="e">
        <f>IF(N322&gt;'01'!$BX$27,0,1)</f>
        <v>#N/A</v>
      </c>
      <c r="U322" s="84"/>
      <c r="V322" s="84"/>
      <c r="W322" s="84"/>
      <c r="X322" s="365"/>
      <c r="Y322" s="84"/>
      <c r="Z322" s="84"/>
      <c r="AA322" s="84"/>
    </row>
    <row r="323" spans="3:27" x14ac:dyDescent="0.25">
      <c r="C323" s="356"/>
      <c r="D323" s="357"/>
      <c r="E323" s="358"/>
      <c r="F323" s="359"/>
      <c r="G323" s="357"/>
      <c r="H323" s="357"/>
      <c r="I323" s="357" t="str">
        <f t="shared" ca="1" si="20"/>
        <v/>
      </c>
      <c r="J323" s="360">
        <f t="shared" si="21"/>
        <v>0</v>
      </c>
      <c r="K323" s="360">
        <f t="shared" si="22"/>
        <v>1</v>
      </c>
      <c r="L323" s="360">
        <f t="shared" si="23"/>
        <v>1900</v>
      </c>
      <c r="M323" s="360">
        <f>VLOOKUP(Tabela1[[#This Row],[Banco]],$U$9:$V$28,2,0)</f>
        <v>7</v>
      </c>
      <c r="N323" s="360" t="e">
        <f t="shared" si="24"/>
        <v>#N/A</v>
      </c>
      <c r="O323" s="360" t="e">
        <f>IF(N323&gt;'05'!$Y$17,0,1)</f>
        <v>#N/A</v>
      </c>
      <c r="P323" s="360" t="str">
        <f>IF(Tabela1[[#This Row],[DIA]]&gt;0,IF('13'!$CD$36=77,1,""),"")</f>
        <v/>
      </c>
      <c r="Q323" s="360" t="e">
        <f>IF(N323&gt;'13'!$CD$30,0,1)</f>
        <v>#N/A</v>
      </c>
      <c r="R323" s="360" t="str">
        <f>IF(Tabela1[[#This Row],[DIA]]&gt;0,IF('01'!$BX$33=77,1,""),"")</f>
        <v/>
      </c>
      <c r="S323" s="360" t="e">
        <f>IF(N323&gt;'01'!$BX$27,0,1)</f>
        <v>#N/A</v>
      </c>
      <c r="U323" s="84"/>
      <c r="V323" s="84"/>
      <c r="W323" s="84"/>
      <c r="X323" s="365"/>
      <c r="Y323" s="84"/>
      <c r="Z323" s="84"/>
      <c r="AA323" s="84"/>
    </row>
    <row r="324" spans="3:27" x14ac:dyDescent="0.25">
      <c r="C324" s="356"/>
      <c r="D324" s="357"/>
      <c r="E324" s="358"/>
      <c r="F324" s="359"/>
      <c r="G324" s="357"/>
      <c r="H324" s="357"/>
      <c r="I324" s="357" t="str">
        <f t="shared" ca="1" si="20"/>
        <v/>
      </c>
      <c r="J324" s="360">
        <f t="shared" si="21"/>
        <v>0</v>
      </c>
      <c r="K324" s="360">
        <f t="shared" si="22"/>
        <v>1</v>
      </c>
      <c r="L324" s="360">
        <f t="shared" si="23"/>
        <v>1900</v>
      </c>
      <c r="M324" s="360">
        <f>VLOOKUP(Tabela1[[#This Row],[Banco]],$U$9:$V$28,2,0)</f>
        <v>7</v>
      </c>
      <c r="N324" s="360" t="e">
        <f t="shared" si="24"/>
        <v>#N/A</v>
      </c>
      <c r="O324" s="360" t="e">
        <f>IF(N324&gt;'05'!$Y$17,0,1)</f>
        <v>#N/A</v>
      </c>
      <c r="P324" s="360" t="str">
        <f>IF(Tabela1[[#This Row],[DIA]]&gt;0,IF('13'!$CD$36=77,1,""),"")</f>
        <v/>
      </c>
      <c r="Q324" s="360" t="e">
        <f>IF(N324&gt;'13'!$CD$30,0,1)</f>
        <v>#N/A</v>
      </c>
      <c r="R324" s="360" t="str">
        <f>IF(Tabela1[[#This Row],[DIA]]&gt;0,IF('01'!$BX$33=77,1,""),"")</f>
        <v/>
      </c>
      <c r="S324" s="360" t="e">
        <f>IF(N324&gt;'01'!$BX$27,0,1)</f>
        <v>#N/A</v>
      </c>
      <c r="U324" s="84"/>
      <c r="V324" s="84"/>
      <c r="W324" s="84"/>
      <c r="X324" s="365"/>
      <c r="Y324" s="84"/>
      <c r="Z324" s="84"/>
      <c r="AA324" s="84"/>
    </row>
    <row r="325" spans="3:27" x14ac:dyDescent="0.25">
      <c r="C325" s="356"/>
      <c r="D325" s="357"/>
      <c r="E325" s="358"/>
      <c r="F325" s="359"/>
      <c r="G325" s="357"/>
      <c r="H325" s="357"/>
      <c r="I325" s="357" t="str">
        <f t="shared" ca="1" si="20"/>
        <v/>
      </c>
      <c r="J325" s="360">
        <f t="shared" si="21"/>
        <v>0</v>
      </c>
      <c r="K325" s="360">
        <f t="shared" si="22"/>
        <v>1</v>
      </c>
      <c r="L325" s="360">
        <f t="shared" si="23"/>
        <v>1900</v>
      </c>
      <c r="M325" s="360">
        <f>VLOOKUP(Tabela1[[#This Row],[Banco]],$U$9:$V$28,2,0)</f>
        <v>7</v>
      </c>
      <c r="N325" s="360" t="e">
        <f t="shared" si="24"/>
        <v>#N/A</v>
      </c>
      <c r="O325" s="360" t="e">
        <f>IF(N325&gt;'05'!$Y$17,0,1)</f>
        <v>#N/A</v>
      </c>
      <c r="P325" s="360" t="str">
        <f>IF(Tabela1[[#This Row],[DIA]]&gt;0,IF('13'!$CD$36=77,1,""),"")</f>
        <v/>
      </c>
      <c r="Q325" s="360" t="e">
        <f>IF(N325&gt;'13'!$CD$30,0,1)</f>
        <v>#N/A</v>
      </c>
      <c r="R325" s="360" t="str">
        <f>IF(Tabela1[[#This Row],[DIA]]&gt;0,IF('01'!$BX$33=77,1,""),"")</f>
        <v/>
      </c>
      <c r="S325" s="360" t="e">
        <f>IF(N325&gt;'01'!$BX$27,0,1)</f>
        <v>#N/A</v>
      </c>
      <c r="U325" s="84"/>
      <c r="V325" s="84"/>
      <c r="W325" s="84"/>
      <c r="X325" s="365"/>
      <c r="Y325" s="84"/>
      <c r="Z325" s="84"/>
      <c r="AA325" s="84"/>
    </row>
    <row r="326" spans="3:27" x14ac:dyDescent="0.25">
      <c r="C326" s="356"/>
      <c r="D326" s="357"/>
      <c r="E326" s="358"/>
      <c r="F326" s="359"/>
      <c r="G326" s="357"/>
      <c r="H326" s="357"/>
      <c r="I326" s="357" t="str">
        <f t="shared" ca="1" si="20"/>
        <v/>
      </c>
      <c r="J326" s="360">
        <f t="shared" si="21"/>
        <v>0</v>
      </c>
      <c r="K326" s="360">
        <f t="shared" si="22"/>
        <v>1</v>
      </c>
      <c r="L326" s="360">
        <f t="shared" si="23"/>
        <v>1900</v>
      </c>
      <c r="M326" s="360">
        <f>VLOOKUP(Tabela1[[#This Row],[Banco]],$U$9:$V$28,2,0)</f>
        <v>7</v>
      </c>
      <c r="N326" s="360" t="e">
        <f t="shared" si="24"/>
        <v>#N/A</v>
      </c>
      <c r="O326" s="360" t="e">
        <f>IF(N326&gt;'05'!$Y$17,0,1)</f>
        <v>#N/A</v>
      </c>
      <c r="P326" s="360" t="str">
        <f>IF(Tabela1[[#This Row],[DIA]]&gt;0,IF('13'!$CD$36=77,1,""),"")</f>
        <v/>
      </c>
      <c r="Q326" s="360" t="e">
        <f>IF(N326&gt;'13'!$CD$30,0,1)</f>
        <v>#N/A</v>
      </c>
      <c r="R326" s="360" t="str">
        <f>IF(Tabela1[[#This Row],[DIA]]&gt;0,IF('01'!$BX$33=77,1,""),"")</f>
        <v/>
      </c>
      <c r="S326" s="360" t="e">
        <f>IF(N326&gt;'01'!$BX$27,0,1)</f>
        <v>#N/A</v>
      </c>
      <c r="U326" s="84"/>
      <c r="V326" s="84"/>
      <c r="W326" s="84"/>
      <c r="X326" s="365"/>
      <c r="Y326" s="84"/>
      <c r="Z326" s="84"/>
      <c r="AA326" s="84"/>
    </row>
    <row r="327" spans="3:27" x14ac:dyDescent="0.25">
      <c r="C327" s="356"/>
      <c r="D327" s="357"/>
      <c r="E327" s="358"/>
      <c r="F327" s="359"/>
      <c r="G327" s="357"/>
      <c r="H327" s="357"/>
      <c r="I327" s="357" t="str">
        <f t="shared" ca="1" si="20"/>
        <v/>
      </c>
      <c r="J327" s="360">
        <f t="shared" si="21"/>
        <v>0</v>
      </c>
      <c r="K327" s="360">
        <f t="shared" si="22"/>
        <v>1</v>
      </c>
      <c r="L327" s="360">
        <f t="shared" si="23"/>
        <v>1900</v>
      </c>
      <c r="M327" s="360">
        <f>VLOOKUP(Tabela1[[#This Row],[Banco]],$U$9:$V$28,2,0)</f>
        <v>7</v>
      </c>
      <c r="N327" s="360" t="e">
        <f t="shared" si="24"/>
        <v>#N/A</v>
      </c>
      <c r="O327" s="360" t="e">
        <f>IF(N327&gt;'05'!$Y$17,0,1)</f>
        <v>#N/A</v>
      </c>
      <c r="P327" s="360" t="str">
        <f>IF(Tabela1[[#This Row],[DIA]]&gt;0,IF('13'!$CD$36=77,1,""),"")</f>
        <v/>
      </c>
      <c r="Q327" s="360" t="e">
        <f>IF(N327&gt;'13'!$CD$30,0,1)</f>
        <v>#N/A</v>
      </c>
      <c r="R327" s="360" t="str">
        <f>IF(Tabela1[[#This Row],[DIA]]&gt;0,IF('01'!$BX$33=77,1,""),"")</f>
        <v/>
      </c>
      <c r="S327" s="360" t="e">
        <f>IF(N327&gt;'01'!$BX$27,0,1)</f>
        <v>#N/A</v>
      </c>
      <c r="U327" s="84"/>
      <c r="V327" s="84"/>
      <c r="W327" s="84"/>
      <c r="X327" s="365"/>
      <c r="Y327" s="84"/>
      <c r="Z327" s="84"/>
      <c r="AA327" s="84"/>
    </row>
    <row r="328" spans="3:27" x14ac:dyDescent="0.25">
      <c r="C328" s="356"/>
      <c r="D328" s="357"/>
      <c r="E328" s="358"/>
      <c r="F328" s="359"/>
      <c r="G328" s="357"/>
      <c r="H328" s="357"/>
      <c r="I328" s="357" t="str">
        <f t="shared" ca="1" si="20"/>
        <v/>
      </c>
      <c r="J328" s="360">
        <f t="shared" si="21"/>
        <v>0</v>
      </c>
      <c r="K328" s="360">
        <f t="shared" si="22"/>
        <v>1</v>
      </c>
      <c r="L328" s="360">
        <f t="shared" si="23"/>
        <v>1900</v>
      </c>
      <c r="M328" s="360">
        <f>VLOOKUP(Tabela1[[#This Row],[Banco]],$U$9:$V$28,2,0)</f>
        <v>7</v>
      </c>
      <c r="N328" s="360" t="e">
        <f t="shared" si="24"/>
        <v>#N/A</v>
      </c>
      <c r="O328" s="360" t="e">
        <f>IF(N328&gt;'05'!$Y$17,0,1)</f>
        <v>#N/A</v>
      </c>
      <c r="P328" s="360" t="str">
        <f>IF(Tabela1[[#This Row],[DIA]]&gt;0,IF('13'!$CD$36=77,1,""),"")</f>
        <v/>
      </c>
      <c r="Q328" s="360" t="e">
        <f>IF(N328&gt;'13'!$CD$30,0,1)</f>
        <v>#N/A</v>
      </c>
      <c r="R328" s="360" t="str">
        <f>IF(Tabela1[[#This Row],[DIA]]&gt;0,IF('01'!$BX$33=77,1,""),"")</f>
        <v/>
      </c>
      <c r="S328" s="360" t="e">
        <f>IF(N328&gt;'01'!$BX$27,0,1)</f>
        <v>#N/A</v>
      </c>
      <c r="U328" s="84"/>
      <c r="V328" s="84"/>
      <c r="W328" s="84"/>
      <c r="X328" s="365"/>
      <c r="Y328" s="84"/>
      <c r="Z328" s="84"/>
      <c r="AA328" s="84"/>
    </row>
    <row r="329" spans="3:27" x14ac:dyDescent="0.25">
      <c r="C329" s="356"/>
      <c r="D329" s="357"/>
      <c r="E329" s="358"/>
      <c r="F329" s="359"/>
      <c r="G329" s="357"/>
      <c r="H329" s="357"/>
      <c r="I329" s="357" t="str">
        <f t="shared" ref="I329:I392" ca="1" si="25">IF(H329="","",(IF(H329="Efetivado","",IF(C329="","",IF(C329=TODAY(),"Vence Hoje",IF(C329&lt;TODAY(),"Atrasado",C329-TODAY()&amp;" Dias para Vencer"))))))</f>
        <v/>
      </c>
      <c r="J329" s="360">
        <f t="shared" ref="J329:J392" si="26">DAY(C329)</f>
        <v>0</v>
      </c>
      <c r="K329" s="360">
        <f t="shared" ref="K329:K392" si="27">MONTH(C329)</f>
        <v>1</v>
      </c>
      <c r="L329" s="360">
        <f t="shared" ref="L329:L392" si="28">YEAR(C329)</f>
        <v>1900</v>
      </c>
      <c r="M329" s="360">
        <f>VLOOKUP(Tabela1[[#This Row],[Banco]],$U$9:$V$28,2,0)</f>
        <v>7</v>
      </c>
      <c r="N329" s="360" t="e">
        <f t="shared" ref="N329:N392" si="29">VLOOKUP(H329,$Z$9:$AA$10,2,0)</f>
        <v>#N/A</v>
      </c>
      <c r="O329" s="360" t="e">
        <f>IF(N329&gt;'05'!$Y$17,0,1)</f>
        <v>#N/A</v>
      </c>
      <c r="P329" s="360" t="str">
        <f>IF(Tabela1[[#This Row],[DIA]]&gt;0,IF('13'!$CD$36=77,1,""),"")</f>
        <v/>
      </c>
      <c r="Q329" s="360" t="e">
        <f>IF(N329&gt;'13'!$CD$30,0,1)</f>
        <v>#N/A</v>
      </c>
      <c r="R329" s="360" t="str">
        <f>IF(Tabela1[[#This Row],[DIA]]&gt;0,IF('01'!$BX$33=77,1,""),"")</f>
        <v/>
      </c>
      <c r="S329" s="360" t="e">
        <f>IF(N329&gt;'01'!$BX$27,0,1)</f>
        <v>#N/A</v>
      </c>
      <c r="U329" s="84"/>
      <c r="V329" s="84"/>
      <c r="W329" s="84"/>
      <c r="X329" s="365"/>
      <c r="Y329" s="84"/>
      <c r="Z329" s="84"/>
      <c r="AA329" s="84"/>
    </row>
    <row r="330" spans="3:27" x14ac:dyDescent="0.25">
      <c r="C330" s="356"/>
      <c r="D330" s="357"/>
      <c r="E330" s="358"/>
      <c r="F330" s="359"/>
      <c r="G330" s="357"/>
      <c r="H330" s="357"/>
      <c r="I330" s="357" t="str">
        <f t="shared" ca="1" si="25"/>
        <v/>
      </c>
      <c r="J330" s="360">
        <f t="shared" si="26"/>
        <v>0</v>
      </c>
      <c r="K330" s="360">
        <f t="shared" si="27"/>
        <v>1</v>
      </c>
      <c r="L330" s="360">
        <f t="shared" si="28"/>
        <v>1900</v>
      </c>
      <c r="M330" s="360">
        <f>VLOOKUP(Tabela1[[#This Row],[Banco]],$U$9:$V$28,2,0)</f>
        <v>7</v>
      </c>
      <c r="N330" s="360" t="e">
        <f t="shared" si="29"/>
        <v>#N/A</v>
      </c>
      <c r="O330" s="360" t="e">
        <f>IF(N330&gt;'05'!$Y$17,0,1)</f>
        <v>#N/A</v>
      </c>
      <c r="P330" s="360" t="str">
        <f>IF(Tabela1[[#This Row],[DIA]]&gt;0,IF('13'!$CD$36=77,1,""),"")</f>
        <v/>
      </c>
      <c r="Q330" s="360" t="e">
        <f>IF(N330&gt;'13'!$CD$30,0,1)</f>
        <v>#N/A</v>
      </c>
      <c r="R330" s="360" t="str">
        <f>IF(Tabela1[[#This Row],[DIA]]&gt;0,IF('01'!$BX$33=77,1,""),"")</f>
        <v/>
      </c>
      <c r="S330" s="360" t="e">
        <f>IF(N330&gt;'01'!$BX$27,0,1)</f>
        <v>#N/A</v>
      </c>
      <c r="U330" s="84"/>
      <c r="V330" s="84"/>
      <c r="W330" s="84"/>
      <c r="X330" s="365"/>
      <c r="Y330" s="84"/>
      <c r="Z330" s="84"/>
      <c r="AA330" s="84"/>
    </row>
    <row r="331" spans="3:27" x14ac:dyDescent="0.25">
      <c r="C331" s="356"/>
      <c r="D331" s="357"/>
      <c r="E331" s="358"/>
      <c r="F331" s="359"/>
      <c r="G331" s="357"/>
      <c r="H331" s="357"/>
      <c r="I331" s="357" t="str">
        <f t="shared" ca="1" si="25"/>
        <v/>
      </c>
      <c r="J331" s="360">
        <f t="shared" si="26"/>
        <v>0</v>
      </c>
      <c r="K331" s="360">
        <f t="shared" si="27"/>
        <v>1</v>
      </c>
      <c r="L331" s="360">
        <f t="shared" si="28"/>
        <v>1900</v>
      </c>
      <c r="M331" s="360">
        <f>VLOOKUP(Tabela1[[#This Row],[Banco]],$U$9:$V$28,2,0)</f>
        <v>7</v>
      </c>
      <c r="N331" s="360" t="e">
        <f t="shared" si="29"/>
        <v>#N/A</v>
      </c>
      <c r="O331" s="360" t="e">
        <f>IF(N331&gt;'05'!$Y$17,0,1)</f>
        <v>#N/A</v>
      </c>
      <c r="P331" s="360" t="str">
        <f>IF(Tabela1[[#This Row],[DIA]]&gt;0,IF('13'!$CD$36=77,1,""),"")</f>
        <v/>
      </c>
      <c r="Q331" s="360" t="e">
        <f>IF(N331&gt;'13'!$CD$30,0,1)</f>
        <v>#N/A</v>
      </c>
      <c r="R331" s="360" t="str">
        <f>IF(Tabela1[[#This Row],[DIA]]&gt;0,IF('01'!$BX$33=77,1,""),"")</f>
        <v/>
      </c>
      <c r="S331" s="360" t="e">
        <f>IF(N331&gt;'01'!$BX$27,0,1)</f>
        <v>#N/A</v>
      </c>
      <c r="U331" s="84"/>
      <c r="V331" s="84"/>
      <c r="W331" s="84"/>
      <c r="X331" s="365"/>
      <c r="Y331" s="84"/>
      <c r="Z331" s="84"/>
      <c r="AA331" s="84"/>
    </row>
    <row r="332" spans="3:27" x14ac:dyDescent="0.25">
      <c r="C332" s="356"/>
      <c r="D332" s="357"/>
      <c r="E332" s="358"/>
      <c r="F332" s="359"/>
      <c r="G332" s="357"/>
      <c r="H332" s="357"/>
      <c r="I332" s="357" t="str">
        <f t="shared" ca="1" si="25"/>
        <v/>
      </c>
      <c r="J332" s="360">
        <f t="shared" si="26"/>
        <v>0</v>
      </c>
      <c r="K332" s="360">
        <f t="shared" si="27"/>
        <v>1</v>
      </c>
      <c r="L332" s="360">
        <f t="shared" si="28"/>
        <v>1900</v>
      </c>
      <c r="M332" s="360">
        <f>VLOOKUP(Tabela1[[#This Row],[Banco]],$U$9:$V$28,2,0)</f>
        <v>7</v>
      </c>
      <c r="N332" s="360" t="e">
        <f t="shared" si="29"/>
        <v>#N/A</v>
      </c>
      <c r="O332" s="360" t="e">
        <f>IF(N332&gt;'05'!$Y$17,0,1)</f>
        <v>#N/A</v>
      </c>
      <c r="P332" s="360" t="str">
        <f>IF(Tabela1[[#This Row],[DIA]]&gt;0,IF('13'!$CD$36=77,1,""),"")</f>
        <v/>
      </c>
      <c r="Q332" s="360" t="e">
        <f>IF(N332&gt;'13'!$CD$30,0,1)</f>
        <v>#N/A</v>
      </c>
      <c r="R332" s="360" t="str">
        <f>IF(Tabela1[[#This Row],[DIA]]&gt;0,IF('01'!$BX$33=77,1,""),"")</f>
        <v/>
      </c>
      <c r="S332" s="360" t="e">
        <f>IF(N332&gt;'01'!$BX$27,0,1)</f>
        <v>#N/A</v>
      </c>
      <c r="U332" s="84"/>
      <c r="V332" s="84"/>
      <c r="W332" s="84"/>
      <c r="X332" s="365"/>
      <c r="Y332" s="84"/>
      <c r="Z332" s="84"/>
      <c r="AA332" s="84"/>
    </row>
    <row r="333" spans="3:27" x14ac:dyDescent="0.25">
      <c r="C333" s="356"/>
      <c r="D333" s="357"/>
      <c r="E333" s="358"/>
      <c r="F333" s="359"/>
      <c r="G333" s="357"/>
      <c r="H333" s="357"/>
      <c r="I333" s="357" t="str">
        <f t="shared" ca="1" si="25"/>
        <v/>
      </c>
      <c r="J333" s="360">
        <f t="shared" si="26"/>
        <v>0</v>
      </c>
      <c r="K333" s="360">
        <f t="shared" si="27"/>
        <v>1</v>
      </c>
      <c r="L333" s="360">
        <f t="shared" si="28"/>
        <v>1900</v>
      </c>
      <c r="M333" s="360">
        <f>VLOOKUP(Tabela1[[#This Row],[Banco]],$U$9:$V$28,2,0)</f>
        <v>7</v>
      </c>
      <c r="N333" s="360" t="e">
        <f t="shared" si="29"/>
        <v>#N/A</v>
      </c>
      <c r="O333" s="360" t="e">
        <f>IF(N333&gt;'05'!$Y$17,0,1)</f>
        <v>#N/A</v>
      </c>
      <c r="P333" s="360" t="str">
        <f>IF(Tabela1[[#This Row],[DIA]]&gt;0,IF('13'!$CD$36=77,1,""),"")</f>
        <v/>
      </c>
      <c r="Q333" s="360" t="e">
        <f>IF(N333&gt;'13'!$CD$30,0,1)</f>
        <v>#N/A</v>
      </c>
      <c r="R333" s="360" t="str">
        <f>IF(Tabela1[[#This Row],[DIA]]&gt;0,IF('01'!$BX$33=77,1,""),"")</f>
        <v/>
      </c>
      <c r="S333" s="360" t="e">
        <f>IF(N333&gt;'01'!$BX$27,0,1)</f>
        <v>#N/A</v>
      </c>
      <c r="U333" s="84"/>
      <c r="V333" s="84"/>
      <c r="W333" s="84"/>
      <c r="X333" s="365"/>
      <c r="Y333" s="84"/>
      <c r="Z333" s="84"/>
      <c r="AA333" s="84"/>
    </row>
    <row r="334" spans="3:27" x14ac:dyDescent="0.25">
      <c r="C334" s="356"/>
      <c r="D334" s="357"/>
      <c r="E334" s="358"/>
      <c r="F334" s="359"/>
      <c r="G334" s="357"/>
      <c r="H334" s="357"/>
      <c r="I334" s="357" t="str">
        <f t="shared" ca="1" si="25"/>
        <v/>
      </c>
      <c r="J334" s="360">
        <f t="shared" si="26"/>
        <v>0</v>
      </c>
      <c r="K334" s="360">
        <f t="shared" si="27"/>
        <v>1</v>
      </c>
      <c r="L334" s="360">
        <f t="shared" si="28"/>
        <v>1900</v>
      </c>
      <c r="M334" s="360">
        <f>VLOOKUP(Tabela1[[#This Row],[Banco]],$U$9:$V$28,2,0)</f>
        <v>7</v>
      </c>
      <c r="N334" s="360" t="e">
        <f t="shared" si="29"/>
        <v>#N/A</v>
      </c>
      <c r="O334" s="360" t="e">
        <f>IF(N334&gt;'05'!$Y$17,0,1)</f>
        <v>#N/A</v>
      </c>
      <c r="P334" s="360" t="str">
        <f>IF(Tabela1[[#This Row],[DIA]]&gt;0,IF('13'!$CD$36=77,1,""),"")</f>
        <v/>
      </c>
      <c r="Q334" s="360" t="e">
        <f>IF(N334&gt;'13'!$CD$30,0,1)</f>
        <v>#N/A</v>
      </c>
      <c r="R334" s="360" t="str">
        <f>IF(Tabela1[[#This Row],[DIA]]&gt;0,IF('01'!$BX$33=77,1,""),"")</f>
        <v/>
      </c>
      <c r="S334" s="360" t="e">
        <f>IF(N334&gt;'01'!$BX$27,0,1)</f>
        <v>#N/A</v>
      </c>
      <c r="U334" s="84"/>
      <c r="V334" s="84"/>
      <c r="W334" s="84"/>
      <c r="X334" s="365"/>
      <c r="Y334" s="84"/>
      <c r="Z334" s="84"/>
      <c r="AA334" s="84"/>
    </row>
    <row r="335" spans="3:27" x14ac:dyDescent="0.25">
      <c r="C335" s="356"/>
      <c r="D335" s="357"/>
      <c r="E335" s="358"/>
      <c r="F335" s="359"/>
      <c r="G335" s="357"/>
      <c r="H335" s="357"/>
      <c r="I335" s="357" t="str">
        <f t="shared" ca="1" si="25"/>
        <v/>
      </c>
      <c r="J335" s="360">
        <f t="shared" si="26"/>
        <v>0</v>
      </c>
      <c r="K335" s="360">
        <f t="shared" si="27"/>
        <v>1</v>
      </c>
      <c r="L335" s="360">
        <f t="shared" si="28"/>
        <v>1900</v>
      </c>
      <c r="M335" s="360">
        <f>VLOOKUP(Tabela1[[#This Row],[Banco]],$U$9:$V$28,2,0)</f>
        <v>7</v>
      </c>
      <c r="N335" s="360" t="e">
        <f t="shared" si="29"/>
        <v>#N/A</v>
      </c>
      <c r="O335" s="360" t="e">
        <f>IF(N335&gt;'05'!$Y$17,0,1)</f>
        <v>#N/A</v>
      </c>
      <c r="P335" s="360" t="str">
        <f>IF(Tabela1[[#This Row],[DIA]]&gt;0,IF('13'!$CD$36=77,1,""),"")</f>
        <v/>
      </c>
      <c r="Q335" s="360" t="e">
        <f>IF(N335&gt;'13'!$CD$30,0,1)</f>
        <v>#N/A</v>
      </c>
      <c r="R335" s="360" t="str">
        <f>IF(Tabela1[[#This Row],[DIA]]&gt;0,IF('01'!$BX$33=77,1,""),"")</f>
        <v/>
      </c>
      <c r="S335" s="360" t="e">
        <f>IF(N335&gt;'01'!$BX$27,0,1)</f>
        <v>#N/A</v>
      </c>
      <c r="U335" s="84"/>
      <c r="V335" s="84"/>
      <c r="W335" s="84"/>
      <c r="X335" s="365"/>
      <c r="Y335" s="84"/>
      <c r="Z335" s="84"/>
      <c r="AA335" s="84"/>
    </row>
    <row r="336" spans="3:27" x14ac:dyDescent="0.25">
      <c r="C336" s="356"/>
      <c r="D336" s="357"/>
      <c r="E336" s="358"/>
      <c r="F336" s="359"/>
      <c r="G336" s="357"/>
      <c r="H336" s="357"/>
      <c r="I336" s="357" t="str">
        <f t="shared" ca="1" si="25"/>
        <v/>
      </c>
      <c r="J336" s="360">
        <f t="shared" si="26"/>
        <v>0</v>
      </c>
      <c r="K336" s="360">
        <f t="shared" si="27"/>
        <v>1</v>
      </c>
      <c r="L336" s="360">
        <f t="shared" si="28"/>
        <v>1900</v>
      </c>
      <c r="M336" s="360">
        <f>VLOOKUP(Tabela1[[#This Row],[Banco]],$U$9:$V$28,2,0)</f>
        <v>7</v>
      </c>
      <c r="N336" s="360" t="e">
        <f t="shared" si="29"/>
        <v>#N/A</v>
      </c>
      <c r="O336" s="360" t="e">
        <f>IF(N336&gt;'05'!$Y$17,0,1)</f>
        <v>#N/A</v>
      </c>
      <c r="P336" s="360" t="str">
        <f>IF(Tabela1[[#This Row],[DIA]]&gt;0,IF('13'!$CD$36=77,1,""),"")</f>
        <v/>
      </c>
      <c r="Q336" s="360" t="e">
        <f>IF(N336&gt;'13'!$CD$30,0,1)</f>
        <v>#N/A</v>
      </c>
      <c r="R336" s="360" t="str">
        <f>IF(Tabela1[[#This Row],[DIA]]&gt;0,IF('01'!$BX$33=77,1,""),"")</f>
        <v/>
      </c>
      <c r="S336" s="360" t="e">
        <f>IF(N336&gt;'01'!$BX$27,0,1)</f>
        <v>#N/A</v>
      </c>
      <c r="U336" s="84"/>
      <c r="V336" s="84"/>
      <c r="W336" s="84"/>
      <c r="X336" s="365"/>
      <c r="Y336" s="84"/>
      <c r="Z336" s="84"/>
      <c r="AA336" s="84"/>
    </row>
    <row r="337" spans="3:27" x14ac:dyDescent="0.25">
      <c r="C337" s="356"/>
      <c r="D337" s="357"/>
      <c r="E337" s="358"/>
      <c r="F337" s="359"/>
      <c r="G337" s="357"/>
      <c r="H337" s="357"/>
      <c r="I337" s="357" t="str">
        <f t="shared" ca="1" si="25"/>
        <v/>
      </c>
      <c r="J337" s="360">
        <f t="shared" si="26"/>
        <v>0</v>
      </c>
      <c r="K337" s="360">
        <f t="shared" si="27"/>
        <v>1</v>
      </c>
      <c r="L337" s="360">
        <f t="shared" si="28"/>
        <v>1900</v>
      </c>
      <c r="M337" s="360">
        <f>VLOOKUP(Tabela1[[#This Row],[Banco]],$U$9:$V$28,2,0)</f>
        <v>7</v>
      </c>
      <c r="N337" s="360" t="e">
        <f t="shared" si="29"/>
        <v>#N/A</v>
      </c>
      <c r="O337" s="360" t="e">
        <f>IF(N337&gt;'05'!$Y$17,0,1)</f>
        <v>#N/A</v>
      </c>
      <c r="P337" s="360" t="str">
        <f>IF(Tabela1[[#This Row],[DIA]]&gt;0,IF('13'!$CD$36=77,1,""),"")</f>
        <v/>
      </c>
      <c r="Q337" s="360" t="e">
        <f>IF(N337&gt;'13'!$CD$30,0,1)</f>
        <v>#N/A</v>
      </c>
      <c r="R337" s="360" t="str">
        <f>IF(Tabela1[[#This Row],[DIA]]&gt;0,IF('01'!$BX$33=77,1,""),"")</f>
        <v/>
      </c>
      <c r="S337" s="360" t="e">
        <f>IF(N337&gt;'01'!$BX$27,0,1)</f>
        <v>#N/A</v>
      </c>
      <c r="U337" s="84"/>
      <c r="V337" s="84"/>
      <c r="W337" s="84"/>
      <c r="X337" s="365"/>
      <c r="Y337" s="84"/>
      <c r="Z337" s="84"/>
      <c r="AA337" s="84"/>
    </row>
    <row r="338" spans="3:27" x14ac:dyDescent="0.25">
      <c r="C338" s="356"/>
      <c r="D338" s="357"/>
      <c r="E338" s="358"/>
      <c r="F338" s="359"/>
      <c r="G338" s="357"/>
      <c r="H338" s="357"/>
      <c r="I338" s="357" t="str">
        <f t="shared" ca="1" si="25"/>
        <v/>
      </c>
      <c r="J338" s="360">
        <f t="shared" si="26"/>
        <v>0</v>
      </c>
      <c r="K338" s="360">
        <f t="shared" si="27"/>
        <v>1</v>
      </c>
      <c r="L338" s="360">
        <f t="shared" si="28"/>
        <v>1900</v>
      </c>
      <c r="M338" s="360">
        <f>VLOOKUP(Tabela1[[#This Row],[Banco]],$U$9:$V$28,2,0)</f>
        <v>7</v>
      </c>
      <c r="N338" s="360" t="e">
        <f t="shared" si="29"/>
        <v>#N/A</v>
      </c>
      <c r="O338" s="360" t="e">
        <f>IF(N338&gt;'05'!$Y$17,0,1)</f>
        <v>#N/A</v>
      </c>
      <c r="P338" s="360" t="str">
        <f>IF(Tabela1[[#This Row],[DIA]]&gt;0,IF('13'!$CD$36=77,1,""),"")</f>
        <v/>
      </c>
      <c r="Q338" s="360" t="e">
        <f>IF(N338&gt;'13'!$CD$30,0,1)</f>
        <v>#N/A</v>
      </c>
      <c r="R338" s="360" t="str">
        <f>IF(Tabela1[[#This Row],[DIA]]&gt;0,IF('01'!$BX$33=77,1,""),"")</f>
        <v/>
      </c>
      <c r="S338" s="360" t="e">
        <f>IF(N338&gt;'01'!$BX$27,0,1)</f>
        <v>#N/A</v>
      </c>
      <c r="U338" s="84"/>
      <c r="V338" s="84"/>
      <c r="W338" s="84"/>
      <c r="X338" s="365"/>
      <c r="Y338" s="84"/>
      <c r="Z338" s="84"/>
      <c r="AA338" s="84"/>
    </row>
    <row r="339" spans="3:27" x14ac:dyDescent="0.25">
      <c r="C339" s="356"/>
      <c r="D339" s="357"/>
      <c r="E339" s="358"/>
      <c r="F339" s="359"/>
      <c r="G339" s="357"/>
      <c r="H339" s="357"/>
      <c r="I339" s="357" t="str">
        <f t="shared" ca="1" si="25"/>
        <v/>
      </c>
      <c r="J339" s="360">
        <f t="shared" si="26"/>
        <v>0</v>
      </c>
      <c r="K339" s="360">
        <f t="shared" si="27"/>
        <v>1</v>
      </c>
      <c r="L339" s="360">
        <f t="shared" si="28"/>
        <v>1900</v>
      </c>
      <c r="M339" s="360">
        <f>VLOOKUP(Tabela1[[#This Row],[Banco]],$U$9:$V$28,2,0)</f>
        <v>7</v>
      </c>
      <c r="N339" s="360" t="e">
        <f t="shared" si="29"/>
        <v>#N/A</v>
      </c>
      <c r="O339" s="360" t="e">
        <f>IF(N339&gt;'05'!$Y$17,0,1)</f>
        <v>#N/A</v>
      </c>
      <c r="P339" s="360" t="str">
        <f>IF(Tabela1[[#This Row],[DIA]]&gt;0,IF('13'!$CD$36=77,1,""),"")</f>
        <v/>
      </c>
      <c r="Q339" s="360" t="e">
        <f>IF(N339&gt;'13'!$CD$30,0,1)</f>
        <v>#N/A</v>
      </c>
      <c r="R339" s="360" t="str">
        <f>IF(Tabela1[[#This Row],[DIA]]&gt;0,IF('01'!$BX$33=77,1,""),"")</f>
        <v/>
      </c>
      <c r="S339" s="360" t="e">
        <f>IF(N339&gt;'01'!$BX$27,0,1)</f>
        <v>#N/A</v>
      </c>
      <c r="U339" s="84"/>
      <c r="V339" s="84"/>
      <c r="W339" s="84"/>
      <c r="X339" s="365"/>
      <c r="Y339" s="84"/>
      <c r="Z339" s="84"/>
      <c r="AA339" s="84"/>
    </row>
    <row r="340" spans="3:27" x14ac:dyDescent="0.25">
      <c r="C340" s="356"/>
      <c r="D340" s="357"/>
      <c r="E340" s="358"/>
      <c r="F340" s="359"/>
      <c r="G340" s="357"/>
      <c r="H340" s="357"/>
      <c r="I340" s="357" t="str">
        <f t="shared" ca="1" si="25"/>
        <v/>
      </c>
      <c r="J340" s="360">
        <f t="shared" si="26"/>
        <v>0</v>
      </c>
      <c r="K340" s="360">
        <f t="shared" si="27"/>
        <v>1</v>
      </c>
      <c r="L340" s="360">
        <f t="shared" si="28"/>
        <v>1900</v>
      </c>
      <c r="M340" s="360">
        <f>VLOOKUP(Tabela1[[#This Row],[Banco]],$U$9:$V$28,2,0)</f>
        <v>7</v>
      </c>
      <c r="N340" s="360" t="e">
        <f t="shared" si="29"/>
        <v>#N/A</v>
      </c>
      <c r="O340" s="360" t="e">
        <f>IF(N340&gt;'05'!$Y$17,0,1)</f>
        <v>#N/A</v>
      </c>
      <c r="P340" s="360" t="str">
        <f>IF(Tabela1[[#This Row],[DIA]]&gt;0,IF('13'!$CD$36=77,1,""),"")</f>
        <v/>
      </c>
      <c r="Q340" s="360" t="e">
        <f>IF(N340&gt;'13'!$CD$30,0,1)</f>
        <v>#N/A</v>
      </c>
      <c r="R340" s="360" t="str">
        <f>IF(Tabela1[[#This Row],[DIA]]&gt;0,IF('01'!$BX$33=77,1,""),"")</f>
        <v/>
      </c>
      <c r="S340" s="360" t="e">
        <f>IF(N340&gt;'01'!$BX$27,0,1)</f>
        <v>#N/A</v>
      </c>
      <c r="U340" s="84"/>
      <c r="V340" s="84"/>
      <c r="W340" s="84"/>
      <c r="X340" s="365"/>
      <c r="Y340" s="84"/>
      <c r="Z340" s="84"/>
      <c r="AA340" s="84"/>
    </row>
    <row r="341" spans="3:27" x14ac:dyDescent="0.25">
      <c r="C341" s="356"/>
      <c r="D341" s="357"/>
      <c r="E341" s="358"/>
      <c r="F341" s="359"/>
      <c r="G341" s="357"/>
      <c r="H341" s="357"/>
      <c r="I341" s="357" t="str">
        <f t="shared" ca="1" si="25"/>
        <v/>
      </c>
      <c r="J341" s="360">
        <f t="shared" si="26"/>
        <v>0</v>
      </c>
      <c r="K341" s="360">
        <f t="shared" si="27"/>
        <v>1</v>
      </c>
      <c r="L341" s="360">
        <f t="shared" si="28"/>
        <v>1900</v>
      </c>
      <c r="M341" s="360">
        <f>VLOOKUP(Tabela1[[#This Row],[Banco]],$U$9:$V$28,2,0)</f>
        <v>7</v>
      </c>
      <c r="N341" s="360" t="e">
        <f t="shared" si="29"/>
        <v>#N/A</v>
      </c>
      <c r="O341" s="360" t="e">
        <f>IF(N341&gt;'05'!$Y$17,0,1)</f>
        <v>#N/A</v>
      </c>
      <c r="P341" s="360" t="str">
        <f>IF(Tabela1[[#This Row],[DIA]]&gt;0,IF('13'!$CD$36=77,1,""),"")</f>
        <v/>
      </c>
      <c r="Q341" s="360" t="e">
        <f>IF(N341&gt;'13'!$CD$30,0,1)</f>
        <v>#N/A</v>
      </c>
      <c r="R341" s="360" t="str">
        <f>IF(Tabela1[[#This Row],[DIA]]&gt;0,IF('01'!$BX$33=77,1,""),"")</f>
        <v/>
      </c>
      <c r="S341" s="360" t="e">
        <f>IF(N341&gt;'01'!$BX$27,0,1)</f>
        <v>#N/A</v>
      </c>
      <c r="U341" s="84"/>
      <c r="V341" s="84"/>
      <c r="W341" s="84"/>
      <c r="X341" s="365"/>
      <c r="Y341" s="84"/>
      <c r="Z341" s="84"/>
      <c r="AA341" s="84"/>
    </row>
    <row r="342" spans="3:27" x14ac:dyDescent="0.25">
      <c r="C342" s="356"/>
      <c r="D342" s="357"/>
      <c r="E342" s="358"/>
      <c r="F342" s="359"/>
      <c r="G342" s="357"/>
      <c r="H342" s="357"/>
      <c r="I342" s="357" t="str">
        <f t="shared" ca="1" si="25"/>
        <v/>
      </c>
      <c r="J342" s="360">
        <f t="shared" si="26"/>
        <v>0</v>
      </c>
      <c r="K342" s="360">
        <f t="shared" si="27"/>
        <v>1</v>
      </c>
      <c r="L342" s="360">
        <f t="shared" si="28"/>
        <v>1900</v>
      </c>
      <c r="M342" s="360">
        <f>VLOOKUP(Tabela1[[#This Row],[Banco]],$U$9:$V$28,2,0)</f>
        <v>7</v>
      </c>
      <c r="N342" s="360" t="e">
        <f t="shared" si="29"/>
        <v>#N/A</v>
      </c>
      <c r="O342" s="360" t="e">
        <f>IF(N342&gt;'05'!$Y$17,0,1)</f>
        <v>#N/A</v>
      </c>
      <c r="P342" s="360" t="str">
        <f>IF(Tabela1[[#This Row],[DIA]]&gt;0,IF('13'!$CD$36=77,1,""),"")</f>
        <v/>
      </c>
      <c r="Q342" s="360" t="e">
        <f>IF(N342&gt;'13'!$CD$30,0,1)</f>
        <v>#N/A</v>
      </c>
      <c r="R342" s="360" t="str">
        <f>IF(Tabela1[[#This Row],[DIA]]&gt;0,IF('01'!$BX$33=77,1,""),"")</f>
        <v/>
      </c>
      <c r="S342" s="360" t="e">
        <f>IF(N342&gt;'01'!$BX$27,0,1)</f>
        <v>#N/A</v>
      </c>
      <c r="U342" s="84"/>
      <c r="V342" s="84"/>
      <c r="W342" s="84"/>
      <c r="X342" s="365"/>
      <c r="Y342" s="84"/>
      <c r="Z342" s="84"/>
      <c r="AA342" s="84"/>
    </row>
    <row r="343" spans="3:27" x14ac:dyDescent="0.25">
      <c r="C343" s="356"/>
      <c r="D343" s="357"/>
      <c r="E343" s="358"/>
      <c r="F343" s="359"/>
      <c r="G343" s="357"/>
      <c r="H343" s="357"/>
      <c r="I343" s="357" t="str">
        <f t="shared" ca="1" si="25"/>
        <v/>
      </c>
      <c r="J343" s="360">
        <f t="shared" si="26"/>
        <v>0</v>
      </c>
      <c r="K343" s="360">
        <f t="shared" si="27"/>
        <v>1</v>
      </c>
      <c r="L343" s="360">
        <f t="shared" si="28"/>
        <v>1900</v>
      </c>
      <c r="M343" s="360">
        <f>VLOOKUP(Tabela1[[#This Row],[Banco]],$U$9:$V$28,2,0)</f>
        <v>7</v>
      </c>
      <c r="N343" s="360" t="e">
        <f t="shared" si="29"/>
        <v>#N/A</v>
      </c>
      <c r="O343" s="360" t="e">
        <f>IF(N343&gt;'05'!$Y$17,0,1)</f>
        <v>#N/A</v>
      </c>
      <c r="P343" s="360" t="str">
        <f>IF(Tabela1[[#This Row],[DIA]]&gt;0,IF('13'!$CD$36=77,1,""),"")</f>
        <v/>
      </c>
      <c r="Q343" s="360" t="e">
        <f>IF(N343&gt;'13'!$CD$30,0,1)</f>
        <v>#N/A</v>
      </c>
      <c r="R343" s="360" t="str">
        <f>IF(Tabela1[[#This Row],[DIA]]&gt;0,IF('01'!$BX$33=77,1,""),"")</f>
        <v/>
      </c>
      <c r="S343" s="360" t="e">
        <f>IF(N343&gt;'01'!$BX$27,0,1)</f>
        <v>#N/A</v>
      </c>
      <c r="U343" s="84"/>
      <c r="V343" s="84"/>
      <c r="W343" s="84"/>
      <c r="X343" s="365"/>
      <c r="Y343" s="84"/>
      <c r="Z343" s="84"/>
      <c r="AA343" s="84"/>
    </row>
    <row r="344" spans="3:27" x14ac:dyDescent="0.25">
      <c r="C344" s="356"/>
      <c r="D344" s="357"/>
      <c r="E344" s="358"/>
      <c r="F344" s="359"/>
      <c r="G344" s="357"/>
      <c r="H344" s="357"/>
      <c r="I344" s="357" t="str">
        <f t="shared" ca="1" si="25"/>
        <v/>
      </c>
      <c r="J344" s="360">
        <f t="shared" si="26"/>
        <v>0</v>
      </c>
      <c r="K344" s="360">
        <f t="shared" si="27"/>
        <v>1</v>
      </c>
      <c r="L344" s="360">
        <f t="shared" si="28"/>
        <v>1900</v>
      </c>
      <c r="M344" s="360">
        <f>VLOOKUP(Tabela1[[#This Row],[Banco]],$U$9:$V$28,2,0)</f>
        <v>7</v>
      </c>
      <c r="N344" s="360" t="e">
        <f t="shared" si="29"/>
        <v>#N/A</v>
      </c>
      <c r="O344" s="360" t="e">
        <f>IF(N344&gt;'05'!$Y$17,0,1)</f>
        <v>#N/A</v>
      </c>
      <c r="P344" s="360" t="str">
        <f>IF(Tabela1[[#This Row],[DIA]]&gt;0,IF('13'!$CD$36=77,1,""),"")</f>
        <v/>
      </c>
      <c r="Q344" s="360" t="e">
        <f>IF(N344&gt;'13'!$CD$30,0,1)</f>
        <v>#N/A</v>
      </c>
      <c r="R344" s="360" t="str">
        <f>IF(Tabela1[[#This Row],[DIA]]&gt;0,IF('01'!$BX$33=77,1,""),"")</f>
        <v/>
      </c>
      <c r="S344" s="360" t="e">
        <f>IF(N344&gt;'01'!$BX$27,0,1)</f>
        <v>#N/A</v>
      </c>
      <c r="U344" s="84"/>
      <c r="V344" s="84"/>
      <c r="W344" s="84"/>
      <c r="X344" s="365"/>
      <c r="Y344" s="84"/>
      <c r="Z344" s="84"/>
      <c r="AA344" s="84"/>
    </row>
    <row r="345" spans="3:27" x14ac:dyDescent="0.25">
      <c r="C345" s="356"/>
      <c r="D345" s="357"/>
      <c r="E345" s="358"/>
      <c r="F345" s="359"/>
      <c r="G345" s="357"/>
      <c r="H345" s="357"/>
      <c r="I345" s="357" t="str">
        <f t="shared" ca="1" si="25"/>
        <v/>
      </c>
      <c r="J345" s="360">
        <f t="shared" si="26"/>
        <v>0</v>
      </c>
      <c r="K345" s="360">
        <f t="shared" si="27"/>
        <v>1</v>
      </c>
      <c r="L345" s="360">
        <f t="shared" si="28"/>
        <v>1900</v>
      </c>
      <c r="M345" s="360">
        <f>VLOOKUP(Tabela1[[#This Row],[Banco]],$U$9:$V$28,2,0)</f>
        <v>7</v>
      </c>
      <c r="N345" s="360" t="e">
        <f t="shared" si="29"/>
        <v>#N/A</v>
      </c>
      <c r="O345" s="360" t="e">
        <f>IF(N345&gt;'05'!$Y$17,0,1)</f>
        <v>#N/A</v>
      </c>
      <c r="P345" s="360" t="str">
        <f>IF(Tabela1[[#This Row],[DIA]]&gt;0,IF('13'!$CD$36=77,1,""),"")</f>
        <v/>
      </c>
      <c r="Q345" s="360" t="e">
        <f>IF(N345&gt;'13'!$CD$30,0,1)</f>
        <v>#N/A</v>
      </c>
      <c r="R345" s="360" t="str">
        <f>IF(Tabela1[[#This Row],[DIA]]&gt;0,IF('01'!$BX$33=77,1,""),"")</f>
        <v/>
      </c>
      <c r="S345" s="360" t="e">
        <f>IF(N345&gt;'01'!$BX$27,0,1)</f>
        <v>#N/A</v>
      </c>
      <c r="U345" s="84"/>
      <c r="V345" s="84"/>
      <c r="W345" s="84"/>
      <c r="X345" s="365"/>
      <c r="Y345" s="84"/>
      <c r="Z345" s="84"/>
      <c r="AA345" s="84"/>
    </row>
    <row r="346" spans="3:27" x14ac:dyDescent="0.25">
      <c r="C346" s="356"/>
      <c r="D346" s="357"/>
      <c r="E346" s="358"/>
      <c r="F346" s="359"/>
      <c r="G346" s="357"/>
      <c r="H346" s="357"/>
      <c r="I346" s="357" t="str">
        <f t="shared" ca="1" si="25"/>
        <v/>
      </c>
      <c r="J346" s="360">
        <f t="shared" si="26"/>
        <v>0</v>
      </c>
      <c r="K346" s="360">
        <f t="shared" si="27"/>
        <v>1</v>
      </c>
      <c r="L346" s="360">
        <f t="shared" si="28"/>
        <v>1900</v>
      </c>
      <c r="M346" s="360">
        <f>VLOOKUP(Tabela1[[#This Row],[Banco]],$U$9:$V$28,2,0)</f>
        <v>7</v>
      </c>
      <c r="N346" s="360" t="e">
        <f t="shared" si="29"/>
        <v>#N/A</v>
      </c>
      <c r="O346" s="360" t="e">
        <f>IF(N346&gt;'05'!$Y$17,0,1)</f>
        <v>#N/A</v>
      </c>
      <c r="P346" s="360" t="str">
        <f>IF(Tabela1[[#This Row],[DIA]]&gt;0,IF('13'!$CD$36=77,1,""),"")</f>
        <v/>
      </c>
      <c r="Q346" s="360" t="e">
        <f>IF(N346&gt;'13'!$CD$30,0,1)</f>
        <v>#N/A</v>
      </c>
      <c r="R346" s="360" t="str">
        <f>IF(Tabela1[[#This Row],[DIA]]&gt;0,IF('01'!$BX$33=77,1,""),"")</f>
        <v/>
      </c>
      <c r="S346" s="360" t="e">
        <f>IF(N346&gt;'01'!$BX$27,0,1)</f>
        <v>#N/A</v>
      </c>
      <c r="U346" s="84"/>
      <c r="V346" s="84"/>
      <c r="W346" s="84"/>
      <c r="X346" s="365"/>
      <c r="Y346" s="84"/>
      <c r="Z346" s="84"/>
      <c r="AA346" s="84"/>
    </row>
    <row r="347" spans="3:27" x14ac:dyDescent="0.25">
      <c r="C347" s="356"/>
      <c r="D347" s="357"/>
      <c r="E347" s="358"/>
      <c r="F347" s="359"/>
      <c r="G347" s="357"/>
      <c r="H347" s="357"/>
      <c r="I347" s="357" t="str">
        <f t="shared" ca="1" si="25"/>
        <v/>
      </c>
      <c r="J347" s="360">
        <f t="shared" si="26"/>
        <v>0</v>
      </c>
      <c r="K347" s="360">
        <f t="shared" si="27"/>
        <v>1</v>
      </c>
      <c r="L347" s="360">
        <f t="shared" si="28"/>
        <v>1900</v>
      </c>
      <c r="M347" s="360">
        <f>VLOOKUP(Tabela1[[#This Row],[Banco]],$U$9:$V$28,2,0)</f>
        <v>7</v>
      </c>
      <c r="N347" s="360" t="e">
        <f t="shared" si="29"/>
        <v>#N/A</v>
      </c>
      <c r="O347" s="360" t="e">
        <f>IF(N347&gt;'05'!$Y$17,0,1)</f>
        <v>#N/A</v>
      </c>
      <c r="P347" s="360" t="str">
        <f>IF(Tabela1[[#This Row],[DIA]]&gt;0,IF('13'!$CD$36=77,1,""),"")</f>
        <v/>
      </c>
      <c r="Q347" s="360" t="e">
        <f>IF(N347&gt;'13'!$CD$30,0,1)</f>
        <v>#N/A</v>
      </c>
      <c r="R347" s="360" t="str">
        <f>IF(Tabela1[[#This Row],[DIA]]&gt;0,IF('01'!$BX$33=77,1,""),"")</f>
        <v/>
      </c>
      <c r="S347" s="360" t="e">
        <f>IF(N347&gt;'01'!$BX$27,0,1)</f>
        <v>#N/A</v>
      </c>
      <c r="U347" s="84"/>
      <c r="V347" s="84"/>
      <c r="W347" s="84"/>
      <c r="X347" s="365"/>
      <c r="Y347" s="84"/>
      <c r="Z347" s="84"/>
      <c r="AA347" s="84"/>
    </row>
    <row r="348" spans="3:27" x14ac:dyDescent="0.25">
      <c r="C348" s="356"/>
      <c r="D348" s="357"/>
      <c r="E348" s="358"/>
      <c r="F348" s="359"/>
      <c r="G348" s="357"/>
      <c r="H348" s="357"/>
      <c r="I348" s="357" t="str">
        <f t="shared" ca="1" si="25"/>
        <v/>
      </c>
      <c r="J348" s="360">
        <f t="shared" si="26"/>
        <v>0</v>
      </c>
      <c r="K348" s="360">
        <f t="shared" si="27"/>
        <v>1</v>
      </c>
      <c r="L348" s="360">
        <f t="shared" si="28"/>
        <v>1900</v>
      </c>
      <c r="M348" s="360">
        <f>VLOOKUP(Tabela1[[#This Row],[Banco]],$U$9:$V$28,2,0)</f>
        <v>7</v>
      </c>
      <c r="N348" s="360" t="e">
        <f t="shared" si="29"/>
        <v>#N/A</v>
      </c>
      <c r="O348" s="360" t="e">
        <f>IF(N348&gt;'05'!$Y$17,0,1)</f>
        <v>#N/A</v>
      </c>
      <c r="P348" s="360" t="str">
        <f>IF(Tabela1[[#This Row],[DIA]]&gt;0,IF('13'!$CD$36=77,1,""),"")</f>
        <v/>
      </c>
      <c r="Q348" s="360" t="e">
        <f>IF(N348&gt;'13'!$CD$30,0,1)</f>
        <v>#N/A</v>
      </c>
      <c r="R348" s="360" t="str">
        <f>IF(Tabela1[[#This Row],[DIA]]&gt;0,IF('01'!$BX$33=77,1,""),"")</f>
        <v/>
      </c>
      <c r="S348" s="360" t="e">
        <f>IF(N348&gt;'01'!$BX$27,0,1)</f>
        <v>#N/A</v>
      </c>
      <c r="U348" s="84"/>
      <c r="V348" s="84"/>
      <c r="W348" s="84"/>
      <c r="X348" s="365"/>
      <c r="Y348" s="84"/>
      <c r="Z348" s="84"/>
      <c r="AA348" s="84"/>
    </row>
    <row r="349" spans="3:27" x14ac:dyDescent="0.25">
      <c r="C349" s="356"/>
      <c r="D349" s="357"/>
      <c r="E349" s="358"/>
      <c r="F349" s="359"/>
      <c r="G349" s="357"/>
      <c r="H349" s="357"/>
      <c r="I349" s="357" t="str">
        <f t="shared" ca="1" si="25"/>
        <v/>
      </c>
      <c r="J349" s="360">
        <f t="shared" si="26"/>
        <v>0</v>
      </c>
      <c r="K349" s="360">
        <f t="shared" si="27"/>
        <v>1</v>
      </c>
      <c r="L349" s="360">
        <f t="shared" si="28"/>
        <v>1900</v>
      </c>
      <c r="M349" s="360">
        <f>VLOOKUP(Tabela1[[#This Row],[Banco]],$U$9:$V$28,2,0)</f>
        <v>7</v>
      </c>
      <c r="N349" s="360" t="e">
        <f t="shared" si="29"/>
        <v>#N/A</v>
      </c>
      <c r="O349" s="360" t="e">
        <f>IF(N349&gt;'05'!$Y$17,0,1)</f>
        <v>#N/A</v>
      </c>
      <c r="P349" s="360" t="str">
        <f>IF(Tabela1[[#This Row],[DIA]]&gt;0,IF('13'!$CD$36=77,1,""),"")</f>
        <v/>
      </c>
      <c r="Q349" s="360" t="e">
        <f>IF(N349&gt;'13'!$CD$30,0,1)</f>
        <v>#N/A</v>
      </c>
      <c r="R349" s="360" t="str">
        <f>IF(Tabela1[[#This Row],[DIA]]&gt;0,IF('01'!$BX$33=77,1,""),"")</f>
        <v/>
      </c>
      <c r="S349" s="360" t="e">
        <f>IF(N349&gt;'01'!$BX$27,0,1)</f>
        <v>#N/A</v>
      </c>
      <c r="U349" s="84"/>
      <c r="V349" s="84"/>
      <c r="W349" s="84"/>
      <c r="X349" s="365"/>
      <c r="Y349" s="84"/>
      <c r="Z349" s="84"/>
      <c r="AA349" s="84"/>
    </row>
    <row r="350" spans="3:27" x14ac:dyDescent="0.25">
      <c r="C350" s="356"/>
      <c r="D350" s="357"/>
      <c r="E350" s="358"/>
      <c r="F350" s="359"/>
      <c r="G350" s="357"/>
      <c r="H350" s="357"/>
      <c r="I350" s="357" t="str">
        <f t="shared" ca="1" si="25"/>
        <v/>
      </c>
      <c r="J350" s="360">
        <f t="shared" si="26"/>
        <v>0</v>
      </c>
      <c r="K350" s="360">
        <f t="shared" si="27"/>
        <v>1</v>
      </c>
      <c r="L350" s="360">
        <f t="shared" si="28"/>
        <v>1900</v>
      </c>
      <c r="M350" s="360">
        <f>VLOOKUP(Tabela1[[#This Row],[Banco]],$U$9:$V$28,2,0)</f>
        <v>7</v>
      </c>
      <c r="N350" s="360" t="e">
        <f t="shared" si="29"/>
        <v>#N/A</v>
      </c>
      <c r="O350" s="360" t="e">
        <f>IF(N350&gt;'05'!$Y$17,0,1)</f>
        <v>#N/A</v>
      </c>
      <c r="P350" s="360" t="str">
        <f>IF(Tabela1[[#This Row],[DIA]]&gt;0,IF('13'!$CD$36=77,1,""),"")</f>
        <v/>
      </c>
      <c r="Q350" s="360" t="e">
        <f>IF(N350&gt;'13'!$CD$30,0,1)</f>
        <v>#N/A</v>
      </c>
      <c r="R350" s="360" t="str">
        <f>IF(Tabela1[[#This Row],[DIA]]&gt;0,IF('01'!$BX$33=77,1,""),"")</f>
        <v/>
      </c>
      <c r="S350" s="360" t="e">
        <f>IF(N350&gt;'01'!$BX$27,0,1)</f>
        <v>#N/A</v>
      </c>
      <c r="U350" s="84"/>
      <c r="V350" s="84"/>
      <c r="W350" s="84"/>
      <c r="X350" s="365"/>
      <c r="Y350" s="84"/>
      <c r="Z350" s="84"/>
      <c r="AA350" s="84"/>
    </row>
    <row r="351" spans="3:27" x14ac:dyDescent="0.25">
      <c r="C351" s="356"/>
      <c r="D351" s="357"/>
      <c r="E351" s="358"/>
      <c r="F351" s="359"/>
      <c r="G351" s="357"/>
      <c r="H351" s="357"/>
      <c r="I351" s="357" t="str">
        <f t="shared" ca="1" si="25"/>
        <v/>
      </c>
      <c r="J351" s="360">
        <f t="shared" si="26"/>
        <v>0</v>
      </c>
      <c r="K351" s="360">
        <f t="shared" si="27"/>
        <v>1</v>
      </c>
      <c r="L351" s="360">
        <f t="shared" si="28"/>
        <v>1900</v>
      </c>
      <c r="M351" s="360">
        <f>VLOOKUP(Tabela1[[#This Row],[Banco]],$U$9:$V$28,2,0)</f>
        <v>7</v>
      </c>
      <c r="N351" s="360" t="e">
        <f t="shared" si="29"/>
        <v>#N/A</v>
      </c>
      <c r="O351" s="360" t="e">
        <f>IF(N351&gt;'05'!$Y$17,0,1)</f>
        <v>#N/A</v>
      </c>
      <c r="P351" s="360" t="str">
        <f>IF(Tabela1[[#This Row],[DIA]]&gt;0,IF('13'!$CD$36=77,1,""),"")</f>
        <v/>
      </c>
      <c r="Q351" s="360" t="e">
        <f>IF(N351&gt;'13'!$CD$30,0,1)</f>
        <v>#N/A</v>
      </c>
      <c r="R351" s="360" t="str">
        <f>IF(Tabela1[[#This Row],[DIA]]&gt;0,IF('01'!$BX$33=77,1,""),"")</f>
        <v/>
      </c>
      <c r="S351" s="360" t="e">
        <f>IF(N351&gt;'01'!$BX$27,0,1)</f>
        <v>#N/A</v>
      </c>
      <c r="U351" s="84"/>
      <c r="V351" s="84"/>
      <c r="W351" s="84"/>
      <c r="X351" s="365"/>
      <c r="Y351" s="84"/>
      <c r="Z351" s="84"/>
      <c r="AA351" s="84"/>
    </row>
    <row r="352" spans="3:27" x14ac:dyDescent="0.25">
      <c r="C352" s="356"/>
      <c r="D352" s="357"/>
      <c r="E352" s="358"/>
      <c r="F352" s="359"/>
      <c r="G352" s="357"/>
      <c r="H352" s="357"/>
      <c r="I352" s="357" t="str">
        <f t="shared" ca="1" si="25"/>
        <v/>
      </c>
      <c r="J352" s="360">
        <f t="shared" si="26"/>
        <v>0</v>
      </c>
      <c r="K352" s="360">
        <f t="shared" si="27"/>
        <v>1</v>
      </c>
      <c r="L352" s="360">
        <f t="shared" si="28"/>
        <v>1900</v>
      </c>
      <c r="M352" s="360">
        <f>VLOOKUP(Tabela1[[#This Row],[Banco]],$U$9:$V$28,2,0)</f>
        <v>7</v>
      </c>
      <c r="N352" s="360" t="e">
        <f t="shared" si="29"/>
        <v>#N/A</v>
      </c>
      <c r="O352" s="360" t="e">
        <f>IF(N352&gt;'05'!$Y$17,0,1)</f>
        <v>#N/A</v>
      </c>
      <c r="P352" s="360" t="str">
        <f>IF(Tabela1[[#This Row],[DIA]]&gt;0,IF('13'!$CD$36=77,1,""),"")</f>
        <v/>
      </c>
      <c r="Q352" s="360" t="e">
        <f>IF(N352&gt;'13'!$CD$30,0,1)</f>
        <v>#N/A</v>
      </c>
      <c r="R352" s="360" t="str">
        <f>IF(Tabela1[[#This Row],[DIA]]&gt;0,IF('01'!$BX$33=77,1,""),"")</f>
        <v/>
      </c>
      <c r="S352" s="360" t="e">
        <f>IF(N352&gt;'01'!$BX$27,0,1)</f>
        <v>#N/A</v>
      </c>
      <c r="U352" s="84"/>
      <c r="V352" s="84"/>
      <c r="W352" s="84"/>
      <c r="X352" s="365"/>
      <c r="Y352" s="84"/>
      <c r="Z352" s="84"/>
      <c r="AA352" s="84"/>
    </row>
    <row r="353" spans="3:27" x14ac:dyDescent="0.25">
      <c r="C353" s="356"/>
      <c r="D353" s="357"/>
      <c r="E353" s="358"/>
      <c r="F353" s="359"/>
      <c r="G353" s="357"/>
      <c r="H353" s="357"/>
      <c r="I353" s="357" t="str">
        <f t="shared" ca="1" si="25"/>
        <v/>
      </c>
      <c r="J353" s="360">
        <f t="shared" si="26"/>
        <v>0</v>
      </c>
      <c r="K353" s="360">
        <f t="shared" si="27"/>
        <v>1</v>
      </c>
      <c r="L353" s="360">
        <f t="shared" si="28"/>
        <v>1900</v>
      </c>
      <c r="M353" s="360">
        <f>VLOOKUP(Tabela1[[#This Row],[Banco]],$U$9:$V$28,2,0)</f>
        <v>7</v>
      </c>
      <c r="N353" s="360" t="e">
        <f t="shared" si="29"/>
        <v>#N/A</v>
      </c>
      <c r="O353" s="360" t="e">
        <f>IF(N353&gt;'05'!$Y$17,0,1)</f>
        <v>#N/A</v>
      </c>
      <c r="P353" s="360" t="str">
        <f>IF(Tabela1[[#This Row],[DIA]]&gt;0,IF('13'!$CD$36=77,1,""),"")</f>
        <v/>
      </c>
      <c r="Q353" s="360" t="e">
        <f>IF(N353&gt;'13'!$CD$30,0,1)</f>
        <v>#N/A</v>
      </c>
      <c r="R353" s="360" t="str">
        <f>IF(Tabela1[[#This Row],[DIA]]&gt;0,IF('01'!$BX$33=77,1,""),"")</f>
        <v/>
      </c>
      <c r="S353" s="360" t="e">
        <f>IF(N353&gt;'01'!$BX$27,0,1)</f>
        <v>#N/A</v>
      </c>
      <c r="U353" s="84"/>
      <c r="V353" s="84"/>
      <c r="W353" s="84"/>
      <c r="X353" s="365"/>
      <c r="Y353" s="84"/>
      <c r="Z353" s="84"/>
      <c r="AA353" s="84"/>
    </row>
    <row r="354" spans="3:27" x14ac:dyDescent="0.25">
      <c r="C354" s="356"/>
      <c r="D354" s="357"/>
      <c r="E354" s="358"/>
      <c r="F354" s="359"/>
      <c r="G354" s="357"/>
      <c r="H354" s="357"/>
      <c r="I354" s="357" t="str">
        <f t="shared" ca="1" si="25"/>
        <v/>
      </c>
      <c r="J354" s="360">
        <f t="shared" si="26"/>
        <v>0</v>
      </c>
      <c r="K354" s="360">
        <f t="shared" si="27"/>
        <v>1</v>
      </c>
      <c r="L354" s="360">
        <f t="shared" si="28"/>
        <v>1900</v>
      </c>
      <c r="M354" s="360">
        <f>VLOOKUP(Tabela1[[#This Row],[Banco]],$U$9:$V$28,2,0)</f>
        <v>7</v>
      </c>
      <c r="N354" s="360" t="e">
        <f t="shared" si="29"/>
        <v>#N/A</v>
      </c>
      <c r="O354" s="360" t="e">
        <f>IF(N354&gt;'05'!$Y$17,0,1)</f>
        <v>#N/A</v>
      </c>
      <c r="P354" s="360" t="str">
        <f>IF(Tabela1[[#This Row],[DIA]]&gt;0,IF('13'!$CD$36=77,1,""),"")</f>
        <v/>
      </c>
      <c r="Q354" s="360" t="e">
        <f>IF(N354&gt;'13'!$CD$30,0,1)</f>
        <v>#N/A</v>
      </c>
      <c r="R354" s="360" t="str">
        <f>IF(Tabela1[[#This Row],[DIA]]&gt;0,IF('01'!$BX$33=77,1,""),"")</f>
        <v/>
      </c>
      <c r="S354" s="360" t="e">
        <f>IF(N354&gt;'01'!$BX$27,0,1)</f>
        <v>#N/A</v>
      </c>
      <c r="U354" s="84"/>
      <c r="V354" s="84"/>
      <c r="W354" s="84"/>
      <c r="X354" s="365"/>
      <c r="Y354" s="84"/>
      <c r="Z354" s="84"/>
      <c r="AA354" s="84"/>
    </row>
    <row r="355" spans="3:27" x14ac:dyDescent="0.25">
      <c r="C355" s="356"/>
      <c r="D355" s="357"/>
      <c r="E355" s="358"/>
      <c r="F355" s="359"/>
      <c r="G355" s="357"/>
      <c r="H355" s="357"/>
      <c r="I355" s="357" t="str">
        <f t="shared" ca="1" si="25"/>
        <v/>
      </c>
      <c r="J355" s="360">
        <f t="shared" si="26"/>
        <v>0</v>
      </c>
      <c r="K355" s="360">
        <f t="shared" si="27"/>
        <v>1</v>
      </c>
      <c r="L355" s="360">
        <f t="shared" si="28"/>
        <v>1900</v>
      </c>
      <c r="M355" s="360">
        <f>VLOOKUP(Tabela1[[#This Row],[Banco]],$U$9:$V$28,2,0)</f>
        <v>7</v>
      </c>
      <c r="N355" s="360" t="e">
        <f t="shared" si="29"/>
        <v>#N/A</v>
      </c>
      <c r="O355" s="360" t="e">
        <f>IF(N355&gt;'05'!$Y$17,0,1)</f>
        <v>#N/A</v>
      </c>
      <c r="P355" s="360" t="str">
        <f>IF(Tabela1[[#This Row],[DIA]]&gt;0,IF('13'!$CD$36=77,1,""),"")</f>
        <v/>
      </c>
      <c r="Q355" s="360" t="e">
        <f>IF(N355&gt;'13'!$CD$30,0,1)</f>
        <v>#N/A</v>
      </c>
      <c r="R355" s="360" t="str">
        <f>IF(Tabela1[[#This Row],[DIA]]&gt;0,IF('01'!$BX$33=77,1,""),"")</f>
        <v/>
      </c>
      <c r="S355" s="360" t="e">
        <f>IF(N355&gt;'01'!$BX$27,0,1)</f>
        <v>#N/A</v>
      </c>
      <c r="U355" s="84"/>
      <c r="V355" s="84"/>
      <c r="W355" s="84"/>
      <c r="X355" s="365"/>
      <c r="Y355" s="84"/>
      <c r="Z355" s="84"/>
      <c r="AA355" s="84"/>
    </row>
    <row r="356" spans="3:27" x14ac:dyDescent="0.25">
      <c r="C356" s="356"/>
      <c r="D356" s="357"/>
      <c r="E356" s="358"/>
      <c r="F356" s="359"/>
      <c r="G356" s="357"/>
      <c r="H356" s="357"/>
      <c r="I356" s="357" t="str">
        <f t="shared" ca="1" si="25"/>
        <v/>
      </c>
      <c r="J356" s="360">
        <f t="shared" si="26"/>
        <v>0</v>
      </c>
      <c r="K356" s="360">
        <f t="shared" si="27"/>
        <v>1</v>
      </c>
      <c r="L356" s="360">
        <f t="shared" si="28"/>
        <v>1900</v>
      </c>
      <c r="M356" s="360">
        <f>VLOOKUP(Tabela1[[#This Row],[Banco]],$U$9:$V$28,2,0)</f>
        <v>7</v>
      </c>
      <c r="N356" s="360" t="e">
        <f t="shared" si="29"/>
        <v>#N/A</v>
      </c>
      <c r="O356" s="360" t="e">
        <f>IF(N356&gt;'05'!$Y$17,0,1)</f>
        <v>#N/A</v>
      </c>
      <c r="P356" s="360" t="str">
        <f>IF(Tabela1[[#This Row],[DIA]]&gt;0,IF('13'!$CD$36=77,1,""),"")</f>
        <v/>
      </c>
      <c r="Q356" s="360" t="e">
        <f>IF(N356&gt;'13'!$CD$30,0,1)</f>
        <v>#N/A</v>
      </c>
      <c r="R356" s="360" t="str">
        <f>IF(Tabela1[[#This Row],[DIA]]&gt;0,IF('01'!$BX$33=77,1,""),"")</f>
        <v/>
      </c>
      <c r="S356" s="360" t="e">
        <f>IF(N356&gt;'01'!$BX$27,0,1)</f>
        <v>#N/A</v>
      </c>
      <c r="U356" s="84"/>
      <c r="V356" s="84"/>
      <c r="W356" s="84"/>
      <c r="X356" s="365"/>
      <c r="Y356" s="84"/>
      <c r="Z356" s="84"/>
      <c r="AA356" s="84"/>
    </row>
    <row r="357" spans="3:27" x14ac:dyDescent="0.25">
      <c r="C357" s="356"/>
      <c r="D357" s="357"/>
      <c r="E357" s="358"/>
      <c r="F357" s="359"/>
      <c r="G357" s="357"/>
      <c r="H357" s="357"/>
      <c r="I357" s="357" t="str">
        <f t="shared" ca="1" si="25"/>
        <v/>
      </c>
      <c r="J357" s="360">
        <f t="shared" si="26"/>
        <v>0</v>
      </c>
      <c r="K357" s="360">
        <f t="shared" si="27"/>
        <v>1</v>
      </c>
      <c r="L357" s="360">
        <f t="shared" si="28"/>
        <v>1900</v>
      </c>
      <c r="M357" s="360">
        <f>VLOOKUP(Tabela1[[#This Row],[Banco]],$U$9:$V$28,2,0)</f>
        <v>7</v>
      </c>
      <c r="N357" s="360" t="e">
        <f t="shared" si="29"/>
        <v>#N/A</v>
      </c>
      <c r="O357" s="360" t="e">
        <f>IF(N357&gt;'05'!$Y$17,0,1)</f>
        <v>#N/A</v>
      </c>
      <c r="P357" s="360" t="str">
        <f>IF(Tabela1[[#This Row],[DIA]]&gt;0,IF('13'!$CD$36=77,1,""),"")</f>
        <v/>
      </c>
      <c r="Q357" s="360" t="e">
        <f>IF(N357&gt;'13'!$CD$30,0,1)</f>
        <v>#N/A</v>
      </c>
      <c r="R357" s="360" t="str">
        <f>IF(Tabela1[[#This Row],[DIA]]&gt;0,IF('01'!$BX$33=77,1,""),"")</f>
        <v/>
      </c>
      <c r="S357" s="360" t="e">
        <f>IF(N357&gt;'01'!$BX$27,0,1)</f>
        <v>#N/A</v>
      </c>
      <c r="U357" s="84"/>
      <c r="V357" s="84"/>
      <c r="W357" s="84"/>
      <c r="X357" s="365"/>
      <c r="Y357" s="84"/>
      <c r="Z357" s="84"/>
      <c r="AA357" s="84"/>
    </row>
    <row r="358" spans="3:27" x14ac:dyDescent="0.25">
      <c r="C358" s="356"/>
      <c r="D358" s="357"/>
      <c r="E358" s="358"/>
      <c r="F358" s="359"/>
      <c r="G358" s="357"/>
      <c r="H358" s="357"/>
      <c r="I358" s="357" t="str">
        <f t="shared" ca="1" si="25"/>
        <v/>
      </c>
      <c r="J358" s="360">
        <f t="shared" si="26"/>
        <v>0</v>
      </c>
      <c r="K358" s="360">
        <f t="shared" si="27"/>
        <v>1</v>
      </c>
      <c r="L358" s="360">
        <f t="shared" si="28"/>
        <v>1900</v>
      </c>
      <c r="M358" s="360">
        <f>VLOOKUP(Tabela1[[#This Row],[Banco]],$U$9:$V$28,2,0)</f>
        <v>7</v>
      </c>
      <c r="N358" s="360" t="e">
        <f t="shared" si="29"/>
        <v>#N/A</v>
      </c>
      <c r="O358" s="360" t="e">
        <f>IF(N358&gt;'05'!$Y$17,0,1)</f>
        <v>#N/A</v>
      </c>
      <c r="P358" s="360" t="str">
        <f>IF(Tabela1[[#This Row],[DIA]]&gt;0,IF('13'!$CD$36=77,1,""),"")</f>
        <v/>
      </c>
      <c r="Q358" s="360" t="e">
        <f>IF(N358&gt;'13'!$CD$30,0,1)</f>
        <v>#N/A</v>
      </c>
      <c r="R358" s="360" t="str">
        <f>IF(Tabela1[[#This Row],[DIA]]&gt;0,IF('01'!$BX$33=77,1,""),"")</f>
        <v/>
      </c>
      <c r="S358" s="360" t="e">
        <f>IF(N358&gt;'01'!$BX$27,0,1)</f>
        <v>#N/A</v>
      </c>
      <c r="U358" s="84"/>
      <c r="V358" s="84"/>
      <c r="W358" s="84"/>
      <c r="X358" s="365"/>
      <c r="Y358" s="84"/>
      <c r="Z358" s="84"/>
      <c r="AA358" s="84"/>
    </row>
    <row r="359" spans="3:27" x14ac:dyDescent="0.25">
      <c r="C359" s="356"/>
      <c r="D359" s="357"/>
      <c r="E359" s="358"/>
      <c r="F359" s="359"/>
      <c r="G359" s="357"/>
      <c r="H359" s="357"/>
      <c r="I359" s="357" t="str">
        <f t="shared" ca="1" si="25"/>
        <v/>
      </c>
      <c r="J359" s="360">
        <f t="shared" si="26"/>
        <v>0</v>
      </c>
      <c r="K359" s="360">
        <f t="shared" si="27"/>
        <v>1</v>
      </c>
      <c r="L359" s="360">
        <f t="shared" si="28"/>
        <v>1900</v>
      </c>
      <c r="M359" s="360">
        <f>VLOOKUP(Tabela1[[#This Row],[Banco]],$U$9:$V$28,2,0)</f>
        <v>7</v>
      </c>
      <c r="N359" s="360" t="e">
        <f t="shared" si="29"/>
        <v>#N/A</v>
      </c>
      <c r="O359" s="360" t="e">
        <f>IF(N359&gt;'05'!$Y$17,0,1)</f>
        <v>#N/A</v>
      </c>
      <c r="P359" s="360" t="str">
        <f>IF(Tabela1[[#This Row],[DIA]]&gt;0,IF('13'!$CD$36=77,1,""),"")</f>
        <v/>
      </c>
      <c r="Q359" s="360" t="e">
        <f>IF(N359&gt;'13'!$CD$30,0,1)</f>
        <v>#N/A</v>
      </c>
      <c r="R359" s="360" t="str">
        <f>IF(Tabela1[[#This Row],[DIA]]&gt;0,IF('01'!$BX$33=77,1,""),"")</f>
        <v/>
      </c>
      <c r="S359" s="360" t="e">
        <f>IF(N359&gt;'01'!$BX$27,0,1)</f>
        <v>#N/A</v>
      </c>
      <c r="U359" s="84"/>
      <c r="V359" s="84"/>
      <c r="W359" s="84"/>
      <c r="X359" s="365"/>
      <c r="Y359" s="84"/>
      <c r="Z359" s="84"/>
      <c r="AA359" s="84"/>
    </row>
    <row r="360" spans="3:27" x14ac:dyDescent="0.25">
      <c r="C360" s="356"/>
      <c r="D360" s="357"/>
      <c r="E360" s="358"/>
      <c r="F360" s="359"/>
      <c r="G360" s="357"/>
      <c r="H360" s="357"/>
      <c r="I360" s="357" t="str">
        <f t="shared" ca="1" si="25"/>
        <v/>
      </c>
      <c r="J360" s="360">
        <f t="shared" si="26"/>
        <v>0</v>
      </c>
      <c r="K360" s="360">
        <f t="shared" si="27"/>
        <v>1</v>
      </c>
      <c r="L360" s="360">
        <f t="shared" si="28"/>
        <v>1900</v>
      </c>
      <c r="M360" s="360">
        <f>VLOOKUP(Tabela1[[#This Row],[Banco]],$U$9:$V$28,2,0)</f>
        <v>7</v>
      </c>
      <c r="N360" s="360" t="e">
        <f t="shared" si="29"/>
        <v>#N/A</v>
      </c>
      <c r="O360" s="360" t="e">
        <f>IF(N360&gt;'05'!$Y$17,0,1)</f>
        <v>#N/A</v>
      </c>
      <c r="P360" s="360" t="str">
        <f>IF(Tabela1[[#This Row],[DIA]]&gt;0,IF('13'!$CD$36=77,1,""),"")</f>
        <v/>
      </c>
      <c r="Q360" s="360" t="e">
        <f>IF(N360&gt;'13'!$CD$30,0,1)</f>
        <v>#N/A</v>
      </c>
      <c r="R360" s="360" t="str">
        <f>IF(Tabela1[[#This Row],[DIA]]&gt;0,IF('01'!$BX$33=77,1,""),"")</f>
        <v/>
      </c>
      <c r="S360" s="360" t="e">
        <f>IF(N360&gt;'01'!$BX$27,0,1)</f>
        <v>#N/A</v>
      </c>
      <c r="U360" s="84"/>
      <c r="V360" s="84"/>
      <c r="W360" s="84"/>
      <c r="X360" s="365"/>
      <c r="Y360" s="84"/>
      <c r="Z360" s="84"/>
      <c r="AA360" s="84"/>
    </row>
    <row r="361" spans="3:27" x14ac:dyDescent="0.25">
      <c r="C361" s="356"/>
      <c r="D361" s="357"/>
      <c r="E361" s="358"/>
      <c r="F361" s="359"/>
      <c r="G361" s="357"/>
      <c r="H361" s="357"/>
      <c r="I361" s="357" t="str">
        <f t="shared" ca="1" si="25"/>
        <v/>
      </c>
      <c r="J361" s="360">
        <f t="shared" si="26"/>
        <v>0</v>
      </c>
      <c r="K361" s="360">
        <f t="shared" si="27"/>
        <v>1</v>
      </c>
      <c r="L361" s="360">
        <f t="shared" si="28"/>
        <v>1900</v>
      </c>
      <c r="M361" s="360">
        <f>VLOOKUP(Tabela1[[#This Row],[Banco]],$U$9:$V$28,2,0)</f>
        <v>7</v>
      </c>
      <c r="N361" s="360" t="e">
        <f t="shared" si="29"/>
        <v>#N/A</v>
      </c>
      <c r="O361" s="360" t="e">
        <f>IF(N361&gt;'05'!$Y$17,0,1)</f>
        <v>#N/A</v>
      </c>
      <c r="P361" s="360" t="str">
        <f>IF(Tabela1[[#This Row],[DIA]]&gt;0,IF('13'!$CD$36=77,1,""),"")</f>
        <v/>
      </c>
      <c r="Q361" s="360" t="e">
        <f>IF(N361&gt;'13'!$CD$30,0,1)</f>
        <v>#N/A</v>
      </c>
      <c r="R361" s="360" t="str">
        <f>IF(Tabela1[[#This Row],[DIA]]&gt;0,IF('01'!$BX$33=77,1,""),"")</f>
        <v/>
      </c>
      <c r="S361" s="360" t="e">
        <f>IF(N361&gt;'01'!$BX$27,0,1)</f>
        <v>#N/A</v>
      </c>
      <c r="U361" s="84"/>
      <c r="V361" s="84"/>
      <c r="W361" s="84"/>
      <c r="X361" s="365"/>
      <c r="Y361" s="84"/>
      <c r="Z361" s="84"/>
      <c r="AA361" s="84"/>
    </row>
    <row r="362" spans="3:27" x14ac:dyDescent="0.25">
      <c r="C362" s="356"/>
      <c r="D362" s="357"/>
      <c r="E362" s="358"/>
      <c r="F362" s="359"/>
      <c r="G362" s="357"/>
      <c r="H362" s="357"/>
      <c r="I362" s="357" t="str">
        <f t="shared" ca="1" si="25"/>
        <v/>
      </c>
      <c r="J362" s="360">
        <f t="shared" si="26"/>
        <v>0</v>
      </c>
      <c r="K362" s="360">
        <f t="shared" si="27"/>
        <v>1</v>
      </c>
      <c r="L362" s="360">
        <f t="shared" si="28"/>
        <v>1900</v>
      </c>
      <c r="M362" s="360">
        <f>VLOOKUP(Tabela1[[#This Row],[Banco]],$U$9:$V$28,2,0)</f>
        <v>7</v>
      </c>
      <c r="N362" s="360" t="e">
        <f t="shared" si="29"/>
        <v>#N/A</v>
      </c>
      <c r="O362" s="360" t="e">
        <f>IF(N362&gt;'05'!$Y$17,0,1)</f>
        <v>#N/A</v>
      </c>
      <c r="P362" s="360" t="str">
        <f>IF(Tabela1[[#This Row],[DIA]]&gt;0,IF('13'!$CD$36=77,1,""),"")</f>
        <v/>
      </c>
      <c r="Q362" s="360" t="e">
        <f>IF(N362&gt;'13'!$CD$30,0,1)</f>
        <v>#N/A</v>
      </c>
      <c r="R362" s="360" t="str">
        <f>IF(Tabela1[[#This Row],[DIA]]&gt;0,IF('01'!$BX$33=77,1,""),"")</f>
        <v/>
      </c>
      <c r="S362" s="360" t="e">
        <f>IF(N362&gt;'01'!$BX$27,0,1)</f>
        <v>#N/A</v>
      </c>
      <c r="U362" s="84"/>
      <c r="V362" s="84"/>
      <c r="W362" s="84"/>
      <c r="X362" s="365"/>
      <c r="Y362" s="84"/>
      <c r="Z362" s="84"/>
      <c r="AA362" s="84"/>
    </row>
    <row r="363" spans="3:27" x14ac:dyDescent="0.25">
      <c r="C363" s="356"/>
      <c r="D363" s="357"/>
      <c r="E363" s="358"/>
      <c r="F363" s="359"/>
      <c r="G363" s="357"/>
      <c r="H363" s="357"/>
      <c r="I363" s="357" t="str">
        <f t="shared" ca="1" si="25"/>
        <v/>
      </c>
      <c r="J363" s="360">
        <f t="shared" si="26"/>
        <v>0</v>
      </c>
      <c r="K363" s="360">
        <f t="shared" si="27"/>
        <v>1</v>
      </c>
      <c r="L363" s="360">
        <f t="shared" si="28"/>
        <v>1900</v>
      </c>
      <c r="M363" s="360">
        <f>VLOOKUP(Tabela1[[#This Row],[Banco]],$U$9:$V$28,2,0)</f>
        <v>7</v>
      </c>
      <c r="N363" s="360" t="e">
        <f t="shared" si="29"/>
        <v>#N/A</v>
      </c>
      <c r="O363" s="360" t="e">
        <f>IF(N363&gt;'05'!$Y$17,0,1)</f>
        <v>#N/A</v>
      </c>
      <c r="P363" s="360" t="str">
        <f>IF(Tabela1[[#This Row],[DIA]]&gt;0,IF('13'!$CD$36=77,1,""),"")</f>
        <v/>
      </c>
      <c r="Q363" s="360" t="e">
        <f>IF(N363&gt;'13'!$CD$30,0,1)</f>
        <v>#N/A</v>
      </c>
      <c r="R363" s="360" t="str">
        <f>IF(Tabela1[[#This Row],[DIA]]&gt;0,IF('01'!$BX$33=77,1,""),"")</f>
        <v/>
      </c>
      <c r="S363" s="360" t="e">
        <f>IF(N363&gt;'01'!$BX$27,0,1)</f>
        <v>#N/A</v>
      </c>
      <c r="U363" s="84"/>
      <c r="V363" s="84"/>
      <c r="W363" s="84"/>
      <c r="X363" s="365"/>
      <c r="Y363" s="84"/>
      <c r="Z363" s="84"/>
      <c r="AA363" s="84"/>
    </row>
    <row r="364" spans="3:27" x14ac:dyDescent="0.25">
      <c r="C364" s="356"/>
      <c r="D364" s="357"/>
      <c r="E364" s="358"/>
      <c r="F364" s="359"/>
      <c r="G364" s="357"/>
      <c r="H364" s="357"/>
      <c r="I364" s="357" t="str">
        <f t="shared" ca="1" si="25"/>
        <v/>
      </c>
      <c r="J364" s="360">
        <f t="shared" si="26"/>
        <v>0</v>
      </c>
      <c r="K364" s="360">
        <f t="shared" si="27"/>
        <v>1</v>
      </c>
      <c r="L364" s="360">
        <f t="shared" si="28"/>
        <v>1900</v>
      </c>
      <c r="M364" s="360">
        <f>VLOOKUP(Tabela1[[#This Row],[Banco]],$U$9:$V$28,2,0)</f>
        <v>7</v>
      </c>
      <c r="N364" s="360" t="e">
        <f t="shared" si="29"/>
        <v>#N/A</v>
      </c>
      <c r="O364" s="360" t="e">
        <f>IF(N364&gt;'05'!$Y$17,0,1)</f>
        <v>#N/A</v>
      </c>
      <c r="P364" s="360" t="str">
        <f>IF(Tabela1[[#This Row],[DIA]]&gt;0,IF('13'!$CD$36=77,1,""),"")</f>
        <v/>
      </c>
      <c r="Q364" s="360" t="e">
        <f>IF(N364&gt;'13'!$CD$30,0,1)</f>
        <v>#N/A</v>
      </c>
      <c r="R364" s="360" t="str">
        <f>IF(Tabela1[[#This Row],[DIA]]&gt;0,IF('01'!$BX$33=77,1,""),"")</f>
        <v/>
      </c>
      <c r="S364" s="360" t="e">
        <f>IF(N364&gt;'01'!$BX$27,0,1)</f>
        <v>#N/A</v>
      </c>
      <c r="U364" s="84"/>
      <c r="V364" s="84"/>
      <c r="W364" s="84"/>
      <c r="X364" s="365"/>
      <c r="Y364" s="84"/>
      <c r="Z364" s="84"/>
      <c r="AA364" s="84"/>
    </row>
    <row r="365" spans="3:27" x14ac:dyDescent="0.25">
      <c r="C365" s="356"/>
      <c r="D365" s="357"/>
      <c r="E365" s="358"/>
      <c r="F365" s="359"/>
      <c r="G365" s="357"/>
      <c r="H365" s="357"/>
      <c r="I365" s="357" t="str">
        <f t="shared" ca="1" si="25"/>
        <v/>
      </c>
      <c r="J365" s="360">
        <f t="shared" si="26"/>
        <v>0</v>
      </c>
      <c r="K365" s="360">
        <f t="shared" si="27"/>
        <v>1</v>
      </c>
      <c r="L365" s="360">
        <f t="shared" si="28"/>
        <v>1900</v>
      </c>
      <c r="M365" s="360">
        <f>VLOOKUP(Tabela1[[#This Row],[Banco]],$U$9:$V$28,2,0)</f>
        <v>7</v>
      </c>
      <c r="N365" s="360" t="e">
        <f t="shared" si="29"/>
        <v>#N/A</v>
      </c>
      <c r="O365" s="360" t="e">
        <f>IF(N365&gt;'05'!$Y$17,0,1)</f>
        <v>#N/A</v>
      </c>
      <c r="P365" s="360" t="str">
        <f>IF(Tabela1[[#This Row],[DIA]]&gt;0,IF('13'!$CD$36=77,1,""),"")</f>
        <v/>
      </c>
      <c r="Q365" s="360" t="e">
        <f>IF(N365&gt;'13'!$CD$30,0,1)</f>
        <v>#N/A</v>
      </c>
      <c r="R365" s="360" t="str">
        <f>IF(Tabela1[[#This Row],[DIA]]&gt;0,IF('01'!$BX$33=77,1,""),"")</f>
        <v/>
      </c>
      <c r="S365" s="360" t="e">
        <f>IF(N365&gt;'01'!$BX$27,0,1)</f>
        <v>#N/A</v>
      </c>
      <c r="U365" s="84"/>
      <c r="V365" s="84"/>
      <c r="W365" s="84"/>
      <c r="X365" s="365"/>
      <c r="Y365" s="84"/>
      <c r="Z365" s="84"/>
      <c r="AA365" s="84"/>
    </row>
    <row r="366" spans="3:27" x14ac:dyDescent="0.25">
      <c r="C366" s="356"/>
      <c r="D366" s="357"/>
      <c r="E366" s="358"/>
      <c r="F366" s="359"/>
      <c r="G366" s="357"/>
      <c r="H366" s="357"/>
      <c r="I366" s="357" t="str">
        <f t="shared" ca="1" si="25"/>
        <v/>
      </c>
      <c r="J366" s="360">
        <f t="shared" si="26"/>
        <v>0</v>
      </c>
      <c r="K366" s="360">
        <f t="shared" si="27"/>
        <v>1</v>
      </c>
      <c r="L366" s="360">
        <f t="shared" si="28"/>
        <v>1900</v>
      </c>
      <c r="M366" s="360">
        <f>VLOOKUP(Tabela1[[#This Row],[Banco]],$U$9:$V$28,2,0)</f>
        <v>7</v>
      </c>
      <c r="N366" s="360" t="e">
        <f t="shared" si="29"/>
        <v>#N/A</v>
      </c>
      <c r="O366" s="360" t="e">
        <f>IF(N366&gt;'05'!$Y$17,0,1)</f>
        <v>#N/A</v>
      </c>
      <c r="P366" s="360" t="str">
        <f>IF(Tabela1[[#This Row],[DIA]]&gt;0,IF('13'!$CD$36=77,1,""),"")</f>
        <v/>
      </c>
      <c r="Q366" s="360" t="e">
        <f>IF(N366&gt;'13'!$CD$30,0,1)</f>
        <v>#N/A</v>
      </c>
      <c r="R366" s="360" t="str">
        <f>IF(Tabela1[[#This Row],[DIA]]&gt;0,IF('01'!$BX$33=77,1,""),"")</f>
        <v/>
      </c>
      <c r="S366" s="360" t="e">
        <f>IF(N366&gt;'01'!$BX$27,0,1)</f>
        <v>#N/A</v>
      </c>
      <c r="U366" s="84"/>
      <c r="V366" s="84"/>
      <c r="W366" s="84"/>
      <c r="X366" s="365"/>
      <c r="Y366" s="84"/>
      <c r="Z366" s="84"/>
      <c r="AA366" s="84"/>
    </row>
    <row r="367" spans="3:27" x14ac:dyDescent="0.25">
      <c r="C367" s="356"/>
      <c r="D367" s="357"/>
      <c r="E367" s="358"/>
      <c r="F367" s="359"/>
      <c r="G367" s="357"/>
      <c r="H367" s="357"/>
      <c r="I367" s="357" t="str">
        <f t="shared" ca="1" si="25"/>
        <v/>
      </c>
      <c r="J367" s="360">
        <f t="shared" si="26"/>
        <v>0</v>
      </c>
      <c r="K367" s="360">
        <f t="shared" si="27"/>
        <v>1</v>
      </c>
      <c r="L367" s="360">
        <f t="shared" si="28"/>
        <v>1900</v>
      </c>
      <c r="M367" s="360">
        <f>VLOOKUP(Tabela1[[#This Row],[Banco]],$U$9:$V$28,2,0)</f>
        <v>7</v>
      </c>
      <c r="N367" s="360" t="e">
        <f t="shared" si="29"/>
        <v>#N/A</v>
      </c>
      <c r="O367" s="360" t="e">
        <f>IF(N367&gt;'05'!$Y$17,0,1)</f>
        <v>#N/A</v>
      </c>
      <c r="P367" s="360" t="str">
        <f>IF(Tabela1[[#This Row],[DIA]]&gt;0,IF('13'!$CD$36=77,1,""),"")</f>
        <v/>
      </c>
      <c r="Q367" s="360" t="e">
        <f>IF(N367&gt;'13'!$CD$30,0,1)</f>
        <v>#N/A</v>
      </c>
      <c r="R367" s="360" t="str">
        <f>IF(Tabela1[[#This Row],[DIA]]&gt;0,IF('01'!$BX$33=77,1,""),"")</f>
        <v/>
      </c>
      <c r="S367" s="360" t="e">
        <f>IF(N367&gt;'01'!$BX$27,0,1)</f>
        <v>#N/A</v>
      </c>
      <c r="U367" s="84"/>
      <c r="V367" s="84"/>
      <c r="W367" s="84"/>
      <c r="X367" s="365"/>
      <c r="Y367" s="84"/>
      <c r="Z367" s="84"/>
      <c r="AA367" s="84"/>
    </row>
    <row r="368" spans="3:27" x14ac:dyDescent="0.25">
      <c r="C368" s="356"/>
      <c r="D368" s="357"/>
      <c r="E368" s="358"/>
      <c r="F368" s="359"/>
      <c r="G368" s="357"/>
      <c r="H368" s="357"/>
      <c r="I368" s="357" t="str">
        <f t="shared" ca="1" si="25"/>
        <v/>
      </c>
      <c r="J368" s="360">
        <f t="shared" si="26"/>
        <v>0</v>
      </c>
      <c r="K368" s="360">
        <f t="shared" si="27"/>
        <v>1</v>
      </c>
      <c r="L368" s="360">
        <f t="shared" si="28"/>
        <v>1900</v>
      </c>
      <c r="M368" s="360">
        <f>VLOOKUP(Tabela1[[#This Row],[Banco]],$U$9:$V$28,2,0)</f>
        <v>7</v>
      </c>
      <c r="N368" s="360" t="e">
        <f t="shared" si="29"/>
        <v>#N/A</v>
      </c>
      <c r="O368" s="360" t="e">
        <f>IF(N368&gt;'05'!$Y$17,0,1)</f>
        <v>#N/A</v>
      </c>
      <c r="P368" s="360" t="str">
        <f>IF(Tabela1[[#This Row],[DIA]]&gt;0,IF('13'!$CD$36=77,1,""),"")</f>
        <v/>
      </c>
      <c r="Q368" s="360" t="e">
        <f>IF(N368&gt;'13'!$CD$30,0,1)</f>
        <v>#N/A</v>
      </c>
      <c r="R368" s="360" t="str">
        <f>IF(Tabela1[[#This Row],[DIA]]&gt;0,IF('01'!$BX$33=77,1,""),"")</f>
        <v/>
      </c>
      <c r="S368" s="360" t="e">
        <f>IF(N368&gt;'01'!$BX$27,0,1)</f>
        <v>#N/A</v>
      </c>
      <c r="U368" s="84"/>
      <c r="V368" s="84"/>
      <c r="W368" s="84"/>
      <c r="X368" s="365"/>
      <c r="Y368" s="84"/>
      <c r="Z368" s="84"/>
      <c r="AA368" s="84"/>
    </row>
    <row r="369" spans="3:27" x14ac:dyDescent="0.25">
      <c r="C369" s="356"/>
      <c r="D369" s="357"/>
      <c r="E369" s="358"/>
      <c r="F369" s="359"/>
      <c r="G369" s="357"/>
      <c r="H369" s="357"/>
      <c r="I369" s="357" t="str">
        <f t="shared" ca="1" si="25"/>
        <v/>
      </c>
      <c r="J369" s="360">
        <f t="shared" si="26"/>
        <v>0</v>
      </c>
      <c r="K369" s="360">
        <f t="shared" si="27"/>
        <v>1</v>
      </c>
      <c r="L369" s="360">
        <f t="shared" si="28"/>
        <v>1900</v>
      </c>
      <c r="M369" s="360">
        <f>VLOOKUP(Tabela1[[#This Row],[Banco]],$U$9:$V$28,2,0)</f>
        <v>7</v>
      </c>
      <c r="N369" s="360" t="e">
        <f t="shared" si="29"/>
        <v>#N/A</v>
      </c>
      <c r="O369" s="360" t="e">
        <f>IF(N369&gt;'05'!$Y$17,0,1)</f>
        <v>#N/A</v>
      </c>
      <c r="P369" s="360" t="str">
        <f>IF(Tabela1[[#This Row],[DIA]]&gt;0,IF('13'!$CD$36=77,1,""),"")</f>
        <v/>
      </c>
      <c r="Q369" s="360" t="e">
        <f>IF(N369&gt;'13'!$CD$30,0,1)</f>
        <v>#N/A</v>
      </c>
      <c r="R369" s="360" t="str">
        <f>IF(Tabela1[[#This Row],[DIA]]&gt;0,IF('01'!$BX$33=77,1,""),"")</f>
        <v/>
      </c>
      <c r="S369" s="360" t="e">
        <f>IF(N369&gt;'01'!$BX$27,0,1)</f>
        <v>#N/A</v>
      </c>
      <c r="U369" s="84"/>
      <c r="V369" s="84"/>
      <c r="W369" s="84"/>
      <c r="X369" s="365"/>
      <c r="Y369" s="84"/>
      <c r="Z369" s="84"/>
      <c r="AA369" s="84"/>
    </row>
    <row r="370" spans="3:27" x14ac:dyDescent="0.25">
      <c r="C370" s="356"/>
      <c r="D370" s="357"/>
      <c r="E370" s="358"/>
      <c r="F370" s="359"/>
      <c r="G370" s="357"/>
      <c r="H370" s="357"/>
      <c r="I370" s="357" t="str">
        <f t="shared" ca="1" si="25"/>
        <v/>
      </c>
      <c r="J370" s="360">
        <f t="shared" si="26"/>
        <v>0</v>
      </c>
      <c r="K370" s="360">
        <f t="shared" si="27"/>
        <v>1</v>
      </c>
      <c r="L370" s="360">
        <f t="shared" si="28"/>
        <v>1900</v>
      </c>
      <c r="M370" s="360">
        <f>VLOOKUP(Tabela1[[#This Row],[Banco]],$U$9:$V$28,2,0)</f>
        <v>7</v>
      </c>
      <c r="N370" s="360" t="e">
        <f t="shared" si="29"/>
        <v>#N/A</v>
      </c>
      <c r="O370" s="360" t="e">
        <f>IF(N370&gt;'05'!$Y$17,0,1)</f>
        <v>#N/A</v>
      </c>
      <c r="P370" s="360" t="str">
        <f>IF(Tabela1[[#This Row],[DIA]]&gt;0,IF('13'!$CD$36=77,1,""),"")</f>
        <v/>
      </c>
      <c r="Q370" s="360" t="e">
        <f>IF(N370&gt;'13'!$CD$30,0,1)</f>
        <v>#N/A</v>
      </c>
      <c r="R370" s="360" t="str">
        <f>IF(Tabela1[[#This Row],[DIA]]&gt;0,IF('01'!$BX$33=77,1,""),"")</f>
        <v/>
      </c>
      <c r="S370" s="360" t="e">
        <f>IF(N370&gt;'01'!$BX$27,0,1)</f>
        <v>#N/A</v>
      </c>
      <c r="U370" s="84"/>
      <c r="V370" s="84"/>
      <c r="W370" s="84"/>
      <c r="X370" s="365"/>
      <c r="Y370" s="84"/>
      <c r="Z370" s="84"/>
      <c r="AA370" s="84"/>
    </row>
    <row r="371" spans="3:27" x14ac:dyDescent="0.25">
      <c r="C371" s="356"/>
      <c r="D371" s="357"/>
      <c r="E371" s="358"/>
      <c r="F371" s="359"/>
      <c r="G371" s="357"/>
      <c r="H371" s="357"/>
      <c r="I371" s="357" t="str">
        <f t="shared" ca="1" si="25"/>
        <v/>
      </c>
      <c r="J371" s="360">
        <f t="shared" si="26"/>
        <v>0</v>
      </c>
      <c r="K371" s="360">
        <f t="shared" si="27"/>
        <v>1</v>
      </c>
      <c r="L371" s="360">
        <f t="shared" si="28"/>
        <v>1900</v>
      </c>
      <c r="M371" s="360">
        <f>VLOOKUP(Tabela1[[#This Row],[Banco]],$U$9:$V$28,2,0)</f>
        <v>7</v>
      </c>
      <c r="N371" s="360" t="e">
        <f t="shared" si="29"/>
        <v>#N/A</v>
      </c>
      <c r="O371" s="360" t="e">
        <f>IF(N371&gt;'05'!$Y$17,0,1)</f>
        <v>#N/A</v>
      </c>
      <c r="P371" s="360" t="str">
        <f>IF(Tabela1[[#This Row],[DIA]]&gt;0,IF('13'!$CD$36=77,1,""),"")</f>
        <v/>
      </c>
      <c r="Q371" s="360" t="e">
        <f>IF(N371&gt;'13'!$CD$30,0,1)</f>
        <v>#N/A</v>
      </c>
      <c r="R371" s="360" t="str">
        <f>IF(Tabela1[[#This Row],[DIA]]&gt;0,IF('01'!$BX$33=77,1,""),"")</f>
        <v/>
      </c>
      <c r="S371" s="360" t="e">
        <f>IF(N371&gt;'01'!$BX$27,0,1)</f>
        <v>#N/A</v>
      </c>
      <c r="U371" s="84"/>
      <c r="V371" s="84"/>
      <c r="W371" s="84"/>
      <c r="X371" s="365"/>
      <c r="Y371" s="84"/>
      <c r="Z371" s="84"/>
      <c r="AA371" s="84"/>
    </row>
    <row r="372" spans="3:27" x14ac:dyDescent="0.25">
      <c r="C372" s="356"/>
      <c r="D372" s="357"/>
      <c r="E372" s="358"/>
      <c r="F372" s="359"/>
      <c r="G372" s="357"/>
      <c r="H372" s="357"/>
      <c r="I372" s="357" t="str">
        <f t="shared" ca="1" si="25"/>
        <v/>
      </c>
      <c r="J372" s="360">
        <f t="shared" si="26"/>
        <v>0</v>
      </c>
      <c r="K372" s="360">
        <f t="shared" si="27"/>
        <v>1</v>
      </c>
      <c r="L372" s="360">
        <f t="shared" si="28"/>
        <v>1900</v>
      </c>
      <c r="M372" s="360">
        <f>VLOOKUP(Tabela1[[#This Row],[Banco]],$U$9:$V$28,2,0)</f>
        <v>7</v>
      </c>
      <c r="N372" s="360" t="e">
        <f t="shared" si="29"/>
        <v>#N/A</v>
      </c>
      <c r="O372" s="360" t="e">
        <f>IF(N372&gt;'05'!$Y$17,0,1)</f>
        <v>#N/A</v>
      </c>
      <c r="P372" s="360" t="str">
        <f>IF(Tabela1[[#This Row],[DIA]]&gt;0,IF('13'!$CD$36=77,1,""),"")</f>
        <v/>
      </c>
      <c r="Q372" s="360" t="e">
        <f>IF(N372&gt;'13'!$CD$30,0,1)</f>
        <v>#N/A</v>
      </c>
      <c r="R372" s="360" t="str">
        <f>IF(Tabela1[[#This Row],[DIA]]&gt;0,IF('01'!$BX$33=77,1,""),"")</f>
        <v/>
      </c>
      <c r="S372" s="360" t="e">
        <f>IF(N372&gt;'01'!$BX$27,0,1)</f>
        <v>#N/A</v>
      </c>
      <c r="U372" s="84"/>
      <c r="V372" s="84"/>
      <c r="W372" s="84"/>
      <c r="X372" s="365"/>
      <c r="Y372" s="84"/>
      <c r="Z372" s="84"/>
      <c r="AA372" s="84"/>
    </row>
    <row r="373" spans="3:27" x14ac:dyDescent="0.25">
      <c r="C373" s="356"/>
      <c r="D373" s="357"/>
      <c r="E373" s="358"/>
      <c r="F373" s="359"/>
      <c r="G373" s="357"/>
      <c r="H373" s="357"/>
      <c r="I373" s="357" t="str">
        <f t="shared" ca="1" si="25"/>
        <v/>
      </c>
      <c r="J373" s="360">
        <f t="shared" si="26"/>
        <v>0</v>
      </c>
      <c r="K373" s="360">
        <f t="shared" si="27"/>
        <v>1</v>
      </c>
      <c r="L373" s="360">
        <f t="shared" si="28"/>
        <v>1900</v>
      </c>
      <c r="M373" s="360">
        <f>VLOOKUP(Tabela1[[#This Row],[Banco]],$U$9:$V$28,2,0)</f>
        <v>7</v>
      </c>
      <c r="N373" s="360" t="e">
        <f t="shared" si="29"/>
        <v>#N/A</v>
      </c>
      <c r="O373" s="360" t="e">
        <f>IF(N373&gt;'05'!$Y$17,0,1)</f>
        <v>#N/A</v>
      </c>
      <c r="P373" s="360" t="str">
        <f>IF(Tabela1[[#This Row],[DIA]]&gt;0,IF('13'!$CD$36=77,1,""),"")</f>
        <v/>
      </c>
      <c r="Q373" s="360" t="e">
        <f>IF(N373&gt;'13'!$CD$30,0,1)</f>
        <v>#N/A</v>
      </c>
      <c r="R373" s="360" t="str">
        <f>IF(Tabela1[[#This Row],[DIA]]&gt;0,IF('01'!$BX$33=77,1,""),"")</f>
        <v/>
      </c>
      <c r="S373" s="360" t="e">
        <f>IF(N373&gt;'01'!$BX$27,0,1)</f>
        <v>#N/A</v>
      </c>
      <c r="U373" s="84"/>
      <c r="V373" s="84"/>
      <c r="W373" s="84"/>
      <c r="X373" s="365"/>
      <c r="Y373" s="84"/>
      <c r="Z373" s="84"/>
      <c r="AA373" s="84"/>
    </row>
    <row r="374" spans="3:27" x14ac:dyDescent="0.25">
      <c r="C374" s="356"/>
      <c r="D374" s="357"/>
      <c r="E374" s="358"/>
      <c r="F374" s="359"/>
      <c r="G374" s="357"/>
      <c r="H374" s="357"/>
      <c r="I374" s="357" t="str">
        <f t="shared" ca="1" si="25"/>
        <v/>
      </c>
      <c r="J374" s="360">
        <f t="shared" si="26"/>
        <v>0</v>
      </c>
      <c r="K374" s="360">
        <f t="shared" si="27"/>
        <v>1</v>
      </c>
      <c r="L374" s="360">
        <f t="shared" si="28"/>
        <v>1900</v>
      </c>
      <c r="M374" s="360">
        <f>VLOOKUP(Tabela1[[#This Row],[Banco]],$U$9:$V$28,2,0)</f>
        <v>7</v>
      </c>
      <c r="N374" s="360" t="e">
        <f t="shared" si="29"/>
        <v>#N/A</v>
      </c>
      <c r="O374" s="360" t="e">
        <f>IF(N374&gt;'05'!$Y$17,0,1)</f>
        <v>#N/A</v>
      </c>
      <c r="P374" s="360" t="str">
        <f>IF(Tabela1[[#This Row],[DIA]]&gt;0,IF('13'!$CD$36=77,1,""),"")</f>
        <v/>
      </c>
      <c r="Q374" s="360" t="e">
        <f>IF(N374&gt;'13'!$CD$30,0,1)</f>
        <v>#N/A</v>
      </c>
      <c r="R374" s="360" t="str">
        <f>IF(Tabela1[[#This Row],[DIA]]&gt;0,IF('01'!$BX$33=77,1,""),"")</f>
        <v/>
      </c>
      <c r="S374" s="360" t="e">
        <f>IF(N374&gt;'01'!$BX$27,0,1)</f>
        <v>#N/A</v>
      </c>
      <c r="U374" s="84"/>
      <c r="V374" s="84"/>
      <c r="W374" s="84"/>
      <c r="X374" s="365"/>
      <c r="Y374" s="84"/>
      <c r="Z374" s="84"/>
      <c r="AA374" s="84"/>
    </row>
    <row r="375" spans="3:27" x14ac:dyDescent="0.25">
      <c r="C375" s="356"/>
      <c r="D375" s="357"/>
      <c r="E375" s="358"/>
      <c r="F375" s="359"/>
      <c r="G375" s="357"/>
      <c r="H375" s="357"/>
      <c r="I375" s="357" t="str">
        <f t="shared" ca="1" si="25"/>
        <v/>
      </c>
      <c r="J375" s="360">
        <f t="shared" si="26"/>
        <v>0</v>
      </c>
      <c r="K375" s="360">
        <f t="shared" si="27"/>
        <v>1</v>
      </c>
      <c r="L375" s="360">
        <f t="shared" si="28"/>
        <v>1900</v>
      </c>
      <c r="M375" s="360">
        <f>VLOOKUP(Tabela1[[#This Row],[Banco]],$U$9:$V$28,2,0)</f>
        <v>7</v>
      </c>
      <c r="N375" s="360" t="e">
        <f t="shared" si="29"/>
        <v>#N/A</v>
      </c>
      <c r="O375" s="360" t="e">
        <f>IF(N375&gt;'05'!$Y$17,0,1)</f>
        <v>#N/A</v>
      </c>
      <c r="P375" s="360" t="str">
        <f>IF(Tabela1[[#This Row],[DIA]]&gt;0,IF('13'!$CD$36=77,1,""),"")</f>
        <v/>
      </c>
      <c r="Q375" s="360" t="e">
        <f>IF(N375&gt;'13'!$CD$30,0,1)</f>
        <v>#N/A</v>
      </c>
      <c r="R375" s="360" t="str">
        <f>IF(Tabela1[[#This Row],[DIA]]&gt;0,IF('01'!$BX$33=77,1,""),"")</f>
        <v/>
      </c>
      <c r="S375" s="360" t="e">
        <f>IF(N375&gt;'01'!$BX$27,0,1)</f>
        <v>#N/A</v>
      </c>
      <c r="U375" s="84"/>
      <c r="V375" s="84"/>
      <c r="W375" s="84"/>
      <c r="X375" s="365"/>
      <c r="Y375" s="84"/>
      <c r="Z375" s="84"/>
      <c r="AA375" s="84"/>
    </row>
    <row r="376" spans="3:27" x14ac:dyDescent="0.25">
      <c r="C376" s="356"/>
      <c r="D376" s="357"/>
      <c r="E376" s="358"/>
      <c r="F376" s="359"/>
      <c r="G376" s="357"/>
      <c r="H376" s="357"/>
      <c r="I376" s="357" t="str">
        <f t="shared" ca="1" si="25"/>
        <v/>
      </c>
      <c r="J376" s="360">
        <f t="shared" si="26"/>
        <v>0</v>
      </c>
      <c r="K376" s="360">
        <f t="shared" si="27"/>
        <v>1</v>
      </c>
      <c r="L376" s="360">
        <f t="shared" si="28"/>
        <v>1900</v>
      </c>
      <c r="M376" s="360">
        <f>VLOOKUP(Tabela1[[#This Row],[Banco]],$U$9:$V$28,2,0)</f>
        <v>7</v>
      </c>
      <c r="N376" s="360" t="e">
        <f t="shared" si="29"/>
        <v>#N/A</v>
      </c>
      <c r="O376" s="360" t="e">
        <f>IF(N376&gt;'05'!$Y$17,0,1)</f>
        <v>#N/A</v>
      </c>
      <c r="P376" s="360" t="str">
        <f>IF(Tabela1[[#This Row],[DIA]]&gt;0,IF('13'!$CD$36=77,1,""),"")</f>
        <v/>
      </c>
      <c r="Q376" s="360" t="e">
        <f>IF(N376&gt;'13'!$CD$30,0,1)</f>
        <v>#N/A</v>
      </c>
      <c r="R376" s="360" t="str">
        <f>IF(Tabela1[[#This Row],[DIA]]&gt;0,IF('01'!$BX$33=77,1,""),"")</f>
        <v/>
      </c>
      <c r="S376" s="360" t="e">
        <f>IF(N376&gt;'01'!$BX$27,0,1)</f>
        <v>#N/A</v>
      </c>
      <c r="U376" s="84"/>
      <c r="V376" s="84"/>
      <c r="W376" s="84"/>
      <c r="X376" s="365"/>
      <c r="Y376" s="84"/>
      <c r="Z376" s="84"/>
      <c r="AA376" s="84"/>
    </row>
    <row r="377" spans="3:27" x14ac:dyDescent="0.25">
      <c r="C377" s="356"/>
      <c r="D377" s="357"/>
      <c r="E377" s="358"/>
      <c r="F377" s="359"/>
      <c r="G377" s="357"/>
      <c r="H377" s="357"/>
      <c r="I377" s="357" t="str">
        <f t="shared" ca="1" si="25"/>
        <v/>
      </c>
      <c r="J377" s="360">
        <f t="shared" si="26"/>
        <v>0</v>
      </c>
      <c r="K377" s="360">
        <f t="shared" si="27"/>
        <v>1</v>
      </c>
      <c r="L377" s="360">
        <f t="shared" si="28"/>
        <v>1900</v>
      </c>
      <c r="M377" s="360">
        <f>VLOOKUP(Tabela1[[#This Row],[Banco]],$U$9:$V$28,2,0)</f>
        <v>7</v>
      </c>
      <c r="N377" s="360" t="e">
        <f t="shared" si="29"/>
        <v>#N/A</v>
      </c>
      <c r="O377" s="360" t="e">
        <f>IF(N377&gt;'05'!$Y$17,0,1)</f>
        <v>#N/A</v>
      </c>
      <c r="P377" s="360" t="str">
        <f>IF(Tabela1[[#This Row],[DIA]]&gt;0,IF('13'!$CD$36=77,1,""),"")</f>
        <v/>
      </c>
      <c r="Q377" s="360" t="e">
        <f>IF(N377&gt;'13'!$CD$30,0,1)</f>
        <v>#N/A</v>
      </c>
      <c r="R377" s="360" t="str">
        <f>IF(Tabela1[[#This Row],[DIA]]&gt;0,IF('01'!$BX$33=77,1,""),"")</f>
        <v/>
      </c>
      <c r="S377" s="360" t="e">
        <f>IF(N377&gt;'01'!$BX$27,0,1)</f>
        <v>#N/A</v>
      </c>
      <c r="U377" s="84"/>
      <c r="V377" s="84"/>
      <c r="W377" s="84"/>
      <c r="X377" s="365"/>
      <c r="Y377" s="84"/>
      <c r="Z377" s="84"/>
      <c r="AA377" s="84"/>
    </row>
    <row r="378" spans="3:27" x14ac:dyDescent="0.25">
      <c r="C378" s="356"/>
      <c r="D378" s="357"/>
      <c r="E378" s="358"/>
      <c r="F378" s="359"/>
      <c r="G378" s="357"/>
      <c r="H378" s="357"/>
      <c r="I378" s="357" t="str">
        <f t="shared" ca="1" si="25"/>
        <v/>
      </c>
      <c r="J378" s="360">
        <f t="shared" si="26"/>
        <v>0</v>
      </c>
      <c r="K378" s="360">
        <f t="shared" si="27"/>
        <v>1</v>
      </c>
      <c r="L378" s="360">
        <f t="shared" si="28"/>
        <v>1900</v>
      </c>
      <c r="M378" s="360">
        <f>VLOOKUP(Tabela1[[#This Row],[Banco]],$U$9:$V$28,2,0)</f>
        <v>7</v>
      </c>
      <c r="N378" s="360" t="e">
        <f t="shared" si="29"/>
        <v>#N/A</v>
      </c>
      <c r="O378" s="360" t="e">
        <f>IF(N378&gt;'05'!$Y$17,0,1)</f>
        <v>#N/A</v>
      </c>
      <c r="P378" s="360" t="str">
        <f>IF(Tabela1[[#This Row],[DIA]]&gt;0,IF('13'!$CD$36=77,1,""),"")</f>
        <v/>
      </c>
      <c r="Q378" s="360" t="e">
        <f>IF(N378&gt;'13'!$CD$30,0,1)</f>
        <v>#N/A</v>
      </c>
      <c r="R378" s="360" t="str">
        <f>IF(Tabela1[[#This Row],[DIA]]&gt;0,IF('01'!$BX$33=77,1,""),"")</f>
        <v/>
      </c>
      <c r="S378" s="360" t="e">
        <f>IF(N378&gt;'01'!$BX$27,0,1)</f>
        <v>#N/A</v>
      </c>
      <c r="U378" s="84"/>
      <c r="V378" s="84"/>
      <c r="W378" s="84"/>
      <c r="X378" s="365"/>
      <c r="Y378" s="84"/>
      <c r="Z378" s="84"/>
      <c r="AA378" s="84"/>
    </row>
    <row r="379" spans="3:27" x14ac:dyDescent="0.25">
      <c r="C379" s="356"/>
      <c r="D379" s="357"/>
      <c r="E379" s="358"/>
      <c r="F379" s="359"/>
      <c r="G379" s="357"/>
      <c r="H379" s="357"/>
      <c r="I379" s="357" t="str">
        <f t="shared" ca="1" si="25"/>
        <v/>
      </c>
      <c r="J379" s="360">
        <f t="shared" si="26"/>
        <v>0</v>
      </c>
      <c r="K379" s="360">
        <f t="shared" si="27"/>
        <v>1</v>
      </c>
      <c r="L379" s="360">
        <f t="shared" si="28"/>
        <v>1900</v>
      </c>
      <c r="M379" s="360">
        <f>VLOOKUP(Tabela1[[#This Row],[Banco]],$U$9:$V$28,2,0)</f>
        <v>7</v>
      </c>
      <c r="N379" s="360" t="e">
        <f t="shared" si="29"/>
        <v>#N/A</v>
      </c>
      <c r="O379" s="360" t="e">
        <f>IF(N379&gt;'05'!$Y$17,0,1)</f>
        <v>#N/A</v>
      </c>
      <c r="P379" s="360" t="str">
        <f>IF(Tabela1[[#This Row],[DIA]]&gt;0,IF('13'!$CD$36=77,1,""),"")</f>
        <v/>
      </c>
      <c r="Q379" s="360" t="e">
        <f>IF(N379&gt;'13'!$CD$30,0,1)</f>
        <v>#N/A</v>
      </c>
      <c r="R379" s="360" t="str">
        <f>IF(Tabela1[[#This Row],[DIA]]&gt;0,IF('01'!$BX$33=77,1,""),"")</f>
        <v/>
      </c>
      <c r="S379" s="360" t="e">
        <f>IF(N379&gt;'01'!$BX$27,0,1)</f>
        <v>#N/A</v>
      </c>
      <c r="U379" s="84"/>
      <c r="V379" s="84"/>
      <c r="W379" s="84"/>
      <c r="X379" s="365"/>
      <c r="Y379" s="84"/>
      <c r="Z379" s="84"/>
      <c r="AA379" s="84"/>
    </row>
    <row r="380" spans="3:27" x14ac:dyDescent="0.25">
      <c r="C380" s="356"/>
      <c r="D380" s="357"/>
      <c r="E380" s="358"/>
      <c r="F380" s="359"/>
      <c r="G380" s="357"/>
      <c r="H380" s="357"/>
      <c r="I380" s="357" t="str">
        <f t="shared" ca="1" si="25"/>
        <v/>
      </c>
      <c r="J380" s="360">
        <f t="shared" si="26"/>
        <v>0</v>
      </c>
      <c r="K380" s="360">
        <f t="shared" si="27"/>
        <v>1</v>
      </c>
      <c r="L380" s="360">
        <f t="shared" si="28"/>
        <v>1900</v>
      </c>
      <c r="M380" s="357">
        <f>VLOOKUP(Tabela1[[#This Row],[Banco]],$U$9:$V$28,2,0)</f>
        <v>7</v>
      </c>
      <c r="N380" s="357" t="e">
        <f t="shared" si="29"/>
        <v>#N/A</v>
      </c>
      <c r="O380" s="357" t="e">
        <f>IF(N380&gt;'05'!$Y$17,0,1)</f>
        <v>#N/A</v>
      </c>
      <c r="P380" s="357" t="str">
        <f>IF(Tabela1[[#This Row],[DIA]]&gt;0,IF('13'!$CD$36=77,1,""),"")</f>
        <v/>
      </c>
      <c r="Q380" s="357" t="e">
        <f>IF(N380&gt;'13'!$CD$30,0,1)</f>
        <v>#N/A</v>
      </c>
      <c r="R380" s="357" t="str">
        <f>IF(Tabela1[[#This Row],[DIA]]&gt;0,IF('01'!$BX$33=77,1,""),"")</f>
        <v/>
      </c>
      <c r="S380" s="357" t="e">
        <f>IF(N380&gt;'01'!$BX$27,0,1)</f>
        <v>#N/A</v>
      </c>
      <c r="U380" s="84"/>
      <c r="V380" s="84"/>
      <c r="W380" s="84"/>
      <c r="X380" s="365"/>
      <c r="Y380" s="84"/>
      <c r="Z380" s="84"/>
      <c r="AA380" s="84"/>
    </row>
    <row r="381" spans="3:27" x14ac:dyDescent="0.25">
      <c r="C381" s="356"/>
      <c r="D381" s="357"/>
      <c r="E381" s="358"/>
      <c r="F381" s="359"/>
      <c r="G381" s="357"/>
      <c r="H381" s="357"/>
      <c r="I381" s="357" t="str">
        <f t="shared" ca="1" si="25"/>
        <v/>
      </c>
      <c r="J381" s="360">
        <f t="shared" si="26"/>
        <v>0</v>
      </c>
      <c r="K381" s="360">
        <f t="shared" si="27"/>
        <v>1</v>
      </c>
      <c r="L381" s="360">
        <f t="shared" si="28"/>
        <v>1900</v>
      </c>
      <c r="M381" s="357">
        <f>VLOOKUP(Tabela1[[#This Row],[Banco]],$U$9:$V$28,2,0)</f>
        <v>7</v>
      </c>
      <c r="N381" s="357" t="e">
        <f t="shared" si="29"/>
        <v>#N/A</v>
      </c>
      <c r="O381" s="357" t="e">
        <f>IF(N381&gt;'05'!$Y$17,0,1)</f>
        <v>#N/A</v>
      </c>
      <c r="P381" s="357" t="str">
        <f>IF(Tabela1[[#This Row],[DIA]]&gt;0,IF('13'!$CD$36=77,1,""),"")</f>
        <v/>
      </c>
      <c r="Q381" s="357" t="e">
        <f>IF(N381&gt;'13'!$CD$30,0,1)</f>
        <v>#N/A</v>
      </c>
      <c r="R381" s="357" t="str">
        <f>IF(Tabela1[[#This Row],[DIA]]&gt;0,IF('01'!$BX$33=77,1,""),"")</f>
        <v/>
      </c>
      <c r="S381" s="357" t="e">
        <f>IF(N381&gt;'01'!$BX$27,0,1)</f>
        <v>#N/A</v>
      </c>
      <c r="U381" s="84"/>
      <c r="V381" s="84"/>
      <c r="W381" s="84"/>
      <c r="X381" s="365"/>
      <c r="Y381" s="84"/>
      <c r="Z381" s="84"/>
      <c r="AA381" s="84"/>
    </row>
    <row r="382" spans="3:27" x14ac:dyDescent="0.25">
      <c r="C382" s="356"/>
      <c r="D382" s="357"/>
      <c r="E382" s="358"/>
      <c r="F382" s="359"/>
      <c r="G382" s="357"/>
      <c r="H382" s="357"/>
      <c r="I382" s="357" t="str">
        <f t="shared" ca="1" si="25"/>
        <v/>
      </c>
      <c r="J382" s="360">
        <f t="shared" si="26"/>
        <v>0</v>
      </c>
      <c r="K382" s="360">
        <f t="shared" si="27"/>
        <v>1</v>
      </c>
      <c r="L382" s="360">
        <f t="shared" si="28"/>
        <v>1900</v>
      </c>
      <c r="M382" s="357">
        <f>VLOOKUP(Tabela1[[#This Row],[Banco]],$U$9:$V$28,2,0)</f>
        <v>7</v>
      </c>
      <c r="N382" s="357" t="e">
        <f t="shared" si="29"/>
        <v>#N/A</v>
      </c>
      <c r="O382" s="357" t="e">
        <f>IF(N382&gt;'05'!$Y$17,0,1)</f>
        <v>#N/A</v>
      </c>
      <c r="P382" s="357" t="str">
        <f>IF(Tabela1[[#This Row],[DIA]]&gt;0,IF('13'!$CD$36=77,1,""),"")</f>
        <v/>
      </c>
      <c r="Q382" s="357" t="e">
        <f>IF(N382&gt;'13'!$CD$30,0,1)</f>
        <v>#N/A</v>
      </c>
      <c r="R382" s="357" t="str">
        <f>IF(Tabela1[[#This Row],[DIA]]&gt;0,IF('01'!$BX$33=77,1,""),"")</f>
        <v/>
      </c>
      <c r="S382" s="357" t="e">
        <f>IF(N382&gt;'01'!$BX$27,0,1)</f>
        <v>#N/A</v>
      </c>
      <c r="U382" s="84"/>
      <c r="V382" s="84"/>
      <c r="W382" s="84"/>
      <c r="X382" s="365"/>
      <c r="Y382" s="84"/>
      <c r="Z382" s="84"/>
      <c r="AA382" s="84"/>
    </row>
    <row r="383" spans="3:27" x14ac:dyDescent="0.25">
      <c r="C383" s="356"/>
      <c r="D383" s="357"/>
      <c r="E383" s="358"/>
      <c r="F383" s="359"/>
      <c r="G383" s="357"/>
      <c r="H383" s="357"/>
      <c r="I383" s="357" t="str">
        <f t="shared" ca="1" si="25"/>
        <v/>
      </c>
      <c r="J383" s="360">
        <f t="shared" si="26"/>
        <v>0</v>
      </c>
      <c r="K383" s="360">
        <f t="shared" si="27"/>
        <v>1</v>
      </c>
      <c r="L383" s="360">
        <f t="shared" si="28"/>
        <v>1900</v>
      </c>
      <c r="M383" s="357">
        <f>VLOOKUP(Tabela1[[#This Row],[Banco]],$U$9:$V$28,2,0)</f>
        <v>7</v>
      </c>
      <c r="N383" s="357" t="e">
        <f t="shared" si="29"/>
        <v>#N/A</v>
      </c>
      <c r="O383" s="357" t="e">
        <f>IF(N383&gt;'05'!$Y$17,0,1)</f>
        <v>#N/A</v>
      </c>
      <c r="P383" s="357" t="str">
        <f>IF(Tabela1[[#This Row],[DIA]]&gt;0,IF('13'!$CD$36=77,1,""),"")</f>
        <v/>
      </c>
      <c r="Q383" s="357" t="e">
        <f>IF(N383&gt;'13'!$CD$30,0,1)</f>
        <v>#N/A</v>
      </c>
      <c r="R383" s="357" t="str">
        <f>IF(Tabela1[[#This Row],[DIA]]&gt;0,IF('01'!$BX$33=77,1,""),"")</f>
        <v/>
      </c>
      <c r="S383" s="357" t="e">
        <f>IF(N383&gt;'01'!$BX$27,0,1)</f>
        <v>#N/A</v>
      </c>
      <c r="U383" s="84"/>
      <c r="V383" s="84"/>
      <c r="W383" s="84"/>
      <c r="X383" s="365"/>
      <c r="Y383" s="84"/>
      <c r="Z383" s="84"/>
      <c r="AA383" s="84"/>
    </row>
    <row r="384" spans="3:27" x14ac:dyDescent="0.25">
      <c r="C384" s="356"/>
      <c r="D384" s="357"/>
      <c r="E384" s="358"/>
      <c r="F384" s="359"/>
      <c r="G384" s="357"/>
      <c r="H384" s="357"/>
      <c r="I384" s="357" t="str">
        <f t="shared" ca="1" si="25"/>
        <v/>
      </c>
      <c r="J384" s="360">
        <f t="shared" si="26"/>
        <v>0</v>
      </c>
      <c r="K384" s="360">
        <f t="shared" si="27"/>
        <v>1</v>
      </c>
      <c r="L384" s="360">
        <f t="shared" si="28"/>
        <v>1900</v>
      </c>
      <c r="M384" s="357">
        <f>VLOOKUP(Tabela1[[#This Row],[Banco]],$U$9:$V$28,2,0)</f>
        <v>7</v>
      </c>
      <c r="N384" s="357" t="e">
        <f t="shared" si="29"/>
        <v>#N/A</v>
      </c>
      <c r="O384" s="357" t="e">
        <f>IF(N384&gt;'05'!$Y$17,0,1)</f>
        <v>#N/A</v>
      </c>
      <c r="P384" s="357" t="str">
        <f>IF(Tabela1[[#This Row],[DIA]]&gt;0,IF('13'!$CD$36=77,1,""),"")</f>
        <v/>
      </c>
      <c r="Q384" s="357" t="e">
        <f>IF(N384&gt;'13'!$CD$30,0,1)</f>
        <v>#N/A</v>
      </c>
      <c r="R384" s="357" t="str">
        <f>IF(Tabela1[[#This Row],[DIA]]&gt;0,IF('01'!$BX$33=77,1,""),"")</f>
        <v/>
      </c>
      <c r="S384" s="357" t="e">
        <f>IF(N384&gt;'01'!$BX$27,0,1)</f>
        <v>#N/A</v>
      </c>
      <c r="U384" s="84"/>
      <c r="V384" s="84"/>
      <c r="W384" s="84"/>
      <c r="X384" s="365"/>
      <c r="Y384" s="84"/>
      <c r="Z384" s="84"/>
      <c r="AA384" s="84"/>
    </row>
    <row r="385" spans="3:27" x14ac:dyDescent="0.25">
      <c r="C385" s="356"/>
      <c r="D385" s="357"/>
      <c r="E385" s="358"/>
      <c r="F385" s="359"/>
      <c r="G385" s="357"/>
      <c r="H385" s="357"/>
      <c r="I385" s="357" t="str">
        <f t="shared" ca="1" si="25"/>
        <v/>
      </c>
      <c r="J385" s="360">
        <f t="shared" si="26"/>
        <v>0</v>
      </c>
      <c r="K385" s="360">
        <f t="shared" si="27"/>
        <v>1</v>
      </c>
      <c r="L385" s="360">
        <f t="shared" si="28"/>
        <v>1900</v>
      </c>
      <c r="M385" s="357">
        <f>VLOOKUP(Tabela1[[#This Row],[Banco]],$U$9:$V$28,2,0)</f>
        <v>7</v>
      </c>
      <c r="N385" s="357" t="e">
        <f t="shared" si="29"/>
        <v>#N/A</v>
      </c>
      <c r="O385" s="357" t="e">
        <f>IF(N385&gt;'05'!$Y$17,0,1)</f>
        <v>#N/A</v>
      </c>
      <c r="P385" s="357" t="str">
        <f>IF(Tabela1[[#This Row],[DIA]]&gt;0,IF('13'!$CD$36=77,1,""),"")</f>
        <v/>
      </c>
      <c r="Q385" s="357" t="e">
        <f>IF(N385&gt;'13'!$CD$30,0,1)</f>
        <v>#N/A</v>
      </c>
      <c r="R385" s="357" t="str">
        <f>IF(Tabela1[[#This Row],[DIA]]&gt;0,IF('01'!$BX$33=77,1,""),"")</f>
        <v/>
      </c>
      <c r="S385" s="357" t="e">
        <f>IF(N385&gt;'01'!$BX$27,0,1)</f>
        <v>#N/A</v>
      </c>
      <c r="U385" s="84"/>
      <c r="V385" s="84"/>
      <c r="W385" s="84"/>
      <c r="X385" s="365"/>
      <c r="Y385" s="84"/>
      <c r="Z385" s="84"/>
      <c r="AA385" s="84"/>
    </row>
    <row r="386" spans="3:27" x14ac:dyDescent="0.25">
      <c r="C386" s="356"/>
      <c r="D386" s="357"/>
      <c r="E386" s="358"/>
      <c r="F386" s="359"/>
      <c r="G386" s="357"/>
      <c r="H386" s="357"/>
      <c r="I386" s="357" t="str">
        <f t="shared" ca="1" si="25"/>
        <v/>
      </c>
      <c r="J386" s="360">
        <f t="shared" si="26"/>
        <v>0</v>
      </c>
      <c r="K386" s="360">
        <f t="shared" si="27"/>
        <v>1</v>
      </c>
      <c r="L386" s="360">
        <f t="shared" si="28"/>
        <v>1900</v>
      </c>
      <c r="M386" s="357">
        <f>VLOOKUP(Tabela1[[#This Row],[Banco]],$U$9:$V$28,2,0)</f>
        <v>7</v>
      </c>
      <c r="N386" s="357" t="e">
        <f t="shared" si="29"/>
        <v>#N/A</v>
      </c>
      <c r="O386" s="357" t="e">
        <f>IF(N386&gt;'05'!$Y$17,0,1)</f>
        <v>#N/A</v>
      </c>
      <c r="P386" s="357" t="str">
        <f>IF(Tabela1[[#This Row],[DIA]]&gt;0,IF('13'!$CD$36=77,1,""),"")</f>
        <v/>
      </c>
      <c r="Q386" s="357" t="e">
        <f>IF(N386&gt;'13'!$CD$30,0,1)</f>
        <v>#N/A</v>
      </c>
      <c r="R386" s="357" t="str">
        <f>IF(Tabela1[[#This Row],[DIA]]&gt;0,IF('01'!$BX$33=77,1,""),"")</f>
        <v/>
      </c>
      <c r="S386" s="357" t="e">
        <f>IF(N386&gt;'01'!$BX$27,0,1)</f>
        <v>#N/A</v>
      </c>
      <c r="U386" s="84"/>
      <c r="V386" s="84"/>
      <c r="W386" s="84"/>
      <c r="X386" s="365"/>
      <c r="Y386" s="84"/>
      <c r="Z386" s="84"/>
      <c r="AA386" s="84"/>
    </row>
    <row r="387" spans="3:27" x14ac:dyDescent="0.25">
      <c r="C387" s="356"/>
      <c r="D387" s="357"/>
      <c r="E387" s="358"/>
      <c r="F387" s="359"/>
      <c r="G387" s="357"/>
      <c r="H387" s="357"/>
      <c r="I387" s="357" t="str">
        <f t="shared" ca="1" si="25"/>
        <v/>
      </c>
      <c r="J387" s="360">
        <f t="shared" si="26"/>
        <v>0</v>
      </c>
      <c r="K387" s="360">
        <f t="shared" si="27"/>
        <v>1</v>
      </c>
      <c r="L387" s="360">
        <f t="shared" si="28"/>
        <v>1900</v>
      </c>
      <c r="M387" s="357">
        <f>VLOOKUP(Tabela1[[#This Row],[Banco]],$U$9:$V$28,2,0)</f>
        <v>7</v>
      </c>
      <c r="N387" s="357" t="e">
        <f t="shared" si="29"/>
        <v>#N/A</v>
      </c>
      <c r="O387" s="357" t="e">
        <f>IF(N387&gt;'05'!$Y$17,0,1)</f>
        <v>#N/A</v>
      </c>
      <c r="P387" s="357" t="str">
        <f>IF(Tabela1[[#This Row],[DIA]]&gt;0,IF('13'!$CD$36=77,1,""),"")</f>
        <v/>
      </c>
      <c r="Q387" s="357" t="e">
        <f>IF(N387&gt;'13'!$CD$30,0,1)</f>
        <v>#N/A</v>
      </c>
      <c r="R387" s="357" t="str">
        <f>IF(Tabela1[[#This Row],[DIA]]&gt;0,IF('01'!$BX$33=77,1,""),"")</f>
        <v/>
      </c>
      <c r="S387" s="357" t="e">
        <f>IF(N387&gt;'01'!$BX$27,0,1)</f>
        <v>#N/A</v>
      </c>
      <c r="U387" s="84"/>
      <c r="V387" s="84"/>
      <c r="W387" s="84"/>
      <c r="X387" s="365"/>
      <c r="Y387" s="84"/>
      <c r="Z387" s="84"/>
      <c r="AA387" s="84"/>
    </row>
    <row r="388" spans="3:27" x14ac:dyDescent="0.25">
      <c r="C388" s="356"/>
      <c r="D388" s="357"/>
      <c r="E388" s="358"/>
      <c r="F388" s="359"/>
      <c r="G388" s="357"/>
      <c r="H388" s="357"/>
      <c r="I388" s="357" t="str">
        <f t="shared" ca="1" si="25"/>
        <v/>
      </c>
      <c r="J388" s="360">
        <f t="shared" si="26"/>
        <v>0</v>
      </c>
      <c r="K388" s="360">
        <f t="shared" si="27"/>
        <v>1</v>
      </c>
      <c r="L388" s="360">
        <f t="shared" si="28"/>
        <v>1900</v>
      </c>
      <c r="M388" s="357">
        <f>VLOOKUP(Tabela1[[#This Row],[Banco]],$U$9:$V$28,2,0)</f>
        <v>7</v>
      </c>
      <c r="N388" s="357" t="e">
        <f t="shared" si="29"/>
        <v>#N/A</v>
      </c>
      <c r="O388" s="357" t="e">
        <f>IF(N388&gt;'05'!$Y$17,0,1)</f>
        <v>#N/A</v>
      </c>
      <c r="P388" s="357" t="str">
        <f>IF(Tabela1[[#This Row],[DIA]]&gt;0,IF('13'!$CD$36=77,1,""),"")</f>
        <v/>
      </c>
      <c r="Q388" s="357" t="e">
        <f>IF(N388&gt;'13'!$CD$30,0,1)</f>
        <v>#N/A</v>
      </c>
      <c r="R388" s="357" t="str">
        <f>IF(Tabela1[[#This Row],[DIA]]&gt;0,IF('01'!$BX$33=77,1,""),"")</f>
        <v/>
      </c>
      <c r="S388" s="357" t="e">
        <f>IF(N388&gt;'01'!$BX$27,0,1)</f>
        <v>#N/A</v>
      </c>
      <c r="U388" s="84"/>
      <c r="V388" s="84"/>
      <c r="W388" s="84"/>
      <c r="X388" s="365"/>
      <c r="Y388" s="84"/>
      <c r="Z388" s="84"/>
      <c r="AA388" s="84"/>
    </row>
    <row r="389" spans="3:27" x14ac:dyDescent="0.25">
      <c r="C389" s="356"/>
      <c r="D389" s="357"/>
      <c r="E389" s="358"/>
      <c r="F389" s="359"/>
      <c r="G389" s="357"/>
      <c r="H389" s="357"/>
      <c r="I389" s="357" t="str">
        <f t="shared" ca="1" si="25"/>
        <v/>
      </c>
      <c r="J389" s="360">
        <f t="shared" si="26"/>
        <v>0</v>
      </c>
      <c r="K389" s="360">
        <f t="shared" si="27"/>
        <v>1</v>
      </c>
      <c r="L389" s="360">
        <f t="shared" si="28"/>
        <v>1900</v>
      </c>
      <c r="M389" s="357">
        <f>VLOOKUP(Tabela1[[#This Row],[Banco]],$U$9:$V$28,2,0)</f>
        <v>7</v>
      </c>
      <c r="N389" s="357" t="e">
        <f t="shared" si="29"/>
        <v>#N/A</v>
      </c>
      <c r="O389" s="357" t="e">
        <f>IF(N389&gt;'05'!$Y$17,0,1)</f>
        <v>#N/A</v>
      </c>
      <c r="P389" s="357" t="str">
        <f>IF(Tabela1[[#This Row],[DIA]]&gt;0,IF('13'!$CD$36=77,1,""),"")</f>
        <v/>
      </c>
      <c r="Q389" s="357" t="e">
        <f>IF(N389&gt;'13'!$CD$30,0,1)</f>
        <v>#N/A</v>
      </c>
      <c r="R389" s="357" t="str">
        <f>IF(Tabela1[[#This Row],[DIA]]&gt;0,IF('01'!$BX$33=77,1,""),"")</f>
        <v/>
      </c>
      <c r="S389" s="357" t="e">
        <f>IF(N389&gt;'01'!$BX$27,0,1)</f>
        <v>#N/A</v>
      </c>
      <c r="U389" s="84"/>
      <c r="V389" s="84"/>
      <c r="W389" s="84"/>
      <c r="X389" s="365"/>
      <c r="Y389" s="84"/>
      <c r="Z389" s="84"/>
      <c r="AA389" s="84"/>
    </row>
    <row r="390" spans="3:27" x14ac:dyDescent="0.25">
      <c r="C390" s="356"/>
      <c r="D390" s="357"/>
      <c r="E390" s="358"/>
      <c r="F390" s="359"/>
      <c r="G390" s="357"/>
      <c r="H390" s="357"/>
      <c r="I390" s="357" t="str">
        <f t="shared" ca="1" si="25"/>
        <v/>
      </c>
      <c r="J390" s="360">
        <f t="shared" si="26"/>
        <v>0</v>
      </c>
      <c r="K390" s="360">
        <f t="shared" si="27"/>
        <v>1</v>
      </c>
      <c r="L390" s="360">
        <f t="shared" si="28"/>
        <v>1900</v>
      </c>
      <c r="M390" s="357">
        <f>VLOOKUP(Tabela1[[#This Row],[Banco]],$U$9:$V$28,2,0)</f>
        <v>7</v>
      </c>
      <c r="N390" s="357" t="e">
        <f t="shared" si="29"/>
        <v>#N/A</v>
      </c>
      <c r="O390" s="357" t="e">
        <f>IF(N390&gt;'05'!$Y$17,0,1)</f>
        <v>#N/A</v>
      </c>
      <c r="P390" s="357" t="str">
        <f>IF(Tabela1[[#This Row],[DIA]]&gt;0,IF('13'!$CD$36=77,1,""),"")</f>
        <v/>
      </c>
      <c r="Q390" s="357" t="e">
        <f>IF(N390&gt;'13'!$CD$30,0,1)</f>
        <v>#N/A</v>
      </c>
      <c r="R390" s="357" t="str">
        <f>IF(Tabela1[[#This Row],[DIA]]&gt;0,IF('01'!$BX$33=77,1,""),"")</f>
        <v/>
      </c>
      <c r="S390" s="357" t="e">
        <f>IF(N390&gt;'01'!$BX$27,0,1)</f>
        <v>#N/A</v>
      </c>
      <c r="U390" s="84"/>
      <c r="V390" s="84"/>
      <c r="W390" s="84"/>
      <c r="X390" s="365"/>
      <c r="Y390" s="84"/>
      <c r="Z390" s="84"/>
    </row>
    <row r="391" spans="3:27" x14ac:dyDescent="0.25">
      <c r="C391" s="356"/>
      <c r="D391" s="357"/>
      <c r="E391" s="358"/>
      <c r="F391" s="359"/>
      <c r="G391" s="357"/>
      <c r="H391" s="357"/>
      <c r="I391" s="357" t="str">
        <f t="shared" ca="1" si="25"/>
        <v/>
      </c>
      <c r="J391" s="360">
        <f t="shared" si="26"/>
        <v>0</v>
      </c>
      <c r="K391" s="360">
        <f t="shared" si="27"/>
        <v>1</v>
      </c>
      <c r="L391" s="360">
        <f t="shared" si="28"/>
        <v>1900</v>
      </c>
      <c r="M391" s="357">
        <f>VLOOKUP(Tabela1[[#This Row],[Banco]],$U$9:$V$28,2,0)</f>
        <v>7</v>
      </c>
      <c r="N391" s="357" t="e">
        <f t="shared" si="29"/>
        <v>#N/A</v>
      </c>
      <c r="O391" s="357" t="e">
        <f>IF(N391&gt;'05'!$Y$17,0,1)</f>
        <v>#N/A</v>
      </c>
      <c r="P391" s="357" t="str">
        <f>IF(Tabela1[[#This Row],[DIA]]&gt;0,IF('13'!$CD$36=77,1,""),"")</f>
        <v/>
      </c>
      <c r="Q391" s="357" t="e">
        <f>IF(N391&gt;'13'!$CD$30,0,1)</f>
        <v>#N/A</v>
      </c>
      <c r="R391" s="357" t="str">
        <f>IF(Tabela1[[#This Row],[DIA]]&gt;0,IF('01'!$BX$33=77,1,""),"")</f>
        <v/>
      </c>
      <c r="S391" s="357" t="e">
        <f>IF(N391&gt;'01'!$BX$27,0,1)</f>
        <v>#N/A</v>
      </c>
    </row>
    <row r="392" spans="3:27" x14ac:dyDescent="0.25">
      <c r="C392" s="356"/>
      <c r="D392" s="357"/>
      <c r="E392" s="358"/>
      <c r="F392" s="359"/>
      <c r="G392" s="357"/>
      <c r="H392" s="357"/>
      <c r="I392" s="357" t="str">
        <f t="shared" ca="1" si="25"/>
        <v/>
      </c>
      <c r="J392" s="360">
        <f t="shared" si="26"/>
        <v>0</v>
      </c>
      <c r="K392" s="360">
        <f t="shared" si="27"/>
        <v>1</v>
      </c>
      <c r="L392" s="360">
        <f t="shared" si="28"/>
        <v>1900</v>
      </c>
      <c r="M392" s="357">
        <f>VLOOKUP(Tabela1[[#This Row],[Banco]],$U$9:$V$28,2,0)</f>
        <v>7</v>
      </c>
      <c r="N392" s="357" t="e">
        <f t="shared" si="29"/>
        <v>#N/A</v>
      </c>
      <c r="O392" s="357" t="e">
        <f>IF(N392&gt;'05'!$Y$17,0,1)</f>
        <v>#N/A</v>
      </c>
      <c r="P392" s="357" t="str">
        <f>IF(Tabela1[[#This Row],[DIA]]&gt;0,IF('13'!$CD$36=77,1,""),"")</f>
        <v/>
      </c>
      <c r="Q392" s="357" t="e">
        <f>IF(N392&gt;'13'!$CD$30,0,1)</f>
        <v>#N/A</v>
      </c>
      <c r="R392" s="357" t="str">
        <f>IF(Tabela1[[#This Row],[DIA]]&gt;0,IF('01'!$BX$33=77,1,""),"")</f>
        <v/>
      </c>
      <c r="S392" s="357" t="e">
        <f>IF(N392&gt;'01'!$BX$27,0,1)</f>
        <v>#N/A</v>
      </c>
    </row>
    <row r="393" spans="3:27" x14ac:dyDescent="0.25">
      <c r="C393" s="356"/>
      <c r="D393" s="357"/>
      <c r="E393" s="358"/>
      <c r="F393" s="359"/>
      <c r="G393" s="357"/>
      <c r="H393" s="357"/>
      <c r="I393" s="357" t="str">
        <f t="shared" ref="I393:I456" ca="1" si="30">IF(H393="","",(IF(H393="Efetivado","",IF(C393="","",IF(C393=TODAY(),"Vence Hoje",IF(C393&lt;TODAY(),"Atrasado",C393-TODAY()&amp;" Dias para Vencer"))))))</f>
        <v/>
      </c>
      <c r="J393" s="360">
        <f t="shared" ref="J393:J456" si="31">DAY(C393)</f>
        <v>0</v>
      </c>
      <c r="K393" s="360">
        <f t="shared" ref="K393:K456" si="32">MONTH(C393)</f>
        <v>1</v>
      </c>
      <c r="L393" s="360">
        <f t="shared" ref="L393:L456" si="33">YEAR(C393)</f>
        <v>1900</v>
      </c>
      <c r="M393" s="357">
        <f>VLOOKUP(Tabela1[[#This Row],[Banco]],$U$9:$V$28,2,0)</f>
        <v>7</v>
      </c>
      <c r="N393" s="357" t="e">
        <f t="shared" ref="N393:N456" si="34">VLOOKUP(H393,$Z$9:$AA$10,2,0)</f>
        <v>#N/A</v>
      </c>
      <c r="O393" s="357" t="e">
        <f>IF(N393&gt;'05'!$Y$17,0,1)</f>
        <v>#N/A</v>
      </c>
      <c r="P393" s="357" t="str">
        <f>IF(Tabela1[[#This Row],[DIA]]&gt;0,IF('13'!$CD$36=77,1,""),"")</f>
        <v/>
      </c>
      <c r="Q393" s="357" t="e">
        <f>IF(N393&gt;'13'!$CD$30,0,1)</f>
        <v>#N/A</v>
      </c>
      <c r="R393" s="357" t="str">
        <f>IF(Tabela1[[#This Row],[DIA]]&gt;0,IF('01'!$BX$33=77,1,""),"")</f>
        <v/>
      </c>
      <c r="S393" s="357" t="e">
        <f>IF(N393&gt;'01'!$BX$27,0,1)</f>
        <v>#N/A</v>
      </c>
    </row>
    <row r="394" spans="3:27" x14ac:dyDescent="0.25">
      <c r="C394" s="356"/>
      <c r="D394" s="357"/>
      <c r="E394" s="358"/>
      <c r="F394" s="359"/>
      <c r="G394" s="357"/>
      <c r="H394" s="357"/>
      <c r="I394" s="357" t="str">
        <f t="shared" ca="1" si="30"/>
        <v/>
      </c>
      <c r="J394" s="360">
        <f t="shared" si="31"/>
        <v>0</v>
      </c>
      <c r="K394" s="360">
        <f t="shared" si="32"/>
        <v>1</v>
      </c>
      <c r="L394" s="360">
        <f t="shared" si="33"/>
        <v>1900</v>
      </c>
      <c r="M394" s="357">
        <f>VLOOKUP(Tabela1[[#This Row],[Banco]],$U$9:$V$28,2,0)</f>
        <v>7</v>
      </c>
      <c r="N394" s="357" t="e">
        <f t="shared" si="34"/>
        <v>#N/A</v>
      </c>
      <c r="O394" s="357" t="e">
        <f>IF(N394&gt;'05'!$Y$17,0,1)</f>
        <v>#N/A</v>
      </c>
      <c r="P394" s="357" t="str">
        <f>IF(Tabela1[[#This Row],[DIA]]&gt;0,IF('13'!$CD$36=77,1,""),"")</f>
        <v/>
      </c>
      <c r="Q394" s="357" t="e">
        <f>IF(N394&gt;'13'!$CD$30,0,1)</f>
        <v>#N/A</v>
      </c>
      <c r="R394" s="357" t="str">
        <f>IF(Tabela1[[#This Row],[DIA]]&gt;0,IF('01'!$BX$33=77,1,""),"")</f>
        <v/>
      </c>
      <c r="S394" s="357" t="e">
        <f>IF(N394&gt;'01'!$BX$27,0,1)</f>
        <v>#N/A</v>
      </c>
    </row>
    <row r="395" spans="3:27" x14ac:dyDescent="0.25">
      <c r="C395" s="356"/>
      <c r="D395" s="357"/>
      <c r="E395" s="358"/>
      <c r="F395" s="359"/>
      <c r="G395" s="357"/>
      <c r="H395" s="357"/>
      <c r="I395" s="357" t="str">
        <f t="shared" ca="1" si="30"/>
        <v/>
      </c>
      <c r="J395" s="360">
        <f t="shared" si="31"/>
        <v>0</v>
      </c>
      <c r="K395" s="360">
        <f t="shared" si="32"/>
        <v>1</v>
      </c>
      <c r="L395" s="360">
        <f t="shared" si="33"/>
        <v>1900</v>
      </c>
      <c r="M395" s="357">
        <f>VLOOKUP(Tabela1[[#This Row],[Banco]],$U$9:$V$28,2,0)</f>
        <v>7</v>
      </c>
      <c r="N395" s="357" t="e">
        <f t="shared" si="34"/>
        <v>#N/A</v>
      </c>
      <c r="O395" s="357" t="e">
        <f>IF(N395&gt;'05'!$Y$17,0,1)</f>
        <v>#N/A</v>
      </c>
      <c r="P395" s="357" t="str">
        <f>IF(Tabela1[[#This Row],[DIA]]&gt;0,IF('13'!$CD$36=77,1,""),"")</f>
        <v/>
      </c>
      <c r="Q395" s="357" t="e">
        <f>IF(N395&gt;'13'!$CD$30,0,1)</f>
        <v>#N/A</v>
      </c>
      <c r="R395" s="357" t="str">
        <f>IF(Tabela1[[#This Row],[DIA]]&gt;0,IF('01'!$BX$33=77,1,""),"")</f>
        <v/>
      </c>
      <c r="S395" s="357" t="e">
        <f>IF(N395&gt;'01'!$BX$27,0,1)</f>
        <v>#N/A</v>
      </c>
    </row>
    <row r="396" spans="3:27" x14ac:dyDescent="0.25">
      <c r="C396" s="356"/>
      <c r="D396" s="357"/>
      <c r="E396" s="358"/>
      <c r="F396" s="359"/>
      <c r="G396" s="357"/>
      <c r="H396" s="357"/>
      <c r="I396" s="357" t="str">
        <f t="shared" ca="1" si="30"/>
        <v/>
      </c>
      <c r="J396" s="360">
        <f t="shared" si="31"/>
        <v>0</v>
      </c>
      <c r="K396" s="360">
        <f t="shared" si="32"/>
        <v>1</v>
      </c>
      <c r="L396" s="360">
        <f t="shared" si="33"/>
        <v>1900</v>
      </c>
      <c r="M396" s="357">
        <f>VLOOKUP(Tabela1[[#This Row],[Banco]],$U$9:$V$28,2,0)</f>
        <v>7</v>
      </c>
      <c r="N396" s="357" t="e">
        <f t="shared" si="34"/>
        <v>#N/A</v>
      </c>
      <c r="O396" s="357" t="e">
        <f>IF(N396&gt;'05'!$Y$17,0,1)</f>
        <v>#N/A</v>
      </c>
      <c r="P396" s="357" t="str">
        <f>IF(Tabela1[[#This Row],[DIA]]&gt;0,IF('13'!$CD$36=77,1,""),"")</f>
        <v/>
      </c>
      <c r="Q396" s="357" t="e">
        <f>IF(N396&gt;'13'!$CD$30,0,1)</f>
        <v>#N/A</v>
      </c>
      <c r="R396" s="357" t="str">
        <f>IF(Tabela1[[#This Row],[DIA]]&gt;0,IF('01'!$BX$33=77,1,""),"")</f>
        <v/>
      </c>
      <c r="S396" s="357" t="e">
        <f>IF(N396&gt;'01'!$BX$27,0,1)</f>
        <v>#N/A</v>
      </c>
    </row>
    <row r="397" spans="3:27" x14ac:dyDescent="0.25">
      <c r="C397" s="356"/>
      <c r="D397" s="357"/>
      <c r="E397" s="358"/>
      <c r="F397" s="359"/>
      <c r="G397" s="357"/>
      <c r="H397" s="357"/>
      <c r="I397" s="357" t="str">
        <f t="shared" ca="1" si="30"/>
        <v/>
      </c>
      <c r="J397" s="360">
        <f t="shared" si="31"/>
        <v>0</v>
      </c>
      <c r="K397" s="360">
        <f t="shared" si="32"/>
        <v>1</v>
      </c>
      <c r="L397" s="360">
        <f t="shared" si="33"/>
        <v>1900</v>
      </c>
      <c r="M397" s="357">
        <f>VLOOKUP(Tabela1[[#This Row],[Banco]],$U$9:$V$28,2,0)</f>
        <v>7</v>
      </c>
      <c r="N397" s="357" t="e">
        <f t="shared" si="34"/>
        <v>#N/A</v>
      </c>
      <c r="O397" s="357" t="e">
        <f>IF(N397&gt;'05'!$Y$17,0,1)</f>
        <v>#N/A</v>
      </c>
      <c r="P397" s="357" t="str">
        <f>IF(Tabela1[[#This Row],[DIA]]&gt;0,IF('13'!$CD$36=77,1,""),"")</f>
        <v/>
      </c>
      <c r="Q397" s="357" t="e">
        <f>IF(N397&gt;'13'!$CD$30,0,1)</f>
        <v>#N/A</v>
      </c>
      <c r="R397" s="357" t="str">
        <f>IF(Tabela1[[#This Row],[DIA]]&gt;0,IF('01'!$BX$33=77,1,""),"")</f>
        <v/>
      </c>
      <c r="S397" s="357" t="e">
        <f>IF(N397&gt;'01'!$BX$27,0,1)</f>
        <v>#N/A</v>
      </c>
    </row>
    <row r="398" spans="3:27" x14ac:dyDescent="0.25">
      <c r="C398" s="356"/>
      <c r="D398" s="357"/>
      <c r="E398" s="358"/>
      <c r="F398" s="359"/>
      <c r="G398" s="357"/>
      <c r="H398" s="357"/>
      <c r="I398" s="357" t="str">
        <f t="shared" ca="1" si="30"/>
        <v/>
      </c>
      <c r="J398" s="360">
        <f t="shared" si="31"/>
        <v>0</v>
      </c>
      <c r="K398" s="360">
        <f t="shared" si="32"/>
        <v>1</v>
      </c>
      <c r="L398" s="360">
        <f t="shared" si="33"/>
        <v>1900</v>
      </c>
      <c r="M398" s="357">
        <f>VLOOKUP(Tabela1[[#This Row],[Banco]],$U$9:$V$28,2,0)</f>
        <v>7</v>
      </c>
      <c r="N398" s="357" t="e">
        <f t="shared" si="34"/>
        <v>#N/A</v>
      </c>
      <c r="O398" s="357" t="e">
        <f>IF(N398&gt;'05'!$Y$17,0,1)</f>
        <v>#N/A</v>
      </c>
      <c r="P398" s="357" t="str">
        <f>IF(Tabela1[[#This Row],[DIA]]&gt;0,IF('13'!$CD$36=77,1,""),"")</f>
        <v/>
      </c>
      <c r="Q398" s="357" t="e">
        <f>IF(N398&gt;'13'!$CD$30,0,1)</f>
        <v>#N/A</v>
      </c>
      <c r="R398" s="357" t="str">
        <f>IF(Tabela1[[#This Row],[DIA]]&gt;0,IF('01'!$BX$33=77,1,""),"")</f>
        <v/>
      </c>
      <c r="S398" s="357" t="e">
        <f>IF(N398&gt;'01'!$BX$27,0,1)</f>
        <v>#N/A</v>
      </c>
    </row>
    <row r="399" spans="3:27" x14ac:dyDescent="0.25">
      <c r="C399" s="356"/>
      <c r="D399" s="357"/>
      <c r="E399" s="358"/>
      <c r="F399" s="359"/>
      <c r="G399" s="357"/>
      <c r="H399" s="357"/>
      <c r="I399" s="357" t="str">
        <f t="shared" ca="1" si="30"/>
        <v/>
      </c>
      <c r="J399" s="360">
        <f t="shared" si="31"/>
        <v>0</v>
      </c>
      <c r="K399" s="360">
        <f t="shared" si="32"/>
        <v>1</v>
      </c>
      <c r="L399" s="360">
        <f t="shared" si="33"/>
        <v>1900</v>
      </c>
      <c r="M399" s="357">
        <f>VLOOKUP(Tabela1[[#This Row],[Banco]],$U$9:$V$28,2,0)</f>
        <v>7</v>
      </c>
      <c r="N399" s="357" t="e">
        <f t="shared" si="34"/>
        <v>#N/A</v>
      </c>
      <c r="O399" s="357" t="e">
        <f>IF(N399&gt;'05'!$Y$17,0,1)</f>
        <v>#N/A</v>
      </c>
      <c r="P399" s="357" t="str">
        <f>IF(Tabela1[[#This Row],[DIA]]&gt;0,IF('13'!$CD$36=77,1,""),"")</f>
        <v/>
      </c>
      <c r="Q399" s="357" t="e">
        <f>IF(N399&gt;'13'!$CD$30,0,1)</f>
        <v>#N/A</v>
      </c>
      <c r="R399" s="357" t="str">
        <f>IF(Tabela1[[#This Row],[DIA]]&gt;0,IF('01'!$BX$33=77,1,""),"")</f>
        <v/>
      </c>
      <c r="S399" s="357" t="e">
        <f>IF(N399&gt;'01'!$BX$27,0,1)</f>
        <v>#N/A</v>
      </c>
    </row>
    <row r="400" spans="3:27" x14ac:dyDescent="0.25">
      <c r="C400" s="356"/>
      <c r="D400" s="357"/>
      <c r="E400" s="358"/>
      <c r="F400" s="359"/>
      <c r="G400" s="357"/>
      <c r="H400" s="357"/>
      <c r="I400" s="357" t="str">
        <f t="shared" ca="1" si="30"/>
        <v/>
      </c>
      <c r="J400" s="360">
        <f t="shared" si="31"/>
        <v>0</v>
      </c>
      <c r="K400" s="360">
        <f t="shared" si="32"/>
        <v>1</v>
      </c>
      <c r="L400" s="360">
        <f t="shared" si="33"/>
        <v>1900</v>
      </c>
      <c r="M400" s="357">
        <f>VLOOKUP(Tabela1[[#This Row],[Banco]],$U$9:$V$28,2,0)</f>
        <v>7</v>
      </c>
      <c r="N400" s="357" t="e">
        <f t="shared" si="34"/>
        <v>#N/A</v>
      </c>
      <c r="O400" s="357" t="e">
        <f>IF(N400&gt;'05'!$Y$17,0,1)</f>
        <v>#N/A</v>
      </c>
      <c r="P400" s="357" t="str">
        <f>IF(Tabela1[[#This Row],[DIA]]&gt;0,IF('13'!$CD$36=77,1,""),"")</f>
        <v/>
      </c>
      <c r="Q400" s="357" t="e">
        <f>IF(N400&gt;'13'!$CD$30,0,1)</f>
        <v>#N/A</v>
      </c>
      <c r="R400" s="357" t="str">
        <f>IF(Tabela1[[#This Row],[DIA]]&gt;0,IF('01'!$BX$33=77,1,""),"")</f>
        <v/>
      </c>
      <c r="S400" s="357" t="e">
        <f>IF(N400&gt;'01'!$BX$27,0,1)</f>
        <v>#N/A</v>
      </c>
    </row>
    <row r="401" spans="3:19" x14ac:dyDescent="0.25">
      <c r="C401" s="356"/>
      <c r="D401" s="357"/>
      <c r="E401" s="358"/>
      <c r="F401" s="359"/>
      <c r="G401" s="357"/>
      <c r="H401" s="357"/>
      <c r="I401" s="357" t="str">
        <f t="shared" ca="1" si="30"/>
        <v/>
      </c>
      <c r="J401" s="360">
        <f t="shared" si="31"/>
        <v>0</v>
      </c>
      <c r="K401" s="360">
        <f t="shared" si="32"/>
        <v>1</v>
      </c>
      <c r="L401" s="360">
        <f t="shared" si="33"/>
        <v>1900</v>
      </c>
      <c r="M401" s="357">
        <f>VLOOKUP(Tabela1[[#This Row],[Banco]],$U$9:$V$28,2,0)</f>
        <v>7</v>
      </c>
      <c r="N401" s="357" t="e">
        <f t="shared" si="34"/>
        <v>#N/A</v>
      </c>
      <c r="O401" s="357" t="e">
        <f>IF(N401&gt;'05'!$Y$17,0,1)</f>
        <v>#N/A</v>
      </c>
      <c r="P401" s="357" t="str">
        <f>IF(Tabela1[[#This Row],[DIA]]&gt;0,IF('13'!$CD$36=77,1,""),"")</f>
        <v/>
      </c>
      <c r="Q401" s="357" t="e">
        <f>IF(N401&gt;'13'!$CD$30,0,1)</f>
        <v>#N/A</v>
      </c>
      <c r="R401" s="357" t="str">
        <f>IF(Tabela1[[#This Row],[DIA]]&gt;0,IF('01'!$BX$33=77,1,""),"")</f>
        <v/>
      </c>
      <c r="S401" s="357" t="e">
        <f>IF(N401&gt;'01'!$BX$27,0,1)</f>
        <v>#N/A</v>
      </c>
    </row>
    <row r="402" spans="3:19" x14ac:dyDescent="0.25">
      <c r="C402" s="356"/>
      <c r="D402" s="357"/>
      <c r="E402" s="358"/>
      <c r="F402" s="359"/>
      <c r="G402" s="357"/>
      <c r="H402" s="357"/>
      <c r="I402" s="357" t="str">
        <f t="shared" ca="1" si="30"/>
        <v/>
      </c>
      <c r="J402" s="360">
        <f t="shared" si="31"/>
        <v>0</v>
      </c>
      <c r="K402" s="360">
        <f t="shared" si="32"/>
        <v>1</v>
      </c>
      <c r="L402" s="360">
        <f t="shared" si="33"/>
        <v>1900</v>
      </c>
      <c r="M402" s="357">
        <f>VLOOKUP(Tabela1[[#This Row],[Banco]],$U$9:$V$28,2,0)</f>
        <v>7</v>
      </c>
      <c r="N402" s="357" t="e">
        <f t="shared" si="34"/>
        <v>#N/A</v>
      </c>
      <c r="O402" s="357" t="e">
        <f>IF(N402&gt;'05'!$Y$17,0,1)</f>
        <v>#N/A</v>
      </c>
      <c r="P402" s="357" t="str">
        <f>IF(Tabela1[[#This Row],[DIA]]&gt;0,IF('13'!$CD$36=77,1,""),"")</f>
        <v/>
      </c>
      <c r="Q402" s="357" t="e">
        <f>IF(N402&gt;'13'!$CD$30,0,1)</f>
        <v>#N/A</v>
      </c>
      <c r="R402" s="357" t="str">
        <f>IF(Tabela1[[#This Row],[DIA]]&gt;0,IF('01'!$BX$33=77,1,""),"")</f>
        <v/>
      </c>
      <c r="S402" s="357" t="e">
        <f>IF(N402&gt;'01'!$BX$27,0,1)</f>
        <v>#N/A</v>
      </c>
    </row>
    <row r="403" spans="3:19" x14ac:dyDescent="0.25">
      <c r="C403" s="356"/>
      <c r="D403" s="357"/>
      <c r="E403" s="358"/>
      <c r="F403" s="359"/>
      <c r="G403" s="357"/>
      <c r="H403" s="357"/>
      <c r="I403" s="357" t="str">
        <f t="shared" ca="1" si="30"/>
        <v/>
      </c>
      <c r="J403" s="360">
        <f t="shared" si="31"/>
        <v>0</v>
      </c>
      <c r="K403" s="360">
        <f t="shared" si="32"/>
        <v>1</v>
      </c>
      <c r="L403" s="360">
        <f t="shared" si="33"/>
        <v>1900</v>
      </c>
      <c r="M403" s="357">
        <f>VLOOKUP(Tabela1[[#This Row],[Banco]],$U$9:$V$28,2,0)</f>
        <v>7</v>
      </c>
      <c r="N403" s="357" t="e">
        <f t="shared" si="34"/>
        <v>#N/A</v>
      </c>
      <c r="O403" s="357" t="e">
        <f>IF(N403&gt;'05'!$Y$17,0,1)</f>
        <v>#N/A</v>
      </c>
      <c r="P403" s="357" t="str">
        <f>IF(Tabela1[[#This Row],[DIA]]&gt;0,IF('13'!$CD$36=77,1,""),"")</f>
        <v/>
      </c>
      <c r="Q403" s="357" t="e">
        <f>IF(N403&gt;'13'!$CD$30,0,1)</f>
        <v>#N/A</v>
      </c>
      <c r="R403" s="357" t="str">
        <f>IF(Tabela1[[#This Row],[DIA]]&gt;0,IF('01'!$BX$33=77,1,""),"")</f>
        <v/>
      </c>
      <c r="S403" s="357" t="e">
        <f>IF(N403&gt;'01'!$BX$27,0,1)</f>
        <v>#N/A</v>
      </c>
    </row>
    <row r="404" spans="3:19" x14ac:dyDescent="0.25">
      <c r="C404" s="356"/>
      <c r="D404" s="357"/>
      <c r="E404" s="358"/>
      <c r="F404" s="359"/>
      <c r="G404" s="357"/>
      <c r="H404" s="357"/>
      <c r="I404" s="357" t="str">
        <f t="shared" ca="1" si="30"/>
        <v/>
      </c>
      <c r="J404" s="360">
        <f t="shared" si="31"/>
        <v>0</v>
      </c>
      <c r="K404" s="360">
        <f t="shared" si="32"/>
        <v>1</v>
      </c>
      <c r="L404" s="360">
        <f t="shared" si="33"/>
        <v>1900</v>
      </c>
      <c r="M404" s="357">
        <f>VLOOKUP(Tabela1[[#This Row],[Banco]],$U$9:$V$28,2,0)</f>
        <v>7</v>
      </c>
      <c r="N404" s="357" t="e">
        <f t="shared" si="34"/>
        <v>#N/A</v>
      </c>
      <c r="O404" s="357" t="e">
        <f>IF(N404&gt;'05'!$Y$17,0,1)</f>
        <v>#N/A</v>
      </c>
      <c r="P404" s="357" t="str">
        <f>IF(Tabela1[[#This Row],[DIA]]&gt;0,IF('13'!$CD$36=77,1,""),"")</f>
        <v/>
      </c>
      <c r="Q404" s="357" t="e">
        <f>IF(N404&gt;'13'!$CD$30,0,1)</f>
        <v>#N/A</v>
      </c>
      <c r="R404" s="357" t="str">
        <f>IF(Tabela1[[#This Row],[DIA]]&gt;0,IF('01'!$BX$33=77,1,""),"")</f>
        <v/>
      </c>
      <c r="S404" s="357" t="e">
        <f>IF(N404&gt;'01'!$BX$27,0,1)</f>
        <v>#N/A</v>
      </c>
    </row>
    <row r="405" spans="3:19" x14ac:dyDescent="0.25">
      <c r="C405" s="356"/>
      <c r="D405" s="357"/>
      <c r="E405" s="358"/>
      <c r="F405" s="359"/>
      <c r="G405" s="357"/>
      <c r="H405" s="357"/>
      <c r="I405" s="357" t="str">
        <f t="shared" ca="1" si="30"/>
        <v/>
      </c>
      <c r="J405" s="360">
        <f t="shared" si="31"/>
        <v>0</v>
      </c>
      <c r="K405" s="360">
        <f t="shared" si="32"/>
        <v>1</v>
      </c>
      <c r="L405" s="360">
        <f t="shared" si="33"/>
        <v>1900</v>
      </c>
      <c r="M405" s="357">
        <f>VLOOKUP(Tabela1[[#This Row],[Banco]],$U$9:$V$28,2,0)</f>
        <v>7</v>
      </c>
      <c r="N405" s="357" t="e">
        <f t="shared" si="34"/>
        <v>#N/A</v>
      </c>
      <c r="O405" s="357" t="e">
        <f>IF(N405&gt;'05'!$Y$17,0,1)</f>
        <v>#N/A</v>
      </c>
      <c r="P405" s="357" t="str">
        <f>IF(Tabela1[[#This Row],[DIA]]&gt;0,IF('13'!$CD$36=77,1,""),"")</f>
        <v/>
      </c>
      <c r="Q405" s="357" t="e">
        <f>IF(N405&gt;'13'!$CD$30,0,1)</f>
        <v>#N/A</v>
      </c>
      <c r="R405" s="357" t="str">
        <f>IF(Tabela1[[#This Row],[DIA]]&gt;0,IF('01'!$BX$33=77,1,""),"")</f>
        <v/>
      </c>
      <c r="S405" s="357" t="e">
        <f>IF(N405&gt;'01'!$BX$27,0,1)</f>
        <v>#N/A</v>
      </c>
    </row>
    <row r="406" spans="3:19" x14ac:dyDescent="0.25">
      <c r="C406" s="356"/>
      <c r="D406" s="357"/>
      <c r="E406" s="358"/>
      <c r="F406" s="359"/>
      <c r="G406" s="357"/>
      <c r="H406" s="357"/>
      <c r="I406" s="357" t="str">
        <f t="shared" ca="1" si="30"/>
        <v/>
      </c>
      <c r="J406" s="360">
        <f t="shared" si="31"/>
        <v>0</v>
      </c>
      <c r="K406" s="360">
        <f t="shared" si="32"/>
        <v>1</v>
      </c>
      <c r="L406" s="360">
        <f t="shared" si="33"/>
        <v>1900</v>
      </c>
      <c r="M406" s="357">
        <f>VLOOKUP(Tabela1[[#This Row],[Banco]],$U$9:$V$28,2,0)</f>
        <v>7</v>
      </c>
      <c r="N406" s="357" t="e">
        <f t="shared" si="34"/>
        <v>#N/A</v>
      </c>
      <c r="O406" s="357" t="e">
        <f>IF(N406&gt;'05'!$Y$17,0,1)</f>
        <v>#N/A</v>
      </c>
      <c r="P406" s="357" t="str">
        <f>IF(Tabela1[[#This Row],[DIA]]&gt;0,IF('13'!$CD$36=77,1,""),"")</f>
        <v/>
      </c>
      <c r="Q406" s="357" t="e">
        <f>IF(N406&gt;'13'!$CD$30,0,1)</f>
        <v>#N/A</v>
      </c>
      <c r="R406" s="357" t="str">
        <f>IF(Tabela1[[#This Row],[DIA]]&gt;0,IF('01'!$BX$33=77,1,""),"")</f>
        <v/>
      </c>
      <c r="S406" s="357" t="e">
        <f>IF(N406&gt;'01'!$BX$27,0,1)</f>
        <v>#N/A</v>
      </c>
    </row>
    <row r="407" spans="3:19" x14ac:dyDescent="0.25">
      <c r="C407" s="356"/>
      <c r="D407" s="357"/>
      <c r="E407" s="358"/>
      <c r="F407" s="359"/>
      <c r="G407" s="357"/>
      <c r="H407" s="357"/>
      <c r="I407" s="357" t="str">
        <f t="shared" ca="1" si="30"/>
        <v/>
      </c>
      <c r="J407" s="360">
        <f t="shared" si="31"/>
        <v>0</v>
      </c>
      <c r="K407" s="360">
        <f t="shared" si="32"/>
        <v>1</v>
      </c>
      <c r="L407" s="360">
        <f t="shared" si="33"/>
        <v>1900</v>
      </c>
      <c r="M407" s="357">
        <f>VLOOKUP(Tabela1[[#This Row],[Banco]],$U$9:$V$28,2,0)</f>
        <v>7</v>
      </c>
      <c r="N407" s="357" t="e">
        <f t="shared" si="34"/>
        <v>#N/A</v>
      </c>
      <c r="O407" s="357" t="e">
        <f>IF(N407&gt;'05'!$Y$17,0,1)</f>
        <v>#N/A</v>
      </c>
      <c r="P407" s="357" t="str">
        <f>IF(Tabela1[[#This Row],[DIA]]&gt;0,IF('13'!$CD$36=77,1,""),"")</f>
        <v/>
      </c>
      <c r="Q407" s="357" t="e">
        <f>IF(N407&gt;'13'!$CD$30,0,1)</f>
        <v>#N/A</v>
      </c>
      <c r="R407" s="357" t="str">
        <f>IF(Tabela1[[#This Row],[DIA]]&gt;0,IF('01'!$BX$33=77,1,""),"")</f>
        <v/>
      </c>
      <c r="S407" s="357" t="e">
        <f>IF(N407&gt;'01'!$BX$27,0,1)</f>
        <v>#N/A</v>
      </c>
    </row>
    <row r="408" spans="3:19" x14ac:dyDescent="0.25">
      <c r="C408" s="356"/>
      <c r="D408" s="357"/>
      <c r="E408" s="358"/>
      <c r="F408" s="359"/>
      <c r="G408" s="357"/>
      <c r="H408" s="357"/>
      <c r="I408" s="357" t="str">
        <f t="shared" ca="1" si="30"/>
        <v/>
      </c>
      <c r="J408" s="360">
        <f t="shared" si="31"/>
        <v>0</v>
      </c>
      <c r="K408" s="360">
        <f t="shared" si="32"/>
        <v>1</v>
      </c>
      <c r="L408" s="360">
        <f t="shared" si="33"/>
        <v>1900</v>
      </c>
      <c r="M408" s="357">
        <f>VLOOKUP(Tabela1[[#This Row],[Banco]],$U$9:$V$28,2,0)</f>
        <v>7</v>
      </c>
      <c r="N408" s="357" t="e">
        <f t="shared" si="34"/>
        <v>#N/A</v>
      </c>
      <c r="O408" s="357" t="e">
        <f>IF(N408&gt;'05'!$Y$17,0,1)</f>
        <v>#N/A</v>
      </c>
      <c r="P408" s="357" t="str">
        <f>IF(Tabela1[[#This Row],[DIA]]&gt;0,IF('13'!$CD$36=77,1,""),"")</f>
        <v/>
      </c>
      <c r="Q408" s="357" t="e">
        <f>IF(N408&gt;'13'!$CD$30,0,1)</f>
        <v>#N/A</v>
      </c>
      <c r="R408" s="357" t="str">
        <f>IF(Tabela1[[#This Row],[DIA]]&gt;0,IF('01'!$BX$33=77,1,""),"")</f>
        <v/>
      </c>
      <c r="S408" s="357" t="e">
        <f>IF(N408&gt;'01'!$BX$27,0,1)</f>
        <v>#N/A</v>
      </c>
    </row>
    <row r="409" spans="3:19" x14ac:dyDescent="0.25">
      <c r="C409" s="356"/>
      <c r="D409" s="357"/>
      <c r="E409" s="358"/>
      <c r="F409" s="359"/>
      <c r="G409" s="357"/>
      <c r="H409" s="357"/>
      <c r="I409" s="357" t="str">
        <f t="shared" ca="1" si="30"/>
        <v/>
      </c>
      <c r="J409" s="360">
        <f t="shared" si="31"/>
        <v>0</v>
      </c>
      <c r="K409" s="360">
        <f t="shared" si="32"/>
        <v>1</v>
      </c>
      <c r="L409" s="360">
        <f t="shared" si="33"/>
        <v>1900</v>
      </c>
      <c r="M409" s="357">
        <f>VLOOKUP(Tabela1[[#This Row],[Banco]],$U$9:$V$28,2,0)</f>
        <v>7</v>
      </c>
      <c r="N409" s="357" t="e">
        <f t="shared" si="34"/>
        <v>#N/A</v>
      </c>
      <c r="O409" s="357" t="e">
        <f>IF(N409&gt;'05'!$Y$17,0,1)</f>
        <v>#N/A</v>
      </c>
      <c r="P409" s="357" t="str">
        <f>IF(Tabela1[[#This Row],[DIA]]&gt;0,IF('13'!$CD$36=77,1,""),"")</f>
        <v/>
      </c>
      <c r="Q409" s="357" t="e">
        <f>IF(N409&gt;'13'!$CD$30,0,1)</f>
        <v>#N/A</v>
      </c>
      <c r="R409" s="357" t="str">
        <f>IF(Tabela1[[#This Row],[DIA]]&gt;0,IF('01'!$BX$33=77,1,""),"")</f>
        <v/>
      </c>
      <c r="S409" s="357" t="e">
        <f>IF(N409&gt;'01'!$BX$27,0,1)</f>
        <v>#N/A</v>
      </c>
    </row>
    <row r="410" spans="3:19" x14ac:dyDescent="0.25">
      <c r="C410" s="356"/>
      <c r="D410" s="357"/>
      <c r="E410" s="358"/>
      <c r="F410" s="359"/>
      <c r="G410" s="357"/>
      <c r="H410" s="357"/>
      <c r="I410" s="357" t="str">
        <f t="shared" ca="1" si="30"/>
        <v/>
      </c>
      <c r="J410" s="360">
        <f t="shared" si="31"/>
        <v>0</v>
      </c>
      <c r="K410" s="360">
        <f t="shared" si="32"/>
        <v>1</v>
      </c>
      <c r="L410" s="360">
        <f t="shared" si="33"/>
        <v>1900</v>
      </c>
      <c r="M410" s="357">
        <f>VLOOKUP(Tabela1[[#This Row],[Banco]],$U$9:$V$28,2,0)</f>
        <v>7</v>
      </c>
      <c r="N410" s="357" t="e">
        <f t="shared" si="34"/>
        <v>#N/A</v>
      </c>
      <c r="O410" s="357" t="e">
        <f>IF(N410&gt;'05'!$Y$17,0,1)</f>
        <v>#N/A</v>
      </c>
      <c r="P410" s="357" t="str">
        <f>IF(Tabela1[[#This Row],[DIA]]&gt;0,IF('13'!$CD$36=77,1,""),"")</f>
        <v/>
      </c>
      <c r="Q410" s="357" t="e">
        <f>IF(N410&gt;'13'!$CD$30,0,1)</f>
        <v>#N/A</v>
      </c>
      <c r="R410" s="357" t="str">
        <f>IF(Tabela1[[#This Row],[DIA]]&gt;0,IF('01'!$BX$33=77,1,""),"")</f>
        <v/>
      </c>
      <c r="S410" s="357" t="e">
        <f>IF(N410&gt;'01'!$BX$27,0,1)</f>
        <v>#N/A</v>
      </c>
    </row>
    <row r="411" spans="3:19" x14ac:dyDescent="0.25">
      <c r="C411" s="356"/>
      <c r="D411" s="357"/>
      <c r="E411" s="358"/>
      <c r="F411" s="359"/>
      <c r="G411" s="357"/>
      <c r="H411" s="357"/>
      <c r="I411" s="357" t="str">
        <f t="shared" ca="1" si="30"/>
        <v/>
      </c>
      <c r="J411" s="360">
        <f t="shared" si="31"/>
        <v>0</v>
      </c>
      <c r="K411" s="360">
        <f t="shared" si="32"/>
        <v>1</v>
      </c>
      <c r="L411" s="360">
        <f t="shared" si="33"/>
        <v>1900</v>
      </c>
      <c r="M411" s="357">
        <f>VLOOKUP(Tabela1[[#This Row],[Banco]],$U$9:$V$28,2,0)</f>
        <v>7</v>
      </c>
      <c r="N411" s="357" t="e">
        <f t="shared" si="34"/>
        <v>#N/A</v>
      </c>
      <c r="O411" s="357" t="e">
        <f>IF(N411&gt;'05'!$Y$17,0,1)</f>
        <v>#N/A</v>
      </c>
      <c r="P411" s="357" t="str">
        <f>IF(Tabela1[[#This Row],[DIA]]&gt;0,IF('13'!$CD$36=77,1,""),"")</f>
        <v/>
      </c>
      <c r="Q411" s="357" t="e">
        <f>IF(N411&gt;'13'!$CD$30,0,1)</f>
        <v>#N/A</v>
      </c>
      <c r="R411" s="357" t="str">
        <f>IF(Tabela1[[#This Row],[DIA]]&gt;0,IF('01'!$BX$33=77,1,""),"")</f>
        <v/>
      </c>
      <c r="S411" s="357" t="e">
        <f>IF(N411&gt;'01'!$BX$27,0,1)</f>
        <v>#N/A</v>
      </c>
    </row>
    <row r="412" spans="3:19" x14ac:dyDescent="0.25">
      <c r="C412" s="356"/>
      <c r="D412" s="357"/>
      <c r="E412" s="358"/>
      <c r="F412" s="359"/>
      <c r="G412" s="357"/>
      <c r="H412" s="357"/>
      <c r="I412" s="357" t="str">
        <f t="shared" ca="1" si="30"/>
        <v/>
      </c>
      <c r="J412" s="360">
        <f t="shared" si="31"/>
        <v>0</v>
      </c>
      <c r="K412" s="360">
        <f t="shared" si="32"/>
        <v>1</v>
      </c>
      <c r="L412" s="360">
        <f t="shared" si="33"/>
        <v>1900</v>
      </c>
      <c r="M412" s="357">
        <f>VLOOKUP(Tabela1[[#This Row],[Banco]],$U$9:$V$28,2,0)</f>
        <v>7</v>
      </c>
      <c r="N412" s="357" t="e">
        <f t="shared" si="34"/>
        <v>#N/A</v>
      </c>
      <c r="O412" s="357" t="e">
        <f>IF(N412&gt;'05'!$Y$17,0,1)</f>
        <v>#N/A</v>
      </c>
      <c r="P412" s="357" t="str">
        <f>IF(Tabela1[[#This Row],[DIA]]&gt;0,IF('13'!$CD$36=77,1,""),"")</f>
        <v/>
      </c>
      <c r="Q412" s="357" t="e">
        <f>IF(N412&gt;'13'!$CD$30,0,1)</f>
        <v>#N/A</v>
      </c>
      <c r="R412" s="357" t="str">
        <f>IF(Tabela1[[#This Row],[DIA]]&gt;0,IF('01'!$BX$33=77,1,""),"")</f>
        <v/>
      </c>
      <c r="S412" s="357" t="e">
        <f>IF(N412&gt;'01'!$BX$27,0,1)</f>
        <v>#N/A</v>
      </c>
    </row>
    <row r="413" spans="3:19" x14ac:dyDescent="0.25">
      <c r="C413" s="356"/>
      <c r="D413" s="357"/>
      <c r="E413" s="358"/>
      <c r="F413" s="359"/>
      <c r="G413" s="357"/>
      <c r="H413" s="357"/>
      <c r="I413" s="357" t="str">
        <f t="shared" ca="1" si="30"/>
        <v/>
      </c>
      <c r="J413" s="360">
        <f t="shared" si="31"/>
        <v>0</v>
      </c>
      <c r="K413" s="360">
        <f t="shared" si="32"/>
        <v>1</v>
      </c>
      <c r="L413" s="360">
        <f t="shared" si="33"/>
        <v>1900</v>
      </c>
      <c r="M413" s="357">
        <f>VLOOKUP(Tabela1[[#This Row],[Banco]],$U$9:$V$28,2,0)</f>
        <v>7</v>
      </c>
      <c r="N413" s="357" t="e">
        <f t="shared" si="34"/>
        <v>#N/A</v>
      </c>
      <c r="O413" s="357" t="e">
        <f>IF(N413&gt;'05'!$Y$17,0,1)</f>
        <v>#N/A</v>
      </c>
      <c r="P413" s="357" t="str">
        <f>IF(Tabela1[[#This Row],[DIA]]&gt;0,IF('13'!$CD$36=77,1,""),"")</f>
        <v/>
      </c>
      <c r="Q413" s="357" t="e">
        <f>IF(N413&gt;'13'!$CD$30,0,1)</f>
        <v>#N/A</v>
      </c>
      <c r="R413" s="357" t="str">
        <f>IF(Tabela1[[#This Row],[DIA]]&gt;0,IF('01'!$BX$33=77,1,""),"")</f>
        <v/>
      </c>
      <c r="S413" s="357" t="e">
        <f>IF(N413&gt;'01'!$BX$27,0,1)</f>
        <v>#N/A</v>
      </c>
    </row>
    <row r="414" spans="3:19" x14ac:dyDescent="0.25">
      <c r="C414" s="356"/>
      <c r="D414" s="357"/>
      <c r="E414" s="358"/>
      <c r="F414" s="359"/>
      <c r="G414" s="357"/>
      <c r="H414" s="357"/>
      <c r="I414" s="357" t="str">
        <f t="shared" ca="1" si="30"/>
        <v/>
      </c>
      <c r="J414" s="360">
        <f t="shared" si="31"/>
        <v>0</v>
      </c>
      <c r="K414" s="360">
        <f t="shared" si="32"/>
        <v>1</v>
      </c>
      <c r="L414" s="360">
        <f t="shared" si="33"/>
        <v>1900</v>
      </c>
      <c r="M414" s="357">
        <f>VLOOKUP(Tabela1[[#This Row],[Banco]],$U$9:$V$28,2,0)</f>
        <v>7</v>
      </c>
      <c r="N414" s="357" t="e">
        <f t="shared" si="34"/>
        <v>#N/A</v>
      </c>
      <c r="O414" s="357" t="e">
        <f>IF(N414&gt;'05'!$Y$17,0,1)</f>
        <v>#N/A</v>
      </c>
      <c r="P414" s="357" t="str">
        <f>IF(Tabela1[[#This Row],[DIA]]&gt;0,IF('13'!$CD$36=77,1,""),"")</f>
        <v/>
      </c>
      <c r="Q414" s="357" t="e">
        <f>IF(N414&gt;'13'!$CD$30,0,1)</f>
        <v>#N/A</v>
      </c>
      <c r="R414" s="357" t="str">
        <f>IF(Tabela1[[#This Row],[DIA]]&gt;0,IF('01'!$BX$33=77,1,""),"")</f>
        <v/>
      </c>
      <c r="S414" s="357" t="e">
        <f>IF(N414&gt;'01'!$BX$27,0,1)</f>
        <v>#N/A</v>
      </c>
    </row>
    <row r="415" spans="3:19" x14ac:dyDescent="0.25">
      <c r="C415" s="356"/>
      <c r="D415" s="357"/>
      <c r="E415" s="358"/>
      <c r="F415" s="359"/>
      <c r="G415" s="357"/>
      <c r="H415" s="357"/>
      <c r="I415" s="357" t="str">
        <f t="shared" ca="1" si="30"/>
        <v/>
      </c>
      <c r="J415" s="360">
        <f t="shared" si="31"/>
        <v>0</v>
      </c>
      <c r="K415" s="360">
        <f t="shared" si="32"/>
        <v>1</v>
      </c>
      <c r="L415" s="360">
        <f t="shared" si="33"/>
        <v>1900</v>
      </c>
      <c r="M415" s="357">
        <f>VLOOKUP(Tabela1[[#This Row],[Banco]],$U$9:$V$28,2,0)</f>
        <v>7</v>
      </c>
      <c r="N415" s="357" t="e">
        <f t="shared" si="34"/>
        <v>#N/A</v>
      </c>
      <c r="O415" s="357" t="e">
        <f>IF(N415&gt;'05'!$Y$17,0,1)</f>
        <v>#N/A</v>
      </c>
      <c r="P415" s="357" t="str">
        <f>IF(Tabela1[[#This Row],[DIA]]&gt;0,IF('13'!$CD$36=77,1,""),"")</f>
        <v/>
      </c>
      <c r="Q415" s="357" t="e">
        <f>IF(N415&gt;'13'!$CD$30,0,1)</f>
        <v>#N/A</v>
      </c>
      <c r="R415" s="357" t="str">
        <f>IF(Tabela1[[#This Row],[DIA]]&gt;0,IF('01'!$BX$33=77,1,""),"")</f>
        <v/>
      </c>
      <c r="S415" s="357" t="e">
        <f>IF(N415&gt;'01'!$BX$27,0,1)</f>
        <v>#N/A</v>
      </c>
    </row>
    <row r="416" spans="3:19" x14ac:dyDescent="0.25">
      <c r="C416" s="356"/>
      <c r="D416" s="357"/>
      <c r="E416" s="358"/>
      <c r="F416" s="359"/>
      <c r="G416" s="357"/>
      <c r="H416" s="357"/>
      <c r="I416" s="357" t="str">
        <f t="shared" ca="1" si="30"/>
        <v/>
      </c>
      <c r="J416" s="360">
        <f t="shared" si="31"/>
        <v>0</v>
      </c>
      <c r="K416" s="360">
        <f t="shared" si="32"/>
        <v>1</v>
      </c>
      <c r="L416" s="360">
        <f t="shared" si="33"/>
        <v>1900</v>
      </c>
      <c r="M416" s="357">
        <f>VLOOKUP(Tabela1[[#This Row],[Banco]],$U$9:$V$28,2,0)</f>
        <v>7</v>
      </c>
      <c r="N416" s="357" t="e">
        <f t="shared" si="34"/>
        <v>#N/A</v>
      </c>
      <c r="O416" s="357" t="e">
        <f>IF(N416&gt;'05'!$Y$17,0,1)</f>
        <v>#N/A</v>
      </c>
      <c r="P416" s="357" t="str">
        <f>IF(Tabela1[[#This Row],[DIA]]&gt;0,IF('13'!$CD$36=77,1,""),"")</f>
        <v/>
      </c>
      <c r="Q416" s="357" t="e">
        <f>IF(N416&gt;'13'!$CD$30,0,1)</f>
        <v>#N/A</v>
      </c>
      <c r="R416" s="357" t="str">
        <f>IF(Tabela1[[#This Row],[DIA]]&gt;0,IF('01'!$BX$33=77,1,""),"")</f>
        <v/>
      </c>
      <c r="S416" s="357" t="e">
        <f>IF(N416&gt;'01'!$BX$27,0,1)</f>
        <v>#N/A</v>
      </c>
    </row>
    <row r="417" spans="3:19" x14ac:dyDescent="0.25">
      <c r="C417" s="356"/>
      <c r="D417" s="357"/>
      <c r="E417" s="358"/>
      <c r="F417" s="359"/>
      <c r="G417" s="357"/>
      <c r="H417" s="357"/>
      <c r="I417" s="357" t="str">
        <f t="shared" ca="1" si="30"/>
        <v/>
      </c>
      <c r="J417" s="360">
        <f t="shared" si="31"/>
        <v>0</v>
      </c>
      <c r="K417" s="360">
        <f t="shared" si="32"/>
        <v>1</v>
      </c>
      <c r="L417" s="360">
        <f t="shared" si="33"/>
        <v>1900</v>
      </c>
      <c r="M417" s="357">
        <f>VLOOKUP(Tabela1[[#This Row],[Banco]],$U$9:$V$28,2,0)</f>
        <v>7</v>
      </c>
      <c r="N417" s="357" t="e">
        <f t="shared" si="34"/>
        <v>#N/A</v>
      </c>
      <c r="O417" s="357" t="e">
        <f>IF(N417&gt;'05'!$Y$17,0,1)</f>
        <v>#N/A</v>
      </c>
      <c r="P417" s="357" t="str">
        <f>IF(Tabela1[[#This Row],[DIA]]&gt;0,IF('13'!$CD$36=77,1,""),"")</f>
        <v/>
      </c>
      <c r="Q417" s="357" t="e">
        <f>IF(N417&gt;'13'!$CD$30,0,1)</f>
        <v>#N/A</v>
      </c>
      <c r="R417" s="357" t="str">
        <f>IF(Tabela1[[#This Row],[DIA]]&gt;0,IF('01'!$BX$33=77,1,""),"")</f>
        <v/>
      </c>
      <c r="S417" s="357" t="e">
        <f>IF(N417&gt;'01'!$BX$27,0,1)</f>
        <v>#N/A</v>
      </c>
    </row>
    <row r="418" spans="3:19" x14ac:dyDescent="0.25">
      <c r="C418" s="356"/>
      <c r="D418" s="357"/>
      <c r="E418" s="358"/>
      <c r="F418" s="359"/>
      <c r="G418" s="357"/>
      <c r="H418" s="357"/>
      <c r="I418" s="357" t="str">
        <f t="shared" ca="1" si="30"/>
        <v/>
      </c>
      <c r="J418" s="360">
        <f t="shared" si="31"/>
        <v>0</v>
      </c>
      <c r="K418" s="360">
        <f t="shared" si="32"/>
        <v>1</v>
      </c>
      <c r="L418" s="360">
        <f t="shared" si="33"/>
        <v>1900</v>
      </c>
      <c r="M418" s="357">
        <f>VLOOKUP(Tabela1[[#This Row],[Banco]],$U$9:$V$28,2,0)</f>
        <v>7</v>
      </c>
      <c r="N418" s="357" t="e">
        <f t="shared" si="34"/>
        <v>#N/A</v>
      </c>
      <c r="O418" s="357" t="e">
        <f>IF(N418&gt;'05'!$Y$17,0,1)</f>
        <v>#N/A</v>
      </c>
      <c r="P418" s="357" t="str">
        <f>IF(Tabela1[[#This Row],[DIA]]&gt;0,IF('13'!$CD$36=77,1,""),"")</f>
        <v/>
      </c>
      <c r="Q418" s="357" t="e">
        <f>IF(N418&gt;'13'!$CD$30,0,1)</f>
        <v>#N/A</v>
      </c>
      <c r="R418" s="357" t="str">
        <f>IF(Tabela1[[#This Row],[DIA]]&gt;0,IF('01'!$BX$33=77,1,""),"")</f>
        <v/>
      </c>
      <c r="S418" s="357" t="e">
        <f>IF(N418&gt;'01'!$BX$27,0,1)</f>
        <v>#N/A</v>
      </c>
    </row>
    <row r="419" spans="3:19" x14ac:dyDescent="0.25">
      <c r="C419" s="356"/>
      <c r="D419" s="357"/>
      <c r="E419" s="358"/>
      <c r="F419" s="359"/>
      <c r="G419" s="357"/>
      <c r="H419" s="357"/>
      <c r="I419" s="357" t="str">
        <f t="shared" ca="1" si="30"/>
        <v/>
      </c>
      <c r="J419" s="360">
        <f t="shared" si="31"/>
        <v>0</v>
      </c>
      <c r="K419" s="360">
        <f t="shared" si="32"/>
        <v>1</v>
      </c>
      <c r="L419" s="360">
        <f t="shared" si="33"/>
        <v>1900</v>
      </c>
      <c r="M419" s="357">
        <f>VLOOKUP(Tabela1[[#This Row],[Banco]],$U$9:$V$28,2,0)</f>
        <v>7</v>
      </c>
      <c r="N419" s="357" t="e">
        <f t="shared" si="34"/>
        <v>#N/A</v>
      </c>
      <c r="O419" s="357" t="e">
        <f>IF(N419&gt;'05'!$Y$17,0,1)</f>
        <v>#N/A</v>
      </c>
      <c r="P419" s="357" t="str">
        <f>IF(Tabela1[[#This Row],[DIA]]&gt;0,IF('13'!$CD$36=77,1,""),"")</f>
        <v/>
      </c>
      <c r="Q419" s="357" t="e">
        <f>IF(N419&gt;'13'!$CD$30,0,1)</f>
        <v>#N/A</v>
      </c>
      <c r="R419" s="357" t="str">
        <f>IF(Tabela1[[#This Row],[DIA]]&gt;0,IF('01'!$BX$33=77,1,""),"")</f>
        <v/>
      </c>
      <c r="S419" s="357" t="e">
        <f>IF(N419&gt;'01'!$BX$27,0,1)</f>
        <v>#N/A</v>
      </c>
    </row>
    <row r="420" spans="3:19" x14ac:dyDescent="0.25">
      <c r="C420" s="356"/>
      <c r="D420" s="357"/>
      <c r="E420" s="358"/>
      <c r="F420" s="359"/>
      <c r="G420" s="357"/>
      <c r="H420" s="357"/>
      <c r="I420" s="357" t="str">
        <f t="shared" ca="1" si="30"/>
        <v/>
      </c>
      <c r="J420" s="360">
        <f t="shared" si="31"/>
        <v>0</v>
      </c>
      <c r="K420" s="360">
        <f t="shared" si="32"/>
        <v>1</v>
      </c>
      <c r="L420" s="360">
        <f t="shared" si="33"/>
        <v>1900</v>
      </c>
      <c r="M420" s="357">
        <f>VLOOKUP(Tabela1[[#This Row],[Banco]],$U$9:$V$28,2,0)</f>
        <v>7</v>
      </c>
      <c r="N420" s="357" t="e">
        <f t="shared" si="34"/>
        <v>#N/A</v>
      </c>
      <c r="O420" s="357" t="e">
        <f>IF(N420&gt;'05'!$Y$17,0,1)</f>
        <v>#N/A</v>
      </c>
      <c r="P420" s="357" t="str">
        <f>IF(Tabela1[[#This Row],[DIA]]&gt;0,IF('13'!$CD$36=77,1,""),"")</f>
        <v/>
      </c>
      <c r="Q420" s="357" t="e">
        <f>IF(N420&gt;'13'!$CD$30,0,1)</f>
        <v>#N/A</v>
      </c>
      <c r="R420" s="357" t="str">
        <f>IF(Tabela1[[#This Row],[DIA]]&gt;0,IF('01'!$BX$33=77,1,""),"")</f>
        <v/>
      </c>
      <c r="S420" s="357" t="e">
        <f>IF(N420&gt;'01'!$BX$27,0,1)</f>
        <v>#N/A</v>
      </c>
    </row>
    <row r="421" spans="3:19" x14ac:dyDescent="0.25">
      <c r="C421" s="356"/>
      <c r="D421" s="357"/>
      <c r="E421" s="358"/>
      <c r="F421" s="359"/>
      <c r="G421" s="357"/>
      <c r="H421" s="357"/>
      <c r="I421" s="357" t="str">
        <f t="shared" ca="1" si="30"/>
        <v/>
      </c>
      <c r="J421" s="360">
        <f t="shared" si="31"/>
        <v>0</v>
      </c>
      <c r="K421" s="360">
        <f t="shared" si="32"/>
        <v>1</v>
      </c>
      <c r="L421" s="360">
        <f t="shared" si="33"/>
        <v>1900</v>
      </c>
      <c r="M421" s="357">
        <f>VLOOKUP(Tabela1[[#This Row],[Banco]],$U$9:$V$28,2,0)</f>
        <v>7</v>
      </c>
      <c r="N421" s="357" t="e">
        <f t="shared" si="34"/>
        <v>#N/A</v>
      </c>
      <c r="O421" s="357" t="e">
        <f>IF(N421&gt;'05'!$Y$17,0,1)</f>
        <v>#N/A</v>
      </c>
      <c r="P421" s="357" t="str">
        <f>IF(Tabela1[[#This Row],[DIA]]&gt;0,IF('13'!$CD$36=77,1,""),"")</f>
        <v/>
      </c>
      <c r="Q421" s="357" t="e">
        <f>IF(N421&gt;'13'!$CD$30,0,1)</f>
        <v>#N/A</v>
      </c>
      <c r="R421" s="357" t="str">
        <f>IF(Tabela1[[#This Row],[DIA]]&gt;0,IF('01'!$BX$33=77,1,""),"")</f>
        <v/>
      </c>
      <c r="S421" s="357" t="e">
        <f>IF(N421&gt;'01'!$BX$27,0,1)</f>
        <v>#N/A</v>
      </c>
    </row>
    <row r="422" spans="3:19" x14ac:dyDescent="0.25">
      <c r="C422" s="356"/>
      <c r="D422" s="357"/>
      <c r="E422" s="358"/>
      <c r="F422" s="359"/>
      <c r="G422" s="357"/>
      <c r="H422" s="357"/>
      <c r="I422" s="357" t="str">
        <f t="shared" ca="1" si="30"/>
        <v/>
      </c>
      <c r="J422" s="360">
        <f t="shared" si="31"/>
        <v>0</v>
      </c>
      <c r="K422" s="360">
        <f t="shared" si="32"/>
        <v>1</v>
      </c>
      <c r="L422" s="360">
        <f t="shared" si="33"/>
        <v>1900</v>
      </c>
      <c r="M422" s="357">
        <f>VLOOKUP(Tabela1[[#This Row],[Banco]],$U$9:$V$28,2,0)</f>
        <v>7</v>
      </c>
      <c r="N422" s="357" t="e">
        <f t="shared" si="34"/>
        <v>#N/A</v>
      </c>
      <c r="O422" s="357" t="e">
        <f>IF(N422&gt;'05'!$Y$17,0,1)</f>
        <v>#N/A</v>
      </c>
      <c r="P422" s="357" t="str">
        <f>IF(Tabela1[[#This Row],[DIA]]&gt;0,IF('13'!$CD$36=77,1,""),"")</f>
        <v/>
      </c>
      <c r="Q422" s="357" t="e">
        <f>IF(N422&gt;'13'!$CD$30,0,1)</f>
        <v>#N/A</v>
      </c>
      <c r="R422" s="357" t="str">
        <f>IF(Tabela1[[#This Row],[DIA]]&gt;0,IF('01'!$BX$33=77,1,""),"")</f>
        <v/>
      </c>
      <c r="S422" s="357" t="e">
        <f>IF(N422&gt;'01'!$BX$27,0,1)</f>
        <v>#N/A</v>
      </c>
    </row>
    <row r="423" spans="3:19" x14ac:dyDescent="0.25">
      <c r="C423" s="356"/>
      <c r="D423" s="357"/>
      <c r="E423" s="358"/>
      <c r="F423" s="359"/>
      <c r="G423" s="357"/>
      <c r="H423" s="357"/>
      <c r="I423" s="357" t="str">
        <f t="shared" ca="1" si="30"/>
        <v/>
      </c>
      <c r="J423" s="360">
        <f t="shared" si="31"/>
        <v>0</v>
      </c>
      <c r="K423" s="360">
        <f t="shared" si="32"/>
        <v>1</v>
      </c>
      <c r="L423" s="360">
        <f t="shared" si="33"/>
        <v>1900</v>
      </c>
      <c r="M423" s="357">
        <f>VLOOKUP(Tabela1[[#This Row],[Banco]],$U$9:$V$28,2,0)</f>
        <v>7</v>
      </c>
      <c r="N423" s="357" t="e">
        <f t="shared" si="34"/>
        <v>#N/A</v>
      </c>
      <c r="O423" s="357" t="e">
        <f>IF(N423&gt;'05'!$Y$17,0,1)</f>
        <v>#N/A</v>
      </c>
      <c r="P423" s="357" t="str">
        <f>IF(Tabela1[[#This Row],[DIA]]&gt;0,IF('13'!$CD$36=77,1,""),"")</f>
        <v/>
      </c>
      <c r="Q423" s="357" t="e">
        <f>IF(N423&gt;'13'!$CD$30,0,1)</f>
        <v>#N/A</v>
      </c>
      <c r="R423" s="357" t="str">
        <f>IF(Tabela1[[#This Row],[DIA]]&gt;0,IF('01'!$BX$33=77,1,""),"")</f>
        <v/>
      </c>
      <c r="S423" s="357" t="e">
        <f>IF(N423&gt;'01'!$BX$27,0,1)</f>
        <v>#N/A</v>
      </c>
    </row>
    <row r="424" spans="3:19" x14ac:dyDescent="0.25">
      <c r="C424" s="356"/>
      <c r="D424" s="357"/>
      <c r="E424" s="358"/>
      <c r="F424" s="359"/>
      <c r="G424" s="357"/>
      <c r="H424" s="357"/>
      <c r="I424" s="357" t="str">
        <f t="shared" ca="1" si="30"/>
        <v/>
      </c>
      <c r="J424" s="360">
        <f t="shared" si="31"/>
        <v>0</v>
      </c>
      <c r="K424" s="360">
        <f t="shared" si="32"/>
        <v>1</v>
      </c>
      <c r="L424" s="360">
        <f t="shared" si="33"/>
        <v>1900</v>
      </c>
      <c r="M424" s="357">
        <f>VLOOKUP(Tabela1[[#This Row],[Banco]],$U$9:$V$28,2,0)</f>
        <v>7</v>
      </c>
      <c r="N424" s="357" t="e">
        <f t="shared" si="34"/>
        <v>#N/A</v>
      </c>
      <c r="O424" s="357" t="e">
        <f>IF(N424&gt;'05'!$Y$17,0,1)</f>
        <v>#N/A</v>
      </c>
      <c r="P424" s="357" t="str">
        <f>IF(Tabela1[[#This Row],[DIA]]&gt;0,IF('13'!$CD$36=77,1,""),"")</f>
        <v/>
      </c>
      <c r="Q424" s="357" t="e">
        <f>IF(N424&gt;'13'!$CD$30,0,1)</f>
        <v>#N/A</v>
      </c>
      <c r="R424" s="357" t="str">
        <f>IF(Tabela1[[#This Row],[DIA]]&gt;0,IF('01'!$BX$33=77,1,""),"")</f>
        <v/>
      </c>
      <c r="S424" s="357" t="e">
        <f>IF(N424&gt;'01'!$BX$27,0,1)</f>
        <v>#N/A</v>
      </c>
    </row>
    <row r="425" spans="3:19" x14ac:dyDescent="0.25">
      <c r="C425" s="356"/>
      <c r="D425" s="357"/>
      <c r="E425" s="358"/>
      <c r="F425" s="359"/>
      <c r="G425" s="357"/>
      <c r="H425" s="357"/>
      <c r="I425" s="357" t="str">
        <f t="shared" ca="1" si="30"/>
        <v/>
      </c>
      <c r="J425" s="360">
        <f t="shared" si="31"/>
        <v>0</v>
      </c>
      <c r="K425" s="360">
        <f t="shared" si="32"/>
        <v>1</v>
      </c>
      <c r="L425" s="360">
        <f t="shared" si="33"/>
        <v>1900</v>
      </c>
      <c r="M425" s="357">
        <f>VLOOKUP(Tabela1[[#This Row],[Banco]],$U$9:$V$28,2,0)</f>
        <v>7</v>
      </c>
      <c r="N425" s="357" t="e">
        <f t="shared" si="34"/>
        <v>#N/A</v>
      </c>
      <c r="O425" s="357" t="e">
        <f>IF(N425&gt;'05'!$Y$17,0,1)</f>
        <v>#N/A</v>
      </c>
      <c r="P425" s="357" t="str">
        <f>IF(Tabela1[[#This Row],[DIA]]&gt;0,IF('13'!$CD$36=77,1,""),"")</f>
        <v/>
      </c>
      <c r="Q425" s="357" t="e">
        <f>IF(N425&gt;'13'!$CD$30,0,1)</f>
        <v>#N/A</v>
      </c>
      <c r="R425" s="357" t="str">
        <f>IF(Tabela1[[#This Row],[DIA]]&gt;0,IF('01'!$BX$33=77,1,""),"")</f>
        <v/>
      </c>
      <c r="S425" s="357" t="e">
        <f>IF(N425&gt;'01'!$BX$27,0,1)</f>
        <v>#N/A</v>
      </c>
    </row>
    <row r="426" spans="3:19" x14ac:dyDescent="0.25">
      <c r="C426" s="356"/>
      <c r="D426" s="357"/>
      <c r="E426" s="358"/>
      <c r="F426" s="359"/>
      <c r="G426" s="357"/>
      <c r="H426" s="357"/>
      <c r="I426" s="357" t="str">
        <f t="shared" ca="1" si="30"/>
        <v/>
      </c>
      <c r="J426" s="360">
        <f t="shared" si="31"/>
        <v>0</v>
      </c>
      <c r="K426" s="360">
        <f t="shared" si="32"/>
        <v>1</v>
      </c>
      <c r="L426" s="360">
        <f t="shared" si="33"/>
        <v>1900</v>
      </c>
      <c r="M426" s="357">
        <f>VLOOKUP(Tabela1[[#This Row],[Banco]],$U$9:$V$28,2,0)</f>
        <v>7</v>
      </c>
      <c r="N426" s="357" t="e">
        <f t="shared" si="34"/>
        <v>#N/A</v>
      </c>
      <c r="O426" s="357" t="e">
        <f>IF(N426&gt;'05'!$Y$17,0,1)</f>
        <v>#N/A</v>
      </c>
      <c r="P426" s="357" t="str">
        <f>IF(Tabela1[[#This Row],[DIA]]&gt;0,IF('13'!$CD$36=77,1,""),"")</f>
        <v/>
      </c>
      <c r="Q426" s="357" t="e">
        <f>IF(N426&gt;'13'!$CD$30,0,1)</f>
        <v>#N/A</v>
      </c>
      <c r="R426" s="357" t="str">
        <f>IF(Tabela1[[#This Row],[DIA]]&gt;0,IF('01'!$BX$33=77,1,""),"")</f>
        <v/>
      </c>
      <c r="S426" s="357" t="e">
        <f>IF(N426&gt;'01'!$BX$27,0,1)</f>
        <v>#N/A</v>
      </c>
    </row>
    <row r="427" spans="3:19" x14ac:dyDescent="0.25">
      <c r="C427" s="356"/>
      <c r="D427" s="357"/>
      <c r="E427" s="358"/>
      <c r="F427" s="359"/>
      <c r="G427" s="357"/>
      <c r="H427" s="357"/>
      <c r="I427" s="357" t="str">
        <f t="shared" ca="1" si="30"/>
        <v/>
      </c>
      <c r="J427" s="360">
        <f t="shared" si="31"/>
        <v>0</v>
      </c>
      <c r="K427" s="360">
        <f t="shared" si="32"/>
        <v>1</v>
      </c>
      <c r="L427" s="360">
        <f t="shared" si="33"/>
        <v>1900</v>
      </c>
      <c r="M427" s="357">
        <f>VLOOKUP(Tabela1[[#This Row],[Banco]],$U$9:$V$28,2,0)</f>
        <v>7</v>
      </c>
      <c r="N427" s="357" t="e">
        <f t="shared" si="34"/>
        <v>#N/A</v>
      </c>
      <c r="O427" s="357" t="e">
        <f>IF(N427&gt;'05'!$Y$17,0,1)</f>
        <v>#N/A</v>
      </c>
      <c r="P427" s="357" t="str">
        <f>IF(Tabela1[[#This Row],[DIA]]&gt;0,IF('13'!$CD$36=77,1,""),"")</f>
        <v/>
      </c>
      <c r="Q427" s="357" t="e">
        <f>IF(N427&gt;'13'!$CD$30,0,1)</f>
        <v>#N/A</v>
      </c>
      <c r="R427" s="357" t="str">
        <f>IF(Tabela1[[#This Row],[DIA]]&gt;0,IF('01'!$BX$33=77,1,""),"")</f>
        <v/>
      </c>
      <c r="S427" s="357" t="e">
        <f>IF(N427&gt;'01'!$BX$27,0,1)</f>
        <v>#N/A</v>
      </c>
    </row>
    <row r="428" spans="3:19" x14ac:dyDescent="0.25">
      <c r="C428" s="356"/>
      <c r="D428" s="357"/>
      <c r="E428" s="358"/>
      <c r="F428" s="359"/>
      <c r="G428" s="357"/>
      <c r="H428" s="357"/>
      <c r="I428" s="357" t="str">
        <f t="shared" ca="1" si="30"/>
        <v/>
      </c>
      <c r="J428" s="360">
        <f t="shared" si="31"/>
        <v>0</v>
      </c>
      <c r="K428" s="360">
        <f t="shared" si="32"/>
        <v>1</v>
      </c>
      <c r="L428" s="360">
        <f t="shared" si="33"/>
        <v>1900</v>
      </c>
      <c r="M428" s="357">
        <f>VLOOKUP(Tabela1[[#This Row],[Banco]],$U$9:$V$28,2,0)</f>
        <v>7</v>
      </c>
      <c r="N428" s="357" t="e">
        <f t="shared" si="34"/>
        <v>#N/A</v>
      </c>
      <c r="O428" s="357" t="e">
        <f>IF(N428&gt;'05'!$Y$17,0,1)</f>
        <v>#N/A</v>
      </c>
      <c r="P428" s="357" t="str">
        <f>IF(Tabela1[[#This Row],[DIA]]&gt;0,IF('13'!$CD$36=77,1,""),"")</f>
        <v/>
      </c>
      <c r="Q428" s="357" t="e">
        <f>IF(N428&gt;'13'!$CD$30,0,1)</f>
        <v>#N/A</v>
      </c>
      <c r="R428" s="357" t="str">
        <f>IF(Tabela1[[#This Row],[DIA]]&gt;0,IF('01'!$BX$33=77,1,""),"")</f>
        <v/>
      </c>
      <c r="S428" s="357" t="e">
        <f>IF(N428&gt;'01'!$BX$27,0,1)</f>
        <v>#N/A</v>
      </c>
    </row>
    <row r="429" spans="3:19" x14ac:dyDescent="0.25">
      <c r="C429" s="356"/>
      <c r="D429" s="357"/>
      <c r="E429" s="358"/>
      <c r="F429" s="359"/>
      <c r="G429" s="357"/>
      <c r="H429" s="357"/>
      <c r="I429" s="357" t="str">
        <f t="shared" ca="1" si="30"/>
        <v/>
      </c>
      <c r="J429" s="360">
        <f t="shared" si="31"/>
        <v>0</v>
      </c>
      <c r="K429" s="360">
        <f t="shared" si="32"/>
        <v>1</v>
      </c>
      <c r="L429" s="360">
        <f t="shared" si="33"/>
        <v>1900</v>
      </c>
      <c r="M429" s="357">
        <f>VLOOKUP(Tabela1[[#This Row],[Banco]],$U$9:$V$28,2,0)</f>
        <v>7</v>
      </c>
      <c r="N429" s="357" t="e">
        <f t="shared" si="34"/>
        <v>#N/A</v>
      </c>
      <c r="O429" s="357" t="e">
        <f>IF(N429&gt;'05'!$Y$17,0,1)</f>
        <v>#N/A</v>
      </c>
      <c r="P429" s="357" t="str">
        <f>IF(Tabela1[[#This Row],[DIA]]&gt;0,IF('13'!$CD$36=77,1,""),"")</f>
        <v/>
      </c>
      <c r="Q429" s="357" t="e">
        <f>IF(N429&gt;'13'!$CD$30,0,1)</f>
        <v>#N/A</v>
      </c>
      <c r="R429" s="357" t="str">
        <f>IF(Tabela1[[#This Row],[DIA]]&gt;0,IF('01'!$BX$33=77,1,""),"")</f>
        <v/>
      </c>
      <c r="S429" s="357" t="e">
        <f>IF(N429&gt;'01'!$BX$27,0,1)</f>
        <v>#N/A</v>
      </c>
    </row>
    <row r="430" spans="3:19" x14ac:dyDescent="0.25">
      <c r="C430" s="356"/>
      <c r="D430" s="357"/>
      <c r="E430" s="358"/>
      <c r="F430" s="359"/>
      <c r="G430" s="357"/>
      <c r="H430" s="357"/>
      <c r="I430" s="357" t="str">
        <f t="shared" ca="1" si="30"/>
        <v/>
      </c>
      <c r="J430" s="360">
        <f t="shared" si="31"/>
        <v>0</v>
      </c>
      <c r="K430" s="360">
        <f t="shared" si="32"/>
        <v>1</v>
      </c>
      <c r="L430" s="360">
        <f t="shared" si="33"/>
        <v>1900</v>
      </c>
      <c r="M430" s="357">
        <f>VLOOKUP(Tabela1[[#This Row],[Banco]],$U$9:$V$28,2,0)</f>
        <v>7</v>
      </c>
      <c r="N430" s="357" t="e">
        <f t="shared" si="34"/>
        <v>#N/A</v>
      </c>
      <c r="O430" s="357" t="e">
        <f>IF(N430&gt;'05'!$Y$17,0,1)</f>
        <v>#N/A</v>
      </c>
      <c r="P430" s="357" t="str">
        <f>IF(Tabela1[[#This Row],[DIA]]&gt;0,IF('13'!$CD$36=77,1,""),"")</f>
        <v/>
      </c>
      <c r="Q430" s="357" t="e">
        <f>IF(N430&gt;'13'!$CD$30,0,1)</f>
        <v>#N/A</v>
      </c>
      <c r="R430" s="357" t="str">
        <f>IF(Tabela1[[#This Row],[DIA]]&gt;0,IF('01'!$BX$33=77,1,""),"")</f>
        <v/>
      </c>
      <c r="S430" s="357" t="e">
        <f>IF(N430&gt;'01'!$BX$27,0,1)</f>
        <v>#N/A</v>
      </c>
    </row>
    <row r="431" spans="3:19" x14ac:dyDescent="0.25">
      <c r="C431" s="356"/>
      <c r="D431" s="357"/>
      <c r="E431" s="358"/>
      <c r="F431" s="359"/>
      <c r="G431" s="357"/>
      <c r="H431" s="357"/>
      <c r="I431" s="357" t="str">
        <f t="shared" ca="1" si="30"/>
        <v/>
      </c>
      <c r="J431" s="360">
        <f t="shared" si="31"/>
        <v>0</v>
      </c>
      <c r="K431" s="360">
        <f t="shared" si="32"/>
        <v>1</v>
      </c>
      <c r="L431" s="360">
        <f t="shared" si="33"/>
        <v>1900</v>
      </c>
      <c r="M431" s="357">
        <f>VLOOKUP(Tabela1[[#This Row],[Banco]],$U$9:$V$28,2,0)</f>
        <v>7</v>
      </c>
      <c r="N431" s="357" t="e">
        <f t="shared" si="34"/>
        <v>#N/A</v>
      </c>
      <c r="O431" s="357" t="e">
        <f>IF(N431&gt;'05'!$Y$17,0,1)</f>
        <v>#N/A</v>
      </c>
      <c r="P431" s="357" t="str">
        <f>IF(Tabela1[[#This Row],[DIA]]&gt;0,IF('13'!$CD$36=77,1,""),"")</f>
        <v/>
      </c>
      <c r="Q431" s="357" t="e">
        <f>IF(N431&gt;'13'!$CD$30,0,1)</f>
        <v>#N/A</v>
      </c>
      <c r="R431" s="357" t="str">
        <f>IF(Tabela1[[#This Row],[DIA]]&gt;0,IF('01'!$BX$33=77,1,""),"")</f>
        <v/>
      </c>
      <c r="S431" s="357" t="e">
        <f>IF(N431&gt;'01'!$BX$27,0,1)</f>
        <v>#N/A</v>
      </c>
    </row>
    <row r="432" spans="3:19" x14ac:dyDescent="0.25">
      <c r="C432" s="356"/>
      <c r="D432" s="357"/>
      <c r="E432" s="358"/>
      <c r="F432" s="359"/>
      <c r="G432" s="357"/>
      <c r="H432" s="357"/>
      <c r="I432" s="357" t="str">
        <f t="shared" ca="1" si="30"/>
        <v/>
      </c>
      <c r="J432" s="360">
        <f t="shared" si="31"/>
        <v>0</v>
      </c>
      <c r="K432" s="360">
        <f t="shared" si="32"/>
        <v>1</v>
      </c>
      <c r="L432" s="360">
        <f t="shared" si="33"/>
        <v>1900</v>
      </c>
      <c r="M432" s="357">
        <f>VLOOKUP(Tabela1[[#This Row],[Banco]],$U$9:$V$28,2,0)</f>
        <v>7</v>
      </c>
      <c r="N432" s="357" t="e">
        <f t="shared" si="34"/>
        <v>#N/A</v>
      </c>
      <c r="O432" s="357" t="e">
        <f>IF(N432&gt;'05'!$Y$17,0,1)</f>
        <v>#N/A</v>
      </c>
      <c r="P432" s="357" t="str">
        <f>IF(Tabela1[[#This Row],[DIA]]&gt;0,IF('13'!$CD$36=77,1,""),"")</f>
        <v/>
      </c>
      <c r="Q432" s="357" t="e">
        <f>IF(N432&gt;'13'!$CD$30,0,1)</f>
        <v>#N/A</v>
      </c>
      <c r="R432" s="357" t="str">
        <f>IF(Tabela1[[#This Row],[DIA]]&gt;0,IF('01'!$BX$33=77,1,""),"")</f>
        <v/>
      </c>
      <c r="S432" s="357" t="e">
        <f>IF(N432&gt;'01'!$BX$27,0,1)</f>
        <v>#N/A</v>
      </c>
    </row>
    <row r="433" spans="3:19" x14ac:dyDescent="0.25">
      <c r="C433" s="356"/>
      <c r="D433" s="357"/>
      <c r="E433" s="358"/>
      <c r="F433" s="359"/>
      <c r="G433" s="357"/>
      <c r="H433" s="357"/>
      <c r="I433" s="357" t="str">
        <f t="shared" ca="1" si="30"/>
        <v/>
      </c>
      <c r="J433" s="360">
        <f t="shared" si="31"/>
        <v>0</v>
      </c>
      <c r="K433" s="360">
        <f t="shared" si="32"/>
        <v>1</v>
      </c>
      <c r="L433" s="360">
        <f t="shared" si="33"/>
        <v>1900</v>
      </c>
      <c r="M433" s="357">
        <f>VLOOKUP(Tabela1[[#This Row],[Banco]],$U$9:$V$28,2,0)</f>
        <v>7</v>
      </c>
      <c r="N433" s="357" t="e">
        <f t="shared" si="34"/>
        <v>#N/A</v>
      </c>
      <c r="O433" s="357" t="e">
        <f>IF(N433&gt;'05'!$Y$17,0,1)</f>
        <v>#N/A</v>
      </c>
      <c r="P433" s="357" t="str">
        <f>IF(Tabela1[[#This Row],[DIA]]&gt;0,IF('13'!$CD$36=77,1,""),"")</f>
        <v/>
      </c>
      <c r="Q433" s="357" t="e">
        <f>IF(N433&gt;'13'!$CD$30,0,1)</f>
        <v>#N/A</v>
      </c>
      <c r="R433" s="357" t="str">
        <f>IF(Tabela1[[#This Row],[DIA]]&gt;0,IF('01'!$BX$33=77,1,""),"")</f>
        <v/>
      </c>
      <c r="S433" s="357" t="e">
        <f>IF(N433&gt;'01'!$BX$27,0,1)</f>
        <v>#N/A</v>
      </c>
    </row>
    <row r="434" spans="3:19" x14ac:dyDescent="0.25">
      <c r="C434" s="356"/>
      <c r="D434" s="357"/>
      <c r="E434" s="358"/>
      <c r="F434" s="359"/>
      <c r="G434" s="357"/>
      <c r="H434" s="357"/>
      <c r="I434" s="357" t="str">
        <f t="shared" ca="1" si="30"/>
        <v/>
      </c>
      <c r="J434" s="360">
        <f t="shared" si="31"/>
        <v>0</v>
      </c>
      <c r="K434" s="360">
        <f t="shared" si="32"/>
        <v>1</v>
      </c>
      <c r="L434" s="360">
        <f t="shared" si="33"/>
        <v>1900</v>
      </c>
      <c r="M434" s="357">
        <f>VLOOKUP(Tabela1[[#This Row],[Banco]],$U$9:$V$28,2,0)</f>
        <v>7</v>
      </c>
      <c r="N434" s="357" t="e">
        <f t="shared" si="34"/>
        <v>#N/A</v>
      </c>
      <c r="O434" s="357" t="e">
        <f>IF(N434&gt;'05'!$Y$17,0,1)</f>
        <v>#N/A</v>
      </c>
      <c r="P434" s="357" t="str">
        <f>IF(Tabela1[[#This Row],[DIA]]&gt;0,IF('13'!$CD$36=77,1,""),"")</f>
        <v/>
      </c>
      <c r="Q434" s="357" t="e">
        <f>IF(N434&gt;'13'!$CD$30,0,1)</f>
        <v>#N/A</v>
      </c>
      <c r="R434" s="357" t="str">
        <f>IF(Tabela1[[#This Row],[DIA]]&gt;0,IF('01'!$BX$33=77,1,""),"")</f>
        <v/>
      </c>
      <c r="S434" s="357" t="e">
        <f>IF(N434&gt;'01'!$BX$27,0,1)</f>
        <v>#N/A</v>
      </c>
    </row>
    <row r="435" spans="3:19" x14ac:dyDescent="0.25">
      <c r="C435" s="356"/>
      <c r="D435" s="357"/>
      <c r="E435" s="358"/>
      <c r="F435" s="359"/>
      <c r="G435" s="357"/>
      <c r="H435" s="357"/>
      <c r="I435" s="357" t="str">
        <f t="shared" ca="1" si="30"/>
        <v/>
      </c>
      <c r="J435" s="360">
        <f t="shared" si="31"/>
        <v>0</v>
      </c>
      <c r="K435" s="360">
        <f t="shared" si="32"/>
        <v>1</v>
      </c>
      <c r="L435" s="360">
        <f t="shared" si="33"/>
        <v>1900</v>
      </c>
      <c r="M435" s="357">
        <f>VLOOKUP(Tabela1[[#This Row],[Banco]],$U$9:$V$28,2,0)</f>
        <v>7</v>
      </c>
      <c r="N435" s="357" t="e">
        <f t="shared" si="34"/>
        <v>#N/A</v>
      </c>
      <c r="O435" s="357" t="e">
        <f>IF(N435&gt;'05'!$Y$17,0,1)</f>
        <v>#N/A</v>
      </c>
      <c r="P435" s="357" t="str">
        <f>IF(Tabela1[[#This Row],[DIA]]&gt;0,IF('13'!$CD$36=77,1,""),"")</f>
        <v/>
      </c>
      <c r="Q435" s="357" t="e">
        <f>IF(N435&gt;'13'!$CD$30,0,1)</f>
        <v>#N/A</v>
      </c>
      <c r="R435" s="357" t="str">
        <f>IF(Tabela1[[#This Row],[DIA]]&gt;0,IF('01'!$BX$33=77,1,""),"")</f>
        <v/>
      </c>
      <c r="S435" s="357" t="e">
        <f>IF(N435&gt;'01'!$BX$27,0,1)</f>
        <v>#N/A</v>
      </c>
    </row>
    <row r="436" spans="3:19" x14ac:dyDescent="0.25">
      <c r="C436" s="356"/>
      <c r="D436" s="357"/>
      <c r="E436" s="358"/>
      <c r="F436" s="359"/>
      <c r="G436" s="357"/>
      <c r="H436" s="357"/>
      <c r="I436" s="357" t="str">
        <f t="shared" ca="1" si="30"/>
        <v/>
      </c>
      <c r="J436" s="360">
        <f t="shared" si="31"/>
        <v>0</v>
      </c>
      <c r="K436" s="360">
        <f t="shared" si="32"/>
        <v>1</v>
      </c>
      <c r="L436" s="360">
        <f t="shared" si="33"/>
        <v>1900</v>
      </c>
      <c r="M436" s="357">
        <f>VLOOKUP(Tabela1[[#This Row],[Banco]],$U$9:$V$28,2,0)</f>
        <v>7</v>
      </c>
      <c r="N436" s="357" t="e">
        <f t="shared" si="34"/>
        <v>#N/A</v>
      </c>
      <c r="O436" s="357" t="e">
        <f>IF(N436&gt;'05'!$Y$17,0,1)</f>
        <v>#N/A</v>
      </c>
      <c r="P436" s="357" t="str">
        <f>IF(Tabela1[[#This Row],[DIA]]&gt;0,IF('13'!$CD$36=77,1,""),"")</f>
        <v/>
      </c>
      <c r="Q436" s="357" t="e">
        <f>IF(N436&gt;'13'!$CD$30,0,1)</f>
        <v>#N/A</v>
      </c>
      <c r="R436" s="357" t="str">
        <f>IF(Tabela1[[#This Row],[DIA]]&gt;0,IF('01'!$BX$33=77,1,""),"")</f>
        <v/>
      </c>
      <c r="S436" s="357" t="e">
        <f>IF(N436&gt;'01'!$BX$27,0,1)</f>
        <v>#N/A</v>
      </c>
    </row>
    <row r="437" spans="3:19" x14ac:dyDescent="0.25">
      <c r="C437" s="356"/>
      <c r="D437" s="357"/>
      <c r="E437" s="358"/>
      <c r="F437" s="359"/>
      <c r="G437" s="357"/>
      <c r="H437" s="357"/>
      <c r="I437" s="357" t="str">
        <f t="shared" ca="1" si="30"/>
        <v/>
      </c>
      <c r="J437" s="360">
        <f t="shared" si="31"/>
        <v>0</v>
      </c>
      <c r="K437" s="360">
        <f t="shared" si="32"/>
        <v>1</v>
      </c>
      <c r="L437" s="360">
        <f t="shared" si="33"/>
        <v>1900</v>
      </c>
      <c r="M437" s="357">
        <f>VLOOKUP(Tabela1[[#This Row],[Banco]],$U$9:$V$28,2,0)</f>
        <v>7</v>
      </c>
      <c r="N437" s="357" t="e">
        <f t="shared" si="34"/>
        <v>#N/A</v>
      </c>
      <c r="O437" s="357" t="e">
        <f>IF(N437&gt;'05'!$Y$17,0,1)</f>
        <v>#N/A</v>
      </c>
      <c r="P437" s="357" t="str">
        <f>IF(Tabela1[[#This Row],[DIA]]&gt;0,IF('13'!$CD$36=77,1,""),"")</f>
        <v/>
      </c>
      <c r="Q437" s="357" t="e">
        <f>IF(N437&gt;'13'!$CD$30,0,1)</f>
        <v>#N/A</v>
      </c>
      <c r="R437" s="357" t="str">
        <f>IF(Tabela1[[#This Row],[DIA]]&gt;0,IF('01'!$BX$33=77,1,""),"")</f>
        <v/>
      </c>
      <c r="S437" s="357" t="e">
        <f>IF(N437&gt;'01'!$BX$27,0,1)</f>
        <v>#N/A</v>
      </c>
    </row>
    <row r="438" spans="3:19" x14ac:dyDescent="0.25">
      <c r="C438" s="356"/>
      <c r="D438" s="357"/>
      <c r="E438" s="358"/>
      <c r="F438" s="359"/>
      <c r="G438" s="357"/>
      <c r="H438" s="357"/>
      <c r="I438" s="357" t="str">
        <f t="shared" ca="1" si="30"/>
        <v/>
      </c>
      <c r="J438" s="360">
        <f t="shared" si="31"/>
        <v>0</v>
      </c>
      <c r="K438" s="360">
        <f t="shared" si="32"/>
        <v>1</v>
      </c>
      <c r="L438" s="360">
        <f t="shared" si="33"/>
        <v>1900</v>
      </c>
      <c r="M438" s="357">
        <f>VLOOKUP(Tabela1[[#This Row],[Banco]],$U$9:$V$28,2,0)</f>
        <v>7</v>
      </c>
      <c r="N438" s="357" t="e">
        <f t="shared" si="34"/>
        <v>#N/A</v>
      </c>
      <c r="O438" s="357" t="e">
        <f>IF(N438&gt;'05'!$Y$17,0,1)</f>
        <v>#N/A</v>
      </c>
      <c r="P438" s="357" t="str">
        <f>IF(Tabela1[[#This Row],[DIA]]&gt;0,IF('13'!$CD$36=77,1,""),"")</f>
        <v/>
      </c>
      <c r="Q438" s="357" t="e">
        <f>IF(N438&gt;'13'!$CD$30,0,1)</f>
        <v>#N/A</v>
      </c>
      <c r="R438" s="357" t="str">
        <f>IF(Tabela1[[#This Row],[DIA]]&gt;0,IF('01'!$BX$33=77,1,""),"")</f>
        <v/>
      </c>
      <c r="S438" s="357" t="e">
        <f>IF(N438&gt;'01'!$BX$27,0,1)</f>
        <v>#N/A</v>
      </c>
    </row>
    <row r="439" spans="3:19" x14ac:dyDescent="0.25">
      <c r="C439" s="356"/>
      <c r="D439" s="357"/>
      <c r="E439" s="358"/>
      <c r="F439" s="359"/>
      <c r="G439" s="357"/>
      <c r="H439" s="357"/>
      <c r="I439" s="357" t="str">
        <f t="shared" ca="1" si="30"/>
        <v/>
      </c>
      <c r="J439" s="360">
        <f t="shared" si="31"/>
        <v>0</v>
      </c>
      <c r="K439" s="360">
        <f t="shared" si="32"/>
        <v>1</v>
      </c>
      <c r="L439" s="360">
        <f t="shared" si="33"/>
        <v>1900</v>
      </c>
      <c r="M439" s="357">
        <f>VLOOKUP(Tabela1[[#This Row],[Banco]],$U$9:$V$28,2,0)</f>
        <v>7</v>
      </c>
      <c r="N439" s="357" t="e">
        <f t="shared" si="34"/>
        <v>#N/A</v>
      </c>
      <c r="O439" s="357" t="e">
        <f>IF(N439&gt;'05'!$Y$17,0,1)</f>
        <v>#N/A</v>
      </c>
      <c r="P439" s="357" t="str">
        <f>IF(Tabela1[[#This Row],[DIA]]&gt;0,IF('13'!$CD$36=77,1,""),"")</f>
        <v/>
      </c>
      <c r="Q439" s="357" t="e">
        <f>IF(N439&gt;'13'!$CD$30,0,1)</f>
        <v>#N/A</v>
      </c>
      <c r="R439" s="357" t="str">
        <f>IF(Tabela1[[#This Row],[DIA]]&gt;0,IF('01'!$BX$33=77,1,""),"")</f>
        <v/>
      </c>
      <c r="S439" s="357" t="e">
        <f>IF(N439&gt;'01'!$BX$27,0,1)</f>
        <v>#N/A</v>
      </c>
    </row>
    <row r="440" spans="3:19" x14ac:dyDescent="0.25">
      <c r="C440" s="356"/>
      <c r="D440" s="357"/>
      <c r="E440" s="358"/>
      <c r="F440" s="359"/>
      <c r="G440" s="357"/>
      <c r="H440" s="357"/>
      <c r="I440" s="357" t="str">
        <f t="shared" ca="1" si="30"/>
        <v/>
      </c>
      <c r="J440" s="360">
        <f t="shared" si="31"/>
        <v>0</v>
      </c>
      <c r="K440" s="360">
        <f t="shared" si="32"/>
        <v>1</v>
      </c>
      <c r="L440" s="360">
        <f t="shared" si="33"/>
        <v>1900</v>
      </c>
      <c r="M440" s="357">
        <f>VLOOKUP(Tabela1[[#This Row],[Banco]],$U$9:$V$28,2,0)</f>
        <v>7</v>
      </c>
      <c r="N440" s="357" t="e">
        <f t="shared" si="34"/>
        <v>#N/A</v>
      </c>
      <c r="O440" s="357" t="e">
        <f>IF(N440&gt;'05'!$Y$17,0,1)</f>
        <v>#N/A</v>
      </c>
      <c r="P440" s="357" t="str">
        <f>IF(Tabela1[[#This Row],[DIA]]&gt;0,IF('13'!$CD$36=77,1,""),"")</f>
        <v/>
      </c>
      <c r="Q440" s="357" t="e">
        <f>IF(N440&gt;'13'!$CD$30,0,1)</f>
        <v>#N/A</v>
      </c>
      <c r="R440" s="357" t="str">
        <f>IF(Tabela1[[#This Row],[DIA]]&gt;0,IF('01'!$BX$33=77,1,""),"")</f>
        <v/>
      </c>
      <c r="S440" s="357" t="e">
        <f>IF(N440&gt;'01'!$BX$27,0,1)</f>
        <v>#N/A</v>
      </c>
    </row>
    <row r="441" spans="3:19" x14ac:dyDescent="0.25">
      <c r="C441" s="356"/>
      <c r="D441" s="357"/>
      <c r="E441" s="358"/>
      <c r="F441" s="359"/>
      <c r="G441" s="357"/>
      <c r="H441" s="357"/>
      <c r="I441" s="357" t="str">
        <f t="shared" ca="1" si="30"/>
        <v/>
      </c>
      <c r="J441" s="360">
        <f t="shared" si="31"/>
        <v>0</v>
      </c>
      <c r="K441" s="360">
        <f t="shared" si="32"/>
        <v>1</v>
      </c>
      <c r="L441" s="360">
        <f t="shared" si="33"/>
        <v>1900</v>
      </c>
      <c r="M441" s="357">
        <f>VLOOKUP(Tabela1[[#This Row],[Banco]],$U$9:$V$28,2,0)</f>
        <v>7</v>
      </c>
      <c r="N441" s="357" t="e">
        <f t="shared" si="34"/>
        <v>#N/A</v>
      </c>
      <c r="O441" s="357" t="e">
        <f>IF(N441&gt;'05'!$Y$17,0,1)</f>
        <v>#N/A</v>
      </c>
      <c r="P441" s="357" t="str">
        <f>IF(Tabela1[[#This Row],[DIA]]&gt;0,IF('13'!$CD$36=77,1,""),"")</f>
        <v/>
      </c>
      <c r="Q441" s="357" t="e">
        <f>IF(N441&gt;'13'!$CD$30,0,1)</f>
        <v>#N/A</v>
      </c>
      <c r="R441" s="357" t="str">
        <f>IF(Tabela1[[#This Row],[DIA]]&gt;0,IF('01'!$BX$33=77,1,""),"")</f>
        <v/>
      </c>
      <c r="S441" s="357" t="e">
        <f>IF(N441&gt;'01'!$BX$27,0,1)</f>
        <v>#N/A</v>
      </c>
    </row>
    <row r="442" spans="3:19" x14ac:dyDescent="0.25">
      <c r="C442" s="356"/>
      <c r="D442" s="357"/>
      <c r="E442" s="358"/>
      <c r="F442" s="359"/>
      <c r="G442" s="357"/>
      <c r="H442" s="357"/>
      <c r="I442" s="357" t="str">
        <f t="shared" ca="1" si="30"/>
        <v/>
      </c>
      <c r="J442" s="360">
        <f t="shared" si="31"/>
        <v>0</v>
      </c>
      <c r="K442" s="360">
        <f t="shared" si="32"/>
        <v>1</v>
      </c>
      <c r="L442" s="360">
        <f t="shared" si="33"/>
        <v>1900</v>
      </c>
      <c r="M442" s="357">
        <f>VLOOKUP(Tabela1[[#This Row],[Banco]],$U$9:$V$28,2,0)</f>
        <v>7</v>
      </c>
      <c r="N442" s="357" t="e">
        <f t="shared" si="34"/>
        <v>#N/A</v>
      </c>
      <c r="O442" s="357" t="e">
        <f>IF(N442&gt;'05'!$Y$17,0,1)</f>
        <v>#N/A</v>
      </c>
      <c r="P442" s="357" t="str">
        <f>IF(Tabela1[[#This Row],[DIA]]&gt;0,IF('13'!$CD$36=77,1,""),"")</f>
        <v/>
      </c>
      <c r="Q442" s="357" t="e">
        <f>IF(N442&gt;'13'!$CD$30,0,1)</f>
        <v>#N/A</v>
      </c>
      <c r="R442" s="357" t="str">
        <f>IF(Tabela1[[#This Row],[DIA]]&gt;0,IF('01'!$BX$33=77,1,""),"")</f>
        <v/>
      </c>
      <c r="S442" s="357" t="e">
        <f>IF(N442&gt;'01'!$BX$27,0,1)</f>
        <v>#N/A</v>
      </c>
    </row>
    <row r="443" spans="3:19" x14ac:dyDescent="0.25">
      <c r="C443" s="356"/>
      <c r="D443" s="357"/>
      <c r="E443" s="358"/>
      <c r="F443" s="359"/>
      <c r="G443" s="357"/>
      <c r="H443" s="357"/>
      <c r="I443" s="357" t="str">
        <f t="shared" ca="1" si="30"/>
        <v/>
      </c>
      <c r="J443" s="360">
        <f t="shared" si="31"/>
        <v>0</v>
      </c>
      <c r="K443" s="360">
        <f t="shared" si="32"/>
        <v>1</v>
      </c>
      <c r="L443" s="360">
        <f t="shared" si="33"/>
        <v>1900</v>
      </c>
      <c r="M443" s="357">
        <f>VLOOKUP(Tabela1[[#This Row],[Banco]],$U$9:$V$28,2,0)</f>
        <v>7</v>
      </c>
      <c r="N443" s="357" t="e">
        <f t="shared" si="34"/>
        <v>#N/A</v>
      </c>
      <c r="O443" s="357" t="e">
        <f>IF(N443&gt;'05'!$Y$17,0,1)</f>
        <v>#N/A</v>
      </c>
      <c r="P443" s="357" t="str">
        <f>IF(Tabela1[[#This Row],[DIA]]&gt;0,IF('13'!$CD$36=77,1,""),"")</f>
        <v/>
      </c>
      <c r="Q443" s="357" t="e">
        <f>IF(N443&gt;'13'!$CD$30,0,1)</f>
        <v>#N/A</v>
      </c>
      <c r="R443" s="357" t="str">
        <f>IF(Tabela1[[#This Row],[DIA]]&gt;0,IF('01'!$BX$33=77,1,""),"")</f>
        <v/>
      </c>
      <c r="S443" s="357" t="e">
        <f>IF(N443&gt;'01'!$BX$27,0,1)</f>
        <v>#N/A</v>
      </c>
    </row>
    <row r="444" spans="3:19" x14ac:dyDescent="0.25">
      <c r="C444" s="356"/>
      <c r="D444" s="357"/>
      <c r="E444" s="358"/>
      <c r="F444" s="359"/>
      <c r="G444" s="357"/>
      <c r="H444" s="357"/>
      <c r="I444" s="357" t="str">
        <f t="shared" ca="1" si="30"/>
        <v/>
      </c>
      <c r="J444" s="360">
        <f t="shared" si="31"/>
        <v>0</v>
      </c>
      <c r="K444" s="360">
        <f t="shared" si="32"/>
        <v>1</v>
      </c>
      <c r="L444" s="360">
        <f t="shared" si="33"/>
        <v>1900</v>
      </c>
      <c r="M444" s="357">
        <f>VLOOKUP(Tabela1[[#This Row],[Banco]],$U$9:$V$28,2,0)</f>
        <v>7</v>
      </c>
      <c r="N444" s="357" t="e">
        <f t="shared" si="34"/>
        <v>#N/A</v>
      </c>
      <c r="O444" s="357" t="e">
        <f>IF(N444&gt;'05'!$Y$17,0,1)</f>
        <v>#N/A</v>
      </c>
      <c r="P444" s="357" t="str">
        <f>IF(Tabela1[[#This Row],[DIA]]&gt;0,IF('13'!$CD$36=77,1,""),"")</f>
        <v/>
      </c>
      <c r="Q444" s="357" t="e">
        <f>IF(N444&gt;'13'!$CD$30,0,1)</f>
        <v>#N/A</v>
      </c>
      <c r="R444" s="357" t="str">
        <f>IF(Tabela1[[#This Row],[DIA]]&gt;0,IF('01'!$BX$33=77,1,""),"")</f>
        <v/>
      </c>
      <c r="S444" s="357" t="e">
        <f>IF(N444&gt;'01'!$BX$27,0,1)</f>
        <v>#N/A</v>
      </c>
    </row>
    <row r="445" spans="3:19" x14ac:dyDescent="0.25">
      <c r="C445" s="356"/>
      <c r="D445" s="357"/>
      <c r="E445" s="358"/>
      <c r="F445" s="359"/>
      <c r="G445" s="357"/>
      <c r="H445" s="357"/>
      <c r="I445" s="357" t="str">
        <f t="shared" ca="1" si="30"/>
        <v/>
      </c>
      <c r="J445" s="360">
        <f t="shared" si="31"/>
        <v>0</v>
      </c>
      <c r="K445" s="360">
        <f t="shared" si="32"/>
        <v>1</v>
      </c>
      <c r="L445" s="360">
        <f t="shared" si="33"/>
        <v>1900</v>
      </c>
      <c r="M445" s="357">
        <f>VLOOKUP(Tabela1[[#This Row],[Banco]],$U$9:$V$28,2,0)</f>
        <v>7</v>
      </c>
      <c r="N445" s="357" t="e">
        <f t="shared" si="34"/>
        <v>#N/A</v>
      </c>
      <c r="O445" s="357" t="e">
        <f>IF(N445&gt;'05'!$Y$17,0,1)</f>
        <v>#N/A</v>
      </c>
      <c r="P445" s="357" t="str">
        <f>IF(Tabela1[[#This Row],[DIA]]&gt;0,IF('13'!$CD$36=77,1,""),"")</f>
        <v/>
      </c>
      <c r="Q445" s="357" t="e">
        <f>IF(N445&gt;'13'!$CD$30,0,1)</f>
        <v>#N/A</v>
      </c>
      <c r="R445" s="357" t="str">
        <f>IF(Tabela1[[#This Row],[DIA]]&gt;0,IF('01'!$BX$33=77,1,""),"")</f>
        <v/>
      </c>
      <c r="S445" s="357" t="e">
        <f>IF(N445&gt;'01'!$BX$27,0,1)</f>
        <v>#N/A</v>
      </c>
    </row>
    <row r="446" spans="3:19" x14ac:dyDescent="0.25">
      <c r="C446" s="356"/>
      <c r="D446" s="357"/>
      <c r="E446" s="358"/>
      <c r="F446" s="359"/>
      <c r="G446" s="357"/>
      <c r="H446" s="357"/>
      <c r="I446" s="357" t="str">
        <f t="shared" ca="1" si="30"/>
        <v/>
      </c>
      <c r="J446" s="360">
        <f t="shared" si="31"/>
        <v>0</v>
      </c>
      <c r="K446" s="360">
        <f t="shared" si="32"/>
        <v>1</v>
      </c>
      <c r="L446" s="360">
        <f t="shared" si="33"/>
        <v>1900</v>
      </c>
      <c r="M446" s="357">
        <f>VLOOKUP(Tabela1[[#This Row],[Banco]],$U$9:$V$28,2,0)</f>
        <v>7</v>
      </c>
      <c r="N446" s="357" t="e">
        <f t="shared" si="34"/>
        <v>#N/A</v>
      </c>
      <c r="O446" s="357" t="e">
        <f>IF(N446&gt;'05'!$Y$17,0,1)</f>
        <v>#N/A</v>
      </c>
      <c r="P446" s="357" t="str">
        <f>IF(Tabela1[[#This Row],[DIA]]&gt;0,IF('13'!$CD$36=77,1,""),"")</f>
        <v/>
      </c>
      <c r="Q446" s="357" t="e">
        <f>IF(N446&gt;'13'!$CD$30,0,1)</f>
        <v>#N/A</v>
      </c>
      <c r="R446" s="357" t="str">
        <f>IF(Tabela1[[#This Row],[DIA]]&gt;0,IF('01'!$BX$33=77,1,""),"")</f>
        <v/>
      </c>
      <c r="S446" s="357" t="e">
        <f>IF(N446&gt;'01'!$BX$27,0,1)</f>
        <v>#N/A</v>
      </c>
    </row>
    <row r="447" spans="3:19" x14ac:dyDescent="0.25">
      <c r="C447" s="356"/>
      <c r="D447" s="357"/>
      <c r="E447" s="358"/>
      <c r="F447" s="359"/>
      <c r="G447" s="357"/>
      <c r="H447" s="357"/>
      <c r="I447" s="357" t="str">
        <f t="shared" ca="1" si="30"/>
        <v/>
      </c>
      <c r="J447" s="360">
        <f t="shared" si="31"/>
        <v>0</v>
      </c>
      <c r="K447" s="360">
        <f t="shared" si="32"/>
        <v>1</v>
      </c>
      <c r="L447" s="360">
        <f t="shared" si="33"/>
        <v>1900</v>
      </c>
      <c r="M447" s="357">
        <f>VLOOKUP(Tabela1[[#This Row],[Banco]],$U$9:$V$28,2,0)</f>
        <v>7</v>
      </c>
      <c r="N447" s="357" t="e">
        <f t="shared" si="34"/>
        <v>#N/A</v>
      </c>
      <c r="O447" s="357" t="e">
        <f>IF(N447&gt;'05'!$Y$17,0,1)</f>
        <v>#N/A</v>
      </c>
      <c r="P447" s="357" t="str">
        <f>IF(Tabela1[[#This Row],[DIA]]&gt;0,IF('13'!$CD$36=77,1,""),"")</f>
        <v/>
      </c>
      <c r="Q447" s="357" t="e">
        <f>IF(N447&gt;'13'!$CD$30,0,1)</f>
        <v>#N/A</v>
      </c>
      <c r="R447" s="357" t="str">
        <f>IF(Tabela1[[#This Row],[DIA]]&gt;0,IF('01'!$BX$33=77,1,""),"")</f>
        <v/>
      </c>
      <c r="S447" s="357" t="e">
        <f>IF(N447&gt;'01'!$BX$27,0,1)</f>
        <v>#N/A</v>
      </c>
    </row>
    <row r="448" spans="3:19" x14ac:dyDescent="0.25">
      <c r="C448" s="356"/>
      <c r="D448" s="357"/>
      <c r="E448" s="358"/>
      <c r="F448" s="359"/>
      <c r="G448" s="357"/>
      <c r="H448" s="357"/>
      <c r="I448" s="357" t="str">
        <f t="shared" ca="1" si="30"/>
        <v/>
      </c>
      <c r="J448" s="360">
        <f t="shared" si="31"/>
        <v>0</v>
      </c>
      <c r="K448" s="360">
        <f t="shared" si="32"/>
        <v>1</v>
      </c>
      <c r="L448" s="360">
        <f t="shared" si="33"/>
        <v>1900</v>
      </c>
      <c r="M448" s="357">
        <f>VLOOKUP(Tabela1[[#This Row],[Banco]],$U$9:$V$28,2,0)</f>
        <v>7</v>
      </c>
      <c r="N448" s="357" t="e">
        <f t="shared" si="34"/>
        <v>#N/A</v>
      </c>
      <c r="O448" s="357" t="e">
        <f>IF(N448&gt;'05'!$Y$17,0,1)</f>
        <v>#N/A</v>
      </c>
      <c r="P448" s="357" t="str">
        <f>IF(Tabela1[[#This Row],[DIA]]&gt;0,IF('13'!$CD$36=77,1,""),"")</f>
        <v/>
      </c>
      <c r="Q448" s="357" t="e">
        <f>IF(N448&gt;'13'!$CD$30,0,1)</f>
        <v>#N/A</v>
      </c>
      <c r="R448" s="357" t="str">
        <f>IF(Tabela1[[#This Row],[DIA]]&gt;0,IF('01'!$BX$33=77,1,""),"")</f>
        <v/>
      </c>
      <c r="S448" s="357" t="e">
        <f>IF(N448&gt;'01'!$BX$27,0,1)</f>
        <v>#N/A</v>
      </c>
    </row>
    <row r="449" spans="3:19" x14ac:dyDescent="0.25">
      <c r="C449" s="356"/>
      <c r="D449" s="357"/>
      <c r="E449" s="358"/>
      <c r="F449" s="359"/>
      <c r="G449" s="357"/>
      <c r="H449" s="357"/>
      <c r="I449" s="357" t="str">
        <f t="shared" ca="1" si="30"/>
        <v/>
      </c>
      <c r="J449" s="360">
        <f t="shared" si="31"/>
        <v>0</v>
      </c>
      <c r="K449" s="360">
        <f t="shared" si="32"/>
        <v>1</v>
      </c>
      <c r="L449" s="360">
        <f t="shared" si="33"/>
        <v>1900</v>
      </c>
      <c r="M449" s="357">
        <f>VLOOKUP(Tabela1[[#This Row],[Banco]],$U$9:$V$28,2,0)</f>
        <v>7</v>
      </c>
      <c r="N449" s="357" t="e">
        <f t="shared" si="34"/>
        <v>#N/A</v>
      </c>
      <c r="O449" s="357" t="e">
        <f>IF(N449&gt;'05'!$Y$17,0,1)</f>
        <v>#N/A</v>
      </c>
      <c r="P449" s="357" t="str">
        <f>IF(Tabela1[[#This Row],[DIA]]&gt;0,IF('13'!$CD$36=77,1,""),"")</f>
        <v/>
      </c>
      <c r="Q449" s="357" t="e">
        <f>IF(N449&gt;'13'!$CD$30,0,1)</f>
        <v>#N/A</v>
      </c>
      <c r="R449" s="357" t="str">
        <f>IF(Tabela1[[#This Row],[DIA]]&gt;0,IF('01'!$BX$33=77,1,""),"")</f>
        <v/>
      </c>
      <c r="S449" s="357" t="e">
        <f>IF(N449&gt;'01'!$BX$27,0,1)</f>
        <v>#N/A</v>
      </c>
    </row>
    <row r="450" spans="3:19" x14ac:dyDescent="0.25">
      <c r="C450" s="356"/>
      <c r="D450" s="357"/>
      <c r="E450" s="358"/>
      <c r="F450" s="359"/>
      <c r="G450" s="357"/>
      <c r="H450" s="357"/>
      <c r="I450" s="357" t="str">
        <f t="shared" ca="1" si="30"/>
        <v/>
      </c>
      <c r="J450" s="360">
        <f t="shared" si="31"/>
        <v>0</v>
      </c>
      <c r="K450" s="360">
        <f t="shared" si="32"/>
        <v>1</v>
      </c>
      <c r="L450" s="360">
        <f t="shared" si="33"/>
        <v>1900</v>
      </c>
      <c r="M450" s="357">
        <f>VLOOKUP(Tabela1[[#This Row],[Banco]],$U$9:$V$28,2,0)</f>
        <v>7</v>
      </c>
      <c r="N450" s="357" t="e">
        <f t="shared" si="34"/>
        <v>#N/A</v>
      </c>
      <c r="O450" s="357" t="e">
        <f>IF(N450&gt;'05'!$Y$17,0,1)</f>
        <v>#N/A</v>
      </c>
      <c r="P450" s="357" t="str">
        <f>IF(Tabela1[[#This Row],[DIA]]&gt;0,IF('13'!$CD$36=77,1,""),"")</f>
        <v/>
      </c>
      <c r="Q450" s="357" t="e">
        <f>IF(N450&gt;'13'!$CD$30,0,1)</f>
        <v>#N/A</v>
      </c>
      <c r="R450" s="357" t="str">
        <f>IF(Tabela1[[#This Row],[DIA]]&gt;0,IF('01'!$BX$33=77,1,""),"")</f>
        <v/>
      </c>
      <c r="S450" s="357" t="e">
        <f>IF(N450&gt;'01'!$BX$27,0,1)</f>
        <v>#N/A</v>
      </c>
    </row>
    <row r="451" spans="3:19" x14ac:dyDescent="0.25">
      <c r="C451" s="356"/>
      <c r="D451" s="357"/>
      <c r="E451" s="358"/>
      <c r="F451" s="359"/>
      <c r="G451" s="357"/>
      <c r="H451" s="357"/>
      <c r="I451" s="357" t="str">
        <f t="shared" ca="1" si="30"/>
        <v/>
      </c>
      <c r="J451" s="360">
        <f t="shared" si="31"/>
        <v>0</v>
      </c>
      <c r="K451" s="360">
        <f t="shared" si="32"/>
        <v>1</v>
      </c>
      <c r="L451" s="360">
        <f t="shared" si="33"/>
        <v>1900</v>
      </c>
      <c r="M451" s="357">
        <f>VLOOKUP(Tabela1[[#This Row],[Banco]],$U$9:$V$28,2,0)</f>
        <v>7</v>
      </c>
      <c r="N451" s="357" t="e">
        <f t="shared" si="34"/>
        <v>#N/A</v>
      </c>
      <c r="O451" s="357" t="e">
        <f>IF(N451&gt;'05'!$Y$17,0,1)</f>
        <v>#N/A</v>
      </c>
      <c r="P451" s="357" t="str">
        <f>IF(Tabela1[[#This Row],[DIA]]&gt;0,IF('13'!$CD$36=77,1,""),"")</f>
        <v/>
      </c>
      <c r="Q451" s="357" t="e">
        <f>IF(N451&gt;'13'!$CD$30,0,1)</f>
        <v>#N/A</v>
      </c>
      <c r="R451" s="357" t="str">
        <f>IF(Tabela1[[#This Row],[DIA]]&gt;0,IF('01'!$BX$33=77,1,""),"")</f>
        <v/>
      </c>
      <c r="S451" s="357" t="e">
        <f>IF(N451&gt;'01'!$BX$27,0,1)</f>
        <v>#N/A</v>
      </c>
    </row>
    <row r="452" spans="3:19" x14ac:dyDescent="0.25">
      <c r="C452" s="356"/>
      <c r="D452" s="357"/>
      <c r="E452" s="358"/>
      <c r="F452" s="359"/>
      <c r="G452" s="357"/>
      <c r="H452" s="357"/>
      <c r="I452" s="357" t="str">
        <f t="shared" ca="1" si="30"/>
        <v/>
      </c>
      <c r="J452" s="360">
        <f t="shared" si="31"/>
        <v>0</v>
      </c>
      <c r="K452" s="360">
        <f t="shared" si="32"/>
        <v>1</v>
      </c>
      <c r="L452" s="360">
        <f t="shared" si="33"/>
        <v>1900</v>
      </c>
      <c r="M452" s="357">
        <f>VLOOKUP(Tabela1[[#This Row],[Banco]],$U$9:$V$28,2,0)</f>
        <v>7</v>
      </c>
      <c r="N452" s="357" t="e">
        <f t="shared" si="34"/>
        <v>#N/A</v>
      </c>
      <c r="O452" s="357" t="e">
        <f>IF(N452&gt;'05'!$Y$17,0,1)</f>
        <v>#N/A</v>
      </c>
      <c r="P452" s="357" t="str">
        <f>IF(Tabela1[[#This Row],[DIA]]&gt;0,IF('13'!$CD$36=77,1,""),"")</f>
        <v/>
      </c>
      <c r="Q452" s="357" t="e">
        <f>IF(N452&gt;'13'!$CD$30,0,1)</f>
        <v>#N/A</v>
      </c>
      <c r="R452" s="357" t="str">
        <f>IF(Tabela1[[#This Row],[DIA]]&gt;0,IF('01'!$BX$33=77,1,""),"")</f>
        <v/>
      </c>
      <c r="S452" s="357" t="e">
        <f>IF(N452&gt;'01'!$BX$27,0,1)</f>
        <v>#N/A</v>
      </c>
    </row>
    <row r="453" spans="3:19" x14ac:dyDescent="0.25">
      <c r="C453" s="356"/>
      <c r="D453" s="357"/>
      <c r="E453" s="358"/>
      <c r="F453" s="359"/>
      <c r="G453" s="357"/>
      <c r="H453" s="357"/>
      <c r="I453" s="357" t="str">
        <f t="shared" ca="1" si="30"/>
        <v/>
      </c>
      <c r="J453" s="360">
        <f t="shared" si="31"/>
        <v>0</v>
      </c>
      <c r="K453" s="360">
        <f t="shared" si="32"/>
        <v>1</v>
      </c>
      <c r="L453" s="360">
        <f t="shared" si="33"/>
        <v>1900</v>
      </c>
      <c r="M453" s="357">
        <f>VLOOKUP(Tabela1[[#This Row],[Banco]],$U$9:$V$28,2,0)</f>
        <v>7</v>
      </c>
      <c r="N453" s="357" t="e">
        <f t="shared" si="34"/>
        <v>#N/A</v>
      </c>
      <c r="O453" s="357" t="e">
        <f>IF(N453&gt;'05'!$Y$17,0,1)</f>
        <v>#N/A</v>
      </c>
      <c r="P453" s="357" t="str">
        <f>IF(Tabela1[[#This Row],[DIA]]&gt;0,IF('13'!$CD$36=77,1,""),"")</f>
        <v/>
      </c>
      <c r="Q453" s="357" t="e">
        <f>IF(N453&gt;'13'!$CD$30,0,1)</f>
        <v>#N/A</v>
      </c>
      <c r="R453" s="357" t="str">
        <f>IF(Tabela1[[#This Row],[DIA]]&gt;0,IF('01'!$BX$33=77,1,""),"")</f>
        <v/>
      </c>
      <c r="S453" s="357" t="e">
        <f>IF(N453&gt;'01'!$BX$27,0,1)</f>
        <v>#N/A</v>
      </c>
    </row>
    <row r="454" spans="3:19" x14ac:dyDescent="0.25">
      <c r="C454" s="356"/>
      <c r="D454" s="357"/>
      <c r="E454" s="358"/>
      <c r="F454" s="359"/>
      <c r="G454" s="357"/>
      <c r="H454" s="357"/>
      <c r="I454" s="357" t="str">
        <f t="shared" ca="1" si="30"/>
        <v/>
      </c>
      <c r="J454" s="360">
        <f t="shared" si="31"/>
        <v>0</v>
      </c>
      <c r="K454" s="360">
        <f t="shared" si="32"/>
        <v>1</v>
      </c>
      <c r="L454" s="360">
        <f t="shared" si="33"/>
        <v>1900</v>
      </c>
      <c r="M454" s="357">
        <f>VLOOKUP(Tabela1[[#This Row],[Banco]],$U$9:$V$28,2,0)</f>
        <v>7</v>
      </c>
      <c r="N454" s="357" t="e">
        <f t="shared" si="34"/>
        <v>#N/A</v>
      </c>
      <c r="O454" s="357" t="e">
        <f>IF(N454&gt;'05'!$Y$17,0,1)</f>
        <v>#N/A</v>
      </c>
      <c r="P454" s="357" t="str">
        <f>IF(Tabela1[[#This Row],[DIA]]&gt;0,IF('13'!$CD$36=77,1,""),"")</f>
        <v/>
      </c>
      <c r="Q454" s="357" t="e">
        <f>IF(N454&gt;'13'!$CD$30,0,1)</f>
        <v>#N/A</v>
      </c>
      <c r="R454" s="357" t="str">
        <f>IF(Tabela1[[#This Row],[DIA]]&gt;0,IF('01'!$BX$33=77,1,""),"")</f>
        <v/>
      </c>
      <c r="S454" s="357" t="e">
        <f>IF(N454&gt;'01'!$BX$27,0,1)</f>
        <v>#N/A</v>
      </c>
    </row>
    <row r="455" spans="3:19" x14ac:dyDescent="0.25">
      <c r="C455" s="356"/>
      <c r="D455" s="357"/>
      <c r="E455" s="358"/>
      <c r="F455" s="359"/>
      <c r="G455" s="357"/>
      <c r="H455" s="357"/>
      <c r="I455" s="357" t="str">
        <f t="shared" ca="1" si="30"/>
        <v/>
      </c>
      <c r="J455" s="360">
        <f t="shared" si="31"/>
        <v>0</v>
      </c>
      <c r="K455" s="360">
        <f t="shared" si="32"/>
        <v>1</v>
      </c>
      <c r="L455" s="360">
        <f t="shared" si="33"/>
        <v>1900</v>
      </c>
      <c r="M455" s="357">
        <f>VLOOKUP(Tabela1[[#This Row],[Banco]],$U$9:$V$28,2,0)</f>
        <v>7</v>
      </c>
      <c r="N455" s="357" t="e">
        <f t="shared" si="34"/>
        <v>#N/A</v>
      </c>
      <c r="O455" s="357" t="e">
        <f>IF(N455&gt;'05'!$Y$17,0,1)</f>
        <v>#N/A</v>
      </c>
      <c r="P455" s="357" t="str">
        <f>IF(Tabela1[[#This Row],[DIA]]&gt;0,IF('13'!$CD$36=77,1,""),"")</f>
        <v/>
      </c>
      <c r="Q455" s="357" t="e">
        <f>IF(N455&gt;'13'!$CD$30,0,1)</f>
        <v>#N/A</v>
      </c>
      <c r="R455" s="357" t="str">
        <f>IF(Tabela1[[#This Row],[DIA]]&gt;0,IF('01'!$BX$33=77,1,""),"")</f>
        <v/>
      </c>
      <c r="S455" s="357" t="e">
        <f>IF(N455&gt;'01'!$BX$27,0,1)</f>
        <v>#N/A</v>
      </c>
    </row>
    <row r="456" spans="3:19" x14ac:dyDescent="0.25">
      <c r="C456" s="356"/>
      <c r="D456" s="357"/>
      <c r="E456" s="358"/>
      <c r="F456" s="359"/>
      <c r="G456" s="357"/>
      <c r="H456" s="357"/>
      <c r="I456" s="357" t="str">
        <f t="shared" ca="1" si="30"/>
        <v/>
      </c>
      <c r="J456" s="360">
        <f t="shared" si="31"/>
        <v>0</v>
      </c>
      <c r="K456" s="360">
        <f t="shared" si="32"/>
        <v>1</v>
      </c>
      <c r="L456" s="360">
        <f t="shared" si="33"/>
        <v>1900</v>
      </c>
      <c r="M456" s="357">
        <f>VLOOKUP(Tabela1[[#This Row],[Banco]],$U$9:$V$28,2,0)</f>
        <v>7</v>
      </c>
      <c r="N456" s="357" t="e">
        <f t="shared" si="34"/>
        <v>#N/A</v>
      </c>
      <c r="O456" s="357" t="e">
        <f>IF(N456&gt;'05'!$Y$17,0,1)</f>
        <v>#N/A</v>
      </c>
      <c r="P456" s="357" t="str">
        <f>IF(Tabela1[[#This Row],[DIA]]&gt;0,IF('13'!$CD$36=77,1,""),"")</f>
        <v/>
      </c>
      <c r="Q456" s="357" t="e">
        <f>IF(N456&gt;'13'!$CD$30,0,1)</f>
        <v>#N/A</v>
      </c>
      <c r="R456" s="357" t="str">
        <f>IF(Tabela1[[#This Row],[DIA]]&gt;0,IF('01'!$BX$33=77,1,""),"")</f>
        <v/>
      </c>
      <c r="S456" s="357" t="e">
        <f>IF(N456&gt;'01'!$BX$27,0,1)</f>
        <v>#N/A</v>
      </c>
    </row>
    <row r="457" spans="3:19" x14ac:dyDescent="0.25">
      <c r="C457" s="356"/>
      <c r="D457" s="357"/>
      <c r="E457" s="358"/>
      <c r="F457" s="359"/>
      <c r="G457" s="357"/>
      <c r="H457" s="357"/>
      <c r="I457" s="357" t="str">
        <f t="shared" ref="I457:I520" ca="1" si="35">IF(H457="","",(IF(H457="Efetivado","",IF(C457="","",IF(C457=TODAY(),"Vence Hoje",IF(C457&lt;TODAY(),"Atrasado",C457-TODAY()&amp;" Dias para Vencer"))))))</f>
        <v/>
      </c>
      <c r="J457" s="360">
        <f t="shared" ref="J457:J520" si="36">DAY(C457)</f>
        <v>0</v>
      </c>
      <c r="K457" s="360">
        <f t="shared" ref="K457:K520" si="37">MONTH(C457)</f>
        <v>1</v>
      </c>
      <c r="L457" s="360">
        <f t="shared" ref="L457:L520" si="38">YEAR(C457)</f>
        <v>1900</v>
      </c>
      <c r="M457" s="357">
        <f>VLOOKUP(Tabela1[[#This Row],[Banco]],$U$9:$V$28,2,0)</f>
        <v>7</v>
      </c>
      <c r="N457" s="357" t="e">
        <f t="shared" ref="N457:N520" si="39">VLOOKUP(H457,$Z$9:$AA$10,2,0)</f>
        <v>#N/A</v>
      </c>
      <c r="O457" s="357" t="e">
        <f>IF(N457&gt;'05'!$Y$17,0,1)</f>
        <v>#N/A</v>
      </c>
      <c r="P457" s="357" t="str">
        <f>IF(Tabela1[[#This Row],[DIA]]&gt;0,IF('13'!$CD$36=77,1,""),"")</f>
        <v/>
      </c>
      <c r="Q457" s="357" t="e">
        <f>IF(N457&gt;'13'!$CD$30,0,1)</f>
        <v>#N/A</v>
      </c>
      <c r="R457" s="357" t="str">
        <f>IF(Tabela1[[#This Row],[DIA]]&gt;0,IF('01'!$BX$33=77,1,""),"")</f>
        <v/>
      </c>
      <c r="S457" s="357" t="e">
        <f>IF(N457&gt;'01'!$BX$27,0,1)</f>
        <v>#N/A</v>
      </c>
    </row>
    <row r="458" spans="3:19" x14ac:dyDescent="0.25">
      <c r="C458" s="356"/>
      <c r="D458" s="357"/>
      <c r="E458" s="358"/>
      <c r="F458" s="359"/>
      <c r="G458" s="357"/>
      <c r="H458" s="357"/>
      <c r="I458" s="357" t="str">
        <f t="shared" ca="1" si="35"/>
        <v/>
      </c>
      <c r="J458" s="360">
        <f t="shared" si="36"/>
        <v>0</v>
      </c>
      <c r="K458" s="360">
        <f t="shared" si="37"/>
        <v>1</v>
      </c>
      <c r="L458" s="360">
        <f t="shared" si="38"/>
        <v>1900</v>
      </c>
      <c r="M458" s="357">
        <f>VLOOKUP(Tabela1[[#This Row],[Banco]],$U$9:$V$28,2,0)</f>
        <v>7</v>
      </c>
      <c r="N458" s="357" t="e">
        <f t="shared" si="39"/>
        <v>#N/A</v>
      </c>
      <c r="O458" s="357" t="e">
        <f>IF(N458&gt;'05'!$Y$17,0,1)</f>
        <v>#N/A</v>
      </c>
      <c r="P458" s="357" t="str">
        <f>IF(Tabela1[[#This Row],[DIA]]&gt;0,IF('13'!$CD$36=77,1,""),"")</f>
        <v/>
      </c>
      <c r="Q458" s="357" t="e">
        <f>IF(N458&gt;'13'!$CD$30,0,1)</f>
        <v>#N/A</v>
      </c>
      <c r="R458" s="357" t="str">
        <f>IF(Tabela1[[#This Row],[DIA]]&gt;0,IF('01'!$BX$33=77,1,""),"")</f>
        <v/>
      </c>
      <c r="S458" s="357" t="e">
        <f>IF(N458&gt;'01'!$BX$27,0,1)</f>
        <v>#N/A</v>
      </c>
    </row>
    <row r="459" spans="3:19" x14ac:dyDescent="0.25">
      <c r="C459" s="356"/>
      <c r="D459" s="357"/>
      <c r="E459" s="358"/>
      <c r="F459" s="359"/>
      <c r="G459" s="357"/>
      <c r="H459" s="357"/>
      <c r="I459" s="357" t="str">
        <f t="shared" ca="1" si="35"/>
        <v/>
      </c>
      <c r="J459" s="360">
        <f t="shared" si="36"/>
        <v>0</v>
      </c>
      <c r="K459" s="360">
        <f t="shared" si="37"/>
        <v>1</v>
      </c>
      <c r="L459" s="360">
        <f t="shared" si="38"/>
        <v>1900</v>
      </c>
      <c r="M459" s="357">
        <f>VLOOKUP(Tabela1[[#This Row],[Banco]],$U$9:$V$28,2,0)</f>
        <v>7</v>
      </c>
      <c r="N459" s="357" t="e">
        <f t="shared" si="39"/>
        <v>#N/A</v>
      </c>
      <c r="O459" s="357" t="e">
        <f>IF(N459&gt;'05'!$Y$17,0,1)</f>
        <v>#N/A</v>
      </c>
      <c r="P459" s="357" t="str">
        <f>IF(Tabela1[[#This Row],[DIA]]&gt;0,IF('13'!$CD$36=77,1,""),"")</f>
        <v/>
      </c>
      <c r="Q459" s="357" t="e">
        <f>IF(N459&gt;'13'!$CD$30,0,1)</f>
        <v>#N/A</v>
      </c>
      <c r="R459" s="357" t="str">
        <f>IF(Tabela1[[#This Row],[DIA]]&gt;0,IF('01'!$BX$33=77,1,""),"")</f>
        <v/>
      </c>
      <c r="S459" s="357" t="e">
        <f>IF(N459&gt;'01'!$BX$27,0,1)</f>
        <v>#N/A</v>
      </c>
    </row>
    <row r="460" spans="3:19" x14ac:dyDescent="0.25">
      <c r="C460" s="356"/>
      <c r="D460" s="357"/>
      <c r="E460" s="358"/>
      <c r="F460" s="359"/>
      <c r="G460" s="357"/>
      <c r="H460" s="357"/>
      <c r="I460" s="357" t="str">
        <f t="shared" ca="1" si="35"/>
        <v/>
      </c>
      <c r="J460" s="360">
        <f t="shared" si="36"/>
        <v>0</v>
      </c>
      <c r="K460" s="360">
        <f t="shared" si="37"/>
        <v>1</v>
      </c>
      <c r="L460" s="360">
        <f t="shared" si="38"/>
        <v>1900</v>
      </c>
      <c r="M460" s="357">
        <f>VLOOKUP(Tabela1[[#This Row],[Banco]],$U$9:$V$28,2,0)</f>
        <v>7</v>
      </c>
      <c r="N460" s="357" t="e">
        <f t="shared" si="39"/>
        <v>#N/A</v>
      </c>
      <c r="O460" s="357" t="e">
        <f>IF(N460&gt;'05'!$Y$17,0,1)</f>
        <v>#N/A</v>
      </c>
      <c r="P460" s="357" t="str">
        <f>IF(Tabela1[[#This Row],[DIA]]&gt;0,IF('13'!$CD$36=77,1,""),"")</f>
        <v/>
      </c>
      <c r="Q460" s="357" t="e">
        <f>IF(N460&gt;'13'!$CD$30,0,1)</f>
        <v>#N/A</v>
      </c>
      <c r="R460" s="357" t="str">
        <f>IF(Tabela1[[#This Row],[DIA]]&gt;0,IF('01'!$BX$33=77,1,""),"")</f>
        <v/>
      </c>
      <c r="S460" s="357" t="e">
        <f>IF(N460&gt;'01'!$BX$27,0,1)</f>
        <v>#N/A</v>
      </c>
    </row>
    <row r="461" spans="3:19" x14ac:dyDescent="0.25">
      <c r="C461" s="356"/>
      <c r="D461" s="357"/>
      <c r="E461" s="358"/>
      <c r="F461" s="359"/>
      <c r="G461" s="357"/>
      <c r="H461" s="357"/>
      <c r="I461" s="357" t="str">
        <f t="shared" ca="1" si="35"/>
        <v/>
      </c>
      <c r="J461" s="360">
        <f t="shared" si="36"/>
        <v>0</v>
      </c>
      <c r="K461" s="360">
        <f t="shared" si="37"/>
        <v>1</v>
      </c>
      <c r="L461" s="360">
        <f t="shared" si="38"/>
        <v>1900</v>
      </c>
      <c r="M461" s="357">
        <f>VLOOKUP(Tabela1[[#This Row],[Banco]],$U$9:$V$28,2,0)</f>
        <v>7</v>
      </c>
      <c r="N461" s="357" t="e">
        <f t="shared" si="39"/>
        <v>#N/A</v>
      </c>
      <c r="O461" s="357" t="e">
        <f>IF(N461&gt;'05'!$Y$17,0,1)</f>
        <v>#N/A</v>
      </c>
      <c r="P461" s="357" t="str">
        <f>IF(Tabela1[[#This Row],[DIA]]&gt;0,IF('13'!$CD$36=77,1,""),"")</f>
        <v/>
      </c>
      <c r="Q461" s="357" t="e">
        <f>IF(N461&gt;'13'!$CD$30,0,1)</f>
        <v>#N/A</v>
      </c>
      <c r="R461" s="357" t="str">
        <f>IF(Tabela1[[#This Row],[DIA]]&gt;0,IF('01'!$BX$33=77,1,""),"")</f>
        <v/>
      </c>
      <c r="S461" s="357" t="e">
        <f>IF(N461&gt;'01'!$BX$27,0,1)</f>
        <v>#N/A</v>
      </c>
    </row>
    <row r="462" spans="3:19" x14ac:dyDescent="0.25">
      <c r="C462" s="356"/>
      <c r="D462" s="357"/>
      <c r="E462" s="358"/>
      <c r="F462" s="359"/>
      <c r="G462" s="357"/>
      <c r="H462" s="357"/>
      <c r="I462" s="357" t="str">
        <f t="shared" ca="1" si="35"/>
        <v/>
      </c>
      <c r="J462" s="360">
        <f t="shared" si="36"/>
        <v>0</v>
      </c>
      <c r="K462" s="360">
        <f t="shared" si="37"/>
        <v>1</v>
      </c>
      <c r="L462" s="360">
        <f t="shared" si="38"/>
        <v>1900</v>
      </c>
      <c r="M462" s="360">
        <f>VLOOKUP(Tabela1[[#This Row],[Banco]],$U$9:$V$28,2,0)</f>
        <v>7</v>
      </c>
      <c r="N462" s="360" t="e">
        <f t="shared" si="39"/>
        <v>#N/A</v>
      </c>
      <c r="O462" s="360" t="e">
        <f>IF(N462&gt;'05'!$Y$17,0,1)</f>
        <v>#N/A</v>
      </c>
      <c r="P462" s="360" t="str">
        <f>IF(Tabela1[[#This Row],[DIA]]&gt;0,IF('13'!$CD$36=77,1,""),"")</f>
        <v/>
      </c>
      <c r="Q462" s="360" t="e">
        <f>IF(N462&gt;'13'!$CD$30,0,1)</f>
        <v>#N/A</v>
      </c>
      <c r="R462" s="360" t="str">
        <f>IF(Tabela1[[#This Row],[DIA]]&gt;0,IF('01'!$BX$33=77,1,""),"")</f>
        <v/>
      </c>
      <c r="S462" s="360" t="e">
        <f>IF(N462&gt;'01'!$BX$27,0,1)</f>
        <v>#N/A</v>
      </c>
    </row>
    <row r="463" spans="3:19" x14ac:dyDescent="0.25">
      <c r="C463" s="356"/>
      <c r="D463" s="357"/>
      <c r="E463" s="358"/>
      <c r="F463" s="359"/>
      <c r="G463" s="357"/>
      <c r="H463" s="357"/>
      <c r="I463" s="357" t="str">
        <f t="shared" ca="1" si="35"/>
        <v/>
      </c>
      <c r="J463" s="360">
        <f t="shared" si="36"/>
        <v>0</v>
      </c>
      <c r="K463" s="360">
        <f t="shared" si="37"/>
        <v>1</v>
      </c>
      <c r="L463" s="360">
        <f t="shared" si="38"/>
        <v>1900</v>
      </c>
      <c r="M463" s="360">
        <f>VLOOKUP(Tabela1[[#This Row],[Banco]],$U$9:$V$28,2,0)</f>
        <v>7</v>
      </c>
      <c r="N463" s="360" t="e">
        <f t="shared" si="39"/>
        <v>#N/A</v>
      </c>
      <c r="O463" s="360" t="e">
        <f>IF(N463&gt;'05'!$Y$17,0,1)</f>
        <v>#N/A</v>
      </c>
      <c r="P463" s="360" t="str">
        <f>IF(Tabela1[[#This Row],[DIA]]&gt;0,IF('13'!$CD$36=77,1,""),"")</f>
        <v/>
      </c>
      <c r="Q463" s="360" t="e">
        <f>IF(N463&gt;'13'!$CD$30,0,1)</f>
        <v>#N/A</v>
      </c>
      <c r="R463" s="360" t="str">
        <f>IF(Tabela1[[#This Row],[DIA]]&gt;0,IF('01'!$BX$33=77,1,""),"")</f>
        <v/>
      </c>
      <c r="S463" s="360" t="e">
        <f>IF(N463&gt;'01'!$BX$27,0,1)</f>
        <v>#N/A</v>
      </c>
    </row>
    <row r="464" spans="3:19" x14ac:dyDescent="0.25">
      <c r="C464" s="356"/>
      <c r="D464" s="357"/>
      <c r="E464" s="358"/>
      <c r="F464" s="359"/>
      <c r="G464" s="357"/>
      <c r="H464" s="357"/>
      <c r="I464" s="357" t="str">
        <f t="shared" ca="1" si="35"/>
        <v/>
      </c>
      <c r="J464" s="360">
        <f t="shared" si="36"/>
        <v>0</v>
      </c>
      <c r="K464" s="360">
        <f t="shared" si="37"/>
        <v>1</v>
      </c>
      <c r="L464" s="360">
        <f t="shared" si="38"/>
        <v>1900</v>
      </c>
      <c r="M464" s="360">
        <f>VLOOKUP(Tabela1[[#This Row],[Banco]],$U$9:$V$28,2,0)</f>
        <v>7</v>
      </c>
      <c r="N464" s="360" t="e">
        <f t="shared" si="39"/>
        <v>#N/A</v>
      </c>
      <c r="O464" s="360" t="e">
        <f>IF(N464&gt;'05'!$Y$17,0,1)</f>
        <v>#N/A</v>
      </c>
      <c r="P464" s="360" t="str">
        <f>IF(Tabela1[[#This Row],[DIA]]&gt;0,IF('13'!$CD$36=77,1,""),"")</f>
        <v/>
      </c>
      <c r="Q464" s="360" t="e">
        <f>IF(N464&gt;'13'!$CD$30,0,1)</f>
        <v>#N/A</v>
      </c>
      <c r="R464" s="360" t="str">
        <f>IF(Tabela1[[#This Row],[DIA]]&gt;0,IF('01'!$BX$33=77,1,""),"")</f>
        <v/>
      </c>
      <c r="S464" s="360" t="e">
        <f>IF(N464&gt;'01'!$BX$27,0,1)</f>
        <v>#N/A</v>
      </c>
    </row>
    <row r="465" spans="3:19" x14ac:dyDescent="0.25">
      <c r="C465" s="356"/>
      <c r="D465" s="357"/>
      <c r="E465" s="358"/>
      <c r="F465" s="359"/>
      <c r="G465" s="357"/>
      <c r="H465" s="357"/>
      <c r="I465" s="357" t="str">
        <f t="shared" ca="1" si="35"/>
        <v/>
      </c>
      <c r="J465" s="360">
        <f t="shared" si="36"/>
        <v>0</v>
      </c>
      <c r="K465" s="360">
        <f t="shared" si="37"/>
        <v>1</v>
      </c>
      <c r="L465" s="360">
        <f t="shared" si="38"/>
        <v>1900</v>
      </c>
      <c r="M465" s="360">
        <f>VLOOKUP(Tabela1[[#This Row],[Banco]],$U$9:$V$28,2,0)</f>
        <v>7</v>
      </c>
      <c r="N465" s="360" t="e">
        <f t="shared" si="39"/>
        <v>#N/A</v>
      </c>
      <c r="O465" s="360" t="e">
        <f>IF(N465&gt;'05'!$Y$17,0,1)</f>
        <v>#N/A</v>
      </c>
      <c r="P465" s="360" t="str">
        <f>IF(Tabela1[[#This Row],[DIA]]&gt;0,IF('13'!$CD$36=77,1,""),"")</f>
        <v/>
      </c>
      <c r="Q465" s="360" t="e">
        <f>IF(N465&gt;'13'!$CD$30,0,1)</f>
        <v>#N/A</v>
      </c>
      <c r="R465" s="360" t="str">
        <f>IF(Tabela1[[#This Row],[DIA]]&gt;0,IF('01'!$BX$33=77,1,""),"")</f>
        <v/>
      </c>
      <c r="S465" s="360" t="e">
        <f>IF(N465&gt;'01'!$BX$27,0,1)</f>
        <v>#N/A</v>
      </c>
    </row>
    <row r="466" spans="3:19" x14ac:dyDescent="0.25">
      <c r="C466" s="356"/>
      <c r="D466" s="357"/>
      <c r="E466" s="358"/>
      <c r="F466" s="359"/>
      <c r="G466" s="357"/>
      <c r="H466" s="357"/>
      <c r="I466" s="357" t="str">
        <f t="shared" ca="1" si="35"/>
        <v/>
      </c>
      <c r="J466" s="360">
        <f t="shared" si="36"/>
        <v>0</v>
      </c>
      <c r="K466" s="360">
        <f t="shared" si="37"/>
        <v>1</v>
      </c>
      <c r="L466" s="360">
        <f t="shared" si="38"/>
        <v>1900</v>
      </c>
      <c r="M466" s="360">
        <f>VLOOKUP(Tabela1[[#This Row],[Banco]],$U$9:$V$28,2,0)</f>
        <v>7</v>
      </c>
      <c r="N466" s="360" t="e">
        <f t="shared" si="39"/>
        <v>#N/A</v>
      </c>
      <c r="O466" s="360" t="e">
        <f>IF(N466&gt;'05'!$Y$17,0,1)</f>
        <v>#N/A</v>
      </c>
      <c r="P466" s="360" t="str">
        <f>IF(Tabela1[[#This Row],[DIA]]&gt;0,IF('13'!$CD$36=77,1,""),"")</f>
        <v/>
      </c>
      <c r="Q466" s="360" t="e">
        <f>IF(N466&gt;'13'!$CD$30,0,1)</f>
        <v>#N/A</v>
      </c>
      <c r="R466" s="360" t="str">
        <f>IF(Tabela1[[#This Row],[DIA]]&gt;0,IF('01'!$BX$33=77,1,""),"")</f>
        <v/>
      </c>
      <c r="S466" s="360" t="e">
        <f>IF(N466&gt;'01'!$BX$27,0,1)</f>
        <v>#N/A</v>
      </c>
    </row>
    <row r="467" spans="3:19" x14ac:dyDescent="0.25">
      <c r="C467" s="356"/>
      <c r="D467" s="357"/>
      <c r="E467" s="358"/>
      <c r="F467" s="359"/>
      <c r="G467" s="357"/>
      <c r="H467" s="357"/>
      <c r="I467" s="357" t="str">
        <f t="shared" ca="1" si="35"/>
        <v/>
      </c>
      <c r="J467" s="360">
        <f t="shared" si="36"/>
        <v>0</v>
      </c>
      <c r="K467" s="360">
        <f t="shared" si="37"/>
        <v>1</v>
      </c>
      <c r="L467" s="360">
        <f t="shared" si="38"/>
        <v>1900</v>
      </c>
      <c r="M467" s="360">
        <f>VLOOKUP(Tabela1[[#This Row],[Banco]],$U$9:$V$28,2,0)</f>
        <v>7</v>
      </c>
      <c r="N467" s="360" t="e">
        <f t="shared" si="39"/>
        <v>#N/A</v>
      </c>
      <c r="O467" s="360" t="e">
        <f>IF(N467&gt;'05'!$Y$17,0,1)</f>
        <v>#N/A</v>
      </c>
      <c r="P467" s="360" t="str">
        <f>IF(Tabela1[[#This Row],[DIA]]&gt;0,IF('13'!$CD$36=77,1,""),"")</f>
        <v/>
      </c>
      <c r="Q467" s="360" t="e">
        <f>IF(N467&gt;'13'!$CD$30,0,1)</f>
        <v>#N/A</v>
      </c>
      <c r="R467" s="360" t="str">
        <f>IF(Tabela1[[#This Row],[DIA]]&gt;0,IF('01'!$BX$33=77,1,""),"")</f>
        <v/>
      </c>
      <c r="S467" s="360" t="e">
        <f>IF(N467&gt;'01'!$BX$27,0,1)</f>
        <v>#N/A</v>
      </c>
    </row>
    <row r="468" spans="3:19" x14ac:dyDescent="0.25">
      <c r="C468" s="356"/>
      <c r="D468" s="357"/>
      <c r="E468" s="358"/>
      <c r="F468" s="359"/>
      <c r="G468" s="357"/>
      <c r="H468" s="357"/>
      <c r="I468" s="357" t="str">
        <f t="shared" ca="1" si="35"/>
        <v/>
      </c>
      <c r="J468" s="360">
        <f t="shared" si="36"/>
        <v>0</v>
      </c>
      <c r="K468" s="360">
        <f t="shared" si="37"/>
        <v>1</v>
      </c>
      <c r="L468" s="360">
        <f t="shared" si="38"/>
        <v>1900</v>
      </c>
      <c r="M468" s="360">
        <f>VLOOKUP(Tabela1[[#This Row],[Banco]],$U$9:$V$28,2,0)</f>
        <v>7</v>
      </c>
      <c r="N468" s="360" t="e">
        <f t="shared" si="39"/>
        <v>#N/A</v>
      </c>
      <c r="O468" s="360" t="e">
        <f>IF(N468&gt;'05'!$Y$17,0,1)</f>
        <v>#N/A</v>
      </c>
      <c r="P468" s="360" t="str">
        <f>IF(Tabela1[[#This Row],[DIA]]&gt;0,IF('13'!$CD$36=77,1,""),"")</f>
        <v/>
      </c>
      <c r="Q468" s="360" t="e">
        <f>IF(N468&gt;'13'!$CD$30,0,1)</f>
        <v>#N/A</v>
      </c>
      <c r="R468" s="360" t="str">
        <f>IF(Tabela1[[#This Row],[DIA]]&gt;0,IF('01'!$BX$33=77,1,""),"")</f>
        <v/>
      </c>
      <c r="S468" s="360" t="e">
        <f>IF(N468&gt;'01'!$BX$27,0,1)</f>
        <v>#N/A</v>
      </c>
    </row>
    <row r="469" spans="3:19" x14ac:dyDescent="0.25">
      <c r="C469" s="356"/>
      <c r="D469" s="357"/>
      <c r="E469" s="358"/>
      <c r="F469" s="359"/>
      <c r="G469" s="357"/>
      <c r="H469" s="357"/>
      <c r="I469" s="357" t="str">
        <f t="shared" ca="1" si="35"/>
        <v/>
      </c>
      <c r="J469" s="360">
        <f t="shared" si="36"/>
        <v>0</v>
      </c>
      <c r="K469" s="360">
        <f t="shared" si="37"/>
        <v>1</v>
      </c>
      <c r="L469" s="360">
        <f t="shared" si="38"/>
        <v>1900</v>
      </c>
      <c r="M469" s="360">
        <f>VLOOKUP(Tabela1[[#This Row],[Banco]],$U$9:$V$28,2,0)</f>
        <v>7</v>
      </c>
      <c r="N469" s="360" t="e">
        <f t="shared" si="39"/>
        <v>#N/A</v>
      </c>
      <c r="O469" s="360" t="e">
        <f>IF(N469&gt;'05'!$Y$17,0,1)</f>
        <v>#N/A</v>
      </c>
      <c r="P469" s="360" t="str">
        <f>IF(Tabela1[[#This Row],[DIA]]&gt;0,IF('13'!$CD$36=77,1,""),"")</f>
        <v/>
      </c>
      <c r="Q469" s="360" t="e">
        <f>IF(N469&gt;'13'!$CD$30,0,1)</f>
        <v>#N/A</v>
      </c>
      <c r="R469" s="360" t="str">
        <f>IF(Tabela1[[#This Row],[DIA]]&gt;0,IF('01'!$BX$33=77,1,""),"")</f>
        <v/>
      </c>
      <c r="S469" s="360" t="e">
        <f>IF(N469&gt;'01'!$BX$27,0,1)</f>
        <v>#N/A</v>
      </c>
    </row>
    <row r="470" spans="3:19" x14ac:dyDescent="0.25">
      <c r="C470" s="356"/>
      <c r="D470" s="357"/>
      <c r="E470" s="358"/>
      <c r="F470" s="359"/>
      <c r="G470" s="357"/>
      <c r="H470" s="357"/>
      <c r="I470" s="357" t="str">
        <f t="shared" ca="1" si="35"/>
        <v/>
      </c>
      <c r="J470" s="360">
        <f t="shared" si="36"/>
        <v>0</v>
      </c>
      <c r="K470" s="360">
        <f t="shared" si="37"/>
        <v>1</v>
      </c>
      <c r="L470" s="360">
        <f t="shared" si="38"/>
        <v>1900</v>
      </c>
      <c r="M470" s="360">
        <f>VLOOKUP(Tabela1[[#This Row],[Banco]],$U$9:$V$28,2,0)</f>
        <v>7</v>
      </c>
      <c r="N470" s="360" t="e">
        <f t="shared" si="39"/>
        <v>#N/A</v>
      </c>
      <c r="O470" s="360" t="e">
        <f>IF(N470&gt;'05'!$Y$17,0,1)</f>
        <v>#N/A</v>
      </c>
      <c r="P470" s="360" t="str">
        <f>IF(Tabela1[[#This Row],[DIA]]&gt;0,IF('13'!$CD$36=77,1,""),"")</f>
        <v/>
      </c>
      <c r="Q470" s="360" t="e">
        <f>IF(N470&gt;'13'!$CD$30,0,1)</f>
        <v>#N/A</v>
      </c>
      <c r="R470" s="360" t="str">
        <f>IF(Tabela1[[#This Row],[DIA]]&gt;0,IF('01'!$BX$33=77,1,""),"")</f>
        <v/>
      </c>
      <c r="S470" s="360" t="e">
        <f>IF(N470&gt;'01'!$BX$27,0,1)</f>
        <v>#N/A</v>
      </c>
    </row>
    <row r="471" spans="3:19" x14ac:dyDescent="0.25">
      <c r="C471" s="356"/>
      <c r="D471" s="357"/>
      <c r="E471" s="358"/>
      <c r="F471" s="359"/>
      <c r="G471" s="357"/>
      <c r="H471" s="357"/>
      <c r="I471" s="357" t="str">
        <f t="shared" ca="1" si="35"/>
        <v/>
      </c>
      <c r="J471" s="360">
        <f t="shared" si="36"/>
        <v>0</v>
      </c>
      <c r="K471" s="360">
        <f t="shared" si="37"/>
        <v>1</v>
      </c>
      <c r="L471" s="360">
        <f t="shared" si="38"/>
        <v>1900</v>
      </c>
      <c r="M471" s="360">
        <f>VLOOKUP(Tabela1[[#This Row],[Banco]],$U$9:$V$28,2,0)</f>
        <v>7</v>
      </c>
      <c r="N471" s="360" t="e">
        <f t="shared" si="39"/>
        <v>#N/A</v>
      </c>
      <c r="O471" s="360" t="e">
        <f>IF(N471&gt;'05'!$Y$17,0,1)</f>
        <v>#N/A</v>
      </c>
      <c r="P471" s="360" t="str">
        <f>IF(Tabela1[[#This Row],[DIA]]&gt;0,IF('13'!$CD$36=77,1,""),"")</f>
        <v/>
      </c>
      <c r="Q471" s="360" t="e">
        <f>IF(N471&gt;'13'!$CD$30,0,1)</f>
        <v>#N/A</v>
      </c>
      <c r="R471" s="360" t="str">
        <f>IF(Tabela1[[#This Row],[DIA]]&gt;0,IF('01'!$BX$33=77,1,""),"")</f>
        <v/>
      </c>
      <c r="S471" s="360" t="e">
        <f>IF(N471&gt;'01'!$BX$27,0,1)</f>
        <v>#N/A</v>
      </c>
    </row>
    <row r="472" spans="3:19" x14ac:dyDescent="0.25">
      <c r="C472" s="356"/>
      <c r="D472" s="357"/>
      <c r="E472" s="358"/>
      <c r="F472" s="359"/>
      <c r="G472" s="357"/>
      <c r="H472" s="357"/>
      <c r="I472" s="357" t="str">
        <f t="shared" ca="1" si="35"/>
        <v/>
      </c>
      <c r="J472" s="360">
        <f t="shared" si="36"/>
        <v>0</v>
      </c>
      <c r="K472" s="360">
        <f t="shared" si="37"/>
        <v>1</v>
      </c>
      <c r="L472" s="360">
        <f t="shared" si="38"/>
        <v>1900</v>
      </c>
      <c r="M472" s="360">
        <f>VLOOKUP(Tabela1[[#This Row],[Banco]],$U$9:$V$28,2,0)</f>
        <v>7</v>
      </c>
      <c r="N472" s="360" t="e">
        <f t="shared" si="39"/>
        <v>#N/A</v>
      </c>
      <c r="O472" s="360" t="e">
        <f>IF(N472&gt;'05'!$Y$17,0,1)</f>
        <v>#N/A</v>
      </c>
      <c r="P472" s="360" t="str">
        <f>IF(Tabela1[[#This Row],[DIA]]&gt;0,IF('13'!$CD$36=77,1,""),"")</f>
        <v/>
      </c>
      <c r="Q472" s="360" t="e">
        <f>IF(N472&gt;'13'!$CD$30,0,1)</f>
        <v>#N/A</v>
      </c>
      <c r="R472" s="360" t="str">
        <f>IF(Tabela1[[#This Row],[DIA]]&gt;0,IF('01'!$BX$33=77,1,""),"")</f>
        <v/>
      </c>
      <c r="S472" s="360" t="e">
        <f>IF(N472&gt;'01'!$BX$27,0,1)</f>
        <v>#N/A</v>
      </c>
    </row>
    <row r="473" spans="3:19" x14ac:dyDescent="0.25">
      <c r="C473" s="356"/>
      <c r="D473" s="357"/>
      <c r="E473" s="358"/>
      <c r="F473" s="359"/>
      <c r="G473" s="357"/>
      <c r="H473" s="357"/>
      <c r="I473" s="357" t="str">
        <f t="shared" ca="1" si="35"/>
        <v/>
      </c>
      <c r="J473" s="360">
        <f t="shared" si="36"/>
        <v>0</v>
      </c>
      <c r="K473" s="360">
        <f t="shared" si="37"/>
        <v>1</v>
      </c>
      <c r="L473" s="360">
        <f t="shared" si="38"/>
        <v>1900</v>
      </c>
      <c r="M473" s="360">
        <f>VLOOKUP(Tabela1[[#This Row],[Banco]],$U$9:$V$28,2,0)</f>
        <v>7</v>
      </c>
      <c r="N473" s="360" t="e">
        <f t="shared" si="39"/>
        <v>#N/A</v>
      </c>
      <c r="O473" s="360" t="e">
        <f>IF(N473&gt;'05'!$Y$17,0,1)</f>
        <v>#N/A</v>
      </c>
      <c r="P473" s="360" t="str">
        <f>IF(Tabela1[[#This Row],[DIA]]&gt;0,IF('13'!$CD$36=77,1,""),"")</f>
        <v/>
      </c>
      <c r="Q473" s="360" t="e">
        <f>IF(N473&gt;'13'!$CD$30,0,1)</f>
        <v>#N/A</v>
      </c>
      <c r="R473" s="360" t="str">
        <f>IF(Tabela1[[#This Row],[DIA]]&gt;0,IF('01'!$BX$33=77,1,""),"")</f>
        <v/>
      </c>
      <c r="S473" s="360" t="e">
        <f>IF(N473&gt;'01'!$BX$27,0,1)</f>
        <v>#N/A</v>
      </c>
    </row>
    <row r="474" spans="3:19" x14ac:dyDescent="0.25">
      <c r="C474" s="356"/>
      <c r="D474" s="357"/>
      <c r="E474" s="358"/>
      <c r="F474" s="359"/>
      <c r="G474" s="357"/>
      <c r="H474" s="357"/>
      <c r="I474" s="357" t="str">
        <f t="shared" ca="1" si="35"/>
        <v/>
      </c>
      <c r="J474" s="360">
        <f t="shared" si="36"/>
        <v>0</v>
      </c>
      <c r="K474" s="360">
        <f t="shared" si="37"/>
        <v>1</v>
      </c>
      <c r="L474" s="360">
        <f t="shared" si="38"/>
        <v>1900</v>
      </c>
      <c r="M474" s="360">
        <f>VLOOKUP(Tabela1[[#This Row],[Banco]],$U$9:$V$28,2,0)</f>
        <v>7</v>
      </c>
      <c r="N474" s="360" t="e">
        <f t="shared" si="39"/>
        <v>#N/A</v>
      </c>
      <c r="O474" s="360" t="e">
        <f>IF(N474&gt;'05'!$Y$17,0,1)</f>
        <v>#N/A</v>
      </c>
      <c r="P474" s="360" t="str">
        <f>IF(Tabela1[[#This Row],[DIA]]&gt;0,IF('13'!$CD$36=77,1,""),"")</f>
        <v/>
      </c>
      <c r="Q474" s="360" t="e">
        <f>IF(N474&gt;'13'!$CD$30,0,1)</f>
        <v>#N/A</v>
      </c>
      <c r="R474" s="360" t="str">
        <f>IF(Tabela1[[#This Row],[DIA]]&gt;0,IF('01'!$BX$33=77,1,""),"")</f>
        <v/>
      </c>
      <c r="S474" s="360" t="e">
        <f>IF(N474&gt;'01'!$BX$27,0,1)</f>
        <v>#N/A</v>
      </c>
    </row>
    <row r="475" spans="3:19" x14ac:dyDescent="0.25">
      <c r="C475" s="356"/>
      <c r="D475" s="357"/>
      <c r="E475" s="358"/>
      <c r="F475" s="359"/>
      <c r="G475" s="357"/>
      <c r="H475" s="357"/>
      <c r="I475" s="357" t="str">
        <f t="shared" ca="1" si="35"/>
        <v/>
      </c>
      <c r="J475" s="360">
        <f t="shared" si="36"/>
        <v>0</v>
      </c>
      <c r="K475" s="360">
        <f t="shared" si="37"/>
        <v>1</v>
      </c>
      <c r="L475" s="360">
        <f t="shared" si="38"/>
        <v>1900</v>
      </c>
      <c r="M475" s="360">
        <f>VLOOKUP(Tabela1[[#This Row],[Banco]],$U$9:$V$28,2,0)</f>
        <v>7</v>
      </c>
      <c r="N475" s="360" t="e">
        <f t="shared" si="39"/>
        <v>#N/A</v>
      </c>
      <c r="O475" s="360" t="e">
        <f>IF(N475&gt;'05'!$Y$17,0,1)</f>
        <v>#N/A</v>
      </c>
      <c r="P475" s="360" t="str">
        <f>IF(Tabela1[[#This Row],[DIA]]&gt;0,IF('13'!$CD$36=77,1,""),"")</f>
        <v/>
      </c>
      <c r="Q475" s="360" t="e">
        <f>IF(N475&gt;'13'!$CD$30,0,1)</f>
        <v>#N/A</v>
      </c>
      <c r="R475" s="360" t="str">
        <f>IF(Tabela1[[#This Row],[DIA]]&gt;0,IF('01'!$BX$33=77,1,""),"")</f>
        <v/>
      </c>
      <c r="S475" s="360" t="e">
        <f>IF(N475&gt;'01'!$BX$27,0,1)</f>
        <v>#N/A</v>
      </c>
    </row>
    <row r="476" spans="3:19" x14ac:dyDescent="0.25">
      <c r="C476" s="356"/>
      <c r="D476" s="357"/>
      <c r="E476" s="358"/>
      <c r="F476" s="359"/>
      <c r="G476" s="357"/>
      <c r="H476" s="357"/>
      <c r="I476" s="357" t="str">
        <f t="shared" ca="1" si="35"/>
        <v/>
      </c>
      <c r="J476" s="360">
        <f t="shared" si="36"/>
        <v>0</v>
      </c>
      <c r="K476" s="360">
        <f t="shared" si="37"/>
        <v>1</v>
      </c>
      <c r="L476" s="360">
        <f t="shared" si="38"/>
        <v>1900</v>
      </c>
      <c r="M476" s="360">
        <f>VLOOKUP(Tabela1[[#This Row],[Banco]],$U$9:$V$28,2,0)</f>
        <v>7</v>
      </c>
      <c r="N476" s="360" t="e">
        <f t="shared" si="39"/>
        <v>#N/A</v>
      </c>
      <c r="O476" s="360" t="e">
        <f>IF(N476&gt;'05'!$Y$17,0,1)</f>
        <v>#N/A</v>
      </c>
      <c r="P476" s="360" t="str">
        <f>IF(Tabela1[[#This Row],[DIA]]&gt;0,IF('13'!$CD$36=77,1,""),"")</f>
        <v/>
      </c>
      <c r="Q476" s="360" t="e">
        <f>IF(N476&gt;'13'!$CD$30,0,1)</f>
        <v>#N/A</v>
      </c>
      <c r="R476" s="360" t="str">
        <f>IF(Tabela1[[#This Row],[DIA]]&gt;0,IF('01'!$BX$33=77,1,""),"")</f>
        <v/>
      </c>
      <c r="S476" s="360" t="e">
        <f>IF(N476&gt;'01'!$BX$27,0,1)</f>
        <v>#N/A</v>
      </c>
    </row>
    <row r="477" spans="3:19" x14ac:dyDescent="0.25">
      <c r="C477" s="356"/>
      <c r="D477" s="357"/>
      <c r="E477" s="358"/>
      <c r="F477" s="359"/>
      <c r="G477" s="357"/>
      <c r="H477" s="357"/>
      <c r="I477" s="357" t="str">
        <f t="shared" ca="1" si="35"/>
        <v/>
      </c>
      <c r="J477" s="360">
        <f t="shared" si="36"/>
        <v>0</v>
      </c>
      <c r="K477" s="360">
        <f t="shared" si="37"/>
        <v>1</v>
      </c>
      <c r="L477" s="360">
        <f t="shared" si="38"/>
        <v>1900</v>
      </c>
      <c r="M477" s="360">
        <f>VLOOKUP(Tabela1[[#This Row],[Banco]],$U$9:$V$28,2,0)</f>
        <v>7</v>
      </c>
      <c r="N477" s="360" t="e">
        <f t="shared" si="39"/>
        <v>#N/A</v>
      </c>
      <c r="O477" s="360" t="e">
        <f>IF(N477&gt;'05'!$Y$17,0,1)</f>
        <v>#N/A</v>
      </c>
      <c r="P477" s="360" t="str">
        <f>IF(Tabela1[[#This Row],[DIA]]&gt;0,IF('13'!$CD$36=77,1,""),"")</f>
        <v/>
      </c>
      <c r="Q477" s="360" t="e">
        <f>IF(N477&gt;'13'!$CD$30,0,1)</f>
        <v>#N/A</v>
      </c>
      <c r="R477" s="360" t="str">
        <f>IF(Tabela1[[#This Row],[DIA]]&gt;0,IF('01'!$BX$33=77,1,""),"")</f>
        <v/>
      </c>
      <c r="S477" s="360" t="e">
        <f>IF(N477&gt;'01'!$BX$27,0,1)</f>
        <v>#N/A</v>
      </c>
    </row>
    <row r="478" spans="3:19" x14ac:dyDescent="0.25">
      <c r="C478" s="356"/>
      <c r="D478" s="357"/>
      <c r="E478" s="358"/>
      <c r="F478" s="359"/>
      <c r="G478" s="357"/>
      <c r="H478" s="357"/>
      <c r="I478" s="357" t="str">
        <f t="shared" ca="1" si="35"/>
        <v/>
      </c>
      <c r="J478" s="360">
        <f t="shared" si="36"/>
        <v>0</v>
      </c>
      <c r="K478" s="360">
        <f t="shared" si="37"/>
        <v>1</v>
      </c>
      <c r="L478" s="360">
        <f t="shared" si="38"/>
        <v>1900</v>
      </c>
      <c r="M478" s="360">
        <f>VLOOKUP(Tabela1[[#This Row],[Banco]],$U$9:$V$28,2,0)</f>
        <v>7</v>
      </c>
      <c r="N478" s="360" t="e">
        <f t="shared" si="39"/>
        <v>#N/A</v>
      </c>
      <c r="O478" s="360" t="e">
        <f>IF(N478&gt;'05'!$Y$17,0,1)</f>
        <v>#N/A</v>
      </c>
      <c r="P478" s="360" t="str">
        <f>IF(Tabela1[[#This Row],[DIA]]&gt;0,IF('13'!$CD$36=77,1,""),"")</f>
        <v/>
      </c>
      <c r="Q478" s="360" t="e">
        <f>IF(N478&gt;'13'!$CD$30,0,1)</f>
        <v>#N/A</v>
      </c>
      <c r="R478" s="360" t="str">
        <f>IF(Tabela1[[#This Row],[DIA]]&gt;0,IF('01'!$BX$33=77,1,""),"")</f>
        <v/>
      </c>
      <c r="S478" s="360" t="e">
        <f>IF(N478&gt;'01'!$BX$27,0,1)</f>
        <v>#N/A</v>
      </c>
    </row>
    <row r="479" spans="3:19" x14ac:dyDescent="0.25">
      <c r="C479" s="356"/>
      <c r="D479" s="357"/>
      <c r="E479" s="358"/>
      <c r="F479" s="359"/>
      <c r="G479" s="357"/>
      <c r="H479" s="357"/>
      <c r="I479" s="357" t="str">
        <f t="shared" ca="1" si="35"/>
        <v/>
      </c>
      <c r="J479" s="360">
        <f t="shared" si="36"/>
        <v>0</v>
      </c>
      <c r="K479" s="360">
        <f t="shared" si="37"/>
        <v>1</v>
      </c>
      <c r="L479" s="360">
        <f t="shared" si="38"/>
        <v>1900</v>
      </c>
      <c r="M479" s="360">
        <f>VLOOKUP(Tabela1[[#This Row],[Banco]],$U$9:$V$28,2,0)</f>
        <v>7</v>
      </c>
      <c r="N479" s="360" t="e">
        <f t="shared" si="39"/>
        <v>#N/A</v>
      </c>
      <c r="O479" s="360" t="e">
        <f>IF(N479&gt;'05'!$Y$17,0,1)</f>
        <v>#N/A</v>
      </c>
      <c r="P479" s="360" t="str">
        <f>IF(Tabela1[[#This Row],[DIA]]&gt;0,IF('13'!$CD$36=77,1,""),"")</f>
        <v/>
      </c>
      <c r="Q479" s="360" t="e">
        <f>IF(N479&gt;'13'!$CD$30,0,1)</f>
        <v>#N/A</v>
      </c>
      <c r="R479" s="360" t="str">
        <f>IF(Tabela1[[#This Row],[DIA]]&gt;0,IF('01'!$BX$33=77,1,""),"")</f>
        <v/>
      </c>
      <c r="S479" s="360" t="e">
        <f>IF(N479&gt;'01'!$BX$27,0,1)</f>
        <v>#N/A</v>
      </c>
    </row>
    <row r="480" spans="3:19" x14ac:dyDescent="0.25">
      <c r="C480" s="356"/>
      <c r="D480" s="357"/>
      <c r="E480" s="358"/>
      <c r="F480" s="359"/>
      <c r="G480" s="357"/>
      <c r="H480" s="357"/>
      <c r="I480" s="357" t="str">
        <f t="shared" ca="1" si="35"/>
        <v/>
      </c>
      <c r="J480" s="360">
        <f t="shared" si="36"/>
        <v>0</v>
      </c>
      <c r="K480" s="360">
        <f t="shared" si="37"/>
        <v>1</v>
      </c>
      <c r="L480" s="360">
        <f t="shared" si="38"/>
        <v>1900</v>
      </c>
      <c r="M480" s="360">
        <f>VLOOKUP(Tabela1[[#This Row],[Banco]],$U$9:$V$28,2,0)</f>
        <v>7</v>
      </c>
      <c r="N480" s="360" t="e">
        <f t="shared" si="39"/>
        <v>#N/A</v>
      </c>
      <c r="O480" s="360" t="e">
        <f>IF(N480&gt;'05'!$Y$17,0,1)</f>
        <v>#N/A</v>
      </c>
      <c r="P480" s="360" t="str">
        <f>IF(Tabela1[[#This Row],[DIA]]&gt;0,IF('13'!$CD$36=77,1,""),"")</f>
        <v/>
      </c>
      <c r="Q480" s="360" t="e">
        <f>IF(N480&gt;'13'!$CD$30,0,1)</f>
        <v>#N/A</v>
      </c>
      <c r="R480" s="360" t="str">
        <f>IF(Tabela1[[#This Row],[DIA]]&gt;0,IF('01'!$BX$33=77,1,""),"")</f>
        <v/>
      </c>
      <c r="S480" s="360" t="e">
        <f>IF(N480&gt;'01'!$BX$27,0,1)</f>
        <v>#N/A</v>
      </c>
    </row>
    <row r="481" spans="3:19" x14ac:dyDescent="0.25">
      <c r="C481" s="356"/>
      <c r="D481" s="357"/>
      <c r="E481" s="358"/>
      <c r="F481" s="359"/>
      <c r="G481" s="357"/>
      <c r="H481" s="357"/>
      <c r="I481" s="357" t="str">
        <f t="shared" ca="1" si="35"/>
        <v/>
      </c>
      <c r="J481" s="360">
        <f t="shared" si="36"/>
        <v>0</v>
      </c>
      <c r="K481" s="360">
        <f t="shared" si="37"/>
        <v>1</v>
      </c>
      <c r="L481" s="360">
        <f t="shared" si="38"/>
        <v>1900</v>
      </c>
      <c r="M481" s="360">
        <f>VLOOKUP(Tabela1[[#This Row],[Banco]],$U$9:$V$28,2,0)</f>
        <v>7</v>
      </c>
      <c r="N481" s="360" t="e">
        <f t="shared" si="39"/>
        <v>#N/A</v>
      </c>
      <c r="O481" s="360" t="e">
        <f>IF(N481&gt;'05'!$Y$17,0,1)</f>
        <v>#N/A</v>
      </c>
      <c r="P481" s="360" t="str">
        <f>IF(Tabela1[[#This Row],[DIA]]&gt;0,IF('13'!$CD$36=77,1,""),"")</f>
        <v/>
      </c>
      <c r="Q481" s="360" t="e">
        <f>IF(N481&gt;'13'!$CD$30,0,1)</f>
        <v>#N/A</v>
      </c>
      <c r="R481" s="360" t="str">
        <f>IF(Tabela1[[#This Row],[DIA]]&gt;0,IF('01'!$BX$33=77,1,""),"")</f>
        <v/>
      </c>
      <c r="S481" s="360" t="e">
        <f>IF(N481&gt;'01'!$BX$27,0,1)</f>
        <v>#N/A</v>
      </c>
    </row>
    <row r="482" spans="3:19" x14ac:dyDescent="0.25">
      <c r="C482" s="356"/>
      <c r="D482" s="357"/>
      <c r="E482" s="358"/>
      <c r="F482" s="359"/>
      <c r="G482" s="357"/>
      <c r="H482" s="357"/>
      <c r="I482" s="357" t="str">
        <f t="shared" ca="1" si="35"/>
        <v/>
      </c>
      <c r="J482" s="360">
        <f t="shared" si="36"/>
        <v>0</v>
      </c>
      <c r="K482" s="360">
        <f t="shared" si="37"/>
        <v>1</v>
      </c>
      <c r="L482" s="360">
        <f t="shared" si="38"/>
        <v>1900</v>
      </c>
      <c r="M482" s="360">
        <f>VLOOKUP(Tabela1[[#This Row],[Banco]],$U$9:$V$28,2,0)</f>
        <v>7</v>
      </c>
      <c r="N482" s="360" t="e">
        <f t="shared" si="39"/>
        <v>#N/A</v>
      </c>
      <c r="O482" s="360" t="e">
        <f>IF(N482&gt;'05'!$Y$17,0,1)</f>
        <v>#N/A</v>
      </c>
      <c r="P482" s="360" t="str">
        <f>IF(Tabela1[[#This Row],[DIA]]&gt;0,IF('13'!$CD$36=77,1,""),"")</f>
        <v/>
      </c>
      <c r="Q482" s="360" t="e">
        <f>IF(N482&gt;'13'!$CD$30,0,1)</f>
        <v>#N/A</v>
      </c>
      <c r="R482" s="360" t="str">
        <f>IF(Tabela1[[#This Row],[DIA]]&gt;0,IF('01'!$BX$33=77,1,""),"")</f>
        <v/>
      </c>
      <c r="S482" s="360" t="e">
        <f>IF(N482&gt;'01'!$BX$27,0,1)</f>
        <v>#N/A</v>
      </c>
    </row>
    <row r="483" spans="3:19" x14ac:dyDescent="0.25">
      <c r="C483" s="356"/>
      <c r="D483" s="357"/>
      <c r="E483" s="358"/>
      <c r="F483" s="359"/>
      <c r="G483" s="357"/>
      <c r="H483" s="357"/>
      <c r="I483" s="357" t="str">
        <f t="shared" ca="1" si="35"/>
        <v/>
      </c>
      <c r="J483" s="360">
        <f t="shared" si="36"/>
        <v>0</v>
      </c>
      <c r="K483" s="360">
        <f t="shared" si="37"/>
        <v>1</v>
      </c>
      <c r="L483" s="360">
        <f t="shared" si="38"/>
        <v>1900</v>
      </c>
      <c r="M483" s="360">
        <f>VLOOKUP(Tabela1[[#This Row],[Banco]],$U$9:$V$28,2,0)</f>
        <v>7</v>
      </c>
      <c r="N483" s="360" t="e">
        <f t="shared" si="39"/>
        <v>#N/A</v>
      </c>
      <c r="O483" s="360" t="e">
        <f>IF(N483&gt;'05'!$Y$17,0,1)</f>
        <v>#N/A</v>
      </c>
      <c r="P483" s="360" t="str">
        <f>IF(Tabela1[[#This Row],[DIA]]&gt;0,IF('13'!$CD$36=77,1,""),"")</f>
        <v/>
      </c>
      <c r="Q483" s="360" t="e">
        <f>IF(N483&gt;'13'!$CD$30,0,1)</f>
        <v>#N/A</v>
      </c>
      <c r="R483" s="360" t="str">
        <f>IF(Tabela1[[#This Row],[DIA]]&gt;0,IF('01'!$BX$33=77,1,""),"")</f>
        <v/>
      </c>
      <c r="S483" s="360" t="e">
        <f>IF(N483&gt;'01'!$BX$27,0,1)</f>
        <v>#N/A</v>
      </c>
    </row>
    <row r="484" spans="3:19" x14ac:dyDescent="0.25">
      <c r="C484" s="356"/>
      <c r="D484" s="357"/>
      <c r="E484" s="358"/>
      <c r="F484" s="359"/>
      <c r="G484" s="357"/>
      <c r="H484" s="357"/>
      <c r="I484" s="357" t="str">
        <f t="shared" ca="1" si="35"/>
        <v/>
      </c>
      <c r="J484" s="360">
        <f t="shared" si="36"/>
        <v>0</v>
      </c>
      <c r="K484" s="360">
        <f t="shared" si="37"/>
        <v>1</v>
      </c>
      <c r="L484" s="360">
        <f t="shared" si="38"/>
        <v>1900</v>
      </c>
      <c r="M484" s="360">
        <f>VLOOKUP(Tabela1[[#This Row],[Banco]],$U$9:$V$28,2,0)</f>
        <v>7</v>
      </c>
      <c r="N484" s="360" t="e">
        <f t="shared" si="39"/>
        <v>#N/A</v>
      </c>
      <c r="O484" s="360" t="e">
        <f>IF(N484&gt;'05'!$Y$17,0,1)</f>
        <v>#N/A</v>
      </c>
      <c r="P484" s="360" t="str">
        <f>IF(Tabela1[[#This Row],[DIA]]&gt;0,IF('13'!$CD$36=77,1,""),"")</f>
        <v/>
      </c>
      <c r="Q484" s="360" t="e">
        <f>IF(N484&gt;'13'!$CD$30,0,1)</f>
        <v>#N/A</v>
      </c>
      <c r="R484" s="360" t="str">
        <f>IF(Tabela1[[#This Row],[DIA]]&gt;0,IF('01'!$BX$33=77,1,""),"")</f>
        <v/>
      </c>
      <c r="S484" s="360" t="e">
        <f>IF(N484&gt;'01'!$BX$27,0,1)</f>
        <v>#N/A</v>
      </c>
    </row>
    <row r="485" spans="3:19" x14ac:dyDescent="0.25">
      <c r="C485" s="356"/>
      <c r="D485" s="357"/>
      <c r="E485" s="358"/>
      <c r="F485" s="359"/>
      <c r="G485" s="357"/>
      <c r="H485" s="357"/>
      <c r="I485" s="357" t="str">
        <f t="shared" ca="1" si="35"/>
        <v/>
      </c>
      <c r="J485" s="360">
        <f t="shared" si="36"/>
        <v>0</v>
      </c>
      <c r="K485" s="360">
        <f t="shared" si="37"/>
        <v>1</v>
      </c>
      <c r="L485" s="360">
        <f t="shared" si="38"/>
        <v>1900</v>
      </c>
      <c r="M485" s="360">
        <f>VLOOKUP(Tabela1[[#This Row],[Banco]],$U$9:$V$28,2,0)</f>
        <v>7</v>
      </c>
      <c r="N485" s="360" t="e">
        <f t="shared" si="39"/>
        <v>#N/A</v>
      </c>
      <c r="O485" s="360" t="e">
        <f>IF(N485&gt;'05'!$Y$17,0,1)</f>
        <v>#N/A</v>
      </c>
      <c r="P485" s="360" t="str">
        <f>IF(Tabela1[[#This Row],[DIA]]&gt;0,IF('13'!$CD$36=77,1,""),"")</f>
        <v/>
      </c>
      <c r="Q485" s="360" t="e">
        <f>IF(N485&gt;'13'!$CD$30,0,1)</f>
        <v>#N/A</v>
      </c>
      <c r="R485" s="360" t="str">
        <f>IF(Tabela1[[#This Row],[DIA]]&gt;0,IF('01'!$BX$33=77,1,""),"")</f>
        <v/>
      </c>
      <c r="S485" s="360" t="e">
        <f>IF(N485&gt;'01'!$BX$27,0,1)</f>
        <v>#N/A</v>
      </c>
    </row>
    <row r="486" spans="3:19" x14ac:dyDescent="0.25">
      <c r="C486" s="356"/>
      <c r="D486" s="357"/>
      <c r="E486" s="358"/>
      <c r="F486" s="359"/>
      <c r="G486" s="357"/>
      <c r="H486" s="357"/>
      <c r="I486" s="357" t="str">
        <f t="shared" ca="1" si="35"/>
        <v/>
      </c>
      <c r="J486" s="360">
        <f t="shared" si="36"/>
        <v>0</v>
      </c>
      <c r="K486" s="360">
        <f t="shared" si="37"/>
        <v>1</v>
      </c>
      <c r="L486" s="360">
        <f t="shared" si="38"/>
        <v>1900</v>
      </c>
      <c r="M486" s="360">
        <f>VLOOKUP(Tabela1[[#This Row],[Banco]],$U$9:$V$28,2,0)</f>
        <v>7</v>
      </c>
      <c r="N486" s="360" t="e">
        <f t="shared" si="39"/>
        <v>#N/A</v>
      </c>
      <c r="O486" s="360" t="e">
        <f>IF(N486&gt;'05'!$Y$17,0,1)</f>
        <v>#N/A</v>
      </c>
      <c r="P486" s="360" t="str">
        <f>IF(Tabela1[[#This Row],[DIA]]&gt;0,IF('13'!$CD$36=77,1,""),"")</f>
        <v/>
      </c>
      <c r="Q486" s="360" t="e">
        <f>IF(N486&gt;'13'!$CD$30,0,1)</f>
        <v>#N/A</v>
      </c>
      <c r="R486" s="360" t="str">
        <f>IF(Tabela1[[#This Row],[DIA]]&gt;0,IF('01'!$BX$33=77,1,""),"")</f>
        <v/>
      </c>
      <c r="S486" s="360" t="e">
        <f>IF(N486&gt;'01'!$BX$27,0,1)</f>
        <v>#N/A</v>
      </c>
    </row>
    <row r="487" spans="3:19" x14ac:dyDescent="0.25">
      <c r="C487" s="356"/>
      <c r="D487" s="357"/>
      <c r="E487" s="358"/>
      <c r="F487" s="359"/>
      <c r="G487" s="357"/>
      <c r="H487" s="357"/>
      <c r="I487" s="357" t="str">
        <f t="shared" ca="1" si="35"/>
        <v/>
      </c>
      <c r="J487" s="360">
        <f t="shared" si="36"/>
        <v>0</v>
      </c>
      <c r="K487" s="360">
        <f t="shared" si="37"/>
        <v>1</v>
      </c>
      <c r="L487" s="360">
        <f t="shared" si="38"/>
        <v>1900</v>
      </c>
      <c r="M487" s="360">
        <f>VLOOKUP(Tabela1[[#This Row],[Banco]],$U$9:$V$28,2,0)</f>
        <v>7</v>
      </c>
      <c r="N487" s="360" t="e">
        <f t="shared" si="39"/>
        <v>#N/A</v>
      </c>
      <c r="O487" s="360" t="e">
        <f>IF(N487&gt;'05'!$Y$17,0,1)</f>
        <v>#N/A</v>
      </c>
      <c r="P487" s="360" t="str">
        <f>IF(Tabela1[[#This Row],[DIA]]&gt;0,IF('13'!$CD$36=77,1,""),"")</f>
        <v/>
      </c>
      <c r="Q487" s="360" t="e">
        <f>IF(N487&gt;'13'!$CD$30,0,1)</f>
        <v>#N/A</v>
      </c>
      <c r="R487" s="360" t="str">
        <f>IF(Tabela1[[#This Row],[DIA]]&gt;0,IF('01'!$BX$33=77,1,""),"")</f>
        <v/>
      </c>
      <c r="S487" s="360" t="e">
        <f>IF(N487&gt;'01'!$BX$27,0,1)</f>
        <v>#N/A</v>
      </c>
    </row>
    <row r="488" spans="3:19" x14ac:dyDescent="0.25">
      <c r="C488" s="356"/>
      <c r="D488" s="357"/>
      <c r="E488" s="358"/>
      <c r="F488" s="359"/>
      <c r="G488" s="357"/>
      <c r="H488" s="357"/>
      <c r="I488" s="357" t="str">
        <f t="shared" ca="1" si="35"/>
        <v/>
      </c>
      <c r="J488" s="360">
        <f t="shared" si="36"/>
        <v>0</v>
      </c>
      <c r="K488" s="360">
        <f t="shared" si="37"/>
        <v>1</v>
      </c>
      <c r="L488" s="360">
        <f t="shared" si="38"/>
        <v>1900</v>
      </c>
      <c r="M488" s="360">
        <f>VLOOKUP(Tabela1[[#This Row],[Banco]],$U$9:$V$28,2,0)</f>
        <v>7</v>
      </c>
      <c r="N488" s="360" t="e">
        <f t="shared" si="39"/>
        <v>#N/A</v>
      </c>
      <c r="O488" s="360" t="e">
        <f>IF(N488&gt;'05'!$Y$17,0,1)</f>
        <v>#N/A</v>
      </c>
      <c r="P488" s="360" t="str">
        <f>IF(Tabela1[[#This Row],[DIA]]&gt;0,IF('13'!$CD$36=77,1,""),"")</f>
        <v/>
      </c>
      <c r="Q488" s="360" t="e">
        <f>IF(N488&gt;'13'!$CD$30,0,1)</f>
        <v>#N/A</v>
      </c>
      <c r="R488" s="360" t="str">
        <f>IF(Tabela1[[#This Row],[DIA]]&gt;0,IF('01'!$BX$33=77,1,""),"")</f>
        <v/>
      </c>
      <c r="S488" s="360" t="e">
        <f>IF(N488&gt;'01'!$BX$27,0,1)</f>
        <v>#N/A</v>
      </c>
    </row>
    <row r="489" spans="3:19" x14ac:dyDescent="0.25">
      <c r="C489" s="356"/>
      <c r="D489" s="357"/>
      <c r="E489" s="358"/>
      <c r="F489" s="359"/>
      <c r="G489" s="357"/>
      <c r="H489" s="357"/>
      <c r="I489" s="357" t="str">
        <f t="shared" ca="1" si="35"/>
        <v/>
      </c>
      <c r="J489" s="360">
        <f t="shared" si="36"/>
        <v>0</v>
      </c>
      <c r="K489" s="360">
        <f t="shared" si="37"/>
        <v>1</v>
      </c>
      <c r="L489" s="360">
        <f t="shared" si="38"/>
        <v>1900</v>
      </c>
      <c r="M489" s="360">
        <f>VLOOKUP(Tabela1[[#This Row],[Banco]],$U$9:$V$28,2,0)</f>
        <v>7</v>
      </c>
      <c r="N489" s="360" t="e">
        <f t="shared" si="39"/>
        <v>#N/A</v>
      </c>
      <c r="O489" s="360" t="e">
        <f>IF(N489&gt;'05'!$Y$17,0,1)</f>
        <v>#N/A</v>
      </c>
      <c r="P489" s="360" t="str">
        <f>IF(Tabela1[[#This Row],[DIA]]&gt;0,IF('13'!$CD$36=77,1,""),"")</f>
        <v/>
      </c>
      <c r="Q489" s="360" t="e">
        <f>IF(N489&gt;'13'!$CD$30,0,1)</f>
        <v>#N/A</v>
      </c>
      <c r="R489" s="360" t="str">
        <f>IF(Tabela1[[#This Row],[DIA]]&gt;0,IF('01'!$BX$33=77,1,""),"")</f>
        <v/>
      </c>
      <c r="S489" s="360" t="e">
        <f>IF(N489&gt;'01'!$BX$27,0,1)</f>
        <v>#N/A</v>
      </c>
    </row>
    <row r="490" spans="3:19" x14ac:dyDescent="0.25">
      <c r="C490" s="356"/>
      <c r="D490" s="357"/>
      <c r="E490" s="358"/>
      <c r="F490" s="359"/>
      <c r="G490" s="357"/>
      <c r="H490" s="357"/>
      <c r="I490" s="357" t="str">
        <f t="shared" ca="1" si="35"/>
        <v/>
      </c>
      <c r="J490" s="360">
        <f t="shared" si="36"/>
        <v>0</v>
      </c>
      <c r="K490" s="360">
        <f t="shared" si="37"/>
        <v>1</v>
      </c>
      <c r="L490" s="360">
        <f t="shared" si="38"/>
        <v>1900</v>
      </c>
      <c r="M490" s="360">
        <f>VLOOKUP(Tabela1[[#This Row],[Banco]],$U$9:$V$28,2,0)</f>
        <v>7</v>
      </c>
      <c r="N490" s="360" t="e">
        <f t="shared" si="39"/>
        <v>#N/A</v>
      </c>
      <c r="O490" s="360" t="e">
        <f>IF(N490&gt;'05'!$Y$17,0,1)</f>
        <v>#N/A</v>
      </c>
      <c r="P490" s="360" t="str">
        <f>IF(Tabela1[[#This Row],[DIA]]&gt;0,IF('13'!$CD$36=77,1,""),"")</f>
        <v/>
      </c>
      <c r="Q490" s="360" t="e">
        <f>IF(N490&gt;'13'!$CD$30,0,1)</f>
        <v>#N/A</v>
      </c>
      <c r="R490" s="360" t="str">
        <f>IF(Tabela1[[#This Row],[DIA]]&gt;0,IF('01'!$BX$33=77,1,""),"")</f>
        <v/>
      </c>
      <c r="S490" s="360" t="e">
        <f>IF(N490&gt;'01'!$BX$27,0,1)</f>
        <v>#N/A</v>
      </c>
    </row>
    <row r="491" spans="3:19" x14ac:dyDescent="0.25">
      <c r="C491" s="356"/>
      <c r="D491" s="357"/>
      <c r="E491" s="358"/>
      <c r="F491" s="359"/>
      <c r="G491" s="357"/>
      <c r="H491" s="357"/>
      <c r="I491" s="357" t="str">
        <f t="shared" ca="1" si="35"/>
        <v/>
      </c>
      <c r="J491" s="360">
        <f t="shared" si="36"/>
        <v>0</v>
      </c>
      <c r="K491" s="360">
        <f t="shared" si="37"/>
        <v>1</v>
      </c>
      <c r="L491" s="360">
        <f t="shared" si="38"/>
        <v>1900</v>
      </c>
      <c r="M491" s="360">
        <f>VLOOKUP(Tabela1[[#This Row],[Banco]],$U$9:$V$28,2,0)</f>
        <v>7</v>
      </c>
      <c r="N491" s="360" t="e">
        <f t="shared" si="39"/>
        <v>#N/A</v>
      </c>
      <c r="O491" s="360" t="e">
        <f>IF(N491&gt;'05'!$Y$17,0,1)</f>
        <v>#N/A</v>
      </c>
      <c r="P491" s="360" t="str">
        <f>IF(Tabela1[[#This Row],[DIA]]&gt;0,IF('13'!$CD$36=77,1,""),"")</f>
        <v/>
      </c>
      <c r="Q491" s="360" t="e">
        <f>IF(N491&gt;'13'!$CD$30,0,1)</f>
        <v>#N/A</v>
      </c>
      <c r="R491" s="360" t="str">
        <f>IF(Tabela1[[#This Row],[DIA]]&gt;0,IF('01'!$BX$33=77,1,""),"")</f>
        <v/>
      </c>
      <c r="S491" s="360" t="e">
        <f>IF(N491&gt;'01'!$BX$27,0,1)</f>
        <v>#N/A</v>
      </c>
    </row>
    <row r="492" spans="3:19" x14ac:dyDescent="0.25">
      <c r="C492" s="356"/>
      <c r="D492" s="357"/>
      <c r="E492" s="358"/>
      <c r="F492" s="359"/>
      <c r="G492" s="357"/>
      <c r="H492" s="357"/>
      <c r="I492" s="357" t="str">
        <f t="shared" ca="1" si="35"/>
        <v/>
      </c>
      <c r="J492" s="360">
        <f t="shared" si="36"/>
        <v>0</v>
      </c>
      <c r="K492" s="360">
        <f t="shared" si="37"/>
        <v>1</v>
      </c>
      <c r="L492" s="360">
        <f t="shared" si="38"/>
        <v>1900</v>
      </c>
      <c r="M492" s="360">
        <f>VLOOKUP(Tabela1[[#This Row],[Banco]],$U$9:$V$28,2,0)</f>
        <v>7</v>
      </c>
      <c r="N492" s="360" t="e">
        <f t="shared" si="39"/>
        <v>#N/A</v>
      </c>
      <c r="O492" s="360" t="e">
        <f>IF(N492&gt;'05'!$Y$17,0,1)</f>
        <v>#N/A</v>
      </c>
      <c r="P492" s="360" t="str">
        <f>IF(Tabela1[[#This Row],[DIA]]&gt;0,IF('13'!$CD$36=77,1,""),"")</f>
        <v/>
      </c>
      <c r="Q492" s="360" t="e">
        <f>IF(N492&gt;'13'!$CD$30,0,1)</f>
        <v>#N/A</v>
      </c>
      <c r="R492" s="360" t="str">
        <f>IF(Tabela1[[#This Row],[DIA]]&gt;0,IF('01'!$BX$33=77,1,""),"")</f>
        <v/>
      </c>
      <c r="S492" s="360" t="e">
        <f>IF(N492&gt;'01'!$BX$27,0,1)</f>
        <v>#N/A</v>
      </c>
    </row>
    <row r="493" spans="3:19" x14ac:dyDescent="0.25">
      <c r="C493" s="356"/>
      <c r="D493" s="357"/>
      <c r="E493" s="358"/>
      <c r="F493" s="359"/>
      <c r="G493" s="357"/>
      <c r="H493" s="357"/>
      <c r="I493" s="357" t="str">
        <f t="shared" ca="1" si="35"/>
        <v/>
      </c>
      <c r="J493" s="360">
        <f t="shared" si="36"/>
        <v>0</v>
      </c>
      <c r="K493" s="360">
        <f t="shared" si="37"/>
        <v>1</v>
      </c>
      <c r="L493" s="360">
        <f t="shared" si="38"/>
        <v>1900</v>
      </c>
      <c r="M493" s="360">
        <f>VLOOKUP(Tabela1[[#This Row],[Banco]],$U$9:$V$28,2,0)</f>
        <v>7</v>
      </c>
      <c r="N493" s="360" t="e">
        <f t="shared" si="39"/>
        <v>#N/A</v>
      </c>
      <c r="O493" s="360" t="e">
        <f>IF(N493&gt;'05'!$Y$17,0,1)</f>
        <v>#N/A</v>
      </c>
      <c r="P493" s="360" t="str">
        <f>IF(Tabela1[[#This Row],[DIA]]&gt;0,IF('13'!$CD$36=77,1,""),"")</f>
        <v/>
      </c>
      <c r="Q493" s="360" t="e">
        <f>IF(N493&gt;'13'!$CD$30,0,1)</f>
        <v>#N/A</v>
      </c>
      <c r="R493" s="360" t="str">
        <f>IF(Tabela1[[#This Row],[DIA]]&gt;0,IF('01'!$BX$33=77,1,""),"")</f>
        <v/>
      </c>
      <c r="S493" s="360" t="e">
        <f>IF(N493&gt;'01'!$BX$27,0,1)</f>
        <v>#N/A</v>
      </c>
    </row>
    <row r="494" spans="3:19" x14ac:dyDescent="0.25">
      <c r="C494" s="356"/>
      <c r="D494" s="357"/>
      <c r="E494" s="358"/>
      <c r="F494" s="359"/>
      <c r="G494" s="357"/>
      <c r="H494" s="357"/>
      <c r="I494" s="357" t="str">
        <f t="shared" ca="1" si="35"/>
        <v/>
      </c>
      <c r="J494" s="360">
        <f t="shared" si="36"/>
        <v>0</v>
      </c>
      <c r="K494" s="360">
        <f t="shared" si="37"/>
        <v>1</v>
      </c>
      <c r="L494" s="360">
        <f t="shared" si="38"/>
        <v>1900</v>
      </c>
      <c r="M494" s="360">
        <f>VLOOKUP(Tabela1[[#This Row],[Banco]],$U$9:$V$28,2,0)</f>
        <v>7</v>
      </c>
      <c r="N494" s="360" t="e">
        <f t="shared" si="39"/>
        <v>#N/A</v>
      </c>
      <c r="O494" s="360" t="e">
        <f>IF(N494&gt;'05'!$Y$17,0,1)</f>
        <v>#N/A</v>
      </c>
      <c r="P494" s="360" t="str">
        <f>IF(Tabela1[[#This Row],[DIA]]&gt;0,IF('13'!$CD$36=77,1,""),"")</f>
        <v/>
      </c>
      <c r="Q494" s="360" t="e">
        <f>IF(N494&gt;'13'!$CD$30,0,1)</f>
        <v>#N/A</v>
      </c>
      <c r="R494" s="360" t="str">
        <f>IF(Tabela1[[#This Row],[DIA]]&gt;0,IF('01'!$BX$33=77,1,""),"")</f>
        <v/>
      </c>
      <c r="S494" s="360" t="e">
        <f>IF(N494&gt;'01'!$BX$27,0,1)</f>
        <v>#N/A</v>
      </c>
    </row>
    <row r="495" spans="3:19" x14ac:dyDescent="0.25">
      <c r="C495" s="356"/>
      <c r="D495" s="357"/>
      <c r="E495" s="358"/>
      <c r="F495" s="359"/>
      <c r="G495" s="357"/>
      <c r="H495" s="357"/>
      <c r="I495" s="357" t="str">
        <f t="shared" ca="1" si="35"/>
        <v/>
      </c>
      <c r="J495" s="360">
        <f t="shared" si="36"/>
        <v>0</v>
      </c>
      <c r="K495" s="360">
        <f t="shared" si="37"/>
        <v>1</v>
      </c>
      <c r="L495" s="360">
        <f t="shared" si="38"/>
        <v>1900</v>
      </c>
      <c r="M495" s="360">
        <f>VLOOKUP(Tabela1[[#This Row],[Banco]],$U$9:$V$28,2,0)</f>
        <v>7</v>
      </c>
      <c r="N495" s="360" t="e">
        <f t="shared" si="39"/>
        <v>#N/A</v>
      </c>
      <c r="O495" s="360" t="e">
        <f>IF(N495&gt;'05'!$Y$17,0,1)</f>
        <v>#N/A</v>
      </c>
      <c r="P495" s="360" t="str">
        <f>IF(Tabela1[[#This Row],[DIA]]&gt;0,IF('13'!$CD$36=77,1,""),"")</f>
        <v/>
      </c>
      <c r="Q495" s="360" t="e">
        <f>IF(N495&gt;'13'!$CD$30,0,1)</f>
        <v>#N/A</v>
      </c>
      <c r="R495" s="360" t="str">
        <f>IF(Tabela1[[#This Row],[DIA]]&gt;0,IF('01'!$BX$33=77,1,""),"")</f>
        <v/>
      </c>
      <c r="S495" s="360" t="e">
        <f>IF(N495&gt;'01'!$BX$27,0,1)</f>
        <v>#N/A</v>
      </c>
    </row>
    <row r="496" spans="3:19" x14ac:dyDescent="0.25">
      <c r="C496" s="356"/>
      <c r="D496" s="357"/>
      <c r="E496" s="358"/>
      <c r="F496" s="359"/>
      <c r="G496" s="357"/>
      <c r="H496" s="357"/>
      <c r="I496" s="357" t="str">
        <f t="shared" ca="1" si="35"/>
        <v/>
      </c>
      <c r="J496" s="360">
        <f t="shared" si="36"/>
        <v>0</v>
      </c>
      <c r="K496" s="360">
        <f t="shared" si="37"/>
        <v>1</v>
      </c>
      <c r="L496" s="360">
        <f t="shared" si="38"/>
        <v>1900</v>
      </c>
      <c r="M496" s="360">
        <f>VLOOKUP(Tabela1[[#This Row],[Banco]],$U$9:$V$28,2,0)</f>
        <v>7</v>
      </c>
      <c r="N496" s="360" t="e">
        <f t="shared" si="39"/>
        <v>#N/A</v>
      </c>
      <c r="O496" s="360" t="e">
        <f>IF(N496&gt;'05'!$Y$17,0,1)</f>
        <v>#N/A</v>
      </c>
      <c r="P496" s="360" t="str">
        <f>IF(Tabela1[[#This Row],[DIA]]&gt;0,IF('13'!$CD$36=77,1,""),"")</f>
        <v/>
      </c>
      <c r="Q496" s="360" t="e">
        <f>IF(N496&gt;'13'!$CD$30,0,1)</f>
        <v>#N/A</v>
      </c>
      <c r="R496" s="360" t="str">
        <f>IF(Tabela1[[#This Row],[DIA]]&gt;0,IF('01'!$BX$33=77,1,""),"")</f>
        <v/>
      </c>
      <c r="S496" s="360" t="e">
        <f>IF(N496&gt;'01'!$BX$27,0,1)</f>
        <v>#N/A</v>
      </c>
    </row>
    <row r="497" spans="3:19" x14ac:dyDescent="0.25">
      <c r="C497" s="356"/>
      <c r="D497" s="357"/>
      <c r="E497" s="358"/>
      <c r="F497" s="359"/>
      <c r="G497" s="357"/>
      <c r="H497" s="357"/>
      <c r="I497" s="357" t="str">
        <f t="shared" ca="1" si="35"/>
        <v/>
      </c>
      <c r="J497" s="360">
        <f t="shared" si="36"/>
        <v>0</v>
      </c>
      <c r="K497" s="360">
        <f t="shared" si="37"/>
        <v>1</v>
      </c>
      <c r="L497" s="360">
        <f t="shared" si="38"/>
        <v>1900</v>
      </c>
      <c r="M497" s="360">
        <f>VLOOKUP(Tabela1[[#This Row],[Banco]],$U$9:$V$28,2,0)</f>
        <v>7</v>
      </c>
      <c r="N497" s="360" t="e">
        <f t="shared" si="39"/>
        <v>#N/A</v>
      </c>
      <c r="O497" s="360" t="e">
        <f>IF(N497&gt;'05'!$Y$17,0,1)</f>
        <v>#N/A</v>
      </c>
      <c r="P497" s="360" t="str">
        <f>IF(Tabela1[[#This Row],[DIA]]&gt;0,IF('13'!$CD$36=77,1,""),"")</f>
        <v/>
      </c>
      <c r="Q497" s="360" t="e">
        <f>IF(N497&gt;'13'!$CD$30,0,1)</f>
        <v>#N/A</v>
      </c>
      <c r="R497" s="360" t="str">
        <f>IF(Tabela1[[#This Row],[DIA]]&gt;0,IF('01'!$BX$33=77,1,""),"")</f>
        <v/>
      </c>
      <c r="S497" s="360" t="e">
        <f>IF(N497&gt;'01'!$BX$27,0,1)</f>
        <v>#N/A</v>
      </c>
    </row>
    <row r="498" spans="3:19" x14ac:dyDescent="0.25">
      <c r="C498" s="356"/>
      <c r="D498" s="357"/>
      <c r="E498" s="358"/>
      <c r="F498" s="359"/>
      <c r="G498" s="357"/>
      <c r="H498" s="357"/>
      <c r="I498" s="357" t="str">
        <f t="shared" ca="1" si="35"/>
        <v/>
      </c>
      <c r="J498" s="360">
        <f t="shared" si="36"/>
        <v>0</v>
      </c>
      <c r="K498" s="360">
        <f t="shared" si="37"/>
        <v>1</v>
      </c>
      <c r="L498" s="360">
        <f t="shared" si="38"/>
        <v>1900</v>
      </c>
      <c r="M498" s="360">
        <f>VLOOKUP(Tabela1[[#This Row],[Banco]],$U$9:$V$28,2,0)</f>
        <v>7</v>
      </c>
      <c r="N498" s="360" t="e">
        <f t="shared" si="39"/>
        <v>#N/A</v>
      </c>
      <c r="O498" s="360" t="e">
        <f>IF(N498&gt;'05'!$Y$17,0,1)</f>
        <v>#N/A</v>
      </c>
      <c r="P498" s="360" t="str">
        <f>IF(Tabela1[[#This Row],[DIA]]&gt;0,IF('13'!$CD$36=77,1,""),"")</f>
        <v/>
      </c>
      <c r="Q498" s="360" t="e">
        <f>IF(N498&gt;'13'!$CD$30,0,1)</f>
        <v>#N/A</v>
      </c>
      <c r="R498" s="360" t="str">
        <f>IF(Tabela1[[#This Row],[DIA]]&gt;0,IF('01'!$BX$33=77,1,""),"")</f>
        <v/>
      </c>
      <c r="S498" s="360" t="e">
        <f>IF(N498&gt;'01'!$BX$27,0,1)</f>
        <v>#N/A</v>
      </c>
    </row>
    <row r="499" spans="3:19" x14ac:dyDescent="0.25">
      <c r="C499" s="356"/>
      <c r="D499" s="357"/>
      <c r="E499" s="358"/>
      <c r="F499" s="359"/>
      <c r="G499" s="357"/>
      <c r="H499" s="357"/>
      <c r="I499" s="357" t="str">
        <f t="shared" ca="1" si="35"/>
        <v/>
      </c>
      <c r="J499" s="360">
        <f t="shared" si="36"/>
        <v>0</v>
      </c>
      <c r="K499" s="360">
        <f t="shared" si="37"/>
        <v>1</v>
      </c>
      <c r="L499" s="360">
        <f t="shared" si="38"/>
        <v>1900</v>
      </c>
      <c r="M499" s="360">
        <f>VLOOKUP(Tabela1[[#This Row],[Banco]],$U$9:$V$28,2,0)</f>
        <v>7</v>
      </c>
      <c r="N499" s="360" t="e">
        <f t="shared" si="39"/>
        <v>#N/A</v>
      </c>
      <c r="O499" s="360" t="e">
        <f>IF(N499&gt;'05'!$Y$17,0,1)</f>
        <v>#N/A</v>
      </c>
      <c r="P499" s="360" t="str">
        <f>IF(Tabela1[[#This Row],[DIA]]&gt;0,IF('13'!$CD$36=77,1,""),"")</f>
        <v/>
      </c>
      <c r="Q499" s="360" t="e">
        <f>IF(N499&gt;'13'!$CD$30,0,1)</f>
        <v>#N/A</v>
      </c>
      <c r="R499" s="360" t="str">
        <f>IF(Tabela1[[#This Row],[DIA]]&gt;0,IF('01'!$BX$33=77,1,""),"")</f>
        <v/>
      </c>
      <c r="S499" s="360" t="e">
        <f>IF(N499&gt;'01'!$BX$27,0,1)</f>
        <v>#N/A</v>
      </c>
    </row>
    <row r="500" spans="3:19" x14ac:dyDescent="0.25">
      <c r="C500" s="356"/>
      <c r="D500" s="357"/>
      <c r="E500" s="358"/>
      <c r="F500" s="359"/>
      <c r="G500" s="357"/>
      <c r="H500" s="357"/>
      <c r="I500" s="357" t="str">
        <f t="shared" ca="1" si="35"/>
        <v/>
      </c>
      <c r="J500" s="360">
        <f t="shared" si="36"/>
        <v>0</v>
      </c>
      <c r="K500" s="360">
        <f t="shared" si="37"/>
        <v>1</v>
      </c>
      <c r="L500" s="360">
        <f t="shared" si="38"/>
        <v>1900</v>
      </c>
      <c r="M500" s="360">
        <f>VLOOKUP(Tabela1[[#This Row],[Banco]],$U$9:$V$28,2,0)</f>
        <v>7</v>
      </c>
      <c r="N500" s="360" t="e">
        <f t="shared" si="39"/>
        <v>#N/A</v>
      </c>
      <c r="O500" s="360" t="e">
        <f>IF(N500&gt;'05'!$Y$17,0,1)</f>
        <v>#N/A</v>
      </c>
      <c r="P500" s="360" t="str">
        <f>IF(Tabela1[[#This Row],[DIA]]&gt;0,IF('13'!$CD$36=77,1,""),"")</f>
        <v/>
      </c>
      <c r="Q500" s="360" t="e">
        <f>IF(N500&gt;'13'!$CD$30,0,1)</f>
        <v>#N/A</v>
      </c>
      <c r="R500" s="360" t="str">
        <f>IF(Tabela1[[#This Row],[DIA]]&gt;0,IF('01'!$BX$33=77,1,""),"")</f>
        <v/>
      </c>
      <c r="S500" s="360" t="e">
        <f>IF(N500&gt;'01'!$BX$27,0,1)</f>
        <v>#N/A</v>
      </c>
    </row>
    <row r="501" spans="3:19" x14ac:dyDescent="0.25">
      <c r="C501" s="356"/>
      <c r="D501" s="357"/>
      <c r="E501" s="358"/>
      <c r="F501" s="359"/>
      <c r="G501" s="357"/>
      <c r="H501" s="357"/>
      <c r="I501" s="357" t="str">
        <f t="shared" ca="1" si="35"/>
        <v/>
      </c>
      <c r="J501" s="360">
        <f t="shared" si="36"/>
        <v>0</v>
      </c>
      <c r="K501" s="360">
        <f t="shared" si="37"/>
        <v>1</v>
      </c>
      <c r="L501" s="360">
        <f t="shared" si="38"/>
        <v>1900</v>
      </c>
      <c r="M501" s="360">
        <f>VLOOKUP(Tabela1[[#This Row],[Banco]],$U$9:$V$28,2,0)</f>
        <v>7</v>
      </c>
      <c r="N501" s="360" t="e">
        <f t="shared" si="39"/>
        <v>#N/A</v>
      </c>
      <c r="O501" s="360" t="e">
        <f>IF(N501&gt;'05'!$Y$17,0,1)</f>
        <v>#N/A</v>
      </c>
      <c r="P501" s="360" t="str">
        <f>IF(Tabela1[[#This Row],[DIA]]&gt;0,IF('13'!$CD$36=77,1,""),"")</f>
        <v/>
      </c>
      <c r="Q501" s="360" t="e">
        <f>IF(N501&gt;'13'!$CD$30,0,1)</f>
        <v>#N/A</v>
      </c>
      <c r="R501" s="360" t="str">
        <f>IF(Tabela1[[#This Row],[DIA]]&gt;0,IF('01'!$BX$33=77,1,""),"")</f>
        <v/>
      </c>
      <c r="S501" s="360" t="e">
        <f>IF(N501&gt;'01'!$BX$27,0,1)</f>
        <v>#N/A</v>
      </c>
    </row>
    <row r="502" spans="3:19" x14ac:dyDescent="0.25">
      <c r="C502" s="356"/>
      <c r="D502" s="357"/>
      <c r="E502" s="358"/>
      <c r="F502" s="359"/>
      <c r="G502" s="357"/>
      <c r="H502" s="357"/>
      <c r="I502" s="357" t="str">
        <f t="shared" ca="1" si="35"/>
        <v/>
      </c>
      <c r="J502" s="360">
        <f t="shared" si="36"/>
        <v>0</v>
      </c>
      <c r="K502" s="360">
        <f t="shared" si="37"/>
        <v>1</v>
      </c>
      <c r="L502" s="360">
        <f t="shared" si="38"/>
        <v>1900</v>
      </c>
      <c r="M502" s="360">
        <f>VLOOKUP(Tabela1[[#This Row],[Banco]],$U$9:$V$28,2,0)</f>
        <v>7</v>
      </c>
      <c r="N502" s="360" t="e">
        <f t="shared" si="39"/>
        <v>#N/A</v>
      </c>
      <c r="O502" s="360" t="e">
        <f>IF(N502&gt;'05'!$Y$17,0,1)</f>
        <v>#N/A</v>
      </c>
      <c r="P502" s="360" t="str">
        <f>IF(Tabela1[[#This Row],[DIA]]&gt;0,IF('13'!$CD$36=77,1,""),"")</f>
        <v/>
      </c>
      <c r="Q502" s="360" t="e">
        <f>IF(N502&gt;'13'!$CD$30,0,1)</f>
        <v>#N/A</v>
      </c>
      <c r="R502" s="360" t="str">
        <f>IF(Tabela1[[#This Row],[DIA]]&gt;0,IF('01'!$BX$33=77,1,""),"")</f>
        <v/>
      </c>
      <c r="S502" s="360" t="e">
        <f>IF(N502&gt;'01'!$BX$27,0,1)</f>
        <v>#N/A</v>
      </c>
    </row>
    <row r="503" spans="3:19" x14ac:dyDescent="0.25">
      <c r="C503" s="356"/>
      <c r="D503" s="357"/>
      <c r="E503" s="358"/>
      <c r="F503" s="359"/>
      <c r="G503" s="357"/>
      <c r="H503" s="357"/>
      <c r="I503" s="357" t="str">
        <f t="shared" ca="1" si="35"/>
        <v/>
      </c>
      <c r="J503" s="360">
        <f t="shared" si="36"/>
        <v>0</v>
      </c>
      <c r="K503" s="360">
        <f t="shared" si="37"/>
        <v>1</v>
      </c>
      <c r="L503" s="360">
        <f t="shared" si="38"/>
        <v>1900</v>
      </c>
      <c r="M503" s="360">
        <f>VLOOKUP(Tabela1[[#This Row],[Banco]],$U$9:$V$28,2,0)</f>
        <v>7</v>
      </c>
      <c r="N503" s="360" t="e">
        <f t="shared" si="39"/>
        <v>#N/A</v>
      </c>
      <c r="O503" s="360" t="e">
        <f>IF(N503&gt;'05'!$Y$17,0,1)</f>
        <v>#N/A</v>
      </c>
      <c r="P503" s="360" t="str">
        <f>IF(Tabela1[[#This Row],[DIA]]&gt;0,IF('13'!$CD$36=77,1,""),"")</f>
        <v/>
      </c>
      <c r="Q503" s="360" t="e">
        <f>IF(N503&gt;'13'!$CD$30,0,1)</f>
        <v>#N/A</v>
      </c>
      <c r="R503" s="360" t="str">
        <f>IF(Tabela1[[#This Row],[DIA]]&gt;0,IF('01'!$BX$33=77,1,""),"")</f>
        <v/>
      </c>
      <c r="S503" s="360" t="e">
        <f>IF(N503&gt;'01'!$BX$27,0,1)</f>
        <v>#N/A</v>
      </c>
    </row>
    <row r="504" spans="3:19" x14ac:dyDescent="0.25">
      <c r="C504" s="356"/>
      <c r="D504" s="357"/>
      <c r="E504" s="358"/>
      <c r="F504" s="359"/>
      <c r="G504" s="357"/>
      <c r="H504" s="357"/>
      <c r="I504" s="357" t="str">
        <f t="shared" ca="1" si="35"/>
        <v/>
      </c>
      <c r="J504" s="360">
        <f t="shared" si="36"/>
        <v>0</v>
      </c>
      <c r="K504" s="360">
        <f t="shared" si="37"/>
        <v>1</v>
      </c>
      <c r="L504" s="360">
        <f t="shared" si="38"/>
        <v>1900</v>
      </c>
      <c r="M504" s="360">
        <f>VLOOKUP(Tabela1[[#This Row],[Banco]],$U$9:$V$28,2,0)</f>
        <v>7</v>
      </c>
      <c r="N504" s="360" t="e">
        <f t="shared" si="39"/>
        <v>#N/A</v>
      </c>
      <c r="O504" s="360" t="e">
        <f>IF(N504&gt;'05'!$Y$17,0,1)</f>
        <v>#N/A</v>
      </c>
      <c r="P504" s="360" t="str">
        <f>IF(Tabela1[[#This Row],[DIA]]&gt;0,IF('13'!$CD$36=77,1,""),"")</f>
        <v/>
      </c>
      <c r="Q504" s="360" t="e">
        <f>IF(N504&gt;'13'!$CD$30,0,1)</f>
        <v>#N/A</v>
      </c>
      <c r="R504" s="360" t="str">
        <f>IF(Tabela1[[#This Row],[DIA]]&gt;0,IF('01'!$BX$33=77,1,""),"")</f>
        <v/>
      </c>
      <c r="S504" s="360" t="e">
        <f>IF(N504&gt;'01'!$BX$27,0,1)</f>
        <v>#N/A</v>
      </c>
    </row>
    <row r="505" spans="3:19" x14ac:dyDescent="0.25">
      <c r="C505" s="356"/>
      <c r="D505" s="357"/>
      <c r="E505" s="358"/>
      <c r="F505" s="359"/>
      <c r="G505" s="357"/>
      <c r="H505" s="357"/>
      <c r="I505" s="357" t="str">
        <f t="shared" ca="1" si="35"/>
        <v/>
      </c>
      <c r="J505" s="360">
        <f t="shared" si="36"/>
        <v>0</v>
      </c>
      <c r="K505" s="360">
        <f t="shared" si="37"/>
        <v>1</v>
      </c>
      <c r="L505" s="360">
        <f t="shared" si="38"/>
        <v>1900</v>
      </c>
      <c r="M505" s="360">
        <f>VLOOKUP(Tabela1[[#This Row],[Banco]],$U$9:$V$28,2,0)</f>
        <v>7</v>
      </c>
      <c r="N505" s="360" t="e">
        <f t="shared" si="39"/>
        <v>#N/A</v>
      </c>
      <c r="O505" s="360" t="e">
        <f>IF(N505&gt;'05'!$Y$17,0,1)</f>
        <v>#N/A</v>
      </c>
      <c r="P505" s="360" t="str">
        <f>IF(Tabela1[[#This Row],[DIA]]&gt;0,IF('13'!$CD$36=77,1,""),"")</f>
        <v/>
      </c>
      <c r="Q505" s="360" t="e">
        <f>IF(N505&gt;'13'!$CD$30,0,1)</f>
        <v>#N/A</v>
      </c>
      <c r="R505" s="360" t="str">
        <f>IF(Tabela1[[#This Row],[DIA]]&gt;0,IF('01'!$BX$33=77,1,""),"")</f>
        <v/>
      </c>
      <c r="S505" s="360" t="e">
        <f>IF(N505&gt;'01'!$BX$27,0,1)</f>
        <v>#N/A</v>
      </c>
    </row>
    <row r="506" spans="3:19" x14ac:dyDescent="0.25">
      <c r="C506" s="356"/>
      <c r="D506" s="357"/>
      <c r="E506" s="358"/>
      <c r="F506" s="359"/>
      <c r="G506" s="357"/>
      <c r="H506" s="357"/>
      <c r="I506" s="357" t="str">
        <f t="shared" ca="1" si="35"/>
        <v/>
      </c>
      <c r="J506" s="360">
        <f t="shared" si="36"/>
        <v>0</v>
      </c>
      <c r="K506" s="360">
        <f t="shared" si="37"/>
        <v>1</v>
      </c>
      <c r="L506" s="360">
        <f t="shared" si="38"/>
        <v>1900</v>
      </c>
      <c r="M506" s="360">
        <f>VLOOKUP(Tabela1[[#This Row],[Banco]],$U$9:$V$28,2,0)</f>
        <v>7</v>
      </c>
      <c r="N506" s="360" t="e">
        <f t="shared" si="39"/>
        <v>#N/A</v>
      </c>
      <c r="O506" s="360" t="e">
        <f>IF(N506&gt;'05'!$Y$17,0,1)</f>
        <v>#N/A</v>
      </c>
      <c r="P506" s="360" t="str">
        <f>IF(Tabela1[[#This Row],[DIA]]&gt;0,IF('13'!$CD$36=77,1,""),"")</f>
        <v/>
      </c>
      <c r="Q506" s="360" t="e">
        <f>IF(N506&gt;'13'!$CD$30,0,1)</f>
        <v>#N/A</v>
      </c>
      <c r="R506" s="360" t="str">
        <f>IF(Tabela1[[#This Row],[DIA]]&gt;0,IF('01'!$BX$33=77,1,""),"")</f>
        <v/>
      </c>
      <c r="S506" s="360" t="e">
        <f>IF(N506&gt;'01'!$BX$27,0,1)</f>
        <v>#N/A</v>
      </c>
    </row>
    <row r="507" spans="3:19" x14ac:dyDescent="0.25">
      <c r="C507" s="356"/>
      <c r="D507" s="357"/>
      <c r="E507" s="358"/>
      <c r="F507" s="359"/>
      <c r="G507" s="357"/>
      <c r="H507" s="357"/>
      <c r="I507" s="357" t="str">
        <f t="shared" ca="1" si="35"/>
        <v/>
      </c>
      <c r="J507" s="360">
        <f t="shared" si="36"/>
        <v>0</v>
      </c>
      <c r="K507" s="360">
        <f t="shared" si="37"/>
        <v>1</v>
      </c>
      <c r="L507" s="360">
        <f t="shared" si="38"/>
        <v>1900</v>
      </c>
      <c r="M507" s="360">
        <f>VLOOKUP(Tabela1[[#This Row],[Banco]],$U$9:$V$28,2,0)</f>
        <v>7</v>
      </c>
      <c r="N507" s="360" t="e">
        <f t="shared" si="39"/>
        <v>#N/A</v>
      </c>
      <c r="O507" s="360" t="e">
        <f>IF(N507&gt;'05'!$Y$17,0,1)</f>
        <v>#N/A</v>
      </c>
      <c r="P507" s="360" t="str">
        <f>IF(Tabela1[[#This Row],[DIA]]&gt;0,IF('13'!$CD$36=77,1,""),"")</f>
        <v/>
      </c>
      <c r="Q507" s="360" t="e">
        <f>IF(N507&gt;'13'!$CD$30,0,1)</f>
        <v>#N/A</v>
      </c>
      <c r="R507" s="360" t="str">
        <f>IF(Tabela1[[#This Row],[DIA]]&gt;0,IF('01'!$BX$33=77,1,""),"")</f>
        <v/>
      </c>
      <c r="S507" s="360" t="e">
        <f>IF(N507&gt;'01'!$BX$27,0,1)</f>
        <v>#N/A</v>
      </c>
    </row>
    <row r="508" spans="3:19" x14ac:dyDescent="0.25">
      <c r="C508" s="356"/>
      <c r="D508" s="357"/>
      <c r="E508" s="358"/>
      <c r="F508" s="359"/>
      <c r="G508" s="357"/>
      <c r="H508" s="357"/>
      <c r="I508" s="357" t="str">
        <f t="shared" ca="1" si="35"/>
        <v/>
      </c>
      <c r="J508" s="360">
        <f t="shared" si="36"/>
        <v>0</v>
      </c>
      <c r="K508" s="360">
        <f t="shared" si="37"/>
        <v>1</v>
      </c>
      <c r="L508" s="360">
        <f t="shared" si="38"/>
        <v>1900</v>
      </c>
      <c r="M508" s="360">
        <f>VLOOKUP(Tabela1[[#This Row],[Banco]],$U$9:$V$28,2,0)</f>
        <v>7</v>
      </c>
      <c r="N508" s="360" t="e">
        <f t="shared" si="39"/>
        <v>#N/A</v>
      </c>
      <c r="O508" s="360" t="e">
        <f>IF(N508&gt;'05'!$Y$17,0,1)</f>
        <v>#N/A</v>
      </c>
      <c r="P508" s="360" t="str">
        <f>IF(Tabela1[[#This Row],[DIA]]&gt;0,IF('13'!$CD$36=77,1,""),"")</f>
        <v/>
      </c>
      <c r="Q508" s="360" t="e">
        <f>IF(N508&gt;'13'!$CD$30,0,1)</f>
        <v>#N/A</v>
      </c>
      <c r="R508" s="360" t="str">
        <f>IF(Tabela1[[#This Row],[DIA]]&gt;0,IF('01'!$BX$33=77,1,""),"")</f>
        <v/>
      </c>
      <c r="S508" s="360" t="e">
        <f>IF(N508&gt;'01'!$BX$27,0,1)</f>
        <v>#N/A</v>
      </c>
    </row>
    <row r="509" spans="3:19" x14ac:dyDescent="0.25">
      <c r="C509" s="356"/>
      <c r="D509" s="357"/>
      <c r="E509" s="358"/>
      <c r="F509" s="359"/>
      <c r="G509" s="357"/>
      <c r="H509" s="357"/>
      <c r="I509" s="357" t="str">
        <f t="shared" ca="1" si="35"/>
        <v/>
      </c>
      <c r="J509" s="360">
        <f t="shared" si="36"/>
        <v>0</v>
      </c>
      <c r="K509" s="360">
        <f t="shared" si="37"/>
        <v>1</v>
      </c>
      <c r="L509" s="360">
        <f t="shared" si="38"/>
        <v>1900</v>
      </c>
      <c r="M509" s="360">
        <f>VLOOKUP(Tabela1[[#This Row],[Banco]],$U$9:$V$28,2,0)</f>
        <v>7</v>
      </c>
      <c r="N509" s="360" t="e">
        <f t="shared" si="39"/>
        <v>#N/A</v>
      </c>
      <c r="O509" s="360" t="e">
        <f>IF(N509&gt;'05'!$Y$17,0,1)</f>
        <v>#N/A</v>
      </c>
      <c r="P509" s="360" t="str">
        <f>IF(Tabela1[[#This Row],[DIA]]&gt;0,IF('13'!$CD$36=77,1,""),"")</f>
        <v/>
      </c>
      <c r="Q509" s="360" t="e">
        <f>IF(N509&gt;'13'!$CD$30,0,1)</f>
        <v>#N/A</v>
      </c>
      <c r="R509" s="360" t="str">
        <f>IF(Tabela1[[#This Row],[DIA]]&gt;0,IF('01'!$BX$33=77,1,""),"")</f>
        <v/>
      </c>
      <c r="S509" s="360" t="e">
        <f>IF(N509&gt;'01'!$BX$27,0,1)</f>
        <v>#N/A</v>
      </c>
    </row>
    <row r="510" spans="3:19" x14ac:dyDescent="0.25">
      <c r="C510" s="356"/>
      <c r="D510" s="357"/>
      <c r="E510" s="358"/>
      <c r="F510" s="359"/>
      <c r="G510" s="357"/>
      <c r="H510" s="357"/>
      <c r="I510" s="357" t="str">
        <f t="shared" ca="1" si="35"/>
        <v/>
      </c>
      <c r="J510" s="360">
        <f t="shared" si="36"/>
        <v>0</v>
      </c>
      <c r="K510" s="360">
        <f t="shared" si="37"/>
        <v>1</v>
      </c>
      <c r="L510" s="360">
        <f t="shared" si="38"/>
        <v>1900</v>
      </c>
      <c r="M510" s="360">
        <f>VLOOKUP(Tabela1[[#This Row],[Banco]],$U$9:$V$28,2,0)</f>
        <v>7</v>
      </c>
      <c r="N510" s="360" t="e">
        <f t="shared" si="39"/>
        <v>#N/A</v>
      </c>
      <c r="O510" s="360" t="e">
        <f>IF(N510&gt;'05'!$Y$17,0,1)</f>
        <v>#N/A</v>
      </c>
      <c r="P510" s="360" t="str">
        <f>IF(Tabela1[[#This Row],[DIA]]&gt;0,IF('13'!$CD$36=77,1,""),"")</f>
        <v/>
      </c>
      <c r="Q510" s="360" t="e">
        <f>IF(N510&gt;'13'!$CD$30,0,1)</f>
        <v>#N/A</v>
      </c>
      <c r="R510" s="360" t="str">
        <f>IF(Tabela1[[#This Row],[DIA]]&gt;0,IF('01'!$BX$33=77,1,""),"")</f>
        <v/>
      </c>
      <c r="S510" s="360" t="e">
        <f>IF(N510&gt;'01'!$BX$27,0,1)</f>
        <v>#N/A</v>
      </c>
    </row>
    <row r="511" spans="3:19" x14ac:dyDescent="0.25">
      <c r="C511" s="356"/>
      <c r="D511" s="357"/>
      <c r="E511" s="358"/>
      <c r="F511" s="359"/>
      <c r="G511" s="357"/>
      <c r="H511" s="357"/>
      <c r="I511" s="357" t="str">
        <f t="shared" ca="1" si="35"/>
        <v/>
      </c>
      <c r="J511" s="360">
        <f t="shared" si="36"/>
        <v>0</v>
      </c>
      <c r="K511" s="360">
        <f t="shared" si="37"/>
        <v>1</v>
      </c>
      <c r="L511" s="360">
        <f t="shared" si="38"/>
        <v>1900</v>
      </c>
      <c r="M511" s="360">
        <f>VLOOKUP(Tabela1[[#This Row],[Banco]],$U$9:$V$28,2,0)</f>
        <v>7</v>
      </c>
      <c r="N511" s="360" t="e">
        <f t="shared" si="39"/>
        <v>#N/A</v>
      </c>
      <c r="O511" s="360" t="e">
        <f>IF(N511&gt;'05'!$Y$17,0,1)</f>
        <v>#N/A</v>
      </c>
      <c r="P511" s="360" t="str">
        <f>IF(Tabela1[[#This Row],[DIA]]&gt;0,IF('13'!$CD$36=77,1,""),"")</f>
        <v/>
      </c>
      <c r="Q511" s="360" t="e">
        <f>IF(N511&gt;'13'!$CD$30,0,1)</f>
        <v>#N/A</v>
      </c>
      <c r="R511" s="360" t="str">
        <f>IF(Tabela1[[#This Row],[DIA]]&gt;0,IF('01'!$BX$33=77,1,""),"")</f>
        <v/>
      </c>
      <c r="S511" s="360" t="e">
        <f>IF(N511&gt;'01'!$BX$27,0,1)</f>
        <v>#N/A</v>
      </c>
    </row>
    <row r="512" spans="3:19" x14ac:dyDescent="0.25">
      <c r="C512" s="356"/>
      <c r="D512" s="357"/>
      <c r="E512" s="358"/>
      <c r="F512" s="359"/>
      <c r="G512" s="357"/>
      <c r="H512" s="357"/>
      <c r="I512" s="357" t="str">
        <f t="shared" ca="1" si="35"/>
        <v/>
      </c>
      <c r="J512" s="360">
        <f t="shared" si="36"/>
        <v>0</v>
      </c>
      <c r="K512" s="360">
        <f t="shared" si="37"/>
        <v>1</v>
      </c>
      <c r="L512" s="360">
        <f t="shared" si="38"/>
        <v>1900</v>
      </c>
      <c r="M512" s="360">
        <f>VLOOKUP(Tabela1[[#This Row],[Banco]],$U$9:$V$28,2,0)</f>
        <v>7</v>
      </c>
      <c r="N512" s="360" t="e">
        <f t="shared" si="39"/>
        <v>#N/A</v>
      </c>
      <c r="O512" s="360" t="e">
        <f>IF(N512&gt;'05'!$Y$17,0,1)</f>
        <v>#N/A</v>
      </c>
      <c r="P512" s="360" t="str">
        <f>IF(Tabela1[[#This Row],[DIA]]&gt;0,IF('13'!$CD$36=77,1,""),"")</f>
        <v/>
      </c>
      <c r="Q512" s="360" t="e">
        <f>IF(N512&gt;'13'!$CD$30,0,1)</f>
        <v>#N/A</v>
      </c>
      <c r="R512" s="360" t="str">
        <f>IF(Tabela1[[#This Row],[DIA]]&gt;0,IF('01'!$BX$33=77,1,""),"")</f>
        <v/>
      </c>
      <c r="S512" s="360" t="e">
        <f>IF(N512&gt;'01'!$BX$27,0,1)</f>
        <v>#N/A</v>
      </c>
    </row>
    <row r="513" spans="3:19" x14ac:dyDescent="0.25">
      <c r="C513" s="356"/>
      <c r="D513" s="357"/>
      <c r="E513" s="358"/>
      <c r="F513" s="359"/>
      <c r="G513" s="357"/>
      <c r="H513" s="357"/>
      <c r="I513" s="357" t="str">
        <f t="shared" ca="1" si="35"/>
        <v/>
      </c>
      <c r="J513" s="360">
        <f t="shared" si="36"/>
        <v>0</v>
      </c>
      <c r="K513" s="360">
        <f t="shared" si="37"/>
        <v>1</v>
      </c>
      <c r="L513" s="360">
        <f t="shared" si="38"/>
        <v>1900</v>
      </c>
      <c r="M513" s="360">
        <f>VLOOKUP(Tabela1[[#This Row],[Banco]],$U$9:$V$28,2,0)</f>
        <v>7</v>
      </c>
      <c r="N513" s="360" t="e">
        <f t="shared" si="39"/>
        <v>#N/A</v>
      </c>
      <c r="O513" s="360" t="e">
        <f>IF(N513&gt;'05'!$Y$17,0,1)</f>
        <v>#N/A</v>
      </c>
      <c r="P513" s="360" t="str">
        <f>IF(Tabela1[[#This Row],[DIA]]&gt;0,IF('13'!$CD$36=77,1,""),"")</f>
        <v/>
      </c>
      <c r="Q513" s="360" t="e">
        <f>IF(N513&gt;'13'!$CD$30,0,1)</f>
        <v>#N/A</v>
      </c>
      <c r="R513" s="360" t="str">
        <f>IF(Tabela1[[#This Row],[DIA]]&gt;0,IF('01'!$BX$33=77,1,""),"")</f>
        <v/>
      </c>
      <c r="S513" s="360" t="e">
        <f>IF(N513&gt;'01'!$BX$27,0,1)</f>
        <v>#N/A</v>
      </c>
    </row>
    <row r="514" spans="3:19" x14ac:dyDescent="0.25">
      <c r="C514" s="356"/>
      <c r="D514" s="357"/>
      <c r="E514" s="358"/>
      <c r="F514" s="359"/>
      <c r="G514" s="357"/>
      <c r="H514" s="357"/>
      <c r="I514" s="357" t="str">
        <f t="shared" ca="1" si="35"/>
        <v/>
      </c>
      <c r="J514" s="360">
        <f t="shared" si="36"/>
        <v>0</v>
      </c>
      <c r="K514" s="360">
        <f t="shared" si="37"/>
        <v>1</v>
      </c>
      <c r="L514" s="360">
        <f t="shared" si="38"/>
        <v>1900</v>
      </c>
      <c r="M514" s="360">
        <f>VLOOKUP(Tabela1[[#This Row],[Banco]],$U$9:$V$28,2,0)</f>
        <v>7</v>
      </c>
      <c r="N514" s="360" t="e">
        <f t="shared" si="39"/>
        <v>#N/A</v>
      </c>
      <c r="O514" s="360" t="e">
        <f>IF(N514&gt;'05'!$Y$17,0,1)</f>
        <v>#N/A</v>
      </c>
      <c r="P514" s="360" t="str">
        <f>IF(Tabela1[[#This Row],[DIA]]&gt;0,IF('13'!$CD$36=77,1,""),"")</f>
        <v/>
      </c>
      <c r="Q514" s="360" t="e">
        <f>IF(N514&gt;'13'!$CD$30,0,1)</f>
        <v>#N/A</v>
      </c>
      <c r="R514" s="360" t="str">
        <f>IF(Tabela1[[#This Row],[DIA]]&gt;0,IF('01'!$BX$33=77,1,""),"")</f>
        <v/>
      </c>
      <c r="S514" s="360" t="e">
        <f>IF(N514&gt;'01'!$BX$27,0,1)</f>
        <v>#N/A</v>
      </c>
    </row>
    <row r="515" spans="3:19" x14ac:dyDescent="0.25">
      <c r="C515" s="356"/>
      <c r="D515" s="357"/>
      <c r="E515" s="358"/>
      <c r="F515" s="359"/>
      <c r="G515" s="357"/>
      <c r="H515" s="357"/>
      <c r="I515" s="357" t="str">
        <f t="shared" ca="1" si="35"/>
        <v/>
      </c>
      <c r="J515" s="360">
        <f t="shared" si="36"/>
        <v>0</v>
      </c>
      <c r="K515" s="360">
        <f t="shared" si="37"/>
        <v>1</v>
      </c>
      <c r="L515" s="360">
        <f t="shared" si="38"/>
        <v>1900</v>
      </c>
      <c r="M515" s="360">
        <f>VLOOKUP(Tabela1[[#This Row],[Banco]],$U$9:$V$28,2,0)</f>
        <v>7</v>
      </c>
      <c r="N515" s="360" t="e">
        <f t="shared" si="39"/>
        <v>#N/A</v>
      </c>
      <c r="O515" s="360" t="e">
        <f>IF(N515&gt;'05'!$Y$17,0,1)</f>
        <v>#N/A</v>
      </c>
      <c r="P515" s="360" t="str">
        <f>IF(Tabela1[[#This Row],[DIA]]&gt;0,IF('13'!$CD$36=77,1,""),"")</f>
        <v/>
      </c>
      <c r="Q515" s="360" t="e">
        <f>IF(N515&gt;'13'!$CD$30,0,1)</f>
        <v>#N/A</v>
      </c>
      <c r="R515" s="360" t="str">
        <f>IF(Tabela1[[#This Row],[DIA]]&gt;0,IF('01'!$BX$33=77,1,""),"")</f>
        <v/>
      </c>
      <c r="S515" s="360" t="e">
        <f>IF(N515&gt;'01'!$BX$27,0,1)</f>
        <v>#N/A</v>
      </c>
    </row>
    <row r="516" spans="3:19" x14ac:dyDescent="0.25">
      <c r="C516" s="356"/>
      <c r="D516" s="357"/>
      <c r="E516" s="358"/>
      <c r="F516" s="359"/>
      <c r="G516" s="357"/>
      <c r="H516" s="357"/>
      <c r="I516" s="357" t="str">
        <f t="shared" ca="1" si="35"/>
        <v/>
      </c>
      <c r="J516" s="360">
        <f t="shared" si="36"/>
        <v>0</v>
      </c>
      <c r="K516" s="360">
        <f t="shared" si="37"/>
        <v>1</v>
      </c>
      <c r="L516" s="360">
        <f t="shared" si="38"/>
        <v>1900</v>
      </c>
      <c r="M516" s="360">
        <f>VLOOKUP(Tabela1[[#This Row],[Banco]],$U$9:$V$28,2,0)</f>
        <v>7</v>
      </c>
      <c r="N516" s="360" t="e">
        <f t="shared" si="39"/>
        <v>#N/A</v>
      </c>
      <c r="O516" s="360" t="e">
        <f>IF(N516&gt;'05'!$Y$17,0,1)</f>
        <v>#N/A</v>
      </c>
      <c r="P516" s="360" t="str">
        <f>IF(Tabela1[[#This Row],[DIA]]&gt;0,IF('13'!$CD$36=77,1,""),"")</f>
        <v/>
      </c>
      <c r="Q516" s="360" t="e">
        <f>IF(N516&gt;'13'!$CD$30,0,1)</f>
        <v>#N/A</v>
      </c>
      <c r="R516" s="360" t="str">
        <f>IF(Tabela1[[#This Row],[DIA]]&gt;0,IF('01'!$BX$33=77,1,""),"")</f>
        <v/>
      </c>
      <c r="S516" s="360" t="e">
        <f>IF(N516&gt;'01'!$BX$27,0,1)</f>
        <v>#N/A</v>
      </c>
    </row>
    <row r="517" spans="3:19" x14ac:dyDescent="0.25">
      <c r="C517" s="356"/>
      <c r="D517" s="357"/>
      <c r="E517" s="358"/>
      <c r="F517" s="359"/>
      <c r="G517" s="357"/>
      <c r="H517" s="357"/>
      <c r="I517" s="357" t="str">
        <f t="shared" ca="1" si="35"/>
        <v/>
      </c>
      <c r="J517" s="360">
        <f t="shared" si="36"/>
        <v>0</v>
      </c>
      <c r="K517" s="360">
        <f t="shared" si="37"/>
        <v>1</v>
      </c>
      <c r="L517" s="360">
        <f t="shared" si="38"/>
        <v>1900</v>
      </c>
      <c r="M517" s="360">
        <f>VLOOKUP(Tabela1[[#This Row],[Banco]],$U$9:$V$28,2,0)</f>
        <v>7</v>
      </c>
      <c r="N517" s="360" t="e">
        <f t="shared" si="39"/>
        <v>#N/A</v>
      </c>
      <c r="O517" s="360" t="e">
        <f>IF(N517&gt;'05'!$Y$17,0,1)</f>
        <v>#N/A</v>
      </c>
      <c r="P517" s="360" t="str">
        <f>IF(Tabela1[[#This Row],[DIA]]&gt;0,IF('13'!$CD$36=77,1,""),"")</f>
        <v/>
      </c>
      <c r="Q517" s="360" t="e">
        <f>IF(N517&gt;'13'!$CD$30,0,1)</f>
        <v>#N/A</v>
      </c>
      <c r="R517" s="360" t="str">
        <f>IF(Tabela1[[#This Row],[DIA]]&gt;0,IF('01'!$BX$33=77,1,""),"")</f>
        <v/>
      </c>
      <c r="S517" s="360" t="e">
        <f>IF(N517&gt;'01'!$BX$27,0,1)</f>
        <v>#N/A</v>
      </c>
    </row>
    <row r="518" spans="3:19" x14ac:dyDescent="0.25">
      <c r="C518" s="356"/>
      <c r="D518" s="357"/>
      <c r="E518" s="358"/>
      <c r="F518" s="359"/>
      <c r="G518" s="357"/>
      <c r="H518" s="357"/>
      <c r="I518" s="357" t="str">
        <f t="shared" ca="1" si="35"/>
        <v/>
      </c>
      <c r="J518" s="360">
        <f t="shared" si="36"/>
        <v>0</v>
      </c>
      <c r="K518" s="360">
        <f t="shared" si="37"/>
        <v>1</v>
      </c>
      <c r="L518" s="360">
        <f t="shared" si="38"/>
        <v>1900</v>
      </c>
      <c r="M518" s="360">
        <f>VLOOKUP(Tabela1[[#This Row],[Banco]],$U$9:$V$28,2,0)</f>
        <v>7</v>
      </c>
      <c r="N518" s="360" t="e">
        <f t="shared" si="39"/>
        <v>#N/A</v>
      </c>
      <c r="O518" s="360" t="e">
        <f>IF(N518&gt;'05'!$Y$17,0,1)</f>
        <v>#N/A</v>
      </c>
      <c r="P518" s="360" t="str">
        <f>IF(Tabela1[[#This Row],[DIA]]&gt;0,IF('13'!$CD$36=77,1,""),"")</f>
        <v/>
      </c>
      <c r="Q518" s="360" t="e">
        <f>IF(N518&gt;'13'!$CD$30,0,1)</f>
        <v>#N/A</v>
      </c>
      <c r="R518" s="360" t="str">
        <f>IF(Tabela1[[#This Row],[DIA]]&gt;0,IF('01'!$BX$33=77,1,""),"")</f>
        <v/>
      </c>
      <c r="S518" s="360" t="e">
        <f>IF(N518&gt;'01'!$BX$27,0,1)</f>
        <v>#N/A</v>
      </c>
    </row>
    <row r="519" spans="3:19" x14ac:dyDescent="0.25">
      <c r="C519" s="356"/>
      <c r="D519" s="357"/>
      <c r="E519" s="358"/>
      <c r="F519" s="359"/>
      <c r="G519" s="357"/>
      <c r="H519" s="357"/>
      <c r="I519" s="357" t="str">
        <f t="shared" ca="1" si="35"/>
        <v/>
      </c>
      <c r="J519" s="360">
        <f t="shared" si="36"/>
        <v>0</v>
      </c>
      <c r="K519" s="360">
        <f t="shared" si="37"/>
        <v>1</v>
      </c>
      <c r="L519" s="360">
        <f t="shared" si="38"/>
        <v>1900</v>
      </c>
      <c r="M519" s="360">
        <f>VLOOKUP(Tabela1[[#This Row],[Banco]],$U$9:$V$28,2,0)</f>
        <v>7</v>
      </c>
      <c r="N519" s="360" t="e">
        <f t="shared" si="39"/>
        <v>#N/A</v>
      </c>
      <c r="O519" s="360" t="e">
        <f>IF(N519&gt;'05'!$Y$17,0,1)</f>
        <v>#N/A</v>
      </c>
      <c r="P519" s="360" t="str">
        <f>IF(Tabela1[[#This Row],[DIA]]&gt;0,IF('13'!$CD$36=77,1,""),"")</f>
        <v/>
      </c>
      <c r="Q519" s="360" t="e">
        <f>IF(N519&gt;'13'!$CD$30,0,1)</f>
        <v>#N/A</v>
      </c>
      <c r="R519" s="360" t="str">
        <f>IF(Tabela1[[#This Row],[DIA]]&gt;0,IF('01'!$BX$33=77,1,""),"")</f>
        <v/>
      </c>
      <c r="S519" s="360" t="e">
        <f>IF(N519&gt;'01'!$BX$27,0,1)</f>
        <v>#N/A</v>
      </c>
    </row>
    <row r="520" spans="3:19" x14ac:dyDescent="0.25">
      <c r="C520" s="356"/>
      <c r="D520" s="357"/>
      <c r="E520" s="358"/>
      <c r="F520" s="359"/>
      <c r="G520" s="357"/>
      <c r="H520" s="357"/>
      <c r="I520" s="357" t="str">
        <f t="shared" ca="1" si="35"/>
        <v/>
      </c>
      <c r="J520" s="360">
        <f t="shared" si="36"/>
        <v>0</v>
      </c>
      <c r="K520" s="360">
        <f t="shared" si="37"/>
        <v>1</v>
      </c>
      <c r="L520" s="360">
        <f t="shared" si="38"/>
        <v>1900</v>
      </c>
      <c r="M520" s="360">
        <f>VLOOKUP(Tabela1[[#This Row],[Banco]],$U$9:$V$28,2,0)</f>
        <v>7</v>
      </c>
      <c r="N520" s="360" t="e">
        <f t="shared" si="39"/>
        <v>#N/A</v>
      </c>
      <c r="O520" s="360" t="e">
        <f>IF(N520&gt;'05'!$Y$17,0,1)</f>
        <v>#N/A</v>
      </c>
      <c r="P520" s="360" t="str">
        <f>IF(Tabela1[[#This Row],[DIA]]&gt;0,IF('13'!$CD$36=77,1,""),"")</f>
        <v/>
      </c>
      <c r="Q520" s="360" t="e">
        <f>IF(N520&gt;'13'!$CD$30,0,1)</f>
        <v>#N/A</v>
      </c>
      <c r="R520" s="360" t="str">
        <f>IF(Tabela1[[#This Row],[DIA]]&gt;0,IF('01'!$BX$33=77,1,""),"")</f>
        <v/>
      </c>
      <c r="S520" s="360" t="e">
        <f>IF(N520&gt;'01'!$BX$27,0,1)</f>
        <v>#N/A</v>
      </c>
    </row>
    <row r="521" spans="3:19" x14ac:dyDescent="0.25">
      <c r="C521" s="356"/>
      <c r="D521" s="357"/>
      <c r="E521" s="358"/>
      <c r="F521" s="359"/>
      <c r="G521" s="357"/>
      <c r="H521" s="357"/>
      <c r="I521" s="357" t="str">
        <f t="shared" ref="I521:I546" ca="1" si="40">IF(H521="","",(IF(H521="Efetivado","",IF(C521="","",IF(C521=TODAY(),"Vence Hoje",IF(C521&lt;TODAY(),"Atrasado",C521-TODAY()&amp;" Dias para Vencer"))))))</f>
        <v/>
      </c>
      <c r="J521" s="360">
        <f t="shared" ref="J521:J546" si="41">DAY(C521)</f>
        <v>0</v>
      </c>
      <c r="K521" s="360">
        <f t="shared" ref="K521:K546" si="42">MONTH(C521)</f>
        <v>1</v>
      </c>
      <c r="L521" s="360">
        <f t="shared" ref="L521:L546" si="43">YEAR(C521)</f>
        <v>1900</v>
      </c>
      <c r="M521" s="360">
        <f>VLOOKUP(Tabela1[[#This Row],[Banco]],$U$9:$V$28,2,0)</f>
        <v>7</v>
      </c>
      <c r="N521" s="360" t="e">
        <f t="shared" ref="N521:N546" si="44">VLOOKUP(H521,$Z$9:$AA$10,2,0)</f>
        <v>#N/A</v>
      </c>
      <c r="O521" s="360" t="e">
        <f>IF(N521&gt;'05'!$Y$17,0,1)</f>
        <v>#N/A</v>
      </c>
      <c r="P521" s="360" t="str">
        <f>IF(Tabela1[[#This Row],[DIA]]&gt;0,IF('13'!$CD$36=77,1,""),"")</f>
        <v/>
      </c>
      <c r="Q521" s="360" t="e">
        <f>IF(N521&gt;'13'!$CD$30,0,1)</f>
        <v>#N/A</v>
      </c>
      <c r="R521" s="360" t="str">
        <f>IF(Tabela1[[#This Row],[DIA]]&gt;0,IF('01'!$BX$33=77,1,""),"")</f>
        <v/>
      </c>
      <c r="S521" s="360" t="e">
        <f>IF(N521&gt;'01'!$BX$27,0,1)</f>
        <v>#N/A</v>
      </c>
    </row>
    <row r="522" spans="3:19" x14ac:dyDescent="0.25">
      <c r="C522" s="356"/>
      <c r="D522" s="357"/>
      <c r="E522" s="358"/>
      <c r="F522" s="359"/>
      <c r="G522" s="357"/>
      <c r="H522" s="357"/>
      <c r="I522" s="357" t="str">
        <f t="shared" ca="1" si="40"/>
        <v/>
      </c>
      <c r="J522" s="360">
        <f t="shared" si="41"/>
        <v>0</v>
      </c>
      <c r="K522" s="360">
        <f t="shared" si="42"/>
        <v>1</v>
      </c>
      <c r="L522" s="360">
        <f t="shared" si="43"/>
        <v>1900</v>
      </c>
      <c r="M522" s="357">
        <f>VLOOKUP(Tabela1[[#This Row],[Banco]],$U$9:$V$28,2,0)</f>
        <v>7</v>
      </c>
      <c r="N522" s="357" t="e">
        <f t="shared" si="44"/>
        <v>#N/A</v>
      </c>
      <c r="O522" s="357" t="e">
        <f>IF(N522&gt;'05'!$Y$17,0,1)</f>
        <v>#N/A</v>
      </c>
      <c r="P522" s="357" t="str">
        <f>IF(Tabela1[[#This Row],[DIA]]&gt;0,IF('13'!$CD$36=77,1,""),"")</f>
        <v/>
      </c>
      <c r="Q522" s="357" t="e">
        <f>IF(N522&gt;'13'!$CD$30,0,1)</f>
        <v>#N/A</v>
      </c>
      <c r="R522" s="357" t="str">
        <f>IF(Tabela1[[#This Row],[DIA]]&gt;0,IF('01'!$BX$33=77,1,""),"")</f>
        <v/>
      </c>
      <c r="S522" s="357" t="e">
        <f>IF(N522&gt;'01'!$BX$27,0,1)</f>
        <v>#N/A</v>
      </c>
    </row>
    <row r="523" spans="3:19" x14ac:dyDescent="0.25">
      <c r="C523" s="356"/>
      <c r="D523" s="357"/>
      <c r="E523" s="358"/>
      <c r="F523" s="359"/>
      <c r="G523" s="357"/>
      <c r="H523" s="357"/>
      <c r="I523" s="357" t="str">
        <f t="shared" ca="1" si="40"/>
        <v/>
      </c>
      <c r="J523" s="360">
        <f t="shared" si="41"/>
        <v>0</v>
      </c>
      <c r="K523" s="360">
        <f t="shared" si="42"/>
        <v>1</v>
      </c>
      <c r="L523" s="360">
        <f t="shared" si="43"/>
        <v>1900</v>
      </c>
      <c r="M523" s="357">
        <f>VLOOKUP(Tabela1[[#This Row],[Banco]],$U$9:$V$28,2,0)</f>
        <v>7</v>
      </c>
      <c r="N523" s="357" t="e">
        <f t="shared" si="44"/>
        <v>#N/A</v>
      </c>
      <c r="O523" s="357" t="e">
        <f>IF(N523&gt;'05'!$Y$17,0,1)</f>
        <v>#N/A</v>
      </c>
      <c r="P523" s="357" t="str">
        <f>IF(Tabela1[[#This Row],[DIA]]&gt;0,IF('13'!$CD$36=77,1,""),"")</f>
        <v/>
      </c>
      <c r="Q523" s="357" t="e">
        <f>IF(N523&gt;'13'!$CD$30,0,1)</f>
        <v>#N/A</v>
      </c>
      <c r="R523" s="357" t="str">
        <f>IF(Tabela1[[#This Row],[DIA]]&gt;0,IF('01'!$BX$33=77,1,""),"")</f>
        <v/>
      </c>
      <c r="S523" s="357" t="e">
        <f>IF(N523&gt;'01'!$BX$27,0,1)</f>
        <v>#N/A</v>
      </c>
    </row>
    <row r="524" spans="3:19" x14ac:dyDescent="0.25">
      <c r="C524" s="356"/>
      <c r="D524" s="357"/>
      <c r="E524" s="358"/>
      <c r="F524" s="359"/>
      <c r="G524" s="357"/>
      <c r="H524" s="357"/>
      <c r="I524" s="357" t="str">
        <f t="shared" ca="1" si="40"/>
        <v/>
      </c>
      <c r="J524" s="360">
        <f t="shared" si="41"/>
        <v>0</v>
      </c>
      <c r="K524" s="360">
        <f t="shared" si="42"/>
        <v>1</v>
      </c>
      <c r="L524" s="360">
        <f t="shared" si="43"/>
        <v>1900</v>
      </c>
      <c r="M524" s="357">
        <f>VLOOKUP(Tabela1[[#This Row],[Banco]],$U$9:$V$28,2,0)</f>
        <v>7</v>
      </c>
      <c r="N524" s="357" t="e">
        <f t="shared" si="44"/>
        <v>#N/A</v>
      </c>
      <c r="O524" s="357" t="e">
        <f>IF(N524&gt;'05'!$Y$17,0,1)</f>
        <v>#N/A</v>
      </c>
      <c r="P524" s="357" t="str">
        <f>IF(Tabela1[[#This Row],[DIA]]&gt;0,IF('13'!$CD$36=77,1,""),"")</f>
        <v/>
      </c>
      <c r="Q524" s="357" t="e">
        <f>IF(N524&gt;'13'!$CD$30,0,1)</f>
        <v>#N/A</v>
      </c>
      <c r="R524" s="357" t="str">
        <f>IF(Tabela1[[#This Row],[DIA]]&gt;0,IF('01'!$BX$33=77,1,""),"")</f>
        <v/>
      </c>
      <c r="S524" s="357" t="e">
        <f>IF(N524&gt;'01'!$BX$27,0,1)</f>
        <v>#N/A</v>
      </c>
    </row>
    <row r="525" spans="3:19" x14ac:dyDescent="0.25">
      <c r="C525" s="356"/>
      <c r="D525" s="357"/>
      <c r="E525" s="358"/>
      <c r="F525" s="359"/>
      <c r="G525" s="357"/>
      <c r="H525" s="357"/>
      <c r="I525" s="357" t="str">
        <f t="shared" ca="1" si="40"/>
        <v/>
      </c>
      <c r="J525" s="360">
        <f t="shared" si="41"/>
        <v>0</v>
      </c>
      <c r="K525" s="360">
        <f t="shared" si="42"/>
        <v>1</v>
      </c>
      <c r="L525" s="360">
        <f t="shared" si="43"/>
        <v>1900</v>
      </c>
      <c r="M525" s="357">
        <f>VLOOKUP(Tabela1[[#This Row],[Banco]],$U$9:$V$28,2,0)</f>
        <v>7</v>
      </c>
      <c r="N525" s="357" t="e">
        <f t="shared" si="44"/>
        <v>#N/A</v>
      </c>
      <c r="O525" s="357" t="e">
        <f>IF(N525&gt;'05'!$Y$17,0,1)</f>
        <v>#N/A</v>
      </c>
      <c r="P525" s="357" t="str">
        <f>IF(Tabela1[[#This Row],[DIA]]&gt;0,IF('13'!$CD$36=77,1,""),"")</f>
        <v/>
      </c>
      <c r="Q525" s="357" t="e">
        <f>IF(N525&gt;'13'!$CD$30,0,1)</f>
        <v>#N/A</v>
      </c>
      <c r="R525" s="357" t="str">
        <f>IF(Tabela1[[#This Row],[DIA]]&gt;0,IF('01'!$BX$33=77,1,""),"")</f>
        <v/>
      </c>
      <c r="S525" s="357" t="e">
        <f>IF(N525&gt;'01'!$BX$27,0,1)</f>
        <v>#N/A</v>
      </c>
    </row>
    <row r="526" spans="3:19" x14ac:dyDescent="0.25">
      <c r="C526" s="356"/>
      <c r="D526" s="357"/>
      <c r="E526" s="358"/>
      <c r="F526" s="359"/>
      <c r="G526" s="357"/>
      <c r="H526" s="357"/>
      <c r="I526" s="357" t="str">
        <f t="shared" ca="1" si="40"/>
        <v/>
      </c>
      <c r="J526" s="360">
        <f t="shared" si="41"/>
        <v>0</v>
      </c>
      <c r="K526" s="360">
        <f t="shared" si="42"/>
        <v>1</v>
      </c>
      <c r="L526" s="360">
        <f t="shared" si="43"/>
        <v>1900</v>
      </c>
      <c r="M526" s="357">
        <f>VLOOKUP(Tabela1[[#This Row],[Banco]],$U$9:$V$28,2,0)</f>
        <v>7</v>
      </c>
      <c r="N526" s="357" t="e">
        <f t="shared" si="44"/>
        <v>#N/A</v>
      </c>
      <c r="O526" s="357" t="e">
        <f>IF(N526&gt;'05'!$Y$17,0,1)</f>
        <v>#N/A</v>
      </c>
      <c r="P526" s="357" t="str">
        <f>IF(Tabela1[[#This Row],[DIA]]&gt;0,IF('13'!$CD$36=77,1,""),"")</f>
        <v/>
      </c>
      <c r="Q526" s="357" t="e">
        <f>IF(N526&gt;'13'!$CD$30,0,1)</f>
        <v>#N/A</v>
      </c>
      <c r="R526" s="357" t="str">
        <f>IF(Tabela1[[#This Row],[DIA]]&gt;0,IF('01'!$BX$33=77,1,""),"")</f>
        <v/>
      </c>
      <c r="S526" s="357" t="e">
        <f>IF(N526&gt;'01'!$BX$27,0,1)</f>
        <v>#N/A</v>
      </c>
    </row>
    <row r="527" spans="3:19" x14ac:dyDescent="0.25">
      <c r="C527" s="356"/>
      <c r="D527" s="357"/>
      <c r="E527" s="358"/>
      <c r="F527" s="359"/>
      <c r="G527" s="357"/>
      <c r="H527" s="357"/>
      <c r="I527" s="357" t="str">
        <f t="shared" ca="1" si="40"/>
        <v/>
      </c>
      <c r="J527" s="360">
        <f t="shared" si="41"/>
        <v>0</v>
      </c>
      <c r="K527" s="360">
        <f t="shared" si="42"/>
        <v>1</v>
      </c>
      <c r="L527" s="360">
        <f t="shared" si="43"/>
        <v>1900</v>
      </c>
      <c r="M527" s="357">
        <f>VLOOKUP(Tabela1[[#This Row],[Banco]],$U$9:$V$28,2,0)</f>
        <v>7</v>
      </c>
      <c r="N527" s="357" t="e">
        <f t="shared" si="44"/>
        <v>#N/A</v>
      </c>
      <c r="O527" s="357" t="e">
        <f>IF(N527&gt;'05'!$Y$17,0,1)</f>
        <v>#N/A</v>
      </c>
      <c r="P527" s="357" t="str">
        <f>IF(Tabela1[[#This Row],[DIA]]&gt;0,IF('13'!$CD$36=77,1,""),"")</f>
        <v/>
      </c>
      <c r="Q527" s="357" t="e">
        <f>IF(N527&gt;'13'!$CD$30,0,1)</f>
        <v>#N/A</v>
      </c>
      <c r="R527" s="357" t="str">
        <f>IF(Tabela1[[#This Row],[DIA]]&gt;0,IF('01'!$BX$33=77,1,""),"")</f>
        <v/>
      </c>
      <c r="S527" s="357" t="e">
        <f>IF(N527&gt;'01'!$BX$27,0,1)</f>
        <v>#N/A</v>
      </c>
    </row>
    <row r="528" spans="3:19" x14ac:dyDescent="0.25">
      <c r="C528" s="356"/>
      <c r="D528" s="357"/>
      <c r="E528" s="358"/>
      <c r="F528" s="359"/>
      <c r="G528" s="357"/>
      <c r="H528" s="357"/>
      <c r="I528" s="357" t="str">
        <f t="shared" ca="1" si="40"/>
        <v/>
      </c>
      <c r="J528" s="360">
        <f t="shared" si="41"/>
        <v>0</v>
      </c>
      <c r="K528" s="360">
        <f t="shared" si="42"/>
        <v>1</v>
      </c>
      <c r="L528" s="360">
        <f t="shared" si="43"/>
        <v>1900</v>
      </c>
      <c r="M528" s="357">
        <f>VLOOKUP(Tabela1[[#This Row],[Banco]],$U$9:$V$28,2,0)</f>
        <v>7</v>
      </c>
      <c r="N528" s="357" t="e">
        <f t="shared" si="44"/>
        <v>#N/A</v>
      </c>
      <c r="O528" s="357" t="e">
        <f>IF(N528&gt;'05'!$Y$17,0,1)</f>
        <v>#N/A</v>
      </c>
      <c r="P528" s="357" t="str">
        <f>IF(Tabela1[[#This Row],[DIA]]&gt;0,IF('13'!$CD$36=77,1,""),"")</f>
        <v/>
      </c>
      <c r="Q528" s="357" t="e">
        <f>IF(N528&gt;'13'!$CD$30,0,1)</f>
        <v>#N/A</v>
      </c>
      <c r="R528" s="357" t="str">
        <f>IF(Tabela1[[#This Row],[DIA]]&gt;0,IF('01'!$BX$33=77,1,""),"")</f>
        <v/>
      </c>
      <c r="S528" s="357" t="e">
        <f>IF(N528&gt;'01'!$BX$27,0,1)</f>
        <v>#N/A</v>
      </c>
    </row>
    <row r="529" spans="3:19" x14ac:dyDescent="0.25">
      <c r="C529" s="356"/>
      <c r="D529" s="357"/>
      <c r="E529" s="358"/>
      <c r="F529" s="359"/>
      <c r="G529" s="357"/>
      <c r="H529" s="357"/>
      <c r="I529" s="357" t="str">
        <f t="shared" ca="1" si="40"/>
        <v/>
      </c>
      <c r="J529" s="360">
        <f t="shared" si="41"/>
        <v>0</v>
      </c>
      <c r="K529" s="360">
        <f t="shared" si="42"/>
        <v>1</v>
      </c>
      <c r="L529" s="360">
        <f t="shared" si="43"/>
        <v>1900</v>
      </c>
      <c r="M529" s="357">
        <f>VLOOKUP(Tabela1[[#This Row],[Banco]],$U$9:$V$28,2,0)</f>
        <v>7</v>
      </c>
      <c r="N529" s="357" t="e">
        <f t="shared" si="44"/>
        <v>#N/A</v>
      </c>
      <c r="O529" s="357" t="e">
        <f>IF(N529&gt;'05'!$Y$17,0,1)</f>
        <v>#N/A</v>
      </c>
      <c r="P529" s="357" t="str">
        <f>IF(Tabela1[[#This Row],[DIA]]&gt;0,IF('13'!$CD$36=77,1,""),"")</f>
        <v/>
      </c>
      <c r="Q529" s="357" t="e">
        <f>IF(N529&gt;'13'!$CD$30,0,1)</f>
        <v>#N/A</v>
      </c>
      <c r="R529" s="357" t="str">
        <f>IF(Tabela1[[#This Row],[DIA]]&gt;0,IF('01'!$BX$33=77,1,""),"")</f>
        <v/>
      </c>
      <c r="S529" s="357" t="e">
        <f>IF(N529&gt;'01'!$BX$27,0,1)</f>
        <v>#N/A</v>
      </c>
    </row>
    <row r="530" spans="3:19" x14ac:dyDescent="0.25">
      <c r="C530" s="356"/>
      <c r="D530" s="357"/>
      <c r="E530" s="358"/>
      <c r="F530" s="359"/>
      <c r="G530" s="357"/>
      <c r="H530" s="357"/>
      <c r="I530" s="357" t="str">
        <f t="shared" ca="1" si="40"/>
        <v/>
      </c>
      <c r="J530" s="360">
        <f t="shared" si="41"/>
        <v>0</v>
      </c>
      <c r="K530" s="360">
        <f t="shared" si="42"/>
        <v>1</v>
      </c>
      <c r="L530" s="360">
        <f t="shared" si="43"/>
        <v>1900</v>
      </c>
      <c r="M530" s="357">
        <f>VLOOKUP(Tabela1[[#This Row],[Banco]],$U$9:$V$28,2,0)</f>
        <v>7</v>
      </c>
      <c r="N530" s="357" t="e">
        <f t="shared" si="44"/>
        <v>#N/A</v>
      </c>
      <c r="O530" s="357" t="e">
        <f>IF(N530&gt;'05'!$Y$17,0,1)</f>
        <v>#N/A</v>
      </c>
      <c r="P530" s="357" t="str">
        <f>IF(Tabela1[[#This Row],[DIA]]&gt;0,IF('13'!$CD$36=77,1,""),"")</f>
        <v/>
      </c>
      <c r="Q530" s="357" t="e">
        <f>IF(N530&gt;'13'!$CD$30,0,1)</f>
        <v>#N/A</v>
      </c>
      <c r="R530" s="357" t="str">
        <f>IF(Tabela1[[#This Row],[DIA]]&gt;0,IF('01'!$BX$33=77,1,""),"")</f>
        <v/>
      </c>
      <c r="S530" s="357" t="e">
        <f>IF(N530&gt;'01'!$BX$27,0,1)</f>
        <v>#N/A</v>
      </c>
    </row>
    <row r="531" spans="3:19" x14ac:dyDescent="0.25">
      <c r="C531" s="356"/>
      <c r="D531" s="357"/>
      <c r="E531" s="358"/>
      <c r="F531" s="359"/>
      <c r="G531" s="357"/>
      <c r="H531" s="357"/>
      <c r="I531" s="357" t="str">
        <f t="shared" ca="1" si="40"/>
        <v/>
      </c>
      <c r="J531" s="360">
        <f t="shared" si="41"/>
        <v>0</v>
      </c>
      <c r="K531" s="360">
        <f t="shared" si="42"/>
        <v>1</v>
      </c>
      <c r="L531" s="360">
        <f t="shared" si="43"/>
        <v>1900</v>
      </c>
      <c r="M531" s="357">
        <f>VLOOKUP(Tabela1[[#This Row],[Banco]],$U$9:$V$28,2,0)</f>
        <v>7</v>
      </c>
      <c r="N531" s="357" t="e">
        <f t="shared" si="44"/>
        <v>#N/A</v>
      </c>
      <c r="O531" s="357" t="e">
        <f>IF(N531&gt;'05'!$Y$17,0,1)</f>
        <v>#N/A</v>
      </c>
      <c r="P531" s="357" t="str">
        <f>IF(Tabela1[[#This Row],[DIA]]&gt;0,IF('13'!$CD$36=77,1,""),"")</f>
        <v/>
      </c>
      <c r="Q531" s="357" t="e">
        <f>IF(N531&gt;'13'!$CD$30,0,1)</f>
        <v>#N/A</v>
      </c>
      <c r="R531" s="357" t="str">
        <f>IF(Tabela1[[#This Row],[DIA]]&gt;0,IF('01'!$BX$33=77,1,""),"")</f>
        <v/>
      </c>
      <c r="S531" s="357" t="e">
        <f>IF(N531&gt;'01'!$BX$27,0,1)</f>
        <v>#N/A</v>
      </c>
    </row>
    <row r="532" spans="3:19" x14ac:dyDescent="0.25">
      <c r="C532" s="356"/>
      <c r="D532" s="357"/>
      <c r="E532" s="358"/>
      <c r="F532" s="359"/>
      <c r="G532" s="357"/>
      <c r="H532" s="357"/>
      <c r="I532" s="357" t="str">
        <f t="shared" ca="1" si="40"/>
        <v/>
      </c>
      <c r="J532" s="360">
        <f t="shared" si="41"/>
        <v>0</v>
      </c>
      <c r="K532" s="360">
        <f t="shared" si="42"/>
        <v>1</v>
      </c>
      <c r="L532" s="360">
        <f t="shared" si="43"/>
        <v>1900</v>
      </c>
      <c r="M532" s="357">
        <f>VLOOKUP(Tabela1[[#This Row],[Banco]],$U$9:$V$28,2,0)</f>
        <v>7</v>
      </c>
      <c r="N532" s="357" t="e">
        <f t="shared" si="44"/>
        <v>#N/A</v>
      </c>
      <c r="O532" s="357" t="e">
        <f>IF(N532&gt;'05'!$Y$17,0,1)</f>
        <v>#N/A</v>
      </c>
      <c r="P532" s="357" t="str">
        <f>IF(Tabela1[[#This Row],[DIA]]&gt;0,IF('13'!$CD$36=77,1,""),"")</f>
        <v/>
      </c>
      <c r="Q532" s="357" t="e">
        <f>IF(N532&gt;'13'!$CD$30,0,1)</f>
        <v>#N/A</v>
      </c>
      <c r="R532" s="357" t="str">
        <f>IF(Tabela1[[#This Row],[DIA]]&gt;0,IF('01'!$BX$33=77,1,""),"")</f>
        <v/>
      </c>
      <c r="S532" s="357" t="e">
        <f>IF(N532&gt;'01'!$BX$27,0,1)</f>
        <v>#N/A</v>
      </c>
    </row>
    <row r="533" spans="3:19" x14ac:dyDescent="0.25">
      <c r="C533" s="356"/>
      <c r="D533" s="357"/>
      <c r="E533" s="358"/>
      <c r="F533" s="359"/>
      <c r="G533" s="357"/>
      <c r="H533" s="357"/>
      <c r="I533" s="357" t="str">
        <f t="shared" ca="1" si="40"/>
        <v/>
      </c>
      <c r="J533" s="360">
        <f t="shared" si="41"/>
        <v>0</v>
      </c>
      <c r="K533" s="360">
        <f t="shared" si="42"/>
        <v>1</v>
      </c>
      <c r="L533" s="360">
        <f t="shared" si="43"/>
        <v>1900</v>
      </c>
      <c r="M533" s="357">
        <f>VLOOKUP(Tabela1[[#This Row],[Banco]],$U$9:$V$28,2,0)</f>
        <v>7</v>
      </c>
      <c r="N533" s="357" t="e">
        <f t="shared" si="44"/>
        <v>#N/A</v>
      </c>
      <c r="O533" s="357" t="e">
        <f>IF(N533&gt;'05'!$Y$17,0,1)</f>
        <v>#N/A</v>
      </c>
      <c r="P533" s="357" t="str">
        <f>IF(Tabela1[[#This Row],[DIA]]&gt;0,IF('13'!$CD$36=77,1,""),"")</f>
        <v/>
      </c>
      <c r="Q533" s="357" t="e">
        <f>IF(N533&gt;'13'!$CD$30,0,1)</f>
        <v>#N/A</v>
      </c>
      <c r="R533" s="357" t="str">
        <f>IF(Tabela1[[#This Row],[DIA]]&gt;0,IF('01'!$BX$33=77,1,""),"")</f>
        <v/>
      </c>
      <c r="S533" s="357" t="e">
        <f>IF(N533&gt;'01'!$BX$27,0,1)</f>
        <v>#N/A</v>
      </c>
    </row>
    <row r="534" spans="3:19" x14ac:dyDescent="0.25">
      <c r="C534" s="356"/>
      <c r="D534" s="357"/>
      <c r="E534" s="358"/>
      <c r="F534" s="359"/>
      <c r="G534" s="357"/>
      <c r="H534" s="357"/>
      <c r="I534" s="357" t="str">
        <f t="shared" ca="1" si="40"/>
        <v/>
      </c>
      <c r="J534" s="360">
        <f t="shared" si="41"/>
        <v>0</v>
      </c>
      <c r="K534" s="360">
        <f t="shared" si="42"/>
        <v>1</v>
      </c>
      <c r="L534" s="360">
        <f t="shared" si="43"/>
        <v>1900</v>
      </c>
      <c r="M534" s="357">
        <f>VLOOKUP(Tabela1[[#This Row],[Banco]],$U$9:$V$28,2,0)</f>
        <v>7</v>
      </c>
      <c r="N534" s="357" t="e">
        <f t="shared" si="44"/>
        <v>#N/A</v>
      </c>
      <c r="O534" s="357" t="e">
        <f>IF(N534&gt;'05'!$Y$17,0,1)</f>
        <v>#N/A</v>
      </c>
      <c r="P534" s="357" t="str">
        <f>IF(Tabela1[[#This Row],[DIA]]&gt;0,IF('13'!$CD$36=77,1,""),"")</f>
        <v/>
      </c>
      <c r="Q534" s="357" t="e">
        <f>IF(N534&gt;'13'!$CD$30,0,1)</f>
        <v>#N/A</v>
      </c>
      <c r="R534" s="357" t="str">
        <f>IF(Tabela1[[#This Row],[DIA]]&gt;0,IF('01'!$BX$33=77,1,""),"")</f>
        <v/>
      </c>
      <c r="S534" s="357" t="e">
        <f>IF(N534&gt;'01'!$BX$27,0,1)</f>
        <v>#N/A</v>
      </c>
    </row>
    <row r="535" spans="3:19" x14ac:dyDescent="0.25">
      <c r="C535" s="356"/>
      <c r="D535" s="357"/>
      <c r="E535" s="358"/>
      <c r="F535" s="359"/>
      <c r="G535" s="357"/>
      <c r="H535" s="357"/>
      <c r="I535" s="357" t="str">
        <f t="shared" ca="1" si="40"/>
        <v/>
      </c>
      <c r="J535" s="360">
        <f t="shared" si="41"/>
        <v>0</v>
      </c>
      <c r="K535" s="360">
        <f t="shared" si="42"/>
        <v>1</v>
      </c>
      <c r="L535" s="360">
        <f t="shared" si="43"/>
        <v>1900</v>
      </c>
      <c r="M535" s="357">
        <f>VLOOKUP(Tabela1[[#This Row],[Banco]],$U$9:$V$28,2,0)</f>
        <v>7</v>
      </c>
      <c r="N535" s="357" t="e">
        <f t="shared" si="44"/>
        <v>#N/A</v>
      </c>
      <c r="O535" s="357" t="e">
        <f>IF(N535&gt;'05'!$Y$17,0,1)</f>
        <v>#N/A</v>
      </c>
      <c r="P535" s="357" t="str">
        <f>IF(Tabela1[[#This Row],[DIA]]&gt;0,IF('13'!$CD$36=77,1,""),"")</f>
        <v/>
      </c>
      <c r="Q535" s="357" t="e">
        <f>IF(N535&gt;'13'!$CD$30,0,1)</f>
        <v>#N/A</v>
      </c>
      <c r="R535" s="357" t="str">
        <f>IF(Tabela1[[#This Row],[DIA]]&gt;0,IF('01'!$BX$33=77,1,""),"")</f>
        <v/>
      </c>
      <c r="S535" s="357" t="e">
        <f>IF(N535&gt;'01'!$BX$27,0,1)</f>
        <v>#N/A</v>
      </c>
    </row>
    <row r="536" spans="3:19" x14ac:dyDescent="0.25">
      <c r="C536" s="356"/>
      <c r="D536" s="357"/>
      <c r="E536" s="358"/>
      <c r="F536" s="359"/>
      <c r="G536" s="357"/>
      <c r="H536" s="357"/>
      <c r="I536" s="357" t="str">
        <f t="shared" ca="1" si="40"/>
        <v/>
      </c>
      <c r="J536" s="360">
        <f t="shared" si="41"/>
        <v>0</v>
      </c>
      <c r="K536" s="360">
        <f t="shared" si="42"/>
        <v>1</v>
      </c>
      <c r="L536" s="360">
        <f t="shared" si="43"/>
        <v>1900</v>
      </c>
      <c r="M536" s="357">
        <f>VLOOKUP(Tabela1[[#This Row],[Banco]],$U$9:$V$28,2,0)</f>
        <v>7</v>
      </c>
      <c r="N536" s="357" t="e">
        <f t="shared" si="44"/>
        <v>#N/A</v>
      </c>
      <c r="O536" s="357" t="e">
        <f>IF(N536&gt;'05'!$Y$17,0,1)</f>
        <v>#N/A</v>
      </c>
      <c r="P536" s="357" t="str">
        <f>IF(Tabela1[[#This Row],[DIA]]&gt;0,IF('13'!$CD$36=77,1,""),"")</f>
        <v/>
      </c>
      <c r="Q536" s="357" t="e">
        <f>IF(N536&gt;'13'!$CD$30,0,1)</f>
        <v>#N/A</v>
      </c>
      <c r="R536" s="357" t="str">
        <f>IF(Tabela1[[#This Row],[DIA]]&gt;0,IF('01'!$BX$33=77,1,""),"")</f>
        <v/>
      </c>
      <c r="S536" s="357" t="e">
        <f>IF(N536&gt;'01'!$BX$27,0,1)</f>
        <v>#N/A</v>
      </c>
    </row>
    <row r="537" spans="3:19" x14ac:dyDescent="0.25">
      <c r="C537" s="356"/>
      <c r="D537" s="357"/>
      <c r="E537" s="358"/>
      <c r="F537" s="359"/>
      <c r="G537" s="357"/>
      <c r="H537" s="357"/>
      <c r="I537" s="357" t="str">
        <f t="shared" ca="1" si="40"/>
        <v/>
      </c>
      <c r="J537" s="360">
        <f t="shared" si="41"/>
        <v>0</v>
      </c>
      <c r="K537" s="360">
        <f t="shared" si="42"/>
        <v>1</v>
      </c>
      <c r="L537" s="360">
        <f t="shared" si="43"/>
        <v>1900</v>
      </c>
      <c r="M537" s="357">
        <f>VLOOKUP(Tabela1[[#This Row],[Banco]],$U$9:$V$28,2,0)</f>
        <v>7</v>
      </c>
      <c r="N537" s="357" t="e">
        <f t="shared" si="44"/>
        <v>#N/A</v>
      </c>
      <c r="O537" s="357" t="e">
        <f>IF(N537&gt;'05'!$Y$17,0,1)</f>
        <v>#N/A</v>
      </c>
      <c r="P537" s="357" t="str">
        <f>IF(Tabela1[[#This Row],[DIA]]&gt;0,IF('13'!$CD$36=77,1,""),"")</f>
        <v/>
      </c>
      <c r="Q537" s="357" t="e">
        <f>IF(N537&gt;'13'!$CD$30,0,1)</f>
        <v>#N/A</v>
      </c>
      <c r="R537" s="357" t="str">
        <f>IF(Tabela1[[#This Row],[DIA]]&gt;0,IF('01'!$BX$33=77,1,""),"")</f>
        <v/>
      </c>
      <c r="S537" s="357" t="e">
        <f>IF(N537&gt;'01'!$BX$27,0,1)</f>
        <v>#N/A</v>
      </c>
    </row>
    <row r="538" spans="3:19" x14ac:dyDescent="0.25">
      <c r="C538" s="356"/>
      <c r="D538" s="357"/>
      <c r="E538" s="358"/>
      <c r="F538" s="359"/>
      <c r="G538" s="357"/>
      <c r="H538" s="357"/>
      <c r="I538" s="357" t="str">
        <f t="shared" ca="1" si="40"/>
        <v/>
      </c>
      <c r="J538" s="360">
        <f t="shared" si="41"/>
        <v>0</v>
      </c>
      <c r="K538" s="360">
        <f t="shared" si="42"/>
        <v>1</v>
      </c>
      <c r="L538" s="360">
        <f t="shared" si="43"/>
        <v>1900</v>
      </c>
      <c r="M538" s="357">
        <f>VLOOKUP(Tabela1[[#This Row],[Banco]],$U$9:$V$28,2,0)</f>
        <v>7</v>
      </c>
      <c r="N538" s="357" t="e">
        <f t="shared" si="44"/>
        <v>#N/A</v>
      </c>
      <c r="O538" s="357" t="e">
        <f>IF(N538&gt;'05'!$Y$17,0,1)</f>
        <v>#N/A</v>
      </c>
      <c r="P538" s="357" t="str">
        <f>IF(Tabela1[[#This Row],[DIA]]&gt;0,IF('13'!$CD$36=77,1,""),"")</f>
        <v/>
      </c>
      <c r="Q538" s="357" t="e">
        <f>IF(N538&gt;'13'!$CD$30,0,1)</f>
        <v>#N/A</v>
      </c>
      <c r="R538" s="357" t="str">
        <f>IF(Tabela1[[#This Row],[DIA]]&gt;0,IF('01'!$BX$33=77,1,""),"")</f>
        <v/>
      </c>
      <c r="S538" s="357" t="e">
        <f>IF(N538&gt;'01'!$BX$27,0,1)</f>
        <v>#N/A</v>
      </c>
    </row>
    <row r="539" spans="3:19" x14ac:dyDescent="0.25">
      <c r="C539" s="356"/>
      <c r="D539" s="357"/>
      <c r="E539" s="358"/>
      <c r="F539" s="359"/>
      <c r="G539" s="357"/>
      <c r="H539" s="357"/>
      <c r="I539" s="357" t="str">
        <f t="shared" ca="1" si="40"/>
        <v/>
      </c>
      <c r="J539" s="360">
        <f t="shared" si="41"/>
        <v>0</v>
      </c>
      <c r="K539" s="360">
        <f t="shared" si="42"/>
        <v>1</v>
      </c>
      <c r="L539" s="360">
        <f t="shared" si="43"/>
        <v>1900</v>
      </c>
      <c r="M539" s="357">
        <f>VLOOKUP(Tabela1[[#This Row],[Banco]],$U$9:$V$28,2,0)</f>
        <v>7</v>
      </c>
      <c r="N539" s="357" t="e">
        <f t="shared" si="44"/>
        <v>#N/A</v>
      </c>
      <c r="O539" s="357" t="e">
        <f>IF(N539&gt;'05'!$Y$17,0,1)</f>
        <v>#N/A</v>
      </c>
      <c r="P539" s="357" t="str">
        <f>IF(Tabela1[[#This Row],[DIA]]&gt;0,IF('13'!$CD$36=77,1,""),"")</f>
        <v/>
      </c>
      <c r="Q539" s="357" t="e">
        <f>IF(N539&gt;'13'!$CD$30,0,1)</f>
        <v>#N/A</v>
      </c>
      <c r="R539" s="357" t="str">
        <f>IF(Tabela1[[#This Row],[DIA]]&gt;0,IF('01'!$BX$33=77,1,""),"")</f>
        <v/>
      </c>
      <c r="S539" s="357" t="e">
        <f>IF(N539&gt;'01'!$BX$27,0,1)</f>
        <v>#N/A</v>
      </c>
    </row>
    <row r="540" spans="3:19" x14ac:dyDescent="0.25">
      <c r="C540" s="356"/>
      <c r="D540" s="357"/>
      <c r="E540" s="358"/>
      <c r="F540" s="359"/>
      <c r="G540" s="357"/>
      <c r="H540" s="357"/>
      <c r="I540" s="357" t="str">
        <f t="shared" ca="1" si="40"/>
        <v/>
      </c>
      <c r="J540" s="360">
        <f t="shared" si="41"/>
        <v>0</v>
      </c>
      <c r="K540" s="360">
        <f t="shared" si="42"/>
        <v>1</v>
      </c>
      <c r="L540" s="360">
        <f t="shared" si="43"/>
        <v>1900</v>
      </c>
      <c r="M540" s="357">
        <f>VLOOKUP(Tabela1[[#This Row],[Banco]],$U$9:$V$28,2,0)</f>
        <v>7</v>
      </c>
      <c r="N540" s="357" t="e">
        <f t="shared" si="44"/>
        <v>#N/A</v>
      </c>
      <c r="O540" s="357" t="e">
        <f>IF(N540&gt;'05'!$Y$17,0,1)</f>
        <v>#N/A</v>
      </c>
      <c r="P540" s="357" t="str">
        <f>IF(Tabela1[[#This Row],[DIA]]&gt;0,IF('13'!$CD$36=77,1,""),"")</f>
        <v/>
      </c>
      <c r="Q540" s="357" t="e">
        <f>IF(N540&gt;'13'!$CD$30,0,1)</f>
        <v>#N/A</v>
      </c>
      <c r="R540" s="357" t="str">
        <f>IF(Tabela1[[#This Row],[DIA]]&gt;0,IF('01'!$BX$33=77,1,""),"")</f>
        <v/>
      </c>
      <c r="S540" s="357" t="e">
        <f>IF(N540&gt;'01'!$BX$27,0,1)</f>
        <v>#N/A</v>
      </c>
    </row>
    <row r="541" spans="3:19" x14ac:dyDescent="0.25">
      <c r="C541" s="356"/>
      <c r="D541" s="357"/>
      <c r="E541" s="358"/>
      <c r="F541" s="359"/>
      <c r="G541" s="357"/>
      <c r="H541" s="357"/>
      <c r="I541" s="357" t="str">
        <f t="shared" ca="1" si="40"/>
        <v/>
      </c>
      <c r="J541" s="360">
        <f t="shared" si="41"/>
        <v>0</v>
      </c>
      <c r="K541" s="360">
        <f t="shared" si="42"/>
        <v>1</v>
      </c>
      <c r="L541" s="360">
        <f t="shared" si="43"/>
        <v>1900</v>
      </c>
      <c r="M541" s="357">
        <f>VLOOKUP(Tabela1[[#This Row],[Banco]],$U$9:$V$28,2,0)</f>
        <v>7</v>
      </c>
      <c r="N541" s="357" t="e">
        <f t="shared" si="44"/>
        <v>#N/A</v>
      </c>
      <c r="O541" s="357" t="e">
        <f>IF(N541&gt;'05'!$Y$17,0,1)</f>
        <v>#N/A</v>
      </c>
      <c r="P541" s="357" t="str">
        <f>IF(Tabela1[[#This Row],[DIA]]&gt;0,IF('13'!$CD$36=77,1,""),"")</f>
        <v/>
      </c>
      <c r="Q541" s="357" t="e">
        <f>IF(N541&gt;'13'!$CD$30,0,1)</f>
        <v>#N/A</v>
      </c>
      <c r="R541" s="357" t="str">
        <f>IF(Tabela1[[#This Row],[DIA]]&gt;0,IF('01'!$BX$33=77,1,""),"")</f>
        <v/>
      </c>
      <c r="S541" s="357" t="e">
        <f>IF(N541&gt;'01'!$BX$27,0,1)</f>
        <v>#N/A</v>
      </c>
    </row>
    <row r="542" spans="3:19" x14ac:dyDescent="0.25">
      <c r="C542" s="356"/>
      <c r="D542" s="357"/>
      <c r="E542" s="358"/>
      <c r="F542" s="359"/>
      <c r="G542" s="357"/>
      <c r="H542" s="357"/>
      <c r="I542" s="357" t="str">
        <f t="shared" ca="1" si="40"/>
        <v/>
      </c>
      <c r="J542" s="360">
        <f t="shared" si="41"/>
        <v>0</v>
      </c>
      <c r="K542" s="360">
        <f t="shared" si="42"/>
        <v>1</v>
      </c>
      <c r="L542" s="360">
        <f t="shared" si="43"/>
        <v>1900</v>
      </c>
      <c r="M542" s="357">
        <f>VLOOKUP(Tabela1[[#This Row],[Banco]],$U$9:$V$28,2,0)</f>
        <v>7</v>
      </c>
      <c r="N542" s="357" t="e">
        <f t="shared" si="44"/>
        <v>#N/A</v>
      </c>
      <c r="O542" s="357" t="e">
        <f>IF(N542&gt;'05'!$Y$17,0,1)</f>
        <v>#N/A</v>
      </c>
      <c r="P542" s="357" t="str">
        <f>IF(Tabela1[[#This Row],[DIA]]&gt;0,IF('13'!$CD$36=77,1,""),"")</f>
        <v/>
      </c>
      <c r="Q542" s="357" t="e">
        <f>IF(N542&gt;'13'!$CD$30,0,1)</f>
        <v>#N/A</v>
      </c>
      <c r="R542" s="357" t="str">
        <f>IF(Tabela1[[#This Row],[DIA]]&gt;0,IF('01'!$BX$33=77,1,""),"")</f>
        <v/>
      </c>
      <c r="S542" s="357" t="e">
        <f>IF(N542&gt;'01'!$BX$27,0,1)</f>
        <v>#N/A</v>
      </c>
    </row>
    <row r="543" spans="3:19" x14ac:dyDescent="0.25">
      <c r="C543" s="356"/>
      <c r="D543" s="357"/>
      <c r="E543" s="358"/>
      <c r="F543" s="359"/>
      <c r="G543" s="357"/>
      <c r="H543" s="357"/>
      <c r="I543" s="357" t="str">
        <f t="shared" ca="1" si="40"/>
        <v/>
      </c>
      <c r="J543" s="360">
        <f t="shared" si="41"/>
        <v>0</v>
      </c>
      <c r="K543" s="360">
        <f t="shared" si="42"/>
        <v>1</v>
      </c>
      <c r="L543" s="360">
        <f t="shared" si="43"/>
        <v>1900</v>
      </c>
      <c r="M543" s="357">
        <f>VLOOKUP(Tabela1[[#This Row],[Banco]],$U$9:$V$28,2,0)</f>
        <v>7</v>
      </c>
      <c r="N543" s="357" t="e">
        <f t="shared" si="44"/>
        <v>#N/A</v>
      </c>
      <c r="O543" s="357" t="e">
        <f>IF(N543&gt;'05'!$Y$17,0,1)</f>
        <v>#N/A</v>
      </c>
      <c r="P543" s="357" t="str">
        <f>IF(Tabela1[[#This Row],[DIA]]&gt;0,IF('13'!$CD$36=77,1,""),"")</f>
        <v/>
      </c>
      <c r="Q543" s="357" t="e">
        <f>IF(N543&gt;'13'!$CD$30,0,1)</f>
        <v>#N/A</v>
      </c>
      <c r="R543" s="357" t="str">
        <f>IF(Tabela1[[#This Row],[DIA]]&gt;0,IF('01'!$BX$33=77,1,""),"")</f>
        <v/>
      </c>
      <c r="S543" s="357" t="e">
        <f>IF(N543&gt;'01'!$BX$27,0,1)</f>
        <v>#N/A</v>
      </c>
    </row>
    <row r="544" spans="3:19" x14ac:dyDescent="0.25">
      <c r="C544" s="356"/>
      <c r="D544" s="357"/>
      <c r="E544" s="358"/>
      <c r="F544" s="359"/>
      <c r="G544" s="357"/>
      <c r="H544" s="357"/>
      <c r="I544" s="357" t="str">
        <f t="shared" ca="1" si="40"/>
        <v/>
      </c>
      <c r="J544" s="360">
        <f t="shared" si="41"/>
        <v>0</v>
      </c>
      <c r="K544" s="360">
        <f t="shared" si="42"/>
        <v>1</v>
      </c>
      <c r="L544" s="360">
        <f t="shared" si="43"/>
        <v>1900</v>
      </c>
      <c r="M544" s="357">
        <f>VLOOKUP(Tabela1[[#This Row],[Banco]],$U$9:$V$28,2,0)</f>
        <v>7</v>
      </c>
      <c r="N544" s="357" t="e">
        <f t="shared" si="44"/>
        <v>#N/A</v>
      </c>
      <c r="O544" s="357" t="e">
        <f>IF(N544&gt;'05'!$Y$17,0,1)</f>
        <v>#N/A</v>
      </c>
      <c r="P544" s="357" t="str">
        <f>IF(Tabela1[[#This Row],[DIA]]&gt;0,IF('13'!$CD$36=77,1,""),"")</f>
        <v/>
      </c>
      <c r="Q544" s="357" t="e">
        <f>IF(N544&gt;'13'!$CD$30,0,1)</f>
        <v>#N/A</v>
      </c>
      <c r="R544" s="357" t="str">
        <f>IF(Tabela1[[#This Row],[DIA]]&gt;0,IF('01'!$BX$33=77,1,""),"")</f>
        <v/>
      </c>
      <c r="S544" s="357" t="e">
        <f>IF(N544&gt;'01'!$BX$27,0,1)</f>
        <v>#N/A</v>
      </c>
    </row>
    <row r="545" spans="3:19" x14ac:dyDescent="0.25">
      <c r="C545" s="356"/>
      <c r="D545" s="357"/>
      <c r="E545" s="358"/>
      <c r="F545" s="359"/>
      <c r="G545" s="357"/>
      <c r="H545" s="357"/>
      <c r="I545" s="357" t="str">
        <f t="shared" ca="1" si="40"/>
        <v/>
      </c>
      <c r="J545" s="360">
        <f t="shared" si="41"/>
        <v>0</v>
      </c>
      <c r="K545" s="360">
        <f t="shared" si="42"/>
        <v>1</v>
      </c>
      <c r="L545" s="360">
        <f t="shared" si="43"/>
        <v>1900</v>
      </c>
      <c r="M545" s="357">
        <f>VLOOKUP(Tabela1[[#This Row],[Banco]],$U$9:$V$28,2,0)</f>
        <v>7</v>
      </c>
      <c r="N545" s="357" t="e">
        <f t="shared" si="44"/>
        <v>#N/A</v>
      </c>
      <c r="O545" s="357" t="e">
        <f>IF(N545&gt;'05'!$Y$17,0,1)</f>
        <v>#N/A</v>
      </c>
      <c r="P545" s="357" t="str">
        <f>IF(Tabela1[[#This Row],[DIA]]&gt;0,IF('13'!$CD$36=77,1,""),"")</f>
        <v/>
      </c>
      <c r="Q545" s="357" t="e">
        <f>IF(N545&gt;'13'!$CD$30,0,1)</f>
        <v>#N/A</v>
      </c>
      <c r="R545" s="357" t="str">
        <f>IF(Tabela1[[#This Row],[DIA]]&gt;0,IF('01'!$BX$33=77,1,""),"")</f>
        <v/>
      </c>
      <c r="S545" s="357" t="e">
        <f>IF(N545&gt;'01'!$BX$27,0,1)</f>
        <v>#N/A</v>
      </c>
    </row>
    <row r="546" spans="3:19" x14ac:dyDescent="0.25">
      <c r="C546" s="356"/>
      <c r="D546" s="357"/>
      <c r="E546" s="358"/>
      <c r="F546" s="359"/>
      <c r="G546" s="357"/>
      <c r="H546" s="357"/>
      <c r="I546" s="357" t="str">
        <f t="shared" ca="1" si="40"/>
        <v/>
      </c>
      <c r="J546" s="360">
        <f t="shared" si="41"/>
        <v>0</v>
      </c>
      <c r="K546" s="360">
        <f t="shared" si="42"/>
        <v>1</v>
      </c>
      <c r="L546" s="360">
        <f t="shared" si="43"/>
        <v>1900</v>
      </c>
      <c r="M546" s="357">
        <f>VLOOKUP(Tabela1[[#This Row],[Banco]],$U$9:$V$28,2,0)</f>
        <v>7</v>
      </c>
      <c r="N546" s="357" t="e">
        <f t="shared" si="44"/>
        <v>#N/A</v>
      </c>
      <c r="O546" s="357" t="e">
        <f>IF(N546&gt;'05'!$Y$17,0,1)</f>
        <v>#N/A</v>
      </c>
      <c r="P546" s="357" t="str">
        <f>IF(Tabela1[[#This Row],[DIA]]&gt;0,IF('13'!$CD$36=77,1,""),"")</f>
        <v/>
      </c>
      <c r="Q546" s="357" t="e">
        <f>IF(N546&gt;'13'!$CD$30,0,1)</f>
        <v>#N/A</v>
      </c>
      <c r="R546" s="357" t="str">
        <f>IF(Tabela1[[#This Row],[DIA]]&gt;0,IF('01'!$BX$33=77,1,""),"")</f>
        <v/>
      </c>
      <c r="S546" s="357" t="e">
        <f>IF(N546&gt;'01'!$BX$27,0,1)</f>
        <v>#N/A</v>
      </c>
    </row>
  </sheetData>
  <mergeCells count="1">
    <mergeCell ref="C6:D6"/>
  </mergeCells>
  <conditionalFormatting sqref="C9:S546">
    <cfRule type="expression" dxfId="206" priority="1">
      <formula>$H9="Pendente"</formula>
    </cfRule>
  </conditionalFormatting>
  <dataValidations count="4">
    <dataValidation type="list" allowBlank="1" showInputMessage="1" showErrorMessage="1" sqref="D9:D546" xr:uid="{00000000-0002-0000-0500-000000000000}">
      <formula1>$X$9:$X$58</formula1>
    </dataValidation>
    <dataValidation type="list" allowBlank="1" showInputMessage="1" showErrorMessage="1" sqref="G9:G546" xr:uid="{00000000-0002-0000-0500-000001000000}">
      <formula1>$U$9:$U$28</formula1>
    </dataValidation>
    <dataValidation type="list" allowBlank="1" showInputMessage="1" showErrorMessage="1" sqref="H9:H546" xr:uid="{00000000-0002-0000-0500-000002000000}">
      <formula1>$Z$9:$Z$10</formula1>
    </dataValidation>
    <dataValidation allowBlank="1" showInputMessage="1" showErrorMessage="1" promptTitle="Observação:" prompt="_x000a_Essa cédula é preenchida automaticamente quando o &quot;STATUS&quot; do lançamento está na opção &quot;PENDENTE&quot;." sqref="I9:I546" xr:uid="{00000000-0002-0000-0500-000003000000}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ULTIMALINHA">
                <anchor moveWithCells="1" sizeWithCells="1">
                  <from>
                    <xdr:col>4</xdr:col>
                    <xdr:colOff>2667000</xdr:colOff>
                    <xdr:row>4</xdr:row>
                    <xdr:rowOff>171450</xdr:rowOff>
                  </from>
                  <to>
                    <xdr:col>5</xdr:col>
                    <xdr:colOff>466725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CLA_RECE">
                <anchor moveWithCells="1" sizeWithCells="1">
                  <from>
                    <xdr:col>5</xdr:col>
                    <xdr:colOff>657225</xdr:colOff>
                    <xdr:row>4</xdr:row>
                    <xdr:rowOff>171450</xdr:rowOff>
                  </from>
                  <to>
                    <xdr:col>6</xdr:col>
                    <xdr:colOff>1476375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>
    <tabColor rgb="FF00B050"/>
  </sheetPr>
  <dimension ref="A4:AA1458"/>
  <sheetViews>
    <sheetView showGridLines="0" showRowColHeaders="0" workbookViewId="0">
      <pane ySplit="8" topLeftCell="A1267" activePane="bottomLeft" state="frozen"/>
      <selection pane="bottomLeft"/>
    </sheetView>
  </sheetViews>
  <sheetFormatPr defaultRowHeight="15" x14ac:dyDescent="0.25"/>
  <cols>
    <col min="1" max="1" width="11.28515625" style="77" customWidth="1"/>
    <col min="2" max="2" width="2.7109375" style="47" customWidth="1"/>
    <col min="3" max="3" width="10.85546875" style="47" customWidth="1"/>
    <col min="4" max="4" width="26.7109375" style="47" customWidth="1"/>
    <col min="5" max="5" width="59" style="47" customWidth="1"/>
    <col min="6" max="6" width="13.7109375" style="47" customWidth="1"/>
    <col min="7" max="7" width="26.7109375" style="47" customWidth="1"/>
    <col min="8" max="8" width="15.85546875" style="47" customWidth="1"/>
    <col min="9" max="9" width="20.28515625" style="47" customWidth="1"/>
    <col min="10" max="12" width="10.85546875" style="47" hidden="1" customWidth="1"/>
    <col min="13" max="13" width="8.140625" style="47" hidden="1" customWidth="1"/>
    <col min="14" max="14" width="7" style="47" hidden="1" customWidth="1"/>
    <col min="15" max="17" width="8.140625" style="47" hidden="1" customWidth="1"/>
    <col min="18" max="18" width="7" style="47" hidden="1" customWidth="1"/>
    <col min="19" max="19" width="8.140625" style="47" hidden="1" customWidth="1"/>
    <col min="20" max="20" width="9.140625" style="47" hidden="1" customWidth="1"/>
    <col min="21" max="21" width="13.140625" style="47" hidden="1" customWidth="1"/>
    <col min="22" max="22" width="6.42578125" style="47" hidden="1" customWidth="1"/>
    <col min="23" max="23" width="4.140625" style="47" hidden="1" customWidth="1"/>
    <col min="24" max="24" width="24.85546875" style="47" hidden="1" customWidth="1"/>
    <col min="25" max="25" width="4.140625" style="47" hidden="1" customWidth="1"/>
    <col min="26" max="27" width="9.140625" style="47" hidden="1" customWidth="1"/>
    <col min="28" max="28" width="0" style="47" hidden="1" customWidth="1"/>
    <col min="29" max="16384" width="9.140625" style="47"/>
  </cols>
  <sheetData>
    <row r="4" spans="3:27" x14ac:dyDescent="0.25">
      <c r="M4" s="85"/>
      <c r="O4" s="85"/>
      <c r="P4" s="85"/>
      <c r="Q4" s="85"/>
      <c r="R4" s="85"/>
      <c r="S4" s="85"/>
    </row>
    <row r="5" spans="3:27" x14ac:dyDescent="0.25">
      <c r="M5" s="85"/>
      <c r="O5" s="85"/>
      <c r="P5" s="85"/>
      <c r="Q5" s="85"/>
      <c r="R5" s="85"/>
      <c r="S5" s="85"/>
    </row>
    <row r="6" spans="3:27" ht="17.100000000000001" customHeight="1" x14ac:dyDescent="0.25">
      <c r="C6" s="418" t="s">
        <v>212</v>
      </c>
      <c r="D6" s="418"/>
      <c r="H6" s="86" t="s">
        <v>156</v>
      </c>
      <c r="I6" s="87">
        <f>SUBTOTAL(9,F:F)</f>
        <v>83545.380000000077</v>
      </c>
      <c r="M6" s="88"/>
      <c r="O6" s="88"/>
      <c r="P6" s="88"/>
      <c r="Q6" s="88"/>
      <c r="R6" s="85"/>
      <c r="S6" s="88"/>
    </row>
    <row r="7" spans="3:27" ht="3" customHeight="1" x14ac:dyDescent="0.25"/>
    <row r="8" spans="3:27" ht="30" customHeight="1" thickBot="1" x14ac:dyDescent="0.3">
      <c r="C8" s="89" t="s">
        <v>0</v>
      </c>
      <c r="D8" s="89" t="s">
        <v>1</v>
      </c>
      <c r="E8" s="89" t="s">
        <v>2</v>
      </c>
      <c r="F8" s="89" t="s">
        <v>66</v>
      </c>
      <c r="G8" s="89" t="s">
        <v>5</v>
      </c>
      <c r="H8" s="89" t="s">
        <v>3</v>
      </c>
      <c r="I8" s="89" t="s">
        <v>4</v>
      </c>
      <c r="J8" s="90" t="s">
        <v>62</v>
      </c>
      <c r="K8" s="90" t="s">
        <v>63</v>
      </c>
      <c r="L8" s="90" t="s">
        <v>64</v>
      </c>
      <c r="M8" s="90" t="s">
        <v>65</v>
      </c>
      <c r="N8" s="90" t="s">
        <v>760</v>
      </c>
      <c r="O8" s="317" t="s">
        <v>758</v>
      </c>
      <c r="P8" s="324" t="s">
        <v>761</v>
      </c>
      <c r="Q8" s="324" t="s">
        <v>762</v>
      </c>
      <c r="R8" s="317" t="s">
        <v>755</v>
      </c>
      <c r="S8" s="317" t="s">
        <v>757</v>
      </c>
      <c r="AA8" s="84"/>
    </row>
    <row r="9" spans="3:27" x14ac:dyDescent="0.25">
      <c r="C9" s="75">
        <v>43101</v>
      </c>
      <c r="D9" s="76" t="s">
        <v>269</v>
      </c>
      <c r="E9" s="358" t="s">
        <v>335</v>
      </c>
      <c r="F9" s="359">
        <v>40</v>
      </c>
      <c r="G9" s="76" t="s">
        <v>272</v>
      </c>
      <c r="H9" s="76" t="s">
        <v>60</v>
      </c>
      <c r="I9" s="357" t="str">
        <f t="shared" ref="I9:I72" ca="1" si="0">IF(H9="","",(IF(H9="Efetivado","",IF(C9="","",IF(C9=TODAY(),"Vence Hoje",IF(C9&lt;TODAY(),"Atrasado",C9-TODAY()&amp;" Dias para Vencer"))))))</f>
        <v/>
      </c>
      <c r="J9" s="360">
        <f t="shared" ref="J9:J72" si="1">DAY(C9)</f>
        <v>1</v>
      </c>
      <c r="K9" s="360">
        <f t="shared" ref="K9:K72" si="2">MONTH(C9)</f>
        <v>1</v>
      </c>
      <c r="L9" s="360">
        <f t="shared" ref="L9:L72" si="3">YEAR(C9)</f>
        <v>2018</v>
      </c>
      <c r="M9" s="357">
        <f t="shared" ref="M9:M72" si="4">VLOOKUP(H9,$Z$9:$AA$10,2,0)</f>
        <v>1</v>
      </c>
      <c r="N9" s="357">
        <f>VLOOKUP(Tabela14[[#This Row],[Banco]],$U$9:$V$28,2,0)</f>
        <v>1</v>
      </c>
      <c r="O9" s="357">
        <f>IF(M9&gt;'06'!$AZ$15,0,1)</f>
        <v>1</v>
      </c>
      <c r="P9" s="357" t="str">
        <f>IF(Tabela14[[#This Row],[DIA]]&gt;0,IF('13'!$CD$36=77,1,""),"")</f>
        <v/>
      </c>
      <c r="Q9" s="357">
        <f>IF(M9&gt;'13'!$CD$30,0,1)</f>
        <v>1</v>
      </c>
      <c r="R9" s="357" t="str">
        <f>IF(Tabela14[[#This Row],[DIA]]&gt;0,IF('01'!$BX$33=77,1,""),"")</f>
        <v/>
      </c>
      <c r="S9" s="357">
        <f>IF(M9&gt;'01'!$BX$27,0,1)</f>
        <v>1</v>
      </c>
      <c r="U9" s="361" t="str">
        <f>'CAD2'!$D7</f>
        <v>DINHEIRO / CARTEIRA</v>
      </c>
      <c r="V9" s="362">
        <v>1</v>
      </c>
      <c r="W9" s="84"/>
      <c r="X9" s="361" t="str">
        <f>CAD!I7</f>
        <v>MERCADO</v>
      </c>
      <c r="Y9" s="84"/>
      <c r="Z9" s="363" t="s">
        <v>60</v>
      </c>
      <c r="AA9" s="364">
        <v>1</v>
      </c>
    </row>
    <row r="10" spans="3:27" x14ac:dyDescent="0.25">
      <c r="C10" s="75">
        <v>43102</v>
      </c>
      <c r="D10" s="76" t="s">
        <v>264</v>
      </c>
      <c r="E10" s="358" t="s">
        <v>336</v>
      </c>
      <c r="F10" s="359">
        <v>300</v>
      </c>
      <c r="G10" s="76" t="s">
        <v>272</v>
      </c>
      <c r="H10" s="76" t="s">
        <v>60</v>
      </c>
      <c r="I10" s="357" t="str">
        <f t="shared" ca="1" si="0"/>
        <v/>
      </c>
      <c r="J10" s="360">
        <f t="shared" si="1"/>
        <v>2</v>
      </c>
      <c r="K10" s="360">
        <f t="shared" si="2"/>
        <v>1</v>
      </c>
      <c r="L10" s="360">
        <f t="shared" si="3"/>
        <v>2018</v>
      </c>
      <c r="M10" s="357">
        <f t="shared" si="4"/>
        <v>1</v>
      </c>
      <c r="N10" s="357">
        <f>VLOOKUP(Tabela14[[#This Row],[Banco]],$U$9:$V$28,2,0)</f>
        <v>1</v>
      </c>
      <c r="O10" s="357">
        <f>IF(M10&gt;'06'!$AZ$15,0,1)</f>
        <v>1</v>
      </c>
      <c r="P10" s="357" t="str">
        <f>IF(Tabela14[[#This Row],[DIA]]&gt;0,IF('13'!$CD$36=77,1,""),"")</f>
        <v/>
      </c>
      <c r="Q10" s="357">
        <f>IF(M10&gt;'13'!$CD$30,0,1)</f>
        <v>1</v>
      </c>
      <c r="R10" s="357" t="str">
        <f>IF(Tabela14[[#This Row],[DIA]]&gt;0,IF('01'!$BX$33=77,1,""),"")</f>
        <v/>
      </c>
      <c r="S10" s="357">
        <f>IF(M10&gt;'01'!$BX$27,0,1)</f>
        <v>1</v>
      </c>
      <c r="U10" s="361" t="str">
        <f>'CAD2'!$D8</f>
        <v>CAIXA ECONÔMICA FEDERAL</v>
      </c>
      <c r="V10" s="362">
        <v>2</v>
      </c>
      <c r="W10" s="84"/>
      <c r="X10" s="361" t="str">
        <f>CAD!I8</f>
        <v>VEÍCULO</v>
      </c>
      <c r="Y10" s="84"/>
      <c r="Z10" s="363" t="s">
        <v>61</v>
      </c>
      <c r="AA10" s="364">
        <v>2</v>
      </c>
    </row>
    <row r="11" spans="3:27" x14ac:dyDescent="0.25">
      <c r="C11" s="75">
        <v>43102</v>
      </c>
      <c r="D11" s="76" t="s">
        <v>271</v>
      </c>
      <c r="E11" s="358" t="s">
        <v>337</v>
      </c>
      <c r="F11" s="359">
        <v>50</v>
      </c>
      <c r="G11" s="76" t="s">
        <v>272</v>
      </c>
      <c r="H11" s="76" t="s">
        <v>60</v>
      </c>
      <c r="I11" s="357" t="str">
        <f t="shared" ca="1" si="0"/>
        <v/>
      </c>
      <c r="J11" s="360">
        <f t="shared" si="1"/>
        <v>2</v>
      </c>
      <c r="K11" s="360">
        <f t="shared" si="2"/>
        <v>1</v>
      </c>
      <c r="L11" s="360">
        <f t="shared" si="3"/>
        <v>2018</v>
      </c>
      <c r="M11" s="357">
        <f t="shared" si="4"/>
        <v>1</v>
      </c>
      <c r="N11" s="357">
        <f>VLOOKUP(Tabela14[[#This Row],[Banco]],$U$9:$V$28,2,0)</f>
        <v>1</v>
      </c>
      <c r="O11" s="357">
        <f>IF(M11&gt;'06'!$AZ$15,0,1)</f>
        <v>1</v>
      </c>
      <c r="P11" s="357" t="str">
        <f>IF(Tabela14[[#This Row],[DIA]]&gt;0,IF('13'!$CD$36=77,1,""),"")</f>
        <v/>
      </c>
      <c r="Q11" s="357">
        <f>IF(M11&gt;'13'!$CD$30,0,1)</f>
        <v>1</v>
      </c>
      <c r="R11" s="357" t="str">
        <f>IF(Tabela14[[#This Row],[DIA]]&gt;0,IF('01'!$BX$33=77,1,""),"")</f>
        <v/>
      </c>
      <c r="S11" s="357">
        <f>IF(M11&gt;'01'!$BX$27,0,1)</f>
        <v>1</v>
      </c>
      <c r="U11" s="361" t="str">
        <f>'CAD2'!$D9</f>
        <v>BANCO DO BRASIL S/A</v>
      </c>
      <c r="V11" s="362">
        <v>3</v>
      </c>
      <c r="W11" s="84"/>
      <c r="X11" s="361" t="str">
        <f>CAD!I9</f>
        <v>ENERGIA ELÉTRICA</v>
      </c>
      <c r="Y11" s="84"/>
      <c r="Z11" s="84"/>
      <c r="AA11" s="84"/>
    </row>
    <row r="12" spans="3:27" x14ac:dyDescent="0.25">
      <c r="C12" s="75">
        <v>43102</v>
      </c>
      <c r="D12" s="76" t="s">
        <v>266</v>
      </c>
      <c r="E12" s="358" t="s">
        <v>338</v>
      </c>
      <c r="F12" s="359">
        <v>970</v>
      </c>
      <c r="G12" s="76" t="s">
        <v>272</v>
      </c>
      <c r="H12" s="76" t="s">
        <v>60</v>
      </c>
      <c r="I12" s="357" t="str">
        <f t="shared" ca="1" si="0"/>
        <v/>
      </c>
      <c r="J12" s="360">
        <f t="shared" si="1"/>
        <v>2</v>
      </c>
      <c r="K12" s="360">
        <f t="shared" si="2"/>
        <v>1</v>
      </c>
      <c r="L12" s="360">
        <f t="shared" si="3"/>
        <v>2018</v>
      </c>
      <c r="M12" s="357">
        <f t="shared" si="4"/>
        <v>1</v>
      </c>
      <c r="N12" s="357">
        <f>VLOOKUP(Tabela14[[#This Row],[Banco]],$U$9:$V$28,2,0)</f>
        <v>1</v>
      </c>
      <c r="O12" s="357">
        <f>IF(M12&gt;'06'!$AZ$15,0,1)</f>
        <v>1</v>
      </c>
      <c r="P12" s="357" t="str">
        <f>IF(Tabela14[[#This Row],[DIA]]&gt;0,IF('13'!$CD$36=77,1,""),"")</f>
        <v/>
      </c>
      <c r="Q12" s="357">
        <f>IF(M12&gt;'13'!$CD$30,0,1)</f>
        <v>1</v>
      </c>
      <c r="R12" s="357" t="str">
        <f>IF(Tabela14[[#This Row],[DIA]]&gt;0,IF('01'!$BX$33=77,1,""),"")</f>
        <v/>
      </c>
      <c r="S12" s="357">
        <f>IF(M12&gt;'01'!$BX$27,0,1)</f>
        <v>1</v>
      </c>
      <c r="U12" s="361" t="str">
        <f>'CAD2'!$D10</f>
        <v>NUCONTA</v>
      </c>
      <c r="V12" s="362">
        <v>4</v>
      </c>
      <c r="W12" s="84"/>
      <c r="X12" s="361" t="str">
        <f>CAD!I10</f>
        <v>LANCHE/COMER FORA</v>
      </c>
      <c r="Y12" s="84"/>
      <c r="Z12" s="84"/>
      <c r="AA12" s="84"/>
    </row>
    <row r="13" spans="3:27" x14ac:dyDescent="0.25">
      <c r="C13" s="75">
        <v>43102</v>
      </c>
      <c r="D13" s="76" t="s">
        <v>264</v>
      </c>
      <c r="E13" s="358" t="s">
        <v>339</v>
      </c>
      <c r="F13" s="359">
        <v>5</v>
      </c>
      <c r="G13" s="76" t="s">
        <v>272</v>
      </c>
      <c r="H13" s="76" t="s">
        <v>60</v>
      </c>
      <c r="I13" s="357" t="str">
        <f t="shared" ca="1" si="0"/>
        <v/>
      </c>
      <c r="J13" s="360">
        <f t="shared" si="1"/>
        <v>2</v>
      </c>
      <c r="K13" s="360">
        <f t="shared" si="2"/>
        <v>1</v>
      </c>
      <c r="L13" s="360">
        <f t="shared" si="3"/>
        <v>2018</v>
      </c>
      <c r="M13" s="357">
        <f t="shared" si="4"/>
        <v>1</v>
      </c>
      <c r="N13" s="357">
        <f>VLOOKUP(Tabela14[[#This Row],[Banco]],$U$9:$V$28,2,0)</f>
        <v>1</v>
      </c>
      <c r="O13" s="357">
        <f>IF(M13&gt;'06'!$AZ$15,0,1)</f>
        <v>1</v>
      </c>
      <c r="P13" s="357" t="str">
        <f>IF(Tabela14[[#This Row],[DIA]]&gt;0,IF('13'!$CD$36=77,1,""),"")</f>
        <v/>
      </c>
      <c r="Q13" s="357">
        <f>IF(M13&gt;'13'!$CD$30,0,1)</f>
        <v>1</v>
      </c>
      <c r="R13" s="357" t="str">
        <f>IF(Tabela14[[#This Row],[DIA]]&gt;0,IF('01'!$BX$33=77,1,""),"")</f>
        <v/>
      </c>
      <c r="S13" s="357">
        <f>IF(M13&gt;'01'!$BX$27,0,1)</f>
        <v>1</v>
      </c>
      <c r="U13" s="361" t="str">
        <f>'CAD2'!$D11</f>
        <v>INTER</v>
      </c>
      <c r="V13" s="362">
        <v>5</v>
      </c>
      <c r="W13" s="84"/>
      <c r="X13" s="361" t="str">
        <f>CAD!I11</f>
        <v>LAZER</v>
      </c>
      <c r="Y13" s="84"/>
      <c r="Z13" s="84"/>
      <c r="AA13" s="84"/>
    </row>
    <row r="14" spans="3:27" x14ac:dyDescent="0.25">
      <c r="C14" s="75">
        <v>43102</v>
      </c>
      <c r="D14" s="76" t="s">
        <v>269</v>
      </c>
      <c r="E14" s="358" t="s">
        <v>340</v>
      </c>
      <c r="F14" s="359">
        <v>30</v>
      </c>
      <c r="G14" s="76" t="s">
        <v>272</v>
      </c>
      <c r="H14" s="76" t="s">
        <v>60</v>
      </c>
      <c r="I14" s="357" t="str">
        <f t="shared" ca="1" si="0"/>
        <v/>
      </c>
      <c r="J14" s="360">
        <f t="shared" si="1"/>
        <v>2</v>
      </c>
      <c r="K14" s="360">
        <f t="shared" si="2"/>
        <v>1</v>
      </c>
      <c r="L14" s="360">
        <f t="shared" si="3"/>
        <v>2018</v>
      </c>
      <c r="M14" s="357">
        <f t="shared" si="4"/>
        <v>1</v>
      </c>
      <c r="N14" s="357">
        <f>VLOOKUP(Tabela14[[#This Row],[Banco]],$U$9:$V$28,2,0)</f>
        <v>1</v>
      </c>
      <c r="O14" s="357">
        <f>IF(M14&gt;'06'!$AZ$15,0,1)</f>
        <v>1</v>
      </c>
      <c r="P14" s="357" t="str">
        <f>IF(Tabela14[[#This Row],[DIA]]&gt;0,IF('13'!$CD$36=77,1,""),"")</f>
        <v/>
      </c>
      <c r="Q14" s="357">
        <f>IF(M14&gt;'13'!$CD$30,0,1)</f>
        <v>1</v>
      </c>
      <c r="R14" s="357" t="str">
        <f>IF(Tabela14[[#This Row],[DIA]]&gt;0,IF('01'!$BX$33=77,1,""),"")</f>
        <v/>
      </c>
      <c r="S14" s="357">
        <f>IF(M14&gt;'01'!$BX$27,0,1)</f>
        <v>1</v>
      </c>
      <c r="U14" s="361" t="str">
        <f>'CAD2'!$D12</f>
        <v>BRADESCO S/A</v>
      </c>
      <c r="V14" s="362">
        <v>6</v>
      </c>
      <c r="W14" s="84"/>
      <c r="X14" s="361" t="str">
        <f>CAD!I12</f>
        <v>REFORMA / IMÓVEL</v>
      </c>
      <c r="Y14" s="84"/>
      <c r="Z14" s="84"/>
      <c r="AA14" s="84"/>
    </row>
    <row r="15" spans="3:27" x14ac:dyDescent="0.25">
      <c r="C15" s="75">
        <v>43102</v>
      </c>
      <c r="D15" s="76" t="s">
        <v>264</v>
      </c>
      <c r="E15" s="358" t="s">
        <v>341</v>
      </c>
      <c r="F15" s="359">
        <v>20</v>
      </c>
      <c r="G15" s="76" t="s">
        <v>272</v>
      </c>
      <c r="H15" s="76" t="s">
        <v>60</v>
      </c>
      <c r="I15" s="357" t="str">
        <f t="shared" ca="1" si="0"/>
        <v/>
      </c>
      <c r="J15" s="360">
        <f t="shared" si="1"/>
        <v>2</v>
      </c>
      <c r="K15" s="360">
        <f t="shared" si="2"/>
        <v>1</v>
      </c>
      <c r="L15" s="360">
        <f t="shared" si="3"/>
        <v>2018</v>
      </c>
      <c r="M15" s="357">
        <f t="shared" si="4"/>
        <v>1</v>
      </c>
      <c r="N15" s="357">
        <f>VLOOKUP(Tabela14[[#This Row],[Banco]],$U$9:$V$28,2,0)</f>
        <v>1</v>
      </c>
      <c r="O15" s="357">
        <f>IF(M15&gt;'06'!$AZ$15,0,1)</f>
        <v>1</v>
      </c>
      <c r="P15" s="357" t="str">
        <f>IF(Tabela14[[#This Row],[DIA]]&gt;0,IF('13'!$CD$36=77,1,""),"")</f>
        <v/>
      </c>
      <c r="Q15" s="357">
        <f>IF(M15&gt;'13'!$CD$30,0,1)</f>
        <v>1</v>
      </c>
      <c r="R15" s="357" t="str">
        <f>IF(Tabela14[[#This Row],[DIA]]&gt;0,IF('01'!$BX$33=77,1,""),"")</f>
        <v/>
      </c>
      <c r="S15" s="357">
        <f>IF(M15&gt;'01'!$BX$27,0,1)</f>
        <v>1</v>
      </c>
      <c r="U15" s="361">
        <f>'CAD2'!$D13</f>
        <v>0</v>
      </c>
      <c r="V15" s="362">
        <v>7</v>
      </c>
      <c r="W15" s="84"/>
      <c r="X15" s="361" t="str">
        <f>CAD!I13</f>
        <v>OUTROS</v>
      </c>
      <c r="Y15" s="84"/>
      <c r="Z15" s="84"/>
      <c r="AA15" s="84"/>
    </row>
    <row r="16" spans="3:27" x14ac:dyDescent="0.25">
      <c r="C16" s="75">
        <v>43103</v>
      </c>
      <c r="D16" s="76" t="s">
        <v>268</v>
      </c>
      <c r="E16" s="358" t="s">
        <v>342</v>
      </c>
      <c r="F16" s="359">
        <v>5</v>
      </c>
      <c r="G16" s="76" t="s">
        <v>272</v>
      </c>
      <c r="H16" s="76" t="s">
        <v>60</v>
      </c>
      <c r="I16" s="357" t="str">
        <f t="shared" ca="1" si="0"/>
        <v/>
      </c>
      <c r="J16" s="360">
        <f t="shared" si="1"/>
        <v>3</v>
      </c>
      <c r="K16" s="360">
        <f t="shared" si="2"/>
        <v>1</v>
      </c>
      <c r="L16" s="360">
        <f t="shared" si="3"/>
        <v>2018</v>
      </c>
      <c r="M16" s="357">
        <f t="shared" si="4"/>
        <v>1</v>
      </c>
      <c r="N16" s="357">
        <f>VLOOKUP(Tabela14[[#This Row],[Banco]],$U$9:$V$28,2,0)</f>
        <v>1</v>
      </c>
      <c r="O16" s="357">
        <f>IF(M16&gt;'06'!$AZ$15,0,1)</f>
        <v>1</v>
      </c>
      <c r="P16" s="357" t="str">
        <f>IF(Tabela14[[#This Row],[DIA]]&gt;0,IF('13'!$CD$36=77,1,""),"")</f>
        <v/>
      </c>
      <c r="Q16" s="357">
        <f>IF(M16&gt;'13'!$CD$30,0,1)</f>
        <v>1</v>
      </c>
      <c r="R16" s="357" t="str">
        <f>IF(Tabela14[[#This Row],[DIA]]&gt;0,IF('01'!$BX$33=77,1,""),"")</f>
        <v/>
      </c>
      <c r="S16" s="357">
        <f>IF(M16&gt;'01'!$BX$27,0,1)</f>
        <v>1</v>
      </c>
      <c r="U16" s="361">
        <f>'CAD2'!$D14</f>
        <v>0</v>
      </c>
      <c r="V16" s="362">
        <v>8</v>
      </c>
      <c r="W16" s="84"/>
      <c r="X16" s="361" t="str">
        <f>CAD!I14</f>
        <v>VESTUÁRIO</v>
      </c>
      <c r="Y16" s="84"/>
      <c r="Z16" s="84"/>
      <c r="AA16" s="84"/>
    </row>
    <row r="17" spans="3:27" x14ac:dyDescent="0.25">
      <c r="C17" s="75">
        <v>43103</v>
      </c>
      <c r="D17" s="76" t="s">
        <v>767</v>
      </c>
      <c r="E17" s="358" t="s">
        <v>343</v>
      </c>
      <c r="F17" s="359">
        <v>153.19999999999999</v>
      </c>
      <c r="G17" s="76" t="s">
        <v>272</v>
      </c>
      <c r="H17" s="76" t="s">
        <v>60</v>
      </c>
      <c r="I17" s="357" t="str">
        <f t="shared" ca="1" si="0"/>
        <v/>
      </c>
      <c r="J17" s="360">
        <f t="shared" si="1"/>
        <v>3</v>
      </c>
      <c r="K17" s="360">
        <f t="shared" si="2"/>
        <v>1</v>
      </c>
      <c r="L17" s="360">
        <f t="shared" si="3"/>
        <v>2018</v>
      </c>
      <c r="M17" s="357">
        <f t="shared" si="4"/>
        <v>1</v>
      </c>
      <c r="N17" s="357">
        <f>VLOOKUP(Tabela14[[#This Row],[Banco]],$U$9:$V$28,2,0)</f>
        <v>1</v>
      </c>
      <c r="O17" s="357">
        <f>IF(M17&gt;'06'!$AZ$15,0,1)</f>
        <v>1</v>
      </c>
      <c r="P17" s="357" t="str">
        <f>IF(Tabela14[[#This Row],[DIA]]&gt;0,IF('13'!$CD$36=77,1,""),"")</f>
        <v/>
      </c>
      <c r="Q17" s="357">
        <f>IF(M17&gt;'13'!$CD$30,0,1)</f>
        <v>1</v>
      </c>
      <c r="R17" s="357" t="str">
        <f>IF(Tabela14[[#This Row],[DIA]]&gt;0,IF('01'!$BX$33=77,1,""),"")</f>
        <v/>
      </c>
      <c r="S17" s="357">
        <f>IF(M17&gt;'01'!$BX$27,0,1)</f>
        <v>1</v>
      </c>
      <c r="U17" s="361">
        <f>'CAD2'!$D15</f>
        <v>0</v>
      </c>
      <c r="V17" s="362">
        <v>9</v>
      </c>
      <c r="W17" s="84"/>
      <c r="X17" s="361" t="str">
        <f>CAD!I15</f>
        <v>PARCELA - CASA</v>
      </c>
      <c r="Y17" s="84"/>
      <c r="Z17" s="84"/>
      <c r="AA17" s="84"/>
    </row>
    <row r="18" spans="3:27" x14ac:dyDescent="0.25">
      <c r="C18" s="75">
        <v>43104</v>
      </c>
      <c r="D18" s="76" t="s">
        <v>268</v>
      </c>
      <c r="E18" s="358" t="s">
        <v>342</v>
      </c>
      <c r="F18" s="359">
        <v>2</v>
      </c>
      <c r="G18" s="76" t="s">
        <v>272</v>
      </c>
      <c r="H18" s="76" t="s">
        <v>60</v>
      </c>
      <c r="I18" s="357" t="str">
        <f t="shared" ca="1" si="0"/>
        <v/>
      </c>
      <c r="J18" s="360">
        <f t="shared" si="1"/>
        <v>4</v>
      </c>
      <c r="K18" s="360">
        <f t="shared" si="2"/>
        <v>1</v>
      </c>
      <c r="L18" s="360">
        <f t="shared" si="3"/>
        <v>2018</v>
      </c>
      <c r="M18" s="357">
        <f t="shared" si="4"/>
        <v>1</v>
      </c>
      <c r="N18" s="357">
        <f>VLOOKUP(Tabela14[[#This Row],[Banco]],$U$9:$V$28,2,0)</f>
        <v>1</v>
      </c>
      <c r="O18" s="357">
        <f>IF(M18&gt;'06'!$AZ$15,0,1)</f>
        <v>1</v>
      </c>
      <c r="P18" s="357" t="str">
        <f>IF(Tabela14[[#This Row],[DIA]]&gt;0,IF('13'!$CD$36=77,1,""),"")</f>
        <v/>
      </c>
      <c r="Q18" s="357">
        <f>IF(M18&gt;'13'!$CD$30,0,1)</f>
        <v>1</v>
      </c>
      <c r="R18" s="357" t="str">
        <f>IF(Tabela14[[#This Row],[DIA]]&gt;0,IF('01'!$BX$33=77,1,""),"")</f>
        <v/>
      </c>
      <c r="S18" s="357">
        <f>IF(M18&gt;'01'!$BX$27,0,1)</f>
        <v>1</v>
      </c>
      <c r="U18" s="361">
        <f>'CAD2'!$D16</f>
        <v>0</v>
      </c>
      <c r="V18" s="362">
        <v>10</v>
      </c>
      <c r="W18" s="84"/>
      <c r="X18" s="361" t="str">
        <f>CAD!I16</f>
        <v>SAÚDE</v>
      </c>
      <c r="Y18" s="84"/>
      <c r="Z18" s="84"/>
      <c r="AA18" s="84"/>
    </row>
    <row r="19" spans="3:27" x14ac:dyDescent="0.25">
      <c r="C19" s="75">
        <v>43104</v>
      </c>
      <c r="D19" s="76" t="s">
        <v>767</v>
      </c>
      <c r="E19" s="358" t="s">
        <v>344</v>
      </c>
      <c r="F19" s="359">
        <v>15</v>
      </c>
      <c r="G19" s="76" t="s">
        <v>272</v>
      </c>
      <c r="H19" s="76" t="s">
        <v>60</v>
      </c>
      <c r="I19" s="357" t="str">
        <f t="shared" ca="1" si="0"/>
        <v/>
      </c>
      <c r="J19" s="360">
        <f t="shared" si="1"/>
        <v>4</v>
      </c>
      <c r="K19" s="360">
        <f t="shared" si="2"/>
        <v>1</v>
      </c>
      <c r="L19" s="360">
        <f t="shared" si="3"/>
        <v>2018</v>
      </c>
      <c r="M19" s="357">
        <f t="shared" si="4"/>
        <v>1</v>
      </c>
      <c r="N19" s="357">
        <f>VLOOKUP(Tabela14[[#This Row],[Banco]],$U$9:$V$28,2,0)</f>
        <v>1</v>
      </c>
      <c r="O19" s="357">
        <f>IF(M19&gt;'06'!$AZ$15,0,1)</f>
        <v>1</v>
      </c>
      <c r="P19" s="357" t="str">
        <f>IF(Tabela14[[#This Row],[DIA]]&gt;0,IF('13'!$CD$36=77,1,""),"")</f>
        <v/>
      </c>
      <c r="Q19" s="357">
        <f>IF(M19&gt;'13'!$CD$30,0,1)</f>
        <v>1</v>
      </c>
      <c r="R19" s="357" t="str">
        <f>IF(Tabela14[[#This Row],[DIA]]&gt;0,IF('01'!$BX$33=77,1,""),"")</f>
        <v/>
      </c>
      <c r="S19" s="357">
        <f>IF(M19&gt;'01'!$BX$27,0,1)</f>
        <v>1</v>
      </c>
      <c r="U19" s="361">
        <f>'CAD2'!$D17</f>
        <v>0</v>
      </c>
      <c r="V19" s="362">
        <v>11</v>
      </c>
      <c r="W19" s="84"/>
      <c r="X19" s="361">
        <f>CAD!I17</f>
        <v>0</v>
      </c>
      <c r="Y19" s="84"/>
      <c r="Z19" s="84"/>
      <c r="AA19" s="84"/>
    </row>
    <row r="20" spans="3:27" x14ac:dyDescent="0.25">
      <c r="C20" s="75">
        <v>43104</v>
      </c>
      <c r="D20" s="76" t="s">
        <v>767</v>
      </c>
      <c r="E20" s="358" t="s">
        <v>345</v>
      </c>
      <c r="F20" s="359">
        <v>120</v>
      </c>
      <c r="G20" s="76" t="s">
        <v>272</v>
      </c>
      <c r="H20" s="76" t="s">
        <v>60</v>
      </c>
      <c r="I20" s="357" t="str">
        <f t="shared" ca="1" si="0"/>
        <v/>
      </c>
      <c r="J20" s="360">
        <f t="shared" si="1"/>
        <v>4</v>
      </c>
      <c r="K20" s="360">
        <f t="shared" si="2"/>
        <v>1</v>
      </c>
      <c r="L20" s="360">
        <f t="shared" si="3"/>
        <v>2018</v>
      </c>
      <c r="M20" s="357">
        <f t="shared" si="4"/>
        <v>1</v>
      </c>
      <c r="N20" s="357">
        <f>VLOOKUP(Tabela14[[#This Row],[Banco]],$U$9:$V$28,2,0)</f>
        <v>1</v>
      </c>
      <c r="O20" s="357">
        <f>IF(M20&gt;'06'!$AZ$15,0,1)</f>
        <v>1</v>
      </c>
      <c r="P20" s="357" t="str">
        <f>IF(Tabela14[[#This Row],[DIA]]&gt;0,IF('13'!$CD$36=77,1,""),"")</f>
        <v/>
      </c>
      <c r="Q20" s="357">
        <f>IF(M20&gt;'13'!$CD$30,0,1)</f>
        <v>1</v>
      </c>
      <c r="R20" s="357" t="str">
        <f>IF(Tabela14[[#This Row],[DIA]]&gt;0,IF('01'!$BX$33=77,1,""),"")</f>
        <v/>
      </c>
      <c r="S20" s="357">
        <f>IF(M20&gt;'01'!$BX$27,0,1)</f>
        <v>1</v>
      </c>
      <c r="U20" s="361">
        <f>'CAD2'!$D18</f>
        <v>0</v>
      </c>
      <c r="V20" s="362">
        <v>12</v>
      </c>
      <c r="W20" s="84"/>
      <c r="X20" s="361">
        <f>CAD!I18</f>
        <v>0</v>
      </c>
      <c r="Y20" s="84"/>
      <c r="Z20" s="84"/>
      <c r="AA20" s="84"/>
    </row>
    <row r="21" spans="3:27" x14ac:dyDescent="0.25">
      <c r="C21" s="75">
        <v>43105</v>
      </c>
      <c r="D21" s="76" t="s">
        <v>264</v>
      </c>
      <c r="E21" s="358" t="s">
        <v>339</v>
      </c>
      <c r="F21" s="359">
        <v>20</v>
      </c>
      <c r="G21" s="76" t="s">
        <v>272</v>
      </c>
      <c r="H21" s="76" t="s">
        <v>60</v>
      </c>
      <c r="I21" s="357" t="str">
        <f t="shared" ca="1" si="0"/>
        <v/>
      </c>
      <c r="J21" s="360">
        <f t="shared" si="1"/>
        <v>5</v>
      </c>
      <c r="K21" s="360">
        <f t="shared" si="2"/>
        <v>1</v>
      </c>
      <c r="L21" s="360">
        <f t="shared" si="3"/>
        <v>2018</v>
      </c>
      <c r="M21" s="357">
        <f t="shared" si="4"/>
        <v>1</v>
      </c>
      <c r="N21" s="357">
        <f>VLOOKUP(Tabela14[[#This Row],[Banco]],$U$9:$V$28,2,0)</f>
        <v>1</v>
      </c>
      <c r="O21" s="357">
        <f>IF(M21&gt;'06'!$AZ$15,0,1)</f>
        <v>1</v>
      </c>
      <c r="P21" s="357" t="str">
        <f>IF(Tabela14[[#This Row],[DIA]]&gt;0,IF('13'!$CD$36=77,1,""),"")</f>
        <v/>
      </c>
      <c r="Q21" s="357">
        <f>IF(M21&gt;'13'!$CD$30,0,1)</f>
        <v>1</v>
      </c>
      <c r="R21" s="357" t="str">
        <f>IF(Tabela14[[#This Row],[DIA]]&gt;0,IF('01'!$BX$33=77,1,""),"")</f>
        <v/>
      </c>
      <c r="S21" s="357">
        <f>IF(M21&gt;'01'!$BX$27,0,1)</f>
        <v>1</v>
      </c>
      <c r="U21" s="361">
        <f>'CAD2'!$D19</f>
        <v>0</v>
      </c>
      <c r="V21" s="362">
        <v>13</v>
      </c>
      <c r="W21" s="84"/>
      <c r="X21" s="361">
        <f>CAD!I19</f>
        <v>0</v>
      </c>
      <c r="Y21" s="84"/>
      <c r="Z21" s="84"/>
      <c r="AA21" s="84"/>
    </row>
    <row r="22" spans="3:27" x14ac:dyDescent="0.25">
      <c r="C22" s="75">
        <v>43106</v>
      </c>
      <c r="D22" s="76" t="s">
        <v>266</v>
      </c>
      <c r="E22" s="358" t="s">
        <v>346</v>
      </c>
      <c r="F22" s="359">
        <v>165</v>
      </c>
      <c r="G22" s="76" t="s">
        <v>272</v>
      </c>
      <c r="H22" s="76" t="s">
        <v>60</v>
      </c>
      <c r="I22" s="357" t="str">
        <f t="shared" ca="1" si="0"/>
        <v/>
      </c>
      <c r="J22" s="360">
        <f t="shared" si="1"/>
        <v>6</v>
      </c>
      <c r="K22" s="360">
        <f t="shared" si="2"/>
        <v>1</v>
      </c>
      <c r="L22" s="360">
        <f t="shared" si="3"/>
        <v>2018</v>
      </c>
      <c r="M22" s="357">
        <f t="shared" si="4"/>
        <v>1</v>
      </c>
      <c r="N22" s="357">
        <f>VLOOKUP(Tabela14[[#This Row],[Banco]],$U$9:$V$28,2,0)</f>
        <v>1</v>
      </c>
      <c r="O22" s="357">
        <f>IF(M22&gt;'06'!$AZ$15,0,1)</f>
        <v>1</v>
      </c>
      <c r="P22" s="357" t="str">
        <f>IF(Tabela14[[#This Row],[DIA]]&gt;0,IF('13'!$CD$36=77,1,""),"")</f>
        <v/>
      </c>
      <c r="Q22" s="357">
        <f>IF(M22&gt;'13'!$CD$30,0,1)</f>
        <v>1</v>
      </c>
      <c r="R22" s="357" t="str">
        <f>IF(Tabela14[[#This Row],[DIA]]&gt;0,IF('01'!$BX$33=77,1,""),"")</f>
        <v/>
      </c>
      <c r="S22" s="357">
        <f>IF(M22&gt;'01'!$BX$27,0,1)</f>
        <v>1</v>
      </c>
      <c r="U22" s="361">
        <f>'CAD2'!$D20</f>
        <v>0</v>
      </c>
      <c r="V22" s="362">
        <v>14</v>
      </c>
      <c r="W22" s="84"/>
      <c r="X22" s="361">
        <f>CAD!I20</f>
        <v>0</v>
      </c>
      <c r="Y22" s="84"/>
      <c r="Z22" s="84"/>
      <c r="AA22" s="84"/>
    </row>
    <row r="23" spans="3:27" x14ac:dyDescent="0.25">
      <c r="C23" s="75">
        <v>43106</v>
      </c>
      <c r="D23" s="76" t="s">
        <v>266</v>
      </c>
      <c r="E23" s="358" t="s">
        <v>347</v>
      </c>
      <c r="F23" s="359">
        <v>15</v>
      </c>
      <c r="G23" s="76" t="s">
        <v>272</v>
      </c>
      <c r="H23" s="76" t="s">
        <v>60</v>
      </c>
      <c r="I23" s="357" t="str">
        <f t="shared" ca="1" si="0"/>
        <v/>
      </c>
      <c r="J23" s="360">
        <f t="shared" si="1"/>
        <v>6</v>
      </c>
      <c r="K23" s="360">
        <f t="shared" si="2"/>
        <v>1</v>
      </c>
      <c r="L23" s="360">
        <f t="shared" si="3"/>
        <v>2018</v>
      </c>
      <c r="M23" s="357">
        <f t="shared" si="4"/>
        <v>1</v>
      </c>
      <c r="N23" s="357">
        <f>VLOOKUP(Tabela14[[#This Row],[Banco]],$U$9:$V$28,2,0)</f>
        <v>1</v>
      </c>
      <c r="O23" s="357">
        <f>IF(M23&gt;'06'!$AZ$15,0,1)</f>
        <v>1</v>
      </c>
      <c r="P23" s="357" t="str">
        <f>IF(Tabela14[[#This Row],[DIA]]&gt;0,IF('13'!$CD$36=77,1,""),"")</f>
        <v/>
      </c>
      <c r="Q23" s="357">
        <f>IF(M23&gt;'13'!$CD$30,0,1)</f>
        <v>1</v>
      </c>
      <c r="R23" s="357" t="str">
        <f>IF(Tabela14[[#This Row],[DIA]]&gt;0,IF('01'!$BX$33=77,1,""),"")</f>
        <v/>
      </c>
      <c r="S23" s="357">
        <f>IF(M23&gt;'01'!$BX$27,0,1)</f>
        <v>1</v>
      </c>
      <c r="U23" s="361">
        <f>'CAD2'!$D21</f>
        <v>0</v>
      </c>
      <c r="V23" s="362">
        <v>15</v>
      </c>
      <c r="W23" s="84"/>
      <c r="X23" s="361">
        <f>CAD!I21</f>
        <v>0</v>
      </c>
      <c r="Y23" s="84"/>
      <c r="Z23" s="84"/>
      <c r="AA23" s="84"/>
    </row>
    <row r="24" spans="3:27" x14ac:dyDescent="0.25">
      <c r="C24" s="75">
        <v>43106</v>
      </c>
      <c r="D24" s="76" t="s">
        <v>268</v>
      </c>
      <c r="E24" s="358" t="s">
        <v>342</v>
      </c>
      <c r="F24" s="359">
        <v>3</v>
      </c>
      <c r="G24" s="76" t="s">
        <v>272</v>
      </c>
      <c r="H24" s="76" t="s">
        <v>60</v>
      </c>
      <c r="I24" s="357" t="str">
        <f t="shared" ca="1" si="0"/>
        <v/>
      </c>
      <c r="J24" s="360">
        <f t="shared" si="1"/>
        <v>6</v>
      </c>
      <c r="K24" s="360">
        <f t="shared" si="2"/>
        <v>1</v>
      </c>
      <c r="L24" s="360">
        <f t="shared" si="3"/>
        <v>2018</v>
      </c>
      <c r="M24" s="357">
        <f t="shared" si="4"/>
        <v>1</v>
      </c>
      <c r="N24" s="357">
        <f>VLOOKUP(Tabela14[[#This Row],[Banco]],$U$9:$V$28,2,0)</f>
        <v>1</v>
      </c>
      <c r="O24" s="357">
        <f>IF(M24&gt;'06'!$AZ$15,0,1)</f>
        <v>1</v>
      </c>
      <c r="P24" s="357" t="str">
        <f>IF(Tabela14[[#This Row],[DIA]]&gt;0,IF('13'!$CD$36=77,1,""),"")</f>
        <v/>
      </c>
      <c r="Q24" s="357">
        <f>IF(M24&gt;'13'!$CD$30,0,1)</f>
        <v>1</v>
      </c>
      <c r="R24" s="357" t="str">
        <f>IF(Tabela14[[#This Row],[DIA]]&gt;0,IF('01'!$BX$33=77,1,""),"")</f>
        <v/>
      </c>
      <c r="S24" s="357">
        <f>IF(M24&gt;'01'!$BX$27,0,1)</f>
        <v>1</v>
      </c>
      <c r="U24" s="361">
        <f>'CAD2'!$D22</f>
        <v>0</v>
      </c>
      <c r="V24" s="362">
        <v>16</v>
      </c>
      <c r="W24" s="84"/>
      <c r="X24" s="361">
        <f>CAD!I22</f>
        <v>0</v>
      </c>
      <c r="Y24" s="84"/>
      <c r="Z24" s="84"/>
      <c r="AA24" s="84"/>
    </row>
    <row r="25" spans="3:27" x14ac:dyDescent="0.25">
      <c r="C25" s="75">
        <v>43106</v>
      </c>
      <c r="D25" s="76" t="s">
        <v>266</v>
      </c>
      <c r="E25" s="358" t="s">
        <v>347</v>
      </c>
      <c r="F25" s="359">
        <v>100</v>
      </c>
      <c r="G25" s="76" t="s">
        <v>272</v>
      </c>
      <c r="H25" s="76" t="s">
        <v>60</v>
      </c>
      <c r="I25" s="357" t="str">
        <f t="shared" ca="1" si="0"/>
        <v/>
      </c>
      <c r="J25" s="360">
        <f t="shared" si="1"/>
        <v>6</v>
      </c>
      <c r="K25" s="360">
        <f t="shared" si="2"/>
        <v>1</v>
      </c>
      <c r="L25" s="360">
        <f t="shared" si="3"/>
        <v>2018</v>
      </c>
      <c r="M25" s="357">
        <f t="shared" si="4"/>
        <v>1</v>
      </c>
      <c r="N25" s="357">
        <f>VLOOKUP(Tabela14[[#This Row],[Banco]],$U$9:$V$28,2,0)</f>
        <v>1</v>
      </c>
      <c r="O25" s="357">
        <f>IF(M25&gt;'06'!$AZ$15,0,1)</f>
        <v>1</v>
      </c>
      <c r="P25" s="357" t="str">
        <f>IF(Tabela14[[#This Row],[DIA]]&gt;0,IF('13'!$CD$36=77,1,""),"")</f>
        <v/>
      </c>
      <c r="Q25" s="357">
        <f>IF(M25&gt;'13'!$CD$30,0,1)</f>
        <v>1</v>
      </c>
      <c r="R25" s="357" t="str">
        <f>IF(Tabela14[[#This Row],[DIA]]&gt;0,IF('01'!$BX$33=77,1,""),"")</f>
        <v/>
      </c>
      <c r="S25" s="357">
        <f>IF(M25&gt;'01'!$BX$27,0,1)</f>
        <v>1</v>
      </c>
      <c r="U25" s="361">
        <f>'CAD2'!$D23</f>
        <v>0</v>
      </c>
      <c r="V25" s="362">
        <v>17</v>
      </c>
      <c r="W25" s="84"/>
      <c r="X25" s="361">
        <f>CAD!I23</f>
        <v>0</v>
      </c>
      <c r="Y25" s="84"/>
      <c r="Z25" s="84"/>
      <c r="AA25" s="84"/>
    </row>
    <row r="26" spans="3:27" x14ac:dyDescent="0.25">
      <c r="C26" s="75">
        <v>43107</v>
      </c>
      <c r="D26" s="76" t="s">
        <v>269</v>
      </c>
      <c r="E26" s="358" t="s">
        <v>348</v>
      </c>
      <c r="F26" s="359">
        <v>35</v>
      </c>
      <c r="G26" s="76" t="s">
        <v>272</v>
      </c>
      <c r="H26" s="76" t="s">
        <v>60</v>
      </c>
      <c r="I26" s="357" t="str">
        <f t="shared" ca="1" si="0"/>
        <v/>
      </c>
      <c r="J26" s="360">
        <f t="shared" si="1"/>
        <v>7</v>
      </c>
      <c r="K26" s="360">
        <f t="shared" si="2"/>
        <v>1</v>
      </c>
      <c r="L26" s="360">
        <f t="shared" si="3"/>
        <v>2018</v>
      </c>
      <c r="M26" s="357">
        <f t="shared" si="4"/>
        <v>1</v>
      </c>
      <c r="N26" s="357">
        <f>VLOOKUP(Tabela14[[#This Row],[Banco]],$U$9:$V$28,2,0)</f>
        <v>1</v>
      </c>
      <c r="O26" s="357">
        <f>IF(M26&gt;'06'!$AZ$15,0,1)</f>
        <v>1</v>
      </c>
      <c r="P26" s="357" t="str">
        <f>IF(Tabela14[[#This Row],[DIA]]&gt;0,IF('13'!$CD$36=77,1,""),"")</f>
        <v/>
      </c>
      <c r="Q26" s="357">
        <f>IF(M26&gt;'13'!$CD$30,0,1)</f>
        <v>1</v>
      </c>
      <c r="R26" s="357" t="str">
        <f>IF(Tabela14[[#This Row],[DIA]]&gt;0,IF('01'!$BX$33=77,1,""),"")</f>
        <v/>
      </c>
      <c r="S26" s="357">
        <f>IF(M26&gt;'01'!$BX$27,0,1)</f>
        <v>1</v>
      </c>
      <c r="U26" s="361">
        <f>'CAD2'!$D24</f>
        <v>0</v>
      </c>
      <c r="V26" s="362">
        <v>18</v>
      </c>
      <c r="W26" s="84"/>
      <c r="X26" s="361">
        <f>CAD!I24</f>
        <v>0</v>
      </c>
      <c r="Y26" s="84"/>
      <c r="Z26" s="84"/>
      <c r="AA26" s="84"/>
    </row>
    <row r="27" spans="3:27" x14ac:dyDescent="0.25">
      <c r="C27" s="75">
        <v>43109</v>
      </c>
      <c r="D27" s="76" t="s">
        <v>268</v>
      </c>
      <c r="E27" s="358" t="s">
        <v>342</v>
      </c>
      <c r="F27" s="359">
        <v>3</v>
      </c>
      <c r="G27" s="76" t="s">
        <v>272</v>
      </c>
      <c r="H27" s="76" t="s">
        <v>60</v>
      </c>
      <c r="I27" s="357" t="str">
        <f t="shared" ca="1" si="0"/>
        <v/>
      </c>
      <c r="J27" s="360">
        <f t="shared" si="1"/>
        <v>9</v>
      </c>
      <c r="K27" s="360">
        <f t="shared" si="2"/>
        <v>1</v>
      </c>
      <c r="L27" s="360">
        <f t="shared" si="3"/>
        <v>2018</v>
      </c>
      <c r="M27" s="357">
        <f t="shared" si="4"/>
        <v>1</v>
      </c>
      <c r="N27" s="357">
        <f>VLOOKUP(Tabela14[[#This Row],[Banco]],$U$9:$V$28,2,0)</f>
        <v>1</v>
      </c>
      <c r="O27" s="357">
        <f>IF(M27&gt;'06'!$AZ$15,0,1)</f>
        <v>1</v>
      </c>
      <c r="P27" s="357" t="str">
        <f>IF(Tabela14[[#This Row],[DIA]]&gt;0,IF('13'!$CD$36=77,1,""),"")</f>
        <v/>
      </c>
      <c r="Q27" s="357">
        <f>IF(M27&gt;'13'!$CD$30,0,1)</f>
        <v>1</v>
      </c>
      <c r="R27" s="357" t="str">
        <f>IF(Tabela14[[#This Row],[DIA]]&gt;0,IF('01'!$BX$33=77,1,""),"")</f>
        <v/>
      </c>
      <c r="S27" s="357">
        <f>IF(M27&gt;'01'!$BX$27,0,1)</f>
        <v>1</v>
      </c>
      <c r="U27" s="361">
        <f>'CAD2'!$D25</f>
        <v>0</v>
      </c>
      <c r="V27" s="362">
        <v>19</v>
      </c>
      <c r="W27" s="84"/>
      <c r="X27" s="361">
        <f>CAD!I25</f>
        <v>0</v>
      </c>
      <c r="Y27" s="84"/>
      <c r="Z27" s="84"/>
      <c r="AA27" s="84"/>
    </row>
    <row r="28" spans="3:27" x14ac:dyDescent="0.25">
      <c r="C28" s="75">
        <v>43111</v>
      </c>
      <c r="D28" s="76" t="s">
        <v>268</v>
      </c>
      <c r="E28" s="358" t="s">
        <v>342</v>
      </c>
      <c r="F28" s="359">
        <v>6</v>
      </c>
      <c r="G28" s="76" t="s">
        <v>272</v>
      </c>
      <c r="H28" s="76" t="s">
        <v>60</v>
      </c>
      <c r="I28" s="357" t="str">
        <f t="shared" ca="1" si="0"/>
        <v/>
      </c>
      <c r="J28" s="360">
        <f t="shared" si="1"/>
        <v>11</v>
      </c>
      <c r="K28" s="360">
        <f t="shared" si="2"/>
        <v>1</v>
      </c>
      <c r="L28" s="360">
        <f t="shared" si="3"/>
        <v>2018</v>
      </c>
      <c r="M28" s="357">
        <f t="shared" si="4"/>
        <v>1</v>
      </c>
      <c r="N28" s="357">
        <f>VLOOKUP(Tabela14[[#This Row],[Banco]],$U$9:$V$28,2,0)</f>
        <v>1</v>
      </c>
      <c r="O28" s="357">
        <f>IF(M28&gt;'06'!$AZ$15,0,1)</f>
        <v>1</v>
      </c>
      <c r="P28" s="357" t="str">
        <f>IF(Tabela14[[#This Row],[DIA]]&gt;0,IF('13'!$CD$36=77,1,""),"")</f>
        <v/>
      </c>
      <c r="Q28" s="357">
        <f>IF(M28&gt;'13'!$CD$30,0,1)</f>
        <v>1</v>
      </c>
      <c r="R28" s="357" t="str">
        <f>IF(Tabela14[[#This Row],[DIA]]&gt;0,IF('01'!$BX$33=77,1,""),"")</f>
        <v/>
      </c>
      <c r="S28" s="357">
        <f>IF(M28&gt;'01'!$BX$27,0,1)</f>
        <v>1</v>
      </c>
      <c r="U28" s="361">
        <f>'CAD2'!$D26</f>
        <v>0</v>
      </c>
      <c r="V28" s="362">
        <v>20</v>
      </c>
      <c r="W28" s="84"/>
      <c r="X28" s="361">
        <f>CAD!I26</f>
        <v>0</v>
      </c>
      <c r="Y28" s="84"/>
      <c r="Z28" s="84"/>
      <c r="AA28" s="84"/>
    </row>
    <row r="29" spans="3:27" x14ac:dyDescent="0.25">
      <c r="C29" s="75">
        <v>43111</v>
      </c>
      <c r="D29" s="76" t="s">
        <v>264</v>
      </c>
      <c r="E29" s="358" t="s">
        <v>349</v>
      </c>
      <c r="F29" s="359">
        <v>20</v>
      </c>
      <c r="G29" s="76" t="s">
        <v>272</v>
      </c>
      <c r="H29" s="76" t="s">
        <v>60</v>
      </c>
      <c r="I29" s="357" t="str">
        <f t="shared" ca="1" si="0"/>
        <v/>
      </c>
      <c r="J29" s="360">
        <f t="shared" si="1"/>
        <v>11</v>
      </c>
      <c r="K29" s="360">
        <f t="shared" si="2"/>
        <v>1</v>
      </c>
      <c r="L29" s="360">
        <f t="shared" si="3"/>
        <v>2018</v>
      </c>
      <c r="M29" s="357">
        <f t="shared" si="4"/>
        <v>1</v>
      </c>
      <c r="N29" s="357">
        <f>VLOOKUP(Tabela14[[#This Row],[Banco]],$U$9:$V$28,2,0)</f>
        <v>1</v>
      </c>
      <c r="O29" s="357">
        <f>IF(M29&gt;'06'!$AZ$15,0,1)</f>
        <v>1</v>
      </c>
      <c r="P29" s="357" t="str">
        <f>IF(Tabela14[[#This Row],[DIA]]&gt;0,IF('13'!$CD$36=77,1,""),"")</f>
        <v/>
      </c>
      <c r="Q29" s="357">
        <f>IF(M29&gt;'13'!$CD$30,0,1)</f>
        <v>1</v>
      </c>
      <c r="R29" s="357" t="str">
        <f>IF(Tabela14[[#This Row],[DIA]]&gt;0,IF('01'!$BX$33=77,1,""),"")</f>
        <v/>
      </c>
      <c r="S29" s="357">
        <f>IF(M29&gt;'01'!$BX$27,0,1)</f>
        <v>1</v>
      </c>
      <c r="U29" s="84"/>
      <c r="V29" s="84"/>
      <c r="W29" s="84"/>
      <c r="X29" s="361">
        <f>CAD!I27</f>
        <v>0</v>
      </c>
      <c r="Y29" s="84"/>
      <c r="Z29" s="84"/>
      <c r="AA29" s="84"/>
    </row>
    <row r="30" spans="3:27" x14ac:dyDescent="0.25">
      <c r="C30" s="75">
        <v>43111</v>
      </c>
      <c r="D30" s="76" t="s">
        <v>271</v>
      </c>
      <c r="E30" s="358" t="s">
        <v>350</v>
      </c>
      <c r="F30" s="359">
        <v>3</v>
      </c>
      <c r="G30" s="76" t="s">
        <v>272</v>
      </c>
      <c r="H30" s="76" t="s">
        <v>60</v>
      </c>
      <c r="I30" s="357" t="str">
        <f t="shared" ca="1" si="0"/>
        <v/>
      </c>
      <c r="J30" s="360">
        <f t="shared" si="1"/>
        <v>11</v>
      </c>
      <c r="K30" s="360">
        <f t="shared" si="2"/>
        <v>1</v>
      </c>
      <c r="L30" s="360">
        <f t="shared" si="3"/>
        <v>2018</v>
      </c>
      <c r="M30" s="357">
        <f t="shared" si="4"/>
        <v>1</v>
      </c>
      <c r="N30" s="357">
        <f>VLOOKUP(Tabela14[[#This Row],[Banco]],$U$9:$V$28,2,0)</f>
        <v>1</v>
      </c>
      <c r="O30" s="357">
        <f>IF(M30&gt;'06'!$AZ$15,0,1)</f>
        <v>1</v>
      </c>
      <c r="P30" s="357" t="str">
        <f>IF(Tabela14[[#This Row],[DIA]]&gt;0,IF('13'!$CD$36=77,1,""),"")</f>
        <v/>
      </c>
      <c r="Q30" s="357">
        <f>IF(M30&gt;'13'!$CD$30,0,1)</f>
        <v>1</v>
      </c>
      <c r="R30" s="357" t="str">
        <f>IF(Tabela14[[#This Row],[DIA]]&gt;0,IF('01'!$BX$33=77,1,""),"")</f>
        <v/>
      </c>
      <c r="S30" s="357">
        <f>IF(M30&gt;'01'!$BX$27,0,1)</f>
        <v>1</v>
      </c>
      <c r="U30" s="84"/>
      <c r="V30" s="84"/>
      <c r="W30" s="84"/>
      <c r="X30" s="361">
        <f>CAD!I28</f>
        <v>0</v>
      </c>
      <c r="Y30" s="84"/>
      <c r="Z30" s="84"/>
      <c r="AA30" s="84"/>
    </row>
    <row r="31" spans="3:27" x14ac:dyDescent="0.25">
      <c r="C31" s="75">
        <v>43112</v>
      </c>
      <c r="D31" s="76" t="s">
        <v>268</v>
      </c>
      <c r="E31" s="358" t="s">
        <v>342</v>
      </c>
      <c r="F31" s="359">
        <v>2</v>
      </c>
      <c r="G31" s="76" t="s">
        <v>272</v>
      </c>
      <c r="H31" s="76" t="s">
        <v>60</v>
      </c>
      <c r="I31" s="357" t="str">
        <f t="shared" ca="1" si="0"/>
        <v/>
      </c>
      <c r="J31" s="360">
        <f t="shared" si="1"/>
        <v>12</v>
      </c>
      <c r="K31" s="360">
        <f t="shared" si="2"/>
        <v>1</v>
      </c>
      <c r="L31" s="360">
        <f t="shared" si="3"/>
        <v>2018</v>
      </c>
      <c r="M31" s="357">
        <f t="shared" si="4"/>
        <v>1</v>
      </c>
      <c r="N31" s="357">
        <f>VLOOKUP(Tabela14[[#This Row],[Banco]],$U$9:$V$28,2,0)</f>
        <v>1</v>
      </c>
      <c r="O31" s="357">
        <f>IF(M31&gt;'06'!$AZ$15,0,1)</f>
        <v>1</v>
      </c>
      <c r="P31" s="357" t="str">
        <f>IF(Tabela14[[#This Row],[DIA]]&gt;0,IF('13'!$CD$36=77,1,""),"")</f>
        <v/>
      </c>
      <c r="Q31" s="357">
        <f>IF(M31&gt;'13'!$CD$30,0,1)</f>
        <v>1</v>
      </c>
      <c r="R31" s="357" t="str">
        <f>IF(Tabela14[[#This Row],[DIA]]&gt;0,IF('01'!$BX$33=77,1,""),"")</f>
        <v/>
      </c>
      <c r="S31" s="357">
        <f>IF(M31&gt;'01'!$BX$27,0,1)</f>
        <v>1</v>
      </c>
      <c r="U31" s="84"/>
      <c r="V31" s="84"/>
      <c r="W31" s="84"/>
      <c r="X31" s="361">
        <f>CAD!I29</f>
        <v>0</v>
      </c>
      <c r="Y31" s="84"/>
      <c r="Z31" s="84"/>
      <c r="AA31" s="84"/>
    </row>
    <row r="32" spans="3:27" x14ac:dyDescent="0.25">
      <c r="C32" s="75">
        <v>43113</v>
      </c>
      <c r="D32" s="76" t="s">
        <v>268</v>
      </c>
      <c r="E32" s="358" t="s">
        <v>342</v>
      </c>
      <c r="F32" s="359">
        <v>2</v>
      </c>
      <c r="G32" s="76" t="s">
        <v>272</v>
      </c>
      <c r="H32" s="76" t="s">
        <v>60</v>
      </c>
      <c r="I32" s="357" t="str">
        <f t="shared" ca="1" si="0"/>
        <v/>
      </c>
      <c r="J32" s="360">
        <f t="shared" si="1"/>
        <v>13</v>
      </c>
      <c r="K32" s="360">
        <f t="shared" si="2"/>
        <v>1</v>
      </c>
      <c r="L32" s="360">
        <f t="shared" si="3"/>
        <v>2018</v>
      </c>
      <c r="M32" s="357">
        <f t="shared" si="4"/>
        <v>1</v>
      </c>
      <c r="N32" s="357">
        <f>VLOOKUP(Tabela14[[#This Row],[Banco]],$U$9:$V$28,2,0)</f>
        <v>1</v>
      </c>
      <c r="O32" s="357">
        <f>IF(M32&gt;'06'!$AZ$15,0,1)</f>
        <v>1</v>
      </c>
      <c r="P32" s="357" t="str">
        <f>IF(Tabela14[[#This Row],[DIA]]&gt;0,IF('13'!$CD$36=77,1,""),"")</f>
        <v/>
      </c>
      <c r="Q32" s="357">
        <f>IF(M32&gt;'13'!$CD$30,0,1)</f>
        <v>1</v>
      </c>
      <c r="R32" s="357" t="str">
        <f>IF(Tabela14[[#This Row],[DIA]]&gt;0,IF('01'!$BX$33=77,1,""),"")</f>
        <v/>
      </c>
      <c r="S32" s="357">
        <f>IF(M32&gt;'01'!$BX$27,0,1)</f>
        <v>1</v>
      </c>
      <c r="U32" s="84"/>
      <c r="V32" s="84"/>
      <c r="W32" s="84"/>
      <c r="X32" s="361">
        <f>CAD!I30</f>
        <v>0</v>
      </c>
      <c r="Y32" s="84"/>
      <c r="Z32" s="84"/>
      <c r="AA32" s="84"/>
    </row>
    <row r="33" spans="3:27" x14ac:dyDescent="0.25">
      <c r="C33" s="75">
        <v>43115</v>
      </c>
      <c r="D33" s="76" t="s">
        <v>269</v>
      </c>
      <c r="E33" s="358" t="s">
        <v>348</v>
      </c>
      <c r="F33" s="359">
        <v>32</v>
      </c>
      <c r="G33" s="76" t="s">
        <v>272</v>
      </c>
      <c r="H33" s="76" t="s">
        <v>60</v>
      </c>
      <c r="I33" s="357" t="str">
        <f t="shared" ca="1" si="0"/>
        <v/>
      </c>
      <c r="J33" s="360">
        <f t="shared" si="1"/>
        <v>15</v>
      </c>
      <c r="K33" s="360">
        <f t="shared" si="2"/>
        <v>1</v>
      </c>
      <c r="L33" s="360">
        <f t="shared" si="3"/>
        <v>2018</v>
      </c>
      <c r="M33" s="357">
        <f t="shared" si="4"/>
        <v>1</v>
      </c>
      <c r="N33" s="357">
        <f>VLOOKUP(Tabela14[[#This Row],[Banco]],$U$9:$V$28,2,0)</f>
        <v>1</v>
      </c>
      <c r="O33" s="357">
        <f>IF(M33&gt;'06'!$AZ$15,0,1)</f>
        <v>1</v>
      </c>
      <c r="P33" s="357" t="str">
        <f>IF(Tabela14[[#This Row],[DIA]]&gt;0,IF('13'!$CD$36=77,1,""),"")</f>
        <v/>
      </c>
      <c r="Q33" s="357">
        <f>IF(M33&gt;'13'!$CD$30,0,1)</f>
        <v>1</v>
      </c>
      <c r="R33" s="357" t="str">
        <f>IF(Tabela14[[#This Row],[DIA]]&gt;0,IF('01'!$BX$33=77,1,""),"")</f>
        <v/>
      </c>
      <c r="S33" s="357">
        <f>IF(M33&gt;'01'!$BX$27,0,1)</f>
        <v>1</v>
      </c>
      <c r="U33" s="84"/>
      <c r="V33" s="84"/>
      <c r="W33" s="84"/>
      <c r="X33" s="361">
        <f>CAD!I31</f>
        <v>0</v>
      </c>
      <c r="Y33" s="84"/>
      <c r="Z33" s="84"/>
      <c r="AA33" s="84"/>
    </row>
    <row r="34" spans="3:27" x14ac:dyDescent="0.25">
      <c r="C34" s="75">
        <v>43115</v>
      </c>
      <c r="D34" s="76" t="s">
        <v>767</v>
      </c>
      <c r="E34" s="358" t="s">
        <v>351</v>
      </c>
      <c r="F34" s="359">
        <v>39</v>
      </c>
      <c r="G34" s="76" t="s">
        <v>272</v>
      </c>
      <c r="H34" s="76" t="s">
        <v>60</v>
      </c>
      <c r="I34" s="357" t="str">
        <f t="shared" ca="1" si="0"/>
        <v/>
      </c>
      <c r="J34" s="360">
        <f t="shared" si="1"/>
        <v>15</v>
      </c>
      <c r="K34" s="360">
        <f t="shared" si="2"/>
        <v>1</v>
      </c>
      <c r="L34" s="360">
        <f t="shared" si="3"/>
        <v>2018</v>
      </c>
      <c r="M34" s="357">
        <f t="shared" si="4"/>
        <v>1</v>
      </c>
      <c r="N34" s="357">
        <f>VLOOKUP(Tabela14[[#This Row],[Banco]],$U$9:$V$28,2,0)</f>
        <v>1</v>
      </c>
      <c r="O34" s="357">
        <f>IF(M34&gt;'06'!$AZ$15,0,1)</f>
        <v>1</v>
      </c>
      <c r="P34" s="357" t="str">
        <f>IF(Tabela14[[#This Row],[DIA]]&gt;0,IF('13'!$CD$36=77,1,""),"")</f>
        <v/>
      </c>
      <c r="Q34" s="357">
        <f>IF(M34&gt;'13'!$CD$30,0,1)</f>
        <v>1</v>
      </c>
      <c r="R34" s="357" t="str">
        <f>IF(Tabela14[[#This Row],[DIA]]&gt;0,IF('01'!$BX$33=77,1,""),"")</f>
        <v/>
      </c>
      <c r="S34" s="357">
        <f>IF(M34&gt;'01'!$BX$27,0,1)</f>
        <v>1</v>
      </c>
      <c r="U34" s="84"/>
      <c r="V34" s="84"/>
      <c r="W34" s="84"/>
      <c r="X34" s="361">
        <f>CAD!K7</f>
        <v>0</v>
      </c>
      <c r="Y34" s="84"/>
      <c r="Z34" s="84"/>
      <c r="AA34" s="84"/>
    </row>
    <row r="35" spans="3:27" x14ac:dyDescent="0.25">
      <c r="C35" s="75">
        <v>43117</v>
      </c>
      <c r="D35" s="76" t="s">
        <v>271</v>
      </c>
      <c r="E35" s="358" t="s">
        <v>352</v>
      </c>
      <c r="F35" s="359">
        <v>180</v>
      </c>
      <c r="G35" s="76" t="s">
        <v>272</v>
      </c>
      <c r="H35" s="76" t="s">
        <v>60</v>
      </c>
      <c r="I35" s="357" t="str">
        <f t="shared" ca="1" si="0"/>
        <v/>
      </c>
      <c r="J35" s="360">
        <f t="shared" si="1"/>
        <v>17</v>
      </c>
      <c r="K35" s="360">
        <f t="shared" si="2"/>
        <v>1</v>
      </c>
      <c r="L35" s="360">
        <f t="shared" si="3"/>
        <v>2018</v>
      </c>
      <c r="M35" s="357">
        <f t="shared" si="4"/>
        <v>1</v>
      </c>
      <c r="N35" s="357">
        <f>VLOOKUP(Tabela14[[#This Row],[Banco]],$U$9:$V$28,2,0)</f>
        <v>1</v>
      </c>
      <c r="O35" s="357">
        <f>IF(M35&gt;'06'!$AZ$15,0,1)</f>
        <v>1</v>
      </c>
      <c r="P35" s="357" t="str">
        <f>IF(Tabela14[[#This Row],[DIA]]&gt;0,IF('13'!$CD$36=77,1,""),"")</f>
        <v/>
      </c>
      <c r="Q35" s="357">
        <f>IF(M35&gt;'13'!$CD$30,0,1)</f>
        <v>1</v>
      </c>
      <c r="R35" s="357" t="str">
        <f>IF(Tabela14[[#This Row],[DIA]]&gt;0,IF('01'!$BX$33=77,1,""),"")</f>
        <v/>
      </c>
      <c r="S35" s="357">
        <f>IF(M35&gt;'01'!$BX$27,0,1)</f>
        <v>1</v>
      </c>
      <c r="U35" s="84"/>
      <c r="V35" s="84"/>
      <c r="W35" s="84"/>
      <c r="X35" s="361">
        <f>CAD!K8</f>
        <v>0</v>
      </c>
      <c r="Y35" s="84"/>
      <c r="Z35" s="84"/>
      <c r="AA35" s="84"/>
    </row>
    <row r="36" spans="3:27" x14ac:dyDescent="0.25">
      <c r="C36" s="75">
        <v>43117</v>
      </c>
      <c r="D36" s="76" t="s">
        <v>268</v>
      </c>
      <c r="E36" s="358" t="s">
        <v>342</v>
      </c>
      <c r="F36" s="359">
        <v>12</v>
      </c>
      <c r="G36" s="76" t="s">
        <v>272</v>
      </c>
      <c r="H36" s="76" t="s">
        <v>60</v>
      </c>
      <c r="I36" s="357" t="str">
        <f t="shared" ca="1" si="0"/>
        <v/>
      </c>
      <c r="J36" s="360">
        <f t="shared" si="1"/>
        <v>17</v>
      </c>
      <c r="K36" s="360">
        <f t="shared" si="2"/>
        <v>1</v>
      </c>
      <c r="L36" s="360">
        <f t="shared" si="3"/>
        <v>2018</v>
      </c>
      <c r="M36" s="357">
        <f t="shared" si="4"/>
        <v>1</v>
      </c>
      <c r="N36" s="357">
        <f>VLOOKUP(Tabela14[[#This Row],[Banco]],$U$9:$V$28,2,0)</f>
        <v>1</v>
      </c>
      <c r="O36" s="357">
        <f>IF(M36&gt;'06'!$AZ$15,0,1)</f>
        <v>1</v>
      </c>
      <c r="P36" s="357" t="str">
        <f>IF(Tabela14[[#This Row],[DIA]]&gt;0,IF('13'!$CD$36=77,1,""),"")</f>
        <v/>
      </c>
      <c r="Q36" s="357">
        <f>IF(M36&gt;'13'!$CD$30,0,1)</f>
        <v>1</v>
      </c>
      <c r="R36" s="357" t="str">
        <f>IF(Tabela14[[#This Row],[DIA]]&gt;0,IF('01'!$BX$33=77,1,""),"")</f>
        <v/>
      </c>
      <c r="S36" s="357">
        <f>IF(M36&gt;'01'!$BX$27,0,1)</f>
        <v>1</v>
      </c>
      <c r="U36" s="84"/>
      <c r="V36" s="84"/>
      <c r="W36" s="84"/>
      <c r="X36" s="361">
        <f>CAD!K9</f>
        <v>0</v>
      </c>
      <c r="Y36" s="84"/>
      <c r="Z36" s="84"/>
      <c r="AA36" s="84"/>
    </row>
    <row r="37" spans="3:27" x14ac:dyDescent="0.25">
      <c r="C37" s="75">
        <v>43118</v>
      </c>
      <c r="D37" s="76" t="s">
        <v>266</v>
      </c>
      <c r="E37" s="358" t="s">
        <v>347</v>
      </c>
      <c r="F37" s="359">
        <v>20</v>
      </c>
      <c r="G37" s="76" t="s">
        <v>272</v>
      </c>
      <c r="H37" s="76" t="s">
        <v>60</v>
      </c>
      <c r="I37" s="357" t="str">
        <f t="shared" ca="1" si="0"/>
        <v/>
      </c>
      <c r="J37" s="360">
        <f t="shared" si="1"/>
        <v>18</v>
      </c>
      <c r="K37" s="360">
        <f t="shared" si="2"/>
        <v>1</v>
      </c>
      <c r="L37" s="360">
        <f t="shared" si="3"/>
        <v>2018</v>
      </c>
      <c r="M37" s="357">
        <f t="shared" si="4"/>
        <v>1</v>
      </c>
      <c r="N37" s="357">
        <f>VLOOKUP(Tabela14[[#This Row],[Banco]],$U$9:$V$28,2,0)</f>
        <v>1</v>
      </c>
      <c r="O37" s="357">
        <f>IF(M37&gt;'06'!$AZ$15,0,1)</f>
        <v>1</v>
      </c>
      <c r="P37" s="357" t="str">
        <f>IF(Tabela14[[#This Row],[DIA]]&gt;0,IF('13'!$CD$36=77,1,""),"")</f>
        <v/>
      </c>
      <c r="Q37" s="357">
        <f>IF(M37&gt;'13'!$CD$30,0,1)</f>
        <v>1</v>
      </c>
      <c r="R37" s="357" t="str">
        <f>IF(Tabela14[[#This Row],[DIA]]&gt;0,IF('01'!$BX$33=77,1,""),"")</f>
        <v/>
      </c>
      <c r="S37" s="357">
        <f>IF(M37&gt;'01'!$BX$27,0,1)</f>
        <v>1</v>
      </c>
      <c r="U37" s="84"/>
      <c r="V37" s="84"/>
      <c r="W37" s="84"/>
      <c r="X37" s="361">
        <f>CAD!K10</f>
        <v>0</v>
      </c>
      <c r="Y37" s="84"/>
      <c r="Z37" s="84"/>
      <c r="AA37" s="84"/>
    </row>
    <row r="38" spans="3:27" x14ac:dyDescent="0.25">
      <c r="C38" s="75">
        <v>43118</v>
      </c>
      <c r="D38" s="76" t="s">
        <v>767</v>
      </c>
      <c r="E38" s="358" t="s">
        <v>353</v>
      </c>
      <c r="F38" s="359">
        <v>847.94</v>
      </c>
      <c r="G38" s="76" t="s">
        <v>272</v>
      </c>
      <c r="H38" s="76" t="s">
        <v>60</v>
      </c>
      <c r="I38" s="357" t="str">
        <f t="shared" ca="1" si="0"/>
        <v/>
      </c>
      <c r="J38" s="360">
        <f t="shared" si="1"/>
        <v>18</v>
      </c>
      <c r="K38" s="360">
        <f t="shared" si="2"/>
        <v>1</v>
      </c>
      <c r="L38" s="360">
        <f t="shared" si="3"/>
        <v>2018</v>
      </c>
      <c r="M38" s="357">
        <f t="shared" si="4"/>
        <v>1</v>
      </c>
      <c r="N38" s="357">
        <f>VLOOKUP(Tabela14[[#This Row],[Banco]],$U$9:$V$28,2,0)</f>
        <v>1</v>
      </c>
      <c r="O38" s="357">
        <f>IF(M38&gt;'06'!$AZ$15,0,1)</f>
        <v>1</v>
      </c>
      <c r="P38" s="357" t="str">
        <f>IF(Tabela14[[#This Row],[DIA]]&gt;0,IF('13'!$CD$36=77,1,""),"")</f>
        <v/>
      </c>
      <c r="Q38" s="357">
        <f>IF(M38&gt;'13'!$CD$30,0,1)</f>
        <v>1</v>
      </c>
      <c r="R38" s="357" t="str">
        <f>IF(Tabela14[[#This Row],[DIA]]&gt;0,IF('01'!$BX$33=77,1,""),"")</f>
        <v/>
      </c>
      <c r="S38" s="357">
        <f>IF(M38&gt;'01'!$BX$27,0,1)</f>
        <v>1</v>
      </c>
      <c r="U38" s="84"/>
      <c r="V38" s="84"/>
      <c r="W38" s="84"/>
      <c r="X38" s="361">
        <f>CAD!K11</f>
        <v>0</v>
      </c>
      <c r="Y38" s="84"/>
      <c r="Z38" s="84"/>
      <c r="AA38" s="84"/>
    </row>
    <row r="39" spans="3:27" x14ac:dyDescent="0.25">
      <c r="C39" s="75">
        <v>43118</v>
      </c>
      <c r="D39" s="76" t="s">
        <v>767</v>
      </c>
      <c r="E39" s="358" t="s">
        <v>353</v>
      </c>
      <c r="F39" s="359">
        <v>31</v>
      </c>
      <c r="G39" s="76" t="s">
        <v>272</v>
      </c>
      <c r="H39" s="76" t="s">
        <v>60</v>
      </c>
      <c r="I39" s="357" t="str">
        <f t="shared" ca="1" si="0"/>
        <v/>
      </c>
      <c r="J39" s="360">
        <f t="shared" si="1"/>
        <v>18</v>
      </c>
      <c r="K39" s="360">
        <f t="shared" si="2"/>
        <v>1</v>
      </c>
      <c r="L39" s="360">
        <f t="shared" si="3"/>
        <v>2018</v>
      </c>
      <c r="M39" s="357">
        <f t="shared" si="4"/>
        <v>1</v>
      </c>
      <c r="N39" s="357">
        <f>VLOOKUP(Tabela14[[#This Row],[Banco]],$U$9:$V$28,2,0)</f>
        <v>1</v>
      </c>
      <c r="O39" s="357">
        <f>IF(M39&gt;'06'!$AZ$15,0,1)</f>
        <v>1</v>
      </c>
      <c r="P39" s="357" t="str">
        <f>IF(Tabela14[[#This Row],[DIA]]&gt;0,IF('13'!$CD$36=77,1,""),"")</f>
        <v/>
      </c>
      <c r="Q39" s="357">
        <f>IF(M39&gt;'13'!$CD$30,0,1)</f>
        <v>1</v>
      </c>
      <c r="R39" s="357" t="str">
        <f>IF(Tabela14[[#This Row],[DIA]]&gt;0,IF('01'!$BX$33=77,1,""),"")</f>
        <v/>
      </c>
      <c r="S39" s="357">
        <f>IF(M39&gt;'01'!$BX$27,0,1)</f>
        <v>1</v>
      </c>
      <c r="U39" s="84"/>
      <c r="V39" s="84"/>
      <c r="W39" s="84"/>
      <c r="X39" s="361">
        <f>CAD!K12</f>
        <v>0</v>
      </c>
      <c r="Y39" s="84"/>
      <c r="Z39" s="84"/>
      <c r="AA39" s="84"/>
    </row>
    <row r="40" spans="3:27" x14ac:dyDescent="0.25">
      <c r="C40" s="75">
        <v>43118</v>
      </c>
      <c r="D40" s="76" t="s">
        <v>767</v>
      </c>
      <c r="E40" s="358" t="s">
        <v>354</v>
      </c>
      <c r="F40" s="359">
        <v>13.5</v>
      </c>
      <c r="G40" s="76" t="s">
        <v>272</v>
      </c>
      <c r="H40" s="76" t="s">
        <v>60</v>
      </c>
      <c r="I40" s="357" t="str">
        <f t="shared" ca="1" si="0"/>
        <v/>
      </c>
      <c r="J40" s="360">
        <f t="shared" si="1"/>
        <v>18</v>
      </c>
      <c r="K40" s="360">
        <f t="shared" si="2"/>
        <v>1</v>
      </c>
      <c r="L40" s="360">
        <f t="shared" si="3"/>
        <v>2018</v>
      </c>
      <c r="M40" s="357">
        <f t="shared" si="4"/>
        <v>1</v>
      </c>
      <c r="N40" s="357">
        <f>VLOOKUP(Tabela14[[#This Row],[Banco]],$U$9:$V$28,2,0)</f>
        <v>1</v>
      </c>
      <c r="O40" s="357">
        <f>IF(M40&gt;'06'!$AZ$15,0,1)</f>
        <v>1</v>
      </c>
      <c r="P40" s="357" t="str">
        <f>IF(Tabela14[[#This Row],[DIA]]&gt;0,IF('13'!$CD$36=77,1,""),"")</f>
        <v/>
      </c>
      <c r="Q40" s="357">
        <f>IF(M40&gt;'13'!$CD$30,0,1)</f>
        <v>1</v>
      </c>
      <c r="R40" s="357" t="str">
        <f>IF(Tabela14[[#This Row],[DIA]]&gt;0,IF('01'!$BX$33=77,1,""),"")</f>
        <v/>
      </c>
      <c r="S40" s="357">
        <f>IF(M40&gt;'01'!$BX$27,0,1)</f>
        <v>1</v>
      </c>
      <c r="U40" s="84"/>
      <c r="V40" s="84"/>
      <c r="W40" s="84"/>
      <c r="X40" s="361">
        <f>CAD!K13</f>
        <v>0</v>
      </c>
      <c r="Y40" s="84"/>
      <c r="Z40" s="84"/>
      <c r="AA40" s="84"/>
    </row>
    <row r="41" spans="3:27" x14ac:dyDescent="0.25">
      <c r="C41" s="75">
        <v>43118</v>
      </c>
      <c r="D41" s="76" t="s">
        <v>767</v>
      </c>
      <c r="E41" s="358" t="s">
        <v>355</v>
      </c>
      <c r="F41" s="359">
        <v>5</v>
      </c>
      <c r="G41" s="76" t="s">
        <v>272</v>
      </c>
      <c r="H41" s="76" t="s">
        <v>60</v>
      </c>
      <c r="I41" s="357" t="str">
        <f t="shared" ca="1" si="0"/>
        <v/>
      </c>
      <c r="J41" s="360">
        <f t="shared" si="1"/>
        <v>18</v>
      </c>
      <c r="K41" s="360">
        <f t="shared" si="2"/>
        <v>1</v>
      </c>
      <c r="L41" s="360">
        <f t="shared" si="3"/>
        <v>2018</v>
      </c>
      <c r="M41" s="357">
        <f t="shared" si="4"/>
        <v>1</v>
      </c>
      <c r="N41" s="357">
        <f>VLOOKUP(Tabela14[[#This Row],[Banco]],$U$9:$V$28,2,0)</f>
        <v>1</v>
      </c>
      <c r="O41" s="357">
        <f>IF(M41&gt;'06'!$AZ$15,0,1)</f>
        <v>1</v>
      </c>
      <c r="P41" s="357" t="str">
        <f>IF(Tabela14[[#This Row],[DIA]]&gt;0,IF('13'!$CD$36=77,1,""),"")</f>
        <v/>
      </c>
      <c r="Q41" s="357">
        <f>IF(M41&gt;'13'!$CD$30,0,1)</f>
        <v>1</v>
      </c>
      <c r="R41" s="357" t="str">
        <f>IF(Tabela14[[#This Row],[DIA]]&gt;0,IF('01'!$BX$33=77,1,""),"")</f>
        <v/>
      </c>
      <c r="S41" s="357">
        <f>IF(M41&gt;'01'!$BX$27,0,1)</f>
        <v>1</v>
      </c>
      <c r="U41" s="84"/>
      <c r="V41" s="84"/>
      <c r="W41" s="84"/>
      <c r="X41" s="361">
        <f>CAD!K14</f>
        <v>0</v>
      </c>
      <c r="Y41" s="84"/>
      <c r="Z41" s="84"/>
      <c r="AA41" s="84"/>
    </row>
    <row r="42" spans="3:27" x14ac:dyDescent="0.25">
      <c r="C42" s="75">
        <v>43118</v>
      </c>
      <c r="D42" s="76" t="s">
        <v>271</v>
      </c>
      <c r="E42" s="358" t="s">
        <v>356</v>
      </c>
      <c r="F42" s="359">
        <v>288</v>
      </c>
      <c r="G42" s="76" t="s">
        <v>272</v>
      </c>
      <c r="H42" s="76" t="s">
        <v>60</v>
      </c>
      <c r="I42" s="357" t="str">
        <f t="shared" ca="1" si="0"/>
        <v/>
      </c>
      <c r="J42" s="360">
        <f t="shared" si="1"/>
        <v>18</v>
      </c>
      <c r="K42" s="360">
        <f t="shared" si="2"/>
        <v>1</v>
      </c>
      <c r="L42" s="360">
        <f t="shared" si="3"/>
        <v>2018</v>
      </c>
      <c r="M42" s="357">
        <f t="shared" si="4"/>
        <v>1</v>
      </c>
      <c r="N42" s="357">
        <f>VLOOKUP(Tabela14[[#This Row],[Banco]],$U$9:$V$28,2,0)</f>
        <v>1</v>
      </c>
      <c r="O42" s="357">
        <f>IF(M42&gt;'06'!$AZ$15,0,1)</f>
        <v>1</v>
      </c>
      <c r="P42" s="357" t="str">
        <f>IF(Tabela14[[#This Row],[DIA]]&gt;0,IF('13'!$CD$36=77,1,""),"")</f>
        <v/>
      </c>
      <c r="Q42" s="357">
        <f>IF(M42&gt;'13'!$CD$30,0,1)</f>
        <v>1</v>
      </c>
      <c r="R42" s="357" t="str">
        <f>IF(Tabela14[[#This Row],[DIA]]&gt;0,IF('01'!$BX$33=77,1,""),"")</f>
        <v/>
      </c>
      <c r="S42" s="357">
        <f>IF(M42&gt;'01'!$BX$27,0,1)</f>
        <v>1</v>
      </c>
      <c r="U42" s="84"/>
      <c r="V42" s="84"/>
      <c r="W42" s="84"/>
      <c r="X42" s="361">
        <f>CAD!K15</f>
        <v>0</v>
      </c>
      <c r="Y42" s="84"/>
      <c r="Z42" s="84"/>
      <c r="AA42" s="84"/>
    </row>
    <row r="43" spans="3:27" x14ac:dyDescent="0.25">
      <c r="C43" s="75">
        <v>43119</v>
      </c>
      <c r="D43" s="76" t="s">
        <v>266</v>
      </c>
      <c r="E43" s="358" t="s">
        <v>347</v>
      </c>
      <c r="F43" s="359">
        <v>100</v>
      </c>
      <c r="G43" s="76" t="s">
        <v>272</v>
      </c>
      <c r="H43" s="76" t="s">
        <v>60</v>
      </c>
      <c r="I43" s="357" t="str">
        <f t="shared" ca="1" si="0"/>
        <v/>
      </c>
      <c r="J43" s="360">
        <f t="shared" si="1"/>
        <v>19</v>
      </c>
      <c r="K43" s="360">
        <f t="shared" si="2"/>
        <v>1</v>
      </c>
      <c r="L43" s="360">
        <f t="shared" si="3"/>
        <v>2018</v>
      </c>
      <c r="M43" s="357">
        <f t="shared" si="4"/>
        <v>1</v>
      </c>
      <c r="N43" s="357">
        <f>VLOOKUP(Tabela14[[#This Row],[Banco]],$U$9:$V$28,2,0)</f>
        <v>1</v>
      </c>
      <c r="O43" s="357">
        <f>IF(M43&gt;'06'!$AZ$15,0,1)</f>
        <v>1</v>
      </c>
      <c r="P43" s="357" t="str">
        <f>IF(Tabela14[[#This Row],[DIA]]&gt;0,IF('13'!$CD$36=77,1,""),"")</f>
        <v/>
      </c>
      <c r="Q43" s="357">
        <f>IF(M43&gt;'13'!$CD$30,0,1)</f>
        <v>1</v>
      </c>
      <c r="R43" s="357" t="str">
        <f>IF(Tabela14[[#This Row],[DIA]]&gt;0,IF('01'!$BX$33=77,1,""),"")</f>
        <v/>
      </c>
      <c r="S43" s="357">
        <f>IF(M43&gt;'01'!$BX$27,0,1)</f>
        <v>1</v>
      </c>
      <c r="U43" s="84"/>
      <c r="V43" s="84"/>
      <c r="W43" s="84"/>
      <c r="X43" s="361">
        <f>CAD!K16</f>
        <v>0</v>
      </c>
      <c r="Y43" s="84"/>
      <c r="Z43" s="84"/>
      <c r="AA43" s="84"/>
    </row>
    <row r="44" spans="3:27" x14ac:dyDescent="0.25">
      <c r="C44" s="75">
        <v>43119</v>
      </c>
      <c r="D44" s="76" t="s">
        <v>767</v>
      </c>
      <c r="E44" s="358" t="s">
        <v>357</v>
      </c>
      <c r="F44" s="359">
        <v>530</v>
      </c>
      <c r="G44" s="76" t="s">
        <v>272</v>
      </c>
      <c r="H44" s="76" t="s">
        <v>60</v>
      </c>
      <c r="I44" s="357" t="str">
        <f t="shared" ca="1" si="0"/>
        <v/>
      </c>
      <c r="J44" s="360">
        <f t="shared" si="1"/>
        <v>19</v>
      </c>
      <c r="K44" s="360">
        <f t="shared" si="2"/>
        <v>1</v>
      </c>
      <c r="L44" s="360">
        <f t="shared" si="3"/>
        <v>2018</v>
      </c>
      <c r="M44" s="357">
        <f t="shared" si="4"/>
        <v>1</v>
      </c>
      <c r="N44" s="357">
        <f>VLOOKUP(Tabela14[[#This Row],[Banco]],$U$9:$V$28,2,0)</f>
        <v>1</v>
      </c>
      <c r="O44" s="357">
        <f>IF(M44&gt;'06'!$AZ$15,0,1)</f>
        <v>1</v>
      </c>
      <c r="P44" s="357" t="str">
        <f>IF(Tabela14[[#This Row],[DIA]]&gt;0,IF('13'!$CD$36=77,1,""),"")</f>
        <v/>
      </c>
      <c r="Q44" s="357">
        <f>IF(M44&gt;'13'!$CD$30,0,1)</f>
        <v>1</v>
      </c>
      <c r="R44" s="357" t="str">
        <f>IF(Tabela14[[#This Row],[DIA]]&gt;0,IF('01'!$BX$33=77,1,""),"")</f>
        <v/>
      </c>
      <c r="S44" s="357">
        <f>IF(M44&gt;'01'!$BX$27,0,1)</f>
        <v>1</v>
      </c>
      <c r="U44" s="84"/>
      <c r="V44" s="84"/>
      <c r="W44" s="84"/>
      <c r="X44" s="361">
        <f>CAD!K17</f>
        <v>0</v>
      </c>
      <c r="Y44" s="84"/>
      <c r="Z44" s="84"/>
      <c r="AA44" s="84"/>
    </row>
    <row r="45" spans="3:27" x14ac:dyDescent="0.25">
      <c r="C45" s="75">
        <v>43119</v>
      </c>
      <c r="D45" s="76" t="s">
        <v>265</v>
      </c>
      <c r="E45" s="358" t="s">
        <v>358</v>
      </c>
      <c r="F45" s="359">
        <v>50</v>
      </c>
      <c r="G45" s="76" t="s">
        <v>272</v>
      </c>
      <c r="H45" s="76" t="s">
        <v>60</v>
      </c>
      <c r="I45" s="357" t="str">
        <f t="shared" ca="1" si="0"/>
        <v/>
      </c>
      <c r="J45" s="360">
        <f t="shared" si="1"/>
        <v>19</v>
      </c>
      <c r="K45" s="360">
        <f t="shared" si="2"/>
        <v>1</v>
      </c>
      <c r="L45" s="360">
        <f t="shared" si="3"/>
        <v>2018</v>
      </c>
      <c r="M45" s="357">
        <f t="shared" si="4"/>
        <v>1</v>
      </c>
      <c r="N45" s="357">
        <f>VLOOKUP(Tabela14[[#This Row],[Banco]],$U$9:$V$28,2,0)</f>
        <v>1</v>
      </c>
      <c r="O45" s="357">
        <f>IF(M45&gt;'06'!$AZ$15,0,1)</f>
        <v>1</v>
      </c>
      <c r="P45" s="357" t="str">
        <f>IF(Tabela14[[#This Row],[DIA]]&gt;0,IF('13'!$CD$36=77,1,""),"")</f>
        <v/>
      </c>
      <c r="Q45" s="357">
        <f>IF(M45&gt;'13'!$CD$30,0,1)</f>
        <v>1</v>
      </c>
      <c r="R45" s="357" t="str">
        <f>IF(Tabela14[[#This Row],[DIA]]&gt;0,IF('01'!$BX$33=77,1,""),"")</f>
        <v/>
      </c>
      <c r="S45" s="357">
        <f>IF(M45&gt;'01'!$BX$27,0,1)</f>
        <v>1</v>
      </c>
      <c r="U45" s="84"/>
      <c r="V45" s="84"/>
      <c r="W45" s="84"/>
      <c r="X45" s="361">
        <f>CAD!K18</f>
        <v>0</v>
      </c>
      <c r="Y45" s="84"/>
      <c r="Z45" s="84"/>
      <c r="AA45" s="84"/>
    </row>
    <row r="46" spans="3:27" x14ac:dyDescent="0.25">
      <c r="C46" s="75">
        <v>43119</v>
      </c>
      <c r="D46" s="76" t="s">
        <v>767</v>
      </c>
      <c r="E46" s="358" t="s">
        <v>359</v>
      </c>
      <c r="F46" s="359">
        <v>10</v>
      </c>
      <c r="G46" s="76" t="s">
        <v>272</v>
      </c>
      <c r="H46" s="76" t="s">
        <v>60</v>
      </c>
      <c r="I46" s="357" t="str">
        <f t="shared" ca="1" si="0"/>
        <v/>
      </c>
      <c r="J46" s="360">
        <f t="shared" si="1"/>
        <v>19</v>
      </c>
      <c r="K46" s="360">
        <f t="shared" si="2"/>
        <v>1</v>
      </c>
      <c r="L46" s="360">
        <f t="shared" si="3"/>
        <v>2018</v>
      </c>
      <c r="M46" s="357">
        <f t="shared" si="4"/>
        <v>1</v>
      </c>
      <c r="N46" s="357">
        <f>VLOOKUP(Tabela14[[#This Row],[Banco]],$U$9:$V$28,2,0)</f>
        <v>1</v>
      </c>
      <c r="O46" s="357">
        <f>IF(M46&gt;'06'!$AZ$15,0,1)</f>
        <v>1</v>
      </c>
      <c r="P46" s="357" t="str">
        <f>IF(Tabela14[[#This Row],[DIA]]&gt;0,IF('13'!$CD$36=77,1,""),"")</f>
        <v/>
      </c>
      <c r="Q46" s="357">
        <f>IF(M46&gt;'13'!$CD$30,0,1)</f>
        <v>1</v>
      </c>
      <c r="R46" s="357" t="str">
        <f>IF(Tabela14[[#This Row],[DIA]]&gt;0,IF('01'!$BX$33=77,1,""),"")</f>
        <v/>
      </c>
      <c r="S46" s="357">
        <f>IF(M46&gt;'01'!$BX$27,0,1)</f>
        <v>1</v>
      </c>
      <c r="U46" s="84"/>
      <c r="V46" s="84"/>
      <c r="W46" s="84"/>
      <c r="X46" s="361">
        <f>CAD!K19</f>
        <v>0</v>
      </c>
      <c r="Y46" s="84"/>
      <c r="Z46" s="84"/>
      <c r="AA46" s="84"/>
    </row>
    <row r="47" spans="3:27" x14ac:dyDescent="0.25">
      <c r="C47" s="75">
        <v>43120</v>
      </c>
      <c r="D47" s="76" t="s">
        <v>269</v>
      </c>
      <c r="E47" s="358" t="s">
        <v>348</v>
      </c>
      <c r="F47" s="359">
        <v>45</v>
      </c>
      <c r="G47" s="76" t="s">
        <v>272</v>
      </c>
      <c r="H47" s="76" t="s">
        <v>60</v>
      </c>
      <c r="I47" s="357" t="str">
        <f t="shared" ca="1" si="0"/>
        <v/>
      </c>
      <c r="J47" s="360">
        <f t="shared" si="1"/>
        <v>20</v>
      </c>
      <c r="K47" s="360">
        <f t="shared" si="2"/>
        <v>1</v>
      </c>
      <c r="L47" s="360">
        <f t="shared" si="3"/>
        <v>2018</v>
      </c>
      <c r="M47" s="357">
        <f t="shared" si="4"/>
        <v>1</v>
      </c>
      <c r="N47" s="357">
        <f>VLOOKUP(Tabela14[[#This Row],[Banco]],$U$9:$V$28,2,0)</f>
        <v>1</v>
      </c>
      <c r="O47" s="357">
        <f>IF(M47&gt;'06'!$AZ$15,0,1)</f>
        <v>1</v>
      </c>
      <c r="P47" s="357" t="str">
        <f>IF(Tabela14[[#This Row],[DIA]]&gt;0,IF('13'!$CD$36=77,1,""),"")</f>
        <v/>
      </c>
      <c r="Q47" s="357">
        <f>IF(M47&gt;'13'!$CD$30,0,1)</f>
        <v>1</v>
      </c>
      <c r="R47" s="357" t="str">
        <f>IF(Tabela14[[#This Row],[DIA]]&gt;0,IF('01'!$BX$33=77,1,""),"")</f>
        <v/>
      </c>
      <c r="S47" s="357">
        <f>IF(M47&gt;'01'!$BX$27,0,1)</f>
        <v>1</v>
      </c>
      <c r="U47" s="84"/>
      <c r="V47" s="84"/>
      <c r="W47" s="84"/>
      <c r="X47" s="361">
        <f>CAD!K20</f>
        <v>0</v>
      </c>
      <c r="Y47" s="84"/>
      <c r="Z47" s="84"/>
      <c r="AA47" s="84"/>
    </row>
    <row r="48" spans="3:27" x14ac:dyDescent="0.25">
      <c r="C48" s="75">
        <v>43120</v>
      </c>
      <c r="D48" s="76" t="s">
        <v>266</v>
      </c>
      <c r="E48" s="358" t="s">
        <v>360</v>
      </c>
      <c r="F48" s="359">
        <v>1.6</v>
      </c>
      <c r="G48" s="76" t="s">
        <v>272</v>
      </c>
      <c r="H48" s="76" t="s">
        <v>60</v>
      </c>
      <c r="I48" s="357" t="str">
        <f t="shared" ca="1" si="0"/>
        <v/>
      </c>
      <c r="J48" s="360">
        <f t="shared" si="1"/>
        <v>20</v>
      </c>
      <c r="K48" s="360">
        <f t="shared" si="2"/>
        <v>1</v>
      </c>
      <c r="L48" s="360">
        <f t="shared" si="3"/>
        <v>2018</v>
      </c>
      <c r="M48" s="357">
        <f t="shared" si="4"/>
        <v>1</v>
      </c>
      <c r="N48" s="357">
        <f>VLOOKUP(Tabela14[[#This Row],[Banco]],$U$9:$V$28,2,0)</f>
        <v>1</v>
      </c>
      <c r="O48" s="357">
        <f>IF(M48&gt;'06'!$AZ$15,0,1)</f>
        <v>1</v>
      </c>
      <c r="P48" s="357" t="str">
        <f>IF(Tabela14[[#This Row],[DIA]]&gt;0,IF('13'!$CD$36=77,1,""),"")</f>
        <v/>
      </c>
      <c r="Q48" s="357">
        <f>IF(M48&gt;'13'!$CD$30,0,1)</f>
        <v>1</v>
      </c>
      <c r="R48" s="357" t="str">
        <f>IF(Tabela14[[#This Row],[DIA]]&gt;0,IF('01'!$BX$33=77,1,""),"")</f>
        <v/>
      </c>
      <c r="S48" s="357">
        <f>IF(M48&gt;'01'!$BX$27,0,1)</f>
        <v>1</v>
      </c>
      <c r="U48" s="84"/>
      <c r="V48" s="84"/>
      <c r="W48" s="84"/>
      <c r="X48" s="361">
        <f>CAD!K21</f>
        <v>0</v>
      </c>
      <c r="Y48" s="84"/>
      <c r="Z48" s="84"/>
      <c r="AA48" s="84"/>
    </row>
    <row r="49" spans="3:27" x14ac:dyDescent="0.25">
      <c r="C49" s="75">
        <v>43120</v>
      </c>
      <c r="D49" s="76" t="s">
        <v>767</v>
      </c>
      <c r="E49" s="358" t="s">
        <v>361</v>
      </c>
      <c r="F49" s="359">
        <v>100</v>
      </c>
      <c r="G49" s="76" t="s">
        <v>272</v>
      </c>
      <c r="H49" s="76" t="s">
        <v>60</v>
      </c>
      <c r="I49" s="357" t="str">
        <f t="shared" ca="1" si="0"/>
        <v/>
      </c>
      <c r="J49" s="360">
        <f t="shared" si="1"/>
        <v>20</v>
      </c>
      <c r="K49" s="360">
        <f t="shared" si="2"/>
        <v>1</v>
      </c>
      <c r="L49" s="360">
        <f t="shared" si="3"/>
        <v>2018</v>
      </c>
      <c r="M49" s="357">
        <f t="shared" si="4"/>
        <v>1</v>
      </c>
      <c r="N49" s="357">
        <f>VLOOKUP(Tabela14[[#This Row],[Banco]],$U$9:$V$28,2,0)</f>
        <v>1</v>
      </c>
      <c r="O49" s="357">
        <f>IF(M49&gt;'06'!$AZ$15,0,1)</f>
        <v>1</v>
      </c>
      <c r="P49" s="357" t="str">
        <f>IF(Tabela14[[#This Row],[DIA]]&gt;0,IF('13'!$CD$36=77,1,""),"")</f>
        <v/>
      </c>
      <c r="Q49" s="357">
        <f>IF(M49&gt;'13'!$CD$30,0,1)</f>
        <v>1</v>
      </c>
      <c r="R49" s="357" t="str">
        <f>IF(Tabela14[[#This Row],[DIA]]&gt;0,IF('01'!$BX$33=77,1,""),"")</f>
        <v/>
      </c>
      <c r="S49" s="357">
        <f>IF(M49&gt;'01'!$BX$27,0,1)</f>
        <v>1</v>
      </c>
      <c r="U49" s="84"/>
      <c r="V49" s="84"/>
      <c r="W49" s="84"/>
      <c r="X49" s="361">
        <f>CAD!K22</f>
        <v>0</v>
      </c>
      <c r="Y49" s="84"/>
      <c r="Z49" s="84"/>
      <c r="AA49" s="84"/>
    </row>
    <row r="50" spans="3:27" x14ac:dyDescent="0.25">
      <c r="C50" s="75">
        <v>43121</v>
      </c>
      <c r="D50" s="76" t="s">
        <v>264</v>
      </c>
      <c r="E50" s="358" t="s">
        <v>362</v>
      </c>
      <c r="F50" s="359">
        <v>10</v>
      </c>
      <c r="G50" s="76" t="s">
        <v>272</v>
      </c>
      <c r="H50" s="76" t="s">
        <v>60</v>
      </c>
      <c r="I50" s="357" t="str">
        <f t="shared" ca="1" si="0"/>
        <v/>
      </c>
      <c r="J50" s="360">
        <f t="shared" si="1"/>
        <v>21</v>
      </c>
      <c r="K50" s="360">
        <f t="shared" si="2"/>
        <v>1</v>
      </c>
      <c r="L50" s="360">
        <f t="shared" si="3"/>
        <v>2018</v>
      </c>
      <c r="M50" s="357">
        <f t="shared" si="4"/>
        <v>1</v>
      </c>
      <c r="N50" s="357">
        <f>VLOOKUP(Tabela14[[#This Row],[Banco]],$U$9:$V$28,2,0)</f>
        <v>1</v>
      </c>
      <c r="O50" s="357">
        <f>IF(M50&gt;'06'!$AZ$15,0,1)</f>
        <v>1</v>
      </c>
      <c r="P50" s="357" t="str">
        <f>IF(Tabela14[[#This Row],[DIA]]&gt;0,IF('13'!$CD$36=77,1,""),"")</f>
        <v/>
      </c>
      <c r="Q50" s="357">
        <f>IF(M50&gt;'13'!$CD$30,0,1)</f>
        <v>1</v>
      </c>
      <c r="R50" s="357" t="str">
        <f>IF(Tabela14[[#This Row],[DIA]]&gt;0,IF('01'!$BX$33=77,1,""),"")</f>
        <v/>
      </c>
      <c r="S50" s="357">
        <f>IF(M50&gt;'01'!$BX$27,0,1)</f>
        <v>1</v>
      </c>
      <c r="U50" s="84"/>
      <c r="V50" s="84"/>
      <c r="W50" s="84"/>
      <c r="X50" s="361">
        <f>CAD!K23</f>
        <v>0</v>
      </c>
      <c r="Y50" s="84"/>
      <c r="Z50" s="84"/>
      <c r="AA50" s="84"/>
    </row>
    <row r="51" spans="3:27" x14ac:dyDescent="0.25">
      <c r="C51" s="75">
        <v>43121</v>
      </c>
      <c r="D51" s="76" t="s">
        <v>264</v>
      </c>
      <c r="E51" s="358" t="s">
        <v>363</v>
      </c>
      <c r="F51" s="359">
        <v>7</v>
      </c>
      <c r="G51" s="76" t="s">
        <v>272</v>
      </c>
      <c r="H51" s="76" t="s">
        <v>60</v>
      </c>
      <c r="I51" s="357" t="str">
        <f t="shared" ca="1" si="0"/>
        <v/>
      </c>
      <c r="J51" s="360">
        <f t="shared" si="1"/>
        <v>21</v>
      </c>
      <c r="K51" s="360">
        <f t="shared" si="2"/>
        <v>1</v>
      </c>
      <c r="L51" s="360">
        <f t="shared" si="3"/>
        <v>2018</v>
      </c>
      <c r="M51" s="357">
        <f t="shared" si="4"/>
        <v>1</v>
      </c>
      <c r="N51" s="357">
        <f>VLOOKUP(Tabela14[[#This Row],[Banco]],$U$9:$V$28,2,0)</f>
        <v>1</v>
      </c>
      <c r="O51" s="357">
        <f>IF(M51&gt;'06'!$AZ$15,0,1)</f>
        <v>1</v>
      </c>
      <c r="P51" s="357" t="str">
        <f>IF(Tabela14[[#This Row],[DIA]]&gt;0,IF('13'!$CD$36=77,1,""),"")</f>
        <v/>
      </c>
      <c r="Q51" s="357">
        <f>IF(M51&gt;'13'!$CD$30,0,1)</f>
        <v>1</v>
      </c>
      <c r="R51" s="357" t="str">
        <f>IF(Tabela14[[#This Row],[DIA]]&gt;0,IF('01'!$BX$33=77,1,""),"")</f>
        <v/>
      </c>
      <c r="S51" s="357">
        <f>IF(M51&gt;'01'!$BX$27,0,1)</f>
        <v>1</v>
      </c>
      <c r="U51" s="84"/>
      <c r="V51" s="84"/>
      <c r="W51" s="84"/>
      <c r="X51" s="361">
        <f>CAD!K24</f>
        <v>0</v>
      </c>
      <c r="Y51" s="84"/>
      <c r="Z51" s="84"/>
      <c r="AA51" s="84"/>
    </row>
    <row r="52" spans="3:27" x14ac:dyDescent="0.25">
      <c r="C52" s="75">
        <v>43122</v>
      </c>
      <c r="D52" s="76" t="s">
        <v>269</v>
      </c>
      <c r="E52" s="358" t="s">
        <v>364</v>
      </c>
      <c r="F52" s="359">
        <v>100</v>
      </c>
      <c r="G52" s="76" t="s">
        <v>272</v>
      </c>
      <c r="H52" s="76" t="s">
        <v>60</v>
      </c>
      <c r="I52" s="357" t="str">
        <f t="shared" ca="1" si="0"/>
        <v/>
      </c>
      <c r="J52" s="360">
        <f t="shared" si="1"/>
        <v>22</v>
      </c>
      <c r="K52" s="360">
        <f t="shared" si="2"/>
        <v>1</v>
      </c>
      <c r="L52" s="360">
        <f t="shared" si="3"/>
        <v>2018</v>
      </c>
      <c r="M52" s="357">
        <f t="shared" si="4"/>
        <v>1</v>
      </c>
      <c r="N52" s="357">
        <f>VLOOKUP(Tabela14[[#This Row],[Banco]],$U$9:$V$28,2,0)</f>
        <v>1</v>
      </c>
      <c r="O52" s="357">
        <f>IF(M52&gt;'06'!$AZ$15,0,1)</f>
        <v>1</v>
      </c>
      <c r="P52" s="357" t="str">
        <f>IF(Tabela14[[#This Row],[DIA]]&gt;0,IF('13'!$CD$36=77,1,""),"")</f>
        <v/>
      </c>
      <c r="Q52" s="357">
        <f>IF(M52&gt;'13'!$CD$30,0,1)</f>
        <v>1</v>
      </c>
      <c r="R52" s="357" t="str">
        <f>IF(Tabela14[[#This Row],[DIA]]&gt;0,IF('01'!$BX$33=77,1,""),"")</f>
        <v/>
      </c>
      <c r="S52" s="357">
        <f>IF(M52&gt;'01'!$BX$27,0,1)</f>
        <v>1</v>
      </c>
      <c r="U52" s="84"/>
      <c r="V52" s="84"/>
      <c r="W52" s="84"/>
      <c r="X52" s="361">
        <f>CAD!K25</f>
        <v>0</v>
      </c>
      <c r="Y52" s="84"/>
      <c r="Z52" s="84"/>
      <c r="AA52" s="84"/>
    </row>
    <row r="53" spans="3:27" x14ac:dyDescent="0.25">
      <c r="C53" s="75">
        <v>43124</v>
      </c>
      <c r="D53" s="76" t="s">
        <v>264</v>
      </c>
      <c r="E53" s="358" t="s">
        <v>362</v>
      </c>
      <c r="F53" s="359">
        <v>10</v>
      </c>
      <c r="G53" s="76" t="s">
        <v>272</v>
      </c>
      <c r="H53" s="76" t="s">
        <v>60</v>
      </c>
      <c r="I53" s="357" t="str">
        <f t="shared" ca="1" si="0"/>
        <v/>
      </c>
      <c r="J53" s="360">
        <f t="shared" si="1"/>
        <v>24</v>
      </c>
      <c r="K53" s="360">
        <f t="shared" si="2"/>
        <v>1</v>
      </c>
      <c r="L53" s="360">
        <f t="shared" si="3"/>
        <v>2018</v>
      </c>
      <c r="M53" s="357">
        <f t="shared" si="4"/>
        <v>1</v>
      </c>
      <c r="N53" s="357">
        <f>VLOOKUP(Tabela14[[#This Row],[Banco]],$U$9:$V$28,2,0)</f>
        <v>1</v>
      </c>
      <c r="O53" s="357">
        <f>IF(M53&gt;'06'!$AZ$15,0,1)</f>
        <v>1</v>
      </c>
      <c r="P53" s="357" t="str">
        <f>IF(Tabela14[[#This Row],[DIA]]&gt;0,IF('13'!$CD$36=77,1,""),"")</f>
        <v/>
      </c>
      <c r="Q53" s="357">
        <f>IF(M53&gt;'13'!$CD$30,0,1)</f>
        <v>1</v>
      </c>
      <c r="R53" s="357" t="str">
        <f>IF(Tabela14[[#This Row],[DIA]]&gt;0,IF('01'!$BX$33=77,1,""),"")</f>
        <v/>
      </c>
      <c r="S53" s="357">
        <f>IF(M53&gt;'01'!$BX$27,0,1)</f>
        <v>1</v>
      </c>
      <c r="U53" s="84"/>
      <c r="V53" s="84"/>
      <c r="W53" s="84"/>
      <c r="X53" s="361">
        <f>CAD!K26</f>
        <v>0</v>
      </c>
      <c r="Y53" s="84"/>
      <c r="Z53" s="84"/>
      <c r="AA53" s="84"/>
    </row>
    <row r="54" spans="3:27" x14ac:dyDescent="0.25">
      <c r="C54" s="75">
        <v>43125</v>
      </c>
      <c r="D54" s="76" t="s">
        <v>266</v>
      </c>
      <c r="E54" s="358" t="s">
        <v>347</v>
      </c>
      <c r="F54" s="359">
        <v>100</v>
      </c>
      <c r="G54" s="76" t="s">
        <v>272</v>
      </c>
      <c r="H54" s="76" t="s">
        <v>60</v>
      </c>
      <c r="I54" s="357" t="str">
        <f t="shared" ca="1" si="0"/>
        <v/>
      </c>
      <c r="J54" s="360">
        <f t="shared" si="1"/>
        <v>25</v>
      </c>
      <c r="K54" s="360">
        <f t="shared" si="2"/>
        <v>1</v>
      </c>
      <c r="L54" s="360">
        <f t="shared" si="3"/>
        <v>2018</v>
      </c>
      <c r="M54" s="357">
        <f t="shared" si="4"/>
        <v>1</v>
      </c>
      <c r="N54" s="357">
        <f>VLOOKUP(Tabela14[[#This Row],[Banco]],$U$9:$V$28,2,0)</f>
        <v>1</v>
      </c>
      <c r="O54" s="357">
        <f>IF(M54&gt;'06'!$AZ$15,0,1)</f>
        <v>1</v>
      </c>
      <c r="P54" s="357" t="str">
        <f>IF(Tabela14[[#This Row],[DIA]]&gt;0,IF('13'!$CD$36=77,1,""),"")</f>
        <v/>
      </c>
      <c r="Q54" s="357">
        <f>IF(M54&gt;'13'!$CD$30,0,1)</f>
        <v>1</v>
      </c>
      <c r="R54" s="357" t="str">
        <f>IF(Tabela14[[#This Row],[DIA]]&gt;0,IF('01'!$BX$33=77,1,""),"")</f>
        <v/>
      </c>
      <c r="S54" s="357">
        <f>IF(M54&gt;'01'!$BX$27,0,1)</f>
        <v>1</v>
      </c>
      <c r="U54" s="84"/>
      <c r="V54" s="84"/>
      <c r="W54" s="84"/>
      <c r="X54" s="361">
        <f>CAD!K27</f>
        <v>0</v>
      </c>
      <c r="Y54" s="84"/>
      <c r="Z54" s="84"/>
      <c r="AA54" s="84"/>
    </row>
    <row r="55" spans="3:27" x14ac:dyDescent="0.25">
      <c r="C55" s="75">
        <v>43125</v>
      </c>
      <c r="D55" s="76" t="s">
        <v>269</v>
      </c>
      <c r="E55" s="358" t="s">
        <v>348</v>
      </c>
      <c r="F55" s="359">
        <v>30</v>
      </c>
      <c r="G55" s="76" t="s">
        <v>272</v>
      </c>
      <c r="H55" s="76" t="s">
        <v>60</v>
      </c>
      <c r="I55" s="357" t="str">
        <f t="shared" ca="1" si="0"/>
        <v/>
      </c>
      <c r="J55" s="360">
        <f t="shared" si="1"/>
        <v>25</v>
      </c>
      <c r="K55" s="360">
        <f t="shared" si="2"/>
        <v>1</v>
      </c>
      <c r="L55" s="360">
        <f t="shared" si="3"/>
        <v>2018</v>
      </c>
      <c r="M55" s="357">
        <f t="shared" si="4"/>
        <v>1</v>
      </c>
      <c r="N55" s="357">
        <f>VLOOKUP(Tabela14[[#This Row],[Banco]],$U$9:$V$28,2,0)</f>
        <v>1</v>
      </c>
      <c r="O55" s="357">
        <f>IF(M55&gt;'06'!$AZ$15,0,1)</f>
        <v>1</v>
      </c>
      <c r="P55" s="357" t="str">
        <f>IF(Tabela14[[#This Row],[DIA]]&gt;0,IF('13'!$CD$36=77,1,""),"")</f>
        <v/>
      </c>
      <c r="Q55" s="357">
        <f>IF(M55&gt;'13'!$CD$30,0,1)</f>
        <v>1</v>
      </c>
      <c r="R55" s="357" t="str">
        <f>IF(Tabela14[[#This Row],[DIA]]&gt;0,IF('01'!$BX$33=77,1,""),"")</f>
        <v/>
      </c>
      <c r="S55" s="357">
        <f>IF(M55&gt;'01'!$BX$27,0,1)</f>
        <v>1</v>
      </c>
      <c r="U55" s="84"/>
      <c r="V55" s="84"/>
      <c r="W55" s="84"/>
      <c r="X55" s="361">
        <f>CAD!K28</f>
        <v>0</v>
      </c>
      <c r="Y55" s="84"/>
      <c r="Z55" s="84"/>
      <c r="AA55" s="84"/>
    </row>
    <row r="56" spans="3:27" x14ac:dyDescent="0.25">
      <c r="C56" s="75">
        <v>43125</v>
      </c>
      <c r="D56" s="76" t="s">
        <v>269</v>
      </c>
      <c r="E56" s="358" t="s">
        <v>348</v>
      </c>
      <c r="F56" s="359">
        <v>27</v>
      </c>
      <c r="G56" s="76" t="s">
        <v>272</v>
      </c>
      <c r="H56" s="76" t="s">
        <v>60</v>
      </c>
      <c r="I56" s="357" t="str">
        <f t="shared" ca="1" si="0"/>
        <v/>
      </c>
      <c r="J56" s="360">
        <f t="shared" si="1"/>
        <v>25</v>
      </c>
      <c r="K56" s="360">
        <f t="shared" si="2"/>
        <v>1</v>
      </c>
      <c r="L56" s="360">
        <f t="shared" si="3"/>
        <v>2018</v>
      </c>
      <c r="M56" s="357">
        <f t="shared" si="4"/>
        <v>1</v>
      </c>
      <c r="N56" s="357">
        <f>VLOOKUP(Tabela14[[#This Row],[Banco]],$U$9:$V$28,2,0)</f>
        <v>1</v>
      </c>
      <c r="O56" s="357">
        <f>IF(M56&gt;'06'!$AZ$15,0,1)</f>
        <v>1</v>
      </c>
      <c r="P56" s="357" t="str">
        <f>IF(Tabela14[[#This Row],[DIA]]&gt;0,IF('13'!$CD$36=77,1,""),"")</f>
        <v/>
      </c>
      <c r="Q56" s="357">
        <f>IF(M56&gt;'13'!$CD$30,0,1)</f>
        <v>1</v>
      </c>
      <c r="R56" s="357" t="str">
        <f>IF(Tabela14[[#This Row],[DIA]]&gt;0,IF('01'!$BX$33=77,1,""),"")</f>
        <v/>
      </c>
      <c r="S56" s="357">
        <f>IF(M56&gt;'01'!$BX$27,0,1)</f>
        <v>1</v>
      </c>
      <c r="U56" s="84"/>
      <c r="V56" s="84"/>
      <c r="W56" s="84"/>
      <c r="X56" s="361">
        <f>CAD!K29</f>
        <v>0</v>
      </c>
      <c r="Y56" s="84"/>
      <c r="Z56" s="84"/>
      <c r="AA56" s="84"/>
    </row>
    <row r="57" spans="3:27" x14ac:dyDescent="0.25">
      <c r="C57" s="75">
        <v>43125</v>
      </c>
      <c r="D57" s="76" t="s">
        <v>268</v>
      </c>
      <c r="E57" s="358" t="s">
        <v>342</v>
      </c>
      <c r="F57" s="359">
        <v>3</v>
      </c>
      <c r="G57" s="76" t="s">
        <v>272</v>
      </c>
      <c r="H57" s="76" t="s">
        <v>60</v>
      </c>
      <c r="I57" s="357" t="str">
        <f t="shared" ca="1" si="0"/>
        <v/>
      </c>
      <c r="J57" s="360">
        <f t="shared" si="1"/>
        <v>25</v>
      </c>
      <c r="K57" s="360">
        <f t="shared" si="2"/>
        <v>1</v>
      </c>
      <c r="L57" s="360">
        <f t="shared" si="3"/>
        <v>2018</v>
      </c>
      <c r="M57" s="357">
        <f t="shared" si="4"/>
        <v>1</v>
      </c>
      <c r="N57" s="357">
        <f>VLOOKUP(Tabela14[[#This Row],[Banco]],$U$9:$V$28,2,0)</f>
        <v>1</v>
      </c>
      <c r="O57" s="357">
        <f>IF(M57&gt;'06'!$AZ$15,0,1)</f>
        <v>1</v>
      </c>
      <c r="P57" s="357" t="str">
        <f>IF(Tabela14[[#This Row],[DIA]]&gt;0,IF('13'!$CD$36=77,1,""),"")</f>
        <v/>
      </c>
      <c r="Q57" s="357">
        <f>IF(M57&gt;'13'!$CD$30,0,1)</f>
        <v>1</v>
      </c>
      <c r="R57" s="357" t="str">
        <f>IF(Tabela14[[#This Row],[DIA]]&gt;0,IF('01'!$BX$33=77,1,""),"")</f>
        <v/>
      </c>
      <c r="S57" s="357">
        <f>IF(M57&gt;'01'!$BX$27,0,1)</f>
        <v>1</v>
      </c>
      <c r="U57" s="84"/>
      <c r="V57" s="84"/>
      <c r="W57" s="84"/>
      <c r="X57" s="361">
        <f>CAD!K30</f>
        <v>0</v>
      </c>
      <c r="Y57" s="84"/>
      <c r="Z57" s="84"/>
      <c r="AA57" s="84"/>
    </row>
    <row r="58" spans="3:27" x14ac:dyDescent="0.25">
      <c r="C58" s="75">
        <v>43126</v>
      </c>
      <c r="D58" s="76" t="s">
        <v>265</v>
      </c>
      <c r="E58" s="358" t="s">
        <v>365</v>
      </c>
      <c r="F58" s="359">
        <v>66.66</v>
      </c>
      <c r="G58" s="76" t="s">
        <v>272</v>
      </c>
      <c r="H58" s="76" t="s">
        <v>60</v>
      </c>
      <c r="I58" s="357" t="str">
        <f t="shared" ca="1" si="0"/>
        <v/>
      </c>
      <c r="J58" s="360">
        <f t="shared" si="1"/>
        <v>26</v>
      </c>
      <c r="K58" s="360">
        <f t="shared" si="2"/>
        <v>1</v>
      </c>
      <c r="L58" s="360">
        <f t="shared" si="3"/>
        <v>2018</v>
      </c>
      <c r="M58" s="357">
        <f t="shared" si="4"/>
        <v>1</v>
      </c>
      <c r="N58" s="357">
        <f>VLOOKUP(Tabela14[[#This Row],[Banco]],$U$9:$V$28,2,0)</f>
        <v>1</v>
      </c>
      <c r="O58" s="357">
        <f>IF(M58&gt;'06'!$AZ$15,0,1)</f>
        <v>1</v>
      </c>
      <c r="P58" s="357" t="str">
        <f>IF(Tabela14[[#This Row],[DIA]]&gt;0,IF('13'!$CD$36=77,1,""),"")</f>
        <v/>
      </c>
      <c r="Q58" s="357">
        <f>IF(M58&gt;'13'!$CD$30,0,1)</f>
        <v>1</v>
      </c>
      <c r="R58" s="357" t="str">
        <f>IF(Tabela14[[#This Row],[DIA]]&gt;0,IF('01'!$BX$33=77,1,""),"")</f>
        <v/>
      </c>
      <c r="S58" s="357">
        <f>IF(M58&gt;'01'!$BX$27,0,1)</f>
        <v>1</v>
      </c>
      <c r="U58" s="84"/>
      <c r="V58" s="84"/>
      <c r="W58" s="84"/>
      <c r="X58" s="361">
        <f>CAD!K31</f>
        <v>0</v>
      </c>
      <c r="Y58" s="84"/>
      <c r="Z58" s="84"/>
    </row>
    <row r="59" spans="3:27" x14ac:dyDescent="0.25">
      <c r="C59" s="75">
        <v>43126</v>
      </c>
      <c r="D59" s="76" t="s">
        <v>268</v>
      </c>
      <c r="E59" s="358" t="s">
        <v>342</v>
      </c>
      <c r="F59" s="359">
        <v>4</v>
      </c>
      <c r="G59" s="76" t="s">
        <v>272</v>
      </c>
      <c r="H59" s="76" t="s">
        <v>60</v>
      </c>
      <c r="I59" s="357" t="str">
        <f t="shared" ca="1" si="0"/>
        <v/>
      </c>
      <c r="J59" s="360">
        <f t="shared" si="1"/>
        <v>26</v>
      </c>
      <c r="K59" s="360">
        <f t="shared" si="2"/>
        <v>1</v>
      </c>
      <c r="L59" s="360">
        <f t="shared" si="3"/>
        <v>2018</v>
      </c>
      <c r="M59" s="357">
        <f t="shared" si="4"/>
        <v>1</v>
      </c>
      <c r="N59" s="357">
        <f>VLOOKUP(Tabela14[[#This Row],[Banco]],$U$9:$V$28,2,0)</f>
        <v>1</v>
      </c>
      <c r="O59" s="357">
        <f>IF(M59&gt;'06'!$AZ$15,0,1)</f>
        <v>1</v>
      </c>
      <c r="P59" s="357" t="str">
        <f>IF(Tabela14[[#This Row],[DIA]]&gt;0,IF('13'!$CD$36=77,1,""),"")</f>
        <v/>
      </c>
      <c r="Q59" s="357">
        <f>IF(M59&gt;'13'!$CD$30,0,1)</f>
        <v>1</v>
      </c>
      <c r="R59" s="357" t="str">
        <f>IF(Tabela14[[#This Row],[DIA]]&gt;0,IF('01'!$BX$33=77,1,""),"")</f>
        <v/>
      </c>
      <c r="S59" s="357">
        <f>IF(M59&gt;'01'!$BX$27,0,1)</f>
        <v>1</v>
      </c>
    </row>
    <row r="60" spans="3:27" x14ac:dyDescent="0.25">
      <c r="C60" s="75">
        <v>43126</v>
      </c>
      <c r="D60" s="76" t="s">
        <v>265</v>
      </c>
      <c r="E60" s="358" t="s">
        <v>366</v>
      </c>
      <c r="F60" s="359">
        <v>40</v>
      </c>
      <c r="G60" s="76" t="s">
        <v>272</v>
      </c>
      <c r="H60" s="76" t="s">
        <v>60</v>
      </c>
      <c r="I60" s="357" t="str">
        <f t="shared" ca="1" si="0"/>
        <v/>
      </c>
      <c r="J60" s="360">
        <f t="shared" si="1"/>
        <v>26</v>
      </c>
      <c r="K60" s="360">
        <f t="shared" si="2"/>
        <v>1</v>
      </c>
      <c r="L60" s="360">
        <f t="shared" si="3"/>
        <v>2018</v>
      </c>
      <c r="M60" s="357">
        <f t="shared" si="4"/>
        <v>1</v>
      </c>
      <c r="N60" s="357">
        <f>VLOOKUP(Tabela14[[#This Row],[Banco]],$U$9:$V$28,2,0)</f>
        <v>1</v>
      </c>
      <c r="O60" s="357">
        <f>IF(M60&gt;'06'!$AZ$15,0,1)</f>
        <v>1</v>
      </c>
      <c r="P60" s="357" t="str">
        <f>IF(Tabela14[[#This Row],[DIA]]&gt;0,IF('13'!$CD$36=77,1,""),"")</f>
        <v/>
      </c>
      <c r="Q60" s="357">
        <f>IF(M60&gt;'13'!$CD$30,0,1)</f>
        <v>1</v>
      </c>
      <c r="R60" s="357" t="str">
        <f>IF(Tabela14[[#This Row],[DIA]]&gt;0,IF('01'!$BX$33=77,1,""),"")</f>
        <v/>
      </c>
      <c r="S60" s="357">
        <f>IF(M60&gt;'01'!$BX$27,0,1)</f>
        <v>1</v>
      </c>
    </row>
    <row r="61" spans="3:27" x14ac:dyDescent="0.25">
      <c r="C61" s="75">
        <v>43126</v>
      </c>
      <c r="D61" s="76" t="s">
        <v>270</v>
      </c>
      <c r="E61" s="358" t="s">
        <v>367</v>
      </c>
      <c r="F61" s="359">
        <v>92</v>
      </c>
      <c r="G61" s="76" t="s">
        <v>272</v>
      </c>
      <c r="H61" s="76" t="s">
        <v>60</v>
      </c>
      <c r="I61" s="357" t="str">
        <f t="shared" ca="1" si="0"/>
        <v/>
      </c>
      <c r="J61" s="360">
        <f t="shared" si="1"/>
        <v>26</v>
      </c>
      <c r="K61" s="360">
        <f t="shared" si="2"/>
        <v>1</v>
      </c>
      <c r="L61" s="360">
        <f t="shared" si="3"/>
        <v>2018</v>
      </c>
      <c r="M61" s="357">
        <f t="shared" si="4"/>
        <v>1</v>
      </c>
      <c r="N61" s="357">
        <f>VLOOKUP(Tabela14[[#This Row],[Banco]],$U$9:$V$28,2,0)</f>
        <v>1</v>
      </c>
      <c r="O61" s="357">
        <f>IF(M61&gt;'06'!$AZ$15,0,1)</f>
        <v>1</v>
      </c>
      <c r="P61" s="357" t="str">
        <f>IF(Tabela14[[#This Row],[DIA]]&gt;0,IF('13'!$CD$36=77,1,""),"")</f>
        <v/>
      </c>
      <c r="Q61" s="357">
        <f>IF(M61&gt;'13'!$CD$30,0,1)</f>
        <v>1</v>
      </c>
      <c r="R61" s="357" t="str">
        <f>IF(Tabela14[[#This Row],[DIA]]&gt;0,IF('01'!$BX$33=77,1,""),"")</f>
        <v/>
      </c>
      <c r="S61" s="357">
        <f>IF(M61&gt;'01'!$BX$27,0,1)</f>
        <v>1</v>
      </c>
    </row>
    <row r="62" spans="3:27" x14ac:dyDescent="0.25">
      <c r="C62" s="75">
        <v>43126</v>
      </c>
      <c r="D62" s="76" t="s">
        <v>265</v>
      </c>
      <c r="E62" s="358" t="s">
        <v>368</v>
      </c>
      <c r="F62" s="359">
        <v>103.23</v>
      </c>
      <c r="G62" s="76" t="s">
        <v>272</v>
      </c>
      <c r="H62" s="76" t="s">
        <v>60</v>
      </c>
      <c r="I62" s="357" t="str">
        <f t="shared" ca="1" si="0"/>
        <v/>
      </c>
      <c r="J62" s="360">
        <f t="shared" si="1"/>
        <v>26</v>
      </c>
      <c r="K62" s="360">
        <f t="shared" si="2"/>
        <v>1</v>
      </c>
      <c r="L62" s="360">
        <f t="shared" si="3"/>
        <v>2018</v>
      </c>
      <c r="M62" s="357">
        <f t="shared" si="4"/>
        <v>1</v>
      </c>
      <c r="N62" s="357">
        <f>VLOOKUP(Tabela14[[#This Row],[Banco]],$U$9:$V$28,2,0)</f>
        <v>1</v>
      </c>
      <c r="O62" s="357">
        <f>IF(M62&gt;'06'!$AZ$15,0,1)</f>
        <v>1</v>
      </c>
      <c r="P62" s="357" t="str">
        <f>IF(Tabela14[[#This Row],[DIA]]&gt;0,IF('13'!$CD$36=77,1,""),"")</f>
        <v/>
      </c>
      <c r="Q62" s="357">
        <f>IF(M62&gt;'13'!$CD$30,0,1)</f>
        <v>1</v>
      </c>
      <c r="R62" s="357" t="str">
        <f>IF(Tabela14[[#This Row],[DIA]]&gt;0,IF('01'!$BX$33=77,1,""),"")</f>
        <v/>
      </c>
      <c r="S62" s="357">
        <f>IF(M62&gt;'01'!$BX$27,0,1)</f>
        <v>1</v>
      </c>
    </row>
    <row r="63" spans="3:27" x14ac:dyDescent="0.25">
      <c r="C63" s="75">
        <v>43126</v>
      </c>
      <c r="D63" s="76" t="s">
        <v>271</v>
      </c>
      <c r="E63" s="358" t="s">
        <v>369</v>
      </c>
      <c r="F63" s="359">
        <v>60.17</v>
      </c>
      <c r="G63" s="76" t="s">
        <v>272</v>
      </c>
      <c r="H63" s="76" t="s">
        <v>60</v>
      </c>
      <c r="I63" s="357" t="str">
        <f t="shared" ca="1" si="0"/>
        <v/>
      </c>
      <c r="J63" s="360">
        <f t="shared" si="1"/>
        <v>26</v>
      </c>
      <c r="K63" s="360">
        <f t="shared" si="2"/>
        <v>1</v>
      </c>
      <c r="L63" s="360">
        <f t="shared" si="3"/>
        <v>2018</v>
      </c>
      <c r="M63" s="357">
        <f t="shared" si="4"/>
        <v>1</v>
      </c>
      <c r="N63" s="357">
        <f>VLOOKUP(Tabela14[[#This Row],[Banco]],$U$9:$V$28,2,0)</f>
        <v>1</v>
      </c>
      <c r="O63" s="357">
        <f>IF(M63&gt;'06'!$AZ$15,0,1)</f>
        <v>1</v>
      </c>
      <c r="P63" s="357" t="str">
        <f>IF(Tabela14[[#This Row],[DIA]]&gt;0,IF('13'!$CD$36=77,1,""),"")</f>
        <v/>
      </c>
      <c r="Q63" s="357">
        <f>IF(M63&gt;'13'!$CD$30,0,1)</f>
        <v>1</v>
      </c>
      <c r="R63" s="357" t="str">
        <f>IF(Tabela14[[#This Row],[DIA]]&gt;0,IF('01'!$BX$33=77,1,""),"")</f>
        <v/>
      </c>
      <c r="S63" s="357">
        <f>IF(M63&gt;'01'!$BX$27,0,1)</f>
        <v>1</v>
      </c>
    </row>
    <row r="64" spans="3:27" x14ac:dyDescent="0.25">
      <c r="C64" s="75">
        <v>43126</v>
      </c>
      <c r="D64" s="76" t="s">
        <v>264</v>
      </c>
      <c r="E64" s="358" t="s">
        <v>370</v>
      </c>
      <c r="F64" s="359">
        <v>8.8000000000000007</v>
      </c>
      <c r="G64" s="76" t="s">
        <v>272</v>
      </c>
      <c r="H64" s="76" t="s">
        <v>60</v>
      </c>
      <c r="I64" s="357" t="str">
        <f t="shared" ca="1" si="0"/>
        <v/>
      </c>
      <c r="J64" s="360">
        <f t="shared" si="1"/>
        <v>26</v>
      </c>
      <c r="K64" s="360">
        <f t="shared" si="2"/>
        <v>1</v>
      </c>
      <c r="L64" s="360">
        <f t="shared" si="3"/>
        <v>2018</v>
      </c>
      <c r="M64" s="357">
        <f t="shared" si="4"/>
        <v>1</v>
      </c>
      <c r="N64" s="357">
        <f>VLOOKUP(Tabela14[[#This Row],[Banco]],$U$9:$V$28,2,0)</f>
        <v>1</v>
      </c>
      <c r="O64" s="357">
        <f>IF(M64&gt;'06'!$AZ$15,0,1)</f>
        <v>1</v>
      </c>
      <c r="P64" s="357" t="str">
        <f>IF(Tabela14[[#This Row],[DIA]]&gt;0,IF('13'!$CD$36=77,1,""),"")</f>
        <v/>
      </c>
      <c r="Q64" s="357">
        <f>IF(M64&gt;'13'!$CD$30,0,1)</f>
        <v>1</v>
      </c>
      <c r="R64" s="357" t="str">
        <f>IF(Tabela14[[#This Row],[DIA]]&gt;0,IF('01'!$BX$33=77,1,""),"")</f>
        <v/>
      </c>
      <c r="S64" s="357">
        <f>IF(M64&gt;'01'!$BX$27,0,1)</f>
        <v>1</v>
      </c>
    </row>
    <row r="65" spans="3:19" x14ac:dyDescent="0.25">
      <c r="C65" s="75">
        <v>43127</v>
      </c>
      <c r="D65" s="76" t="s">
        <v>268</v>
      </c>
      <c r="E65" s="358" t="s">
        <v>342</v>
      </c>
      <c r="F65" s="359">
        <v>4</v>
      </c>
      <c r="G65" s="76" t="s">
        <v>272</v>
      </c>
      <c r="H65" s="76" t="s">
        <v>60</v>
      </c>
      <c r="I65" s="357" t="str">
        <f t="shared" ca="1" si="0"/>
        <v/>
      </c>
      <c r="J65" s="360">
        <f t="shared" si="1"/>
        <v>27</v>
      </c>
      <c r="K65" s="360">
        <f t="shared" si="2"/>
        <v>1</v>
      </c>
      <c r="L65" s="360">
        <f t="shared" si="3"/>
        <v>2018</v>
      </c>
      <c r="M65" s="357">
        <f t="shared" si="4"/>
        <v>1</v>
      </c>
      <c r="N65" s="357">
        <f>VLOOKUP(Tabela14[[#This Row],[Banco]],$U$9:$V$28,2,0)</f>
        <v>1</v>
      </c>
      <c r="O65" s="357">
        <f>IF(M65&gt;'06'!$AZ$15,0,1)</f>
        <v>1</v>
      </c>
      <c r="P65" s="357" t="str">
        <f>IF(Tabela14[[#This Row],[DIA]]&gt;0,IF('13'!$CD$36=77,1,""),"")</f>
        <v/>
      </c>
      <c r="Q65" s="357">
        <f>IF(M65&gt;'13'!$CD$30,0,1)</f>
        <v>1</v>
      </c>
      <c r="R65" s="357" t="str">
        <f>IF(Tabela14[[#This Row],[DIA]]&gt;0,IF('01'!$BX$33=77,1,""),"")</f>
        <v/>
      </c>
      <c r="S65" s="357">
        <f>IF(M65&gt;'01'!$BX$27,0,1)</f>
        <v>1</v>
      </c>
    </row>
    <row r="66" spans="3:19" x14ac:dyDescent="0.25">
      <c r="C66" s="75">
        <v>43127</v>
      </c>
      <c r="D66" s="76" t="s">
        <v>265</v>
      </c>
      <c r="E66" s="358" t="s">
        <v>366</v>
      </c>
      <c r="F66" s="359">
        <v>40</v>
      </c>
      <c r="G66" s="76" t="s">
        <v>272</v>
      </c>
      <c r="H66" s="76" t="s">
        <v>60</v>
      </c>
      <c r="I66" s="357" t="str">
        <f t="shared" ca="1" si="0"/>
        <v/>
      </c>
      <c r="J66" s="360">
        <f t="shared" si="1"/>
        <v>27</v>
      </c>
      <c r="K66" s="360">
        <f t="shared" si="2"/>
        <v>1</v>
      </c>
      <c r="L66" s="360">
        <f t="shared" si="3"/>
        <v>2018</v>
      </c>
      <c r="M66" s="357">
        <f t="shared" si="4"/>
        <v>1</v>
      </c>
      <c r="N66" s="357">
        <f>VLOOKUP(Tabela14[[#This Row],[Banco]],$U$9:$V$28,2,0)</f>
        <v>1</v>
      </c>
      <c r="O66" s="357">
        <f>IF(M66&gt;'06'!$AZ$15,0,1)</f>
        <v>1</v>
      </c>
      <c r="P66" s="357" t="str">
        <f>IF(Tabela14[[#This Row],[DIA]]&gt;0,IF('13'!$CD$36=77,1,""),"")</f>
        <v/>
      </c>
      <c r="Q66" s="357">
        <f>IF(M66&gt;'13'!$CD$30,0,1)</f>
        <v>1</v>
      </c>
      <c r="R66" s="357" t="str">
        <f>IF(Tabela14[[#This Row],[DIA]]&gt;0,IF('01'!$BX$33=77,1,""),"")</f>
        <v/>
      </c>
      <c r="S66" s="357">
        <f>IF(M66&gt;'01'!$BX$27,0,1)</f>
        <v>1</v>
      </c>
    </row>
    <row r="67" spans="3:19" x14ac:dyDescent="0.25">
      <c r="C67" s="75">
        <v>43128</v>
      </c>
      <c r="D67" s="76" t="s">
        <v>269</v>
      </c>
      <c r="E67" s="358" t="s">
        <v>371</v>
      </c>
      <c r="F67" s="359">
        <v>30</v>
      </c>
      <c r="G67" s="76" t="s">
        <v>272</v>
      </c>
      <c r="H67" s="76" t="s">
        <v>60</v>
      </c>
      <c r="I67" s="357" t="str">
        <f t="shared" ca="1" si="0"/>
        <v/>
      </c>
      <c r="J67" s="360">
        <f t="shared" si="1"/>
        <v>28</v>
      </c>
      <c r="K67" s="360">
        <f t="shared" si="2"/>
        <v>1</v>
      </c>
      <c r="L67" s="360">
        <f t="shared" si="3"/>
        <v>2018</v>
      </c>
      <c r="M67" s="357">
        <f t="shared" si="4"/>
        <v>1</v>
      </c>
      <c r="N67" s="357">
        <f>VLOOKUP(Tabela14[[#This Row],[Banco]],$U$9:$V$28,2,0)</f>
        <v>1</v>
      </c>
      <c r="O67" s="357">
        <f>IF(M67&gt;'06'!$AZ$15,0,1)</f>
        <v>1</v>
      </c>
      <c r="P67" s="357" t="str">
        <f>IF(Tabela14[[#This Row],[DIA]]&gt;0,IF('13'!$CD$36=77,1,""),"")</f>
        <v/>
      </c>
      <c r="Q67" s="357">
        <f>IF(M67&gt;'13'!$CD$30,0,1)</f>
        <v>1</v>
      </c>
      <c r="R67" s="357" t="str">
        <f>IF(Tabela14[[#This Row],[DIA]]&gt;0,IF('01'!$BX$33=77,1,""),"")</f>
        <v/>
      </c>
      <c r="S67" s="357">
        <f>IF(M67&gt;'01'!$BX$27,0,1)</f>
        <v>1</v>
      </c>
    </row>
    <row r="68" spans="3:19" x14ac:dyDescent="0.25">
      <c r="C68" s="75">
        <v>43128</v>
      </c>
      <c r="D68" s="76" t="s">
        <v>264</v>
      </c>
      <c r="E68" s="358" t="s">
        <v>372</v>
      </c>
      <c r="F68" s="359">
        <v>5</v>
      </c>
      <c r="G68" s="76" t="s">
        <v>272</v>
      </c>
      <c r="H68" s="76" t="s">
        <v>60</v>
      </c>
      <c r="I68" s="357" t="str">
        <f t="shared" ca="1" si="0"/>
        <v/>
      </c>
      <c r="J68" s="360">
        <f t="shared" si="1"/>
        <v>28</v>
      </c>
      <c r="K68" s="360">
        <f t="shared" si="2"/>
        <v>1</v>
      </c>
      <c r="L68" s="360">
        <f t="shared" si="3"/>
        <v>2018</v>
      </c>
      <c r="M68" s="357">
        <f t="shared" si="4"/>
        <v>1</v>
      </c>
      <c r="N68" s="357">
        <f>VLOOKUP(Tabela14[[#This Row],[Banco]],$U$9:$V$28,2,0)</f>
        <v>1</v>
      </c>
      <c r="O68" s="357">
        <f>IF(M68&gt;'06'!$AZ$15,0,1)</f>
        <v>1</v>
      </c>
      <c r="P68" s="357" t="str">
        <f>IF(Tabela14[[#This Row],[DIA]]&gt;0,IF('13'!$CD$36=77,1,""),"")</f>
        <v/>
      </c>
      <c r="Q68" s="357">
        <f>IF(M68&gt;'13'!$CD$30,0,1)</f>
        <v>1</v>
      </c>
      <c r="R68" s="357" t="str">
        <f>IF(Tabela14[[#This Row],[DIA]]&gt;0,IF('01'!$BX$33=77,1,""),"")</f>
        <v/>
      </c>
      <c r="S68" s="357">
        <f>IF(M68&gt;'01'!$BX$27,0,1)</f>
        <v>1</v>
      </c>
    </row>
    <row r="69" spans="3:19" x14ac:dyDescent="0.25">
      <c r="C69" s="75">
        <v>43129</v>
      </c>
      <c r="D69" s="76" t="s">
        <v>264</v>
      </c>
      <c r="E69" s="358" t="s">
        <v>362</v>
      </c>
      <c r="F69" s="359">
        <v>25</v>
      </c>
      <c r="G69" s="76" t="s">
        <v>272</v>
      </c>
      <c r="H69" s="76" t="s">
        <v>60</v>
      </c>
      <c r="I69" s="357" t="str">
        <f t="shared" ca="1" si="0"/>
        <v/>
      </c>
      <c r="J69" s="360">
        <f t="shared" si="1"/>
        <v>29</v>
      </c>
      <c r="K69" s="360">
        <f t="shared" si="2"/>
        <v>1</v>
      </c>
      <c r="L69" s="360">
        <f t="shared" si="3"/>
        <v>2018</v>
      </c>
      <c r="M69" s="357">
        <f t="shared" si="4"/>
        <v>1</v>
      </c>
      <c r="N69" s="357">
        <f>VLOOKUP(Tabela14[[#This Row],[Banco]],$U$9:$V$28,2,0)</f>
        <v>1</v>
      </c>
      <c r="O69" s="357">
        <f>IF(M69&gt;'06'!$AZ$15,0,1)</f>
        <v>1</v>
      </c>
      <c r="P69" s="357" t="str">
        <f>IF(Tabela14[[#This Row],[DIA]]&gt;0,IF('13'!$CD$36=77,1,""),"")</f>
        <v/>
      </c>
      <c r="Q69" s="357">
        <f>IF(M69&gt;'13'!$CD$30,0,1)</f>
        <v>1</v>
      </c>
      <c r="R69" s="357" t="str">
        <f>IF(Tabela14[[#This Row],[DIA]]&gt;0,IF('01'!$BX$33=77,1,""),"")</f>
        <v/>
      </c>
      <c r="S69" s="357">
        <f>IF(M69&gt;'01'!$BX$27,0,1)</f>
        <v>1</v>
      </c>
    </row>
    <row r="70" spans="3:19" x14ac:dyDescent="0.25">
      <c r="C70" s="75">
        <v>43130</v>
      </c>
      <c r="D70" s="76" t="s">
        <v>268</v>
      </c>
      <c r="E70" s="358" t="s">
        <v>342</v>
      </c>
      <c r="F70" s="359">
        <v>3</v>
      </c>
      <c r="G70" s="76" t="s">
        <v>272</v>
      </c>
      <c r="H70" s="76" t="s">
        <v>60</v>
      </c>
      <c r="I70" s="357" t="str">
        <f t="shared" ca="1" si="0"/>
        <v/>
      </c>
      <c r="J70" s="360">
        <f t="shared" si="1"/>
        <v>30</v>
      </c>
      <c r="K70" s="360">
        <f t="shared" si="2"/>
        <v>1</v>
      </c>
      <c r="L70" s="360">
        <f t="shared" si="3"/>
        <v>2018</v>
      </c>
      <c r="M70" s="357">
        <f t="shared" si="4"/>
        <v>1</v>
      </c>
      <c r="N70" s="357">
        <f>VLOOKUP(Tabela14[[#This Row],[Banco]],$U$9:$V$28,2,0)</f>
        <v>1</v>
      </c>
      <c r="O70" s="357">
        <f>IF(M70&gt;'06'!$AZ$15,0,1)</f>
        <v>1</v>
      </c>
      <c r="P70" s="357" t="str">
        <f>IF(Tabela14[[#This Row],[DIA]]&gt;0,IF('13'!$CD$36=77,1,""),"")</f>
        <v/>
      </c>
      <c r="Q70" s="357">
        <f>IF(M70&gt;'13'!$CD$30,0,1)</f>
        <v>1</v>
      </c>
      <c r="R70" s="357" t="str">
        <f>IF(Tabela14[[#This Row],[DIA]]&gt;0,IF('01'!$BX$33=77,1,""),"")</f>
        <v/>
      </c>
      <c r="S70" s="357">
        <f>IF(M70&gt;'01'!$BX$27,0,1)</f>
        <v>1</v>
      </c>
    </row>
    <row r="71" spans="3:19" x14ac:dyDescent="0.25">
      <c r="C71" s="75">
        <v>43131</v>
      </c>
      <c r="D71" s="76" t="s">
        <v>266</v>
      </c>
      <c r="E71" s="358" t="s">
        <v>373</v>
      </c>
      <c r="F71" s="359">
        <v>20</v>
      </c>
      <c r="G71" s="76" t="s">
        <v>272</v>
      </c>
      <c r="H71" s="76" t="s">
        <v>60</v>
      </c>
      <c r="I71" s="357" t="str">
        <f t="shared" ca="1" si="0"/>
        <v/>
      </c>
      <c r="J71" s="360">
        <f t="shared" si="1"/>
        <v>31</v>
      </c>
      <c r="K71" s="360">
        <f t="shared" si="2"/>
        <v>1</v>
      </c>
      <c r="L71" s="360">
        <f t="shared" si="3"/>
        <v>2018</v>
      </c>
      <c r="M71" s="357">
        <f t="shared" si="4"/>
        <v>1</v>
      </c>
      <c r="N71" s="357">
        <f>VLOOKUP(Tabela14[[#This Row],[Banco]],$U$9:$V$28,2,0)</f>
        <v>1</v>
      </c>
      <c r="O71" s="357">
        <f>IF(M71&gt;'06'!$AZ$15,0,1)</f>
        <v>1</v>
      </c>
      <c r="P71" s="357" t="str">
        <f>IF(Tabela14[[#This Row],[DIA]]&gt;0,IF('13'!$CD$36=77,1,""),"")</f>
        <v/>
      </c>
      <c r="Q71" s="357">
        <f>IF(M71&gt;'13'!$CD$30,0,1)</f>
        <v>1</v>
      </c>
      <c r="R71" s="357" t="str">
        <f>IF(Tabela14[[#This Row],[DIA]]&gt;0,IF('01'!$BX$33=77,1,""),"")</f>
        <v/>
      </c>
      <c r="S71" s="357">
        <f>IF(M71&gt;'01'!$BX$27,0,1)</f>
        <v>1</v>
      </c>
    </row>
    <row r="72" spans="3:19" x14ac:dyDescent="0.25">
      <c r="C72" s="75">
        <v>43131</v>
      </c>
      <c r="D72" s="76" t="s">
        <v>268</v>
      </c>
      <c r="E72" s="358" t="s">
        <v>342</v>
      </c>
      <c r="F72" s="359">
        <v>2.5</v>
      </c>
      <c r="G72" s="76" t="s">
        <v>272</v>
      </c>
      <c r="H72" s="76" t="s">
        <v>60</v>
      </c>
      <c r="I72" s="357" t="str">
        <f t="shared" ca="1" si="0"/>
        <v/>
      </c>
      <c r="J72" s="360">
        <f t="shared" si="1"/>
        <v>31</v>
      </c>
      <c r="K72" s="360">
        <f t="shared" si="2"/>
        <v>1</v>
      </c>
      <c r="L72" s="360">
        <f t="shared" si="3"/>
        <v>2018</v>
      </c>
      <c r="M72" s="357">
        <f t="shared" si="4"/>
        <v>1</v>
      </c>
      <c r="N72" s="357">
        <f>VLOOKUP(Tabela14[[#This Row],[Banco]],$U$9:$V$28,2,0)</f>
        <v>1</v>
      </c>
      <c r="O72" s="357">
        <f>IF(M72&gt;'06'!$AZ$15,0,1)</f>
        <v>1</v>
      </c>
      <c r="P72" s="357" t="str">
        <f>IF(Tabela14[[#This Row],[DIA]]&gt;0,IF('13'!$CD$36=77,1,""),"")</f>
        <v/>
      </c>
      <c r="Q72" s="357">
        <f>IF(M72&gt;'13'!$CD$30,0,1)</f>
        <v>1</v>
      </c>
      <c r="R72" s="357" t="str">
        <f>IF(Tabela14[[#This Row],[DIA]]&gt;0,IF('01'!$BX$33=77,1,""),"")</f>
        <v/>
      </c>
      <c r="S72" s="357">
        <f>IF(M72&gt;'01'!$BX$27,0,1)</f>
        <v>1</v>
      </c>
    </row>
    <row r="73" spans="3:19" x14ac:dyDescent="0.25">
      <c r="C73" s="75">
        <v>43133</v>
      </c>
      <c r="D73" s="76" t="s">
        <v>264</v>
      </c>
      <c r="E73" s="358" t="s">
        <v>339</v>
      </c>
      <c r="F73" s="359">
        <v>100</v>
      </c>
      <c r="G73" s="76" t="s">
        <v>272</v>
      </c>
      <c r="H73" s="76" t="s">
        <v>60</v>
      </c>
      <c r="I73" s="357" t="str">
        <f t="shared" ref="I73:I136" ca="1" si="5">IF(H73="","",(IF(H73="Efetivado","",IF(C73="","",IF(C73=TODAY(),"Vence Hoje",IF(C73&lt;TODAY(),"Atrasado",C73-TODAY()&amp;" Dias para Vencer"))))))</f>
        <v/>
      </c>
      <c r="J73" s="360">
        <f t="shared" ref="J73:J136" si="6">DAY(C73)</f>
        <v>2</v>
      </c>
      <c r="K73" s="360">
        <f t="shared" ref="K73:K136" si="7">MONTH(C73)</f>
        <v>2</v>
      </c>
      <c r="L73" s="360">
        <f t="shared" ref="L73:L136" si="8">YEAR(C73)</f>
        <v>2018</v>
      </c>
      <c r="M73" s="357">
        <f t="shared" ref="M73:M136" si="9">VLOOKUP(H73,$Z$9:$AA$10,2,0)</f>
        <v>1</v>
      </c>
      <c r="N73" s="357">
        <f>VLOOKUP(Tabela14[[#This Row],[Banco]],$U$9:$V$28,2,0)</f>
        <v>1</v>
      </c>
      <c r="O73" s="357">
        <f>IF(M73&gt;'06'!$AZ$15,0,1)</f>
        <v>1</v>
      </c>
      <c r="P73" s="357" t="str">
        <f>IF(Tabela14[[#This Row],[DIA]]&gt;0,IF('13'!$CD$36=77,1,""),"")</f>
        <v/>
      </c>
      <c r="Q73" s="357">
        <f>IF(M73&gt;'13'!$CD$30,0,1)</f>
        <v>1</v>
      </c>
      <c r="R73" s="357" t="str">
        <f>IF(Tabela14[[#This Row],[DIA]]&gt;0,IF('01'!$BX$33=77,1,""),"")</f>
        <v/>
      </c>
      <c r="S73" s="357">
        <f>IF(M73&gt;'01'!$BX$27,0,1)</f>
        <v>1</v>
      </c>
    </row>
    <row r="74" spans="3:19" x14ac:dyDescent="0.25">
      <c r="C74" s="75">
        <v>43133</v>
      </c>
      <c r="D74" s="76" t="s">
        <v>264</v>
      </c>
      <c r="E74" s="358" t="s">
        <v>374</v>
      </c>
      <c r="F74" s="359">
        <v>2</v>
      </c>
      <c r="G74" s="76" t="s">
        <v>272</v>
      </c>
      <c r="H74" s="76" t="s">
        <v>60</v>
      </c>
      <c r="I74" s="357" t="str">
        <f t="shared" ca="1" si="5"/>
        <v/>
      </c>
      <c r="J74" s="360">
        <f t="shared" si="6"/>
        <v>2</v>
      </c>
      <c r="K74" s="360">
        <f t="shared" si="7"/>
        <v>2</v>
      </c>
      <c r="L74" s="360">
        <f t="shared" si="8"/>
        <v>2018</v>
      </c>
      <c r="M74" s="357">
        <f t="shared" si="9"/>
        <v>1</v>
      </c>
      <c r="N74" s="357">
        <f>VLOOKUP(Tabela14[[#This Row],[Banco]],$U$9:$V$28,2,0)</f>
        <v>1</v>
      </c>
      <c r="O74" s="357">
        <f>IF(M74&gt;'06'!$AZ$15,0,1)</f>
        <v>1</v>
      </c>
      <c r="P74" s="357" t="str">
        <f>IF(Tabela14[[#This Row],[DIA]]&gt;0,IF('13'!$CD$36=77,1,""),"")</f>
        <v/>
      </c>
      <c r="Q74" s="357">
        <f>IF(M74&gt;'13'!$CD$30,0,1)</f>
        <v>1</v>
      </c>
      <c r="R74" s="357" t="str">
        <f>IF(Tabela14[[#This Row],[DIA]]&gt;0,IF('01'!$BX$33=77,1,""),"")</f>
        <v/>
      </c>
      <c r="S74" s="357">
        <f>IF(M74&gt;'01'!$BX$27,0,1)</f>
        <v>1</v>
      </c>
    </row>
    <row r="75" spans="3:19" x14ac:dyDescent="0.25">
      <c r="C75" s="75">
        <v>43133</v>
      </c>
      <c r="D75" s="76" t="s">
        <v>264</v>
      </c>
      <c r="E75" s="358" t="s">
        <v>341</v>
      </c>
      <c r="F75" s="359">
        <v>20</v>
      </c>
      <c r="G75" s="76" t="s">
        <v>272</v>
      </c>
      <c r="H75" s="76" t="s">
        <v>60</v>
      </c>
      <c r="I75" s="357" t="str">
        <f t="shared" ca="1" si="5"/>
        <v/>
      </c>
      <c r="J75" s="360">
        <f t="shared" si="6"/>
        <v>2</v>
      </c>
      <c r="K75" s="360">
        <f t="shared" si="7"/>
        <v>2</v>
      </c>
      <c r="L75" s="360">
        <f t="shared" si="8"/>
        <v>2018</v>
      </c>
      <c r="M75" s="357">
        <f t="shared" si="9"/>
        <v>1</v>
      </c>
      <c r="N75" s="357">
        <f>VLOOKUP(Tabela14[[#This Row],[Banco]],$U$9:$V$28,2,0)</f>
        <v>1</v>
      </c>
      <c r="O75" s="357">
        <f>IF(M75&gt;'06'!$AZ$15,0,1)</f>
        <v>1</v>
      </c>
      <c r="P75" s="357" t="str">
        <f>IF(Tabela14[[#This Row],[DIA]]&gt;0,IF('13'!$CD$36=77,1,""),"")</f>
        <v/>
      </c>
      <c r="Q75" s="357">
        <f>IF(M75&gt;'13'!$CD$30,0,1)</f>
        <v>1</v>
      </c>
      <c r="R75" s="357" t="str">
        <f>IF(Tabela14[[#This Row],[DIA]]&gt;0,IF('01'!$BX$33=77,1,""),"")</f>
        <v/>
      </c>
      <c r="S75" s="357">
        <f>IF(M75&gt;'01'!$BX$27,0,1)</f>
        <v>1</v>
      </c>
    </row>
    <row r="76" spans="3:19" x14ac:dyDescent="0.25">
      <c r="C76" s="75">
        <v>43133</v>
      </c>
      <c r="D76" s="76" t="s">
        <v>266</v>
      </c>
      <c r="E76" s="358" t="s">
        <v>347</v>
      </c>
      <c r="F76" s="359">
        <v>50</v>
      </c>
      <c r="G76" s="76" t="s">
        <v>272</v>
      </c>
      <c r="H76" s="76" t="s">
        <v>60</v>
      </c>
      <c r="I76" s="357" t="str">
        <f t="shared" ca="1" si="5"/>
        <v/>
      </c>
      <c r="J76" s="360">
        <f t="shared" si="6"/>
        <v>2</v>
      </c>
      <c r="K76" s="360">
        <f t="shared" si="7"/>
        <v>2</v>
      </c>
      <c r="L76" s="360">
        <f t="shared" si="8"/>
        <v>2018</v>
      </c>
      <c r="M76" s="357">
        <f t="shared" si="9"/>
        <v>1</v>
      </c>
      <c r="N76" s="357">
        <f>VLOOKUP(Tabela14[[#This Row],[Banco]],$U$9:$V$28,2,0)</f>
        <v>1</v>
      </c>
      <c r="O76" s="357">
        <f>IF(M76&gt;'06'!$AZ$15,0,1)</f>
        <v>1</v>
      </c>
      <c r="P76" s="357" t="str">
        <f>IF(Tabela14[[#This Row],[DIA]]&gt;0,IF('13'!$CD$36=77,1,""),"")</f>
        <v/>
      </c>
      <c r="Q76" s="357">
        <f>IF(M76&gt;'13'!$CD$30,0,1)</f>
        <v>1</v>
      </c>
      <c r="R76" s="357" t="str">
        <f>IF(Tabela14[[#This Row],[DIA]]&gt;0,IF('01'!$BX$33=77,1,""),"")</f>
        <v/>
      </c>
      <c r="S76" s="357">
        <f>IF(M76&gt;'01'!$BX$27,0,1)</f>
        <v>1</v>
      </c>
    </row>
    <row r="77" spans="3:19" x14ac:dyDescent="0.25">
      <c r="C77" s="75">
        <v>43134</v>
      </c>
      <c r="D77" s="76" t="s">
        <v>268</v>
      </c>
      <c r="E77" s="358" t="s">
        <v>342</v>
      </c>
      <c r="F77" s="359">
        <v>3</v>
      </c>
      <c r="G77" s="76" t="s">
        <v>272</v>
      </c>
      <c r="H77" s="76" t="s">
        <v>60</v>
      </c>
      <c r="I77" s="357" t="str">
        <f t="shared" ca="1" si="5"/>
        <v/>
      </c>
      <c r="J77" s="360">
        <f t="shared" si="6"/>
        <v>3</v>
      </c>
      <c r="K77" s="360">
        <f t="shared" si="7"/>
        <v>2</v>
      </c>
      <c r="L77" s="360">
        <f t="shared" si="8"/>
        <v>2018</v>
      </c>
      <c r="M77" s="357">
        <f t="shared" si="9"/>
        <v>1</v>
      </c>
      <c r="N77" s="357">
        <f>VLOOKUP(Tabela14[[#This Row],[Banco]],$U$9:$V$28,2,0)</f>
        <v>1</v>
      </c>
      <c r="O77" s="357">
        <f>IF(M77&gt;'06'!$AZ$15,0,1)</f>
        <v>1</v>
      </c>
      <c r="P77" s="357" t="str">
        <f>IF(Tabela14[[#This Row],[DIA]]&gt;0,IF('13'!$CD$36=77,1,""),"")</f>
        <v/>
      </c>
      <c r="Q77" s="357">
        <f>IF(M77&gt;'13'!$CD$30,0,1)</f>
        <v>1</v>
      </c>
      <c r="R77" s="357" t="str">
        <f>IF(Tabela14[[#This Row],[DIA]]&gt;0,IF('01'!$BX$33=77,1,""),"")</f>
        <v/>
      </c>
      <c r="S77" s="357">
        <f>IF(M77&gt;'01'!$BX$27,0,1)</f>
        <v>1</v>
      </c>
    </row>
    <row r="78" spans="3:19" x14ac:dyDescent="0.25">
      <c r="C78" s="75">
        <v>43135</v>
      </c>
      <c r="D78" s="76" t="s">
        <v>268</v>
      </c>
      <c r="E78" s="358" t="s">
        <v>342</v>
      </c>
      <c r="F78" s="359">
        <v>9</v>
      </c>
      <c r="G78" s="76" t="s">
        <v>272</v>
      </c>
      <c r="H78" s="76" t="s">
        <v>60</v>
      </c>
      <c r="I78" s="357" t="str">
        <f t="shared" ca="1" si="5"/>
        <v/>
      </c>
      <c r="J78" s="360">
        <f t="shared" si="6"/>
        <v>4</v>
      </c>
      <c r="K78" s="360">
        <f t="shared" si="7"/>
        <v>2</v>
      </c>
      <c r="L78" s="360">
        <f t="shared" si="8"/>
        <v>2018</v>
      </c>
      <c r="M78" s="357">
        <f t="shared" si="9"/>
        <v>1</v>
      </c>
      <c r="N78" s="357">
        <f>VLOOKUP(Tabela14[[#This Row],[Banco]],$U$9:$V$28,2,0)</f>
        <v>1</v>
      </c>
      <c r="O78" s="357">
        <f>IF(M78&gt;'06'!$AZ$15,0,1)</f>
        <v>1</v>
      </c>
      <c r="P78" s="357" t="str">
        <f>IF(Tabela14[[#This Row],[DIA]]&gt;0,IF('13'!$CD$36=77,1,""),"")</f>
        <v/>
      </c>
      <c r="Q78" s="357">
        <f>IF(M78&gt;'13'!$CD$30,0,1)</f>
        <v>1</v>
      </c>
      <c r="R78" s="357" t="str">
        <f>IF(Tabela14[[#This Row],[DIA]]&gt;0,IF('01'!$BX$33=77,1,""),"")</f>
        <v/>
      </c>
      <c r="S78" s="357">
        <f>IF(M78&gt;'01'!$BX$27,0,1)</f>
        <v>1</v>
      </c>
    </row>
    <row r="79" spans="3:19" x14ac:dyDescent="0.25">
      <c r="C79" s="75">
        <v>43135</v>
      </c>
      <c r="D79" s="76" t="s">
        <v>264</v>
      </c>
      <c r="E79" s="358" t="s">
        <v>374</v>
      </c>
      <c r="F79" s="359">
        <v>5</v>
      </c>
      <c r="G79" s="76" t="s">
        <v>272</v>
      </c>
      <c r="H79" s="76" t="s">
        <v>60</v>
      </c>
      <c r="I79" s="357" t="str">
        <f t="shared" ca="1" si="5"/>
        <v/>
      </c>
      <c r="J79" s="360">
        <f t="shared" si="6"/>
        <v>4</v>
      </c>
      <c r="K79" s="360">
        <f t="shared" si="7"/>
        <v>2</v>
      </c>
      <c r="L79" s="360">
        <f t="shared" si="8"/>
        <v>2018</v>
      </c>
      <c r="M79" s="357">
        <f t="shared" si="9"/>
        <v>1</v>
      </c>
      <c r="N79" s="357">
        <f>VLOOKUP(Tabela14[[#This Row],[Banco]],$U$9:$V$28,2,0)</f>
        <v>1</v>
      </c>
      <c r="O79" s="357">
        <f>IF(M79&gt;'06'!$AZ$15,0,1)</f>
        <v>1</v>
      </c>
      <c r="P79" s="357" t="str">
        <f>IF(Tabela14[[#This Row],[DIA]]&gt;0,IF('13'!$CD$36=77,1,""),"")</f>
        <v/>
      </c>
      <c r="Q79" s="357">
        <f>IF(M79&gt;'13'!$CD$30,0,1)</f>
        <v>1</v>
      </c>
      <c r="R79" s="357" t="str">
        <f>IF(Tabela14[[#This Row],[DIA]]&gt;0,IF('01'!$BX$33=77,1,""),"")</f>
        <v/>
      </c>
      <c r="S79" s="357">
        <f>IF(M79&gt;'01'!$BX$27,0,1)</f>
        <v>1</v>
      </c>
    </row>
    <row r="80" spans="3:19" x14ac:dyDescent="0.25">
      <c r="C80" s="75">
        <v>43135</v>
      </c>
      <c r="D80" s="76" t="s">
        <v>269</v>
      </c>
      <c r="E80" s="358" t="s">
        <v>348</v>
      </c>
      <c r="F80" s="359">
        <v>45</v>
      </c>
      <c r="G80" s="76" t="s">
        <v>272</v>
      </c>
      <c r="H80" s="76" t="s">
        <v>60</v>
      </c>
      <c r="I80" s="357" t="str">
        <f t="shared" ca="1" si="5"/>
        <v/>
      </c>
      <c r="J80" s="360">
        <f t="shared" si="6"/>
        <v>4</v>
      </c>
      <c r="K80" s="360">
        <f t="shared" si="7"/>
        <v>2</v>
      </c>
      <c r="L80" s="360">
        <f t="shared" si="8"/>
        <v>2018</v>
      </c>
      <c r="M80" s="357">
        <f t="shared" si="9"/>
        <v>1</v>
      </c>
      <c r="N80" s="357">
        <f>VLOOKUP(Tabela14[[#This Row],[Banco]],$U$9:$V$28,2,0)</f>
        <v>1</v>
      </c>
      <c r="O80" s="357">
        <f>IF(M80&gt;'06'!$AZ$15,0,1)</f>
        <v>1</v>
      </c>
      <c r="P80" s="357" t="str">
        <f>IF(Tabela14[[#This Row],[DIA]]&gt;0,IF('13'!$CD$36=77,1,""),"")</f>
        <v/>
      </c>
      <c r="Q80" s="357">
        <f>IF(M80&gt;'13'!$CD$30,0,1)</f>
        <v>1</v>
      </c>
      <c r="R80" s="357" t="str">
        <f>IF(Tabela14[[#This Row],[DIA]]&gt;0,IF('01'!$BX$33=77,1,""),"")</f>
        <v/>
      </c>
      <c r="S80" s="357">
        <f>IF(M80&gt;'01'!$BX$27,0,1)</f>
        <v>1</v>
      </c>
    </row>
    <row r="81" spans="3:19" x14ac:dyDescent="0.25">
      <c r="C81" s="75">
        <v>43136</v>
      </c>
      <c r="D81" s="76" t="s">
        <v>269</v>
      </c>
      <c r="E81" s="358" t="s">
        <v>375</v>
      </c>
      <c r="F81" s="359">
        <v>57</v>
      </c>
      <c r="G81" s="76" t="s">
        <v>272</v>
      </c>
      <c r="H81" s="76" t="s">
        <v>60</v>
      </c>
      <c r="I81" s="357" t="str">
        <f t="shared" ca="1" si="5"/>
        <v/>
      </c>
      <c r="J81" s="360">
        <f t="shared" si="6"/>
        <v>5</v>
      </c>
      <c r="K81" s="360">
        <f t="shared" si="7"/>
        <v>2</v>
      </c>
      <c r="L81" s="360">
        <f t="shared" si="8"/>
        <v>2018</v>
      </c>
      <c r="M81" s="357">
        <f t="shared" si="9"/>
        <v>1</v>
      </c>
      <c r="N81" s="357">
        <f>VLOOKUP(Tabela14[[#This Row],[Banco]],$U$9:$V$28,2,0)</f>
        <v>1</v>
      </c>
      <c r="O81" s="357">
        <f>IF(M81&gt;'06'!$AZ$15,0,1)</f>
        <v>1</v>
      </c>
      <c r="P81" s="357" t="str">
        <f>IF(Tabela14[[#This Row],[DIA]]&gt;0,IF('13'!$CD$36=77,1,""),"")</f>
        <v/>
      </c>
      <c r="Q81" s="357">
        <f>IF(M81&gt;'13'!$CD$30,0,1)</f>
        <v>1</v>
      </c>
      <c r="R81" s="357" t="str">
        <f>IF(Tabela14[[#This Row],[DIA]]&gt;0,IF('01'!$BX$33=77,1,""),"")</f>
        <v/>
      </c>
      <c r="S81" s="357">
        <f>IF(M81&gt;'01'!$BX$27,0,1)</f>
        <v>1</v>
      </c>
    </row>
    <row r="82" spans="3:19" x14ac:dyDescent="0.25">
      <c r="C82" s="75">
        <v>43136</v>
      </c>
      <c r="D82" s="76" t="s">
        <v>269</v>
      </c>
      <c r="E82" s="358" t="s">
        <v>348</v>
      </c>
      <c r="F82" s="359">
        <v>26</v>
      </c>
      <c r="G82" s="76" t="s">
        <v>272</v>
      </c>
      <c r="H82" s="76" t="s">
        <v>60</v>
      </c>
      <c r="I82" s="357" t="str">
        <f t="shared" ca="1" si="5"/>
        <v/>
      </c>
      <c r="J82" s="360">
        <f t="shared" si="6"/>
        <v>5</v>
      </c>
      <c r="K82" s="360">
        <f t="shared" si="7"/>
        <v>2</v>
      </c>
      <c r="L82" s="360">
        <f t="shared" si="8"/>
        <v>2018</v>
      </c>
      <c r="M82" s="357">
        <f t="shared" si="9"/>
        <v>1</v>
      </c>
      <c r="N82" s="357">
        <f>VLOOKUP(Tabela14[[#This Row],[Banco]],$U$9:$V$28,2,0)</f>
        <v>1</v>
      </c>
      <c r="O82" s="357">
        <f>IF(M82&gt;'06'!$AZ$15,0,1)</f>
        <v>1</v>
      </c>
      <c r="P82" s="357" t="str">
        <f>IF(Tabela14[[#This Row],[DIA]]&gt;0,IF('13'!$CD$36=77,1,""),"")</f>
        <v/>
      </c>
      <c r="Q82" s="357">
        <f>IF(M82&gt;'13'!$CD$30,0,1)</f>
        <v>1</v>
      </c>
      <c r="R82" s="357" t="str">
        <f>IF(Tabela14[[#This Row],[DIA]]&gt;0,IF('01'!$BX$33=77,1,""),"")</f>
        <v/>
      </c>
      <c r="S82" s="357">
        <f>IF(M82&gt;'01'!$BX$27,0,1)</f>
        <v>1</v>
      </c>
    </row>
    <row r="83" spans="3:19" x14ac:dyDescent="0.25">
      <c r="C83" s="75">
        <v>43136</v>
      </c>
      <c r="D83" s="76" t="s">
        <v>266</v>
      </c>
      <c r="E83" s="358" t="s">
        <v>347</v>
      </c>
      <c r="F83" s="359">
        <v>100</v>
      </c>
      <c r="G83" s="76" t="s">
        <v>272</v>
      </c>
      <c r="H83" s="76" t="s">
        <v>60</v>
      </c>
      <c r="I83" s="357" t="str">
        <f t="shared" ca="1" si="5"/>
        <v/>
      </c>
      <c r="J83" s="360">
        <f t="shared" si="6"/>
        <v>5</v>
      </c>
      <c r="K83" s="360">
        <f t="shared" si="7"/>
        <v>2</v>
      </c>
      <c r="L83" s="360">
        <f t="shared" si="8"/>
        <v>2018</v>
      </c>
      <c r="M83" s="357">
        <f t="shared" si="9"/>
        <v>1</v>
      </c>
      <c r="N83" s="357">
        <f>VLOOKUP(Tabela14[[#This Row],[Banco]],$U$9:$V$28,2,0)</f>
        <v>1</v>
      </c>
      <c r="O83" s="357">
        <f>IF(M83&gt;'06'!$AZ$15,0,1)</f>
        <v>1</v>
      </c>
      <c r="P83" s="357" t="str">
        <f>IF(Tabela14[[#This Row],[DIA]]&gt;0,IF('13'!$CD$36=77,1,""),"")</f>
        <v/>
      </c>
      <c r="Q83" s="357">
        <f>IF(M83&gt;'13'!$CD$30,0,1)</f>
        <v>1</v>
      </c>
      <c r="R83" s="357" t="str">
        <f>IF(Tabela14[[#This Row],[DIA]]&gt;0,IF('01'!$BX$33=77,1,""),"")</f>
        <v/>
      </c>
      <c r="S83" s="357">
        <f>IF(M83&gt;'01'!$BX$27,0,1)</f>
        <v>1</v>
      </c>
    </row>
    <row r="84" spans="3:19" x14ac:dyDescent="0.25">
      <c r="C84" s="75">
        <v>43136</v>
      </c>
      <c r="D84" s="76" t="s">
        <v>264</v>
      </c>
      <c r="E84" s="358" t="s">
        <v>339</v>
      </c>
      <c r="F84" s="359">
        <v>5</v>
      </c>
      <c r="G84" s="76" t="s">
        <v>272</v>
      </c>
      <c r="H84" s="76" t="s">
        <v>60</v>
      </c>
      <c r="I84" s="357" t="str">
        <f t="shared" ca="1" si="5"/>
        <v/>
      </c>
      <c r="J84" s="360">
        <f t="shared" si="6"/>
        <v>5</v>
      </c>
      <c r="K84" s="360">
        <f t="shared" si="7"/>
        <v>2</v>
      </c>
      <c r="L84" s="360">
        <f t="shared" si="8"/>
        <v>2018</v>
      </c>
      <c r="M84" s="357">
        <f t="shared" si="9"/>
        <v>1</v>
      </c>
      <c r="N84" s="357">
        <f>VLOOKUP(Tabela14[[#This Row],[Banco]],$U$9:$V$28,2,0)</f>
        <v>1</v>
      </c>
      <c r="O84" s="357">
        <f>IF(M84&gt;'06'!$AZ$15,0,1)</f>
        <v>1</v>
      </c>
      <c r="P84" s="357" t="str">
        <f>IF(Tabela14[[#This Row],[DIA]]&gt;0,IF('13'!$CD$36=77,1,""),"")</f>
        <v/>
      </c>
      <c r="Q84" s="357">
        <f>IF(M84&gt;'13'!$CD$30,0,1)</f>
        <v>1</v>
      </c>
      <c r="R84" s="357" t="str">
        <f>IF(Tabela14[[#This Row],[DIA]]&gt;0,IF('01'!$BX$33=77,1,""),"")</f>
        <v/>
      </c>
      <c r="S84" s="357">
        <f>IF(M84&gt;'01'!$BX$27,0,1)</f>
        <v>1</v>
      </c>
    </row>
    <row r="85" spans="3:19" x14ac:dyDescent="0.25">
      <c r="C85" s="75">
        <v>43137</v>
      </c>
      <c r="D85" s="76" t="s">
        <v>268</v>
      </c>
      <c r="E85" s="358" t="s">
        <v>342</v>
      </c>
      <c r="F85" s="359">
        <v>3</v>
      </c>
      <c r="G85" s="76" t="s">
        <v>272</v>
      </c>
      <c r="H85" s="76" t="s">
        <v>60</v>
      </c>
      <c r="I85" s="357" t="str">
        <f t="shared" ca="1" si="5"/>
        <v/>
      </c>
      <c r="J85" s="360">
        <f t="shared" si="6"/>
        <v>6</v>
      </c>
      <c r="K85" s="360">
        <f t="shared" si="7"/>
        <v>2</v>
      </c>
      <c r="L85" s="360">
        <f t="shared" si="8"/>
        <v>2018</v>
      </c>
      <c r="M85" s="357">
        <f t="shared" si="9"/>
        <v>1</v>
      </c>
      <c r="N85" s="357">
        <f>VLOOKUP(Tabela14[[#This Row],[Banco]],$U$9:$V$28,2,0)</f>
        <v>1</v>
      </c>
      <c r="O85" s="357">
        <f>IF(M85&gt;'06'!$AZ$15,0,1)</f>
        <v>1</v>
      </c>
      <c r="P85" s="357" t="str">
        <f>IF(Tabela14[[#This Row],[DIA]]&gt;0,IF('13'!$CD$36=77,1,""),"")</f>
        <v/>
      </c>
      <c r="Q85" s="357">
        <f>IF(M85&gt;'13'!$CD$30,0,1)</f>
        <v>1</v>
      </c>
      <c r="R85" s="357" t="str">
        <f>IF(Tabela14[[#This Row],[DIA]]&gt;0,IF('01'!$BX$33=77,1,""),"")</f>
        <v/>
      </c>
      <c r="S85" s="357">
        <f>IF(M85&gt;'01'!$BX$27,0,1)</f>
        <v>1</v>
      </c>
    </row>
    <row r="86" spans="3:19" x14ac:dyDescent="0.25">
      <c r="C86" s="75">
        <v>43138</v>
      </c>
      <c r="D86" s="76" t="s">
        <v>264</v>
      </c>
      <c r="E86" s="358" t="s">
        <v>376</v>
      </c>
      <c r="F86" s="359">
        <v>15.5</v>
      </c>
      <c r="G86" s="76" t="s">
        <v>272</v>
      </c>
      <c r="H86" s="76" t="s">
        <v>60</v>
      </c>
      <c r="I86" s="357" t="str">
        <f t="shared" ca="1" si="5"/>
        <v/>
      </c>
      <c r="J86" s="360">
        <f t="shared" si="6"/>
        <v>7</v>
      </c>
      <c r="K86" s="360">
        <f t="shared" si="7"/>
        <v>2</v>
      </c>
      <c r="L86" s="360">
        <f t="shared" si="8"/>
        <v>2018</v>
      </c>
      <c r="M86" s="357">
        <f t="shared" si="9"/>
        <v>1</v>
      </c>
      <c r="N86" s="357">
        <f>VLOOKUP(Tabela14[[#This Row],[Banco]],$U$9:$V$28,2,0)</f>
        <v>1</v>
      </c>
      <c r="O86" s="357">
        <f>IF(M86&gt;'06'!$AZ$15,0,1)</f>
        <v>1</v>
      </c>
      <c r="P86" s="357" t="str">
        <f>IF(Tabela14[[#This Row],[DIA]]&gt;0,IF('13'!$CD$36=77,1,""),"")</f>
        <v/>
      </c>
      <c r="Q86" s="357">
        <f>IF(M86&gt;'13'!$CD$30,0,1)</f>
        <v>1</v>
      </c>
      <c r="R86" s="357" t="str">
        <f>IF(Tabela14[[#This Row],[DIA]]&gt;0,IF('01'!$BX$33=77,1,""),"")</f>
        <v/>
      </c>
      <c r="S86" s="357">
        <f>IF(M86&gt;'01'!$BX$27,0,1)</f>
        <v>1</v>
      </c>
    </row>
    <row r="87" spans="3:19" x14ac:dyDescent="0.25">
      <c r="C87" s="75">
        <v>43138</v>
      </c>
      <c r="D87" s="76" t="s">
        <v>265</v>
      </c>
      <c r="E87" s="358" t="s">
        <v>377</v>
      </c>
      <c r="F87" s="359">
        <v>37</v>
      </c>
      <c r="G87" s="76" t="s">
        <v>272</v>
      </c>
      <c r="H87" s="76" t="s">
        <v>60</v>
      </c>
      <c r="I87" s="357" t="str">
        <f t="shared" ca="1" si="5"/>
        <v/>
      </c>
      <c r="J87" s="360">
        <f t="shared" si="6"/>
        <v>7</v>
      </c>
      <c r="K87" s="360">
        <f t="shared" si="7"/>
        <v>2</v>
      </c>
      <c r="L87" s="360">
        <f t="shared" si="8"/>
        <v>2018</v>
      </c>
      <c r="M87" s="357">
        <f t="shared" si="9"/>
        <v>1</v>
      </c>
      <c r="N87" s="357">
        <f>VLOOKUP(Tabela14[[#This Row],[Banco]],$U$9:$V$28,2,0)</f>
        <v>1</v>
      </c>
      <c r="O87" s="357">
        <f>IF(M87&gt;'06'!$AZ$15,0,1)</f>
        <v>1</v>
      </c>
      <c r="P87" s="357" t="str">
        <f>IF(Tabela14[[#This Row],[DIA]]&gt;0,IF('13'!$CD$36=77,1,""),"")</f>
        <v/>
      </c>
      <c r="Q87" s="357">
        <f>IF(M87&gt;'13'!$CD$30,0,1)</f>
        <v>1</v>
      </c>
      <c r="R87" s="357" t="str">
        <f>IF(Tabela14[[#This Row],[DIA]]&gt;0,IF('01'!$BX$33=77,1,""),"")</f>
        <v/>
      </c>
      <c r="S87" s="357">
        <f>IF(M87&gt;'01'!$BX$27,0,1)</f>
        <v>1</v>
      </c>
    </row>
    <row r="88" spans="3:19" x14ac:dyDescent="0.25">
      <c r="C88" s="75">
        <v>43139</v>
      </c>
      <c r="D88" s="76" t="s">
        <v>268</v>
      </c>
      <c r="E88" s="358" t="s">
        <v>342</v>
      </c>
      <c r="F88" s="359">
        <v>3</v>
      </c>
      <c r="G88" s="76" t="s">
        <v>272</v>
      </c>
      <c r="H88" s="76" t="s">
        <v>60</v>
      </c>
      <c r="I88" s="357" t="str">
        <f t="shared" ca="1" si="5"/>
        <v/>
      </c>
      <c r="J88" s="360">
        <f t="shared" si="6"/>
        <v>8</v>
      </c>
      <c r="K88" s="360">
        <f t="shared" si="7"/>
        <v>2</v>
      </c>
      <c r="L88" s="360">
        <f t="shared" si="8"/>
        <v>2018</v>
      </c>
      <c r="M88" s="357">
        <f t="shared" si="9"/>
        <v>1</v>
      </c>
      <c r="N88" s="357">
        <f>VLOOKUP(Tabela14[[#This Row],[Banco]],$U$9:$V$28,2,0)</f>
        <v>1</v>
      </c>
      <c r="O88" s="357">
        <f>IF(M88&gt;'06'!$AZ$15,0,1)</f>
        <v>1</v>
      </c>
      <c r="P88" s="357" t="str">
        <f>IF(Tabela14[[#This Row],[DIA]]&gt;0,IF('13'!$CD$36=77,1,""),"")</f>
        <v/>
      </c>
      <c r="Q88" s="357">
        <f>IF(M88&gt;'13'!$CD$30,0,1)</f>
        <v>1</v>
      </c>
      <c r="R88" s="357" t="str">
        <f>IF(Tabela14[[#This Row],[DIA]]&gt;0,IF('01'!$BX$33=77,1,""),"")</f>
        <v/>
      </c>
      <c r="S88" s="357">
        <f>IF(M88&gt;'01'!$BX$27,0,1)</f>
        <v>1</v>
      </c>
    </row>
    <row r="89" spans="3:19" x14ac:dyDescent="0.25">
      <c r="C89" s="75">
        <v>43139</v>
      </c>
      <c r="D89" s="76" t="s">
        <v>264</v>
      </c>
      <c r="E89" s="358" t="s">
        <v>339</v>
      </c>
      <c r="F89" s="359">
        <v>4</v>
      </c>
      <c r="G89" s="76" t="s">
        <v>272</v>
      </c>
      <c r="H89" s="76" t="s">
        <v>60</v>
      </c>
      <c r="I89" s="357" t="str">
        <f t="shared" ca="1" si="5"/>
        <v/>
      </c>
      <c r="J89" s="360">
        <f t="shared" si="6"/>
        <v>8</v>
      </c>
      <c r="K89" s="360">
        <f t="shared" si="7"/>
        <v>2</v>
      </c>
      <c r="L89" s="360">
        <f t="shared" si="8"/>
        <v>2018</v>
      </c>
      <c r="M89" s="357">
        <f t="shared" si="9"/>
        <v>1</v>
      </c>
      <c r="N89" s="357">
        <f>VLOOKUP(Tabela14[[#This Row],[Banco]],$U$9:$V$28,2,0)</f>
        <v>1</v>
      </c>
      <c r="O89" s="357">
        <f>IF(M89&gt;'06'!$AZ$15,0,1)</f>
        <v>1</v>
      </c>
      <c r="P89" s="357" t="str">
        <f>IF(Tabela14[[#This Row],[DIA]]&gt;0,IF('13'!$CD$36=77,1,""),"")</f>
        <v/>
      </c>
      <c r="Q89" s="357">
        <f>IF(M89&gt;'13'!$CD$30,0,1)</f>
        <v>1</v>
      </c>
      <c r="R89" s="357" t="str">
        <f>IF(Tabela14[[#This Row],[DIA]]&gt;0,IF('01'!$BX$33=77,1,""),"")</f>
        <v/>
      </c>
      <c r="S89" s="357">
        <f>IF(M89&gt;'01'!$BX$27,0,1)</f>
        <v>1</v>
      </c>
    </row>
    <row r="90" spans="3:19" x14ac:dyDescent="0.25">
      <c r="C90" s="75">
        <v>43139</v>
      </c>
      <c r="D90" s="76" t="s">
        <v>265</v>
      </c>
      <c r="E90" s="358" t="s">
        <v>378</v>
      </c>
      <c r="F90" s="359">
        <v>1000</v>
      </c>
      <c r="G90" s="76" t="s">
        <v>272</v>
      </c>
      <c r="H90" s="76" t="s">
        <v>60</v>
      </c>
      <c r="I90" s="357" t="str">
        <f t="shared" ca="1" si="5"/>
        <v/>
      </c>
      <c r="J90" s="360">
        <f t="shared" si="6"/>
        <v>8</v>
      </c>
      <c r="K90" s="360">
        <f t="shared" si="7"/>
        <v>2</v>
      </c>
      <c r="L90" s="360">
        <f t="shared" si="8"/>
        <v>2018</v>
      </c>
      <c r="M90" s="360">
        <f t="shared" si="9"/>
        <v>1</v>
      </c>
      <c r="N90" s="357">
        <f>VLOOKUP(Tabela14[[#This Row],[Banco]],$U$9:$V$28,2,0)</f>
        <v>1</v>
      </c>
      <c r="O90" s="360">
        <f>IF(M90&gt;'06'!$AZ$15,0,1)</f>
        <v>1</v>
      </c>
      <c r="P90" s="360" t="str">
        <f>IF(Tabela14[[#This Row],[DIA]]&gt;0,IF('13'!$CD$36=77,1,""),"")</f>
        <v/>
      </c>
      <c r="Q90" s="360">
        <f>IF(M90&gt;'13'!$CD$30,0,1)</f>
        <v>1</v>
      </c>
      <c r="R90" s="357" t="str">
        <f>IF(Tabela14[[#This Row],[DIA]]&gt;0,IF('01'!$BX$33=77,1,""),"")</f>
        <v/>
      </c>
      <c r="S90" s="360">
        <f>IF(M90&gt;'01'!$BX$27,0,1)</f>
        <v>1</v>
      </c>
    </row>
    <row r="91" spans="3:19" x14ac:dyDescent="0.25">
      <c r="C91" s="75">
        <v>43139</v>
      </c>
      <c r="D91" s="76" t="s">
        <v>264</v>
      </c>
      <c r="E91" s="358" t="s">
        <v>362</v>
      </c>
      <c r="F91" s="359">
        <v>20</v>
      </c>
      <c r="G91" s="76" t="s">
        <v>272</v>
      </c>
      <c r="H91" s="76" t="s">
        <v>60</v>
      </c>
      <c r="I91" s="357" t="str">
        <f t="shared" ca="1" si="5"/>
        <v/>
      </c>
      <c r="J91" s="360">
        <f t="shared" si="6"/>
        <v>8</v>
      </c>
      <c r="K91" s="360">
        <f t="shared" si="7"/>
        <v>2</v>
      </c>
      <c r="L91" s="360">
        <f t="shared" si="8"/>
        <v>2018</v>
      </c>
      <c r="M91" s="360">
        <f t="shared" si="9"/>
        <v>1</v>
      </c>
      <c r="N91" s="357">
        <f>VLOOKUP(Tabela14[[#This Row],[Banco]],$U$9:$V$28,2,0)</f>
        <v>1</v>
      </c>
      <c r="O91" s="360">
        <f>IF(M91&gt;'06'!$AZ$15,0,1)</f>
        <v>1</v>
      </c>
      <c r="P91" s="360" t="str">
        <f>IF(Tabela14[[#This Row],[DIA]]&gt;0,IF('13'!$CD$36=77,1,""),"")</f>
        <v/>
      </c>
      <c r="Q91" s="360">
        <f>IF(M91&gt;'13'!$CD$30,0,1)</f>
        <v>1</v>
      </c>
      <c r="R91" s="357" t="str">
        <f>IF(Tabela14[[#This Row],[DIA]]&gt;0,IF('01'!$BX$33=77,1,""),"")</f>
        <v/>
      </c>
      <c r="S91" s="360">
        <f>IF(M91&gt;'01'!$BX$27,0,1)</f>
        <v>1</v>
      </c>
    </row>
    <row r="92" spans="3:19" x14ac:dyDescent="0.25">
      <c r="C92" s="75">
        <v>43140</v>
      </c>
      <c r="D92" s="76" t="s">
        <v>268</v>
      </c>
      <c r="E92" s="358" t="s">
        <v>342</v>
      </c>
      <c r="F92" s="359">
        <v>3</v>
      </c>
      <c r="G92" s="76" t="s">
        <v>272</v>
      </c>
      <c r="H92" s="76" t="s">
        <v>60</v>
      </c>
      <c r="I92" s="357" t="str">
        <f t="shared" ca="1" si="5"/>
        <v/>
      </c>
      <c r="J92" s="360">
        <f t="shared" si="6"/>
        <v>9</v>
      </c>
      <c r="K92" s="360">
        <f t="shared" si="7"/>
        <v>2</v>
      </c>
      <c r="L92" s="360">
        <f t="shared" si="8"/>
        <v>2018</v>
      </c>
      <c r="M92" s="360">
        <f t="shared" si="9"/>
        <v>1</v>
      </c>
      <c r="N92" s="357">
        <f>VLOOKUP(Tabela14[[#This Row],[Banco]],$U$9:$V$28,2,0)</f>
        <v>1</v>
      </c>
      <c r="O92" s="360">
        <f>IF(M92&gt;'06'!$AZ$15,0,1)</f>
        <v>1</v>
      </c>
      <c r="P92" s="360" t="str">
        <f>IF(Tabela14[[#This Row],[DIA]]&gt;0,IF('13'!$CD$36=77,1,""),"")</f>
        <v/>
      </c>
      <c r="Q92" s="360">
        <f>IF(M92&gt;'13'!$CD$30,0,1)</f>
        <v>1</v>
      </c>
      <c r="R92" s="357" t="str">
        <f>IF(Tabela14[[#This Row],[DIA]]&gt;0,IF('01'!$BX$33=77,1,""),"")</f>
        <v/>
      </c>
      <c r="S92" s="360">
        <f>IF(M92&gt;'01'!$BX$27,0,1)</f>
        <v>1</v>
      </c>
    </row>
    <row r="93" spans="3:19" x14ac:dyDescent="0.25">
      <c r="C93" s="75">
        <v>43141</v>
      </c>
      <c r="D93" s="76" t="s">
        <v>264</v>
      </c>
      <c r="E93" s="358" t="s">
        <v>379</v>
      </c>
      <c r="F93" s="359">
        <v>250</v>
      </c>
      <c r="G93" s="76" t="s">
        <v>272</v>
      </c>
      <c r="H93" s="76" t="s">
        <v>60</v>
      </c>
      <c r="I93" s="357" t="str">
        <f t="shared" ca="1" si="5"/>
        <v/>
      </c>
      <c r="J93" s="360">
        <f t="shared" si="6"/>
        <v>10</v>
      </c>
      <c r="K93" s="360">
        <f t="shared" si="7"/>
        <v>2</v>
      </c>
      <c r="L93" s="360">
        <f t="shared" si="8"/>
        <v>2018</v>
      </c>
      <c r="M93" s="360">
        <f t="shared" si="9"/>
        <v>1</v>
      </c>
      <c r="N93" s="357">
        <f>VLOOKUP(Tabela14[[#This Row],[Banco]],$U$9:$V$28,2,0)</f>
        <v>1</v>
      </c>
      <c r="O93" s="360">
        <f>IF(M93&gt;'06'!$AZ$15,0,1)</f>
        <v>1</v>
      </c>
      <c r="P93" s="360" t="str">
        <f>IF(Tabela14[[#This Row],[DIA]]&gt;0,IF('13'!$CD$36=77,1,""),"")</f>
        <v/>
      </c>
      <c r="Q93" s="360">
        <f>IF(M93&gt;'13'!$CD$30,0,1)</f>
        <v>1</v>
      </c>
      <c r="R93" s="357" t="str">
        <f>IF(Tabela14[[#This Row],[DIA]]&gt;0,IF('01'!$BX$33=77,1,""),"")</f>
        <v/>
      </c>
      <c r="S93" s="360">
        <f>IF(M93&gt;'01'!$BX$27,0,1)</f>
        <v>1</v>
      </c>
    </row>
    <row r="94" spans="3:19" x14ac:dyDescent="0.25">
      <c r="C94" s="75">
        <v>43141</v>
      </c>
      <c r="D94" s="76" t="s">
        <v>271</v>
      </c>
      <c r="E94" s="358" t="s">
        <v>380</v>
      </c>
      <c r="F94" s="359">
        <v>50</v>
      </c>
      <c r="G94" s="76" t="s">
        <v>272</v>
      </c>
      <c r="H94" s="76" t="s">
        <v>60</v>
      </c>
      <c r="I94" s="357" t="str">
        <f t="shared" ca="1" si="5"/>
        <v/>
      </c>
      <c r="J94" s="360">
        <f t="shared" si="6"/>
        <v>10</v>
      </c>
      <c r="K94" s="360">
        <f t="shared" si="7"/>
        <v>2</v>
      </c>
      <c r="L94" s="360">
        <f t="shared" si="8"/>
        <v>2018</v>
      </c>
      <c r="M94" s="360">
        <f t="shared" si="9"/>
        <v>1</v>
      </c>
      <c r="N94" s="357">
        <f>VLOOKUP(Tabela14[[#This Row],[Banco]],$U$9:$V$28,2,0)</f>
        <v>1</v>
      </c>
      <c r="O94" s="360">
        <f>IF(M94&gt;'06'!$AZ$15,0,1)</f>
        <v>1</v>
      </c>
      <c r="P94" s="360" t="str">
        <f>IF(Tabela14[[#This Row],[DIA]]&gt;0,IF('13'!$CD$36=77,1,""),"")</f>
        <v/>
      </c>
      <c r="Q94" s="360">
        <f>IF(M94&gt;'13'!$CD$30,0,1)</f>
        <v>1</v>
      </c>
      <c r="R94" s="357" t="str">
        <f>IF(Tabela14[[#This Row],[DIA]]&gt;0,IF('01'!$BX$33=77,1,""),"")</f>
        <v/>
      </c>
      <c r="S94" s="360">
        <f>IF(M94&gt;'01'!$BX$27,0,1)</f>
        <v>1</v>
      </c>
    </row>
    <row r="95" spans="3:19" x14ac:dyDescent="0.25">
      <c r="C95" s="75">
        <v>43141</v>
      </c>
      <c r="D95" s="76" t="s">
        <v>264</v>
      </c>
      <c r="E95" s="358" t="s">
        <v>339</v>
      </c>
      <c r="F95" s="359">
        <v>50</v>
      </c>
      <c r="G95" s="76" t="s">
        <v>272</v>
      </c>
      <c r="H95" s="76" t="s">
        <v>60</v>
      </c>
      <c r="I95" s="357" t="str">
        <f t="shared" ca="1" si="5"/>
        <v/>
      </c>
      <c r="J95" s="360">
        <f t="shared" si="6"/>
        <v>10</v>
      </c>
      <c r="K95" s="360">
        <f t="shared" si="7"/>
        <v>2</v>
      </c>
      <c r="L95" s="360">
        <f t="shared" si="8"/>
        <v>2018</v>
      </c>
      <c r="M95" s="360">
        <f t="shared" si="9"/>
        <v>1</v>
      </c>
      <c r="N95" s="357">
        <f>VLOOKUP(Tabela14[[#This Row],[Banco]],$U$9:$V$28,2,0)</f>
        <v>1</v>
      </c>
      <c r="O95" s="360">
        <f>IF(M95&gt;'06'!$AZ$15,0,1)</f>
        <v>1</v>
      </c>
      <c r="P95" s="360" t="str">
        <f>IF(Tabela14[[#This Row],[DIA]]&gt;0,IF('13'!$CD$36=77,1,""),"")</f>
        <v/>
      </c>
      <c r="Q95" s="360">
        <f>IF(M95&gt;'13'!$CD$30,0,1)</f>
        <v>1</v>
      </c>
      <c r="R95" s="357" t="str">
        <f>IF(Tabela14[[#This Row],[DIA]]&gt;0,IF('01'!$BX$33=77,1,""),"")</f>
        <v/>
      </c>
      <c r="S95" s="360">
        <f>IF(M95&gt;'01'!$BX$27,0,1)</f>
        <v>1</v>
      </c>
    </row>
    <row r="96" spans="3:19" x14ac:dyDescent="0.25">
      <c r="C96" s="75">
        <v>43141</v>
      </c>
      <c r="D96" s="76" t="s">
        <v>264</v>
      </c>
      <c r="E96" s="358" t="s">
        <v>381</v>
      </c>
      <c r="F96" s="359">
        <v>7</v>
      </c>
      <c r="G96" s="76" t="s">
        <v>272</v>
      </c>
      <c r="H96" s="76" t="s">
        <v>60</v>
      </c>
      <c r="I96" s="357" t="str">
        <f t="shared" ca="1" si="5"/>
        <v/>
      </c>
      <c r="J96" s="360">
        <f t="shared" si="6"/>
        <v>10</v>
      </c>
      <c r="K96" s="360">
        <f t="shared" si="7"/>
        <v>2</v>
      </c>
      <c r="L96" s="360">
        <f t="shared" si="8"/>
        <v>2018</v>
      </c>
      <c r="M96" s="360">
        <f t="shared" si="9"/>
        <v>1</v>
      </c>
      <c r="N96" s="357">
        <f>VLOOKUP(Tabela14[[#This Row],[Banco]],$U$9:$V$28,2,0)</f>
        <v>1</v>
      </c>
      <c r="O96" s="360">
        <f>IF(M96&gt;'06'!$AZ$15,0,1)</f>
        <v>1</v>
      </c>
      <c r="P96" s="360" t="str">
        <f>IF(Tabela14[[#This Row],[DIA]]&gt;0,IF('13'!$CD$36=77,1,""),"")</f>
        <v/>
      </c>
      <c r="Q96" s="360">
        <f>IF(M96&gt;'13'!$CD$30,0,1)</f>
        <v>1</v>
      </c>
      <c r="R96" s="357" t="str">
        <f>IF(Tabela14[[#This Row],[DIA]]&gt;0,IF('01'!$BX$33=77,1,""),"")</f>
        <v/>
      </c>
      <c r="S96" s="360">
        <f>IF(M96&gt;'01'!$BX$27,0,1)</f>
        <v>1</v>
      </c>
    </row>
    <row r="97" spans="3:19" x14ac:dyDescent="0.25">
      <c r="C97" s="75">
        <v>43142</v>
      </c>
      <c r="D97" s="76" t="s">
        <v>266</v>
      </c>
      <c r="E97" s="358" t="s">
        <v>382</v>
      </c>
      <c r="F97" s="359">
        <v>240</v>
      </c>
      <c r="G97" s="76" t="s">
        <v>272</v>
      </c>
      <c r="H97" s="76" t="s">
        <v>60</v>
      </c>
      <c r="I97" s="357" t="str">
        <f t="shared" ca="1" si="5"/>
        <v/>
      </c>
      <c r="J97" s="360">
        <f t="shared" si="6"/>
        <v>11</v>
      </c>
      <c r="K97" s="360">
        <f t="shared" si="7"/>
        <v>2</v>
      </c>
      <c r="L97" s="360">
        <f t="shared" si="8"/>
        <v>2018</v>
      </c>
      <c r="M97" s="360">
        <f t="shared" si="9"/>
        <v>1</v>
      </c>
      <c r="N97" s="357">
        <f>VLOOKUP(Tabela14[[#This Row],[Banco]],$U$9:$V$28,2,0)</f>
        <v>1</v>
      </c>
      <c r="O97" s="360">
        <f>IF(M97&gt;'06'!$AZ$15,0,1)</f>
        <v>1</v>
      </c>
      <c r="P97" s="360" t="str">
        <f>IF(Tabela14[[#This Row],[DIA]]&gt;0,IF('13'!$CD$36=77,1,""),"")</f>
        <v/>
      </c>
      <c r="Q97" s="360">
        <f>IF(M97&gt;'13'!$CD$30,0,1)</f>
        <v>1</v>
      </c>
      <c r="R97" s="357" t="str">
        <f>IF(Tabela14[[#This Row],[DIA]]&gt;0,IF('01'!$BX$33=77,1,""),"")</f>
        <v/>
      </c>
      <c r="S97" s="360">
        <f>IF(M97&gt;'01'!$BX$27,0,1)</f>
        <v>1</v>
      </c>
    </row>
    <row r="98" spans="3:19" x14ac:dyDescent="0.25">
      <c r="C98" s="75">
        <v>43142</v>
      </c>
      <c r="D98" s="76" t="s">
        <v>266</v>
      </c>
      <c r="E98" s="358" t="s">
        <v>347</v>
      </c>
      <c r="F98" s="359">
        <v>100</v>
      </c>
      <c r="G98" s="76" t="s">
        <v>272</v>
      </c>
      <c r="H98" s="76" t="s">
        <v>60</v>
      </c>
      <c r="I98" s="357" t="str">
        <f t="shared" ca="1" si="5"/>
        <v/>
      </c>
      <c r="J98" s="360">
        <f t="shared" si="6"/>
        <v>11</v>
      </c>
      <c r="K98" s="360">
        <f t="shared" si="7"/>
        <v>2</v>
      </c>
      <c r="L98" s="360">
        <f t="shared" si="8"/>
        <v>2018</v>
      </c>
      <c r="M98" s="360">
        <f t="shared" si="9"/>
        <v>1</v>
      </c>
      <c r="N98" s="357">
        <f>VLOOKUP(Tabela14[[#This Row],[Banco]],$U$9:$V$28,2,0)</f>
        <v>1</v>
      </c>
      <c r="O98" s="360">
        <f>IF(M98&gt;'06'!$AZ$15,0,1)</f>
        <v>1</v>
      </c>
      <c r="P98" s="360" t="str">
        <f>IF(Tabela14[[#This Row],[DIA]]&gt;0,IF('13'!$CD$36=77,1,""),"")</f>
        <v/>
      </c>
      <c r="Q98" s="360">
        <f>IF(M98&gt;'13'!$CD$30,0,1)</f>
        <v>1</v>
      </c>
      <c r="R98" s="357" t="str">
        <f>IF(Tabela14[[#This Row],[DIA]]&gt;0,IF('01'!$BX$33=77,1,""),"")</f>
        <v/>
      </c>
      <c r="S98" s="360">
        <f>IF(M98&gt;'01'!$BX$27,0,1)</f>
        <v>1</v>
      </c>
    </row>
    <row r="99" spans="3:19" x14ac:dyDescent="0.25">
      <c r="C99" s="75">
        <v>43142</v>
      </c>
      <c r="D99" s="76" t="s">
        <v>265</v>
      </c>
      <c r="E99" s="358" t="s">
        <v>383</v>
      </c>
      <c r="F99" s="359">
        <v>48</v>
      </c>
      <c r="G99" s="76" t="s">
        <v>272</v>
      </c>
      <c r="H99" s="76" t="s">
        <v>60</v>
      </c>
      <c r="I99" s="357" t="str">
        <f t="shared" ca="1" si="5"/>
        <v/>
      </c>
      <c r="J99" s="360">
        <f t="shared" si="6"/>
        <v>11</v>
      </c>
      <c r="K99" s="360">
        <f t="shared" si="7"/>
        <v>2</v>
      </c>
      <c r="L99" s="360">
        <f t="shared" si="8"/>
        <v>2018</v>
      </c>
      <c r="M99" s="360">
        <f t="shared" si="9"/>
        <v>1</v>
      </c>
      <c r="N99" s="357">
        <f>VLOOKUP(Tabela14[[#This Row],[Banco]],$U$9:$V$28,2,0)</f>
        <v>1</v>
      </c>
      <c r="O99" s="360">
        <f>IF(M99&gt;'06'!$AZ$15,0,1)</f>
        <v>1</v>
      </c>
      <c r="P99" s="360" t="str">
        <f>IF(Tabela14[[#This Row],[DIA]]&gt;0,IF('13'!$CD$36=77,1,""),"")</f>
        <v/>
      </c>
      <c r="Q99" s="360">
        <f>IF(M99&gt;'13'!$CD$30,0,1)</f>
        <v>1</v>
      </c>
      <c r="R99" s="357" t="str">
        <f>IF(Tabela14[[#This Row],[DIA]]&gt;0,IF('01'!$BX$33=77,1,""),"")</f>
        <v/>
      </c>
      <c r="S99" s="360">
        <f>IF(M99&gt;'01'!$BX$27,0,1)</f>
        <v>1</v>
      </c>
    </row>
    <row r="100" spans="3:19" x14ac:dyDescent="0.25">
      <c r="C100" s="75">
        <v>43142</v>
      </c>
      <c r="D100" s="76" t="s">
        <v>265</v>
      </c>
      <c r="E100" s="358" t="s">
        <v>384</v>
      </c>
      <c r="F100" s="359">
        <v>8</v>
      </c>
      <c r="G100" s="76" t="s">
        <v>272</v>
      </c>
      <c r="H100" s="76" t="s">
        <v>60</v>
      </c>
      <c r="I100" s="357" t="str">
        <f t="shared" ca="1" si="5"/>
        <v/>
      </c>
      <c r="J100" s="360">
        <f t="shared" si="6"/>
        <v>11</v>
      </c>
      <c r="K100" s="360">
        <f t="shared" si="7"/>
        <v>2</v>
      </c>
      <c r="L100" s="360">
        <f t="shared" si="8"/>
        <v>2018</v>
      </c>
      <c r="M100" s="360">
        <f t="shared" si="9"/>
        <v>1</v>
      </c>
      <c r="N100" s="357">
        <f>VLOOKUP(Tabela14[[#This Row],[Banco]],$U$9:$V$28,2,0)</f>
        <v>1</v>
      </c>
      <c r="O100" s="360">
        <f>IF(M100&gt;'06'!$AZ$15,0,1)</f>
        <v>1</v>
      </c>
      <c r="P100" s="360" t="str">
        <f>IF(Tabela14[[#This Row],[DIA]]&gt;0,IF('13'!$CD$36=77,1,""),"")</f>
        <v/>
      </c>
      <c r="Q100" s="360">
        <f>IF(M100&gt;'13'!$CD$30,0,1)</f>
        <v>1</v>
      </c>
      <c r="R100" s="357" t="str">
        <f>IF(Tabela14[[#This Row],[DIA]]&gt;0,IF('01'!$BX$33=77,1,""),"")</f>
        <v/>
      </c>
      <c r="S100" s="360">
        <f>IF(M100&gt;'01'!$BX$27,0,1)</f>
        <v>1</v>
      </c>
    </row>
    <row r="101" spans="3:19" x14ac:dyDescent="0.25">
      <c r="C101" s="75">
        <v>43142</v>
      </c>
      <c r="D101" s="76" t="s">
        <v>266</v>
      </c>
      <c r="E101" s="358" t="s">
        <v>385</v>
      </c>
      <c r="F101" s="359">
        <v>2</v>
      </c>
      <c r="G101" s="76" t="s">
        <v>272</v>
      </c>
      <c r="H101" s="76" t="s">
        <v>60</v>
      </c>
      <c r="I101" s="357" t="str">
        <f t="shared" ca="1" si="5"/>
        <v/>
      </c>
      <c r="J101" s="360">
        <f t="shared" si="6"/>
        <v>11</v>
      </c>
      <c r="K101" s="360">
        <f t="shared" si="7"/>
        <v>2</v>
      </c>
      <c r="L101" s="360">
        <f t="shared" si="8"/>
        <v>2018</v>
      </c>
      <c r="M101" s="360">
        <f t="shared" si="9"/>
        <v>1</v>
      </c>
      <c r="N101" s="357">
        <f>VLOOKUP(Tabela14[[#This Row],[Banco]],$U$9:$V$28,2,0)</f>
        <v>1</v>
      </c>
      <c r="O101" s="360">
        <f>IF(M101&gt;'06'!$AZ$15,0,1)</f>
        <v>1</v>
      </c>
      <c r="P101" s="360" t="str">
        <f>IF(Tabela14[[#This Row],[DIA]]&gt;0,IF('13'!$CD$36=77,1,""),"")</f>
        <v/>
      </c>
      <c r="Q101" s="360">
        <f>IF(M101&gt;'13'!$CD$30,0,1)</f>
        <v>1</v>
      </c>
      <c r="R101" s="357" t="str">
        <f>IF(Tabela14[[#This Row],[DIA]]&gt;0,IF('01'!$BX$33=77,1,""),"")</f>
        <v/>
      </c>
      <c r="S101" s="360">
        <f>IF(M101&gt;'01'!$BX$27,0,1)</f>
        <v>1</v>
      </c>
    </row>
    <row r="102" spans="3:19" x14ac:dyDescent="0.25">
      <c r="C102" s="75">
        <v>43143</v>
      </c>
      <c r="D102" s="76" t="s">
        <v>269</v>
      </c>
      <c r="E102" s="358" t="s">
        <v>348</v>
      </c>
      <c r="F102" s="359">
        <v>17</v>
      </c>
      <c r="G102" s="76" t="s">
        <v>272</v>
      </c>
      <c r="H102" s="76" t="s">
        <v>60</v>
      </c>
      <c r="I102" s="357" t="str">
        <f t="shared" ca="1" si="5"/>
        <v/>
      </c>
      <c r="J102" s="360">
        <f t="shared" si="6"/>
        <v>12</v>
      </c>
      <c r="K102" s="360">
        <f t="shared" si="7"/>
        <v>2</v>
      </c>
      <c r="L102" s="360">
        <f t="shared" si="8"/>
        <v>2018</v>
      </c>
      <c r="M102" s="360">
        <f t="shared" si="9"/>
        <v>1</v>
      </c>
      <c r="N102" s="357">
        <f>VLOOKUP(Tabela14[[#This Row],[Banco]],$U$9:$V$28,2,0)</f>
        <v>1</v>
      </c>
      <c r="O102" s="360">
        <f>IF(M102&gt;'06'!$AZ$15,0,1)</f>
        <v>1</v>
      </c>
      <c r="P102" s="360" t="str">
        <f>IF(Tabela14[[#This Row],[DIA]]&gt;0,IF('13'!$CD$36=77,1,""),"")</f>
        <v/>
      </c>
      <c r="Q102" s="360">
        <f>IF(M102&gt;'13'!$CD$30,0,1)</f>
        <v>1</v>
      </c>
      <c r="R102" s="357" t="str">
        <f>IF(Tabela14[[#This Row],[DIA]]&gt;0,IF('01'!$BX$33=77,1,""),"")</f>
        <v/>
      </c>
      <c r="S102" s="360">
        <f>IF(M102&gt;'01'!$BX$27,0,1)</f>
        <v>1</v>
      </c>
    </row>
    <row r="103" spans="3:19" x14ac:dyDescent="0.25">
      <c r="C103" s="75">
        <v>43145</v>
      </c>
      <c r="D103" s="76" t="s">
        <v>268</v>
      </c>
      <c r="E103" s="358" t="s">
        <v>342</v>
      </c>
      <c r="F103" s="359">
        <v>4</v>
      </c>
      <c r="G103" s="76" t="s">
        <v>272</v>
      </c>
      <c r="H103" s="76" t="s">
        <v>60</v>
      </c>
      <c r="I103" s="357" t="str">
        <f t="shared" ca="1" si="5"/>
        <v/>
      </c>
      <c r="J103" s="360">
        <f t="shared" si="6"/>
        <v>14</v>
      </c>
      <c r="K103" s="360">
        <f t="shared" si="7"/>
        <v>2</v>
      </c>
      <c r="L103" s="360">
        <f t="shared" si="8"/>
        <v>2018</v>
      </c>
      <c r="M103" s="360">
        <f t="shared" si="9"/>
        <v>1</v>
      </c>
      <c r="N103" s="357">
        <f>VLOOKUP(Tabela14[[#This Row],[Banco]],$U$9:$V$28,2,0)</f>
        <v>1</v>
      </c>
      <c r="O103" s="360">
        <f>IF(M103&gt;'06'!$AZ$15,0,1)</f>
        <v>1</v>
      </c>
      <c r="P103" s="360" t="str">
        <f>IF(Tabela14[[#This Row],[DIA]]&gt;0,IF('13'!$CD$36=77,1,""),"")</f>
        <v/>
      </c>
      <c r="Q103" s="360">
        <f>IF(M103&gt;'13'!$CD$30,0,1)</f>
        <v>1</v>
      </c>
      <c r="R103" s="357" t="str">
        <f>IF(Tabela14[[#This Row],[DIA]]&gt;0,IF('01'!$BX$33=77,1,""),"")</f>
        <v/>
      </c>
      <c r="S103" s="360">
        <f>IF(M103&gt;'01'!$BX$27,0,1)</f>
        <v>1</v>
      </c>
    </row>
    <row r="104" spans="3:19" x14ac:dyDescent="0.25">
      <c r="C104" s="75">
        <v>43146</v>
      </c>
      <c r="D104" s="76" t="s">
        <v>271</v>
      </c>
      <c r="E104" s="358" t="s">
        <v>386</v>
      </c>
      <c r="F104" s="359">
        <v>10</v>
      </c>
      <c r="G104" s="76" t="s">
        <v>272</v>
      </c>
      <c r="H104" s="76" t="s">
        <v>60</v>
      </c>
      <c r="I104" s="357" t="str">
        <f t="shared" ca="1" si="5"/>
        <v/>
      </c>
      <c r="J104" s="360">
        <f t="shared" si="6"/>
        <v>15</v>
      </c>
      <c r="K104" s="360">
        <f t="shared" si="7"/>
        <v>2</v>
      </c>
      <c r="L104" s="360">
        <f t="shared" si="8"/>
        <v>2018</v>
      </c>
      <c r="M104" s="360">
        <f t="shared" si="9"/>
        <v>1</v>
      </c>
      <c r="N104" s="357">
        <f>VLOOKUP(Tabela14[[#This Row],[Banco]],$U$9:$V$28,2,0)</f>
        <v>1</v>
      </c>
      <c r="O104" s="360">
        <f>IF(M104&gt;'06'!$AZ$15,0,1)</f>
        <v>1</v>
      </c>
      <c r="P104" s="360" t="str">
        <f>IF(Tabela14[[#This Row],[DIA]]&gt;0,IF('13'!$CD$36=77,1,""),"")</f>
        <v/>
      </c>
      <c r="Q104" s="360">
        <f>IF(M104&gt;'13'!$CD$30,0,1)</f>
        <v>1</v>
      </c>
      <c r="R104" s="357" t="str">
        <f>IF(Tabela14[[#This Row],[DIA]]&gt;0,IF('01'!$BX$33=77,1,""),"")</f>
        <v/>
      </c>
      <c r="S104" s="360">
        <f>IF(M104&gt;'01'!$BX$27,0,1)</f>
        <v>1</v>
      </c>
    </row>
    <row r="105" spans="3:19" x14ac:dyDescent="0.25">
      <c r="C105" s="75">
        <v>43147</v>
      </c>
      <c r="D105" s="76" t="s">
        <v>268</v>
      </c>
      <c r="E105" s="358" t="s">
        <v>342</v>
      </c>
      <c r="F105" s="359">
        <v>3</v>
      </c>
      <c r="G105" s="76" t="s">
        <v>272</v>
      </c>
      <c r="H105" s="76" t="s">
        <v>60</v>
      </c>
      <c r="I105" s="357" t="str">
        <f t="shared" ca="1" si="5"/>
        <v/>
      </c>
      <c r="J105" s="360">
        <f t="shared" si="6"/>
        <v>16</v>
      </c>
      <c r="K105" s="360">
        <f t="shared" si="7"/>
        <v>2</v>
      </c>
      <c r="L105" s="360">
        <f t="shared" si="8"/>
        <v>2018</v>
      </c>
      <c r="M105" s="360">
        <f t="shared" si="9"/>
        <v>1</v>
      </c>
      <c r="N105" s="357">
        <f>VLOOKUP(Tabela14[[#This Row],[Banco]],$U$9:$V$28,2,0)</f>
        <v>1</v>
      </c>
      <c r="O105" s="360">
        <f>IF(M105&gt;'06'!$AZ$15,0,1)</f>
        <v>1</v>
      </c>
      <c r="P105" s="360" t="str">
        <f>IF(Tabela14[[#This Row],[DIA]]&gt;0,IF('13'!$CD$36=77,1,""),"")</f>
        <v/>
      </c>
      <c r="Q105" s="360">
        <f>IF(M105&gt;'13'!$CD$30,0,1)</f>
        <v>1</v>
      </c>
      <c r="R105" s="357" t="str">
        <f>IF(Tabela14[[#This Row],[DIA]]&gt;0,IF('01'!$BX$33=77,1,""),"")</f>
        <v/>
      </c>
      <c r="S105" s="360">
        <f>IF(M105&gt;'01'!$BX$27,0,1)</f>
        <v>1</v>
      </c>
    </row>
    <row r="106" spans="3:19" x14ac:dyDescent="0.25">
      <c r="C106" s="75">
        <v>43148</v>
      </c>
      <c r="D106" s="76" t="s">
        <v>268</v>
      </c>
      <c r="E106" s="358" t="s">
        <v>342</v>
      </c>
      <c r="F106" s="359">
        <v>10</v>
      </c>
      <c r="G106" s="76" t="s">
        <v>272</v>
      </c>
      <c r="H106" s="76" t="s">
        <v>60</v>
      </c>
      <c r="I106" s="357" t="str">
        <f t="shared" ca="1" si="5"/>
        <v/>
      </c>
      <c r="J106" s="360">
        <f t="shared" si="6"/>
        <v>17</v>
      </c>
      <c r="K106" s="360">
        <f t="shared" si="7"/>
        <v>2</v>
      </c>
      <c r="L106" s="360">
        <f t="shared" si="8"/>
        <v>2018</v>
      </c>
      <c r="M106" s="360">
        <f t="shared" si="9"/>
        <v>1</v>
      </c>
      <c r="N106" s="357">
        <f>VLOOKUP(Tabela14[[#This Row],[Banco]],$U$9:$V$28,2,0)</f>
        <v>1</v>
      </c>
      <c r="O106" s="360">
        <f>IF(M106&gt;'06'!$AZ$15,0,1)</f>
        <v>1</v>
      </c>
      <c r="P106" s="360" t="str">
        <f>IF(Tabela14[[#This Row],[DIA]]&gt;0,IF('13'!$CD$36=77,1,""),"")</f>
        <v/>
      </c>
      <c r="Q106" s="360">
        <f>IF(M106&gt;'13'!$CD$30,0,1)</f>
        <v>1</v>
      </c>
      <c r="R106" s="357" t="str">
        <f>IF(Tabela14[[#This Row],[DIA]]&gt;0,IF('01'!$BX$33=77,1,""),"")</f>
        <v/>
      </c>
      <c r="S106" s="360">
        <f>IF(M106&gt;'01'!$BX$27,0,1)</f>
        <v>1</v>
      </c>
    </row>
    <row r="107" spans="3:19" x14ac:dyDescent="0.25">
      <c r="C107" s="75">
        <v>43149</v>
      </c>
      <c r="D107" s="76" t="s">
        <v>268</v>
      </c>
      <c r="E107" s="358" t="s">
        <v>342</v>
      </c>
      <c r="F107" s="359">
        <v>9</v>
      </c>
      <c r="G107" s="76" t="s">
        <v>272</v>
      </c>
      <c r="H107" s="76" t="s">
        <v>60</v>
      </c>
      <c r="I107" s="357" t="str">
        <f t="shared" ca="1" si="5"/>
        <v/>
      </c>
      <c r="J107" s="360">
        <f t="shared" si="6"/>
        <v>18</v>
      </c>
      <c r="K107" s="360">
        <f t="shared" si="7"/>
        <v>2</v>
      </c>
      <c r="L107" s="360">
        <f t="shared" si="8"/>
        <v>2018</v>
      </c>
      <c r="M107" s="360">
        <f t="shared" si="9"/>
        <v>1</v>
      </c>
      <c r="N107" s="357">
        <f>VLOOKUP(Tabela14[[#This Row],[Banco]],$U$9:$V$28,2,0)</f>
        <v>1</v>
      </c>
      <c r="O107" s="360">
        <f>IF(M107&gt;'06'!$AZ$15,0,1)</f>
        <v>1</v>
      </c>
      <c r="P107" s="360" t="str">
        <f>IF(Tabela14[[#This Row],[DIA]]&gt;0,IF('13'!$CD$36=77,1,""),"")</f>
        <v/>
      </c>
      <c r="Q107" s="360">
        <f>IF(M107&gt;'13'!$CD$30,0,1)</f>
        <v>1</v>
      </c>
      <c r="R107" s="357" t="str">
        <f>IF(Tabela14[[#This Row],[DIA]]&gt;0,IF('01'!$BX$33=77,1,""),"")</f>
        <v/>
      </c>
      <c r="S107" s="360">
        <f>IF(M107&gt;'01'!$BX$27,0,1)</f>
        <v>1</v>
      </c>
    </row>
    <row r="108" spans="3:19" x14ac:dyDescent="0.25">
      <c r="C108" s="75">
        <v>43149</v>
      </c>
      <c r="D108" s="76" t="s">
        <v>264</v>
      </c>
      <c r="E108" s="358" t="s">
        <v>374</v>
      </c>
      <c r="F108" s="359">
        <v>2</v>
      </c>
      <c r="G108" s="76" t="s">
        <v>272</v>
      </c>
      <c r="H108" s="76" t="s">
        <v>60</v>
      </c>
      <c r="I108" s="357" t="str">
        <f t="shared" ca="1" si="5"/>
        <v/>
      </c>
      <c r="J108" s="360">
        <f t="shared" si="6"/>
        <v>18</v>
      </c>
      <c r="K108" s="360">
        <f t="shared" si="7"/>
        <v>2</v>
      </c>
      <c r="L108" s="360">
        <f t="shared" si="8"/>
        <v>2018</v>
      </c>
      <c r="M108" s="360">
        <f t="shared" si="9"/>
        <v>1</v>
      </c>
      <c r="N108" s="357">
        <f>VLOOKUP(Tabela14[[#This Row],[Banco]],$U$9:$V$28,2,0)</f>
        <v>1</v>
      </c>
      <c r="O108" s="360">
        <f>IF(M108&gt;'06'!$AZ$15,0,1)</f>
        <v>1</v>
      </c>
      <c r="P108" s="360" t="str">
        <f>IF(Tabela14[[#This Row],[DIA]]&gt;0,IF('13'!$CD$36=77,1,""),"")</f>
        <v/>
      </c>
      <c r="Q108" s="360">
        <f>IF(M108&gt;'13'!$CD$30,0,1)</f>
        <v>1</v>
      </c>
      <c r="R108" s="357" t="str">
        <f>IF(Tabela14[[#This Row],[DIA]]&gt;0,IF('01'!$BX$33=77,1,""),"")</f>
        <v/>
      </c>
      <c r="S108" s="360">
        <f>IF(M108&gt;'01'!$BX$27,0,1)</f>
        <v>1</v>
      </c>
    </row>
    <row r="109" spans="3:19" x14ac:dyDescent="0.25">
      <c r="C109" s="75">
        <v>43149</v>
      </c>
      <c r="D109" s="76" t="s">
        <v>265</v>
      </c>
      <c r="E109" s="358" t="s">
        <v>387</v>
      </c>
      <c r="F109" s="359">
        <v>5</v>
      </c>
      <c r="G109" s="76" t="s">
        <v>272</v>
      </c>
      <c r="H109" s="76" t="s">
        <v>60</v>
      </c>
      <c r="I109" s="357" t="str">
        <f t="shared" ca="1" si="5"/>
        <v/>
      </c>
      <c r="J109" s="360">
        <f t="shared" si="6"/>
        <v>18</v>
      </c>
      <c r="K109" s="360">
        <f t="shared" si="7"/>
        <v>2</v>
      </c>
      <c r="L109" s="360">
        <f t="shared" si="8"/>
        <v>2018</v>
      </c>
      <c r="M109" s="360">
        <f t="shared" si="9"/>
        <v>1</v>
      </c>
      <c r="N109" s="357">
        <f>VLOOKUP(Tabela14[[#This Row],[Banco]],$U$9:$V$28,2,0)</f>
        <v>1</v>
      </c>
      <c r="O109" s="360">
        <f>IF(M109&gt;'06'!$AZ$15,0,1)</f>
        <v>1</v>
      </c>
      <c r="P109" s="360" t="str">
        <f>IF(Tabela14[[#This Row],[DIA]]&gt;0,IF('13'!$CD$36=77,1,""),"")</f>
        <v/>
      </c>
      <c r="Q109" s="360">
        <f>IF(M109&gt;'13'!$CD$30,0,1)</f>
        <v>1</v>
      </c>
      <c r="R109" s="357" t="str">
        <f>IF(Tabela14[[#This Row],[DIA]]&gt;0,IF('01'!$BX$33=77,1,""),"")</f>
        <v/>
      </c>
      <c r="S109" s="360">
        <f>IF(M109&gt;'01'!$BX$27,0,1)</f>
        <v>1</v>
      </c>
    </row>
    <row r="110" spans="3:19" x14ac:dyDescent="0.25">
      <c r="C110" s="75">
        <v>43149</v>
      </c>
      <c r="D110" s="76" t="s">
        <v>266</v>
      </c>
      <c r="E110" s="358" t="s">
        <v>347</v>
      </c>
      <c r="F110" s="359">
        <v>100</v>
      </c>
      <c r="G110" s="76" t="s">
        <v>272</v>
      </c>
      <c r="H110" s="76" t="s">
        <v>60</v>
      </c>
      <c r="I110" s="357" t="str">
        <f t="shared" ca="1" si="5"/>
        <v/>
      </c>
      <c r="J110" s="360">
        <f t="shared" si="6"/>
        <v>18</v>
      </c>
      <c r="K110" s="360">
        <f t="shared" si="7"/>
        <v>2</v>
      </c>
      <c r="L110" s="360">
        <f t="shared" si="8"/>
        <v>2018</v>
      </c>
      <c r="M110" s="360">
        <f t="shared" si="9"/>
        <v>1</v>
      </c>
      <c r="N110" s="357">
        <f>VLOOKUP(Tabela14[[#This Row],[Banco]],$U$9:$V$28,2,0)</f>
        <v>1</v>
      </c>
      <c r="O110" s="360">
        <f>IF(M110&gt;'06'!$AZ$15,0,1)</f>
        <v>1</v>
      </c>
      <c r="P110" s="360" t="str">
        <f>IF(Tabela14[[#This Row],[DIA]]&gt;0,IF('13'!$CD$36=77,1,""),"")</f>
        <v/>
      </c>
      <c r="Q110" s="360">
        <f>IF(M110&gt;'13'!$CD$30,0,1)</f>
        <v>1</v>
      </c>
      <c r="R110" s="357" t="str">
        <f>IF(Tabela14[[#This Row],[DIA]]&gt;0,IF('01'!$BX$33=77,1,""),"")</f>
        <v/>
      </c>
      <c r="S110" s="360">
        <f>IF(M110&gt;'01'!$BX$27,0,1)</f>
        <v>1</v>
      </c>
    </row>
    <row r="111" spans="3:19" x14ac:dyDescent="0.25">
      <c r="C111" s="75">
        <v>43150</v>
      </c>
      <c r="D111" s="76" t="s">
        <v>264</v>
      </c>
      <c r="E111" s="358" t="s">
        <v>388</v>
      </c>
      <c r="F111" s="359">
        <v>400</v>
      </c>
      <c r="G111" s="76" t="s">
        <v>272</v>
      </c>
      <c r="H111" s="76" t="s">
        <v>60</v>
      </c>
      <c r="I111" s="357" t="str">
        <f t="shared" ca="1" si="5"/>
        <v/>
      </c>
      <c r="J111" s="360">
        <f t="shared" si="6"/>
        <v>19</v>
      </c>
      <c r="K111" s="360">
        <f t="shared" si="7"/>
        <v>2</v>
      </c>
      <c r="L111" s="360">
        <f t="shared" si="8"/>
        <v>2018</v>
      </c>
      <c r="M111" s="360">
        <f t="shared" si="9"/>
        <v>1</v>
      </c>
      <c r="N111" s="357">
        <f>VLOOKUP(Tabela14[[#This Row],[Banco]],$U$9:$V$28,2,0)</f>
        <v>1</v>
      </c>
      <c r="O111" s="360">
        <f>IF(M111&gt;'06'!$AZ$15,0,1)</f>
        <v>1</v>
      </c>
      <c r="P111" s="360" t="str">
        <f>IF(Tabela14[[#This Row],[DIA]]&gt;0,IF('13'!$CD$36=77,1,""),"")</f>
        <v/>
      </c>
      <c r="Q111" s="360">
        <f>IF(M111&gt;'13'!$CD$30,0,1)</f>
        <v>1</v>
      </c>
      <c r="R111" s="357" t="str">
        <f>IF(Tabela14[[#This Row],[DIA]]&gt;0,IF('01'!$BX$33=77,1,""),"")</f>
        <v/>
      </c>
      <c r="S111" s="360">
        <f>IF(M111&gt;'01'!$BX$27,0,1)</f>
        <v>1</v>
      </c>
    </row>
    <row r="112" spans="3:19" x14ac:dyDescent="0.25">
      <c r="C112" s="75">
        <v>43150</v>
      </c>
      <c r="D112" s="76" t="s">
        <v>264</v>
      </c>
      <c r="E112" s="358" t="s">
        <v>389</v>
      </c>
      <c r="F112" s="359">
        <v>40</v>
      </c>
      <c r="G112" s="76" t="s">
        <v>272</v>
      </c>
      <c r="H112" s="76" t="s">
        <v>60</v>
      </c>
      <c r="I112" s="357" t="str">
        <f t="shared" ca="1" si="5"/>
        <v/>
      </c>
      <c r="J112" s="360">
        <f t="shared" si="6"/>
        <v>19</v>
      </c>
      <c r="K112" s="360">
        <f t="shared" si="7"/>
        <v>2</v>
      </c>
      <c r="L112" s="360">
        <f t="shared" si="8"/>
        <v>2018</v>
      </c>
      <c r="M112" s="360">
        <f t="shared" si="9"/>
        <v>1</v>
      </c>
      <c r="N112" s="357">
        <f>VLOOKUP(Tabela14[[#This Row],[Banco]],$U$9:$V$28,2,0)</f>
        <v>1</v>
      </c>
      <c r="O112" s="360">
        <f>IF(M112&gt;'06'!$AZ$15,0,1)</f>
        <v>1</v>
      </c>
      <c r="P112" s="360" t="str">
        <f>IF(Tabela14[[#This Row],[DIA]]&gt;0,IF('13'!$CD$36=77,1,""),"")</f>
        <v/>
      </c>
      <c r="Q112" s="360">
        <f>IF(M112&gt;'13'!$CD$30,0,1)</f>
        <v>1</v>
      </c>
      <c r="R112" s="357" t="str">
        <f>IF(Tabela14[[#This Row],[DIA]]&gt;0,IF('01'!$BX$33=77,1,""),"")</f>
        <v/>
      </c>
      <c r="S112" s="360">
        <f>IF(M112&gt;'01'!$BX$27,0,1)</f>
        <v>1</v>
      </c>
    </row>
    <row r="113" spans="3:19" x14ac:dyDescent="0.25">
      <c r="C113" s="75">
        <v>43151</v>
      </c>
      <c r="D113" s="76" t="s">
        <v>264</v>
      </c>
      <c r="E113" s="358" t="s">
        <v>390</v>
      </c>
      <c r="F113" s="359">
        <v>56.349999999999994</v>
      </c>
      <c r="G113" s="76" t="s">
        <v>272</v>
      </c>
      <c r="H113" s="76" t="s">
        <v>60</v>
      </c>
      <c r="I113" s="357" t="str">
        <f t="shared" ca="1" si="5"/>
        <v/>
      </c>
      <c r="J113" s="360">
        <f t="shared" si="6"/>
        <v>20</v>
      </c>
      <c r="K113" s="360">
        <f t="shared" si="7"/>
        <v>2</v>
      </c>
      <c r="L113" s="360">
        <f t="shared" si="8"/>
        <v>2018</v>
      </c>
      <c r="M113" s="360">
        <f t="shared" si="9"/>
        <v>1</v>
      </c>
      <c r="N113" s="357">
        <f>VLOOKUP(Tabela14[[#This Row],[Banco]],$U$9:$V$28,2,0)</f>
        <v>1</v>
      </c>
      <c r="O113" s="360">
        <f>IF(M113&gt;'06'!$AZ$15,0,1)</f>
        <v>1</v>
      </c>
      <c r="P113" s="360" t="str">
        <f>IF(Tabela14[[#This Row],[DIA]]&gt;0,IF('13'!$CD$36=77,1,""),"")</f>
        <v/>
      </c>
      <c r="Q113" s="360">
        <f>IF(M113&gt;'13'!$CD$30,0,1)</f>
        <v>1</v>
      </c>
      <c r="R113" s="357" t="str">
        <f>IF(Tabela14[[#This Row],[DIA]]&gt;0,IF('01'!$BX$33=77,1,""),"")</f>
        <v/>
      </c>
      <c r="S113" s="360">
        <f>IF(M113&gt;'01'!$BX$27,0,1)</f>
        <v>1</v>
      </c>
    </row>
    <row r="114" spans="3:19" x14ac:dyDescent="0.25">
      <c r="C114" s="75">
        <v>43152</v>
      </c>
      <c r="D114" s="76" t="s">
        <v>268</v>
      </c>
      <c r="E114" s="358" t="s">
        <v>342</v>
      </c>
      <c r="F114" s="359">
        <v>4</v>
      </c>
      <c r="G114" s="76" t="s">
        <v>272</v>
      </c>
      <c r="H114" s="76" t="s">
        <v>60</v>
      </c>
      <c r="I114" s="357" t="str">
        <f t="shared" ca="1" si="5"/>
        <v/>
      </c>
      <c r="J114" s="360">
        <f t="shared" si="6"/>
        <v>21</v>
      </c>
      <c r="K114" s="360">
        <f t="shared" si="7"/>
        <v>2</v>
      </c>
      <c r="L114" s="360">
        <f t="shared" si="8"/>
        <v>2018</v>
      </c>
      <c r="M114" s="360">
        <f t="shared" si="9"/>
        <v>1</v>
      </c>
      <c r="N114" s="357">
        <f>VLOOKUP(Tabela14[[#This Row],[Banco]],$U$9:$V$28,2,0)</f>
        <v>1</v>
      </c>
      <c r="O114" s="360">
        <f>IF(M114&gt;'06'!$AZ$15,0,1)</f>
        <v>1</v>
      </c>
      <c r="P114" s="360" t="str">
        <f>IF(Tabela14[[#This Row],[DIA]]&gt;0,IF('13'!$CD$36=77,1,""),"")</f>
        <v/>
      </c>
      <c r="Q114" s="360">
        <f>IF(M114&gt;'13'!$CD$30,0,1)</f>
        <v>1</v>
      </c>
      <c r="R114" s="357" t="str">
        <f>IF(Tabela14[[#This Row],[DIA]]&gt;0,IF('01'!$BX$33=77,1,""),"")</f>
        <v/>
      </c>
      <c r="S114" s="360">
        <f>IF(M114&gt;'01'!$BX$27,0,1)</f>
        <v>1</v>
      </c>
    </row>
    <row r="115" spans="3:19" x14ac:dyDescent="0.25">
      <c r="C115" s="75">
        <v>43152</v>
      </c>
      <c r="D115" s="76" t="s">
        <v>264</v>
      </c>
      <c r="E115" s="358" t="s">
        <v>363</v>
      </c>
      <c r="F115" s="359">
        <v>10</v>
      </c>
      <c r="G115" s="76" t="s">
        <v>272</v>
      </c>
      <c r="H115" s="76" t="s">
        <v>60</v>
      </c>
      <c r="I115" s="357" t="str">
        <f t="shared" ca="1" si="5"/>
        <v/>
      </c>
      <c r="J115" s="360">
        <f t="shared" si="6"/>
        <v>21</v>
      </c>
      <c r="K115" s="360">
        <f t="shared" si="7"/>
        <v>2</v>
      </c>
      <c r="L115" s="360">
        <f t="shared" si="8"/>
        <v>2018</v>
      </c>
      <c r="M115" s="360">
        <f t="shared" si="9"/>
        <v>1</v>
      </c>
      <c r="N115" s="357">
        <f>VLOOKUP(Tabela14[[#This Row],[Banco]],$U$9:$V$28,2,0)</f>
        <v>1</v>
      </c>
      <c r="O115" s="360">
        <f>IF(M115&gt;'06'!$AZ$15,0,1)</f>
        <v>1</v>
      </c>
      <c r="P115" s="360" t="str">
        <f>IF(Tabela14[[#This Row],[DIA]]&gt;0,IF('13'!$CD$36=77,1,""),"")</f>
        <v/>
      </c>
      <c r="Q115" s="360">
        <f>IF(M115&gt;'13'!$CD$30,0,1)</f>
        <v>1</v>
      </c>
      <c r="R115" s="357" t="str">
        <f>IF(Tabela14[[#This Row],[DIA]]&gt;0,IF('01'!$BX$33=77,1,""),"")</f>
        <v/>
      </c>
      <c r="S115" s="360">
        <f>IF(M115&gt;'01'!$BX$27,0,1)</f>
        <v>1</v>
      </c>
    </row>
    <row r="116" spans="3:19" x14ac:dyDescent="0.25">
      <c r="C116" s="75">
        <v>43153</v>
      </c>
      <c r="D116" s="76" t="s">
        <v>268</v>
      </c>
      <c r="E116" s="358" t="s">
        <v>342</v>
      </c>
      <c r="F116" s="359">
        <v>5</v>
      </c>
      <c r="G116" s="76" t="s">
        <v>272</v>
      </c>
      <c r="H116" s="76" t="s">
        <v>60</v>
      </c>
      <c r="I116" s="357" t="str">
        <f t="shared" ca="1" si="5"/>
        <v/>
      </c>
      <c r="J116" s="360">
        <f t="shared" si="6"/>
        <v>22</v>
      </c>
      <c r="K116" s="360">
        <f t="shared" si="7"/>
        <v>2</v>
      </c>
      <c r="L116" s="360">
        <f t="shared" si="8"/>
        <v>2018</v>
      </c>
      <c r="M116" s="360">
        <f t="shared" si="9"/>
        <v>1</v>
      </c>
      <c r="N116" s="357">
        <f>VLOOKUP(Tabela14[[#This Row],[Banco]],$U$9:$V$28,2,0)</f>
        <v>1</v>
      </c>
      <c r="O116" s="360">
        <f>IF(M116&gt;'06'!$AZ$15,0,1)</f>
        <v>1</v>
      </c>
      <c r="P116" s="360" t="str">
        <f>IF(Tabela14[[#This Row],[DIA]]&gt;0,IF('13'!$CD$36=77,1,""),"")</f>
        <v/>
      </c>
      <c r="Q116" s="360">
        <f>IF(M116&gt;'13'!$CD$30,0,1)</f>
        <v>1</v>
      </c>
      <c r="R116" s="357" t="str">
        <f>IF(Tabela14[[#This Row],[DIA]]&gt;0,IF('01'!$BX$33=77,1,""),"")</f>
        <v/>
      </c>
      <c r="S116" s="360">
        <f>IF(M116&gt;'01'!$BX$27,0,1)</f>
        <v>1</v>
      </c>
    </row>
    <row r="117" spans="3:19" x14ac:dyDescent="0.25">
      <c r="C117" s="75">
        <v>43153</v>
      </c>
      <c r="D117" s="76" t="s">
        <v>269</v>
      </c>
      <c r="E117" s="358" t="s">
        <v>348</v>
      </c>
      <c r="F117" s="359">
        <v>53.4</v>
      </c>
      <c r="G117" s="76" t="s">
        <v>272</v>
      </c>
      <c r="H117" s="76" t="s">
        <v>60</v>
      </c>
      <c r="I117" s="357" t="str">
        <f t="shared" ca="1" si="5"/>
        <v/>
      </c>
      <c r="J117" s="360">
        <f t="shared" si="6"/>
        <v>22</v>
      </c>
      <c r="K117" s="360">
        <f t="shared" si="7"/>
        <v>2</v>
      </c>
      <c r="L117" s="360">
        <f t="shared" si="8"/>
        <v>2018</v>
      </c>
      <c r="M117" s="360">
        <f t="shared" si="9"/>
        <v>1</v>
      </c>
      <c r="N117" s="357">
        <f>VLOOKUP(Tabela14[[#This Row],[Banco]],$U$9:$V$28,2,0)</f>
        <v>1</v>
      </c>
      <c r="O117" s="360">
        <f>IF(M117&gt;'06'!$AZ$15,0,1)</f>
        <v>1</v>
      </c>
      <c r="P117" s="360" t="str">
        <f>IF(Tabela14[[#This Row],[DIA]]&gt;0,IF('13'!$CD$36=77,1,""),"")</f>
        <v/>
      </c>
      <c r="Q117" s="360">
        <f>IF(M117&gt;'13'!$CD$30,0,1)</f>
        <v>1</v>
      </c>
      <c r="R117" s="357" t="str">
        <f>IF(Tabela14[[#This Row],[DIA]]&gt;0,IF('01'!$BX$33=77,1,""),"")</f>
        <v/>
      </c>
      <c r="S117" s="360">
        <f>IF(M117&gt;'01'!$BX$27,0,1)</f>
        <v>1</v>
      </c>
    </row>
    <row r="118" spans="3:19" x14ac:dyDescent="0.25">
      <c r="C118" s="75">
        <v>43153</v>
      </c>
      <c r="D118" s="76" t="s">
        <v>264</v>
      </c>
      <c r="E118" s="358" t="s">
        <v>391</v>
      </c>
      <c r="F118" s="359">
        <v>10.95</v>
      </c>
      <c r="G118" s="76" t="s">
        <v>272</v>
      </c>
      <c r="H118" s="76" t="s">
        <v>60</v>
      </c>
      <c r="I118" s="357" t="str">
        <f t="shared" ca="1" si="5"/>
        <v/>
      </c>
      <c r="J118" s="360">
        <f t="shared" si="6"/>
        <v>22</v>
      </c>
      <c r="K118" s="360">
        <f t="shared" si="7"/>
        <v>2</v>
      </c>
      <c r="L118" s="360">
        <f t="shared" si="8"/>
        <v>2018</v>
      </c>
      <c r="M118" s="360">
        <f t="shared" si="9"/>
        <v>1</v>
      </c>
      <c r="N118" s="357">
        <f>VLOOKUP(Tabela14[[#This Row],[Banco]],$U$9:$V$28,2,0)</f>
        <v>1</v>
      </c>
      <c r="O118" s="360">
        <f>IF(M118&gt;'06'!$AZ$15,0,1)</f>
        <v>1</v>
      </c>
      <c r="P118" s="360" t="str">
        <f>IF(Tabela14[[#This Row],[DIA]]&gt;0,IF('13'!$CD$36=77,1,""),"")</f>
        <v/>
      </c>
      <c r="Q118" s="360">
        <f>IF(M118&gt;'13'!$CD$30,0,1)</f>
        <v>1</v>
      </c>
      <c r="R118" s="357" t="str">
        <f>IF(Tabela14[[#This Row],[DIA]]&gt;0,IF('01'!$BX$33=77,1,""),"")</f>
        <v/>
      </c>
      <c r="S118" s="360">
        <f>IF(M118&gt;'01'!$BX$27,0,1)</f>
        <v>1</v>
      </c>
    </row>
    <row r="119" spans="3:19" x14ac:dyDescent="0.25">
      <c r="C119" s="75">
        <v>43153</v>
      </c>
      <c r="D119" s="76" t="s">
        <v>264</v>
      </c>
      <c r="E119" s="358" t="s">
        <v>392</v>
      </c>
      <c r="F119" s="359">
        <v>48</v>
      </c>
      <c r="G119" s="76" t="s">
        <v>272</v>
      </c>
      <c r="H119" s="76" t="s">
        <v>60</v>
      </c>
      <c r="I119" s="357" t="str">
        <f t="shared" ca="1" si="5"/>
        <v/>
      </c>
      <c r="J119" s="360">
        <f t="shared" si="6"/>
        <v>22</v>
      </c>
      <c r="K119" s="360">
        <f t="shared" si="7"/>
        <v>2</v>
      </c>
      <c r="L119" s="360">
        <f t="shared" si="8"/>
        <v>2018</v>
      </c>
      <c r="M119" s="360">
        <f t="shared" si="9"/>
        <v>1</v>
      </c>
      <c r="N119" s="357">
        <f>VLOOKUP(Tabela14[[#This Row],[Banco]],$U$9:$V$28,2,0)</f>
        <v>1</v>
      </c>
      <c r="O119" s="360">
        <f>IF(M119&gt;'06'!$AZ$15,0,1)</f>
        <v>1</v>
      </c>
      <c r="P119" s="360" t="str">
        <f>IF(Tabela14[[#This Row],[DIA]]&gt;0,IF('13'!$CD$36=77,1,""),"")</f>
        <v/>
      </c>
      <c r="Q119" s="360">
        <f>IF(M119&gt;'13'!$CD$30,0,1)</f>
        <v>1</v>
      </c>
      <c r="R119" s="357" t="str">
        <f>IF(Tabela14[[#This Row],[DIA]]&gt;0,IF('01'!$BX$33=77,1,""),"")</f>
        <v/>
      </c>
      <c r="S119" s="360">
        <f>IF(M119&gt;'01'!$BX$27,0,1)</f>
        <v>1</v>
      </c>
    </row>
    <row r="120" spans="3:19" x14ac:dyDescent="0.25">
      <c r="C120" s="75">
        <v>43154</v>
      </c>
      <c r="D120" s="76" t="s">
        <v>268</v>
      </c>
      <c r="E120" s="358" t="s">
        <v>342</v>
      </c>
      <c r="F120" s="359">
        <v>4</v>
      </c>
      <c r="G120" s="76" t="s">
        <v>272</v>
      </c>
      <c r="H120" s="76" t="s">
        <v>60</v>
      </c>
      <c r="I120" s="357" t="str">
        <f t="shared" ca="1" si="5"/>
        <v/>
      </c>
      <c r="J120" s="360">
        <f t="shared" si="6"/>
        <v>23</v>
      </c>
      <c r="K120" s="360">
        <f t="shared" si="7"/>
        <v>2</v>
      </c>
      <c r="L120" s="360">
        <f t="shared" si="8"/>
        <v>2018</v>
      </c>
      <c r="M120" s="360">
        <f t="shared" si="9"/>
        <v>1</v>
      </c>
      <c r="N120" s="357">
        <f>VLOOKUP(Tabela14[[#This Row],[Banco]],$U$9:$V$28,2,0)</f>
        <v>1</v>
      </c>
      <c r="O120" s="360">
        <f>IF(M120&gt;'06'!$AZ$15,0,1)</f>
        <v>1</v>
      </c>
      <c r="P120" s="360" t="str">
        <f>IF(Tabela14[[#This Row],[DIA]]&gt;0,IF('13'!$CD$36=77,1,""),"")</f>
        <v/>
      </c>
      <c r="Q120" s="360">
        <f>IF(M120&gt;'13'!$CD$30,0,1)</f>
        <v>1</v>
      </c>
      <c r="R120" s="357" t="str">
        <f>IF(Tabela14[[#This Row],[DIA]]&gt;0,IF('01'!$BX$33=77,1,""),"")</f>
        <v/>
      </c>
      <c r="S120" s="360">
        <f>IF(M120&gt;'01'!$BX$27,0,1)</f>
        <v>1</v>
      </c>
    </row>
    <row r="121" spans="3:19" x14ac:dyDescent="0.25">
      <c r="C121" s="75">
        <v>43155</v>
      </c>
      <c r="D121" s="76" t="s">
        <v>269</v>
      </c>
      <c r="E121" s="358" t="s">
        <v>393</v>
      </c>
      <c r="F121" s="359">
        <v>27</v>
      </c>
      <c r="G121" s="76" t="s">
        <v>272</v>
      </c>
      <c r="H121" s="76" t="s">
        <v>60</v>
      </c>
      <c r="I121" s="357" t="str">
        <f t="shared" ca="1" si="5"/>
        <v/>
      </c>
      <c r="J121" s="360">
        <f t="shared" si="6"/>
        <v>24</v>
      </c>
      <c r="K121" s="360">
        <f t="shared" si="7"/>
        <v>2</v>
      </c>
      <c r="L121" s="360">
        <f t="shared" si="8"/>
        <v>2018</v>
      </c>
      <c r="M121" s="360">
        <f t="shared" si="9"/>
        <v>1</v>
      </c>
      <c r="N121" s="357">
        <f>VLOOKUP(Tabela14[[#This Row],[Banco]],$U$9:$V$28,2,0)</f>
        <v>1</v>
      </c>
      <c r="O121" s="360">
        <f>IF(M121&gt;'06'!$AZ$15,0,1)</f>
        <v>1</v>
      </c>
      <c r="P121" s="360" t="str">
        <f>IF(Tabela14[[#This Row],[DIA]]&gt;0,IF('13'!$CD$36=77,1,""),"")</f>
        <v/>
      </c>
      <c r="Q121" s="360">
        <f>IF(M121&gt;'13'!$CD$30,0,1)</f>
        <v>1</v>
      </c>
      <c r="R121" s="357" t="str">
        <f>IF(Tabela14[[#This Row],[DIA]]&gt;0,IF('01'!$BX$33=77,1,""),"")</f>
        <v/>
      </c>
      <c r="S121" s="360">
        <f>IF(M121&gt;'01'!$BX$27,0,1)</f>
        <v>1</v>
      </c>
    </row>
    <row r="122" spans="3:19" x14ac:dyDescent="0.25">
      <c r="C122" s="75">
        <v>43155</v>
      </c>
      <c r="D122" s="76" t="s">
        <v>266</v>
      </c>
      <c r="E122" s="358" t="s">
        <v>347</v>
      </c>
      <c r="F122" s="359">
        <v>30</v>
      </c>
      <c r="G122" s="76" t="s">
        <v>272</v>
      </c>
      <c r="H122" s="76" t="s">
        <v>60</v>
      </c>
      <c r="I122" s="357" t="str">
        <f t="shared" ca="1" si="5"/>
        <v/>
      </c>
      <c r="J122" s="360">
        <f t="shared" si="6"/>
        <v>24</v>
      </c>
      <c r="K122" s="360">
        <f t="shared" si="7"/>
        <v>2</v>
      </c>
      <c r="L122" s="360">
        <f t="shared" si="8"/>
        <v>2018</v>
      </c>
      <c r="M122" s="360">
        <f t="shared" si="9"/>
        <v>1</v>
      </c>
      <c r="N122" s="357">
        <f>VLOOKUP(Tabela14[[#This Row],[Banco]],$U$9:$V$28,2,0)</f>
        <v>1</v>
      </c>
      <c r="O122" s="360">
        <f>IF(M122&gt;'06'!$AZ$15,0,1)</f>
        <v>1</v>
      </c>
      <c r="P122" s="360" t="str">
        <f>IF(Tabela14[[#This Row],[DIA]]&gt;0,IF('13'!$CD$36=77,1,""),"")</f>
        <v/>
      </c>
      <c r="Q122" s="360">
        <f>IF(M122&gt;'13'!$CD$30,0,1)</f>
        <v>1</v>
      </c>
      <c r="R122" s="357" t="str">
        <f>IF(Tabela14[[#This Row],[DIA]]&gt;0,IF('01'!$BX$33=77,1,""),"")</f>
        <v/>
      </c>
      <c r="S122" s="360">
        <f>IF(M122&gt;'01'!$BX$27,0,1)</f>
        <v>1</v>
      </c>
    </row>
    <row r="123" spans="3:19" x14ac:dyDescent="0.25">
      <c r="C123" s="75">
        <v>43156</v>
      </c>
      <c r="D123" s="76" t="s">
        <v>265</v>
      </c>
      <c r="E123" s="358" t="s">
        <v>394</v>
      </c>
      <c r="F123" s="359">
        <v>40</v>
      </c>
      <c r="G123" s="76" t="s">
        <v>272</v>
      </c>
      <c r="H123" s="76" t="s">
        <v>60</v>
      </c>
      <c r="I123" s="357" t="str">
        <f t="shared" ca="1" si="5"/>
        <v/>
      </c>
      <c r="J123" s="360">
        <f t="shared" si="6"/>
        <v>25</v>
      </c>
      <c r="K123" s="360">
        <f t="shared" si="7"/>
        <v>2</v>
      </c>
      <c r="L123" s="360">
        <f t="shared" si="8"/>
        <v>2018</v>
      </c>
      <c r="M123" s="360">
        <f t="shared" si="9"/>
        <v>1</v>
      </c>
      <c r="N123" s="357">
        <f>VLOOKUP(Tabela14[[#This Row],[Banco]],$U$9:$V$28,2,0)</f>
        <v>1</v>
      </c>
      <c r="O123" s="360">
        <f>IF(M123&gt;'06'!$AZ$15,0,1)</f>
        <v>1</v>
      </c>
      <c r="P123" s="360" t="str">
        <f>IF(Tabela14[[#This Row],[DIA]]&gt;0,IF('13'!$CD$36=77,1,""),"")</f>
        <v/>
      </c>
      <c r="Q123" s="360">
        <f>IF(M123&gt;'13'!$CD$30,0,1)</f>
        <v>1</v>
      </c>
      <c r="R123" s="357" t="str">
        <f>IF(Tabela14[[#This Row],[DIA]]&gt;0,IF('01'!$BX$33=77,1,""),"")</f>
        <v/>
      </c>
      <c r="S123" s="360">
        <f>IF(M123&gt;'01'!$BX$27,0,1)</f>
        <v>1</v>
      </c>
    </row>
    <row r="124" spans="3:19" x14ac:dyDescent="0.25">
      <c r="C124" s="75">
        <v>43156</v>
      </c>
      <c r="D124" s="76" t="s">
        <v>265</v>
      </c>
      <c r="E124" s="358" t="s">
        <v>395</v>
      </c>
      <c r="F124" s="359">
        <v>5</v>
      </c>
      <c r="G124" s="76" t="s">
        <v>272</v>
      </c>
      <c r="H124" s="76" t="s">
        <v>60</v>
      </c>
      <c r="I124" s="357" t="str">
        <f t="shared" ca="1" si="5"/>
        <v/>
      </c>
      <c r="J124" s="360">
        <f t="shared" si="6"/>
        <v>25</v>
      </c>
      <c r="K124" s="360">
        <f t="shared" si="7"/>
        <v>2</v>
      </c>
      <c r="L124" s="360">
        <f t="shared" si="8"/>
        <v>2018</v>
      </c>
      <c r="M124" s="360">
        <f t="shared" si="9"/>
        <v>1</v>
      </c>
      <c r="N124" s="357">
        <f>VLOOKUP(Tabela14[[#This Row],[Banco]],$U$9:$V$28,2,0)</f>
        <v>1</v>
      </c>
      <c r="O124" s="360">
        <f>IF(M124&gt;'06'!$AZ$15,0,1)</f>
        <v>1</v>
      </c>
      <c r="P124" s="360" t="str">
        <f>IF(Tabela14[[#This Row],[DIA]]&gt;0,IF('13'!$CD$36=77,1,""),"")</f>
        <v/>
      </c>
      <c r="Q124" s="360">
        <f>IF(M124&gt;'13'!$CD$30,0,1)</f>
        <v>1</v>
      </c>
      <c r="R124" s="357" t="str">
        <f>IF(Tabela14[[#This Row],[DIA]]&gt;0,IF('01'!$BX$33=77,1,""),"")</f>
        <v/>
      </c>
      <c r="S124" s="360">
        <f>IF(M124&gt;'01'!$BX$27,0,1)</f>
        <v>1</v>
      </c>
    </row>
    <row r="125" spans="3:19" x14ac:dyDescent="0.25">
      <c r="C125" s="75">
        <v>43157</v>
      </c>
      <c r="D125" s="76" t="s">
        <v>266</v>
      </c>
      <c r="E125" s="358" t="s">
        <v>347</v>
      </c>
      <c r="F125" s="359">
        <v>100</v>
      </c>
      <c r="G125" s="76" t="s">
        <v>272</v>
      </c>
      <c r="H125" s="76" t="s">
        <v>60</v>
      </c>
      <c r="I125" s="357" t="str">
        <f t="shared" ca="1" si="5"/>
        <v/>
      </c>
      <c r="J125" s="360">
        <f t="shared" si="6"/>
        <v>26</v>
      </c>
      <c r="K125" s="360">
        <f t="shared" si="7"/>
        <v>2</v>
      </c>
      <c r="L125" s="360">
        <f t="shared" si="8"/>
        <v>2018</v>
      </c>
      <c r="M125" s="360">
        <f t="shared" si="9"/>
        <v>1</v>
      </c>
      <c r="N125" s="357">
        <f>VLOOKUP(Tabela14[[#This Row],[Banco]],$U$9:$V$28,2,0)</f>
        <v>1</v>
      </c>
      <c r="O125" s="360">
        <f>IF(M125&gt;'06'!$AZ$15,0,1)</f>
        <v>1</v>
      </c>
      <c r="P125" s="360" t="str">
        <f>IF(Tabela14[[#This Row],[DIA]]&gt;0,IF('13'!$CD$36=77,1,""),"")</f>
        <v/>
      </c>
      <c r="Q125" s="360">
        <f>IF(M125&gt;'13'!$CD$30,0,1)</f>
        <v>1</v>
      </c>
      <c r="R125" s="357" t="str">
        <f>IF(Tabela14[[#This Row],[DIA]]&gt;0,IF('01'!$BX$33=77,1,""),"")</f>
        <v/>
      </c>
      <c r="S125" s="360">
        <f>IF(M125&gt;'01'!$BX$27,0,1)</f>
        <v>1</v>
      </c>
    </row>
    <row r="126" spans="3:19" x14ac:dyDescent="0.25">
      <c r="C126" s="75">
        <v>43157</v>
      </c>
      <c r="D126" s="76" t="s">
        <v>265</v>
      </c>
      <c r="E126" s="358" t="s">
        <v>378</v>
      </c>
      <c r="F126" s="359">
        <v>950</v>
      </c>
      <c r="G126" s="76" t="s">
        <v>272</v>
      </c>
      <c r="H126" s="76" t="s">
        <v>60</v>
      </c>
      <c r="I126" s="357" t="str">
        <f t="shared" ca="1" si="5"/>
        <v/>
      </c>
      <c r="J126" s="360">
        <f t="shared" si="6"/>
        <v>26</v>
      </c>
      <c r="K126" s="360">
        <f t="shared" si="7"/>
        <v>2</v>
      </c>
      <c r="L126" s="360">
        <f t="shared" si="8"/>
        <v>2018</v>
      </c>
      <c r="M126" s="360">
        <f t="shared" si="9"/>
        <v>1</v>
      </c>
      <c r="N126" s="357">
        <f>VLOOKUP(Tabela14[[#This Row],[Banco]],$U$9:$V$28,2,0)</f>
        <v>1</v>
      </c>
      <c r="O126" s="360">
        <f>IF(M126&gt;'06'!$AZ$15,0,1)</f>
        <v>1</v>
      </c>
      <c r="P126" s="360" t="str">
        <f>IF(Tabela14[[#This Row],[DIA]]&gt;0,IF('13'!$CD$36=77,1,""),"")</f>
        <v/>
      </c>
      <c r="Q126" s="360">
        <f>IF(M126&gt;'13'!$CD$30,0,1)</f>
        <v>1</v>
      </c>
      <c r="R126" s="357" t="str">
        <f>IF(Tabela14[[#This Row],[DIA]]&gt;0,IF('01'!$BX$33=77,1,""),"")</f>
        <v/>
      </c>
      <c r="S126" s="360">
        <f>IF(M126&gt;'01'!$BX$27,0,1)</f>
        <v>1</v>
      </c>
    </row>
    <row r="127" spans="3:19" x14ac:dyDescent="0.25">
      <c r="C127" s="75">
        <v>43160</v>
      </c>
      <c r="D127" s="76" t="s">
        <v>265</v>
      </c>
      <c r="E127" s="358" t="s">
        <v>396</v>
      </c>
      <c r="F127" s="359">
        <v>66.680000000000007</v>
      </c>
      <c r="G127" s="76" t="s">
        <v>272</v>
      </c>
      <c r="H127" s="76" t="s">
        <v>60</v>
      </c>
      <c r="I127" s="357" t="str">
        <f t="shared" ca="1" si="5"/>
        <v/>
      </c>
      <c r="J127" s="360">
        <f t="shared" si="6"/>
        <v>1</v>
      </c>
      <c r="K127" s="360">
        <f t="shared" si="7"/>
        <v>3</v>
      </c>
      <c r="L127" s="360">
        <f t="shared" si="8"/>
        <v>2018</v>
      </c>
      <c r="M127" s="360">
        <f t="shared" si="9"/>
        <v>1</v>
      </c>
      <c r="N127" s="357">
        <f>VLOOKUP(Tabela14[[#This Row],[Banco]],$U$9:$V$28,2,0)</f>
        <v>1</v>
      </c>
      <c r="O127" s="360">
        <f>IF(M127&gt;'06'!$AZ$15,0,1)</f>
        <v>1</v>
      </c>
      <c r="P127" s="360" t="str">
        <f>IF(Tabela14[[#This Row],[DIA]]&gt;0,IF('13'!$CD$36=77,1,""),"")</f>
        <v/>
      </c>
      <c r="Q127" s="360">
        <f>IF(M127&gt;'13'!$CD$30,0,1)</f>
        <v>1</v>
      </c>
      <c r="R127" s="357" t="str">
        <f>IF(Tabela14[[#This Row],[DIA]]&gt;0,IF('01'!$BX$33=77,1,""),"")</f>
        <v/>
      </c>
      <c r="S127" s="360">
        <f>IF(M127&gt;'01'!$BX$27,0,1)</f>
        <v>1</v>
      </c>
    </row>
    <row r="128" spans="3:19" x14ac:dyDescent="0.25">
      <c r="C128" s="75">
        <v>43160</v>
      </c>
      <c r="D128" s="76" t="s">
        <v>264</v>
      </c>
      <c r="E128" s="358" t="s">
        <v>339</v>
      </c>
      <c r="F128" s="359">
        <v>5</v>
      </c>
      <c r="G128" s="76" t="s">
        <v>272</v>
      </c>
      <c r="H128" s="76" t="s">
        <v>60</v>
      </c>
      <c r="I128" s="357" t="str">
        <f t="shared" ca="1" si="5"/>
        <v/>
      </c>
      <c r="J128" s="360">
        <f t="shared" si="6"/>
        <v>1</v>
      </c>
      <c r="K128" s="360">
        <f t="shared" si="7"/>
        <v>3</v>
      </c>
      <c r="L128" s="360">
        <f t="shared" si="8"/>
        <v>2018</v>
      </c>
      <c r="M128" s="360">
        <f t="shared" si="9"/>
        <v>1</v>
      </c>
      <c r="N128" s="357">
        <f>VLOOKUP(Tabela14[[#This Row],[Banco]],$U$9:$V$28,2,0)</f>
        <v>1</v>
      </c>
      <c r="O128" s="360">
        <f>IF(M128&gt;'06'!$AZ$15,0,1)</f>
        <v>1</v>
      </c>
      <c r="P128" s="360" t="str">
        <f>IF(Tabela14[[#This Row],[DIA]]&gt;0,IF('13'!$CD$36=77,1,""),"")</f>
        <v/>
      </c>
      <c r="Q128" s="360">
        <f>IF(M128&gt;'13'!$CD$30,0,1)</f>
        <v>1</v>
      </c>
      <c r="R128" s="357" t="str">
        <f>IF(Tabela14[[#This Row],[DIA]]&gt;0,IF('01'!$BX$33=77,1,""),"")</f>
        <v/>
      </c>
      <c r="S128" s="360">
        <f>IF(M128&gt;'01'!$BX$27,0,1)</f>
        <v>1</v>
      </c>
    </row>
    <row r="129" spans="3:19" x14ac:dyDescent="0.25">
      <c r="C129" s="75">
        <v>43160</v>
      </c>
      <c r="D129" s="76" t="s">
        <v>271</v>
      </c>
      <c r="E129" s="358" t="s">
        <v>397</v>
      </c>
      <c r="F129" s="359">
        <v>50</v>
      </c>
      <c r="G129" s="76" t="s">
        <v>272</v>
      </c>
      <c r="H129" s="76" t="s">
        <v>60</v>
      </c>
      <c r="I129" s="357" t="str">
        <f t="shared" ca="1" si="5"/>
        <v/>
      </c>
      <c r="J129" s="360">
        <f t="shared" si="6"/>
        <v>1</v>
      </c>
      <c r="K129" s="360">
        <f t="shared" si="7"/>
        <v>3</v>
      </c>
      <c r="L129" s="360">
        <f t="shared" si="8"/>
        <v>2018</v>
      </c>
      <c r="M129" s="360">
        <f t="shared" si="9"/>
        <v>1</v>
      </c>
      <c r="N129" s="357">
        <f>VLOOKUP(Tabela14[[#This Row],[Banco]],$U$9:$V$28,2,0)</f>
        <v>1</v>
      </c>
      <c r="O129" s="360">
        <f>IF(M129&gt;'06'!$AZ$15,0,1)</f>
        <v>1</v>
      </c>
      <c r="P129" s="360" t="str">
        <f>IF(Tabela14[[#This Row],[DIA]]&gt;0,IF('13'!$CD$36=77,1,""),"")</f>
        <v/>
      </c>
      <c r="Q129" s="360">
        <f>IF(M129&gt;'13'!$CD$30,0,1)</f>
        <v>1</v>
      </c>
      <c r="R129" s="357" t="str">
        <f>IF(Tabela14[[#This Row],[DIA]]&gt;0,IF('01'!$BX$33=77,1,""),"")</f>
        <v/>
      </c>
      <c r="S129" s="360">
        <f>IF(M129&gt;'01'!$BX$27,0,1)</f>
        <v>1</v>
      </c>
    </row>
    <row r="130" spans="3:19" x14ac:dyDescent="0.25">
      <c r="C130" s="75">
        <v>43160</v>
      </c>
      <c r="D130" s="76" t="s">
        <v>264</v>
      </c>
      <c r="E130" s="358" t="s">
        <v>398</v>
      </c>
      <c r="F130" s="359">
        <v>20</v>
      </c>
      <c r="G130" s="76" t="s">
        <v>272</v>
      </c>
      <c r="H130" s="76" t="s">
        <v>60</v>
      </c>
      <c r="I130" s="357" t="str">
        <f t="shared" ca="1" si="5"/>
        <v/>
      </c>
      <c r="J130" s="360">
        <f t="shared" si="6"/>
        <v>1</v>
      </c>
      <c r="K130" s="360">
        <f t="shared" si="7"/>
        <v>3</v>
      </c>
      <c r="L130" s="360">
        <f t="shared" si="8"/>
        <v>2018</v>
      </c>
      <c r="M130" s="360">
        <f t="shared" si="9"/>
        <v>1</v>
      </c>
      <c r="N130" s="357">
        <f>VLOOKUP(Tabela14[[#This Row],[Banco]],$U$9:$V$28,2,0)</f>
        <v>1</v>
      </c>
      <c r="O130" s="360">
        <f>IF(M130&gt;'06'!$AZ$15,0,1)</f>
        <v>1</v>
      </c>
      <c r="P130" s="360" t="str">
        <f>IF(Tabela14[[#This Row],[DIA]]&gt;0,IF('13'!$CD$36=77,1,""),"")</f>
        <v/>
      </c>
      <c r="Q130" s="360">
        <f>IF(M130&gt;'13'!$CD$30,0,1)</f>
        <v>1</v>
      </c>
      <c r="R130" s="357" t="str">
        <f>IF(Tabela14[[#This Row],[DIA]]&gt;0,IF('01'!$BX$33=77,1,""),"")</f>
        <v/>
      </c>
      <c r="S130" s="360">
        <f>IF(M130&gt;'01'!$BX$27,0,1)</f>
        <v>1</v>
      </c>
    </row>
    <row r="131" spans="3:19" x14ac:dyDescent="0.25">
      <c r="C131" s="75">
        <v>43160</v>
      </c>
      <c r="D131" s="76" t="s">
        <v>264</v>
      </c>
      <c r="E131" s="358" t="s">
        <v>399</v>
      </c>
      <c r="F131" s="359">
        <v>2</v>
      </c>
      <c r="G131" s="76" t="s">
        <v>272</v>
      </c>
      <c r="H131" s="76" t="s">
        <v>60</v>
      </c>
      <c r="I131" s="357" t="str">
        <f t="shared" ca="1" si="5"/>
        <v/>
      </c>
      <c r="J131" s="360">
        <f t="shared" si="6"/>
        <v>1</v>
      </c>
      <c r="K131" s="360">
        <f t="shared" si="7"/>
        <v>3</v>
      </c>
      <c r="L131" s="360">
        <f t="shared" si="8"/>
        <v>2018</v>
      </c>
      <c r="M131" s="360">
        <f t="shared" si="9"/>
        <v>1</v>
      </c>
      <c r="N131" s="357">
        <f>VLOOKUP(Tabela14[[#This Row],[Banco]],$U$9:$V$28,2,0)</f>
        <v>1</v>
      </c>
      <c r="O131" s="360">
        <f>IF(M131&gt;'06'!$AZ$15,0,1)</f>
        <v>1</v>
      </c>
      <c r="P131" s="360" t="str">
        <f>IF(Tabela14[[#This Row],[DIA]]&gt;0,IF('13'!$CD$36=77,1,""),"")</f>
        <v/>
      </c>
      <c r="Q131" s="360">
        <f>IF(M131&gt;'13'!$CD$30,0,1)</f>
        <v>1</v>
      </c>
      <c r="R131" s="357" t="str">
        <f>IF(Tabela14[[#This Row],[DIA]]&gt;0,IF('01'!$BX$33=77,1,""),"")</f>
        <v/>
      </c>
      <c r="S131" s="360">
        <f>IF(M131&gt;'01'!$BX$27,0,1)</f>
        <v>1</v>
      </c>
    </row>
    <row r="132" spans="3:19" x14ac:dyDescent="0.25">
      <c r="C132" s="75">
        <v>43160</v>
      </c>
      <c r="D132" s="76" t="s">
        <v>271</v>
      </c>
      <c r="E132" s="358" t="s">
        <v>400</v>
      </c>
      <c r="F132" s="359">
        <v>20</v>
      </c>
      <c r="G132" s="76" t="s">
        <v>272</v>
      </c>
      <c r="H132" s="76" t="s">
        <v>60</v>
      </c>
      <c r="I132" s="357" t="str">
        <f t="shared" ca="1" si="5"/>
        <v/>
      </c>
      <c r="J132" s="360">
        <f t="shared" si="6"/>
        <v>1</v>
      </c>
      <c r="K132" s="360">
        <f t="shared" si="7"/>
        <v>3</v>
      </c>
      <c r="L132" s="360">
        <f t="shared" si="8"/>
        <v>2018</v>
      </c>
      <c r="M132" s="360">
        <f t="shared" si="9"/>
        <v>1</v>
      </c>
      <c r="N132" s="357">
        <f>VLOOKUP(Tabela14[[#This Row],[Banco]],$U$9:$V$28,2,0)</f>
        <v>1</v>
      </c>
      <c r="O132" s="360">
        <f>IF(M132&gt;'06'!$AZ$15,0,1)</f>
        <v>1</v>
      </c>
      <c r="P132" s="360" t="str">
        <f>IF(Tabela14[[#This Row],[DIA]]&gt;0,IF('13'!$CD$36=77,1,""),"")</f>
        <v/>
      </c>
      <c r="Q132" s="360">
        <f>IF(M132&gt;'13'!$CD$30,0,1)</f>
        <v>1</v>
      </c>
      <c r="R132" s="357" t="str">
        <f>IF(Tabela14[[#This Row],[DIA]]&gt;0,IF('01'!$BX$33=77,1,""),"")</f>
        <v/>
      </c>
      <c r="S132" s="360">
        <f>IF(M132&gt;'01'!$BX$27,0,1)</f>
        <v>1</v>
      </c>
    </row>
    <row r="133" spans="3:19" x14ac:dyDescent="0.25">
      <c r="C133" s="75">
        <v>43160</v>
      </c>
      <c r="D133" s="76" t="s">
        <v>270</v>
      </c>
      <c r="E133" s="358" t="s">
        <v>367</v>
      </c>
      <c r="F133" s="359">
        <v>30</v>
      </c>
      <c r="G133" s="76" t="s">
        <v>272</v>
      </c>
      <c r="H133" s="76" t="s">
        <v>60</v>
      </c>
      <c r="I133" s="357" t="str">
        <f t="shared" ca="1" si="5"/>
        <v/>
      </c>
      <c r="J133" s="360">
        <f t="shared" si="6"/>
        <v>1</v>
      </c>
      <c r="K133" s="360">
        <f t="shared" si="7"/>
        <v>3</v>
      </c>
      <c r="L133" s="360">
        <f t="shared" si="8"/>
        <v>2018</v>
      </c>
      <c r="M133" s="360">
        <f t="shared" si="9"/>
        <v>1</v>
      </c>
      <c r="N133" s="357">
        <f>VLOOKUP(Tabela14[[#This Row],[Banco]],$U$9:$V$28,2,0)</f>
        <v>1</v>
      </c>
      <c r="O133" s="360">
        <f>IF(M133&gt;'06'!$AZ$15,0,1)</f>
        <v>1</v>
      </c>
      <c r="P133" s="360" t="str">
        <f>IF(Tabela14[[#This Row],[DIA]]&gt;0,IF('13'!$CD$36=77,1,""),"")</f>
        <v/>
      </c>
      <c r="Q133" s="360">
        <f>IF(M133&gt;'13'!$CD$30,0,1)</f>
        <v>1</v>
      </c>
      <c r="R133" s="357" t="str">
        <f>IF(Tabela14[[#This Row],[DIA]]&gt;0,IF('01'!$BX$33=77,1,""),"")</f>
        <v/>
      </c>
      <c r="S133" s="360">
        <f>IF(M133&gt;'01'!$BX$27,0,1)</f>
        <v>1</v>
      </c>
    </row>
    <row r="134" spans="3:19" x14ac:dyDescent="0.25">
      <c r="C134" s="75">
        <v>43160</v>
      </c>
      <c r="D134" s="76" t="s">
        <v>265</v>
      </c>
      <c r="E134" s="358" t="s">
        <v>358</v>
      </c>
      <c r="F134" s="359">
        <v>800</v>
      </c>
      <c r="G134" s="76" t="s">
        <v>272</v>
      </c>
      <c r="H134" s="76" t="s">
        <v>60</v>
      </c>
      <c r="I134" s="357" t="str">
        <f t="shared" ca="1" si="5"/>
        <v/>
      </c>
      <c r="J134" s="360">
        <f t="shared" si="6"/>
        <v>1</v>
      </c>
      <c r="K134" s="360">
        <f t="shared" si="7"/>
        <v>3</v>
      </c>
      <c r="L134" s="360">
        <f t="shared" si="8"/>
        <v>2018</v>
      </c>
      <c r="M134" s="360">
        <f t="shared" si="9"/>
        <v>1</v>
      </c>
      <c r="N134" s="357">
        <f>VLOOKUP(Tabela14[[#This Row],[Banco]],$U$9:$V$28,2,0)</f>
        <v>1</v>
      </c>
      <c r="O134" s="360">
        <f>IF(M134&gt;'06'!$AZ$15,0,1)</f>
        <v>1</v>
      </c>
      <c r="P134" s="360" t="str">
        <f>IF(Tabela14[[#This Row],[DIA]]&gt;0,IF('13'!$CD$36=77,1,""),"")</f>
        <v/>
      </c>
      <c r="Q134" s="360">
        <f>IF(M134&gt;'13'!$CD$30,0,1)</f>
        <v>1</v>
      </c>
      <c r="R134" s="357" t="str">
        <f>IF(Tabela14[[#This Row],[DIA]]&gt;0,IF('01'!$BX$33=77,1,""),"")</f>
        <v/>
      </c>
      <c r="S134" s="360">
        <f>IF(M134&gt;'01'!$BX$27,0,1)</f>
        <v>1</v>
      </c>
    </row>
    <row r="135" spans="3:19" x14ac:dyDescent="0.25">
      <c r="C135" s="75">
        <v>43160</v>
      </c>
      <c r="D135" s="76" t="s">
        <v>271</v>
      </c>
      <c r="E135" s="358" t="s">
        <v>401</v>
      </c>
      <c r="F135" s="359">
        <v>60.17</v>
      </c>
      <c r="G135" s="76" t="s">
        <v>272</v>
      </c>
      <c r="H135" s="76" t="s">
        <v>60</v>
      </c>
      <c r="I135" s="357" t="str">
        <f t="shared" ca="1" si="5"/>
        <v/>
      </c>
      <c r="J135" s="360">
        <f t="shared" si="6"/>
        <v>1</v>
      </c>
      <c r="K135" s="360">
        <f t="shared" si="7"/>
        <v>3</v>
      </c>
      <c r="L135" s="360">
        <f t="shared" si="8"/>
        <v>2018</v>
      </c>
      <c r="M135" s="360">
        <f t="shared" si="9"/>
        <v>1</v>
      </c>
      <c r="N135" s="357">
        <f>VLOOKUP(Tabela14[[#This Row],[Banco]],$U$9:$V$28,2,0)</f>
        <v>1</v>
      </c>
      <c r="O135" s="360">
        <f>IF(M135&gt;'06'!$AZ$15,0,1)</f>
        <v>1</v>
      </c>
      <c r="P135" s="360" t="str">
        <f>IF(Tabela14[[#This Row],[DIA]]&gt;0,IF('13'!$CD$36=77,1,""),"")</f>
        <v/>
      </c>
      <c r="Q135" s="360">
        <f>IF(M135&gt;'13'!$CD$30,0,1)</f>
        <v>1</v>
      </c>
      <c r="R135" s="357" t="str">
        <f>IF(Tabela14[[#This Row],[DIA]]&gt;0,IF('01'!$BX$33=77,1,""),"")</f>
        <v/>
      </c>
      <c r="S135" s="360">
        <f>IF(M135&gt;'01'!$BX$27,0,1)</f>
        <v>1</v>
      </c>
    </row>
    <row r="136" spans="3:19" x14ac:dyDescent="0.25">
      <c r="C136" s="75">
        <v>43160</v>
      </c>
      <c r="D136" s="76" t="s">
        <v>265</v>
      </c>
      <c r="E136" s="358" t="s">
        <v>402</v>
      </c>
      <c r="F136" s="359">
        <v>89.14</v>
      </c>
      <c r="G136" s="76" t="s">
        <v>272</v>
      </c>
      <c r="H136" s="76" t="s">
        <v>60</v>
      </c>
      <c r="I136" s="357" t="str">
        <f t="shared" ca="1" si="5"/>
        <v/>
      </c>
      <c r="J136" s="360">
        <f t="shared" si="6"/>
        <v>1</v>
      </c>
      <c r="K136" s="360">
        <f t="shared" si="7"/>
        <v>3</v>
      </c>
      <c r="L136" s="360">
        <f t="shared" si="8"/>
        <v>2018</v>
      </c>
      <c r="M136" s="360">
        <f t="shared" si="9"/>
        <v>1</v>
      </c>
      <c r="N136" s="357">
        <f>VLOOKUP(Tabela14[[#This Row],[Banco]],$U$9:$V$28,2,0)</f>
        <v>1</v>
      </c>
      <c r="O136" s="360">
        <f>IF(M136&gt;'06'!$AZ$15,0,1)</f>
        <v>1</v>
      </c>
      <c r="P136" s="360" t="str">
        <f>IF(Tabela14[[#This Row],[DIA]]&gt;0,IF('13'!$CD$36=77,1,""),"")</f>
        <v/>
      </c>
      <c r="Q136" s="360">
        <f>IF(M136&gt;'13'!$CD$30,0,1)</f>
        <v>1</v>
      </c>
      <c r="R136" s="357" t="str">
        <f>IF(Tabela14[[#This Row],[DIA]]&gt;0,IF('01'!$BX$33=77,1,""),"")</f>
        <v/>
      </c>
      <c r="S136" s="360">
        <f>IF(M136&gt;'01'!$BX$27,0,1)</f>
        <v>1</v>
      </c>
    </row>
    <row r="137" spans="3:19" x14ac:dyDescent="0.25">
      <c r="C137" s="75">
        <v>43160</v>
      </c>
      <c r="D137" s="76" t="s">
        <v>271</v>
      </c>
      <c r="E137" s="358" t="s">
        <v>369</v>
      </c>
      <c r="F137" s="359">
        <v>82</v>
      </c>
      <c r="G137" s="76" t="s">
        <v>272</v>
      </c>
      <c r="H137" s="76" t="s">
        <v>60</v>
      </c>
      <c r="I137" s="357" t="str">
        <f t="shared" ref="I137:I200" ca="1" si="10">IF(H137="","",(IF(H137="Efetivado","",IF(C137="","",IF(C137=TODAY(),"Vence Hoje",IF(C137&lt;TODAY(),"Atrasado",C137-TODAY()&amp;" Dias para Vencer"))))))</f>
        <v/>
      </c>
      <c r="J137" s="360">
        <f t="shared" ref="J137:J200" si="11">DAY(C137)</f>
        <v>1</v>
      </c>
      <c r="K137" s="360">
        <f t="shared" ref="K137:K200" si="12">MONTH(C137)</f>
        <v>3</v>
      </c>
      <c r="L137" s="360">
        <f t="shared" ref="L137:L200" si="13">YEAR(C137)</f>
        <v>2018</v>
      </c>
      <c r="M137" s="360">
        <f t="shared" ref="M137:M200" si="14">VLOOKUP(H137,$Z$9:$AA$10,2,0)</f>
        <v>1</v>
      </c>
      <c r="N137" s="357">
        <f>VLOOKUP(Tabela14[[#This Row],[Banco]],$U$9:$V$28,2,0)</f>
        <v>1</v>
      </c>
      <c r="O137" s="360">
        <f>IF(M137&gt;'06'!$AZ$15,0,1)</f>
        <v>1</v>
      </c>
      <c r="P137" s="360" t="str">
        <f>IF(Tabela14[[#This Row],[DIA]]&gt;0,IF('13'!$CD$36=77,1,""),"")</f>
        <v/>
      </c>
      <c r="Q137" s="360">
        <f>IF(M137&gt;'13'!$CD$30,0,1)</f>
        <v>1</v>
      </c>
      <c r="R137" s="357" t="str">
        <f>IF(Tabela14[[#This Row],[DIA]]&gt;0,IF('01'!$BX$33=77,1,""),"")</f>
        <v/>
      </c>
      <c r="S137" s="360">
        <f>IF(M137&gt;'01'!$BX$27,0,1)</f>
        <v>1</v>
      </c>
    </row>
    <row r="138" spans="3:19" x14ac:dyDescent="0.25">
      <c r="C138" s="75">
        <v>43160</v>
      </c>
      <c r="D138" s="76" t="s">
        <v>265</v>
      </c>
      <c r="E138" s="358" t="s">
        <v>403</v>
      </c>
      <c r="F138" s="359">
        <v>88.36</v>
      </c>
      <c r="G138" s="76" t="s">
        <v>272</v>
      </c>
      <c r="H138" s="76" t="s">
        <v>60</v>
      </c>
      <c r="I138" s="357" t="str">
        <f t="shared" ca="1" si="10"/>
        <v/>
      </c>
      <c r="J138" s="360">
        <f t="shared" si="11"/>
        <v>1</v>
      </c>
      <c r="K138" s="360">
        <f t="shared" si="12"/>
        <v>3</v>
      </c>
      <c r="L138" s="360">
        <f t="shared" si="13"/>
        <v>2018</v>
      </c>
      <c r="M138" s="360">
        <f t="shared" si="14"/>
        <v>1</v>
      </c>
      <c r="N138" s="357">
        <f>VLOOKUP(Tabela14[[#This Row],[Banco]],$U$9:$V$28,2,0)</f>
        <v>1</v>
      </c>
      <c r="O138" s="360">
        <f>IF(M138&gt;'06'!$AZ$15,0,1)</f>
        <v>1</v>
      </c>
      <c r="P138" s="360" t="str">
        <f>IF(Tabela14[[#This Row],[DIA]]&gt;0,IF('13'!$CD$36=77,1,""),"")</f>
        <v/>
      </c>
      <c r="Q138" s="360">
        <f>IF(M138&gt;'13'!$CD$30,0,1)</f>
        <v>1</v>
      </c>
      <c r="R138" s="357" t="str">
        <f>IF(Tabela14[[#This Row],[DIA]]&gt;0,IF('01'!$BX$33=77,1,""),"")</f>
        <v/>
      </c>
      <c r="S138" s="360">
        <f>IF(M138&gt;'01'!$BX$27,0,1)</f>
        <v>1</v>
      </c>
    </row>
    <row r="139" spans="3:19" x14ac:dyDescent="0.25">
      <c r="C139" s="75">
        <v>43160</v>
      </c>
      <c r="D139" s="76" t="s">
        <v>264</v>
      </c>
      <c r="E139" s="358" t="s">
        <v>370</v>
      </c>
      <c r="F139" s="359">
        <v>8.8000000000000007</v>
      </c>
      <c r="G139" s="76" t="s">
        <v>272</v>
      </c>
      <c r="H139" s="76" t="s">
        <v>60</v>
      </c>
      <c r="I139" s="357" t="str">
        <f t="shared" ca="1" si="10"/>
        <v/>
      </c>
      <c r="J139" s="360">
        <f t="shared" si="11"/>
        <v>1</v>
      </c>
      <c r="K139" s="360">
        <f t="shared" si="12"/>
        <v>3</v>
      </c>
      <c r="L139" s="360">
        <f t="shared" si="13"/>
        <v>2018</v>
      </c>
      <c r="M139" s="360">
        <f t="shared" si="14"/>
        <v>1</v>
      </c>
      <c r="N139" s="357">
        <f>VLOOKUP(Tabela14[[#This Row],[Banco]],$U$9:$V$28,2,0)</f>
        <v>1</v>
      </c>
      <c r="O139" s="360">
        <f>IF(M139&gt;'06'!$AZ$15,0,1)</f>
        <v>1</v>
      </c>
      <c r="P139" s="360" t="str">
        <f>IF(Tabela14[[#This Row],[DIA]]&gt;0,IF('13'!$CD$36=77,1,""),"")</f>
        <v/>
      </c>
      <c r="Q139" s="360">
        <f>IF(M139&gt;'13'!$CD$30,0,1)</f>
        <v>1</v>
      </c>
      <c r="R139" s="357" t="str">
        <f>IF(Tabela14[[#This Row],[DIA]]&gt;0,IF('01'!$BX$33=77,1,""),"")</f>
        <v/>
      </c>
      <c r="S139" s="360">
        <f>IF(M139&gt;'01'!$BX$27,0,1)</f>
        <v>1</v>
      </c>
    </row>
    <row r="140" spans="3:19" x14ac:dyDescent="0.25">
      <c r="C140" s="75">
        <v>43161</v>
      </c>
      <c r="D140" s="76" t="s">
        <v>268</v>
      </c>
      <c r="E140" s="358" t="s">
        <v>342</v>
      </c>
      <c r="F140" s="359">
        <v>3</v>
      </c>
      <c r="G140" s="76" t="s">
        <v>272</v>
      </c>
      <c r="H140" s="76" t="s">
        <v>60</v>
      </c>
      <c r="I140" s="357" t="str">
        <f t="shared" ca="1" si="10"/>
        <v/>
      </c>
      <c r="J140" s="360">
        <f t="shared" si="11"/>
        <v>2</v>
      </c>
      <c r="K140" s="360">
        <f t="shared" si="12"/>
        <v>3</v>
      </c>
      <c r="L140" s="360">
        <f t="shared" si="13"/>
        <v>2018</v>
      </c>
      <c r="M140" s="360">
        <f t="shared" si="14"/>
        <v>1</v>
      </c>
      <c r="N140" s="357">
        <f>VLOOKUP(Tabela14[[#This Row],[Banco]],$U$9:$V$28,2,0)</f>
        <v>1</v>
      </c>
      <c r="O140" s="360">
        <f>IF(M140&gt;'06'!$AZ$15,0,1)</f>
        <v>1</v>
      </c>
      <c r="P140" s="360" t="str">
        <f>IF(Tabela14[[#This Row],[DIA]]&gt;0,IF('13'!$CD$36=77,1,""),"")</f>
        <v/>
      </c>
      <c r="Q140" s="360">
        <f>IF(M140&gt;'13'!$CD$30,0,1)</f>
        <v>1</v>
      </c>
      <c r="R140" s="357" t="str">
        <f>IF(Tabela14[[#This Row],[DIA]]&gt;0,IF('01'!$BX$33=77,1,""),"")</f>
        <v/>
      </c>
      <c r="S140" s="360">
        <f>IF(M140&gt;'01'!$BX$27,0,1)</f>
        <v>1</v>
      </c>
    </row>
    <row r="141" spans="3:19" x14ac:dyDescent="0.25">
      <c r="C141" s="75">
        <v>43161</v>
      </c>
      <c r="D141" s="76" t="s">
        <v>271</v>
      </c>
      <c r="E141" s="358" t="s">
        <v>386</v>
      </c>
      <c r="F141" s="359">
        <v>20</v>
      </c>
      <c r="G141" s="76" t="s">
        <v>272</v>
      </c>
      <c r="H141" s="76" t="s">
        <v>60</v>
      </c>
      <c r="I141" s="357" t="str">
        <f t="shared" ca="1" si="10"/>
        <v/>
      </c>
      <c r="J141" s="360">
        <f t="shared" si="11"/>
        <v>2</v>
      </c>
      <c r="K141" s="360">
        <f t="shared" si="12"/>
        <v>3</v>
      </c>
      <c r="L141" s="360">
        <f t="shared" si="13"/>
        <v>2018</v>
      </c>
      <c r="M141" s="360">
        <f t="shared" si="14"/>
        <v>1</v>
      </c>
      <c r="N141" s="357">
        <f>VLOOKUP(Tabela14[[#This Row],[Banco]],$U$9:$V$28,2,0)</f>
        <v>1</v>
      </c>
      <c r="O141" s="360">
        <f>IF(M141&gt;'06'!$AZ$15,0,1)</f>
        <v>1</v>
      </c>
      <c r="P141" s="360" t="str">
        <f>IF(Tabela14[[#This Row],[DIA]]&gt;0,IF('13'!$CD$36=77,1,""),"")</f>
        <v/>
      </c>
      <c r="Q141" s="360">
        <f>IF(M141&gt;'13'!$CD$30,0,1)</f>
        <v>1</v>
      </c>
      <c r="R141" s="357" t="str">
        <f>IF(Tabela14[[#This Row],[DIA]]&gt;0,IF('01'!$BX$33=77,1,""),"")</f>
        <v/>
      </c>
      <c r="S141" s="360">
        <f>IF(M141&gt;'01'!$BX$27,0,1)</f>
        <v>1</v>
      </c>
    </row>
    <row r="142" spans="3:19" x14ac:dyDescent="0.25">
      <c r="C142" s="75">
        <v>43162</v>
      </c>
      <c r="D142" s="76" t="s">
        <v>265</v>
      </c>
      <c r="E142" s="358" t="s">
        <v>404</v>
      </c>
      <c r="F142" s="359">
        <v>24</v>
      </c>
      <c r="G142" s="76" t="s">
        <v>272</v>
      </c>
      <c r="H142" s="76" t="s">
        <v>60</v>
      </c>
      <c r="I142" s="357" t="str">
        <f t="shared" ca="1" si="10"/>
        <v/>
      </c>
      <c r="J142" s="360">
        <f t="shared" si="11"/>
        <v>3</v>
      </c>
      <c r="K142" s="360">
        <f t="shared" si="12"/>
        <v>3</v>
      </c>
      <c r="L142" s="360">
        <f t="shared" si="13"/>
        <v>2018</v>
      </c>
      <c r="M142" s="360">
        <f t="shared" si="14"/>
        <v>1</v>
      </c>
      <c r="N142" s="357">
        <f>VLOOKUP(Tabela14[[#This Row],[Banco]],$U$9:$V$28,2,0)</f>
        <v>1</v>
      </c>
      <c r="O142" s="360">
        <f>IF(M142&gt;'06'!$AZ$15,0,1)</f>
        <v>1</v>
      </c>
      <c r="P142" s="360" t="str">
        <f>IF(Tabela14[[#This Row],[DIA]]&gt;0,IF('13'!$CD$36=77,1,""),"")</f>
        <v/>
      </c>
      <c r="Q142" s="360">
        <f>IF(M142&gt;'13'!$CD$30,0,1)</f>
        <v>1</v>
      </c>
      <c r="R142" s="357" t="str">
        <f>IF(Tabela14[[#This Row],[DIA]]&gt;0,IF('01'!$BX$33=77,1,""),"")</f>
        <v/>
      </c>
      <c r="S142" s="360">
        <f>IF(M142&gt;'01'!$BX$27,0,1)</f>
        <v>1</v>
      </c>
    </row>
    <row r="143" spans="3:19" x14ac:dyDescent="0.25">
      <c r="C143" s="75">
        <v>43162</v>
      </c>
      <c r="D143" s="76" t="s">
        <v>268</v>
      </c>
      <c r="E143" s="358" t="s">
        <v>342</v>
      </c>
      <c r="F143" s="359">
        <v>3</v>
      </c>
      <c r="G143" s="76" t="s">
        <v>272</v>
      </c>
      <c r="H143" s="76" t="s">
        <v>60</v>
      </c>
      <c r="I143" s="357" t="str">
        <f t="shared" ca="1" si="10"/>
        <v/>
      </c>
      <c r="J143" s="360">
        <f t="shared" si="11"/>
        <v>3</v>
      </c>
      <c r="K143" s="360">
        <f t="shared" si="12"/>
        <v>3</v>
      </c>
      <c r="L143" s="360">
        <f t="shared" si="13"/>
        <v>2018</v>
      </c>
      <c r="M143" s="360">
        <f t="shared" si="14"/>
        <v>1</v>
      </c>
      <c r="N143" s="357">
        <f>VLOOKUP(Tabela14[[#This Row],[Banco]],$U$9:$V$28,2,0)</f>
        <v>1</v>
      </c>
      <c r="O143" s="360">
        <f>IF(M143&gt;'06'!$AZ$15,0,1)</f>
        <v>1</v>
      </c>
      <c r="P143" s="360" t="str">
        <f>IF(Tabela14[[#This Row],[DIA]]&gt;0,IF('13'!$CD$36=77,1,""),"")</f>
        <v/>
      </c>
      <c r="Q143" s="360">
        <f>IF(M143&gt;'13'!$CD$30,0,1)</f>
        <v>1</v>
      </c>
      <c r="R143" s="357" t="str">
        <f>IF(Tabela14[[#This Row],[DIA]]&gt;0,IF('01'!$BX$33=77,1,""),"")</f>
        <v/>
      </c>
      <c r="S143" s="360">
        <f>IF(M143&gt;'01'!$BX$27,0,1)</f>
        <v>1</v>
      </c>
    </row>
    <row r="144" spans="3:19" x14ac:dyDescent="0.25">
      <c r="C144" s="75">
        <v>43162</v>
      </c>
      <c r="D144" s="76" t="s">
        <v>271</v>
      </c>
      <c r="E144" s="358" t="s">
        <v>405</v>
      </c>
      <c r="F144" s="359">
        <v>19.5</v>
      </c>
      <c r="G144" s="76" t="s">
        <v>272</v>
      </c>
      <c r="H144" s="76" t="s">
        <v>60</v>
      </c>
      <c r="I144" s="357" t="str">
        <f t="shared" ca="1" si="10"/>
        <v/>
      </c>
      <c r="J144" s="360">
        <f t="shared" si="11"/>
        <v>3</v>
      </c>
      <c r="K144" s="360">
        <f t="shared" si="12"/>
        <v>3</v>
      </c>
      <c r="L144" s="360">
        <f t="shared" si="13"/>
        <v>2018</v>
      </c>
      <c r="M144" s="360">
        <f t="shared" si="14"/>
        <v>1</v>
      </c>
      <c r="N144" s="357">
        <f>VLOOKUP(Tabela14[[#This Row],[Banco]],$U$9:$V$28,2,0)</f>
        <v>1</v>
      </c>
      <c r="O144" s="360">
        <f>IF(M144&gt;'06'!$AZ$15,0,1)</f>
        <v>1</v>
      </c>
      <c r="P144" s="360" t="str">
        <f>IF(Tabela14[[#This Row],[DIA]]&gt;0,IF('13'!$CD$36=77,1,""),"")</f>
        <v/>
      </c>
      <c r="Q144" s="360">
        <f>IF(M144&gt;'13'!$CD$30,0,1)</f>
        <v>1</v>
      </c>
      <c r="R144" s="357" t="str">
        <f>IF(Tabela14[[#This Row],[DIA]]&gt;0,IF('01'!$BX$33=77,1,""),"")</f>
        <v/>
      </c>
      <c r="S144" s="360">
        <f>IF(M144&gt;'01'!$BX$27,0,1)</f>
        <v>1</v>
      </c>
    </row>
    <row r="145" spans="3:19" x14ac:dyDescent="0.25">
      <c r="C145" s="75">
        <v>43164</v>
      </c>
      <c r="D145" s="76" t="s">
        <v>269</v>
      </c>
      <c r="E145" s="358" t="s">
        <v>348</v>
      </c>
      <c r="F145" s="359">
        <v>70</v>
      </c>
      <c r="G145" s="76" t="s">
        <v>272</v>
      </c>
      <c r="H145" s="76" t="s">
        <v>60</v>
      </c>
      <c r="I145" s="357" t="str">
        <f t="shared" ca="1" si="10"/>
        <v/>
      </c>
      <c r="J145" s="360">
        <f t="shared" si="11"/>
        <v>5</v>
      </c>
      <c r="K145" s="360">
        <f t="shared" si="12"/>
        <v>3</v>
      </c>
      <c r="L145" s="360">
        <f t="shared" si="13"/>
        <v>2018</v>
      </c>
      <c r="M145" s="360">
        <f t="shared" si="14"/>
        <v>1</v>
      </c>
      <c r="N145" s="357">
        <f>VLOOKUP(Tabela14[[#This Row],[Banco]],$U$9:$V$28,2,0)</f>
        <v>1</v>
      </c>
      <c r="O145" s="360">
        <f>IF(M145&gt;'06'!$AZ$15,0,1)</f>
        <v>1</v>
      </c>
      <c r="P145" s="360" t="str">
        <f>IF(Tabela14[[#This Row],[DIA]]&gt;0,IF('13'!$CD$36=77,1,""),"")</f>
        <v/>
      </c>
      <c r="Q145" s="360">
        <f>IF(M145&gt;'13'!$CD$30,0,1)</f>
        <v>1</v>
      </c>
      <c r="R145" s="357" t="str">
        <f>IF(Tabela14[[#This Row],[DIA]]&gt;0,IF('01'!$BX$33=77,1,""),"")</f>
        <v/>
      </c>
      <c r="S145" s="360">
        <f>IF(M145&gt;'01'!$BX$27,0,1)</f>
        <v>1</v>
      </c>
    </row>
    <row r="146" spans="3:19" x14ac:dyDescent="0.25">
      <c r="C146" s="75">
        <v>43164</v>
      </c>
      <c r="D146" s="76" t="s">
        <v>269</v>
      </c>
      <c r="E146" s="358" t="s">
        <v>406</v>
      </c>
      <c r="F146" s="359">
        <v>8</v>
      </c>
      <c r="G146" s="76" t="s">
        <v>272</v>
      </c>
      <c r="H146" s="76" t="s">
        <v>60</v>
      </c>
      <c r="I146" s="357" t="str">
        <f t="shared" ca="1" si="10"/>
        <v/>
      </c>
      <c r="J146" s="360">
        <f t="shared" si="11"/>
        <v>5</v>
      </c>
      <c r="K146" s="360">
        <f t="shared" si="12"/>
        <v>3</v>
      </c>
      <c r="L146" s="360">
        <f t="shared" si="13"/>
        <v>2018</v>
      </c>
      <c r="M146" s="360">
        <f t="shared" si="14"/>
        <v>1</v>
      </c>
      <c r="N146" s="357">
        <f>VLOOKUP(Tabela14[[#This Row],[Banco]],$U$9:$V$28,2,0)</f>
        <v>1</v>
      </c>
      <c r="O146" s="360">
        <f>IF(M146&gt;'06'!$AZ$15,0,1)</f>
        <v>1</v>
      </c>
      <c r="P146" s="360" t="str">
        <f>IF(Tabela14[[#This Row],[DIA]]&gt;0,IF('13'!$CD$36=77,1,""),"")</f>
        <v/>
      </c>
      <c r="Q146" s="360">
        <f>IF(M146&gt;'13'!$CD$30,0,1)</f>
        <v>1</v>
      </c>
      <c r="R146" s="357" t="str">
        <f>IF(Tabela14[[#This Row],[DIA]]&gt;0,IF('01'!$BX$33=77,1,""),"")</f>
        <v/>
      </c>
      <c r="S146" s="360">
        <f>IF(M146&gt;'01'!$BX$27,0,1)</f>
        <v>1</v>
      </c>
    </row>
    <row r="147" spans="3:19" x14ac:dyDescent="0.25">
      <c r="C147" s="75">
        <v>43168</v>
      </c>
      <c r="D147" s="76" t="s">
        <v>269</v>
      </c>
      <c r="E147" s="358" t="s">
        <v>348</v>
      </c>
      <c r="F147" s="359">
        <v>58</v>
      </c>
      <c r="G147" s="76" t="s">
        <v>272</v>
      </c>
      <c r="H147" s="76" t="s">
        <v>60</v>
      </c>
      <c r="I147" s="357" t="str">
        <f t="shared" ca="1" si="10"/>
        <v/>
      </c>
      <c r="J147" s="360">
        <f t="shared" si="11"/>
        <v>9</v>
      </c>
      <c r="K147" s="360">
        <f t="shared" si="12"/>
        <v>3</v>
      </c>
      <c r="L147" s="360">
        <f t="shared" si="13"/>
        <v>2018</v>
      </c>
      <c r="M147" s="360">
        <f t="shared" si="14"/>
        <v>1</v>
      </c>
      <c r="N147" s="357">
        <f>VLOOKUP(Tabela14[[#This Row],[Banco]],$U$9:$V$28,2,0)</f>
        <v>1</v>
      </c>
      <c r="O147" s="360">
        <f>IF(M147&gt;'06'!$AZ$15,0,1)</f>
        <v>1</v>
      </c>
      <c r="P147" s="360" t="str">
        <f>IF(Tabela14[[#This Row],[DIA]]&gt;0,IF('13'!$CD$36=77,1,""),"")</f>
        <v/>
      </c>
      <c r="Q147" s="360">
        <f>IF(M147&gt;'13'!$CD$30,0,1)</f>
        <v>1</v>
      </c>
      <c r="R147" s="357" t="str">
        <f>IF(Tabela14[[#This Row],[DIA]]&gt;0,IF('01'!$BX$33=77,1,""),"")</f>
        <v/>
      </c>
      <c r="S147" s="360">
        <f>IF(M147&gt;'01'!$BX$27,0,1)</f>
        <v>1</v>
      </c>
    </row>
    <row r="148" spans="3:19" x14ac:dyDescent="0.25">
      <c r="C148" s="75">
        <v>43169</v>
      </c>
      <c r="D148" s="76" t="s">
        <v>264</v>
      </c>
      <c r="E148" s="358" t="s">
        <v>407</v>
      </c>
      <c r="F148" s="359">
        <v>40</v>
      </c>
      <c r="G148" s="76" t="s">
        <v>272</v>
      </c>
      <c r="H148" s="76" t="s">
        <v>60</v>
      </c>
      <c r="I148" s="357" t="str">
        <f t="shared" ca="1" si="10"/>
        <v/>
      </c>
      <c r="J148" s="360">
        <f t="shared" si="11"/>
        <v>10</v>
      </c>
      <c r="K148" s="360">
        <f t="shared" si="12"/>
        <v>3</v>
      </c>
      <c r="L148" s="360">
        <f t="shared" si="13"/>
        <v>2018</v>
      </c>
      <c r="M148" s="360">
        <f t="shared" si="14"/>
        <v>1</v>
      </c>
      <c r="N148" s="357">
        <f>VLOOKUP(Tabela14[[#This Row],[Banco]],$U$9:$V$28,2,0)</f>
        <v>1</v>
      </c>
      <c r="O148" s="360">
        <f>IF(M148&gt;'06'!$AZ$15,0,1)</f>
        <v>1</v>
      </c>
      <c r="P148" s="360" t="str">
        <f>IF(Tabela14[[#This Row],[DIA]]&gt;0,IF('13'!$CD$36=77,1,""),"")</f>
        <v/>
      </c>
      <c r="Q148" s="360">
        <f>IF(M148&gt;'13'!$CD$30,0,1)</f>
        <v>1</v>
      </c>
      <c r="R148" s="357" t="str">
        <f>IF(Tabela14[[#This Row],[DIA]]&gt;0,IF('01'!$BX$33=77,1,""),"")</f>
        <v/>
      </c>
      <c r="S148" s="360">
        <f>IF(M148&gt;'01'!$BX$27,0,1)</f>
        <v>1</v>
      </c>
    </row>
    <row r="149" spans="3:19" x14ac:dyDescent="0.25">
      <c r="C149" s="75">
        <v>43169</v>
      </c>
      <c r="D149" s="76" t="s">
        <v>269</v>
      </c>
      <c r="E149" s="358" t="s">
        <v>348</v>
      </c>
      <c r="F149" s="359">
        <v>22</v>
      </c>
      <c r="G149" s="76" t="s">
        <v>272</v>
      </c>
      <c r="H149" s="76" t="s">
        <v>60</v>
      </c>
      <c r="I149" s="357" t="str">
        <f t="shared" ca="1" si="10"/>
        <v/>
      </c>
      <c r="J149" s="360">
        <f t="shared" si="11"/>
        <v>10</v>
      </c>
      <c r="K149" s="360">
        <f t="shared" si="12"/>
        <v>3</v>
      </c>
      <c r="L149" s="360">
        <f t="shared" si="13"/>
        <v>2018</v>
      </c>
      <c r="M149" s="360">
        <f t="shared" si="14"/>
        <v>1</v>
      </c>
      <c r="N149" s="357">
        <f>VLOOKUP(Tabela14[[#This Row],[Banco]],$U$9:$V$28,2,0)</f>
        <v>1</v>
      </c>
      <c r="O149" s="360">
        <f>IF(M149&gt;'06'!$AZ$15,0,1)</f>
        <v>1</v>
      </c>
      <c r="P149" s="360" t="str">
        <f>IF(Tabela14[[#This Row],[DIA]]&gt;0,IF('13'!$CD$36=77,1,""),"")</f>
        <v/>
      </c>
      <c r="Q149" s="360">
        <f>IF(M149&gt;'13'!$CD$30,0,1)</f>
        <v>1</v>
      </c>
      <c r="R149" s="357" t="str">
        <f>IF(Tabela14[[#This Row],[DIA]]&gt;0,IF('01'!$BX$33=77,1,""),"")</f>
        <v/>
      </c>
      <c r="S149" s="360">
        <f>IF(M149&gt;'01'!$BX$27,0,1)</f>
        <v>1</v>
      </c>
    </row>
    <row r="150" spans="3:19" x14ac:dyDescent="0.25">
      <c r="C150" s="75">
        <v>43169</v>
      </c>
      <c r="D150" s="76" t="s">
        <v>266</v>
      </c>
      <c r="E150" s="358" t="s">
        <v>408</v>
      </c>
      <c r="F150" s="359">
        <v>10</v>
      </c>
      <c r="G150" s="76" t="s">
        <v>272</v>
      </c>
      <c r="H150" s="76" t="s">
        <v>60</v>
      </c>
      <c r="I150" s="357" t="str">
        <f t="shared" ca="1" si="10"/>
        <v/>
      </c>
      <c r="J150" s="360">
        <f t="shared" si="11"/>
        <v>10</v>
      </c>
      <c r="K150" s="360">
        <f t="shared" si="12"/>
        <v>3</v>
      </c>
      <c r="L150" s="360">
        <f t="shared" si="13"/>
        <v>2018</v>
      </c>
      <c r="M150" s="360">
        <f t="shared" si="14"/>
        <v>1</v>
      </c>
      <c r="N150" s="357">
        <f>VLOOKUP(Tabela14[[#This Row],[Banco]],$U$9:$V$28,2,0)</f>
        <v>1</v>
      </c>
      <c r="O150" s="360">
        <f>IF(M150&gt;'06'!$AZ$15,0,1)</f>
        <v>1</v>
      </c>
      <c r="P150" s="360" t="str">
        <f>IF(Tabela14[[#This Row],[DIA]]&gt;0,IF('13'!$CD$36=77,1,""),"")</f>
        <v/>
      </c>
      <c r="Q150" s="360">
        <f>IF(M150&gt;'13'!$CD$30,0,1)</f>
        <v>1</v>
      </c>
      <c r="R150" s="357" t="str">
        <f>IF(Tabela14[[#This Row],[DIA]]&gt;0,IF('01'!$BX$33=77,1,""),"")</f>
        <v/>
      </c>
      <c r="S150" s="360">
        <f>IF(M150&gt;'01'!$BX$27,0,1)</f>
        <v>1</v>
      </c>
    </row>
    <row r="151" spans="3:19" x14ac:dyDescent="0.25">
      <c r="C151" s="75">
        <v>43169</v>
      </c>
      <c r="D151" s="76" t="s">
        <v>265</v>
      </c>
      <c r="E151" s="358" t="s">
        <v>409</v>
      </c>
      <c r="F151" s="359">
        <v>30</v>
      </c>
      <c r="G151" s="76" t="s">
        <v>272</v>
      </c>
      <c r="H151" s="76" t="s">
        <v>60</v>
      </c>
      <c r="I151" s="357" t="str">
        <f t="shared" ca="1" si="10"/>
        <v/>
      </c>
      <c r="J151" s="360">
        <f t="shared" si="11"/>
        <v>10</v>
      </c>
      <c r="K151" s="360">
        <f t="shared" si="12"/>
        <v>3</v>
      </c>
      <c r="L151" s="360">
        <f t="shared" si="13"/>
        <v>2018</v>
      </c>
      <c r="M151" s="360">
        <f t="shared" si="14"/>
        <v>1</v>
      </c>
      <c r="N151" s="357">
        <f>VLOOKUP(Tabela14[[#This Row],[Banco]],$U$9:$V$28,2,0)</f>
        <v>1</v>
      </c>
      <c r="O151" s="360">
        <f>IF(M151&gt;'06'!$AZ$15,0,1)</f>
        <v>1</v>
      </c>
      <c r="P151" s="360" t="str">
        <f>IF(Tabela14[[#This Row],[DIA]]&gt;0,IF('13'!$CD$36=77,1,""),"")</f>
        <v/>
      </c>
      <c r="Q151" s="360">
        <f>IF(M151&gt;'13'!$CD$30,0,1)</f>
        <v>1</v>
      </c>
      <c r="R151" s="357" t="str">
        <f>IF(Tabela14[[#This Row],[DIA]]&gt;0,IF('01'!$BX$33=77,1,""),"")</f>
        <v/>
      </c>
      <c r="S151" s="360">
        <f>IF(M151&gt;'01'!$BX$27,0,1)</f>
        <v>1</v>
      </c>
    </row>
    <row r="152" spans="3:19" x14ac:dyDescent="0.25">
      <c r="C152" s="75">
        <v>43169</v>
      </c>
      <c r="D152" s="76" t="s">
        <v>269</v>
      </c>
      <c r="E152" s="358" t="s">
        <v>375</v>
      </c>
      <c r="F152" s="359">
        <v>45</v>
      </c>
      <c r="G152" s="76" t="s">
        <v>272</v>
      </c>
      <c r="H152" s="76" t="s">
        <v>60</v>
      </c>
      <c r="I152" s="357" t="str">
        <f t="shared" ca="1" si="10"/>
        <v/>
      </c>
      <c r="J152" s="360">
        <f t="shared" si="11"/>
        <v>10</v>
      </c>
      <c r="K152" s="360">
        <f t="shared" si="12"/>
        <v>3</v>
      </c>
      <c r="L152" s="360">
        <f t="shared" si="13"/>
        <v>2018</v>
      </c>
      <c r="M152" s="360">
        <f t="shared" si="14"/>
        <v>1</v>
      </c>
      <c r="N152" s="357">
        <f>VLOOKUP(Tabela14[[#This Row],[Banco]],$U$9:$V$28,2,0)</f>
        <v>1</v>
      </c>
      <c r="O152" s="360">
        <f>IF(M152&gt;'06'!$AZ$15,0,1)</f>
        <v>1</v>
      </c>
      <c r="P152" s="360" t="str">
        <f>IF(Tabela14[[#This Row],[DIA]]&gt;0,IF('13'!$CD$36=77,1,""),"")</f>
        <v/>
      </c>
      <c r="Q152" s="360">
        <f>IF(M152&gt;'13'!$CD$30,0,1)</f>
        <v>1</v>
      </c>
      <c r="R152" s="357" t="str">
        <f>IF(Tabela14[[#This Row],[DIA]]&gt;0,IF('01'!$BX$33=77,1,""),"")</f>
        <v/>
      </c>
      <c r="S152" s="360">
        <f>IF(M152&gt;'01'!$BX$27,0,1)</f>
        <v>1</v>
      </c>
    </row>
    <row r="153" spans="3:19" x14ac:dyDescent="0.25">
      <c r="C153" s="75">
        <v>43171</v>
      </c>
      <c r="D153" s="76" t="s">
        <v>269</v>
      </c>
      <c r="E153" s="358" t="s">
        <v>348</v>
      </c>
      <c r="F153" s="359">
        <v>22</v>
      </c>
      <c r="G153" s="76" t="s">
        <v>272</v>
      </c>
      <c r="H153" s="76" t="s">
        <v>60</v>
      </c>
      <c r="I153" s="357" t="str">
        <f t="shared" ca="1" si="10"/>
        <v/>
      </c>
      <c r="J153" s="360">
        <f t="shared" si="11"/>
        <v>12</v>
      </c>
      <c r="K153" s="360">
        <f t="shared" si="12"/>
        <v>3</v>
      </c>
      <c r="L153" s="360">
        <f t="shared" si="13"/>
        <v>2018</v>
      </c>
      <c r="M153" s="360">
        <f t="shared" si="14"/>
        <v>1</v>
      </c>
      <c r="N153" s="357">
        <f>VLOOKUP(Tabela14[[#This Row],[Banco]],$U$9:$V$28,2,0)</f>
        <v>1</v>
      </c>
      <c r="O153" s="360">
        <f>IF(M153&gt;'06'!$AZ$15,0,1)</f>
        <v>1</v>
      </c>
      <c r="P153" s="360" t="str">
        <f>IF(Tabela14[[#This Row],[DIA]]&gt;0,IF('13'!$CD$36=77,1,""),"")</f>
        <v/>
      </c>
      <c r="Q153" s="360">
        <f>IF(M153&gt;'13'!$CD$30,0,1)</f>
        <v>1</v>
      </c>
      <c r="R153" s="357" t="str">
        <f>IF(Tabela14[[#This Row],[DIA]]&gt;0,IF('01'!$BX$33=77,1,""),"")</f>
        <v/>
      </c>
      <c r="S153" s="360">
        <f>IF(M153&gt;'01'!$BX$27,0,1)</f>
        <v>1</v>
      </c>
    </row>
    <row r="154" spans="3:19" x14ac:dyDescent="0.25">
      <c r="C154" s="75">
        <v>43172</v>
      </c>
      <c r="D154" s="76" t="s">
        <v>265</v>
      </c>
      <c r="E154" s="358" t="s">
        <v>377</v>
      </c>
      <c r="F154" s="359">
        <v>10</v>
      </c>
      <c r="G154" s="76" t="s">
        <v>272</v>
      </c>
      <c r="H154" s="76" t="s">
        <v>60</v>
      </c>
      <c r="I154" s="357" t="str">
        <f t="shared" ca="1" si="10"/>
        <v/>
      </c>
      <c r="J154" s="360">
        <f t="shared" si="11"/>
        <v>13</v>
      </c>
      <c r="K154" s="360">
        <f t="shared" si="12"/>
        <v>3</v>
      </c>
      <c r="L154" s="360">
        <f t="shared" si="13"/>
        <v>2018</v>
      </c>
      <c r="M154" s="360">
        <f t="shared" si="14"/>
        <v>1</v>
      </c>
      <c r="N154" s="357">
        <f>VLOOKUP(Tabela14[[#This Row],[Banco]],$U$9:$V$28,2,0)</f>
        <v>1</v>
      </c>
      <c r="O154" s="360">
        <f>IF(M154&gt;'06'!$AZ$15,0,1)</f>
        <v>1</v>
      </c>
      <c r="P154" s="360" t="str">
        <f>IF(Tabela14[[#This Row],[DIA]]&gt;0,IF('13'!$CD$36=77,1,""),"")</f>
        <v/>
      </c>
      <c r="Q154" s="360">
        <f>IF(M154&gt;'13'!$CD$30,0,1)</f>
        <v>1</v>
      </c>
      <c r="R154" s="357" t="str">
        <f>IF(Tabela14[[#This Row],[DIA]]&gt;0,IF('01'!$BX$33=77,1,""),"")</f>
        <v/>
      </c>
      <c r="S154" s="360">
        <f>IF(M154&gt;'01'!$BX$27,0,1)</f>
        <v>1</v>
      </c>
    </row>
    <row r="155" spans="3:19" x14ac:dyDescent="0.25">
      <c r="C155" s="75">
        <v>43172</v>
      </c>
      <c r="D155" s="76" t="s">
        <v>265</v>
      </c>
      <c r="E155" s="358" t="s">
        <v>410</v>
      </c>
      <c r="F155" s="359">
        <v>4</v>
      </c>
      <c r="G155" s="76" t="s">
        <v>272</v>
      </c>
      <c r="H155" s="76" t="s">
        <v>60</v>
      </c>
      <c r="I155" s="357" t="str">
        <f t="shared" ca="1" si="10"/>
        <v/>
      </c>
      <c r="J155" s="360">
        <f t="shared" si="11"/>
        <v>13</v>
      </c>
      <c r="K155" s="360">
        <f t="shared" si="12"/>
        <v>3</v>
      </c>
      <c r="L155" s="360">
        <f t="shared" si="13"/>
        <v>2018</v>
      </c>
      <c r="M155" s="360">
        <f t="shared" si="14"/>
        <v>1</v>
      </c>
      <c r="N155" s="357">
        <f>VLOOKUP(Tabela14[[#This Row],[Banco]],$U$9:$V$28,2,0)</f>
        <v>1</v>
      </c>
      <c r="O155" s="360">
        <f>IF(M155&gt;'06'!$AZ$15,0,1)</f>
        <v>1</v>
      </c>
      <c r="P155" s="360" t="str">
        <f>IF(Tabela14[[#This Row],[DIA]]&gt;0,IF('13'!$CD$36=77,1,""),"")</f>
        <v/>
      </c>
      <c r="Q155" s="360">
        <f>IF(M155&gt;'13'!$CD$30,0,1)</f>
        <v>1</v>
      </c>
      <c r="R155" s="357" t="str">
        <f>IF(Tabela14[[#This Row],[DIA]]&gt;0,IF('01'!$BX$33=77,1,""),"")</f>
        <v/>
      </c>
      <c r="S155" s="360">
        <f>IF(M155&gt;'01'!$BX$27,0,1)</f>
        <v>1</v>
      </c>
    </row>
    <row r="156" spans="3:19" x14ac:dyDescent="0.25">
      <c r="C156" s="75">
        <v>43173</v>
      </c>
      <c r="D156" s="76" t="s">
        <v>264</v>
      </c>
      <c r="E156" s="358" t="s">
        <v>411</v>
      </c>
      <c r="F156" s="359">
        <v>4</v>
      </c>
      <c r="G156" s="76" t="s">
        <v>272</v>
      </c>
      <c r="H156" s="76" t="s">
        <v>60</v>
      </c>
      <c r="I156" s="357" t="str">
        <f t="shared" ca="1" si="10"/>
        <v/>
      </c>
      <c r="J156" s="360">
        <f t="shared" si="11"/>
        <v>14</v>
      </c>
      <c r="K156" s="360">
        <f t="shared" si="12"/>
        <v>3</v>
      </c>
      <c r="L156" s="360">
        <f t="shared" si="13"/>
        <v>2018</v>
      </c>
      <c r="M156" s="360">
        <f t="shared" si="14"/>
        <v>1</v>
      </c>
      <c r="N156" s="357">
        <f>VLOOKUP(Tabela14[[#This Row],[Banco]],$U$9:$V$28,2,0)</f>
        <v>1</v>
      </c>
      <c r="O156" s="360">
        <f>IF(M156&gt;'06'!$AZ$15,0,1)</f>
        <v>1</v>
      </c>
      <c r="P156" s="360" t="str">
        <f>IF(Tabela14[[#This Row],[DIA]]&gt;0,IF('13'!$CD$36=77,1,""),"")</f>
        <v/>
      </c>
      <c r="Q156" s="360">
        <f>IF(M156&gt;'13'!$CD$30,0,1)</f>
        <v>1</v>
      </c>
      <c r="R156" s="357" t="str">
        <f>IF(Tabela14[[#This Row],[DIA]]&gt;0,IF('01'!$BX$33=77,1,""),"")</f>
        <v/>
      </c>
      <c r="S156" s="360">
        <f>IF(M156&gt;'01'!$BX$27,0,1)</f>
        <v>1</v>
      </c>
    </row>
    <row r="157" spans="3:19" x14ac:dyDescent="0.25">
      <c r="C157" s="75">
        <v>43173</v>
      </c>
      <c r="D157" s="76" t="s">
        <v>264</v>
      </c>
      <c r="E157" s="358" t="s">
        <v>412</v>
      </c>
      <c r="F157" s="359">
        <v>13</v>
      </c>
      <c r="G157" s="76" t="s">
        <v>272</v>
      </c>
      <c r="H157" s="76" t="s">
        <v>60</v>
      </c>
      <c r="I157" s="357" t="str">
        <f t="shared" ca="1" si="10"/>
        <v/>
      </c>
      <c r="J157" s="360">
        <f t="shared" si="11"/>
        <v>14</v>
      </c>
      <c r="K157" s="360">
        <f t="shared" si="12"/>
        <v>3</v>
      </c>
      <c r="L157" s="360">
        <f t="shared" si="13"/>
        <v>2018</v>
      </c>
      <c r="M157" s="360">
        <f t="shared" si="14"/>
        <v>1</v>
      </c>
      <c r="N157" s="357">
        <f>VLOOKUP(Tabela14[[#This Row],[Banco]],$U$9:$V$28,2,0)</f>
        <v>1</v>
      </c>
      <c r="O157" s="360">
        <f>IF(M157&gt;'06'!$AZ$15,0,1)</f>
        <v>1</v>
      </c>
      <c r="P157" s="360" t="str">
        <f>IF(Tabela14[[#This Row],[DIA]]&gt;0,IF('13'!$CD$36=77,1,""),"")</f>
        <v/>
      </c>
      <c r="Q157" s="360">
        <f>IF(M157&gt;'13'!$CD$30,0,1)</f>
        <v>1</v>
      </c>
      <c r="R157" s="357" t="str">
        <f>IF(Tabela14[[#This Row],[DIA]]&gt;0,IF('01'!$BX$33=77,1,""),"")</f>
        <v/>
      </c>
      <c r="S157" s="360">
        <f>IF(M157&gt;'01'!$BX$27,0,1)</f>
        <v>1</v>
      </c>
    </row>
    <row r="158" spans="3:19" x14ac:dyDescent="0.25">
      <c r="C158" s="75">
        <v>43173</v>
      </c>
      <c r="D158" s="76" t="s">
        <v>265</v>
      </c>
      <c r="E158" s="358" t="s">
        <v>377</v>
      </c>
      <c r="F158" s="359">
        <v>9.5</v>
      </c>
      <c r="G158" s="76" t="s">
        <v>272</v>
      </c>
      <c r="H158" s="76" t="s">
        <v>60</v>
      </c>
      <c r="I158" s="357" t="str">
        <f t="shared" ca="1" si="10"/>
        <v/>
      </c>
      <c r="J158" s="360">
        <f t="shared" si="11"/>
        <v>14</v>
      </c>
      <c r="K158" s="360">
        <f t="shared" si="12"/>
        <v>3</v>
      </c>
      <c r="L158" s="360">
        <f t="shared" si="13"/>
        <v>2018</v>
      </c>
      <c r="M158" s="360">
        <f t="shared" si="14"/>
        <v>1</v>
      </c>
      <c r="N158" s="357">
        <f>VLOOKUP(Tabela14[[#This Row],[Banco]],$U$9:$V$28,2,0)</f>
        <v>1</v>
      </c>
      <c r="O158" s="360">
        <f>IF(M158&gt;'06'!$AZ$15,0,1)</f>
        <v>1</v>
      </c>
      <c r="P158" s="360" t="str">
        <f>IF(Tabela14[[#This Row],[DIA]]&gt;0,IF('13'!$CD$36=77,1,""),"")</f>
        <v/>
      </c>
      <c r="Q158" s="360">
        <f>IF(M158&gt;'13'!$CD$30,0,1)</f>
        <v>1</v>
      </c>
      <c r="R158" s="357" t="str">
        <f>IF(Tabela14[[#This Row],[DIA]]&gt;0,IF('01'!$BX$33=77,1,""),"")</f>
        <v/>
      </c>
      <c r="S158" s="360">
        <f>IF(M158&gt;'01'!$BX$27,0,1)</f>
        <v>1</v>
      </c>
    </row>
    <row r="159" spans="3:19" x14ac:dyDescent="0.25">
      <c r="C159" s="75">
        <v>43173</v>
      </c>
      <c r="D159" s="76" t="s">
        <v>265</v>
      </c>
      <c r="E159" s="358" t="s">
        <v>413</v>
      </c>
      <c r="F159" s="359">
        <v>4</v>
      </c>
      <c r="G159" s="76" t="s">
        <v>272</v>
      </c>
      <c r="H159" s="76" t="s">
        <v>60</v>
      </c>
      <c r="I159" s="357" t="str">
        <f t="shared" ca="1" si="10"/>
        <v/>
      </c>
      <c r="J159" s="360">
        <f t="shared" si="11"/>
        <v>14</v>
      </c>
      <c r="K159" s="360">
        <f t="shared" si="12"/>
        <v>3</v>
      </c>
      <c r="L159" s="360">
        <f t="shared" si="13"/>
        <v>2018</v>
      </c>
      <c r="M159" s="360">
        <f t="shared" si="14"/>
        <v>1</v>
      </c>
      <c r="N159" s="357">
        <f>VLOOKUP(Tabela14[[#This Row],[Banco]],$U$9:$V$28,2,0)</f>
        <v>1</v>
      </c>
      <c r="O159" s="360">
        <f>IF(M159&gt;'06'!$AZ$15,0,1)</f>
        <v>1</v>
      </c>
      <c r="P159" s="360" t="str">
        <f>IF(Tabela14[[#This Row],[DIA]]&gt;0,IF('13'!$CD$36=77,1,""),"")</f>
        <v/>
      </c>
      <c r="Q159" s="360">
        <f>IF(M159&gt;'13'!$CD$30,0,1)</f>
        <v>1</v>
      </c>
      <c r="R159" s="357" t="str">
        <f>IF(Tabela14[[#This Row],[DIA]]&gt;0,IF('01'!$BX$33=77,1,""),"")</f>
        <v/>
      </c>
      <c r="S159" s="360">
        <f>IF(M159&gt;'01'!$BX$27,0,1)</f>
        <v>1</v>
      </c>
    </row>
    <row r="160" spans="3:19" x14ac:dyDescent="0.25">
      <c r="C160" s="75">
        <v>43173</v>
      </c>
      <c r="D160" s="76" t="s">
        <v>265</v>
      </c>
      <c r="E160" s="358" t="s">
        <v>377</v>
      </c>
      <c r="F160" s="359">
        <v>20</v>
      </c>
      <c r="G160" s="76" t="s">
        <v>272</v>
      </c>
      <c r="H160" s="76" t="s">
        <v>60</v>
      </c>
      <c r="I160" s="357" t="str">
        <f t="shared" ca="1" si="10"/>
        <v/>
      </c>
      <c r="J160" s="360">
        <f t="shared" si="11"/>
        <v>14</v>
      </c>
      <c r="K160" s="360">
        <f t="shared" si="12"/>
        <v>3</v>
      </c>
      <c r="L160" s="360">
        <f t="shared" si="13"/>
        <v>2018</v>
      </c>
      <c r="M160" s="360">
        <f t="shared" si="14"/>
        <v>1</v>
      </c>
      <c r="N160" s="357">
        <f>VLOOKUP(Tabela14[[#This Row],[Banco]],$U$9:$V$28,2,0)</f>
        <v>1</v>
      </c>
      <c r="O160" s="360">
        <f>IF(M160&gt;'06'!$AZ$15,0,1)</f>
        <v>1</v>
      </c>
      <c r="P160" s="360" t="str">
        <f>IF(Tabela14[[#This Row],[DIA]]&gt;0,IF('13'!$CD$36=77,1,""),"")</f>
        <v/>
      </c>
      <c r="Q160" s="360">
        <f>IF(M160&gt;'13'!$CD$30,0,1)</f>
        <v>1</v>
      </c>
      <c r="R160" s="357" t="str">
        <f>IF(Tabela14[[#This Row],[DIA]]&gt;0,IF('01'!$BX$33=77,1,""),"")</f>
        <v/>
      </c>
      <c r="S160" s="360">
        <f>IF(M160&gt;'01'!$BX$27,0,1)</f>
        <v>1</v>
      </c>
    </row>
    <row r="161" spans="3:19" x14ac:dyDescent="0.25">
      <c r="C161" s="75">
        <v>43174</v>
      </c>
      <c r="D161" s="76" t="s">
        <v>265</v>
      </c>
      <c r="E161" s="358" t="s">
        <v>377</v>
      </c>
      <c r="F161" s="359">
        <v>20</v>
      </c>
      <c r="G161" s="76" t="s">
        <v>272</v>
      </c>
      <c r="H161" s="76" t="s">
        <v>60</v>
      </c>
      <c r="I161" s="357" t="str">
        <f t="shared" ca="1" si="10"/>
        <v/>
      </c>
      <c r="J161" s="360">
        <f t="shared" si="11"/>
        <v>15</v>
      </c>
      <c r="K161" s="360">
        <f t="shared" si="12"/>
        <v>3</v>
      </c>
      <c r="L161" s="360">
        <f t="shared" si="13"/>
        <v>2018</v>
      </c>
      <c r="M161" s="360">
        <f t="shared" si="14"/>
        <v>1</v>
      </c>
      <c r="N161" s="357">
        <f>VLOOKUP(Tabela14[[#This Row],[Banco]],$U$9:$V$28,2,0)</f>
        <v>1</v>
      </c>
      <c r="O161" s="360">
        <f>IF(M161&gt;'06'!$AZ$15,0,1)</f>
        <v>1</v>
      </c>
      <c r="P161" s="360" t="str">
        <f>IF(Tabela14[[#This Row],[DIA]]&gt;0,IF('13'!$CD$36=77,1,""),"")</f>
        <v/>
      </c>
      <c r="Q161" s="360">
        <f>IF(M161&gt;'13'!$CD$30,0,1)</f>
        <v>1</v>
      </c>
      <c r="R161" s="357" t="str">
        <f>IF(Tabela14[[#This Row],[DIA]]&gt;0,IF('01'!$BX$33=77,1,""),"")</f>
        <v/>
      </c>
      <c r="S161" s="360">
        <f>IF(M161&gt;'01'!$BX$27,0,1)</f>
        <v>1</v>
      </c>
    </row>
    <row r="162" spans="3:19" x14ac:dyDescent="0.25">
      <c r="C162" s="75">
        <v>43174</v>
      </c>
      <c r="D162" s="76" t="s">
        <v>266</v>
      </c>
      <c r="E162" s="358" t="s">
        <v>408</v>
      </c>
      <c r="F162" s="359">
        <v>10</v>
      </c>
      <c r="G162" s="76" t="s">
        <v>272</v>
      </c>
      <c r="H162" s="76" t="s">
        <v>60</v>
      </c>
      <c r="I162" s="357" t="str">
        <f t="shared" ca="1" si="10"/>
        <v/>
      </c>
      <c r="J162" s="360">
        <f t="shared" si="11"/>
        <v>15</v>
      </c>
      <c r="K162" s="360">
        <f t="shared" si="12"/>
        <v>3</v>
      </c>
      <c r="L162" s="360">
        <f t="shared" si="13"/>
        <v>2018</v>
      </c>
      <c r="M162" s="360">
        <f t="shared" si="14"/>
        <v>1</v>
      </c>
      <c r="N162" s="357">
        <f>VLOOKUP(Tabela14[[#This Row],[Banco]],$U$9:$V$28,2,0)</f>
        <v>1</v>
      </c>
      <c r="O162" s="360">
        <f>IF(M162&gt;'06'!$AZ$15,0,1)</f>
        <v>1</v>
      </c>
      <c r="P162" s="360" t="str">
        <f>IF(Tabela14[[#This Row],[DIA]]&gt;0,IF('13'!$CD$36=77,1,""),"")</f>
        <v/>
      </c>
      <c r="Q162" s="360">
        <f>IF(M162&gt;'13'!$CD$30,0,1)</f>
        <v>1</v>
      </c>
      <c r="R162" s="357" t="str">
        <f>IF(Tabela14[[#This Row],[DIA]]&gt;0,IF('01'!$BX$33=77,1,""),"")</f>
        <v/>
      </c>
      <c r="S162" s="360">
        <f>IF(M162&gt;'01'!$BX$27,0,1)</f>
        <v>1</v>
      </c>
    </row>
    <row r="163" spans="3:19" x14ac:dyDescent="0.25">
      <c r="C163" s="75">
        <v>43174</v>
      </c>
      <c r="D163" s="76" t="s">
        <v>266</v>
      </c>
      <c r="E163" s="358" t="s">
        <v>414</v>
      </c>
      <c r="F163" s="359">
        <v>3</v>
      </c>
      <c r="G163" s="76" t="s">
        <v>272</v>
      </c>
      <c r="H163" s="76" t="s">
        <v>60</v>
      </c>
      <c r="I163" s="357" t="str">
        <f t="shared" ca="1" si="10"/>
        <v/>
      </c>
      <c r="J163" s="360">
        <f t="shared" si="11"/>
        <v>15</v>
      </c>
      <c r="K163" s="360">
        <f t="shared" si="12"/>
        <v>3</v>
      </c>
      <c r="L163" s="360">
        <f t="shared" si="13"/>
        <v>2018</v>
      </c>
      <c r="M163" s="360">
        <f t="shared" si="14"/>
        <v>1</v>
      </c>
      <c r="N163" s="357">
        <f>VLOOKUP(Tabela14[[#This Row],[Banco]],$U$9:$V$28,2,0)</f>
        <v>1</v>
      </c>
      <c r="O163" s="360">
        <f>IF(M163&gt;'06'!$AZ$15,0,1)</f>
        <v>1</v>
      </c>
      <c r="P163" s="360" t="str">
        <f>IF(Tabela14[[#This Row],[DIA]]&gt;0,IF('13'!$CD$36=77,1,""),"")</f>
        <v/>
      </c>
      <c r="Q163" s="360">
        <f>IF(M163&gt;'13'!$CD$30,0,1)</f>
        <v>1</v>
      </c>
      <c r="R163" s="357" t="str">
        <f>IF(Tabela14[[#This Row],[DIA]]&gt;0,IF('01'!$BX$33=77,1,""),"")</f>
        <v/>
      </c>
      <c r="S163" s="360">
        <f>IF(M163&gt;'01'!$BX$27,0,1)</f>
        <v>1</v>
      </c>
    </row>
    <row r="164" spans="3:19" x14ac:dyDescent="0.25">
      <c r="C164" s="75">
        <v>43175</v>
      </c>
      <c r="D164" s="76" t="s">
        <v>265</v>
      </c>
      <c r="E164" s="358" t="s">
        <v>377</v>
      </c>
      <c r="F164" s="359">
        <v>9</v>
      </c>
      <c r="G164" s="76" t="s">
        <v>272</v>
      </c>
      <c r="H164" s="76" t="s">
        <v>60</v>
      </c>
      <c r="I164" s="357" t="str">
        <f t="shared" ca="1" si="10"/>
        <v/>
      </c>
      <c r="J164" s="360">
        <f t="shared" si="11"/>
        <v>16</v>
      </c>
      <c r="K164" s="360">
        <f t="shared" si="12"/>
        <v>3</v>
      </c>
      <c r="L164" s="360">
        <f t="shared" si="13"/>
        <v>2018</v>
      </c>
      <c r="M164" s="360">
        <f t="shared" si="14"/>
        <v>1</v>
      </c>
      <c r="N164" s="357">
        <f>VLOOKUP(Tabela14[[#This Row],[Banco]],$U$9:$V$28,2,0)</f>
        <v>1</v>
      </c>
      <c r="O164" s="360">
        <f>IF(M164&gt;'06'!$AZ$15,0,1)</f>
        <v>1</v>
      </c>
      <c r="P164" s="360" t="str">
        <f>IF(Tabela14[[#This Row],[DIA]]&gt;0,IF('13'!$CD$36=77,1,""),"")</f>
        <v/>
      </c>
      <c r="Q164" s="360">
        <f>IF(M164&gt;'13'!$CD$30,0,1)</f>
        <v>1</v>
      </c>
      <c r="R164" s="357" t="str">
        <f>IF(Tabela14[[#This Row],[DIA]]&gt;0,IF('01'!$BX$33=77,1,""),"")</f>
        <v/>
      </c>
      <c r="S164" s="360">
        <f>IF(M164&gt;'01'!$BX$27,0,1)</f>
        <v>1</v>
      </c>
    </row>
    <row r="165" spans="3:19" x14ac:dyDescent="0.25">
      <c r="C165" s="75">
        <v>43176</v>
      </c>
      <c r="D165" s="76" t="s">
        <v>269</v>
      </c>
      <c r="E165" s="358" t="s">
        <v>348</v>
      </c>
      <c r="F165" s="359">
        <v>37</v>
      </c>
      <c r="G165" s="76" t="s">
        <v>272</v>
      </c>
      <c r="H165" s="76" t="s">
        <v>60</v>
      </c>
      <c r="I165" s="357" t="str">
        <f t="shared" ca="1" si="10"/>
        <v/>
      </c>
      <c r="J165" s="360">
        <f t="shared" si="11"/>
        <v>17</v>
      </c>
      <c r="K165" s="360">
        <f t="shared" si="12"/>
        <v>3</v>
      </c>
      <c r="L165" s="360">
        <f t="shared" si="13"/>
        <v>2018</v>
      </c>
      <c r="M165" s="360">
        <f t="shared" si="14"/>
        <v>1</v>
      </c>
      <c r="N165" s="357">
        <f>VLOOKUP(Tabela14[[#This Row],[Banco]],$U$9:$V$28,2,0)</f>
        <v>1</v>
      </c>
      <c r="O165" s="360">
        <f>IF(M165&gt;'06'!$AZ$15,0,1)</f>
        <v>1</v>
      </c>
      <c r="P165" s="360" t="str">
        <f>IF(Tabela14[[#This Row],[DIA]]&gt;0,IF('13'!$CD$36=77,1,""),"")</f>
        <v/>
      </c>
      <c r="Q165" s="360">
        <f>IF(M165&gt;'13'!$CD$30,0,1)</f>
        <v>1</v>
      </c>
      <c r="R165" s="357" t="str">
        <f>IF(Tabela14[[#This Row],[DIA]]&gt;0,IF('01'!$BX$33=77,1,""),"")</f>
        <v/>
      </c>
      <c r="S165" s="360">
        <f>IF(M165&gt;'01'!$BX$27,0,1)</f>
        <v>1</v>
      </c>
    </row>
    <row r="166" spans="3:19" x14ac:dyDescent="0.25">
      <c r="C166" s="75">
        <v>43177</v>
      </c>
      <c r="D166" s="76" t="s">
        <v>271</v>
      </c>
      <c r="E166" s="358" t="s">
        <v>415</v>
      </c>
      <c r="F166" s="359">
        <v>94</v>
      </c>
      <c r="G166" s="76" t="s">
        <v>272</v>
      </c>
      <c r="H166" s="76" t="s">
        <v>60</v>
      </c>
      <c r="I166" s="357" t="str">
        <f t="shared" ca="1" si="10"/>
        <v/>
      </c>
      <c r="J166" s="360">
        <f t="shared" si="11"/>
        <v>18</v>
      </c>
      <c r="K166" s="360">
        <f t="shared" si="12"/>
        <v>3</v>
      </c>
      <c r="L166" s="360">
        <f t="shared" si="13"/>
        <v>2018</v>
      </c>
      <c r="M166" s="360">
        <f t="shared" si="14"/>
        <v>1</v>
      </c>
      <c r="N166" s="357">
        <f>VLOOKUP(Tabela14[[#This Row],[Banco]],$U$9:$V$28,2,0)</f>
        <v>1</v>
      </c>
      <c r="O166" s="360">
        <f>IF(M166&gt;'06'!$AZ$15,0,1)</f>
        <v>1</v>
      </c>
      <c r="P166" s="360" t="str">
        <f>IF(Tabela14[[#This Row],[DIA]]&gt;0,IF('13'!$CD$36=77,1,""),"")</f>
        <v/>
      </c>
      <c r="Q166" s="360">
        <f>IF(M166&gt;'13'!$CD$30,0,1)</f>
        <v>1</v>
      </c>
      <c r="R166" s="357" t="str">
        <f>IF(Tabela14[[#This Row],[DIA]]&gt;0,IF('01'!$BX$33=77,1,""),"")</f>
        <v/>
      </c>
      <c r="S166" s="360">
        <f>IF(M166&gt;'01'!$BX$27,0,1)</f>
        <v>1</v>
      </c>
    </row>
    <row r="167" spans="3:19" x14ac:dyDescent="0.25">
      <c r="C167" s="75">
        <v>43178</v>
      </c>
      <c r="D167" s="76" t="s">
        <v>269</v>
      </c>
      <c r="E167" s="358" t="s">
        <v>348</v>
      </c>
      <c r="F167" s="359">
        <v>48</v>
      </c>
      <c r="G167" s="76" t="s">
        <v>272</v>
      </c>
      <c r="H167" s="76" t="s">
        <v>60</v>
      </c>
      <c r="I167" s="357" t="str">
        <f t="shared" ca="1" si="10"/>
        <v/>
      </c>
      <c r="J167" s="360">
        <f t="shared" si="11"/>
        <v>19</v>
      </c>
      <c r="K167" s="360">
        <f t="shared" si="12"/>
        <v>3</v>
      </c>
      <c r="L167" s="360">
        <f t="shared" si="13"/>
        <v>2018</v>
      </c>
      <c r="M167" s="360">
        <f t="shared" si="14"/>
        <v>1</v>
      </c>
      <c r="N167" s="357">
        <f>VLOOKUP(Tabela14[[#This Row],[Banco]],$U$9:$V$28,2,0)</f>
        <v>1</v>
      </c>
      <c r="O167" s="360">
        <f>IF(M167&gt;'06'!$AZ$15,0,1)</f>
        <v>1</v>
      </c>
      <c r="P167" s="360" t="str">
        <f>IF(Tabela14[[#This Row],[DIA]]&gt;0,IF('13'!$CD$36=77,1,""),"")</f>
        <v/>
      </c>
      <c r="Q167" s="360">
        <f>IF(M167&gt;'13'!$CD$30,0,1)</f>
        <v>1</v>
      </c>
      <c r="R167" s="357" t="str">
        <f>IF(Tabela14[[#This Row],[DIA]]&gt;0,IF('01'!$BX$33=77,1,""),"")</f>
        <v/>
      </c>
      <c r="S167" s="360">
        <f>IF(M167&gt;'01'!$BX$27,0,1)</f>
        <v>1</v>
      </c>
    </row>
    <row r="168" spans="3:19" x14ac:dyDescent="0.25">
      <c r="C168" s="75">
        <v>43178</v>
      </c>
      <c r="D168" s="76" t="s">
        <v>265</v>
      </c>
      <c r="E168" s="358" t="s">
        <v>416</v>
      </c>
      <c r="F168" s="359">
        <v>20</v>
      </c>
      <c r="G168" s="76" t="s">
        <v>272</v>
      </c>
      <c r="H168" s="76" t="s">
        <v>60</v>
      </c>
      <c r="I168" s="357" t="str">
        <f t="shared" ca="1" si="10"/>
        <v/>
      </c>
      <c r="J168" s="360">
        <f t="shared" si="11"/>
        <v>19</v>
      </c>
      <c r="K168" s="360">
        <f t="shared" si="12"/>
        <v>3</v>
      </c>
      <c r="L168" s="360">
        <f t="shared" si="13"/>
        <v>2018</v>
      </c>
      <c r="M168" s="360">
        <f t="shared" si="14"/>
        <v>1</v>
      </c>
      <c r="N168" s="357">
        <f>VLOOKUP(Tabela14[[#This Row],[Banco]],$U$9:$V$28,2,0)</f>
        <v>1</v>
      </c>
      <c r="O168" s="360">
        <f>IF(M168&gt;'06'!$AZ$15,0,1)</f>
        <v>1</v>
      </c>
      <c r="P168" s="360" t="str">
        <f>IF(Tabela14[[#This Row],[DIA]]&gt;0,IF('13'!$CD$36=77,1,""),"")</f>
        <v/>
      </c>
      <c r="Q168" s="360">
        <f>IF(M168&gt;'13'!$CD$30,0,1)</f>
        <v>1</v>
      </c>
      <c r="R168" s="357" t="str">
        <f>IF(Tabela14[[#This Row],[DIA]]&gt;0,IF('01'!$BX$33=77,1,""),"")</f>
        <v/>
      </c>
      <c r="S168" s="360">
        <f>IF(M168&gt;'01'!$BX$27,0,1)</f>
        <v>1</v>
      </c>
    </row>
    <row r="169" spans="3:19" x14ac:dyDescent="0.25">
      <c r="C169" s="75">
        <v>43179</v>
      </c>
      <c r="D169" s="76" t="s">
        <v>266</v>
      </c>
      <c r="E169" s="358" t="s">
        <v>417</v>
      </c>
      <c r="F169" s="359">
        <v>60</v>
      </c>
      <c r="G169" s="76" t="s">
        <v>272</v>
      </c>
      <c r="H169" s="76" t="s">
        <v>60</v>
      </c>
      <c r="I169" s="357" t="str">
        <f t="shared" ca="1" si="10"/>
        <v/>
      </c>
      <c r="J169" s="360">
        <f t="shared" si="11"/>
        <v>20</v>
      </c>
      <c r="K169" s="360">
        <f t="shared" si="12"/>
        <v>3</v>
      </c>
      <c r="L169" s="360">
        <f t="shared" si="13"/>
        <v>2018</v>
      </c>
      <c r="M169" s="360">
        <f t="shared" si="14"/>
        <v>1</v>
      </c>
      <c r="N169" s="357">
        <f>VLOOKUP(Tabela14[[#This Row],[Banco]],$U$9:$V$28,2,0)</f>
        <v>1</v>
      </c>
      <c r="O169" s="360">
        <f>IF(M169&gt;'06'!$AZ$15,0,1)</f>
        <v>1</v>
      </c>
      <c r="P169" s="360" t="str">
        <f>IF(Tabela14[[#This Row],[DIA]]&gt;0,IF('13'!$CD$36=77,1,""),"")</f>
        <v/>
      </c>
      <c r="Q169" s="360">
        <f>IF(M169&gt;'13'!$CD$30,0,1)</f>
        <v>1</v>
      </c>
      <c r="R169" s="357" t="str">
        <f>IF(Tabela14[[#This Row],[DIA]]&gt;0,IF('01'!$BX$33=77,1,""),"")</f>
        <v/>
      </c>
      <c r="S169" s="360">
        <f>IF(M169&gt;'01'!$BX$27,0,1)</f>
        <v>1</v>
      </c>
    </row>
    <row r="170" spans="3:19" x14ac:dyDescent="0.25">
      <c r="C170" s="75">
        <v>43182</v>
      </c>
      <c r="D170" s="76" t="s">
        <v>264</v>
      </c>
      <c r="E170" s="358" t="s">
        <v>363</v>
      </c>
      <c r="F170" s="359">
        <v>10</v>
      </c>
      <c r="G170" s="76" t="s">
        <v>272</v>
      </c>
      <c r="H170" s="76" t="s">
        <v>60</v>
      </c>
      <c r="I170" s="357" t="str">
        <f t="shared" ca="1" si="10"/>
        <v/>
      </c>
      <c r="J170" s="360">
        <f t="shared" si="11"/>
        <v>23</v>
      </c>
      <c r="K170" s="360">
        <f t="shared" si="12"/>
        <v>3</v>
      </c>
      <c r="L170" s="360">
        <f t="shared" si="13"/>
        <v>2018</v>
      </c>
      <c r="M170" s="360">
        <f t="shared" si="14"/>
        <v>1</v>
      </c>
      <c r="N170" s="357">
        <f>VLOOKUP(Tabela14[[#This Row],[Banco]],$U$9:$V$28,2,0)</f>
        <v>1</v>
      </c>
      <c r="O170" s="360">
        <f>IF(M170&gt;'06'!$AZ$15,0,1)</f>
        <v>1</v>
      </c>
      <c r="P170" s="360" t="str">
        <f>IF(Tabela14[[#This Row],[DIA]]&gt;0,IF('13'!$CD$36=77,1,""),"")</f>
        <v/>
      </c>
      <c r="Q170" s="360">
        <f>IF(M170&gt;'13'!$CD$30,0,1)</f>
        <v>1</v>
      </c>
      <c r="R170" s="357" t="str">
        <f>IF(Tabela14[[#This Row],[DIA]]&gt;0,IF('01'!$BX$33=77,1,""),"")</f>
        <v/>
      </c>
      <c r="S170" s="360">
        <f>IF(M170&gt;'01'!$BX$27,0,1)</f>
        <v>1</v>
      </c>
    </row>
    <row r="171" spans="3:19" x14ac:dyDescent="0.25">
      <c r="C171" s="75">
        <v>43182</v>
      </c>
      <c r="D171" s="76" t="s">
        <v>266</v>
      </c>
      <c r="E171" s="358" t="s">
        <v>418</v>
      </c>
      <c r="F171" s="359">
        <v>100</v>
      </c>
      <c r="G171" s="76" t="s">
        <v>272</v>
      </c>
      <c r="H171" s="76" t="s">
        <v>60</v>
      </c>
      <c r="I171" s="357" t="str">
        <f t="shared" ca="1" si="10"/>
        <v/>
      </c>
      <c r="J171" s="360">
        <f t="shared" si="11"/>
        <v>23</v>
      </c>
      <c r="K171" s="360">
        <f t="shared" si="12"/>
        <v>3</v>
      </c>
      <c r="L171" s="360">
        <f t="shared" si="13"/>
        <v>2018</v>
      </c>
      <c r="M171" s="360">
        <f t="shared" si="14"/>
        <v>1</v>
      </c>
      <c r="N171" s="357">
        <f>VLOOKUP(Tabela14[[#This Row],[Banco]],$U$9:$V$28,2,0)</f>
        <v>1</v>
      </c>
      <c r="O171" s="360">
        <f>IF(M171&gt;'06'!$AZ$15,0,1)</f>
        <v>1</v>
      </c>
      <c r="P171" s="360" t="str">
        <f>IF(Tabela14[[#This Row],[DIA]]&gt;0,IF('13'!$CD$36=77,1,""),"")</f>
        <v/>
      </c>
      <c r="Q171" s="360">
        <f>IF(M171&gt;'13'!$CD$30,0,1)</f>
        <v>1</v>
      </c>
      <c r="R171" s="357" t="str">
        <f>IF(Tabela14[[#This Row],[DIA]]&gt;0,IF('01'!$BX$33=77,1,""),"")</f>
        <v/>
      </c>
      <c r="S171" s="360">
        <f>IF(M171&gt;'01'!$BX$27,0,1)</f>
        <v>1</v>
      </c>
    </row>
    <row r="172" spans="3:19" x14ac:dyDescent="0.25">
      <c r="C172" s="75">
        <v>43184</v>
      </c>
      <c r="D172" s="76" t="s">
        <v>269</v>
      </c>
      <c r="E172" s="358" t="s">
        <v>348</v>
      </c>
      <c r="F172" s="359">
        <v>42</v>
      </c>
      <c r="G172" s="76" t="s">
        <v>272</v>
      </c>
      <c r="H172" s="76" t="s">
        <v>60</v>
      </c>
      <c r="I172" s="357" t="str">
        <f t="shared" ca="1" si="10"/>
        <v/>
      </c>
      <c r="J172" s="360">
        <f t="shared" si="11"/>
        <v>25</v>
      </c>
      <c r="K172" s="360">
        <f t="shared" si="12"/>
        <v>3</v>
      </c>
      <c r="L172" s="360">
        <f t="shared" si="13"/>
        <v>2018</v>
      </c>
      <c r="M172" s="360">
        <f t="shared" si="14"/>
        <v>1</v>
      </c>
      <c r="N172" s="357">
        <f>VLOOKUP(Tabela14[[#This Row],[Banco]],$U$9:$V$28,2,0)</f>
        <v>1</v>
      </c>
      <c r="O172" s="360">
        <f>IF(M172&gt;'06'!$AZ$15,0,1)</f>
        <v>1</v>
      </c>
      <c r="P172" s="360" t="str">
        <f>IF(Tabela14[[#This Row],[DIA]]&gt;0,IF('13'!$CD$36=77,1,""),"")</f>
        <v/>
      </c>
      <c r="Q172" s="360">
        <f>IF(M172&gt;'13'!$CD$30,0,1)</f>
        <v>1</v>
      </c>
      <c r="R172" s="357" t="str">
        <f>IF(Tabela14[[#This Row],[DIA]]&gt;0,IF('01'!$BX$33=77,1,""),"")</f>
        <v/>
      </c>
      <c r="S172" s="360">
        <f>IF(M172&gt;'01'!$BX$27,0,1)</f>
        <v>1</v>
      </c>
    </row>
    <row r="173" spans="3:19" x14ac:dyDescent="0.25">
      <c r="C173" s="75">
        <v>43185</v>
      </c>
      <c r="D173" s="76" t="s">
        <v>269</v>
      </c>
      <c r="E173" s="358" t="s">
        <v>348</v>
      </c>
      <c r="F173" s="359">
        <v>53</v>
      </c>
      <c r="G173" s="76" t="s">
        <v>272</v>
      </c>
      <c r="H173" s="76" t="s">
        <v>60</v>
      </c>
      <c r="I173" s="357" t="str">
        <f t="shared" ca="1" si="10"/>
        <v/>
      </c>
      <c r="J173" s="360">
        <f t="shared" si="11"/>
        <v>26</v>
      </c>
      <c r="K173" s="360">
        <f t="shared" si="12"/>
        <v>3</v>
      </c>
      <c r="L173" s="360">
        <f t="shared" si="13"/>
        <v>2018</v>
      </c>
      <c r="M173" s="360">
        <f t="shared" si="14"/>
        <v>1</v>
      </c>
      <c r="N173" s="357">
        <f>VLOOKUP(Tabela14[[#This Row],[Banco]],$U$9:$V$28,2,0)</f>
        <v>1</v>
      </c>
      <c r="O173" s="360">
        <f>IF(M173&gt;'06'!$AZ$15,0,1)</f>
        <v>1</v>
      </c>
      <c r="P173" s="360" t="str">
        <f>IF(Tabela14[[#This Row],[DIA]]&gt;0,IF('13'!$CD$36=77,1,""),"")</f>
        <v/>
      </c>
      <c r="Q173" s="360">
        <f>IF(M173&gt;'13'!$CD$30,0,1)</f>
        <v>1</v>
      </c>
      <c r="R173" s="357" t="str">
        <f>IF(Tabela14[[#This Row],[DIA]]&gt;0,IF('01'!$BX$33=77,1,""),"")</f>
        <v/>
      </c>
      <c r="S173" s="360">
        <f>IF(M173&gt;'01'!$BX$27,0,1)</f>
        <v>1</v>
      </c>
    </row>
    <row r="174" spans="3:19" x14ac:dyDescent="0.25">
      <c r="C174" s="75">
        <v>43187</v>
      </c>
      <c r="D174" s="76" t="s">
        <v>268</v>
      </c>
      <c r="E174" s="358" t="s">
        <v>342</v>
      </c>
      <c r="F174" s="359">
        <v>4</v>
      </c>
      <c r="G174" s="76" t="s">
        <v>272</v>
      </c>
      <c r="H174" s="76" t="s">
        <v>60</v>
      </c>
      <c r="I174" s="357" t="str">
        <f t="shared" ca="1" si="10"/>
        <v/>
      </c>
      <c r="J174" s="360">
        <f t="shared" si="11"/>
        <v>28</v>
      </c>
      <c r="K174" s="360">
        <f t="shared" si="12"/>
        <v>3</v>
      </c>
      <c r="L174" s="360">
        <f t="shared" si="13"/>
        <v>2018</v>
      </c>
      <c r="M174" s="360">
        <f t="shared" si="14"/>
        <v>1</v>
      </c>
      <c r="N174" s="357">
        <f>VLOOKUP(Tabela14[[#This Row],[Banco]],$U$9:$V$28,2,0)</f>
        <v>1</v>
      </c>
      <c r="O174" s="360">
        <f>IF(M174&gt;'06'!$AZ$15,0,1)</f>
        <v>1</v>
      </c>
      <c r="P174" s="360" t="str">
        <f>IF(Tabela14[[#This Row],[DIA]]&gt;0,IF('13'!$CD$36=77,1,""),"")</f>
        <v/>
      </c>
      <c r="Q174" s="360">
        <f>IF(M174&gt;'13'!$CD$30,0,1)</f>
        <v>1</v>
      </c>
      <c r="R174" s="357" t="str">
        <f>IF(Tabela14[[#This Row],[DIA]]&gt;0,IF('01'!$BX$33=77,1,""),"")</f>
        <v/>
      </c>
      <c r="S174" s="360">
        <f>IF(M174&gt;'01'!$BX$27,0,1)</f>
        <v>1</v>
      </c>
    </row>
    <row r="175" spans="3:19" x14ac:dyDescent="0.25">
      <c r="C175" s="75">
        <v>43187</v>
      </c>
      <c r="D175" s="76" t="s">
        <v>271</v>
      </c>
      <c r="E175" s="358" t="s">
        <v>419</v>
      </c>
      <c r="F175" s="359">
        <v>60.17</v>
      </c>
      <c r="G175" s="76" t="s">
        <v>272</v>
      </c>
      <c r="H175" s="76" t="s">
        <v>60</v>
      </c>
      <c r="I175" s="357" t="str">
        <f t="shared" ca="1" si="10"/>
        <v/>
      </c>
      <c r="J175" s="360">
        <f t="shared" si="11"/>
        <v>28</v>
      </c>
      <c r="K175" s="360">
        <f t="shared" si="12"/>
        <v>3</v>
      </c>
      <c r="L175" s="360">
        <f t="shared" si="13"/>
        <v>2018</v>
      </c>
      <c r="M175" s="360">
        <f t="shared" si="14"/>
        <v>1</v>
      </c>
      <c r="N175" s="357">
        <f>VLOOKUP(Tabela14[[#This Row],[Banco]],$U$9:$V$28,2,0)</f>
        <v>1</v>
      </c>
      <c r="O175" s="360">
        <f>IF(M175&gt;'06'!$AZ$15,0,1)</f>
        <v>1</v>
      </c>
      <c r="P175" s="360" t="str">
        <f>IF(Tabela14[[#This Row],[DIA]]&gt;0,IF('13'!$CD$36=77,1,""),"")</f>
        <v/>
      </c>
      <c r="Q175" s="360">
        <f>IF(M175&gt;'13'!$CD$30,0,1)</f>
        <v>1</v>
      </c>
      <c r="R175" s="357" t="str">
        <f>IF(Tabela14[[#This Row],[DIA]]&gt;0,IF('01'!$BX$33=77,1,""),"")</f>
        <v/>
      </c>
      <c r="S175" s="360">
        <f>IF(M175&gt;'01'!$BX$27,0,1)</f>
        <v>1</v>
      </c>
    </row>
    <row r="176" spans="3:19" x14ac:dyDescent="0.25">
      <c r="C176" s="75">
        <v>43187</v>
      </c>
      <c r="D176" s="76" t="s">
        <v>266</v>
      </c>
      <c r="E176" s="358" t="s">
        <v>420</v>
      </c>
      <c r="F176" s="359">
        <v>20</v>
      </c>
      <c r="G176" s="76" t="s">
        <v>272</v>
      </c>
      <c r="H176" s="76" t="s">
        <v>60</v>
      </c>
      <c r="I176" s="357" t="str">
        <f t="shared" ca="1" si="10"/>
        <v/>
      </c>
      <c r="J176" s="360">
        <f t="shared" si="11"/>
        <v>28</v>
      </c>
      <c r="K176" s="360">
        <f t="shared" si="12"/>
        <v>3</v>
      </c>
      <c r="L176" s="360">
        <f t="shared" si="13"/>
        <v>2018</v>
      </c>
      <c r="M176" s="360">
        <f t="shared" si="14"/>
        <v>1</v>
      </c>
      <c r="N176" s="357">
        <f>VLOOKUP(Tabela14[[#This Row],[Banco]],$U$9:$V$28,2,0)</f>
        <v>1</v>
      </c>
      <c r="O176" s="360">
        <f>IF(M176&gt;'06'!$AZ$15,0,1)</f>
        <v>1</v>
      </c>
      <c r="P176" s="360" t="str">
        <f>IF(Tabela14[[#This Row],[DIA]]&gt;0,IF('13'!$CD$36=77,1,""),"")</f>
        <v/>
      </c>
      <c r="Q176" s="360">
        <f>IF(M176&gt;'13'!$CD$30,0,1)</f>
        <v>1</v>
      </c>
      <c r="R176" s="357" t="str">
        <f>IF(Tabela14[[#This Row],[DIA]]&gt;0,IF('01'!$BX$33=77,1,""),"")</f>
        <v/>
      </c>
      <c r="S176" s="360">
        <f>IF(M176&gt;'01'!$BX$27,0,1)</f>
        <v>1</v>
      </c>
    </row>
    <row r="177" spans="3:19" x14ac:dyDescent="0.25">
      <c r="C177" s="75">
        <v>43187</v>
      </c>
      <c r="D177" s="76" t="s">
        <v>265</v>
      </c>
      <c r="E177" s="358" t="s">
        <v>365</v>
      </c>
      <c r="F177" s="359">
        <v>89.14</v>
      </c>
      <c r="G177" s="76" t="s">
        <v>272</v>
      </c>
      <c r="H177" s="76" t="s">
        <v>60</v>
      </c>
      <c r="I177" s="357" t="str">
        <f t="shared" ca="1" si="10"/>
        <v/>
      </c>
      <c r="J177" s="360">
        <f t="shared" si="11"/>
        <v>28</v>
      </c>
      <c r="K177" s="360">
        <f t="shared" si="12"/>
        <v>3</v>
      </c>
      <c r="L177" s="360">
        <f t="shared" si="13"/>
        <v>2018</v>
      </c>
      <c r="M177" s="360">
        <f t="shared" si="14"/>
        <v>1</v>
      </c>
      <c r="N177" s="357">
        <f>VLOOKUP(Tabela14[[#This Row],[Banco]],$U$9:$V$28,2,0)</f>
        <v>1</v>
      </c>
      <c r="O177" s="360">
        <f>IF(M177&gt;'06'!$AZ$15,0,1)</f>
        <v>1</v>
      </c>
      <c r="P177" s="360" t="str">
        <f>IF(Tabela14[[#This Row],[DIA]]&gt;0,IF('13'!$CD$36=77,1,""),"")</f>
        <v/>
      </c>
      <c r="Q177" s="360">
        <f>IF(M177&gt;'13'!$CD$30,0,1)</f>
        <v>1</v>
      </c>
      <c r="R177" s="357" t="str">
        <f>IF(Tabela14[[#This Row],[DIA]]&gt;0,IF('01'!$BX$33=77,1,""),"")</f>
        <v/>
      </c>
      <c r="S177" s="360">
        <f>IF(M177&gt;'01'!$BX$27,0,1)</f>
        <v>1</v>
      </c>
    </row>
    <row r="178" spans="3:19" x14ac:dyDescent="0.25">
      <c r="C178" s="75">
        <v>43187</v>
      </c>
      <c r="D178" s="76" t="s">
        <v>271</v>
      </c>
      <c r="E178" s="358" t="s">
        <v>421</v>
      </c>
      <c r="F178" s="359">
        <v>8.2200000000000006</v>
      </c>
      <c r="G178" s="76" t="s">
        <v>272</v>
      </c>
      <c r="H178" s="76" t="s">
        <v>60</v>
      </c>
      <c r="I178" s="357" t="str">
        <f t="shared" ca="1" si="10"/>
        <v/>
      </c>
      <c r="J178" s="360">
        <f t="shared" si="11"/>
        <v>28</v>
      </c>
      <c r="K178" s="360">
        <f t="shared" si="12"/>
        <v>3</v>
      </c>
      <c r="L178" s="360">
        <f t="shared" si="13"/>
        <v>2018</v>
      </c>
      <c r="M178" s="360">
        <f t="shared" si="14"/>
        <v>1</v>
      </c>
      <c r="N178" s="357">
        <f>VLOOKUP(Tabela14[[#This Row],[Banco]],$U$9:$V$28,2,0)</f>
        <v>1</v>
      </c>
      <c r="O178" s="360">
        <f>IF(M178&gt;'06'!$AZ$15,0,1)</f>
        <v>1</v>
      </c>
      <c r="P178" s="360" t="str">
        <f>IF(Tabela14[[#This Row],[DIA]]&gt;0,IF('13'!$CD$36=77,1,""),"")</f>
        <v/>
      </c>
      <c r="Q178" s="360">
        <f>IF(M178&gt;'13'!$CD$30,0,1)</f>
        <v>1</v>
      </c>
      <c r="R178" s="357" t="str">
        <f>IF(Tabela14[[#This Row],[DIA]]&gt;0,IF('01'!$BX$33=77,1,""),"")</f>
        <v/>
      </c>
      <c r="S178" s="360">
        <f>IF(M178&gt;'01'!$BX$27,0,1)</f>
        <v>1</v>
      </c>
    </row>
    <row r="179" spans="3:19" x14ac:dyDescent="0.25">
      <c r="C179" s="75">
        <v>43187</v>
      </c>
      <c r="D179" s="76" t="s">
        <v>264</v>
      </c>
      <c r="E179" s="358" t="s">
        <v>422</v>
      </c>
      <c r="F179" s="359">
        <v>152</v>
      </c>
      <c r="G179" s="76" t="s">
        <v>272</v>
      </c>
      <c r="H179" s="76" t="s">
        <v>60</v>
      </c>
      <c r="I179" s="357" t="str">
        <f t="shared" ca="1" si="10"/>
        <v/>
      </c>
      <c r="J179" s="360">
        <f t="shared" si="11"/>
        <v>28</v>
      </c>
      <c r="K179" s="360">
        <f t="shared" si="12"/>
        <v>3</v>
      </c>
      <c r="L179" s="360">
        <f t="shared" si="13"/>
        <v>2018</v>
      </c>
      <c r="M179" s="360">
        <f t="shared" si="14"/>
        <v>1</v>
      </c>
      <c r="N179" s="357">
        <f>VLOOKUP(Tabela14[[#This Row],[Banco]],$U$9:$V$28,2,0)</f>
        <v>1</v>
      </c>
      <c r="O179" s="360">
        <f>IF(M179&gt;'06'!$AZ$15,0,1)</f>
        <v>1</v>
      </c>
      <c r="P179" s="360" t="str">
        <f>IF(Tabela14[[#This Row],[DIA]]&gt;0,IF('13'!$CD$36=77,1,""),"")</f>
        <v/>
      </c>
      <c r="Q179" s="360">
        <f>IF(M179&gt;'13'!$CD$30,0,1)</f>
        <v>1</v>
      </c>
      <c r="R179" s="357" t="str">
        <f>IF(Tabela14[[#This Row],[DIA]]&gt;0,IF('01'!$BX$33=77,1,""),"")</f>
        <v/>
      </c>
      <c r="S179" s="360">
        <f>IF(M179&gt;'01'!$BX$27,0,1)</f>
        <v>1</v>
      </c>
    </row>
    <row r="180" spans="3:19" x14ac:dyDescent="0.25">
      <c r="C180" s="75">
        <v>43187</v>
      </c>
      <c r="D180" s="76" t="s">
        <v>265</v>
      </c>
      <c r="E180" s="358" t="s">
        <v>423</v>
      </c>
      <c r="F180" s="359">
        <v>88.37</v>
      </c>
      <c r="G180" s="76" t="s">
        <v>272</v>
      </c>
      <c r="H180" s="76" t="s">
        <v>60</v>
      </c>
      <c r="I180" s="357" t="str">
        <f t="shared" ca="1" si="10"/>
        <v/>
      </c>
      <c r="J180" s="360">
        <f t="shared" si="11"/>
        <v>28</v>
      </c>
      <c r="K180" s="360">
        <f t="shared" si="12"/>
        <v>3</v>
      </c>
      <c r="L180" s="360">
        <f t="shared" si="13"/>
        <v>2018</v>
      </c>
      <c r="M180" s="360">
        <f t="shared" si="14"/>
        <v>1</v>
      </c>
      <c r="N180" s="357">
        <f>VLOOKUP(Tabela14[[#This Row],[Banco]],$U$9:$V$28,2,0)</f>
        <v>1</v>
      </c>
      <c r="O180" s="360">
        <f>IF(M180&gt;'06'!$AZ$15,0,1)</f>
        <v>1</v>
      </c>
      <c r="P180" s="360" t="str">
        <f>IF(Tabela14[[#This Row],[DIA]]&gt;0,IF('13'!$CD$36=77,1,""),"")</f>
        <v/>
      </c>
      <c r="Q180" s="360">
        <f>IF(M180&gt;'13'!$CD$30,0,1)</f>
        <v>1</v>
      </c>
      <c r="R180" s="357" t="str">
        <f>IF(Tabela14[[#This Row],[DIA]]&gt;0,IF('01'!$BX$33=77,1,""),"")</f>
        <v/>
      </c>
      <c r="S180" s="360">
        <f>IF(M180&gt;'01'!$BX$27,0,1)</f>
        <v>1</v>
      </c>
    </row>
    <row r="181" spans="3:19" x14ac:dyDescent="0.25">
      <c r="C181" s="75">
        <v>43187</v>
      </c>
      <c r="D181" s="76" t="s">
        <v>264</v>
      </c>
      <c r="E181" s="358" t="s">
        <v>424</v>
      </c>
      <c r="F181" s="359">
        <v>53.6</v>
      </c>
      <c r="G181" s="76" t="s">
        <v>272</v>
      </c>
      <c r="H181" s="76" t="s">
        <v>60</v>
      </c>
      <c r="I181" s="357" t="str">
        <f t="shared" ca="1" si="10"/>
        <v/>
      </c>
      <c r="J181" s="360">
        <f t="shared" si="11"/>
        <v>28</v>
      </c>
      <c r="K181" s="360">
        <f t="shared" si="12"/>
        <v>3</v>
      </c>
      <c r="L181" s="360">
        <f t="shared" si="13"/>
        <v>2018</v>
      </c>
      <c r="M181" s="360">
        <f t="shared" si="14"/>
        <v>1</v>
      </c>
      <c r="N181" s="357">
        <f>VLOOKUP(Tabela14[[#This Row],[Banco]],$U$9:$V$28,2,0)</f>
        <v>1</v>
      </c>
      <c r="O181" s="360">
        <f>IF(M181&gt;'06'!$AZ$15,0,1)</f>
        <v>1</v>
      </c>
      <c r="P181" s="360" t="str">
        <f>IF(Tabela14[[#This Row],[DIA]]&gt;0,IF('13'!$CD$36=77,1,""),"")</f>
        <v/>
      </c>
      <c r="Q181" s="360">
        <f>IF(M181&gt;'13'!$CD$30,0,1)</f>
        <v>1</v>
      </c>
      <c r="R181" s="357" t="str">
        <f>IF(Tabela14[[#This Row],[DIA]]&gt;0,IF('01'!$BX$33=77,1,""),"")</f>
        <v/>
      </c>
      <c r="S181" s="360">
        <f>IF(M181&gt;'01'!$BX$27,0,1)</f>
        <v>1</v>
      </c>
    </row>
    <row r="182" spans="3:19" x14ac:dyDescent="0.25">
      <c r="C182" s="75">
        <v>43187</v>
      </c>
      <c r="D182" s="76" t="s">
        <v>264</v>
      </c>
      <c r="E182" s="358" t="s">
        <v>370</v>
      </c>
      <c r="F182" s="359">
        <v>8.8000000000000007</v>
      </c>
      <c r="G182" s="76" t="s">
        <v>272</v>
      </c>
      <c r="H182" s="76" t="s">
        <v>60</v>
      </c>
      <c r="I182" s="357" t="str">
        <f t="shared" ca="1" si="10"/>
        <v/>
      </c>
      <c r="J182" s="360">
        <f t="shared" si="11"/>
        <v>28</v>
      </c>
      <c r="K182" s="360">
        <f t="shared" si="12"/>
        <v>3</v>
      </c>
      <c r="L182" s="360">
        <f t="shared" si="13"/>
        <v>2018</v>
      </c>
      <c r="M182" s="360">
        <f t="shared" si="14"/>
        <v>1</v>
      </c>
      <c r="N182" s="357">
        <f>VLOOKUP(Tabela14[[#This Row],[Banco]],$U$9:$V$28,2,0)</f>
        <v>1</v>
      </c>
      <c r="O182" s="360">
        <f>IF(M182&gt;'06'!$AZ$15,0,1)</f>
        <v>1</v>
      </c>
      <c r="P182" s="360" t="str">
        <f>IF(Tabela14[[#This Row],[DIA]]&gt;0,IF('13'!$CD$36=77,1,""),"")</f>
        <v/>
      </c>
      <c r="Q182" s="360">
        <f>IF(M182&gt;'13'!$CD$30,0,1)</f>
        <v>1</v>
      </c>
      <c r="R182" s="357" t="str">
        <f>IF(Tabela14[[#This Row],[DIA]]&gt;0,IF('01'!$BX$33=77,1,""),"")</f>
        <v/>
      </c>
      <c r="S182" s="360">
        <f>IF(M182&gt;'01'!$BX$27,0,1)</f>
        <v>1</v>
      </c>
    </row>
    <row r="183" spans="3:19" x14ac:dyDescent="0.25">
      <c r="C183" s="75">
        <v>43190</v>
      </c>
      <c r="D183" s="76" t="s">
        <v>268</v>
      </c>
      <c r="E183" s="358" t="s">
        <v>342</v>
      </c>
      <c r="F183" s="359">
        <v>4</v>
      </c>
      <c r="G183" s="76" t="s">
        <v>272</v>
      </c>
      <c r="H183" s="76" t="s">
        <v>60</v>
      </c>
      <c r="I183" s="357" t="str">
        <f t="shared" ca="1" si="10"/>
        <v/>
      </c>
      <c r="J183" s="360">
        <f t="shared" si="11"/>
        <v>31</v>
      </c>
      <c r="K183" s="360">
        <f t="shared" si="12"/>
        <v>3</v>
      </c>
      <c r="L183" s="360">
        <f t="shared" si="13"/>
        <v>2018</v>
      </c>
      <c r="M183" s="360">
        <f t="shared" si="14"/>
        <v>1</v>
      </c>
      <c r="N183" s="357">
        <f>VLOOKUP(Tabela14[[#This Row],[Banco]],$U$9:$V$28,2,0)</f>
        <v>1</v>
      </c>
      <c r="O183" s="360">
        <f>IF(M183&gt;'06'!$AZ$15,0,1)</f>
        <v>1</v>
      </c>
      <c r="P183" s="360" t="str">
        <f>IF(Tabela14[[#This Row],[DIA]]&gt;0,IF('13'!$CD$36=77,1,""),"")</f>
        <v/>
      </c>
      <c r="Q183" s="360">
        <f>IF(M183&gt;'13'!$CD$30,0,1)</f>
        <v>1</v>
      </c>
      <c r="R183" s="357" t="str">
        <f>IF(Tabela14[[#This Row],[DIA]]&gt;0,IF('01'!$BX$33=77,1,""),"")</f>
        <v/>
      </c>
      <c r="S183" s="360">
        <f>IF(M183&gt;'01'!$BX$27,0,1)</f>
        <v>1</v>
      </c>
    </row>
    <row r="184" spans="3:19" x14ac:dyDescent="0.25">
      <c r="C184" s="75">
        <v>43190</v>
      </c>
      <c r="D184" s="76" t="s">
        <v>264</v>
      </c>
      <c r="E184" s="358" t="s">
        <v>425</v>
      </c>
      <c r="F184" s="359">
        <v>5</v>
      </c>
      <c r="G184" s="76" t="s">
        <v>272</v>
      </c>
      <c r="H184" s="76" t="s">
        <v>60</v>
      </c>
      <c r="I184" s="357" t="str">
        <f t="shared" ca="1" si="10"/>
        <v/>
      </c>
      <c r="J184" s="360">
        <f t="shared" si="11"/>
        <v>31</v>
      </c>
      <c r="K184" s="360">
        <f t="shared" si="12"/>
        <v>3</v>
      </c>
      <c r="L184" s="360">
        <f t="shared" si="13"/>
        <v>2018</v>
      </c>
      <c r="M184" s="360">
        <f t="shared" si="14"/>
        <v>1</v>
      </c>
      <c r="N184" s="357">
        <f>VLOOKUP(Tabela14[[#This Row],[Banco]],$U$9:$V$28,2,0)</f>
        <v>1</v>
      </c>
      <c r="O184" s="360">
        <f>IF(M184&gt;'06'!$AZ$15,0,1)</f>
        <v>1</v>
      </c>
      <c r="P184" s="360" t="str">
        <f>IF(Tabela14[[#This Row],[DIA]]&gt;0,IF('13'!$CD$36=77,1,""),"")</f>
        <v/>
      </c>
      <c r="Q184" s="360">
        <f>IF(M184&gt;'13'!$CD$30,0,1)</f>
        <v>1</v>
      </c>
      <c r="R184" s="357" t="str">
        <f>IF(Tabela14[[#This Row],[DIA]]&gt;0,IF('01'!$BX$33=77,1,""),"")</f>
        <v/>
      </c>
      <c r="S184" s="360">
        <f>IF(M184&gt;'01'!$BX$27,0,1)</f>
        <v>1</v>
      </c>
    </row>
    <row r="185" spans="3:19" x14ac:dyDescent="0.25">
      <c r="C185" s="75">
        <v>43190</v>
      </c>
      <c r="D185" s="76" t="s">
        <v>264</v>
      </c>
      <c r="E185" s="358" t="s">
        <v>339</v>
      </c>
      <c r="F185" s="359">
        <v>6</v>
      </c>
      <c r="G185" s="76" t="s">
        <v>272</v>
      </c>
      <c r="H185" s="76" t="s">
        <v>60</v>
      </c>
      <c r="I185" s="357" t="str">
        <f t="shared" ca="1" si="10"/>
        <v/>
      </c>
      <c r="J185" s="360">
        <f t="shared" si="11"/>
        <v>31</v>
      </c>
      <c r="K185" s="360">
        <f t="shared" si="12"/>
        <v>3</v>
      </c>
      <c r="L185" s="360">
        <f t="shared" si="13"/>
        <v>2018</v>
      </c>
      <c r="M185" s="360">
        <f t="shared" si="14"/>
        <v>1</v>
      </c>
      <c r="N185" s="357">
        <f>VLOOKUP(Tabela14[[#This Row],[Banco]],$U$9:$V$28,2,0)</f>
        <v>1</v>
      </c>
      <c r="O185" s="360">
        <f>IF(M185&gt;'06'!$AZ$15,0,1)</f>
        <v>1</v>
      </c>
      <c r="P185" s="360" t="str">
        <f>IF(Tabela14[[#This Row],[DIA]]&gt;0,IF('13'!$CD$36=77,1,""),"")</f>
        <v/>
      </c>
      <c r="Q185" s="360">
        <f>IF(M185&gt;'13'!$CD$30,0,1)</f>
        <v>1</v>
      </c>
      <c r="R185" s="357" t="str">
        <f>IF(Tabela14[[#This Row],[DIA]]&gt;0,IF('01'!$BX$33=77,1,""),"")</f>
        <v/>
      </c>
      <c r="S185" s="360">
        <f>IF(M185&gt;'01'!$BX$27,0,1)</f>
        <v>1</v>
      </c>
    </row>
    <row r="186" spans="3:19" x14ac:dyDescent="0.25">
      <c r="C186" s="75">
        <v>43190</v>
      </c>
      <c r="D186" s="76" t="s">
        <v>264</v>
      </c>
      <c r="E186" s="358" t="s">
        <v>339</v>
      </c>
      <c r="F186" s="359">
        <v>150</v>
      </c>
      <c r="G186" s="76" t="s">
        <v>272</v>
      </c>
      <c r="H186" s="76" t="s">
        <v>60</v>
      </c>
      <c r="I186" s="357" t="str">
        <f t="shared" ca="1" si="10"/>
        <v/>
      </c>
      <c r="J186" s="360">
        <f t="shared" si="11"/>
        <v>31</v>
      </c>
      <c r="K186" s="360">
        <f t="shared" si="12"/>
        <v>3</v>
      </c>
      <c r="L186" s="360">
        <f t="shared" si="13"/>
        <v>2018</v>
      </c>
      <c r="M186" s="360">
        <f t="shared" si="14"/>
        <v>1</v>
      </c>
      <c r="N186" s="357">
        <f>VLOOKUP(Tabela14[[#This Row],[Banco]],$U$9:$V$28,2,0)</f>
        <v>1</v>
      </c>
      <c r="O186" s="360">
        <f>IF(M186&gt;'06'!$AZ$15,0,1)</f>
        <v>1</v>
      </c>
      <c r="P186" s="360" t="str">
        <f>IF(Tabela14[[#This Row],[DIA]]&gt;0,IF('13'!$CD$36=77,1,""),"")</f>
        <v/>
      </c>
      <c r="Q186" s="360">
        <f>IF(M186&gt;'13'!$CD$30,0,1)</f>
        <v>1</v>
      </c>
      <c r="R186" s="357" t="str">
        <f>IF(Tabela14[[#This Row],[DIA]]&gt;0,IF('01'!$BX$33=77,1,""),"")</f>
        <v/>
      </c>
      <c r="S186" s="360">
        <f>IF(M186&gt;'01'!$BX$27,0,1)</f>
        <v>1</v>
      </c>
    </row>
    <row r="187" spans="3:19" x14ac:dyDescent="0.25">
      <c r="C187" s="75">
        <v>43190</v>
      </c>
      <c r="D187" s="76" t="s">
        <v>265</v>
      </c>
      <c r="E187" s="358" t="s">
        <v>358</v>
      </c>
      <c r="F187" s="359">
        <v>20</v>
      </c>
      <c r="G187" s="76" t="s">
        <v>272</v>
      </c>
      <c r="H187" s="76" t="s">
        <v>60</v>
      </c>
      <c r="I187" s="357" t="str">
        <f t="shared" ca="1" si="10"/>
        <v/>
      </c>
      <c r="J187" s="360">
        <f t="shared" si="11"/>
        <v>31</v>
      </c>
      <c r="K187" s="360">
        <f t="shared" si="12"/>
        <v>3</v>
      </c>
      <c r="L187" s="360">
        <f t="shared" si="13"/>
        <v>2018</v>
      </c>
      <c r="M187" s="360">
        <f t="shared" si="14"/>
        <v>1</v>
      </c>
      <c r="N187" s="357">
        <f>VLOOKUP(Tabela14[[#This Row],[Banco]],$U$9:$V$28,2,0)</f>
        <v>1</v>
      </c>
      <c r="O187" s="360">
        <f>IF(M187&gt;'06'!$AZ$15,0,1)</f>
        <v>1</v>
      </c>
      <c r="P187" s="360" t="str">
        <f>IF(Tabela14[[#This Row],[DIA]]&gt;0,IF('13'!$CD$36=77,1,""),"")</f>
        <v/>
      </c>
      <c r="Q187" s="360">
        <f>IF(M187&gt;'13'!$CD$30,0,1)</f>
        <v>1</v>
      </c>
      <c r="R187" s="357" t="str">
        <f>IF(Tabela14[[#This Row],[DIA]]&gt;0,IF('01'!$BX$33=77,1,""),"")</f>
        <v/>
      </c>
      <c r="S187" s="360">
        <f>IF(M187&gt;'01'!$BX$27,0,1)</f>
        <v>1</v>
      </c>
    </row>
    <row r="188" spans="3:19" x14ac:dyDescent="0.25">
      <c r="C188" s="75">
        <v>43191</v>
      </c>
      <c r="D188" s="76" t="s">
        <v>264</v>
      </c>
      <c r="E188" s="358" t="s">
        <v>426</v>
      </c>
      <c r="F188" s="359">
        <v>25</v>
      </c>
      <c r="G188" s="76" t="s">
        <v>272</v>
      </c>
      <c r="H188" s="76" t="s">
        <v>60</v>
      </c>
      <c r="I188" s="357" t="str">
        <f t="shared" ca="1" si="10"/>
        <v/>
      </c>
      <c r="J188" s="360">
        <f t="shared" si="11"/>
        <v>1</v>
      </c>
      <c r="K188" s="360">
        <f t="shared" si="12"/>
        <v>4</v>
      </c>
      <c r="L188" s="360">
        <f t="shared" si="13"/>
        <v>2018</v>
      </c>
      <c r="M188" s="360">
        <f t="shared" si="14"/>
        <v>1</v>
      </c>
      <c r="N188" s="357">
        <f>VLOOKUP(Tabela14[[#This Row],[Banco]],$U$9:$V$28,2,0)</f>
        <v>1</v>
      </c>
      <c r="O188" s="360">
        <f>IF(M188&gt;'06'!$AZ$15,0,1)</f>
        <v>1</v>
      </c>
      <c r="P188" s="360" t="str">
        <f>IF(Tabela14[[#This Row],[DIA]]&gt;0,IF('13'!$CD$36=77,1,""),"")</f>
        <v/>
      </c>
      <c r="Q188" s="360">
        <f>IF(M188&gt;'13'!$CD$30,0,1)</f>
        <v>1</v>
      </c>
      <c r="R188" s="357" t="str">
        <f>IF(Tabela14[[#This Row],[DIA]]&gt;0,IF('01'!$BX$33=77,1,""),"")</f>
        <v/>
      </c>
      <c r="S188" s="360">
        <f>IF(M188&gt;'01'!$BX$27,0,1)</f>
        <v>1</v>
      </c>
    </row>
    <row r="189" spans="3:19" x14ac:dyDescent="0.25">
      <c r="C189" s="75">
        <v>43191</v>
      </c>
      <c r="D189" s="76" t="s">
        <v>264</v>
      </c>
      <c r="E189" s="358" t="s">
        <v>406</v>
      </c>
      <c r="F189" s="359">
        <v>25</v>
      </c>
      <c r="G189" s="76" t="s">
        <v>272</v>
      </c>
      <c r="H189" s="76" t="s">
        <v>60</v>
      </c>
      <c r="I189" s="357" t="str">
        <f t="shared" ca="1" si="10"/>
        <v/>
      </c>
      <c r="J189" s="360">
        <f t="shared" si="11"/>
        <v>1</v>
      </c>
      <c r="K189" s="360">
        <f t="shared" si="12"/>
        <v>4</v>
      </c>
      <c r="L189" s="360">
        <f t="shared" si="13"/>
        <v>2018</v>
      </c>
      <c r="M189" s="360">
        <f t="shared" si="14"/>
        <v>1</v>
      </c>
      <c r="N189" s="357">
        <f>VLOOKUP(Tabela14[[#This Row],[Banco]],$U$9:$V$28,2,0)</f>
        <v>1</v>
      </c>
      <c r="O189" s="360">
        <f>IF(M189&gt;'06'!$AZ$15,0,1)</f>
        <v>1</v>
      </c>
      <c r="P189" s="360" t="str">
        <f>IF(Tabela14[[#This Row],[DIA]]&gt;0,IF('13'!$CD$36=77,1,""),"")</f>
        <v/>
      </c>
      <c r="Q189" s="360">
        <f>IF(M189&gt;'13'!$CD$30,0,1)</f>
        <v>1</v>
      </c>
      <c r="R189" s="357" t="str">
        <f>IF(Tabela14[[#This Row],[DIA]]&gt;0,IF('01'!$BX$33=77,1,""),"")</f>
        <v/>
      </c>
      <c r="S189" s="360">
        <f>IF(M189&gt;'01'!$BX$27,0,1)</f>
        <v>1</v>
      </c>
    </row>
    <row r="190" spans="3:19" x14ac:dyDescent="0.25">
      <c r="C190" s="75">
        <v>43192</v>
      </c>
      <c r="D190" s="76" t="s">
        <v>269</v>
      </c>
      <c r="E190" s="358" t="s">
        <v>375</v>
      </c>
      <c r="F190" s="359">
        <v>40</v>
      </c>
      <c r="G190" s="76" t="s">
        <v>272</v>
      </c>
      <c r="H190" s="76" t="s">
        <v>60</v>
      </c>
      <c r="I190" s="357" t="str">
        <f t="shared" ca="1" si="10"/>
        <v/>
      </c>
      <c r="J190" s="360">
        <f t="shared" si="11"/>
        <v>2</v>
      </c>
      <c r="K190" s="360">
        <f t="shared" si="12"/>
        <v>4</v>
      </c>
      <c r="L190" s="360">
        <f t="shared" si="13"/>
        <v>2018</v>
      </c>
      <c r="M190" s="360">
        <f t="shared" si="14"/>
        <v>1</v>
      </c>
      <c r="N190" s="357">
        <f>VLOOKUP(Tabela14[[#This Row],[Banco]],$U$9:$V$28,2,0)</f>
        <v>1</v>
      </c>
      <c r="O190" s="360">
        <f>IF(M190&gt;'06'!$AZ$15,0,1)</f>
        <v>1</v>
      </c>
      <c r="P190" s="360" t="str">
        <f>IF(Tabela14[[#This Row],[DIA]]&gt;0,IF('13'!$CD$36=77,1,""),"")</f>
        <v/>
      </c>
      <c r="Q190" s="360">
        <f>IF(M190&gt;'13'!$CD$30,0,1)</f>
        <v>1</v>
      </c>
      <c r="R190" s="357" t="str">
        <f>IF(Tabela14[[#This Row],[DIA]]&gt;0,IF('01'!$BX$33=77,1,""),"")</f>
        <v/>
      </c>
      <c r="S190" s="360">
        <f>IF(M190&gt;'01'!$BX$27,0,1)</f>
        <v>1</v>
      </c>
    </row>
    <row r="191" spans="3:19" x14ac:dyDescent="0.25">
      <c r="C191" s="75">
        <v>43192</v>
      </c>
      <c r="D191" s="76" t="s">
        <v>269</v>
      </c>
      <c r="E191" s="358" t="s">
        <v>427</v>
      </c>
      <c r="F191" s="359">
        <v>16</v>
      </c>
      <c r="G191" s="76" t="s">
        <v>272</v>
      </c>
      <c r="H191" s="76" t="s">
        <v>60</v>
      </c>
      <c r="I191" s="357" t="str">
        <f t="shared" ca="1" si="10"/>
        <v/>
      </c>
      <c r="J191" s="360">
        <f t="shared" si="11"/>
        <v>2</v>
      </c>
      <c r="K191" s="360">
        <f t="shared" si="12"/>
        <v>4</v>
      </c>
      <c r="L191" s="360">
        <f t="shared" si="13"/>
        <v>2018</v>
      </c>
      <c r="M191" s="360">
        <f t="shared" si="14"/>
        <v>1</v>
      </c>
      <c r="N191" s="357">
        <f>VLOOKUP(Tabela14[[#This Row],[Banco]],$U$9:$V$28,2,0)</f>
        <v>1</v>
      </c>
      <c r="O191" s="360">
        <f>IF(M191&gt;'06'!$AZ$15,0,1)</f>
        <v>1</v>
      </c>
      <c r="P191" s="360" t="str">
        <f>IF(Tabela14[[#This Row],[DIA]]&gt;0,IF('13'!$CD$36=77,1,""),"")</f>
        <v/>
      </c>
      <c r="Q191" s="360">
        <f>IF(M191&gt;'13'!$CD$30,0,1)</f>
        <v>1</v>
      </c>
      <c r="R191" s="357" t="str">
        <f>IF(Tabela14[[#This Row],[DIA]]&gt;0,IF('01'!$BX$33=77,1,""),"")</f>
        <v/>
      </c>
      <c r="S191" s="360">
        <f>IF(M191&gt;'01'!$BX$27,0,1)</f>
        <v>1</v>
      </c>
    </row>
    <row r="192" spans="3:19" x14ac:dyDescent="0.25">
      <c r="C192" s="75">
        <v>43192</v>
      </c>
      <c r="D192" s="76" t="s">
        <v>767</v>
      </c>
      <c r="E192" s="358" t="s">
        <v>416</v>
      </c>
      <c r="F192" s="359">
        <v>44</v>
      </c>
      <c r="G192" s="76" t="s">
        <v>272</v>
      </c>
      <c r="H192" s="76" t="s">
        <v>60</v>
      </c>
      <c r="I192" s="357" t="str">
        <f t="shared" ca="1" si="10"/>
        <v/>
      </c>
      <c r="J192" s="360">
        <f t="shared" si="11"/>
        <v>2</v>
      </c>
      <c r="K192" s="360">
        <f t="shared" si="12"/>
        <v>4</v>
      </c>
      <c r="L192" s="360">
        <f t="shared" si="13"/>
        <v>2018</v>
      </c>
      <c r="M192" s="360">
        <f t="shared" si="14"/>
        <v>1</v>
      </c>
      <c r="N192" s="357">
        <f>VLOOKUP(Tabela14[[#This Row],[Banco]],$U$9:$V$28,2,0)</f>
        <v>1</v>
      </c>
      <c r="O192" s="360">
        <f>IF(M192&gt;'06'!$AZ$15,0,1)</f>
        <v>1</v>
      </c>
      <c r="P192" s="360" t="str">
        <f>IF(Tabela14[[#This Row],[DIA]]&gt;0,IF('13'!$CD$36=77,1,""),"")</f>
        <v/>
      </c>
      <c r="Q192" s="360">
        <f>IF(M192&gt;'13'!$CD$30,0,1)</f>
        <v>1</v>
      </c>
      <c r="R192" s="357" t="str">
        <f>IF(Tabela14[[#This Row],[DIA]]&gt;0,IF('01'!$BX$33=77,1,""),"")</f>
        <v/>
      </c>
      <c r="S192" s="360">
        <f>IF(M192&gt;'01'!$BX$27,0,1)</f>
        <v>1</v>
      </c>
    </row>
    <row r="193" spans="3:19" x14ac:dyDescent="0.25">
      <c r="C193" s="75">
        <v>43194</v>
      </c>
      <c r="D193" s="76" t="s">
        <v>271</v>
      </c>
      <c r="E193" s="358" t="s">
        <v>428</v>
      </c>
      <c r="F193" s="359">
        <v>73.779999999999973</v>
      </c>
      <c r="G193" s="76" t="s">
        <v>272</v>
      </c>
      <c r="H193" s="76" t="s">
        <v>60</v>
      </c>
      <c r="I193" s="357" t="str">
        <f t="shared" ca="1" si="10"/>
        <v/>
      </c>
      <c r="J193" s="360">
        <f t="shared" si="11"/>
        <v>4</v>
      </c>
      <c r="K193" s="360">
        <f t="shared" si="12"/>
        <v>4</v>
      </c>
      <c r="L193" s="360">
        <f t="shared" si="13"/>
        <v>2018</v>
      </c>
      <c r="M193" s="360">
        <f t="shared" si="14"/>
        <v>1</v>
      </c>
      <c r="N193" s="357">
        <f>VLOOKUP(Tabela14[[#This Row],[Banco]],$U$9:$V$28,2,0)</f>
        <v>1</v>
      </c>
      <c r="O193" s="360">
        <f>IF(M193&gt;'06'!$AZ$15,0,1)</f>
        <v>1</v>
      </c>
      <c r="P193" s="360" t="str">
        <f>IF(Tabela14[[#This Row],[DIA]]&gt;0,IF('13'!$CD$36=77,1,""),"")</f>
        <v/>
      </c>
      <c r="Q193" s="360">
        <f>IF(M193&gt;'13'!$CD$30,0,1)</f>
        <v>1</v>
      </c>
      <c r="R193" s="357" t="str">
        <f>IF(Tabela14[[#This Row],[DIA]]&gt;0,IF('01'!$BX$33=77,1,""),"")</f>
        <v/>
      </c>
      <c r="S193" s="360">
        <f>IF(M193&gt;'01'!$BX$27,0,1)</f>
        <v>1</v>
      </c>
    </row>
    <row r="194" spans="3:19" x14ac:dyDescent="0.25">
      <c r="C194" s="75">
        <v>43194</v>
      </c>
      <c r="D194" s="76" t="s">
        <v>268</v>
      </c>
      <c r="E194" s="358" t="s">
        <v>342</v>
      </c>
      <c r="F194" s="359">
        <v>4.5</v>
      </c>
      <c r="G194" s="76" t="s">
        <v>272</v>
      </c>
      <c r="H194" s="76" t="s">
        <v>60</v>
      </c>
      <c r="I194" s="357" t="str">
        <f t="shared" ca="1" si="10"/>
        <v/>
      </c>
      <c r="J194" s="360">
        <f t="shared" si="11"/>
        <v>4</v>
      </c>
      <c r="K194" s="360">
        <f t="shared" si="12"/>
        <v>4</v>
      </c>
      <c r="L194" s="360">
        <f t="shared" si="13"/>
        <v>2018</v>
      </c>
      <c r="M194" s="360">
        <f t="shared" si="14"/>
        <v>1</v>
      </c>
      <c r="N194" s="357">
        <f>VLOOKUP(Tabela14[[#This Row],[Banco]],$U$9:$V$28,2,0)</f>
        <v>1</v>
      </c>
      <c r="O194" s="360">
        <f>IF(M194&gt;'06'!$AZ$15,0,1)</f>
        <v>1</v>
      </c>
      <c r="P194" s="360" t="str">
        <f>IF(Tabela14[[#This Row],[DIA]]&gt;0,IF('13'!$CD$36=77,1,""),"")</f>
        <v/>
      </c>
      <c r="Q194" s="360">
        <f>IF(M194&gt;'13'!$CD$30,0,1)</f>
        <v>1</v>
      </c>
      <c r="R194" s="357" t="str">
        <f>IF(Tabela14[[#This Row],[DIA]]&gt;0,IF('01'!$BX$33=77,1,""),"")</f>
        <v/>
      </c>
      <c r="S194" s="360">
        <f>IF(M194&gt;'01'!$BX$27,0,1)</f>
        <v>1</v>
      </c>
    </row>
    <row r="195" spans="3:19" x14ac:dyDescent="0.25">
      <c r="C195" s="75">
        <v>43196</v>
      </c>
      <c r="D195" s="76" t="s">
        <v>268</v>
      </c>
      <c r="E195" s="358" t="s">
        <v>342</v>
      </c>
      <c r="F195" s="359">
        <v>4</v>
      </c>
      <c r="G195" s="76" t="s">
        <v>272</v>
      </c>
      <c r="H195" s="76" t="s">
        <v>60</v>
      </c>
      <c r="I195" s="357" t="str">
        <f t="shared" ca="1" si="10"/>
        <v/>
      </c>
      <c r="J195" s="360">
        <f t="shared" si="11"/>
        <v>6</v>
      </c>
      <c r="K195" s="360">
        <f t="shared" si="12"/>
        <v>4</v>
      </c>
      <c r="L195" s="360">
        <f t="shared" si="13"/>
        <v>2018</v>
      </c>
      <c r="M195" s="360">
        <f t="shared" si="14"/>
        <v>1</v>
      </c>
      <c r="N195" s="357">
        <f>VLOOKUP(Tabela14[[#This Row],[Banco]],$U$9:$V$28,2,0)</f>
        <v>1</v>
      </c>
      <c r="O195" s="360">
        <f>IF(M195&gt;'06'!$AZ$15,0,1)</f>
        <v>1</v>
      </c>
      <c r="P195" s="360" t="str">
        <f>IF(Tabela14[[#This Row],[DIA]]&gt;0,IF('13'!$CD$36=77,1,""),"")</f>
        <v/>
      </c>
      <c r="Q195" s="360">
        <f>IF(M195&gt;'13'!$CD$30,0,1)</f>
        <v>1</v>
      </c>
      <c r="R195" s="357" t="str">
        <f>IF(Tabela14[[#This Row],[DIA]]&gt;0,IF('01'!$BX$33=77,1,""),"")</f>
        <v/>
      </c>
      <c r="S195" s="360">
        <f>IF(M195&gt;'01'!$BX$27,0,1)</f>
        <v>1</v>
      </c>
    </row>
    <row r="196" spans="3:19" x14ac:dyDescent="0.25">
      <c r="C196" s="75">
        <v>43196</v>
      </c>
      <c r="D196" s="76" t="s">
        <v>269</v>
      </c>
      <c r="E196" s="358" t="s">
        <v>348</v>
      </c>
      <c r="F196" s="359">
        <v>22</v>
      </c>
      <c r="G196" s="76" t="s">
        <v>272</v>
      </c>
      <c r="H196" s="76" t="s">
        <v>60</v>
      </c>
      <c r="I196" s="357" t="str">
        <f t="shared" ca="1" si="10"/>
        <v/>
      </c>
      <c r="J196" s="360">
        <f t="shared" si="11"/>
        <v>6</v>
      </c>
      <c r="K196" s="360">
        <f t="shared" si="12"/>
        <v>4</v>
      </c>
      <c r="L196" s="360">
        <f t="shared" si="13"/>
        <v>2018</v>
      </c>
      <c r="M196" s="360">
        <f t="shared" si="14"/>
        <v>1</v>
      </c>
      <c r="N196" s="357">
        <f>VLOOKUP(Tabela14[[#This Row],[Banco]],$U$9:$V$28,2,0)</f>
        <v>1</v>
      </c>
      <c r="O196" s="360">
        <f>IF(M196&gt;'06'!$AZ$15,0,1)</f>
        <v>1</v>
      </c>
      <c r="P196" s="360" t="str">
        <f>IF(Tabela14[[#This Row],[DIA]]&gt;0,IF('13'!$CD$36=77,1,""),"")</f>
        <v/>
      </c>
      <c r="Q196" s="360">
        <f>IF(M196&gt;'13'!$CD$30,0,1)</f>
        <v>1</v>
      </c>
      <c r="R196" s="357" t="str">
        <f>IF(Tabela14[[#This Row],[DIA]]&gt;0,IF('01'!$BX$33=77,1,""),"")</f>
        <v/>
      </c>
      <c r="S196" s="360">
        <f>IF(M196&gt;'01'!$BX$27,0,1)</f>
        <v>1</v>
      </c>
    </row>
    <row r="197" spans="3:19" x14ac:dyDescent="0.25">
      <c r="C197" s="75">
        <v>43198</v>
      </c>
      <c r="D197" s="76" t="s">
        <v>269</v>
      </c>
      <c r="E197" s="358" t="s">
        <v>348</v>
      </c>
      <c r="F197" s="359">
        <v>30</v>
      </c>
      <c r="G197" s="76" t="s">
        <v>272</v>
      </c>
      <c r="H197" s="76" t="s">
        <v>60</v>
      </c>
      <c r="I197" s="357" t="str">
        <f t="shared" ca="1" si="10"/>
        <v/>
      </c>
      <c r="J197" s="360">
        <f t="shared" si="11"/>
        <v>8</v>
      </c>
      <c r="K197" s="360">
        <f t="shared" si="12"/>
        <v>4</v>
      </c>
      <c r="L197" s="360">
        <f t="shared" si="13"/>
        <v>2018</v>
      </c>
      <c r="M197" s="360">
        <f t="shared" si="14"/>
        <v>1</v>
      </c>
      <c r="N197" s="357">
        <f>VLOOKUP(Tabela14[[#This Row],[Banco]],$U$9:$V$28,2,0)</f>
        <v>1</v>
      </c>
      <c r="O197" s="360">
        <f>IF(M197&gt;'06'!$AZ$15,0,1)</f>
        <v>1</v>
      </c>
      <c r="P197" s="360" t="str">
        <f>IF(Tabela14[[#This Row],[DIA]]&gt;0,IF('13'!$CD$36=77,1,""),"")</f>
        <v/>
      </c>
      <c r="Q197" s="360">
        <f>IF(M197&gt;'13'!$CD$30,0,1)</f>
        <v>1</v>
      </c>
      <c r="R197" s="357" t="str">
        <f>IF(Tabela14[[#This Row],[DIA]]&gt;0,IF('01'!$BX$33=77,1,""),"")</f>
        <v/>
      </c>
      <c r="S197" s="360">
        <f>IF(M197&gt;'01'!$BX$27,0,1)</f>
        <v>1</v>
      </c>
    </row>
    <row r="198" spans="3:19" x14ac:dyDescent="0.25">
      <c r="C198" s="75">
        <v>43202</v>
      </c>
      <c r="D198" s="76" t="s">
        <v>265</v>
      </c>
      <c r="E198" s="358" t="s">
        <v>358</v>
      </c>
      <c r="F198" s="359">
        <v>250</v>
      </c>
      <c r="G198" s="76" t="s">
        <v>272</v>
      </c>
      <c r="H198" s="76" t="s">
        <v>60</v>
      </c>
      <c r="I198" s="357" t="str">
        <f t="shared" ca="1" si="10"/>
        <v/>
      </c>
      <c r="J198" s="360">
        <f t="shared" si="11"/>
        <v>12</v>
      </c>
      <c r="K198" s="360">
        <f t="shared" si="12"/>
        <v>4</v>
      </c>
      <c r="L198" s="360">
        <f t="shared" si="13"/>
        <v>2018</v>
      </c>
      <c r="M198" s="360">
        <f t="shared" si="14"/>
        <v>1</v>
      </c>
      <c r="N198" s="357">
        <f>VLOOKUP(Tabela14[[#This Row],[Banco]],$U$9:$V$28,2,0)</f>
        <v>1</v>
      </c>
      <c r="O198" s="360">
        <f>IF(M198&gt;'06'!$AZ$15,0,1)</f>
        <v>1</v>
      </c>
      <c r="P198" s="360" t="str">
        <f>IF(Tabela14[[#This Row],[DIA]]&gt;0,IF('13'!$CD$36=77,1,""),"")</f>
        <v/>
      </c>
      <c r="Q198" s="360">
        <f>IF(M198&gt;'13'!$CD$30,0,1)</f>
        <v>1</v>
      </c>
      <c r="R198" s="357" t="str">
        <f>IF(Tabela14[[#This Row],[DIA]]&gt;0,IF('01'!$BX$33=77,1,""),"")</f>
        <v/>
      </c>
      <c r="S198" s="360">
        <f>IF(M198&gt;'01'!$BX$27,0,1)</f>
        <v>1</v>
      </c>
    </row>
    <row r="199" spans="3:19" x14ac:dyDescent="0.25">
      <c r="C199" s="75">
        <v>43203</v>
      </c>
      <c r="D199" s="76" t="s">
        <v>269</v>
      </c>
      <c r="E199" s="358" t="s">
        <v>348</v>
      </c>
      <c r="F199" s="359">
        <v>58</v>
      </c>
      <c r="G199" s="76" t="s">
        <v>272</v>
      </c>
      <c r="H199" s="76" t="s">
        <v>60</v>
      </c>
      <c r="I199" s="357" t="str">
        <f t="shared" ca="1" si="10"/>
        <v/>
      </c>
      <c r="J199" s="360">
        <f t="shared" si="11"/>
        <v>13</v>
      </c>
      <c r="K199" s="360">
        <f t="shared" si="12"/>
        <v>4</v>
      </c>
      <c r="L199" s="360">
        <f t="shared" si="13"/>
        <v>2018</v>
      </c>
      <c r="M199" s="360">
        <f t="shared" si="14"/>
        <v>1</v>
      </c>
      <c r="N199" s="357">
        <f>VLOOKUP(Tabela14[[#This Row],[Banco]],$U$9:$V$28,2,0)</f>
        <v>1</v>
      </c>
      <c r="O199" s="360">
        <f>IF(M199&gt;'06'!$AZ$15,0,1)</f>
        <v>1</v>
      </c>
      <c r="P199" s="360" t="str">
        <f>IF(Tabela14[[#This Row],[DIA]]&gt;0,IF('13'!$CD$36=77,1,""),"")</f>
        <v/>
      </c>
      <c r="Q199" s="360">
        <f>IF(M199&gt;'13'!$CD$30,0,1)</f>
        <v>1</v>
      </c>
      <c r="R199" s="357" t="str">
        <f>IF(Tabela14[[#This Row],[DIA]]&gt;0,IF('01'!$BX$33=77,1,""),"")</f>
        <v/>
      </c>
      <c r="S199" s="360">
        <f>IF(M199&gt;'01'!$BX$27,0,1)</f>
        <v>1</v>
      </c>
    </row>
    <row r="200" spans="3:19" x14ac:dyDescent="0.25">
      <c r="C200" s="75">
        <v>43205</v>
      </c>
      <c r="D200" s="76" t="s">
        <v>264</v>
      </c>
      <c r="E200" s="358" t="s">
        <v>406</v>
      </c>
      <c r="F200" s="359">
        <v>70</v>
      </c>
      <c r="G200" s="76" t="s">
        <v>272</v>
      </c>
      <c r="H200" s="76" t="s">
        <v>60</v>
      </c>
      <c r="I200" s="357" t="str">
        <f t="shared" ca="1" si="10"/>
        <v/>
      </c>
      <c r="J200" s="360">
        <f t="shared" si="11"/>
        <v>15</v>
      </c>
      <c r="K200" s="360">
        <f t="shared" si="12"/>
        <v>4</v>
      </c>
      <c r="L200" s="360">
        <f t="shared" si="13"/>
        <v>2018</v>
      </c>
      <c r="M200" s="360">
        <f t="shared" si="14"/>
        <v>1</v>
      </c>
      <c r="N200" s="357">
        <f>VLOOKUP(Tabela14[[#This Row],[Banco]],$U$9:$V$28,2,0)</f>
        <v>1</v>
      </c>
      <c r="O200" s="360">
        <f>IF(M200&gt;'06'!$AZ$15,0,1)</f>
        <v>1</v>
      </c>
      <c r="P200" s="360" t="str">
        <f>IF(Tabela14[[#This Row],[DIA]]&gt;0,IF('13'!$CD$36=77,1,""),"")</f>
        <v/>
      </c>
      <c r="Q200" s="360">
        <f>IF(M200&gt;'13'!$CD$30,0,1)</f>
        <v>1</v>
      </c>
      <c r="R200" s="357" t="str">
        <f>IF(Tabela14[[#This Row],[DIA]]&gt;0,IF('01'!$BX$33=77,1,""),"")</f>
        <v/>
      </c>
      <c r="S200" s="360">
        <f>IF(M200&gt;'01'!$BX$27,0,1)</f>
        <v>1</v>
      </c>
    </row>
    <row r="201" spans="3:19" x14ac:dyDescent="0.25">
      <c r="C201" s="75">
        <v>43207</v>
      </c>
      <c r="D201" s="76" t="s">
        <v>266</v>
      </c>
      <c r="E201" s="358" t="s">
        <v>347</v>
      </c>
      <c r="F201" s="359">
        <v>100</v>
      </c>
      <c r="G201" s="76" t="s">
        <v>272</v>
      </c>
      <c r="H201" s="76" t="s">
        <v>60</v>
      </c>
      <c r="I201" s="357" t="str">
        <f t="shared" ref="I201:I264" ca="1" si="15">IF(H201="","",(IF(H201="Efetivado","",IF(C201="","",IF(C201=TODAY(),"Vence Hoje",IF(C201&lt;TODAY(),"Atrasado",C201-TODAY()&amp;" Dias para Vencer"))))))</f>
        <v/>
      </c>
      <c r="J201" s="360">
        <f t="shared" ref="J201:J264" si="16">DAY(C201)</f>
        <v>17</v>
      </c>
      <c r="K201" s="360">
        <f t="shared" ref="K201:K264" si="17">MONTH(C201)</f>
        <v>4</v>
      </c>
      <c r="L201" s="360">
        <f t="shared" ref="L201:L264" si="18">YEAR(C201)</f>
        <v>2018</v>
      </c>
      <c r="M201" s="360">
        <f t="shared" ref="M201:M264" si="19">VLOOKUP(H201,$Z$9:$AA$10,2,0)</f>
        <v>1</v>
      </c>
      <c r="N201" s="357">
        <f>VLOOKUP(Tabela14[[#This Row],[Banco]],$U$9:$V$28,2,0)</f>
        <v>1</v>
      </c>
      <c r="O201" s="360">
        <f>IF(M201&gt;'06'!$AZ$15,0,1)</f>
        <v>1</v>
      </c>
      <c r="P201" s="360" t="str">
        <f>IF(Tabela14[[#This Row],[DIA]]&gt;0,IF('13'!$CD$36=77,1,""),"")</f>
        <v/>
      </c>
      <c r="Q201" s="360">
        <f>IF(M201&gt;'13'!$CD$30,0,1)</f>
        <v>1</v>
      </c>
      <c r="R201" s="357" t="str">
        <f>IF(Tabela14[[#This Row],[DIA]]&gt;0,IF('01'!$BX$33=77,1,""),"")</f>
        <v/>
      </c>
      <c r="S201" s="360">
        <f>IF(M201&gt;'01'!$BX$27,0,1)</f>
        <v>1</v>
      </c>
    </row>
    <row r="202" spans="3:19" x14ac:dyDescent="0.25">
      <c r="C202" s="75">
        <v>43208</v>
      </c>
      <c r="D202" s="76" t="s">
        <v>265</v>
      </c>
      <c r="E202" s="358" t="s">
        <v>377</v>
      </c>
      <c r="F202" s="359">
        <v>32</v>
      </c>
      <c r="G202" s="76" t="s">
        <v>272</v>
      </c>
      <c r="H202" s="76" t="s">
        <v>60</v>
      </c>
      <c r="I202" s="357" t="str">
        <f t="shared" ca="1" si="15"/>
        <v/>
      </c>
      <c r="J202" s="360">
        <f t="shared" si="16"/>
        <v>18</v>
      </c>
      <c r="K202" s="360">
        <f t="shared" si="17"/>
        <v>4</v>
      </c>
      <c r="L202" s="360">
        <f t="shared" si="18"/>
        <v>2018</v>
      </c>
      <c r="M202" s="360">
        <f t="shared" si="19"/>
        <v>1</v>
      </c>
      <c r="N202" s="357">
        <f>VLOOKUP(Tabela14[[#This Row],[Banco]],$U$9:$V$28,2,0)</f>
        <v>1</v>
      </c>
      <c r="O202" s="360">
        <f>IF(M202&gt;'06'!$AZ$15,0,1)</f>
        <v>1</v>
      </c>
      <c r="P202" s="360" t="str">
        <f>IF(Tabela14[[#This Row],[DIA]]&gt;0,IF('13'!$CD$36=77,1,""),"")</f>
        <v/>
      </c>
      <c r="Q202" s="360">
        <f>IF(M202&gt;'13'!$CD$30,0,1)</f>
        <v>1</v>
      </c>
      <c r="R202" s="357" t="str">
        <f>IF(Tabela14[[#This Row],[DIA]]&gt;0,IF('01'!$BX$33=77,1,""),"")</f>
        <v/>
      </c>
      <c r="S202" s="360">
        <f>IF(M202&gt;'01'!$BX$27,0,1)</f>
        <v>1</v>
      </c>
    </row>
    <row r="203" spans="3:19" x14ac:dyDescent="0.25">
      <c r="C203" s="75">
        <v>43210</v>
      </c>
      <c r="D203" s="76" t="s">
        <v>269</v>
      </c>
      <c r="E203" s="358" t="s">
        <v>348</v>
      </c>
      <c r="F203" s="359">
        <v>25</v>
      </c>
      <c r="G203" s="76" t="s">
        <v>272</v>
      </c>
      <c r="H203" s="76" t="s">
        <v>60</v>
      </c>
      <c r="I203" s="357" t="str">
        <f t="shared" ca="1" si="15"/>
        <v/>
      </c>
      <c r="J203" s="360">
        <f t="shared" si="16"/>
        <v>20</v>
      </c>
      <c r="K203" s="360">
        <f t="shared" si="17"/>
        <v>4</v>
      </c>
      <c r="L203" s="360">
        <f t="shared" si="18"/>
        <v>2018</v>
      </c>
      <c r="M203" s="360">
        <f t="shared" si="19"/>
        <v>1</v>
      </c>
      <c r="N203" s="357">
        <f>VLOOKUP(Tabela14[[#This Row],[Banco]],$U$9:$V$28,2,0)</f>
        <v>1</v>
      </c>
      <c r="O203" s="360">
        <f>IF(M203&gt;'06'!$AZ$15,0,1)</f>
        <v>1</v>
      </c>
      <c r="P203" s="360" t="str">
        <f>IF(Tabela14[[#This Row],[DIA]]&gt;0,IF('13'!$CD$36=77,1,""),"")</f>
        <v/>
      </c>
      <c r="Q203" s="360">
        <f>IF(M203&gt;'13'!$CD$30,0,1)</f>
        <v>1</v>
      </c>
      <c r="R203" s="357" t="str">
        <f>IF(Tabela14[[#This Row],[DIA]]&gt;0,IF('01'!$BX$33=77,1,""),"")</f>
        <v/>
      </c>
      <c r="S203" s="360">
        <f>IF(M203&gt;'01'!$BX$27,0,1)</f>
        <v>1</v>
      </c>
    </row>
    <row r="204" spans="3:19" x14ac:dyDescent="0.25">
      <c r="C204" s="75">
        <v>43212</v>
      </c>
      <c r="D204" s="76" t="s">
        <v>264</v>
      </c>
      <c r="E204" s="358" t="s">
        <v>429</v>
      </c>
      <c r="F204" s="359">
        <v>40</v>
      </c>
      <c r="G204" s="76" t="s">
        <v>272</v>
      </c>
      <c r="H204" s="76" t="s">
        <v>60</v>
      </c>
      <c r="I204" s="357" t="str">
        <f t="shared" ca="1" si="15"/>
        <v/>
      </c>
      <c r="J204" s="360">
        <f t="shared" si="16"/>
        <v>22</v>
      </c>
      <c r="K204" s="360">
        <f t="shared" si="17"/>
        <v>4</v>
      </c>
      <c r="L204" s="360">
        <f t="shared" si="18"/>
        <v>2018</v>
      </c>
      <c r="M204" s="360">
        <f t="shared" si="19"/>
        <v>1</v>
      </c>
      <c r="N204" s="357">
        <f>VLOOKUP(Tabela14[[#This Row],[Banco]],$U$9:$V$28,2,0)</f>
        <v>1</v>
      </c>
      <c r="O204" s="360">
        <f>IF(M204&gt;'06'!$AZ$15,0,1)</f>
        <v>1</v>
      </c>
      <c r="P204" s="360" t="str">
        <f>IF(Tabela14[[#This Row],[DIA]]&gt;0,IF('13'!$CD$36=77,1,""),"")</f>
        <v/>
      </c>
      <c r="Q204" s="360">
        <f>IF(M204&gt;'13'!$CD$30,0,1)</f>
        <v>1</v>
      </c>
      <c r="R204" s="357" t="str">
        <f>IF(Tabela14[[#This Row],[DIA]]&gt;0,IF('01'!$BX$33=77,1,""),"")</f>
        <v/>
      </c>
      <c r="S204" s="360">
        <f>IF(M204&gt;'01'!$BX$27,0,1)</f>
        <v>1</v>
      </c>
    </row>
    <row r="205" spans="3:19" x14ac:dyDescent="0.25">
      <c r="C205" s="75">
        <v>43213</v>
      </c>
      <c r="D205" s="76" t="s">
        <v>269</v>
      </c>
      <c r="E205" s="358" t="s">
        <v>409</v>
      </c>
      <c r="F205" s="359">
        <v>44.7</v>
      </c>
      <c r="G205" s="76" t="s">
        <v>272</v>
      </c>
      <c r="H205" s="76" t="s">
        <v>60</v>
      </c>
      <c r="I205" s="357" t="str">
        <f t="shared" ca="1" si="15"/>
        <v/>
      </c>
      <c r="J205" s="360">
        <f t="shared" si="16"/>
        <v>23</v>
      </c>
      <c r="K205" s="360">
        <f t="shared" si="17"/>
        <v>4</v>
      </c>
      <c r="L205" s="360">
        <f t="shared" si="18"/>
        <v>2018</v>
      </c>
      <c r="M205" s="360">
        <f t="shared" si="19"/>
        <v>1</v>
      </c>
      <c r="N205" s="357">
        <f>VLOOKUP(Tabela14[[#This Row],[Banco]],$U$9:$V$28,2,0)</f>
        <v>1</v>
      </c>
      <c r="O205" s="360">
        <f>IF(M205&gt;'06'!$AZ$15,0,1)</f>
        <v>1</v>
      </c>
      <c r="P205" s="360" t="str">
        <f>IF(Tabela14[[#This Row],[DIA]]&gt;0,IF('13'!$CD$36=77,1,""),"")</f>
        <v/>
      </c>
      <c r="Q205" s="360">
        <f>IF(M205&gt;'13'!$CD$30,0,1)</f>
        <v>1</v>
      </c>
      <c r="R205" s="357" t="str">
        <f>IF(Tabela14[[#This Row],[DIA]]&gt;0,IF('01'!$BX$33=77,1,""),"")</f>
        <v/>
      </c>
      <c r="S205" s="360">
        <f>IF(M205&gt;'01'!$BX$27,0,1)</f>
        <v>1</v>
      </c>
    </row>
    <row r="206" spans="3:19" x14ac:dyDescent="0.25">
      <c r="C206" s="75">
        <v>43213</v>
      </c>
      <c r="D206" s="76" t="s">
        <v>269</v>
      </c>
      <c r="E206" s="358" t="s">
        <v>375</v>
      </c>
      <c r="F206" s="359">
        <v>44</v>
      </c>
      <c r="G206" s="76" t="s">
        <v>272</v>
      </c>
      <c r="H206" s="76" t="s">
        <v>60</v>
      </c>
      <c r="I206" s="357" t="str">
        <f t="shared" ca="1" si="15"/>
        <v/>
      </c>
      <c r="J206" s="360">
        <f t="shared" si="16"/>
        <v>23</v>
      </c>
      <c r="K206" s="360">
        <f t="shared" si="17"/>
        <v>4</v>
      </c>
      <c r="L206" s="360">
        <f t="shared" si="18"/>
        <v>2018</v>
      </c>
      <c r="M206" s="360">
        <f t="shared" si="19"/>
        <v>1</v>
      </c>
      <c r="N206" s="357">
        <f>VLOOKUP(Tabela14[[#This Row],[Banco]],$U$9:$V$28,2,0)</f>
        <v>1</v>
      </c>
      <c r="O206" s="360">
        <f>IF(M206&gt;'06'!$AZ$15,0,1)</f>
        <v>1</v>
      </c>
      <c r="P206" s="360" t="str">
        <f>IF(Tabela14[[#This Row],[DIA]]&gt;0,IF('13'!$CD$36=77,1,""),"")</f>
        <v/>
      </c>
      <c r="Q206" s="360">
        <f>IF(M206&gt;'13'!$CD$30,0,1)</f>
        <v>1</v>
      </c>
      <c r="R206" s="357" t="str">
        <f>IF(Tabela14[[#This Row],[DIA]]&gt;0,IF('01'!$BX$33=77,1,""),"")</f>
        <v/>
      </c>
      <c r="S206" s="360">
        <f>IF(M206&gt;'01'!$BX$27,0,1)</f>
        <v>1</v>
      </c>
    </row>
    <row r="207" spans="3:19" x14ac:dyDescent="0.25">
      <c r="C207" s="75">
        <v>43215</v>
      </c>
      <c r="D207" s="76" t="s">
        <v>264</v>
      </c>
      <c r="E207" s="358" t="s">
        <v>430</v>
      </c>
      <c r="F207" s="359">
        <v>1.95</v>
      </c>
      <c r="G207" s="76" t="s">
        <v>273</v>
      </c>
      <c r="H207" s="76" t="s">
        <v>60</v>
      </c>
      <c r="I207" s="357" t="str">
        <f t="shared" ca="1" si="15"/>
        <v/>
      </c>
      <c r="J207" s="360">
        <f t="shared" si="16"/>
        <v>25</v>
      </c>
      <c r="K207" s="360">
        <f t="shared" si="17"/>
        <v>4</v>
      </c>
      <c r="L207" s="360">
        <f t="shared" si="18"/>
        <v>2018</v>
      </c>
      <c r="M207" s="360">
        <f t="shared" si="19"/>
        <v>1</v>
      </c>
      <c r="N207" s="357">
        <f>VLOOKUP(Tabela14[[#This Row],[Banco]],$U$9:$V$28,2,0)</f>
        <v>2</v>
      </c>
      <c r="O207" s="360">
        <f>IF(M207&gt;'06'!$AZ$15,0,1)</f>
        <v>1</v>
      </c>
      <c r="P207" s="360" t="str">
        <f>IF(Tabela14[[#This Row],[DIA]]&gt;0,IF('13'!$CD$36=77,1,""),"")</f>
        <v/>
      </c>
      <c r="Q207" s="360">
        <f>IF(M207&gt;'13'!$CD$30,0,1)</f>
        <v>1</v>
      </c>
      <c r="R207" s="357" t="str">
        <f>IF(Tabela14[[#This Row],[DIA]]&gt;0,IF('01'!$BX$33=77,1,""),"")</f>
        <v/>
      </c>
      <c r="S207" s="360">
        <f>IF(M207&gt;'01'!$BX$27,0,1)</f>
        <v>1</v>
      </c>
    </row>
    <row r="208" spans="3:19" x14ac:dyDescent="0.25">
      <c r="C208" s="75">
        <v>43215</v>
      </c>
      <c r="D208" s="76" t="s">
        <v>266</v>
      </c>
      <c r="E208" s="358" t="s">
        <v>431</v>
      </c>
      <c r="F208" s="359">
        <v>40</v>
      </c>
      <c r="G208" s="76" t="s">
        <v>272</v>
      </c>
      <c r="H208" s="76" t="s">
        <v>60</v>
      </c>
      <c r="I208" s="357" t="str">
        <f t="shared" ca="1" si="15"/>
        <v/>
      </c>
      <c r="J208" s="360">
        <f t="shared" si="16"/>
        <v>25</v>
      </c>
      <c r="K208" s="360">
        <f t="shared" si="17"/>
        <v>4</v>
      </c>
      <c r="L208" s="360">
        <f t="shared" si="18"/>
        <v>2018</v>
      </c>
      <c r="M208" s="360">
        <f t="shared" si="19"/>
        <v>1</v>
      </c>
      <c r="N208" s="357">
        <f>VLOOKUP(Tabela14[[#This Row],[Banco]],$U$9:$V$28,2,0)</f>
        <v>1</v>
      </c>
      <c r="O208" s="360">
        <f>IF(M208&gt;'06'!$AZ$15,0,1)</f>
        <v>1</v>
      </c>
      <c r="P208" s="360" t="str">
        <f>IF(Tabela14[[#This Row],[DIA]]&gt;0,IF('13'!$CD$36=77,1,""),"")</f>
        <v/>
      </c>
      <c r="Q208" s="360">
        <f>IF(M208&gt;'13'!$CD$30,0,1)</f>
        <v>1</v>
      </c>
      <c r="R208" s="357" t="str">
        <f>IF(Tabela14[[#This Row],[DIA]]&gt;0,IF('01'!$BX$33=77,1,""),"")</f>
        <v/>
      </c>
      <c r="S208" s="360">
        <f>IF(M208&gt;'01'!$BX$27,0,1)</f>
        <v>1</v>
      </c>
    </row>
    <row r="209" spans="3:19" x14ac:dyDescent="0.25">
      <c r="C209" s="75">
        <v>43215</v>
      </c>
      <c r="D209" s="76" t="s">
        <v>266</v>
      </c>
      <c r="E209" s="358" t="s">
        <v>432</v>
      </c>
      <c r="F209" s="359">
        <v>500</v>
      </c>
      <c r="G209" s="76" t="s">
        <v>272</v>
      </c>
      <c r="H209" s="76" t="s">
        <v>60</v>
      </c>
      <c r="I209" s="357" t="str">
        <f t="shared" ca="1" si="15"/>
        <v/>
      </c>
      <c r="J209" s="360">
        <f t="shared" si="16"/>
        <v>25</v>
      </c>
      <c r="K209" s="360">
        <f t="shared" si="17"/>
        <v>4</v>
      </c>
      <c r="L209" s="360">
        <f t="shared" si="18"/>
        <v>2018</v>
      </c>
      <c r="M209" s="360">
        <f t="shared" si="19"/>
        <v>1</v>
      </c>
      <c r="N209" s="357">
        <f>VLOOKUP(Tabela14[[#This Row],[Banco]],$U$9:$V$28,2,0)</f>
        <v>1</v>
      </c>
      <c r="O209" s="360">
        <f>IF(M209&gt;'06'!$AZ$15,0,1)</f>
        <v>1</v>
      </c>
      <c r="P209" s="360" t="str">
        <f>IF(Tabela14[[#This Row],[DIA]]&gt;0,IF('13'!$CD$36=77,1,""),"")</f>
        <v/>
      </c>
      <c r="Q209" s="360">
        <f>IF(M209&gt;'13'!$CD$30,0,1)</f>
        <v>1</v>
      </c>
      <c r="R209" s="357" t="str">
        <f>IF(Tabela14[[#This Row],[DIA]]&gt;0,IF('01'!$BX$33=77,1,""),"")</f>
        <v/>
      </c>
      <c r="S209" s="360">
        <f>IF(M209&gt;'01'!$BX$27,0,1)</f>
        <v>1</v>
      </c>
    </row>
    <row r="210" spans="3:19" x14ac:dyDescent="0.25">
      <c r="C210" s="75">
        <v>43215</v>
      </c>
      <c r="D210" s="76" t="s">
        <v>268</v>
      </c>
      <c r="E210" s="358" t="s">
        <v>342</v>
      </c>
      <c r="F210" s="359">
        <v>4</v>
      </c>
      <c r="G210" s="76" t="s">
        <v>272</v>
      </c>
      <c r="H210" s="76" t="s">
        <v>60</v>
      </c>
      <c r="I210" s="357" t="str">
        <f t="shared" ca="1" si="15"/>
        <v/>
      </c>
      <c r="J210" s="360">
        <f t="shared" si="16"/>
        <v>25</v>
      </c>
      <c r="K210" s="360">
        <f t="shared" si="17"/>
        <v>4</v>
      </c>
      <c r="L210" s="360">
        <f t="shared" si="18"/>
        <v>2018</v>
      </c>
      <c r="M210" s="360">
        <f t="shared" si="19"/>
        <v>1</v>
      </c>
      <c r="N210" s="357">
        <f>VLOOKUP(Tabela14[[#This Row],[Banco]],$U$9:$V$28,2,0)</f>
        <v>1</v>
      </c>
      <c r="O210" s="360">
        <f>IF(M210&gt;'06'!$AZ$15,0,1)</f>
        <v>1</v>
      </c>
      <c r="P210" s="360" t="str">
        <f>IF(Tabela14[[#This Row],[DIA]]&gt;0,IF('13'!$CD$36=77,1,""),"")</f>
        <v/>
      </c>
      <c r="Q210" s="360">
        <f>IF(M210&gt;'13'!$CD$30,0,1)</f>
        <v>1</v>
      </c>
      <c r="R210" s="357" t="str">
        <f>IF(Tabela14[[#This Row],[DIA]]&gt;0,IF('01'!$BX$33=77,1,""),"")</f>
        <v/>
      </c>
      <c r="S210" s="360">
        <f>IF(M210&gt;'01'!$BX$27,0,1)</f>
        <v>1</v>
      </c>
    </row>
    <row r="211" spans="3:19" x14ac:dyDescent="0.25">
      <c r="C211" s="75">
        <v>43216</v>
      </c>
      <c r="D211" s="76" t="s">
        <v>264</v>
      </c>
      <c r="E211" s="358" t="s">
        <v>372</v>
      </c>
      <c r="F211" s="359">
        <v>5</v>
      </c>
      <c r="G211" s="76" t="s">
        <v>272</v>
      </c>
      <c r="H211" s="76" t="s">
        <v>60</v>
      </c>
      <c r="I211" s="357" t="str">
        <f t="shared" ca="1" si="15"/>
        <v/>
      </c>
      <c r="J211" s="360">
        <f t="shared" si="16"/>
        <v>26</v>
      </c>
      <c r="K211" s="360">
        <f t="shared" si="17"/>
        <v>4</v>
      </c>
      <c r="L211" s="360">
        <f t="shared" si="18"/>
        <v>2018</v>
      </c>
      <c r="M211" s="360">
        <f t="shared" si="19"/>
        <v>1</v>
      </c>
      <c r="N211" s="357">
        <f>VLOOKUP(Tabela14[[#This Row],[Banco]],$U$9:$V$28,2,0)</f>
        <v>1</v>
      </c>
      <c r="O211" s="360">
        <f>IF(M211&gt;'06'!$AZ$15,0,1)</f>
        <v>1</v>
      </c>
      <c r="P211" s="360" t="str">
        <f>IF(Tabela14[[#This Row],[DIA]]&gt;0,IF('13'!$CD$36=77,1,""),"")</f>
        <v/>
      </c>
      <c r="Q211" s="360">
        <f>IF(M211&gt;'13'!$CD$30,0,1)</f>
        <v>1</v>
      </c>
      <c r="R211" s="357" t="str">
        <f>IF(Tabela14[[#This Row],[DIA]]&gt;0,IF('01'!$BX$33=77,1,""),"")</f>
        <v/>
      </c>
      <c r="S211" s="360">
        <f>IF(M211&gt;'01'!$BX$27,0,1)</f>
        <v>1</v>
      </c>
    </row>
    <row r="212" spans="3:19" x14ac:dyDescent="0.25">
      <c r="C212" s="75">
        <v>43216</v>
      </c>
      <c r="D212" s="76" t="s">
        <v>268</v>
      </c>
      <c r="E212" s="358" t="s">
        <v>342</v>
      </c>
      <c r="F212" s="359">
        <v>4</v>
      </c>
      <c r="G212" s="76" t="s">
        <v>272</v>
      </c>
      <c r="H212" s="76" t="s">
        <v>60</v>
      </c>
      <c r="I212" s="357" t="str">
        <f t="shared" ca="1" si="15"/>
        <v/>
      </c>
      <c r="J212" s="360">
        <f t="shared" si="16"/>
        <v>26</v>
      </c>
      <c r="K212" s="360">
        <f t="shared" si="17"/>
        <v>4</v>
      </c>
      <c r="L212" s="360">
        <f t="shared" si="18"/>
        <v>2018</v>
      </c>
      <c r="M212" s="360">
        <f t="shared" si="19"/>
        <v>1</v>
      </c>
      <c r="N212" s="357">
        <f>VLOOKUP(Tabela14[[#This Row],[Banco]],$U$9:$V$28,2,0)</f>
        <v>1</v>
      </c>
      <c r="O212" s="360">
        <f>IF(M212&gt;'06'!$AZ$15,0,1)</f>
        <v>1</v>
      </c>
      <c r="P212" s="360" t="str">
        <f>IF(Tabela14[[#This Row],[DIA]]&gt;0,IF('13'!$CD$36=77,1,""),"")</f>
        <v/>
      </c>
      <c r="Q212" s="360">
        <f>IF(M212&gt;'13'!$CD$30,0,1)</f>
        <v>1</v>
      </c>
      <c r="R212" s="357" t="str">
        <f>IF(Tabela14[[#This Row],[DIA]]&gt;0,IF('01'!$BX$33=77,1,""),"")</f>
        <v/>
      </c>
      <c r="S212" s="360">
        <f>IF(M212&gt;'01'!$BX$27,0,1)</f>
        <v>1</v>
      </c>
    </row>
    <row r="213" spans="3:19" x14ac:dyDescent="0.25">
      <c r="C213" s="75">
        <v>43216</v>
      </c>
      <c r="D213" s="76" t="s">
        <v>266</v>
      </c>
      <c r="E213" s="358" t="s">
        <v>418</v>
      </c>
      <c r="F213" s="359">
        <v>50</v>
      </c>
      <c r="G213" s="76" t="s">
        <v>272</v>
      </c>
      <c r="H213" s="76" t="s">
        <v>60</v>
      </c>
      <c r="I213" s="357" t="str">
        <f t="shared" ca="1" si="15"/>
        <v/>
      </c>
      <c r="J213" s="360">
        <f t="shared" si="16"/>
        <v>26</v>
      </c>
      <c r="K213" s="360">
        <f t="shared" si="17"/>
        <v>4</v>
      </c>
      <c r="L213" s="360">
        <f t="shared" si="18"/>
        <v>2018</v>
      </c>
      <c r="M213" s="360">
        <f t="shared" si="19"/>
        <v>1</v>
      </c>
      <c r="N213" s="357">
        <f>VLOOKUP(Tabela14[[#This Row],[Banco]],$U$9:$V$28,2,0)</f>
        <v>1</v>
      </c>
      <c r="O213" s="360">
        <f>IF(M213&gt;'06'!$AZ$15,0,1)</f>
        <v>1</v>
      </c>
      <c r="P213" s="360" t="str">
        <f>IF(Tabela14[[#This Row],[DIA]]&gt;0,IF('13'!$CD$36=77,1,""),"")</f>
        <v/>
      </c>
      <c r="Q213" s="360">
        <f>IF(M213&gt;'13'!$CD$30,0,1)</f>
        <v>1</v>
      </c>
      <c r="R213" s="357" t="str">
        <f>IF(Tabela14[[#This Row],[DIA]]&gt;0,IF('01'!$BX$33=77,1,""),"")</f>
        <v/>
      </c>
      <c r="S213" s="360">
        <f>IF(M213&gt;'01'!$BX$27,0,1)</f>
        <v>1</v>
      </c>
    </row>
    <row r="214" spans="3:19" x14ac:dyDescent="0.25">
      <c r="C214" s="75">
        <v>43217</v>
      </c>
      <c r="D214" s="76" t="s">
        <v>264</v>
      </c>
      <c r="E214" s="358" t="s">
        <v>363</v>
      </c>
      <c r="F214" s="359">
        <v>10</v>
      </c>
      <c r="G214" s="76" t="s">
        <v>272</v>
      </c>
      <c r="H214" s="76" t="s">
        <v>60</v>
      </c>
      <c r="I214" s="357" t="str">
        <f t="shared" ca="1" si="15"/>
        <v/>
      </c>
      <c r="J214" s="360">
        <f t="shared" si="16"/>
        <v>27</v>
      </c>
      <c r="K214" s="360">
        <f t="shared" si="17"/>
        <v>4</v>
      </c>
      <c r="L214" s="360">
        <f t="shared" si="18"/>
        <v>2018</v>
      </c>
      <c r="M214" s="360">
        <f t="shared" si="19"/>
        <v>1</v>
      </c>
      <c r="N214" s="357">
        <f>VLOOKUP(Tabela14[[#This Row],[Banco]],$U$9:$V$28,2,0)</f>
        <v>1</v>
      </c>
      <c r="O214" s="360">
        <f>IF(M214&gt;'06'!$AZ$15,0,1)</f>
        <v>1</v>
      </c>
      <c r="P214" s="360" t="str">
        <f>IF(Tabela14[[#This Row],[DIA]]&gt;0,IF('13'!$CD$36=77,1,""),"")</f>
        <v/>
      </c>
      <c r="Q214" s="360">
        <f>IF(M214&gt;'13'!$CD$30,0,1)</f>
        <v>1</v>
      </c>
      <c r="R214" s="357" t="str">
        <f>IF(Tabela14[[#This Row],[DIA]]&gt;0,IF('01'!$BX$33=77,1,""),"")</f>
        <v/>
      </c>
      <c r="S214" s="360">
        <f>IF(M214&gt;'01'!$BX$27,0,1)</f>
        <v>1</v>
      </c>
    </row>
    <row r="215" spans="3:19" x14ac:dyDescent="0.25">
      <c r="C215" s="75">
        <v>43217</v>
      </c>
      <c r="D215" s="76" t="s">
        <v>268</v>
      </c>
      <c r="E215" s="358" t="s">
        <v>342</v>
      </c>
      <c r="F215" s="359">
        <v>5</v>
      </c>
      <c r="G215" s="76" t="s">
        <v>272</v>
      </c>
      <c r="H215" s="76" t="s">
        <v>60</v>
      </c>
      <c r="I215" s="357" t="str">
        <f t="shared" ca="1" si="15"/>
        <v/>
      </c>
      <c r="J215" s="360">
        <f t="shared" si="16"/>
        <v>27</v>
      </c>
      <c r="K215" s="360">
        <f t="shared" si="17"/>
        <v>4</v>
      </c>
      <c r="L215" s="360">
        <f t="shared" si="18"/>
        <v>2018</v>
      </c>
      <c r="M215" s="360">
        <f t="shared" si="19"/>
        <v>1</v>
      </c>
      <c r="N215" s="357">
        <f>VLOOKUP(Tabela14[[#This Row],[Banco]],$U$9:$V$28,2,0)</f>
        <v>1</v>
      </c>
      <c r="O215" s="360">
        <f>IF(M215&gt;'06'!$AZ$15,0,1)</f>
        <v>1</v>
      </c>
      <c r="P215" s="360" t="str">
        <f>IF(Tabela14[[#This Row],[DIA]]&gt;0,IF('13'!$CD$36=77,1,""),"")</f>
        <v/>
      </c>
      <c r="Q215" s="360">
        <f>IF(M215&gt;'13'!$CD$30,0,1)</f>
        <v>1</v>
      </c>
      <c r="R215" s="357" t="str">
        <f>IF(Tabela14[[#This Row],[DIA]]&gt;0,IF('01'!$BX$33=77,1,""),"")</f>
        <v/>
      </c>
      <c r="S215" s="360">
        <f>IF(M215&gt;'01'!$BX$27,0,1)</f>
        <v>1</v>
      </c>
    </row>
    <row r="216" spans="3:19" x14ac:dyDescent="0.25">
      <c r="C216" s="75">
        <v>43218</v>
      </c>
      <c r="D216" s="76" t="s">
        <v>266</v>
      </c>
      <c r="E216" s="358" t="s">
        <v>418</v>
      </c>
      <c r="F216" s="359">
        <v>30</v>
      </c>
      <c r="G216" s="76" t="s">
        <v>272</v>
      </c>
      <c r="H216" s="76" t="s">
        <v>60</v>
      </c>
      <c r="I216" s="357" t="str">
        <f t="shared" ca="1" si="15"/>
        <v/>
      </c>
      <c r="J216" s="360">
        <f t="shared" si="16"/>
        <v>28</v>
      </c>
      <c r="K216" s="360">
        <f t="shared" si="17"/>
        <v>4</v>
      </c>
      <c r="L216" s="360">
        <f t="shared" si="18"/>
        <v>2018</v>
      </c>
      <c r="M216" s="360">
        <f t="shared" si="19"/>
        <v>1</v>
      </c>
      <c r="N216" s="357">
        <f>VLOOKUP(Tabela14[[#This Row],[Banco]],$U$9:$V$28,2,0)</f>
        <v>1</v>
      </c>
      <c r="O216" s="360">
        <f>IF(M216&gt;'06'!$AZ$15,0,1)</f>
        <v>1</v>
      </c>
      <c r="P216" s="360" t="str">
        <f>IF(Tabela14[[#This Row],[DIA]]&gt;0,IF('13'!$CD$36=77,1,""),"")</f>
        <v/>
      </c>
      <c r="Q216" s="360">
        <f>IF(M216&gt;'13'!$CD$30,0,1)</f>
        <v>1</v>
      </c>
      <c r="R216" s="357" t="str">
        <f>IF(Tabela14[[#This Row],[DIA]]&gt;0,IF('01'!$BX$33=77,1,""),"")</f>
        <v/>
      </c>
      <c r="S216" s="360">
        <f>IF(M216&gt;'01'!$BX$27,0,1)</f>
        <v>1</v>
      </c>
    </row>
    <row r="217" spans="3:19" x14ac:dyDescent="0.25">
      <c r="C217" s="75">
        <v>43218</v>
      </c>
      <c r="D217" s="76" t="s">
        <v>269</v>
      </c>
      <c r="E217" s="358" t="s">
        <v>406</v>
      </c>
      <c r="F217" s="359">
        <v>38</v>
      </c>
      <c r="G217" s="76" t="s">
        <v>272</v>
      </c>
      <c r="H217" s="76" t="s">
        <v>60</v>
      </c>
      <c r="I217" s="357" t="str">
        <f t="shared" ca="1" si="15"/>
        <v/>
      </c>
      <c r="J217" s="360">
        <f t="shared" si="16"/>
        <v>28</v>
      </c>
      <c r="K217" s="360">
        <f t="shared" si="17"/>
        <v>4</v>
      </c>
      <c r="L217" s="360">
        <f t="shared" si="18"/>
        <v>2018</v>
      </c>
      <c r="M217" s="360">
        <f t="shared" si="19"/>
        <v>1</v>
      </c>
      <c r="N217" s="357">
        <f>VLOOKUP(Tabela14[[#This Row],[Banco]],$U$9:$V$28,2,0)</f>
        <v>1</v>
      </c>
      <c r="O217" s="360">
        <f>IF(M217&gt;'06'!$AZ$15,0,1)</f>
        <v>1</v>
      </c>
      <c r="P217" s="360" t="str">
        <f>IF(Tabela14[[#This Row],[DIA]]&gt;0,IF('13'!$CD$36=77,1,""),"")</f>
        <v/>
      </c>
      <c r="Q217" s="360">
        <f>IF(M217&gt;'13'!$CD$30,0,1)</f>
        <v>1</v>
      </c>
      <c r="R217" s="357" t="str">
        <f>IF(Tabela14[[#This Row],[DIA]]&gt;0,IF('01'!$BX$33=77,1,""),"")</f>
        <v/>
      </c>
      <c r="S217" s="360">
        <f>IF(M217&gt;'01'!$BX$27,0,1)</f>
        <v>1</v>
      </c>
    </row>
    <row r="218" spans="3:19" x14ac:dyDescent="0.25">
      <c r="C218" s="75">
        <v>43220</v>
      </c>
      <c r="D218" s="76" t="s">
        <v>265</v>
      </c>
      <c r="E218" s="358" t="s">
        <v>433</v>
      </c>
      <c r="F218" s="359">
        <v>27</v>
      </c>
      <c r="G218" s="76" t="s">
        <v>272</v>
      </c>
      <c r="H218" s="76" t="s">
        <v>60</v>
      </c>
      <c r="I218" s="357" t="str">
        <f t="shared" ca="1" si="15"/>
        <v/>
      </c>
      <c r="J218" s="360">
        <f t="shared" si="16"/>
        <v>30</v>
      </c>
      <c r="K218" s="360">
        <f t="shared" si="17"/>
        <v>4</v>
      </c>
      <c r="L218" s="360">
        <f t="shared" si="18"/>
        <v>2018</v>
      </c>
      <c r="M218" s="360">
        <f t="shared" si="19"/>
        <v>1</v>
      </c>
      <c r="N218" s="357">
        <f>VLOOKUP(Tabela14[[#This Row],[Banco]],$U$9:$V$28,2,0)</f>
        <v>1</v>
      </c>
      <c r="O218" s="360">
        <f>IF(M218&gt;'06'!$AZ$15,0,1)</f>
        <v>1</v>
      </c>
      <c r="P218" s="360" t="str">
        <f>IF(Tabela14[[#This Row],[DIA]]&gt;0,IF('13'!$CD$36=77,1,""),"")</f>
        <v/>
      </c>
      <c r="Q218" s="360">
        <f>IF(M218&gt;'13'!$CD$30,0,1)</f>
        <v>1</v>
      </c>
      <c r="R218" s="357" t="str">
        <f>IF(Tabela14[[#This Row],[DIA]]&gt;0,IF('01'!$BX$33=77,1,""),"")</f>
        <v/>
      </c>
      <c r="S218" s="360">
        <f>IF(M218&gt;'01'!$BX$27,0,1)</f>
        <v>1</v>
      </c>
    </row>
    <row r="219" spans="3:19" x14ac:dyDescent="0.25">
      <c r="C219" s="75">
        <v>43220</v>
      </c>
      <c r="D219" s="76" t="s">
        <v>266</v>
      </c>
      <c r="E219" s="358" t="s">
        <v>418</v>
      </c>
      <c r="F219" s="359">
        <v>100</v>
      </c>
      <c r="G219" s="76" t="s">
        <v>272</v>
      </c>
      <c r="H219" s="76" t="s">
        <v>60</v>
      </c>
      <c r="I219" s="357" t="str">
        <f t="shared" ca="1" si="15"/>
        <v/>
      </c>
      <c r="J219" s="360">
        <f t="shared" si="16"/>
        <v>30</v>
      </c>
      <c r="K219" s="360">
        <f t="shared" si="17"/>
        <v>4</v>
      </c>
      <c r="L219" s="360">
        <f t="shared" si="18"/>
        <v>2018</v>
      </c>
      <c r="M219" s="360">
        <f t="shared" si="19"/>
        <v>1</v>
      </c>
      <c r="N219" s="357">
        <f>VLOOKUP(Tabela14[[#This Row],[Banco]],$U$9:$V$28,2,0)</f>
        <v>1</v>
      </c>
      <c r="O219" s="360">
        <f>IF(M219&gt;'06'!$AZ$15,0,1)</f>
        <v>1</v>
      </c>
      <c r="P219" s="360" t="str">
        <f>IF(Tabela14[[#This Row],[DIA]]&gt;0,IF('13'!$CD$36=77,1,""),"")</f>
        <v/>
      </c>
      <c r="Q219" s="360">
        <f>IF(M219&gt;'13'!$CD$30,0,1)</f>
        <v>1</v>
      </c>
      <c r="R219" s="357" t="str">
        <f>IF(Tabela14[[#This Row],[DIA]]&gt;0,IF('01'!$BX$33=77,1,""),"")</f>
        <v/>
      </c>
      <c r="S219" s="360">
        <f>IF(M219&gt;'01'!$BX$27,0,1)</f>
        <v>1</v>
      </c>
    </row>
    <row r="220" spans="3:19" x14ac:dyDescent="0.25">
      <c r="C220" s="75">
        <v>43220</v>
      </c>
      <c r="D220" s="76" t="s">
        <v>265</v>
      </c>
      <c r="E220" s="358" t="s">
        <v>265</v>
      </c>
      <c r="F220" s="359">
        <v>22</v>
      </c>
      <c r="G220" s="76" t="s">
        <v>272</v>
      </c>
      <c r="H220" s="76" t="s">
        <v>60</v>
      </c>
      <c r="I220" s="357" t="str">
        <f t="shared" ca="1" si="15"/>
        <v/>
      </c>
      <c r="J220" s="360">
        <f t="shared" si="16"/>
        <v>30</v>
      </c>
      <c r="K220" s="360">
        <f t="shared" si="17"/>
        <v>4</v>
      </c>
      <c r="L220" s="360">
        <f t="shared" si="18"/>
        <v>2018</v>
      </c>
      <c r="M220" s="360">
        <f t="shared" si="19"/>
        <v>1</v>
      </c>
      <c r="N220" s="357">
        <f>VLOOKUP(Tabela14[[#This Row],[Banco]],$U$9:$V$28,2,0)</f>
        <v>1</v>
      </c>
      <c r="O220" s="360">
        <f>IF(M220&gt;'06'!$AZ$15,0,1)</f>
        <v>1</v>
      </c>
      <c r="P220" s="360" t="str">
        <f>IF(Tabela14[[#This Row],[DIA]]&gt;0,IF('13'!$CD$36=77,1,""),"")</f>
        <v/>
      </c>
      <c r="Q220" s="360">
        <f>IF(M220&gt;'13'!$CD$30,0,1)</f>
        <v>1</v>
      </c>
      <c r="R220" s="357" t="str">
        <f>IF(Tabela14[[#This Row],[DIA]]&gt;0,IF('01'!$BX$33=77,1,""),"")</f>
        <v/>
      </c>
      <c r="S220" s="360">
        <f>IF(M220&gt;'01'!$BX$27,0,1)</f>
        <v>1</v>
      </c>
    </row>
    <row r="221" spans="3:19" x14ac:dyDescent="0.25">
      <c r="C221" s="75">
        <v>43221</v>
      </c>
      <c r="D221" s="76" t="s">
        <v>269</v>
      </c>
      <c r="E221" s="358" t="s">
        <v>434</v>
      </c>
      <c r="F221" s="359">
        <v>115.2</v>
      </c>
      <c r="G221" s="76" t="s">
        <v>272</v>
      </c>
      <c r="H221" s="76" t="s">
        <v>60</v>
      </c>
      <c r="I221" s="357" t="str">
        <f t="shared" ca="1" si="15"/>
        <v/>
      </c>
      <c r="J221" s="360">
        <f t="shared" si="16"/>
        <v>1</v>
      </c>
      <c r="K221" s="360">
        <f t="shared" si="17"/>
        <v>5</v>
      </c>
      <c r="L221" s="360">
        <f t="shared" si="18"/>
        <v>2018</v>
      </c>
      <c r="M221" s="360">
        <f t="shared" si="19"/>
        <v>1</v>
      </c>
      <c r="N221" s="357">
        <f>VLOOKUP(Tabela14[[#This Row],[Banco]],$U$9:$V$28,2,0)</f>
        <v>1</v>
      </c>
      <c r="O221" s="360">
        <f>IF(M221&gt;'06'!$AZ$15,0,1)</f>
        <v>1</v>
      </c>
      <c r="P221" s="360" t="str">
        <f>IF(Tabela14[[#This Row],[DIA]]&gt;0,IF('13'!$CD$36=77,1,""),"")</f>
        <v/>
      </c>
      <c r="Q221" s="360">
        <f>IF(M221&gt;'13'!$CD$30,0,1)</f>
        <v>1</v>
      </c>
      <c r="R221" s="357" t="str">
        <f>IF(Tabela14[[#This Row],[DIA]]&gt;0,IF('01'!$BX$33=77,1,""),"")</f>
        <v/>
      </c>
      <c r="S221" s="360">
        <f>IF(M221&gt;'01'!$BX$27,0,1)</f>
        <v>1</v>
      </c>
    </row>
    <row r="222" spans="3:19" x14ac:dyDescent="0.25">
      <c r="C222" s="75">
        <v>43222</v>
      </c>
      <c r="D222" s="76" t="s">
        <v>264</v>
      </c>
      <c r="E222" s="358" t="s">
        <v>339</v>
      </c>
      <c r="F222" s="359">
        <v>7</v>
      </c>
      <c r="G222" s="76" t="s">
        <v>272</v>
      </c>
      <c r="H222" s="76" t="s">
        <v>60</v>
      </c>
      <c r="I222" s="357" t="str">
        <f t="shared" ca="1" si="15"/>
        <v/>
      </c>
      <c r="J222" s="360">
        <f t="shared" si="16"/>
        <v>2</v>
      </c>
      <c r="K222" s="360">
        <f t="shared" si="17"/>
        <v>5</v>
      </c>
      <c r="L222" s="360">
        <f t="shared" si="18"/>
        <v>2018</v>
      </c>
      <c r="M222" s="360">
        <f t="shared" si="19"/>
        <v>1</v>
      </c>
      <c r="N222" s="357">
        <f>VLOOKUP(Tabela14[[#This Row],[Banco]],$U$9:$V$28,2,0)</f>
        <v>1</v>
      </c>
      <c r="O222" s="360">
        <f>IF(M222&gt;'06'!$AZ$15,0,1)</f>
        <v>1</v>
      </c>
      <c r="P222" s="360" t="str">
        <f>IF(Tabela14[[#This Row],[DIA]]&gt;0,IF('13'!$CD$36=77,1,""),"")</f>
        <v/>
      </c>
      <c r="Q222" s="360">
        <f>IF(M222&gt;'13'!$CD$30,0,1)</f>
        <v>1</v>
      </c>
      <c r="R222" s="357" t="str">
        <f>IF(Tabela14[[#This Row],[DIA]]&gt;0,IF('01'!$BX$33=77,1,""),"")</f>
        <v/>
      </c>
      <c r="S222" s="360">
        <f>IF(M222&gt;'01'!$BX$27,0,1)</f>
        <v>1</v>
      </c>
    </row>
    <row r="223" spans="3:19" x14ac:dyDescent="0.25">
      <c r="C223" s="75">
        <v>43222</v>
      </c>
      <c r="D223" s="76" t="s">
        <v>266</v>
      </c>
      <c r="E223" s="358" t="s">
        <v>420</v>
      </c>
      <c r="F223" s="359">
        <v>20</v>
      </c>
      <c r="G223" s="76" t="s">
        <v>272</v>
      </c>
      <c r="H223" s="76" t="s">
        <v>60</v>
      </c>
      <c r="I223" s="357" t="str">
        <f t="shared" ca="1" si="15"/>
        <v/>
      </c>
      <c r="J223" s="360">
        <f t="shared" si="16"/>
        <v>2</v>
      </c>
      <c r="K223" s="360">
        <f t="shared" si="17"/>
        <v>5</v>
      </c>
      <c r="L223" s="360">
        <f t="shared" si="18"/>
        <v>2018</v>
      </c>
      <c r="M223" s="360">
        <f t="shared" si="19"/>
        <v>1</v>
      </c>
      <c r="N223" s="357">
        <f>VLOOKUP(Tabela14[[#This Row],[Banco]],$U$9:$V$28,2,0)</f>
        <v>1</v>
      </c>
      <c r="O223" s="360">
        <f>IF(M223&gt;'06'!$AZ$15,0,1)</f>
        <v>1</v>
      </c>
      <c r="P223" s="360" t="str">
        <f>IF(Tabela14[[#This Row],[DIA]]&gt;0,IF('13'!$CD$36=77,1,""),"")</f>
        <v/>
      </c>
      <c r="Q223" s="360">
        <f>IF(M223&gt;'13'!$CD$30,0,1)</f>
        <v>1</v>
      </c>
      <c r="R223" s="357" t="str">
        <f>IF(Tabela14[[#This Row],[DIA]]&gt;0,IF('01'!$BX$33=77,1,""),"")</f>
        <v/>
      </c>
      <c r="S223" s="360">
        <f>IF(M223&gt;'01'!$BX$27,0,1)</f>
        <v>1</v>
      </c>
    </row>
    <row r="224" spans="3:19" x14ac:dyDescent="0.25">
      <c r="C224" s="75">
        <v>43222</v>
      </c>
      <c r="D224" s="76" t="s">
        <v>264</v>
      </c>
      <c r="E224" s="358" t="s">
        <v>435</v>
      </c>
      <c r="F224" s="359">
        <v>25</v>
      </c>
      <c r="G224" s="76" t="s">
        <v>272</v>
      </c>
      <c r="H224" s="76" t="s">
        <v>60</v>
      </c>
      <c r="I224" s="357" t="str">
        <f t="shared" ca="1" si="15"/>
        <v/>
      </c>
      <c r="J224" s="360">
        <f t="shared" si="16"/>
        <v>2</v>
      </c>
      <c r="K224" s="360">
        <f t="shared" si="17"/>
        <v>5</v>
      </c>
      <c r="L224" s="360">
        <f t="shared" si="18"/>
        <v>2018</v>
      </c>
      <c r="M224" s="360">
        <f t="shared" si="19"/>
        <v>1</v>
      </c>
      <c r="N224" s="357">
        <f>VLOOKUP(Tabela14[[#This Row],[Banco]],$U$9:$V$28,2,0)</f>
        <v>1</v>
      </c>
      <c r="O224" s="360">
        <f>IF(M224&gt;'06'!$AZ$15,0,1)</f>
        <v>1</v>
      </c>
      <c r="P224" s="360" t="str">
        <f>IF(Tabela14[[#This Row],[DIA]]&gt;0,IF('13'!$CD$36=77,1,""),"")</f>
        <v/>
      </c>
      <c r="Q224" s="360">
        <f>IF(M224&gt;'13'!$CD$30,0,1)</f>
        <v>1</v>
      </c>
      <c r="R224" s="357" t="str">
        <f>IF(Tabela14[[#This Row],[DIA]]&gt;0,IF('01'!$BX$33=77,1,""),"")</f>
        <v/>
      </c>
      <c r="S224" s="360">
        <f>IF(M224&gt;'01'!$BX$27,0,1)</f>
        <v>1</v>
      </c>
    </row>
    <row r="225" spans="3:19" x14ac:dyDescent="0.25">
      <c r="C225" s="75">
        <v>43222</v>
      </c>
      <c r="D225" s="76" t="s">
        <v>264</v>
      </c>
      <c r="E225" s="358" t="s">
        <v>406</v>
      </c>
      <c r="F225" s="359">
        <v>25</v>
      </c>
      <c r="G225" s="76" t="s">
        <v>272</v>
      </c>
      <c r="H225" s="76" t="s">
        <v>60</v>
      </c>
      <c r="I225" s="357" t="str">
        <f t="shared" ca="1" si="15"/>
        <v/>
      </c>
      <c r="J225" s="360">
        <f t="shared" si="16"/>
        <v>2</v>
      </c>
      <c r="K225" s="360">
        <f t="shared" si="17"/>
        <v>5</v>
      </c>
      <c r="L225" s="360">
        <f t="shared" si="18"/>
        <v>2018</v>
      </c>
      <c r="M225" s="360">
        <f t="shared" si="19"/>
        <v>1</v>
      </c>
      <c r="N225" s="357">
        <f>VLOOKUP(Tabela14[[#This Row],[Banco]],$U$9:$V$28,2,0)</f>
        <v>1</v>
      </c>
      <c r="O225" s="360">
        <f>IF(M225&gt;'06'!$AZ$15,0,1)</f>
        <v>1</v>
      </c>
      <c r="P225" s="360" t="str">
        <f>IF(Tabela14[[#This Row],[DIA]]&gt;0,IF('13'!$CD$36=77,1,""),"")</f>
        <v/>
      </c>
      <c r="Q225" s="360">
        <f>IF(M225&gt;'13'!$CD$30,0,1)</f>
        <v>1</v>
      </c>
      <c r="R225" s="357" t="str">
        <f>IF(Tabela14[[#This Row],[DIA]]&gt;0,IF('01'!$BX$33=77,1,""),"")</f>
        <v/>
      </c>
      <c r="S225" s="360">
        <f>IF(M225&gt;'01'!$BX$27,0,1)</f>
        <v>1</v>
      </c>
    </row>
    <row r="226" spans="3:19" x14ac:dyDescent="0.25">
      <c r="C226" s="75">
        <v>43223</v>
      </c>
      <c r="D226" s="76" t="s">
        <v>265</v>
      </c>
      <c r="E226" s="358" t="s">
        <v>358</v>
      </c>
      <c r="F226" s="359">
        <v>800</v>
      </c>
      <c r="G226" s="76" t="s">
        <v>272</v>
      </c>
      <c r="H226" s="76" t="s">
        <v>60</v>
      </c>
      <c r="I226" s="357" t="str">
        <f t="shared" ca="1" si="15"/>
        <v/>
      </c>
      <c r="J226" s="360">
        <f t="shared" si="16"/>
        <v>3</v>
      </c>
      <c r="K226" s="360">
        <f t="shared" si="17"/>
        <v>5</v>
      </c>
      <c r="L226" s="360">
        <f t="shared" si="18"/>
        <v>2018</v>
      </c>
      <c r="M226" s="360">
        <f t="shared" si="19"/>
        <v>1</v>
      </c>
      <c r="N226" s="357">
        <f>VLOOKUP(Tabela14[[#This Row],[Banco]],$U$9:$V$28,2,0)</f>
        <v>1</v>
      </c>
      <c r="O226" s="360">
        <f>IF(M226&gt;'06'!$AZ$15,0,1)</f>
        <v>1</v>
      </c>
      <c r="P226" s="360" t="str">
        <f>IF(Tabela14[[#This Row],[DIA]]&gt;0,IF('13'!$CD$36=77,1,""),"")</f>
        <v/>
      </c>
      <c r="Q226" s="360">
        <f>IF(M226&gt;'13'!$CD$30,0,1)</f>
        <v>1</v>
      </c>
      <c r="R226" s="357" t="str">
        <f>IF(Tabela14[[#This Row],[DIA]]&gt;0,IF('01'!$BX$33=77,1,""),"")</f>
        <v/>
      </c>
      <c r="S226" s="360">
        <f>IF(M226&gt;'01'!$BX$27,0,1)</f>
        <v>1</v>
      </c>
    </row>
    <row r="227" spans="3:19" x14ac:dyDescent="0.25">
      <c r="C227" s="75">
        <v>43223</v>
      </c>
      <c r="D227" s="76" t="s">
        <v>265</v>
      </c>
      <c r="E227" s="358" t="s">
        <v>396</v>
      </c>
      <c r="F227" s="359">
        <v>89.16</v>
      </c>
      <c r="G227" s="76" t="s">
        <v>272</v>
      </c>
      <c r="H227" s="76" t="s">
        <v>60</v>
      </c>
      <c r="I227" s="357" t="str">
        <f t="shared" ca="1" si="15"/>
        <v/>
      </c>
      <c r="J227" s="360">
        <f t="shared" si="16"/>
        <v>3</v>
      </c>
      <c r="K227" s="360">
        <f t="shared" si="17"/>
        <v>5</v>
      </c>
      <c r="L227" s="360">
        <f t="shared" si="18"/>
        <v>2018</v>
      </c>
      <c r="M227" s="360">
        <f t="shared" si="19"/>
        <v>1</v>
      </c>
      <c r="N227" s="357">
        <f>VLOOKUP(Tabela14[[#This Row],[Banco]],$U$9:$V$28,2,0)</f>
        <v>1</v>
      </c>
      <c r="O227" s="360">
        <f>IF(M227&gt;'06'!$AZ$15,0,1)</f>
        <v>1</v>
      </c>
      <c r="P227" s="360" t="str">
        <f>IF(Tabela14[[#This Row],[DIA]]&gt;0,IF('13'!$CD$36=77,1,""),"")</f>
        <v/>
      </c>
      <c r="Q227" s="360">
        <f>IF(M227&gt;'13'!$CD$30,0,1)</f>
        <v>1</v>
      </c>
      <c r="R227" s="357" t="str">
        <f>IF(Tabela14[[#This Row],[DIA]]&gt;0,IF('01'!$BX$33=77,1,""),"")</f>
        <v/>
      </c>
      <c r="S227" s="360">
        <f>IF(M227&gt;'01'!$BX$27,0,1)</f>
        <v>1</v>
      </c>
    </row>
    <row r="228" spans="3:19" x14ac:dyDescent="0.25">
      <c r="C228" s="75">
        <v>43223</v>
      </c>
      <c r="D228" s="76" t="s">
        <v>271</v>
      </c>
      <c r="E228" s="358" t="s">
        <v>436</v>
      </c>
      <c r="F228" s="359">
        <v>82</v>
      </c>
      <c r="G228" s="76" t="s">
        <v>272</v>
      </c>
      <c r="H228" s="76" t="s">
        <v>60</v>
      </c>
      <c r="I228" s="357" t="str">
        <f t="shared" ca="1" si="15"/>
        <v/>
      </c>
      <c r="J228" s="360">
        <f t="shared" si="16"/>
        <v>3</v>
      </c>
      <c r="K228" s="360">
        <f t="shared" si="17"/>
        <v>5</v>
      </c>
      <c r="L228" s="360">
        <f t="shared" si="18"/>
        <v>2018</v>
      </c>
      <c r="M228" s="360">
        <f t="shared" si="19"/>
        <v>1</v>
      </c>
      <c r="N228" s="357">
        <f>VLOOKUP(Tabela14[[#This Row],[Banco]],$U$9:$V$28,2,0)</f>
        <v>1</v>
      </c>
      <c r="O228" s="360">
        <f>IF(M228&gt;'06'!$AZ$15,0,1)</f>
        <v>1</v>
      </c>
      <c r="P228" s="360" t="str">
        <f>IF(Tabela14[[#This Row],[DIA]]&gt;0,IF('13'!$CD$36=77,1,""),"")</f>
        <v/>
      </c>
      <c r="Q228" s="360">
        <f>IF(M228&gt;'13'!$CD$30,0,1)</f>
        <v>1</v>
      </c>
      <c r="R228" s="357" t="str">
        <f>IF(Tabela14[[#This Row],[DIA]]&gt;0,IF('01'!$BX$33=77,1,""),"")</f>
        <v/>
      </c>
      <c r="S228" s="360">
        <f>IF(M228&gt;'01'!$BX$27,0,1)</f>
        <v>1</v>
      </c>
    </row>
    <row r="229" spans="3:19" x14ac:dyDescent="0.25">
      <c r="C229" s="75">
        <v>43223</v>
      </c>
      <c r="D229" s="76" t="s">
        <v>264</v>
      </c>
      <c r="E229" s="358" t="s">
        <v>437</v>
      </c>
      <c r="F229" s="359">
        <v>39</v>
      </c>
      <c r="G229" s="76" t="s">
        <v>272</v>
      </c>
      <c r="H229" s="76" t="s">
        <v>60</v>
      </c>
      <c r="I229" s="357" t="str">
        <f t="shared" ca="1" si="15"/>
        <v/>
      </c>
      <c r="J229" s="360">
        <f t="shared" si="16"/>
        <v>3</v>
      </c>
      <c r="K229" s="360">
        <f t="shared" si="17"/>
        <v>5</v>
      </c>
      <c r="L229" s="360">
        <f t="shared" si="18"/>
        <v>2018</v>
      </c>
      <c r="M229" s="360">
        <f t="shared" si="19"/>
        <v>1</v>
      </c>
      <c r="N229" s="357">
        <f>VLOOKUP(Tabela14[[#This Row],[Banco]],$U$9:$V$28,2,0)</f>
        <v>1</v>
      </c>
      <c r="O229" s="360">
        <f>IF(M229&gt;'06'!$AZ$15,0,1)</f>
        <v>1</v>
      </c>
      <c r="P229" s="360" t="str">
        <f>IF(Tabela14[[#This Row],[DIA]]&gt;0,IF('13'!$CD$36=77,1,""),"")</f>
        <v/>
      </c>
      <c r="Q229" s="360">
        <f>IF(M229&gt;'13'!$CD$30,0,1)</f>
        <v>1</v>
      </c>
      <c r="R229" s="357" t="str">
        <f>IF(Tabela14[[#This Row],[DIA]]&gt;0,IF('01'!$BX$33=77,1,""),"")</f>
        <v/>
      </c>
      <c r="S229" s="360">
        <f>IF(M229&gt;'01'!$BX$27,0,1)</f>
        <v>1</v>
      </c>
    </row>
    <row r="230" spans="3:19" x14ac:dyDescent="0.25">
      <c r="C230" s="75">
        <v>43223</v>
      </c>
      <c r="D230" s="76" t="s">
        <v>264</v>
      </c>
      <c r="E230" s="358" t="s">
        <v>370</v>
      </c>
      <c r="F230" s="359">
        <v>8.8000000000000007</v>
      </c>
      <c r="G230" s="76" t="s">
        <v>272</v>
      </c>
      <c r="H230" s="76" t="s">
        <v>60</v>
      </c>
      <c r="I230" s="357" t="str">
        <f t="shared" ca="1" si="15"/>
        <v/>
      </c>
      <c r="J230" s="360">
        <f t="shared" si="16"/>
        <v>3</v>
      </c>
      <c r="K230" s="360">
        <f t="shared" si="17"/>
        <v>5</v>
      </c>
      <c r="L230" s="360">
        <f t="shared" si="18"/>
        <v>2018</v>
      </c>
      <c r="M230" s="360">
        <f t="shared" si="19"/>
        <v>1</v>
      </c>
      <c r="N230" s="357">
        <f>VLOOKUP(Tabela14[[#This Row],[Banco]],$U$9:$V$28,2,0)</f>
        <v>1</v>
      </c>
      <c r="O230" s="360">
        <f>IF(M230&gt;'06'!$AZ$15,0,1)</f>
        <v>1</v>
      </c>
      <c r="P230" s="360" t="str">
        <f>IF(Tabela14[[#This Row],[DIA]]&gt;0,IF('13'!$CD$36=77,1,""),"")</f>
        <v/>
      </c>
      <c r="Q230" s="360">
        <f>IF(M230&gt;'13'!$CD$30,0,1)</f>
        <v>1</v>
      </c>
      <c r="R230" s="357" t="str">
        <f>IF(Tabela14[[#This Row],[DIA]]&gt;0,IF('01'!$BX$33=77,1,""),"")</f>
        <v/>
      </c>
      <c r="S230" s="360">
        <f>IF(M230&gt;'01'!$BX$27,0,1)</f>
        <v>1</v>
      </c>
    </row>
    <row r="231" spans="3:19" x14ac:dyDescent="0.25">
      <c r="C231" s="75">
        <v>43223</v>
      </c>
      <c r="D231" s="76" t="s">
        <v>264</v>
      </c>
      <c r="E231" s="358" t="s">
        <v>438</v>
      </c>
      <c r="F231" s="359">
        <v>16.920000000000002</v>
      </c>
      <c r="G231" s="76" t="s">
        <v>272</v>
      </c>
      <c r="H231" s="76" t="s">
        <v>60</v>
      </c>
      <c r="I231" s="357" t="str">
        <f t="shared" ca="1" si="15"/>
        <v/>
      </c>
      <c r="J231" s="360">
        <f t="shared" si="16"/>
        <v>3</v>
      </c>
      <c r="K231" s="360">
        <f t="shared" si="17"/>
        <v>5</v>
      </c>
      <c r="L231" s="360">
        <f t="shared" si="18"/>
        <v>2018</v>
      </c>
      <c r="M231" s="360">
        <f t="shared" si="19"/>
        <v>1</v>
      </c>
      <c r="N231" s="357">
        <f>VLOOKUP(Tabela14[[#This Row],[Banco]],$U$9:$V$28,2,0)</f>
        <v>1</v>
      </c>
      <c r="O231" s="360">
        <f>IF(M231&gt;'06'!$AZ$15,0,1)</f>
        <v>1</v>
      </c>
      <c r="P231" s="360" t="str">
        <f>IF(Tabela14[[#This Row],[DIA]]&gt;0,IF('13'!$CD$36=77,1,""),"")</f>
        <v/>
      </c>
      <c r="Q231" s="360">
        <f>IF(M231&gt;'13'!$CD$30,0,1)</f>
        <v>1</v>
      </c>
      <c r="R231" s="357" t="str">
        <f>IF(Tabela14[[#This Row],[DIA]]&gt;0,IF('01'!$BX$33=77,1,""),"")</f>
        <v/>
      </c>
      <c r="S231" s="360">
        <f>IF(M231&gt;'01'!$BX$27,0,1)</f>
        <v>1</v>
      </c>
    </row>
    <row r="232" spans="3:19" x14ac:dyDescent="0.25">
      <c r="C232" s="75">
        <v>43223</v>
      </c>
      <c r="D232" s="76" t="s">
        <v>264</v>
      </c>
      <c r="E232" s="358" t="s">
        <v>439</v>
      </c>
      <c r="F232" s="359">
        <v>1.48</v>
      </c>
      <c r="G232" s="76" t="s">
        <v>272</v>
      </c>
      <c r="H232" s="76" t="s">
        <v>60</v>
      </c>
      <c r="I232" s="357" t="str">
        <f t="shared" ca="1" si="15"/>
        <v/>
      </c>
      <c r="J232" s="360">
        <f t="shared" si="16"/>
        <v>3</v>
      </c>
      <c r="K232" s="360">
        <f t="shared" si="17"/>
        <v>5</v>
      </c>
      <c r="L232" s="360">
        <f t="shared" si="18"/>
        <v>2018</v>
      </c>
      <c r="M232" s="360">
        <f t="shared" si="19"/>
        <v>1</v>
      </c>
      <c r="N232" s="357">
        <f>VLOOKUP(Tabela14[[#This Row],[Banco]],$U$9:$V$28,2,0)</f>
        <v>1</v>
      </c>
      <c r="O232" s="360">
        <f>IF(M232&gt;'06'!$AZ$15,0,1)</f>
        <v>1</v>
      </c>
      <c r="P232" s="360" t="str">
        <f>IF(Tabela14[[#This Row],[DIA]]&gt;0,IF('13'!$CD$36=77,1,""),"")</f>
        <v/>
      </c>
      <c r="Q232" s="360">
        <f>IF(M232&gt;'13'!$CD$30,0,1)</f>
        <v>1</v>
      </c>
      <c r="R232" s="357" t="str">
        <f>IF(Tabela14[[#This Row],[DIA]]&gt;0,IF('01'!$BX$33=77,1,""),"")</f>
        <v/>
      </c>
      <c r="S232" s="360">
        <f>IF(M232&gt;'01'!$BX$27,0,1)</f>
        <v>1</v>
      </c>
    </row>
    <row r="233" spans="3:19" x14ac:dyDescent="0.25">
      <c r="C233" s="75">
        <v>43223</v>
      </c>
      <c r="D233" s="76" t="s">
        <v>264</v>
      </c>
      <c r="E233" s="358" t="s">
        <v>440</v>
      </c>
      <c r="F233" s="359">
        <v>25.5</v>
      </c>
      <c r="G233" s="76" t="s">
        <v>272</v>
      </c>
      <c r="H233" s="76" t="s">
        <v>60</v>
      </c>
      <c r="I233" s="357" t="str">
        <f t="shared" ca="1" si="15"/>
        <v/>
      </c>
      <c r="J233" s="360">
        <f t="shared" si="16"/>
        <v>3</v>
      </c>
      <c r="K233" s="360">
        <f t="shared" si="17"/>
        <v>5</v>
      </c>
      <c r="L233" s="360">
        <f t="shared" si="18"/>
        <v>2018</v>
      </c>
      <c r="M233" s="360">
        <f t="shared" si="19"/>
        <v>1</v>
      </c>
      <c r="N233" s="357">
        <f>VLOOKUP(Tabela14[[#This Row],[Banco]],$U$9:$V$28,2,0)</f>
        <v>1</v>
      </c>
      <c r="O233" s="360">
        <f>IF(M233&gt;'06'!$AZ$15,0,1)</f>
        <v>1</v>
      </c>
      <c r="P233" s="360" t="str">
        <f>IF(Tabela14[[#This Row],[DIA]]&gt;0,IF('13'!$CD$36=77,1,""),"")</f>
        <v/>
      </c>
      <c r="Q233" s="360">
        <f>IF(M233&gt;'13'!$CD$30,0,1)</f>
        <v>1</v>
      </c>
      <c r="R233" s="357" t="str">
        <f>IF(Tabela14[[#This Row],[DIA]]&gt;0,IF('01'!$BX$33=77,1,""),"")</f>
        <v/>
      </c>
      <c r="S233" s="360">
        <f>IF(M233&gt;'01'!$BX$27,0,1)</f>
        <v>1</v>
      </c>
    </row>
    <row r="234" spans="3:19" x14ac:dyDescent="0.25">
      <c r="C234" s="75">
        <v>43225</v>
      </c>
      <c r="D234" s="76" t="s">
        <v>266</v>
      </c>
      <c r="E234" s="358" t="s">
        <v>418</v>
      </c>
      <c r="F234" s="359">
        <v>100</v>
      </c>
      <c r="G234" s="76" t="s">
        <v>272</v>
      </c>
      <c r="H234" s="76" t="s">
        <v>60</v>
      </c>
      <c r="I234" s="357" t="str">
        <f t="shared" ca="1" si="15"/>
        <v/>
      </c>
      <c r="J234" s="360">
        <f t="shared" si="16"/>
        <v>5</v>
      </c>
      <c r="K234" s="360">
        <f t="shared" si="17"/>
        <v>5</v>
      </c>
      <c r="L234" s="360">
        <f t="shared" si="18"/>
        <v>2018</v>
      </c>
      <c r="M234" s="360">
        <f t="shared" si="19"/>
        <v>1</v>
      </c>
      <c r="N234" s="357">
        <f>VLOOKUP(Tabela14[[#This Row],[Banco]],$U$9:$V$28,2,0)</f>
        <v>1</v>
      </c>
      <c r="O234" s="360">
        <f>IF(M234&gt;'06'!$AZ$15,0,1)</f>
        <v>1</v>
      </c>
      <c r="P234" s="360" t="str">
        <f>IF(Tabela14[[#This Row],[DIA]]&gt;0,IF('13'!$CD$36=77,1,""),"")</f>
        <v/>
      </c>
      <c r="Q234" s="360">
        <f>IF(M234&gt;'13'!$CD$30,0,1)</f>
        <v>1</v>
      </c>
      <c r="R234" s="357" t="str">
        <f>IF(Tabela14[[#This Row],[DIA]]&gt;0,IF('01'!$BX$33=77,1,""),"")</f>
        <v/>
      </c>
      <c r="S234" s="360">
        <f>IF(M234&gt;'01'!$BX$27,0,1)</f>
        <v>1</v>
      </c>
    </row>
    <row r="235" spans="3:19" x14ac:dyDescent="0.25">
      <c r="C235" s="75">
        <v>43226</v>
      </c>
      <c r="D235" s="76" t="s">
        <v>269</v>
      </c>
      <c r="E235" s="358" t="s">
        <v>348</v>
      </c>
      <c r="F235" s="359">
        <v>23</v>
      </c>
      <c r="G235" s="76" t="s">
        <v>272</v>
      </c>
      <c r="H235" s="76" t="s">
        <v>60</v>
      </c>
      <c r="I235" s="357" t="str">
        <f t="shared" ca="1" si="15"/>
        <v/>
      </c>
      <c r="J235" s="360">
        <f t="shared" si="16"/>
        <v>6</v>
      </c>
      <c r="K235" s="360">
        <f t="shared" si="17"/>
        <v>5</v>
      </c>
      <c r="L235" s="360">
        <f t="shared" si="18"/>
        <v>2018</v>
      </c>
      <c r="M235" s="360">
        <f t="shared" si="19"/>
        <v>1</v>
      </c>
      <c r="N235" s="357">
        <f>VLOOKUP(Tabela14[[#This Row],[Banco]],$U$9:$V$28,2,0)</f>
        <v>1</v>
      </c>
      <c r="O235" s="360">
        <f>IF(M235&gt;'06'!$AZ$15,0,1)</f>
        <v>1</v>
      </c>
      <c r="P235" s="360" t="str">
        <f>IF(Tabela14[[#This Row],[DIA]]&gt;0,IF('13'!$CD$36=77,1,""),"")</f>
        <v/>
      </c>
      <c r="Q235" s="360">
        <f>IF(M235&gt;'13'!$CD$30,0,1)</f>
        <v>1</v>
      </c>
      <c r="R235" s="357" t="str">
        <f>IF(Tabela14[[#This Row],[DIA]]&gt;0,IF('01'!$BX$33=77,1,""),"")</f>
        <v/>
      </c>
      <c r="S235" s="360">
        <f>IF(M235&gt;'01'!$BX$27,0,1)</f>
        <v>1</v>
      </c>
    </row>
    <row r="236" spans="3:19" x14ac:dyDescent="0.25">
      <c r="C236" s="75">
        <v>43226</v>
      </c>
      <c r="D236" s="76" t="s">
        <v>268</v>
      </c>
      <c r="E236" s="358" t="s">
        <v>342</v>
      </c>
      <c r="F236" s="359">
        <v>8</v>
      </c>
      <c r="G236" s="76" t="s">
        <v>272</v>
      </c>
      <c r="H236" s="76" t="s">
        <v>60</v>
      </c>
      <c r="I236" s="357" t="str">
        <f t="shared" ca="1" si="15"/>
        <v/>
      </c>
      <c r="J236" s="360">
        <f t="shared" si="16"/>
        <v>6</v>
      </c>
      <c r="K236" s="360">
        <f t="shared" si="17"/>
        <v>5</v>
      </c>
      <c r="L236" s="360">
        <f t="shared" si="18"/>
        <v>2018</v>
      </c>
      <c r="M236" s="360">
        <f t="shared" si="19"/>
        <v>1</v>
      </c>
      <c r="N236" s="357">
        <f>VLOOKUP(Tabela14[[#This Row],[Banco]],$U$9:$V$28,2,0)</f>
        <v>1</v>
      </c>
      <c r="O236" s="360">
        <f>IF(M236&gt;'06'!$AZ$15,0,1)</f>
        <v>1</v>
      </c>
      <c r="P236" s="360" t="str">
        <f>IF(Tabela14[[#This Row],[DIA]]&gt;0,IF('13'!$CD$36=77,1,""),"")</f>
        <v/>
      </c>
      <c r="Q236" s="360">
        <f>IF(M236&gt;'13'!$CD$30,0,1)</f>
        <v>1</v>
      </c>
      <c r="R236" s="357" t="str">
        <f>IF(Tabela14[[#This Row],[DIA]]&gt;0,IF('01'!$BX$33=77,1,""),"")</f>
        <v/>
      </c>
      <c r="S236" s="360">
        <f>IF(M236&gt;'01'!$BX$27,0,1)</f>
        <v>1</v>
      </c>
    </row>
    <row r="237" spans="3:19" x14ac:dyDescent="0.25">
      <c r="C237" s="75">
        <v>43228</v>
      </c>
      <c r="D237" s="76" t="s">
        <v>264</v>
      </c>
      <c r="E237" s="358" t="s">
        <v>341</v>
      </c>
      <c r="F237" s="359">
        <v>20</v>
      </c>
      <c r="G237" s="76" t="s">
        <v>272</v>
      </c>
      <c r="H237" s="76" t="s">
        <v>60</v>
      </c>
      <c r="I237" s="357" t="str">
        <f t="shared" ca="1" si="15"/>
        <v/>
      </c>
      <c r="J237" s="360">
        <f t="shared" si="16"/>
        <v>8</v>
      </c>
      <c r="K237" s="360">
        <f t="shared" si="17"/>
        <v>5</v>
      </c>
      <c r="L237" s="360">
        <f t="shared" si="18"/>
        <v>2018</v>
      </c>
      <c r="M237" s="360">
        <f t="shared" si="19"/>
        <v>1</v>
      </c>
      <c r="N237" s="357">
        <f>VLOOKUP(Tabela14[[#This Row],[Banco]],$U$9:$V$28,2,0)</f>
        <v>1</v>
      </c>
      <c r="O237" s="360">
        <f>IF(M237&gt;'06'!$AZ$15,0,1)</f>
        <v>1</v>
      </c>
      <c r="P237" s="360" t="str">
        <f>IF(Tabela14[[#This Row],[DIA]]&gt;0,IF('13'!$CD$36=77,1,""),"")</f>
        <v/>
      </c>
      <c r="Q237" s="360">
        <f>IF(M237&gt;'13'!$CD$30,0,1)</f>
        <v>1</v>
      </c>
      <c r="R237" s="357" t="str">
        <f>IF(Tabela14[[#This Row],[DIA]]&gt;0,IF('01'!$BX$33=77,1,""),"")</f>
        <v/>
      </c>
      <c r="S237" s="360">
        <f>IF(M237&gt;'01'!$BX$27,0,1)</f>
        <v>1</v>
      </c>
    </row>
    <row r="238" spans="3:19" x14ac:dyDescent="0.25">
      <c r="C238" s="75">
        <v>43228</v>
      </c>
      <c r="D238" s="76" t="s">
        <v>268</v>
      </c>
      <c r="E238" s="358" t="s">
        <v>342</v>
      </c>
      <c r="F238" s="359">
        <v>4</v>
      </c>
      <c r="G238" s="76" t="s">
        <v>272</v>
      </c>
      <c r="H238" s="76" t="s">
        <v>60</v>
      </c>
      <c r="I238" s="357" t="str">
        <f t="shared" ca="1" si="15"/>
        <v/>
      </c>
      <c r="J238" s="360">
        <f t="shared" si="16"/>
        <v>8</v>
      </c>
      <c r="K238" s="360">
        <f t="shared" si="17"/>
        <v>5</v>
      </c>
      <c r="L238" s="360">
        <f t="shared" si="18"/>
        <v>2018</v>
      </c>
      <c r="M238" s="360">
        <f t="shared" si="19"/>
        <v>1</v>
      </c>
      <c r="N238" s="357">
        <f>VLOOKUP(Tabela14[[#This Row],[Banco]],$U$9:$V$28,2,0)</f>
        <v>1</v>
      </c>
      <c r="O238" s="360">
        <f>IF(M238&gt;'06'!$AZ$15,0,1)</f>
        <v>1</v>
      </c>
      <c r="P238" s="360" t="str">
        <f>IF(Tabela14[[#This Row],[DIA]]&gt;0,IF('13'!$CD$36=77,1,""),"")</f>
        <v/>
      </c>
      <c r="Q238" s="360">
        <f>IF(M238&gt;'13'!$CD$30,0,1)</f>
        <v>1</v>
      </c>
      <c r="R238" s="357" t="str">
        <f>IF(Tabela14[[#This Row],[DIA]]&gt;0,IF('01'!$BX$33=77,1,""),"")</f>
        <v/>
      </c>
      <c r="S238" s="360">
        <f>IF(M238&gt;'01'!$BX$27,0,1)</f>
        <v>1</v>
      </c>
    </row>
    <row r="239" spans="3:19" x14ac:dyDescent="0.25">
      <c r="C239" s="75">
        <v>43228</v>
      </c>
      <c r="D239" s="76" t="s">
        <v>265</v>
      </c>
      <c r="E239" s="358" t="s">
        <v>358</v>
      </c>
      <c r="F239" s="359">
        <v>60</v>
      </c>
      <c r="G239" s="76" t="s">
        <v>272</v>
      </c>
      <c r="H239" s="76" t="s">
        <v>60</v>
      </c>
      <c r="I239" s="357" t="str">
        <f t="shared" ca="1" si="15"/>
        <v/>
      </c>
      <c r="J239" s="360">
        <f t="shared" si="16"/>
        <v>8</v>
      </c>
      <c r="K239" s="360">
        <f t="shared" si="17"/>
        <v>5</v>
      </c>
      <c r="L239" s="360">
        <f t="shared" si="18"/>
        <v>2018</v>
      </c>
      <c r="M239" s="360">
        <f t="shared" si="19"/>
        <v>1</v>
      </c>
      <c r="N239" s="357">
        <f>VLOOKUP(Tabela14[[#This Row],[Banco]],$U$9:$V$28,2,0)</f>
        <v>1</v>
      </c>
      <c r="O239" s="360">
        <f>IF(M239&gt;'06'!$AZ$15,0,1)</f>
        <v>1</v>
      </c>
      <c r="P239" s="360" t="str">
        <f>IF(Tabela14[[#This Row],[DIA]]&gt;0,IF('13'!$CD$36=77,1,""),"")</f>
        <v/>
      </c>
      <c r="Q239" s="360">
        <f>IF(M239&gt;'13'!$CD$30,0,1)</f>
        <v>1</v>
      </c>
      <c r="R239" s="357" t="str">
        <f>IF(Tabela14[[#This Row],[DIA]]&gt;0,IF('01'!$BX$33=77,1,""),"")</f>
        <v/>
      </c>
      <c r="S239" s="360">
        <f>IF(M239&gt;'01'!$BX$27,0,1)</f>
        <v>1</v>
      </c>
    </row>
    <row r="240" spans="3:19" x14ac:dyDescent="0.25">
      <c r="C240" s="75">
        <v>43231</v>
      </c>
      <c r="D240" s="76" t="s">
        <v>264</v>
      </c>
      <c r="E240" s="358" t="s">
        <v>372</v>
      </c>
      <c r="F240" s="359">
        <v>5</v>
      </c>
      <c r="G240" s="76" t="s">
        <v>272</v>
      </c>
      <c r="H240" s="76" t="s">
        <v>60</v>
      </c>
      <c r="I240" s="357" t="str">
        <f t="shared" ca="1" si="15"/>
        <v/>
      </c>
      <c r="J240" s="360">
        <f t="shared" si="16"/>
        <v>11</v>
      </c>
      <c r="K240" s="360">
        <f t="shared" si="17"/>
        <v>5</v>
      </c>
      <c r="L240" s="360">
        <f t="shared" si="18"/>
        <v>2018</v>
      </c>
      <c r="M240" s="360">
        <f t="shared" si="19"/>
        <v>1</v>
      </c>
      <c r="N240" s="357">
        <f>VLOOKUP(Tabela14[[#This Row],[Banco]],$U$9:$V$28,2,0)</f>
        <v>1</v>
      </c>
      <c r="O240" s="360">
        <f>IF(M240&gt;'06'!$AZ$15,0,1)</f>
        <v>1</v>
      </c>
      <c r="P240" s="360" t="str">
        <f>IF(Tabela14[[#This Row],[DIA]]&gt;0,IF('13'!$CD$36=77,1,""),"")</f>
        <v/>
      </c>
      <c r="Q240" s="360">
        <f>IF(M240&gt;'13'!$CD$30,0,1)</f>
        <v>1</v>
      </c>
      <c r="R240" s="357" t="str">
        <f>IF(Tabela14[[#This Row],[DIA]]&gt;0,IF('01'!$BX$33=77,1,""),"")</f>
        <v/>
      </c>
      <c r="S240" s="360">
        <f>IF(M240&gt;'01'!$BX$27,0,1)</f>
        <v>1</v>
      </c>
    </row>
    <row r="241" spans="3:19" x14ac:dyDescent="0.25">
      <c r="C241" s="75">
        <v>43231</v>
      </c>
      <c r="D241" s="76" t="s">
        <v>271</v>
      </c>
      <c r="E241" s="358" t="s">
        <v>441</v>
      </c>
      <c r="F241" s="359">
        <v>58.62</v>
      </c>
      <c r="G241" s="76" t="s">
        <v>272</v>
      </c>
      <c r="H241" s="76" t="s">
        <v>60</v>
      </c>
      <c r="I241" s="357" t="str">
        <f t="shared" ca="1" si="15"/>
        <v/>
      </c>
      <c r="J241" s="360">
        <f t="shared" si="16"/>
        <v>11</v>
      </c>
      <c r="K241" s="360">
        <f t="shared" si="17"/>
        <v>5</v>
      </c>
      <c r="L241" s="360">
        <f t="shared" si="18"/>
        <v>2018</v>
      </c>
      <c r="M241" s="360">
        <f t="shared" si="19"/>
        <v>1</v>
      </c>
      <c r="N241" s="357">
        <f>VLOOKUP(Tabela14[[#This Row],[Banco]],$U$9:$V$28,2,0)</f>
        <v>1</v>
      </c>
      <c r="O241" s="360">
        <f>IF(M241&gt;'06'!$AZ$15,0,1)</f>
        <v>1</v>
      </c>
      <c r="P241" s="360" t="str">
        <f>IF(Tabela14[[#This Row],[DIA]]&gt;0,IF('13'!$CD$36=77,1,""),"")</f>
        <v/>
      </c>
      <c r="Q241" s="360">
        <f>IF(M241&gt;'13'!$CD$30,0,1)</f>
        <v>1</v>
      </c>
      <c r="R241" s="357" t="str">
        <f>IF(Tabela14[[#This Row],[DIA]]&gt;0,IF('01'!$BX$33=77,1,""),"")</f>
        <v/>
      </c>
      <c r="S241" s="360">
        <f>IF(M241&gt;'01'!$BX$27,0,1)</f>
        <v>1</v>
      </c>
    </row>
    <row r="242" spans="3:19" x14ac:dyDescent="0.25">
      <c r="C242" s="75">
        <v>43231</v>
      </c>
      <c r="D242" s="76" t="s">
        <v>271</v>
      </c>
      <c r="E242" s="358" t="s">
        <v>441</v>
      </c>
      <c r="F242" s="359">
        <v>16.38</v>
      </c>
      <c r="G242" s="76" t="s">
        <v>272</v>
      </c>
      <c r="H242" s="76" t="s">
        <v>60</v>
      </c>
      <c r="I242" s="357" t="str">
        <f t="shared" ca="1" si="15"/>
        <v/>
      </c>
      <c r="J242" s="360">
        <f t="shared" si="16"/>
        <v>11</v>
      </c>
      <c r="K242" s="360">
        <f t="shared" si="17"/>
        <v>5</v>
      </c>
      <c r="L242" s="360">
        <f t="shared" si="18"/>
        <v>2018</v>
      </c>
      <c r="M242" s="360">
        <f t="shared" si="19"/>
        <v>1</v>
      </c>
      <c r="N242" s="357">
        <f>VLOOKUP(Tabela14[[#This Row],[Banco]],$U$9:$V$28,2,0)</f>
        <v>1</v>
      </c>
      <c r="O242" s="360">
        <f>IF(M242&gt;'06'!$AZ$15,0,1)</f>
        <v>1</v>
      </c>
      <c r="P242" s="360" t="str">
        <f>IF(Tabela14[[#This Row],[DIA]]&gt;0,IF('13'!$CD$36=77,1,""),"")</f>
        <v/>
      </c>
      <c r="Q242" s="360">
        <f>IF(M242&gt;'13'!$CD$30,0,1)</f>
        <v>1</v>
      </c>
      <c r="R242" s="357" t="str">
        <f>IF(Tabela14[[#This Row],[DIA]]&gt;0,IF('01'!$BX$33=77,1,""),"")</f>
        <v/>
      </c>
      <c r="S242" s="360">
        <f>IF(M242&gt;'01'!$BX$27,0,1)</f>
        <v>1</v>
      </c>
    </row>
    <row r="243" spans="3:19" x14ac:dyDescent="0.25">
      <c r="C243" s="75">
        <v>43232</v>
      </c>
      <c r="D243" s="76" t="s">
        <v>264</v>
      </c>
      <c r="E243" s="358" t="s">
        <v>442</v>
      </c>
      <c r="F243" s="359">
        <v>100</v>
      </c>
      <c r="G243" s="76" t="s">
        <v>272</v>
      </c>
      <c r="H243" s="76" t="s">
        <v>60</v>
      </c>
      <c r="I243" s="357" t="str">
        <f t="shared" ca="1" si="15"/>
        <v/>
      </c>
      <c r="J243" s="360">
        <f t="shared" si="16"/>
        <v>12</v>
      </c>
      <c r="K243" s="360">
        <f t="shared" si="17"/>
        <v>5</v>
      </c>
      <c r="L243" s="360">
        <f t="shared" si="18"/>
        <v>2018</v>
      </c>
      <c r="M243" s="360">
        <f t="shared" si="19"/>
        <v>1</v>
      </c>
      <c r="N243" s="357">
        <f>VLOOKUP(Tabela14[[#This Row],[Banco]],$U$9:$V$28,2,0)</f>
        <v>1</v>
      </c>
      <c r="O243" s="360">
        <f>IF(M243&gt;'06'!$AZ$15,0,1)</f>
        <v>1</v>
      </c>
      <c r="P243" s="360" t="str">
        <f>IF(Tabela14[[#This Row],[DIA]]&gt;0,IF('13'!$CD$36=77,1,""),"")</f>
        <v/>
      </c>
      <c r="Q243" s="360">
        <f>IF(M243&gt;'13'!$CD$30,0,1)</f>
        <v>1</v>
      </c>
      <c r="R243" s="357" t="str">
        <f>IF(Tabela14[[#This Row],[DIA]]&gt;0,IF('01'!$BX$33=77,1,""),"")</f>
        <v/>
      </c>
      <c r="S243" s="360">
        <f>IF(M243&gt;'01'!$BX$27,0,1)</f>
        <v>1</v>
      </c>
    </row>
    <row r="244" spans="3:19" x14ac:dyDescent="0.25">
      <c r="C244" s="75">
        <v>43233</v>
      </c>
      <c r="D244" s="76" t="s">
        <v>271</v>
      </c>
      <c r="E244" s="358" t="s">
        <v>441</v>
      </c>
      <c r="F244" s="359">
        <v>316</v>
      </c>
      <c r="G244" s="76" t="s">
        <v>272</v>
      </c>
      <c r="H244" s="76" t="s">
        <v>60</v>
      </c>
      <c r="I244" s="357" t="str">
        <f t="shared" ca="1" si="15"/>
        <v/>
      </c>
      <c r="J244" s="360">
        <f t="shared" si="16"/>
        <v>13</v>
      </c>
      <c r="K244" s="360">
        <f t="shared" si="17"/>
        <v>5</v>
      </c>
      <c r="L244" s="360">
        <f t="shared" si="18"/>
        <v>2018</v>
      </c>
      <c r="M244" s="360">
        <f t="shared" si="19"/>
        <v>1</v>
      </c>
      <c r="N244" s="357">
        <f>VLOOKUP(Tabela14[[#This Row],[Banco]],$U$9:$V$28,2,0)</f>
        <v>1</v>
      </c>
      <c r="O244" s="360">
        <f>IF(M244&gt;'06'!$AZ$15,0,1)</f>
        <v>1</v>
      </c>
      <c r="P244" s="360" t="str">
        <f>IF(Tabela14[[#This Row],[DIA]]&gt;0,IF('13'!$CD$36=77,1,""),"")</f>
        <v/>
      </c>
      <c r="Q244" s="360">
        <f>IF(M244&gt;'13'!$CD$30,0,1)</f>
        <v>1</v>
      </c>
      <c r="R244" s="357" t="str">
        <f>IF(Tabela14[[#This Row],[DIA]]&gt;0,IF('01'!$BX$33=77,1,""),"")</f>
        <v/>
      </c>
      <c r="S244" s="360">
        <f>IF(M244&gt;'01'!$BX$27,0,1)</f>
        <v>1</v>
      </c>
    </row>
    <row r="245" spans="3:19" x14ac:dyDescent="0.25">
      <c r="C245" s="75">
        <v>43233</v>
      </c>
      <c r="D245" s="76" t="s">
        <v>271</v>
      </c>
      <c r="E245" s="358" t="s">
        <v>415</v>
      </c>
      <c r="F245" s="359">
        <v>10</v>
      </c>
      <c r="G245" s="76" t="s">
        <v>272</v>
      </c>
      <c r="H245" s="76" t="s">
        <v>60</v>
      </c>
      <c r="I245" s="357" t="str">
        <f t="shared" ca="1" si="15"/>
        <v/>
      </c>
      <c r="J245" s="360">
        <f t="shared" si="16"/>
        <v>13</v>
      </c>
      <c r="K245" s="360">
        <f t="shared" si="17"/>
        <v>5</v>
      </c>
      <c r="L245" s="360">
        <f t="shared" si="18"/>
        <v>2018</v>
      </c>
      <c r="M245" s="360">
        <f t="shared" si="19"/>
        <v>1</v>
      </c>
      <c r="N245" s="357">
        <f>VLOOKUP(Tabela14[[#This Row],[Banco]],$U$9:$V$28,2,0)</f>
        <v>1</v>
      </c>
      <c r="O245" s="360">
        <f>IF(M245&gt;'06'!$AZ$15,0,1)</f>
        <v>1</v>
      </c>
      <c r="P245" s="360" t="str">
        <f>IF(Tabela14[[#This Row],[DIA]]&gt;0,IF('13'!$CD$36=77,1,""),"")</f>
        <v/>
      </c>
      <c r="Q245" s="360">
        <f>IF(M245&gt;'13'!$CD$30,0,1)</f>
        <v>1</v>
      </c>
      <c r="R245" s="357" t="str">
        <f>IF(Tabela14[[#This Row],[DIA]]&gt;0,IF('01'!$BX$33=77,1,""),"")</f>
        <v/>
      </c>
      <c r="S245" s="360">
        <f>IF(M245&gt;'01'!$BX$27,0,1)</f>
        <v>1</v>
      </c>
    </row>
    <row r="246" spans="3:19" x14ac:dyDescent="0.25">
      <c r="C246" s="75">
        <v>43234</v>
      </c>
      <c r="D246" s="76" t="s">
        <v>264</v>
      </c>
      <c r="E246" s="358" t="s">
        <v>339</v>
      </c>
      <c r="F246" s="359">
        <v>50</v>
      </c>
      <c r="G246" s="76" t="s">
        <v>272</v>
      </c>
      <c r="H246" s="76" t="s">
        <v>60</v>
      </c>
      <c r="I246" s="357" t="str">
        <f t="shared" ca="1" si="15"/>
        <v/>
      </c>
      <c r="J246" s="360">
        <f t="shared" si="16"/>
        <v>14</v>
      </c>
      <c r="K246" s="360">
        <f t="shared" si="17"/>
        <v>5</v>
      </c>
      <c r="L246" s="360">
        <f t="shared" si="18"/>
        <v>2018</v>
      </c>
      <c r="M246" s="360">
        <f t="shared" si="19"/>
        <v>1</v>
      </c>
      <c r="N246" s="357">
        <f>VLOOKUP(Tabela14[[#This Row],[Banco]],$U$9:$V$28,2,0)</f>
        <v>1</v>
      </c>
      <c r="O246" s="360">
        <f>IF(M246&gt;'06'!$AZ$15,0,1)</f>
        <v>1</v>
      </c>
      <c r="P246" s="360" t="str">
        <f>IF(Tabela14[[#This Row],[DIA]]&gt;0,IF('13'!$CD$36=77,1,""),"")</f>
        <v/>
      </c>
      <c r="Q246" s="360">
        <f>IF(M246&gt;'13'!$CD$30,0,1)</f>
        <v>1</v>
      </c>
      <c r="R246" s="357" t="str">
        <f>IF(Tabela14[[#This Row],[DIA]]&gt;0,IF('01'!$BX$33=77,1,""),"")</f>
        <v/>
      </c>
      <c r="S246" s="360">
        <f>IF(M246&gt;'01'!$BX$27,0,1)</f>
        <v>1</v>
      </c>
    </row>
    <row r="247" spans="3:19" x14ac:dyDescent="0.25">
      <c r="C247" s="75">
        <v>43236</v>
      </c>
      <c r="D247" s="76" t="s">
        <v>266</v>
      </c>
      <c r="E247" s="358" t="s">
        <v>347</v>
      </c>
      <c r="F247" s="359">
        <v>20</v>
      </c>
      <c r="G247" s="76" t="s">
        <v>272</v>
      </c>
      <c r="H247" s="76" t="s">
        <v>60</v>
      </c>
      <c r="I247" s="357" t="str">
        <f t="shared" ca="1" si="15"/>
        <v/>
      </c>
      <c r="J247" s="360">
        <f t="shared" si="16"/>
        <v>16</v>
      </c>
      <c r="K247" s="360">
        <f t="shared" si="17"/>
        <v>5</v>
      </c>
      <c r="L247" s="360">
        <f t="shared" si="18"/>
        <v>2018</v>
      </c>
      <c r="M247" s="360">
        <f t="shared" si="19"/>
        <v>1</v>
      </c>
      <c r="N247" s="357">
        <f>VLOOKUP(Tabela14[[#This Row],[Banco]],$U$9:$V$28,2,0)</f>
        <v>1</v>
      </c>
      <c r="O247" s="360">
        <f>IF(M247&gt;'06'!$AZ$15,0,1)</f>
        <v>1</v>
      </c>
      <c r="P247" s="360" t="str">
        <f>IF(Tabela14[[#This Row],[DIA]]&gt;0,IF('13'!$CD$36=77,1,""),"")</f>
        <v/>
      </c>
      <c r="Q247" s="360">
        <f>IF(M247&gt;'13'!$CD$30,0,1)</f>
        <v>1</v>
      </c>
      <c r="R247" s="357" t="str">
        <f>IF(Tabela14[[#This Row],[DIA]]&gt;0,IF('01'!$BX$33=77,1,""),"")</f>
        <v/>
      </c>
      <c r="S247" s="360">
        <f>IF(M247&gt;'01'!$BX$27,0,1)</f>
        <v>1</v>
      </c>
    </row>
    <row r="248" spans="3:19" x14ac:dyDescent="0.25">
      <c r="C248" s="75">
        <v>43236</v>
      </c>
      <c r="D248" s="76" t="s">
        <v>266</v>
      </c>
      <c r="E248" s="358" t="s">
        <v>347</v>
      </c>
      <c r="F248" s="359">
        <v>60</v>
      </c>
      <c r="G248" s="76" t="s">
        <v>272</v>
      </c>
      <c r="H248" s="76" t="s">
        <v>60</v>
      </c>
      <c r="I248" s="357" t="str">
        <f t="shared" ca="1" si="15"/>
        <v/>
      </c>
      <c r="J248" s="360">
        <f t="shared" si="16"/>
        <v>16</v>
      </c>
      <c r="K248" s="360">
        <f t="shared" si="17"/>
        <v>5</v>
      </c>
      <c r="L248" s="360">
        <f t="shared" si="18"/>
        <v>2018</v>
      </c>
      <c r="M248" s="360">
        <f t="shared" si="19"/>
        <v>1</v>
      </c>
      <c r="N248" s="357">
        <f>VLOOKUP(Tabela14[[#This Row],[Banco]],$U$9:$V$28,2,0)</f>
        <v>1</v>
      </c>
      <c r="O248" s="360">
        <f>IF(M248&gt;'06'!$AZ$15,0,1)</f>
        <v>1</v>
      </c>
      <c r="P248" s="360" t="str">
        <f>IF(Tabela14[[#This Row],[DIA]]&gt;0,IF('13'!$CD$36=77,1,""),"")</f>
        <v/>
      </c>
      <c r="Q248" s="360">
        <f>IF(M248&gt;'13'!$CD$30,0,1)</f>
        <v>1</v>
      </c>
      <c r="R248" s="357" t="str">
        <f>IF(Tabela14[[#This Row],[DIA]]&gt;0,IF('01'!$BX$33=77,1,""),"")</f>
        <v/>
      </c>
      <c r="S248" s="360">
        <f>IF(M248&gt;'01'!$BX$27,0,1)</f>
        <v>1</v>
      </c>
    </row>
    <row r="249" spans="3:19" x14ac:dyDescent="0.25">
      <c r="C249" s="75">
        <v>43236</v>
      </c>
      <c r="D249" s="76" t="s">
        <v>268</v>
      </c>
      <c r="E249" s="358" t="s">
        <v>342</v>
      </c>
      <c r="F249" s="359">
        <v>4</v>
      </c>
      <c r="G249" s="76" t="s">
        <v>272</v>
      </c>
      <c r="H249" s="76" t="s">
        <v>60</v>
      </c>
      <c r="I249" s="357" t="str">
        <f t="shared" ca="1" si="15"/>
        <v/>
      </c>
      <c r="J249" s="360">
        <f t="shared" si="16"/>
        <v>16</v>
      </c>
      <c r="K249" s="360">
        <f t="shared" si="17"/>
        <v>5</v>
      </c>
      <c r="L249" s="360">
        <f t="shared" si="18"/>
        <v>2018</v>
      </c>
      <c r="M249" s="360">
        <f t="shared" si="19"/>
        <v>1</v>
      </c>
      <c r="N249" s="357">
        <f>VLOOKUP(Tabela14[[#This Row],[Banco]],$U$9:$V$28,2,0)</f>
        <v>1</v>
      </c>
      <c r="O249" s="360">
        <f>IF(M249&gt;'06'!$AZ$15,0,1)</f>
        <v>1</v>
      </c>
      <c r="P249" s="360" t="str">
        <f>IF(Tabela14[[#This Row],[DIA]]&gt;0,IF('13'!$CD$36=77,1,""),"")</f>
        <v/>
      </c>
      <c r="Q249" s="360">
        <f>IF(M249&gt;'13'!$CD$30,0,1)</f>
        <v>1</v>
      </c>
      <c r="R249" s="357" t="str">
        <f>IF(Tabela14[[#This Row],[DIA]]&gt;0,IF('01'!$BX$33=77,1,""),"")</f>
        <v/>
      </c>
      <c r="S249" s="360">
        <f>IF(M249&gt;'01'!$BX$27,0,1)</f>
        <v>1</v>
      </c>
    </row>
    <row r="250" spans="3:19" x14ac:dyDescent="0.25">
      <c r="C250" s="75">
        <v>43238</v>
      </c>
      <c r="D250" s="76" t="s">
        <v>264</v>
      </c>
      <c r="E250" s="358" t="s">
        <v>443</v>
      </c>
      <c r="F250" s="359">
        <v>4</v>
      </c>
      <c r="G250" s="76" t="s">
        <v>272</v>
      </c>
      <c r="H250" s="76" t="s">
        <v>60</v>
      </c>
      <c r="I250" s="357" t="str">
        <f t="shared" ca="1" si="15"/>
        <v/>
      </c>
      <c r="J250" s="360">
        <f t="shared" si="16"/>
        <v>18</v>
      </c>
      <c r="K250" s="360">
        <f t="shared" si="17"/>
        <v>5</v>
      </c>
      <c r="L250" s="360">
        <f t="shared" si="18"/>
        <v>2018</v>
      </c>
      <c r="M250" s="360">
        <f t="shared" si="19"/>
        <v>1</v>
      </c>
      <c r="N250" s="357">
        <f>VLOOKUP(Tabela14[[#This Row],[Banco]],$U$9:$V$28,2,0)</f>
        <v>1</v>
      </c>
      <c r="O250" s="360">
        <f>IF(M250&gt;'06'!$AZ$15,0,1)</f>
        <v>1</v>
      </c>
      <c r="P250" s="360" t="str">
        <f>IF(Tabela14[[#This Row],[DIA]]&gt;0,IF('13'!$CD$36=77,1,""),"")</f>
        <v/>
      </c>
      <c r="Q250" s="360">
        <f>IF(M250&gt;'13'!$CD$30,0,1)</f>
        <v>1</v>
      </c>
      <c r="R250" s="357" t="str">
        <f>IF(Tabela14[[#This Row],[DIA]]&gt;0,IF('01'!$BX$33=77,1,""),"")</f>
        <v/>
      </c>
      <c r="S250" s="360">
        <f>IF(M250&gt;'01'!$BX$27,0,1)</f>
        <v>1</v>
      </c>
    </row>
    <row r="251" spans="3:19" x14ac:dyDescent="0.25">
      <c r="C251" s="75">
        <v>43238</v>
      </c>
      <c r="D251" s="76" t="s">
        <v>268</v>
      </c>
      <c r="E251" s="358" t="s">
        <v>342</v>
      </c>
      <c r="F251" s="359">
        <v>4</v>
      </c>
      <c r="G251" s="76" t="s">
        <v>272</v>
      </c>
      <c r="H251" s="76" t="s">
        <v>60</v>
      </c>
      <c r="I251" s="357" t="str">
        <f t="shared" ca="1" si="15"/>
        <v/>
      </c>
      <c r="J251" s="360">
        <f t="shared" si="16"/>
        <v>18</v>
      </c>
      <c r="K251" s="360">
        <f t="shared" si="17"/>
        <v>5</v>
      </c>
      <c r="L251" s="360">
        <f t="shared" si="18"/>
        <v>2018</v>
      </c>
      <c r="M251" s="360">
        <f t="shared" si="19"/>
        <v>1</v>
      </c>
      <c r="N251" s="357">
        <f>VLOOKUP(Tabela14[[#This Row],[Banco]],$U$9:$V$28,2,0)</f>
        <v>1</v>
      </c>
      <c r="O251" s="360">
        <f>IF(M251&gt;'06'!$AZ$15,0,1)</f>
        <v>1</v>
      </c>
      <c r="P251" s="360" t="str">
        <f>IF(Tabela14[[#This Row],[DIA]]&gt;0,IF('13'!$CD$36=77,1,""),"")</f>
        <v/>
      </c>
      <c r="Q251" s="360">
        <f>IF(M251&gt;'13'!$CD$30,0,1)</f>
        <v>1</v>
      </c>
      <c r="R251" s="357" t="str">
        <f>IF(Tabela14[[#This Row],[DIA]]&gt;0,IF('01'!$BX$33=77,1,""),"")</f>
        <v/>
      </c>
      <c r="S251" s="360">
        <f>IF(M251&gt;'01'!$BX$27,0,1)</f>
        <v>1</v>
      </c>
    </row>
    <row r="252" spans="3:19" x14ac:dyDescent="0.25">
      <c r="C252" s="75">
        <v>43239</v>
      </c>
      <c r="D252" s="76" t="s">
        <v>265</v>
      </c>
      <c r="E252" s="358" t="s">
        <v>358</v>
      </c>
      <c r="F252" s="359">
        <v>100</v>
      </c>
      <c r="G252" s="76" t="s">
        <v>272</v>
      </c>
      <c r="H252" s="76" t="s">
        <v>60</v>
      </c>
      <c r="I252" s="357" t="str">
        <f t="shared" ca="1" si="15"/>
        <v/>
      </c>
      <c r="J252" s="360">
        <f t="shared" si="16"/>
        <v>19</v>
      </c>
      <c r="K252" s="360">
        <f t="shared" si="17"/>
        <v>5</v>
      </c>
      <c r="L252" s="360">
        <f t="shared" si="18"/>
        <v>2018</v>
      </c>
      <c r="M252" s="360">
        <f t="shared" si="19"/>
        <v>1</v>
      </c>
      <c r="N252" s="357">
        <f>VLOOKUP(Tabela14[[#This Row],[Banco]],$U$9:$V$28,2,0)</f>
        <v>1</v>
      </c>
      <c r="O252" s="360">
        <f>IF(M252&gt;'06'!$AZ$15,0,1)</f>
        <v>1</v>
      </c>
      <c r="P252" s="360" t="str">
        <f>IF(Tabela14[[#This Row],[DIA]]&gt;0,IF('13'!$CD$36=77,1,""),"")</f>
        <v/>
      </c>
      <c r="Q252" s="360">
        <f>IF(M252&gt;'13'!$CD$30,0,1)</f>
        <v>1</v>
      </c>
      <c r="R252" s="357" t="str">
        <f>IF(Tabela14[[#This Row],[DIA]]&gt;0,IF('01'!$BX$33=77,1,""),"")</f>
        <v/>
      </c>
      <c r="S252" s="360">
        <f>IF(M252&gt;'01'!$BX$27,0,1)</f>
        <v>1</v>
      </c>
    </row>
    <row r="253" spans="3:19" x14ac:dyDescent="0.25">
      <c r="C253" s="75">
        <v>43242</v>
      </c>
      <c r="D253" s="76" t="s">
        <v>268</v>
      </c>
      <c r="E253" s="358" t="s">
        <v>342</v>
      </c>
      <c r="F253" s="359">
        <v>32</v>
      </c>
      <c r="G253" s="76" t="s">
        <v>272</v>
      </c>
      <c r="H253" s="76" t="s">
        <v>60</v>
      </c>
      <c r="I253" s="357" t="str">
        <f t="shared" ca="1" si="15"/>
        <v/>
      </c>
      <c r="J253" s="360">
        <f t="shared" si="16"/>
        <v>22</v>
      </c>
      <c r="K253" s="360">
        <f t="shared" si="17"/>
        <v>5</v>
      </c>
      <c r="L253" s="360">
        <f t="shared" si="18"/>
        <v>2018</v>
      </c>
      <c r="M253" s="360">
        <f t="shared" si="19"/>
        <v>1</v>
      </c>
      <c r="N253" s="357">
        <f>VLOOKUP(Tabela14[[#This Row],[Banco]],$U$9:$V$28,2,0)</f>
        <v>1</v>
      </c>
      <c r="O253" s="360">
        <f>IF(M253&gt;'06'!$AZ$15,0,1)</f>
        <v>1</v>
      </c>
      <c r="P253" s="360" t="str">
        <f>IF(Tabela14[[#This Row],[DIA]]&gt;0,IF('13'!$CD$36=77,1,""),"")</f>
        <v/>
      </c>
      <c r="Q253" s="360">
        <f>IF(M253&gt;'13'!$CD$30,0,1)</f>
        <v>1</v>
      </c>
      <c r="R253" s="357" t="str">
        <f>IF(Tabela14[[#This Row],[DIA]]&gt;0,IF('01'!$BX$33=77,1,""),"")</f>
        <v/>
      </c>
      <c r="S253" s="360">
        <f>IF(M253&gt;'01'!$BX$27,0,1)</f>
        <v>1</v>
      </c>
    </row>
    <row r="254" spans="3:19" x14ac:dyDescent="0.25">
      <c r="C254" s="75">
        <v>43242</v>
      </c>
      <c r="D254" s="76" t="s">
        <v>266</v>
      </c>
      <c r="E254" s="358" t="s">
        <v>418</v>
      </c>
      <c r="F254" s="359">
        <v>20</v>
      </c>
      <c r="G254" s="76" t="s">
        <v>272</v>
      </c>
      <c r="H254" s="76" t="s">
        <v>60</v>
      </c>
      <c r="I254" s="357" t="str">
        <f t="shared" ca="1" si="15"/>
        <v/>
      </c>
      <c r="J254" s="360">
        <f t="shared" si="16"/>
        <v>22</v>
      </c>
      <c r="K254" s="360">
        <f t="shared" si="17"/>
        <v>5</v>
      </c>
      <c r="L254" s="360">
        <f t="shared" si="18"/>
        <v>2018</v>
      </c>
      <c r="M254" s="360">
        <f t="shared" si="19"/>
        <v>1</v>
      </c>
      <c r="N254" s="357">
        <f>VLOOKUP(Tabela14[[#This Row],[Banco]],$U$9:$V$28,2,0)</f>
        <v>1</v>
      </c>
      <c r="O254" s="360">
        <f>IF(M254&gt;'06'!$AZ$15,0,1)</f>
        <v>1</v>
      </c>
      <c r="P254" s="360" t="str">
        <f>IF(Tabela14[[#This Row],[DIA]]&gt;0,IF('13'!$CD$36=77,1,""),"")</f>
        <v/>
      </c>
      <c r="Q254" s="360">
        <f>IF(M254&gt;'13'!$CD$30,0,1)</f>
        <v>1</v>
      </c>
      <c r="R254" s="357" t="str">
        <f>IF(Tabela14[[#This Row],[DIA]]&gt;0,IF('01'!$BX$33=77,1,""),"")</f>
        <v/>
      </c>
      <c r="S254" s="360">
        <f>IF(M254&gt;'01'!$BX$27,0,1)</f>
        <v>1</v>
      </c>
    </row>
    <row r="255" spans="3:19" x14ac:dyDescent="0.25">
      <c r="C255" s="75">
        <v>43242</v>
      </c>
      <c r="D255" s="76" t="s">
        <v>266</v>
      </c>
      <c r="E255" s="358" t="s">
        <v>444</v>
      </c>
      <c r="F255" s="359">
        <v>40</v>
      </c>
      <c r="G255" s="76" t="s">
        <v>272</v>
      </c>
      <c r="H255" s="76" t="s">
        <v>60</v>
      </c>
      <c r="I255" s="357" t="str">
        <f t="shared" ca="1" si="15"/>
        <v/>
      </c>
      <c r="J255" s="360">
        <f t="shared" si="16"/>
        <v>22</v>
      </c>
      <c r="K255" s="360">
        <f t="shared" si="17"/>
        <v>5</v>
      </c>
      <c r="L255" s="360">
        <f t="shared" si="18"/>
        <v>2018</v>
      </c>
      <c r="M255" s="360">
        <f t="shared" si="19"/>
        <v>1</v>
      </c>
      <c r="N255" s="357">
        <f>VLOOKUP(Tabela14[[#This Row],[Banco]],$U$9:$V$28,2,0)</f>
        <v>1</v>
      </c>
      <c r="O255" s="360">
        <f>IF(M255&gt;'06'!$AZ$15,0,1)</f>
        <v>1</v>
      </c>
      <c r="P255" s="360" t="str">
        <f>IF(Tabela14[[#This Row],[DIA]]&gt;0,IF('13'!$CD$36=77,1,""),"")</f>
        <v/>
      </c>
      <c r="Q255" s="360">
        <f>IF(M255&gt;'13'!$CD$30,0,1)</f>
        <v>1</v>
      </c>
      <c r="R255" s="357" t="str">
        <f>IF(Tabela14[[#This Row],[DIA]]&gt;0,IF('01'!$BX$33=77,1,""),"")</f>
        <v/>
      </c>
      <c r="S255" s="360">
        <f>IF(M255&gt;'01'!$BX$27,0,1)</f>
        <v>1</v>
      </c>
    </row>
    <row r="256" spans="3:19" x14ac:dyDescent="0.25">
      <c r="C256" s="75">
        <v>43247</v>
      </c>
      <c r="D256" s="76" t="s">
        <v>269</v>
      </c>
      <c r="E256" s="358" t="s">
        <v>348</v>
      </c>
      <c r="F256" s="359">
        <v>38</v>
      </c>
      <c r="G256" s="76" t="s">
        <v>272</v>
      </c>
      <c r="H256" s="76" t="s">
        <v>60</v>
      </c>
      <c r="I256" s="357" t="str">
        <f t="shared" ca="1" si="15"/>
        <v/>
      </c>
      <c r="J256" s="360">
        <f t="shared" si="16"/>
        <v>27</v>
      </c>
      <c r="K256" s="360">
        <f t="shared" si="17"/>
        <v>5</v>
      </c>
      <c r="L256" s="360">
        <f t="shared" si="18"/>
        <v>2018</v>
      </c>
      <c r="M256" s="360">
        <f t="shared" si="19"/>
        <v>1</v>
      </c>
      <c r="N256" s="357">
        <f>VLOOKUP(Tabela14[[#This Row],[Banco]],$U$9:$V$28,2,0)</f>
        <v>1</v>
      </c>
      <c r="O256" s="360">
        <f>IF(M256&gt;'06'!$AZ$15,0,1)</f>
        <v>1</v>
      </c>
      <c r="P256" s="360" t="str">
        <f>IF(Tabela14[[#This Row],[DIA]]&gt;0,IF('13'!$CD$36=77,1,""),"")</f>
        <v/>
      </c>
      <c r="Q256" s="360">
        <f>IF(M256&gt;'13'!$CD$30,0,1)</f>
        <v>1</v>
      </c>
      <c r="R256" s="357" t="str">
        <f>IF(Tabela14[[#This Row],[DIA]]&gt;0,IF('01'!$BX$33=77,1,""),"")</f>
        <v/>
      </c>
      <c r="S256" s="360">
        <f>IF(M256&gt;'01'!$BX$27,0,1)</f>
        <v>1</v>
      </c>
    </row>
    <row r="257" spans="3:19" x14ac:dyDescent="0.25">
      <c r="C257" s="75">
        <v>43248</v>
      </c>
      <c r="D257" s="76" t="s">
        <v>269</v>
      </c>
      <c r="E257" s="358" t="s">
        <v>445</v>
      </c>
      <c r="F257" s="359">
        <v>33</v>
      </c>
      <c r="G257" s="76" t="s">
        <v>272</v>
      </c>
      <c r="H257" s="76" t="s">
        <v>60</v>
      </c>
      <c r="I257" s="357" t="str">
        <f t="shared" ca="1" si="15"/>
        <v/>
      </c>
      <c r="J257" s="360">
        <f t="shared" si="16"/>
        <v>28</v>
      </c>
      <c r="K257" s="360">
        <f t="shared" si="17"/>
        <v>5</v>
      </c>
      <c r="L257" s="360">
        <f t="shared" si="18"/>
        <v>2018</v>
      </c>
      <c r="M257" s="360">
        <f t="shared" si="19"/>
        <v>1</v>
      </c>
      <c r="N257" s="357">
        <f>VLOOKUP(Tabela14[[#This Row],[Banco]],$U$9:$V$28,2,0)</f>
        <v>1</v>
      </c>
      <c r="O257" s="360">
        <f>IF(M257&gt;'06'!$AZ$15,0,1)</f>
        <v>1</v>
      </c>
      <c r="P257" s="360" t="str">
        <f>IF(Tabela14[[#This Row],[DIA]]&gt;0,IF('13'!$CD$36=77,1,""),"")</f>
        <v/>
      </c>
      <c r="Q257" s="360">
        <f>IF(M257&gt;'13'!$CD$30,0,1)</f>
        <v>1</v>
      </c>
      <c r="R257" s="357" t="str">
        <f>IF(Tabela14[[#This Row],[DIA]]&gt;0,IF('01'!$BX$33=77,1,""),"")</f>
        <v/>
      </c>
      <c r="S257" s="360">
        <f>IF(M257&gt;'01'!$BX$27,0,1)</f>
        <v>1</v>
      </c>
    </row>
    <row r="258" spans="3:19" x14ac:dyDescent="0.25">
      <c r="C258" s="75">
        <v>43249</v>
      </c>
      <c r="D258" s="76" t="s">
        <v>265</v>
      </c>
      <c r="E258" s="358" t="s">
        <v>402</v>
      </c>
      <c r="F258" s="359">
        <v>91.58</v>
      </c>
      <c r="G258" s="76" t="s">
        <v>272</v>
      </c>
      <c r="H258" s="76" t="s">
        <v>60</v>
      </c>
      <c r="I258" s="357" t="str">
        <f t="shared" ca="1" si="15"/>
        <v/>
      </c>
      <c r="J258" s="360">
        <f t="shared" si="16"/>
        <v>29</v>
      </c>
      <c r="K258" s="360">
        <f t="shared" si="17"/>
        <v>5</v>
      </c>
      <c r="L258" s="360">
        <f t="shared" si="18"/>
        <v>2018</v>
      </c>
      <c r="M258" s="360">
        <f t="shared" si="19"/>
        <v>1</v>
      </c>
      <c r="N258" s="357">
        <f>VLOOKUP(Tabela14[[#This Row],[Banco]],$U$9:$V$28,2,0)</f>
        <v>1</v>
      </c>
      <c r="O258" s="360">
        <f>IF(M258&gt;'06'!$AZ$15,0,1)</f>
        <v>1</v>
      </c>
      <c r="P258" s="360" t="str">
        <f>IF(Tabela14[[#This Row],[DIA]]&gt;0,IF('13'!$CD$36=77,1,""),"")</f>
        <v/>
      </c>
      <c r="Q258" s="360">
        <f>IF(M258&gt;'13'!$CD$30,0,1)</f>
        <v>1</v>
      </c>
      <c r="R258" s="357" t="str">
        <f>IF(Tabela14[[#This Row],[DIA]]&gt;0,IF('01'!$BX$33=77,1,""),"")</f>
        <v/>
      </c>
      <c r="S258" s="360">
        <f>IF(M258&gt;'01'!$BX$27,0,1)</f>
        <v>1</v>
      </c>
    </row>
    <row r="259" spans="3:19" x14ac:dyDescent="0.25">
      <c r="C259" s="75">
        <v>43249</v>
      </c>
      <c r="D259" s="76" t="s">
        <v>264</v>
      </c>
      <c r="E259" s="358" t="s">
        <v>446</v>
      </c>
      <c r="F259" s="359">
        <v>85</v>
      </c>
      <c r="G259" s="76" t="s">
        <v>272</v>
      </c>
      <c r="H259" s="76" t="s">
        <v>60</v>
      </c>
      <c r="I259" s="357" t="str">
        <f t="shared" ca="1" si="15"/>
        <v/>
      </c>
      <c r="J259" s="360">
        <f t="shared" si="16"/>
        <v>29</v>
      </c>
      <c r="K259" s="360">
        <f t="shared" si="17"/>
        <v>5</v>
      </c>
      <c r="L259" s="360">
        <f t="shared" si="18"/>
        <v>2018</v>
      </c>
      <c r="M259" s="360">
        <f t="shared" si="19"/>
        <v>1</v>
      </c>
      <c r="N259" s="357">
        <f>VLOOKUP(Tabela14[[#This Row],[Banco]],$U$9:$V$28,2,0)</f>
        <v>1</v>
      </c>
      <c r="O259" s="360">
        <f>IF(M259&gt;'06'!$AZ$15,0,1)</f>
        <v>1</v>
      </c>
      <c r="P259" s="360" t="str">
        <f>IF(Tabela14[[#This Row],[DIA]]&gt;0,IF('13'!$CD$36=77,1,""),"")</f>
        <v/>
      </c>
      <c r="Q259" s="360">
        <f>IF(M259&gt;'13'!$CD$30,0,1)</f>
        <v>1</v>
      </c>
      <c r="R259" s="357" t="str">
        <f>IF(Tabela14[[#This Row],[DIA]]&gt;0,IF('01'!$BX$33=77,1,""),"")</f>
        <v/>
      </c>
      <c r="S259" s="360">
        <f>IF(M259&gt;'01'!$BX$27,0,1)</f>
        <v>1</v>
      </c>
    </row>
    <row r="260" spans="3:19" x14ac:dyDescent="0.25">
      <c r="C260" s="75">
        <v>43249</v>
      </c>
      <c r="D260" s="76" t="s">
        <v>270</v>
      </c>
      <c r="E260" s="358" t="s">
        <v>367</v>
      </c>
      <c r="F260" s="359">
        <v>76.34</v>
      </c>
      <c r="G260" s="76" t="s">
        <v>272</v>
      </c>
      <c r="H260" s="76" t="s">
        <v>60</v>
      </c>
      <c r="I260" s="357" t="str">
        <f t="shared" ca="1" si="15"/>
        <v/>
      </c>
      <c r="J260" s="360">
        <f t="shared" si="16"/>
        <v>29</v>
      </c>
      <c r="K260" s="360">
        <f t="shared" si="17"/>
        <v>5</v>
      </c>
      <c r="L260" s="360">
        <f t="shared" si="18"/>
        <v>2018</v>
      </c>
      <c r="M260" s="360">
        <f t="shared" si="19"/>
        <v>1</v>
      </c>
      <c r="N260" s="357">
        <f>VLOOKUP(Tabela14[[#This Row],[Banco]],$U$9:$V$28,2,0)</f>
        <v>1</v>
      </c>
      <c r="O260" s="360">
        <f>IF(M260&gt;'06'!$AZ$15,0,1)</f>
        <v>1</v>
      </c>
      <c r="P260" s="360" t="str">
        <f>IF(Tabela14[[#This Row],[DIA]]&gt;0,IF('13'!$CD$36=77,1,""),"")</f>
        <v/>
      </c>
      <c r="Q260" s="360">
        <f>IF(M260&gt;'13'!$CD$30,0,1)</f>
        <v>1</v>
      </c>
      <c r="R260" s="357" t="str">
        <f>IF(Tabela14[[#This Row],[DIA]]&gt;0,IF('01'!$BX$33=77,1,""),"")</f>
        <v/>
      </c>
      <c r="S260" s="360">
        <f>IF(M260&gt;'01'!$BX$27,0,1)</f>
        <v>1</v>
      </c>
    </row>
    <row r="261" spans="3:19" x14ac:dyDescent="0.25">
      <c r="C261" s="75">
        <v>43249</v>
      </c>
      <c r="D261" s="76" t="s">
        <v>266</v>
      </c>
      <c r="E261" s="358" t="s">
        <v>447</v>
      </c>
      <c r="F261" s="359">
        <v>260</v>
      </c>
      <c r="G261" s="76" t="s">
        <v>272</v>
      </c>
      <c r="H261" s="76" t="s">
        <v>60</v>
      </c>
      <c r="I261" s="357" t="str">
        <f t="shared" ca="1" si="15"/>
        <v/>
      </c>
      <c r="J261" s="360">
        <f t="shared" si="16"/>
        <v>29</v>
      </c>
      <c r="K261" s="360">
        <f t="shared" si="17"/>
        <v>5</v>
      </c>
      <c r="L261" s="360">
        <f t="shared" si="18"/>
        <v>2018</v>
      </c>
      <c r="M261" s="360">
        <f t="shared" si="19"/>
        <v>1</v>
      </c>
      <c r="N261" s="357">
        <f>VLOOKUP(Tabela14[[#This Row],[Banco]],$U$9:$V$28,2,0)</f>
        <v>1</v>
      </c>
      <c r="O261" s="360">
        <f>IF(M261&gt;'06'!$AZ$15,0,1)</f>
        <v>1</v>
      </c>
      <c r="P261" s="360" t="str">
        <f>IF(Tabela14[[#This Row],[DIA]]&gt;0,IF('13'!$CD$36=77,1,""),"")</f>
        <v/>
      </c>
      <c r="Q261" s="360">
        <f>IF(M261&gt;'13'!$CD$30,0,1)</f>
        <v>1</v>
      </c>
      <c r="R261" s="357" t="str">
        <f>IF(Tabela14[[#This Row],[DIA]]&gt;0,IF('01'!$BX$33=77,1,""),"")</f>
        <v/>
      </c>
      <c r="S261" s="360">
        <f>IF(M261&gt;'01'!$BX$27,0,1)</f>
        <v>1</v>
      </c>
    </row>
    <row r="262" spans="3:19" x14ac:dyDescent="0.25">
      <c r="C262" s="75">
        <v>43249</v>
      </c>
      <c r="D262" s="76" t="s">
        <v>270</v>
      </c>
      <c r="E262" s="358" t="s">
        <v>367</v>
      </c>
      <c r="F262" s="359">
        <v>58.5</v>
      </c>
      <c r="G262" s="76" t="s">
        <v>272</v>
      </c>
      <c r="H262" s="76" t="s">
        <v>60</v>
      </c>
      <c r="I262" s="357" t="str">
        <f t="shared" ca="1" si="15"/>
        <v/>
      </c>
      <c r="J262" s="360">
        <f t="shared" si="16"/>
        <v>29</v>
      </c>
      <c r="K262" s="360">
        <f t="shared" si="17"/>
        <v>5</v>
      </c>
      <c r="L262" s="360">
        <f t="shared" si="18"/>
        <v>2018</v>
      </c>
      <c r="M262" s="360">
        <f t="shared" si="19"/>
        <v>1</v>
      </c>
      <c r="N262" s="357">
        <f>VLOOKUP(Tabela14[[#This Row],[Banco]],$U$9:$V$28,2,0)</f>
        <v>1</v>
      </c>
      <c r="O262" s="360">
        <f>IF(M262&gt;'06'!$AZ$15,0,1)</f>
        <v>1</v>
      </c>
      <c r="P262" s="360" t="str">
        <f>IF(Tabela14[[#This Row],[DIA]]&gt;0,IF('13'!$CD$36=77,1,""),"")</f>
        <v/>
      </c>
      <c r="Q262" s="360">
        <f>IF(M262&gt;'13'!$CD$30,0,1)</f>
        <v>1</v>
      </c>
      <c r="R262" s="357" t="str">
        <f>IF(Tabela14[[#This Row],[DIA]]&gt;0,IF('01'!$BX$33=77,1,""),"")</f>
        <v/>
      </c>
      <c r="S262" s="360">
        <f>IF(M262&gt;'01'!$BX$27,0,1)</f>
        <v>1</v>
      </c>
    </row>
    <row r="263" spans="3:19" x14ac:dyDescent="0.25">
      <c r="C263" s="75">
        <v>43249</v>
      </c>
      <c r="D263" s="76" t="s">
        <v>264</v>
      </c>
      <c r="E263" s="358" t="s">
        <v>370</v>
      </c>
      <c r="F263" s="359">
        <v>8.8000000000000007</v>
      </c>
      <c r="G263" s="76" t="s">
        <v>272</v>
      </c>
      <c r="H263" s="76" t="s">
        <v>60</v>
      </c>
      <c r="I263" s="357" t="str">
        <f t="shared" ca="1" si="15"/>
        <v/>
      </c>
      <c r="J263" s="360">
        <f t="shared" si="16"/>
        <v>29</v>
      </c>
      <c r="K263" s="360">
        <f t="shared" si="17"/>
        <v>5</v>
      </c>
      <c r="L263" s="360">
        <f t="shared" si="18"/>
        <v>2018</v>
      </c>
      <c r="M263" s="360">
        <f t="shared" si="19"/>
        <v>1</v>
      </c>
      <c r="N263" s="357">
        <f>VLOOKUP(Tabela14[[#This Row],[Banco]],$U$9:$V$28,2,0)</f>
        <v>1</v>
      </c>
      <c r="O263" s="360">
        <f>IF(M263&gt;'06'!$AZ$15,0,1)</f>
        <v>1</v>
      </c>
      <c r="P263" s="360" t="str">
        <f>IF(Tabela14[[#This Row],[DIA]]&gt;0,IF('13'!$CD$36=77,1,""),"")</f>
        <v/>
      </c>
      <c r="Q263" s="360">
        <f>IF(M263&gt;'13'!$CD$30,0,1)</f>
        <v>1</v>
      </c>
      <c r="R263" s="357" t="str">
        <f>IF(Tabela14[[#This Row],[DIA]]&gt;0,IF('01'!$BX$33=77,1,""),"")</f>
        <v/>
      </c>
      <c r="S263" s="360">
        <f>IF(M263&gt;'01'!$BX$27,0,1)</f>
        <v>1</v>
      </c>
    </row>
    <row r="264" spans="3:19" x14ac:dyDescent="0.25">
      <c r="C264" s="75">
        <v>43249</v>
      </c>
      <c r="D264" s="76" t="s">
        <v>264</v>
      </c>
      <c r="E264" s="358" t="s">
        <v>438</v>
      </c>
      <c r="F264" s="359">
        <v>10.35</v>
      </c>
      <c r="G264" s="76" t="s">
        <v>272</v>
      </c>
      <c r="H264" s="76" t="s">
        <v>60</v>
      </c>
      <c r="I264" s="357" t="str">
        <f t="shared" ca="1" si="15"/>
        <v/>
      </c>
      <c r="J264" s="360">
        <f t="shared" si="16"/>
        <v>29</v>
      </c>
      <c r="K264" s="360">
        <f t="shared" si="17"/>
        <v>5</v>
      </c>
      <c r="L264" s="360">
        <f t="shared" si="18"/>
        <v>2018</v>
      </c>
      <c r="M264" s="360">
        <f t="shared" si="19"/>
        <v>1</v>
      </c>
      <c r="N264" s="357">
        <f>VLOOKUP(Tabela14[[#This Row],[Banco]],$U$9:$V$28,2,0)</f>
        <v>1</v>
      </c>
      <c r="O264" s="360">
        <f>IF(M264&gt;'06'!$AZ$15,0,1)</f>
        <v>1</v>
      </c>
      <c r="P264" s="360" t="str">
        <f>IF(Tabela14[[#This Row],[DIA]]&gt;0,IF('13'!$CD$36=77,1,""),"")</f>
        <v/>
      </c>
      <c r="Q264" s="360">
        <f>IF(M264&gt;'13'!$CD$30,0,1)</f>
        <v>1</v>
      </c>
      <c r="R264" s="357" t="str">
        <f>IF(Tabela14[[#This Row],[DIA]]&gt;0,IF('01'!$BX$33=77,1,""),"")</f>
        <v/>
      </c>
      <c r="S264" s="360">
        <f>IF(M264&gt;'01'!$BX$27,0,1)</f>
        <v>1</v>
      </c>
    </row>
    <row r="265" spans="3:19" x14ac:dyDescent="0.25">
      <c r="C265" s="75">
        <v>43249</v>
      </c>
      <c r="D265" s="76" t="s">
        <v>264</v>
      </c>
      <c r="E265" s="358" t="s">
        <v>439</v>
      </c>
      <c r="F265" s="359">
        <v>1.08</v>
      </c>
      <c r="G265" s="76" t="s">
        <v>272</v>
      </c>
      <c r="H265" s="76" t="s">
        <v>60</v>
      </c>
      <c r="I265" s="357" t="str">
        <f t="shared" ref="I265:I328" ca="1" si="20">IF(H265="","",(IF(H265="Efetivado","",IF(C265="","",IF(C265=TODAY(),"Vence Hoje",IF(C265&lt;TODAY(),"Atrasado",C265-TODAY()&amp;" Dias para Vencer"))))))</f>
        <v/>
      </c>
      <c r="J265" s="360">
        <f t="shared" ref="J265:J328" si="21">DAY(C265)</f>
        <v>29</v>
      </c>
      <c r="K265" s="360">
        <f t="shared" ref="K265:K328" si="22">MONTH(C265)</f>
        <v>5</v>
      </c>
      <c r="L265" s="360">
        <f t="shared" ref="L265:L328" si="23">YEAR(C265)</f>
        <v>2018</v>
      </c>
      <c r="M265" s="360">
        <f t="shared" ref="M265:M328" si="24">VLOOKUP(H265,$Z$9:$AA$10,2,0)</f>
        <v>1</v>
      </c>
      <c r="N265" s="357">
        <f>VLOOKUP(Tabela14[[#This Row],[Banco]],$U$9:$V$28,2,0)</f>
        <v>1</v>
      </c>
      <c r="O265" s="360">
        <f>IF(M265&gt;'06'!$AZ$15,0,1)</f>
        <v>1</v>
      </c>
      <c r="P265" s="360" t="str">
        <f>IF(Tabela14[[#This Row],[DIA]]&gt;0,IF('13'!$CD$36=77,1,""),"")</f>
        <v/>
      </c>
      <c r="Q265" s="360">
        <f>IF(M265&gt;'13'!$CD$30,0,1)</f>
        <v>1</v>
      </c>
      <c r="R265" s="357" t="str">
        <f>IF(Tabela14[[#This Row],[DIA]]&gt;0,IF('01'!$BX$33=77,1,""),"")</f>
        <v/>
      </c>
      <c r="S265" s="360">
        <f>IF(M265&gt;'01'!$BX$27,0,1)</f>
        <v>1</v>
      </c>
    </row>
    <row r="266" spans="3:19" x14ac:dyDescent="0.25">
      <c r="C266" s="75">
        <v>43249</v>
      </c>
      <c r="D266" s="76" t="s">
        <v>264</v>
      </c>
      <c r="E266" s="358" t="s">
        <v>440</v>
      </c>
      <c r="F266" s="359">
        <v>9.2799999999999994</v>
      </c>
      <c r="G266" s="76" t="s">
        <v>272</v>
      </c>
      <c r="H266" s="76" t="s">
        <v>60</v>
      </c>
      <c r="I266" s="357" t="str">
        <f t="shared" ca="1" si="20"/>
        <v/>
      </c>
      <c r="J266" s="360">
        <f t="shared" si="21"/>
        <v>29</v>
      </c>
      <c r="K266" s="360">
        <f t="shared" si="22"/>
        <v>5</v>
      </c>
      <c r="L266" s="360">
        <f t="shared" si="23"/>
        <v>2018</v>
      </c>
      <c r="M266" s="360">
        <f t="shared" si="24"/>
        <v>1</v>
      </c>
      <c r="N266" s="357">
        <f>VLOOKUP(Tabela14[[#This Row],[Banco]],$U$9:$V$28,2,0)</f>
        <v>1</v>
      </c>
      <c r="O266" s="360">
        <f>IF(M266&gt;'06'!$AZ$15,0,1)</f>
        <v>1</v>
      </c>
      <c r="P266" s="360" t="str">
        <f>IF(Tabela14[[#This Row],[DIA]]&gt;0,IF('13'!$CD$36=77,1,""),"")</f>
        <v/>
      </c>
      <c r="Q266" s="360">
        <f>IF(M266&gt;'13'!$CD$30,0,1)</f>
        <v>1</v>
      </c>
      <c r="R266" s="357" t="str">
        <f>IF(Tabela14[[#This Row],[DIA]]&gt;0,IF('01'!$BX$33=77,1,""),"")</f>
        <v/>
      </c>
      <c r="S266" s="360">
        <f>IF(M266&gt;'01'!$BX$27,0,1)</f>
        <v>1</v>
      </c>
    </row>
    <row r="267" spans="3:19" x14ac:dyDescent="0.25">
      <c r="C267" s="75">
        <v>43251</v>
      </c>
      <c r="D267" s="76" t="s">
        <v>264</v>
      </c>
      <c r="E267" s="358" t="s">
        <v>339</v>
      </c>
      <c r="F267" s="359">
        <v>8</v>
      </c>
      <c r="G267" s="76" t="s">
        <v>272</v>
      </c>
      <c r="H267" s="76" t="s">
        <v>60</v>
      </c>
      <c r="I267" s="357" t="str">
        <f t="shared" ca="1" si="20"/>
        <v/>
      </c>
      <c r="J267" s="360">
        <f t="shared" si="21"/>
        <v>31</v>
      </c>
      <c r="K267" s="360">
        <f t="shared" si="22"/>
        <v>5</v>
      </c>
      <c r="L267" s="360">
        <f t="shared" si="23"/>
        <v>2018</v>
      </c>
      <c r="M267" s="360">
        <f t="shared" si="24"/>
        <v>1</v>
      </c>
      <c r="N267" s="357">
        <f>VLOOKUP(Tabela14[[#This Row],[Banco]],$U$9:$V$28,2,0)</f>
        <v>1</v>
      </c>
      <c r="O267" s="360">
        <f>IF(M267&gt;'06'!$AZ$15,0,1)</f>
        <v>1</v>
      </c>
      <c r="P267" s="360" t="str">
        <f>IF(Tabela14[[#This Row],[DIA]]&gt;0,IF('13'!$CD$36=77,1,""),"")</f>
        <v/>
      </c>
      <c r="Q267" s="360">
        <f>IF(M267&gt;'13'!$CD$30,0,1)</f>
        <v>1</v>
      </c>
      <c r="R267" s="357" t="str">
        <f>IF(Tabela14[[#This Row],[DIA]]&gt;0,IF('01'!$BX$33=77,1,""),"")</f>
        <v/>
      </c>
      <c r="S267" s="360">
        <f>IF(M267&gt;'01'!$BX$27,0,1)</f>
        <v>1</v>
      </c>
    </row>
    <row r="268" spans="3:19" x14ac:dyDescent="0.25">
      <c r="C268" s="75">
        <v>43251</v>
      </c>
      <c r="D268" s="76" t="s">
        <v>264</v>
      </c>
      <c r="E268" s="358" t="s">
        <v>448</v>
      </c>
      <c r="F268" s="359">
        <v>49</v>
      </c>
      <c r="G268" s="76" t="s">
        <v>272</v>
      </c>
      <c r="H268" s="76" t="s">
        <v>60</v>
      </c>
      <c r="I268" s="357" t="str">
        <f t="shared" ca="1" si="20"/>
        <v/>
      </c>
      <c r="J268" s="360">
        <f t="shared" si="21"/>
        <v>31</v>
      </c>
      <c r="K268" s="360">
        <f t="shared" si="22"/>
        <v>5</v>
      </c>
      <c r="L268" s="360">
        <f t="shared" si="23"/>
        <v>2018</v>
      </c>
      <c r="M268" s="360">
        <f t="shared" si="24"/>
        <v>1</v>
      </c>
      <c r="N268" s="357">
        <f>VLOOKUP(Tabela14[[#This Row],[Banco]],$U$9:$V$28,2,0)</f>
        <v>1</v>
      </c>
      <c r="O268" s="360">
        <f>IF(M268&gt;'06'!$AZ$15,0,1)</f>
        <v>1</v>
      </c>
      <c r="P268" s="360" t="str">
        <f>IF(Tabela14[[#This Row],[DIA]]&gt;0,IF('13'!$CD$36=77,1,""),"")</f>
        <v/>
      </c>
      <c r="Q268" s="360">
        <f>IF(M268&gt;'13'!$CD$30,0,1)</f>
        <v>1</v>
      </c>
      <c r="R268" s="357" t="str">
        <f>IF(Tabela14[[#This Row],[DIA]]&gt;0,IF('01'!$BX$33=77,1,""),"")</f>
        <v/>
      </c>
      <c r="S268" s="360">
        <f>IF(M268&gt;'01'!$BX$27,0,1)</f>
        <v>1</v>
      </c>
    </row>
    <row r="269" spans="3:19" x14ac:dyDescent="0.25">
      <c r="C269" s="75">
        <v>43252</v>
      </c>
      <c r="D269" s="76" t="s">
        <v>264</v>
      </c>
      <c r="E269" s="358" t="s">
        <v>341</v>
      </c>
      <c r="F269" s="359">
        <v>25</v>
      </c>
      <c r="G269" s="76" t="s">
        <v>272</v>
      </c>
      <c r="H269" s="76" t="s">
        <v>60</v>
      </c>
      <c r="I269" s="357" t="str">
        <f t="shared" ca="1" si="20"/>
        <v/>
      </c>
      <c r="J269" s="360">
        <f t="shared" si="21"/>
        <v>1</v>
      </c>
      <c r="K269" s="360">
        <f t="shared" si="22"/>
        <v>6</v>
      </c>
      <c r="L269" s="360">
        <f t="shared" si="23"/>
        <v>2018</v>
      </c>
      <c r="M269" s="360">
        <f t="shared" si="24"/>
        <v>1</v>
      </c>
      <c r="N269" s="357">
        <f>VLOOKUP(Tabela14[[#This Row],[Banco]],$U$9:$V$28,2,0)</f>
        <v>1</v>
      </c>
      <c r="O269" s="360">
        <f>IF(M269&gt;'06'!$AZ$15,0,1)</f>
        <v>1</v>
      </c>
      <c r="P269" s="360" t="str">
        <f>IF(Tabela14[[#This Row],[DIA]]&gt;0,IF('13'!$CD$36=77,1,""),"")</f>
        <v/>
      </c>
      <c r="Q269" s="360">
        <f>IF(M269&gt;'13'!$CD$30,0,1)</f>
        <v>1</v>
      </c>
      <c r="R269" s="357" t="str">
        <f>IF(Tabela14[[#This Row],[DIA]]&gt;0,IF('01'!$BX$33=77,1,""),"")</f>
        <v/>
      </c>
      <c r="S269" s="360">
        <f>IF(M269&gt;'01'!$BX$27,0,1)</f>
        <v>1</v>
      </c>
    </row>
    <row r="270" spans="3:19" x14ac:dyDescent="0.25">
      <c r="C270" s="75">
        <v>43252</v>
      </c>
      <c r="D270" s="76" t="s">
        <v>264</v>
      </c>
      <c r="E270" s="358" t="s">
        <v>406</v>
      </c>
      <c r="F270" s="359">
        <v>25</v>
      </c>
      <c r="G270" s="76" t="s">
        <v>272</v>
      </c>
      <c r="H270" s="76" t="s">
        <v>60</v>
      </c>
      <c r="I270" s="357" t="str">
        <f t="shared" ca="1" si="20"/>
        <v/>
      </c>
      <c r="J270" s="360">
        <f t="shared" si="21"/>
        <v>1</v>
      </c>
      <c r="K270" s="360">
        <f t="shared" si="22"/>
        <v>6</v>
      </c>
      <c r="L270" s="360">
        <f t="shared" si="23"/>
        <v>2018</v>
      </c>
      <c r="M270" s="360">
        <f t="shared" si="24"/>
        <v>1</v>
      </c>
      <c r="N270" s="357">
        <f>VLOOKUP(Tabela14[[#This Row],[Banco]],$U$9:$V$28,2,0)</f>
        <v>1</v>
      </c>
      <c r="O270" s="360">
        <f>IF(M270&gt;'06'!$AZ$15,0,1)</f>
        <v>1</v>
      </c>
      <c r="P270" s="360" t="str">
        <f>IF(Tabela14[[#This Row],[DIA]]&gt;0,IF('13'!$CD$36=77,1,""),"")</f>
        <v/>
      </c>
      <c r="Q270" s="360">
        <f>IF(M270&gt;'13'!$CD$30,0,1)</f>
        <v>1</v>
      </c>
      <c r="R270" s="357" t="str">
        <f>IF(Tabela14[[#This Row],[DIA]]&gt;0,IF('01'!$BX$33=77,1,""),"")</f>
        <v/>
      </c>
      <c r="S270" s="360">
        <f>IF(M270&gt;'01'!$BX$27,0,1)</f>
        <v>1</v>
      </c>
    </row>
    <row r="271" spans="3:19" x14ac:dyDescent="0.25">
      <c r="C271" s="75">
        <v>43253</v>
      </c>
      <c r="D271" s="76" t="s">
        <v>265</v>
      </c>
      <c r="E271" s="358" t="s">
        <v>358</v>
      </c>
      <c r="F271" s="359">
        <v>800</v>
      </c>
      <c r="G271" s="76" t="s">
        <v>272</v>
      </c>
      <c r="H271" s="76" t="s">
        <v>60</v>
      </c>
      <c r="I271" s="357" t="str">
        <f t="shared" ca="1" si="20"/>
        <v/>
      </c>
      <c r="J271" s="360">
        <f t="shared" si="21"/>
        <v>2</v>
      </c>
      <c r="K271" s="360">
        <f t="shared" si="22"/>
        <v>6</v>
      </c>
      <c r="L271" s="360">
        <f t="shared" si="23"/>
        <v>2018</v>
      </c>
      <c r="M271" s="360">
        <f t="shared" si="24"/>
        <v>1</v>
      </c>
      <c r="N271" s="357">
        <f>VLOOKUP(Tabela14[[#This Row],[Banco]],$U$9:$V$28,2,0)</f>
        <v>1</v>
      </c>
      <c r="O271" s="360">
        <f>IF(M271&gt;'06'!$AZ$15,0,1)</f>
        <v>1</v>
      </c>
      <c r="P271" s="360" t="str">
        <f>IF(Tabela14[[#This Row],[DIA]]&gt;0,IF('13'!$CD$36=77,1,""),"")</f>
        <v/>
      </c>
      <c r="Q271" s="360">
        <f>IF(M271&gt;'13'!$CD$30,0,1)</f>
        <v>1</v>
      </c>
      <c r="R271" s="357" t="str">
        <f>IF(Tabela14[[#This Row],[DIA]]&gt;0,IF('01'!$BX$33=77,1,""),"")</f>
        <v/>
      </c>
      <c r="S271" s="360">
        <f>IF(M271&gt;'01'!$BX$27,0,1)</f>
        <v>1</v>
      </c>
    </row>
    <row r="272" spans="3:19" x14ac:dyDescent="0.25">
      <c r="C272" s="75">
        <v>43254</v>
      </c>
      <c r="D272" s="76" t="s">
        <v>270</v>
      </c>
      <c r="E272" s="358" t="s">
        <v>367</v>
      </c>
      <c r="F272" s="359">
        <v>95</v>
      </c>
      <c r="G272" s="76" t="s">
        <v>272</v>
      </c>
      <c r="H272" s="76" t="s">
        <v>60</v>
      </c>
      <c r="I272" s="357" t="str">
        <f t="shared" ca="1" si="20"/>
        <v/>
      </c>
      <c r="J272" s="360">
        <f t="shared" si="21"/>
        <v>3</v>
      </c>
      <c r="K272" s="360">
        <f t="shared" si="22"/>
        <v>6</v>
      </c>
      <c r="L272" s="360">
        <f t="shared" si="23"/>
        <v>2018</v>
      </c>
      <c r="M272" s="360">
        <f t="shared" si="24"/>
        <v>1</v>
      </c>
      <c r="N272" s="357">
        <f>VLOOKUP(Tabela14[[#This Row],[Banco]],$U$9:$V$28,2,0)</f>
        <v>1</v>
      </c>
      <c r="O272" s="360">
        <f>IF(M272&gt;'06'!$AZ$15,0,1)</f>
        <v>1</v>
      </c>
      <c r="P272" s="360" t="str">
        <f>IF(Tabela14[[#This Row],[DIA]]&gt;0,IF('13'!$CD$36=77,1,""),"")</f>
        <v/>
      </c>
      <c r="Q272" s="360">
        <f>IF(M272&gt;'13'!$CD$30,0,1)</f>
        <v>1</v>
      </c>
      <c r="R272" s="357" t="str">
        <f>IF(Tabela14[[#This Row],[DIA]]&gt;0,IF('01'!$BX$33=77,1,""),"")</f>
        <v/>
      </c>
      <c r="S272" s="360">
        <f>IF(M272&gt;'01'!$BX$27,0,1)</f>
        <v>1</v>
      </c>
    </row>
    <row r="273" spans="3:19" x14ac:dyDescent="0.25">
      <c r="C273" s="75">
        <v>43254</v>
      </c>
      <c r="D273" s="76" t="s">
        <v>264</v>
      </c>
      <c r="E273" s="358" t="s">
        <v>363</v>
      </c>
      <c r="F273" s="359">
        <v>10</v>
      </c>
      <c r="G273" s="76" t="s">
        <v>272</v>
      </c>
      <c r="H273" s="76" t="s">
        <v>60</v>
      </c>
      <c r="I273" s="357" t="str">
        <f t="shared" ca="1" si="20"/>
        <v/>
      </c>
      <c r="J273" s="360">
        <f t="shared" si="21"/>
        <v>3</v>
      </c>
      <c r="K273" s="360">
        <f t="shared" si="22"/>
        <v>6</v>
      </c>
      <c r="L273" s="360">
        <f t="shared" si="23"/>
        <v>2018</v>
      </c>
      <c r="M273" s="360">
        <f t="shared" si="24"/>
        <v>1</v>
      </c>
      <c r="N273" s="357">
        <f>VLOOKUP(Tabela14[[#This Row],[Banco]],$U$9:$V$28,2,0)</f>
        <v>1</v>
      </c>
      <c r="O273" s="360">
        <f>IF(M273&gt;'06'!$AZ$15,0,1)</f>
        <v>1</v>
      </c>
      <c r="P273" s="360" t="str">
        <f>IF(Tabela14[[#This Row],[DIA]]&gt;0,IF('13'!$CD$36=77,1,""),"")</f>
        <v/>
      </c>
      <c r="Q273" s="360">
        <f>IF(M273&gt;'13'!$CD$30,0,1)</f>
        <v>1</v>
      </c>
      <c r="R273" s="357" t="str">
        <f>IF(Tabela14[[#This Row],[DIA]]&gt;0,IF('01'!$BX$33=77,1,""),"")</f>
        <v/>
      </c>
      <c r="S273" s="360">
        <f>IF(M273&gt;'01'!$BX$27,0,1)</f>
        <v>1</v>
      </c>
    </row>
    <row r="274" spans="3:19" x14ac:dyDescent="0.25">
      <c r="C274" s="75">
        <v>43254</v>
      </c>
      <c r="D274" s="76" t="s">
        <v>266</v>
      </c>
      <c r="E274" s="358" t="s">
        <v>418</v>
      </c>
      <c r="F274" s="359">
        <v>100</v>
      </c>
      <c r="G274" s="76" t="s">
        <v>272</v>
      </c>
      <c r="H274" s="76" t="s">
        <v>60</v>
      </c>
      <c r="I274" s="357" t="str">
        <f t="shared" ca="1" si="20"/>
        <v/>
      </c>
      <c r="J274" s="360">
        <f t="shared" si="21"/>
        <v>3</v>
      </c>
      <c r="K274" s="360">
        <f t="shared" si="22"/>
        <v>6</v>
      </c>
      <c r="L274" s="360">
        <f t="shared" si="23"/>
        <v>2018</v>
      </c>
      <c r="M274" s="360">
        <f t="shared" si="24"/>
        <v>1</v>
      </c>
      <c r="N274" s="357">
        <f>VLOOKUP(Tabela14[[#This Row],[Banco]],$U$9:$V$28,2,0)</f>
        <v>1</v>
      </c>
      <c r="O274" s="360">
        <f>IF(M274&gt;'06'!$AZ$15,0,1)</f>
        <v>1</v>
      </c>
      <c r="P274" s="360" t="str">
        <f>IF(Tabela14[[#This Row],[DIA]]&gt;0,IF('13'!$CD$36=77,1,""),"")</f>
        <v/>
      </c>
      <c r="Q274" s="360">
        <f>IF(M274&gt;'13'!$CD$30,0,1)</f>
        <v>1</v>
      </c>
      <c r="R274" s="357" t="str">
        <f>IF(Tabela14[[#This Row],[DIA]]&gt;0,IF('01'!$BX$33=77,1,""),"")</f>
        <v/>
      </c>
      <c r="S274" s="360">
        <f>IF(M274&gt;'01'!$BX$27,0,1)</f>
        <v>1</v>
      </c>
    </row>
    <row r="275" spans="3:19" x14ac:dyDescent="0.25">
      <c r="C275" s="75">
        <v>43254</v>
      </c>
      <c r="D275" s="76" t="s">
        <v>264</v>
      </c>
      <c r="E275" s="358" t="s">
        <v>449</v>
      </c>
      <c r="F275" s="359">
        <v>40</v>
      </c>
      <c r="G275" s="76" t="s">
        <v>272</v>
      </c>
      <c r="H275" s="76" t="s">
        <v>60</v>
      </c>
      <c r="I275" s="357" t="str">
        <f t="shared" ca="1" si="20"/>
        <v/>
      </c>
      <c r="J275" s="360">
        <f t="shared" si="21"/>
        <v>3</v>
      </c>
      <c r="K275" s="360">
        <f t="shared" si="22"/>
        <v>6</v>
      </c>
      <c r="L275" s="360">
        <f t="shared" si="23"/>
        <v>2018</v>
      </c>
      <c r="M275" s="360">
        <f t="shared" si="24"/>
        <v>1</v>
      </c>
      <c r="N275" s="357">
        <f>VLOOKUP(Tabela14[[#This Row],[Banco]],$U$9:$V$28,2,0)</f>
        <v>1</v>
      </c>
      <c r="O275" s="360">
        <f>IF(M275&gt;'06'!$AZ$15,0,1)</f>
        <v>1</v>
      </c>
      <c r="P275" s="360" t="str">
        <f>IF(Tabela14[[#This Row],[DIA]]&gt;0,IF('13'!$CD$36=77,1,""),"")</f>
        <v/>
      </c>
      <c r="Q275" s="360">
        <f>IF(M275&gt;'13'!$CD$30,0,1)</f>
        <v>1</v>
      </c>
      <c r="R275" s="357" t="str">
        <f>IF(Tabela14[[#This Row],[DIA]]&gt;0,IF('01'!$BX$33=77,1,""),"")</f>
        <v/>
      </c>
      <c r="S275" s="360">
        <f>IF(M275&gt;'01'!$BX$27,0,1)</f>
        <v>1</v>
      </c>
    </row>
    <row r="276" spans="3:19" x14ac:dyDescent="0.25">
      <c r="C276" s="75">
        <v>43258</v>
      </c>
      <c r="D276" s="76" t="s">
        <v>264</v>
      </c>
      <c r="E276" s="358" t="s">
        <v>339</v>
      </c>
      <c r="F276" s="359">
        <v>2</v>
      </c>
      <c r="G276" s="76" t="s">
        <v>272</v>
      </c>
      <c r="H276" s="76" t="s">
        <v>60</v>
      </c>
      <c r="I276" s="357" t="str">
        <f t="shared" ca="1" si="20"/>
        <v/>
      </c>
      <c r="J276" s="360">
        <f t="shared" si="21"/>
        <v>7</v>
      </c>
      <c r="K276" s="360">
        <f t="shared" si="22"/>
        <v>6</v>
      </c>
      <c r="L276" s="360">
        <f t="shared" si="23"/>
        <v>2018</v>
      </c>
      <c r="M276" s="360">
        <f t="shared" si="24"/>
        <v>1</v>
      </c>
      <c r="N276" s="357">
        <f>VLOOKUP(Tabela14[[#This Row],[Banco]],$U$9:$V$28,2,0)</f>
        <v>1</v>
      </c>
      <c r="O276" s="360">
        <f>IF(M276&gt;'06'!$AZ$15,0,1)</f>
        <v>1</v>
      </c>
      <c r="P276" s="360" t="str">
        <f>IF(Tabela14[[#This Row],[DIA]]&gt;0,IF('13'!$CD$36=77,1,""),"")</f>
        <v/>
      </c>
      <c r="Q276" s="360">
        <f>IF(M276&gt;'13'!$CD$30,0,1)</f>
        <v>1</v>
      </c>
      <c r="R276" s="357" t="str">
        <f>IF(Tabela14[[#This Row],[DIA]]&gt;0,IF('01'!$BX$33=77,1,""),"")</f>
        <v/>
      </c>
      <c r="S276" s="360">
        <f>IF(M276&gt;'01'!$BX$27,0,1)</f>
        <v>1</v>
      </c>
    </row>
    <row r="277" spans="3:19" x14ac:dyDescent="0.25">
      <c r="C277" s="75">
        <v>43261</v>
      </c>
      <c r="D277" s="76" t="s">
        <v>266</v>
      </c>
      <c r="E277" s="358" t="s">
        <v>385</v>
      </c>
      <c r="F277" s="359">
        <v>1.6</v>
      </c>
      <c r="G277" s="76" t="s">
        <v>272</v>
      </c>
      <c r="H277" s="76" t="s">
        <v>60</v>
      </c>
      <c r="I277" s="357" t="str">
        <f t="shared" ca="1" si="20"/>
        <v/>
      </c>
      <c r="J277" s="360">
        <f t="shared" si="21"/>
        <v>10</v>
      </c>
      <c r="K277" s="360">
        <f t="shared" si="22"/>
        <v>6</v>
      </c>
      <c r="L277" s="360">
        <f t="shared" si="23"/>
        <v>2018</v>
      </c>
      <c r="M277" s="360">
        <f t="shared" si="24"/>
        <v>1</v>
      </c>
      <c r="N277" s="357">
        <f>VLOOKUP(Tabela14[[#This Row],[Banco]],$U$9:$V$28,2,0)</f>
        <v>1</v>
      </c>
      <c r="O277" s="360">
        <f>IF(M277&gt;'06'!$AZ$15,0,1)</f>
        <v>1</v>
      </c>
      <c r="P277" s="360" t="str">
        <f>IF(Tabela14[[#This Row],[DIA]]&gt;0,IF('13'!$CD$36=77,1,""),"")</f>
        <v/>
      </c>
      <c r="Q277" s="360">
        <f>IF(M277&gt;'13'!$CD$30,0,1)</f>
        <v>1</v>
      </c>
      <c r="R277" s="357" t="str">
        <f>IF(Tabela14[[#This Row],[DIA]]&gt;0,IF('01'!$BX$33=77,1,""),"")</f>
        <v/>
      </c>
      <c r="S277" s="360">
        <f>IF(M277&gt;'01'!$BX$27,0,1)</f>
        <v>1</v>
      </c>
    </row>
    <row r="278" spans="3:19" x14ac:dyDescent="0.25">
      <c r="C278" s="75">
        <v>43261</v>
      </c>
      <c r="D278" s="76" t="s">
        <v>266</v>
      </c>
      <c r="E278" s="358" t="s">
        <v>408</v>
      </c>
      <c r="F278" s="359">
        <v>3.6</v>
      </c>
      <c r="G278" s="76" t="s">
        <v>272</v>
      </c>
      <c r="H278" s="76" t="s">
        <v>60</v>
      </c>
      <c r="I278" s="357" t="str">
        <f t="shared" ca="1" si="20"/>
        <v/>
      </c>
      <c r="J278" s="360">
        <f t="shared" si="21"/>
        <v>10</v>
      </c>
      <c r="K278" s="360">
        <f t="shared" si="22"/>
        <v>6</v>
      </c>
      <c r="L278" s="360">
        <f t="shared" si="23"/>
        <v>2018</v>
      </c>
      <c r="M278" s="360">
        <f t="shared" si="24"/>
        <v>1</v>
      </c>
      <c r="N278" s="357">
        <f>VLOOKUP(Tabela14[[#This Row],[Banco]],$U$9:$V$28,2,0)</f>
        <v>1</v>
      </c>
      <c r="O278" s="360">
        <f>IF(M278&gt;'06'!$AZ$15,0,1)</f>
        <v>1</v>
      </c>
      <c r="P278" s="360" t="str">
        <f>IF(Tabela14[[#This Row],[DIA]]&gt;0,IF('13'!$CD$36=77,1,""),"")</f>
        <v/>
      </c>
      <c r="Q278" s="360">
        <f>IF(M278&gt;'13'!$CD$30,0,1)</f>
        <v>1</v>
      </c>
      <c r="R278" s="357" t="str">
        <f>IF(Tabela14[[#This Row],[DIA]]&gt;0,IF('01'!$BX$33=77,1,""),"")</f>
        <v/>
      </c>
      <c r="S278" s="360">
        <f>IF(M278&gt;'01'!$BX$27,0,1)</f>
        <v>1</v>
      </c>
    </row>
    <row r="279" spans="3:19" x14ac:dyDescent="0.25">
      <c r="C279" s="75">
        <v>43261</v>
      </c>
      <c r="D279" s="76" t="s">
        <v>264</v>
      </c>
      <c r="E279" s="358" t="s">
        <v>450</v>
      </c>
      <c r="F279" s="359">
        <v>2</v>
      </c>
      <c r="G279" s="76" t="s">
        <v>272</v>
      </c>
      <c r="H279" s="76" t="s">
        <v>60</v>
      </c>
      <c r="I279" s="357" t="str">
        <f t="shared" ca="1" si="20"/>
        <v/>
      </c>
      <c r="J279" s="360">
        <f t="shared" si="21"/>
        <v>10</v>
      </c>
      <c r="K279" s="360">
        <f t="shared" si="22"/>
        <v>6</v>
      </c>
      <c r="L279" s="360">
        <f t="shared" si="23"/>
        <v>2018</v>
      </c>
      <c r="M279" s="360">
        <f t="shared" si="24"/>
        <v>1</v>
      </c>
      <c r="N279" s="357">
        <f>VLOOKUP(Tabela14[[#This Row],[Banco]],$U$9:$V$28,2,0)</f>
        <v>1</v>
      </c>
      <c r="O279" s="360">
        <f>IF(M279&gt;'06'!$AZ$15,0,1)</f>
        <v>1</v>
      </c>
      <c r="P279" s="360" t="str">
        <f>IF(Tabela14[[#This Row],[DIA]]&gt;0,IF('13'!$CD$36=77,1,""),"")</f>
        <v/>
      </c>
      <c r="Q279" s="360">
        <f>IF(M279&gt;'13'!$CD$30,0,1)</f>
        <v>1</v>
      </c>
      <c r="R279" s="357" t="str">
        <f>IF(Tabela14[[#This Row],[DIA]]&gt;0,IF('01'!$BX$33=77,1,""),"")</f>
        <v/>
      </c>
      <c r="S279" s="360">
        <f>IF(M279&gt;'01'!$BX$27,0,1)</f>
        <v>1</v>
      </c>
    </row>
    <row r="280" spans="3:19" x14ac:dyDescent="0.25">
      <c r="C280" s="75">
        <v>43261</v>
      </c>
      <c r="D280" s="76" t="s">
        <v>271</v>
      </c>
      <c r="E280" s="358" t="s">
        <v>415</v>
      </c>
      <c r="F280" s="359">
        <v>59</v>
      </c>
      <c r="G280" s="76" t="s">
        <v>272</v>
      </c>
      <c r="H280" s="76" t="s">
        <v>60</v>
      </c>
      <c r="I280" s="357" t="str">
        <f t="shared" ca="1" si="20"/>
        <v/>
      </c>
      <c r="J280" s="360">
        <f t="shared" si="21"/>
        <v>10</v>
      </c>
      <c r="K280" s="360">
        <f t="shared" si="22"/>
        <v>6</v>
      </c>
      <c r="L280" s="360">
        <f t="shared" si="23"/>
        <v>2018</v>
      </c>
      <c r="M280" s="360">
        <f t="shared" si="24"/>
        <v>1</v>
      </c>
      <c r="N280" s="357">
        <f>VLOOKUP(Tabela14[[#This Row],[Banco]],$U$9:$V$28,2,0)</f>
        <v>1</v>
      </c>
      <c r="O280" s="360">
        <f>IF(M280&gt;'06'!$AZ$15,0,1)</f>
        <v>1</v>
      </c>
      <c r="P280" s="360" t="str">
        <f>IF(Tabela14[[#This Row],[DIA]]&gt;0,IF('13'!$CD$36=77,1,""),"")</f>
        <v/>
      </c>
      <c r="Q280" s="360">
        <f>IF(M280&gt;'13'!$CD$30,0,1)</f>
        <v>1</v>
      </c>
      <c r="R280" s="357" t="str">
        <f>IF(Tabela14[[#This Row],[DIA]]&gt;0,IF('01'!$BX$33=77,1,""),"")</f>
        <v/>
      </c>
      <c r="S280" s="360">
        <f>IF(M280&gt;'01'!$BX$27,0,1)</f>
        <v>1</v>
      </c>
    </row>
    <row r="281" spans="3:19" x14ac:dyDescent="0.25">
      <c r="C281" s="75">
        <v>43261</v>
      </c>
      <c r="D281" s="76" t="s">
        <v>268</v>
      </c>
      <c r="E281" s="358" t="s">
        <v>342</v>
      </c>
      <c r="F281" s="359">
        <v>8.5</v>
      </c>
      <c r="G281" s="76" t="s">
        <v>272</v>
      </c>
      <c r="H281" s="76" t="s">
        <v>60</v>
      </c>
      <c r="I281" s="357" t="str">
        <f t="shared" ca="1" si="20"/>
        <v/>
      </c>
      <c r="J281" s="360">
        <f t="shared" si="21"/>
        <v>10</v>
      </c>
      <c r="K281" s="360">
        <f t="shared" si="22"/>
        <v>6</v>
      </c>
      <c r="L281" s="360">
        <f t="shared" si="23"/>
        <v>2018</v>
      </c>
      <c r="M281" s="360">
        <f t="shared" si="24"/>
        <v>1</v>
      </c>
      <c r="N281" s="357">
        <f>VLOOKUP(Tabela14[[#This Row],[Banco]],$U$9:$V$28,2,0)</f>
        <v>1</v>
      </c>
      <c r="O281" s="360">
        <f>IF(M281&gt;'06'!$AZ$15,0,1)</f>
        <v>1</v>
      </c>
      <c r="P281" s="360" t="str">
        <f>IF(Tabela14[[#This Row],[DIA]]&gt;0,IF('13'!$CD$36=77,1,""),"")</f>
        <v/>
      </c>
      <c r="Q281" s="360">
        <f>IF(M281&gt;'13'!$CD$30,0,1)</f>
        <v>1</v>
      </c>
      <c r="R281" s="357" t="str">
        <f>IF(Tabela14[[#This Row],[DIA]]&gt;0,IF('01'!$BX$33=77,1,""),"")</f>
        <v/>
      </c>
      <c r="S281" s="360">
        <f>IF(M281&gt;'01'!$BX$27,0,1)</f>
        <v>1</v>
      </c>
    </row>
    <row r="282" spans="3:19" x14ac:dyDescent="0.25">
      <c r="C282" s="75">
        <v>43261</v>
      </c>
      <c r="D282" s="76" t="s">
        <v>264</v>
      </c>
      <c r="E282" s="358" t="s">
        <v>406</v>
      </c>
      <c r="F282" s="359">
        <v>8</v>
      </c>
      <c r="G282" s="76" t="s">
        <v>272</v>
      </c>
      <c r="H282" s="76" t="s">
        <v>60</v>
      </c>
      <c r="I282" s="357" t="str">
        <f t="shared" ca="1" si="20"/>
        <v/>
      </c>
      <c r="J282" s="360">
        <f t="shared" si="21"/>
        <v>10</v>
      </c>
      <c r="K282" s="360">
        <f t="shared" si="22"/>
        <v>6</v>
      </c>
      <c r="L282" s="360">
        <f t="shared" si="23"/>
        <v>2018</v>
      </c>
      <c r="M282" s="360">
        <f t="shared" si="24"/>
        <v>1</v>
      </c>
      <c r="N282" s="357">
        <f>VLOOKUP(Tabela14[[#This Row],[Banco]],$U$9:$V$28,2,0)</f>
        <v>1</v>
      </c>
      <c r="O282" s="360">
        <f>IF(M282&gt;'06'!$AZ$15,0,1)</f>
        <v>1</v>
      </c>
      <c r="P282" s="360" t="str">
        <f>IF(Tabela14[[#This Row],[DIA]]&gt;0,IF('13'!$CD$36=77,1,""),"")</f>
        <v/>
      </c>
      <c r="Q282" s="360">
        <f>IF(M282&gt;'13'!$CD$30,0,1)</f>
        <v>1</v>
      </c>
      <c r="R282" s="357" t="str">
        <f>IF(Tabela14[[#This Row],[DIA]]&gt;0,IF('01'!$BX$33=77,1,""),"")</f>
        <v/>
      </c>
      <c r="S282" s="360">
        <f>IF(M282&gt;'01'!$BX$27,0,1)</f>
        <v>1</v>
      </c>
    </row>
    <row r="283" spans="3:19" x14ac:dyDescent="0.25">
      <c r="C283" s="75">
        <v>43261</v>
      </c>
      <c r="D283" s="76" t="s">
        <v>264</v>
      </c>
      <c r="E283" s="358" t="s">
        <v>406</v>
      </c>
      <c r="F283" s="359">
        <v>42</v>
      </c>
      <c r="G283" s="76" t="s">
        <v>272</v>
      </c>
      <c r="H283" s="76" t="s">
        <v>60</v>
      </c>
      <c r="I283" s="357" t="str">
        <f t="shared" ca="1" si="20"/>
        <v/>
      </c>
      <c r="J283" s="360">
        <f t="shared" si="21"/>
        <v>10</v>
      </c>
      <c r="K283" s="360">
        <f t="shared" si="22"/>
        <v>6</v>
      </c>
      <c r="L283" s="360">
        <f t="shared" si="23"/>
        <v>2018</v>
      </c>
      <c r="M283" s="360">
        <f t="shared" si="24"/>
        <v>1</v>
      </c>
      <c r="N283" s="357">
        <f>VLOOKUP(Tabela14[[#This Row],[Banco]],$U$9:$V$28,2,0)</f>
        <v>1</v>
      </c>
      <c r="O283" s="360">
        <f>IF(M283&gt;'06'!$AZ$15,0,1)</f>
        <v>1</v>
      </c>
      <c r="P283" s="360" t="str">
        <f>IF(Tabela14[[#This Row],[DIA]]&gt;0,IF('13'!$CD$36=77,1,""),"")</f>
        <v/>
      </c>
      <c r="Q283" s="360">
        <f>IF(M283&gt;'13'!$CD$30,0,1)</f>
        <v>1</v>
      </c>
      <c r="R283" s="357" t="str">
        <f>IF(Tabela14[[#This Row],[DIA]]&gt;0,IF('01'!$BX$33=77,1,""),"")</f>
        <v/>
      </c>
      <c r="S283" s="360">
        <f>IF(M283&gt;'01'!$BX$27,0,1)</f>
        <v>1</v>
      </c>
    </row>
    <row r="284" spans="3:19" x14ac:dyDescent="0.25">
      <c r="C284" s="75">
        <v>43261</v>
      </c>
      <c r="D284" s="76" t="s">
        <v>266</v>
      </c>
      <c r="E284" s="358" t="s">
        <v>418</v>
      </c>
      <c r="F284" s="359">
        <v>100</v>
      </c>
      <c r="G284" s="76" t="s">
        <v>272</v>
      </c>
      <c r="H284" s="76" t="s">
        <v>60</v>
      </c>
      <c r="I284" s="357" t="str">
        <f t="shared" ca="1" si="20"/>
        <v/>
      </c>
      <c r="J284" s="360">
        <f t="shared" si="21"/>
        <v>10</v>
      </c>
      <c r="K284" s="360">
        <f t="shared" si="22"/>
        <v>6</v>
      </c>
      <c r="L284" s="360">
        <f t="shared" si="23"/>
        <v>2018</v>
      </c>
      <c r="M284" s="360">
        <f t="shared" si="24"/>
        <v>1</v>
      </c>
      <c r="N284" s="357">
        <f>VLOOKUP(Tabela14[[#This Row],[Banco]],$U$9:$V$28,2,0)</f>
        <v>1</v>
      </c>
      <c r="O284" s="360">
        <f>IF(M284&gt;'06'!$AZ$15,0,1)</f>
        <v>1</v>
      </c>
      <c r="P284" s="360" t="str">
        <f>IF(Tabela14[[#This Row],[DIA]]&gt;0,IF('13'!$CD$36=77,1,""),"")</f>
        <v/>
      </c>
      <c r="Q284" s="360">
        <f>IF(M284&gt;'13'!$CD$30,0,1)</f>
        <v>1</v>
      </c>
      <c r="R284" s="357" t="str">
        <f>IF(Tabela14[[#This Row],[DIA]]&gt;0,IF('01'!$BX$33=77,1,""),"")</f>
        <v/>
      </c>
      <c r="S284" s="360">
        <f>IF(M284&gt;'01'!$BX$27,0,1)</f>
        <v>1</v>
      </c>
    </row>
    <row r="285" spans="3:19" x14ac:dyDescent="0.25">
      <c r="C285" s="75">
        <v>43262</v>
      </c>
      <c r="D285" s="76" t="s">
        <v>265</v>
      </c>
      <c r="E285" s="358" t="s">
        <v>451</v>
      </c>
      <c r="F285" s="359">
        <v>19.600000000000001</v>
      </c>
      <c r="G285" s="76" t="s">
        <v>272</v>
      </c>
      <c r="H285" s="76" t="s">
        <v>60</v>
      </c>
      <c r="I285" s="357" t="str">
        <f t="shared" ca="1" si="20"/>
        <v/>
      </c>
      <c r="J285" s="360">
        <f t="shared" si="21"/>
        <v>11</v>
      </c>
      <c r="K285" s="360">
        <f t="shared" si="22"/>
        <v>6</v>
      </c>
      <c r="L285" s="360">
        <f t="shared" si="23"/>
        <v>2018</v>
      </c>
      <c r="M285" s="360">
        <f t="shared" si="24"/>
        <v>1</v>
      </c>
      <c r="N285" s="357">
        <f>VLOOKUP(Tabela14[[#This Row],[Banco]],$U$9:$V$28,2,0)</f>
        <v>1</v>
      </c>
      <c r="O285" s="360">
        <f>IF(M285&gt;'06'!$AZ$15,0,1)</f>
        <v>1</v>
      </c>
      <c r="P285" s="360" t="str">
        <f>IF(Tabela14[[#This Row],[DIA]]&gt;0,IF('13'!$CD$36=77,1,""),"")</f>
        <v/>
      </c>
      <c r="Q285" s="360">
        <f>IF(M285&gt;'13'!$CD$30,0,1)</f>
        <v>1</v>
      </c>
      <c r="R285" s="357" t="str">
        <f>IF(Tabela14[[#This Row],[DIA]]&gt;0,IF('01'!$BX$33=77,1,""),"")</f>
        <v/>
      </c>
      <c r="S285" s="360">
        <f>IF(M285&gt;'01'!$BX$27,0,1)</f>
        <v>1</v>
      </c>
    </row>
    <row r="286" spans="3:19" x14ac:dyDescent="0.25">
      <c r="C286" s="75">
        <v>43262</v>
      </c>
      <c r="D286" s="76" t="s">
        <v>269</v>
      </c>
      <c r="E286" s="358" t="s">
        <v>427</v>
      </c>
      <c r="F286" s="359">
        <v>60</v>
      </c>
      <c r="G286" s="76" t="s">
        <v>272</v>
      </c>
      <c r="H286" s="76" t="s">
        <v>60</v>
      </c>
      <c r="I286" s="357" t="str">
        <f t="shared" ca="1" si="20"/>
        <v/>
      </c>
      <c r="J286" s="360">
        <f t="shared" si="21"/>
        <v>11</v>
      </c>
      <c r="K286" s="360">
        <f t="shared" si="22"/>
        <v>6</v>
      </c>
      <c r="L286" s="360">
        <f t="shared" si="23"/>
        <v>2018</v>
      </c>
      <c r="M286" s="360">
        <f t="shared" si="24"/>
        <v>1</v>
      </c>
      <c r="N286" s="357">
        <f>VLOOKUP(Tabela14[[#This Row],[Banco]],$U$9:$V$28,2,0)</f>
        <v>1</v>
      </c>
      <c r="O286" s="360">
        <f>IF(M286&gt;'06'!$AZ$15,0,1)</f>
        <v>1</v>
      </c>
      <c r="P286" s="360" t="str">
        <f>IF(Tabela14[[#This Row],[DIA]]&gt;0,IF('13'!$CD$36=77,1,""),"")</f>
        <v/>
      </c>
      <c r="Q286" s="360">
        <f>IF(M286&gt;'13'!$CD$30,0,1)</f>
        <v>1</v>
      </c>
      <c r="R286" s="357" t="str">
        <f>IF(Tabela14[[#This Row],[DIA]]&gt;0,IF('01'!$BX$33=77,1,""),"")</f>
        <v/>
      </c>
      <c r="S286" s="360">
        <f>IF(M286&gt;'01'!$BX$27,0,1)</f>
        <v>1</v>
      </c>
    </row>
    <row r="287" spans="3:19" x14ac:dyDescent="0.25">
      <c r="C287" s="75">
        <v>43263</v>
      </c>
      <c r="D287" s="76" t="s">
        <v>271</v>
      </c>
      <c r="E287" s="358" t="s">
        <v>452</v>
      </c>
      <c r="F287" s="359">
        <v>50</v>
      </c>
      <c r="G287" s="76" t="s">
        <v>272</v>
      </c>
      <c r="H287" s="76" t="s">
        <v>60</v>
      </c>
      <c r="I287" s="357" t="str">
        <f t="shared" ca="1" si="20"/>
        <v/>
      </c>
      <c r="J287" s="360">
        <f t="shared" si="21"/>
        <v>12</v>
      </c>
      <c r="K287" s="360">
        <f t="shared" si="22"/>
        <v>6</v>
      </c>
      <c r="L287" s="360">
        <f t="shared" si="23"/>
        <v>2018</v>
      </c>
      <c r="M287" s="360">
        <f t="shared" si="24"/>
        <v>1</v>
      </c>
      <c r="N287" s="357">
        <f>VLOOKUP(Tabela14[[#This Row],[Banco]],$U$9:$V$28,2,0)</f>
        <v>1</v>
      </c>
      <c r="O287" s="360">
        <f>IF(M287&gt;'06'!$AZ$15,0,1)</f>
        <v>1</v>
      </c>
      <c r="P287" s="360" t="str">
        <f>IF(Tabela14[[#This Row],[DIA]]&gt;0,IF('13'!$CD$36=77,1,""),"")</f>
        <v/>
      </c>
      <c r="Q287" s="360">
        <f>IF(M287&gt;'13'!$CD$30,0,1)</f>
        <v>1</v>
      </c>
      <c r="R287" s="357" t="str">
        <f>IF(Tabela14[[#This Row],[DIA]]&gt;0,IF('01'!$BX$33=77,1,""),"")</f>
        <v/>
      </c>
      <c r="S287" s="360">
        <f>IF(M287&gt;'01'!$BX$27,0,1)</f>
        <v>1</v>
      </c>
    </row>
    <row r="288" spans="3:19" x14ac:dyDescent="0.25">
      <c r="C288" s="75">
        <v>43263</v>
      </c>
      <c r="D288" s="76" t="s">
        <v>264</v>
      </c>
      <c r="E288" s="358" t="s">
        <v>406</v>
      </c>
      <c r="F288" s="359">
        <v>8.5</v>
      </c>
      <c r="G288" s="76" t="s">
        <v>272</v>
      </c>
      <c r="H288" s="76" t="s">
        <v>60</v>
      </c>
      <c r="I288" s="357" t="str">
        <f t="shared" ca="1" si="20"/>
        <v/>
      </c>
      <c r="J288" s="360">
        <f t="shared" si="21"/>
        <v>12</v>
      </c>
      <c r="K288" s="360">
        <f t="shared" si="22"/>
        <v>6</v>
      </c>
      <c r="L288" s="360">
        <f t="shared" si="23"/>
        <v>2018</v>
      </c>
      <c r="M288" s="360">
        <f t="shared" si="24"/>
        <v>1</v>
      </c>
      <c r="N288" s="357">
        <f>VLOOKUP(Tabela14[[#This Row],[Banco]],$U$9:$V$28,2,0)</f>
        <v>1</v>
      </c>
      <c r="O288" s="360">
        <f>IF(M288&gt;'06'!$AZ$15,0,1)</f>
        <v>1</v>
      </c>
      <c r="P288" s="360" t="str">
        <f>IF(Tabela14[[#This Row],[DIA]]&gt;0,IF('13'!$CD$36=77,1,""),"")</f>
        <v/>
      </c>
      <c r="Q288" s="360">
        <f>IF(M288&gt;'13'!$CD$30,0,1)</f>
        <v>1</v>
      </c>
      <c r="R288" s="357" t="str">
        <f>IF(Tabela14[[#This Row],[DIA]]&gt;0,IF('01'!$BX$33=77,1,""),"")</f>
        <v/>
      </c>
      <c r="S288" s="360">
        <f>IF(M288&gt;'01'!$BX$27,0,1)</f>
        <v>1</v>
      </c>
    </row>
    <row r="289" spans="3:19" x14ac:dyDescent="0.25">
      <c r="C289" s="75">
        <v>43263</v>
      </c>
      <c r="D289" s="76" t="s">
        <v>264</v>
      </c>
      <c r="E289" s="358" t="s">
        <v>406</v>
      </c>
      <c r="F289" s="359">
        <v>55</v>
      </c>
      <c r="G289" s="76" t="s">
        <v>272</v>
      </c>
      <c r="H289" s="76" t="s">
        <v>60</v>
      </c>
      <c r="I289" s="357" t="str">
        <f t="shared" ca="1" si="20"/>
        <v/>
      </c>
      <c r="J289" s="360">
        <f t="shared" si="21"/>
        <v>12</v>
      </c>
      <c r="K289" s="360">
        <f t="shared" si="22"/>
        <v>6</v>
      </c>
      <c r="L289" s="360">
        <f t="shared" si="23"/>
        <v>2018</v>
      </c>
      <c r="M289" s="360">
        <f t="shared" si="24"/>
        <v>1</v>
      </c>
      <c r="N289" s="357">
        <f>VLOOKUP(Tabela14[[#This Row],[Banco]],$U$9:$V$28,2,0)</f>
        <v>1</v>
      </c>
      <c r="O289" s="360">
        <f>IF(M289&gt;'06'!$AZ$15,0,1)</f>
        <v>1</v>
      </c>
      <c r="P289" s="360" t="str">
        <f>IF(Tabela14[[#This Row],[DIA]]&gt;0,IF('13'!$CD$36=77,1,""),"")</f>
        <v/>
      </c>
      <c r="Q289" s="360">
        <f>IF(M289&gt;'13'!$CD$30,0,1)</f>
        <v>1</v>
      </c>
      <c r="R289" s="357" t="str">
        <f>IF(Tabela14[[#This Row],[DIA]]&gt;0,IF('01'!$BX$33=77,1,""),"")</f>
        <v/>
      </c>
      <c r="S289" s="360">
        <f>IF(M289&gt;'01'!$BX$27,0,1)</f>
        <v>1</v>
      </c>
    </row>
    <row r="290" spans="3:19" x14ac:dyDescent="0.25">
      <c r="C290" s="75">
        <v>43264</v>
      </c>
      <c r="D290" s="76" t="s">
        <v>266</v>
      </c>
      <c r="E290" s="358" t="s">
        <v>418</v>
      </c>
      <c r="F290" s="359">
        <v>100</v>
      </c>
      <c r="G290" s="76" t="s">
        <v>272</v>
      </c>
      <c r="H290" s="76" t="s">
        <v>60</v>
      </c>
      <c r="I290" s="357" t="str">
        <f t="shared" ca="1" si="20"/>
        <v/>
      </c>
      <c r="J290" s="360">
        <f t="shared" si="21"/>
        <v>13</v>
      </c>
      <c r="K290" s="360">
        <f t="shared" si="22"/>
        <v>6</v>
      </c>
      <c r="L290" s="360">
        <f t="shared" si="23"/>
        <v>2018</v>
      </c>
      <c r="M290" s="360">
        <f t="shared" si="24"/>
        <v>1</v>
      </c>
      <c r="N290" s="357">
        <f>VLOOKUP(Tabela14[[#This Row],[Banco]],$U$9:$V$28,2,0)</f>
        <v>1</v>
      </c>
      <c r="O290" s="360">
        <f>IF(M290&gt;'06'!$AZ$15,0,1)</f>
        <v>1</v>
      </c>
      <c r="P290" s="360" t="str">
        <f>IF(Tabela14[[#This Row],[DIA]]&gt;0,IF('13'!$CD$36=77,1,""),"")</f>
        <v/>
      </c>
      <c r="Q290" s="360">
        <f>IF(M290&gt;'13'!$CD$30,0,1)</f>
        <v>1</v>
      </c>
      <c r="R290" s="357" t="str">
        <f>IF(Tabela14[[#This Row],[DIA]]&gt;0,IF('01'!$BX$33=77,1,""),"")</f>
        <v/>
      </c>
      <c r="S290" s="360">
        <f>IF(M290&gt;'01'!$BX$27,0,1)</f>
        <v>1</v>
      </c>
    </row>
    <row r="291" spans="3:19" x14ac:dyDescent="0.25">
      <c r="C291" s="75">
        <v>43264</v>
      </c>
      <c r="D291" s="76" t="s">
        <v>264</v>
      </c>
      <c r="E291" s="358" t="s">
        <v>453</v>
      </c>
      <c r="F291" s="359">
        <v>92</v>
      </c>
      <c r="G291" s="76" t="s">
        <v>272</v>
      </c>
      <c r="H291" s="76" t="s">
        <v>60</v>
      </c>
      <c r="I291" s="357" t="str">
        <f t="shared" ca="1" si="20"/>
        <v/>
      </c>
      <c r="J291" s="360">
        <f t="shared" si="21"/>
        <v>13</v>
      </c>
      <c r="K291" s="360">
        <f t="shared" si="22"/>
        <v>6</v>
      </c>
      <c r="L291" s="360">
        <f t="shared" si="23"/>
        <v>2018</v>
      </c>
      <c r="M291" s="360">
        <f t="shared" si="24"/>
        <v>1</v>
      </c>
      <c r="N291" s="357">
        <f>VLOOKUP(Tabela14[[#This Row],[Banco]],$U$9:$V$28,2,0)</f>
        <v>1</v>
      </c>
      <c r="O291" s="360">
        <f>IF(M291&gt;'06'!$AZ$15,0,1)</f>
        <v>1</v>
      </c>
      <c r="P291" s="360" t="str">
        <f>IF(Tabela14[[#This Row],[DIA]]&gt;0,IF('13'!$CD$36=77,1,""),"")</f>
        <v/>
      </c>
      <c r="Q291" s="360">
        <f>IF(M291&gt;'13'!$CD$30,0,1)</f>
        <v>1</v>
      </c>
      <c r="R291" s="357" t="str">
        <f>IF(Tabela14[[#This Row],[DIA]]&gt;0,IF('01'!$BX$33=77,1,""),"")</f>
        <v/>
      </c>
      <c r="S291" s="360">
        <f>IF(M291&gt;'01'!$BX$27,0,1)</f>
        <v>1</v>
      </c>
    </row>
    <row r="292" spans="3:19" x14ac:dyDescent="0.25">
      <c r="C292" s="75">
        <v>43264</v>
      </c>
      <c r="D292" s="76" t="s">
        <v>264</v>
      </c>
      <c r="E292" s="358" t="s">
        <v>454</v>
      </c>
      <c r="F292" s="359">
        <v>2.75</v>
      </c>
      <c r="G292" s="76" t="s">
        <v>272</v>
      </c>
      <c r="H292" s="76" t="s">
        <v>60</v>
      </c>
      <c r="I292" s="357" t="str">
        <f t="shared" ca="1" si="20"/>
        <v/>
      </c>
      <c r="J292" s="360">
        <f t="shared" si="21"/>
        <v>13</v>
      </c>
      <c r="K292" s="360">
        <f t="shared" si="22"/>
        <v>6</v>
      </c>
      <c r="L292" s="360">
        <f t="shared" si="23"/>
        <v>2018</v>
      </c>
      <c r="M292" s="360">
        <f t="shared" si="24"/>
        <v>1</v>
      </c>
      <c r="N292" s="357">
        <f>VLOOKUP(Tabela14[[#This Row],[Banco]],$U$9:$V$28,2,0)</f>
        <v>1</v>
      </c>
      <c r="O292" s="360">
        <f>IF(M292&gt;'06'!$AZ$15,0,1)</f>
        <v>1</v>
      </c>
      <c r="P292" s="360" t="str">
        <f>IF(Tabela14[[#This Row],[DIA]]&gt;0,IF('13'!$CD$36=77,1,""),"")</f>
        <v/>
      </c>
      <c r="Q292" s="360">
        <f>IF(M292&gt;'13'!$CD$30,0,1)</f>
        <v>1</v>
      </c>
      <c r="R292" s="357" t="str">
        <f>IF(Tabela14[[#This Row],[DIA]]&gt;0,IF('01'!$BX$33=77,1,""),"")</f>
        <v/>
      </c>
      <c r="S292" s="360">
        <f>IF(M292&gt;'01'!$BX$27,0,1)</f>
        <v>1</v>
      </c>
    </row>
    <row r="293" spans="3:19" x14ac:dyDescent="0.25">
      <c r="C293" s="75">
        <v>43264</v>
      </c>
      <c r="D293" s="76" t="s">
        <v>264</v>
      </c>
      <c r="E293" s="358" t="s">
        <v>339</v>
      </c>
      <c r="F293" s="359">
        <v>50</v>
      </c>
      <c r="G293" s="76" t="s">
        <v>272</v>
      </c>
      <c r="H293" s="76" t="s">
        <v>60</v>
      </c>
      <c r="I293" s="357" t="str">
        <f t="shared" ca="1" si="20"/>
        <v/>
      </c>
      <c r="J293" s="360">
        <f t="shared" si="21"/>
        <v>13</v>
      </c>
      <c r="K293" s="360">
        <f t="shared" si="22"/>
        <v>6</v>
      </c>
      <c r="L293" s="360">
        <f t="shared" si="23"/>
        <v>2018</v>
      </c>
      <c r="M293" s="360">
        <f t="shared" si="24"/>
        <v>1</v>
      </c>
      <c r="N293" s="357">
        <f>VLOOKUP(Tabela14[[#This Row],[Banco]],$U$9:$V$28,2,0)</f>
        <v>1</v>
      </c>
      <c r="O293" s="360">
        <f>IF(M293&gt;'06'!$AZ$15,0,1)</f>
        <v>1</v>
      </c>
      <c r="P293" s="360" t="str">
        <f>IF(Tabela14[[#This Row],[DIA]]&gt;0,IF('13'!$CD$36=77,1,""),"")</f>
        <v/>
      </c>
      <c r="Q293" s="360">
        <f>IF(M293&gt;'13'!$CD$30,0,1)</f>
        <v>1</v>
      </c>
      <c r="R293" s="357" t="str">
        <f>IF(Tabela14[[#This Row],[DIA]]&gt;0,IF('01'!$BX$33=77,1,""),"")</f>
        <v/>
      </c>
      <c r="S293" s="360">
        <f>IF(M293&gt;'01'!$BX$27,0,1)</f>
        <v>1</v>
      </c>
    </row>
    <row r="294" spans="3:19" x14ac:dyDescent="0.25">
      <c r="C294" s="75">
        <v>43265</v>
      </c>
      <c r="D294" s="76" t="s">
        <v>268</v>
      </c>
      <c r="E294" s="358" t="s">
        <v>342</v>
      </c>
      <c r="F294" s="359">
        <v>4</v>
      </c>
      <c r="G294" s="76" t="s">
        <v>272</v>
      </c>
      <c r="H294" s="76" t="s">
        <v>60</v>
      </c>
      <c r="I294" s="357" t="str">
        <f t="shared" ca="1" si="20"/>
        <v/>
      </c>
      <c r="J294" s="360">
        <f t="shared" si="21"/>
        <v>14</v>
      </c>
      <c r="K294" s="360">
        <f t="shared" si="22"/>
        <v>6</v>
      </c>
      <c r="L294" s="360">
        <f t="shared" si="23"/>
        <v>2018</v>
      </c>
      <c r="M294" s="360">
        <f t="shared" si="24"/>
        <v>1</v>
      </c>
      <c r="N294" s="357">
        <f>VLOOKUP(Tabela14[[#This Row],[Banco]],$U$9:$V$28,2,0)</f>
        <v>1</v>
      </c>
      <c r="O294" s="360">
        <f>IF(M294&gt;'06'!$AZ$15,0,1)</f>
        <v>1</v>
      </c>
      <c r="P294" s="360" t="str">
        <f>IF(Tabela14[[#This Row],[DIA]]&gt;0,IF('13'!$CD$36=77,1,""),"")</f>
        <v/>
      </c>
      <c r="Q294" s="360">
        <f>IF(M294&gt;'13'!$CD$30,0,1)</f>
        <v>1</v>
      </c>
      <c r="R294" s="357" t="str">
        <f>IF(Tabela14[[#This Row],[DIA]]&gt;0,IF('01'!$BX$33=77,1,""),"")</f>
        <v/>
      </c>
      <c r="S294" s="360">
        <f>IF(M294&gt;'01'!$BX$27,0,1)</f>
        <v>1</v>
      </c>
    </row>
    <row r="295" spans="3:19" x14ac:dyDescent="0.25">
      <c r="C295" s="75">
        <v>43267</v>
      </c>
      <c r="D295" s="76" t="s">
        <v>268</v>
      </c>
      <c r="E295" s="358" t="s">
        <v>342</v>
      </c>
      <c r="F295" s="359">
        <v>7.5</v>
      </c>
      <c r="G295" s="76" t="s">
        <v>272</v>
      </c>
      <c r="H295" s="76" t="s">
        <v>60</v>
      </c>
      <c r="I295" s="357" t="str">
        <f t="shared" ca="1" si="20"/>
        <v/>
      </c>
      <c r="J295" s="360">
        <f t="shared" si="21"/>
        <v>16</v>
      </c>
      <c r="K295" s="360">
        <f t="shared" si="22"/>
        <v>6</v>
      </c>
      <c r="L295" s="360">
        <f t="shared" si="23"/>
        <v>2018</v>
      </c>
      <c r="M295" s="360">
        <f t="shared" si="24"/>
        <v>1</v>
      </c>
      <c r="N295" s="357">
        <f>VLOOKUP(Tabela14[[#This Row],[Banco]],$U$9:$V$28,2,0)</f>
        <v>1</v>
      </c>
      <c r="O295" s="360">
        <f>IF(M295&gt;'06'!$AZ$15,0,1)</f>
        <v>1</v>
      </c>
      <c r="P295" s="360" t="str">
        <f>IF(Tabela14[[#This Row],[DIA]]&gt;0,IF('13'!$CD$36=77,1,""),"")</f>
        <v/>
      </c>
      <c r="Q295" s="360">
        <f>IF(M295&gt;'13'!$CD$30,0,1)</f>
        <v>1</v>
      </c>
      <c r="R295" s="357" t="str">
        <f>IF(Tabela14[[#This Row],[DIA]]&gt;0,IF('01'!$BX$33=77,1,""),"")</f>
        <v/>
      </c>
      <c r="S295" s="360">
        <f>IF(M295&gt;'01'!$BX$27,0,1)</f>
        <v>1</v>
      </c>
    </row>
    <row r="296" spans="3:19" x14ac:dyDescent="0.25">
      <c r="C296" s="75">
        <v>43268</v>
      </c>
      <c r="D296" s="76" t="s">
        <v>269</v>
      </c>
      <c r="E296" s="358" t="s">
        <v>455</v>
      </c>
      <c r="F296" s="359">
        <v>85.95</v>
      </c>
      <c r="G296" s="76" t="s">
        <v>272</v>
      </c>
      <c r="H296" s="76" t="s">
        <v>60</v>
      </c>
      <c r="I296" s="357" t="str">
        <f t="shared" ca="1" si="20"/>
        <v/>
      </c>
      <c r="J296" s="360">
        <f t="shared" si="21"/>
        <v>17</v>
      </c>
      <c r="K296" s="360">
        <f t="shared" si="22"/>
        <v>6</v>
      </c>
      <c r="L296" s="360">
        <f t="shared" si="23"/>
        <v>2018</v>
      </c>
      <c r="M296" s="360">
        <f t="shared" si="24"/>
        <v>1</v>
      </c>
      <c r="N296" s="357">
        <f>VLOOKUP(Tabela14[[#This Row],[Banco]],$U$9:$V$28,2,0)</f>
        <v>1</v>
      </c>
      <c r="O296" s="360">
        <f>IF(M296&gt;'06'!$AZ$15,0,1)</f>
        <v>1</v>
      </c>
      <c r="P296" s="360" t="str">
        <f>IF(Tabela14[[#This Row],[DIA]]&gt;0,IF('13'!$CD$36=77,1,""),"")</f>
        <v/>
      </c>
      <c r="Q296" s="360">
        <f>IF(M296&gt;'13'!$CD$30,0,1)</f>
        <v>1</v>
      </c>
      <c r="R296" s="357" t="str">
        <f>IF(Tabela14[[#This Row],[DIA]]&gt;0,IF('01'!$BX$33=77,1,""),"")</f>
        <v/>
      </c>
      <c r="S296" s="360">
        <f>IF(M296&gt;'01'!$BX$27,0,1)</f>
        <v>1</v>
      </c>
    </row>
    <row r="297" spans="3:19" x14ac:dyDescent="0.25">
      <c r="C297" s="75">
        <v>43269</v>
      </c>
      <c r="D297" s="76" t="s">
        <v>265</v>
      </c>
      <c r="E297" s="358" t="s">
        <v>456</v>
      </c>
      <c r="F297" s="359">
        <v>25</v>
      </c>
      <c r="G297" s="76" t="s">
        <v>272</v>
      </c>
      <c r="H297" s="76" t="s">
        <v>60</v>
      </c>
      <c r="I297" s="357" t="str">
        <f t="shared" ca="1" si="20"/>
        <v/>
      </c>
      <c r="J297" s="360">
        <f t="shared" si="21"/>
        <v>18</v>
      </c>
      <c r="K297" s="360">
        <f t="shared" si="22"/>
        <v>6</v>
      </c>
      <c r="L297" s="360">
        <f t="shared" si="23"/>
        <v>2018</v>
      </c>
      <c r="M297" s="360">
        <f t="shared" si="24"/>
        <v>1</v>
      </c>
      <c r="N297" s="357">
        <f>VLOOKUP(Tabela14[[#This Row],[Banco]],$U$9:$V$28,2,0)</f>
        <v>1</v>
      </c>
      <c r="O297" s="360">
        <f>IF(M297&gt;'06'!$AZ$15,0,1)</f>
        <v>1</v>
      </c>
      <c r="P297" s="360" t="str">
        <f>IF(Tabela14[[#This Row],[DIA]]&gt;0,IF('13'!$CD$36=77,1,""),"")</f>
        <v/>
      </c>
      <c r="Q297" s="360">
        <f>IF(M297&gt;'13'!$CD$30,0,1)</f>
        <v>1</v>
      </c>
      <c r="R297" s="357" t="str">
        <f>IF(Tabela14[[#This Row],[DIA]]&gt;0,IF('01'!$BX$33=77,1,""),"")</f>
        <v/>
      </c>
      <c r="S297" s="360">
        <f>IF(M297&gt;'01'!$BX$27,0,1)</f>
        <v>1</v>
      </c>
    </row>
    <row r="298" spans="3:19" x14ac:dyDescent="0.25">
      <c r="C298" s="75">
        <v>43270</v>
      </c>
      <c r="D298" s="76" t="s">
        <v>268</v>
      </c>
      <c r="E298" s="358" t="s">
        <v>342</v>
      </c>
      <c r="F298" s="359">
        <v>4</v>
      </c>
      <c r="G298" s="76" t="s">
        <v>272</v>
      </c>
      <c r="H298" s="76" t="s">
        <v>60</v>
      </c>
      <c r="I298" s="357" t="str">
        <f t="shared" ca="1" si="20"/>
        <v/>
      </c>
      <c r="J298" s="360">
        <f t="shared" si="21"/>
        <v>19</v>
      </c>
      <c r="K298" s="360">
        <f t="shared" si="22"/>
        <v>6</v>
      </c>
      <c r="L298" s="360">
        <f t="shared" si="23"/>
        <v>2018</v>
      </c>
      <c r="M298" s="360">
        <f t="shared" si="24"/>
        <v>1</v>
      </c>
      <c r="N298" s="357">
        <f>VLOOKUP(Tabela14[[#This Row],[Banco]],$U$9:$V$28,2,0)</f>
        <v>1</v>
      </c>
      <c r="O298" s="360">
        <f>IF(M298&gt;'06'!$AZ$15,0,1)</f>
        <v>1</v>
      </c>
      <c r="P298" s="360" t="str">
        <f>IF(Tabela14[[#This Row],[DIA]]&gt;0,IF('13'!$CD$36=77,1,""),"")</f>
        <v/>
      </c>
      <c r="Q298" s="360">
        <f>IF(M298&gt;'13'!$CD$30,0,1)</f>
        <v>1</v>
      </c>
      <c r="R298" s="357" t="str">
        <f>IF(Tabela14[[#This Row],[DIA]]&gt;0,IF('01'!$BX$33=77,1,""),"")</f>
        <v/>
      </c>
      <c r="S298" s="360">
        <f>IF(M298&gt;'01'!$BX$27,0,1)</f>
        <v>1</v>
      </c>
    </row>
    <row r="299" spans="3:19" x14ac:dyDescent="0.25">
      <c r="C299" s="75">
        <v>43271</v>
      </c>
      <c r="D299" s="76" t="s">
        <v>268</v>
      </c>
      <c r="E299" s="358" t="s">
        <v>342</v>
      </c>
      <c r="F299" s="359">
        <v>4</v>
      </c>
      <c r="G299" s="76" t="s">
        <v>272</v>
      </c>
      <c r="H299" s="76" t="s">
        <v>60</v>
      </c>
      <c r="I299" s="357" t="str">
        <f t="shared" ca="1" si="20"/>
        <v/>
      </c>
      <c r="J299" s="360">
        <f t="shared" si="21"/>
        <v>20</v>
      </c>
      <c r="K299" s="360">
        <f t="shared" si="22"/>
        <v>6</v>
      </c>
      <c r="L299" s="360">
        <f t="shared" si="23"/>
        <v>2018</v>
      </c>
      <c r="M299" s="360">
        <f t="shared" si="24"/>
        <v>1</v>
      </c>
      <c r="N299" s="357">
        <f>VLOOKUP(Tabela14[[#This Row],[Banco]],$U$9:$V$28,2,0)</f>
        <v>1</v>
      </c>
      <c r="O299" s="360">
        <f>IF(M299&gt;'06'!$AZ$15,0,1)</f>
        <v>1</v>
      </c>
      <c r="P299" s="360" t="str">
        <f>IF(Tabela14[[#This Row],[DIA]]&gt;0,IF('13'!$CD$36=77,1,""),"")</f>
        <v/>
      </c>
      <c r="Q299" s="360">
        <f>IF(M299&gt;'13'!$CD$30,0,1)</f>
        <v>1</v>
      </c>
      <c r="R299" s="357" t="str">
        <f>IF(Tabela14[[#This Row],[DIA]]&gt;0,IF('01'!$BX$33=77,1,""),"")</f>
        <v/>
      </c>
      <c r="S299" s="360">
        <f>IF(M299&gt;'01'!$BX$27,0,1)</f>
        <v>1</v>
      </c>
    </row>
    <row r="300" spans="3:19" x14ac:dyDescent="0.25">
      <c r="C300" s="75">
        <v>43272</v>
      </c>
      <c r="D300" s="76" t="s">
        <v>268</v>
      </c>
      <c r="E300" s="358" t="s">
        <v>342</v>
      </c>
      <c r="F300" s="359">
        <v>4</v>
      </c>
      <c r="G300" s="76" t="s">
        <v>272</v>
      </c>
      <c r="H300" s="76" t="s">
        <v>60</v>
      </c>
      <c r="I300" s="357" t="str">
        <f t="shared" ca="1" si="20"/>
        <v/>
      </c>
      <c r="J300" s="360">
        <f t="shared" si="21"/>
        <v>21</v>
      </c>
      <c r="K300" s="360">
        <f t="shared" si="22"/>
        <v>6</v>
      </c>
      <c r="L300" s="360">
        <f t="shared" si="23"/>
        <v>2018</v>
      </c>
      <c r="M300" s="360">
        <f t="shared" si="24"/>
        <v>1</v>
      </c>
      <c r="N300" s="357">
        <f>VLOOKUP(Tabela14[[#This Row],[Banco]],$U$9:$V$28,2,0)</f>
        <v>1</v>
      </c>
      <c r="O300" s="360">
        <f>IF(M300&gt;'06'!$AZ$15,0,1)</f>
        <v>1</v>
      </c>
      <c r="P300" s="360" t="str">
        <f>IF(Tabela14[[#This Row],[DIA]]&gt;0,IF('13'!$CD$36=77,1,""),"")</f>
        <v/>
      </c>
      <c r="Q300" s="360">
        <f>IF(M300&gt;'13'!$CD$30,0,1)</f>
        <v>1</v>
      </c>
      <c r="R300" s="357" t="str">
        <f>IF(Tabela14[[#This Row],[DIA]]&gt;0,IF('01'!$BX$33=77,1,""),"")</f>
        <v/>
      </c>
      <c r="S300" s="360">
        <f>IF(M300&gt;'01'!$BX$27,0,1)</f>
        <v>1</v>
      </c>
    </row>
    <row r="301" spans="3:19" x14ac:dyDescent="0.25">
      <c r="C301" s="75">
        <v>43272</v>
      </c>
      <c r="D301" s="76" t="s">
        <v>264</v>
      </c>
      <c r="E301" s="358" t="s">
        <v>457</v>
      </c>
      <c r="F301" s="359">
        <v>60</v>
      </c>
      <c r="G301" s="76" t="s">
        <v>272</v>
      </c>
      <c r="H301" s="76" t="s">
        <v>60</v>
      </c>
      <c r="I301" s="357" t="str">
        <f t="shared" ca="1" si="20"/>
        <v/>
      </c>
      <c r="J301" s="360">
        <f t="shared" si="21"/>
        <v>21</v>
      </c>
      <c r="K301" s="360">
        <f t="shared" si="22"/>
        <v>6</v>
      </c>
      <c r="L301" s="360">
        <f t="shared" si="23"/>
        <v>2018</v>
      </c>
      <c r="M301" s="360">
        <f t="shared" si="24"/>
        <v>1</v>
      </c>
      <c r="N301" s="357">
        <f>VLOOKUP(Tabela14[[#This Row],[Banco]],$U$9:$V$28,2,0)</f>
        <v>1</v>
      </c>
      <c r="O301" s="360">
        <f>IF(M301&gt;'06'!$AZ$15,0,1)</f>
        <v>1</v>
      </c>
      <c r="P301" s="360" t="str">
        <f>IF(Tabela14[[#This Row],[DIA]]&gt;0,IF('13'!$CD$36=77,1,""),"")</f>
        <v/>
      </c>
      <c r="Q301" s="360">
        <f>IF(M301&gt;'13'!$CD$30,0,1)</f>
        <v>1</v>
      </c>
      <c r="R301" s="357" t="str">
        <f>IF(Tabela14[[#This Row],[DIA]]&gt;0,IF('01'!$BX$33=77,1,""),"")</f>
        <v/>
      </c>
      <c r="S301" s="360">
        <f>IF(M301&gt;'01'!$BX$27,0,1)</f>
        <v>1</v>
      </c>
    </row>
    <row r="302" spans="3:19" x14ac:dyDescent="0.25">
      <c r="C302" s="75">
        <v>43272</v>
      </c>
      <c r="D302" s="76" t="s">
        <v>265</v>
      </c>
      <c r="E302" s="358" t="s">
        <v>458</v>
      </c>
      <c r="F302" s="359">
        <v>6</v>
      </c>
      <c r="G302" s="76" t="s">
        <v>272</v>
      </c>
      <c r="H302" s="76" t="s">
        <v>60</v>
      </c>
      <c r="I302" s="357" t="str">
        <f t="shared" ca="1" si="20"/>
        <v/>
      </c>
      <c r="J302" s="360">
        <f t="shared" si="21"/>
        <v>21</v>
      </c>
      <c r="K302" s="360">
        <f t="shared" si="22"/>
        <v>6</v>
      </c>
      <c r="L302" s="360">
        <f t="shared" si="23"/>
        <v>2018</v>
      </c>
      <c r="M302" s="360">
        <f t="shared" si="24"/>
        <v>1</v>
      </c>
      <c r="N302" s="357">
        <f>VLOOKUP(Tabela14[[#This Row],[Banco]],$U$9:$V$28,2,0)</f>
        <v>1</v>
      </c>
      <c r="O302" s="360">
        <f>IF(M302&gt;'06'!$AZ$15,0,1)</f>
        <v>1</v>
      </c>
      <c r="P302" s="360" t="str">
        <f>IF(Tabela14[[#This Row],[DIA]]&gt;0,IF('13'!$CD$36=77,1,""),"")</f>
        <v/>
      </c>
      <c r="Q302" s="360">
        <f>IF(M302&gt;'13'!$CD$30,0,1)</f>
        <v>1</v>
      </c>
      <c r="R302" s="357" t="str">
        <f>IF(Tabela14[[#This Row],[DIA]]&gt;0,IF('01'!$BX$33=77,1,""),"")</f>
        <v/>
      </c>
      <c r="S302" s="360">
        <f>IF(M302&gt;'01'!$BX$27,0,1)</f>
        <v>1</v>
      </c>
    </row>
    <row r="303" spans="3:19" x14ac:dyDescent="0.25">
      <c r="C303" s="75">
        <v>43272</v>
      </c>
      <c r="D303" s="76" t="s">
        <v>266</v>
      </c>
      <c r="E303" s="358" t="s">
        <v>418</v>
      </c>
      <c r="F303" s="359">
        <v>20</v>
      </c>
      <c r="G303" s="76" t="s">
        <v>272</v>
      </c>
      <c r="H303" s="76" t="s">
        <v>60</v>
      </c>
      <c r="I303" s="357" t="str">
        <f t="shared" ca="1" si="20"/>
        <v/>
      </c>
      <c r="J303" s="360">
        <f t="shared" si="21"/>
        <v>21</v>
      </c>
      <c r="K303" s="360">
        <f t="shared" si="22"/>
        <v>6</v>
      </c>
      <c r="L303" s="360">
        <f t="shared" si="23"/>
        <v>2018</v>
      </c>
      <c r="M303" s="360">
        <f t="shared" si="24"/>
        <v>1</v>
      </c>
      <c r="N303" s="357">
        <f>VLOOKUP(Tabela14[[#This Row],[Banco]],$U$9:$V$28,2,0)</f>
        <v>1</v>
      </c>
      <c r="O303" s="360">
        <f>IF(M303&gt;'06'!$AZ$15,0,1)</f>
        <v>1</v>
      </c>
      <c r="P303" s="360" t="str">
        <f>IF(Tabela14[[#This Row],[DIA]]&gt;0,IF('13'!$CD$36=77,1,""),"")</f>
        <v/>
      </c>
      <c r="Q303" s="360">
        <f>IF(M303&gt;'13'!$CD$30,0,1)</f>
        <v>1</v>
      </c>
      <c r="R303" s="357" t="str">
        <f>IF(Tabela14[[#This Row],[DIA]]&gt;0,IF('01'!$BX$33=77,1,""),"")</f>
        <v/>
      </c>
      <c r="S303" s="360">
        <f>IF(M303&gt;'01'!$BX$27,0,1)</f>
        <v>1</v>
      </c>
    </row>
    <row r="304" spans="3:19" x14ac:dyDescent="0.25">
      <c r="C304" s="75">
        <v>43273</v>
      </c>
      <c r="D304" s="76" t="s">
        <v>265</v>
      </c>
      <c r="E304" s="358" t="s">
        <v>459</v>
      </c>
      <c r="F304" s="359">
        <v>12</v>
      </c>
      <c r="G304" s="76" t="s">
        <v>272</v>
      </c>
      <c r="H304" s="76" t="s">
        <v>60</v>
      </c>
      <c r="I304" s="357" t="str">
        <f t="shared" ca="1" si="20"/>
        <v/>
      </c>
      <c r="J304" s="360">
        <f t="shared" si="21"/>
        <v>22</v>
      </c>
      <c r="K304" s="360">
        <f t="shared" si="22"/>
        <v>6</v>
      </c>
      <c r="L304" s="360">
        <f t="shared" si="23"/>
        <v>2018</v>
      </c>
      <c r="M304" s="360">
        <f t="shared" si="24"/>
        <v>1</v>
      </c>
      <c r="N304" s="357">
        <f>VLOOKUP(Tabela14[[#This Row],[Banco]],$U$9:$V$28,2,0)</f>
        <v>1</v>
      </c>
      <c r="O304" s="360">
        <f>IF(M304&gt;'06'!$AZ$15,0,1)</f>
        <v>1</v>
      </c>
      <c r="P304" s="360" t="str">
        <f>IF(Tabela14[[#This Row],[DIA]]&gt;0,IF('13'!$CD$36=77,1,""),"")</f>
        <v/>
      </c>
      <c r="Q304" s="360">
        <f>IF(M304&gt;'13'!$CD$30,0,1)</f>
        <v>1</v>
      </c>
      <c r="R304" s="357" t="str">
        <f>IF(Tabela14[[#This Row],[DIA]]&gt;0,IF('01'!$BX$33=77,1,""),"")</f>
        <v/>
      </c>
      <c r="S304" s="360">
        <f>IF(M304&gt;'01'!$BX$27,0,1)</f>
        <v>1</v>
      </c>
    </row>
    <row r="305" spans="3:19" x14ac:dyDescent="0.25">
      <c r="C305" s="75">
        <v>43273</v>
      </c>
      <c r="D305" s="76" t="s">
        <v>265</v>
      </c>
      <c r="E305" s="358" t="s">
        <v>377</v>
      </c>
      <c r="F305" s="359">
        <v>20</v>
      </c>
      <c r="G305" s="76" t="s">
        <v>272</v>
      </c>
      <c r="H305" s="76" t="s">
        <v>60</v>
      </c>
      <c r="I305" s="357" t="str">
        <f t="shared" ca="1" si="20"/>
        <v/>
      </c>
      <c r="J305" s="360">
        <f t="shared" si="21"/>
        <v>22</v>
      </c>
      <c r="K305" s="360">
        <f t="shared" si="22"/>
        <v>6</v>
      </c>
      <c r="L305" s="360">
        <f t="shared" si="23"/>
        <v>2018</v>
      </c>
      <c r="M305" s="360">
        <f t="shared" si="24"/>
        <v>1</v>
      </c>
      <c r="N305" s="357">
        <f>VLOOKUP(Tabela14[[#This Row],[Banco]],$U$9:$V$28,2,0)</f>
        <v>1</v>
      </c>
      <c r="O305" s="360">
        <f>IF(M305&gt;'06'!$AZ$15,0,1)</f>
        <v>1</v>
      </c>
      <c r="P305" s="360" t="str">
        <f>IF(Tabela14[[#This Row],[DIA]]&gt;0,IF('13'!$CD$36=77,1,""),"")</f>
        <v/>
      </c>
      <c r="Q305" s="360">
        <f>IF(M305&gt;'13'!$CD$30,0,1)</f>
        <v>1</v>
      </c>
      <c r="R305" s="357" t="str">
        <f>IF(Tabela14[[#This Row],[DIA]]&gt;0,IF('01'!$BX$33=77,1,""),"")</f>
        <v/>
      </c>
      <c r="S305" s="360">
        <f>IF(M305&gt;'01'!$BX$27,0,1)</f>
        <v>1</v>
      </c>
    </row>
    <row r="306" spans="3:19" x14ac:dyDescent="0.25">
      <c r="C306" s="75">
        <v>43273</v>
      </c>
      <c r="D306" s="76" t="s">
        <v>266</v>
      </c>
      <c r="E306" s="358" t="s">
        <v>418</v>
      </c>
      <c r="F306" s="359">
        <v>100</v>
      </c>
      <c r="G306" s="76" t="s">
        <v>272</v>
      </c>
      <c r="H306" s="76" t="s">
        <v>60</v>
      </c>
      <c r="I306" s="357" t="str">
        <f t="shared" ca="1" si="20"/>
        <v/>
      </c>
      <c r="J306" s="360">
        <f t="shared" si="21"/>
        <v>22</v>
      </c>
      <c r="K306" s="360">
        <f t="shared" si="22"/>
        <v>6</v>
      </c>
      <c r="L306" s="360">
        <f t="shared" si="23"/>
        <v>2018</v>
      </c>
      <c r="M306" s="360">
        <f t="shared" si="24"/>
        <v>1</v>
      </c>
      <c r="N306" s="357">
        <f>VLOOKUP(Tabela14[[#This Row],[Banco]],$U$9:$V$28,2,0)</f>
        <v>1</v>
      </c>
      <c r="O306" s="360">
        <f>IF(M306&gt;'06'!$AZ$15,0,1)</f>
        <v>1</v>
      </c>
      <c r="P306" s="360" t="str">
        <f>IF(Tabela14[[#This Row],[DIA]]&gt;0,IF('13'!$CD$36=77,1,""),"")</f>
        <v/>
      </c>
      <c r="Q306" s="360">
        <f>IF(M306&gt;'13'!$CD$30,0,1)</f>
        <v>1</v>
      </c>
      <c r="R306" s="357" t="str">
        <f>IF(Tabela14[[#This Row],[DIA]]&gt;0,IF('01'!$BX$33=77,1,""),"")</f>
        <v/>
      </c>
      <c r="S306" s="360">
        <f>IF(M306&gt;'01'!$BX$27,0,1)</f>
        <v>1</v>
      </c>
    </row>
    <row r="307" spans="3:19" x14ac:dyDescent="0.25">
      <c r="C307" s="75">
        <v>43275</v>
      </c>
      <c r="D307" s="76" t="s">
        <v>264</v>
      </c>
      <c r="E307" s="358" t="s">
        <v>460</v>
      </c>
      <c r="F307" s="359">
        <v>10</v>
      </c>
      <c r="G307" s="76" t="s">
        <v>272</v>
      </c>
      <c r="H307" s="76" t="s">
        <v>60</v>
      </c>
      <c r="I307" s="357" t="str">
        <f t="shared" ca="1" si="20"/>
        <v/>
      </c>
      <c r="J307" s="360">
        <f t="shared" si="21"/>
        <v>24</v>
      </c>
      <c r="K307" s="360">
        <f t="shared" si="22"/>
        <v>6</v>
      </c>
      <c r="L307" s="360">
        <f t="shared" si="23"/>
        <v>2018</v>
      </c>
      <c r="M307" s="360">
        <f t="shared" si="24"/>
        <v>1</v>
      </c>
      <c r="N307" s="357">
        <f>VLOOKUP(Tabela14[[#This Row],[Banco]],$U$9:$V$28,2,0)</f>
        <v>1</v>
      </c>
      <c r="O307" s="360">
        <f>IF(M307&gt;'06'!$AZ$15,0,1)</f>
        <v>1</v>
      </c>
      <c r="P307" s="360" t="str">
        <f>IF(Tabela14[[#This Row],[DIA]]&gt;0,IF('13'!$CD$36=77,1,""),"")</f>
        <v/>
      </c>
      <c r="Q307" s="360">
        <f>IF(M307&gt;'13'!$CD$30,0,1)</f>
        <v>1</v>
      </c>
      <c r="R307" s="357" t="str">
        <f>IF(Tabela14[[#This Row],[DIA]]&gt;0,IF('01'!$BX$33=77,1,""),"")</f>
        <v/>
      </c>
      <c r="S307" s="360">
        <f>IF(M307&gt;'01'!$BX$27,0,1)</f>
        <v>1</v>
      </c>
    </row>
    <row r="308" spans="3:19" x14ac:dyDescent="0.25">
      <c r="C308" s="75">
        <v>43275</v>
      </c>
      <c r="D308" s="76" t="s">
        <v>264</v>
      </c>
      <c r="E308" s="358" t="s">
        <v>339</v>
      </c>
      <c r="F308" s="359">
        <v>5</v>
      </c>
      <c r="G308" s="76" t="s">
        <v>272</v>
      </c>
      <c r="H308" s="76" t="s">
        <v>60</v>
      </c>
      <c r="I308" s="357" t="str">
        <f t="shared" ca="1" si="20"/>
        <v/>
      </c>
      <c r="J308" s="360">
        <f t="shared" si="21"/>
        <v>24</v>
      </c>
      <c r="K308" s="360">
        <f t="shared" si="22"/>
        <v>6</v>
      </c>
      <c r="L308" s="360">
        <f t="shared" si="23"/>
        <v>2018</v>
      </c>
      <c r="M308" s="360">
        <f t="shared" si="24"/>
        <v>1</v>
      </c>
      <c r="N308" s="357">
        <f>VLOOKUP(Tabela14[[#This Row],[Banco]],$U$9:$V$28,2,0)</f>
        <v>1</v>
      </c>
      <c r="O308" s="360">
        <f>IF(M308&gt;'06'!$AZ$15,0,1)</f>
        <v>1</v>
      </c>
      <c r="P308" s="360" t="str">
        <f>IF(Tabela14[[#This Row],[DIA]]&gt;0,IF('13'!$CD$36=77,1,""),"")</f>
        <v/>
      </c>
      <c r="Q308" s="360">
        <f>IF(M308&gt;'13'!$CD$30,0,1)</f>
        <v>1</v>
      </c>
      <c r="R308" s="357" t="str">
        <f>IF(Tabela14[[#This Row],[DIA]]&gt;0,IF('01'!$BX$33=77,1,""),"")</f>
        <v/>
      </c>
      <c r="S308" s="360">
        <f>IF(M308&gt;'01'!$BX$27,0,1)</f>
        <v>1</v>
      </c>
    </row>
    <row r="309" spans="3:19" x14ac:dyDescent="0.25">
      <c r="C309" s="75">
        <v>43275</v>
      </c>
      <c r="D309" s="76" t="s">
        <v>268</v>
      </c>
      <c r="E309" s="358" t="s">
        <v>342</v>
      </c>
      <c r="F309" s="359">
        <v>7.5</v>
      </c>
      <c r="G309" s="76" t="s">
        <v>272</v>
      </c>
      <c r="H309" s="76" t="s">
        <v>60</v>
      </c>
      <c r="I309" s="357" t="str">
        <f t="shared" ca="1" si="20"/>
        <v/>
      </c>
      <c r="J309" s="360">
        <f t="shared" si="21"/>
        <v>24</v>
      </c>
      <c r="K309" s="360">
        <f t="shared" si="22"/>
        <v>6</v>
      </c>
      <c r="L309" s="360">
        <f t="shared" si="23"/>
        <v>2018</v>
      </c>
      <c r="M309" s="360">
        <f t="shared" si="24"/>
        <v>1</v>
      </c>
      <c r="N309" s="357">
        <f>VLOOKUP(Tabela14[[#This Row],[Banco]],$U$9:$V$28,2,0)</f>
        <v>1</v>
      </c>
      <c r="O309" s="360">
        <f>IF(M309&gt;'06'!$AZ$15,0,1)</f>
        <v>1</v>
      </c>
      <c r="P309" s="360" t="str">
        <f>IF(Tabela14[[#This Row],[DIA]]&gt;0,IF('13'!$CD$36=77,1,""),"")</f>
        <v/>
      </c>
      <c r="Q309" s="360">
        <f>IF(M309&gt;'13'!$CD$30,0,1)</f>
        <v>1</v>
      </c>
      <c r="R309" s="357" t="str">
        <f>IF(Tabela14[[#This Row],[DIA]]&gt;0,IF('01'!$BX$33=77,1,""),"")</f>
        <v/>
      </c>
      <c r="S309" s="360">
        <f>IF(M309&gt;'01'!$BX$27,0,1)</f>
        <v>1</v>
      </c>
    </row>
    <row r="310" spans="3:19" x14ac:dyDescent="0.25">
      <c r="C310" s="75">
        <v>43275</v>
      </c>
      <c r="D310" s="76" t="s">
        <v>266</v>
      </c>
      <c r="E310" s="358" t="s">
        <v>385</v>
      </c>
      <c r="F310" s="359">
        <v>1.6</v>
      </c>
      <c r="G310" s="76" t="s">
        <v>272</v>
      </c>
      <c r="H310" s="76" t="s">
        <v>60</v>
      </c>
      <c r="I310" s="357" t="str">
        <f t="shared" ca="1" si="20"/>
        <v/>
      </c>
      <c r="J310" s="360">
        <f t="shared" si="21"/>
        <v>24</v>
      </c>
      <c r="K310" s="360">
        <f t="shared" si="22"/>
        <v>6</v>
      </c>
      <c r="L310" s="360">
        <f t="shared" si="23"/>
        <v>2018</v>
      </c>
      <c r="M310" s="360">
        <f t="shared" si="24"/>
        <v>1</v>
      </c>
      <c r="N310" s="357">
        <f>VLOOKUP(Tabela14[[#This Row],[Banco]],$U$9:$V$28,2,0)</f>
        <v>1</v>
      </c>
      <c r="O310" s="360">
        <f>IF(M310&gt;'06'!$AZ$15,0,1)</f>
        <v>1</v>
      </c>
      <c r="P310" s="360" t="str">
        <f>IF(Tabela14[[#This Row],[DIA]]&gt;0,IF('13'!$CD$36=77,1,""),"")</f>
        <v/>
      </c>
      <c r="Q310" s="360">
        <f>IF(M310&gt;'13'!$CD$30,0,1)</f>
        <v>1</v>
      </c>
      <c r="R310" s="357" t="str">
        <f>IF(Tabela14[[#This Row],[DIA]]&gt;0,IF('01'!$BX$33=77,1,""),"")</f>
        <v/>
      </c>
      <c r="S310" s="360">
        <f>IF(M310&gt;'01'!$BX$27,0,1)</f>
        <v>1</v>
      </c>
    </row>
    <row r="311" spans="3:19" x14ac:dyDescent="0.25">
      <c r="C311" s="75">
        <v>43275</v>
      </c>
      <c r="D311" s="76" t="s">
        <v>265</v>
      </c>
      <c r="E311" s="358" t="s">
        <v>265</v>
      </c>
      <c r="F311" s="359">
        <v>10</v>
      </c>
      <c r="G311" s="76" t="s">
        <v>272</v>
      </c>
      <c r="H311" s="76" t="s">
        <v>60</v>
      </c>
      <c r="I311" s="357" t="str">
        <f t="shared" ca="1" si="20"/>
        <v/>
      </c>
      <c r="J311" s="360">
        <f t="shared" si="21"/>
        <v>24</v>
      </c>
      <c r="K311" s="360">
        <f t="shared" si="22"/>
        <v>6</v>
      </c>
      <c r="L311" s="360">
        <f t="shared" si="23"/>
        <v>2018</v>
      </c>
      <c r="M311" s="360">
        <f t="shared" si="24"/>
        <v>1</v>
      </c>
      <c r="N311" s="357">
        <f>VLOOKUP(Tabela14[[#This Row],[Banco]],$U$9:$V$28,2,0)</f>
        <v>1</v>
      </c>
      <c r="O311" s="360">
        <f>IF(M311&gt;'06'!$AZ$15,0,1)</f>
        <v>1</v>
      </c>
      <c r="P311" s="360" t="str">
        <f>IF(Tabela14[[#This Row],[DIA]]&gt;0,IF('13'!$CD$36=77,1,""),"")</f>
        <v/>
      </c>
      <c r="Q311" s="360">
        <f>IF(M311&gt;'13'!$CD$30,0,1)</f>
        <v>1</v>
      </c>
      <c r="R311" s="357" t="str">
        <f>IF(Tabela14[[#This Row],[DIA]]&gt;0,IF('01'!$BX$33=77,1,""),"")</f>
        <v/>
      </c>
      <c r="S311" s="360">
        <f>IF(M311&gt;'01'!$BX$27,0,1)</f>
        <v>1</v>
      </c>
    </row>
    <row r="312" spans="3:19" x14ac:dyDescent="0.25">
      <c r="C312" s="75">
        <v>43277</v>
      </c>
      <c r="D312" s="76" t="s">
        <v>264</v>
      </c>
      <c r="E312" s="358" t="s">
        <v>461</v>
      </c>
      <c r="F312" s="359">
        <v>38</v>
      </c>
      <c r="G312" s="76" t="s">
        <v>272</v>
      </c>
      <c r="H312" s="76" t="s">
        <v>60</v>
      </c>
      <c r="I312" s="357" t="str">
        <f t="shared" ca="1" si="20"/>
        <v/>
      </c>
      <c r="J312" s="360">
        <f t="shared" si="21"/>
        <v>26</v>
      </c>
      <c r="K312" s="360">
        <f t="shared" si="22"/>
        <v>6</v>
      </c>
      <c r="L312" s="360">
        <f t="shared" si="23"/>
        <v>2018</v>
      </c>
      <c r="M312" s="360">
        <f t="shared" si="24"/>
        <v>1</v>
      </c>
      <c r="N312" s="357">
        <f>VLOOKUP(Tabela14[[#This Row],[Banco]],$U$9:$V$28,2,0)</f>
        <v>1</v>
      </c>
      <c r="O312" s="360">
        <f>IF(M312&gt;'06'!$AZ$15,0,1)</f>
        <v>1</v>
      </c>
      <c r="P312" s="360" t="str">
        <f>IF(Tabela14[[#This Row],[DIA]]&gt;0,IF('13'!$CD$36=77,1,""),"")</f>
        <v/>
      </c>
      <c r="Q312" s="360">
        <f>IF(M312&gt;'13'!$CD$30,0,1)</f>
        <v>1</v>
      </c>
      <c r="R312" s="357" t="str">
        <f>IF(Tabela14[[#This Row],[DIA]]&gt;0,IF('01'!$BX$33=77,1,""),"")</f>
        <v/>
      </c>
      <c r="S312" s="360">
        <f>IF(M312&gt;'01'!$BX$27,0,1)</f>
        <v>1</v>
      </c>
    </row>
    <row r="313" spans="3:19" x14ac:dyDescent="0.25">
      <c r="C313" s="75">
        <v>43278</v>
      </c>
      <c r="D313" s="76" t="s">
        <v>264</v>
      </c>
      <c r="E313" s="358" t="s">
        <v>462</v>
      </c>
      <c r="F313" s="359">
        <v>40</v>
      </c>
      <c r="G313" s="76" t="s">
        <v>272</v>
      </c>
      <c r="H313" s="76" t="s">
        <v>60</v>
      </c>
      <c r="I313" s="357" t="str">
        <f t="shared" ca="1" si="20"/>
        <v/>
      </c>
      <c r="J313" s="360">
        <f t="shared" si="21"/>
        <v>27</v>
      </c>
      <c r="K313" s="360">
        <f t="shared" si="22"/>
        <v>6</v>
      </c>
      <c r="L313" s="360">
        <f t="shared" si="23"/>
        <v>2018</v>
      </c>
      <c r="M313" s="360">
        <f t="shared" si="24"/>
        <v>1</v>
      </c>
      <c r="N313" s="357">
        <f>VLOOKUP(Tabela14[[#This Row],[Banco]],$U$9:$V$28,2,0)</f>
        <v>1</v>
      </c>
      <c r="O313" s="360">
        <f>IF(M313&gt;'06'!$AZ$15,0,1)</f>
        <v>1</v>
      </c>
      <c r="P313" s="360" t="str">
        <f>IF(Tabela14[[#This Row],[DIA]]&gt;0,IF('13'!$CD$36=77,1,""),"")</f>
        <v/>
      </c>
      <c r="Q313" s="360">
        <f>IF(M313&gt;'13'!$CD$30,0,1)</f>
        <v>1</v>
      </c>
      <c r="R313" s="357" t="str">
        <f>IF(Tabela14[[#This Row],[DIA]]&gt;0,IF('01'!$BX$33=77,1,""),"")</f>
        <v/>
      </c>
      <c r="S313" s="360">
        <f>IF(M313&gt;'01'!$BX$27,0,1)</f>
        <v>1</v>
      </c>
    </row>
    <row r="314" spans="3:19" x14ac:dyDescent="0.25">
      <c r="C314" s="75">
        <v>43278</v>
      </c>
      <c r="D314" s="76" t="s">
        <v>266</v>
      </c>
      <c r="E314" s="358" t="s">
        <v>418</v>
      </c>
      <c r="F314" s="359">
        <v>100</v>
      </c>
      <c r="G314" s="76" t="s">
        <v>272</v>
      </c>
      <c r="H314" s="76" t="s">
        <v>60</v>
      </c>
      <c r="I314" s="357" t="str">
        <f t="shared" ca="1" si="20"/>
        <v/>
      </c>
      <c r="J314" s="360">
        <f t="shared" si="21"/>
        <v>27</v>
      </c>
      <c r="K314" s="360">
        <f t="shared" si="22"/>
        <v>6</v>
      </c>
      <c r="L314" s="360">
        <f t="shared" si="23"/>
        <v>2018</v>
      </c>
      <c r="M314" s="360">
        <f t="shared" si="24"/>
        <v>1</v>
      </c>
      <c r="N314" s="357">
        <f>VLOOKUP(Tabela14[[#This Row],[Banco]],$U$9:$V$28,2,0)</f>
        <v>1</v>
      </c>
      <c r="O314" s="360">
        <f>IF(M314&gt;'06'!$AZ$15,0,1)</f>
        <v>1</v>
      </c>
      <c r="P314" s="360" t="str">
        <f>IF(Tabela14[[#This Row],[DIA]]&gt;0,IF('13'!$CD$36=77,1,""),"")</f>
        <v/>
      </c>
      <c r="Q314" s="360">
        <f>IF(M314&gt;'13'!$CD$30,0,1)</f>
        <v>1</v>
      </c>
      <c r="R314" s="357" t="str">
        <f>IF(Tabela14[[#This Row],[DIA]]&gt;0,IF('01'!$BX$33=77,1,""),"")</f>
        <v/>
      </c>
      <c r="S314" s="360">
        <f>IF(M314&gt;'01'!$BX$27,0,1)</f>
        <v>1</v>
      </c>
    </row>
    <row r="315" spans="3:19" x14ac:dyDescent="0.25">
      <c r="C315" s="75">
        <v>43279</v>
      </c>
      <c r="D315" s="76" t="s">
        <v>265</v>
      </c>
      <c r="E315" s="358" t="s">
        <v>365</v>
      </c>
      <c r="F315" s="359">
        <v>91.58</v>
      </c>
      <c r="G315" s="76" t="s">
        <v>272</v>
      </c>
      <c r="H315" s="76" t="s">
        <v>60</v>
      </c>
      <c r="I315" s="357" t="str">
        <f t="shared" ca="1" si="20"/>
        <v/>
      </c>
      <c r="J315" s="360">
        <f t="shared" si="21"/>
        <v>28</v>
      </c>
      <c r="K315" s="360">
        <f t="shared" si="22"/>
        <v>6</v>
      </c>
      <c r="L315" s="360">
        <f t="shared" si="23"/>
        <v>2018</v>
      </c>
      <c r="M315" s="360">
        <f t="shared" si="24"/>
        <v>1</v>
      </c>
      <c r="N315" s="357">
        <f>VLOOKUP(Tabela14[[#This Row],[Banco]],$U$9:$V$28,2,0)</f>
        <v>1</v>
      </c>
      <c r="O315" s="360">
        <f>IF(M315&gt;'06'!$AZ$15,0,1)</f>
        <v>1</v>
      </c>
      <c r="P315" s="360" t="str">
        <f>IF(Tabela14[[#This Row],[DIA]]&gt;0,IF('13'!$CD$36=77,1,""),"")</f>
        <v/>
      </c>
      <c r="Q315" s="360">
        <f>IF(M315&gt;'13'!$CD$30,0,1)</f>
        <v>1</v>
      </c>
      <c r="R315" s="357" t="str">
        <f>IF(Tabela14[[#This Row],[DIA]]&gt;0,IF('01'!$BX$33=77,1,""),"")</f>
        <v/>
      </c>
      <c r="S315" s="360">
        <f>IF(M315&gt;'01'!$BX$27,0,1)</f>
        <v>1</v>
      </c>
    </row>
    <row r="316" spans="3:19" x14ac:dyDescent="0.25">
      <c r="C316" s="75">
        <v>43279</v>
      </c>
      <c r="D316" s="76" t="s">
        <v>271</v>
      </c>
      <c r="E316" s="358" t="s">
        <v>463</v>
      </c>
      <c r="F316" s="359">
        <v>25</v>
      </c>
      <c r="G316" s="76" t="s">
        <v>272</v>
      </c>
      <c r="H316" s="76" t="s">
        <v>60</v>
      </c>
      <c r="I316" s="357" t="str">
        <f t="shared" ca="1" si="20"/>
        <v/>
      </c>
      <c r="J316" s="360">
        <f t="shared" si="21"/>
        <v>28</v>
      </c>
      <c r="K316" s="360">
        <f t="shared" si="22"/>
        <v>6</v>
      </c>
      <c r="L316" s="360">
        <f t="shared" si="23"/>
        <v>2018</v>
      </c>
      <c r="M316" s="360">
        <f t="shared" si="24"/>
        <v>1</v>
      </c>
      <c r="N316" s="357">
        <f>VLOOKUP(Tabela14[[#This Row],[Banco]],$U$9:$V$28,2,0)</f>
        <v>1</v>
      </c>
      <c r="O316" s="360">
        <f>IF(M316&gt;'06'!$AZ$15,0,1)</f>
        <v>1</v>
      </c>
      <c r="P316" s="360" t="str">
        <f>IF(Tabela14[[#This Row],[DIA]]&gt;0,IF('13'!$CD$36=77,1,""),"")</f>
        <v/>
      </c>
      <c r="Q316" s="360">
        <f>IF(M316&gt;'13'!$CD$30,0,1)</f>
        <v>1</v>
      </c>
      <c r="R316" s="357" t="str">
        <f>IF(Tabela14[[#This Row],[DIA]]&gt;0,IF('01'!$BX$33=77,1,""),"")</f>
        <v/>
      </c>
      <c r="S316" s="360">
        <f>IF(M316&gt;'01'!$BX$27,0,1)</f>
        <v>1</v>
      </c>
    </row>
    <row r="317" spans="3:19" x14ac:dyDescent="0.25">
      <c r="C317" s="75">
        <v>43279</v>
      </c>
      <c r="D317" s="76" t="s">
        <v>270</v>
      </c>
      <c r="E317" s="358" t="s">
        <v>367</v>
      </c>
      <c r="F317" s="359">
        <v>76.34</v>
      </c>
      <c r="G317" s="76" t="s">
        <v>272</v>
      </c>
      <c r="H317" s="76" t="s">
        <v>60</v>
      </c>
      <c r="I317" s="357" t="str">
        <f t="shared" ca="1" si="20"/>
        <v/>
      </c>
      <c r="J317" s="360">
        <f t="shared" si="21"/>
        <v>28</v>
      </c>
      <c r="K317" s="360">
        <f t="shared" si="22"/>
        <v>6</v>
      </c>
      <c r="L317" s="360">
        <f t="shared" si="23"/>
        <v>2018</v>
      </c>
      <c r="M317" s="360">
        <f t="shared" si="24"/>
        <v>1</v>
      </c>
      <c r="N317" s="357">
        <f>VLOOKUP(Tabela14[[#This Row],[Banco]],$U$9:$V$28,2,0)</f>
        <v>1</v>
      </c>
      <c r="O317" s="360">
        <f>IF(M317&gt;'06'!$AZ$15,0,1)</f>
        <v>1</v>
      </c>
      <c r="P317" s="360" t="str">
        <f>IF(Tabela14[[#This Row],[DIA]]&gt;0,IF('13'!$CD$36=77,1,""),"")</f>
        <v/>
      </c>
      <c r="Q317" s="360">
        <f>IF(M317&gt;'13'!$CD$30,0,1)</f>
        <v>1</v>
      </c>
      <c r="R317" s="357" t="str">
        <f>IF(Tabela14[[#This Row],[DIA]]&gt;0,IF('01'!$BX$33=77,1,""),"")</f>
        <v/>
      </c>
      <c r="S317" s="360">
        <f>IF(M317&gt;'01'!$BX$27,0,1)</f>
        <v>1</v>
      </c>
    </row>
    <row r="318" spans="3:19" x14ac:dyDescent="0.25">
      <c r="C318" s="75">
        <v>43279</v>
      </c>
      <c r="D318" s="76" t="s">
        <v>266</v>
      </c>
      <c r="E318" s="358" t="s">
        <v>464</v>
      </c>
      <c r="F318" s="359">
        <v>260</v>
      </c>
      <c r="G318" s="76" t="s">
        <v>272</v>
      </c>
      <c r="H318" s="76" t="s">
        <v>60</v>
      </c>
      <c r="I318" s="357" t="str">
        <f t="shared" ca="1" si="20"/>
        <v/>
      </c>
      <c r="J318" s="360">
        <f t="shared" si="21"/>
        <v>28</v>
      </c>
      <c r="K318" s="360">
        <f t="shared" si="22"/>
        <v>6</v>
      </c>
      <c r="L318" s="360">
        <f t="shared" si="23"/>
        <v>2018</v>
      </c>
      <c r="M318" s="360">
        <f t="shared" si="24"/>
        <v>1</v>
      </c>
      <c r="N318" s="357">
        <f>VLOOKUP(Tabela14[[#This Row],[Banco]],$U$9:$V$28,2,0)</f>
        <v>1</v>
      </c>
      <c r="O318" s="360">
        <f>IF(M318&gt;'06'!$AZ$15,0,1)</f>
        <v>1</v>
      </c>
      <c r="P318" s="360" t="str">
        <f>IF(Tabela14[[#This Row],[DIA]]&gt;0,IF('13'!$CD$36=77,1,""),"")</f>
        <v/>
      </c>
      <c r="Q318" s="360">
        <f>IF(M318&gt;'13'!$CD$30,0,1)</f>
        <v>1</v>
      </c>
      <c r="R318" s="357" t="str">
        <f>IF(Tabela14[[#This Row],[DIA]]&gt;0,IF('01'!$BX$33=77,1,""),"")</f>
        <v/>
      </c>
      <c r="S318" s="360">
        <f>IF(M318&gt;'01'!$BX$27,0,1)</f>
        <v>1</v>
      </c>
    </row>
    <row r="319" spans="3:19" x14ac:dyDescent="0.25">
      <c r="C319" s="75">
        <v>43279</v>
      </c>
      <c r="D319" s="76" t="s">
        <v>270</v>
      </c>
      <c r="E319" s="358" t="s">
        <v>367</v>
      </c>
      <c r="F319" s="359">
        <v>58.5</v>
      </c>
      <c r="G319" s="76" t="s">
        <v>272</v>
      </c>
      <c r="H319" s="76" t="s">
        <v>60</v>
      </c>
      <c r="I319" s="357" t="str">
        <f t="shared" ca="1" si="20"/>
        <v/>
      </c>
      <c r="J319" s="360">
        <f t="shared" si="21"/>
        <v>28</v>
      </c>
      <c r="K319" s="360">
        <f t="shared" si="22"/>
        <v>6</v>
      </c>
      <c r="L319" s="360">
        <f t="shared" si="23"/>
        <v>2018</v>
      </c>
      <c r="M319" s="360">
        <f t="shared" si="24"/>
        <v>1</v>
      </c>
      <c r="N319" s="357">
        <f>VLOOKUP(Tabela14[[#This Row],[Banco]],$U$9:$V$28,2,0)</f>
        <v>1</v>
      </c>
      <c r="O319" s="360">
        <f>IF(M319&gt;'06'!$AZ$15,0,1)</f>
        <v>1</v>
      </c>
      <c r="P319" s="360" t="str">
        <f>IF(Tabela14[[#This Row],[DIA]]&gt;0,IF('13'!$CD$36=77,1,""),"")</f>
        <v/>
      </c>
      <c r="Q319" s="360">
        <f>IF(M319&gt;'13'!$CD$30,0,1)</f>
        <v>1</v>
      </c>
      <c r="R319" s="357" t="str">
        <f>IF(Tabela14[[#This Row],[DIA]]&gt;0,IF('01'!$BX$33=77,1,""),"")</f>
        <v/>
      </c>
      <c r="S319" s="360">
        <f>IF(M319&gt;'01'!$BX$27,0,1)</f>
        <v>1</v>
      </c>
    </row>
    <row r="320" spans="3:19" x14ac:dyDescent="0.25">
      <c r="C320" s="75">
        <v>43279</v>
      </c>
      <c r="D320" s="76" t="s">
        <v>265</v>
      </c>
      <c r="E320" s="358" t="s">
        <v>402</v>
      </c>
      <c r="F320" s="359">
        <v>79.73</v>
      </c>
      <c r="G320" s="76" t="s">
        <v>272</v>
      </c>
      <c r="H320" s="76" t="s">
        <v>60</v>
      </c>
      <c r="I320" s="357" t="str">
        <f t="shared" ca="1" si="20"/>
        <v/>
      </c>
      <c r="J320" s="360">
        <f t="shared" si="21"/>
        <v>28</v>
      </c>
      <c r="K320" s="360">
        <f t="shared" si="22"/>
        <v>6</v>
      </c>
      <c r="L320" s="360">
        <f t="shared" si="23"/>
        <v>2018</v>
      </c>
      <c r="M320" s="360">
        <f t="shared" si="24"/>
        <v>1</v>
      </c>
      <c r="N320" s="357">
        <f>VLOOKUP(Tabela14[[#This Row],[Banco]],$U$9:$V$28,2,0)</f>
        <v>1</v>
      </c>
      <c r="O320" s="360">
        <f>IF(M320&gt;'06'!$AZ$15,0,1)</f>
        <v>1</v>
      </c>
      <c r="P320" s="360" t="str">
        <f>IF(Tabela14[[#This Row],[DIA]]&gt;0,IF('13'!$CD$36=77,1,""),"")</f>
        <v/>
      </c>
      <c r="Q320" s="360">
        <f>IF(M320&gt;'13'!$CD$30,0,1)</f>
        <v>1</v>
      </c>
      <c r="R320" s="357" t="str">
        <f>IF(Tabela14[[#This Row],[DIA]]&gt;0,IF('01'!$BX$33=77,1,""),"")</f>
        <v/>
      </c>
      <c r="S320" s="360">
        <f>IF(M320&gt;'01'!$BX$27,0,1)</f>
        <v>1</v>
      </c>
    </row>
    <row r="321" spans="3:19" x14ac:dyDescent="0.25">
      <c r="C321" s="75">
        <v>43279</v>
      </c>
      <c r="D321" s="76" t="s">
        <v>264</v>
      </c>
      <c r="E321" s="358" t="s">
        <v>370</v>
      </c>
      <c r="F321" s="359">
        <v>8.8000000000000007</v>
      </c>
      <c r="G321" s="76" t="s">
        <v>272</v>
      </c>
      <c r="H321" s="76" t="s">
        <v>60</v>
      </c>
      <c r="I321" s="357" t="str">
        <f t="shared" ca="1" si="20"/>
        <v/>
      </c>
      <c r="J321" s="360">
        <f t="shared" si="21"/>
        <v>28</v>
      </c>
      <c r="K321" s="360">
        <f t="shared" si="22"/>
        <v>6</v>
      </c>
      <c r="L321" s="360">
        <f t="shared" si="23"/>
        <v>2018</v>
      </c>
      <c r="M321" s="360">
        <f t="shared" si="24"/>
        <v>1</v>
      </c>
      <c r="N321" s="357">
        <f>VLOOKUP(Tabela14[[#This Row],[Banco]],$U$9:$V$28,2,0)</f>
        <v>1</v>
      </c>
      <c r="O321" s="360">
        <f>IF(M321&gt;'06'!$AZ$15,0,1)</f>
        <v>1</v>
      </c>
      <c r="P321" s="360" t="str">
        <f>IF(Tabela14[[#This Row],[DIA]]&gt;0,IF('13'!$CD$36=77,1,""),"")</f>
        <v/>
      </c>
      <c r="Q321" s="360">
        <f>IF(M321&gt;'13'!$CD$30,0,1)</f>
        <v>1</v>
      </c>
      <c r="R321" s="357" t="str">
        <f>IF(Tabela14[[#This Row],[DIA]]&gt;0,IF('01'!$BX$33=77,1,""),"")</f>
        <v/>
      </c>
      <c r="S321" s="360">
        <f>IF(M321&gt;'01'!$BX$27,0,1)</f>
        <v>1</v>
      </c>
    </row>
    <row r="322" spans="3:19" x14ac:dyDescent="0.25">
      <c r="C322" s="75">
        <v>43279</v>
      </c>
      <c r="D322" s="76" t="s">
        <v>264</v>
      </c>
      <c r="E322" s="358" t="s">
        <v>438</v>
      </c>
      <c r="F322" s="359">
        <v>7.62</v>
      </c>
      <c r="G322" s="76" t="s">
        <v>272</v>
      </c>
      <c r="H322" s="76" t="s">
        <v>60</v>
      </c>
      <c r="I322" s="357" t="str">
        <f t="shared" ca="1" si="20"/>
        <v/>
      </c>
      <c r="J322" s="360">
        <f t="shared" si="21"/>
        <v>28</v>
      </c>
      <c r="K322" s="360">
        <f t="shared" si="22"/>
        <v>6</v>
      </c>
      <c r="L322" s="360">
        <f t="shared" si="23"/>
        <v>2018</v>
      </c>
      <c r="M322" s="360">
        <f t="shared" si="24"/>
        <v>1</v>
      </c>
      <c r="N322" s="357">
        <f>VLOOKUP(Tabela14[[#This Row],[Banco]],$U$9:$V$28,2,0)</f>
        <v>1</v>
      </c>
      <c r="O322" s="360">
        <f>IF(M322&gt;'06'!$AZ$15,0,1)</f>
        <v>1</v>
      </c>
      <c r="P322" s="360" t="str">
        <f>IF(Tabela14[[#This Row],[DIA]]&gt;0,IF('13'!$CD$36=77,1,""),"")</f>
        <v/>
      </c>
      <c r="Q322" s="360">
        <f>IF(M322&gt;'13'!$CD$30,0,1)</f>
        <v>1</v>
      </c>
      <c r="R322" s="357" t="str">
        <f>IF(Tabela14[[#This Row],[DIA]]&gt;0,IF('01'!$BX$33=77,1,""),"")</f>
        <v/>
      </c>
      <c r="S322" s="360">
        <f>IF(M322&gt;'01'!$BX$27,0,1)</f>
        <v>1</v>
      </c>
    </row>
    <row r="323" spans="3:19" x14ac:dyDescent="0.25">
      <c r="C323" s="75">
        <v>43279</v>
      </c>
      <c r="D323" s="76" t="s">
        <v>264</v>
      </c>
      <c r="E323" s="358" t="s">
        <v>439</v>
      </c>
      <c r="F323" s="359">
        <v>0.8</v>
      </c>
      <c r="G323" s="76" t="s">
        <v>272</v>
      </c>
      <c r="H323" s="76" t="s">
        <v>60</v>
      </c>
      <c r="I323" s="357" t="str">
        <f t="shared" ca="1" si="20"/>
        <v/>
      </c>
      <c r="J323" s="360">
        <f t="shared" si="21"/>
        <v>28</v>
      </c>
      <c r="K323" s="360">
        <f t="shared" si="22"/>
        <v>6</v>
      </c>
      <c r="L323" s="360">
        <f t="shared" si="23"/>
        <v>2018</v>
      </c>
      <c r="M323" s="360">
        <f t="shared" si="24"/>
        <v>1</v>
      </c>
      <c r="N323" s="357">
        <f>VLOOKUP(Tabela14[[#This Row],[Banco]],$U$9:$V$28,2,0)</f>
        <v>1</v>
      </c>
      <c r="O323" s="360">
        <f>IF(M323&gt;'06'!$AZ$15,0,1)</f>
        <v>1</v>
      </c>
      <c r="P323" s="360" t="str">
        <f>IF(Tabela14[[#This Row],[DIA]]&gt;0,IF('13'!$CD$36=77,1,""),"")</f>
        <v/>
      </c>
      <c r="Q323" s="360">
        <f>IF(M323&gt;'13'!$CD$30,0,1)</f>
        <v>1</v>
      </c>
      <c r="R323" s="357" t="str">
        <f>IF(Tabela14[[#This Row],[DIA]]&gt;0,IF('01'!$BX$33=77,1,""),"")</f>
        <v/>
      </c>
      <c r="S323" s="360">
        <f>IF(M323&gt;'01'!$BX$27,0,1)</f>
        <v>1</v>
      </c>
    </row>
    <row r="324" spans="3:19" x14ac:dyDescent="0.25">
      <c r="C324" s="75">
        <v>43279</v>
      </c>
      <c r="D324" s="76" t="s">
        <v>264</v>
      </c>
      <c r="E324" s="358" t="s">
        <v>440</v>
      </c>
      <c r="F324" s="359">
        <v>16.05</v>
      </c>
      <c r="G324" s="76" t="s">
        <v>272</v>
      </c>
      <c r="H324" s="76" t="s">
        <v>60</v>
      </c>
      <c r="I324" s="357" t="str">
        <f t="shared" ca="1" si="20"/>
        <v/>
      </c>
      <c r="J324" s="360">
        <f t="shared" si="21"/>
        <v>28</v>
      </c>
      <c r="K324" s="360">
        <f t="shared" si="22"/>
        <v>6</v>
      </c>
      <c r="L324" s="360">
        <f t="shared" si="23"/>
        <v>2018</v>
      </c>
      <c r="M324" s="360">
        <f t="shared" si="24"/>
        <v>1</v>
      </c>
      <c r="N324" s="357">
        <f>VLOOKUP(Tabela14[[#This Row],[Banco]],$U$9:$V$28,2,0)</f>
        <v>1</v>
      </c>
      <c r="O324" s="360">
        <f>IF(M324&gt;'06'!$AZ$15,0,1)</f>
        <v>1</v>
      </c>
      <c r="P324" s="360" t="str">
        <f>IF(Tabela14[[#This Row],[DIA]]&gt;0,IF('13'!$CD$36=77,1,""),"")</f>
        <v/>
      </c>
      <c r="Q324" s="360">
        <f>IF(M324&gt;'13'!$CD$30,0,1)</f>
        <v>1</v>
      </c>
      <c r="R324" s="357" t="str">
        <f>IF(Tabela14[[#This Row],[DIA]]&gt;0,IF('01'!$BX$33=77,1,""),"")</f>
        <v/>
      </c>
      <c r="S324" s="360">
        <f>IF(M324&gt;'01'!$BX$27,0,1)</f>
        <v>1</v>
      </c>
    </row>
    <row r="325" spans="3:19" x14ac:dyDescent="0.25">
      <c r="C325" s="75">
        <v>43282</v>
      </c>
      <c r="D325" s="76" t="s">
        <v>266</v>
      </c>
      <c r="E325" s="358" t="s">
        <v>465</v>
      </c>
      <c r="F325" s="359">
        <v>120</v>
      </c>
      <c r="G325" s="76" t="s">
        <v>272</v>
      </c>
      <c r="H325" s="76" t="s">
        <v>60</v>
      </c>
      <c r="I325" s="357" t="str">
        <f t="shared" ca="1" si="20"/>
        <v/>
      </c>
      <c r="J325" s="360">
        <f t="shared" si="21"/>
        <v>1</v>
      </c>
      <c r="K325" s="360">
        <f t="shared" si="22"/>
        <v>7</v>
      </c>
      <c r="L325" s="360">
        <f t="shared" si="23"/>
        <v>2018</v>
      </c>
      <c r="M325" s="360">
        <f t="shared" si="24"/>
        <v>1</v>
      </c>
      <c r="N325" s="357">
        <f>VLOOKUP(Tabela14[[#This Row],[Banco]],$U$9:$V$28,2,0)</f>
        <v>1</v>
      </c>
      <c r="O325" s="360">
        <f>IF(M325&gt;'06'!$AZ$15,0,1)</f>
        <v>1</v>
      </c>
      <c r="P325" s="360" t="str">
        <f>IF(Tabela14[[#This Row],[DIA]]&gt;0,IF('13'!$CD$36=77,1,""),"")</f>
        <v/>
      </c>
      <c r="Q325" s="360">
        <f>IF(M325&gt;'13'!$CD$30,0,1)</f>
        <v>1</v>
      </c>
      <c r="R325" s="357" t="str">
        <f>IF(Tabela14[[#This Row],[DIA]]&gt;0,IF('01'!$BX$33=77,1,""),"")</f>
        <v/>
      </c>
      <c r="S325" s="360">
        <f>IF(M325&gt;'01'!$BX$27,0,1)</f>
        <v>1</v>
      </c>
    </row>
    <row r="326" spans="3:19" x14ac:dyDescent="0.25">
      <c r="C326" s="75">
        <v>43282</v>
      </c>
      <c r="D326" s="76" t="s">
        <v>266</v>
      </c>
      <c r="E326" s="358" t="s">
        <v>420</v>
      </c>
      <c r="F326" s="359">
        <v>10</v>
      </c>
      <c r="G326" s="76" t="s">
        <v>272</v>
      </c>
      <c r="H326" s="76" t="s">
        <v>60</v>
      </c>
      <c r="I326" s="357" t="str">
        <f t="shared" ca="1" si="20"/>
        <v/>
      </c>
      <c r="J326" s="360">
        <f t="shared" si="21"/>
        <v>1</v>
      </c>
      <c r="K326" s="360">
        <f t="shared" si="22"/>
        <v>7</v>
      </c>
      <c r="L326" s="360">
        <f t="shared" si="23"/>
        <v>2018</v>
      </c>
      <c r="M326" s="360">
        <f t="shared" si="24"/>
        <v>1</v>
      </c>
      <c r="N326" s="357">
        <f>VLOOKUP(Tabela14[[#This Row],[Banco]],$U$9:$V$28,2,0)</f>
        <v>1</v>
      </c>
      <c r="O326" s="360">
        <f>IF(M326&gt;'06'!$AZ$15,0,1)</f>
        <v>1</v>
      </c>
      <c r="P326" s="360" t="str">
        <f>IF(Tabela14[[#This Row],[DIA]]&gt;0,IF('13'!$CD$36=77,1,""),"")</f>
        <v/>
      </c>
      <c r="Q326" s="360">
        <f>IF(M326&gt;'13'!$CD$30,0,1)</f>
        <v>1</v>
      </c>
      <c r="R326" s="357" t="str">
        <f>IF(Tabela14[[#This Row],[DIA]]&gt;0,IF('01'!$BX$33=77,1,""),"")</f>
        <v/>
      </c>
      <c r="S326" s="360">
        <f>IF(M326&gt;'01'!$BX$27,0,1)</f>
        <v>1</v>
      </c>
    </row>
    <row r="327" spans="3:19" x14ac:dyDescent="0.25">
      <c r="C327" s="75">
        <v>43282</v>
      </c>
      <c r="D327" s="76" t="s">
        <v>269</v>
      </c>
      <c r="E327" s="358" t="s">
        <v>466</v>
      </c>
      <c r="F327" s="359">
        <v>85</v>
      </c>
      <c r="G327" s="76" t="s">
        <v>272</v>
      </c>
      <c r="H327" s="76" t="s">
        <v>60</v>
      </c>
      <c r="I327" s="357" t="str">
        <f t="shared" ca="1" si="20"/>
        <v/>
      </c>
      <c r="J327" s="360">
        <f t="shared" si="21"/>
        <v>1</v>
      </c>
      <c r="K327" s="360">
        <f t="shared" si="22"/>
        <v>7</v>
      </c>
      <c r="L327" s="360">
        <f t="shared" si="23"/>
        <v>2018</v>
      </c>
      <c r="M327" s="360">
        <f t="shared" si="24"/>
        <v>1</v>
      </c>
      <c r="N327" s="357">
        <f>VLOOKUP(Tabela14[[#This Row],[Banco]],$U$9:$V$28,2,0)</f>
        <v>1</v>
      </c>
      <c r="O327" s="360">
        <f>IF(M327&gt;'06'!$AZ$15,0,1)</f>
        <v>1</v>
      </c>
      <c r="P327" s="360" t="str">
        <f>IF(Tabela14[[#This Row],[DIA]]&gt;0,IF('13'!$CD$36=77,1,""),"")</f>
        <v/>
      </c>
      <c r="Q327" s="360">
        <f>IF(M327&gt;'13'!$CD$30,0,1)</f>
        <v>1</v>
      </c>
      <c r="R327" s="357" t="str">
        <f>IF(Tabela14[[#This Row],[DIA]]&gt;0,IF('01'!$BX$33=77,1,""),"")</f>
        <v/>
      </c>
      <c r="S327" s="360">
        <f>IF(M327&gt;'01'!$BX$27,0,1)</f>
        <v>1</v>
      </c>
    </row>
    <row r="328" spans="3:19" x14ac:dyDescent="0.25">
      <c r="C328" s="75">
        <v>43282</v>
      </c>
      <c r="D328" s="76" t="s">
        <v>264</v>
      </c>
      <c r="E328" s="358" t="s">
        <v>339</v>
      </c>
      <c r="F328" s="359">
        <v>120</v>
      </c>
      <c r="G328" s="76" t="s">
        <v>272</v>
      </c>
      <c r="H328" s="76" t="s">
        <v>60</v>
      </c>
      <c r="I328" s="357" t="str">
        <f t="shared" ca="1" si="20"/>
        <v/>
      </c>
      <c r="J328" s="360">
        <f t="shared" si="21"/>
        <v>1</v>
      </c>
      <c r="K328" s="360">
        <f t="shared" si="22"/>
        <v>7</v>
      </c>
      <c r="L328" s="360">
        <f t="shared" si="23"/>
        <v>2018</v>
      </c>
      <c r="M328" s="360">
        <f t="shared" si="24"/>
        <v>1</v>
      </c>
      <c r="N328" s="357">
        <f>VLOOKUP(Tabela14[[#This Row],[Banco]],$U$9:$V$28,2,0)</f>
        <v>1</v>
      </c>
      <c r="O328" s="360">
        <f>IF(M328&gt;'06'!$AZ$15,0,1)</f>
        <v>1</v>
      </c>
      <c r="P328" s="360" t="str">
        <f>IF(Tabela14[[#This Row],[DIA]]&gt;0,IF('13'!$CD$36=77,1,""),"")</f>
        <v/>
      </c>
      <c r="Q328" s="360">
        <f>IF(M328&gt;'13'!$CD$30,0,1)</f>
        <v>1</v>
      </c>
      <c r="R328" s="357" t="str">
        <f>IF(Tabela14[[#This Row],[DIA]]&gt;0,IF('01'!$BX$33=77,1,""),"")</f>
        <v/>
      </c>
      <c r="S328" s="360">
        <f>IF(M328&gt;'01'!$BX$27,0,1)</f>
        <v>1</v>
      </c>
    </row>
    <row r="329" spans="3:19" x14ac:dyDescent="0.25">
      <c r="C329" s="75">
        <v>43283</v>
      </c>
      <c r="D329" s="76" t="s">
        <v>265</v>
      </c>
      <c r="E329" s="358" t="s">
        <v>265</v>
      </c>
      <c r="F329" s="359">
        <v>800</v>
      </c>
      <c r="G329" s="76" t="s">
        <v>272</v>
      </c>
      <c r="H329" s="76" t="s">
        <v>60</v>
      </c>
      <c r="I329" s="357" t="str">
        <f t="shared" ref="I329:I392" ca="1" si="25">IF(H329="","",(IF(H329="Efetivado","",IF(C329="","",IF(C329=TODAY(),"Vence Hoje",IF(C329&lt;TODAY(),"Atrasado",C329-TODAY()&amp;" Dias para Vencer"))))))</f>
        <v/>
      </c>
      <c r="J329" s="360">
        <f t="shared" ref="J329:J392" si="26">DAY(C329)</f>
        <v>2</v>
      </c>
      <c r="K329" s="360">
        <f t="shared" ref="K329:K392" si="27">MONTH(C329)</f>
        <v>7</v>
      </c>
      <c r="L329" s="360">
        <f t="shared" ref="L329:L392" si="28">YEAR(C329)</f>
        <v>2018</v>
      </c>
      <c r="M329" s="360">
        <f t="shared" ref="M329:M392" si="29">VLOOKUP(H329,$Z$9:$AA$10,2,0)</f>
        <v>1</v>
      </c>
      <c r="N329" s="357">
        <f>VLOOKUP(Tabela14[[#This Row],[Banco]],$U$9:$V$28,2,0)</f>
        <v>1</v>
      </c>
      <c r="O329" s="360">
        <f>IF(M329&gt;'06'!$AZ$15,0,1)</f>
        <v>1</v>
      </c>
      <c r="P329" s="360" t="str">
        <f>IF(Tabela14[[#This Row],[DIA]]&gt;0,IF('13'!$CD$36=77,1,""),"")</f>
        <v/>
      </c>
      <c r="Q329" s="360">
        <f>IF(M329&gt;'13'!$CD$30,0,1)</f>
        <v>1</v>
      </c>
      <c r="R329" s="357" t="str">
        <f>IF(Tabela14[[#This Row],[DIA]]&gt;0,IF('01'!$BX$33=77,1,""),"")</f>
        <v/>
      </c>
      <c r="S329" s="360">
        <f>IF(M329&gt;'01'!$BX$27,0,1)</f>
        <v>1</v>
      </c>
    </row>
    <row r="330" spans="3:19" x14ac:dyDescent="0.25">
      <c r="C330" s="75">
        <v>43283</v>
      </c>
      <c r="D330" s="76" t="s">
        <v>265</v>
      </c>
      <c r="E330" s="358" t="s">
        <v>265</v>
      </c>
      <c r="F330" s="359">
        <v>10</v>
      </c>
      <c r="G330" s="76" t="s">
        <v>272</v>
      </c>
      <c r="H330" s="76" t="s">
        <v>60</v>
      </c>
      <c r="I330" s="357" t="str">
        <f t="shared" ca="1" si="25"/>
        <v/>
      </c>
      <c r="J330" s="360">
        <f t="shared" si="26"/>
        <v>2</v>
      </c>
      <c r="K330" s="360">
        <f t="shared" si="27"/>
        <v>7</v>
      </c>
      <c r="L330" s="360">
        <f t="shared" si="28"/>
        <v>2018</v>
      </c>
      <c r="M330" s="360">
        <f t="shared" si="29"/>
        <v>1</v>
      </c>
      <c r="N330" s="357">
        <f>VLOOKUP(Tabela14[[#This Row],[Banco]],$U$9:$V$28,2,0)</f>
        <v>1</v>
      </c>
      <c r="O330" s="360">
        <f>IF(M330&gt;'06'!$AZ$15,0,1)</f>
        <v>1</v>
      </c>
      <c r="P330" s="360" t="str">
        <f>IF(Tabela14[[#This Row],[DIA]]&gt;0,IF('13'!$CD$36=77,1,""),"")</f>
        <v/>
      </c>
      <c r="Q330" s="360">
        <f>IF(M330&gt;'13'!$CD$30,0,1)</f>
        <v>1</v>
      </c>
      <c r="R330" s="357" t="str">
        <f>IF(Tabela14[[#This Row],[DIA]]&gt;0,IF('01'!$BX$33=77,1,""),"")</f>
        <v/>
      </c>
      <c r="S330" s="360">
        <f>IF(M330&gt;'01'!$BX$27,0,1)</f>
        <v>1</v>
      </c>
    </row>
    <row r="331" spans="3:19" x14ac:dyDescent="0.25">
      <c r="C331" s="75">
        <v>43283</v>
      </c>
      <c r="D331" s="76" t="s">
        <v>264</v>
      </c>
      <c r="E331" s="358" t="s">
        <v>398</v>
      </c>
      <c r="F331" s="359">
        <v>20</v>
      </c>
      <c r="G331" s="76" t="s">
        <v>272</v>
      </c>
      <c r="H331" s="76" t="s">
        <v>60</v>
      </c>
      <c r="I331" s="357" t="str">
        <f t="shared" ca="1" si="25"/>
        <v/>
      </c>
      <c r="J331" s="360">
        <f t="shared" si="26"/>
        <v>2</v>
      </c>
      <c r="K331" s="360">
        <f t="shared" si="27"/>
        <v>7</v>
      </c>
      <c r="L331" s="360">
        <f t="shared" si="28"/>
        <v>2018</v>
      </c>
      <c r="M331" s="360">
        <f t="shared" si="29"/>
        <v>1</v>
      </c>
      <c r="N331" s="357">
        <f>VLOOKUP(Tabela14[[#This Row],[Banco]],$U$9:$V$28,2,0)</f>
        <v>1</v>
      </c>
      <c r="O331" s="360">
        <f>IF(M331&gt;'06'!$AZ$15,0,1)</f>
        <v>1</v>
      </c>
      <c r="P331" s="360" t="str">
        <f>IF(Tabela14[[#This Row],[DIA]]&gt;0,IF('13'!$CD$36=77,1,""),"")</f>
        <v/>
      </c>
      <c r="Q331" s="360">
        <f>IF(M331&gt;'13'!$CD$30,0,1)</f>
        <v>1</v>
      </c>
      <c r="R331" s="357" t="str">
        <f>IF(Tabela14[[#This Row],[DIA]]&gt;0,IF('01'!$BX$33=77,1,""),"")</f>
        <v/>
      </c>
      <c r="S331" s="360">
        <f>IF(M331&gt;'01'!$BX$27,0,1)</f>
        <v>1</v>
      </c>
    </row>
    <row r="332" spans="3:19" x14ac:dyDescent="0.25">
      <c r="C332" s="75">
        <v>43283</v>
      </c>
      <c r="D332" s="76" t="s">
        <v>264</v>
      </c>
      <c r="E332" s="358" t="s">
        <v>339</v>
      </c>
      <c r="F332" s="359">
        <v>18</v>
      </c>
      <c r="G332" s="76" t="s">
        <v>272</v>
      </c>
      <c r="H332" s="76" t="s">
        <v>60</v>
      </c>
      <c r="I332" s="357" t="str">
        <f t="shared" ca="1" si="25"/>
        <v/>
      </c>
      <c r="J332" s="360">
        <f t="shared" si="26"/>
        <v>2</v>
      </c>
      <c r="K332" s="360">
        <f t="shared" si="27"/>
        <v>7</v>
      </c>
      <c r="L332" s="360">
        <f t="shared" si="28"/>
        <v>2018</v>
      </c>
      <c r="M332" s="360">
        <f t="shared" si="29"/>
        <v>1</v>
      </c>
      <c r="N332" s="357">
        <f>VLOOKUP(Tabela14[[#This Row],[Banco]],$U$9:$V$28,2,0)</f>
        <v>1</v>
      </c>
      <c r="O332" s="360">
        <f>IF(M332&gt;'06'!$AZ$15,0,1)</f>
        <v>1</v>
      </c>
      <c r="P332" s="360" t="str">
        <f>IF(Tabela14[[#This Row],[DIA]]&gt;0,IF('13'!$CD$36=77,1,""),"")</f>
        <v/>
      </c>
      <c r="Q332" s="360">
        <f>IF(M332&gt;'13'!$CD$30,0,1)</f>
        <v>1</v>
      </c>
      <c r="R332" s="357" t="str">
        <f>IF(Tabela14[[#This Row],[DIA]]&gt;0,IF('01'!$BX$33=77,1,""),"")</f>
        <v/>
      </c>
      <c r="S332" s="360">
        <f>IF(M332&gt;'01'!$BX$27,0,1)</f>
        <v>1</v>
      </c>
    </row>
    <row r="333" spans="3:19" x14ac:dyDescent="0.25">
      <c r="C333" s="75">
        <v>43284</v>
      </c>
      <c r="D333" s="76" t="s">
        <v>264</v>
      </c>
      <c r="E333" s="358" t="s">
        <v>339</v>
      </c>
      <c r="F333" s="359">
        <v>9</v>
      </c>
      <c r="G333" s="76" t="s">
        <v>272</v>
      </c>
      <c r="H333" s="76" t="s">
        <v>60</v>
      </c>
      <c r="I333" s="357" t="str">
        <f t="shared" ca="1" si="25"/>
        <v/>
      </c>
      <c r="J333" s="360">
        <f t="shared" si="26"/>
        <v>3</v>
      </c>
      <c r="K333" s="360">
        <f t="shared" si="27"/>
        <v>7</v>
      </c>
      <c r="L333" s="360">
        <f t="shared" si="28"/>
        <v>2018</v>
      </c>
      <c r="M333" s="360">
        <f t="shared" si="29"/>
        <v>1</v>
      </c>
      <c r="N333" s="357">
        <f>VLOOKUP(Tabela14[[#This Row],[Banco]],$U$9:$V$28,2,0)</f>
        <v>1</v>
      </c>
      <c r="O333" s="360">
        <f>IF(M333&gt;'06'!$AZ$15,0,1)</f>
        <v>1</v>
      </c>
      <c r="P333" s="360" t="str">
        <f>IF(Tabela14[[#This Row],[DIA]]&gt;0,IF('13'!$CD$36=77,1,""),"")</f>
        <v/>
      </c>
      <c r="Q333" s="360">
        <f>IF(M333&gt;'13'!$CD$30,0,1)</f>
        <v>1</v>
      </c>
      <c r="R333" s="357" t="str">
        <f>IF(Tabela14[[#This Row],[DIA]]&gt;0,IF('01'!$BX$33=77,1,""),"")</f>
        <v/>
      </c>
      <c r="S333" s="360">
        <f>IF(M333&gt;'01'!$BX$27,0,1)</f>
        <v>1</v>
      </c>
    </row>
    <row r="334" spans="3:19" x14ac:dyDescent="0.25">
      <c r="C334" s="75">
        <v>43284</v>
      </c>
      <c r="D334" s="76" t="s">
        <v>265</v>
      </c>
      <c r="E334" s="358" t="s">
        <v>467</v>
      </c>
      <c r="F334" s="359">
        <v>2</v>
      </c>
      <c r="G334" s="76" t="s">
        <v>272</v>
      </c>
      <c r="H334" s="76" t="s">
        <v>60</v>
      </c>
      <c r="I334" s="357" t="str">
        <f t="shared" ca="1" si="25"/>
        <v/>
      </c>
      <c r="J334" s="360">
        <f t="shared" si="26"/>
        <v>3</v>
      </c>
      <c r="K334" s="360">
        <f t="shared" si="27"/>
        <v>7</v>
      </c>
      <c r="L334" s="360">
        <f t="shared" si="28"/>
        <v>2018</v>
      </c>
      <c r="M334" s="360">
        <f t="shared" si="29"/>
        <v>1</v>
      </c>
      <c r="N334" s="357">
        <f>VLOOKUP(Tabela14[[#This Row],[Banco]],$U$9:$V$28,2,0)</f>
        <v>1</v>
      </c>
      <c r="O334" s="360">
        <f>IF(M334&gt;'06'!$AZ$15,0,1)</f>
        <v>1</v>
      </c>
      <c r="P334" s="360" t="str">
        <f>IF(Tabela14[[#This Row],[DIA]]&gt;0,IF('13'!$CD$36=77,1,""),"")</f>
        <v/>
      </c>
      <c r="Q334" s="360">
        <f>IF(M334&gt;'13'!$CD$30,0,1)</f>
        <v>1</v>
      </c>
      <c r="R334" s="357" t="str">
        <f>IF(Tabela14[[#This Row],[DIA]]&gt;0,IF('01'!$BX$33=77,1,""),"")</f>
        <v/>
      </c>
      <c r="S334" s="360">
        <f>IF(M334&gt;'01'!$BX$27,0,1)</f>
        <v>1</v>
      </c>
    </row>
    <row r="335" spans="3:19" x14ac:dyDescent="0.25">
      <c r="C335" s="75">
        <v>43284</v>
      </c>
      <c r="D335" s="76" t="s">
        <v>264</v>
      </c>
      <c r="E335" s="358" t="s">
        <v>468</v>
      </c>
      <c r="F335" s="359">
        <v>69.89</v>
      </c>
      <c r="G335" s="76" t="s">
        <v>272</v>
      </c>
      <c r="H335" s="76" t="s">
        <v>60</v>
      </c>
      <c r="I335" s="357" t="str">
        <f t="shared" ca="1" si="25"/>
        <v/>
      </c>
      <c r="J335" s="360">
        <f t="shared" si="26"/>
        <v>3</v>
      </c>
      <c r="K335" s="360">
        <f t="shared" si="27"/>
        <v>7</v>
      </c>
      <c r="L335" s="360">
        <f t="shared" si="28"/>
        <v>2018</v>
      </c>
      <c r="M335" s="360">
        <f t="shared" si="29"/>
        <v>1</v>
      </c>
      <c r="N335" s="357">
        <f>VLOOKUP(Tabela14[[#This Row],[Banco]],$U$9:$V$28,2,0)</f>
        <v>1</v>
      </c>
      <c r="O335" s="360">
        <f>IF(M335&gt;'06'!$AZ$15,0,1)</f>
        <v>1</v>
      </c>
      <c r="P335" s="360" t="str">
        <f>IF(Tabela14[[#This Row],[DIA]]&gt;0,IF('13'!$CD$36=77,1,""),"")</f>
        <v/>
      </c>
      <c r="Q335" s="360">
        <f>IF(M335&gt;'13'!$CD$30,0,1)</f>
        <v>1</v>
      </c>
      <c r="R335" s="357" t="str">
        <f>IF(Tabela14[[#This Row],[DIA]]&gt;0,IF('01'!$BX$33=77,1,""),"")</f>
        <v/>
      </c>
      <c r="S335" s="360">
        <f>IF(M335&gt;'01'!$BX$27,0,1)</f>
        <v>1</v>
      </c>
    </row>
    <row r="336" spans="3:19" x14ac:dyDescent="0.25">
      <c r="C336" s="75">
        <v>43284</v>
      </c>
      <c r="D336" s="76" t="s">
        <v>271</v>
      </c>
      <c r="E336" s="358" t="s">
        <v>415</v>
      </c>
      <c r="F336" s="359">
        <v>9</v>
      </c>
      <c r="G336" s="76" t="s">
        <v>272</v>
      </c>
      <c r="H336" s="76" t="s">
        <v>60</v>
      </c>
      <c r="I336" s="357" t="str">
        <f t="shared" ca="1" si="25"/>
        <v/>
      </c>
      <c r="J336" s="360">
        <f t="shared" si="26"/>
        <v>3</v>
      </c>
      <c r="K336" s="360">
        <f t="shared" si="27"/>
        <v>7</v>
      </c>
      <c r="L336" s="360">
        <f t="shared" si="28"/>
        <v>2018</v>
      </c>
      <c r="M336" s="360">
        <f t="shared" si="29"/>
        <v>1</v>
      </c>
      <c r="N336" s="357">
        <f>VLOOKUP(Tabela14[[#This Row],[Banco]],$U$9:$V$28,2,0)</f>
        <v>1</v>
      </c>
      <c r="O336" s="360">
        <f>IF(M336&gt;'06'!$AZ$15,0,1)</f>
        <v>1</v>
      </c>
      <c r="P336" s="360" t="str">
        <f>IF(Tabela14[[#This Row],[DIA]]&gt;0,IF('13'!$CD$36=77,1,""),"")</f>
        <v/>
      </c>
      <c r="Q336" s="360">
        <f>IF(M336&gt;'13'!$CD$30,0,1)</f>
        <v>1</v>
      </c>
      <c r="R336" s="357" t="str">
        <f>IF(Tabela14[[#This Row],[DIA]]&gt;0,IF('01'!$BX$33=77,1,""),"")</f>
        <v/>
      </c>
      <c r="S336" s="360">
        <f>IF(M336&gt;'01'!$BX$27,0,1)</f>
        <v>1</v>
      </c>
    </row>
    <row r="337" spans="3:19" x14ac:dyDescent="0.25">
      <c r="C337" s="75">
        <v>43284</v>
      </c>
      <c r="D337" s="76" t="s">
        <v>271</v>
      </c>
      <c r="E337" s="358" t="s">
        <v>469</v>
      </c>
      <c r="F337" s="359">
        <v>16</v>
      </c>
      <c r="G337" s="76" t="s">
        <v>272</v>
      </c>
      <c r="H337" s="76" t="s">
        <v>60</v>
      </c>
      <c r="I337" s="357" t="str">
        <f t="shared" ca="1" si="25"/>
        <v/>
      </c>
      <c r="J337" s="360">
        <f t="shared" si="26"/>
        <v>3</v>
      </c>
      <c r="K337" s="360">
        <f t="shared" si="27"/>
        <v>7</v>
      </c>
      <c r="L337" s="360">
        <f t="shared" si="28"/>
        <v>2018</v>
      </c>
      <c r="M337" s="360">
        <f t="shared" si="29"/>
        <v>1</v>
      </c>
      <c r="N337" s="357">
        <f>VLOOKUP(Tabela14[[#This Row],[Banco]],$U$9:$V$28,2,0)</f>
        <v>1</v>
      </c>
      <c r="O337" s="360">
        <f>IF(M337&gt;'06'!$AZ$15,0,1)</f>
        <v>1</v>
      </c>
      <c r="P337" s="360" t="str">
        <f>IF(Tabela14[[#This Row],[DIA]]&gt;0,IF('13'!$CD$36=77,1,""),"")</f>
        <v/>
      </c>
      <c r="Q337" s="360">
        <f>IF(M337&gt;'13'!$CD$30,0,1)</f>
        <v>1</v>
      </c>
      <c r="R337" s="357" t="str">
        <f>IF(Tabela14[[#This Row],[DIA]]&gt;0,IF('01'!$BX$33=77,1,""),"")</f>
        <v/>
      </c>
      <c r="S337" s="360">
        <f>IF(M337&gt;'01'!$BX$27,0,1)</f>
        <v>1</v>
      </c>
    </row>
    <row r="338" spans="3:19" x14ac:dyDescent="0.25">
      <c r="C338" s="75">
        <v>43284</v>
      </c>
      <c r="D338" s="76" t="s">
        <v>266</v>
      </c>
      <c r="E338" s="358" t="s">
        <v>418</v>
      </c>
      <c r="F338" s="359">
        <v>100</v>
      </c>
      <c r="G338" s="76" t="s">
        <v>272</v>
      </c>
      <c r="H338" s="76" t="s">
        <v>60</v>
      </c>
      <c r="I338" s="357" t="str">
        <f t="shared" ca="1" si="25"/>
        <v/>
      </c>
      <c r="J338" s="360">
        <f t="shared" si="26"/>
        <v>3</v>
      </c>
      <c r="K338" s="360">
        <f t="shared" si="27"/>
        <v>7</v>
      </c>
      <c r="L338" s="360">
        <f t="shared" si="28"/>
        <v>2018</v>
      </c>
      <c r="M338" s="360">
        <f t="shared" si="29"/>
        <v>1</v>
      </c>
      <c r="N338" s="357">
        <f>VLOOKUP(Tabela14[[#This Row],[Banco]],$U$9:$V$28,2,0)</f>
        <v>1</v>
      </c>
      <c r="O338" s="360">
        <f>IF(M338&gt;'06'!$AZ$15,0,1)</f>
        <v>1</v>
      </c>
      <c r="P338" s="360" t="str">
        <f>IF(Tabela14[[#This Row],[DIA]]&gt;0,IF('13'!$CD$36=77,1,""),"")</f>
        <v/>
      </c>
      <c r="Q338" s="360">
        <f>IF(M338&gt;'13'!$CD$30,0,1)</f>
        <v>1</v>
      </c>
      <c r="R338" s="357" t="str">
        <f>IF(Tabela14[[#This Row],[DIA]]&gt;0,IF('01'!$BX$33=77,1,""),"")</f>
        <v/>
      </c>
      <c r="S338" s="360">
        <f>IF(M338&gt;'01'!$BX$27,0,1)</f>
        <v>1</v>
      </c>
    </row>
    <row r="339" spans="3:19" x14ac:dyDescent="0.25">
      <c r="C339" s="75">
        <v>43286</v>
      </c>
      <c r="D339" s="76" t="s">
        <v>264</v>
      </c>
      <c r="E339" s="358" t="s">
        <v>470</v>
      </c>
      <c r="F339" s="359">
        <v>5</v>
      </c>
      <c r="G339" s="76" t="s">
        <v>272</v>
      </c>
      <c r="H339" s="76" t="s">
        <v>60</v>
      </c>
      <c r="I339" s="357" t="str">
        <f t="shared" ca="1" si="25"/>
        <v/>
      </c>
      <c r="J339" s="360">
        <f t="shared" si="26"/>
        <v>5</v>
      </c>
      <c r="K339" s="360">
        <f t="shared" si="27"/>
        <v>7</v>
      </c>
      <c r="L339" s="360">
        <f t="shared" si="28"/>
        <v>2018</v>
      </c>
      <c r="M339" s="360">
        <f t="shared" si="29"/>
        <v>1</v>
      </c>
      <c r="N339" s="357">
        <f>VLOOKUP(Tabela14[[#This Row],[Banco]],$U$9:$V$28,2,0)</f>
        <v>1</v>
      </c>
      <c r="O339" s="360">
        <f>IF(M339&gt;'06'!$AZ$15,0,1)</f>
        <v>1</v>
      </c>
      <c r="P339" s="360" t="str">
        <f>IF(Tabela14[[#This Row],[DIA]]&gt;0,IF('13'!$CD$36=77,1,""),"")</f>
        <v/>
      </c>
      <c r="Q339" s="360">
        <f>IF(M339&gt;'13'!$CD$30,0,1)</f>
        <v>1</v>
      </c>
      <c r="R339" s="357" t="str">
        <f>IF(Tabela14[[#This Row],[DIA]]&gt;0,IF('01'!$BX$33=77,1,""),"")</f>
        <v/>
      </c>
      <c r="S339" s="360">
        <f>IF(M339&gt;'01'!$BX$27,0,1)</f>
        <v>1</v>
      </c>
    </row>
    <row r="340" spans="3:19" x14ac:dyDescent="0.25">
      <c r="C340" s="75">
        <v>43287</v>
      </c>
      <c r="D340" s="76" t="s">
        <v>264</v>
      </c>
      <c r="E340" s="358" t="s">
        <v>470</v>
      </c>
      <c r="F340" s="359">
        <v>7</v>
      </c>
      <c r="G340" s="76" t="s">
        <v>272</v>
      </c>
      <c r="H340" s="76" t="s">
        <v>60</v>
      </c>
      <c r="I340" s="357" t="str">
        <f t="shared" ca="1" si="25"/>
        <v/>
      </c>
      <c r="J340" s="360">
        <f t="shared" si="26"/>
        <v>6</v>
      </c>
      <c r="K340" s="360">
        <f t="shared" si="27"/>
        <v>7</v>
      </c>
      <c r="L340" s="360">
        <f t="shared" si="28"/>
        <v>2018</v>
      </c>
      <c r="M340" s="360">
        <f t="shared" si="29"/>
        <v>1</v>
      </c>
      <c r="N340" s="357">
        <f>VLOOKUP(Tabela14[[#This Row],[Banco]],$U$9:$V$28,2,0)</f>
        <v>1</v>
      </c>
      <c r="O340" s="360">
        <f>IF(M340&gt;'06'!$AZ$15,0,1)</f>
        <v>1</v>
      </c>
      <c r="P340" s="360" t="str">
        <f>IF(Tabela14[[#This Row],[DIA]]&gt;0,IF('13'!$CD$36=77,1,""),"")</f>
        <v/>
      </c>
      <c r="Q340" s="360">
        <f>IF(M340&gt;'13'!$CD$30,0,1)</f>
        <v>1</v>
      </c>
      <c r="R340" s="357" t="str">
        <f>IF(Tabela14[[#This Row],[DIA]]&gt;0,IF('01'!$BX$33=77,1,""),"")</f>
        <v/>
      </c>
      <c r="S340" s="360">
        <f>IF(M340&gt;'01'!$BX$27,0,1)</f>
        <v>1</v>
      </c>
    </row>
    <row r="341" spans="3:19" x14ac:dyDescent="0.25">
      <c r="C341" s="75">
        <v>43287</v>
      </c>
      <c r="D341" s="76" t="s">
        <v>268</v>
      </c>
      <c r="E341" s="358" t="s">
        <v>342</v>
      </c>
      <c r="F341" s="359">
        <v>4</v>
      </c>
      <c r="G341" s="76" t="s">
        <v>272</v>
      </c>
      <c r="H341" s="76" t="s">
        <v>60</v>
      </c>
      <c r="I341" s="357" t="str">
        <f t="shared" ca="1" si="25"/>
        <v/>
      </c>
      <c r="J341" s="360">
        <f t="shared" si="26"/>
        <v>6</v>
      </c>
      <c r="K341" s="360">
        <f t="shared" si="27"/>
        <v>7</v>
      </c>
      <c r="L341" s="360">
        <f t="shared" si="28"/>
        <v>2018</v>
      </c>
      <c r="M341" s="360">
        <f t="shared" si="29"/>
        <v>1</v>
      </c>
      <c r="N341" s="357">
        <f>VLOOKUP(Tabela14[[#This Row],[Banco]],$U$9:$V$28,2,0)</f>
        <v>1</v>
      </c>
      <c r="O341" s="360">
        <f>IF(M341&gt;'06'!$AZ$15,0,1)</f>
        <v>1</v>
      </c>
      <c r="P341" s="360" t="str">
        <f>IF(Tabela14[[#This Row],[DIA]]&gt;0,IF('13'!$CD$36=77,1,""),"")</f>
        <v/>
      </c>
      <c r="Q341" s="360">
        <f>IF(M341&gt;'13'!$CD$30,0,1)</f>
        <v>1</v>
      </c>
      <c r="R341" s="357" t="str">
        <f>IF(Tabela14[[#This Row],[DIA]]&gt;0,IF('01'!$BX$33=77,1,""),"")</f>
        <v/>
      </c>
      <c r="S341" s="360">
        <f>IF(M341&gt;'01'!$BX$27,0,1)</f>
        <v>1</v>
      </c>
    </row>
    <row r="342" spans="3:19" x14ac:dyDescent="0.25">
      <c r="C342" s="75">
        <v>43287</v>
      </c>
      <c r="D342" s="76" t="s">
        <v>265</v>
      </c>
      <c r="E342" s="358" t="s">
        <v>265</v>
      </c>
      <c r="F342" s="359">
        <v>10</v>
      </c>
      <c r="G342" s="76" t="s">
        <v>272</v>
      </c>
      <c r="H342" s="76" t="s">
        <v>60</v>
      </c>
      <c r="I342" s="357" t="str">
        <f t="shared" ca="1" si="25"/>
        <v/>
      </c>
      <c r="J342" s="360">
        <f t="shared" si="26"/>
        <v>6</v>
      </c>
      <c r="K342" s="360">
        <f t="shared" si="27"/>
        <v>7</v>
      </c>
      <c r="L342" s="360">
        <f t="shared" si="28"/>
        <v>2018</v>
      </c>
      <c r="M342" s="360">
        <f t="shared" si="29"/>
        <v>1</v>
      </c>
      <c r="N342" s="357">
        <f>VLOOKUP(Tabela14[[#This Row],[Banco]],$U$9:$V$28,2,0)</f>
        <v>1</v>
      </c>
      <c r="O342" s="360">
        <f>IF(M342&gt;'06'!$AZ$15,0,1)</f>
        <v>1</v>
      </c>
      <c r="P342" s="360" t="str">
        <f>IF(Tabela14[[#This Row],[DIA]]&gt;0,IF('13'!$CD$36=77,1,""),"")</f>
        <v/>
      </c>
      <c r="Q342" s="360">
        <f>IF(M342&gt;'13'!$CD$30,0,1)</f>
        <v>1</v>
      </c>
      <c r="R342" s="357" t="str">
        <f>IF(Tabela14[[#This Row],[DIA]]&gt;0,IF('01'!$BX$33=77,1,""),"")</f>
        <v/>
      </c>
      <c r="S342" s="360">
        <f>IF(M342&gt;'01'!$BX$27,0,1)</f>
        <v>1</v>
      </c>
    </row>
    <row r="343" spans="3:19" x14ac:dyDescent="0.25">
      <c r="C343" s="75">
        <v>43289</v>
      </c>
      <c r="D343" s="76" t="s">
        <v>266</v>
      </c>
      <c r="E343" s="358" t="s">
        <v>418</v>
      </c>
      <c r="F343" s="359">
        <v>100</v>
      </c>
      <c r="G343" s="76" t="s">
        <v>272</v>
      </c>
      <c r="H343" s="76" t="s">
        <v>60</v>
      </c>
      <c r="I343" s="357" t="str">
        <f t="shared" ca="1" si="25"/>
        <v/>
      </c>
      <c r="J343" s="360">
        <f t="shared" si="26"/>
        <v>8</v>
      </c>
      <c r="K343" s="360">
        <f t="shared" si="27"/>
        <v>7</v>
      </c>
      <c r="L343" s="360">
        <f t="shared" si="28"/>
        <v>2018</v>
      </c>
      <c r="M343" s="360">
        <f t="shared" si="29"/>
        <v>1</v>
      </c>
      <c r="N343" s="357">
        <f>VLOOKUP(Tabela14[[#This Row],[Banco]],$U$9:$V$28,2,0)</f>
        <v>1</v>
      </c>
      <c r="O343" s="360">
        <f>IF(M343&gt;'06'!$AZ$15,0,1)</f>
        <v>1</v>
      </c>
      <c r="P343" s="360" t="str">
        <f>IF(Tabela14[[#This Row],[DIA]]&gt;0,IF('13'!$CD$36=77,1,""),"")</f>
        <v/>
      </c>
      <c r="Q343" s="360">
        <f>IF(M343&gt;'13'!$CD$30,0,1)</f>
        <v>1</v>
      </c>
      <c r="R343" s="357" t="str">
        <f>IF(Tabela14[[#This Row],[DIA]]&gt;0,IF('01'!$BX$33=77,1,""),"")</f>
        <v/>
      </c>
      <c r="S343" s="360">
        <f>IF(M343&gt;'01'!$BX$27,0,1)</f>
        <v>1</v>
      </c>
    </row>
    <row r="344" spans="3:19" x14ac:dyDescent="0.25">
      <c r="C344" s="75">
        <v>43289</v>
      </c>
      <c r="D344" s="76" t="s">
        <v>264</v>
      </c>
      <c r="E344" s="358" t="s">
        <v>406</v>
      </c>
      <c r="F344" s="359">
        <v>20</v>
      </c>
      <c r="G344" s="76" t="s">
        <v>272</v>
      </c>
      <c r="H344" s="76" t="s">
        <v>60</v>
      </c>
      <c r="I344" s="357" t="str">
        <f t="shared" ca="1" si="25"/>
        <v/>
      </c>
      <c r="J344" s="360">
        <f t="shared" si="26"/>
        <v>8</v>
      </c>
      <c r="K344" s="360">
        <f t="shared" si="27"/>
        <v>7</v>
      </c>
      <c r="L344" s="360">
        <f t="shared" si="28"/>
        <v>2018</v>
      </c>
      <c r="M344" s="360">
        <f t="shared" si="29"/>
        <v>1</v>
      </c>
      <c r="N344" s="357">
        <f>VLOOKUP(Tabela14[[#This Row],[Banco]],$U$9:$V$28,2,0)</f>
        <v>1</v>
      </c>
      <c r="O344" s="360">
        <f>IF(M344&gt;'06'!$AZ$15,0,1)</f>
        <v>1</v>
      </c>
      <c r="P344" s="360" t="str">
        <f>IF(Tabela14[[#This Row],[DIA]]&gt;0,IF('13'!$CD$36=77,1,""),"")</f>
        <v/>
      </c>
      <c r="Q344" s="360">
        <f>IF(M344&gt;'13'!$CD$30,0,1)</f>
        <v>1</v>
      </c>
      <c r="R344" s="357" t="str">
        <f>IF(Tabela14[[#This Row],[DIA]]&gt;0,IF('01'!$BX$33=77,1,""),"")</f>
        <v/>
      </c>
      <c r="S344" s="360">
        <f>IF(M344&gt;'01'!$BX$27,0,1)</f>
        <v>1</v>
      </c>
    </row>
    <row r="345" spans="3:19" x14ac:dyDescent="0.25">
      <c r="C345" s="75">
        <v>43289</v>
      </c>
      <c r="D345" s="76" t="s">
        <v>266</v>
      </c>
      <c r="E345" s="358" t="s">
        <v>385</v>
      </c>
      <c r="F345" s="359">
        <v>1.6</v>
      </c>
      <c r="G345" s="76" t="s">
        <v>272</v>
      </c>
      <c r="H345" s="76" t="s">
        <v>60</v>
      </c>
      <c r="I345" s="357" t="str">
        <f t="shared" ca="1" si="25"/>
        <v/>
      </c>
      <c r="J345" s="360">
        <f t="shared" si="26"/>
        <v>8</v>
      </c>
      <c r="K345" s="360">
        <f t="shared" si="27"/>
        <v>7</v>
      </c>
      <c r="L345" s="360">
        <f t="shared" si="28"/>
        <v>2018</v>
      </c>
      <c r="M345" s="360">
        <f t="shared" si="29"/>
        <v>1</v>
      </c>
      <c r="N345" s="357">
        <f>VLOOKUP(Tabela14[[#This Row],[Banco]],$U$9:$V$28,2,0)</f>
        <v>1</v>
      </c>
      <c r="O345" s="360">
        <f>IF(M345&gt;'06'!$AZ$15,0,1)</f>
        <v>1</v>
      </c>
      <c r="P345" s="360" t="str">
        <f>IF(Tabela14[[#This Row],[DIA]]&gt;0,IF('13'!$CD$36=77,1,""),"")</f>
        <v/>
      </c>
      <c r="Q345" s="360">
        <f>IF(M345&gt;'13'!$CD$30,0,1)</f>
        <v>1</v>
      </c>
      <c r="R345" s="357" t="str">
        <f>IF(Tabela14[[#This Row],[DIA]]&gt;0,IF('01'!$BX$33=77,1,""),"")</f>
        <v/>
      </c>
      <c r="S345" s="360">
        <f>IF(M345&gt;'01'!$BX$27,0,1)</f>
        <v>1</v>
      </c>
    </row>
    <row r="346" spans="3:19" x14ac:dyDescent="0.25">
      <c r="C346" s="75">
        <v>43289</v>
      </c>
      <c r="D346" s="76" t="s">
        <v>269</v>
      </c>
      <c r="E346" s="358" t="s">
        <v>471</v>
      </c>
      <c r="F346" s="359">
        <v>50</v>
      </c>
      <c r="G346" s="76" t="s">
        <v>272</v>
      </c>
      <c r="H346" s="76" t="s">
        <v>60</v>
      </c>
      <c r="I346" s="357" t="str">
        <f t="shared" ca="1" si="25"/>
        <v/>
      </c>
      <c r="J346" s="360">
        <f t="shared" si="26"/>
        <v>8</v>
      </c>
      <c r="K346" s="360">
        <f t="shared" si="27"/>
        <v>7</v>
      </c>
      <c r="L346" s="360">
        <f t="shared" si="28"/>
        <v>2018</v>
      </c>
      <c r="M346" s="360">
        <f t="shared" si="29"/>
        <v>1</v>
      </c>
      <c r="N346" s="357">
        <f>VLOOKUP(Tabela14[[#This Row],[Banco]],$U$9:$V$28,2,0)</f>
        <v>1</v>
      </c>
      <c r="O346" s="360">
        <f>IF(M346&gt;'06'!$AZ$15,0,1)</f>
        <v>1</v>
      </c>
      <c r="P346" s="360" t="str">
        <f>IF(Tabela14[[#This Row],[DIA]]&gt;0,IF('13'!$CD$36=77,1,""),"")</f>
        <v/>
      </c>
      <c r="Q346" s="360">
        <f>IF(M346&gt;'13'!$CD$30,0,1)</f>
        <v>1</v>
      </c>
      <c r="R346" s="357" t="str">
        <f>IF(Tabela14[[#This Row],[DIA]]&gt;0,IF('01'!$BX$33=77,1,""),"")</f>
        <v/>
      </c>
      <c r="S346" s="360">
        <f>IF(M346&gt;'01'!$BX$27,0,1)</f>
        <v>1</v>
      </c>
    </row>
    <row r="347" spans="3:19" x14ac:dyDescent="0.25">
      <c r="C347" s="75">
        <v>43290</v>
      </c>
      <c r="D347" s="76" t="s">
        <v>265</v>
      </c>
      <c r="E347" s="358" t="s">
        <v>456</v>
      </c>
      <c r="F347" s="359">
        <v>28</v>
      </c>
      <c r="G347" s="76" t="s">
        <v>272</v>
      </c>
      <c r="H347" s="76" t="s">
        <v>60</v>
      </c>
      <c r="I347" s="357" t="str">
        <f t="shared" ca="1" si="25"/>
        <v/>
      </c>
      <c r="J347" s="360">
        <f t="shared" si="26"/>
        <v>9</v>
      </c>
      <c r="K347" s="360">
        <f t="shared" si="27"/>
        <v>7</v>
      </c>
      <c r="L347" s="360">
        <f t="shared" si="28"/>
        <v>2018</v>
      </c>
      <c r="M347" s="360">
        <f t="shared" si="29"/>
        <v>1</v>
      </c>
      <c r="N347" s="357">
        <f>VLOOKUP(Tabela14[[#This Row],[Banco]],$U$9:$V$28,2,0)</f>
        <v>1</v>
      </c>
      <c r="O347" s="360">
        <f>IF(M347&gt;'06'!$AZ$15,0,1)</f>
        <v>1</v>
      </c>
      <c r="P347" s="360" t="str">
        <f>IF(Tabela14[[#This Row],[DIA]]&gt;0,IF('13'!$CD$36=77,1,""),"")</f>
        <v/>
      </c>
      <c r="Q347" s="360">
        <f>IF(M347&gt;'13'!$CD$30,0,1)</f>
        <v>1</v>
      </c>
      <c r="R347" s="357" t="str">
        <f>IF(Tabela14[[#This Row],[DIA]]&gt;0,IF('01'!$BX$33=77,1,""),"")</f>
        <v/>
      </c>
      <c r="S347" s="360">
        <f>IF(M347&gt;'01'!$BX$27,0,1)</f>
        <v>1</v>
      </c>
    </row>
    <row r="348" spans="3:19" x14ac:dyDescent="0.25">
      <c r="C348" s="75">
        <v>43292</v>
      </c>
      <c r="D348" s="76" t="s">
        <v>266</v>
      </c>
      <c r="E348" s="358" t="s">
        <v>472</v>
      </c>
      <c r="F348" s="359">
        <v>602.55999999999995</v>
      </c>
      <c r="G348" s="76" t="s">
        <v>272</v>
      </c>
      <c r="H348" s="76" t="s">
        <v>60</v>
      </c>
      <c r="I348" s="357" t="str">
        <f t="shared" ca="1" si="25"/>
        <v/>
      </c>
      <c r="J348" s="360">
        <f t="shared" si="26"/>
        <v>11</v>
      </c>
      <c r="K348" s="360">
        <f t="shared" si="27"/>
        <v>7</v>
      </c>
      <c r="L348" s="360">
        <f t="shared" si="28"/>
        <v>2018</v>
      </c>
      <c r="M348" s="360">
        <f t="shared" si="29"/>
        <v>1</v>
      </c>
      <c r="N348" s="357">
        <f>VLOOKUP(Tabela14[[#This Row],[Banco]],$U$9:$V$28,2,0)</f>
        <v>1</v>
      </c>
      <c r="O348" s="360">
        <f>IF(M348&gt;'06'!$AZ$15,0,1)</f>
        <v>1</v>
      </c>
      <c r="P348" s="360" t="str">
        <f>IF(Tabela14[[#This Row],[DIA]]&gt;0,IF('13'!$CD$36=77,1,""),"")</f>
        <v/>
      </c>
      <c r="Q348" s="360">
        <f>IF(M348&gt;'13'!$CD$30,0,1)</f>
        <v>1</v>
      </c>
      <c r="R348" s="357" t="str">
        <f>IF(Tabela14[[#This Row],[DIA]]&gt;0,IF('01'!$BX$33=77,1,""),"")</f>
        <v/>
      </c>
      <c r="S348" s="360">
        <f>IF(M348&gt;'01'!$BX$27,0,1)</f>
        <v>1</v>
      </c>
    </row>
    <row r="349" spans="3:19" x14ac:dyDescent="0.25">
      <c r="C349" s="75">
        <v>43292</v>
      </c>
      <c r="D349" s="76" t="s">
        <v>265</v>
      </c>
      <c r="E349" s="358" t="s">
        <v>458</v>
      </c>
      <c r="F349" s="359">
        <v>6</v>
      </c>
      <c r="G349" s="76" t="s">
        <v>272</v>
      </c>
      <c r="H349" s="76" t="s">
        <v>60</v>
      </c>
      <c r="I349" s="357" t="str">
        <f t="shared" ca="1" si="25"/>
        <v/>
      </c>
      <c r="J349" s="360">
        <f t="shared" si="26"/>
        <v>11</v>
      </c>
      <c r="K349" s="360">
        <f t="shared" si="27"/>
        <v>7</v>
      </c>
      <c r="L349" s="360">
        <f t="shared" si="28"/>
        <v>2018</v>
      </c>
      <c r="M349" s="360">
        <f t="shared" si="29"/>
        <v>1</v>
      </c>
      <c r="N349" s="357">
        <f>VLOOKUP(Tabela14[[#This Row],[Banco]],$U$9:$V$28,2,0)</f>
        <v>1</v>
      </c>
      <c r="O349" s="360">
        <f>IF(M349&gt;'06'!$AZ$15,0,1)</f>
        <v>1</v>
      </c>
      <c r="P349" s="360" t="str">
        <f>IF(Tabela14[[#This Row],[DIA]]&gt;0,IF('13'!$CD$36=77,1,""),"")</f>
        <v/>
      </c>
      <c r="Q349" s="360">
        <f>IF(M349&gt;'13'!$CD$30,0,1)</f>
        <v>1</v>
      </c>
      <c r="R349" s="357" t="str">
        <f>IF(Tabela14[[#This Row],[DIA]]&gt;0,IF('01'!$BX$33=77,1,""),"")</f>
        <v/>
      </c>
      <c r="S349" s="360">
        <f>IF(M349&gt;'01'!$BX$27,0,1)</f>
        <v>1</v>
      </c>
    </row>
    <row r="350" spans="3:19" x14ac:dyDescent="0.25">
      <c r="C350" s="75">
        <v>43292</v>
      </c>
      <c r="D350" s="76" t="s">
        <v>268</v>
      </c>
      <c r="E350" s="358" t="s">
        <v>342</v>
      </c>
      <c r="F350" s="359">
        <v>4</v>
      </c>
      <c r="G350" s="76" t="s">
        <v>272</v>
      </c>
      <c r="H350" s="76" t="s">
        <v>60</v>
      </c>
      <c r="I350" s="357" t="str">
        <f t="shared" ca="1" si="25"/>
        <v/>
      </c>
      <c r="J350" s="360">
        <f t="shared" si="26"/>
        <v>11</v>
      </c>
      <c r="K350" s="360">
        <f t="shared" si="27"/>
        <v>7</v>
      </c>
      <c r="L350" s="360">
        <f t="shared" si="28"/>
        <v>2018</v>
      </c>
      <c r="M350" s="360">
        <f t="shared" si="29"/>
        <v>1</v>
      </c>
      <c r="N350" s="357">
        <f>VLOOKUP(Tabela14[[#This Row],[Banco]],$U$9:$V$28,2,0)</f>
        <v>1</v>
      </c>
      <c r="O350" s="360">
        <f>IF(M350&gt;'06'!$AZ$15,0,1)</f>
        <v>1</v>
      </c>
      <c r="P350" s="360" t="str">
        <f>IF(Tabela14[[#This Row],[DIA]]&gt;0,IF('13'!$CD$36=77,1,""),"")</f>
        <v/>
      </c>
      <c r="Q350" s="360">
        <f>IF(M350&gt;'13'!$CD$30,0,1)</f>
        <v>1</v>
      </c>
      <c r="R350" s="357" t="str">
        <f>IF(Tabela14[[#This Row],[DIA]]&gt;0,IF('01'!$BX$33=77,1,""),"")</f>
        <v/>
      </c>
      <c r="S350" s="360">
        <f>IF(M350&gt;'01'!$BX$27,0,1)</f>
        <v>1</v>
      </c>
    </row>
    <row r="351" spans="3:19" x14ac:dyDescent="0.25">
      <c r="C351" s="75">
        <v>43292</v>
      </c>
      <c r="D351" s="76" t="s">
        <v>264</v>
      </c>
      <c r="E351" s="358" t="s">
        <v>339</v>
      </c>
      <c r="F351" s="359">
        <v>120</v>
      </c>
      <c r="G351" s="76" t="s">
        <v>272</v>
      </c>
      <c r="H351" s="76" t="s">
        <v>60</v>
      </c>
      <c r="I351" s="357" t="str">
        <f t="shared" ca="1" si="25"/>
        <v/>
      </c>
      <c r="J351" s="360">
        <f t="shared" si="26"/>
        <v>11</v>
      </c>
      <c r="K351" s="360">
        <f t="shared" si="27"/>
        <v>7</v>
      </c>
      <c r="L351" s="360">
        <f t="shared" si="28"/>
        <v>2018</v>
      </c>
      <c r="M351" s="360">
        <f t="shared" si="29"/>
        <v>1</v>
      </c>
      <c r="N351" s="357">
        <f>VLOOKUP(Tabela14[[#This Row],[Banco]],$U$9:$V$28,2,0)</f>
        <v>1</v>
      </c>
      <c r="O351" s="360">
        <f>IF(M351&gt;'06'!$AZ$15,0,1)</f>
        <v>1</v>
      </c>
      <c r="P351" s="360" t="str">
        <f>IF(Tabela14[[#This Row],[DIA]]&gt;0,IF('13'!$CD$36=77,1,""),"")</f>
        <v/>
      </c>
      <c r="Q351" s="360">
        <f>IF(M351&gt;'13'!$CD$30,0,1)</f>
        <v>1</v>
      </c>
      <c r="R351" s="357" t="str">
        <f>IF(Tabela14[[#This Row],[DIA]]&gt;0,IF('01'!$BX$33=77,1,""),"")</f>
        <v/>
      </c>
      <c r="S351" s="360">
        <f>IF(M351&gt;'01'!$BX$27,0,1)</f>
        <v>1</v>
      </c>
    </row>
    <row r="352" spans="3:19" x14ac:dyDescent="0.25">
      <c r="C352" s="75">
        <v>43292</v>
      </c>
      <c r="D352" s="76" t="s">
        <v>265</v>
      </c>
      <c r="E352" s="358" t="s">
        <v>265</v>
      </c>
      <c r="F352" s="359">
        <v>10</v>
      </c>
      <c r="G352" s="76" t="s">
        <v>272</v>
      </c>
      <c r="H352" s="76" t="s">
        <v>60</v>
      </c>
      <c r="I352" s="357" t="str">
        <f t="shared" ca="1" si="25"/>
        <v/>
      </c>
      <c r="J352" s="360">
        <f t="shared" si="26"/>
        <v>11</v>
      </c>
      <c r="K352" s="360">
        <f t="shared" si="27"/>
        <v>7</v>
      </c>
      <c r="L352" s="360">
        <f t="shared" si="28"/>
        <v>2018</v>
      </c>
      <c r="M352" s="360">
        <f t="shared" si="29"/>
        <v>1</v>
      </c>
      <c r="N352" s="357">
        <f>VLOOKUP(Tabela14[[#This Row],[Banco]],$U$9:$V$28,2,0)</f>
        <v>1</v>
      </c>
      <c r="O352" s="360">
        <f>IF(M352&gt;'06'!$AZ$15,0,1)</f>
        <v>1</v>
      </c>
      <c r="P352" s="360" t="str">
        <f>IF(Tabela14[[#This Row],[DIA]]&gt;0,IF('13'!$CD$36=77,1,""),"")</f>
        <v/>
      </c>
      <c r="Q352" s="360">
        <f>IF(M352&gt;'13'!$CD$30,0,1)</f>
        <v>1</v>
      </c>
      <c r="R352" s="357" t="str">
        <f>IF(Tabela14[[#This Row],[DIA]]&gt;0,IF('01'!$BX$33=77,1,""),"")</f>
        <v/>
      </c>
      <c r="S352" s="360">
        <f>IF(M352&gt;'01'!$BX$27,0,1)</f>
        <v>1</v>
      </c>
    </row>
    <row r="353" spans="3:19" x14ac:dyDescent="0.25">
      <c r="C353" s="75">
        <v>43294</v>
      </c>
      <c r="D353" s="76" t="s">
        <v>266</v>
      </c>
      <c r="E353" s="358" t="s">
        <v>420</v>
      </c>
      <c r="F353" s="359">
        <v>10</v>
      </c>
      <c r="G353" s="76" t="s">
        <v>272</v>
      </c>
      <c r="H353" s="76" t="s">
        <v>60</v>
      </c>
      <c r="I353" s="357" t="str">
        <f t="shared" ca="1" si="25"/>
        <v/>
      </c>
      <c r="J353" s="360">
        <f t="shared" si="26"/>
        <v>13</v>
      </c>
      <c r="K353" s="360">
        <f t="shared" si="27"/>
        <v>7</v>
      </c>
      <c r="L353" s="360">
        <f t="shared" si="28"/>
        <v>2018</v>
      </c>
      <c r="M353" s="360">
        <f t="shared" si="29"/>
        <v>1</v>
      </c>
      <c r="N353" s="357">
        <f>VLOOKUP(Tabela14[[#This Row],[Banco]],$U$9:$V$28,2,0)</f>
        <v>1</v>
      </c>
      <c r="O353" s="360">
        <f>IF(M353&gt;'06'!$AZ$15,0,1)</f>
        <v>1</v>
      </c>
      <c r="P353" s="360" t="str">
        <f>IF(Tabela14[[#This Row],[DIA]]&gt;0,IF('13'!$CD$36=77,1,""),"")</f>
        <v/>
      </c>
      <c r="Q353" s="360">
        <f>IF(M353&gt;'13'!$CD$30,0,1)</f>
        <v>1</v>
      </c>
      <c r="R353" s="357" t="str">
        <f>IF(Tabela14[[#This Row],[DIA]]&gt;0,IF('01'!$BX$33=77,1,""),"")</f>
        <v/>
      </c>
      <c r="S353" s="360">
        <f>IF(M353&gt;'01'!$BX$27,0,1)</f>
        <v>1</v>
      </c>
    </row>
    <row r="354" spans="3:19" x14ac:dyDescent="0.25">
      <c r="C354" s="75">
        <v>43294</v>
      </c>
      <c r="D354" s="76" t="s">
        <v>268</v>
      </c>
      <c r="E354" s="358" t="s">
        <v>342</v>
      </c>
      <c r="F354" s="359">
        <v>4</v>
      </c>
      <c r="G354" s="76" t="s">
        <v>272</v>
      </c>
      <c r="H354" s="76" t="s">
        <v>60</v>
      </c>
      <c r="I354" s="357" t="str">
        <f t="shared" ca="1" si="25"/>
        <v/>
      </c>
      <c r="J354" s="360">
        <f t="shared" si="26"/>
        <v>13</v>
      </c>
      <c r="K354" s="360">
        <f t="shared" si="27"/>
        <v>7</v>
      </c>
      <c r="L354" s="360">
        <f t="shared" si="28"/>
        <v>2018</v>
      </c>
      <c r="M354" s="360">
        <f t="shared" si="29"/>
        <v>1</v>
      </c>
      <c r="N354" s="357">
        <f>VLOOKUP(Tabela14[[#This Row],[Banco]],$U$9:$V$28,2,0)</f>
        <v>1</v>
      </c>
      <c r="O354" s="360">
        <f>IF(M354&gt;'06'!$AZ$15,0,1)</f>
        <v>1</v>
      </c>
      <c r="P354" s="360" t="str">
        <f>IF(Tabela14[[#This Row],[DIA]]&gt;0,IF('13'!$CD$36=77,1,""),"")</f>
        <v/>
      </c>
      <c r="Q354" s="360">
        <f>IF(M354&gt;'13'!$CD$30,0,1)</f>
        <v>1</v>
      </c>
      <c r="R354" s="357" t="str">
        <f>IF(Tabela14[[#This Row],[DIA]]&gt;0,IF('01'!$BX$33=77,1,""),"")</f>
        <v/>
      </c>
      <c r="S354" s="360">
        <f>IF(M354&gt;'01'!$BX$27,0,1)</f>
        <v>1</v>
      </c>
    </row>
    <row r="355" spans="3:19" x14ac:dyDescent="0.25">
      <c r="C355" s="75">
        <v>43294</v>
      </c>
      <c r="D355" s="76" t="s">
        <v>264</v>
      </c>
      <c r="E355" s="358" t="s">
        <v>470</v>
      </c>
      <c r="F355" s="359">
        <v>3</v>
      </c>
      <c r="G355" s="76" t="s">
        <v>272</v>
      </c>
      <c r="H355" s="76" t="s">
        <v>60</v>
      </c>
      <c r="I355" s="357" t="str">
        <f t="shared" ca="1" si="25"/>
        <v/>
      </c>
      <c r="J355" s="360">
        <f t="shared" si="26"/>
        <v>13</v>
      </c>
      <c r="K355" s="360">
        <f t="shared" si="27"/>
        <v>7</v>
      </c>
      <c r="L355" s="360">
        <f t="shared" si="28"/>
        <v>2018</v>
      </c>
      <c r="M355" s="360">
        <f t="shared" si="29"/>
        <v>1</v>
      </c>
      <c r="N355" s="357">
        <f>VLOOKUP(Tabela14[[#This Row],[Banco]],$U$9:$V$28,2,0)</f>
        <v>1</v>
      </c>
      <c r="O355" s="360">
        <f>IF(M355&gt;'06'!$AZ$15,0,1)</f>
        <v>1</v>
      </c>
      <c r="P355" s="360" t="str">
        <f>IF(Tabela14[[#This Row],[DIA]]&gt;0,IF('13'!$CD$36=77,1,""),"")</f>
        <v/>
      </c>
      <c r="Q355" s="360">
        <f>IF(M355&gt;'13'!$CD$30,0,1)</f>
        <v>1</v>
      </c>
      <c r="R355" s="357" t="str">
        <f>IF(Tabela14[[#This Row],[DIA]]&gt;0,IF('01'!$BX$33=77,1,""),"")</f>
        <v/>
      </c>
      <c r="S355" s="360">
        <f>IF(M355&gt;'01'!$BX$27,0,1)</f>
        <v>1</v>
      </c>
    </row>
    <row r="356" spans="3:19" x14ac:dyDescent="0.25">
      <c r="C356" s="75">
        <v>43297</v>
      </c>
      <c r="D356" s="76" t="s">
        <v>265</v>
      </c>
      <c r="E356" s="358" t="s">
        <v>473</v>
      </c>
      <c r="F356" s="359">
        <v>30.8</v>
      </c>
      <c r="G356" s="76" t="s">
        <v>272</v>
      </c>
      <c r="H356" s="76" t="s">
        <v>60</v>
      </c>
      <c r="I356" s="357" t="str">
        <f t="shared" ca="1" si="25"/>
        <v/>
      </c>
      <c r="J356" s="360">
        <f t="shared" si="26"/>
        <v>16</v>
      </c>
      <c r="K356" s="360">
        <f t="shared" si="27"/>
        <v>7</v>
      </c>
      <c r="L356" s="360">
        <f t="shared" si="28"/>
        <v>2018</v>
      </c>
      <c r="M356" s="360">
        <f t="shared" si="29"/>
        <v>1</v>
      </c>
      <c r="N356" s="357">
        <f>VLOOKUP(Tabela14[[#This Row],[Banco]],$U$9:$V$28,2,0)</f>
        <v>1</v>
      </c>
      <c r="O356" s="360">
        <f>IF(M356&gt;'06'!$AZ$15,0,1)</f>
        <v>1</v>
      </c>
      <c r="P356" s="360" t="str">
        <f>IF(Tabela14[[#This Row],[DIA]]&gt;0,IF('13'!$CD$36=77,1,""),"")</f>
        <v/>
      </c>
      <c r="Q356" s="360">
        <f>IF(M356&gt;'13'!$CD$30,0,1)</f>
        <v>1</v>
      </c>
      <c r="R356" s="357" t="str">
        <f>IF(Tabela14[[#This Row],[DIA]]&gt;0,IF('01'!$BX$33=77,1,""),"")</f>
        <v/>
      </c>
      <c r="S356" s="360">
        <f>IF(M356&gt;'01'!$BX$27,0,1)</f>
        <v>1</v>
      </c>
    </row>
    <row r="357" spans="3:19" x14ac:dyDescent="0.25">
      <c r="C357" s="75">
        <v>43298</v>
      </c>
      <c r="D357" s="76" t="s">
        <v>264</v>
      </c>
      <c r="E357" s="358" t="s">
        <v>474</v>
      </c>
      <c r="F357" s="359">
        <v>50</v>
      </c>
      <c r="G357" s="76" t="s">
        <v>272</v>
      </c>
      <c r="H357" s="76" t="s">
        <v>60</v>
      </c>
      <c r="I357" s="357" t="str">
        <f t="shared" ca="1" si="25"/>
        <v/>
      </c>
      <c r="J357" s="360">
        <f t="shared" si="26"/>
        <v>17</v>
      </c>
      <c r="K357" s="360">
        <f t="shared" si="27"/>
        <v>7</v>
      </c>
      <c r="L357" s="360">
        <f t="shared" si="28"/>
        <v>2018</v>
      </c>
      <c r="M357" s="360">
        <f t="shared" si="29"/>
        <v>1</v>
      </c>
      <c r="N357" s="357">
        <f>VLOOKUP(Tabela14[[#This Row],[Banco]],$U$9:$V$28,2,0)</f>
        <v>1</v>
      </c>
      <c r="O357" s="360">
        <f>IF(M357&gt;'06'!$AZ$15,0,1)</f>
        <v>1</v>
      </c>
      <c r="P357" s="360" t="str">
        <f>IF(Tabela14[[#This Row],[DIA]]&gt;0,IF('13'!$CD$36=77,1,""),"")</f>
        <v/>
      </c>
      <c r="Q357" s="360">
        <f>IF(M357&gt;'13'!$CD$30,0,1)</f>
        <v>1</v>
      </c>
      <c r="R357" s="357" t="str">
        <f>IF(Tabela14[[#This Row],[DIA]]&gt;0,IF('01'!$BX$33=77,1,""),"")</f>
        <v/>
      </c>
      <c r="S357" s="360">
        <f>IF(M357&gt;'01'!$BX$27,0,1)</f>
        <v>1</v>
      </c>
    </row>
    <row r="358" spans="3:19" x14ac:dyDescent="0.25">
      <c r="C358" s="75">
        <v>43298</v>
      </c>
      <c r="D358" s="76" t="s">
        <v>271</v>
      </c>
      <c r="E358" s="358" t="s">
        <v>475</v>
      </c>
      <c r="F358" s="359">
        <v>26</v>
      </c>
      <c r="G358" s="76" t="s">
        <v>272</v>
      </c>
      <c r="H358" s="76" t="s">
        <v>60</v>
      </c>
      <c r="I358" s="357" t="str">
        <f t="shared" ca="1" si="25"/>
        <v/>
      </c>
      <c r="J358" s="360">
        <f t="shared" si="26"/>
        <v>17</v>
      </c>
      <c r="K358" s="360">
        <f t="shared" si="27"/>
        <v>7</v>
      </c>
      <c r="L358" s="360">
        <f t="shared" si="28"/>
        <v>2018</v>
      </c>
      <c r="M358" s="360">
        <f t="shared" si="29"/>
        <v>1</v>
      </c>
      <c r="N358" s="357">
        <f>VLOOKUP(Tabela14[[#This Row],[Banco]],$U$9:$V$28,2,0)</f>
        <v>1</v>
      </c>
      <c r="O358" s="360">
        <f>IF(M358&gt;'06'!$AZ$15,0,1)</f>
        <v>1</v>
      </c>
      <c r="P358" s="360" t="str">
        <f>IF(Tabela14[[#This Row],[DIA]]&gt;0,IF('13'!$CD$36=77,1,""),"")</f>
        <v/>
      </c>
      <c r="Q358" s="360">
        <f>IF(M358&gt;'13'!$CD$30,0,1)</f>
        <v>1</v>
      </c>
      <c r="R358" s="357" t="str">
        <f>IF(Tabela14[[#This Row],[DIA]]&gt;0,IF('01'!$BX$33=77,1,""),"")</f>
        <v/>
      </c>
      <c r="S358" s="360">
        <f>IF(M358&gt;'01'!$BX$27,0,1)</f>
        <v>1</v>
      </c>
    </row>
    <row r="359" spans="3:19" x14ac:dyDescent="0.25">
      <c r="C359" s="75">
        <v>43298</v>
      </c>
      <c r="D359" s="76" t="s">
        <v>266</v>
      </c>
      <c r="E359" s="358" t="s">
        <v>347</v>
      </c>
      <c r="F359" s="359">
        <v>100</v>
      </c>
      <c r="G359" s="76" t="s">
        <v>272</v>
      </c>
      <c r="H359" s="76" t="s">
        <v>60</v>
      </c>
      <c r="I359" s="357" t="str">
        <f t="shared" ca="1" si="25"/>
        <v/>
      </c>
      <c r="J359" s="360">
        <f t="shared" si="26"/>
        <v>17</v>
      </c>
      <c r="K359" s="360">
        <f t="shared" si="27"/>
        <v>7</v>
      </c>
      <c r="L359" s="360">
        <f t="shared" si="28"/>
        <v>2018</v>
      </c>
      <c r="M359" s="360">
        <f t="shared" si="29"/>
        <v>1</v>
      </c>
      <c r="N359" s="357">
        <f>VLOOKUP(Tabela14[[#This Row],[Banco]],$U$9:$V$28,2,0)</f>
        <v>1</v>
      </c>
      <c r="O359" s="360">
        <f>IF(M359&gt;'06'!$AZ$15,0,1)</f>
        <v>1</v>
      </c>
      <c r="P359" s="360" t="str">
        <f>IF(Tabela14[[#This Row],[DIA]]&gt;0,IF('13'!$CD$36=77,1,""),"")</f>
        <v/>
      </c>
      <c r="Q359" s="360">
        <f>IF(M359&gt;'13'!$CD$30,0,1)</f>
        <v>1</v>
      </c>
      <c r="R359" s="357" t="str">
        <f>IF(Tabela14[[#This Row],[DIA]]&gt;0,IF('01'!$BX$33=77,1,""),"")</f>
        <v/>
      </c>
      <c r="S359" s="360">
        <f>IF(M359&gt;'01'!$BX$27,0,1)</f>
        <v>1</v>
      </c>
    </row>
    <row r="360" spans="3:19" x14ac:dyDescent="0.25">
      <c r="C360" s="75">
        <v>43298</v>
      </c>
      <c r="D360" s="76" t="s">
        <v>266</v>
      </c>
      <c r="E360" s="358" t="s">
        <v>476</v>
      </c>
      <c r="F360" s="359">
        <v>8</v>
      </c>
      <c r="G360" s="76" t="s">
        <v>272</v>
      </c>
      <c r="H360" s="76" t="s">
        <v>60</v>
      </c>
      <c r="I360" s="357" t="str">
        <f t="shared" ca="1" si="25"/>
        <v/>
      </c>
      <c r="J360" s="360">
        <f t="shared" si="26"/>
        <v>17</v>
      </c>
      <c r="K360" s="360">
        <f t="shared" si="27"/>
        <v>7</v>
      </c>
      <c r="L360" s="360">
        <f t="shared" si="28"/>
        <v>2018</v>
      </c>
      <c r="M360" s="360">
        <f t="shared" si="29"/>
        <v>1</v>
      </c>
      <c r="N360" s="357">
        <f>VLOOKUP(Tabela14[[#This Row],[Banco]],$U$9:$V$28,2,0)</f>
        <v>1</v>
      </c>
      <c r="O360" s="360">
        <f>IF(M360&gt;'06'!$AZ$15,0,1)</f>
        <v>1</v>
      </c>
      <c r="P360" s="360" t="str">
        <f>IF(Tabela14[[#This Row],[DIA]]&gt;0,IF('13'!$CD$36=77,1,""),"")</f>
        <v/>
      </c>
      <c r="Q360" s="360">
        <f>IF(M360&gt;'13'!$CD$30,0,1)</f>
        <v>1</v>
      </c>
      <c r="R360" s="357" t="str">
        <f>IF(Tabela14[[#This Row],[DIA]]&gt;0,IF('01'!$BX$33=77,1,""),"")</f>
        <v/>
      </c>
      <c r="S360" s="360">
        <f>IF(M360&gt;'01'!$BX$27,0,1)</f>
        <v>1</v>
      </c>
    </row>
    <row r="361" spans="3:19" x14ac:dyDescent="0.25">
      <c r="C361" s="75">
        <v>43298</v>
      </c>
      <c r="D361" s="76" t="s">
        <v>268</v>
      </c>
      <c r="E361" s="358" t="s">
        <v>342</v>
      </c>
      <c r="F361" s="359">
        <v>4</v>
      </c>
      <c r="G361" s="76" t="s">
        <v>272</v>
      </c>
      <c r="H361" s="76" t="s">
        <v>60</v>
      </c>
      <c r="I361" s="357" t="str">
        <f t="shared" ca="1" si="25"/>
        <v/>
      </c>
      <c r="J361" s="360">
        <f t="shared" si="26"/>
        <v>17</v>
      </c>
      <c r="K361" s="360">
        <f t="shared" si="27"/>
        <v>7</v>
      </c>
      <c r="L361" s="360">
        <f t="shared" si="28"/>
        <v>2018</v>
      </c>
      <c r="M361" s="360">
        <f t="shared" si="29"/>
        <v>1</v>
      </c>
      <c r="N361" s="357">
        <f>VLOOKUP(Tabela14[[#This Row],[Banco]],$U$9:$V$28,2,0)</f>
        <v>1</v>
      </c>
      <c r="O361" s="360">
        <f>IF(M361&gt;'06'!$AZ$15,0,1)</f>
        <v>1</v>
      </c>
      <c r="P361" s="360" t="str">
        <f>IF(Tabela14[[#This Row],[DIA]]&gt;0,IF('13'!$CD$36=77,1,""),"")</f>
        <v/>
      </c>
      <c r="Q361" s="360">
        <f>IF(M361&gt;'13'!$CD$30,0,1)</f>
        <v>1</v>
      </c>
      <c r="R361" s="357" t="str">
        <f>IF(Tabela14[[#This Row],[DIA]]&gt;0,IF('01'!$BX$33=77,1,""),"")</f>
        <v/>
      </c>
      <c r="S361" s="360">
        <f>IF(M361&gt;'01'!$BX$27,0,1)</f>
        <v>1</v>
      </c>
    </row>
    <row r="362" spans="3:19" x14ac:dyDescent="0.25">
      <c r="C362" s="75">
        <v>43299</v>
      </c>
      <c r="D362" s="76" t="s">
        <v>264</v>
      </c>
      <c r="E362" s="358" t="s">
        <v>339</v>
      </c>
      <c r="F362" s="359">
        <v>100</v>
      </c>
      <c r="G362" s="76" t="s">
        <v>272</v>
      </c>
      <c r="H362" s="76" t="s">
        <v>60</v>
      </c>
      <c r="I362" s="357" t="str">
        <f t="shared" ca="1" si="25"/>
        <v/>
      </c>
      <c r="J362" s="360">
        <f t="shared" si="26"/>
        <v>18</v>
      </c>
      <c r="K362" s="360">
        <f t="shared" si="27"/>
        <v>7</v>
      </c>
      <c r="L362" s="360">
        <f t="shared" si="28"/>
        <v>2018</v>
      </c>
      <c r="M362" s="360">
        <f t="shared" si="29"/>
        <v>1</v>
      </c>
      <c r="N362" s="357">
        <f>VLOOKUP(Tabela14[[#This Row],[Banco]],$U$9:$V$28,2,0)</f>
        <v>1</v>
      </c>
      <c r="O362" s="360">
        <f>IF(M362&gt;'06'!$AZ$15,0,1)</f>
        <v>1</v>
      </c>
      <c r="P362" s="360" t="str">
        <f>IF(Tabela14[[#This Row],[DIA]]&gt;0,IF('13'!$CD$36=77,1,""),"")</f>
        <v/>
      </c>
      <c r="Q362" s="360">
        <f>IF(M362&gt;'13'!$CD$30,0,1)</f>
        <v>1</v>
      </c>
      <c r="R362" s="357" t="str">
        <f>IF(Tabela14[[#This Row],[DIA]]&gt;0,IF('01'!$BX$33=77,1,""),"")</f>
        <v/>
      </c>
      <c r="S362" s="360">
        <f>IF(M362&gt;'01'!$BX$27,0,1)</f>
        <v>1</v>
      </c>
    </row>
    <row r="363" spans="3:19" x14ac:dyDescent="0.25">
      <c r="C363" s="75">
        <v>43299</v>
      </c>
      <c r="D363" s="76" t="s">
        <v>268</v>
      </c>
      <c r="E363" s="358" t="s">
        <v>342</v>
      </c>
      <c r="F363" s="359">
        <v>4</v>
      </c>
      <c r="G363" s="76" t="s">
        <v>272</v>
      </c>
      <c r="H363" s="76" t="s">
        <v>60</v>
      </c>
      <c r="I363" s="357" t="str">
        <f t="shared" ca="1" si="25"/>
        <v/>
      </c>
      <c r="J363" s="360">
        <f t="shared" si="26"/>
        <v>18</v>
      </c>
      <c r="K363" s="360">
        <f t="shared" si="27"/>
        <v>7</v>
      </c>
      <c r="L363" s="360">
        <f t="shared" si="28"/>
        <v>2018</v>
      </c>
      <c r="M363" s="360">
        <f t="shared" si="29"/>
        <v>1</v>
      </c>
      <c r="N363" s="357">
        <f>VLOOKUP(Tabela14[[#This Row],[Banco]],$U$9:$V$28,2,0)</f>
        <v>1</v>
      </c>
      <c r="O363" s="360">
        <f>IF(M363&gt;'06'!$AZ$15,0,1)</f>
        <v>1</v>
      </c>
      <c r="P363" s="360" t="str">
        <f>IF(Tabela14[[#This Row],[DIA]]&gt;0,IF('13'!$CD$36=77,1,""),"")</f>
        <v/>
      </c>
      <c r="Q363" s="360">
        <f>IF(M363&gt;'13'!$CD$30,0,1)</f>
        <v>1</v>
      </c>
      <c r="R363" s="357" t="str">
        <f>IF(Tabela14[[#This Row],[DIA]]&gt;0,IF('01'!$BX$33=77,1,""),"")</f>
        <v/>
      </c>
      <c r="S363" s="360">
        <f>IF(M363&gt;'01'!$BX$27,0,1)</f>
        <v>1</v>
      </c>
    </row>
    <row r="364" spans="3:19" x14ac:dyDescent="0.25">
      <c r="C364" s="75">
        <v>43299</v>
      </c>
      <c r="D364" s="76" t="s">
        <v>265</v>
      </c>
      <c r="E364" s="358" t="s">
        <v>265</v>
      </c>
      <c r="F364" s="359">
        <v>4</v>
      </c>
      <c r="G364" s="76" t="s">
        <v>272</v>
      </c>
      <c r="H364" s="76" t="s">
        <v>60</v>
      </c>
      <c r="I364" s="357" t="str">
        <f t="shared" ca="1" si="25"/>
        <v/>
      </c>
      <c r="J364" s="360">
        <f t="shared" si="26"/>
        <v>18</v>
      </c>
      <c r="K364" s="360">
        <f t="shared" si="27"/>
        <v>7</v>
      </c>
      <c r="L364" s="360">
        <f t="shared" si="28"/>
        <v>2018</v>
      </c>
      <c r="M364" s="360">
        <f t="shared" si="29"/>
        <v>1</v>
      </c>
      <c r="N364" s="357">
        <f>VLOOKUP(Tabela14[[#This Row],[Banco]],$U$9:$V$28,2,0)</f>
        <v>1</v>
      </c>
      <c r="O364" s="360">
        <f>IF(M364&gt;'06'!$AZ$15,0,1)</f>
        <v>1</v>
      </c>
      <c r="P364" s="360" t="str">
        <f>IF(Tabela14[[#This Row],[DIA]]&gt;0,IF('13'!$CD$36=77,1,""),"")</f>
        <v/>
      </c>
      <c r="Q364" s="360">
        <f>IF(M364&gt;'13'!$CD$30,0,1)</f>
        <v>1</v>
      </c>
      <c r="R364" s="357" t="str">
        <f>IF(Tabela14[[#This Row],[DIA]]&gt;0,IF('01'!$BX$33=77,1,""),"")</f>
        <v/>
      </c>
      <c r="S364" s="360">
        <f>IF(M364&gt;'01'!$BX$27,0,1)</f>
        <v>1</v>
      </c>
    </row>
    <row r="365" spans="3:19" x14ac:dyDescent="0.25">
      <c r="C365" s="75">
        <v>43300</v>
      </c>
      <c r="D365" s="76" t="s">
        <v>268</v>
      </c>
      <c r="E365" s="358" t="s">
        <v>342</v>
      </c>
      <c r="F365" s="359">
        <v>4</v>
      </c>
      <c r="G365" s="76" t="s">
        <v>272</v>
      </c>
      <c r="H365" s="76" t="s">
        <v>60</v>
      </c>
      <c r="I365" s="357" t="str">
        <f t="shared" ca="1" si="25"/>
        <v/>
      </c>
      <c r="J365" s="360">
        <f t="shared" si="26"/>
        <v>19</v>
      </c>
      <c r="K365" s="360">
        <f t="shared" si="27"/>
        <v>7</v>
      </c>
      <c r="L365" s="360">
        <f t="shared" si="28"/>
        <v>2018</v>
      </c>
      <c r="M365" s="360">
        <f t="shared" si="29"/>
        <v>1</v>
      </c>
      <c r="N365" s="357">
        <f>VLOOKUP(Tabela14[[#This Row],[Banco]],$U$9:$V$28,2,0)</f>
        <v>1</v>
      </c>
      <c r="O365" s="360">
        <f>IF(M365&gt;'06'!$AZ$15,0,1)</f>
        <v>1</v>
      </c>
      <c r="P365" s="360" t="str">
        <f>IF(Tabela14[[#This Row],[DIA]]&gt;0,IF('13'!$CD$36=77,1,""),"")</f>
        <v/>
      </c>
      <c r="Q365" s="360">
        <f>IF(M365&gt;'13'!$CD$30,0,1)</f>
        <v>1</v>
      </c>
      <c r="R365" s="357" t="str">
        <f>IF(Tabela14[[#This Row],[DIA]]&gt;0,IF('01'!$BX$33=77,1,""),"")</f>
        <v/>
      </c>
      <c r="S365" s="360">
        <f>IF(M365&gt;'01'!$BX$27,0,1)</f>
        <v>1</v>
      </c>
    </row>
    <row r="366" spans="3:19" x14ac:dyDescent="0.25">
      <c r="C366" s="75">
        <v>43300</v>
      </c>
      <c r="D366" s="76" t="s">
        <v>271</v>
      </c>
      <c r="E366" s="358" t="s">
        <v>441</v>
      </c>
      <c r="F366" s="359">
        <v>80</v>
      </c>
      <c r="G366" s="76" t="s">
        <v>272</v>
      </c>
      <c r="H366" s="76" t="s">
        <v>60</v>
      </c>
      <c r="I366" s="357" t="str">
        <f t="shared" ca="1" si="25"/>
        <v/>
      </c>
      <c r="J366" s="360">
        <f t="shared" si="26"/>
        <v>19</v>
      </c>
      <c r="K366" s="360">
        <f t="shared" si="27"/>
        <v>7</v>
      </c>
      <c r="L366" s="360">
        <f t="shared" si="28"/>
        <v>2018</v>
      </c>
      <c r="M366" s="360">
        <f t="shared" si="29"/>
        <v>1</v>
      </c>
      <c r="N366" s="357">
        <f>VLOOKUP(Tabela14[[#This Row],[Banco]],$U$9:$V$28,2,0)</f>
        <v>1</v>
      </c>
      <c r="O366" s="360">
        <f>IF(M366&gt;'06'!$AZ$15,0,1)</f>
        <v>1</v>
      </c>
      <c r="P366" s="360" t="str">
        <f>IF(Tabela14[[#This Row],[DIA]]&gt;0,IF('13'!$CD$36=77,1,""),"")</f>
        <v/>
      </c>
      <c r="Q366" s="360">
        <f>IF(M366&gt;'13'!$CD$30,0,1)</f>
        <v>1</v>
      </c>
      <c r="R366" s="357" t="str">
        <f>IF(Tabela14[[#This Row],[DIA]]&gt;0,IF('01'!$BX$33=77,1,""),"")</f>
        <v/>
      </c>
      <c r="S366" s="360">
        <f>IF(M366&gt;'01'!$BX$27,0,1)</f>
        <v>1</v>
      </c>
    </row>
    <row r="367" spans="3:19" x14ac:dyDescent="0.25">
      <c r="C367" s="75">
        <v>43301</v>
      </c>
      <c r="D367" s="76" t="s">
        <v>264</v>
      </c>
      <c r="E367" s="358" t="s">
        <v>477</v>
      </c>
      <c r="F367" s="359">
        <v>5</v>
      </c>
      <c r="G367" s="76" t="s">
        <v>272</v>
      </c>
      <c r="H367" s="76" t="s">
        <v>60</v>
      </c>
      <c r="I367" s="357" t="str">
        <f t="shared" ca="1" si="25"/>
        <v/>
      </c>
      <c r="J367" s="360">
        <f t="shared" si="26"/>
        <v>20</v>
      </c>
      <c r="K367" s="360">
        <f t="shared" si="27"/>
        <v>7</v>
      </c>
      <c r="L367" s="360">
        <f t="shared" si="28"/>
        <v>2018</v>
      </c>
      <c r="M367" s="360">
        <f t="shared" si="29"/>
        <v>1</v>
      </c>
      <c r="N367" s="357">
        <f>VLOOKUP(Tabela14[[#This Row],[Banco]],$U$9:$V$28,2,0)</f>
        <v>1</v>
      </c>
      <c r="O367" s="360">
        <f>IF(M367&gt;'06'!$AZ$15,0,1)</f>
        <v>1</v>
      </c>
      <c r="P367" s="360" t="str">
        <f>IF(Tabela14[[#This Row],[DIA]]&gt;0,IF('13'!$CD$36=77,1,""),"")</f>
        <v/>
      </c>
      <c r="Q367" s="360">
        <f>IF(M367&gt;'13'!$CD$30,0,1)</f>
        <v>1</v>
      </c>
      <c r="R367" s="357" t="str">
        <f>IF(Tabela14[[#This Row],[DIA]]&gt;0,IF('01'!$BX$33=77,1,""),"")</f>
        <v/>
      </c>
      <c r="S367" s="360">
        <f>IF(M367&gt;'01'!$BX$27,0,1)</f>
        <v>1</v>
      </c>
    </row>
    <row r="368" spans="3:19" x14ac:dyDescent="0.25">
      <c r="C368" s="75">
        <v>43301</v>
      </c>
      <c r="D368" s="76" t="s">
        <v>268</v>
      </c>
      <c r="E368" s="358" t="s">
        <v>342</v>
      </c>
      <c r="F368" s="359">
        <v>4</v>
      </c>
      <c r="G368" s="76" t="s">
        <v>272</v>
      </c>
      <c r="H368" s="76" t="s">
        <v>60</v>
      </c>
      <c r="I368" s="357" t="str">
        <f t="shared" ca="1" si="25"/>
        <v/>
      </c>
      <c r="J368" s="360">
        <f t="shared" si="26"/>
        <v>20</v>
      </c>
      <c r="K368" s="360">
        <f t="shared" si="27"/>
        <v>7</v>
      </c>
      <c r="L368" s="360">
        <f t="shared" si="28"/>
        <v>2018</v>
      </c>
      <c r="M368" s="360">
        <f t="shared" si="29"/>
        <v>1</v>
      </c>
      <c r="N368" s="357">
        <f>VLOOKUP(Tabela14[[#This Row],[Banco]],$U$9:$V$28,2,0)</f>
        <v>1</v>
      </c>
      <c r="O368" s="360">
        <f>IF(M368&gt;'06'!$AZ$15,0,1)</f>
        <v>1</v>
      </c>
      <c r="P368" s="360" t="str">
        <f>IF(Tabela14[[#This Row],[DIA]]&gt;0,IF('13'!$CD$36=77,1,""),"")</f>
        <v/>
      </c>
      <c r="Q368" s="360">
        <f>IF(M368&gt;'13'!$CD$30,0,1)</f>
        <v>1</v>
      </c>
      <c r="R368" s="357" t="str">
        <f>IF(Tabela14[[#This Row],[DIA]]&gt;0,IF('01'!$BX$33=77,1,""),"")</f>
        <v/>
      </c>
      <c r="S368" s="360">
        <f>IF(M368&gt;'01'!$BX$27,0,1)</f>
        <v>1</v>
      </c>
    </row>
    <row r="369" spans="3:19" x14ac:dyDescent="0.25">
      <c r="C369" s="75">
        <v>43301</v>
      </c>
      <c r="D369" s="76" t="s">
        <v>264</v>
      </c>
      <c r="E369" s="358" t="s">
        <v>478</v>
      </c>
      <c r="F369" s="359">
        <v>40</v>
      </c>
      <c r="G369" s="76" t="s">
        <v>272</v>
      </c>
      <c r="H369" s="76" t="s">
        <v>60</v>
      </c>
      <c r="I369" s="357" t="str">
        <f t="shared" ca="1" si="25"/>
        <v/>
      </c>
      <c r="J369" s="360">
        <f t="shared" si="26"/>
        <v>20</v>
      </c>
      <c r="K369" s="360">
        <f t="shared" si="27"/>
        <v>7</v>
      </c>
      <c r="L369" s="360">
        <f t="shared" si="28"/>
        <v>2018</v>
      </c>
      <c r="M369" s="360">
        <f t="shared" si="29"/>
        <v>1</v>
      </c>
      <c r="N369" s="357">
        <f>VLOOKUP(Tabela14[[#This Row],[Banco]],$U$9:$V$28,2,0)</f>
        <v>1</v>
      </c>
      <c r="O369" s="360">
        <f>IF(M369&gt;'06'!$AZ$15,0,1)</f>
        <v>1</v>
      </c>
      <c r="P369" s="360" t="str">
        <f>IF(Tabela14[[#This Row],[DIA]]&gt;0,IF('13'!$CD$36=77,1,""),"")</f>
        <v/>
      </c>
      <c r="Q369" s="360">
        <f>IF(M369&gt;'13'!$CD$30,0,1)</f>
        <v>1</v>
      </c>
      <c r="R369" s="357" t="str">
        <f>IF(Tabela14[[#This Row],[DIA]]&gt;0,IF('01'!$BX$33=77,1,""),"")</f>
        <v/>
      </c>
      <c r="S369" s="360">
        <f>IF(M369&gt;'01'!$BX$27,0,1)</f>
        <v>1</v>
      </c>
    </row>
    <row r="370" spans="3:19" x14ac:dyDescent="0.25">
      <c r="C370" s="75">
        <v>43301</v>
      </c>
      <c r="D370" s="76" t="s">
        <v>266</v>
      </c>
      <c r="E370" s="358" t="s">
        <v>479</v>
      </c>
      <c r="F370" s="359">
        <v>5</v>
      </c>
      <c r="G370" s="76" t="s">
        <v>272</v>
      </c>
      <c r="H370" s="76" t="s">
        <v>60</v>
      </c>
      <c r="I370" s="357" t="str">
        <f t="shared" ca="1" si="25"/>
        <v/>
      </c>
      <c r="J370" s="360">
        <f t="shared" si="26"/>
        <v>20</v>
      </c>
      <c r="K370" s="360">
        <f t="shared" si="27"/>
        <v>7</v>
      </c>
      <c r="L370" s="360">
        <f t="shared" si="28"/>
        <v>2018</v>
      </c>
      <c r="M370" s="360">
        <f t="shared" si="29"/>
        <v>1</v>
      </c>
      <c r="N370" s="357">
        <f>VLOOKUP(Tabela14[[#This Row],[Banco]],$U$9:$V$28,2,0)</f>
        <v>1</v>
      </c>
      <c r="O370" s="360">
        <f>IF(M370&gt;'06'!$AZ$15,0,1)</f>
        <v>1</v>
      </c>
      <c r="P370" s="360" t="str">
        <f>IF(Tabela14[[#This Row],[DIA]]&gt;0,IF('13'!$CD$36=77,1,""),"")</f>
        <v/>
      </c>
      <c r="Q370" s="360">
        <f>IF(M370&gt;'13'!$CD$30,0,1)</f>
        <v>1</v>
      </c>
      <c r="R370" s="357" t="str">
        <f>IF(Tabela14[[#This Row],[DIA]]&gt;0,IF('01'!$BX$33=77,1,""),"")</f>
        <v/>
      </c>
      <c r="S370" s="360">
        <f>IF(M370&gt;'01'!$BX$27,0,1)</f>
        <v>1</v>
      </c>
    </row>
    <row r="371" spans="3:19" x14ac:dyDescent="0.25">
      <c r="C371" s="75">
        <v>43303</v>
      </c>
      <c r="D371" s="76" t="s">
        <v>264</v>
      </c>
      <c r="E371" s="358" t="s">
        <v>480</v>
      </c>
      <c r="F371" s="359">
        <v>50</v>
      </c>
      <c r="G371" s="76" t="s">
        <v>272</v>
      </c>
      <c r="H371" s="76" t="s">
        <v>60</v>
      </c>
      <c r="I371" s="357" t="str">
        <f t="shared" ca="1" si="25"/>
        <v/>
      </c>
      <c r="J371" s="360">
        <f t="shared" si="26"/>
        <v>22</v>
      </c>
      <c r="K371" s="360">
        <f t="shared" si="27"/>
        <v>7</v>
      </c>
      <c r="L371" s="360">
        <f t="shared" si="28"/>
        <v>2018</v>
      </c>
      <c r="M371" s="360">
        <f t="shared" si="29"/>
        <v>1</v>
      </c>
      <c r="N371" s="357">
        <f>VLOOKUP(Tabela14[[#This Row],[Banco]],$U$9:$V$28,2,0)</f>
        <v>1</v>
      </c>
      <c r="O371" s="360">
        <f>IF(M371&gt;'06'!$AZ$15,0,1)</f>
        <v>1</v>
      </c>
      <c r="P371" s="360" t="str">
        <f>IF(Tabela14[[#This Row],[DIA]]&gt;0,IF('13'!$CD$36=77,1,""),"")</f>
        <v/>
      </c>
      <c r="Q371" s="360">
        <f>IF(M371&gt;'13'!$CD$30,0,1)</f>
        <v>1</v>
      </c>
      <c r="R371" s="357" t="str">
        <f>IF(Tabela14[[#This Row],[DIA]]&gt;0,IF('01'!$BX$33=77,1,""),"")</f>
        <v/>
      </c>
      <c r="S371" s="360">
        <f>IF(M371&gt;'01'!$BX$27,0,1)</f>
        <v>1</v>
      </c>
    </row>
    <row r="372" spans="3:19" x14ac:dyDescent="0.25">
      <c r="C372" s="75">
        <v>43304</v>
      </c>
      <c r="D372" s="76" t="s">
        <v>268</v>
      </c>
      <c r="E372" s="358" t="s">
        <v>342</v>
      </c>
      <c r="F372" s="359">
        <v>5</v>
      </c>
      <c r="G372" s="76" t="s">
        <v>272</v>
      </c>
      <c r="H372" s="76" t="s">
        <v>60</v>
      </c>
      <c r="I372" s="357" t="str">
        <f t="shared" ca="1" si="25"/>
        <v/>
      </c>
      <c r="J372" s="360">
        <f t="shared" si="26"/>
        <v>23</v>
      </c>
      <c r="K372" s="360">
        <f t="shared" si="27"/>
        <v>7</v>
      </c>
      <c r="L372" s="360">
        <f t="shared" si="28"/>
        <v>2018</v>
      </c>
      <c r="M372" s="360">
        <f t="shared" si="29"/>
        <v>1</v>
      </c>
      <c r="N372" s="357">
        <f>VLOOKUP(Tabela14[[#This Row],[Banco]],$U$9:$V$28,2,0)</f>
        <v>1</v>
      </c>
      <c r="O372" s="360">
        <f>IF(M372&gt;'06'!$AZ$15,0,1)</f>
        <v>1</v>
      </c>
      <c r="P372" s="360" t="str">
        <f>IF(Tabela14[[#This Row],[DIA]]&gt;0,IF('13'!$CD$36=77,1,""),"")</f>
        <v/>
      </c>
      <c r="Q372" s="360">
        <f>IF(M372&gt;'13'!$CD$30,0,1)</f>
        <v>1</v>
      </c>
      <c r="R372" s="357" t="str">
        <f>IF(Tabela14[[#This Row],[DIA]]&gt;0,IF('01'!$BX$33=77,1,""),"")</f>
        <v/>
      </c>
      <c r="S372" s="360">
        <f>IF(M372&gt;'01'!$BX$27,0,1)</f>
        <v>1</v>
      </c>
    </row>
    <row r="373" spans="3:19" x14ac:dyDescent="0.25">
      <c r="C373" s="75">
        <v>43305</v>
      </c>
      <c r="D373" s="76" t="s">
        <v>271</v>
      </c>
      <c r="E373" s="358" t="s">
        <v>415</v>
      </c>
      <c r="F373" s="359">
        <v>25</v>
      </c>
      <c r="G373" s="76" t="s">
        <v>272</v>
      </c>
      <c r="H373" s="76" t="s">
        <v>60</v>
      </c>
      <c r="I373" s="357" t="str">
        <f t="shared" ca="1" si="25"/>
        <v/>
      </c>
      <c r="J373" s="360">
        <f t="shared" si="26"/>
        <v>24</v>
      </c>
      <c r="K373" s="360">
        <f t="shared" si="27"/>
        <v>7</v>
      </c>
      <c r="L373" s="360">
        <f t="shared" si="28"/>
        <v>2018</v>
      </c>
      <c r="M373" s="360">
        <f t="shared" si="29"/>
        <v>1</v>
      </c>
      <c r="N373" s="357">
        <f>VLOOKUP(Tabela14[[#This Row],[Banco]],$U$9:$V$28,2,0)</f>
        <v>1</v>
      </c>
      <c r="O373" s="360">
        <f>IF(M373&gt;'06'!$AZ$15,0,1)</f>
        <v>1</v>
      </c>
      <c r="P373" s="360" t="str">
        <f>IF(Tabela14[[#This Row],[DIA]]&gt;0,IF('13'!$CD$36=77,1,""),"")</f>
        <v/>
      </c>
      <c r="Q373" s="360">
        <f>IF(M373&gt;'13'!$CD$30,0,1)</f>
        <v>1</v>
      </c>
      <c r="R373" s="357" t="str">
        <f>IF(Tabela14[[#This Row],[DIA]]&gt;0,IF('01'!$BX$33=77,1,""),"")</f>
        <v/>
      </c>
      <c r="S373" s="360">
        <f>IF(M373&gt;'01'!$BX$27,0,1)</f>
        <v>1</v>
      </c>
    </row>
    <row r="374" spans="3:19" x14ac:dyDescent="0.25">
      <c r="C374" s="75">
        <v>43305</v>
      </c>
      <c r="D374" s="76" t="s">
        <v>265</v>
      </c>
      <c r="E374" s="358" t="s">
        <v>396</v>
      </c>
      <c r="F374" s="359">
        <v>91.58</v>
      </c>
      <c r="G374" s="76" t="s">
        <v>272</v>
      </c>
      <c r="H374" s="76" t="s">
        <v>60</v>
      </c>
      <c r="I374" s="357" t="str">
        <f t="shared" ca="1" si="25"/>
        <v/>
      </c>
      <c r="J374" s="360">
        <f t="shared" si="26"/>
        <v>24</v>
      </c>
      <c r="K374" s="360">
        <f t="shared" si="27"/>
        <v>7</v>
      </c>
      <c r="L374" s="360">
        <f t="shared" si="28"/>
        <v>2018</v>
      </c>
      <c r="M374" s="360">
        <f t="shared" si="29"/>
        <v>1</v>
      </c>
      <c r="N374" s="357">
        <f>VLOOKUP(Tabela14[[#This Row],[Banco]],$U$9:$V$28,2,0)</f>
        <v>1</v>
      </c>
      <c r="O374" s="360">
        <f>IF(M374&gt;'06'!$AZ$15,0,1)</f>
        <v>1</v>
      </c>
      <c r="P374" s="360" t="str">
        <f>IF(Tabela14[[#This Row],[DIA]]&gt;0,IF('13'!$CD$36=77,1,""),"")</f>
        <v/>
      </c>
      <c r="Q374" s="360">
        <f>IF(M374&gt;'13'!$CD$30,0,1)</f>
        <v>1</v>
      </c>
      <c r="R374" s="357" t="str">
        <f>IF(Tabela14[[#This Row],[DIA]]&gt;0,IF('01'!$BX$33=77,1,""),"")</f>
        <v/>
      </c>
      <c r="S374" s="360">
        <f>IF(M374&gt;'01'!$BX$27,0,1)</f>
        <v>1</v>
      </c>
    </row>
    <row r="375" spans="3:19" x14ac:dyDescent="0.25">
      <c r="C375" s="75">
        <v>43305</v>
      </c>
      <c r="D375" s="76" t="s">
        <v>270</v>
      </c>
      <c r="E375" s="358" t="s">
        <v>367</v>
      </c>
      <c r="F375" s="359">
        <v>76.34</v>
      </c>
      <c r="G375" s="76" t="s">
        <v>272</v>
      </c>
      <c r="H375" s="76" t="s">
        <v>60</v>
      </c>
      <c r="I375" s="357" t="str">
        <f t="shared" ca="1" si="25"/>
        <v/>
      </c>
      <c r="J375" s="360">
        <f t="shared" si="26"/>
        <v>24</v>
      </c>
      <c r="K375" s="360">
        <f t="shared" si="27"/>
        <v>7</v>
      </c>
      <c r="L375" s="360">
        <f t="shared" si="28"/>
        <v>2018</v>
      </c>
      <c r="M375" s="360">
        <f t="shared" si="29"/>
        <v>1</v>
      </c>
      <c r="N375" s="357">
        <f>VLOOKUP(Tabela14[[#This Row],[Banco]],$U$9:$V$28,2,0)</f>
        <v>1</v>
      </c>
      <c r="O375" s="360">
        <f>IF(M375&gt;'06'!$AZ$15,0,1)</f>
        <v>1</v>
      </c>
      <c r="P375" s="360" t="str">
        <f>IF(Tabela14[[#This Row],[DIA]]&gt;0,IF('13'!$CD$36=77,1,""),"")</f>
        <v/>
      </c>
      <c r="Q375" s="360">
        <f>IF(M375&gt;'13'!$CD$30,0,1)</f>
        <v>1</v>
      </c>
      <c r="R375" s="357" t="str">
        <f>IF(Tabela14[[#This Row],[DIA]]&gt;0,IF('01'!$BX$33=77,1,""),"")</f>
        <v/>
      </c>
      <c r="S375" s="360">
        <f>IF(M375&gt;'01'!$BX$27,0,1)</f>
        <v>1</v>
      </c>
    </row>
    <row r="376" spans="3:19" x14ac:dyDescent="0.25">
      <c r="C376" s="75">
        <v>43305</v>
      </c>
      <c r="D376" s="76" t="s">
        <v>270</v>
      </c>
      <c r="E376" s="358" t="s">
        <v>367</v>
      </c>
      <c r="F376" s="359">
        <v>58.5</v>
      </c>
      <c r="G376" s="76" t="s">
        <v>272</v>
      </c>
      <c r="H376" s="76" t="s">
        <v>60</v>
      </c>
      <c r="I376" s="357" t="str">
        <f t="shared" ca="1" si="25"/>
        <v/>
      </c>
      <c r="J376" s="360">
        <f t="shared" si="26"/>
        <v>24</v>
      </c>
      <c r="K376" s="360">
        <f t="shared" si="27"/>
        <v>7</v>
      </c>
      <c r="L376" s="360">
        <f t="shared" si="28"/>
        <v>2018</v>
      </c>
      <c r="M376" s="360">
        <f t="shared" si="29"/>
        <v>1</v>
      </c>
      <c r="N376" s="357">
        <f>VLOOKUP(Tabela14[[#This Row],[Banco]],$U$9:$V$28,2,0)</f>
        <v>1</v>
      </c>
      <c r="O376" s="360">
        <f>IF(M376&gt;'06'!$AZ$15,0,1)</f>
        <v>1</v>
      </c>
      <c r="P376" s="360" t="str">
        <f>IF(Tabela14[[#This Row],[DIA]]&gt;0,IF('13'!$CD$36=77,1,""),"")</f>
        <v/>
      </c>
      <c r="Q376" s="360">
        <f>IF(M376&gt;'13'!$CD$30,0,1)</f>
        <v>1</v>
      </c>
      <c r="R376" s="357" t="str">
        <f>IF(Tabela14[[#This Row],[DIA]]&gt;0,IF('01'!$BX$33=77,1,""),"")</f>
        <v/>
      </c>
      <c r="S376" s="360">
        <f>IF(M376&gt;'01'!$BX$27,0,1)</f>
        <v>1</v>
      </c>
    </row>
    <row r="377" spans="3:19" x14ac:dyDescent="0.25">
      <c r="C377" s="75">
        <v>43305</v>
      </c>
      <c r="D377" s="76" t="s">
        <v>265</v>
      </c>
      <c r="E377" s="358" t="s">
        <v>365</v>
      </c>
      <c r="F377" s="359">
        <v>79.73</v>
      </c>
      <c r="G377" s="76" t="s">
        <v>272</v>
      </c>
      <c r="H377" s="76" t="s">
        <v>60</v>
      </c>
      <c r="I377" s="357" t="str">
        <f t="shared" ca="1" si="25"/>
        <v/>
      </c>
      <c r="J377" s="360">
        <f t="shared" si="26"/>
        <v>24</v>
      </c>
      <c r="K377" s="360">
        <f t="shared" si="27"/>
        <v>7</v>
      </c>
      <c r="L377" s="360">
        <f t="shared" si="28"/>
        <v>2018</v>
      </c>
      <c r="M377" s="360">
        <f t="shared" si="29"/>
        <v>1</v>
      </c>
      <c r="N377" s="357">
        <f>VLOOKUP(Tabela14[[#This Row],[Banco]],$U$9:$V$28,2,0)</f>
        <v>1</v>
      </c>
      <c r="O377" s="360">
        <f>IF(M377&gt;'06'!$AZ$15,0,1)</f>
        <v>1</v>
      </c>
      <c r="P377" s="360" t="str">
        <f>IF(Tabela14[[#This Row],[DIA]]&gt;0,IF('13'!$CD$36=77,1,""),"")</f>
        <v/>
      </c>
      <c r="Q377" s="360">
        <f>IF(M377&gt;'13'!$CD$30,0,1)</f>
        <v>1</v>
      </c>
      <c r="R377" s="357" t="str">
        <f>IF(Tabela14[[#This Row],[DIA]]&gt;0,IF('01'!$BX$33=77,1,""),"")</f>
        <v/>
      </c>
      <c r="S377" s="360">
        <f>IF(M377&gt;'01'!$BX$27,0,1)</f>
        <v>1</v>
      </c>
    </row>
    <row r="378" spans="3:19" x14ac:dyDescent="0.25">
      <c r="C378" s="75">
        <v>43305</v>
      </c>
      <c r="D378" s="76" t="s">
        <v>264</v>
      </c>
      <c r="E378" s="358" t="s">
        <v>370</v>
      </c>
      <c r="F378" s="359">
        <v>8.8000000000000007</v>
      </c>
      <c r="G378" s="76" t="s">
        <v>272</v>
      </c>
      <c r="H378" s="76" t="s">
        <v>60</v>
      </c>
      <c r="I378" s="357" t="str">
        <f t="shared" ca="1" si="25"/>
        <v/>
      </c>
      <c r="J378" s="360">
        <f t="shared" si="26"/>
        <v>24</v>
      </c>
      <c r="K378" s="360">
        <f t="shared" si="27"/>
        <v>7</v>
      </c>
      <c r="L378" s="360">
        <f t="shared" si="28"/>
        <v>2018</v>
      </c>
      <c r="M378" s="360">
        <f t="shared" si="29"/>
        <v>1</v>
      </c>
      <c r="N378" s="357">
        <f>VLOOKUP(Tabela14[[#This Row],[Banco]],$U$9:$V$28,2,0)</f>
        <v>1</v>
      </c>
      <c r="O378" s="360">
        <f>IF(M378&gt;'06'!$AZ$15,0,1)</f>
        <v>1</v>
      </c>
      <c r="P378" s="360" t="str">
        <f>IF(Tabela14[[#This Row],[DIA]]&gt;0,IF('13'!$CD$36=77,1,""),"")</f>
        <v/>
      </c>
      <c r="Q378" s="360">
        <f>IF(M378&gt;'13'!$CD$30,0,1)</f>
        <v>1</v>
      </c>
      <c r="R378" s="357" t="str">
        <f>IF(Tabela14[[#This Row],[DIA]]&gt;0,IF('01'!$BX$33=77,1,""),"")</f>
        <v/>
      </c>
      <c r="S378" s="360">
        <f>IF(M378&gt;'01'!$BX$27,0,1)</f>
        <v>1</v>
      </c>
    </row>
    <row r="379" spans="3:19" x14ac:dyDescent="0.25">
      <c r="C379" s="75">
        <v>43305</v>
      </c>
      <c r="D379" s="76" t="s">
        <v>264</v>
      </c>
      <c r="E379" s="358" t="s">
        <v>438</v>
      </c>
      <c r="F379" s="359">
        <v>3.79</v>
      </c>
      <c r="G379" s="76" t="s">
        <v>272</v>
      </c>
      <c r="H379" s="76" t="s">
        <v>60</v>
      </c>
      <c r="I379" s="357" t="str">
        <f t="shared" ca="1" si="25"/>
        <v/>
      </c>
      <c r="J379" s="360">
        <f t="shared" si="26"/>
        <v>24</v>
      </c>
      <c r="K379" s="360">
        <f t="shared" si="27"/>
        <v>7</v>
      </c>
      <c r="L379" s="360">
        <f t="shared" si="28"/>
        <v>2018</v>
      </c>
      <c r="M379" s="360">
        <f t="shared" si="29"/>
        <v>1</v>
      </c>
      <c r="N379" s="357">
        <f>VLOOKUP(Tabela14[[#This Row],[Banco]],$U$9:$V$28,2,0)</f>
        <v>1</v>
      </c>
      <c r="O379" s="360">
        <f>IF(M379&gt;'06'!$AZ$15,0,1)</f>
        <v>1</v>
      </c>
      <c r="P379" s="360" t="str">
        <f>IF(Tabela14[[#This Row],[DIA]]&gt;0,IF('13'!$CD$36=77,1,""),"")</f>
        <v/>
      </c>
      <c r="Q379" s="360">
        <f>IF(M379&gt;'13'!$CD$30,0,1)</f>
        <v>1</v>
      </c>
      <c r="R379" s="357" t="str">
        <f>IF(Tabela14[[#This Row],[DIA]]&gt;0,IF('01'!$BX$33=77,1,""),"")</f>
        <v/>
      </c>
      <c r="S379" s="360">
        <f>IF(M379&gt;'01'!$BX$27,0,1)</f>
        <v>1</v>
      </c>
    </row>
    <row r="380" spans="3:19" x14ac:dyDescent="0.25">
      <c r="C380" s="75">
        <v>43305</v>
      </c>
      <c r="D380" s="76" t="s">
        <v>264</v>
      </c>
      <c r="E380" s="358" t="s">
        <v>439</v>
      </c>
      <c r="F380" s="359">
        <v>0.4</v>
      </c>
      <c r="G380" s="76" t="s">
        <v>272</v>
      </c>
      <c r="H380" s="76" t="s">
        <v>60</v>
      </c>
      <c r="I380" s="357" t="str">
        <f t="shared" ca="1" si="25"/>
        <v/>
      </c>
      <c r="J380" s="360">
        <f t="shared" si="26"/>
        <v>24</v>
      </c>
      <c r="K380" s="360">
        <f t="shared" si="27"/>
        <v>7</v>
      </c>
      <c r="L380" s="360">
        <f t="shared" si="28"/>
        <v>2018</v>
      </c>
      <c r="M380" s="360">
        <f t="shared" si="29"/>
        <v>1</v>
      </c>
      <c r="N380" s="357">
        <f>VLOOKUP(Tabela14[[#This Row],[Banco]],$U$9:$V$28,2,0)</f>
        <v>1</v>
      </c>
      <c r="O380" s="360">
        <f>IF(M380&gt;'06'!$AZ$15,0,1)</f>
        <v>1</v>
      </c>
      <c r="P380" s="360" t="str">
        <f>IF(Tabela14[[#This Row],[DIA]]&gt;0,IF('13'!$CD$36=77,1,""),"")</f>
        <v/>
      </c>
      <c r="Q380" s="360">
        <f>IF(M380&gt;'13'!$CD$30,0,1)</f>
        <v>1</v>
      </c>
      <c r="R380" s="357" t="str">
        <f>IF(Tabela14[[#This Row],[DIA]]&gt;0,IF('01'!$BX$33=77,1,""),"")</f>
        <v/>
      </c>
      <c r="S380" s="360">
        <f>IF(M380&gt;'01'!$BX$27,0,1)</f>
        <v>1</v>
      </c>
    </row>
    <row r="381" spans="3:19" x14ac:dyDescent="0.25">
      <c r="C381" s="75">
        <v>43305</v>
      </c>
      <c r="D381" s="76" t="s">
        <v>264</v>
      </c>
      <c r="E381" s="358" t="s">
        <v>440</v>
      </c>
      <c r="F381" s="359">
        <v>11.99</v>
      </c>
      <c r="G381" s="76" t="s">
        <v>272</v>
      </c>
      <c r="H381" s="76" t="s">
        <v>60</v>
      </c>
      <c r="I381" s="357" t="str">
        <f t="shared" ca="1" si="25"/>
        <v/>
      </c>
      <c r="J381" s="360">
        <f t="shared" si="26"/>
        <v>24</v>
      </c>
      <c r="K381" s="360">
        <f t="shared" si="27"/>
        <v>7</v>
      </c>
      <c r="L381" s="360">
        <f t="shared" si="28"/>
        <v>2018</v>
      </c>
      <c r="M381" s="360">
        <f t="shared" si="29"/>
        <v>1</v>
      </c>
      <c r="N381" s="357">
        <f>VLOOKUP(Tabela14[[#This Row],[Banco]],$U$9:$V$28,2,0)</f>
        <v>1</v>
      </c>
      <c r="O381" s="360">
        <f>IF(M381&gt;'06'!$AZ$15,0,1)</f>
        <v>1</v>
      </c>
      <c r="P381" s="360" t="str">
        <f>IF(Tabela14[[#This Row],[DIA]]&gt;0,IF('13'!$CD$36=77,1,""),"")</f>
        <v/>
      </c>
      <c r="Q381" s="360">
        <f>IF(M381&gt;'13'!$CD$30,0,1)</f>
        <v>1</v>
      </c>
      <c r="R381" s="357" t="str">
        <f>IF(Tabela14[[#This Row],[DIA]]&gt;0,IF('01'!$BX$33=77,1,""),"")</f>
        <v/>
      </c>
      <c r="S381" s="360">
        <f>IF(M381&gt;'01'!$BX$27,0,1)</f>
        <v>1</v>
      </c>
    </row>
    <row r="382" spans="3:19" x14ac:dyDescent="0.25">
      <c r="C382" s="75">
        <v>43306</v>
      </c>
      <c r="D382" s="76" t="s">
        <v>264</v>
      </c>
      <c r="E382" s="358" t="s">
        <v>339</v>
      </c>
      <c r="F382" s="359">
        <v>10</v>
      </c>
      <c r="G382" s="76" t="s">
        <v>272</v>
      </c>
      <c r="H382" s="76" t="s">
        <v>60</v>
      </c>
      <c r="I382" s="357" t="str">
        <f t="shared" ca="1" si="25"/>
        <v/>
      </c>
      <c r="J382" s="360">
        <f t="shared" si="26"/>
        <v>25</v>
      </c>
      <c r="K382" s="360">
        <f t="shared" si="27"/>
        <v>7</v>
      </c>
      <c r="L382" s="360">
        <f t="shared" si="28"/>
        <v>2018</v>
      </c>
      <c r="M382" s="360">
        <f t="shared" si="29"/>
        <v>1</v>
      </c>
      <c r="N382" s="357">
        <f>VLOOKUP(Tabela14[[#This Row],[Banco]],$U$9:$V$28,2,0)</f>
        <v>1</v>
      </c>
      <c r="O382" s="360">
        <f>IF(M382&gt;'06'!$AZ$15,0,1)</f>
        <v>1</v>
      </c>
      <c r="P382" s="360" t="str">
        <f>IF(Tabela14[[#This Row],[DIA]]&gt;0,IF('13'!$CD$36=77,1,""),"")</f>
        <v/>
      </c>
      <c r="Q382" s="360">
        <f>IF(M382&gt;'13'!$CD$30,0,1)</f>
        <v>1</v>
      </c>
      <c r="R382" s="357" t="str">
        <f>IF(Tabela14[[#This Row],[DIA]]&gt;0,IF('01'!$BX$33=77,1,""),"")</f>
        <v/>
      </c>
      <c r="S382" s="360">
        <f>IF(M382&gt;'01'!$BX$27,0,1)</f>
        <v>1</v>
      </c>
    </row>
    <row r="383" spans="3:19" x14ac:dyDescent="0.25">
      <c r="C383" s="75">
        <v>43306</v>
      </c>
      <c r="D383" s="76" t="s">
        <v>264</v>
      </c>
      <c r="E383" s="358" t="s">
        <v>372</v>
      </c>
      <c r="F383" s="359">
        <v>10</v>
      </c>
      <c r="G383" s="76" t="s">
        <v>272</v>
      </c>
      <c r="H383" s="76" t="s">
        <v>60</v>
      </c>
      <c r="I383" s="357" t="str">
        <f t="shared" ca="1" si="25"/>
        <v/>
      </c>
      <c r="J383" s="360">
        <f t="shared" si="26"/>
        <v>25</v>
      </c>
      <c r="K383" s="360">
        <f t="shared" si="27"/>
        <v>7</v>
      </c>
      <c r="L383" s="360">
        <f t="shared" si="28"/>
        <v>2018</v>
      </c>
      <c r="M383" s="360">
        <f t="shared" si="29"/>
        <v>1</v>
      </c>
      <c r="N383" s="357">
        <f>VLOOKUP(Tabela14[[#This Row],[Banco]],$U$9:$V$28,2,0)</f>
        <v>1</v>
      </c>
      <c r="O383" s="360">
        <f>IF(M383&gt;'06'!$AZ$15,0,1)</f>
        <v>1</v>
      </c>
      <c r="P383" s="360" t="str">
        <f>IF(Tabela14[[#This Row],[DIA]]&gt;0,IF('13'!$CD$36=77,1,""),"")</f>
        <v/>
      </c>
      <c r="Q383" s="360">
        <f>IF(M383&gt;'13'!$CD$30,0,1)</f>
        <v>1</v>
      </c>
      <c r="R383" s="357" t="str">
        <f>IF(Tabela14[[#This Row],[DIA]]&gt;0,IF('01'!$BX$33=77,1,""),"")</f>
        <v/>
      </c>
      <c r="S383" s="360">
        <f>IF(M383&gt;'01'!$BX$27,0,1)</f>
        <v>1</v>
      </c>
    </row>
    <row r="384" spans="3:19" x14ac:dyDescent="0.25">
      <c r="C384" s="75">
        <v>43306</v>
      </c>
      <c r="D384" s="76" t="s">
        <v>268</v>
      </c>
      <c r="E384" s="358" t="s">
        <v>342</v>
      </c>
      <c r="F384" s="359">
        <v>4</v>
      </c>
      <c r="G384" s="76" t="s">
        <v>272</v>
      </c>
      <c r="H384" s="76" t="s">
        <v>60</v>
      </c>
      <c r="I384" s="357" t="str">
        <f t="shared" ca="1" si="25"/>
        <v/>
      </c>
      <c r="J384" s="360">
        <f t="shared" si="26"/>
        <v>25</v>
      </c>
      <c r="K384" s="360">
        <f t="shared" si="27"/>
        <v>7</v>
      </c>
      <c r="L384" s="360">
        <f t="shared" si="28"/>
        <v>2018</v>
      </c>
      <c r="M384" s="360">
        <f t="shared" si="29"/>
        <v>1</v>
      </c>
      <c r="N384" s="357">
        <f>VLOOKUP(Tabela14[[#This Row],[Banco]],$U$9:$V$28,2,0)</f>
        <v>1</v>
      </c>
      <c r="O384" s="360">
        <f>IF(M384&gt;'06'!$AZ$15,0,1)</f>
        <v>1</v>
      </c>
      <c r="P384" s="360" t="str">
        <f>IF(Tabela14[[#This Row],[DIA]]&gt;0,IF('13'!$CD$36=77,1,""),"")</f>
        <v/>
      </c>
      <c r="Q384" s="360">
        <f>IF(M384&gt;'13'!$CD$30,0,1)</f>
        <v>1</v>
      </c>
      <c r="R384" s="357" t="str">
        <f>IF(Tabela14[[#This Row],[DIA]]&gt;0,IF('01'!$BX$33=77,1,""),"")</f>
        <v/>
      </c>
      <c r="S384" s="360">
        <f>IF(M384&gt;'01'!$BX$27,0,1)</f>
        <v>1</v>
      </c>
    </row>
    <row r="385" spans="3:19" x14ac:dyDescent="0.25">
      <c r="C385" s="75">
        <v>43306</v>
      </c>
      <c r="D385" s="76" t="s">
        <v>264</v>
      </c>
      <c r="E385" s="358" t="s">
        <v>481</v>
      </c>
      <c r="F385" s="359">
        <v>7</v>
      </c>
      <c r="G385" s="76" t="s">
        <v>272</v>
      </c>
      <c r="H385" s="76" t="s">
        <v>60</v>
      </c>
      <c r="I385" s="357" t="str">
        <f t="shared" ca="1" si="25"/>
        <v/>
      </c>
      <c r="J385" s="360">
        <f t="shared" si="26"/>
        <v>25</v>
      </c>
      <c r="K385" s="360">
        <f t="shared" si="27"/>
        <v>7</v>
      </c>
      <c r="L385" s="360">
        <f t="shared" si="28"/>
        <v>2018</v>
      </c>
      <c r="M385" s="360">
        <f t="shared" si="29"/>
        <v>1</v>
      </c>
      <c r="N385" s="357">
        <f>VLOOKUP(Tabela14[[#This Row],[Banco]],$U$9:$V$28,2,0)</f>
        <v>1</v>
      </c>
      <c r="O385" s="360">
        <f>IF(M385&gt;'06'!$AZ$15,0,1)</f>
        <v>1</v>
      </c>
      <c r="P385" s="360" t="str">
        <f>IF(Tabela14[[#This Row],[DIA]]&gt;0,IF('13'!$CD$36=77,1,""),"")</f>
        <v/>
      </c>
      <c r="Q385" s="360">
        <f>IF(M385&gt;'13'!$CD$30,0,1)</f>
        <v>1</v>
      </c>
      <c r="R385" s="357" t="str">
        <f>IF(Tabela14[[#This Row],[DIA]]&gt;0,IF('01'!$BX$33=77,1,""),"")</f>
        <v/>
      </c>
      <c r="S385" s="360">
        <f>IF(M385&gt;'01'!$BX$27,0,1)</f>
        <v>1</v>
      </c>
    </row>
    <row r="386" spans="3:19" x14ac:dyDescent="0.25">
      <c r="C386" s="75">
        <v>43306</v>
      </c>
      <c r="D386" s="76" t="s">
        <v>266</v>
      </c>
      <c r="E386" s="358" t="s">
        <v>347</v>
      </c>
      <c r="F386" s="359">
        <v>50</v>
      </c>
      <c r="G386" s="76" t="s">
        <v>272</v>
      </c>
      <c r="H386" s="76" t="s">
        <v>60</v>
      </c>
      <c r="I386" s="357" t="str">
        <f t="shared" ca="1" si="25"/>
        <v/>
      </c>
      <c r="J386" s="360">
        <f t="shared" si="26"/>
        <v>25</v>
      </c>
      <c r="K386" s="360">
        <f t="shared" si="27"/>
        <v>7</v>
      </c>
      <c r="L386" s="360">
        <f t="shared" si="28"/>
        <v>2018</v>
      </c>
      <c r="M386" s="360">
        <f t="shared" si="29"/>
        <v>1</v>
      </c>
      <c r="N386" s="357">
        <f>VLOOKUP(Tabela14[[#This Row],[Banco]],$U$9:$V$28,2,0)</f>
        <v>1</v>
      </c>
      <c r="O386" s="360">
        <f>IF(M386&gt;'06'!$AZ$15,0,1)</f>
        <v>1</v>
      </c>
      <c r="P386" s="360" t="str">
        <f>IF(Tabela14[[#This Row],[DIA]]&gt;0,IF('13'!$CD$36=77,1,""),"")</f>
        <v/>
      </c>
      <c r="Q386" s="360">
        <f>IF(M386&gt;'13'!$CD$30,0,1)</f>
        <v>1</v>
      </c>
      <c r="R386" s="357" t="str">
        <f>IF(Tabela14[[#This Row],[DIA]]&gt;0,IF('01'!$BX$33=77,1,""),"")</f>
        <v/>
      </c>
      <c r="S386" s="360">
        <f>IF(M386&gt;'01'!$BX$27,0,1)</f>
        <v>1</v>
      </c>
    </row>
    <row r="387" spans="3:19" x14ac:dyDescent="0.25">
      <c r="C387" s="75">
        <v>43309</v>
      </c>
      <c r="D387" s="76" t="s">
        <v>265</v>
      </c>
      <c r="E387" s="358" t="s">
        <v>482</v>
      </c>
      <c r="F387" s="359">
        <v>39.799999999999997</v>
      </c>
      <c r="G387" s="76" t="s">
        <v>272</v>
      </c>
      <c r="H387" s="76" t="s">
        <v>60</v>
      </c>
      <c r="I387" s="357" t="str">
        <f t="shared" ca="1" si="25"/>
        <v/>
      </c>
      <c r="J387" s="360">
        <f t="shared" si="26"/>
        <v>28</v>
      </c>
      <c r="K387" s="360">
        <f t="shared" si="27"/>
        <v>7</v>
      </c>
      <c r="L387" s="360">
        <f t="shared" si="28"/>
        <v>2018</v>
      </c>
      <c r="M387" s="360">
        <f t="shared" si="29"/>
        <v>1</v>
      </c>
      <c r="N387" s="357">
        <f>VLOOKUP(Tabela14[[#This Row],[Banco]],$U$9:$V$28,2,0)</f>
        <v>1</v>
      </c>
      <c r="O387" s="360">
        <f>IF(M387&gt;'06'!$AZ$15,0,1)</f>
        <v>1</v>
      </c>
      <c r="P387" s="360" t="str">
        <f>IF(Tabela14[[#This Row],[DIA]]&gt;0,IF('13'!$CD$36=77,1,""),"")</f>
        <v/>
      </c>
      <c r="Q387" s="360">
        <f>IF(M387&gt;'13'!$CD$30,0,1)</f>
        <v>1</v>
      </c>
      <c r="R387" s="357" t="str">
        <f>IF(Tabela14[[#This Row],[DIA]]&gt;0,IF('01'!$BX$33=77,1,""),"")</f>
        <v/>
      </c>
      <c r="S387" s="360">
        <f>IF(M387&gt;'01'!$BX$27,0,1)</f>
        <v>1</v>
      </c>
    </row>
    <row r="388" spans="3:19" x14ac:dyDescent="0.25">
      <c r="C388" s="75">
        <v>43310</v>
      </c>
      <c r="D388" s="76" t="s">
        <v>268</v>
      </c>
      <c r="E388" s="358" t="s">
        <v>342</v>
      </c>
      <c r="F388" s="359">
        <v>8</v>
      </c>
      <c r="G388" s="76" t="s">
        <v>272</v>
      </c>
      <c r="H388" s="76" t="s">
        <v>60</v>
      </c>
      <c r="I388" s="357" t="str">
        <f t="shared" ca="1" si="25"/>
        <v/>
      </c>
      <c r="J388" s="360">
        <f t="shared" si="26"/>
        <v>29</v>
      </c>
      <c r="K388" s="360">
        <f t="shared" si="27"/>
        <v>7</v>
      </c>
      <c r="L388" s="360">
        <f t="shared" si="28"/>
        <v>2018</v>
      </c>
      <c r="M388" s="360">
        <f t="shared" si="29"/>
        <v>1</v>
      </c>
      <c r="N388" s="357">
        <f>VLOOKUP(Tabela14[[#This Row],[Banco]],$U$9:$V$28,2,0)</f>
        <v>1</v>
      </c>
      <c r="O388" s="360">
        <f>IF(M388&gt;'06'!$AZ$15,0,1)</f>
        <v>1</v>
      </c>
      <c r="P388" s="360" t="str">
        <f>IF(Tabela14[[#This Row],[DIA]]&gt;0,IF('13'!$CD$36=77,1,""),"")</f>
        <v/>
      </c>
      <c r="Q388" s="360">
        <f>IF(M388&gt;'13'!$CD$30,0,1)</f>
        <v>1</v>
      </c>
      <c r="R388" s="357" t="str">
        <f>IF(Tabela14[[#This Row],[DIA]]&gt;0,IF('01'!$BX$33=77,1,""),"")</f>
        <v/>
      </c>
      <c r="S388" s="360">
        <f>IF(M388&gt;'01'!$BX$27,0,1)</f>
        <v>1</v>
      </c>
    </row>
    <row r="389" spans="3:19" x14ac:dyDescent="0.25">
      <c r="C389" s="75">
        <v>43311</v>
      </c>
      <c r="D389" s="76" t="s">
        <v>266</v>
      </c>
      <c r="E389" s="358" t="s">
        <v>347</v>
      </c>
      <c r="F389" s="359">
        <v>100</v>
      </c>
      <c r="G389" s="76" t="s">
        <v>272</v>
      </c>
      <c r="H389" s="76" t="s">
        <v>60</v>
      </c>
      <c r="I389" s="357" t="str">
        <f t="shared" ca="1" si="25"/>
        <v/>
      </c>
      <c r="J389" s="360">
        <f t="shared" si="26"/>
        <v>30</v>
      </c>
      <c r="K389" s="360">
        <f t="shared" si="27"/>
        <v>7</v>
      </c>
      <c r="L389" s="360">
        <f t="shared" si="28"/>
        <v>2018</v>
      </c>
      <c r="M389" s="360">
        <f t="shared" si="29"/>
        <v>1</v>
      </c>
      <c r="N389" s="357">
        <f>VLOOKUP(Tabela14[[#This Row],[Banco]],$U$9:$V$28,2,0)</f>
        <v>1</v>
      </c>
      <c r="O389" s="360">
        <f>IF(M389&gt;'06'!$AZ$15,0,1)</f>
        <v>1</v>
      </c>
      <c r="P389" s="360" t="str">
        <f>IF(Tabela14[[#This Row],[DIA]]&gt;0,IF('13'!$CD$36=77,1,""),"")</f>
        <v/>
      </c>
      <c r="Q389" s="360">
        <f>IF(M389&gt;'13'!$CD$30,0,1)</f>
        <v>1</v>
      </c>
      <c r="R389" s="357" t="str">
        <f>IF(Tabela14[[#This Row],[DIA]]&gt;0,IF('01'!$BX$33=77,1,""),"")</f>
        <v/>
      </c>
      <c r="S389" s="360">
        <f>IF(M389&gt;'01'!$BX$27,0,1)</f>
        <v>1</v>
      </c>
    </row>
    <row r="390" spans="3:19" x14ac:dyDescent="0.25">
      <c r="C390" s="75">
        <v>43312</v>
      </c>
      <c r="D390" s="76" t="s">
        <v>268</v>
      </c>
      <c r="E390" s="358" t="s">
        <v>342</v>
      </c>
      <c r="F390" s="359">
        <v>4</v>
      </c>
      <c r="G390" s="76" t="s">
        <v>272</v>
      </c>
      <c r="H390" s="76" t="s">
        <v>60</v>
      </c>
      <c r="I390" s="357" t="str">
        <f t="shared" ca="1" si="25"/>
        <v/>
      </c>
      <c r="J390" s="360">
        <f t="shared" si="26"/>
        <v>31</v>
      </c>
      <c r="K390" s="360">
        <f t="shared" si="27"/>
        <v>7</v>
      </c>
      <c r="L390" s="360">
        <f t="shared" si="28"/>
        <v>2018</v>
      </c>
      <c r="M390" s="360">
        <f t="shared" si="29"/>
        <v>1</v>
      </c>
      <c r="N390" s="357">
        <f>VLOOKUP(Tabela14[[#This Row],[Banco]],$U$9:$V$28,2,0)</f>
        <v>1</v>
      </c>
      <c r="O390" s="360">
        <f>IF(M390&gt;'06'!$AZ$15,0,1)</f>
        <v>1</v>
      </c>
      <c r="P390" s="360" t="str">
        <f>IF(Tabela14[[#This Row],[DIA]]&gt;0,IF('13'!$CD$36=77,1,""),"")</f>
        <v/>
      </c>
      <c r="Q390" s="360">
        <f>IF(M390&gt;'13'!$CD$30,0,1)</f>
        <v>1</v>
      </c>
      <c r="R390" s="357" t="str">
        <f>IF(Tabela14[[#This Row],[DIA]]&gt;0,IF('01'!$BX$33=77,1,""),"")</f>
        <v/>
      </c>
      <c r="S390" s="360">
        <f>IF(M390&gt;'01'!$BX$27,0,1)</f>
        <v>1</v>
      </c>
    </row>
    <row r="391" spans="3:19" x14ac:dyDescent="0.25">
      <c r="C391" s="75">
        <v>43312</v>
      </c>
      <c r="D391" s="76" t="s">
        <v>265</v>
      </c>
      <c r="E391" s="358" t="s">
        <v>265</v>
      </c>
      <c r="F391" s="359">
        <v>800</v>
      </c>
      <c r="G391" s="76" t="s">
        <v>272</v>
      </c>
      <c r="H391" s="76" t="s">
        <v>60</v>
      </c>
      <c r="I391" s="357" t="str">
        <f t="shared" ca="1" si="25"/>
        <v/>
      </c>
      <c r="J391" s="360">
        <f t="shared" si="26"/>
        <v>31</v>
      </c>
      <c r="K391" s="360">
        <f t="shared" si="27"/>
        <v>7</v>
      </c>
      <c r="L391" s="360">
        <f t="shared" si="28"/>
        <v>2018</v>
      </c>
      <c r="M391" s="360">
        <f t="shared" si="29"/>
        <v>1</v>
      </c>
      <c r="N391" s="357">
        <f>VLOOKUP(Tabela14[[#This Row],[Banco]],$U$9:$V$28,2,0)</f>
        <v>1</v>
      </c>
      <c r="O391" s="360">
        <f>IF(M391&gt;'06'!$AZ$15,0,1)</f>
        <v>1</v>
      </c>
      <c r="P391" s="360" t="str">
        <f>IF(Tabela14[[#This Row],[DIA]]&gt;0,IF('13'!$CD$36=77,1,""),"")</f>
        <v/>
      </c>
      <c r="Q391" s="360">
        <f>IF(M391&gt;'13'!$CD$30,0,1)</f>
        <v>1</v>
      </c>
      <c r="R391" s="357" t="str">
        <f>IF(Tabela14[[#This Row],[DIA]]&gt;0,IF('01'!$BX$33=77,1,""),"")</f>
        <v/>
      </c>
      <c r="S391" s="360">
        <f>IF(M391&gt;'01'!$BX$27,0,1)</f>
        <v>1</v>
      </c>
    </row>
    <row r="392" spans="3:19" x14ac:dyDescent="0.25">
      <c r="C392" s="75">
        <v>43314</v>
      </c>
      <c r="D392" s="76" t="s">
        <v>268</v>
      </c>
      <c r="E392" s="358" t="s">
        <v>342</v>
      </c>
      <c r="F392" s="359">
        <v>4</v>
      </c>
      <c r="G392" s="76" t="s">
        <v>272</v>
      </c>
      <c r="H392" s="76" t="s">
        <v>60</v>
      </c>
      <c r="I392" s="357" t="str">
        <f t="shared" ca="1" si="25"/>
        <v/>
      </c>
      <c r="J392" s="360">
        <f t="shared" si="26"/>
        <v>2</v>
      </c>
      <c r="K392" s="360">
        <f t="shared" si="27"/>
        <v>8</v>
      </c>
      <c r="L392" s="360">
        <f t="shared" si="28"/>
        <v>2018</v>
      </c>
      <c r="M392" s="360">
        <f t="shared" si="29"/>
        <v>1</v>
      </c>
      <c r="N392" s="357">
        <f>VLOOKUP(Tabela14[[#This Row],[Banco]],$U$9:$V$28,2,0)</f>
        <v>1</v>
      </c>
      <c r="O392" s="360">
        <f>IF(M392&gt;'06'!$AZ$15,0,1)</f>
        <v>1</v>
      </c>
      <c r="P392" s="360" t="str">
        <f>IF(Tabela14[[#This Row],[DIA]]&gt;0,IF('13'!$CD$36=77,1,""),"")</f>
        <v/>
      </c>
      <c r="Q392" s="360">
        <f>IF(M392&gt;'13'!$CD$30,0,1)</f>
        <v>1</v>
      </c>
      <c r="R392" s="357" t="str">
        <f>IF(Tabela14[[#This Row],[DIA]]&gt;0,IF('01'!$BX$33=77,1,""),"")</f>
        <v/>
      </c>
      <c r="S392" s="360">
        <f>IF(M392&gt;'01'!$BX$27,0,1)</f>
        <v>1</v>
      </c>
    </row>
    <row r="393" spans="3:19" x14ac:dyDescent="0.25">
      <c r="C393" s="75">
        <v>43315</v>
      </c>
      <c r="D393" s="76" t="s">
        <v>266</v>
      </c>
      <c r="E393" s="358" t="s">
        <v>483</v>
      </c>
      <c r="F393" s="359">
        <v>101</v>
      </c>
      <c r="G393" s="76" t="s">
        <v>272</v>
      </c>
      <c r="H393" s="76" t="s">
        <v>60</v>
      </c>
      <c r="I393" s="357" t="str">
        <f t="shared" ref="I393:I456" ca="1" si="30">IF(H393="","",(IF(H393="Efetivado","",IF(C393="","",IF(C393=TODAY(),"Vence Hoje",IF(C393&lt;TODAY(),"Atrasado",C393-TODAY()&amp;" Dias para Vencer"))))))</f>
        <v/>
      </c>
      <c r="J393" s="360">
        <f t="shared" ref="J393:J456" si="31">DAY(C393)</f>
        <v>3</v>
      </c>
      <c r="K393" s="360">
        <f t="shared" ref="K393:K456" si="32">MONTH(C393)</f>
        <v>8</v>
      </c>
      <c r="L393" s="360">
        <f t="shared" ref="L393:L456" si="33">YEAR(C393)</f>
        <v>2018</v>
      </c>
      <c r="M393" s="360">
        <f t="shared" ref="M393:M456" si="34">VLOOKUP(H393,$Z$9:$AA$10,2,0)</f>
        <v>1</v>
      </c>
      <c r="N393" s="357">
        <f>VLOOKUP(Tabela14[[#This Row],[Banco]],$U$9:$V$28,2,0)</f>
        <v>1</v>
      </c>
      <c r="O393" s="360">
        <f>IF(M393&gt;'06'!$AZ$15,0,1)</f>
        <v>1</v>
      </c>
      <c r="P393" s="360" t="str">
        <f>IF(Tabela14[[#This Row],[DIA]]&gt;0,IF('13'!$CD$36=77,1,""),"")</f>
        <v/>
      </c>
      <c r="Q393" s="360">
        <f>IF(M393&gt;'13'!$CD$30,0,1)</f>
        <v>1</v>
      </c>
      <c r="R393" s="357" t="str">
        <f>IF(Tabela14[[#This Row],[DIA]]&gt;0,IF('01'!$BX$33=77,1,""),"")</f>
        <v/>
      </c>
      <c r="S393" s="360">
        <f>IF(M393&gt;'01'!$BX$27,0,1)</f>
        <v>1</v>
      </c>
    </row>
    <row r="394" spans="3:19" x14ac:dyDescent="0.25">
      <c r="C394" s="75">
        <v>43315</v>
      </c>
      <c r="D394" s="76" t="s">
        <v>268</v>
      </c>
      <c r="E394" s="358" t="s">
        <v>342</v>
      </c>
      <c r="F394" s="359">
        <v>4</v>
      </c>
      <c r="G394" s="76" t="s">
        <v>272</v>
      </c>
      <c r="H394" s="76" t="s">
        <v>60</v>
      </c>
      <c r="I394" s="357" t="str">
        <f t="shared" ca="1" si="30"/>
        <v/>
      </c>
      <c r="J394" s="360">
        <f t="shared" si="31"/>
        <v>3</v>
      </c>
      <c r="K394" s="360">
        <f t="shared" si="32"/>
        <v>8</v>
      </c>
      <c r="L394" s="360">
        <f t="shared" si="33"/>
        <v>2018</v>
      </c>
      <c r="M394" s="360">
        <f t="shared" si="34"/>
        <v>1</v>
      </c>
      <c r="N394" s="357">
        <f>VLOOKUP(Tabela14[[#This Row],[Banco]],$U$9:$V$28,2,0)</f>
        <v>1</v>
      </c>
      <c r="O394" s="360">
        <f>IF(M394&gt;'06'!$AZ$15,0,1)</f>
        <v>1</v>
      </c>
      <c r="P394" s="360" t="str">
        <f>IF(Tabela14[[#This Row],[DIA]]&gt;0,IF('13'!$CD$36=77,1,""),"")</f>
        <v/>
      </c>
      <c r="Q394" s="360">
        <f>IF(M394&gt;'13'!$CD$30,0,1)</f>
        <v>1</v>
      </c>
      <c r="R394" s="357" t="str">
        <f>IF(Tabela14[[#This Row],[DIA]]&gt;0,IF('01'!$BX$33=77,1,""),"")</f>
        <v/>
      </c>
      <c r="S394" s="360">
        <f>IF(M394&gt;'01'!$BX$27,0,1)</f>
        <v>1</v>
      </c>
    </row>
    <row r="395" spans="3:19" x14ac:dyDescent="0.25">
      <c r="C395" s="75">
        <v>43315</v>
      </c>
      <c r="D395" s="76" t="s">
        <v>264</v>
      </c>
      <c r="E395" s="358" t="s">
        <v>484</v>
      </c>
      <c r="F395" s="359">
        <v>25</v>
      </c>
      <c r="G395" s="76" t="s">
        <v>272</v>
      </c>
      <c r="H395" s="76" t="s">
        <v>60</v>
      </c>
      <c r="I395" s="357" t="str">
        <f t="shared" ca="1" si="30"/>
        <v/>
      </c>
      <c r="J395" s="360">
        <f t="shared" si="31"/>
        <v>3</v>
      </c>
      <c r="K395" s="360">
        <f t="shared" si="32"/>
        <v>8</v>
      </c>
      <c r="L395" s="360">
        <f t="shared" si="33"/>
        <v>2018</v>
      </c>
      <c r="M395" s="360">
        <f t="shared" si="34"/>
        <v>1</v>
      </c>
      <c r="N395" s="357">
        <f>VLOOKUP(Tabela14[[#This Row],[Banco]],$U$9:$V$28,2,0)</f>
        <v>1</v>
      </c>
      <c r="O395" s="360">
        <f>IF(M395&gt;'06'!$AZ$15,0,1)</f>
        <v>1</v>
      </c>
      <c r="P395" s="360" t="str">
        <f>IF(Tabela14[[#This Row],[DIA]]&gt;0,IF('13'!$CD$36=77,1,""),"")</f>
        <v/>
      </c>
      <c r="Q395" s="360">
        <f>IF(M395&gt;'13'!$CD$30,0,1)</f>
        <v>1</v>
      </c>
      <c r="R395" s="357" t="str">
        <f>IF(Tabela14[[#This Row],[DIA]]&gt;0,IF('01'!$BX$33=77,1,""),"")</f>
        <v/>
      </c>
      <c r="S395" s="360">
        <f>IF(M395&gt;'01'!$BX$27,0,1)</f>
        <v>1</v>
      </c>
    </row>
    <row r="396" spans="3:19" x14ac:dyDescent="0.25">
      <c r="C396" s="75">
        <v>43315</v>
      </c>
      <c r="D396" s="76" t="s">
        <v>264</v>
      </c>
      <c r="E396" s="358" t="s">
        <v>372</v>
      </c>
      <c r="F396" s="359">
        <v>5</v>
      </c>
      <c r="G396" s="76" t="s">
        <v>272</v>
      </c>
      <c r="H396" s="76" t="s">
        <v>60</v>
      </c>
      <c r="I396" s="357" t="str">
        <f t="shared" ca="1" si="30"/>
        <v/>
      </c>
      <c r="J396" s="360">
        <f t="shared" si="31"/>
        <v>3</v>
      </c>
      <c r="K396" s="360">
        <f t="shared" si="32"/>
        <v>8</v>
      </c>
      <c r="L396" s="360">
        <f t="shared" si="33"/>
        <v>2018</v>
      </c>
      <c r="M396" s="360">
        <f t="shared" si="34"/>
        <v>1</v>
      </c>
      <c r="N396" s="357">
        <f>VLOOKUP(Tabela14[[#This Row],[Banco]],$U$9:$V$28,2,0)</f>
        <v>1</v>
      </c>
      <c r="O396" s="360">
        <f>IF(M396&gt;'06'!$AZ$15,0,1)</f>
        <v>1</v>
      </c>
      <c r="P396" s="360" t="str">
        <f>IF(Tabela14[[#This Row],[DIA]]&gt;0,IF('13'!$CD$36=77,1,""),"")</f>
        <v/>
      </c>
      <c r="Q396" s="360">
        <f>IF(M396&gt;'13'!$CD$30,0,1)</f>
        <v>1</v>
      </c>
      <c r="R396" s="357" t="str">
        <f>IF(Tabela14[[#This Row],[DIA]]&gt;0,IF('01'!$BX$33=77,1,""),"")</f>
        <v/>
      </c>
      <c r="S396" s="360">
        <f>IF(M396&gt;'01'!$BX$27,0,1)</f>
        <v>1</v>
      </c>
    </row>
    <row r="397" spans="3:19" x14ac:dyDescent="0.25">
      <c r="C397" s="75">
        <v>43315</v>
      </c>
      <c r="D397" s="76" t="s">
        <v>264</v>
      </c>
      <c r="E397" s="358" t="s">
        <v>424</v>
      </c>
      <c r="F397" s="359">
        <v>100</v>
      </c>
      <c r="G397" s="76" t="s">
        <v>272</v>
      </c>
      <c r="H397" s="76" t="s">
        <v>60</v>
      </c>
      <c r="I397" s="357" t="str">
        <f t="shared" ca="1" si="30"/>
        <v/>
      </c>
      <c r="J397" s="360">
        <f t="shared" si="31"/>
        <v>3</v>
      </c>
      <c r="K397" s="360">
        <f t="shared" si="32"/>
        <v>8</v>
      </c>
      <c r="L397" s="360">
        <f t="shared" si="33"/>
        <v>2018</v>
      </c>
      <c r="M397" s="360">
        <f t="shared" si="34"/>
        <v>1</v>
      </c>
      <c r="N397" s="357">
        <f>VLOOKUP(Tabela14[[#This Row],[Banco]],$U$9:$V$28,2,0)</f>
        <v>1</v>
      </c>
      <c r="O397" s="360">
        <f>IF(M397&gt;'06'!$AZ$15,0,1)</f>
        <v>1</v>
      </c>
      <c r="P397" s="360" t="str">
        <f>IF(Tabela14[[#This Row],[DIA]]&gt;0,IF('13'!$CD$36=77,1,""),"")</f>
        <v/>
      </c>
      <c r="Q397" s="360">
        <f>IF(M397&gt;'13'!$CD$30,0,1)</f>
        <v>1</v>
      </c>
      <c r="R397" s="357" t="str">
        <f>IF(Tabela14[[#This Row],[DIA]]&gt;0,IF('01'!$BX$33=77,1,""),"")</f>
        <v/>
      </c>
      <c r="S397" s="360">
        <f>IF(M397&gt;'01'!$BX$27,0,1)</f>
        <v>1</v>
      </c>
    </row>
    <row r="398" spans="3:19" x14ac:dyDescent="0.25">
      <c r="C398" s="75">
        <v>43315</v>
      </c>
      <c r="D398" s="76" t="s">
        <v>265</v>
      </c>
      <c r="E398" s="358" t="s">
        <v>368</v>
      </c>
      <c r="F398" s="359">
        <v>347.06</v>
      </c>
      <c r="G398" s="76" t="s">
        <v>272</v>
      </c>
      <c r="H398" s="76" t="s">
        <v>60</v>
      </c>
      <c r="I398" s="357" t="str">
        <f t="shared" ca="1" si="30"/>
        <v/>
      </c>
      <c r="J398" s="360">
        <f t="shared" si="31"/>
        <v>3</v>
      </c>
      <c r="K398" s="360">
        <f t="shared" si="32"/>
        <v>8</v>
      </c>
      <c r="L398" s="360">
        <f t="shared" si="33"/>
        <v>2018</v>
      </c>
      <c r="M398" s="360">
        <f t="shared" si="34"/>
        <v>1</v>
      </c>
      <c r="N398" s="357">
        <f>VLOOKUP(Tabela14[[#This Row],[Banco]],$U$9:$V$28,2,0)</f>
        <v>1</v>
      </c>
      <c r="O398" s="360">
        <f>IF(M398&gt;'06'!$AZ$15,0,1)</f>
        <v>1</v>
      </c>
      <c r="P398" s="360" t="str">
        <f>IF(Tabela14[[#This Row],[DIA]]&gt;0,IF('13'!$CD$36=77,1,""),"")</f>
        <v/>
      </c>
      <c r="Q398" s="360">
        <f>IF(M398&gt;'13'!$CD$30,0,1)</f>
        <v>1</v>
      </c>
      <c r="R398" s="357" t="str">
        <f>IF(Tabela14[[#This Row],[DIA]]&gt;0,IF('01'!$BX$33=77,1,""),"")</f>
        <v/>
      </c>
      <c r="S398" s="360">
        <f>IF(M398&gt;'01'!$BX$27,0,1)</f>
        <v>1</v>
      </c>
    </row>
    <row r="399" spans="3:19" x14ac:dyDescent="0.25">
      <c r="C399" s="75">
        <v>43315</v>
      </c>
      <c r="D399" s="76" t="s">
        <v>265</v>
      </c>
      <c r="E399" s="358" t="s">
        <v>485</v>
      </c>
      <c r="F399" s="359">
        <v>74.5</v>
      </c>
      <c r="G399" s="76" t="s">
        <v>272</v>
      </c>
      <c r="H399" s="76" t="s">
        <v>60</v>
      </c>
      <c r="I399" s="357" t="str">
        <f t="shared" ca="1" si="30"/>
        <v/>
      </c>
      <c r="J399" s="360">
        <f t="shared" si="31"/>
        <v>3</v>
      </c>
      <c r="K399" s="360">
        <f t="shared" si="32"/>
        <v>8</v>
      </c>
      <c r="L399" s="360">
        <f t="shared" si="33"/>
        <v>2018</v>
      </c>
      <c r="M399" s="360">
        <f t="shared" si="34"/>
        <v>1</v>
      </c>
      <c r="N399" s="357">
        <f>VLOOKUP(Tabela14[[#This Row],[Banco]],$U$9:$V$28,2,0)</f>
        <v>1</v>
      </c>
      <c r="O399" s="360">
        <f>IF(M399&gt;'06'!$AZ$15,0,1)</f>
        <v>1</v>
      </c>
      <c r="P399" s="360" t="str">
        <f>IF(Tabela14[[#This Row],[DIA]]&gt;0,IF('13'!$CD$36=77,1,""),"")</f>
        <v/>
      </c>
      <c r="Q399" s="360">
        <f>IF(M399&gt;'13'!$CD$30,0,1)</f>
        <v>1</v>
      </c>
      <c r="R399" s="357" t="str">
        <f>IF(Tabela14[[#This Row],[DIA]]&gt;0,IF('01'!$BX$33=77,1,""),"")</f>
        <v/>
      </c>
      <c r="S399" s="360">
        <f>IF(M399&gt;'01'!$BX$27,0,1)</f>
        <v>1</v>
      </c>
    </row>
    <row r="400" spans="3:19" x14ac:dyDescent="0.25">
      <c r="C400" s="75">
        <v>43316</v>
      </c>
      <c r="D400" s="76" t="s">
        <v>268</v>
      </c>
      <c r="E400" s="358" t="s">
        <v>342</v>
      </c>
      <c r="F400" s="359">
        <v>4</v>
      </c>
      <c r="G400" s="76" t="s">
        <v>272</v>
      </c>
      <c r="H400" s="76" t="s">
        <v>60</v>
      </c>
      <c r="I400" s="357" t="str">
        <f t="shared" ca="1" si="30"/>
        <v/>
      </c>
      <c r="J400" s="360">
        <f t="shared" si="31"/>
        <v>4</v>
      </c>
      <c r="K400" s="360">
        <f t="shared" si="32"/>
        <v>8</v>
      </c>
      <c r="L400" s="360">
        <f t="shared" si="33"/>
        <v>2018</v>
      </c>
      <c r="M400" s="360">
        <f t="shared" si="34"/>
        <v>1</v>
      </c>
      <c r="N400" s="357">
        <f>VLOOKUP(Tabela14[[#This Row],[Banco]],$U$9:$V$28,2,0)</f>
        <v>1</v>
      </c>
      <c r="O400" s="360">
        <f>IF(M400&gt;'06'!$AZ$15,0,1)</f>
        <v>1</v>
      </c>
      <c r="P400" s="360" t="str">
        <f>IF(Tabela14[[#This Row],[DIA]]&gt;0,IF('13'!$CD$36=77,1,""),"")</f>
        <v/>
      </c>
      <c r="Q400" s="360">
        <f>IF(M400&gt;'13'!$CD$30,0,1)</f>
        <v>1</v>
      </c>
      <c r="R400" s="357" t="str">
        <f>IF(Tabela14[[#This Row],[DIA]]&gt;0,IF('01'!$BX$33=77,1,""),"")</f>
        <v/>
      </c>
      <c r="S400" s="360">
        <f>IF(M400&gt;'01'!$BX$27,0,1)</f>
        <v>1</v>
      </c>
    </row>
    <row r="401" spans="3:19" x14ac:dyDescent="0.25">
      <c r="C401" s="75">
        <v>43316</v>
      </c>
      <c r="D401" s="76" t="s">
        <v>264</v>
      </c>
      <c r="E401" s="358" t="s">
        <v>453</v>
      </c>
      <c r="F401" s="359">
        <v>146</v>
      </c>
      <c r="G401" s="76" t="s">
        <v>272</v>
      </c>
      <c r="H401" s="76" t="s">
        <v>60</v>
      </c>
      <c r="I401" s="357" t="str">
        <f t="shared" ca="1" si="30"/>
        <v/>
      </c>
      <c r="J401" s="360">
        <f t="shared" si="31"/>
        <v>4</v>
      </c>
      <c r="K401" s="360">
        <f t="shared" si="32"/>
        <v>8</v>
      </c>
      <c r="L401" s="360">
        <f t="shared" si="33"/>
        <v>2018</v>
      </c>
      <c r="M401" s="360">
        <f t="shared" si="34"/>
        <v>1</v>
      </c>
      <c r="N401" s="357">
        <f>VLOOKUP(Tabela14[[#This Row],[Banco]],$U$9:$V$28,2,0)</f>
        <v>1</v>
      </c>
      <c r="O401" s="360">
        <f>IF(M401&gt;'06'!$AZ$15,0,1)</f>
        <v>1</v>
      </c>
      <c r="P401" s="360" t="str">
        <f>IF(Tabela14[[#This Row],[DIA]]&gt;0,IF('13'!$CD$36=77,1,""),"")</f>
        <v/>
      </c>
      <c r="Q401" s="360">
        <f>IF(M401&gt;'13'!$CD$30,0,1)</f>
        <v>1</v>
      </c>
      <c r="R401" s="357" t="str">
        <f>IF(Tabela14[[#This Row],[DIA]]&gt;0,IF('01'!$BX$33=77,1,""),"")</f>
        <v/>
      </c>
      <c r="S401" s="360">
        <f>IF(M401&gt;'01'!$BX$27,0,1)</f>
        <v>1</v>
      </c>
    </row>
    <row r="402" spans="3:19" x14ac:dyDescent="0.25">
      <c r="C402" s="75">
        <v>43318</v>
      </c>
      <c r="D402" s="76" t="s">
        <v>265</v>
      </c>
      <c r="E402" s="358" t="s">
        <v>456</v>
      </c>
      <c r="F402" s="359">
        <v>35</v>
      </c>
      <c r="G402" s="76" t="s">
        <v>272</v>
      </c>
      <c r="H402" s="76" t="s">
        <v>60</v>
      </c>
      <c r="I402" s="357" t="str">
        <f t="shared" ca="1" si="30"/>
        <v/>
      </c>
      <c r="J402" s="360">
        <f t="shared" si="31"/>
        <v>6</v>
      </c>
      <c r="K402" s="360">
        <f t="shared" si="32"/>
        <v>8</v>
      </c>
      <c r="L402" s="360">
        <f t="shared" si="33"/>
        <v>2018</v>
      </c>
      <c r="M402" s="360">
        <f t="shared" si="34"/>
        <v>1</v>
      </c>
      <c r="N402" s="357">
        <f>VLOOKUP(Tabela14[[#This Row],[Banco]],$U$9:$V$28,2,0)</f>
        <v>1</v>
      </c>
      <c r="O402" s="360">
        <f>IF(M402&gt;'06'!$AZ$15,0,1)</f>
        <v>1</v>
      </c>
      <c r="P402" s="360" t="str">
        <f>IF(Tabela14[[#This Row],[DIA]]&gt;0,IF('13'!$CD$36=77,1,""),"")</f>
        <v/>
      </c>
      <c r="Q402" s="360">
        <f>IF(M402&gt;'13'!$CD$30,0,1)</f>
        <v>1</v>
      </c>
      <c r="R402" s="357" t="str">
        <f>IF(Tabela14[[#This Row],[DIA]]&gt;0,IF('01'!$BX$33=77,1,""),"")</f>
        <v/>
      </c>
      <c r="S402" s="360">
        <f>IF(M402&gt;'01'!$BX$27,0,1)</f>
        <v>1</v>
      </c>
    </row>
    <row r="403" spans="3:19" x14ac:dyDescent="0.25">
      <c r="C403" s="75">
        <v>43319</v>
      </c>
      <c r="D403" s="76" t="s">
        <v>268</v>
      </c>
      <c r="E403" s="358" t="s">
        <v>342</v>
      </c>
      <c r="F403" s="359">
        <v>4</v>
      </c>
      <c r="G403" s="76" t="s">
        <v>272</v>
      </c>
      <c r="H403" s="76" t="s">
        <v>60</v>
      </c>
      <c r="I403" s="357" t="str">
        <f t="shared" ca="1" si="30"/>
        <v/>
      </c>
      <c r="J403" s="360">
        <f t="shared" si="31"/>
        <v>7</v>
      </c>
      <c r="K403" s="360">
        <f t="shared" si="32"/>
        <v>8</v>
      </c>
      <c r="L403" s="360">
        <f t="shared" si="33"/>
        <v>2018</v>
      </c>
      <c r="M403" s="360">
        <f t="shared" si="34"/>
        <v>1</v>
      </c>
      <c r="N403" s="357">
        <f>VLOOKUP(Tabela14[[#This Row],[Banco]],$U$9:$V$28,2,0)</f>
        <v>1</v>
      </c>
      <c r="O403" s="360">
        <f>IF(M403&gt;'06'!$AZ$15,0,1)</f>
        <v>1</v>
      </c>
      <c r="P403" s="360" t="str">
        <f>IF(Tabela14[[#This Row],[DIA]]&gt;0,IF('13'!$CD$36=77,1,""),"")</f>
        <v/>
      </c>
      <c r="Q403" s="360">
        <f>IF(M403&gt;'13'!$CD$30,0,1)</f>
        <v>1</v>
      </c>
      <c r="R403" s="357" t="str">
        <f>IF(Tabela14[[#This Row],[DIA]]&gt;0,IF('01'!$BX$33=77,1,""),"")</f>
        <v/>
      </c>
      <c r="S403" s="360">
        <f>IF(M403&gt;'01'!$BX$27,0,1)</f>
        <v>1</v>
      </c>
    </row>
    <row r="404" spans="3:19" x14ac:dyDescent="0.25">
      <c r="C404" s="75">
        <v>43319</v>
      </c>
      <c r="D404" s="76" t="s">
        <v>266</v>
      </c>
      <c r="E404" s="358" t="s">
        <v>373</v>
      </c>
      <c r="F404" s="359">
        <v>15</v>
      </c>
      <c r="G404" s="76" t="s">
        <v>272</v>
      </c>
      <c r="H404" s="76" t="s">
        <v>60</v>
      </c>
      <c r="I404" s="357" t="str">
        <f t="shared" ca="1" si="30"/>
        <v/>
      </c>
      <c r="J404" s="360">
        <f t="shared" si="31"/>
        <v>7</v>
      </c>
      <c r="K404" s="360">
        <f t="shared" si="32"/>
        <v>8</v>
      </c>
      <c r="L404" s="360">
        <f t="shared" si="33"/>
        <v>2018</v>
      </c>
      <c r="M404" s="360">
        <f t="shared" si="34"/>
        <v>1</v>
      </c>
      <c r="N404" s="357">
        <f>VLOOKUP(Tabela14[[#This Row],[Banco]],$U$9:$V$28,2,0)</f>
        <v>1</v>
      </c>
      <c r="O404" s="360">
        <f>IF(M404&gt;'06'!$AZ$15,0,1)</f>
        <v>1</v>
      </c>
      <c r="P404" s="360" t="str">
        <f>IF(Tabela14[[#This Row],[DIA]]&gt;0,IF('13'!$CD$36=77,1,""),"")</f>
        <v/>
      </c>
      <c r="Q404" s="360">
        <f>IF(M404&gt;'13'!$CD$30,0,1)</f>
        <v>1</v>
      </c>
      <c r="R404" s="357" t="str">
        <f>IF(Tabela14[[#This Row],[DIA]]&gt;0,IF('01'!$BX$33=77,1,""),"")</f>
        <v/>
      </c>
      <c r="S404" s="360">
        <f>IF(M404&gt;'01'!$BX$27,0,1)</f>
        <v>1</v>
      </c>
    </row>
    <row r="405" spans="3:19" x14ac:dyDescent="0.25">
      <c r="C405" s="75">
        <v>43320</v>
      </c>
      <c r="D405" s="76" t="s">
        <v>268</v>
      </c>
      <c r="E405" s="358" t="s">
        <v>342</v>
      </c>
      <c r="F405" s="359">
        <v>4</v>
      </c>
      <c r="G405" s="76" t="s">
        <v>272</v>
      </c>
      <c r="H405" s="76" t="s">
        <v>60</v>
      </c>
      <c r="I405" s="357" t="str">
        <f t="shared" ca="1" si="30"/>
        <v/>
      </c>
      <c r="J405" s="360">
        <f t="shared" si="31"/>
        <v>8</v>
      </c>
      <c r="K405" s="360">
        <f t="shared" si="32"/>
        <v>8</v>
      </c>
      <c r="L405" s="360">
        <f t="shared" si="33"/>
        <v>2018</v>
      </c>
      <c r="M405" s="360">
        <f t="shared" si="34"/>
        <v>1</v>
      </c>
      <c r="N405" s="357">
        <f>VLOOKUP(Tabela14[[#This Row],[Banco]],$U$9:$V$28,2,0)</f>
        <v>1</v>
      </c>
      <c r="O405" s="360">
        <f>IF(M405&gt;'06'!$AZ$15,0,1)</f>
        <v>1</v>
      </c>
      <c r="P405" s="360" t="str">
        <f>IF(Tabela14[[#This Row],[DIA]]&gt;0,IF('13'!$CD$36=77,1,""),"")</f>
        <v/>
      </c>
      <c r="Q405" s="360">
        <f>IF(M405&gt;'13'!$CD$30,0,1)</f>
        <v>1</v>
      </c>
      <c r="R405" s="357" t="str">
        <f>IF(Tabela14[[#This Row],[DIA]]&gt;0,IF('01'!$BX$33=77,1,""),"")</f>
        <v/>
      </c>
      <c r="S405" s="360">
        <f>IF(M405&gt;'01'!$BX$27,0,1)</f>
        <v>1</v>
      </c>
    </row>
    <row r="406" spans="3:19" x14ac:dyDescent="0.25">
      <c r="C406" s="75">
        <v>43321</v>
      </c>
      <c r="D406" s="76" t="s">
        <v>268</v>
      </c>
      <c r="E406" s="358" t="s">
        <v>342</v>
      </c>
      <c r="F406" s="359">
        <v>4</v>
      </c>
      <c r="G406" s="76" t="s">
        <v>272</v>
      </c>
      <c r="H406" s="76" t="s">
        <v>60</v>
      </c>
      <c r="I406" s="357" t="str">
        <f t="shared" ca="1" si="30"/>
        <v/>
      </c>
      <c r="J406" s="360">
        <f t="shared" si="31"/>
        <v>9</v>
      </c>
      <c r="K406" s="360">
        <f t="shared" si="32"/>
        <v>8</v>
      </c>
      <c r="L406" s="360">
        <f t="shared" si="33"/>
        <v>2018</v>
      </c>
      <c r="M406" s="360">
        <f t="shared" si="34"/>
        <v>1</v>
      </c>
      <c r="N406" s="357">
        <f>VLOOKUP(Tabela14[[#This Row],[Banco]],$U$9:$V$28,2,0)</f>
        <v>1</v>
      </c>
      <c r="O406" s="360">
        <f>IF(M406&gt;'06'!$AZ$15,0,1)</f>
        <v>1</v>
      </c>
      <c r="P406" s="360" t="str">
        <f>IF(Tabela14[[#This Row],[DIA]]&gt;0,IF('13'!$CD$36=77,1,""),"")</f>
        <v/>
      </c>
      <c r="Q406" s="360">
        <f>IF(M406&gt;'13'!$CD$30,0,1)</f>
        <v>1</v>
      </c>
      <c r="R406" s="357" t="str">
        <f>IF(Tabela14[[#This Row],[DIA]]&gt;0,IF('01'!$BX$33=77,1,""),"")</f>
        <v/>
      </c>
      <c r="S406" s="360">
        <f>IF(M406&gt;'01'!$BX$27,0,1)</f>
        <v>1</v>
      </c>
    </row>
    <row r="407" spans="3:19" x14ac:dyDescent="0.25">
      <c r="C407" s="75">
        <v>43321</v>
      </c>
      <c r="D407" s="76" t="s">
        <v>266</v>
      </c>
      <c r="E407" s="358" t="s">
        <v>347</v>
      </c>
      <c r="F407" s="359">
        <v>15</v>
      </c>
      <c r="G407" s="76" t="s">
        <v>272</v>
      </c>
      <c r="H407" s="76" t="s">
        <v>60</v>
      </c>
      <c r="I407" s="357" t="str">
        <f t="shared" ca="1" si="30"/>
        <v/>
      </c>
      <c r="J407" s="360">
        <f t="shared" si="31"/>
        <v>9</v>
      </c>
      <c r="K407" s="360">
        <f t="shared" si="32"/>
        <v>8</v>
      </c>
      <c r="L407" s="360">
        <f t="shared" si="33"/>
        <v>2018</v>
      </c>
      <c r="M407" s="360">
        <f t="shared" si="34"/>
        <v>1</v>
      </c>
      <c r="N407" s="357">
        <f>VLOOKUP(Tabela14[[#This Row],[Banco]],$U$9:$V$28,2,0)</f>
        <v>1</v>
      </c>
      <c r="O407" s="360">
        <f>IF(M407&gt;'06'!$AZ$15,0,1)</f>
        <v>1</v>
      </c>
      <c r="P407" s="360" t="str">
        <f>IF(Tabela14[[#This Row],[DIA]]&gt;0,IF('13'!$CD$36=77,1,""),"")</f>
        <v/>
      </c>
      <c r="Q407" s="360">
        <f>IF(M407&gt;'13'!$CD$30,0,1)</f>
        <v>1</v>
      </c>
      <c r="R407" s="357" t="str">
        <f>IF(Tabela14[[#This Row],[DIA]]&gt;0,IF('01'!$BX$33=77,1,""),"")</f>
        <v/>
      </c>
      <c r="S407" s="360">
        <f>IF(M407&gt;'01'!$BX$27,0,1)</f>
        <v>1</v>
      </c>
    </row>
    <row r="408" spans="3:19" x14ac:dyDescent="0.25">
      <c r="C408" s="75">
        <v>43322</v>
      </c>
      <c r="D408" s="76" t="s">
        <v>268</v>
      </c>
      <c r="E408" s="358" t="s">
        <v>342</v>
      </c>
      <c r="F408" s="359">
        <v>4</v>
      </c>
      <c r="G408" s="76" t="s">
        <v>272</v>
      </c>
      <c r="H408" s="76" t="s">
        <v>60</v>
      </c>
      <c r="I408" s="357" t="str">
        <f t="shared" ca="1" si="30"/>
        <v/>
      </c>
      <c r="J408" s="360">
        <f t="shared" si="31"/>
        <v>10</v>
      </c>
      <c r="K408" s="360">
        <f t="shared" si="32"/>
        <v>8</v>
      </c>
      <c r="L408" s="360">
        <f t="shared" si="33"/>
        <v>2018</v>
      </c>
      <c r="M408" s="360">
        <f t="shared" si="34"/>
        <v>1</v>
      </c>
      <c r="N408" s="357">
        <f>VLOOKUP(Tabela14[[#This Row],[Banco]],$U$9:$V$28,2,0)</f>
        <v>1</v>
      </c>
      <c r="O408" s="360">
        <f>IF(M408&gt;'06'!$AZ$15,0,1)</f>
        <v>1</v>
      </c>
      <c r="P408" s="360" t="str">
        <f>IF(Tabela14[[#This Row],[DIA]]&gt;0,IF('13'!$CD$36=77,1,""),"")</f>
        <v/>
      </c>
      <c r="Q408" s="360">
        <f>IF(M408&gt;'13'!$CD$30,0,1)</f>
        <v>1</v>
      </c>
      <c r="R408" s="357" t="str">
        <f>IF(Tabela14[[#This Row],[DIA]]&gt;0,IF('01'!$BX$33=77,1,""),"")</f>
        <v/>
      </c>
      <c r="S408" s="360">
        <f>IF(M408&gt;'01'!$BX$27,0,1)</f>
        <v>1</v>
      </c>
    </row>
    <row r="409" spans="3:19" x14ac:dyDescent="0.25">
      <c r="C409" s="75">
        <v>43323</v>
      </c>
      <c r="D409" s="76" t="s">
        <v>268</v>
      </c>
      <c r="E409" s="358" t="s">
        <v>342</v>
      </c>
      <c r="F409" s="359">
        <v>4</v>
      </c>
      <c r="G409" s="76" t="s">
        <v>272</v>
      </c>
      <c r="H409" s="76" t="s">
        <v>60</v>
      </c>
      <c r="I409" s="357" t="str">
        <f t="shared" ca="1" si="30"/>
        <v/>
      </c>
      <c r="J409" s="360">
        <f t="shared" si="31"/>
        <v>11</v>
      </c>
      <c r="K409" s="360">
        <f t="shared" si="32"/>
        <v>8</v>
      </c>
      <c r="L409" s="360">
        <f t="shared" si="33"/>
        <v>2018</v>
      </c>
      <c r="M409" s="360">
        <f t="shared" si="34"/>
        <v>1</v>
      </c>
      <c r="N409" s="357">
        <f>VLOOKUP(Tabela14[[#This Row],[Banco]],$U$9:$V$28,2,0)</f>
        <v>1</v>
      </c>
      <c r="O409" s="360">
        <f>IF(M409&gt;'06'!$AZ$15,0,1)</f>
        <v>1</v>
      </c>
      <c r="P409" s="360" t="str">
        <f>IF(Tabela14[[#This Row],[DIA]]&gt;0,IF('13'!$CD$36=77,1,""),"")</f>
        <v/>
      </c>
      <c r="Q409" s="360">
        <f>IF(M409&gt;'13'!$CD$30,0,1)</f>
        <v>1</v>
      </c>
      <c r="R409" s="357" t="str">
        <f>IF(Tabela14[[#This Row],[DIA]]&gt;0,IF('01'!$BX$33=77,1,""),"")</f>
        <v/>
      </c>
      <c r="S409" s="360">
        <f>IF(M409&gt;'01'!$BX$27,0,1)</f>
        <v>1</v>
      </c>
    </row>
    <row r="410" spans="3:19" x14ac:dyDescent="0.25">
      <c r="C410" s="75">
        <v>43323</v>
      </c>
      <c r="D410" s="76" t="s">
        <v>271</v>
      </c>
      <c r="E410" s="358" t="s">
        <v>486</v>
      </c>
      <c r="F410" s="359">
        <v>3</v>
      </c>
      <c r="G410" s="76" t="s">
        <v>272</v>
      </c>
      <c r="H410" s="76" t="s">
        <v>60</v>
      </c>
      <c r="I410" s="357" t="str">
        <f t="shared" ca="1" si="30"/>
        <v/>
      </c>
      <c r="J410" s="360">
        <f t="shared" si="31"/>
        <v>11</v>
      </c>
      <c r="K410" s="360">
        <f t="shared" si="32"/>
        <v>8</v>
      </c>
      <c r="L410" s="360">
        <f t="shared" si="33"/>
        <v>2018</v>
      </c>
      <c r="M410" s="360">
        <f t="shared" si="34"/>
        <v>1</v>
      </c>
      <c r="N410" s="357">
        <f>VLOOKUP(Tabela14[[#This Row],[Banco]],$U$9:$V$28,2,0)</f>
        <v>1</v>
      </c>
      <c r="O410" s="360">
        <f>IF(M410&gt;'06'!$AZ$15,0,1)</f>
        <v>1</v>
      </c>
      <c r="P410" s="360" t="str">
        <f>IF(Tabela14[[#This Row],[DIA]]&gt;0,IF('13'!$CD$36=77,1,""),"")</f>
        <v/>
      </c>
      <c r="Q410" s="360">
        <f>IF(M410&gt;'13'!$CD$30,0,1)</f>
        <v>1</v>
      </c>
      <c r="R410" s="357" t="str">
        <f>IF(Tabela14[[#This Row],[DIA]]&gt;0,IF('01'!$BX$33=77,1,""),"")</f>
        <v/>
      </c>
      <c r="S410" s="360">
        <f>IF(M410&gt;'01'!$BX$27,0,1)</f>
        <v>1</v>
      </c>
    </row>
    <row r="411" spans="3:19" x14ac:dyDescent="0.25">
      <c r="C411" s="75">
        <v>43323</v>
      </c>
      <c r="D411" s="76" t="s">
        <v>266</v>
      </c>
      <c r="E411" s="358" t="s">
        <v>385</v>
      </c>
      <c r="F411" s="359">
        <v>2</v>
      </c>
      <c r="G411" s="76" t="s">
        <v>272</v>
      </c>
      <c r="H411" s="76" t="s">
        <v>60</v>
      </c>
      <c r="I411" s="357" t="str">
        <f t="shared" ca="1" si="30"/>
        <v/>
      </c>
      <c r="J411" s="360">
        <f t="shared" si="31"/>
        <v>11</v>
      </c>
      <c r="K411" s="360">
        <f t="shared" si="32"/>
        <v>8</v>
      </c>
      <c r="L411" s="360">
        <f t="shared" si="33"/>
        <v>2018</v>
      </c>
      <c r="M411" s="360">
        <f t="shared" si="34"/>
        <v>1</v>
      </c>
      <c r="N411" s="357">
        <f>VLOOKUP(Tabela14[[#This Row],[Banco]],$U$9:$V$28,2,0)</f>
        <v>1</v>
      </c>
      <c r="O411" s="360">
        <f>IF(M411&gt;'06'!$AZ$15,0,1)</f>
        <v>1</v>
      </c>
      <c r="P411" s="360" t="str">
        <f>IF(Tabela14[[#This Row],[DIA]]&gt;0,IF('13'!$CD$36=77,1,""),"")</f>
        <v/>
      </c>
      <c r="Q411" s="360">
        <f>IF(M411&gt;'13'!$CD$30,0,1)</f>
        <v>1</v>
      </c>
      <c r="R411" s="357" t="str">
        <f>IF(Tabela14[[#This Row],[DIA]]&gt;0,IF('01'!$BX$33=77,1,""),"")</f>
        <v/>
      </c>
      <c r="S411" s="360">
        <f>IF(M411&gt;'01'!$BX$27,0,1)</f>
        <v>1</v>
      </c>
    </row>
    <row r="412" spans="3:19" x14ac:dyDescent="0.25">
      <c r="C412" s="75">
        <v>43323</v>
      </c>
      <c r="D412" s="76" t="s">
        <v>265</v>
      </c>
      <c r="E412" s="358" t="s">
        <v>461</v>
      </c>
      <c r="F412" s="359">
        <v>4</v>
      </c>
      <c r="G412" s="76" t="s">
        <v>272</v>
      </c>
      <c r="H412" s="76" t="s">
        <v>60</v>
      </c>
      <c r="I412" s="357" t="str">
        <f t="shared" ca="1" si="30"/>
        <v/>
      </c>
      <c r="J412" s="360">
        <f t="shared" si="31"/>
        <v>11</v>
      </c>
      <c r="K412" s="360">
        <f t="shared" si="32"/>
        <v>8</v>
      </c>
      <c r="L412" s="360">
        <f t="shared" si="33"/>
        <v>2018</v>
      </c>
      <c r="M412" s="360">
        <f t="shared" si="34"/>
        <v>1</v>
      </c>
      <c r="N412" s="357">
        <f>VLOOKUP(Tabela14[[#This Row],[Banco]],$U$9:$V$28,2,0)</f>
        <v>1</v>
      </c>
      <c r="O412" s="360">
        <f>IF(M412&gt;'06'!$AZ$15,0,1)</f>
        <v>1</v>
      </c>
      <c r="P412" s="360" t="str">
        <f>IF(Tabela14[[#This Row],[DIA]]&gt;0,IF('13'!$CD$36=77,1,""),"")</f>
        <v/>
      </c>
      <c r="Q412" s="360">
        <f>IF(M412&gt;'13'!$CD$30,0,1)</f>
        <v>1</v>
      </c>
      <c r="R412" s="357" t="str">
        <f>IF(Tabela14[[#This Row],[DIA]]&gt;0,IF('01'!$BX$33=77,1,""),"")</f>
        <v/>
      </c>
      <c r="S412" s="360">
        <f>IF(M412&gt;'01'!$BX$27,0,1)</f>
        <v>1</v>
      </c>
    </row>
    <row r="413" spans="3:19" x14ac:dyDescent="0.25">
      <c r="C413" s="75">
        <v>43324</v>
      </c>
      <c r="D413" s="76" t="s">
        <v>268</v>
      </c>
      <c r="E413" s="358" t="s">
        <v>342</v>
      </c>
      <c r="F413" s="359">
        <v>8</v>
      </c>
      <c r="G413" s="76" t="s">
        <v>272</v>
      </c>
      <c r="H413" s="76" t="s">
        <v>60</v>
      </c>
      <c r="I413" s="357" t="str">
        <f t="shared" ca="1" si="30"/>
        <v/>
      </c>
      <c r="J413" s="360">
        <f t="shared" si="31"/>
        <v>12</v>
      </c>
      <c r="K413" s="360">
        <f t="shared" si="32"/>
        <v>8</v>
      </c>
      <c r="L413" s="360">
        <f t="shared" si="33"/>
        <v>2018</v>
      </c>
      <c r="M413" s="360">
        <f t="shared" si="34"/>
        <v>1</v>
      </c>
      <c r="N413" s="357">
        <f>VLOOKUP(Tabela14[[#This Row],[Banco]],$U$9:$V$28,2,0)</f>
        <v>1</v>
      </c>
      <c r="O413" s="360">
        <f>IF(M413&gt;'06'!$AZ$15,0,1)</f>
        <v>1</v>
      </c>
      <c r="P413" s="360" t="str">
        <f>IF(Tabela14[[#This Row],[DIA]]&gt;0,IF('13'!$CD$36=77,1,""),"")</f>
        <v/>
      </c>
      <c r="Q413" s="360">
        <f>IF(M413&gt;'13'!$CD$30,0,1)</f>
        <v>1</v>
      </c>
      <c r="R413" s="357" t="str">
        <f>IF(Tabela14[[#This Row],[DIA]]&gt;0,IF('01'!$BX$33=77,1,""),"")</f>
        <v/>
      </c>
      <c r="S413" s="360">
        <f>IF(M413&gt;'01'!$BX$27,0,1)</f>
        <v>1</v>
      </c>
    </row>
    <row r="414" spans="3:19" x14ac:dyDescent="0.25">
      <c r="C414" s="75">
        <v>43324</v>
      </c>
      <c r="D414" s="76" t="s">
        <v>271</v>
      </c>
      <c r="E414" s="358" t="s">
        <v>487</v>
      </c>
      <c r="F414" s="359">
        <v>18</v>
      </c>
      <c r="G414" s="76" t="s">
        <v>272</v>
      </c>
      <c r="H414" s="76" t="s">
        <v>60</v>
      </c>
      <c r="I414" s="357" t="str">
        <f t="shared" ca="1" si="30"/>
        <v/>
      </c>
      <c r="J414" s="360">
        <f t="shared" si="31"/>
        <v>12</v>
      </c>
      <c r="K414" s="360">
        <f t="shared" si="32"/>
        <v>8</v>
      </c>
      <c r="L414" s="360">
        <f t="shared" si="33"/>
        <v>2018</v>
      </c>
      <c r="M414" s="360">
        <f t="shared" si="34"/>
        <v>1</v>
      </c>
      <c r="N414" s="357">
        <f>VLOOKUP(Tabela14[[#This Row],[Banco]],$U$9:$V$28,2,0)</f>
        <v>1</v>
      </c>
      <c r="O414" s="360">
        <f>IF(M414&gt;'06'!$AZ$15,0,1)</f>
        <v>1</v>
      </c>
      <c r="P414" s="360" t="str">
        <f>IF(Tabela14[[#This Row],[DIA]]&gt;0,IF('13'!$CD$36=77,1,""),"")</f>
        <v/>
      </c>
      <c r="Q414" s="360">
        <f>IF(M414&gt;'13'!$CD$30,0,1)</f>
        <v>1</v>
      </c>
      <c r="R414" s="357" t="str">
        <f>IF(Tabela14[[#This Row],[DIA]]&gt;0,IF('01'!$BX$33=77,1,""),"")</f>
        <v/>
      </c>
      <c r="S414" s="360">
        <f>IF(M414&gt;'01'!$BX$27,0,1)</f>
        <v>1</v>
      </c>
    </row>
    <row r="415" spans="3:19" x14ac:dyDescent="0.25">
      <c r="C415" s="75">
        <v>43326</v>
      </c>
      <c r="D415" s="76" t="s">
        <v>264</v>
      </c>
      <c r="E415" s="358" t="s">
        <v>339</v>
      </c>
      <c r="F415" s="359">
        <v>50</v>
      </c>
      <c r="G415" s="76" t="s">
        <v>272</v>
      </c>
      <c r="H415" s="76" t="s">
        <v>60</v>
      </c>
      <c r="I415" s="357" t="str">
        <f t="shared" ca="1" si="30"/>
        <v/>
      </c>
      <c r="J415" s="360">
        <f t="shared" si="31"/>
        <v>14</v>
      </c>
      <c r="K415" s="360">
        <f t="shared" si="32"/>
        <v>8</v>
      </c>
      <c r="L415" s="360">
        <f t="shared" si="33"/>
        <v>2018</v>
      </c>
      <c r="M415" s="360">
        <f t="shared" si="34"/>
        <v>1</v>
      </c>
      <c r="N415" s="357">
        <f>VLOOKUP(Tabela14[[#This Row],[Banco]],$U$9:$V$28,2,0)</f>
        <v>1</v>
      </c>
      <c r="O415" s="360">
        <f>IF(M415&gt;'06'!$AZ$15,0,1)</f>
        <v>1</v>
      </c>
      <c r="P415" s="360" t="str">
        <f>IF(Tabela14[[#This Row],[DIA]]&gt;0,IF('13'!$CD$36=77,1,""),"")</f>
        <v/>
      </c>
      <c r="Q415" s="360">
        <f>IF(M415&gt;'13'!$CD$30,0,1)</f>
        <v>1</v>
      </c>
      <c r="R415" s="357" t="str">
        <f>IF(Tabela14[[#This Row],[DIA]]&gt;0,IF('01'!$BX$33=77,1,""),"")</f>
        <v/>
      </c>
      <c r="S415" s="360">
        <f>IF(M415&gt;'01'!$BX$27,0,1)</f>
        <v>1</v>
      </c>
    </row>
    <row r="416" spans="3:19" x14ac:dyDescent="0.25">
      <c r="C416" s="75">
        <v>43327</v>
      </c>
      <c r="D416" s="76" t="s">
        <v>266</v>
      </c>
      <c r="E416" s="358" t="s">
        <v>347</v>
      </c>
      <c r="F416" s="359">
        <v>20</v>
      </c>
      <c r="G416" s="76" t="s">
        <v>272</v>
      </c>
      <c r="H416" s="76" t="s">
        <v>60</v>
      </c>
      <c r="I416" s="357" t="str">
        <f t="shared" ca="1" si="30"/>
        <v/>
      </c>
      <c r="J416" s="360">
        <f t="shared" si="31"/>
        <v>15</v>
      </c>
      <c r="K416" s="360">
        <f t="shared" si="32"/>
        <v>8</v>
      </c>
      <c r="L416" s="360">
        <f t="shared" si="33"/>
        <v>2018</v>
      </c>
      <c r="M416" s="360">
        <f t="shared" si="34"/>
        <v>1</v>
      </c>
      <c r="N416" s="357">
        <f>VLOOKUP(Tabela14[[#This Row],[Banco]],$U$9:$V$28,2,0)</f>
        <v>1</v>
      </c>
      <c r="O416" s="360">
        <f>IF(M416&gt;'06'!$AZ$15,0,1)</f>
        <v>1</v>
      </c>
      <c r="P416" s="360" t="str">
        <f>IF(Tabela14[[#This Row],[DIA]]&gt;0,IF('13'!$CD$36=77,1,""),"")</f>
        <v/>
      </c>
      <c r="Q416" s="360">
        <f>IF(M416&gt;'13'!$CD$30,0,1)</f>
        <v>1</v>
      </c>
      <c r="R416" s="357" t="str">
        <f>IF(Tabela14[[#This Row],[DIA]]&gt;0,IF('01'!$BX$33=77,1,""),"")</f>
        <v/>
      </c>
      <c r="S416" s="360">
        <f>IF(M416&gt;'01'!$BX$27,0,1)</f>
        <v>1</v>
      </c>
    </row>
    <row r="417" spans="3:19" x14ac:dyDescent="0.25">
      <c r="C417" s="75">
        <v>43328</v>
      </c>
      <c r="D417" s="76" t="s">
        <v>271</v>
      </c>
      <c r="E417" s="358" t="s">
        <v>441</v>
      </c>
      <c r="F417" s="359">
        <v>38</v>
      </c>
      <c r="G417" s="76" t="s">
        <v>272</v>
      </c>
      <c r="H417" s="76" t="s">
        <v>60</v>
      </c>
      <c r="I417" s="357" t="str">
        <f t="shared" ca="1" si="30"/>
        <v/>
      </c>
      <c r="J417" s="360">
        <f t="shared" si="31"/>
        <v>16</v>
      </c>
      <c r="K417" s="360">
        <f t="shared" si="32"/>
        <v>8</v>
      </c>
      <c r="L417" s="360">
        <f t="shared" si="33"/>
        <v>2018</v>
      </c>
      <c r="M417" s="360">
        <f t="shared" si="34"/>
        <v>1</v>
      </c>
      <c r="N417" s="357">
        <f>VLOOKUP(Tabela14[[#This Row],[Banco]],$U$9:$V$28,2,0)</f>
        <v>1</v>
      </c>
      <c r="O417" s="360">
        <f>IF(M417&gt;'06'!$AZ$15,0,1)</f>
        <v>1</v>
      </c>
      <c r="P417" s="360" t="str">
        <f>IF(Tabela14[[#This Row],[DIA]]&gt;0,IF('13'!$CD$36=77,1,""),"")</f>
        <v/>
      </c>
      <c r="Q417" s="360">
        <f>IF(M417&gt;'13'!$CD$30,0,1)</f>
        <v>1</v>
      </c>
      <c r="R417" s="357" t="str">
        <f>IF(Tabela14[[#This Row],[DIA]]&gt;0,IF('01'!$BX$33=77,1,""),"")</f>
        <v/>
      </c>
      <c r="S417" s="360">
        <f>IF(M417&gt;'01'!$BX$27,0,1)</f>
        <v>1</v>
      </c>
    </row>
    <row r="418" spans="3:19" x14ac:dyDescent="0.25">
      <c r="C418" s="75">
        <v>43329</v>
      </c>
      <c r="D418" s="76" t="s">
        <v>268</v>
      </c>
      <c r="E418" s="358" t="s">
        <v>342</v>
      </c>
      <c r="F418" s="359">
        <v>4</v>
      </c>
      <c r="G418" s="76" t="s">
        <v>272</v>
      </c>
      <c r="H418" s="76" t="s">
        <v>60</v>
      </c>
      <c r="I418" s="357" t="str">
        <f t="shared" ca="1" si="30"/>
        <v/>
      </c>
      <c r="J418" s="360">
        <f t="shared" si="31"/>
        <v>17</v>
      </c>
      <c r="K418" s="360">
        <f t="shared" si="32"/>
        <v>8</v>
      </c>
      <c r="L418" s="360">
        <f t="shared" si="33"/>
        <v>2018</v>
      </c>
      <c r="M418" s="360">
        <f t="shared" si="34"/>
        <v>1</v>
      </c>
      <c r="N418" s="357">
        <f>VLOOKUP(Tabela14[[#This Row],[Banco]],$U$9:$V$28,2,0)</f>
        <v>1</v>
      </c>
      <c r="O418" s="360">
        <f>IF(M418&gt;'06'!$AZ$15,0,1)</f>
        <v>1</v>
      </c>
      <c r="P418" s="360" t="str">
        <f>IF(Tabela14[[#This Row],[DIA]]&gt;0,IF('13'!$CD$36=77,1,""),"")</f>
        <v/>
      </c>
      <c r="Q418" s="360">
        <f>IF(M418&gt;'13'!$CD$30,0,1)</f>
        <v>1</v>
      </c>
      <c r="R418" s="357" t="str">
        <f>IF(Tabela14[[#This Row],[DIA]]&gt;0,IF('01'!$BX$33=77,1,""),"")</f>
        <v/>
      </c>
      <c r="S418" s="360">
        <f>IF(M418&gt;'01'!$BX$27,0,1)</f>
        <v>1</v>
      </c>
    </row>
    <row r="419" spans="3:19" x14ac:dyDescent="0.25">
      <c r="C419" s="75">
        <v>43329</v>
      </c>
      <c r="D419" s="76" t="s">
        <v>265</v>
      </c>
      <c r="E419" s="358" t="s">
        <v>461</v>
      </c>
      <c r="F419" s="359">
        <v>5</v>
      </c>
      <c r="G419" s="76" t="s">
        <v>272</v>
      </c>
      <c r="H419" s="76" t="s">
        <v>60</v>
      </c>
      <c r="I419" s="357" t="str">
        <f t="shared" ca="1" si="30"/>
        <v/>
      </c>
      <c r="J419" s="360">
        <f t="shared" si="31"/>
        <v>17</v>
      </c>
      <c r="K419" s="360">
        <f t="shared" si="32"/>
        <v>8</v>
      </c>
      <c r="L419" s="360">
        <f t="shared" si="33"/>
        <v>2018</v>
      </c>
      <c r="M419" s="360">
        <f t="shared" si="34"/>
        <v>1</v>
      </c>
      <c r="N419" s="357">
        <f>VLOOKUP(Tabela14[[#This Row],[Banco]],$U$9:$V$28,2,0)</f>
        <v>1</v>
      </c>
      <c r="O419" s="360">
        <f>IF(M419&gt;'06'!$AZ$15,0,1)</f>
        <v>1</v>
      </c>
      <c r="P419" s="360" t="str">
        <f>IF(Tabela14[[#This Row],[DIA]]&gt;0,IF('13'!$CD$36=77,1,""),"")</f>
        <v/>
      </c>
      <c r="Q419" s="360">
        <f>IF(M419&gt;'13'!$CD$30,0,1)</f>
        <v>1</v>
      </c>
      <c r="R419" s="357" t="str">
        <f>IF(Tabela14[[#This Row],[DIA]]&gt;0,IF('01'!$BX$33=77,1,""),"")</f>
        <v/>
      </c>
      <c r="S419" s="360">
        <f>IF(M419&gt;'01'!$BX$27,0,1)</f>
        <v>1</v>
      </c>
    </row>
    <row r="420" spans="3:19" x14ac:dyDescent="0.25">
      <c r="C420" s="75">
        <v>43330</v>
      </c>
      <c r="D420" s="76" t="s">
        <v>268</v>
      </c>
      <c r="E420" s="358" t="s">
        <v>342</v>
      </c>
      <c r="F420" s="359">
        <v>4</v>
      </c>
      <c r="G420" s="76" t="s">
        <v>272</v>
      </c>
      <c r="H420" s="76" t="s">
        <v>60</v>
      </c>
      <c r="I420" s="357" t="str">
        <f t="shared" ca="1" si="30"/>
        <v/>
      </c>
      <c r="J420" s="360">
        <f t="shared" si="31"/>
        <v>18</v>
      </c>
      <c r="K420" s="360">
        <f t="shared" si="32"/>
        <v>8</v>
      </c>
      <c r="L420" s="360">
        <f t="shared" si="33"/>
        <v>2018</v>
      </c>
      <c r="M420" s="360">
        <f t="shared" si="34"/>
        <v>1</v>
      </c>
      <c r="N420" s="357">
        <f>VLOOKUP(Tabela14[[#This Row],[Banco]],$U$9:$V$28,2,0)</f>
        <v>1</v>
      </c>
      <c r="O420" s="360">
        <f>IF(M420&gt;'06'!$AZ$15,0,1)</f>
        <v>1</v>
      </c>
      <c r="P420" s="360" t="str">
        <f>IF(Tabela14[[#This Row],[DIA]]&gt;0,IF('13'!$CD$36=77,1,""),"")</f>
        <v/>
      </c>
      <c r="Q420" s="360">
        <f>IF(M420&gt;'13'!$CD$30,0,1)</f>
        <v>1</v>
      </c>
      <c r="R420" s="357" t="str">
        <f>IF(Tabela14[[#This Row],[DIA]]&gt;0,IF('01'!$BX$33=77,1,""),"")</f>
        <v/>
      </c>
      <c r="S420" s="360">
        <f>IF(M420&gt;'01'!$BX$27,0,1)</f>
        <v>1</v>
      </c>
    </row>
    <row r="421" spans="3:19" x14ac:dyDescent="0.25">
      <c r="C421" s="75">
        <v>43330</v>
      </c>
      <c r="D421" s="76" t="s">
        <v>264</v>
      </c>
      <c r="E421" s="358" t="s">
        <v>339</v>
      </c>
      <c r="F421" s="359">
        <v>20</v>
      </c>
      <c r="G421" s="76" t="s">
        <v>272</v>
      </c>
      <c r="H421" s="76" t="s">
        <v>60</v>
      </c>
      <c r="I421" s="357" t="str">
        <f t="shared" ca="1" si="30"/>
        <v/>
      </c>
      <c r="J421" s="360">
        <f t="shared" si="31"/>
        <v>18</v>
      </c>
      <c r="K421" s="360">
        <f t="shared" si="32"/>
        <v>8</v>
      </c>
      <c r="L421" s="360">
        <f t="shared" si="33"/>
        <v>2018</v>
      </c>
      <c r="M421" s="360">
        <f t="shared" si="34"/>
        <v>1</v>
      </c>
      <c r="N421" s="357">
        <f>VLOOKUP(Tabela14[[#This Row],[Banco]],$U$9:$V$28,2,0)</f>
        <v>1</v>
      </c>
      <c r="O421" s="360">
        <f>IF(M421&gt;'06'!$AZ$15,0,1)</f>
        <v>1</v>
      </c>
      <c r="P421" s="360" t="str">
        <f>IF(Tabela14[[#This Row],[DIA]]&gt;0,IF('13'!$CD$36=77,1,""),"")</f>
        <v/>
      </c>
      <c r="Q421" s="360">
        <f>IF(M421&gt;'13'!$CD$30,0,1)</f>
        <v>1</v>
      </c>
      <c r="R421" s="357" t="str">
        <f>IF(Tabela14[[#This Row],[DIA]]&gt;0,IF('01'!$BX$33=77,1,""),"")</f>
        <v/>
      </c>
      <c r="S421" s="360">
        <f>IF(M421&gt;'01'!$BX$27,0,1)</f>
        <v>1</v>
      </c>
    </row>
    <row r="422" spans="3:19" x14ac:dyDescent="0.25">
      <c r="C422" s="75">
        <v>43330</v>
      </c>
      <c r="D422" s="76" t="s">
        <v>265</v>
      </c>
      <c r="E422" s="358" t="s">
        <v>461</v>
      </c>
      <c r="F422" s="359">
        <v>20</v>
      </c>
      <c r="G422" s="76" t="s">
        <v>272</v>
      </c>
      <c r="H422" s="76" t="s">
        <v>60</v>
      </c>
      <c r="I422" s="357" t="str">
        <f t="shared" ca="1" si="30"/>
        <v/>
      </c>
      <c r="J422" s="360">
        <f t="shared" si="31"/>
        <v>18</v>
      </c>
      <c r="K422" s="360">
        <f t="shared" si="32"/>
        <v>8</v>
      </c>
      <c r="L422" s="360">
        <f t="shared" si="33"/>
        <v>2018</v>
      </c>
      <c r="M422" s="360">
        <f t="shared" si="34"/>
        <v>1</v>
      </c>
      <c r="N422" s="357">
        <f>VLOOKUP(Tabela14[[#This Row],[Banco]],$U$9:$V$28,2,0)</f>
        <v>1</v>
      </c>
      <c r="O422" s="360">
        <f>IF(M422&gt;'06'!$AZ$15,0,1)</f>
        <v>1</v>
      </c>
      <c r="P422" s="360" t="str">
        <f>IF(Tabela14[[#This Row],[DIA]]&gt;0,IF('13'!$CD$36=77,1,""),"")</f>
        <v/>
      </c>
      <c r="Q422" s="360">
        <f>IF(M422&gt;'13'!$CD$30,0,1)</f>
        <v>1</v>
      </c>
      <c r="R422" s="357" t="str">
        <f>IF(Tabela14[[#This Row],[DIA]]&gt;0,IF('01'!$BX$33=77,1,""),"")</f>
        <v/>
      </c>
      <c r="S422" s="360">
        <f>IF(M422&gt;'01'!$BX$27,0,1)</f>
        <v>1</v>
      </c>
    </row>
    <row r="423" spans="3:19" x14ac:dyDescent="0.25">
      <c r="C423" s="75">
        <v>43331</v>
      </c>
      <c r="D423" s="76" t="s">
        <v>265</v>
      </c>
      <c r="E423" s="358" t="s">
        <v>488</v>
      </c>
      <c r="F423" s="359">
        <v>370.48</v>
      </c>
      <c r="G423" s="76" t="s">
        <v>272</v>
      </c>
      <c r="H423" s="76" t="s">
        <v>60</v>
      </c>
      <c r="I423" s="357" t="str">
        <f t="shared" ca="1" si="30"/>
        <v/>
      </c>
      <c r="J423" s="360">
        <f t="shared" si="31"/>
        <v>19</v>
      </c>
      <c r="K423" s="360">
        <f t="shared" si="32"/>
        <v>8</v>
      </c>
      <c r="L423" s="360">
        <f t="shared" si="33"/>
        <v>2018</v>
      </c>
      <c r="M423" s="360">
        <f t="shared" si="34"/>
        <v>1</v>
      </c>
      <c r="N423" s="357">
        <f>VLOOKUP(Tabela14[[#This Row],[Banco]],$U$9:$V$28,2,0)</f>
        <v>1</v>
      </c>
      <c r="O423" s="360">
        <f>IF(M423&gt;'06'!$AZ$15,0,1)</f>
        <v>1</v>
      </c>
      <c r="P423" s="360" t="str">
        <f>IF(Tabela14[[#This Row],[DIA]]&gt;0,IF('13'!$CD$36=77,1,""),"")</f>
        <v/>
      </c>
      <c r="Q423" s="360">
        <f>IF(M423&gt;'13'!$CD$30,0,1)</f>
        <v>1</v>
      </c>
      <c r="R423" s="357" t="str">
        <f>IF(Tabela14[[#This Row],[DIA]]&gt;0,IF('01'!$BX$33=77,1,""),"")</f>
        <v/>
      </c>
      <c r="S423" s="360">
        <f>IF(M423&gt;'01'!$BX$27,0,1)</f>
        <v>1</v>
      </c>
    </row>
    <row r="424" spans="3:19" x14ac:dyDescent="0.25">
      <c r="C424" s="75">
        <v>43331</v>
      </c>
      <c r="D424" s="76" t="s">
        <v>264</v>
      </c>
      <c r="E424" s="358" t="s">
        <v>363</v>
      </c>
      <c r="F424" s="359">
        <v>10</v>
      </c>
      <c r="G424" s="76" t="s">
        <v>272</v>
      </c>
      <c r="H424" s="76" t="s">
        <v>60</v>
      </c>
      <c r="I424" s="357" t="str">
        <f t="shared" ca="1" si="30"/>
        <v/>
      </c>
      <c r="J424" s="360">
        <f t="shared" si="31"/>
        <v>19</v>
      </c>
      <c r="K424" s="360">
        <f t="shared" si="32"/>
        <v>8</v>
      </c>
      <c r="L424" s="360">
        <f t="shared" si="33"/>
        <v>2018</v>
      </c>
      <c r="M424" s="360">
        <f t="shared" si="34"/>
        <v>1</v>
      </c>
      <c r="N424" s="357">
        <f>VLOOKUP(Tabela14[[#This Row],[Banco]],$U$9:$V$28,2,0)</f>
        <v>1</v>
      </c>
      <c r="O424" s="360">
        <f>IF(M424&gt;'06'!$AZ$15,0,1)</f>
        <v>1</v>
      </c>
      <c r="P424" s="360" t="str">
        <f>IF(Tabela14[[#This Row],[DIA]]&gt;0,IF('13'!$CD$36=77,1,""),"")</f>
        <v/>
      </c>
      <c r="Q424" s="360">
        <f>IF(M424&gt;'13'!$CD$30,0,1)</f>
        <v>1</v>
      </c>
      <c r="R424" s="357" t="str">
        <f>IF(Tabela14[[#This Row],[DIA]]&gt;0,IF('01'!$BX$33=77,1,""),"")</f>
        <v/>
      </c>
      <c r="S424" s="360">
        <f>IF(M424&gt;'01'!$BX$27,0,1)</f>
        <v>1</v>
      </c>
    </row>
    <row r="425" spans="3:19" x14ac:dyDescent="0.25">
      <c r="C425" s="75">
        <v>43331</v>
      </c>
      <c r="D425" s="76" t="s">
        <v>266</v>
      </c>
      <c r="E425" s="358" t="s">
        <v>385</v>
      </c>
      <c r="F425" s="359">
        <v>1.6</v>
      </c>
      <c r="G425" s="76" t="s">
        <v>272</v>
      </c>
      <c r="H425" s="76" t="s">
        <v>60</v>
      </c>
      <c r="I425" s="357" t="str">
        <f t="shared" ca="1" si="30"/>
        <v/>
      </c>
      <c r="J425" s="360">
        <f t="shared" si="31"/>
        <v>19</v>
      </c>
      <c r="K425" s="360">
        <f t="shared" si="32"/>
        <v>8</v>
      </c>
      <c r="L425" s="360">
        <f t="shared" si="33"/>
        <v>2018</v>
      </c>
      <c r="M425" s="360">
        <f t="shared" si="34"/>
        <v>1</v>
      </c>
      <c r="N425" s="357">
        <f>VLOOKUP(Tabela14[[#This Row],[Banco]],$U$9:$V$28,2,0)</f>
        <v>1</v>
      </c>
      <c r="O425" s="360">
        <f>IF(M425&gt;'06'!$AZ$15,0,1)</f>
        <v>1</v>
      </c>
      <c r="P425" s="360" t="str">
        <f>IF(Tabela14[[#This Row],[DIA]]&gt;0,IF('13'!$CD$36=77,1,""),"")</f>
        <v/>
      </c>
      <c r="Q425" s="360">
        <f>IF(M425&gt;'13'!$CD$30,0,1)</f>
        <v>1</v>
      </c>
      <c r="R425" s="357" t="str">
        <f>IF(Tabela14[[#This Row],[DIA]]&gt;0,IF('01'!$BX$33=77,1,""),"")</f>
        <v/>
      </c>
      <c r="S425" s="360">
        <f>IF(M425&gt;'01'!$BX$27,0,1)</f>
        <v>1</v>
      </c>
    </row>
    <row r="426" spans="3:19" x14ac:dyDescent="0.25">
      <c r="C426" s="75">
        <v>43332</v>
      </c>
      <c r="D426" s="76" t="s">
        <v>265</v>
      </c>
      <c r="E426" s="358" t="s">
        <v>489</v>
      </c>
      <c r="F426" s="359">
        <v>30</v>
      </c>
      <c r="G426" s="76" t="s">
        <v>272</v>
      </c>
      <c r="H426" s="76" t="s">
        <v>60</v>
      </c>
      <c r="I426" s="357" t="str">
        <f t="shared" ca="1" si="30"/>
        <v/>
      </c>
      <c r="J426" s="360">
        <f t="shared" si="31"/>
        <v>20</v>
      </c>
      <c r="K426" s="360">
        <f t="shared" si="32"/>
        <v>8</v>
      </c>
      <c r="L426" s="360">
        <f t="shared" si="33"/>
        <v>2018</v>
      </c>
      <c r="M426" s="360">
        <f t="shared" si="34"/>
        <v>1</v>
      </c>
      <c r="N426" s="357">
        <f>VLOOKUP(Tabela14[[#This Row],[Banco]],$U$9:$V$28,2,0)</f>
        <v>1</v>
      </c>
      <c r="O426" s="360">
        <f>IF(M426&gt;'06'!$AZ$15,0,1)</f>
        <v>1</v>
      </c>
      <c r="P426" s="360" t="str">
        <f>IF(Tabela14[[#This Row],[DIA]]&gt;0,IF('13'!$CD$36=77,1,""),"")</f>
        <v/>
      </c>
      <c r="Q426" s="360">
        <f>IF(M426&gt;'13'!$CD$30,0,1)</f>
        <v>1</v>
      </c>
      <c r="R426" s="357" t="str">
        <f>IF(Tabela14[[#This Row],[DIA]]&gt;0,IF('01'!$BX$33=77,1,""),"")</f>
        <v/>
      </c>
      <c r="S426" s="360">
        <f>IF(M426&gt;'01'!$BX$27,0,1)</f>
        <v>1</v>
      </c>
    </row>
    <row r="427" spans="3:19" x14ac:dyDescent="0.25">
      <c r="C427" s="75">
        <v>43333</v>
      </c>
      <c r="D427" s="76" t="s">
        <v>271</v>
      </c>
      <c r="E427" s="358" t="s">
        <v>490</v>
      </c>
      <c r="F427" s="359">
        <v>65</v>
      </c>
      <c r="G427" s="76" t="s">
        <v>272</v>
      </c>
      <c r="H427" s="76" t="s">
        <v>60</v>
      </c>
      <c r="I427" s="357" t="str">
        <f t="shared" ca="1" si="30"/>
        <v/>
      </c>
      <c r="J427" s="360">
        <f t="shared" si="31"/>
        <v>21</v>
      </c>
      <c r="K427" s="360">
        <f t="shared" si="32"/>
        <v>8</v>
      </c>
      <c r="L427" s="360">
        <f t="shared" si="33"/>
        <v>2018</v>
      </c>
      <c r="M427" s="360">
        <f t="shared" si="34"/>
        <v>1</v>
      </c>
      <c r="N427" s="357">
        <f>VLOOKUP(Tabela14[[#This Row],[Banco]],$U$9:$V$28,2,0)</f>
        <v>1</v>
      </c>
      <c r="O427" s="360">
        <f>IF(M427&gt;'06'!$AZ$15,0,1)</f>
        <v>1</v>
      </c>
      <c r="P427" s="360" t="str">
        <f>IF(Tabela14[[#This Row],[DIA]]&gt;0,IF('13'!$CD$36=77,1,""),"")</f>
        <v/>
      </c>
      <c r="Q427" s="360">
        <f>IF(M427&gt;'13'!$CD$30,0,1)</f>
        <v>1</v>
      </c>
      <c r="R427" s="357" t="str">
        <f>IF(Tabela14[[#This Row],[DIA]]&gt;0,IF('01'!$BX$33=77,1,""),"")</f>
        <v/>
      </c>
      <c r="S427" s="360">
        <f>IF(M427&gt;'01'!$BX$27,0,1)</f>
        <v>1</v>
      </c>
    </row>
    <row r="428" spans="3:19" x14ac:dyDescent="0.25">
      <c r="C428" s="75">
        <v>43333</v>
      </c>
      <c r="D428" s="76" t="s">
        <v>268</v>
      </c>
      <c r="E428" s="358" t="s">
        <v>342</v>
      </c>
      <c r="F428" s="359">
        <v>4</v>
      </c>
      <c r="G428" s="76" t="s">
        <v>272</v>
      </c>
      <c r="H428" s="76" t="s">
        <v>60</v>
      </c>
      <c r="I428" s="357" t="str">
        <f t="shared" ca="1" si="30"/>
        <v/>
      </c>
      <c r="J428" s="360">
        <f t="shared" si="31"/>
        <v>21</v>
      </c>
      <c r="K428" s="360">
        <f t="shared" si="32"/>
        <v>8</v>
      </c>
      <c r="L428" s="360">
        <f t="shared" si="33"/>
        <v>2018</v>
      </c>
      <c r="M428" s="360">
        <f t="shared" si="34"/>
        <v>1</v>
      </c>
      <c r="N428" s="357">
        <f>VLOOKUP(Tabela14[[#This Row],[Banco]],$U$9:$V$28,2,0)</f>
        <v>1</v>
      </c>
      <c r="O428" s="360">
        <f>IF(M428&gt;'06'!$AZ$15,0,1)</f>
        <v>1</v>
      </c>
      <c r="P428" s="360" t="str">
        <f>IF(Tabela14[[#This Row],[DIA]]&gt;0,IF('13'!$CD$36=77,1,""),"")</f>
        <v/>
      </c>
      <c r="Q428" s="360">
        <f>IF(M428&gt;'13'!$CD$30,0,1)</f>
        <v>1</v>
      </c>
      <c r="R428" s="357" t="str">
        <f>IF(Tabela14[[#This Row],[DIA]]&gt;0,IF('01'!$BX$33=77,1,""),"")</f>
        <v/>
      </c>
      <c r="S428" s="360">
        <f>IF(M428&gt;'01'!$BX$27,0,1)</f>
        <v>1</v>
      </c>
    </row>
    <row r="429" spans="3:19" x14ac:dyDescent="0.25">
      <c r="C429" s="75">
        <v>43334</v>
      </c>
      <c r="D429" s="76" t="s">
        <v>268</v>
      </c>
      <c r="E429" s="358" t="s">
        <v>342</v>
      </c>
      <c r="F429" s="359">
        <v>5</v>
      </c>
      <c r="G429" s="76" t="s">
        <v>272</v>
      </c>
      <c r="H429" s="76" t="s">
        <v>60</v>
      </c>
      <c r="I429" s="357" t="str">
        <f t="shared" ca="1" si="30"/>
        <v/>
      </c>
      <c r="J429" s="360">
        <f t="shared" si="31"/>
        <v>22</v>
      </c>
      <c r="K429" s="360">
        <f t="shared" si="32"/>
        <v>8</v>
      </c>
      <c r="L429" s="360">
        <f t="shared" si="33"/>
        <v>2018</v>
      </c>
      <c r="M429" s="360">
        <f t="shared" si="34"/>
        <v>1</v>
      </c>
      <c r="N429" s="357">
        <f>VLOOKUP(Tabela14[[#This Row],[Banco]],$U$9:$V$28,2,0)</f>
        <v>1</v>
      </c>
      <c r="O429" s="360">
        <f>IF(M429&gt;'06'!$AZ$15,0,1)</f>
        <v>1</v>
      </c>
      <c r="P429" s="360" t="str">
        <f>IF(Tabela14[[#This Row],[DIA]]&gt;0,IF('13'!$CD$36=77,1,""),"")</f>
        <v/>
      </c>
      <c r="Q429" s="360">
        <f>IF(M429&gt;'13'!$CD$30,0,1)</f>
        <v>1</v>
      </c>
      <c r="R429" s="357" t="str">
        <f>IF(Tabela14[[#This Row],[DIA]]&gt;0,IF('01'!$BX$33=77,1,""),"")</f>
        <v/>
      </c>
      <c r="S429" s="360">
        <f>IF(M429&gt;'01'!$BX$27,0,1)</f>
        <v>1</v>
      </c>
    </row>
    <row r="430" spans="3:19" x14ac:dyDescent="0.25">
      <c r="C430" s="75">
        <v>43335</v>
      </c>
      <c r="D430" s="76" t="s">
        <v>268</v>
      </c>
      <c r="E430" s="358" t="s">
        <v>342</v>
      </c>
      <c r="F430" s="359">
        <v>4</v>
      </c>
      <c r="G430" s="76" t="s">
        <v>272</v>
      </c>
      <c r="H430" s="76" t="s">
        <v>60</v>
      </c>
      <c r="I430" s="357" t="str">
        <f t="shared" ca="1" si="30"/>
        <v/>
      </c>
      <c r="J430" s="360">
        <f t="shared" si="31"/>
        <v>23</v>
      </c>
      <c r="K430" s="360">
        <f t="shared" si="32"/>
        <v>8</v>
      </c>
      <c r="L430" s="360">
        <f t="shared" si="33"/>
        <v>2018</v>
      </c>
      <c r="M430" s="360">
        <f t="shared" si="34"/>
        <v>1</v>
      </c>
      <c r="N430" s="357">
        <f>VLOOKUP(Tabela14[[#This Row],[Banco]],$U$9:$V$28,2,0)</f>
        <v>1</v>
      </c>
      <c r="O430" s="360">
        <f>IF(M430&gt;'06'!$AZ$15,0,1)</f>
        <v>1</v>
      </c>
      <c r="P430" s="360" t="str">
        <f>IF(Tabela14[[#This Row],[DIA]]&gt;0,IF('13'!$CD$36=77,1,""),"")</f>
        <v/>
      </c>
      <c r="Q430" s="360">
        <f>IF(M430&gt;'13'!$CD$30,0,1)</f>
        <v>1</v>
      </c>
      <c r="R430" s="357" t="str">
        <f>IF(Tabela14[[#This Row],[DIA]]&gt;0,IF('01'!$BX$33=77,1,""),"")</f>
        <v/>
      </c>
      <c r="S430" s="360">
        <f>IF(M430&gt;'01'!$BX$27,0,1)</f>
        <v>1</v>
      </c>
    </row>
    <row r="431" spans="3:19" x14ac:dyDescent="0.25">
      <c r="C431" s="75">
        <v>43336</v>
      </c>
      <c r="D431" s="76" t="s">
        <v>268</v>
      </c>
      <c r="E431" s="358" t="s">
        <v>342</v>
      </c>
      <c r="F431" s="359">
        <v>4</v>
      </c>
      <c r="G431" s="76" t="s">
        <v>272</v>
      </c>
      <c r="H431" s="76" t="s">
        <v>60</v>
      </c>
      <c r="I431" s="357" t="str">
        <f t="shared" ca="1" si="30"/>
        <v/>
      </c>
      <c r="J431" s="360">
        <f t="shared" si="31"/>
        <v>24</v>
      </c>
      <c r="K431" s="360">
        <f t="shared" si="32"/>
        <v>8</v>
      </c>
      <c r="L431" s="360">
        <f t="shared" si="33"/>
        <v>2018</v>
      </c>
      <c r="M431" s="360">
        <f t="shared" si="34"/>
        <v>1</v>
      </c>
      <c r="N431" s="357">
        <f>VLOOKUP(Tabela14[[#This Row],[Banco]],$U$9:$V$28,2,0)</f>
        <v>1</v>
      </c>
      <c r="O431" s="360">
        <f>IF(M431&gt;'06'!$AZ$15,0,1)</f>
        <v>1</v>
      </c>
      <c r="P431" s="360" t="str">
        <f>IF(Tabela14[[#This Row],[DIA]]&gt;0,IF('13'!$CD$36=77,1,""),"")</f>
        <v/>
      </c>
      <c r="Q431" s="360">
        <f>IF(M431&gt;'13'!$CD$30,0,1)</f>
        <v>1</v>
      </c>
      <c r="R431" s="357" t="str">
        <f>IF(Tabela14[[#This Row],[DIA]]&gt;0,IF('01'!$BX$33=77,1,""),"")</f>
        <v/>
      </c>
      <c r="S431" s="360">
        <f>IF(M431&gt;'01'!$BX$27,0,1)</f>
        <v>1</v>
      </c>
    </row>
    <row r="432" spans="3:19" x14ac:dyDescent="0.25">
      <c r="C432" s="75">
        <v>43337</v>
      </c>
      <c r="D432" s="76" t="s">
        <v>268</v>
      </c>
      <c r="E432" s="358" t="s">
        <v>342</v>
      </c>
      <c r="F432" s="359">
        <v>4</v>
      </c>
      <c r="G432" s="76" t="s">
        <v>272</v>
      </c>
      <c r="H432" s="76" t="s">
        <v>60</v>
      </c>
      <c r="I432" s="357" t="str">
        <f t="shared" ca="1" si="30"/>
        <v/>
      </c>
      <c r="J432" s="360">
        <f t="shared" si="31"/>
        <v>25</v>
      </c>
      <c r="K432" s="360">
        <f t="shared" si="32"/>
        <v>8</v>
      </c>
      <c r="L432" s="360">
        <f t="shared" si="33"/>
        <v>2018</v>
      </c>
      <c r="M432" s="360">
        <f t="shared" si="34"/>
        <v>1</v>
      </c>
      <c r="N432" s="357">
        <f>VLOOKUP(Tabela14[[#This Row],[Banco]],$U$9:$V$28,2,0)</f>
        <v>1</v>
      </c>
      <c r="O432" s="360">
        <f>IF(M432&gt;'06'!$AZ$15,0,1)</f>
        <v>1</v>
      </c>
      <c r="P432" s="360" t="str">
        <f>IF(Tabela14[[#This Row],[DIA]]&gt;0,IF('13'!$CD$36=77,1,""),"")</f>
        <v/>
      </c>
      <c r="Q432" s="360">
        <f>IF(M432&gt;'13'!$CD$30,0,1)</f>
        <v>1</v>
      </c>
      <c r="R432" s="357" t="str">
        <f>IF(Tabela14[[#This Row],[DIA]]&gt;0,IF('01'!$BX$33=77,1,""),"")</f>
        <v/>
      </c>
      <c r="S432" s="360">
        <f>IF(M432&gt;'01'!$BX$27,0,1)</f>
        <v>1</v>
      </c>
    </row>
    <row r="433" spans="3:19" x14ac:dyDescent="0.25">
      <c r="C433" s="75">
        <v>43338</v>
      </c>
      <c r="D433" s="76" t="s">
        <v>268</v>
      </c>
      <c r="E433" s="358" t="s">
        <v>342</v>
      </c>
      <c r="F433" s="359">
        <v>8</v>
      </c>
      <c r="G433" s="76" t="s">
        <v>272</v>
      </c>
      <c r="H433" s="76" t="s">
        <v>60</v>
      </c>
      <c r="I433" s="357" t="str">
        <f t="shared" ca="1" si="30"/>
        <v/>
      </c>
      <c r="J433" s="360">
        <f t="shared" si="31"/>
        <v>26</v>
      </c>
      <c r="K433" s="360">
        <f t="shared" si="32"/>
        <v>8</v>
      </c>
      <c r="L433" s="360">
        <f t="shared" si="33"/>
        <v>2018</v>
      </c>
      <c r="M433" s="360">
        <f t="shared" si="34"/>
        <v>1</v>
      </c>
      <c r="N433" s="357">
        <f>VLOOKUP(Tabela14[[#This Row],[Banco]],$U$9:$V$28,2,0)</f>
        <v>1</v>
      </c>
      <c r="O433" s="360">
        <f>IF(M433&gt;'06'!$AZ$15,0,1)</f>
        <v>1</v>
      </c>
      <c r="P433" s="360" t="str">
        <f>IF(Tabela14[[#This Row],[DIA]]&gt;0,IF('13'!$CD$36=77,1,""),"")</f>
        <v/>
      </c>
      <c r="Q433" s="360">
        <f>IF(M433&gt;'13'!$CD$30,0,1)</f>
        <v>1</v>
      </c>
      <c r="R433" s="357" t="str">
        <f>IF(Tabela14[[#This Row],[DIA]]&gt;0,IF('01'!$BX$33=77,1,""),"")</f>
        <v/>
      </c>
      <c r="S433" s="360">
        <f>IF(M433&gt;'01'!$BX$27,0,1)</f>
        <v>1</v>
      </c>
    </row>
    <row r="434" spans="3:19" x14ac:dyDescent="0.25">
      <c r="C434" s="75">
        <v>43339</v>
      </c>
      <c r="D434" s="76" t="s">
        <v>266</v>
      </c>
      <c r="E434" s="358" t="s">
        <v>347</v>
      </c>
      <c r="F434" s="359">
        <v>20</v>
      </c>
      <c r="G434" s="76" t="s">
        <v>272</v>
      </c>
      <c r="H434" s="76" t="s">
        <v>60</v>
      </c>
      <c r="I434" s="357" t="str">
        <f t="shared" ca="1" si="30"/>
        <v/>
      </c>
      <c r="J434" s="360">
        <f t="shared" si="31"/>
        <v>27</v>
      </c>
      <c r="K434" s="360">
        <f t="shared" si="32"/>
        <v>8</v>
      </c>
      <c r="L434" s="360">
        <f t="shared" si="33"/>
        <v>2018</v>
      </c>
      <c r="M434" s="360">
        <f t="shared" si="34"/>
        <v>1</v>
      </c>
      <c r="N434" s="357">
        <f>VLOOKUP(Tabela14[[#This Row],[Banco]],$U$9:$V$28,2,0)</f>
        <v>1</v>
      </c>
      <c r="O434" s="360">
        <f>IF(M434&gt;'06'!$AZ$15,0,1)</f>
        <v>1</v>
      </c>
      <c r="P434" s="360" t="str">
        <f>IF(Tabela14[[#This Row],[DIA]]&gt;0,IF('13'!$CD$36=77,1,""),"")</f>
        <v/>
      </c>
      <c r="Q434" s="360">
        <f>IF(M434&gt;'13'!$CD$30,0,1)</f>
        <v>1</v>
      </c>
      <c r="R434" s="357" t="str">
        <f>IF(Tabela14[[#This Row],[DIA]]&gt;0,IF('01'!$BX$33=77,1,""),"")</f>
        <v/>
      </c>
      <c r="S434" s="360">
        <f>IF(M434&gt;'01'!$BX$27,0,1)</f>
        <v>1</v>
      </c>
    </row>
    <row r="435" spans="3:19" x14ac:dyDescent="0.25">
      <c r="C435" s="75">
        <v>43339</v>
      </c>
      <c r="D435" s="76" t="s">
        <v>265</v>
      </c>
      <c r="E435" s="358" t="s">
        <v>491</v>
      </c>
      <c r="F435" s="359">
        <v>62</v>
      </c>
      <c r="G435" s="76" t="s">
        <v>272</v>
      </c>
      <c r="H435" s="76" t="s">
        <v>60</v>
      </c>
      <c r="I435" s="357" t="str">
        <f t="shared" ca="1" si="30"/>
        <v/>
      </c>
      <c r="J435" s="360">
        <f t="shared" si="31"/>
        <v>27</v>
      </c>
      <c r="K435" s="360">
        <f t="shared" si="32"/>
        <v>8</v>
      </c>
      <c r="L435" s="360">
        <f t="shared" si="33"/>
        <v>2018</v>
      </c>
      <c r="M435" s="360">
        <f t="shared" si="34"/>
        <v>1</v>
      </c>
      <c r="N435" s="357">
        <f>VLOOKUP(Tabela14[[#This Row],[Banco]],$U$9:$V$28,2,0)</f>
        <v>1</v>
      </c>
      <c r="O435" s="360">
        <f>IF(M435&gt;'06'!$AZ$15,0,1)</f>
        <v>1</v>
      </c>
      <c r="P435" s="360" t="str">
        <f>IF(Tabela14[[#This Row],[DIA]]&gt;0,IF('13'!$CD$36=77,1,""),"")</f>
        <v/>
      </c>
      <c r="Q435" s="360">
        <f>IF(M435&gt;'13'!$CD$30,0,1)</f>
        <v>1</v>
      </c>
      <c r="R435" s="357" t="str">
        <f>IF(Tabela14[[#This Row],[DIA]]&gt;0,IF('01'!$BX$33=77,1,""),"")</f>
        <v/>
      </c>
      <c r="S435" s="360">
        <f>IF(M435&gt;'01'!$BX$27,0,1)</f>
        <v>1</v>
      </c>
    </row>
    <row r="436" spans="3:19" x14ac:dyDescent="0.25">
      <c r="C436" s="75">
        <v>43340</v>
      </c>
      <c r="D436" s="76" t="s">
        <v>264</v>
      </c>
      <c r="E436" s="358" t="s">
        <v>339</v>
      </c>
      <c r="F436" s="359">
        <v>120</v>
      </c>
      <c r="G436" s="76" t="s">
        <v>272</v>
      </c>
      <c r="H436" s="76" t="s">
        <v>60</v>
      </c>
      <c r="I436" s="357" t="str">
        <f t="shared" ca="1" si="30"/>
        <v/>
      </c>
      <c r="J436" s="360">
        <f t="shared" si="31"/>
        <v>28</v>
      </c>
      <c r="K436" s="360">
        <f t="shared" si="32"/>
        <v>8</v>
      </c>
      <c r="L436" s="360">
        <f t="shared" si="33"/>
        <v>2018</v>
      </c>
      <c r="M436" s="360">
        <f t="shared" si="34"/>
        <v>1</v>
      </c>
      <c r="N436" s="357">
        <f>VLOOKUP(Tabela14[[#This Row],[Banco]],$U$9:$V$28,2,0)</f>
        <v>1</v>
      </c>
      <c r="O436" s="360">
        <f>IF(M436&gt;'06'!$AZ$15,0,1)</f>
        <v>1</v>
      </c>
      <c r="P436" s="360" t="str">
        <f>IF(Tabela14[[#This Row],[DIA]]&gt;0,IF('13'!$CD$36=77,1,""),"")</f>
        <v/>
      </c>
      <c r="Q436" s="360">
        <f>IF(M436&gt;'13'!$CD$30,0,1)</f>
        <v>1</v>
      </c>
      <c r="R436" s="357" t="str">
        <f>IF(Tabela14[[#This Row],[DIA]]&gt;0,IF('01'!$BX$33=77,1,""),"")</f>
        <v/>
      </c>
      <c r="S436" s="360">
        <f>IF(M436&gt;'01'!$BX$27,0,1)</f>
        <v>1</v>
      </c>
    </row>
    <row r="437" spans="3:19" x14ac:dyDescent="0.25">
      <c r="C437" s="75">
        <v>43341</v>
      </c>
      <c r="D437" s="76" t="s">
        <v>264</v>
      </c>
      <c r="E437" s="358" t="s">
        <v>492</v>
      </c>
      <c r="F437" s="359">
        <v>40</v>
      </c>
      <c r="G437" s="76" t="s">
        <v>272</v>
      </c>
      <c r="H437" s="76" t="s">
        <v>60</v>
      </c>
      <c r="I437" s="357" t="str">
        <f t="shared" ca="1" si="30"/>
        <v/>
      </c>
      <c r="J437" s="360">
        <f t="shared" si="31"/>
        <v>29</v>
      </c>
      <c r="K437" s="360">
        <f t="shared" si="32"/>
        <v>8</v>
      </c>
      <c r="L437" s="360">
        <f t="shared" si="33"/>
        <v>2018</v>
      </c>
      <c r="M437" s="360">
        <f t="shared" si="34"/>
        <v>1</v>
      </c>
      <c r="N437" s="357">
        <f>VLOOKUP(Tabela14[[#This Row],[Banco]],$U$9:$V$28,2,0)</f>
        <v>1</v>
      </c>
      <c r="O437" s="360">
        <f>IF(M437&gt;'06'!$AZ$15,0,1)</f>
        <v>1</v>
      </c>
      <c r="P437" s="360" t="str">
        <f>IF(Tabela14[[#This Row],[DIA]]&gt;0,IF('13'!$CD$36=77,1,""),"")</f>
        <v/>
      </c>
      <c r="Q437" s="360">
        <f>IF(M437&gt;'13'!$CD$30,0,1)</f>
        <v>1</v>
      </c>
      <c r="R437" s="357" t="str">
        <f>IF(Tabela14[[#This Row],[DIA]]&gt;0,IF('01'!$BX$33=77,1,""),"")</f>
        <v/>
      </c>
      <c r="S437" s="360">
        <f>IF(M437&gt;'01'!$BX$27,0,1)</f>
        <v>1</v>
      </c>
    </row>
    <row r="438" spans="3:19" x14ac:dyDescent="0.25">
      <c r="C438" s="75">
        <v>43341</v>
      </c>
      <c r="D438" s="76" t="s">
        <v>270</v>
      </c>
      <c r="E438" s="358" t="s">
        <v>367</v>
      </c>
      <c r="F438" s="359">
        <v>76.34</v>
      </c>
      <c r="G438" s="76" t="s">
        <v>272</v>
      </c>
      <c r="H438" s="76" t="s">
        <v>60</v>
      </c>
      <c r="I438" s="357" t="str">
        <f t="shared" ca="1" si="30"/>
        <v/>
      </c>
      <c r="J438" s="360">
        <f t="shared" si="31"/>
        <v>29</v>
      </c>
      <c r="K438" s="360">
        <f t="shared" si="32"/>
        <v>8</v>
      </c>
      <c r="L438" s="360">
        <f t="shared" si="33"/>
        <v>2018</v>
      </c>
      <c r="M438" s="360">
        <f t="shared" si="34"/>
        <v>1</v>
      </c>
      <c r="N438" s="357">
        <f>VLOOKUP(Tabela14[[#This Row],[Banco]],$U$9:$V$28,2,0)</f>
        <v>1</v>
      </c>
      <c r="O438" s="360">
        <f>IF(M438&gt;'06'!$AZ$15,0,1)</f>
        <v>1</v>
      </c>
      <c r="P438" s="360" t="str">
        <f>IF(Tabela14[[#This Row],[DIA]]&gt;0,IF('13'!$CD$36=77,1,""),"")</f>
        <v/>
      </c>
      <c r="Q438" s="360">
        <f>IF(M438&gt;'13'!$CD$30,0,1)</f>
        <v>1</v>
      </c>
      <c r="R438" s="357" t="str">
        <f>IF(Tabela14[[#This Row],[DIA]]&gt;0,IF('01'!$BX$33=77,1,""),"")</f>
        <v/>
      </c>
      <c r="S438" s="360">
        <f>IF(M438&gt;'01'!$BX$27,0,1)</f>
        <v>1</v>
      </c>
    </row>
    <row r="439" spans="3:19" x14ac:dyDescent="0.25">
      <c r="C439" s="75">
        <v>43341</v>
      </c>
      <c r="D439" s="76" t="s">
        <v>271</v>
      </c>
      <c r="E439" s="358" t="s">
        <v>493</v>
      </c>
      <c r="F439" s="359">
        <v>50</v>
      </c>
      <c r="G439" s="76" t="s">
        <v>272</v>
      </c>
      <c r="H439" s="76" t="s">
        <v>60</v>
      </c>
      <c r="I439" s="357" t="str">
        <f t="shared" ca="1" si="30"/>
        <v/>
      </c>
      <c r="J439" s="360">
        <f t="shared" si="31"/>
        <v>29</v>
      </c>
      <c r="K439" s="360">
        <f t="shared" si="32"/>
        <v>8</v>
      </c>
      <c r="L439" s="360">
        <f t="shared" si="33"/>
        <v>2018</v>
      </c>
      <c r="M439" s="360">
        <f t="shared" si="34"/>
        <v>1</v>
      </c>
      <c r="N439" s="357">
        <f>VLOOKUP(Tabela14[[#This Row],[Banco]],$U$9:$V$28,2,0)</f>
        <v>1</v>
      </c>
      <c r="O439" s="360">
        <f>IF(M439&gt;'06'!$AZ$15,0,1)</f>
        <v>1</v>
      </c>
      <c r="P439" s="360" t="str">
        <f>IF(Tabela14[[#This Row],[DIA]]&gt;0,IF('13'!$CD$36=77,1,""),"")</f>
        <v/>
      </c>
      <c r="Q439" s="360">
        <f>IF(M439&gt;'13'!$CD$30,0,1)</f>
        <v>1</v>
      </c>
      <c r="R439" s="357" t="str">
        <f>IF(Tabela14[[#This Row],[DIA]]&gt;0,IF('01'!$BX$33=77,1,""),"")</f>
        <v/>
      </c>
      <c r="S439" s="360">
        <f>IF(M439&gt;'01'!$BX$27,0,1)</f>
        <v>1</v>
      </c>
    </row>
    <row r="440" spans="3:19" x14ac:dyDescent="0.25">
      <c r="C440" s="75">
        <v>43341</v>
      </c>
      <c r="D440" s="76" t="s">
        <v>270</v>
      </c>
      <c r="E440" s="358" t="s">
        <v>367</v>
      </c>
      <c r="F440" s="359">
        <v>58.5</v>
      </c>
      <c r="G440" s="76" t="s">
        <v>272</v>
      </c>
      <c r="H440" s="76" t="s">
        <v>60</v>
      </c>
      <c r="I440" s="357" t="str">
        <f t="shared" ca="1" si="30"/>
        <v/>
      </c>
      <c r="J440" s="360">
        <f t="shared" si="31"/>
        <v>29</v>
      </c>
      <c r="K440" s="360">
        <f t="shared" si="32"/>
        <v>8</v>
      </c>
      <c r="L440" s="360">
        <f t="shared" si="33"/>
        <v>2018</v>
      </c>
      <c r="M440" s="360">
        <f t="shared" si="34"/>
        <v>1</v>
      </c>
      <c r="N440" s="357">
        <f>VLOOKUP(Tabela14[[#This Row],[Banco]],$U$9:$V$28,2,0)</f>
        <v>1</v>
      </c>
      <c r="O440" s="360">
        <f>IF(M440&gt;'06'!$AZ$15,0,1)</f>
        <v>1</v>
      </c>
      <c r="P440" s="360" t="str">
        <f>IF(Tabela14[[#This Row],[DIA]]&gt;0,IF('13'!$CD$36=77,1,""),"")</f>
        <v/>
      </c>
      <c r="Q440" s="360">
        <f>IF(M440&gt;'13'!$CD$30,0,1)</f>
        <v>1</v>
      </c>
      <c r="R440" s="357" t="str">
        <f>IF(Tabela14[[#This Row],[DIA]]&gt;0,IF('01'!$BX$33=77,1,""),"")</f>
        <v/>
      </c>
      <c r="S440" s="360">
        <f>IF(M440&gt;'01'!$BX$27,0,1)</f>
        <v>1</v>
      </c>
    </row>
    <row r="441" spans="3:19" x14ac:dyDescent="0.25">
      <c r="C441" s="75">
        <v>43341</v>
      </c>
      <c r="D441" s="76" t="s">
        <v>265</v>
      </c>
      <c r="E441" s="358" t="s">
        <v>396</v>
      </c>
      <c r="F441" s="359">
        <v>79.75</v>
      </c>
      <c r="G441" s="76" t="s">
        <v>272</v>
      </c>
      <c r="H441" s="76" t="s">
        <v>60</v>
      </c>
      <c r="I441" s="357" t="str">
        <f t="shared" ca="1" si="30"/>
        <v/>
      </c>
      <c r="J441" s="360">
        <f t="shared" si="31"/>
        <v>29</v>
      </c>
      <c r="K441" s="360">
        <f t="shared" si="32"/>
        <v>8</v>
      </c>
      <c r="L441" s="360">
        <f t="shared" si="33"/>
        <v>2018</v>
      </c>
      <c r="M441" s="360">
        <f t="shared" si="34"/>
        <v>1</v>
      </c>
      <c r="N441" s="357">
        <f>VLOOKUP(Tabela14[[#This Row],[Banco]],$U$9:$V$28,2,0)</f>
        <v>1</v>
      </c>
      <c r="O441" s="360">
        <f>IF(M441&gt;'06'!$AZ$15,0,1)</f>
        <v>1</v>
      </c>
      <c r="P441" s="360" t="str">
        <f>IF(Tabela14[[#This Row],[DIA]]&gt;0,IF('13'!$CD$36=77,1,""),"")</f>
        <v/>
      </c>
      <c r="Q441" s="360">
        <f>IF(M441&gt;'13'!$CD$30,0,1)</f>
        <v>1</v>
      </c>
      <c r="R441" s="357" t="str">
        <f>IF(Tabela14[[#This Row],[DIA]]&gt;0,IF('01'!$BX$33=77,1,""),"")</f>
        <v/>
      </c>
      <c r="S441" s="360">
        <f>IF(M441&gt;'01'!$BX$27,0,1)</f>
        <v>1</v>
      </c>
    </row>
    <row r="442" spans="3:19" x14ac:dyDescent="0.25">
      <c r="C442" s="75">
        <v>43341</v>
      </c>
      <c r="D442" s="76" t="s">
        <v>264</v>
      </c>
      <c r="E442" s="358" t="s">
        <v>370</v>
      </c>
      <c r="F442" s="359">
        <v>8.8000000000000007</v>
      </c>
      <c r="G442" s="76" t="s">
        <v>272</v>
      </c>
      <c r="H442" s="76" t="s">
        <v>60</v>
      </c>
      <c r="I442" s="357" t="str">
        <f t="shared" ca="1" si="30"/>
        <v/>
      </c>
      <c r="J442" s="360">
        <f t="shared" si="31"/>
        <v>29</v>
      </c>
      <c r="K442" s="360">
        <f t="shared" si="32"/>
        <v>8</v>
      </c>
      <c r="L442" s="360">
        <f t="shared" si="33"/>
        <v>2018</v>
      </c>
      <c r="M442" s="360">
        <f t="shared" si="34"/>
        <v>1</v>
      </c>
      <c r="N442" s="357">
        <f>VLOOKUP(Tabela14[[#This Row],[Banco]],$U$9:$V$28,2,0)</f>
        <v>1</v>
      </c>
      <c r="O442" s="360">
        <f>IF(M442&gt;'06'!$AZ$15,0,1)</f>
        <v>1</v>
      </c>
      <c r="P442" s="360" t="str">
        <f>IF(Tabela14[[#This Row],[DIA]]&gt;0,IF('13'!$CD$36=77,1,""),"")</f>
        <v/>
      </c>
      <c r="Q442" s="360">
        <f>IF(M442&gt;'13'!$CD$30,0,1)</f>
        <v>1</v>
      </c>
      <c r="R442" s="357" t="str">
        <f>IF(Tabela14[[#This Row],[DIA]]&gt;0,IF('01'!$BX$33=77,1,""),"")</f>
        <v/>
      </c>
      <c r="S442" s="360">
        <f>IF(M442&gt;'01'!$BX$27,0,1)</f>
        <v>1</v>
      </c>
    </row>
    <row r="443" spans="3:19" x14ac:dyDescent="0.25">
      <c r="C443" s="75">
        <v>43342</v>
      </c>
      <c r="D443" s="76" t="s">
        <v>265</v>
      </c>
      <c r="E443" s="358" t="s">
        <v>494</v>
      </c>
      <c r="F443" s="359">
        <v>5</v>
      </c>
      <c r="G443" s="76" t="s">
        <v>272</v>
      </c>
      <c r="H443" s="76" t="s">
        <v>60</v>
      </c>
      <c r="I443" s="357" t="str">
        <f t="shared" ca="1" si="30"/>
        <v/>
      </c>
      <c r="J443" s="360">
        <f t="shared" si="31"/>
        <v>30</v>
      </c>
      <c r="K443" s="360">
        <f t="shared" si="32"/>
        <v>8</v>
      </c>
      <c r="L443" s="360">
        <f t="shared" si="33"/>
        <v>2018</v>
      </c>
      <c r="M443" s="360">
        <f t="shared" si="34"/>
        <v>1</v>
      </c>
      <c r="N443" s="357">
        <f>VLOOKUP(Tabela14[[#This Row],[Banco]],$U$9:$V$28,2,0)</f>
        <v>1</v>
      </c>
      <c r="O443" s="360">
        <f>IF(M443&gt;'06'!$AZ$15,0,1)</f>
        <v>1</v>
      </c>
      <c r="P443" s="360" t="str">
        <f>IF(Tabela14[[#This Row],[DIA]]&gt;0,IF('13'!$CD$36=77,1,""),"")</f>
        <v/>
      </c>
      <c r="Q443" s="360">
        <f>IF(M443&gt;'13'!$CD$30,0,1)</f>
        <v>1</v>
      </c>
      <c r="R443" s="357" t="str">
        <f>IF(Tabela14[[#This Row],[DIA]]&gt;0,IF('01'!$BX$33=77,1,""),"")</f>
        <v/>
      </c>
      <c r="S443" s="360">
        <f>IF(M443&gt;'01'!$BX$27,0,1)</f>
        <v>1</v>
      </c>
    </row>
    <row r="444" spans="3:19" x14ac:dyDescent="0.25">
      <c r="C444" s="75">
        <v>43343</v>
      </c>
      <c r="D444" s="76" t="s">
        <v>265</v>
      </c>
      <c r="E444" s="358" t="s">
        <v>495</v>
      </c>
      <c r="F444" s="359">
        <v>800</v>
      </c>
      <c r="G444" s="76" t="s">
        <v>272</v>
      </c>
      <c r="H444" s="76" t="s">
        <v>60</v>
      </c>
      <c r="I444" s="357" t="str">
        <f t="shared" ca="1" si="30"/>
        <v/>
      </c>
      <c r="J444" s="360">
        <f t="shared" si="31"/>
        <v>31</v>
      </c>
      <c r="K444" s="360">
        <f t="shared" si="32"/>
        <v>8</v>
      </c>
      <c r="L444" s="360">
        <f t="shared" si="33"/>
        <v>2018</v>
      </c>
      <c r="M444" s="360">
        <f t="shared" si="34"/>
        <v>1</v>
      </c>
      <c r="N444" s="357">
        <f>VLOOKUP(Tabela14[[#This Row],[Banco]],$U$9:$V$28,2,0)</f>
        <v>1</v>
      </c>
      <c r="O444" s="360">
        <f>IF(M444&gt;'06'!$AZ$15,0,1)</f>
        <v>1</v>
      </c>
      <c r="P444" s="360" t="str">
        <f>IF(Tabela14[[#This Row],[DIA]]&gt;0,IF('13'!$CD$36=77,1,""),"")</f>
        <v/>
      </c>
      <c r="Q444" s="360">
        <f>IF(M444&gt;'13'!$CD$30,0,1)</f>
        <v>1</v>
      </c>
      <c r="R444" s="357" t="str">
        <f>IF(Tabela14[[#This Row],[DIA]]&gt;0,IF('01'!$BX$33=77,1,""),"")</f>
        <v/>
      </c>
      <c r="S444" s="360">
        <f>IF(M444&gt;'01'!$BX$27,0,1)</f>
        <v>1</v>
      </c>
    </row>
    <row r="445" spans="3:19" x14ac:dyDescent="0.25">
      <c r="C445" s="75">
        <v>43343</v>
      </c>
      <c r="D445" s="76" t="s">
        <v>264</v>
      </c>
      <c r="E445" s="358" t="s">
        <v>339</v>
      </c>
      <c r="F445" s="359">
        <v>1</v>
      </c>
      <c r="G445" s="76" t="s">
        <v>272</v>
      </c>
      <c r="H445" s="76" t="s">
        <v>60</v>
      </c>
      <c r="I445" s="357" t="str">
        <f t="shared" ca="1" si="30"/>
        <v/>
      </c>
      <c r="J445" s="360">
        <f t="shared" si="31"/>
        <v>31</v>
      </c>
      <c r="K445" s="360">
        <f t="shared" si="32"/>
        <v>8</v>
      </c>
      <c r="L445" s="360">
        <f t="shared" si="33"/>
        <v>2018</v>
      </c>
      <c r="M445" s="360">
        <f t="shared" si="34"/>
        <v>1</v>
      </c>
      <c r="N445" s="357">
        <f>VLOOKUP(Tabela14[[#This Row],[Banco]],$U$9:$V$28,2,0)</f>
        <v>1</v>
      </c>
      <c r="O445" s="360">
        <f>IF(M445&gt;'06'!$AZ$15,0,1)</f>
        <v>1</v>
      </c>
      <c r="P445" s="360" t="str">
        <f>IF(Tabela14[[#This Row],[DIA]]&gt;0,IF('13'!$CD$36=77,1,""),"")</f>
        <v/>
      </c>
      <c r="Q445" s="360">
        <f>IF(M445&gt;'13'!$CD$30,0,1)</f>
        <v>1</v>
      </c>
      <c r="R445" s="357" t="str">
        <f>IF(Tabela14[[#This Row],[DIA]]&gt;0,IF('01'!$BX$33=77,1,""),"")</f>
        <v/>
      </c>
      <c r="S445" s="360">
        <f>IF(M445&gt;'01'!$BX$27,0,1)</f>
        <v>1</v>
      </c>
    </row>
    <row r="446" spans="3:19" x14ac:dyDescent="0.25">
      <c r="C446" s="75">
        <v>43343</v>
      </c>
      <c r="D446" s="76" t="s">
        <v>271</v>
      </c>
      <c r="E446" s="358" t="s">
        <v>428</v>
      </c>
      <c r="F446" s="359">
        <v>90</v>
      </c>
      <c r="G446" s="76" t="s">
        <v>272</v>
      </c>
      <c r="H446" s="76" t="s">
        <v>60</v>
      </c>
      <c r="I446" s="357" t="str">
        <f t="shared" ca="1" si="30"/>
        <v/>
      </c>
      <c r="J446" s="360">
        <f t="shared" si="31"/>
        <v>31</v>
      </c>
      <c r="K446" s="360">
        <f t="shared" si="32"/>
        <v>8</v>
      </c>
      <c r="L446" s="360">
        <f t="shared" si="33"/>
        <v>2018</v>
      </c>
      <c r="M446" s="360">
        <f t="shared" si="34"/>
        <v>1</v>
      </c>
      <c r="N446" s="357">
        <f>VLOOKUP(Tabela14[[#This Row],[Banco]],$U$9:$V$28,2,0)</f>
        <v>1</v>
      </c>
      <c r="O446" s="360">
        <f>IF(M446&gt;'06'!$AZ$15,0,1)</f>
        <v>1</v>
      </c>
      <c r="P446" s="360" t="str">
        <f>IF(Tabela14[[#This Row],[DIA]]&gt;0,IF('13'!$CD$36=77,1,""),"")</f>
        <v/>
      </c>
      <c r="Q446" s="360">
        <f>IF(M446&gt;'13'!$CD$30,0,1)</f>
        <v>1</v>
      </c>
      <c r="R446" s="357" t="str">
        <f>IF(Tabela14[[#This Row],[DIA]]&gt;0,IF('01'!$BX$33=77,1,""),"")</f>
        <v/>
      </c>
      <c r="S446" s="360">
        <f>IF(M446&gt;'01'!$BX$27,0,1)</f>
        <v>1</v>
      </c>
    </row>
    <row r="447" spans="3:19" x14ac:dyDescent="0.25">
      <c r="C447" s="75">
        <v>43343</v>
      </c>
      <c r="D447" s="76" t="s">
        <v>266</v>
      </c>
      <c r="E447" s="358" t="s">
        <v>496</v>
      </c>
      <c r="F447" s="359">
        <v>54.4</v>
      </c>
      <c r="G447" s="76" t="s">
        <v>272</v>
      </c>
      <c r="H447" s="76" t="s">
        <v>60</v>
      </c>
      <c r="I447" s="357" t="str">
        <f t="shared" ca="1" si="30"/>
        <v/>
      </c>
      <c r="J447" s="360">
        <f t="shared" si="31"/>
        <v>31</v>
      </c>
      <c r="K447" s="360">
        <f t="shared" si="32"/>
        <v>8</v>
      </c>
      <c r="L447" s="360">
        <f t="shared" si="33"/>
        <v>2018</v>
      </c>
      <c r="M447" s="360">
        <f t="shared" si="34"/>
        <v>1</v>
      </c>
      <c r="N447" s="357">
        <f>VLOOKUP(Tabela14[[#This Row],[Banco]],$U$9:$V$28,2,0)</f>
        <v>1</v>
      </c>
      <c r="O447" s="360">
        <f>IF(M447&gt;'06'!$AZ$15,0,1)</f>
        <v>1</v>
      </c>
      <c r="P447" s="360" t="str">
        <f>IF(Tabela14[[#This Row],[DIA]]&gt;0,IF('13'!$CD$36=77,1,""),"")</f>
        <v/>
      </c>
      <c r="Q447" s="360">
        <f>IF(M447&gt;'13'!$CD$30,0,1)</f>
        <v>1</v>
      </c>
      <c r="R447" s="357" t="str">
        <f>IF(Tabela14[[#This Row],[DIA]]&gt;0,IF('01'!$BX$33=77,1,""),"")</f>
        <v/>
      </c>
      <c r="S447" s="360">
        <f>IF(M447&gt;'01'!$BX$27,0,1)</f>
        <v>1</v>
      </c>
    </row>
    <row r="448" spans="3:19" x14ac:dyDescent="0.25">
      <c r="C448" s="75">
        <v>43343</v>
      </c>
      <c r="D448" s="76" t="s">
        <v>266</v>
      </c>
      <c r="E448" s="358" t="s">
        <v>496</v>
      </c>
      <c r="F448" s="359">
        <v>185.5</v>
      </c>
      <c r="G448" s="76" t="s">
        <v>272</v>
      </c>
      <c r="H448" s="76" t="s">
        <v>60</v>
      </c>
      <c r="I448" s="357" t="str">
        <f t="shared" ca="1" si="30"/>
        <v/>
      </c>
      <c r="J448" s="360">
        <f t="shared" si="31"/>
        <v>31</v>
      </c>
      <c r="K448" s="360">
        <f t="shared" si="32"/>
        <v>8</v>
      </c>
      <c r="L448" s="360">
        <f t="shared" si="33"/>
        <v>2018</v>
      </c>
      <c r="M448" s="360">
        <f t="shared" si="34"/>
        <v>1</v>
      </c>
      <c r="N448" s="357">
        <f>VLOOKUP(Tabela14[[#This Row],[Banco]],$U$9:$V$28,2,0)</f>
        <v>1</v>
      </c>
      <c r="O448" s="360">
        <f>IF(M448&gt;'06'!$AZ$15,0,1)</f>
        <v>1</v>
      </c>
      <c r="P448" s="360" t="str">
        <f>IF(Tabela14[[#This Row],[DIA]]&gt;0,IF('13'!$CD$36=77,1,""),"")</f>
        <v/>
      </c>
      <c r="Q448" s="360">
        <f>IF(M448&gt;'13'!$CD$30,0,1)</f>
        <v>1</v>
      </c>
      <c r="R448" s="357" t="str">
        <f>IF(Tabela14[[#This Row],[DIA]]&gt;0,IF('01'!$BX$33=77,1,""),"")</f>
        <v/>
      </c>
      <c r="S448" s="360">
        <f>IF(M448&gt;'01'!$BX$27,0,1)</f>
        <v>1</v>
      </c>
    </row>
    <row r="449" spans="3:19" x14ac:dyDescent="0.25">
      <c r="C449" s="75">
        <v>43343</v>
      </c>
      <c r="D449" s="76" t="s">
        <v>264</v>
      </c>
      <c r="E449" s="358" t="s">
        <v>339</v>
      </c>
      <c r="F449" s="359">
        <v>5</v>
      </c>
      <c r="G449" s="76" t="s">
        <v>272</v>
      </c>
      <c r="H449" s="76" t="s">
        <v>60</v>
      </c>
      <c r="I449" s="357" t="str">
        <f t="shared" ca="1" si="30"/>
        <v/>
      </c>
      <c r="J449" s="360">
        <f t="shared" si="31"/>
        <v>31</v>
      </c>
      <c r="K449" s="360">
        <f t="shared" si="32"/>
        <v>8</v>
      </c>
      <c r="L449" s="360">
        <f t="shared" si="33"/>
        <v>2018</v>
      </c>
      <c r="M449" s="360">
        <f t="shared" si="34"/>
        <v>1</v>
      </c>
      <c r="N449" s="357">
        <f>VLOOKUP(Tabela14[[#This Row],[Banco]],$U$9:$V$28,2,0)</f>
        <v>1</v>
      </c>
      <c r="O449" s="360">
        <f>IF(M449&gt;'06'!$AZ$15,0,1)</f>
        <v>1</v>
      </c>
      <c r="P449" s="360" t="str">
        <f>IF(Tabela14[[#This Row],[DIA]]&gt;0,IF('13'!$CD$36=77,1,""),"")</f>
        <v/>
      </c>
      <c r="Q449" s="360">
        <f>IF(M449&gt;'13'!$CD$30,0,1)</f>
        <v>1</v>
      </c>
      <c r="R449" s="357" t="str">
        <f>IF(Tabela14[[#This Row],[DIA]]&gt;0,IF('01'!$BX$33=77,1,""),"")</f>
        <v/>
      </c>
      <c r="S449" s="360">
        <f>IF(M449&gt;'01'!$BX$27,0,1)</f>
        <v>1</v>
      </c>
    </row>
    <row r="450" spans="3:19" x14ac:dyDescent="0.25">
      <c r="C450" s="75">
        <v>43343</v>
      </c>
      <c r="D450" s="76" t="s">
        <v>264</v>
      </c>
      <c r="E450" s="358" t="s">
        <v>453</v>
      </c>
      <c r="F450" s="359">
        <v>166</v>
      </c>
      <c r="G450" s="76" t="s">
        <v>272</v>
      </c>
      <c r="H450" s="76" t="s">
        <v>60</v>
      </c>
      <c r="I450" s="357" t="str">
        <f t="shared" ca="1" si="30"/>
        <v/>
      </c>
      <c r="J450" s="360">
        <f t="shared" si="31"/>
        <v>31</v>
      </c>
      <c r="K450" s="360">
        <f t="shared" si="32"/>
        <v>8</v>
      </c>
      <c r="L450" s="360">
        <f t="shared" si="33"/>
        <v>2018</v>
      </c>
      <c r="M450" s="360">
        <f t="shared" si="34"/>
        <v>1</v>
      </c>
      <c r="N450" s="357">
        <f>VLOOKUP(Tabela14[[#This Row],[Banco]],$U$9:$V$28,2,0)</f>
        <v>1</v>
      </c>
      <c r="O450" s="360">
        <f>IF(M450&gt;'06'!$AZ$15,0,1)</f>
        <v>1</v>
      </c>
      <c r="P450" s="360" t="str">
        <f>IF(Tabela14[[#This Row],[DIA]]&gt;0,IF('13'!$CD$36=77,1,""),"")</f>
        <v/>
      </c>
      <c r="Q450" s="360">
        <f>IF(M450&gt;'13'!$CD$30,0,1)</f>
        <v>1</v>
      </c>
      <c r="R450" s="357" t="str">
        <f>IF(Tabela14[[#This Row],[DIA]]&gt;0,IF('01'!$BX$33=77,1,""),"")</f>
        <v/>
      </c>
      <c r="S450" s="360">
        <f>IF(M450&gt;'01'!$BX$27,0,1)</f>
        <v>1</v>
      </c>
    </row>
    <row r="451" spans="3:19" x14ac:dyDescent="0.25">
      <c r="C451" s="75">
        <v>43343</v>
      </c>
      <c r="D451" s="76" t="s">
        <v>264</v>
      </c>
      <c r="E451" s="358" t="s">
        <v>497</v>
      </c>
      <c r="F451" s="359">
        <v>14.9</v>
      </c>
      <c r="G451" s="76" t="s">
        <v>272</v>
      </c>
      <c r="H451" s="76" t="s">
        <v>60</v>
      </c>
      <c r="I451" s="357" t="str">
        <f t="shared" ca="1" si="30"/>
        <v/>
      </c>
      <c r="J451" s="360">
        <f t="shared" si="31"/>
        <v>31</v>
      </c>
      <c r="K451" s="360">
        <f t="shared" si="32"/>
        <v>8</v>
      </c>
      <c r="L451" s="360">
        <f t="shared" si="33"/>
        <v>2018</v>
      </c>
      <c r="M451" s="360">
        <f t="shared" si="34"/>
        <v>1</v>
      </c>
      <c r="N451" s="357">
        <f>VLOOKUP(Tabela14[[#This Row],[Banco]],$U$9:$V$28,2,0)</f>
        <v>1</v>
      </c>
      <c r="O451" s="360">
        <f>IF(M451&gt;'06'!$AZ$15,0,1)</f>
        <v>1</v>
      </c>
      <c r="P451" s="360" t="str">
        <f>IF(Tabela14[[#This Row],[DIA]]&gt;0,IF('13'!$CD$36=77,1,""),"")</f>
        <v/>
      </c>
      <c r="Q451" s="360">
        <f>IF(M451&gt;'13'!$CD$30,0,1)</f>
        <v>1</v>
      </c>
      <c r="R451" s="357" t="str">
        <f>IF(Tabela14[[#This Row],[DIA]]&gt;0,IF('01'!$BX$33=77,1,""),"")</f>
        <v/>
      </c>
      <c r="S451" s="360">
        <f>IF(M451&gt;'01'!$BX$27,0,1)</f>
        <v>1</v>
      </c>
    </row>
    <row r="452" spans="3:19" x14ac:dyDescent="0.25">
      <c r="C452" s="75">
        <v>43343</v>
      </c>
      <c r="D452" s="76" t="s">
        <v>265</v>
      </c>
      <c r="E452" s="358" t="s">
        <v>498</v>
      </c>
      <c r="F452" s="359">
        <v>90.4</v>
      </c>
      <c r="G452" s="76" t="s">
        <v>272</v>
      </c>
      <c r="H452" s="76" t="s">
        <v>60</v>
      </c>
      <c r="I452" s="357" t="str">
        <f t="shared" ca="1" si="30"/>
        <v/>
      </c>
      <c r="J452" s="360">
        <f t="shared" si="31"/>
        <v>31</v>
      </c>
      <c r="K452" s="360">
        <f t="shared" si="32"/>
        <v>8</v>
      </c>
      <c r="L452" s="360">
        <f t="shared" si="33"/>
        <v>2018</v>
      </c>
      <c r="M452" s="360">
        <f t="shared" si="34"/>
        <v>1</v>
      </c>
      <c r="N452" s="357">
        <f>VLOOKUP(Tabela14[[#This Row],[Banco]],$U$9:$V$28,2,0)</f>
        <v>1</v>
      </c>
      <c r="O452" s="360">
        <f>IF(M452&gt;'06'!$AZ$15,0,1)</f>
        <v>1</v>
      </c>
      <c r="P452" s="360" t="str">
        <f>IF(Tabela14[[#This Row],[DIA]]&gt;0,IF('13'!$CD$36=77,1,""),"")</f>
        <v/>
      </c>
      <c r="Q452" s="360">
        <f>IF(M452&gt;'13'!$CD$30,0,1)</f>
        <v>1</v>
      </c>
      <c r="R452" s="357" t="str">
        <f>IF(Tabela14[[#This Row],[DIA]]&gt;0,IF('01'!$BX$33=77,1,""),"")</f>
        <v/>
      </c>
      <c r="S452" s="360">
        <f>IF(M452&gt;'01'!$BX$27,0,1)</f>
        <v>1</v>
      </c>
    </row>
    <row r="453" spans="3:19" x14ac:dyDescent="0.25">
      <c r="C453" s="75">
        <v>43343</v>
      </c>
      <c r="D453" s="76" t="s">
        <v>271</v>
      </c>
      <c r="E453" s="358" t="s">
        <v>428</v>
      </c>
      <c r="F453" s="359">
        <v>78.12</v>
      </c>
      <c r="G453" s="76" t="s">
        <v>272</v>
      </c>
      <c r="H453" s="76" t="s">
        <v>60</v>
      </c>
      <c r="I453" s="357" t="str">
        <f t="shared" ca="1" si="30"/>
        <v/>
      </c>
      <c r="J453" s="360">
        <f t="shared" si="31"/>
        <v>31</v>
      </c>
      <c r="K453" s="360">
        <f t="shared" si="32"/>
        <v>8</v>
      </c>
      <c r="L453" s="360">
        <f t="shared" si="33"/>
        <v>2018</v>
      </c>
      <c r="M453" s="360">
        <f t="shared" si="34"/>
        <v>1</v>
      </c>
      <c r="N453" s="357">
        <f>VLOOKUP(Tabela14[[#This Row],[Banco]],$U$9:$V$28,2,0)</f>
        <v>1</v>
      </c>
      <c r="O453" s="360">
        <f>IF(M453&gt;'06'!$AZ$15,0,1)</f>
        <v>1</v>
      </c>
      <c r="P453" s="360" t="str">
        <f>IF(Tabela14[[#This Row],[DIA]]&gt;0,IF('13'!$CD$36=77,1,""),"")</f>
        <v/>
      </c>
      <c r="Q453" s="360">
        <f>IF(M453&gt;'13'!$CD$30,0,1)</f>
        <v>1</v>
      </c>
      <c r="R453" s="357" t="str">
        <f>IF(Tabela14[[#This Row],[DIA]]&gt;0,IF('01'!$BX$33=77,1,""),"")</f>
        <v/>
      </c>
      <c r="S453" s="360">
        <f>IF(M453&gt;'01'!$BX$27,0,1)</f>
        <v>1</v>
      </c>
    </row>
    <row r="454" spans="3:19" x14ac:dyDescent="0.25">
      <c r="C454" s="75">
        <v>43343</v>
      </c>
      <c r="D454" s="76" t="s">
        <v>270</v>
      </c>
      <c r="E454" s="358" t="s">
        <v>367</v>
      </c>
      <c r="F454" s="359">
        <v>29.99</v>
      </c>
      <c r="G454" s="76" t="s">
        <v>272</v>
      </c>
      <c r="H454" s="76" t="s">
        <v>60</v>
      </c>
      <c r="I454" s="357" t="str">
        <f t="shared" ca="1" si="30"/>
        <v/>
      </c>
      <c r="J454" s="360">
        <f t="shared" si="31"/>
        <v>31</v>
      </c>
      <c r="K454" s="360">
        <f t="shared" si="32"/>
        <v>8</v>
      </c>
      <c r="L454" s="360">
        <f t="shared" si="33"/>
        <v>2018</v>
      </c>
      <c r="M454" s="360">
        <f t="shared" si="34"/>
        <v>1</v>
      </c>
      <c r="N454" s="357">
        <f>VLOOKUP(Tabela14[[#This Row],[Banco]],$U$9:$V$28,2,0)</f>
        <v>1</v>
      </c>
      <c r="O454" s="360">
        <f>IF(M454&gt;'06'!$AZ$15,0,1)</f>
        <v>1</v>
      </c>
      <c r="P454" s="360" t="str">
        <f>IF(Tabela14[[#This Row],[DIA]]&gt;0,IF('13'!$CD$36=77,1,""),"")</f>
        <v/>
      </c>
      <c r="Q454" s="360">
        <f>IF(M454&gt;'13'!$CD$30,0,1)</f>
        <v>1</v>
      </c>
      <c r="R454" s="357" t="str">
        <f>IF(Tabela14[[#This Row],[DIA]]&gt;0,IF('01'!$BX$33=77,1,""),"")</f>
        <v/>
      </c>
      <c r="S454" s="360">
        <f>IF(M454&gt;'01'!$BX$27,0,1)</f>
        <v>1</v>
      </c>
    </row>
    <row r="455" spans="3:19" x14ac:dyDescent="0.25">
      <c r="C455" s="75">
        <v>43343</v>
      </c>
      <c r="D455" s="76" t="s">
        <v>264</v>
      </c>
      <c r="E455" s="358" t="s">
        <v>499</v>
      </c>
      <c r="F455" s="359">
        <v>304.73</v>
      </c>
      <c r="G455" s="76" t="s">
        <v>272</v>
      </c>
      <c r="H455" s="76" t="s">
        <v>60</v>
      </c>
      <c r="I455" s="357" t="str">
        <f t="shared" ca="1" si="30"/>
        <v/>
      </c>
      <c r="J455" s="360">
        <f t="shared" si="31"/>
        <v>31</v>
      </c>
      <c r="K455" s="360">
        <f t="shared" si="32"/>
        <v>8</v>
      </c>
      <c r="L455" s="360">
        <f t="shared" si="33"/>
        <v>2018</v>
      </c>
      <c r="M455" s="360">
        <f t="shared" si="34"/>
        <v>1</v>
      </c>
      <c r="N455" s="357">
        <f>VLOOKUP(Tabela14[[#This Row],[Banco]],$U$9:$V$28,2,0)</f>
        <v>1</v>
      </c>
      <c r="O455" s="360">
        <f>IF(M455&gt;'06'!$AZ$15,0,1)</f>
        <v>1</v>
      </c>
      <c r="P455" s="360" t="str">
        <f>IF(Tabela14[[#This Row],[DIA]]&gt;0,IF('13'!$CD$36=77,1,""),"")</f>
        <v/>
      </c>
      <c r="Q455" s="360">
        <f>IF(M455&gt;'13'!$CD$30,0,1)</f>
        <v>1</v>
      </c>
      <c r="R455" s="357" t="str">
        <f>IF(Tabela14[[#This Row],[DIA]]&gt;0,IF('01'!$BX$33=77,1,""),"")</f>
        <v/>
      </c>
      <c r="S455" s="360">
        <f>IF(M455&gt;'01'!$BX$27,0,1)</f>
        <v>1</v>
      </c>
    </row>
    <row r="456" spans="3:19" x14ac:dyDescent="0.25">
      <c r="C456" s="75">
        <v>43343</v>
      </c>
      <c r="D456" s="76" t="s">
        <v>266</v>
      </c>
      <c r="E456" s="358" t="s">
        <v>500</v>
      </c>
      <c r="F456" s="359">
        <v>100.03</v>
      </c>
      <c r="G456" s="76" t="s">
        <v>272</v>
      </c>
      <c r="H456" s="76" t="s">
        <v>60</v>
      </c>
      <c r="I456" s="357" t="str">
        <f t="shared" ca="1" si="30"/>
        <v/>
      </c>
      <c r="J456" s="360">
        <f t="shared" si="31"/>
        <v>31</v>
      </c>
      <c r="K456" s="360">
        <f t="shared" si="32"/>
        <v>8</v>
      </c>
      <c r="L456" s="360">
        <f t="shared" si="33"/>
        <v>2018</v>
      </c>
      <c r="M456" s="360">
        <f t="shared" si="34"/>
        <v>1</v>
      </c>
      <c r="N456" s="357">
        <f>VLOOKUP(Tabela14[[#This Row],[Banco]],$U$9:$V$28,2,0)</f>
        <v>1</v>
      </c>
      <c r="O456" s="360">
        <f>IF(M456&gt;'06'!$AZ$15,0,1)</f>
        <v>1</v>
      </c>
      <c r="P456" s="360" t="str">
        <f>IF(Tabela14[[#This Row],[DIA]]&gt;0,IF('13'!$CD$36=77,1,""),"")</f>
        <v/>
      </c>
      <c r="Q456" s="360">
        <f>IF(M456&gt;'13'!$CD$30,0,1)</f>
        <v>1</v>
      </c>
      <c r="R456" s="357" t="str">
        <f>IF(Tabela14[[#This Row],[DIA]]&gt;0,IF('01'!$BX$33=77,1,""),"")</f>
        <v/>
      </c>
      <c r="S456" s="360">
        <f>IF(M456&gt;'01'!$BX$27,0,1)</f>
        <v>1</v>
      </c>
    </row>
    <row r="457" spans="3:19" x14ac:dyDescent="0.25">
      <c r="C457" s="75">
        <v>43343</v>
      </c>
      <c r="D457" s="76" t="s">
        <v>269</v>
      </c>
      <c r="E457" s="358" t="s">
        <v>375</v>
      </c>
      <c r="F457" s="359">
        <v>40</v>
      </c>
      <c r="G457" s="76" t="s">
        <v>272</v>
      </c>
      <c r="H457" s="76" t="s">
        <v>60</v>
      </c>
      <c r="I457" s="357" t="str">
        <f t="shared" ref="I457:I520" ca="1" si="35">IF(H457="","",(IF(H457="Efetivado","",IF(C457="","",IF(C457=TODAY(),"Vence Hoje",IF(C457&lt;TODAY(),"Atrasado",C457-TODAY()&amp;" Dias para Vencer"))))))</f>
        <v/>
      </c>
      <c r="J457" s="360">
        <f t="shared" ref="J457:J520" si="36">DAY(C457)</f>
        <v>31</v>
      </c>
      <c r="K457" s="360">
        <f t="shared" ref="K457:K520" si="37">MONTH(C457)</f>
        <v>8</v>
      </c>
      <c r="L457" s="360">
        <f t="shared" ref="L457:L520" si="38">YEAR(C457)</f>
        <v>2018</v>
      </c>
      <c r="M457" s="360">
        <f t="shared" ref="M457:M520" si="39">VLOOKUP(H457,$Z$9:$AA$10,2,0)</f>
        <v>1</v>
      </c>
      <c r="N457" s="357">
        <f>VLOOKUP(Tabela14[[#This Row],[Banco]],$U$9:$V$28,2,0)</f>
        <v>1</v>
      </c>
      <c r="O457" s="360">
        <f>IF(M457&gt;'06'!$AZ$15,0,1)</f>
        <v>1</v>
      </c>
      <c r="P457" s="360" t="str">
        <f>IF(Tabela14[[#This Row],[DIA]]&gt;0,IF('13'!$CD$36=77,1,""),"")</f>
        <v/>
      </c>
      <c r="Q457" s="360">
        <f>IF(M457&gt;'13'!$CD$30,0,1)</f>
        <v>1</v>
      </c>
      <c r="R457" s="357" t="str">
        <f>IF(Tabela14[[#This Row],[DIA]]&gt;0,IF('01'!$BX$33=77,1,""),"")</f>
        <v/>
      </c>
      <c r="S457" s="360">
        <f>IF(M457&gt;'01'!$BX$27,0,1)</f>
        <v>1</v>
      </c>
    </row>
    <row r="458" spans="3:19" x14ac:dyDescent="0.25">
      <c r="C458" s="75">
        <v>43344</v>
      </c>
      <c r="D458" s="76" t="s">
        <v>268</v>
      </c>
      <c r="E458" s="358" t="s">
        <v>342</v>
      </c>
      <c r="F458" s="359">
        <v>4</v>
      </c>
      <c r="G458" s="76" t="s">
        <v>272</v>
      </c>
      <c r="H458" s="76" t="s">
        <v>60</v>
      </c>
      <c r="I458" s="357" t="str">
        <f t="shared" ca="1" si="35"/>
        <v/>
      </c>
      <c r="J458" s="360">
        <f t="shared" si="36"/>
        <v>1</v>
      </c>
      <c r="K458" s="360">
        <f t="shared" si="37"/>
        <v>9</v>
      </c>
      <c r="L458" s="360">
        <f t="shared" si="38"/>
        <v>2018</v>
      </c>
      <c r="M458" s="360">
        <f t="shared" si="39"/>
        <v>1</v>
      </c>
      <c r="N458" s="357">
        <f>VLOOKUP(Tabela14[[#This Row],[Banco]],$U$9:$V$28,2,0)</f>
        <v>1</v>
      </c>
      <c r="O458" s="360">
        <f>IF(M458&gt;'06'!$AZ$15,0,1)</f>
        <v>1</v>
      </c>
      <c r="P458" s="360" t="str">
        <f>IF(Tabela14[[#This Row],[DIA]]&gt;0,IF('13'!$CD$36=77,1,""),"")</f>
        <v/>
      </c>
      <c r="Q458" s="360">
        <f>IF(M458&gt;'13'!$CD$30,0,1)</f>
        <v>1</v>
      </c>
      <c r="R458" s="357" t="str">
        <f>IF(Tabela14[[#This Row],[DIA]]&gt;0,IF('01'!$BX$33=77,1,""),"")</f>
        <v/>
      </c>
      <c r="S458" s="360">
        <f>IF(M458&gt;'01'!$BX$27,0,1)</f>
        <v>1</v>
      </c>
    </row>
    <row r="459" spans="3:19" x14ac:dyDescent="0.25">
      <c r="C459" s="75">
        <v>43345</v>
      </c>
      <c r="D459" s="76" t="s">
        <v>268</v>
      </c>
      <c r="E459" s="358" t="s">
        <v>342</v>
      </c>
      <c r="F459" s="359">
        <v>4</v>
      </c>
      <c r="G459" s="76" t="s">
        <v>272</v>
      </c>
      <c r="H459" s="76" t="s">
        <v>60</v>
      </c>
      <c r="I459" s="357" t="str">
        <f t="shared" ca="1" si="35"/>
        <v/>
      </c>
      <c r="J459" s="360">
        <f t="shared" si="36"/>
        <v>2</v>
      </c>
      <c r="K459" s="360">
        <f t="shared" si="37"/>
        <v>9</v>
      </c>
      <c r="L459" s="360">
        <f t="shared" si="38"/>
        <v>2018</v>
      </c>
      <c r="M459" s="360">
        <f t="shared" si="39"/>
        <v>1</v>
      </c>
      <c r="N459" s="357">
        <f>VLOOKUP(Tabela14[[#This Row],[Banco]],$U$9:$V$28,2,0)</f>
        <v>1</v>
      </c>
      <c r="O459" s="360">
        <f>IF(M459&gt;'06'!$AZ$15,0,1)</f>
        <v>1</v>
      </c>
      <c r="P459" s="360" t="str">
        <f>IF(Tabela14[[#This Row],[DIA]]&gt;0,IF('13'!$CD$36=77,1,""),"")</f>
        <v/>
      </c>
      <c r="Q459" s="360">
        <f>IF(M459&gt;'13'!$CD$30,0,1)</f>
        <v>1</v>
      </c>
      <c r="R459" s="357" t="str">
        <f>IF(Tabela14[[#This Row],[DIA]]&gt;0,IF('01'!$BX$33=77,1,""),"")</f>
        <v/>
      </c>
      <c r="S459" s="360">
        <f>IF(M459&gt;'01'!$BX$27,0,1)</f>
        <v>1</v>
      </c>
    </row>
    <row r="460" spans="3:19" x14ac:dyDescent="0.25">
      <c r="C460" s="75">
        <v>43345</v>
      </c>
      <c r="D460" s="76" t="s">
        <v>264</v>
      </c>
      <c r="E460" s="358" t="s">
        <v>501</v>
      </c>
      <c r="F460" s="359">
        <v>18</v>
      </c>
      <c r="G460" s="76" t="s">
        <v>272</v>
      </c>
      <c r="H460" s="76" t="s">
        <v>60</v>
      </c>
      <c r="I460" s="357" t="str">
        <f t="shared" ca="1" si="35"/>
        <v/>
      </c>
      <c r="J460" s="360">
        <f t="shared" si="36"/>
        <v>2</v>
      </c>
      <c r="K460" s="360">
        <f t="shared" si="37"/>
        <v>9</v>
      </c>
      <c r="L460" s="360">
        <f t="shared" si="38"/>
        <v>2018</v>
      </c>
      <c r="M460" s="360">
        <f t="shared" si="39"/>
        <v>1</v>
      </c>
      <c r="N460" s="357">
        <f>VLOOKUP(Tabela14[[#This Row],[Banco]],$U$9:$V$28,2,0)</f>
        <v>1</v>
      </c>
      <c r="O460" s="360">
        <f>IF(M460&gt;'06'!$AZ$15,0,1)</f>
        <v>1</v>
      </c>
      <c r="P460" s="360" t="str">
        <f>IF(Tabela14[[#This Row],[DIA]]&gt;0,IF('13'!$CD$36=77,1,""),"")</f>
        <v/>
      </c>
      <c r="Q460" s="360">
        <f>IF(M460&gt;'13'!$CD$30,0,1)</f>
        <v>1</v>
      </c>
      <c r="R460" s="357" t="str">
        <f>IF(Tabela14[[#This Row],[DIA]]&gt;0,IF('01'!$BX$33=77,1,""),"")</f>
        <v/>
      </c>
      <c r="S460" s="360">
        <f>IF(M460&gt;'01'!$BX$27,0,1)</f>
        <v>1</v>
      </c>
    </row>
    <row r="461" spans="3:19" x14ac:dyDescent="0.25">
      <c r="C461" s="75">
        <v>43347</v>
      </c>
      <c r="D461" s="76" t="s">
        <v>268</v>
      </c>
      <c r="E461" s="358" t="s">
        <v>342</v>
      </c>
      <c r="F461" s="359">
        <v>4</v>
      </c>
      <c r="G461" s="76" t="s">
        <v>272</v>
      </c>
      <c r="H461" s="76" t="s">
        <v>60</v>
      </c>
      <c r="I461" s="357" t="str">
        <f t="shared" ca="1" si="35"/>
        <v/>
      </c>
      <c r="J461" s="360">
        <f t="shared" si="36"/>
        <v>4</v>
      </c>
      <c r="K461" s="360">
        <f t="shared" si="37"/>
        <v>9</v>
      </c>
      <c r="L461" s="360">
        <f t="shared" si="38"/>
        <v>2018</v>
      </c>
      <c r="M461" s="360">
        <f t="shared" si="39"/>
        <v>1</v>
      </c>
      <c r="N461" s="357">
        <f>VLOOKUP(Tabela14[[#This Row],[Banco]],$U$9:$V$28,2,0)</f>
        <v>1</v>
      </c>
      <c r="O461" s="360">
        <f>IF(M461&gt;'06'!$AZ$15,0,1)</f>
        <v>1</v>
      </c>
      <c r="P461" s="360" t="str">
        <f>IF(Tabela14[[#This Row],[DIA]]&gt;0,IF('13'!$CD$36=77,1,""),"")</f>
        <v/>
      </c>
      <c r="Q461" s="360">
        <f>IF(M461&gt;'13'!$CD$30,0,1)</f>
        <v>1</v>
      </c>
      <c r="R461" s="357" t="str">
        <f>IF(Tabela14[[#This Row],[DIA]]&gt;0,IF('01'!$BX$33=77,1,""),"")</f>
        <v/>
      </c>
      <c r="S461" s="360">
        <f>IF(M461&gt;'01'!$BX$27,0,1)</f>
        <v>1</v>
      </c>
    </row>
    <row r="462" spans="3:19" x14ac:dyDescent="0.25">
      <c r="C462" s="75">
        <v>43347</v>
      </c>
      <c r="D462" s="76" t="s">
        <v>266</v>
      </c>
      <c r="E462" s="358" t="s">
        <v>347</v>
      </c>
      <c r="F462" s="359">
        <v>20</v>
      </c>
      <c r="G462" s="76" t="s">
        <v>272</v>
      </c>
      <c r="H462" s="76" t="s">
        <v>60</v>
      </c>
      <c r="I462" s="357" t="str">
        <f t="shared" ca="1" si="35"/>
        <v/>
      </c>
      <c r="J462" s="360">
        <f t="shared" si="36"/>
        <v>4</v>
      </c>
      <c r="K462" s="360">
        <f t="shared" si="37"/>
        <v>9</v>
      </c>
      <c r="L462" s="360">
        <f t="shared" si="38"/>
        <v>2018</v>
      </c>
      <c r="M462" s="360">
        <f t="shared" si="39"/>
        <v>1</v>
      </c>
      <c r="N462" s="357">
        <f>VLOOKUP(Tabela14[[#This Row],[Banco]],$U$9:$V$28,2,0)</f>
        <v>1</v>
      </c>
      <c r="O462" s="360">
        <f>IF(M462&gt;'06'!$AZ$15,0,1)</f>
        <v>1</v>
      </c>
      <c r="P462" s="360" t="str">
        <f>IF(Tabela14[[#This Row],[DIA]]&gt;0,IF('13'!$CD$36=77,1,""),"")</f>
        <v/>
      </c>
      <c r="Q462" s="360">
        <f>IF(M462&gt;'13'!$CD$30,0,1)</f>
        <v>1</v>
      </c>
      <c r="R462" s="357" t="str">
        <f>IF(Tabela14[[#This Row],[DIA]]&gt;0,IF('01'!$BX$33=77,1,""),"")</f>
        <v/>
      </c>
      <c r="S462" s="360">
        <f>IF(M462&gt;'01'!$BX$27,0,1)</f>
        <v>1</v>
      </c>
    </row>
    <row r="463" spans="3:19" x14ac:dyDescent="0.25">
      <c r="C463" s="75">
        <v>43350</v>
      </c>
      <c r="D463" s="76" t="s">
        <v>265</v>
      </c>
      <c r="E463" s="358" t="s">
        <v>502</v>
      </c>
      <c r="F463" s="359">
        <v>10</v>
      </c>
      <c r="G463" s="76" t="s">
        <v>272</v>
      </c>
      <c r="H463" s="76" t="s">
        <v>60</v>
      </c>
      <c r="I463" s="357" t="str">
        <f t="shared" ca="1" si="35"/>
        <v/>
      </c>
      <c r="J463" s="360">
        <f t="shared" si="36"/>
        <v>7</v>
      </c>
      <c r="K463" s="360">
        <f t="shared" si="37"/>
        <v>9</v>
      </c>
      <c r="L463" s="360">
        <f t="shared" si="38"/>
        <v>2018</v>
      </c>
      <c r="M463" s="360">
        <f t="shared" si="39"/>
        <v>1</v>
      </c>
      <c r="N463" s="357">
        <f>VLOOKUP(Tabela14[[#This Row],[Banco]],$U$9:$V$28,2,0)</f>
        <v>1</v>
      </c>
      <c r="O463" s="360">
        <f>IF(M463&gt;'06'!$AZ$15,0,1)</f>
        <v>1</v>
      </c>
      <c r="P463" s="360" t="str">
        <f>IF(Tabela14[[#This Row],[DIA]]&gt;0,IF('13'!$CD$36=77,1,""),"")</f>
        <v/>
      </c>
      <c r="Q463" s="360">
        <f>IF(M463&gt;'13'!$CD$30,0,1)</f>
        <v>1</v>
      </c>
      <c r="R463" s="357" t="str">
        <f>IF(Tabela14[[#This Row],[DIA]]&gt;0,IF('01'!$BX$33=77,1,""),"")</f>
        <v/>
      </c>
      <c r="S463" s="360">
        <f>IF(M463&gt;'01'!$BX$27,0,1)</f>
        <v>1</v>
      </c>
    </row>
    <row r="464" spans="3:19" x14ac:dyDescent="0.25">
      <c r="C464" s="75">
        <v>43355</v>
      </c>
      <c r="D464" s="76" t="s">
        <v>264</v>
      </c>
      <c r="E464" s="358" t="s">
        <v>339</v>
      </c>
      <c r="F464" s="359">
        <v>85</v>
      </c>
      <c r="G464" s="76" t="s">
        <v>272</v>
      </c>
      <c r="H464" s="76" t="s">
        <v>60</v>
      </c>
      <c r="I464" s="357" t="str">
        <f t="shared" ca="1" si="35"/>
        <v/>
      </c>
      <c r="J464" s="360">
        <f t="shared" si="36"/>
        <v>12</v>
      </c>
      <c r="K464" s="360">
        <f t="shared" si="37"/>
        <v>9</v>
      </c>
      <c r="L464" s="360">
        <f t="shared" si="38"/>
        <v>2018</v>
      </c>
      <c r="M464" s="360">
        <f t="shared" si="39"/>
        <v>1</v>
      </c>
      <c r="N464" s="357">
        <f>VLOOKUP(Tabela14[[#This Row],[Banco]],$U$9:$V$28,2,0)</f>
        <v>1</v>
      </c>
      <c r="O464" s="360">
        <f>IF(M464&gt;'06'!$AZ$15,0,1)</f>
        <v>1</v>
      </c>
      <c r="P464" s="360" t="str">
        <f>IF(Tabela14[[#This Row],[DIA]]&gt;0,IF('13'!$CD$36=77,1,""),"")</f>
        <v/>
      </c>
      <c r="Q464" s="360">
        <f>IF(M464&gt;'13'!$CD$30,0,1)</f>
        <v>1</v>
      </c>
      <c r="R464" s="357" t="str">
        <f>IF(Tabela14[[#This Row],[DIA]]&gt;0,IF('01'!$BX$33=77,1,""),"")</f>
        <v/>
      </c>
      <c r="S464" s="360">
        <f>IF(M464&gt;'01'!$BX$27,0,1)</f>
        <v>1</v>
      </c>
    </row>
    <row r="465" spans="3:19" x14ac:dyDescent="0.25">
      <c r="C465" s="75">
        <v>43356</v>
      </c>
      <c r="D465" s="76" t="s">
        <v>266</v>
      </c>
      <c r="E465" s="358" t="s">
        <v>373</v>
      </c>
      <c r="F465" s="359">
        <v>15</v>
      </c>
      <c r="G465" s="76" t="s">
        <v>272</v>
      </c>
      <c r="H465" s="76" t="s">
        <v>60</v>
      </c>
      <c r="I465" s="357" t="str">
        <f t="shared" ca="1" si="35"/>
        <v/>
      </c>
      <c r="J465" s="360">
        <f t="shared" si="36"/>
        <v>13</v>
      </c>
      <c r="K465" s="360">
        <f t="shared" si="37"/>
        <v>9</v>
      </c>
      <c r="L465" s="360">
        <f t="shared" si="38"/>
        <v>2018</v>
      </c>
      <c r="M465" s="360">
        <f t="shared" si="39"/>
        <v>1</v>
      </c>
      <c r="N465" s="357">
        <f>VLOOKUP(Tabela14[[#This Row],[Banco]],$U$9:$V$28,2,0)</f>
        <v>1</v>
      </c>
      <c r="O465" s="360">
        <f>IF(M465&gt;'06'!$AZ$15,0,1)</f>
        <v>1</v>
      </c>
      <c r="P465" s="360" t="str">
        <f>IF(Tabela14[[#This Row],[DIA]]&gt;0,IF('13'!$CD$36=77,1,""),"")</f>
        <v/>
      </c>
      <c r="Q465" s="360">
        <f>IF(M465&gt;'13'!$CD$30,0,1)</f>
        <v>1</v>
      </c>
      <c r="R465" s="357" t="str">
        <f>IF(Tabela14[[#This Row],[DIA]]&gt;0,IF('01'!$BX$33=77,1,""),"")</f>
        <v/>
      </c>
      <c r="S465" s="360">
        <f>IF(M465&gt;'01'!$BX$27,0,1)</f>
        <v>1</v>
      </c>
    </row>
    <row r="466" spans="3:19" x14ac:dyDescent="0.25">
      <c r="C466" s="75">
        <v>43356</v>
      </c>
      <c r="D466" s="76" t="s">
        <v>264</v>
      </c>
      <c r="E466" s="358" t="s">
        <v>503</v>
      </c>
      <c r="F466" s="359">
        <v>100</v>
      </c>
      <c r="G466" s="76" t="s">
        <v>272</v>
      </c>
      <c r="H466" s="76" t="s">
        <v>60</v>
      </c>
      <c r="I466" s="357" t="str">
        <f t="shared" ca="1" si="35"/>
        <v/>
      </c>
      <c r="J466" s="360">
        <f t="shared" si="36"/>
        <v>13</v>
      </c>
      <c r="K466" s="360">
        <f t="shared" si="37"/>
        <v>9</v>
      </c>
      <c r="L466" s="360">
        <f t="shared" si="38"/>
        <v>2018</v>
      </c>
      <c r="M466" s="360">
        <f t="shared" si="39"/>
        <v>1</v>
      </c>
      <c r="N466" s="357">
        <f>VLOOKUP(Tabela14[[#This Row],[Banco]],$U$9:$V$28,2,0)</f>
        <v>1</v>
      </c>
      <c r="O466" s="360">
        <f>IF(M466&gt;'06'!$AZ$15,0,1)</f>
        <v>1</v>
      </c>
      <c r="P466" s="360" t="str">
        <f>IF(Tabela14[[#This Row],[DIA]]&gt;0,IF('13'!$CD$36=77,1,""),"")</f>
        <v/>
      </c>
      <c r="Q466" s="360">
        <f>IF(M466&gt;'13'!$CD$30,0,1)</f>
        <v>1</v>
      </c>
      <c r="R466" s="357" t="str">
        <f>IF(Tabela14[[#This Row],[DIA]]&gt;0,IF('01'!$BX$33=77,1,""),"")</f>
        <v/>
      </c>
      <c r="S466" s="360">
        <f>IF(M466&gt;'01'!$BX$27,0,1)</f>
        <v>1</v>
      </c>
    </row>
    <row r="467" spans="3:19" x14ac:dyDescent="0.25">
      <c r="C467" s="75">
        <v>43363</v>
      </c>
      <c r="D467" s="76" t="s">
        <v>265</v>
      </c>
      <c r="E467" s="358" t="s">
        <v>504</v>
      </c>
      <c r="F467" s="359">
        <v>18</v>
      </c>
      <c r="G467" s="76" t="s">
        <v>272</v>
      </c>
      <c r="H467" s="76" t="s">
        <v>60</v>
      </c>
      <c r="I467" s="357" t="str">
        <f t="shared" ca="1" si="35"/>
        <v/>
      </c>
      <c r="J467" s="360">
        <f t="shared" si="36"/>
        <v>20</v>
      </c>
      <c r="K467" s="360">
        <f t="shared" si="37"/>
        <v>9</v>
      </c>
      <c r="L467" s="360">
        <f t="shared" si="38"/>
        <v>2018</v>
      </c>
      <c r="M467" s="360">
        <f t="shared" si="39"/>
        <v>1</v>
      </c>
      <c r="N467" s="357">
        <f>VLOOKUP(Tabela14[[#This Row],[Banco]],$U$9:$V$28,2,0)</f>
        <v>1</v>
      </c>
      <c r="O467" s="360">
        <f>IF(M467&gt;'06'!$AZ$15,0,1)</f>
        <v>1</v>
      </c>
      <c r="P467" s="360" t="str">
        <f>IF(Tabela14[[#This Row],[DIA]]&gt;0,IF('13'!$CD$36=77,1,""),"")</f>
        <v/>
      </c>
      <c r="Q467" s="360">
        <f>IF(M467&gt;'13'!$CD$30,0,1)</f>
        <v>1</v>
      </c>
      <c r="R467" s="357" t="str">
        <f>IF(Tabela14[[#This Row],[DIA]]&gt;0,IF('01'!$BX$33=77,1,""),"")</f>
        <v/>
      </c>
      <c r="S467" s="360">
        <f>IF(M467&gt;'01'!$BX$27,0,1)</f>
        <v>1</v>
      </c>
    </row>
    <row r="468" spans="3:19" x14ac:dyDescent="0.25">
      <c r="C468" s="75">
        <v>43365</v>
      </c>
      <c r="D468" s="76" t="s">
        <v>271</v>
      </c>
      <c r="E468" s="358" t="s">
        <v>505</v>
      </c>
      <c r="F468" s="359">
        <v>180</v>
      </c>
      <c r="G468" s="76" t="s">
        <v>272</v>
      </c>
      <c r="H468" s="76" t="s">
        <v>60</v>
      </c>
      <c r="I468" s="357" t="str">
        <f t="shared" ca="1" si="35"/>
        <v/>
      </c>
      <c r="J468" s="360">
        <f t="shared" si="36"/>
        <v>22</v>
      </c>
      <c r="K468" s="360">
        <f t="shared" si="37"/>
        <v>9</v>
      </c>
      <c r="L468" s="360">
        <f t="shared" si="38"/>
        <v>2018</v>
      </c>
      <c r="M468" s="360">
        <f t="shared" si="39"/>
        <v>1</v>
      </c>
      <c r="N468" s="357">
        <f>VLOOKUP(Tabela14[[#This Row],[Banco]],$U$9:$V$28,2,0)</f>
        <v>1</v>
      </c>
      <c r="O468" s="360">
        <f>IF(M468&gt;'06'!$AZ$15,0,1)</f>
        <v>1</v>
      </c>
      <c r="P468" s="360" t="str">
        <f>IF(Tabela14[[#This Row],[DIA]]&gt;0,IF('13'!$CD$36=77,1,""),"")</f>
        <v/>
      </c>
      <c r="Q468" s="360">
        <f>IF(M468&gt;'13'!$CD$30,0,1)</f>
        <v>1</v>
      </c>
      <c r="R468" s="357" t="str">
        <f>IF(Tabela14[[#This Row],[DIA]]&gt;0,IF('01'!$BX$33=77,1,""),"")</f>
        <v/>
      </c>
      <c r="S468" s="360">
        <f>IF(M468&gt;'01'!$BX$27,0,1)</f>
        <v>1</v>
      </c>
    </row>
    <row r="469" spans="3:19" x14ac:dyDescent="0.25">
      <c r="C469" s="75">
        <v>43365</v>
      </c>
      <c r="D469" s="76" t="s">
        <v>271</v>
      </c>
      <c r="E469" s="358" t="s">
        <v>506</v>
      </c>
      <c r="F469" s="359">
        <v>80</v>
      </c>
      <c r="G469" s="76" t="s">
        <v>272</v>
      </c>
      <c r="H469" s="76" t="s">
        <v>60</v>
      </c>
      <c r="I469" s="357" t="str">
        <f t="shared" ca="1" si="35"/>
        <v/>
      </c>
      <c r="J469" s="360">
        <f t="shared" si="36"/>
        <v>22</v>
      </c>
      <c r="K469" s="360">
        <f t="shared" si="37"/>
        <v>9</v>
      </c>
      <c r="L469" s="360">
        <f t="shared" si="38"/>
        <v>2018</v>
      </c>
      <c r="M469" s="360">
        <f t="shared" si="39"/>
        <v>1</v>
      </c>
      <c r="N469" s="357">
        <f>VLOOKUP(Tabela14[[#This Row],[Banco]],$U$9:$V$28,2,0)</f>
        <v>1</v>
      </c>
      <c r="O469" s="360">
        <f>IF(M469&gt;'06'!$AZ$15,0,1)</f>
        <v>1</v>
      </c>
      <c r="P469" s="360" t="str">
        <f>IF(Tabela14[[#This Row],[DIA]]&gt;0,IF('13'!$CD$36=77,1,""),"")</f>
        <v/>
      </c>
      <c r="Q469" s="360">
        <f>IF(M469&gt;'13'!$CD$30,0,1)</f>
        <v>1</v>
      </c>
      <c r="R469" s="357" t="str">
        <f>IF(Tabela14[[#This Row],[DIA]]&gt;0,IF('01'!$BX$33=77,1,""),"")</f>
        <v/>
      </c>
      <c r="S469" s="360">
        <f>IF(M469&gt;'01'!$BX$27,0,1)</f>
        <v>1</v>
      </c>
    </row>
    <row r="470" spans="3:19" x14ac:dyDescent="0.25">
      <c r="C470" s="75">
        <v>43369</v>
      </c>
      <c r="D470" s="76" t="s">
        <v>265</v>
      </c>
      <c r="E470" s="358" t="s">
        <v>377</v>
      </c>
      <c r="F470" s="359">
        <v>10</v>
      </c>
      <c r="G470" s="76" t="s">
        <v>272</v>
      </c>
      <c r="H470" s="76" t="s">
        <v>60</v>
      </c>
      <c r="I470" s="357" t="str">
        <f t="shared" ca="1" si="35"/>
        <v/>
      </c>
      <c r="J470" s="360">
        <f t="shared" si="36"/>
        <v>26</v>
      </c>
      <c r="K470" s="360">
        <f t="shared" si="37"/>
        <v>9</v>
      </c>
      <c r="L470" s="360">
        <f t="shared" si="38"/>
        <v>2018</v>
      </c>
      <c r="M470" s="360">
        <f t="shared" si="39"/>
        <v>1</v>
      </c>
      <c r="N470" s="357">
        <f>VLOOKUP(Tabela14[[#This Row],[Banco]],$U$9:$V$28,2,0)</f>
        <v>1</v>
      </c>
      <c r="O470" s="360">
        <f>IF(M470&gt;'06'!$AZ$15,0,1)</f>
        <v>1</v>
      </c>
      <c r="P470" s="360" t="str">
        <f>IF(Tabela14[[#This Row],[DIA]]&gt;0,IF('13'!$CD$36=77,1,""),"")</f>
        <v/>
      </c>
      <c r="Q470" s="360">
        <f>IF(M470&gt;'13'!$CD$30,0,1)</f>
        <v>1</v>
      </c>
      <c r="R470" s="357" t="str">
        <f>IF(Tabela14[[#This Row],[DIA]]&gt;0,IF('01'!$BX$33=77,1,""),"")</f>
        <v/>
      </c>
      <c r="S470" s="360">
        <f>IF(M470&gt;'01'!$BX$27,0,1)</f>
        <v>1</v>
      </c>
    </row>
    <row r="471" spans="3:19" x14ac:dyDescent="0.25">
      <c r="C471" s="75">
        <v>43371</v>
      </c>
      <c r="D471" s="76" t="s">
        <v>264</v>
      </c>
      <c r="E471" s="358" t="s">
        <v>339</v>
      </c>
      <c r="F471" s="359">
        <v>100</v>
      </c>
      <c r="G471" s="76" t="s">
        <v>272</v>
      </c>
      <c r="H471" s="76" t="s">
        <v>60</v>
      </c>
      <c r="I471" s="357" t="str">
        <f t="shared" ca="1" si="35"/>
        <v/>
      </c>
      <c r="J471" s="360">
        <f t="shared" si="36"/>
        <v>28</v>
      </c>
      <c r="K471" s="360">
        <f t="shared" si="37"/>
        <v>9</v>
      </c>
      <c r="L471" s="360">
        <f t="shared" si="38"/>
        <v>2018</v>
      </c>
      <c r="M471" s="360">
        <f t="shared" si="39"/>
        <v>1</v>
      </c>
      <c r="N471" s="357">
        <f>VLOOKUP(Tabela14[[#This Row],[Banco]],$U$9:$V$28,2,0)</f>
        <v>1</v>
      </c>
      <c r="O471" s="360">
        <f>IF(M471&gt;'06'!$AZ$15,0,1)</f>
        <v>1</v>
      </c>
      <c r="P471" s="360" t="str">
        <f>IF(Tabela14[[#This Row],[DIA]]&gt;0,IF('13'!$CD$36=77,1,""),"")</f>
        <v/>
      </c>
      <c r="Q471" s="360">
        <f>IF(M471&gt;'13'!$CD$30,0,1)</f>
        <v>1</v>
      </c>
      <c r="R471" s="357" t="str">
        <f>IF(Tabela14[[#This Row],[DIA]]&gt;0,IF('01'!$BX$33=77,1,""),"")</f>
        <v/>
      </c>
      <c r="S471" s="360">
        <f>IF(M471&gt;'01'!$BX$27,0,1)</f>
        <v>1</v>
      </c>
    </row>
    <row r="472" spans="3:19" x14ac:dyDescent="0.25">
      <c r="C472" s="75">
        <v>43371</v>
      </c>
      <c r="D472" s="76" t="s">
        <v>271</v>
      </c>
      <c r="E472" s="358" t="s">
        <v>507</v>
      </c>
      <c r="F472" s="359">
        <v>220</v>
      </c>
      <c r="G472" s="76" t="s">
        <v>272</v>
      </c>
      <c r="H472" s="76" t="s">
        <v>60</v>
      </c>
      <c r="I472" s="357" t="str">
        <f t="shared" ca="1" si="35"/>
        <v/>
      </c>
      <c r="J472" s="360">
        <f t="shared" si="36"/>
        <v>28</v>
      </c>
      <c r="K472" s="360">
        <f t="shared" si="37"/>
        <v>9</v>
      </c>
      <c r="L472" s="360">
        <f t="shared" si="38"/>
        <v>2018</v>
      </c>
      <c r="M472" s="360">
        <f t="shared" si="39"/>
        <v>1</v>
      </c>
      <c r="N472" s="357">
        <f>VLOOKUP(Tabela14[[#This Row],[Banco]],$U$9:$V$28,2,0)</f>
        <v>1</v>
      </c>
      <c r="O472" s="360">
        <f>IF(M472&gt;'06'!$AZ$15,0,1)</f>
        <v>1</v>
      </c>
      <c r="P472" s="360" t="str">
        <f>IF(Tabela14[[#This Row],[DIA]]&gt;0,IF('13'!$CD$36=77,1,""),"")</f>
        <v/>
      </c>
      <c r="Q472" s="360">
        <f>IF(M472&gt;'13'!$CD$30,0,1)</f>
        <v>1</v>
      </c>
      <c r="R472" s="357" t="str">
        <f>IF(Tabela14[[#This Row],[DIA]]&gt;0,IF('01'!$BX$33=77,1,""),"")</f>
        <v/>
      </c>
      <c r="S472" s="360">
        <f>IF(M472&gt;'01'!$BX$27,0,1)</f>
        <v>1</v>
      </c>
    </row>
    <row r="473" spans="3:19" x14ac:dyDescent="0.25">
      <c r="C473" s="75">
        <v>43373</v>
      </c>
      <c r="D473" s="76" t="s">
        <v>269</v>
      </c>
      <c r="E473" s="358" t="s">
        <v>508</v>
      </c>
      <c r="F473" s="359">
        <v>50</v>
      </c>
      <c r="G473" s="76" t="s">
        <v>272</v>
      </c>
      <c r="H473" s="76" t="s">
        <v>60</v>
      </c>
      <c r="I473" s="357" t="str">
        <f t="shared" ca="1" si="35"/>
        <v/>
      </c>
      <c r="J473" s="360">
        <f t="shared" si="36"/>
        <v>30</v>
      </c>
      <c r="K473" s="360">
        <f t="shared" si="37"/>
        <v>9</v>
      </c>
      <c r="L473" s="360">
        <f t="shared" si="38"/>
        <v>2018</v>
      </c>
      <c r="M473" s="360">
        <f t="shared" si="39"/>
        <v>1</v>
      </c>
      <c r="N473" s="357">
        <f>VLOOKUP(Tabela14[[#This Row],[Banco]],$U$9:$V$28,2,0)</f>
        <v>1</v>
      </c>
      <c r="O473" s="360">
        <f>IF(M473&gt;'06'!$AZ$15,0,1)</f>
        <v>1</v>
      </c>
      <c r="P473" s="360" t="str">
        <f>IF(Tabela14[[#This Row],[DIA]]&gt;0,IF('13'!$CD$36=77,1,""),"")</f>
        <v/>
      </c>
      <c r="Q473" s="360">
        <f>IF(M473&gt;'13'!$CD$30,0,1)</f>
        <v>1</v>
      </c>
      <c r="R473" s="357" t="str">
        <f>IF(Tabela14[[#This Row],[DIA]]&gt;0,IF('01'!$BX$33=77,1,""),"")</f>
        <v/>
      </c>
      <c r="S473" s="360">
        <f>IF(M473&gt;'01'!$BX$27,0,1)</f>
        <v>1</v>
      </c>
    </row>
    <row r="474" spans="3:19" x14ac:dyDescent="0.25">
      <c r="C474" s="75">
        <v>43373</v>
      </c>
      <c r="D474" s="76" t="s">
        <v>271</v>
      </c>
      <c r="E474" s="358" t="s">
        <v>415</v>
      </c>
      <c r="F474" s="359">
        <v>20</v>
      </c>
      <c r="G474" s="76" t="s">
        <v>272</v>
      </c>
      <c r="H474" s="76" t="s">
        <v>60</v>
      </c>
      <c r="I474" s="357" t="str">
        <f t="shared" ca="1" si="35"/>
        <v/>
      </c>
      <c r="J474" s="360">
        <f t="shared" si="36"/>
        <v>30</v>
      </c>
      <c r="K474" s="360">
        <f t="shared" si="37"/>
        <v>9</v>
      </c>
      <c r="L474" s="360">
        <f t="shared" si="38"/>
        <v>2018</v>
      </c>
      <c r="M474" s="360">
        <f t="shared" si="39"/>
        <v>1</v>
      </c>
      <c r="N474" s="357">
        <f>VLOOKUP(Tabela14[[#This Row],[Banco]],$U$9:$V$28,2,0)</f>
        <v>1</v>
      </c>
      <c r="O474" s="360">
        <f>IF(M474&gt;'06'!$AZ$15,0,1)</f>
        <v>1</v>
      </c>
      <c r="P474" s="360" t="str">
        <f>IF(Tabela14[[#This Row],[DIA]]&gt;0,IF('13'!$CD$36=77,1,""),"")</f>
        <v/>
      </c>
      <c r="Q474" s="360">
        <f>IF(M474&gt;'13'!$CD$30,0,1)</f>
        <v>1</v>
      </c>
      <c r="R474" s="357" t="str">
        <f>IF(Tabela14[[#This Row],[DIA]]&gt;0,IF('01'!$BX$33=77,1,""),"")</f>
        <v/>
      </c>
      <c r="S474" s="360">
        <f>IF(M474&gt;'01'!$BX$27,0,1)</f>
        <v>1</v>
      </c>
    </row>
    <row r="475" spans="3:19" x14ac:dyDescent="0.25">
      <c r="C475" s="75">
        <v>43373</v>
      </c>
      <c r="D475" s="76" t="s">
        <v>271</v>
      </c>
      <c r="E475" s="358" t="s">
        <v>415</v>
      </c>
      <c r="F475" s="359">
        <v>60</v>
      </c>
      <c r="G475" s="76" t="s">
        <v>272</v>
      </c>
      <c r="H475" s="76" t="s">
        <v>60</v>
      </c>
      <c r="I475" s="357" t="str">
        <f t="shared" ca="1" si="35"/>
        <v/>
      </c>
      <c r="J475" s="360">
        <f t="shared" si="36"/>
        <v>30</v>
      </c>
      <c r="K475" s="360">
        <f t="shared" si="37"/>
        <v>9</v>
      </c>
      <c r="L475" s="360">
        <f t="shared" si="38"/>
        <v>2018</v>
      </c>
      <c r="M475" s="360">
        <f t="shared" si="39"/>
        <v>1</v>
      </c>
      <c r="N475" s="357">
        <f>VLOOKUP(Tabela14[[#This Row],[Banco]],$U$9:$V$28,2,0)</f>
        <v>1</v>
      </c>
      <c r="O475" s="360">
        <f>IF(M475&gt;'06'!$AZ$15,0,1)</f>
        <v>1</v>
      </c>
      <c r="P475" s="360" t="str">
        <f>IF(Tabela14[[#This Row],[DIA]]&gt;0,IF('13'!$CD$36=77,1,""),"")</f>
        <v/>
      </c>
      <c r="Q475" s="360">
        <f>IF(M475&gt;'13'!$CD$30,0,1)</f>
        <v>1</v>
      </c>
      <c r="R475" s="357" t="str">
        <f>IF(Tabela14[[#This Row],[DIA]]&gt;0,IF('01'!$BX$33=77,1,""),"")</f>
        <v/>
      </c>
      <c r="S475" s="360">
        <f>IF(M475&gt;'01'!$BX$27,0,1)</f>
        <v>1</v>
      </c>
    </row>
    <row r="476" spans="3:19" x14ac:dyDescent="0.25">
      <c r="C476" s="75">
        <v>43375</v>
      </c>
      <c r="D476" s="76" t="s">
        <v>266</v>
      </c>
      <c r="E476" s="358" t="s">
        <v>509</v>
      </c>
      <c r="F476" s="359">
        <v>25</v>
      </c>
      <c r="G476" s="76" t="s">
        <v>272</v>
      </c>
      <c r="H476" s="76" t="s">
        <v>60</v>
      </c>
      <c r="I476" s="357" t="str">
        <f t="shared" ca="1" si="35"/>
        <v/>
      </c>
      <c r="J476" s="360">
        <f t="shared" si="36"/>
        <v>2</v>
      </c>
      <c r="K476" s="360">
        <f t="shared" si="37"/>
        <v>10</v>
      </c>
      <c r="L476" s="360">
        <f t="shared" si="38"/>
        <v>2018</v>
      </c>
      <c r="M476" s="360">
        <f t="shared" si="39"/>
        <v>1</v>
      </c>
      <c r="N476" s="357">
        <f>VLOOKUP(Tabela14[[#This Row],[Banco]],$U$9:$V$28,2,0)</f>
        <v>1</v>
      </c>
      <c r="O476" s="360">
        <f>IF(M476&gt;'06'!$AZ$15,0,1)</f>
        <v>1</v>
      </c>
      <c r="P476" s="360" t="str">
        <f>IF(Tabela14[[#This Row],[DIA]]&gt;0,IF('13'!$CD$36=77,1,""),"")</f>
        <v/>
      </c>
      <c r="Q476" s="360">
        <f>IF(M476&gt;'13'!$CD$30,0,1)</f>
        <v>1</v>
      </c>
      <c r="R476" s="357" t="str">
        <f>IF(Tabela14[[#This Row],[DIA]]&gt;0,IF('01'!$BX$33=77,1,""),"")</f>
        <v/>
      </c>
      <c r="S476" s="360">
        <f>IF(M476&gt;'01'!$BX$27,0,1)</f>
        <v>1</v>
      </c>
    </row>
    <row r="477" spans="3:19" x14ac:dyDescent="0.25">
      <c r="C477" s="75">
        <v>43375</v>
      </c>
      <c r="D477" s="76" t="s">
        <v>266</v>
      </c>
      <c r="E477" s="358" t="s">
        <v>347</v>
      </c>
      <c r="F477" s="359">
        <v>100</v>
      </c>
      <c r="G477" s="76" t="s">
        <v>272</v>
      </c>
      <c r="H477" s="76" t="s">
        <v>60</v>
      </c>
      <c r="I477" s="357" t="str">
        <f t="shared" ca="1" si="35"/>
        <v/>
      </c>
      <c r="J477" s="360">
        <f t="shared" si="36"/>
        <v>2</v>
      </c>
      <c r="K477" s="360">
        <f t="shared" si="37"/>
        <v>10</v>
      </c>
      <c r="L477" s="360">
        <f t="shared" si="38"/>
        <v>2018</v>
      </c>
      <c r="M477" s="360">
        <f t="shared" si="39"/>
        <v>1</v>
      </c>
      <c r="N477" s="357">
        <f>VLOOKUP(Tabela14[[#This Row],[Banco]],$U$9:$V$28,2,0)</f>
        <v>1</v>
      </c>
      <c r="O477" s="360">
        <f>IF(M477&gt;'06'!$AZ$15,0,1)</f>
        <v>1</v>
      </c>
      <c r="P477" s="360" t="str">
        <f>IF(Tabela14[[#This Row],[DIA]]&gt;0,IF('13'!$CD$36=77,1,""),"")</f>
        <v/>
      </c>
      <c r="Q477" s="360">
        <f>IF(M477&gt;'13'!$CD$30,0,1)</f>
        <v>1</v>
      </c>
      <c r="R477" s="357" t="str">
        <f>IF(Tabela14[[#This Row],[DIA]]&gt;0,IF('01'!$BX$33=77,1,""),"")</f>
        <v/>
      </c>
      <c r="S477" s="360">
        <f>IF(M477&gt;'01'!$BX$27,0,1)</f>
        <v>1</v>
      </c>
    </row>
    <row r="478" spans="3:19" x14ac:dyDescent="0.25">
      <c r="C478" s="75">
        <v>43376</v>
      </c>
      <c r="D478" s="76" t="s">
        <v>772</v>
      </c>
      <c r="E478" s="358" t="s">
        <v>510</v>
      </c>
      <c r="F478" s="359">
        <v>600</v>
      </c>
      <c r="G478" s="76" t="s">
        <v>272</v>
      </c>
      <c r="H478" s="76" t="s">
        <v>60</v>
      </c>
      <c r="I478" s="357" t="str">
        <f t="shared" ca="1" si="35"/>
        <v/>
      </c>
      <c r="J478" s="360">
        <f t="shared" si="36"/>
        <v>3</v>
      </c>
      <c r="K478" s="360">
        <f t="shared" si="37"/>
        <v>10</v>
      </c>
      <c r="L478" s="360">
        <f t="shared" si="38"/>
        <v>2018</v>
      </c>
      <c r="M478" s="360">
        <f t="shared" si="39"/>
        <v>1</v>
      </c>
      <c r="N478" s="357">
        <f>VLOOKUP(Tabela14[[#This Row],[Banco]],$U$9:$V$28,2,0)</f>
        <v>1</v>
      </c>
      <c r="O478" s="360">
        <f>IF(M478&gt;'06'!$AZ$15,0,1)</f>
        <v>1</v>
      </c>
      <c r="P478" s="360" t="str">
        <f>IF(Tabela14[[#This Row],[DIA]]&gt;0,IF('13'!$CD$36=77,1,""),"")</f>
        <v/>
      </c>
      <c r="Q478" s="360">
        <f>IF(M478&gt;'13'!$CD$30,0,1)</f>
        <v>1</v>
      </c>
      <c r="R478" s="357" t="str">
        <f>IF(Tabela14[[#This Row],[DIA]]&gt;0,IF('01'!$BX$33=77,1,""),"")</f>
        <v/>
      </c>
      <c r="S478" s="360">
        <f>IF(M478&gt;'01'!$BX$27,0,1)</f>
        <v>1</v>
      </c>
    </row>
    <row r="479" spans="3:19" x14ac:dyDescent="0.25">
      <c r="C479" s="75">
        <v>43376</v>
      </c>
      <c r="D479" s="76" t="s">
        <v>264</v>
      </c>
      <c r="E479" s="358" t="s">
        <v>398</v>
      </c>
      <c r="F479" s="359">
        <v>20</v>
      </c>
      <c r="G479" s="76" t="s">
        <v>272</v>
      </c>
      <c r="H479" s="76" t="s">
        <v>60</v>
      </c>
      <c r="I479" s="357" t="str">
        <f t="shared" ca="1" si="35"/>
        <v/>
      </c>
      <c r="J479" s="360">
        <f t="shared" si="36"/>
        <v>3</v>
      </c>
      <c r="K479" s="360">
        <f t="shared" si="37"/>
        <v>10</v>
      </c>
      <c r="L479" s="360">
        <f t="shared" si="38"/>
        <v>2018</v>
      </c>
      <c r="M479" s="360">
        <f t="shared" si="39"/>
        <v>1</v>
      </c>
      <c r="N479" s="357">
        <f>VLOOKUP(Tabela14[[#This Row],[Banco]],$U$9:$V$28,2,0)</f>
        <v>1</v>
      </c>
      <c r="O479" s="360">
        <f>IF(M479&gt;'06'!$AZ$15,0,1)</f>
        <v>1</v>
      </c>
      <c r="P479" s="360" t="str">
        <f>IF(Tabela14[[#This Row],[DIA]]&gt;0,IF('13'!$CD$36=77,1,""),"")</f>
        <v/>
      </c>
      <c r="Q479" s="360">
        <f>IF(M479&gt;'13'!$CD$30,0,1)</f>
        <v>1</v>
      </c>
      <c r="R479" s="357" t="str">
        <f>IF(Tabela14[[#This Row],[DIA]]&gt;0,IF('01'!$BX$33=77,1,""),"")</f>
        <v/>
      </c>
      <c r="S479" s="360">
        <f>IF(M479&gt;'01'!$BX$27,0,1)</f>
        <v>1</v>
      </c>
    </row>
    <row r="480" spans="3:19" x14ac:dyDescent="0.25">
      <c r="C480" s="75">
        <v>43376</v>
      </c>
      <c r="D480" s="76" t="s">
        <v>264</v>
      </c>
      <c r="E480" s="358" t="s">
        <v>363</v>
      </c>
      <c r="F480" s="359">
        <v>10</v>
      </c>
      <c r="G480" s="76" t="s">
        <v>272</v>
      </c>
      <c r="H480" s="76" t="s">
        <v>60</v>
      </c>
      <c r="I480" s="357" t="str">
        <f t="shared" ca="1" si="35"/>
        <v/>
      </c>
      <c r="J480" s="360">
        <f t="shared" si="36"/>
        <v>3</v>
      </c>
      <c r="K480" s="360">
        <f t="shared" si="37"/>
        <v>10</v>
      </c>
      <c r="L480" s="360">
        <f t="shared" si="38"/>
        <v>2018</v>
      </c>
      <c r="M480" s="360">
        <f t="shared" si="39"/>
        <v>1</v>
      </c>
      <c r="N480" s="357">
        <f>VLOOKUP(Tabela14[[#This Row],[Banco]],$U$9:$V$28,2,0)</f>
        <v>1</v>
      </c>
      <c r="O480" s="360">
        <f>IF(M480&gt;'06'!$AZ$15,0,1)</f>
        <v>1</v>
      </c>
      <c r="P480" s="360" t="str">
        <f>IF(Tabela14[[#This Row],[DIA]]&gt;0,IF('13'!$CD$36=77,1,""),"")</f>
        <v/>
      </c>
      <c r="Q480" s="360">
        <f>IF(M480&gt;'13'!$CD$30,0,1)</f>
        <v>1</v>
      </c>
      <c r="R480" s="357" t="str">
        <f>IF(Tabela14[[#This Row],[DIA]]&gt;0,IF('01'!$BX$33=77,1,""),"")</f>
        <v/>
      </c>
      <c r="S480" s="360">
        <f>IF(M480&gt;'01'!$BX$27,0,1)</f>
        <v>1</v>
      </c>
    </row>
    <row r="481" spans="3:19" x14ac:dyDescent="0.25">
      <c r="C481" s="75">
        <v>43376</v>
      </c>
      <c r="D481" s="76" t="s">
        <v>264</v>
      </c>
      <c r="E481" s="358" t="s">
        <v>511</v>
      </c>
      <c r="F481" s="359">
        <v>127.42</v>
      </c>
      <c r="G481" s="76" t="s">
        <v>272</v>
      </c>
      <c r="H481" s="76" t="s">
        <v>60</v>
      </c>
      <c r="I481" s="357" t="str">
        <f t="shared" ca="1" si="35"/>
        <v/>
      </c>
      <c r="J481" s="360">
        <f t="shared" si="36"/>
        <v>3</v>
      </c>
      <c r="K481" s="360">
        <f t="shared" si="37"/>
        <v>10</v>
      </c>
      <c r="L481" s="360">
        <f t="shared" si="38"/>
        <v>2018</v>
      </c>
      <c r="M481" s="360">
        <f t="shared" si="39"/>
        <v>1</v>
      </c>
      <c r="N481" s="357">
        <f>VLOOKUP(Tabela14[[#This Row],[Banco]],$U$9:$V$28,2,0)</f>
        <v>1</v>
      </c>
      <c r="O481" s="360">
        <f>IF(M481&gt;'06'!$AZ$15,0,1)</f>
        <v>1</v>
      </c>
      <c r="P481" s="360" t="str">
        <f>IF(Tabela14[[#This Row],[DIA]]&gt;0,IF('13'!$CD$36=77,1,""),"")</f>
        <v/>
      </c>
      <c r="Q481" s="360">
        <f>IF(M481&gt;'13'!$CD$30,0,1)</f>
        <v>1</v>
      </c>
      <c r="R481" s="357" t="str">
        <f>IF(Tabela14[[#This Row],[DIA]]&gt;0,IF('01'!$BX$33=77,1,""),"")</f>
        <v/>
      </c>
      <c r="S481" s="360">
        <f>IF(M481&gt;'01'!$BX$27,0,1)</f>
        <v>1</v>
      </c>
    </row>
    <row r="482" spans="3:19" x14ac:dyDescent="0.25">
      <c r="C482" s="75">
        <v>43376</v>
      </c>
      <c r="D482" s="76" t="s">
        <v>266</v>
      </c>
      <c r="E482" s="358" t="s">
        <v>385</v>
      </c>
      <c r="F482" s="359">
        <v>1.6</v>
      </c>
      <c r="G482" s="76" t="s">
        <v>272</v>
      </c>
      <c r="H482" s="76" t="s">
        <v>60</v>
      </c>
      <c r="I482" s="357" t="str">
        <f t="shared" ca="1" si="35"/>
        <v/>
      </c>
      <c r="J482" s="360">
        <f t="shared" si="36"/>
        <v>3</v>
      </c>
      <c r="K482" s="360">
        <f t="shared" si="37"/>
        <v>10</v>
      </c>
      <c r="L482" s="360">
        <f t="shared" si="38"/>
        <v>2018</v>
      </c>
      <c r="M482" s="360">
        <f t="shared" si="39"/>
        <v>1</v>
      </c>
      <c r="N482" s="357">
        <f>VLOOKUP(Tabela14[[#This Row],[Banco]],$U$9:$V$28,2,0)</f>
        <v>1</v>
      </c>
      <c r="O482" s="360">
        <f>IF(M482&gt;'06'!$AZ$15,0,1)</f>
        <v>1</v>
      </c>
      <c r="P482" s="360" t="str">
        <f>IF(Tabela14[[#This Row],[DIA]]&gt;0,IF('13'!$CD$36=77,1,""),"")</f>
        <v/>
      </c>
      <c r="Q482" s="360">
        <f>IF(M482&gt;'13'!$CD$30,0,1)</f>
        <v>1</v>
      </c>
      <c r="R482" s="357" t="str">
        <f>IF(Tabela14[[#This Row],[DIA]]&gt;0,IF('01'!$BX$33=77,1,""),"")</f>
        <v/>
      </c>
      <c r="S482" s="360">
        <f>IF(M482&gt;'01'!$BX$27,0,1)</f>
        <v>1</v>
      </c>
    </row>
    <row r="483" spans="3:19" x14ac:dyDescent="0.25">
      <c r="C483" s="75">
        <v>43376</v>
      </c>
      <c r="D483" s="76" t="s">
        <v>264</v>
      </c>
      <c r="E483" s="358" t="s">
        <v>339</v>
      </c>
      <c r="F483" s="359">
        <v>2</v>
      </c>
      <c r="G483" s="76" t="s">
        <v>272</v>
      </c>
      <c r="H483" s="76" t="s">
        <v>60</v>
      </c>
      <c r="I483" s="357" t="str">
        <f t="shared" ca="1" si="35"/>
        <v/>
      </c>
      <c r="J483" s="360">
        <f t="shared" si="36"/>
        <v>3</v>
      </c>
      <c r="K483" s="360">
        <f t="shared" si="37"/>
        <v>10</v>
      </c>
      <c r="L483" s="360">
        <f t="shared" si="38"/>
        <v>2018</v>
      </c>
      <c r="M483" s="360">
        <f t="shared" si="39"/>
        <v>1</v>
      </c>
      <c r="N483" s="357">
        <f>VLOOKUP(Tabela14[[#This Row],[Banco]],$U$9:$V$28,2,0)</f>
        <v>1</v>
      </c>
      <c r="O483" s="360">
        <f>IF(M483&gt;'06'!$AZ$15,0,1)</f>
        <v>1</v>
      </c>
      <c r="P483" s="360" t="str">
        <f>IF(Tabela14[[#This Row],[DIA]]&gt;0,IF('13'!$CD$36=77,1,""),"")</f>
        <v/>
      </c>
      <c r="Q483" s="360">
        <f>IF(M483&gt;'13'!$CD$30,0,1)</f>
        <v>1</v>
      </c>
      <c r="R483" s="357" t="str">
        <f>IF(Tabela14[[#This Row],[DIA]]&gt;0,IF('01'!$BX$33=77,1,""),"")</f>
        <v/>
      </c>
      <c r="S483" s="360">
        <f>IF(M483&gt;'01'!$BX$27,0,1)</f>
        <v>1</v>
      </c>
    </row>
    <row r="484" spans="3:19" x14ac:dyDescent="0.25">
      <c r="C484" s="75">
        <v>43376</v>
      </c>
      <c r="D484" s="76" t="s">
        <v>264</v>
      </c>
      <c r="E484" s="358" t="s">
        <v>339</v>
      </c>
      <c r="F484" s="359">
        <v>85</v>
      </c>
      <c r="G484" s="76" t="s">
        <v>272</v>
      </c>
      <c r="H484" s="76" t="s">
        <v>60</v>
      </c>
      <c r="I484" s="357" t="str">
        <f t="shared" ca="1" si="35"/>
        <v/>
      </c>
      <c r="J484" s="360">
        <f t="shared" si="36"/>
        <v>3</v>
      </c>
      <c r="K484" s="360">
        <f t="shared" si="37"/>
        <v>10</v>
      </c>
      <c r="L484" s="360">
        <f t="shared" si="38"/>
        <v>2018</v>
      </c>
      <c r="M484" s="360">
        <f t="shared" si="39"/>
        <v>1</v>
      </c>
      <c r="N484" s="357">
        <f>VLOOKUP(Tabela14[[#This Row],[Banco]],$U$9:$V$28,2,0)</f>
        <v>1</v>
      </c>
      <c r="O484" s="360">
        <f>IF(M484&gt;'06'!$AZ$15,0,1)</f>
        <v>1</v>
      </c>
      <c r="P484" s="360" t="str">
        <f>IF(Tabela14[[#This Row],[DIA]]&gt;0,IF('13'!$CD$36=77,1,""),"")</f>
        <v/>
      </c>
      <c r="Q484" s="360">
        <f>IF(M484&gt;'13'!$CD$30,0,1)</f>
        <v>1</v>
      </c>
      <c r="R484" s="357" t="str">
        <f>IF(Tabela14[[#This Row],[DIA]]&gt;0,IF('01'!$BX$33=77,1,""),"")</f>
        <v/>
      </c>
      <c r="S484" s="360">
        <f>IF(M484&gt;'01'!$BX$27,0,1)</f>
        <v>1</v>
      </c>
    </row>
    <row r="485" spans="3:19" x14ac:dyDescent="0.25">
      <c r="C485" s="75">
        <v>43376</v>
      </c>
      <c r="D485" s="76" t="s">
        <v>265</v>
      </c>
      <c r="E485" s="358" t="s">
        <v>495</v>
      </c>
      <c r="F485" s="359">
        <v>615</v>
      </c>
      <c r="G485" s="76" t="s">
        <v>272</v>
      </c>
      <c r="H485" s="76" t="s">
        <v>60</v>
      </c>
      <c r="I485" s="357" t="str">
        <f t="shared" ca="1" si="35"/>
        <v/>
      </c>
      <c r="J485" s="360">
        <f t="shared" si="36"/>
        <v>3</v>
      </c>
      <c r="K485" s="360">
        <f t="shared" si="37"/>
        <v>10</v>
      </c>
      <c r="L485" s="360">
        <f t="shared" si="38"/>
        <v>2018</v>
      </c>
      <c r="M485" s="360">
        <f t="shared" si="39"/>
        <v>1</v>
      </c>
      <c r="N485" s="357">
        <f>VLOOKUP(Tabela14[[#This Row],[Banco]],$U$9:$V$28,2,0)</f>
        <v>1</v>
      </c>
      <c r="O485" s="360">
        <f>IF(M485&gt;'06'!$AZ$15,0,1)</f>
        <v>1</v>
      </c>
      <c r="P485" s="360" t="str">
        <f>IF(Tabela14[[#This Row],[DIA]]&gt;0,IF('13'!$CD$36=77,1,""),"")</f>
        <v/>
      </c>
      <c r="Q485" s="360">
        <f>IF(M485&gt;'13'!$CD$30,0,1)</f>
        <v>1</v>
      </c>
      <c r="R485" s="357" t="str">
        <f>IF(Tabela14[[#This Row],[DIA]]&gt;0,IF('01'!$BX$33=77,1,""),"")</f>
        <v/>
      </c>
      <c r="S485" s="360">
        <f>IF(M485&gt;'01'!$BX$27,0,1)</f>
        <v>1</v>
      </c>
    </row>
    <row r="486" spans="3:19" x14ac:dyDescent="0.25">
      <c r="C486" s="75">
        <v>43376</v>
      </c>
      <c r="D486" s="76" t="s">
        <v>270</v>
      </c>
      <c r="E486" s="358" t="s">
        <v>367</v>
      </c>
      <c r="F486" s="359">
        <v>76.34</v>
      </c>
      <c r="G486" s="76" t="s">
        <v>272</v>
      </c>
      <c r="H486" s="76" t="s">
        <v>60</v>
      </c>
      <c r="I486" s="357" t="str">
        <f t="shared" ca="1" si="35"/>
        <v/>
      </c>
      <c r="J486" s="360">
        <f t="shared" si="36"/>
        <v>3</v>
      </c>
      <c r="K486" s="360">
        <f t="shared" si="37"/>
        <v>10</v>
      </c>
      <c r="L486" s="360">
        <f t="shared" si="38"/>
        <v>2018</v>
      </c>
      <c r="M486" s="360">
        <f t="shared" si="39"/>
        <v>1</v>
      </c>
      <c r="N486" s="357">
        <f>VLOOKUP(Tabela14[[#This Row],[Banco]],$U$9:$V$28,2,0)</f>
        <v>1</v>
      </c>
      <c r="O486" s="360">
        <f>IF(M486&gt;'06'!$AZ$15,0,1)</f>
        <v>1</v>
      </c>
      <c r="P486" s="360" t="str">
        <f>IF(Tabela14[[#This Row],[DIA]]&gt;0,IF('13'!$CD$36=77,1,""),"")</f>
        <v/>
      </c>
      <c r="Q486" s="360">
        <f>IF(M486&gt;'13'!$CD$30,0,1)</f>
        <v>1</v>
      </c>
      <c r="R486" s="357" t="str">
        <f>IF(Tabela14[[#This Row],[DIA]]&gt;0,IF('01'!$BX$33=77,1,""),"")</f>
        <v/>
      </c>
      <c r="S486" s="360">
        <f>IF(M486&gt;'01'!$BX$27,0,1)</f>
        <v>1</v>
      </c>
    </row>
    <row r="487" spans="3:19" x14ac:dyDescent="0.25">
      <c r="C487" s="75">
        <v>43376</v>
      </c>
      <c r="D487" s="76" t="s">
        <v>270</v>
      </c>
      <c r="E487" s="358" t="s">
        <v>367</v>
      </c>
      <c r="F487" s="359">
        <v>58.5</v>
      </c>
      <c r="G487" s="76" t="s">
        <v>272</v>
      </c>
      <c r="H487" s="76" t="s">
        <v>60</v>
      </c>
      <c r="I487" s="357" t="str">
        <f t="shared" ca="1" si="35"/>
        <v/>
      </c>
      <c r="J487" s="360">
        <f t="shared" si="36"/>
        <v>3</v>
      </c>
      <c r="K487" s="360">
        <f t="shared" si="37"/>
        <v>10</v>
      </c>
      <c r="L487" s="360">
        <f t="shared" si="38"/>
        <v>2018</v>
      </c>
      <c r="M487" s="360">
        <f t="shared" si="39"/>
        <v>1</v>
      </c>
      <c r="N487" s="357">
        <f>VLOOKUP(Tabela14[[#This Row],[Banco]],$U$9:$V$28,2,0)</f>
        <v>1</v>
      </c>
      <c r="O487" s="360">
        <f>IF(M487&gt;'06'!$AZ$15,0,1)</f>
        <v>1</v>
      </c>
      <c r="P487" s="360" t="str">
        <f>IF(Tabela14[[#This Row],[DIA]]&gt;0,IF('13'!$CD$36=77,1,""),"")</f>
        <v/>
      </c>
      <c r="Q487" s="360">
        <f>IF(M487&gt;'13'!$CD$30,0,1)</f>
        <v>1</v>
      </c>
      <c r="R487" s="357" t="str">
        <f>IF(Tabela14[[#This Row],[DIA]]&gt;0,IF('01'!$BX$33=77,1,""),"")</f>
        <v/>
      </c>
      <c r="S487" s="360">
        <f>IF(M487&gt;'01'!$BX$27,0,1)</f>
        <v>1</v>
      </c>
    </row>
    <row r="488" spans="3:19" x14ac:dyDescent="0.25">
      <c r="C488" s="75">
        <v>43376</v>
      </c>
      <c r="D488" s="76" t="s">
        <v>264</v>
      </c>
      <c r="E488" s="358" t="s">
        <v>370</v>
      </c>
      <c r="F488" s="359">
        <v>8.8000000000000007</v>
      </c>
      <c r="G488" s="76" t="s">
        <v>272</v>
      </c>
      <c r="H488" s="76" t="s">
        <v>60</v>
      </c>
      <c r="I488" s="357" t="str">
        <f t="shared" ca="1" si="35"/>
        <v/>
      </c>
      <c r="J488" s="360">
        <f t="shared" si="36"/>
        <v>3</v>
      </c>
      <c r="K488" s="360">
        <f t="shared" si="37"/>
        <v>10</v>
      </c>
      <c r="L488" s="360">
        <f t="shared" si="38"/>
        <v>2018</v>
      </c>
      <c r="M488" s="360">
        <f t="shared" si="39"/>
        <v>1</v>
      </c>
      <c r="N488" s="357">
        <f>VLOOKUP(Tabela14[[#This Row],[Banco]],$U$9:$V$28,2,0)</f>
        <v>1</v>
      </c>
      <c r="O488" s="360">
        <f>IF(M488&gt;'06'!$AZ$15,0,1)</f>
        <v>1</v>
      </c>
      <c r="P488" s="360" t="str">
        <f>IF(Tabela14[[#This Row],[DIA]]&gt;0,IF('13'!$CD$36=77,1,""),"")</f>
        <v/>
      </c>
      <c r="Q488" s="360">
        <f>IF(M488&gt;'13'!$CD$30,0,1)</f>
        <v>1</v>
      </c>
      <c r="R488" s="357" t="str">
        <f>IF(Tabela14[[#This Row],[DIA]]&gt;0,IF('01'!$BX$33=77,1,""),"")</f>
        <v/>
      </c>
      <c r="S488" s="360">
        <f>IF(M488&gt;'01'!$BX$27,0,1)</f>
        <v>1</v>
      </c>
    </row>
    <row r="489" spans="3:19" x14ac:dyDescent="0.25">
      <c r="C489" s="75">
        <v>43376</v>
      </c>
      <c r="D489" s="76" t="s">
        <v>264</v>
      </c>
      <c r="E489" s="358" t="s">
        <v>438</v>
      </c>
      <c r="F489" s="359">
        <v>2.12</v>
      </c>
      <c r="G489" s="76" t="s">
        <v>272</v>
      </c>
      <c r="H489" s="76" t="s">
        <v>60</v>
      </c>
      <c r="I489" s="357" t="str">
        <f t="shared" ca="1" si="35"/>
        <v/>
      </c>
      <c r="J489" s="360">
        <f t="shared" si="36"/>
        <v>3</v>
      </c>
      <c r="K489" s="360">
        <f t="shared" si="37"/>
        <v>10</v>
      </c>
      <c r="L489" s="360">
        <f t="shared" si="38"/>
        <v>2018</v>
      </c>
      <c r="M489" s="360">
        <f t="shared" si="39"/>
        <v>1</v>
      </c>
      <c r="N489" s="357">
        <f>VLOOKUP(Tabela14[[#This Row],[Banco]],$U$9:$V$28,2,0)</f>
        <v>1</v>
      </c>
      <c r="O489" s="360">
        <f>IF(M489&gt;'06'!$AZ$15,0,1)</f>
        <v>1</v>
      </c>
      <c r="P489" s="360" t="str">
        <f>IF(Tabela14[[#This Row],[DIA]]&gt;0,IF('13'!$CD$36=77,1,""),"")</f>
        <v/>
      </c>
      <c r="Q489" s="360">
        <f>IF(M489&gt;'13'!$CD$30,0,1)</f>
        <v>1</v>
      </c>
      <c r="R489" s="357" t="str">
        <f>IF(Tabela14[[#This Row],[DIA]]&gt;0,IF('01'!$BX$33=77,1,""),"")</f>
        <v/>
      </c>
      <c r="S489" s="360">
        <f>IF(M489&gt;'01'!$BX$27,0,1)</f>
        <v>1</v>
      </c>
    </row>
    <row r="490" spans="3:19" x14ac:dyDescent="0.25">
      <c r="C490" s="75">
        <v>43376</v>
      </c>
      <c r="D490" s="76" t="s">
        <v>264</v>
      </c>
      <c r="E490" s="358" t="s">
        <v>439</v>
      </c>
      <c r="F490" s="359">
        <v>0.22</v>
      </c>
      <c r="G490" s="76" t="s">
        <v>272</v>
      </c>
      <c r="H490" s="76" t="s">
        <v>60</v>
      </c>
      <c r="I490" s="357" t="str">
        <f t="shared" ca="1" si="35"/>
        <v/>
      </c>
      <c r="J490" s="360">
        <f t="shared" si="36"/>
        <v>3</v>
      </c>
      <c r="K490" s="360">
        <f t="shared" si="37"/>
        <v>10</v>
      </c>
      <c r="L490" s="360">
        <f t="shared" si="38"/>
        <v>2018</v>
      </c>
      <c r="M490" s="360">
        <f t="shared" si="39"/>
        <v>1</v>
      </c>
      <c r="N490" s="357">
        <f>VLOOKUP(Tabela14[[#This Row],[Banco]],$U$9:$V$28,2,0)</f>
        <v>1</v>
      </c>
      <c r="O490" s="360">
        <f>IF(M490&gt;'06'!$AZ$15,0,1)</f>
        <v>1</v>
      </c>
      <c r="P490" s="360" t="str">
        <f>IF(Tabela14[[#This Row],[DIA]]&gt;0,IF('13'!$CD$36=77,1,""),"")</f>
        <v/>
      </c>
      <c r="Q490" s="360">
        <f>IF(M490&gt;'13'!$CD$30,0,1)</f>
        <v>1</v>
      </c>
      <c r="R490" s="357" t="str">
        <f>IF(Tabela14[[#This Row],[DIA]]&gt;0,IF('01'!$BX$33=77,1,""),"")</f>
        <v/>
      </c>
      <c r="S490" s="360">
        <f>IF(M490&gt;'01'!$BX$27,0,1)</f>
        <v>1</v>
      </c>
    </row>
    <row r="491" spans="3:19" x14ac:dyDescent="0.25">
      <c r="C491" s="75">
        <v>43376</v>
      </c>
      <c r="D491" s="76" t="s">
        <v>264</v>
      </c>
      <c r="E491" s="358" t="s">
        <v>440</v>
      </c>
      <c r="F491" s="359">
        <v>4.47</v>
      </c>
      <c r="G491" s="76" t="s">
        <v>272</v>
      </c>
      <c r="H491" s="76" t="s">
        <v>60</v>
      </c>
      <c r="I491" s="357" t="str">
        <f t="shared" ca="1" si="35"/>
        <v/>
      </c>
      <c r="J491" s="360">
        <f t="shared" si="36"/>
        <v>3</v>
      </c>
      <c r="K491" s="360">
        <f t="shared" si="37"/>
        <v>10</v>
      </c>
      <c r="L491" s="360">
        <f t="shared" si="38"/>
        <v>2018</v>
      </c>
      <c r="M491" s="360">
        <f t="shared" si="39"/>
        <v>1</v>
      </c>
      <c r="N491" s="357">
        <f>VLOOKUP(Tabela14[[#This Row],[Banco]],$U$9:$V$28,2,0)</f>
        <v>1</v>
      </c>
      <c r="O491" s="360">
        <f>IF(M491&gt;'06'!$AZ$15,0,1)</f>
        <v>1</v>
      </c>
      <c r="P491" s="360" t="str">
        <f>IF(Tabela14[[#This Row],[DIA]]&gt;0,IF('13'!$CD$36=77,1,""),"")</f>
        <v/>
      </c>
      <c r="Q491" s="360">
        <f>IF(M491&gt;'13'!$CD$30,0,1)</f>
        <v>1</v>
      </c>
      <c r="R491" s="357" t="str">
        <f>IF(Tabela14[[#This Row],[DIA]]&gt;0,IF('01'!$BX$33=77,1,""),"")</f>
        <v/>
      </c>
      <c r="S491" s="360">
        <f>IF(M491&gt;'01'!$BX$27,0,1)</f>
        <v>1</v>
      </c>
    </row>
    <row r="492" spans="3:19" x14ac:dyDescent="0.25">
      <c r="C492" s="75">
        <v>43376</v>
      </c>
      <c r="D492" s="76" t="s">
        <v>266</v>
      </c>
      <c r="E492" s="358" t="s">
        <v>500</v>
      </c>
      <c r="F492" s="359">
        <v>100</v>
      </c>
      <c r="G492" s="76" t="s">
        <v>272</v>
      </c>
      <c r="H492" s="76" t="s">
        <v>60</v>
      </c>
      <c r="I492" s="357" t="str">
        <f t="shared" ca="1" si="35"/>
        <v/>
      </c>
      <c r="J492" s="360">
        <f t="shared" si="36"/>
        <v>3</v>
      </c>
      <c r="K492" s="360">
        <f t="shared" si="37"/>
        <v>10</v>
      </c>
      <c r="L492" s="360">
        <f t="shared" si="38"/>
        <v>2018</v>
      </c>
      <c r="M492" s="360">
        <f t="shared" si="39"/>
        <v>1</v>
      </c>
      <c r="N492" s="357">
        <f>VLOOKUP(Tabela14[[#This Row],[Banco]],$U$9:$V$28,2,0)</f>
        <v>1</v>
      </c>
      <c r="O492" s="360">
        <f>IF(M492&gt;'06'!$AZ$15,0,1)</f>
        <v>1</v>
      </c>
      <c r="P492" s="360" t="str">
        <f>IF(Tabela14[[#This Row],[DIA]]&gt;0,IF('13'!$CD$36=77,1,""),"")</f>
        <v/>
      </c>
      <c r="Q492" s="360">
        <f>IF(M492&gt;'13'!$CD$30,0,1)</f>
        <v>1</v>
      </c>
      <c r="R492" s="357" t="str">
        <f>IF(Tabela14[[#This Row],[DIA]]&gt;0,IF('01'!$BX$33=77,1,""),"")</f>
        <v/>
      </c>
      <c r="S492" s="360">
        <f>IF(M492&gt;'01'!$BX$27,0,1)</f>
        <v>1</v>
      </c>
    </row>
    <row r="493" spans="3:19" x14ac:dyDescent="0.25">
      <c r="C493" s="75">
        <v>43376</v>
      </c>
      <c r="D493" s="76" t="s">
        <v>265</v>
      </c>
      <c r="E493" s="358" t="s">
        <v>498</v>
      </c>
      <c r="F493" s="359">
        <v>52.8</v>
      </c>
      <c r="G493" s="76" t="s">
        <v>272</v>
      </c>
      <c r="H493" s="76" t="s">
        <v>60</v>
      </c>
      <c r="I493" s="357" t="str">
        <f t="shared" ca="1" si="35"/>
        <v/>
      </c>
      <c r="J493" s="360">
        <f t="shared" si="36"/>
        <v>3</v>
      </c>
      <c r="K493" s="360">
        <f t="shared" si="37"/>
        <v>10</v>
      </c>
      <c r="L493" s="360">
        <f t="shared" si="38"/>
        <v>2018</v>
      </c>
      <c r="M493" s="360">
        <f t="shared" si="39"/>
        <v>1</v>
      </c>
      <c r="N493" s="357">
        <f>VLOOKUP(Tabela14[[#This Row],[Banco]],$U$9:$V$28,2,0)</f>
        <v>1</v>
      </c>
      <c r="O493" s="360">
        <f>IF(M493&gt;'06'!$AZ$15,0,1)</f>
        <v>1</v>
      </c>
      <c r="P493" s="360" t="str">
        <f>IF(Tabela14[[#This Row],[DIA]]&gt;0,IF('13'!$CD$36=77,1,""),"")</f>
        <v/>
      </c>
      <c r="Q493" s="360">
        <f>IF(M493&gt;'13'!$CD$30,0,1)</f>
        <v>1</v>
      </c>
      <c r="R493" s="357" t="str">
        <f>IF(Tabela14[[#This Row],[DIA]]&gt;0,IF('01'!$BX$33=77,1,""),"")</f>
        <v/>
      </c>
      <c r="S493" s="360">
        <f>IF(M493&gt;'01'!$BX$27,0,1)</f>
        <v>1</v>
      </c>
    </row>
    <row r="494" spans="3:19" x14ac:dyDescent="0.25">
      <c r="C494" s="75">
        <v>43376</v>
      </c>
      <c r="D494" s="76" t="s">
        <v>269</v>
      </c>
      <c r="E494" s="358" t="s">
        <v>375</v>
      </c>
      <c r="F494" s="359">
        <v>47</v>
      </c>
      <c r="G494" s="76" t="s">
        <v>272</v>
      </c>
      <c r="H494" s="76" t="s">
        <v>60</v>
      </c>
      <c r="I494" s="357" t="str">
        <f t="shared" ca="1" si="35"/>
        <v/>
      </c>
      <c r="J494" s="360">
        <f t="shared" si="36"/>
        <v>3</v>
      </c>
      <c r="K494" s="360">
        <f t="shared" si="37"/>
        <v>10</v>
      </c>
      <c r="L494" s="360">
        <f t="shared" si="38"/>
        <v>2018</v>
      </c>
      <c r="M494" s="360">
        <f t="shared" si="39"/>
        <v>1</v>
      </c>
      <c r="N494" s="357">
        <f>VLOOKUP(Tabela14[[#This Row],[Banco]],$U$9:$V$28,2,0)</f>
        <v>1</v>
      </c>
      <c r="O494" s="360">
        <f>IF(M494&gt;'06'!$AZ$15,0,1)</f>
        <v>1</v>
      </c>
      <c r="P494" s="360" t="str">
        <f>IF(Tabela14[[#This Row],[DIA]]&gt;0,IF('13'!$CD$36=77,1,""),"")</f>
        <v/>
      </c>
      <c r="Q494" s="360">
        <f>IF(M494&gt;'13'!$CD$30,0,1)</f>
        <v>1</v>
      </c>
      <c r="R494" s="357" t="str">
        <f>IF(Tabela14[[#This Row],[DIA]]&gt;0,IF('01'!$BX$33=77,1,""),"")</f>
        <v/>
      </c>
      <c r="S494" s="360">
        <f>IF(M494&gt;'01'!$BX$27,0,1)</f>
        <v>1</v>
      </c>
    </row>
    <row r="495" spans="3:19" x14ac:dyDescent="0.25">
      <c r="C495" s="75">
        <v>43376</v>
      </c>
      <c r="D495" s="76" t="s">
        <v>264</v>
      </c>
      <c r="E495" s="358" t="s">
        <v>512</v>
      </c>
      <c r="F495" s="359">
        <v>2</v>
      </c>
      <c r="G495" s="76" t="s">
        <v>272</v>
      </c>
      <c r="H495" s="76" t="s">
        <v>60</v>
      </c>
      <c r="I495" s="357" t="str">
        <f t="shared" ca="1" si="35"/>
        <v/>
      </c>
      <c r="J495" s="360">
        <f t="shared" si="36"/>
        <v>3</v>
      </c>
      <c r="K495" s="360">
        <f t="shared" si="37"/>
        <v>10</v>
      </c>
      <c r="L495" s="360">
        <f t="shared" si="38"/>
        <v>2018</v>
      </c>
      <c r="M495" s="360">
        <f t="shared" si="39"/>
        <v>1</v>
      </c>
      <c r="N495" s="357">
        <f>VLOOKUP(Tabela14[[#This Row],[Banco]],$U$9:$V$28,2,0)</f>
        <v>1</v>
      </c>
      <c r="O495" s="360">
        <f>IF(M495&gt;'06'!$AZ$15,0,1)</f>
        <v>1</v>
      </c>
      <c r="P495" s="360" t="str">
        <f>IF(Tabela14[[#This Row],[DIA]]&gt;0,IF('13'!$CD$36=77,1,""),"")</f>
        <v/>
      </c>
      <c r="Q495" s="360">
        <f>IF(M495&gt;'13'!$CD$30,0,1)</f>
        <v>1</v>
      </c>
      <c r="R495" s="357" t="str">
        <f>IF(Tabela14[[#This Row],[DIA]]&gt;0,IF('01'!$BX$33=77,1,""),"")</f>
        <v/>
      </c>
      <c r="S495" s="360">
        <f>IF(M495&gt;'01'!$BX$27,0,1)</f>
        <v>1</v>
      </c>
    </row>
    <row r="496" spans="3:19" x14ac:dyDescent="0.25">
      <c r="C496" s="75">
        <v>43376</v>
      </c>
      <c r="D496" s="76" t="s">
        <v>269</v>
      </c>
      <c r="E496" s="358" t="s">
        <v>375</v>
      </c>
      <c r="F496" s="359">
        <v>53</v>
      </c>
      <c r="G496" s="76" t="s">
        <v>272</v>
      </c>
      <c r="H496" s="76" t="s">
        <v>60</v>
      </c>
      <c r="I496" s="357" t="str">
        <f t="shared" ca="1" si="35"/>
        <v/>
      </c>
      <c r="J496" s="360">
        <f t="shared" si="36"/>
        <v>3</v>
      </c>
      <c r="K496" s="360">
        <f t="shared" si="37"/>
        <v>10</v>
      </c>
      <c r="L496" s="360">
        <f t="shared" si="38"/>
        <v>2018</v>
      </c>
      <c r="M496" s="360">
        <f t="shared" si="39"/>
        <v>1</v>
      </c>
      <c r="N496" s="357">
        <f>VLOOKUP(Tabela14[[#This Row],[Banco]],$U$9:$V$28,2,0)</f>
        <v>1</v>
      </c>
      <c r="O496" s="360">
        <f>IF(M496&gt;'06'!$AZ$15,0,1)</f>
        <v>1</v>
      </c>
      <c r="P496" s="360" t="str">
        <f>IF(Tabela14[[#This Row],[DIA]]&gt;0,IF('13'!$CD$36=77,1,""),"")</f>
        <v/>
      </c>
      <c r="Q496" s="360">
        <f>IF(M496&gt;'13'!$CD$30,0,1)</f>
        <v>1</v>
      </c>
      <c r="R496" s="357" t="str">
        <f>IF(Tabela14[[#This Row],[DIA]]&gt;0,IF('01'!$BX$33=77,1,""),"")</f>
        <v/>
      </c>
      <c r="S496" s="360">
        <f>IF(M496&gt;'01'!$BX$27,0,1)</f>
        <v>1</v>
      </c>
    </row>
    <row r="497" spans="3:19" x14ac:dyDescent="0.25">
      <c r="C497" s="75">
        <v>43376</v>
      </c>
      <c r="D497" s="76" t="s">
        <v>268</v>
      </c>
      <c r="E497" s="358" t="s">
        <v>342</v>
      </c>
      <c r="F497" s="359">
        <v>5</v>
      </c>
      <c r="G497" s="76" t="s">
        <v>272</v>
      </c>
      <c r="H497" s="76" t="s">
        <v>60</v>
      </c>
      <c r="I497" s="357" t="str">
        <f t="shared" ca="1" si="35"/>
        <v/>
      </c>
      <c r="J497" s="360">
        <f t="shared" si="36"/>
        <v>3</v>
      </c>
      <c r="K497" s="360">
        <f t="shared" si="37"/>
        <v>10</v>
      </c>
      <c r="L497" s="360">
        <f t="shared" si="38"/>
        <v>2018</v>
      </c>
      <c r="M497" s="360">
        <f t="shared" si="39"/>
        <v>1</v>
      </c>
      <c r="N497" s="357">
        <f>VLOOKUP(Tabela14[[#This Row],[Banco]],$U$9:$V$28,2,0)</f>
        <v>1</v>
      </c>
      <c r="O497" s="360">
        <f>IF(M497&gt;'06'!$AZ$15,0,1)</f>
        <v>1</v>
      </c>
      <c r="P497" s="360" t="str">
        <f>IF(Tabela14[[#This Row],[DIA]]&gt;0,IF('13'!$CD$36=77,1,""),"")</f>
        <v/>
      </c>
      <c r="Q497" s="360">
        <f>IF(M497&gt;'13'!$CD$30,0,1)</f>
        <v>1</v>
      </c>
      <c r="R497" s="357" t="str">
        <f>IF(Tabela14[[#This Row],[DIA]]&gt;0,IF('01'!$BX$33=77,1,""),"")</f>
        <v/>
      </c>
      <c r="S497" s="360">
        <f>IF(M497&gt;'01'!$BX$27,0,1)</f>
        <v>1</v>
      </c>
    </row>
    <row r="498" spans="3:19" x14ac:dyDescent="0.25">
      <c r="C498" s="75">
        <v>43380</v>
      </c>
      <c r="D498" s="76" t="s">
        <v>266</v>
      </c>
      <c r="E498" s="358" t="s">
        <v>347</v>
      </c>
      <c r="F498" s="359">
        <v>50</v>
      </c>
      <c r="G498" s="76" t="s">
        <v>272</v>
      </c>
      <c r="H498" s="76" t="s">
        <v>60</v>
      </c>
      <c r="I498" s="357" t="str">
        <f t="shared" ca="1" si="35"/>
        <v/>
      </c>
      <c r="J498" s="360">
        <f t="shared" si="36"/>
        <v>7</v>
      </c>
      <c r="K498" s="360">
        <f t="shared" si="37"/>
        <v>10</v>
      </c>
      <c r="L498" s="360">
        <f t="shared" si="38"/>
        <v>2018</v>
      </c>
      <c r="M498" s="360">
        <f t="shared" si="39"/>
        <v>1</v>
      </c>
      <c r="N498" s="357">
        <f>VLOOKUP(Tabela14[[#This Row],[Banco]],$U$9:$V$28,2,0)</f>
        <v>1</v>
      </c>
      <c r="O498" s="360">
        <f>IF(M498&gt;'06'!$AZ$15,0,1)</f>
        <v>1</v>
      </c>
      <c r="P498" s="360" t="str">
        <f>IF(Tabela14[[#This Row],[DIA]]&gt;0,IF('13'!$CD$36=77,1,""),"")</f>
        <v/>
      </c>
      <c r="Q498" s="360">
        <f>IF(M498&gt;'13'!$CD$30,0,1)</f>
        <v>1</v>
      </c>
      <c r="R498" s="357" t="str">
        <f>IF(Tabela14[[#This Row],[DIA]]&gt;0,IF('01'!$BX$33=77,1,""),"")</f>
        <v/>
      </c>
      <c r="S498" s="360">
        <f>IF(M498&gt;'01'!$BX$27,0,1)</f>
        <v>1</v>
      </c>
    </row>
    <row r="499" spans="3:19" x14ac:dyDescent="0.25">
      <c r="C499" s="75">
        <v>43380</v>
      </c>
      <c r="D499" s="76" t="s">
        <v>268</v>
      </c>
      <c r="E499" s="358" t="s">
        <v>342</v>
      </c>
      <c r="F499" s="359">
        <v>11</v>
      </c>
      <c r="G499" s="76" t="s">
        <v>272</v>
      </c>
      <c r="H499" s="76" t="s">
        <v>60</v>
      </c>
      <c r="I499" s="357" t="str">
        <f t="shared" ca="1" si="35"/>
        <v/>
      </c>
      <c r="J499" s="360">
        <f t="shared" si="36"/>
        <v>7</v>
      </c>
      <c r="K499" s="360">
        <f t="shared" si="37"/>
        <v>10</v>
      </c>
      <c r="L499" s="360">
        <f t="shared" si="38"/>
        <v>2018</v>
      </c>
      <c r="M499" s="360">
        <f t="shared" si="39"/>
        <v>1</v>
      </c>
      <c r="N499" s="357">
        <f>VLOOKUP(Tabela14[[#This Row],[Banco]],$U$9:$V$28,2,0)</f>
        <v>1</v>
      </c>
      <c r="O499" s="360">
        <f>IF(M499&gt;'06'!$AZ$15,0,1)</f>
        <v>1</v>
      </c>
      <c r="P499" s="360" t="str">
        <f>IF(Tabela14[[#This Row],[DIA]]&gt;0,IF('13'!$CD$36=77,1,""),"")</f>
        <v/>
      </c>
      <c r="Q499" s="360">
        <f>IF(M499&gt;'13'!$CD$30,0,1)</f>
        <v>1</v>
      </c>
      <c r="R499" s="357" t="str">
        <f>IF(Tabela14[[#This Row],[DIA]]&gt;0,IF('01'!$BX$33=77,1,""),"")</f>
        <v/>
      </c>
      <c r="S499" s="360">
        <f>IF(M499&gt;'01'!$BX$27,0,1)</f>
        <v>1</v>
      </c>
    </row>
    <row r="500" spans="3:19" x14ac:dyDescent="0.25">
      <c r="C500" s="75">
        <v>43382</v>
      </c>
      <c r="D500" s="76" t="s">
        <v>268</v>
      </c>
      <c r="E500" s="358" t="s">
        <v>342</v>
      </c>
      <c r="F500" s="359">
        <v>4</v>
      </c>
      <c r="G500" s="76" t="s">
        <v>272</v>
      </c>
      <c r="H500" s="76" t="s">
        <v>60</v>
      </c>
      <c r="I500" s="357" t="str">
        <f t="shared" ca="1" si="35"/>
        <v/>
      </c>
      <c r="J500" s="360">
        <f t="shared" si="36"/>
        <v>9</v>
      </c>
      <c r="K500" s="360">
        <f t="shared" si="37"/>
        <v>10</v>
      </c>
      <c r="L500" s="360">
        <f t="shared" si="38"/>
        <v>2018</v>
      </c>
      <c r="M500" s="360">
        <f t="shared" si="39"/>
        <v>1</v>
      </c>
      <c r="N500" s="357">
        <f>VLOOKUP(Tabela14[[#This Row],[Banco]],$U$9:$V$28,2,0)</f>
        <v>1</v>
      </c>
      <c r="O500" s="360">
        <f>IF(M500&gt;'06'!$AZ$15,0,1)</f>
        <v>1</v>
      </c>
      <c r="P500" s="360" t="str">
        <f>IF(Tabela14[[#This Row],[DIA]]&gt;0,IF('13'!$CD$36=77,1,""),"")</f>
        <v/>
      </c>
      <c r="Q500" s="360">
        <f>IF(M500&gt;'13'!$CD$30,0,1)</f>
        <v>1</v>
      </c>
      <c r="R500" s="357" t="str">
        <f>IF(Tabela14[[#This Row],[DIA]]&gt;0,IF('01'!$BX$33=77,1,""),"")</f>
        <v/>
      </c>
      <c r="S500" s="360">
        <f>IF(M500&gt;'01'!$BX$27,0,1)</f>
        <v>1</v>
      </c>
    </row>
    <row r="501" spans="3:19" x14ac:dyDescent="0.25">
      <c r="C501" s="75">
        <v>43383</v>
      </c>
      <c r="D501" s="76" t="s">
        <v>265</v>
      </c>
      <c r="E501" s="358" t="s">
        <v>513</v>
      </c>
      <c r="F501" s="359">
        <v>4</v>
      </c>
      <c r="G501" s="76" t="s">
        <v>272</v>
      </c>
      <c r="H501" s="76" t="s">
        <v>60</v>
      </c>
      <c r="I501" s="357" t="str">
        <f t="shared" ca="1" si="35"/>
        <v/>
      </c>
      <c r="J501" s="360">
        <f t="shared" si="36"/>
        <v>10</v>
      </c>
      <c r="K501" s="360">
        <f t="shared" si="37"/>
        <v>10</v>
      </c>
      <c r="L501" s="360">
        <f t="shared" si="38"/>
        <v>2018</v>
      </c>
      <c r="M501" s="360">
        <f t="shared" si="39"/>
        <v>1</v>
      </c>
      <c r="N501" s="357">
        <f>VLOOKUP(Tabela14[[#This Row],[Banco]],$U$9:$V$28,2,0)</f>
        <v>1</v>
      </c>
      <c r="O501" s="360">
        <f>IF(M501&gt;'06'!$AZ$15,0,1)</f>
        <v>1</v>
      </c>
      <c r="P501" s="360" t="str">
        <f>IF(Tabela14[[#This Row],[DIA]]&gt;0,IF('13'!$CD$36=77,1,""),"")</f>
        <v/>
      </c>
      <c r="Q501" s="360">
        <f>IF(M501&gt;'13'!$CD$30,0,1)</f>
        <v>1</v>
      </c>
      <c r="R501" s="357" t="str">
        <f>IF(Tabela14[[#This Row],[DIA]]&gt;0,IF('01'!$BX$33=77,1,""),"")</f>
        <v/>
      </c>
      <c r="S501" s="360">
        <f>IF(M501&gt;'01'!$BX$27,0,1)</f>
        <v>1</v>
      </c>
    </row>
    <row r="502" spans="3:19" x14ac:dyDescent="0.25">
      <c r="C502" s="75">
        <v>43384</v>
      </c>
      <c r="D502" s="76" t="s">
        <v>268</v>
      </c>
      <c r="E502" s="358" t="s">
        <v>342</v>
      </c>
      <c r="F502" s="359">
        <v>4</v>
      </c>
      <c r="G502" s="76" t="s">
        <v>272</v>
      </c>
      <c r="H502" s="76" t="s">
        <v>60</v>
      </c>
      <c r="I502" s="357" t="str">
        <f t="shared" ca="1" si="35"/>
        <v/>
      </c>
      <c r="J502" s="360">
        <f t="shared" si="36"/>
        <v>11</v>
      </c>
      <c r="K502" s="360">
        <f t="shared" si="37"/>
        <v>10</v>
      </c>
      <c r="L502" s="360">
        <f t="shared" si="38"/>
        <v>2018</v>
      </c>
      <c r="M502" s="360">
        <f t="shared" si="39"/>
        <v>1</v>
      </c>
      <c r="N502" s="357">
        <f>VLOOKUP(Tabela14[[#This Row],[Banco]],$U$9:$V$28,2,0)</f>
        <v>1</v>
      </c>
      <c r="O502" s="360">
        <f>IF(M502&gt;'06'!$AZ$15,0,1)</f>
        <v>1</v>
      </c>
      <c r="P502" s="360" t="str">
        <f>IF(Tabela14[[#This Row],[DIA]]&gt;0,IF('13'!$CD$36=77,1,""),"")</f>
        <v/>
      </c>
      <c r="Q502" s="360">
        <f>IF(M502&gt;'13'!$CD$30,0,1)</f>
        <v>1</v>
      </c>
      <c r="R502" s="357" t="str">
        <f>IF(Tabela14[[#This Row],[DIA]]&gt;0,IF('01'!$BX$33=77,1,""),"")</f>
        <v/>
      </c>
      <c r="S502" s="360">
        <f>IF(M502&gt;'01'!$BX$27,0,1)</f>
        <v>1</v>
      </c>
    </row>
    <row r="503" spans="3:19" x14ac:dyDescent="0.25">
      <c r="C503" s="75">
        <v>43384</v>
      </c>
      <c r="D503" s="76" t="s">
        <v>265</v>
      </c>
      <c r="E503" s="358" t="s">
        <v>494</v>
      </c>
      <c r="F503" s="359">
        <v>5</v>
      </c>
      <c r="G503" s="76" t="s">
        <v>272</v>
      </c>
      <c r="H503" s="76" t="s">
        <v>60</v>
      </c>
      <c r="I503" s="357" t="str">
        <f t="shared" ca="1" si="35"/>
        <v/>
      </c>
      <c r="J503" s="360">
        <f t="shared" si="36"/>
        <v>11</v>
      </c>
      <c r="K503" s="360">
        <f t="shared" si="37"/>
        <v>10</v>
      </c>
      <c r="L503" s="360">
        <f t="shared" si="38"/>
        <v>2018</v>
      </c>
      <c r="M503" s="360">
        <f t="shared" si="39"/>
        <v>1</v>
      </c>
      <c r="N503" s="357">
        <f>VLOOKUP(Tabela14[[#This Row],[Banco]],$U$9:$V$28,2,0)</f>
        <v>1</v>
      </c>
      <c r="O503" s="360">
        <f>IF(M503&gt;'06'!$AZ$15,0,1)</f>
        <v>1</v>
      </c>
      <c r="P503" s="360" t="str">
        <f>IF(Tabela14[[#This Row],[DIA]]&gt;0,IF('13'!$CD$36=77,1,""),"")</f>
        <v/>
      </c>
      <c r="Q503" s="360">
        <f>IF(M503&gt;'13'!$CD$30,0,1)</f>
        <v>1</v>
      </c>
      <c r="R503" s="357" t="str">
        <f>IF(Tabela14[[#This Row],[DIA]]&gt;0,IF('01'!$BX$33=77,1,""),"")</f>
        <v/>
      </c>
      <c r="S503" s="360">
        <f>IF(M503&gt;'01'!$BX$27,0,1)</f>
        <v>1</v>
      </c>
    </row>
    <row r="504" spans="3:19" x14ac:dyDescent="0.25">
      <c r="C504" s="75">
        <v>43385</v>
      </c>
      <c r="D504" s="76" t="s">
        <v>264</v>
      </c>
      <c r="E504" s="358" t="s">
        <v>514</v>
      </c>
      <c r="F504" s="359">
        <v>2</v>
      </c>
      <c r="G504" s="76" t="s">
        <v>272</v>
      </c>
      <c r="H504" s="76" t="s">
        <v>60</v>
      </c>
      <c r="I504" s="357" t="str">
        <f t="shared" ca="1" si="35"/>
        <v/>
      </c>
      <c r="J504" s="360">
        <f t="shared" si="36"/>
        <v>12</v>
      </c>
      <c r="K504" s="360">
        <f t="shared" si="37"/>
        <v>10</v>
      </c>
      <c r="L504" s="360">
        <f t="shared" si="38"/>
        <v>2018</v>
      </c>
      <c r="M504" s="360">
        <f t="shared" si="39"/>
        <v>1</v>
      </c>
      <c r="N504" s="357">
        <f>VLOOKUP(Tabela14[[#This Row],[Banco]],$U$9:$V$28,2,0)</f>
        <v>1</v>
      </c>
      <c r="O504" s="360">
        <f>IF(M504&gt;'06'!$AZ$15,0,1)</f>
        <v>1</v>
      </c>
      <c r="P504" s="360" t="str">
        <f>IF(Tabela14[[#This Row],[DIA]]&gt;0,IF('13'!$CD$36=77,1,""),"")</f>
        <v/>
      </c>
      <c r="Q504" s="360">
        <f>IF(M504&gt;'13'!$CD$30,0,1)</f>
        <v>1</v>
      </c>
      <c r="R504" s="357" t="str">
        <f>IF(Tabela14[[#This Row],[DIA]]&gt;0,IF('01'!$BX$33=77,1,""),"")</f>
        <v/>
      </c>
      <c r="S504" s="360">
        <f>IF(M504&gt;'01'!$BX$27,0,1)</f>
        <v>1</v>
      </c>
    </row>
    <row r="505" spans="3:19" x14ac:dyDescent="0.25">
      <c r="C505" s="75">
        <v>43385</v>
      </c>
      <c r="D505" s="76" t="s">
        <v>264</v>
      </c>
      <c r="E505" s="358" t="s">
        <v>514</v>
      </c>
      <c r="F505" s="359">
        <v>5</v>
      </c>
      <c r="G505" s="76" t="s">
        <v>272</v>
      </c>
      <c r="H505" s="76" t="s">
        <v>60</v>
      </c>
      <c r="I505" s="357" t="str">
        <f t="shared" ca="1" si="35"/>
        <v/>
      </c>
      <c r="J505" s="360">
        <f t="shared" si="36"/>
        <v>12</v>
      </c>
      <c r="K505" s="360">
        <f t="shared" si="37"/>
        <v>10</v>
      </c>
      <c r="L505" s="360">
        <f t="shared" si="38"/>
        <v>2018</v>
      </c>
      <c r="M505" s="360">
        <f t="shared" si="39"/>
        <v>1</v>
      </c>
      <c r="N505" s="357">
        <f>VLOOKUP(Tabela14[[#This Row],[Banco]],$U$9:$V$28,2,0)</f>
        <v>1</v>
      </c>
      <c r="O505" s="360">
        <f>IF(M505&gt;'06'!$AZ$15,0,1)</f>
        <v>1</v>
      </c>
      <c r="P505" s="360" t="str">
        <f>IF(Tabela14[[#This Row],[DIA]]&gt;0,IF('13'!$CD$36=77,1,""),"")</f>
        <v/>
      </c>
      <c r="Q505" s="360">
        <f>IF(M505&gt;'13'!$CD$30,0,1)</f>
        <v>1</v>
      </c>
      <c r="R505" s="357" t="str">
        <f>IF(Tabela14[[#This Row],[DIA]]&gt;0,IF('01'!$BX$33=77,1,""),"")</f>
        <v/>
      </c>
      <c r="S505" s="360">
        <f>IF(M505&gt;'01'!$BX$27,0,1)</f>
        <v>1</v>
      </c>
    </row>
    <row r="506" spans="3:19" x14ac:dyDescent="0.25">
      <c r="C506" s="75">
        <v>43387</v>
      </c>
      <c r="D506" s="76" t="s">
        <v>271</v>
      </c>
      <c r="E506" s="358" t="s">
        <v>515</v>
      </c>
      <c r="F506" s="359">
        <v>12</v>
      </c>
      <c r="G506" s="76" t="s">
        <v>272</v>
      </c>
      <c r="H506" s="76" t="s">
        <v>60</v>
      </c>
      <c r="I506" s="357" t="str">
        <f t="shared" ca="1" si="35"/>
        <v/>
      </c>
      <c r="J506" s="360">
        <f t="shared" si="36"/>
        <v>14</v>
      </c>
      <c r="K506" s="360">
        <f t="shared" si="37"/>
        <v>10</v>
      </c>
      <c r="L506" s="360">
        <f t="shared" si="38"/>
        <v>2018</v>
      </c>
      <c r="M506" s="360">
        <f t="shared" si="39"/>
        <v>1</v>
      </c>
      <c r="N506" s="357">
        <f>VLOOKUP(Tabela14[[#This Row],[Banco]],$U$9:$V$28,2,0)</f>
        <v>1</v>
      </c>
      <c r="O506" s="360">
        <f>IF(M506&gt;'06'!$AZ$15,0,1)</f>
        <v>1</v>
      </c>
      <c r="P506" s="360" t="str">
        <f>IF(Tabela14[[#This Row],[DIA]]&gt;0,IF('13'!$CD$36=77,1,""),"")</f>
        <v/>
      </c>
      <c r="Q506" s="360">
        <f>IF(M506&gt;'13'!$CD$30,0,1)</f>
        <v>1</v>
      </c>
      <c r="R506" s="357" t="str">
        <f>IF(Tabela14[[#This Row],[DIA]]&gt;0,IF('01'!$BX$33=77,1,""),"")</f>
        <v/>
      </c>
      <c r="S506" s="360">
        <f>IF(M506&gt;'01'!$BX$27,0,1)</f>
        <v>1</v>
      </c>
    </row>
    <row r="507" spans="3:19" x14ac:dyDescent="0.25">
      <c r="C507" s="75">
        <v>43387</v>
      </c>
      <c r="D507" s="76" t="s">
        <v>265</v>
      </c>
      <c r="E507" s="358" t="s">
        <v>488</v>
      </c>
      <c r="F507" s="359">
        <v>200</v>
      </c>
      <c r="G507" s="76" t="s">
        <v>272</v>
      </c>
      <c r="H507" s="76" t="s">
        <v>60</v>
      </c>
      <c r="I507" s="357" t="str">
        <f t="shared" ca="1" si="35"/>
        <v/>
      </c>
      <c r="J507" s="360">
        <f t="shared" si="36"/>
        <v>14</v>
      </c>
      <c r="K507" s="360">
        <f t="shared" si="37"/>
        <v>10</v>
      </c>
      <c r="L507" s="360">
        <f t="shared" si="38"/>
        <v>2018</v>
      </c>
      <c r="M507" s="360">
        <f t="shared" si="39"/>
        <v>1</v>
      </c>
      <c r="N507" s="357">
        <f>VLOOKUP(Tabela14[[#This Row],[Banco]],$U$9:$V$28,2,0)</f>
        <v>1</v>
      </c>
      <c r="O507" s="360">
        <f>IF(M507&gt;'06'!$AZ$15,0,1)</f>
        <v>1</v>
      </c>
      <c r="P507" s="360" t="str">
        <f>IF(Tabela14[[#This Row],[DIA]]&gt;0,IF('13'!$CD$36=77,1,""),"")</f>
        <v/>
      </c>
      <c r="Q507" s="360">
        <f>IF(M507&gt;'13'!$CD$30,0,1)</f>
        <v>1</v>
      </c>
      <c r="R507" s="357" t="str">
        <f>IF(Tabela14[[#This Row],[DIA]]&gt;0,IF('01'!$BX$33=77,1,""),"")</f>
        <v/>
      </c>
      <c r="S507" s="360">
        <f>IF(M507&gt;'01'!$BX$27,0,1)</f>
        <v>1</v>
      </c>
    </row>
    <row r="508" spans="3:19" x14ac:dyDescent="0.25">
      <c r="C508" s="75">
        <v>43387</v>
      </c>
      <c r="D508" s="76" t="s">
        <v>266</v>
      </c>
      <c r="E508" s="358" t="s">
        <v>408</v>
      </c>
      <c r="F508" s="359">
        <v>4</v>
      </c>
      <c r="G508" s="76" t="s">
        <v>272</v>
      </c>
      <c r="H508" s="76" t="s">
        <v>60</v>
      </c>
      <c r="I508" s="357" t="str">
        <f t="shared" ca="1" si="35"/>
        <v/>
      </c>
      <c r="J508" s="360">
        <f t="shared" si="36"/>
        <v>14</v>
      </c>
      <c r="K508" s="360">
        <f t="shared" si="37"/>
        <v>10</v>
      </c>
      <c r="L508" s="360">
        <f t="shared" si="38"/>
        <v>2018</v>
      </c>
      <c r="M508" s="360">
        <f t="shared" si="39"/>
        <v>1</v>
      </c>
      <c r="N508" s="357">
        <f>VLOOKUP(Tabela14[[#This Row],[Banco]],$U$9:$V$28,2,0)</f>
        <v>1</v>
      </c>
      <c r="O508" s="360">
        <f>IF(M508&gt;'06'!$AZ$15,0,1)</f>
        <v>1</v>
      </c>
      <c r="P508" s="360" t="str">
        <f>IF(Tabela14[[#This Row],[DIA]]&gt;0,IF('13'!$CD$36=77,1,""),"")</f>
        <v/>
      </c>
      <c r="Q508" s="360">
        <f>IF(M508&gt;'13'!$CD$30,0,1)</f>
        <v>1</v>
      </c>
      <c r="R508" s="357" t="str">
        <f>IF(Tabela14[[#This Row],[DIA]]&gt;0,IF('01'!$BX$33=77,1,""),"")</f>
        <v/>
      </c>
      <c r="S508" s="360">
        <f>IF(M508&gt;'01'!$BX$27,0,1)</f>
        <v>1</v>
      </c>
    </row>
    <row r="509" spans="3:19" x14ac:dyDescent="0.25">
      <c r="C509" s="75">
        <v>43389</v>
      </c>
      <c r="D509" s="76" t="s">
        <v>271</v>
      </c>
      <c r="E509" s="358" t="s">
        <v>516</v>
      </c>
      <c r="F509" s="359">
        <v>50</v>
      </c>
      <c r="G509" s="76" t="s">
        <v>272</v>
      </c>
      <c r="H509" s="76" t="s">
        <v>60</v>
      </c>
      <c r="I509" s="357" t="str">
        <f t="shared" ca="1" si="35"/>
        <v/>
      </c>
      <c r="J509" s="360">
        <f t="shared" si="36"/>
        <v>16</v>
      </c>
      <c r="K509" s="360">
        <f t="shared" si="37"/>
        <v>10</v>
      </c>
      <c r="L509" s="360">
        <f t="shared" si="38"/>
        <v>2018</v>
      </c>
      <c r="M509" s="360">
        <f t="shared" si="39"/>
        <v>1</v>
      </c>
      <c r="N509" s="357">
        <f>VLOOKUP(Tabela14[[#This Row],[Banco]],$U$9:$V$28,2,0)</f>
        <v>1</v>
      </c>
      <c r="O509" s="360">
        <f>IF(M509&gt;'06'!$AZ$15,0,1)</f>
        <v>1</v>
      </c>
      <c r="P509" s="360" t="str">
        <f>IF(Tabela14[[#This Row],[DIA]]&gt;0,IF('13'!$CD$36=77,1,""),"")</f>
        <v/>
      </c>
      <c r="Q509" s="360">
        <f>IF(M509&gt;'13'!$CD$30,0,1)</f>
        <v>1</v>
      </c>
      <c r="R509" s="357" t="str">
        <f>IF(Tabela14[[#This Row],[DIA]]&gt;0,IF('01'!$BX$33=77,1,""),"")</f>
        <v/>
      </c>
      <c r="S509" s="360">
        <f>IF(M509&gt;'01'!$BX$27,0,1)</f>
        <v>1</v>
      </c>
    </row>
    <row r="510" spans="3:19" x14ac:dyDescent="0.25">
      <c r="C510" s="75">
        <v>43389</v>
      </c>
      <c r="D510" s="76" t="s">
        <v>266</v>
      </c>
      <c r="E510" s="358" t="s">
        <v>509</v>
      </c>
      <c r="F510" s="359">
        <v>25</v>
      </c>
      <c r="G510" s="76" t="s">
        <v>272</v>
      </c>
      <c r="H510" s="76" t="s">
        <v>60</v>
      </c>
      <c r="I510" s="357" t="str">
        <f t="shared" ca="1" si="35"/>
        <v/>
      </c>
      <c r="J510" s="360">
        <f t="shared" si="36"/>
        <v>16</v>
      </c>
      <c r="K510" s="360">
        <f t="shared" si="37"/>
        <v>10</v>
      </c>
      <c r="L510" s="360">
        <f t="shared" si="38"/>
        <v>2018</v>
      </c>
      <c r="M510" s="360">
        <f t="shared" si="39"/>
        <v>1</v>
      </c>
      <c r="N510" s="357">
        <f>VLOOKUP(Tabela14[[#This Row],[Banco]],$U$9:$V$28,2,0)</f>
        <v>1</v>
      </c>
      <c r="O510" s="360">
        <f>IF(M510&gt;'06'!$AZ$15,0,1)</f>
        <v>1</v>
      </c>
      <c r="P510" s="360" t="str">
        <f>IF(Tabela14[[#This Row],[DIA]]&gt;0,IF('13'!$CD$36=77,1,""),"")</f>
        <v/>
      </c>
      <c r="Q510" s="360">
        <f>IF(M510&gt;'13'!$CD$30,0,1)</f>
        <v>1</v>
      </c>
      <c r="R510" s="357" t="str">
        <f>IF(Tabela14[[#This Row],[DIA]]&gt;0,IF('01'!$BX$33=77,1,""),"")</f>
        <v/>
      </c>
      <c r="S510" s="360">
        <f>IF(M510&gt;'01'!$BX$27,0,1)</f>
        <v>1</v>
      </c>
    </row>
    <row r="511" spans="3:19" x14ac:dyDescent="0.25">
      <c r="C511" s="75">
        <v>43390</v>
      </c>
      <c r="D511" s="76" t="s">
        <v>264</v>
      </c>
      <c r="E511" s="358" t="s">
        <v>339</v>
      </c>
      <c r="F511" s="359">
        <v>85</v>
      </c>
      <c r="G511" s="76" t="s">
        <v>272</v>
      </c>
      <c r="H511" s="76" t="s">
        <v>60</v>
      </c>
      <c r="I511" s="357" t="str">
        <f t="shared" ca="1" si="35"/>
        <v/>
      </c>
      <c r="J511" s="360">
        <f t="shared" si="36"/>
        <v>17</v>
      </c>
      <c r="K511" s="360">
        <f t="shared" si="37"/>
        <v>10</v>
      </c>
      <c r="L511" s="360">
        <f t="shared" si="38"/>
        <v>2018</v>
      </c>
      <c r="M511" s="360">
        <f t="shared" si="39"/>
        <v>1</v>
      </c>
      <c r="N511" s="357">
        <f>VLOOKUP(Tabela14[[#This Row],[Banco]],$U$9:$V$28,2,0)</f>
        <v>1</v>
      </c>
      <c r="O511" s="360">
        <f>IF(M511&gt;'06'!$AZ$15,0,1)</f>
        <v>1</v>
      </c>
      <c r="P511" s="360" t="str">
        <f>IF(Tabela14[[#This Row],[DIA]]&gt;0,IF('13'!$CD$36=77,1,""),"")</f>
        <v/>
      </c>
      <c r="Q511" s="360">
        <f>IF(M511&gt;'13'!$CD$30,0,1)</f>
        <v>1</v>
      </c>
      <c r="R511" s="357" t="str">
        <f>IF(Tabela14[[#This Row],[DIA]]&gt;0,IF('01'!$BX$33=77,1,""),"")</f>
        <v/>
      </c>
      <c r="S511" s="360">
        <f>IF(M511&gt;'01'!$BX$27,0,1)</f>
        <v>1</v>
      </c>
    </row>
    <row r="512" spans="3:19" x14ac:dyDescent="0.25">
      <c r="C512" s="75">
        <v>43390</v>
      </c>
      <c r="D512" s="76" t="s">
        <v>265</v>
      </c>
      <c r="E512" s="358" t="s">
        <v>458</v>
      </c>
      <c r="F512" s="359">
        <v>3</v>
      </c>
      <c r="G512" s="76" t="s">
        <v>272</v>
      </c>
      <c r="H512" s="76" t="s">
        <v>60</v>
      </c>
      <c r="I512" s="357" t="str">
        <f t="shared" ca="1" si="35"/>
        <v/>
      </c>
      <c r="J512" s="360">
        <f t="shared" si="36"/>
        <v>17</v>
      </c>
      <c r="K512" s="360">
        <f t="shared" si="37"/>
        <v>10</v>
      </c>
      <c r="L512" s="360">
        <f t="shared" si="38"/>
        <v>2018</v>
      </c>
      <c r="M512" s="360">
        <f t="shared" si="39"/>
        <v>1</v>
      </c>
      <c r="N512" s="357">
        <f>VLOOKUP(Tabela14[[#This Row],[Banco]],$U$9:$V$28,2,0)</f>
        <v>1</v>
      </c>
      <c r="O512" s="360">
        <f>IF(M512&gt;'06'!$AZ$15,0,1)</f>
        <v>1</v>
      </c>
      <c r="P512" s="360" t="str">
        <f>IF(Tabela14[[#This Row],[DIA]]&gt;0,IF('13'!$CD$36=77,1,""),"")</f>
        <v/>
      </c>
      <c r="Q512" s="360">
        <f>IF(M512&gt;'13'!$CD$30,0,1)</f>
        <v>1</v>
      </c>
      <c r="R512" s="357" t="str">
        <f>IF(Tabela14[[#This Row],[DIA]]&gt;0,IF('01'!$BX$33=77,1,""),"")</f>
        <v/>
      </c>
      <c r="S512" s="360">
        <f>IF(M512&gt;'01'!$BX$27,0,1)</f>
        <v>1</v>
      </c>
    </row>
    <row r="513" spans="3:19" x14ac:dyDescent="0.25">
      <c r="C513" s="75">
        <v>43391</v>
      </c>
      <c r="D513" s="76" t="s">
        <v>271</v>
      </c>
      <c r="E513" s="358" t="s">
        <v>517</v>
      </c>
      <c r="F513" s="359">
        <v>37</v>
      </c>
      <c r="G513" s="76" t="s">
        <v>272</v>
      </c>
      <c r="H513" s="76" t="s">
        <v>60</v>
      </c>
      <c r="I513" s="357" t="str">
        <f t="shared" ca="1" si="35"/>
        <v/>
      </c>
      <c r="J513" s="360">
        <f t="shared" si="36"/>
        <v>18</v>
      </c>
      <c r="K513" s="360">
        <f t="shared" si="37"/>
        <v>10</v>
      </c>
      <c r="L513" s="360">
        <f t="shared" si="38"/>
        <v>2018</v>
      </c>
      <c r="M513" s="360">
        <f t="shared" si="39"/>
        <v>1</v>
      </c>
      <c r="N513" s="357">
        <f>VLOOKUP(Tabela14[[#This Row],[Banco]],$U$9:$V$28,2,0)</f>
        <v>1</v>
      </c>
      <c r="O513" s="360">
        <f>IF(M513&gt;'06'!$AZ$15,0,1)</f>
        <v>1</v>
      </c>
      <c r="P513" s="360" t="str">
        <f>IF(Tabela14[[#This Row],[DIA]]&gt;0,IF('13'!$CD$36=77,1,""),"")</f>
        <v/>
      </c>
      <c r="Q513" s="360">
        <f>IF(M513&gt;'13'!$CD$30,0,1)</f>
        <v>1</v>
      </c>
      <c r="R513" s="357" t="str">
        <f>IF(Tabela14[[#This Row],[DIA]]&gt;0,IF('01'!$BX$33=77,1,""),"")</f>
        <v/>
      </c>
      <c r="S513" s="360">
        <f>IF(M513&gt;'01'!$BX$27,0,1)</f>
        <v>1</v>
      </c>
    </row>
    <row r="514" spans="3:19" x14ac:dyDescent="0.25">
      <c r="C514" s="75">
        <v>43391</v>
      </c>
      <c r="D514" s="76" t="s">
        <v>268</v>
      </c>
      <c r="E514" s="358" t="s">
        <v>342</v>
      </c>
      <c r="F514" s="359">
        <v>5</v>
      </c>
      <c r="G514" s="76" t="s">
        <v>272</v>
      </c>
      <c r="H514" s="76" t="s">
        <v>60</v>
      </c>
      <c r="I514" s="357" t="str">
        <f t="shared" ca="1" si="35"/>
        <v/>
      </c>
      <c r="J514" s="360">
        <f t="shared" si="36"/>
        <v>18</v>
      </c>
      <c r="K514" s="360">
        <f t="shared" si="37"/>
        <v>10</v>
      </c>
      <c r="L514" s="360">
        <f t="shared" si="38"/>
        <v>2018</v>
      </c>
      <c r="M514" s="360">
        <f t="shared" si="39"/>
        <v>1</v>
      </c>
      <c r="N514" s="357">
        <f>VLOOKUP(Tabela14[[#This Row],[Banco]],$U$9:$V$28,2,0)</f>
        <v>1</v>
      </c>
      <c r="O514" s="360">
        <f>IF(M514&gt;'06'!$AZ$15,0,1)</f>
        <v>1</v>
      </c>
      <c r="P514" s="360" t="str">
        <f>IF(Tabela14[[#This Row],[DIA]]&gt;0,IF('13'!$CD$36=77,1,""),"")</f>
        <v/>
      </c>
      <c r="Q514" s="360">
        <f>IF(M514&gt;'13'!$CD$30,0,1)</f>
        <v>1</v>
      </c>
      <c r="R514" s="357" t="str">
        <f>IF(Tabela14[[#This Row],[DIA]]&gt;0,IF('01'!$BX$33=77,1,""),"")</f>
        <v/>
      </c>
      <c r="S514" s="360">
        <f>IF(M514&gt;'01'!$BX$27,0,1)</f>
        <v>1</v>
      </c>
    </row>
    <row r="515" spans="3:19" x14ac:dyDescent="0.25">
      <c r="C515" s="75">
        <v>43393</v>
      </c>
      <c r="D515" s="76" t="s">
        <v>271</v>
      </c>
      <c r="E515" s="358" t="s">
        <v>518</v>
      </c>
      <c r="F515" s="359">
        <v>50</v>
      </c>
      <c r="G515" s="76" t="s">
        <v>272</v>
      </c>
      <c r="H515" s="76" t="s">
        <v>60</v>
      </c>
      <c r="I515" s="357" t="str">
        <f t="shared" ca="1" si="35"/>
        <v/>
      </c>
      <c r="J515" s="360">
        <f t="shared" si="36"/>
        <v>20</v>
      </c>
      <c r="K515" s="360">
        <f t="shared" si="37"/>
        <v>10</v>
      </c>
      <c r="L515" s="360">
        <f t="shared" si="38"/>
        <v>2018</v>
      </c>
      <c r="M515" s="360">
        <f t="shared" si="39"/>
        <v>1</v>
      </c>
      <c r="N515" s="357">
        <f>VLOOKUP(Tabela14[[#This Row],[Banco]],$U$9:$V$28,2,0)</f>
        <v>1</v>
      </c>
      <c r="O515" s="360">
        <f>IF(M515&gt;'06'!$AZ$15,0,1)</f>
        <v>1</v>
      </c>
      <c r="P515" s="360" t="str">
        <f>IF(Tabela14[[#This Row],[DIA]]&gt;0,IF('13'!$CD$36=77,1,""),"")</f>
        <v/>
      </c>
      <c r="Q515" s="360">
        <f>IF(M515&gt;'13'!$CD$30,0,1)</f>
        <v>1</v>
      </c>
      <c r="R515" s="357" t="str">
        <f>IF(Tabela14[[#This Row],[DIA]]&gt;0,IF('01'!$BX$33=77,1,""),"")</f>
        <v/>
      </c>
      <c r="S515" s="360">
        <f>IF(M515&gt;'01'!$BX$27,0,1)</f>
        <v>1</v>
      </c>
    </row>
    <row r="516" spans="3:19" x14ac:dyDescent="0.25">
      <c r="C516" s="75">
        <v>43393</v>
      </c>
      <c r="D516" s="76" t="s">
        <v>268</v>
      </c>
      <c r="E516" s="358" t="s">
        <v>342</v>
      </c>
      <c r="F516" s="359">
        <v>11</v>
      </c>
      <c r="G516" s="76" t="s">
        <v>272</v>
      </c>
      <c r="H516" s="76" t="s">
        <v>60</v>
      </c>
      <c r="I516" s="357" t="str">
        <f t="shared" ca="1" si="35"/>
        <v/>
      </c>
      <c r="J516" s="360">
        <f t="shared" si="36"/>
        <v>20</v>
      </c>
      <c r="K516" s="360">
        <f t="shared" si="37"/>
        <v>10</v>
      </c>
      <c r="L516" s="360">
        <f t="shared" si="38"/>
        <v>2018</v>
      </c>
      <c r="M516" s="360">
        <f t="shared" si="39"/>
        <v>1</v>
      </c>
      <c r="N516" s="357">
        <f>VLOOKUP(Tabela14[[#This Row],[Banco]],$U$9:$V$28,2,0)</f>
        <v>1</v>
      </c>
      <c r="O516" s="360">
        <f>IF(M516&gt;'06'!$AZ$15,0,1)</f>
        <v>1</v>
      </c>
      <c r="P516" s="360" t="str">
        <f>IF(Tabela14[[#This Row],[DIA]]&gt;0,IF('13'!$CD$36=77,1,""),"")</f>
        <v/>
      </c>
      <c r="Q516" s="360">
        <f>IF(M516&gt;'13'!$CD$30,0,1)</f>
        <v>1</v>
      </c>
      <c r="R516" s="357" t="str">
        <f>IF(Tabela14[[#This Row],[DIA]]&gt;0,IF('01'!$BX$33=77,1,""),"")</f>
        <v/>
      </c>
      <c r="S516" s="360">
        <f>IF(M516&gt;'01'!$BX$27,0,1)</f>
        <v>1</v>
      </c>
    </row>
    <row r="517" spans="3:19" x14ac:dyDescent="0.25">
      <c r="C517" s="75">
        <v>43393</v>
      </c>
      <c r="D517" s="76" t="s">
        <v>268</v>
      </c>
      <c r="E517" s="358" t="s">
        <v>342</v>
      </c>
      <c r="F517" s="359">
        <v>4</v>
      </c>
      <c r="G517" s="76" t="s">
        <v>272</v>
      </c>
      <c r="H517" s="76" t="s">
        <v>60</v>
      </c>
      <c r="I517" s="357" t="str">
        <f t="shared" ca="1" si="35"/>
        <v/>
      </c>
      <c r="J517" s="360">
        <f t="shared" si="36"/>
        <v>20</v>
      </c>
      <c r="K517" s="360">
        <f t="shared" si="37"/>
        <v>10</v>
      </c>
      <c r="L517" s="360">
        <f t="shared" si="38"/>
        <v>2018</v>
      </c>
      <c r="M517" s="360">
        <f t="shared" si="39"/>
        <v>1</v>
      </c>
      <c r="N517" s="357">
        <f>VLOOKUP(Tabela14[[#This Row],[Banco]],$U$9:$V$28,2,0)</f>
        <v>1</v>
      </c>
      <c r="O517" s="360">
        <f>IF(M517&gt;'06'!$AZ$15,0,1)</f>
        <v>1</v>
      </c>
      <c r="P517" s="360" t="str">
        <f>IF(Tabela14[[#This Row],[DIA]]&gt;0,IF('13'!$CD$36=77,1,""),"")</f>
        <v/>
      </c>
      <c r="Q517" s="360">
        <f>IF(M517&gt;'13'!$CD$30,0,1)</f>
        <v>1</v>
      </c>
      <c r="R517" s="357" t="str">
        <f>IF(Tabela14[[#This Row],[DIA]]&gt;0,IF('01'!$BX$33=77,1,""),"")</f>
        <v/>
      </c>
      <c r="S517" s="360">
        <f>IF(M517&gt;'01'!$BX$27,0,1)</f>
        <v>1</v>
      </c>
    </row>
    <row r="518" spans="3:19" x14ac:dyDescent="0.25">
      <c r="C518" s="75">
        <v>43393</v>
      </c>
      <c r="D518" s="76" t="s">
        <v>271</v>
      </c>
      <c r="E518" s="358" t="s">
        <v>441</v>
      </c>
      <c r="F518" s="359">
        <v>10</v>
      </c>
      <c r="G518" s="76" t="s">
        <v>272</v>
      </c>
      <c r="H518" s="76" t="s">
        <v>60</v>
      </c>
      <c r="I518" s="357" t="str">
        <f t="shared" ca="1" si="35"/>
        <v/>
      </c>
      <c r="J518" s="360">
        <f t="shared" si="36"/>
        <v>20</v>
      </c>
      <c r="K518" s="360">
        <f t="shared" si="37"/>
        <v>10</v>
      </c>
      <c r="L518" s="360">
        <f t="shared" si="38"/>
        <v>2018</v>
      </c>
      <c r="M518" s="360">
        <f t="shared" si="39"/>
        <v>1</v>
      </c>
      <c r="N518" s="357">
        <f>VLOOKUP(Tabela14[[#This Row],[Banco]],$U$9:$V$28,2,0)</f>
        <v>1</v>
      </c>
      <c r="O518" s="360">
        <f>IF(M518&gt;'06'!$AZ$15,0,1)</f>
        <v>1</v>
      </c>
      <c r="P518" s="360" t="str">
        <f>IF(Tabela14[[#This Row],[DIA]]&gt;0,IF('13'!$CD$36=77,1,""),"")</f>
        <v/>
      </c>
      <c r="Q518" s="360">
        <f>IF(M518&gt;'13'!$CD$30,0,1)</f>
        <v>1</v>
      </c>
      <c r="R518" s="357" t="str">
        <f>IF(Tabela14[[#This Row],[DIA]]&gt;0,IF('01'!$BX$33=77,1,""),"")</f>
        <v/>
      </c>
      <c r="S518" s="360">
        <f>IF(M518&gt;'01'!$BX$27,0,1)</f>
        <v>1</v>
      </c>
    </row>
    <row r="519" spans="3:19" x14ac:dyDescent="0.25">
      <c r="C519" s="75">
        <v>43393</v>
      </c>
      <c r="D519" s="76" t="s">
        <v>264</v>
      </c>
      <c r="E519" s="358" t="s">
        <v>514</v>
      </c>
      <c r="F519" s="359">
        <v>4</v>
      </c>
      <c r="G519" s="76" t="s">
        <v>272</v>
      </c>
      <c r="H519" s="76" t="s">
        <v>60</v>
      </c>
      <c r="I519" s="357" t="str">
        <f t="shared" ca="1" si="35"/>
        <v/>
      </c>
      <c r="J519" s="360">
        <f t="shared" si="36"/>
        <v>20</v>
      </c>
      <c r="K519" s="360">
        <f t="shared" si="37"/>
        <v>10</v>
      </c>
      <c r="L519" s="360">
        <f t="shared" si="38"/>
        <v>2018</v>
      </c>
      <c r="M519" s="360">
        <f t="shared" si="39"/>
        <v>1</v>
      </c>
      <c r="N519" s="357">
        <f>VLOOKUP(Tabela14[[#This Row],[Banco]],$U$9:$V$28,2,0)</f>
        <v>1</v>
      </c>
      <c r="O519" s="360">
        <f>IF(M519&gt;'06'!$AZ$15,0,1)</f>
        <v>1</v>
      </c>
      <c r="P519" s="360" t="str">
        <f>IF(Tabela14[[#This Row],[DIA]]&gt;0,IF('13'!$CD$36=77,1,""),"")</f>
        <v/>
      </c>
      <c r="Q519" s="360">
        <f>IF(M519&gt;'13'!$CD$30,0,1)</f>
        <v>1</v>
      </c>
      <c r="R519" s="357" t="str">
        <f>IF(Tabela14[[#This Row],[DIA]]&gt;0,IF('01'!$BX$33=77,1,""),"")</f>
        <v/>
      </c>
      <c r="S519" s="360">
        <f>IF(M519&gt;'01'!$BX$27,0,1)</f>
        <v>1</v>
      </c>
    </row>
    <row r="520" spans="3:19" x14ac:dyDescent="0.25">
      <c r="C520" s="75">
        <v>43394</v>
      </c>
      <c r="D520" s="76" t="s">
        <v>264</v>
      </c>
      <c r="E520" s="358" t="s">
        <v>339</v>
      </c>
      <c r="F520" s="359">
        <v>70</v>
      </c>
      <c r="G520" s="76" t="s">
        <v>272</v>
      </c>
      <c r="H520" s="76" t="s">
        <v>60</v>
      </c>
      <c r="I520" s="357" t="str">
        <f t="shared" ca="1" si="35"/>
        <v/>
      </c>
      <c r="J520" s="360">
        <f t="shared" si="36"/>
        <v>21</v>
      </c>
      <c r="K520" s="360">
        <f t="shared" si="37"/>
        <v>10</v>
      </c>
      <c r="L520" s="360">
        <f t="shared" si="38"/>
        <v>2018</v>
      </c>
      <c r="M520" s="360">
        <f t="shared" si="39"/>
        <v>1</v>
      </c>
      <c r="N520" s="357">
        <f>VLOOKUP(Tabela14[[#This Row],[Banco]],$U$9:$V$28,2,0)</f>
        <v>1</v>
      </c>
      <c r="O520" s="360">
        <f>IF(M520&gt;'06'!$AZ$15,0,1)</f>
        <v>1</v>
      </c>
      <c r="P520" s="360" t="str">
        <f>IF(Tabela14[[#This Row],[DIA]]&gt;0,IF('13'!$CD$36=77,1,""),"")</f>
        <v/>
      </c>
      <c r="Q520" s="360">
        <f>IF(M520&gt;'13'!$CD$30,0,1)</f>
        <v>1</v>
      </c>
      <c r="R520" s="357" t="str">
        <f>IF(Tabela14[[#This Row],[DIA]]&gt;0,IF('01'!$BX$33=77,1,""),"")</f>
        <v/>
      </c>
      <c r="S520" s="360">
        <f>IF(M520&gt;'01'!$BX$27,0,1)</f>
        <v>1</v>
      </c>
    </row>
    <row r="521" spans="3:19" x14ac:dyDescent="0.25">
      <c r="C521" s="75">
        <v>43394</v>
      </c>
      <c r="D521" s="76" t="s">
        <v>265</v>
      </c>
      <c r="E521" s="358" t="s">
        <v>519</v>
      </c>
      <c r="F521" s="359">
        <v>17</v>
      </c>
      <c r="G521" s="76" t="s">
        <v>272</v>
      </c>
      <c r="H521" s="76" t="s">
        <v>60</v>
      </c>
      <c r="I521" s="357" t="str">
        <f t="shared" ref="I521:I584" ca="1" si="40">IF(H521="","",(IF(H521="Efetivado","",IF(C521="","",IF(C521=TODAY(),"Vence Hoje",IF(C521&lt;TODAY(),"Atrasado",C521-TODAY()&amp;" Dias para Vencer"))))))</f>
        <v/>
      </c>
      <c r="J521" s="360">
        <f t="shared" ref="J521:J584" si="41">DAY(C521)</f>
        <v>21</v>
      </c>
      <c r="K521" s="360">
        <f t="shared" ref="K521:K584" si="42">MONTH(C521)</f>
        <v>10</v>
      </c>
      <c r="L521" s="360">
        <f t="shared" ref="L521:L584" si="43">YEAR(C521)</f>
        <v>2018</v>
      </c>
      <c r="M521" s="360">
        <f t="shared" ref="M521:M584" si="44">VLOOKUP(H521,$Z$9:$AA$10,2,0)</f>
        <v>1</v>
      </c>
      <c r="N521" s="357">
        <f>VLOOKUP(Tabela14[[#This Row],[Banco]],$U$9:$V$28,2,0)</f>
        <v>1</v>
      </c>
      <c r="O521" s="360">
        <f>IF(M521&gt;'06'!$AZ$15,0,1)</f>
        <v>1</v>
      </c>
      <c r="P521" s="360" t="str">
        <f>IF(Tabela14[[#This Row],[DIA]]&gt;0,IF('13'!$CD$36=77,1,""),"")</f>
        <v/>
      </c>
      <c r="Q521" s="360">
        <f>IF(M521&gt;'13'!$CD$30,0,1)</f>
        <v>1</v>
      </c>
      <c r="R521" s="357" t="str">
        <f>IF(Tabela14[[#This Row],[DIA]]&gt;0,IF('01'!$BX$33=77,1,""),"")</f>
        <v/>
      </c>
      <c r="S521" s="360">
        <f>IF(M521&gt;'01'!$BX$27,0,1)</f>
        <v>1</v>
      </c>
    </row>
    <row r="522" spans="3:19" x14ac:dyDescent="0.25">
      <c r="C522" s="75">
        <v>43394</v>
      </c>
      <c r="D522" s="76" t="s">
        <v>264</v>
      </c>
      <c r="E522" s="358" t="s">
        <v>520</v>
      </c>
      <c r="F522" s="359">
        <v>59.9</v>
      </c>
      <c r="G522" s="76" t="s">
        <v>272</v>
      </c>
      <c r="H522" s="76" t="s">
        <v>60</v>
      </c>
      <c r="I522" s="357" t="str">
        <f t="shared" ca="1" si="40"/>
        <v/>
      </c>
      <c r="J522" s="360">
        <f t="shared" si="41"/>
        <v>21</v>
      </c>
      <c r="K522" s="360">
        <f t="shared" si="42"/>
        <v>10</v>
      </c>
      <c r="L522" s="360">
        <f t="shared" si="43"/>
        <v>2018</v>
      </c>
      <c r="M522" s="360">
        <f t="shared" si="44"/>
        <v>1</v>
      </c>
      <c r="N522" s="357">
        <f>VLOOKUP(Tabela14[[#This Row],[Banco]],$U$9:$V$28,2,0)</f>
        <v>1</v>
      </c>
      <c r="O522" s="360">
        <f>IF(M522&gt;'06'!$AZ$15,0,1)</f>
        <v>1</v>
      </c>
      <c r="P522" s="360" t="str">
        <f>IF(Tabela14[[#This Row],[DIA]]&gt;0,IF('13'!$CD$36=77,1,""),"")</f>
        <v/>
      </c>
      <c r="Q522" s="360">
        <f>IF(M522&gt;'13'!$CD$30,0,1)</f>
        <v>1</v>
      </c>
      <c r="R522" s="357" t="str">
        <f>IF(Tabela14[[#This Row],[DIA]]&gt;0,IF('01'!$BX$33=77,1,""),"")</f>
        <v/>
      </c>
      <c r="S522" s="360">
        <f>IF(M522&gt;'01'!$BX$27,0,1)</f>
        <v>1</v>
      </c>
    </row>
    <row r="523" spans="3:19" x14ac:dyDescent="0.25">
      <c r="C523" s="75">
        <v>43397</v>
      </c>
      <c r="D523" s="76" t="s">
        <v>264</v>
      </c>
      <c r="E523" s="358" t="s">
        <v>521</v>
      </c>
      <c r="F523" s="359">
        <v>44.83</v>
      </c>
      <c r="G523" s="76" t="s">
        <v>272</v>
      </c>
      <c r="H523" s="76" t="s">
        <v>60</v>
      </c>
      <c r="I523" s="357" t="str">
        <f t="shared" ca="1" si="40"/>
        <v/>
      </c>
      <c r="J523" s="360">
        <f t="shared" si="41"/>
        <v>24</v>
      </c>
      <c r="K523" s="360">
        <f t="shared" si="42"/>
        <v>10</v>
      </c>
      <c r="L523" s="360">
        <f t="shared" si="43"/>
        <v>2018</v>
      </c>
      <c r="M523" s="360">
        <f t="shared" si="44"/>
        <v>1</v>
      </c>
      <c r="N523" s="357">
        <f>VLOOKUP(Tabela14[[#This Row],[Banco]],$U$9:$V$28,2,0)</f>
        <v>1</v>
      </c>
      <c r="O523" s="360">
        <f>IF(M523&gt;'06'!$AZ$15,0,1)</f>
        <v>1</v>
      </c>
      <c r="P523" s="360" t="str">
        <f>IF(Tabela14[[#This Row],[DIA]]&gt;0,IF('13'!$CD$36=77,1,""),"")</f>
        <v/>
      </c>
      <c r="Q523" s="360">
        <f>IF(M523&gt;'13'!$CD$30,0,1)</f>
        <v>1</v>
      </c>
      <c r="R523" s="357" t="str">
        <f>IF(Tabela14[[#This Row],[DIA]]&gt;0,IF('01'!$BX$33=77,1,""),"")</f>
        <v/>
      </c>
      <c r="S523" s="360">
        <f>IF(M523&gt;'01'!$BX$27,0,1)</f>
        <v>1</v>
      </c>
    </row>
    <row r="524" spans="3:19" x14ac:dyDescent="0.25">
      <c r="C524" s="75">
        <v>43397</v>
      </c>
      <c r="D524" s="76" t="s">
        <v>264</v>
      </c>
      <c r="E524" s="358" t="s">
        <v>522</v>
      </c>
      <c r="F524" s="359">
        <v>124.32</v>
      </c>
      <c r="G524" s="76" t="s">
        <v>272</v>
      </c>
      <c r="H524" s="76" t="s">
        <v>60</v>
      </c>
      <c r="I524" s="357" t="str">
        <f t="shared" ca="1" si="40"/>
        <v/>
      </c>
      <c r="J524" s="360">
        <f t="shared" si="41"/>
        <v>24</v>
      </c>
      <c r="K524" s="360">
        <f t="shared" si="42"/>
        <v>10</v>
      </c>
      <c r="L524" s="360">
        <f t="shared" si="43"/>
        <v>2018</v>
      </c>
      <c r="M524" s="360">
        <f t="shared" si="44"/>
        <v>1</v>
      </c>
      <c r="N524" s="357">
        <f>VLOOKUP(Tabela14[[#This Row],[Banco]],$U$9:$V$28,2,0)</f>
        <v>1</v>
      </c>
      <c r="O524" s="360">
        <f>IF(M524&gt;'06'!$AZ$15,0,1)</f>
        <v>1</v>
      </c>
      <c r="P524" s="360" t="str">
        <f>IF(Tabela14[[#This Row],[DIA]]&gt;0,IF('13'!$CD$36=77,1,""),"")</f>
        <v/>
      </c>
      <c r="Q524" s="360">
        <f>IF(M524&gt;'13'!$CD$30,0,1)</f>
        <v>1</v>
      </c>
      <c r="R524" s="357" t="str">
        <f>IF(Tabela14[[#This Row],[DIA]]&gt;0,IF('01'!$BX$33=77,1,""),"")</f>
        <v/>
      </c>
      <c r="S524" s="360">
        <f>IF(M524&gt;'01'!$BX$27,0,1)</f>
        <v>1</v>
      </c>
    </row>
    <row r="525" spans="3:19" x14ac:dyDescent="0.25">
      <c r="C525" s="75">
        <v>43397</v>
      </c>
      <c r="D525" s="76" t="s">
        <v>264</v>
      </c>
      <c r="E525" s="358" t="s">
        <v>523</v>
      </c>
      <c r="F525" s="359">
        <v>225.06</v>
      </c>
      <c r="G525" s="76" t="s">
        <v>272</v>
      </c>
      <c r="H525" s="76" t="s">
        <v>60</v>
      </c>
      <c r="I525" s="357" t="str">
        <f t="shared" ca="1" si="40"/>
        <v/>
      </c>
      <c r="J525" s="360">
        <f t="shared" si="41"/>
        <v>24</v>
      </c>
      <c r="K525" s="360">
        <f t="shared" si="42"/>
        <v>10</v>
      </c>
      <c r="L525" s="360">
        <f t="shared" si="43"/>
        <v>2018</v>
      </c>
      <c r="M525" s="360">
        <f t="shared" si="44"/>
        <v>1</v>
      </c>
      <c r="N525" s="357">
        <f>VLOOKUP(Tabela14[[#This Row],[Banco]],$U$9:$V$28,2,0)</f>
        <v>1</v>
      </c>
      <c r="O525" s="360">
        <f>IF(M525&gt;'06'!$AZ$15,0,1)</f>
        <v>1</v>
      </c>
      <c r="P525" s="360" t="str">
        <f>IF(Tabela14[[#This Row],[DIA]]&gt;0,IF('13'!$CD$36=77,1,""),"")</f>
        <v/>
      </c>
      <c r="Q525" s="360">
        <f>IF(M525&gt;'13'!$CD$30,0,1)</f>
        <v>1</v>
      </c>
      <c r="R525" s="357" t="str">
        <f>IF(Tabela14[[#This Row],[DIA]]&gt;0,IF('01'!$BX$33=77,1,""),"")</f>
        <v/>
      </c>
      <c r="S525" s="360">
        <f>IF(M525&gt;'01'!$BX$27,0,1)</f>
        <v>1</v>
      </c>
    </row>
    <row r="526" spans="3:19" x14ac:dyDescent="0.25">
      <c r="C526" s="75">
        <v>43397</v>
      </c>
      <c r="D526" s="76" t="s">
        <v>265</v>
      </c>
      <c r="E526" s="358" t="s">
        <v>524</v>
      </c>
      <c r="F526" s="359">
        <v>8</v>
      </c>
      <c r="G526" s="76" t="s">
        <v>272</v>
      </c>
      <c r="H526" s="76" t="s">
        <v>60</v>
      </c>
      <c r="I526" s="357" t="str">
        <f t="shared" ca="1" si="40"/>
        <v/>
      </c>
      <c r="J526" s="360">
        <f t="shared" si="41"/>
        <v>24</v>
      </c>
      <c r="K526" s="360">
        <f t="shared" si="42"/>
        <v>10</v>
      </c>
      <c r="L526" s="360">
        <f t="shared" si="43"/>
        <v>2018</v>
      </c>
      <c r="M526" s="360">
        <f t="shared" si="44"/>
        <v>1</v>
      </c>
      <c r="N526" s="357">
        <f>VLOOKUP(Tabela14[[#This Row],[Banco]],$U$9:$V$28,2,0)</f>
        <v>1</v>
      </c>
      <c r="O526" s="360">
        <f>IF(M526&gt;'06'!$AZ$15,0,1)</f>
        <v>1</v>
      </c>
      <c r="P526" s="360" t="str">
        <f>IF(Tabela14[[#This Row],[DIA]]&gt;0,IF('13'!$CD$36=77,1,""),"")</f>
        <v/>
      </c>
      <c r="Q526" s="360">
        <f>IF(M526&gt;'13'!$CD$30,0,1)</f>
        <v>1</v>
      </c>
      <c r="R526" s="357" t="str">
        <f>IF(Tabela14[[#This Row],[DIA]]&gt;0,IF('01'!$BX$33=77,1,""),"")</f>
        <v/>
      </c>
      <c r="S526" s="360">
        <f>IF(M526&gt;'01'!$BX$27,0,1)</f>
        <v>1</v>
      </c>
    </row>
    <row r="527" spans="3:19" x14ac:dyDescent="0.25">
      <c r="C527" s="75">
        <v>43399</v>
      </c>
      <c r="D527" s="76" t="s">
        <v>266</v>
      </c>
      <c r="E527" s="358" t="s">
        <v>525</v>
      </c>
      <c r="F527" s="359">
        <v>2</v>
      </c>
      <c r="G527" s="76" t="s">
        <v>272</v>
      </c>
      <c r="H527" s="76" t="s">
        <v>60</v>
      </c>
      <c r="I527" s="357" t="str">
        <f t="shared" ca="1" si="40"/>
        <v/>
      </c>
      <c r="J527" s="360">
        <f t="shared" si="41"/>
        <v>26</v>
      </c>
      <c r="K527" s="360">
        <f t="shared" si="42"/>
        <v>10</v>
      </c>
      <c r="L527" s="360">
        <f t="shared" si="43"/>
        <v>2018</v>
      </c>
      <c r="M527" s="360">
        <f t="shared" si="44"/>
        <v>1</v>
      </c>
      <c r="N527" s="357">
        <f>VLOOKUP(Tabela14[[#This Row],[Banco]],$U$9:$V$28,2,0)</f>
        <v>1</v>
      </c>
      <c r="O527" s="360">
        <f>IF(M527&gt;'06'!$AZ$15,0,1)</f>
        <v>1</v>
      </c>
      <c r="P527" s="360" t="str">
        <f>IF(Tabela14[[#This Row],[DIA]]&gt;0,IF('13'!$CD$36=77,1,""),"")</f>
        <v/>
      </c>
      <c r="Q527" s="360">
        <f>IF(M527&gt;'13'!$CD$30,0,1)</f>
        <v>1</v>
      </c>
      <c r="R527" s="357" t="str">
        <f>IF(Tabela14[[#This Row],[DIA]]&gt;0,IF('01'!$BX$33=77,1,""),"")</f>
        <v/>
      </c>
      <c r="S527" s="360">
        <f>IF(M527&gt;'01'!$BX$27,0,1)</f>
        <v>1</v>
      </c>
    </row>
    <row r="528" spans="3:19" x14ac:dyDescent="0.25">
      <c r="C528" s="75">
        <v>43399</v>
      </c>
      <c r="D528" s="76" t="s">
        <v>265</v>
      </c>
      <c r="E528" s="358" t="s">
        <v>526</v>
      </c>
      <c r="F528" s="359">
        <v>6</v>
      </c>
      <c r="G528" s="76" t="s">
        <v>272</v>
      </c>
      <c r="H528" s="76" t="s">
        <v>60</v>
      </c>
      <c r="I528" s="357" t="str">
        <f t="shared" ca="1" si="40"/>
        <v/>
      </c>
      <c r="J528" s="360">
        <f t="shared" si="41"/>
        <v>26</v>
      </c>
      <c r="K528" s="360">
        <f t="shared" si="42"/>
        <v>10</v>
      </c>
      <c r="L528" s="360">
        <f t="shared" si="43"/>
        <v>2018</v>
      </c>
      <c r="M528" s="360">
        <f t="shared" si="44"/>
        <v>1</v>
      </c>
      <c r="N528" s="357">
        <f>VLOOKUP(Tabela14[[#This Row],[Banco]],$U$9:$V$28,2,0)</f>
        <v>1</v>
      </c>
      <c r="O528" s="360">
        <f>IF(M528&gt;'06'!$AZ$15,0,1)</f>
        <v>1</v>
      </c>
      <c r="P528" s="360" t="str">
        <f>IF(Tabela14[[#This Row],[DIA]]&gt;0,IF('13'!$CD$36=77,1,""),"")</f>
        <v/>
      </c>
      <c r="Q528" s="360">
        <f>IF(M528&gt;'13'!$CD$30,0,1)</f>
        <v>1</v>
      </c>
      <c r="R528" s="357" t="str">
        <f>IF(Tabela14[[#This Row],[DIA]]&gt;0,IF('01'!$BX$33=77,1,""),"")</f>
        <v/>
      </c>
      <c r="S528" s="360">
        <f>IF(M528&gt;'01'!$BX$27,0,1)</f>
        <v>1</v>
      </c>
    </row>
    <row r="529" spans="3:19" x14ac:dyDescent="0.25">
      <c r="C529" s="75">
        <v>43401</v>
      </c>
      <c r="D529" s="76" t="s">
        <v>264</v>
      </c>
      <c r="E529" s="358" t="s">
        <v>339</v>
      </c>
      <c r="F529" s="359">
        <v>37</v>
      </c>
      <c r="G529" s="76" t="s">
        <v>272</v>
      </c>
      <c r="H529" s="76" t="s">
        <v>60</v>
      </c>
      <c r="I529" s="357" t="str">
        <f t="shared" ca="1" si="40"/>
        <v/>
      </c>
      <c r="J529" s="360">
        <f t="shared" si="41"/>
        <v>28</v>
      </c>
      <c r="K529" s="360">
        <f t="shared" si="42"/>
        <v>10</v>
      </c>
      <c r="L529" s="360">
        <f t="shared" si="43"/>
        <v>2018</v>
      </c>
      <c r="M529" s="360">
        <f t="shared" si="44"/>
        <v>1</v>
      </c>
      <c r="N529" s="357">
        <f>VLOOKUP(Tabela14[[#This Row],[Banco]],$U$9:$V$28,2,0)</f>
        <v>1</v>
      </c>
      <c r="O529" s="360">
        <f>IF(M529&gt;'06'!$AZ$15,0,1)</f>
        <v>1</v>
      </c>
      <c r="P529" s="360" t="str">
        <f>IF(Tabela14[[#This Row],[DIA]]&gt;0,IF('13'!$CD$36=77,1,""),"")</f>
        <v/>
      </c>
      <c r="Q529" s="360">
        <f>IF(M529&gt;'13'!$CD$30,0,1)</f>
        <v>1</v>
      </c>
      <c r="R529" s="357" t="str">
        <f>IF(Tabela14[[#This Row],[DIA]]&gt;0,IF('01'!$BX$33=77,1,""),"")</f>
        <v/>
      </c>
      <c r="S529" s="360">
        <f>IF(M529&gt;'01'!$BX$27,0,1)</f>
        <v>1</v>
      </c>
    </row>
    <row r="530" spans="3:19" x14ac:dyDescent="0.25">
      <c r="C530" s="75">
        <v>43403</v>
      </c>
      <c r="D530" s="76" t="s">
        <v>268</v>
      </c>
      <c r="E530" s="358" t="s">
        <v>342</v>
      </c>
      <c r="F530" s="359">
        <v>6</v>
      </c>
      <c r="G530" s="76" t="s">
        <v>272</v>
      </c>
      <c r="H530" s="76" t="s">
        <v>60</v>
      </c>
      <c r="I530" s="357" t="str">
        <f t="shared" ca="1" si="40"/>
        <v/>
      </c>
      <c r="J530" s="360">
        <f t="shared" si="41"/>
        <v>30</v>
      </c>
      <c r="K530" s="360">
        <f t="shared" si="42"/>
        <v>10</v>
      </c>
      <c r="L530" s="360">
        <f t="shared" si="43"/>
        <v>2018</v>
      </c>
      <c r="M530" s="360">
        <f t="shared" si="44"/>
        <v>1</v>
      </c>
      <c r="N530" s="357">
        <f>VLOOKUP(Tabela14[[#This Row],[Banco]],$U$9:$V$28,2,0)</f>
        <v>1</v>
      </c>
      <c r="O530" s="360">
        <f>IF(M530&gt;'06'!$AZ$15,0,1)</f>
        <v>1</v>
      </c>
      <c r="P530" s="360" t="str">
        <f>IF(Tabela14[[#This Row],[DIA]]&gt;0,IF('13'!$CD$36=77,1,""),"")</f>
        <v/>
      </c>
      <c r="Q530" s="360">
        <f>IF(M530&gt;'13'!$CD$30,0,1)</f>
        <v>1</v>
      </c>
      <c r="R530" s="357" t="str">
        <f>IF(Tabela14[[#This Row],[DIA]]&gt;0,IF('01'!$BX$33=77,1,""),"")</f>
        <v/>
      </c>
      <c r="S530" s="360">
        <f>IF(M530&gt;'01'!$BX$27,0,1)</f>
        <v>1</v>
      </c>
    </row>
    <row r="531" spans="3:19" x14ac:dyDescent="0.25">
      <c r="C531" s="75">
        <v>43404</v>
      </c>
      <c r="D531" s="76" t="s">
        <v>266</v>
      </c>
      <c r="E531" s="358" t="s">
        <v>385</v>
      </c>
      <c r="F531" s="359">
        <v>1.6</v>
      </c>
      <c r="G531" s="76" t="s">
        <v>272</v>
      </c>
      <c r="H531" s="76" t="s">
        <v>60</v>
      </c>
      <c r="I531" s="357" t="str">
        <f t="shared" ca="1" si="40"/>
        <v/>
      </c>
      <c r="J531" s="360">
        <f t="shared" si="41"/>
        <v>31</v>
      </c>
      <c r="K531" s="360">
        <f t="shared" si="42"/>
        <v>10</v>
      </c>
      <c r="L531" s="360">
        <f t="shared" si="43"/>
        <v>2018</v>
      </c>
      <c r="M531" s="360">
        <f t="shared" si="44"/>
        <v>1</v>
      </c>
      <c r="N531" s="357">
        <f>VLOOKUP(Tabela14[[#This Row],[Banco]],$U$9:$V$28,2,0)</f>
        <v>1</v>
      </c>
      <c r="O531" s="360">
        <f>IF(M531&gt;'06'!$AZ$15,0,1)</f>
        <v>1</v>
      </c>
      <c r="P531" s="360" t="str">
        <f>IF(Tabela14[[#This Row],[DIA]]&gt;0,IF('13'!$CD$36=77,1,""),"")</f>
        <v/>
      </c>
      <c r="Q531" s="360">
        <f>IF(M531&gt;'13'!$CD$30,0,1)</f>
        <v>1</v>
      </c>
      <c r="R531" s="357" t="str">
        <f>IF(Tabela14[[#This Row],[DIA]]&gt;0,IF('01'!$BX$33=77,1,""),"")</f>
        <v/>
      </c>
      <c r="S531" s="360">
        <f>IF(M531&gt;'01'!$BX$27,0,1)</f>
        <v>1</v>
      </c>
    </row>
    <row r="532" spans="3:19" x14ac:dyDescent="0.25">
      <c r="C532" s="75">
        <v>43405</v>
      </c>
      <c r="D532" s="76" t="s">
        <v>266</v>
      </c>
      <c r="E532" s="358" t="s">
        <v>347</v>
      </c>
      <c r="F532" s="359">
        <v>100</v>
      </c>
      <c r="G532" s="76" t="s">
        <v>272</v>
      </c>
      <c r="H532" s="76" t="s">
        <v>60</v>
      </c>
      <c r="I532" s="357" t="str">
        <f t="shared" ca="1" si="40"/>
        <v/>
      </c>
      <c r="J532" s="360">
        <f t="shared" si="41"/>
        <v>1</v>
      </c>
      <c r="K532" s="360">
        <f t="shared" si="42"/>
        <v>11</v>
      </c>
      <c r="L532" s="360">
        <f t="shared" si="43"/>
        <v>2018</v>
      </c>
      <c r="M532" s="360">
        <f t="shared" si="44"/>
        <v>1</v>
      </c>
      <c r="N532" s="357">
        <f>VLOOKUP(Tabela14[[#This Row],[Banco]],$U$9:$V$28,2,0)</f>
        <v>1</v>
      </c>
      <c r="O532" s="360">
        <f>IF(M532&gt;'06'!$AZ$15,0,1)</f>
        <v>1</v>
      </c>
      <c r="P532" s="360" t="str">
        <f>IF(Tabela14[[#This Row],[DIA]]&gt;0,IF('13'!$CD$36=77,1,""),"")</f>
        <v/>
      </c>
      <c r="Q532" s="360">
        <f>IF(M532&gt;'13'!$CD$30,0,1)</f>
        <v>1</v>
      </c>
      <c r="R532" s="357" t="str">
        <f>IF(Tabela14[[#This Row],[DIA]]&gt;0,IF('01'!$BX$33=77,1,""),"")</f>
        <v/>
      </c>
      <c r="S532" s="360">
        <f>IF(M532&gt;'01'!$BX$27,0,1)</f>
        <v>1</v>
      </c>
    </row>
    <row r="533" spans="3:19" x14ac:dyDescent="0.25">
      <c r="C533" s="75">
        <v>43405</v>
      </c>
      <c r="D533" s="76" t="s">
        <v>264</v>
      </c>
      <c r="E533" s="358" t="s">
        <v>398</v>
      </c>
      <c r="F533" s="359">
        <v>20</v>
      </c>
      <c r="G533" s="76" t="s">
        <v>272</v>
      </c>
      <c r="H533" s="76" t="s">
        <v>60</v>
      </c>
      <c r="I533" s="357" t="str">
        <f t="shared" ca="1" si="40"/>
        <v/>
      </c>
      <c r="J533" s="360">
        <f t="shared" si="41"/>
        <v>1</v>
      </c>
      <c r="K533" s="360">
        <f t="shared" si="42"/>
        <v>11</v>
      </c>
      <c r="L533" s="360">
        <f t="shared" si="43"/>
        <v>2018</v>
      </c>
      <c r="M533" s="360">
        <f t="shared" si="44"/>
        <v>1</v>
      </c>
      <c r="N533" s="357">
        <f>VLOOKUP(Tabela14[[#This Row],[Banco]],$U$9:$V$28,2,0)</f>
        <v>1</v>
      </c>
      <c r="O533" s="360">
        <f>IF(M533&gt;'06'!$AZ$15,0,1)</f>
        <v>1</v>
      </c>
      <c r="P533" s="360" t="str">
        <f>IF(Tabela14[[#This Row],[DIA]]&gt;0,IF('13'!$CD$36=77,1,""),"")</f>
        <v/>
      </c>
      <c r="Q533" s="360">
        <f>IF(M533&gt;'13'!$CD$30,0,1)</f>
        <v>1</v>
      </c>
      <c r="R533" s="357" t="str">
        <f>IF(Tabela14[[#This Row],[DIA]]&gt;0,IF('01'!$BX$33=77,1,""),"")</f>
        <v/>
      </c>
      <c r="S533" s="360">
        <f>IF(M533&gt;'01'!$BX$27,0,1)</f>
        <v>1</v>
      </c>
    </row>
    <row r="534" spans="3:19" x14ac:dyDescent="0.25">
      <c r="C534" s="75">
        <v>43405</v>
      </c>
      <c r="D534" s="76" t="s">
        <v>264</v>
      </c>
      <c r="E534" s="358" t="s">
        <v>339</v>
      </c>
      <c r="F534" s="359">
        <v>3</v>
      </c>
      <c r="G534" s="76" t="s">
        <v>272</v>
      </c>
      <c r="H534" s="76" t="s">
        <v>60</v>
      </c>
      <c r="I534" s="357" t="str">
        <f t="shared" ca="1" si="40"/>
        <v/>
      </c>
      <c r="J534" s="360">
        <f t="shared" si="41"/>
        <v>1</v>
      </c>
      <c r="K534" s="360">
        <f t="shared" si="42"/>
        <v>11</v>
      </c>
      <c r="L534" s="360">
        <f t="shared" si="43"/>
        <v>2018</v>
      </c>
      <c r="M534" s="360">
        <f t="shared" si="44"/>
        <v>1</v>
      </c>
      <c r="N534" s="357">
        <f>VLOOKUP(Tabela14[[#This Row],[Banco]],$U$9:$V$28,2,0)</f>
        <v>1</v>
      </c>
      <c r="O534" s="360">
        <f>IF(M534&gt;'06'!$AZ$15,0,1)</f>
        <v>1</v>
      </c>
      <c r="P534" s="360" t="str">
        <f>IF(Tabela14[[#This Row],[DIA]]&gt;0,IF('13'!$CD$36=77,1,""),"")</f>
        <v/>
      </c>
      <c r="Q534" s="360">
        <f>IF(M534&gt;'13'!$CD$30,0,1)</f>
        <v>1</v>
      </c>
      <c r="R534" s="357" t="str">
        <f>IF(Tabela14[[#This Row],[DIA]]&gt;0,IF('01'!$BX$33=77,1,""),"")</f>
        <v/>
      </c>
      <c r="S534" s="360">
        <f>IF(M534&gt;'01'!$BX$27,0,1)</f>
        <v>1</v>
      </c>
    </row>
    <row r="535" spans="3:19" x14ac:dyDescent="0.25">
      <c r="C535" s="75">
        <v>43405</v>
      </c>
      <c r="D535" s="76" t="s">
        <v>268</v>
      </c>
      <c r="E535" s="358" t="s">
        <v>342</v>
      </c>
      <c r="F535" s="359">
        <v>4</v>
      </c>
      <c r="G535" s="76" t="s">
        <v>272</v>
      </c>
      <c r="H535" s="76" t="s">
        <v>60</v>
      </c>
      <c r="I535" s="357" t="str">
        <f t="shared" ca="1" si="40"/>
        <v/>
      </c>
      <c r="J535" s="360">
        <f t="shared" si="41"/>
        <v>1</v>
      </c>
      <c r="K535" s="360">
        <f t="shared" si="42"/>
        <v>11</v>
      </c>
      <c r="L535" s="360">
        <f t="shared" si="43"/>
        <v>2018</v>
      </c>
      <c r="M535" s="360">
        <f t="shared" si="44"/>
        <v>1</v>
      </c>
      <c r="N535" s="357">
        <f>VLOOKUP(Tabela14[[#This Row],[Banco]],$U$9:$V$28,2,0)</f>
        <v>1</v>
      </c>
      <c r="O535" s="360">
        <f>IF(M535&gt;'06'!$AZ$15,0,1)</f>
        <v>1</v>
      </c>
      <c r="P535" s="360" t="str">
        <f>IF(Tabela14[[#This Row],[DIA]]&gt;0,IF('13'!$CD$36=77,1,""),"")</f>
        <v/>
      </c>
      <c r="Q535" s="360">
        <f>IF(M535&gt;'13'!$CD$30,0,1)</f>
        <v>1</v>
      </c>
      <c r="R535" s="357" t="str">
        <f>IF(Tabela14[[#This Row],[DIA]]&gt;0,IF('01'!$BX$33=77,1,""),"")</f>
        <v/>
      </c>
      <c r="S535" s="360">
        <f>IF(M535&gt;'01'!$BX$27,0,1)</f>
        <v>1</v>
      </c>
    </row>
    <row r="536" spans="3:19" x14ac:dyDescent="0.25">
      <c r="C536" s="75">
        <v>43405</v>
      </c>
      <c r="D536" s="76" t="s">
        <v>264</v>
      </c>
      <c r="E536" s="358" t="s">
        <v>339</v>
      </c>
      <c r="F536" s="359">
        <v>25</v>
      </c>
      <c r="G536" s="76" t="s">
        <v>272</v>
      </c>
      <c r="H536" s="76" t="s">
        <v>60</v>
      </c>
      <c r="I536" s="357" t="str">
        <f t="shared" ca="1" si="40"/>
        <v/>
      </c>
      <c r="J536" s="360">
        <f t="shared" si="41"/>
        <v>1</v>
      </c>
      <c r="K536" s="360">
        <f t="shared" si="42"/>
        <v>11</v>
      </c>
      <c r="L536" s="360">
        <f t="shared" si="43"/>
        <v>2018</v>
      </c>
      <c r="M536" s="360">
        <f t="shared" si="44"/>
        <v>1</v>
      </c>
      <c r="N536" s="357">
        <f>VLOOKUP(Tabela14[[#This Row],[Banco]],$U$9:$V$28,2,0)</f>
        <v>1</v>
      </c>
      <c r="O536" s="360">
        <f>IF(M536&gt;'06'!$AZ$15,0,1)</f>
        <v>1</v>
      </c>
      <c r="P536" s="360" t="str">
        <f>IF(Tabela14[[#This Row],[DIA]]&gt;0,IF('13'!$CD$36=77,1,""),"")</f>
        <v/>
      </c>
      <c r="Q536" s="360">
        <f>IF(M536&gt;'13'!$CD$30,0,1)</f>
        <v>1</v>
      </c>
      <c r="R536" s="357" t="str">
        <f>IF(Tabela14[[#This Row],[DIA]]&gt;0,IF('01'!$BX$33=77,1,""),"")</f>
        <v/>
      </c>
      <c r="S536" s="360">
        <f>IF(M536&gt;'01'!$BX$27,0,1)</f>
        <v>1</v>
      </c>
    </row>
    <row r="537" spans="3:19" x14ac:dyDescent="0.25">
      <c r="C537" s="75">
        <v>43405</v>
      </c>
      <c r="D537" s="76" t="s">
        <v>264</v>
      </c>
      <c r="E537" s="358" t="s">
        <v>477</v>
      </c>
      <c r="F537" s="359">
        <v>5</v>
      </c>
      <c r="G537" s="76" t="s">
        <v>272</v>
      </c>
      <c r="H537" s="76" t="s">
        <v>60</v>
      </c>
      <c r="I537" s="357" t="str">
        <f t="shared" ca="1" si="40"/>
        <v/>
      </c>
      <c r="J537" s="360">
        <f t="shared" si="41"/>
        <v>1</v>
      </c>
      <c r="K537" s="360">
        <f t="shared" si="42"/>
        <v>11</v>
      </c>
      <c r="L537" s="360">
        <f t="shared" si="43"/>
        <v>2018</v>
      </c>
      <c r="M537" s="360">
        <f t="shared" si="44"/>
        <v>1</v>
      </c>
      <c r="N537" s="357">
        <f>VLOOKUP(Tabela14[[#This Row],[Banco]],$U$9:$V$28,2,0)</f>
        <v>1</v>
      </c>
      <c r="O537" s="360">
        <f>IF(M537&gt;'06'!$AZ$15,0,1)</f>
        <v>1</v>
      </c>
      <c r="P537" s="360" t="str">
        <f>IF(Tabela14[[#This Row],[DIA]]&gt;0,IF('13'!$CD$36=77,1,""),"")</f>
        <v/>
      </c>
      <c r="Q537" s="360">
        <f>IF(M537&gt;'13'!$CD$30,0,1)</f>
        <v>1</v>
      </c>
      <c r="R537" s="357" t="str">
        <f>IF(Tabela14[[#This Row],[DIA]]&gt;0,IF('01'!$BX$33=77,1,""),"")</f>
        <v/>
      </c>
      <c r="S537" s="360">
        <f>IF(M537&gt;'01'!$BX$27,0,1)</f>
        <v>1</v>
      </c>
    </row>
    <row r="538" spans="3:19" x14ac:dyDescent="0.25">
      <c r="C538" s="75">
        <v>43407</v>
      </c>
      <c r="D538" s="76" t="s">
        <v>772</v>
      </c>
      <c r="E538" s="358" t="s">
        <v>527</v>
      </c>
      <c r="F538" s="359">
        <v>600</v>
      </c>
      <c r="G538" s="76" t="s">
        <v>272</v>
      </c>
      <c r="H538" s="76" t="s">
        <v>60</v>
      </c>
      <c r="I538" s="357" t="str">
        <f t="shared" ca="1" si="40"/>
        <v/>
      </c>
      <c r="J538" s="360">
        <f t="shared" si="41"/>
        <v>3</v>
      </c>
      <c r="K538" s="360">
        <f t="shared" si="42"/>
        <v>11</v>
      </c>
      <c r="L538" s="360">
        <f t="shared" si="43"/>
        <v>2018</v>
      </c>
      <c r="M538" s="360">
        <f t="shared" si="44"/>
        <v>1</v>
      </c>
      <c r="N538" s="357">
        <f>VLOOKUP(Tabela14[[#This Row],[Banco]],$U$9:$V$28,2,0)</f>
        <v>1</v>
      </c>
      <c r="O538" s="360">
        <f>IF(M538&gt;'06'!$AZ$15,0,1)</f>
        <v>1</v>
      </c>
      <c r="P538" s="360" t="str">
        <f>IF(Tabela14[[#This Row],[DIA]]&gt;0,IF('13'!$CD$36=77,1,""),"")</f>
        <v/>
      </c>
      <c r="Q538" s="360">
        <f>IF(M538&gt;'13'!$CD$30,0,1)</f>
        <v>1</v>
      </c>
      <c r="R538" s="357" t="str">
        <f>IF(Tabela14[[#This Row],[DIA]]&gt;0,IF('01'!$BX$33=77,1,""),"")</f>
        <v/>
      </c>
      <c r="S538" s="360">
        <f>IF(M538&gt;'01'!$BX$27,0,1)</f>
        <v>1</v>
      </c>
    </row>
    <row r="539" spans="3:19" x14ac:dyDescent="0.25">
      <c r="C539" s="75">
        <v>43407</v>
      </c>
      <c r="D539" s="76" t="s">
        <v>266</v>
      </c>
      <c r="E539" s="358" t="s">
        <v>347</v>
      </c>
      <c r="F539" s="359">
        <v>100</v>
      </c>
      <c r="G539" s="76" t="s">
        <v>272</v>
      </c>
      <c r="H539" s="76" t="s">
        <v>60</v>
      </c>
      <c r="I539" s="357" t="str">
        <f t="shared" ca="1" si="40"/>
        <v/>
      </c>
      <c r="J539" s="360">
        <f t="shared" si="41"/>
        <v>3</v>
      </c>
      <c r="K539" s="360">
        <f t="shared" si="42"/>
        <v>11</v>
      </c>
      <c r="L539" s="360">
        <f t="shared" si="43"/>
        <v>2018</v>
      </c>
      <c r="M539" s="360">
        <f t="shared" si="44"/>
        <v>1</v>
      </c>
      <c r="N539" s="357">
        <f>VLOOKUP(Tabela14[[#This Row],[Banco]],$U$9:$V$28,2,0)</f>
        <v>1</v>
      </c>
      <c r="O539" s="360">
        <f>IF(M539&gt;'06'!$AZ$15,0,1)</f>
        <v>1</v>
      </c>
      <c r="P539" s="360" t="str">
        <f>IF(Tabela14[[#This Row],[DIA]]&gt;0,IF('13'!$CD$36=77,1,""),"")</f>
        <v/>
      </c>
      <c r="Q539" s="360">
        <f>IF(M539&gt;'13'!$CD$30,0,1)</f>
        <v>1</v>
      </c>
      <c r="R539" s="357" t="str">
        <f>IF(Tabela14[[#This Row],[DIA]]&gt;0,IF('01'!$BX$33=77,1,""),"")</f>
        <v/>
      </c>
      <c r="S539" s="360">
        <f>IF(M539&gt;'01'!$BX$27,0,1)</f>
        <v>1</v>
      </c>
    </row>
    <row r="540" spans="3:19" x14ac:dyDescent="0.25">
      <c r="C540" s="75">
        <v>43407</v>
      </c>
      <c r="D540" s="76" t="s">
        <v>264</v>
      </c>
      <c r="E540" s="358" t="s">
        <v>339</v>
      </c>
      <c r="F540" s="359">
        <v>19.899999999999999</v>
      </c>
      <c r="G540" s="76" t="s">
        <v>272</v>
      </c>
      <c r="H540" s="76" t="s">
        <v>60</v>
      </c>
      <c r="I540" s="357" t="str">
        <f t="shared" ca="1" si="40"/>
        <v/>
      </c>
      <c r="J540" s="360">
        <f t="shared" si="41"/>
        <v>3</v>
      </c>
      <c r="K540" s="360">
        <f t="shared" si="42"/>
        <v>11</v>
      </c>
      <c r="L540" s="360">
        <f t="shared" si="43"/>
        <v>2018</v>
      </c>
      <c r="M540" s="360">
        <f t="shared" si="44"/>
        <v>1</v>
      </c>
      <c r="N540" s="357">
        <f>VLOOKUP(Tabela14[[#This Row],[Banco]],$U$9:$V$28,2,0)</f>
        <v>1</v>
      </c>
      <c r="O540" s="360">
        <f>IF(M540&gt;'06'!$AZ$15,0,1)</f>
        <v>1</v>
      </c>
      <c r="P540" s="360" t="str">
        <f>IF(Tabela14[[#This Row],[DIA]]&gt;0,IF('13'!$CD$36=77,1,""),"")</f>
        <v/>
      </c>
      <c r="Q540" s="360">
        <f>IF(M540&gt;'13'!$CD$30,0,1)</f>
        <v>1</v>
      </c>
      <c r="R540" s="357" t="str">
        <f>IF(Tabela14[[#This Row],[DIA]]&gt;0,IF('01'!$BX$33=77,1,""),"")</f>
        <v/>
      </c>
      <c r="S540" s="360">
        <f>IF(M540&gt;'01'!$BX$27,0,1)</f>
        <v>1</v>
      </c>
    </row>
    <row r="541" spans="3:19" x14ac:dyDescent="0.25">
      <c r="C541" s="75">
        <v>43407</v>
      </c>
      <c r="D541" s="76" t="s">
        <v>265</v>
      </c>
      <c r="E541" s="358" t="s">
        <v>528</v>
      </c>
      <c r="F541" s="359">
        <v>10</v>
      </c>
      <c r="G541" s="76" t="s">
        <v>272</v>
      </c>
      <c r="H541" s="76" t="s">
        <v>60</v>
      </c>
      <c r="I541" s="357" t="str">
        <f t="shared" ca="1" si="40"/>
        <v/>
      </c>
      <c r="J541" s="360">
        <f t="shared" si="41"/>
        <v>3</v>
      </c>
      <c r="K541" s="360">
        <f t="shared" si="42"/>
        <v>11</v>
      </c>
      <c r="L541" s="360">
        <f t="shared" si="43"/>
        <v>2018</v>
      </c>
      <c r="M541" s="360">
        <f t="shared" si="44"/>
        <v>1</v>
      </c>
      <c r="N541" s="357">
        <f>VLOOKUP(Tabela14[[#This Row],[Banco]],$U$9:$V$28,2,0)</f>
        <v>1</v>
      </c>
      <c r="O541" s="360">
        <f>IF(M541&gt;'06'!$AZ$15,0,1)</f>
        <v>1</v>
      </c>
      <c r="P541" s="360" t="str">
        <f>IF(Tabela14[[#This Row],[DIA]]&gt;0,IF('13'!$CD$36=77,1,""),"")</f>
        <v/>
      </c>
      <c r="Q541" s="360">
        <f>IF(M541&gt;'13'!$CD$30,0,1)</f>
        <v>1</v>
      </c>
      <c r="R541" s="357" t="str">
        <f>IF(Tabela14[[#This Row],[DIA]]&gt;0,IF('01'!$BX$33=77,1,""),"")</f>
        <v/>
      </c>
      <c r="S541" s="360">
        <f>IF(M541&gt;'01'!$BX$27,0,1)</f>
        <v>1</v>
      </c>
    </row>
    <row r="542" spans="3:19" x14ac:dyDescent="0.25">
      <c r="C542" s="75">
        <v>43407</v>
      </c>
      <c r="D542" s="76" t="s">
        <v>265</v>
      </c>
      <c r="E542" s="358" t="s">
        <v>495</v>
      </c>
      <c r="F542" s="359">
        <v>350</v>
      </c>
      <c r="G542" s="76" t="s">
        <v>272</v>
      </c>
      <c r="H542" s="76" t="s">
        <v>60</v>
      </c>
      <c r="I542" s="357" t="str">
        <f t="shared" ca="1" si="40"/>
        <v/>
      </c>
      <c r="J542" s="360">
        <f t="shared" si="41"/>
        <v>3</v>
      </c>
      <c r="K542" s="360">
        <f t="shared" si="42"/>
        <v>11</v>
      </c>
      <c r="L542" s="360">
        <f t="shared" si="43"/>
        <v>2018</v>
      </c>
      <c r="M542" s="360">
        <f t="shared" si="44"/>
        <v>1</v>
      </c>
      <c r="N542" s="357">
        <f>VLOOKUP(Tabela14[[#This Row],[Banco]],$U$9:$V$28,2,0)</f>
        <v>1</v>
      </c>
      <c r="O542" s="360">
        <f>IF(M542&gt;'06'!$AZ$15,0,1)</f>
        <v>1</v>
      </c>
      <c r="P542" s="360" t="str">
        <f>IF(Tabela14[[#This Row],[DIA]]&gt;0,IF('13'!$CD$36=77,1,""),"")</f>
        <v/>
      </c>
      <c r="Q542" s="360">
        <f>IF(M542&gt;'13'!$CD$30,0,1)</f>
        <v>1</v>
      </c>
      <c r="R542" s="357" t="str">
        <f>IF(Tabela14[[#This Row],[DIA]]&gt;0,IF('01'!$BX$33=77,1,""),"")</f>
        <v/>
      </c>
      <c r="S542" s="360">
        <f>IF(M542&gt;'01'!$BX$27,0,1)</f>
        <v>1</v>
      </c>
    </row>
    <row r="543" spans="3:19" x14ac:dyDescent="0.25">
      <c r="C543" s="75">
        <v>43407</v>
      </c>
      <c r="D543" s="76" t="s">
        <v>264</v>
      </c>
      <c r="E543" s="358" t="s">
        <v>339</v>
      </c>
      <c r="F543" s="359">
        <v>50</v>
      </c>
      <c r="G543" s="76" t="s">
        <v>272</v>
      </c>
      <c r="H543" s="76" t="s">
        <v>60</v>
      </c>
      <c r="I543" s="357" t="str">
        <f t="shared" ca="1" si="40"/>
        <v/>
      </c>
      <c r="J543" s="360">
        <f t="shared" si="41"/>
        <v>3</v>
      </c>
      <c r="K543" s="360">
        <f t="shared" si="42"/>
        <v>11</v>
      </c>
      <c r="L543" s="360">
        <f t="shared" si="43"/>
        <v>2018</v>
      </c>
      <c r="M543" s="360">
        <f t="shared" si="44"/>
        <v>1</v>
      </c>
      <c r="N543" s="357">
        <f>VLOOKUP(Tabela14[[#This Row],[Banco]],$U$9:$V$28,2,0)</f>
        <v>1</v>
      </c>
      <c r="O543" s="360">
        <f>IF(M543&gt;'06'!$AZ$15,0,1)</f>
        <v>1</v>
      </c>
      <c r="P543" s="360" t="str">
        <f>IF(Tabela14[[#This Row],[DIA]]&gt;0,IF('13'!$CD$36=77,1,""),"")</f>
        <v/>
      </c>
      <c r="Q543" s="360">
        <f>IF(M543&gt;'13'!$CD$30,0,1)</f>
        <v>1</v>
      </c>
      <c r="R543" s="357" t="str">
        <f>IF(Tabela14[[#This Row],[DIA]]&gt;0,IF('01'!$BX$33=77,1,""),"")</f>
        <v/>
      </c>
      <c r="S543" s="360">
        <f>IF(M543&gt;'01'!$BX$27,0,1)</f>
        <v>1</v>
      </c>
    </row>
    <row r="544" spans="3:19" x14ac:dyDescent="0.25">
      <c r="C544" s="75">
        <v>43407</v>
      </c>
      <c r="D544" s="76" t="s">
        <v>264</v>
      </c>
      <c r="E544" s="358" t="s">
        <v>370</v>
      </c>
      <c r="F544" s="359">
        <v>8.8000000000000007</v>
      </c>
      <c r="G544" s="76" t="s">
        <v>272</v>
      </c>
      <c r="H544" s="76" t="s">
        <v>60</v>
      </c>
      <c r="I544" s="357" t="str">
        <f t="shared" ca="1" si="40"/>
        <v/>
      </c>
      <c r="J544" s="360">
        <f t="shared" si="41"/>
        <v>3</v>
      </c>
      <c r="K544" s="360">
        <f t="shared" si="42"/>
        <v>11</v>
      </c>
      <c r="L544" s="360">
        <f t="shared" si="43"/>
        <v>2018</v>
      </c>
      <c r="M544" s="360">
        <f t="shared" si="44"/>
        <v>1</v>
      </c>
      <c r="N544" s="357">
        <f>VLOOKUP(Tabela14[[#This Row],[Banco]],$U$9:$V$28,2,0)</f>
        <v>1</v>
      </c>
      <c r="O544" s="360">
        <f>IF(M544&gt;'06'!$AZ$15,0,1)</f>
        <v>1</v>
      </c>
      <c r="P544" s="360" t="str">
        <f>IF(Tabela14[[#This Row],[DIA]]&gt;0,IF('13'!$CD$36=77,1,""),"")</f>
        <v/>
      </c>
      <c r="Q544" s="360">
        <f>IF(M544&gt;'13'!$CD$30,0,1)</f>
        <v>1</v>
      </c>
      <c r="R544" s="357" t="str">
        <f>IF(Tabela14[[#This Row],[DIA]]&gt;0,IF('01'!$BX$33=77,1,""),"")</f>
        <v/>
      </c>
      <c r="S544" s="360">
        <f>IF(M544&gt;'01'!$BX$27,0,1)</f>
        <v>1</v>
      </c>
    </row>
    <row r="545" spans="3:19" x14ac:dyDescent="0.25">
      <c r="C545" s="75">
        <v>43407</v>
      </c>
      <c r="D545" s="76" t="s">
        <v>264</v>
      </c>
      <c r="E545" s="358" t="s">
        <v>438</v>
      </c>
      <c r="F545" s="359">
        <v>3.35</v>
      </c>
      <c r="G545" s="76" t="s">
        <v>272</v>
      </c>
      <c r="H545" s="76" t="s">
        <v>60</v>
      </c>
      <c r="I545" s="357" t="str">
        <f t="shared" ca="1" si="40"/>
        <v/>
      </c>
      <c r="J545" s="360">
        <f t="shared" si="41"/>
        <v>3</v>
      </c>
      <c r="K545" s="360">
        <f t="shared" si="42"/>
        <v>11</v>
      </c>
      <c r="L545" s="360">
        <f t="shared" si="43"/>
        <v>2018</v>
      </c>
      <c r="M545" s="360">
        <f t="shared" si="44"/>
        <v>1</v>
      </c>
      <c r="N545" s="357">
        <f>VLOOKUP(Tabela14[[#This Row],[Banco]],$U$9:$V$28,2,0)</f>
        <v>1</v>
      </c>
      <c r="O545" s="360">
        <f>IF(M545&gt;'06'!$AZ$15,0,1)</f>
        <v>1</v>
      </c>
      <c r="P545" s="360" t="str">
        <f>IF(Tabela14[[#This Row],[DIA]]&gt;0,IF('13'!$CD$36=77,1,""),"")</f>
        <v/>
      </c>
      <c r="Q545" s="360">
        <f>IF(M545&gt;'13'!$CD$30,0,1)</f>
        <v>1</v>
      </c>
      <c r="R545" s="357" t="str">
        <f>IF(Tabela14[[#This Row],[DIA]]&gt;0,IF('01'!$BX$33=77,1,""),"")</f>
        <v/>
      </c>
      <c r="S545" s="360">
        <f>IF(M545&gt;'01'!$BX$27,0,1)</f>
        <v>1</v>
      </c>
    </row>
    <row r="546" spans="3:19" x14ac:dyDescent="0.25">
      <c r="C546" s="75">
        <v>43407</v>
      </c>
      <c r="D546" s="76" t="s">
        <v>264</v>
      </c>
      <c r="E546" s="358" t="s">
        <v>439</v>
      </c>
      <c r="F546" s="359">
        <v>0.35</v>
      </c>
      <c r="G546" s="76" t="s">
        <v>272</v>
      </c>
      <c r="H546" s="76" t="s">
        <v>60</v>
      </c>
      <c r="I546" s="357" t="str">
        <f t="shared" ca="1" si="40"/>
        <v/>
      </c>
      <c r="J546" s="360">
        <f t="shared" si="41"/>
        <v>3</v>
      </c>
      <c r="K546" s="360">
        <f t="shared" si="42"/>
        <v>11</v>
      </c>
      <c r="L546" s="360">
        <f t="shared" si="43"/>
        <v>2018</v>
      </c>
      <c r="M546" s="360">
        <f t="shared" si="44"/>
        <v>1</v>
      </c>
      <c r="N546" s="357">
        <f>VLOOKUP(Tabela14[[#This Row],[Banco]],$U$9:$V$28,2,0)</f>
        <v>1</v>
      </c>
      <c r="O546" s="360">
        <f>IF(M546&gt;'06'!$AZ$15,0,1)</f>
        <v>1</v>
      </c>
      <c r="P546" s="360" t="str">
        <f>IF(Tabela14[[#This Row],[DIA]]&gt;0,IF('13'!$CD$36=77,1,""),"")</f>
        <v/>
      </c>
      <c r="Q546" s="360">
        <f>IF(M546&gt;'13'!$CD$30,0,1)</f>
        <v>1</v>
      </c>
      <c r="R546" s="357" t="str">
        <f>IF(Tabela14[[#This Row],[DIA]]&gt;0,IF('01'!$BX$33=77,1,""),"")</f>
        <v/>
      </c>
      <c r="S546" s="360">
        <f>IF(M546&gt;'01'!$BX$27,0,1)</f>
        <v>1</v>
      </c>
    </row>
    <row r="547" spans="3:19" x14ac:dyDescent="0.25">
      <c r="C547" s="75">
        <v>43407</v>
      </c>
      <c r="D547" s="76" t="s">
        <v>264</v>
      </c>
      <c r="E547" s="358" t="s">
        <v>440</v>
      </c>
      <c r="F547" s="359">
        <v>3.01</v>
      </c>
      <c r="G547" s="76" t="s">
        <v>272</v>
      </c>
      <c r="H547" s="76" t="s">
        <v>60</v>
      </c>
      <c r="I547" s="357" t="str">
        <f t="shared" ca="1" si="40"/>
        <v/>
      </c>
      <c r="J547" s="360">
        <f t="shared" si="41"/>
        <v>3</v>
      </c>
      <c r="K547" s="360">
        <f t="shared" si="42"/>
        <v>11</v>
      </c>
      <c r="L547" s="360">
        <f t="shared" si="43"/>
        <v>2018</v>
      </c>
      <c r="M547" s="360">
        <f t="shared" si="44"/>
        <v>1</v>
      </c>
      <c r="N547" s="357">
        <f>VLOOKUP(Tabela14[[#This Row],[Banco]],$U$9:$V$28,2,0)</f>
        <v>1</v>
      </c>
      <c r="O547" s="360">
        <f>IF(M547&gt;'06'!$AZ$15,0,1)</f>
        <v>1</v>
      </c>
      <c r="P547" s="360" t="str">
        <f>IF(Tabela14[[#This Row],[DIA]]&gt;0,IF('13'!$CD$36=77,1,""),"")</f>
        <v/>
      </c>
      <c r="Q547" s="360">
        <f>IF(M547&gt;'13'!$CD$30,0,1)</f>
        <v>1</v>
      </c>
      <c r="R547" s="357" t="str">
        <f>IF(Tabela14[[#This Row],[DIA]]&gt;0,IF('01'!$BX$33=77,1,""),"")</f>
        <v/>
      </c>
      <c r="S547" s="360">
        <f>IF(M547&gt;'01'!$BX$27,0,1)</f>
        <v>1</v>
      </c>
    </row>
    <row r="548" spans="3:19" x14ac:dyDescent="0.25">
      <c r="C548" s="75">
        <v>43407</v>
      </c>
      <c r="D548" s="76" t="s">
        <v>266</v>
      </c>
      <c r="E548" s="358" t="s">
        <v>347</v>
      </c>
      <c r="F548" s="359">
        <v>100.02</v>
      </c>
      <c r="G548" s="76" t="s">
        <v>272</v>
      </c>
      <c r="H548" s="76" t="s">
        <v>60</v>
      </c>
      <c r="I548" s="357" t="str">
        <f t="shared" ca="1" si="40"/>
        <v/>
      </c>
      <c r="J548" s="360">
        <f t="shared" si="41"/>
        <v>3</v>
      </c>
      <c r="K548" s="360">
        <f t="shared" si="42"/>
        <v>11</v>
      </c>
      <c r="L548" s="360">
        <f t="shared" si="43"/>
        <v>2018</v>
      </c>
      <c r="M548" s="360">
        <f t="shared" si="44"/>
        <v>1</v>
      </c>
      <c r="N548" s="357">
        <f>VLOOKUP(Tabela14[[#This Row],[Banco]],$U$9:$V$28,2,0)</f>
        <v>1</v>
      </c>
      <c r="O548" s="360">
        <f>IF(M548&gt;'06'!$AZ$15,0,1)</f>
        <v>1</v>
      </c>
      <c r="P548" s="360" t="str">
        <f>IF(Tabela14[[#This Row],[DIA]]&gt;0,IF('13'!$CD$36=77,1,""),"")</f>
        <v/>
      </c>
      <c r="Q548" s="360">
        <f>IF(M548&gt;'13'!$CD$30,0,1)</f>
        <v>1</v>
      </c>
      <c r="R548" s="357" t="str">
        <f>IF(Tabela14[[#This Row],[DIA]]&gt;0,IF('01'!$BX$33=77,1,""),"")</f>
        <v/>
      </c>
      <c r="S548" s="360">
        <f>IF(M548&gt;'01'!$BX$27,0,1)</f>
        <v>1</v>
      </c>
    </row>
    <row r="549" spans="3:19" x14ac:dyDescent="0.25">
      <c r="C549" s="75">
        <v>43407</v>
      </c>
      <c r="D549" s="76" t="s">
        <v>269</v>
      </c>
      <c r="E549" s="358" t="s">
        <v>529</v>
      </c>
      <c r="F549" s="359">
        <v>87</v>
      </c>
      <c r="G549" s="76" t="s">
        <v>272</v>
      </c>
      <c r="H549" s="76" t="s">
        <v>60</v>
      </c>
      <c r="I549" s="357" t="str">
        <f t="shared" ca="1" si="40"/>
        <v/>
      </c>
      <c r="J549" s="360">
        <f t="shared" si="41"/>
        <v>3</v>
      </c>
      <c r="K549" s="360">
        <f t="shared" si="42"/>
        <v>11</v>
      </c>
      <c r="L549" s="360">
        <f t="shared" si="43"/>
        <v>2018</v>
      </c>
      <c r="M549" s="360">
        <f t="shared" si="44"/>
        <v>1</v>
      </c>
      <c r="N549" s="357">
        <f>VLOOKUP(Tabela14[[#This Row],[Banco]],$U$9:$V$28,2,0)</f>
        <v>1</v>
      </c>
      <c r="O549" s="360">
        <f>IF(M549&gt;'06'!$AZ$15,0,1)</f>
        <v>1</v>
      </c>
      <c r="P549" s="360" t="str">
        <f>IF(Tabela14[[#This Row],[DIA]]&gt;0,IF('13'!$CD$36=77,1,""),"")</f>
        <v/>
      </c>
      <c r="Q549" s="360">
        <f>IF(M549&gt;'13'!$CD$30,0,1)</f>
        <v>1</v>
      </c>
      <c r="R549" s="357" t="str">
        <f>IF(Tabela14[[#This Row],[DIA]]&gt;0,IF('01'!$BX$33=77,1,""),"")</f>
        <v/>
      </c>
      <c r="S549" s="360">
        <f>IF(M549&gt;'01'!$BX$27,0,1)</f>
        <v>1</v>
      </c>
    </row>
    <row r="550" spans="3:19" x14ac:dyDescent="0.25">
      <c r="C550" s="75">
        <v>43407</v>
      </c>
      <c r="D550" s="76" t="s">
        <v>265</v>
      </c>
      <c r="E550" s="358" t="s">
        <v>488</v>
      </c>
      <c r="F550" s="359">
        <v>309.85000000000002</v>
      </c>
      <c r="G550" s="76" t="s">
        <v>272</v>
      </c>
      <c r="H550" s="76" t="s">
        <v>60</v>
      </c>
      <c r="I550" s="357" t="str">
        <f t="shared" ca="1" si="40"/>
        <v/>
      </c>
      <c r="J550" s="360">
        <f t="shared" si="41"/>
        <v>3</v>
      </c>
      <c r="K550" s="360">
        <f t="shared" si="42"/>
        <v>11</v>
      </c>
      <c r="L550" s="360">
        <f t="shared" si="43"/>
        <v>2018</v>
      </c>
      <c r="M550" s="360">
        <f t="shared" si="44"/>
        <v>1</v>
      </c>
      <c r="N550" s="357">
        <f>VLOOKUP(Tabela14[[#This Row],[Banco]],$U$9:$V$28,2,0)</f>
        <v>1</v>
      </c>
      <c r="O550" s="360">
        <f>IF(M550&gt;'06'!$AZ$15,0,1)</f>
        <v>1</v>
      </c>
      <c r="P550" s="360" t="str">
        <f>IF(Tabela14[[#This Row],[DIA]]&gt;0,IF('13'!$CD$36=77,1,""),"")</f>
        <v/>
      </c>
      <c r="Q550" s="360">
        <f>IF(M550&gt;'13'!$CD$30,0,1)</f>
        <v>1</v>
      </c>
      <c r="R550" s="357" t="str">
        <f>IF(Tabela14[[#This Row],[DIA]]&gt;0,IF('01'!$BX$33=77,1,""),"")</f>
        <v/>
      </c>
      <c r="S550" s="360">
        <f>IF(M550&gt;'01'!$BX$27,0,1)</f>
        <v>1</v>
      </c>
    </row>
    <row r="551" spans="3:19" x14ac:dyDescent="0.25">
      <c r="C551" s="75">
        <v>43407</v>
      </c>
      <c r="D551" s="76" t="s">
        <v>271</v>
      </c>
      <c r="E551" s="358" t="s">
        <v>428</v>
      </c>
      <c r="F551" s="359">
        <v>114.49</v>
      </c>
      <c r="G551" s="76" t="s">
        <v>272</v>
      </c>
      <c r="H551" s="76" t="s">
        <v>60</v>
      </c>
      <c r="I551" s="357" t="str">
        <f t="shared" ca="1" si="40"/>
        <v/>
      </c>
      <c r="J551" s="360">
        <f t="shared" si="41"/>
        <v>3</v>
      </c>
      <c r="K551" s="360">
        <f t="shared" si="42"/>
        <v>11</v>
      </c>
      <c r="L551" s="360">
        <f t="shared" si="43"/>
        <v>2018</v>
      </c>
      <c r="M551" s="360">
        <f t="shared" si="44"/>
        <v>1</v>
      </c>
      <c r="N551" s="357">
        <f>VLOOKUP(Tabela14[[#This Row],[Banco]],$U$9:$V$28,2,0)</f>
        <v>1</v>
      </c>
      <c r="O551" s="360">
        <f>IF(M551&gt;'06'!$AZ$15,0,1)</f>
        <v>1</v>
      </c>
      <c r="P551" s="360" t="str">
        <f>IF(Tabela14[[#This Row],[DIA]]&gt;0,IF('13'!$CD$36=77,1,""),"")</f>
        <v/>
      </c>
      <c r="Q551" s="360">
        <f>IF(M551&gt;'13'!$CD$30,0,1)</f>
        <v>1</v>
      </c>
      <c r="R551" s="357" t="str">
        <f>IF(Tabela14[[#This Row],[DIA]]&gt;0,IF('01'!$BX$33=77,1,""),"")</f>
        <v/>
      </c>
      <c r="S551" s="360">
        <f>IF(M551&gt;'01'!$BX$27,0,1)</f>
        <v>1</v>
      </c>
    </row>
    <row r="552" spans="3:19" x14ac:dyDescent="0.25">
      <c r="C552" s="75">
        <v>43407</v>
      </c>
      <c r="D552" s="76" t="s">
        <v>269</v>
      </c>
      <c r="E552" s="358" t="s">
        <v>530</v>
      </c>
      <c r="F552" s="359">
        <v>52.8</v>
      </c>
      <c r="G552" s="76" t="s">
        <v>272</v>
      </c>
      <c r="H552" s="76" t="s">
        <v>60</v>
      </c>
      <c r="I552" s="357" t="str">
        <f t="shared" ca="1" si="40"/>
        <v/>
      </c>
      <c r="J552" s="360">
        <f t="shared" si="41"/>
        <v>3</v>
      </c>
      <c r="K552" s="360">
        <f t="shared" si="42"/>
        <v>11</v>
      </c>
      <c r="L552" s="360">
        <f t="shared" si="43"/>
        <v>2018</v>
      </c>
      <c r="M552" s="360">
        <f t="shared" si="44"/>
        <v>1</v>
      </c>
      <c r="N552" s="357">
        <f>VLOOKUP(Tabela14[[#This Row],[Banco]],$U$9:$V$28,2,0)</f>
        <v>1</v>
      </c>
      <c r="O552" s="360">
        <f>IF(M552&gt;'06'!$AZ$15,0,1)</f>
        <v>1</v>
      </c>
      <c r="P552" s="360" t="str">
        <f>IF(Tabela14[[#This Row],[DIA]]&gt;0,IF('13'!$CD$36=77,1,""),"")</f>
        <v/>
      </c>
      <c r="Q552" s="360">
        <f>IF(M552&gt;'13'!$CD$30,0,1)</f>
        <v>1</v>
      </c>
      <c r="R552" s="357" t="str">
        <f>IF(Tabela14[[#This Row],[DIA]]&gt;0,IF('01'!$BX$33=77,1,""),"")</f>
        <v/>
      </c>
      <c r="S552" s="360">
        <f>IF(M552&gt;'01'!$BX$27,0,1)</f>
        <v>1</v>
      </c>
    </row>
    <row r="553" spans="3:19" x14ac:dyDescent="0.25">
      <c r="C553" s="75">
        <v>43412</v>
      </c>
      <c r="D553" s="76" t="s">
        <v>264</v>
      </c>
      <c r="E553" s="358" t="s">
        <v>339</v>
      </c>
      <c r="F553" s="359">
        <v>2</v>
      </c>
      <c r="G553" s="76" t="s">
        <v>272</v>
      </c>
      <c r="H553" s="76" t="s">
        <v>60</v>
      </c>
      <c r="I553" s="357" t="str">
        <f t="shared" ca="1" si="40"/>
        <v/>
      </c>
      <c r="J553" s="360">
        <f t="shared" si="41"/>
        <v>8</v>
      </c>
      <c r="K553" s="360">
        <f t="shared" si="42"/>
        <v>11</v>
      </c>
      <c r="L553" s="360">
        <f t="shared" si="43"/>
        <v>2018</v>
      </c>
      <c r="M553" s="360">
        <f t="shared" si="44"/>
        <v>1</v>
      </c>
      <c r="N553" s="357">
        <f>VLOOKUP(Tabela14[[#This Row],[Banco]],$U$9:$V$28,2,0)</f>
        <v>1</v>
      </c>
      <c r="O553" s="360">
        <f>IF(M553&gt;'06'!$AZ$15,0,1)</f>
        <v>1</v>
      </c>
      <c r="P553" s="360" t="str">
        <f>IF(Tabela14[[#This Row],[DIA]]&gt;0,IF('13'!$CD$36=77,1,""),"")</f>
        <v/>
      </c>
      <c r="Q553" s="360">
        <f>IF(M553&gt;'13'!$CD$30,0,1)</f>
        <v>1</v>
      </c>
      <c r="R553" s="357" t="str">
        <f>IF(Tabela14[[#This Row],[DIA]]&gt;0,IF('01'!$BX$33=77,1,""),"")</f>
        <v/>
      </c>
      <c r="S553" s="360">
        <f>IF(M553&gt;'01'!$BX$27,0,1)</f>
        <v>1</v>
      </c>
    </row>
    <row r="554" spans="3:19" x14ac:dyDescent="0.25">
      <c r="C554" s="75">
        <v>43412</v>
      </c>
      <c r="D554" s="76" t="s">
        <v>268</v>
      </c>
      <c r="E554" s="358" t="s">
        <v>342</v>
      </c>
      <c r="F554" s="359">
        <v>4</v>
      </c>
      <c r="G554" s="76" t="s">
        <v>272</v>
      </c>
      <c r="H554" s="76" t="s">
        <v>60</v>
      </c>
      <c r="I554" s="357" t="str">
        <f t="shared" ca="1" si="40"/>
        <v/>
      </c>
      <c r="J554" s="360">
        <f t="shared" si="41"/>
        <v>8</v>
      </c>
      <c r="K554" s="360">
        <f t="shared" si="42"/>
        <v>11</v>
      </c>
      <c r="L554" s="360">
        <f t="shared" si="43"/>
        <v>2018</v>
      </c>
      <c r="M554" s="360">
        <f t="shared" si="44"/>
        <v>1</v>
      </c>
      <c r="N554" s="357">
        <f>VLOOKUP(Tabela14[[#This Row],[Banco]],$U$9:$V$28,2,0)</f>
        <v>1</v>
      </c>
      <c r="O554" s="360">
        <f>IF(M554&gt;'06'!$AZ$15,0,1)</f>
        <v>1</v>
      </c>
      <c r="P554" s="360" t="str">
        <f>IF(Tabela14[[#This Row],[DIA]]&gt;0,IF('13'!$CD$36=77,1,""),"")</f>
        <v/>
      </c>
      <c r="Q554" s="360">
        <f>IF(M554&gt;'13'!$CD$30,0,1)</f>
        <v>1</v>
      </c>
      <c r="R554" s="357" t="str">
        <f>IF(Tabela14[[#This Row],[DIA]]&gt;0,IF('01'!$BX$33=77,1,""),"")</f>
        <v/>
      </c>
      <c r="S554" s="360">
        <f>IF(M554&gt;'01'!$BX$27,0,1)</f>
        <v>1</v>
      </c>
    </row>
    <row r="555" spans="3:19" x14ac:dyDescent="0.25">
      <c r="C555" s="75">
        <v>43413</v>
      </c>
      <c r="D555" s="76" t="s">
        <v>268</v>
      </c>
      <c r="E555" s="358" t="s">
        <v>342</v>
      </c>
      <c r="F555" s="359">
        <v>4</v>
      </c>
      <c r="G555" s="76" t="s">
        <v>272</v>
      </c>
      <c r="H555" s="76" t="s">
        <v>60</v>
      </c>
      <c r="I555" s="357" t="str">
        <f t="shared" ca="1" si="40"/>
        <v/>
      </c>
      <c r="J555" s="360">
        <f t="shared" si="41"/>
        <v>9</v>
      </c>
      <c r="K555" s="360">
        <f t="shared" si="42"/>
        <v>11</v>
      </c>
      <c r="L555" s="360">
        <f t="shared" si="43"/>
        <v>2018</v>
      </c>
      <c r="M555" s="360">
        <f t="shared" si="44"/>
        <v>1</v>
      </c>
      <c r="N555" s="357">
        <f>VLOOKUP(Tabela14[[#This Row],[Banco]],$U$9:$V$28,2,0)</f>
        <v>1</v>
      </c>
      <c r="O555" s="360">
        <f>IF(M555&gt;'06'!$AZ$15,0,1)</f>
        <v>1</v>
      </c>
      <c r="P555" s="360" t="str">
        <f>IF(Tabela14[[#This Row],[DIA]]&gt;0,IF('13'!$CD$36=77,1,""),"")</f>
        <v/>
      </c>
      <c r="Q555" s="360">
        <f>IF(M555&gt;'13'!$CD$30,0,1)</f>
        <v>1</v>
      </c>
      <c r="R555" s="357" t="str">
        <f>IF(Tabela14[[#This Row],[DIA]]&gt;0,IF('01'!$BX$33=77,1,""),"")</f>
        <v/>
      </c>
      <c r="S555" s="360">
        <f>IF(M555&gt;'01'!$BX$27,0,1)</f>
        <v>1</v>
      </c>
    </row>
    <row r="556" spans="3:19" x14ac:dyDescent="0.25">
      <c r="C556" s="75">
        <v>43414</v>
      </c>
      <c r="D556" s="76" t="s">
        <v>265</v>
      </c>
      <c r="E556" s="358" t="s">
        <v>458</v>
      </c>
      <c r="F556" s="359">
        <v>4</v>
      </c>
      <c r="G556" s="76" t="s">
        <v>272</v>
      </c>
      <c r="H556" s="76" t="s">
        <v>60</v>
      </c>
      <c r="I556" s="357" t="str">
        <f t="shared" ca="1" si="40"/>
        <v/>
      </c>
      <c r="J556" s="360">
        <f t="shared" si="41"/>
        <v>10</v>
      </c>
      <c r="K556" s="360">
        <f t="shared" si="42"/>
        <v>11</v>
      </c>
      <c r="L556" s="360">
        <f t="shared" si="43"/>
        <v>2018</v>
      </c>
      <c r="M556" s="360">
        <f t="shared" si="44"/>
        <v>1</v>
      </c>
      <c r="N556" s="357">
        <f>VLOOKUP(Tabela14[[#This Row],[Banco]],$U$9:$V$28,2,0)</f>
        <v>1</v>
      </c>
      <c r="O556" s="360">
        <f>IF(M556&gt;'06'!$AZ$15,0,1)</f>
        <v>1</v>
      </c>
      <c r="P556" s="360" t="str">
        <f>IF(Tabela14[[#This Row],[DIA]]&gt;0,IF('13'!$CD$36=77,1,""),"")</f>
        <v/>
      </c>
      <c r="Q556" s="360">
        <f>IF(M556&gt;'13'!$CD$30,0,1)</f>
        <v>1</v>
      </c>
      <c r="R556" s="357" t="str">
        <f>IF(Tabela14[[#This Row],[DIA]]&gt;0,IF('01'!$BX$33=77,1,""),"")</f>
        <v/>
      </c>
      <c r="S556" s="360">
        <f>IF(M556&gt;'01'!$BX$27,0,1)</f>
        <v>1</v>
      </c>
    </row>
    <row r="557" spans="3:19" x14ac:dyDescent="0.25">
      <c r="C557" s="75">
        <v>43414</v>
      </c>
      <c r="D557" s="76" t="s">
        <v>268</v>
      </c>
      <c r="E557" s="358" t="s">
        <v>342</v>
      </c>
      <c r="F557" s="359">
        <v>4</v>
      </c>
      <c r="G557" s="76" t="s">
        <v>272</v>
      </c>
      <c r="H557" s="76" t="s">
        <v>60</v>
      </c>
      <c r="I557" s="357" t="str">
        <f t="shared" ca="1" si="40"/>
        <v/>
      </c>
      <c r="J557" s="360">
        <f t="shared" si="41"/>
        <v>10</v>
      </c>
      <c r="K557" s="360">
        <f t="shared" si="42"/>
        <v>11</v>
      </c>
      <c r="L557" s="360">
        <f t="shared" si="43"/>
        <v>2018</v>
      </c>
      <c r="M557" s="360">
        <f t="shared" si="44"/>
        <v>1</v>
      </c>
      <c r="N557" s="357">
        <f>VLOOKUP(Tabela14[[#This Row],[Banco]],$U$9:$V$28,2,0)</f>
        <v>1</v>
      </c>
      <c r="O557" s="360">
        <f>IF(M557&gt;'06'!$AZ$15,0,1)</f>
        <v>1</v>
      </c>
      <c r="P557" s="360" t="str">
        <f>IF(Tabela14[[#This Row],[DIA]]&gt;0,IF('13'!$CD$36=77,1,""),"")</f>
        <v/>
      </c>
      <c r="Q557" s="360">
        <f>IF(M557&gt;'13'!$CD$30,0,1)</f>
        <v>1</v>
      </c>
      <c r="R557" s="357" t="str">
        <f>IF(Tabela14[[#This Row],[DIA]]&gt;0,IF('01'!$BX$33=77,1,""),"")</f>
        <v/>
      </c>
      <c r="S557" s="360">
        <f>IF(M557&gt;'01'!$BX$27,0,1)</f>
        <v>1</v>
      </c>
    </row>
    <row r="558" spans="3:19" x14ac:dyDescent="0.25">
      <c r="C558" s="75">
        <v>43416</v>
      </c>
      <c r="D558" s="76" t="s">
        <v>271</v>
      </c>
      <c r="E558" s="358" t="s">
        <v>441</v>
      </c>
      <c r="F558" s="359">
        <v>8</v>
      </c>
      <c r="G558" s="76" t="s">
        <v>272</v>
      </c>
      <c r="H558" s="76" t="s">
        <v>60</v>
      </c>
      <c r="I558" s="357" t="str">
        <f t="shared" ca="1" si="40"/>
        <v/>
      </c>
      <c r="J558" s="360">
        <f t="shared" si="41"/>
        <v>12</v>
      </c>
      <c r="K558" s="360">
        <f t="shared" si="42"/>
        <v>11</v>
      </c>
      <c r="L558" s="360">
        <f t="shared" si="43"/>
        <v>2018</v>
      </c>
      <c r="M558" s="360">
        <f t="shared" si="44"/>
        <v>1</v>
      </c>
      <c r="N558" s="357">
        <f>VLOOKUP(Tabela14[[#This Row],[Banco]],$U$9:$V$28,2,0)</f>
        <v>1</v>
      </c>
      <c r="O558" s="360">
        <f>IF(M558&gt;'06'!$AZ$15,0,1)</f>
        <v>1</v>
      </c>
      <c r="P558" s="360" t="str">
        <f>IF(Tabela14[[#This Row],[DIA]]&gt;0,IF('13'!$CD$36=77,1,""),"")</f>
        <v/>
      </c>
      <c r="Q558" s="360">
        <f>IF(M558&gt;'13'!$CD$30,0,1)</f>
        <v>1</v>
      </c>
      <c r="R558" s="357" t="str">
        <f>IF(Tabela14[[#This Row],[DIA]]&gt;0,IF('01'!$BX$33=77,1,""),"")</f>
        <v/>
      </c>
      <c r="S558" s="360">
        <f>IF(M558&gt;'01'!$BX$27,0,1)</f>
        <v>1</v>
      </c>
    </row>
    <row r="559" spans="3:19" x14ac:dyDescent="0.25">
      <c r="C559" s="75">
        <v>43416</v>
      </c>
      <c r="D559" s="76" t="s">
        <v>265</v>
      </c>
      <c r="E559" s="358" t="s">
        <v>377</v>
      </c>
      <c r="F559" s="359">
        <v>6.6</v>
      </c>
      <c r="G559" s="76" t="s">
        <v>272</v>
      </c>
      <c r="H559" s="76" t="s">
        <v>60</v>
      </c>
      <c r="I559" s="357" t="str">
        <f t="shared" ca="1" si="40"/>
        <v/>
      </c>
      <c r="J559" s="360">
        <f t="shared" si="41"/>
        <v>12</v>
      </c>
      <c r="K559" s="360">
        <f t="shared" si="42"/>
        <v>11</v>
      </c>
      <c r="L559" s="360">
        <f t="shared" si="43"/>
        <v>2018</v>
      </c>
      <c r="M559" s="360">
        <f t="shared" si="44"/>
        <v>1</v>
      </c>
      <c r="N559" s="357">
        <f>VLOOKUP(Tabela14[[#This Row],[Banco]],$U$9:$V$28,2,0)</f>
        <v>1</v>
      </c>
      <c r="O559" s="360">
        <f>IF(M559&gt;'06'!$AZ$15,0,1)</f>
        <v>1</v>
      </c>
      <c r="P559" s="360" t="str">
        <f>IF(Tabela14[[#This Row],[DIA]]&gt;0,IF('13'!$CD$36=77,1,""),"")</f>
        <v/>
      </c>
      <c r="Q559" s="360">
        <f>IF(M559&gt;'13'!$CD$30,0,1)</f>
        <v>1</v>
      </c>
      <c r="R559" s="357" t="str">
        <f>IF(Tabela14[[#This Row],[DIA]]&gt;0,IF('01'!$BX$33=77,1,""),"")</f>
        <v/>
      </c>
      <c r="S559" s="360">
        <f>IF(M559&gt;'01'!$BX$27,0,1)</f>
        <v>1</v>
      </c>
    </row>
    <row r="560" spans="3:19" x14ac:dyDescent="0.25">
      <c r="C560" s="75">
        <v>43416</v>
      </c>
      <c r="D560" s="76" t="s">
        <v>265</v>
      </c>
      <c r="E560" s="358" t="s">
        <v>531</v>
      </c>
      <c r="F560" s="359">
        <v>47.8</v>
      </c>
      <c r="G560" s="76" t="s">
        <v>272</v>
      </c>
      <c r="H560" s="76" t="s">
        <v>60</v>
      </c>
      <c r="I560" s="357" t="str">
        <f t="shared" ca="1" si="40"/>
        <v/>
      </c>
      <c r="J560" s="360">
        <f t="shared" si="41"/>
        <v>12</v>
      </c>
      <c r="K560" s="360">
        <f t="shared" si="42"/>
        <v>11</v>
      </c>
      <c r="L560" s="360">
        <f t="shared" si="43"/>
        <v>2018</v>
      </c>
      <c r="M560" s="360">
        <f t="shared" si="44"/>
        <v>1</v>
      </c>
      <c r="N560" s="357">
        <f>VLOOKUP(Tabela14[[#This Row],[Banco]],$U$9:$V$28,2,0)</f>
        <v>1</v>
      </c>
      <c r="O560" s="360">
        <f>IF(M560&gt;'06'!$AZ$15,0,1)</f>
        <v>1</v>
      </c>
      <c r="P560" s="360" t="str">
        <f>IF(Tabela14[[#This Row],[DIA]]&gt;0,IF('13'!$CD$36=77,1,""),"")</f>
        <v/>
      </c>
      <c r="Q560" s="360">
        <f>IF(M560&gt;'13'!$CD$30,0,1)</f>
        <v>1</v>
      </c>
      <c r="R560" s="357" t="str">
        <f>IF(Tabela14[[#This Row],[DIA]]&gt;0,IF('01'!$BX$33=77,1,""),"")</f>
        <v/>
      </c>
      <c r="S560" s="360">
        <f>IF(M560&gt;'01'!$BX$27,0,1)</f>
        <v>1</v>
      </c>
    </row>
    <row r="561" spans="3:19" x14ac:dyDescent="0.25">
      <c r="C561" s="75">
        <v>43416</v>
      </c>
      <c r="D561" s="76" t="s">
        <v>265</v>
      </c>
      <c r="E561" s="358" t="s">
        <v>526</v>
      </c>
      <c r="F561" s="359">
        <v>10</v>
      </c>
      <c r="G561" s="76" t="s">
        <v>272</v>
      </c>
      <c r="H561" s="76" t="s">
        <v>60</v>
      </c>
      <c r="I561" s="357" t="str">
        <f t="shared" ca="1" si="40"/>
        <v/>
      </c>
      <c r="J561" s="360">
        <f t="shared" si="41"/>
        <v>12</v>
      </c>
      <c r="K561" s="360">
        <f t="shared" si="42"/>
        <v>11</v>
      </c>
      <c r="L561" s="360">
        <f t="shared" si="43"/>
        <v>2018</v>
      </c>
      <c r="M561" s="360">
        <f t="shared" si="44"/>
        <v>1</v>
      </c>
      <c r="N561" s="357">
        <f>VLOOKUP(Tabela14[[#This Row],[Banco]],$U$9:$V$28,2,0)</f>
        <v>1</v>
      </c>
      <c r="O561" s="360">
        <f>IF(M561&gt;'06'!$AZ$15,0,1)</f>
        <v>1</v>
      </c>
      <c r="P561" s="360" t="str">
        <f>IF(Tabela14[[#This Row],[DIA]]&gt;0,IF('13'!$CD$36=77,1,""),"")</f>
        <v/>
      </c>
      <c r="Q561" s="360">
        <f>IF(M561&gt;'13'!$CD$30,0,1)</f>
        <v>1</v>
      </c>
      <c r="R561" s="357" t="str">
        <f>IF(Tabela14[[#This Row],[DIA]]&gt;0,IF('01'!$BX$33=77,1,""),"")</f>
        <v/>
      </c>
      <c r="S561" s="360">
        <f>IF(M561&gt;'01'!$BX$27,0,1)</f>
        <v>1</v>
      </c>
    </row>
    <row r="562" spans="3:19" x14ac:dyDescent="0.25">
      <c r="C562" s="75">
        <v>43416</v>
      </c>
      <c r="D562" s="76" t="s">
        <v>265</v>
      </c>
      <c r="E562" s="358" t="s">
        <v>532</v>
      </c>
      <c r="F562" s="359">
        <v>2</v>
      </c>
      <c r="G562" s="76" t="s">
        <v>272</v>
      </c>
      <c r="H562" s="76" t="s">
        <v>60</v>
      </c>
      <c r="I562" s="357" t="str">
        <f t="shared" ca="1" si="40"/>
        <v/>
      </c>
      <c r="J562" s="360">
        <f t="shared" si="41"/>
        <v>12</v>
      </c>
      <c r="K562" s="360">
        <f t="shared" si="42"/>
        <v>11</v>
      </c>
      <c r="L562" s="360">
        <f t="shared" si="43"/>
        <v>2018</v>
      </c>
      <c r="M562" s="360">
        <f t="shared" si="44"/>
        <v>1</v>
      </c>
      <c r="N562" s="357">
        <f>VLOOKUP(Tabela14[[#This Row],[Banco]],$U$9:$V$28,2,0)</f>
        <v>1</v>
      </c>
      <c r="O562" s="360">
        <f>IF(M562&gt;'06'!$AZ$15,0,1)</f>
        <v>1</v>
      </c>
      <c r="P562" s="360" t="str">
        <f>IF(Tabela14[[#This Row],[DIA]]&gt;0,IF('13'!$CD$36=77,1,""),"")</f>
        <v/>
      </c>
      <c r="Q562" s="360">
        <f>IF(M562&gt;'13'!$CD$30,0,1)</f>
        <v>1</v>
      </c>
      <c r="R562" s="357" t="str">
        <f>IF(Tabela14[[#This Row],[DIA]]&gt;0,IF('01'!$BX$33=77,1,""),"")</f>
        <v/>
      </c>
      <c r="S562" s="360">
        <f>IF(M562&gt;'01'!$BX$27,0,1)</f>
        <v>1</v>
      </c>
    </row>
    <row r="563" spans="3:19" x14ac:dyDescent="0.25">
      <c r="C563" s="75">
        <v>43417</v>
      </c>
      <c r="D563" s="76" t="s">
        <v>265</v>
      </c>
      <c r="E563" s="358" t="s">
        <v>458</v>
      </c>
      <c r="F563" s="359">
        <v>3</v>
      </c>
      <c r="G563" s="76" t="s">
        <v>272</v>
      </c>
      <c r="H563" s="76" t="s">
        <v>60</v>
      </c>
      <c r="I563" s="357" t="str">
        <f t="shared" ca="1" si="40"/>
        <v/>
      </c>
      <c r="J563" s="360">
        <f t="shared" si="41"/>
        <v>13</v>
      </c>
      <c r="K563" s="360">
        <f t="shared" si="42"/>
        <v>11</v>
      </c>
      <c r="L563" s="360">
        <f t="shared" si="43"/>
        <v>2018</v>
      </c>
      <c r="M563" s="360">
        <f t="shared" si="44"/>
        <v>1</v>
      </c>
      <c r="N563" s="357">
        <f>VLOOKUP(Tabela14[[#This Row],[Banco]],$U$9:$V$28,2,0)</f>
        <v>1</v>
      </c>
      <c r="O563" s="360">
        <f>IF(M563&gt;'06'!$AZ$15,0,1)</f>
        <v>1</v>
      </c>
      <c r="P563" s="360" t="str">
        <f>IF(Tabela14[[#This Row],[DIA]]&gt;0,IF('13'!$CD$36=77,1,""),"")</f>
        <v/>
      </c>
      <c r="Q563" s="360">
        <f>IF(M563&gt;'13'!$CD$30,0,1)</f>
        <v>1</v>
      </c>
      <c r="R563" s="357" t="str">
        <f>IF(Tabela14[[#This Row],[DIA]]&gt;0,IF('01'!$BX$33=77,1,""),"")</f>
        <v/>
      </c>
      <c r="S563" s="360">
        <f>IF(M563&gt;'01'!$BX$27,0,1)</f>
        <v>1</v>
      </c>
    </row>
    <row r="564" spans="3:19" x14ac:dyDescent="0.25">
      <c r="C564" s="75">
        <v>43417</v>
      </c>
      <c r="D564" s="76" t="s">
        <v>266</v>
      </c>
      <c r="E564" s="358" t="s">
        <v>347</v>
      </c>
      <c r="F564" s="359">
        <v>50</v>
      </c>
      <c r="G564" s="76" t="s">
        <v>272</v>
      </c>
      <c r="H564" s="76" t="s">
        <v>60</v>
      </c>
      <c r="I564" s="357" t="str">
        <f t="shared" ca="1" si="40"/>
        <v/>
      </c>
      <c r="J564" s="360">
        <f t="shared" si="41"/>
        <v>13</v>
      </c>
      <c r="K564" s="360">
        <f t="shared" si="42"/>
        <v>11</v>
      </c>
      <c r="L564" s="360">
        <f t="shared" si="43"/>
        <v>2018</v>
      </c>
      <c r="M564" s="360">
        <f t="shared" si="44"/>
        <v>1</v>
      </c>
      <c r="N564" s="357">
        <f>VLOOKUP(Tabela14[[#This Row],[Banco]],$U$9:$V$28,2,0)</f>
        <v>1</v>
      </c>
      <c r="O564" s="360">
        <f>IF(M564&gt;'06'!$AZ$15,0,1)</f>
        <v>1</v>
      </c>
      <c r="P564" s="360" t="str">
        <f>IF(Tabela14[[#This Row],[DIA]]&gt;0,IF('13'!$CD$36=77,1,""),"")</f>
        <v/>
      </c>
      <c r="Q564" s="360">
        <f>IF(M564&gt;'13'!$CD$30,0,1)</f>
        <v>1</v>
      </c>
      <c r="R564" s="357" t="str">
        <f>IF(Tabela14[[#This Row],[DIA]]&gt;0,IF('01'!$BX$33=77,1,""),"")</f>
        <v/>
      </c>
      <c r="S564" s="360">
        <f>IF(M564&gt;'01'!$BX$27,0,1)</f>
        <v>1</v>
      </c>
    </row>
    <row r="565" spans="3:19" x14ac:dyDescent="0.25">
      <c r="C565" s="75">
        <v>43418</v>
      </c>
      <c r="D565" s="76" t="s">
        <v>264</v>
      </c>
      <c r="E565" s="358" t="s">
        <v>533</v>
      </c>
      <c r="F565" s="359">
        <v>160.97</v>
      </c>
      <c r="G565" s="76" t="s">
        <v>272</v>
      </c>
      <c r="H565" s="76" t="s">
        <v>60</v>
      </c>
      <c r="I565" s="357" t="str">
        <f t="shared" ca="1" si="40"/>
        <v/>
      </c>
      <c r="J565" s="360">
        <f t="shared" si="41"/>
        <v>14</v>
      </c>
      <c r="K565" s="360">
        <f t="shared" si="42"/>
        <v>11</v>
      </c>
      <c r="L565" s="360">
        <f t="shared" si="43"/>
        <v>2018</v>
      </c>
      <c r="M565" s="360">
        <f t="shared" si="44"/>
        <v>1</v>
      </c>
      <c r="N565" s="357">
        <f>VLOOKUP(Tabela14[[#This Row],[Banco]],$U$9:$V$28,2,0)</f>
        <v>1</v>
      </c>
      <c r="O565" s="360">
        <f>IF(M565&gt;'06'!$AZ$15,0,1)</f>
        <v>1</v>
      </c>
      <c r="P565" s="360" t="str">
        <f>IF(Tabela14[[#This Row],[DIA]]&gt;0,IF('13'!$CD$36=77,1,""),"")</f>
        <v/>
      </c>
      <c r="Q565" s="360">
        <f>IF(M565&gt;'13'!$CD$30,0,1)</f>
        <v>1</v>
      </c>
      <c r="R565" s="357" t="str">
        <f>IF(Tabela14[[#This Row],[DIA]]&gt;0,IF('01'!$BX$33=77,1,""),"")</f>
        <v/>
      </c>
      <c r="S565" s="360">
        <f>IF(M565&gt;'01'!$BX$27,0,1)</f>
        <v>1</v>
      </c>
    </row>
    <row r="566" spans="3:19" x14ac:dyDescent="0.25">
      <c r="C566" s="75">
        <v>43418</v>
      </c>
      <c r="D566" s="76" t="s">
        <v>264</v>
      </c>
      <c r="E566" s="358" t="s">
        <v>534</v>
      </c>
      <c r="F566" s="359">
        <v>605.89</v>
      </c>
      <c r="G566" s="76" t="s">
        <v>272</v>
      </c>
      <c r="H566" s="76" t="s">
        <v>60</v>
      </c>
      <c r="I566" s="357" t="str">
        <f t="shared" ca="1" si="40"/>
        <v/>
      </c>
      <c r="J566" s="360">
        <f t="shared" si="41"/>
        <v>14</v>
      </c>
      <c r="K566" s="360">
        <f t="shared" si="42"/>
        <v>11</v>
      </c>
      <c r="L566" s="360">
        <f t="shared" si="43"/>
        <v>2018</v>
      </c>
      <c r="M566" s="360">
        <f t="shared" si="44"/>
        <v>1</v>
      </c>
      <c r="N566" s="357">
        <f>VLOOKUP(Tabela14[[#This Row],[Banco]],$U$9:$V$28,2,0)</f>
        <v>1</v>
      </c>
      <c r="O566" s="360">
        <f>IF(M566&gt;'06'!$AZ$15,0,1)</f>
        <v>1</v>
      </c>
      <c r="P566" s="360" t="str">
        <f>IF(Tabela14[[#This Row],[DIA]]&gt;0,IF('13'!$CD$36=77,1,""),"")</f>
        <v/>
      </c>
      <c r="Q566" s="360">
        <f>IF(M566&gt;'13'!$CD$30,0,1)</f>
        <v>1</v>
      </c>
      <c r="R566" s="357" t="str">
        <f>IF(Tabela14[[#This Row],[DIA]]&gt;0,IF('01'!$BX$33=77,1,""),"")</f>
        <v/>
      </c>
      <c r="S566" s="360">
        <f>IF(M566&gt;'01'!$BX$27,0,1)</f>
        <v>1</v>
      </c>
    </row>
    <row r="567" spans="3:19" x14ac:dyDescent="0.25">
      <c r="C567" s="75">
        <v>43418</v>
      </c>
      <c r="D567" s="76" t="s">
        <v>264</v>
      </c>
      <c r="E567" s="358" t="s">
        <v>339</v>
      </c>
      <c r="F567" s="359">
        <v>45</v>
      </c>
      <c r="G567" s="76" t="s">
        <v>272</v>
      </c>
      <c r="H567" s="76" t="s">
        <v>60</v>
      </c>
      <c r="I567" s="357" t="str">
        <f t="shared" ca="1" si="40"/>
        <v/>
      </c>
      <c r="J567" s="360">
        <f t="shared" si="41"/>
        <v>14</v>
      </c>
      <c r="K567" s="360">
        <f t="shared" si="42"/>
        <v>11</v>
      </c>
      <c r="L567" s="360">
        <f t="shared" si="43"/>
        <v>2018</v>
      </c>
      <c r="M567" s="360">
        <f t="shared" si="44"/>
        <v>1</v>
      </c>
      <c r="N567" s="357">
        <f>VLOOKUP(Tabela14[[#This Row],[Banco]],$U$9:$V$28,2,0)</f>
        <v>1</v>
      </c>
      <c r="O567" s="360">
        <f>IF(M567&gt;'06'!$AZ$15,0,1)</f>
        <v>1</v>
      </c>
      <c r="P567" s="360" t="str">
        <f>IF(Tabela14[[#This Row],[DIA]]&gt;0,IF('13'!$CD$36=77,1,""),"")</f>
        <v/>
      </c>
      <c r="Q567" s="360">
        <f>IF(M567&gt;'13'!$CD$30,0,1)</f>
        <v>1</v>
      </c>
      <c r="R567" s="357" t="str">
        <f>IF(Tabela14[[#This Row],[DIA]]&gt;0,IF('01'!$BX$33=77,1,""),"")</f>
        <v/>
      </c>
      <c r="S567" s="360">
        <f>IF(M567&gt;'01'!$BX$27,0,1)</f>
        <v>1</v>
      </c>
    </row>
    <row r="568" spans="3:19" x14ac:dyDescent="0.25">
      <c r="C568" s="75">
        <v>43419</v>
      </c>
      <c r="D568" s="76" t="s">
        <v>268</v>
      </c>
      <c r="E568" s="358" t="s">
        <v>342</v>
      </c>
      <c r="F568" s="359">
        <v>2</v>
      </c>
      <c r="G568" s="76" t="s">
        <v>272</v>
      </c>
      <c r="H568" s="76" t="s">
        <v>60</v>
      </c>
      <c r="I568" s="357" t="str">
        <f t="shared" ca="1" si="40"/>
        <v/>
      </c>
      <c r="J568" s="360">
        <f t="shared" si="41"/>
        <v>15</v>
      </c>
      <c r="K568" s="360">
        <f t="shared" si="42"/>
        <v>11</v>
      </c>
      <c r="L568" s="360">
        <f t="shared" si="43"/>
        <v>2018</v>
      </c>
      <c r="M568" s="360">
        <f t="shared" si="44"/>
        <v>1</v>
      </c>
      <c r="N568" s="357">
        <f>VLOOKUP(Tabela14[[#This Row],[Banco]],$U$9:$V$28,2,0)</f>
        <v>1</v>
      </c>
      <c r="O568" s="360">
        <f>IF(M568&gt;'06'!$AZ$15,0,1)</f>
        <v>1</v>
      </c>
      <c r="P568" s="360" t="str">
        <f>IF(Tabela14[[#This Row],[DIA]]&gt;0,IF('13'!$CD$36=77,1,""),"")</f>
        <v/>
      </c>
      <c r="Q568" s="360">
        <f>IF(M568&gt;'13'!$CD$30,0,1)</f>
        <v>1</v>
      </c>
      <c r="R568" s="357" t="str">
        <f>IF(Tabela14[[#This Row],[DIA]]&gt;0,IF('01'!$BX$33=77,1,""),"")</f>
        <v/>
      </c>
      <c r="S568" s="360">
        <f>IF(M568&gt;'01'!$BX$27,0,1)</f>
        <v>1</v>
      </c>
    </row>
    <row r="569" spans="3:19" x14ac:dyDescent="0.25">
      <c r="C569" s="75">
        <v>43419</v>
      </c>
      <c r="D569" s="76" t="s">
        <v>265</v>
      </c>
      <c r="E569" s="358" t="s">
        <v>524</v>
      </c>
      <c r="F569" s="359">
        <v>3</v>
      </c>
      <c r="G569" s="76" t="s">
        <v>272</v>
      </c>
      <c r="H569" s="76" t="s">
        <v>60</v>
      </c>
      <c r="I569" s="357" t="str">
        <f t="shared" ca="1" si="40"/>
        <v/>
      </c>
      <c r="J569" s="360">
        <f t="shared" si="41"/>
        <v>15</v>
      </c>
      <c r="K569" s="360">
        <f t="shared" si="42"/>
        <v>11</v>
      </c>
      <c r="L569" s="360">
        <f t="shared" si="43"/>
        <v>2018</v>
      </c>
      <c r="M569" s="360">
        <f t="shared" si="44"/>
        <v>1</v>
      </c>
      <c r="N569" s="357">
        <f>VLOOKUP(Tabela14[[#This Row],[Banco]],$U$9:$V$28,2,0)</f>
        <v>1</v>
      </c>
      <c r="O569" s="360">
        <f>IF(M569&gt;'06'!$AZ$15,0,1)</f>
        <v>1</v>
      </c>
      <c r="P569" s="360" t="str">
        <f>IF(Tabela14[[#This Row],[DIA]]&gt;0,IF('13'!$CD$36=77,1,""),"")</f>
        <v/>
      </c>
      <c r="Q569" s="360">
        <f>IF(M569&gt;'13'!$CD$30,0,1)</f>
        <v>1</v>
      </c>
      <c r="R569" s="357" t="str">
        <f>IF(Tabela14[[#This Row],[DIA]]&gt;0,IF('01'!$BX$33=77,1,""),"")</f>
        <v/>
      </c>
      <c r="S569" s="360">
        <f>IF(M569&gt;'01'!$BX$27,0,1)</f>
        <v>1</v>
      </c>
    </row>
    <row r="570" spans="3:19" x14ac:dyDescent="0.25">
      <c r="C570" s="75">
        <v>43420</v>
      </c>
      <c r="D570" s="76" t="s">
        <v>265</v>
      </c>
      <c r="E570" s="358" t="s">
        <v>358</v>
      </c>
      <c r="F570" s="359">
        <v>100</v>
      </c>
      <c r="G570" s="76" t="s">
        <v>272</v>
      </c>
      <c r="H570" s="76" t="s">
        <v>60</v>
      </c>
      <c r="I570" s="357" t="str">
        <f t="shared" ca="1" si="40"/>
        <v/>
      </c>
      <c r="J570" s="360">
        <f t="shared" si="41"/>
        <v>16</v>
      </c>
      <c r="K570" s="360">
        <f t="shared" si="42"/>
        <v>11</v>
      </c>
      <c r="L570" s="360">
        <f t="shared" si="43"/>
        <v>2018</v>
      </c>
      <c r="M570" s="360">
        <f t="shared" si="44"/>
        <v>1</v>
      </c>
      <c r="N570" s="357">
        <f>VLOOKUP(Tabela14[[#This Row],[Banco]],$U$9:$V$28,2,0)</f>
        <v>1</v>
      </c>
      <c r="O570" s="360">
        <f>IF(M570&gt;'06'!$AZ$15,0,1)</f>
        <v>1</v>
      </c>
      <c r="P570" s="360" t="str">
        <f>IF(Tabela14[[#This Row],[DIA]]&gt;0,IF('13'!$CD$36=77,1,""),"")</f>
        <v/>
      </c>
      <c r="Q570" s="360">
        <f>IF(M570&gt;'13'!$CD$30,0,1)</f>
        <v>1</v>
      </c>
      <c r="R570" s="357" t="str">
        <f>IF(Tabela14[[#This Row],[DIA]]&gt;0,IF('01'!$BX$33=77,1,""),"")</f>
        <v/>
      </c>
      <c r="S570" s="360">
        <f>IF(M570&gt;'01'!$BX$27,0,1)</f>
        <v>1</v>
      </c>
    </row>
    <row r="571" spans="3:19" x14ac:dyDescent="0.25">
      <c r="C571" s="75">
        <v>43420</v>
      </c>
      <c r="D571" s="76" t="s">
        <v>268</v>
      </c>
      <c r="E571" s="358" t="s">
        <v>342</v>
      </c>
      <c r="F571" s="359">
        <v>2</v>
      </c>
      <c r="G571" s="76" t="s">
        <v>272</v>
      </c>
      <c r="H571" s="76" t="s">
        <v>60</v>
      </c>
      <c r="I571" s="357" t="str">
        <f t="shared" ca="1" si="40"/>
        <v/>
      </c>
      <c r="J571" s="360">
        <f t="shared" si="41"/>
        <v>16</v>
      </c>
      <c r="K571" s="360">
        <f t="shared" si="42"/>
        <v>11</v>
      </c>
      <c r="L571" s="360">
        <f t="shared" si="43"/>
        <v>2018</v>
      </c>
      <c r="M571" s="360">
        <f t="shared" si="44"/>
        <v>1</v>
      </c>
      <c r="N571" s="357">
        <f>VLOOKUP(Tabela14[[#This Row],[Banco]],$U$9:$V$28,2,0)</f>
        <v>1</v>
      </c>
      <c r="O571" s="360">
        <f>IF(M571&gt;'06'!$AZ$15,0,1)</f>
        <v>1</v>
      </c>
      <c r="P571" s="360" t="str">
        <f>IF(Tabela14[[#This Row],[DIA]]&gt;0,IF('13'!$CD$36=77,1,""),"")</f>
        <v/>
      </c>
      <c r="Q571" s="360">
        <f>IF(M571&gt;'13'!$CD$30,0,1)</f>
        <v>1</v>
      </c>
      <c r="R571" s="357" t="str">
        <f>IF(Tabela14[[#This Row],[DIA]]&gt;0,IF('01'!$BX$33=77,1,""),"")</f>
        <v/>
      </c>
      <c r="S571" s="360">
        <f>IF(M571&gt;'01'!$BX$27,0,1)</f>
        <v>1</v>
      </c>
    </row>
    <row r="572" spans="3:19" x14ac:dyDescent="0.25">
      <c r="C572" s="75">
        <v>43420</v>
      </c>
      <c r="D572" s="76" t="s">
        <v>265</v>
      </c>
      <c r="E572" s="358" t="s">
        <v>524</v>
      </c>
      <c r="F572" s="359">
        <v>3</v>
      </c>
      <c r="G572" s="76" t="s">
        <v>272</v>
      </c>
      <c r="H572" s="76" t="s">
        <v>60</v>
      </c>
      <c r="I572" s="357" t="str">
        <f t="shared" ca="1" si="40"/>
        <v/>
      </c>
      <c r="J572" s="360">
        <f t="shared" si="41"/>
        <v>16</v>
      </c>
      <c r="K572" s="360">
        <f t="shared" si="42"/>
        <v>11</v>
      </c>
      <c r="L572" s="360">
        <f t="shared" si="43"/>
        <v>2018</v>
      </c>
      <c r="M572" s="360">
        <f t="shared" si="44"/>
        <v>1</v>
      </c>
      <c r="N572" s="357">
        <f>VLOOKUP(Tabela14[[#This Row],[Banco]],$U$9:$V$28,2,0)</f>
        <v>1</v>
      </c>
      <c r="O572" s="360">
        <f>IF(M572&gt;'06'!$AZ$15,0,1)</f>
        <v>1</v>
      </c>
      <c r="P572" s="360" t="str">
        <f>IF(Tabela14[[#This Row],[DIA]]&gt;0,IF('13'!$CD$36=77,1,""),"")</f>
        <v/>
      </c>
      <c r="Q572" s="360">
        <f>IF(M572&gt;'13'!$CD$30,0,1)</f>
        <v>1</v>
      </c>
      <c r="R572" s="357" t="str">
        <f>IF(Tabela14[[#This Row],[DIA]]&gt;0,IF('01'!$BX$33=77,1,""),"")</f>
        <v/>
      </c>
      <c r="S572" s="360">
        <f>IF(M572&gt;'01'!$BX$27,0,1)</f>
        <v>1</v>
      </c>
    </row>
    <row r="573" spans="3:19" x14ac:dyDescent="0.25">
      <c r="C573" s="75">
        <v>43420</v>
      </c>
      <c r="D573" s="76" t="s">
        <v>268</v>
      </c>
      <c r="E573" s="358" t="s">
        <v>342</v>
      </c>
      <c r="F573" s="359">
        <v>11</v>
      </c>
      <c r="G573" s="76" t="s">
        <v>272</v>
      </c>
      <c r="H573" s="76" t="s">
        <v>60</v>
      </c>
      <c r="I573" s="357" t="str">
        <f t="shared" ca="1" si="40"/>
        <v/>
      </c>
      <c r="J573" s="360">
        <f t="shared" si="41"/>
        <v>16</v>
      </c>
      <c r="K573" s="360">
        <f t="shared" si="42"/>
        <v>11</v>
      </c>
      <c r="L573" s="360">
        <f t="shared" si="43"/>
        <v>2018</v>
      </c>
      <c r="M573" s="360">
        <f t="shared" si="44"/>
        <v>1</v>
      </c>
      <c r="N573" s="357">
        <f>VLOOKUP(Tabela14[[#This Row],[Banco]],$U$9:$V$28,2,0)</f>
        <v>1</v>
      </c>
      <c r="O573" s="360">
        <f>IF(M573&gt;'06'!$AZ$15,0,1)</f>
        <v>1</v>
      </c>
      <c r="P573" s="360" t="str">
        <f>IF(Tabela14[[#This Row],[DIA]]&gt;0,IF('13'!$CD$36=77,1,""),"")</f>
        <v/>
      </c>
      <c r="Q573" s="360">
        <f>IF(M573&gt;'13'!$CD$30,0,1)</f>
        <v>1</v>
      </c>
      <c r="R573" s="357" t="str">
        <f>IF(Tabela14[[#This Row],[DIA]]&gt;0,IF('01'!$BX$33=77,1,""),"")</f>
        <v/>
      </c>
      <c r="S573" s="360">
        <f>IF(M573&gt;'01'!$BX$27,0,1)</f>
        <v>1</v>
      </c>
    </row>
    <row r="574" spans="3:19" x14ac:dyDescent="0.25">
      <c r="C574" s="75">
        <v>43420</v>
      </c>
      <c r="D574" s="76" t="s">
        <v>264</v>
      </c>
      <c r="E574" s="358" t="s">
        <v>535</v>
      </c>
      <c r="F574" s="359">
        <v>10</v>
      </c>
      <c r="G574" s="76" t="s">
        <v>272</v>
      </c>
      <c r="H574" s="76" t="s">
        <v>60</v>
      </c>
      <c r="I574" s="357" t="str">
        <f t="shared" ca="1" si="40"/>
        <v/>
      </c>
      <c r="J574" s="360">
        <f t="shared" si="41"/>
        <v>16</v>
      </c>
      <c r="K574" s="360">
        <f t="shared" si="42"/>
        <v>11</v>
      </c>
      <c r="L574" s="360">
        <f t="shared" si="43"/>
        <v>2018</v>
      </c>
      <c r="M574" s="360">
        <f t="shared" si="44"/>
        <v>1</v>
      </c>
      <c r="N574" s="357">
        <f>VLOOKUP(Tabela14[[#This Row],[Banco]],$U$9:$V$28,2,0)</f>
        <v>1</v>
      </c>
      <c r="O574" s="360">
        <f>IF(M574&gt;'06'!$AZ$15,0,1)</f>
        <v>1</v>
      </c>
      <c r="P574" s="360" t="str">
        <f>IF(Tabela14[[#This Row],[DIA]]&gt;0,IF('13'!$CD$36=77,1,""),"")</f>
        <v/>
      </c>
      <c r="Q574" s="360">
        <f>IF(M574&gt;'13'!$CD$30,0,1)</f>
        <v>1</v>
      </c>
      <c r="R574" s="357" t="str">
        <f>IF(Tabela14[[#This Row],[DIA]]&gt;0,IF('01'!$BX$33=77,1,""),"")</f>
        <v/>
      </c>
      <c r="S574" s="360">
        <f>IF(M574&gt;'01'!$BX$27,0,1)</f>
        <v>1</v>
      </c>
    </row>
    <row r="575" spans="3:19" x14ac:dyDescent="0.25">
      <c r="C575" s="75">
        <v>43422</v>
      </c>
      <c r="D575" s="76" t="s">
        <v>264</v>
      </c>
      <c r="E575" s="358" t="s">
        <v>536</v>
      </c>
      <c r="F575" s="359">
        <v>9.4</v>
      </c>
      <c r="G575" s="76" t="s">
        <v>272</v>
      </c>
      <c r="H575" s="76" t="s">
        <v>60</v>
      </c>
      <c r="I575" s="357" t="str">
        <f t="shared" ca="1" si="40"/>
        <v/>
      </c>
      <c r="J575" s="360">
        <f t="shared" si="41"/>
        <v>18</v>
      </c>
      <c r="K575" s="360">
        <f t="shared" si="42"/>
        <v>11</v>
      </c>
      <c r="L575" s="360">
        <f t="shared" si="43"/>
        <v>2018</v>
      </c>
      <c r="M575" s="360">
        <f t="shared" si="44"/>
        <v>1</v>
      </c>
      <c r="N575" s="357">
        <f>VLOOKUP(Tabela14[[#This Row],[Banco]],$U$9:$V$28,2,0)</f>
        <v>1</v>
      </c>
      <c r="O575" s="360">
        <f>IF(M575&gt;'06'!$AZ$15,0,1)</f>
        <v>1</v>
      </c>
      <c r="P575" s="360" t="str">
        <f>IF(Tabela14[[#This Row],[DIA]]&gt;0,IF('13'!$CD$36=77,1,""),"")</f>
        <v/>
      </c>
      <c r="Q575" s="360">
        <f>IF(M575&gt;'13'!$CD$30,0,1)</f>
        <v>1</v>
      </c>
      <c r="R575" s="357" t="str">
        <f>IF(Tabela14[[#This Row],[DIA]]&gt;0,IF('01'!$BX$33=77,1,""),"")</f>
        <v/>
      </c>
      <c r="S575" s="360">
        <f>IF(M575&gt;'01'!$BX$27,0,1)</f>
        <v>1</v>
      </c>
    </row>
    <row r="576" spans="3:19" x14ac:dyDescent="0.25">
      <c r="C576" s="75">
        <v>43422</v>
      </c>
      <c r="D576" s="76" t="s">
        <v>266</v>
      </c>
      <c r="E576" s="358" t="s">
        <v>537</v>
      </c>
      <c r="F576" s="359">
        <v>1.6</v>
      </c>
      <c r="G576" s="76" t="s">
        <v>272</v>
      </c>
      <c r="H576" s="76" t="s">
        <v>60</v>
      </c>
      <c r="I576" s="357" t="str">
        <f t="shared" ca="1" si="40"/>
        <v/>
      </c>
      <c r="J576" s="360">
        <f t="shared" si="41"/>
        <v>18</v>
      </c>
      <c r="K576" s="360">
        <f t="shared" si="42"/>
        <v>11</v>
      </c>
      <c r="L576" s="360">
        <f t="shared" si="43"/>
        <v>2018</v>
      </c>
      <c r="M576" s="360">
        <f t="shared" si="44"/>
        <v>1</v>
      </c>
      <c r="N576" s="357">
        <f>VLOOKUP(Tabela14[[#This Row],[Banco]],$U$9:$V$28,2,0)</f>
        <v>1</v>
      </c>
      <c r="O576" s="360">
        <f>IF(M576&gt;'06'!$AZ$15,0,1)</f>
        <v>1</v>
      </c>
      <c r="P576" s="360" t="str">
        <f>IF(Tabela14[[#This Row],[DIA]]&gt;0,IF('13'!$CD$36=77,1,""),"")</f>
        <v/>
      </c>
      <c r="Q576" s="360">
        <f>IF(M576&gt;'13'!$CD$30,0,1)</f>
        <v>1</v>
      </c>
      <c r="R576" s="357" t="str">
        <f>IF(Tabela14[[#This Row],[DIA]]&gt;0,IF('01'!$BX$33=77,1,""),"")</f>
        <v/>
      </c>
      <c r="S576" s="360">
        <f>IF(M576&gt;'01'!$BX$27,0,1)</f>
        <v>1</v>
      </c>
    </row>
    <row r="577" spans="3:19" x14ac:dyDescent="0.25">
      <c r="C577" s="75">
        <v>43422</v>
      </c>
      <c r="D577" s="76" t="s">
        <v>264</v>
      </c>
      <c r="E577" s="358" t="s">
        <v>406</v>
      </c>
      <c r="F577" s="359">
        <v>74</v>
      </c>
      <c r="G577" s="76" t="s">
        <v>272</v>
      </c>
      <c r="H577" s="76" t="s">
        <v>60</v>
      </c>
      <c r="I577" s="357" t="str">
        <f t="shared" ca="1" si="40"/>
        <v/>
      </c>
      <c r="J577" s="360">
        <f t="shared" si="41"/>
        <v>18</v>
      </c>
      <c r="K577" s="360">
        <f t="shared" si="42"/>
        <v>11</v>
      </c>
      <c r="L577" s="360">
        <f t="shared" si="43"/>
        <v>2018</v>
      </c>
      <c r="M577" s="360">
        <f t="shared" si="44"/>
        <v>1</v>
      </c>
      <c r="N577" s="357">
        <f>VLOOKUP(Tabela14[[#This Row],[Banco]],$U$9:$V$28,2,0)</f>
        <v>1</v>
      </c>
      <c r="O577" s="360">
        <f>IF(M577&gt;'06'!$AZ$15,0,1)</f>
        <v>1</v>
      </c>
      <c r="P577" s="360" t="str">
        <f>IF(Tabela14[[#This Row],[DIA]]&gt;0,IF('13'!$CD$36=77,1,""),"")</f>
        <v/>
      </c>
      <c r="Q577" s="360">
        <f>IF(M577&gt;'13'!$CD$30,0,1)</f>
        <v>1</v>
      </c>
      <c r="R577" s="357" t="str">
        <f>IF(Tabela14[[#This Row],[DIA]]&gt;0,IF('01'!$BX$33=77,1,""),"")</f>
        <v/>
      </c>
      <c r="S577" s="360">
        <f>IF(M577&gt;'01'!$BX$27,0,1)</f>
        <v>1</v>
      </c>
    </row>
    <row r="578" spans="3:19" x14ac:dyDescent="0.25">
      <c r="C578" s="75">
        <v>43422</v>
      </c>
      <c r="D578" s="76" t="s">
        <v>265</v>
      </c>
      <c r="E578" s="358" t="s">
        <v>377</v>
      </c>
      <c r="F578" s="359">
        <v>7</v>
      </c>
      <c r="G578" s="76" t="s">
        <v>272</v>
      </c>
      <c r="H578" s="76" t="s">
        <v>60</v>
      </c>
      <c r="I578" s="357" t="str">
        <f t="shared" ca="1" si="40"/>
        <v/>
      </c>
      <c r="J578" s="360">
        <f t="shared" si="41"/>
        <v>18</v>
      </c>
      <c r="K578" s="360">
        <f t="shared" si="42"/>
        <v>11</v>
      </c>
      <c r="L578" s="360">
        <f t="shared" si="43"/>
        <v>2018</v>
      </c>
      <c r="M578" s="360">
        <f t="shared" si="44"/>
        <v>1</v>
      </c>
      <c r="N578" s="357">
        <f>VLOOKUP(Tabela14[[#This Row],[Banco]],$U$9:$V$28,2,0)</f>
        <v>1</v>
      </c>
      <c r="O578" s="360">
        <f>IF(M578&gt;'06'!$AZ$15,0,1)</f>
        <v>1</v>
      </c>
      <c r="P578" s="360" t="str">
        <f>IF(Tabela14[[#This Row],[DIA]]&gt;0,IF('13'!$CD$36=77,1,""),"")</f>
        <v/>
      </c>
      <c r="Q578" s="360">
        <f>IF(M578&gt;'13'!$CD$30,0,1)</f>
        <v>1</v>
      </c>
      <c r="R578" s="357" t="str">
        <f>IF(Tabela14[[#This Row],[DIA]]&gt;0,IF('01'!$BX$33=77,1,""),"")</f>
        <v/>
      </c>
      <c r="S578" s="360">
        <f>IF(M578&gt;'01'!$BX$27,0,1)</f>
        <v>1</v>
      </c>
    </row>
    <row r="579" spans="3:19" x14ac:dyDescent="0.25">
      <c r="C579" s="75">
        <v>43423</v>
      </c>
      <c r="D579" s="76" t="s">
        <v>266</v>
      </c>
      <c r="E579" s="358" t="s">
        <v>347</v>
      </c>
      <c r="F579" s="359">
        <v>50</v>
      </c>
      <c r="G579" s="76" t="s">
        <v>272</v>
      </c>
      <c r="H579" s="76" t="s">
        <v>60</v>
      </c>
      <c r="I579" s="357" t="str">
        <f t="shared" ca="1" si="40"/>
        <v/>
      </c>
      <c r="J579" s="360">
        <f t="shared" si="41"/>
        <v>19</v>
      </c>
      <c r="K579" s="360">
        <f t="shared" si="42"/>
        <v>11</v>
      </c>
      <c r="L579" s="360">
        <f t="shared" si="43"/>
        <v>2018</v>
      </c>
      <c r="M579" s="360">
        <f t="shared" si="44"/>
        <v>1</v>
      </c>
      <c r="N579" s="357">
        <f>VLOOKUP(Tabela14[[#This Row],[Banco]],$U$9:$V$28,2,0)</f>
        <v>1</v>
      </c>
      <c r="O579" s="360">
        <f>IF(M579&gt;'06'!$AZ$15,0,1)</f>
        <v>1</v>
      </c>
      <c r="P579" s="360" t="str">
        <f>IF(Tabela14[[#This Row],[DIA]]&gt;0,IF('13'!$CD$36=77,1,""),"")</f>
        <v/>
      </c>
      <c r="Q579" s="360">
        <f>IF(M579&gt;'13'!$CD$30,0,1)</f>
        <v>1</v>
      </c>
      <c r="R579" s="357" t="str">
        <f>IF(Tabela14[[#This Row],[DIA]]&gt;0,IF('01'!$BX$33=77,1,""),"")</f>
        <v/>
      </c>
      <c r="S579" s="360">
        <f>IF(M579&gt;'01'!$BX$27,0,1)</f>
        <v>1</v>
      </c>
    </row>
    <row r="580" spans="3:19" x14ac:dyDescent="0.25">
      <c r="C580" s="75">
        <v>43424</v>
      </c>
      <c r="D580" s="76" t="s">
        <v>268</v>
      </c>
      <c r="E580" s="358" t="s">
        <v>342</v>
      </c>
      <c r="F580" s="359">
        <v>4</v>
      </c>
      <c r="G580" s="76" t="s">
        <v>272</v>
      </c>
      <c r="H580" s="76" t="s">
        <v>60</v>
      </c>
      <c r="I580" s="357" t="str">
        <f t="shared" ca="1" si="40"/>
        <v/>
      </c>
      <c r="J580" s="360">
        <f t="shared" si="41"/>
        <v>20</v>
      </c>
      <c r="K580" s="360">
        <f t="shared" si="42"/>
        <v>11</v>
      </c>
      <c r="L580" s="360">
        <f t="shared" si="43"/>
        <v>2018</v>
      </c>
      <c r="M580" s="360">
        <f t="shared" si="44"/>
        <v>1</v>
      </c>
      <c r="N580" s="357">
        <f>VLOOKUP(Tabela14[[#This Row],[Banco]],$U$9:$V$28,2,0)</f>
        <v>1</v>
      </c>
      <c r="O580" s="360">
        <f>IF(M580&gt;'06'!$AZ$15,0,1)</f>
        <v>1</v>
      </c>
      <c r="P580" s="360" t="str">
        <f>IF(Tabela14[[#This Row],[DIA]]&gt;0,IF('13'!$CD$36=77,1,""),"")</f>
        <v/>
      </c>
      <c r="Q580" s="360">
        <f>IF(M580&gt;'13'!$CD$30,0,1)</f>
        <v>1</v>
      </c>
      <c r="R580" s="357" t="str">
        <f>IF(Tabela14[[#This Row],[DIA]]&gt;0,IF('01'!$BX$33=77,1,""),"")</f>
        <v/>
      </c>
      <c r="S580" s="360">
        <f>IF(M580&gt;'01'!$BX$27,0,1)</f>
        <v>1</v>
      </c>
    </row>
    <row r="581" spans="3:19" x14ac:dyDescent="0.25">
      <c r="C581" s="75">
        <v>43425</v>
      </c>
      <c r="D581" s="76" t="s">
        <v>268</v>
      </c>
      <c r="E581" s="358" t="s">
        <v>342</v>
      </c>
      <c r="F581" s="359">
        <v>5</v>
      </c>
      <c r="G581" s="76" t="s">
        <v>272</v>
      </c>
      <c r="H581" s="76" t="s">
        <v>60</v>
      </c>
      <c r="I581" s="357" t="str">
        <f t="shared" ca="1" si="40"/>
        <v/>
      </c>
      <c r="J581" s="360">
        <f t="shared" si="41"/>
        <v>21</v>
      </c>
      <c r="K581" s="360">
        <f t="shared" si="42"/>
        <v>11</v>
      </c>
      <c r="L581" s="360">
        <f t="shared" si="43"/>
        <v>2018</v>
      </c>
      <c r="M581" s="360">
        <f t="shared" si="44"/>
        <v>1</v>
      </c>
      <c r="N581" s="357">
        <f>VLOOKUP(Tabela14[[#This Row],[Banco]],$U$9:$V$28,2,0)</f>
        <v>1</v>
      </c>
      <c r="O581" s="360">
        <f>IF(M581&gt;'06'!$AZ$15,0,1)</f>
        <v>1</v>
      </c>
      <c r="P581" s="360" t="str">
        <f>IF(Tabela14[[#This Row],[DIA]]&gt;0,IF('13'!$CD$36=77,1,""),"")</f>
        <v/>
      </c>
      <c r="Q581" s="360">
        <f>IF(M581&gt;'13'!$CD$30,0,1)</f>
        <v>1</v>
      </c>
      <c r="R581" s="357" t="str">
        <f>IF(Tabela14[[#This Row],[DIA]]&gt;0,IF('01'!$BX$33=77,1,""),"")</f>
        <v/>
      </c>
      <c r="S581" s="360">
        <f>IF(M581&gt;'01'!$BX$27,0,1)</f>
        <v>1</v>
      </c>
    </row>
    <row r="582" spans="3:19" x14ac:dyDescent="0.25">
      <c r="C582" s="75">
        <v>43426</v>
      </c>
      <c r="D582" s="76" t="s">
        <v>264</v>
      </c>
      <c r="E582" s="358" t="s">
        <v>538</v>
      </c>
      <c r="F582" s="359">
        <v>85.72</v>
      </c>
      <c r="G582" s="76" t="s">
        <v>274</v>
      </c>
      <c r="H582" s="76" t="s">
        <v>60</v>
      </c>
      <c r="I582" s="357" t="str">
        <f t="shared" ca="1" si="40"/>
        <v/>
      </c>
      <c r="J582" s="360">
        <f t="shared" si="41"/>
        <v>22</v>
      </c>
      <c r="K582" s="360">
        <f t="shared" si="42"/>
        <v>11</v>
      </c>
      <c r="L582" s="360">
        <f t="shared" si="43"/>
        <v>2018</v>
      </c>
      <c r="M582" s="360">
        <f t="shared" si="44"/>
        <v>1</v>
      </c>
      <c r="N582" s="357">
        <f>VLOOKUP(Tabela14[[#This Row],[Banco]],$U$9:$V$28,2,0)</f>
        <v>3</v>
      </c>
      <c r="O582" s="360">
        <f>IF(M582&gt;'06'!$AZ$15,0,1)</f>
        <v>1</v>
      </c>
      <c r="P582" s="360" t="str">
        <f>IF(Tabela14[[#This Row],[DIA]]&gt;0,IF('13'!$CD$36=77,1,""),"")</f>
        <v/>
      </c>
      <c r="Q582" s="360">
        <f>IF(M582&gt;'13'!$CD$30,0,1)</f>
        <v>1</v>
      </c>
      <c r="R582" s="357" t="str">
        <f>IF(Tabela14[[#This Row],[DIA]]&gt;0,IF('01'!$BX$33=77,1,""),"")</f>
        <v/>
      </c>
      <c r="S582" s="360">
        <f>IF(M582&gt;'01'!$BX$27,0,1)</f>
        <v>1</v>
      </c>
    </row>
    <row r="583" spans="3:19" x14ac:dyDescent="0.25">
      <c r="C583" s="75">
        <v>43426</v>
      </c>
      <c r="D583" s="76" t="s">
        <v>265</v>
      </c>
      <c r="E583" s="358" t="s">
        <v>358</v>
      </c>
      <c r="F583" s="359">
        <v>100</v>
      </c>
      <c r="G583" s="76" t="s">
        <v>272</v>
      </c>
      <c r="H583" s="76" t="s">
        <v>60</v>
      </c>
      <c r="I583" s="357" t="str">
        <f t="shared" ca="1" si="40"/>
        <v/>
      </c>
      <c r="J583" s="360">
        <f t="shared" si="41"/>
        <v>22</v>
      </c>
      <c r="K583" s="360">
        <f t="shared" si="42"/>
        <v>11</v>
      </c>
      <c r="L583" s="360">
        <f t="shared" si="43"/>
        <v>2018</v>
      </c>
      <c r="M583" s="360">
        <f t="shared" si="44"/>
        <v>1</v>
      </c>
      <c r="N583" s="357">
        <f>VLOOKUP(Tabela14[[#This Row],[Banco]],$U$9:$V$28,2,0)</f>
        <v>1</v>
      </c>
      <c r="O583" s="360">
        <f>IF(M583&gt;'06'!$AZ$15,0,1)</f>
        <v>1</v>
      </c>
      <c r="P583" s="360" t="str">
        <f>IF(Tabela14[[#This Row],[DIA]]&gt;0,IF('13'!$CD$36=77,1,""),"")</f>
        <v/>
      </c>
      <c r="Q583" s="360">
        <f>IF(M583&gt;'13'!$CD$30,0,1)</f>
        <v>1</v>
      </c>
      <c r="R583" s="357" t="str">
        <f>IF(Tabela14[[#This Row],[DIA]]&gt;0,IF('01'!$BX$33=77,1,""),"")</f>
        <v/>
      </c>
      <c r="S583" s="360">
        <f>IF(M583&gt;'01'!$BX$27,0,1)</f>
        <v>1</v>
      </c>
    </row>
    <row r="584" spans="3:19" x14ac:dyDescent="0.25">
      <c r="C584" s="75">
        <v>43426</v>
      </c>
      <c r="D584" s="76" t="s">
        <v>265</v>
      </c>
      <c r="E584" s="358" t="s">
        <v>524</v>
      </c>
      <c r="F584" s="359">
        <v>3</v>
      </c>
      <c r="G584" s="76" t="s">
        <v>272</v>
      </c>
      <c r="H584" s="76" t="s">
        <v>60</v>
      </c>
      <c r="I584" s="357" t="str">
        <f t="shared" ca="1" si="40"/>
        <v/>
      </c>
      <c r="J584" s="360">
        <f t="shared" si="41"/>
        <v>22</v>
      </c>
      <c r="K584" s="360">
        <f t="shared" si="42"/>
        <v>11</v>
      </c>
      <c r="L584" s="360">
        <f t="shared" si="43"/>
        <v>2018</v>
      </c>
      <c r="M584" s="360">
        <f t="shared" si="44"/>
        <v>1</v>
      </c>
      <c r="N584" s="357">
        <f>VLOOKUP(Tabela14[[#This Row],[Banco]],$U$9:$V$28,2,0)</f>
        <v>1</v>
      </c>
      <c r="O584" s="360">
        <f>IF(M584&gt;'06'!$AZ$15,0,1)</f>
        <v>1</v>
      </c>
      <c r="P584" s="360" t="str">
        <f>IF(Tabela14[[#This Row],[DIA]]&gt;0,IF('13'!$CD$36=77,1,""),"")</f>
        <v/>
      </c>
      <c r="Q584" s="360">
        <f>IF(M584&gt;'13'!$CD$30,0,1)</f>
        <v>1</v>
      </c>
      <c r="R584" s="357" t="str">
        <f>IF(Tabela14[[#This Row],[DIA]]&gt;0,IF('01'!$BX$33=77,1,""),"")</f>
        <v/>
      </c>
      <c r="S584" s="360">
        <f>IF(M584&gt;'01'!$BX$27,0,1)</f>
        <v>1</v>
      </c>
    </row>
    <row r="585" spans="3:19" x14ac:dyDescent="0.25">
      <c r="C585" s="75">
        <v>43427</v>
      </c>
      <c r="D585" s="76" t="s">
        <v>264</v>
      </c>
      <c r="E585" s="358" t="s">
        <v>406</v>
      </c>
      <c r="F585" s="359">
        <v>50</v>
      </c>
      <c r="G585" s="76" t="s">
        <v>272</v>
      </c>
      <c r="H585" s="76" t="s">
        <v>60</v>
      </c>
      <c r="I585" s="357" t="str">
        <f t="shared" ref="I585:I648" ca="1" si="45">IF(H585="","",(IF(H585="Efetivado","",IF(C585="","",IF(C585=TODAY(),"Vence Hoje",IF(C585&lt;TODAY(),"Atrasado",C585-TODAY()&amp;" Dias para Vencer"))))))</f>
        <v/>
      </c>
      <c r="J585" s="360">
        <f t="shared" ref="J585:J648" si="46">DAY(C585)</f>
        <v>23</v>
      </c>
      <c r="K585" s="360">
        <f t="shared" ref="K585:K648" si="47">MONTH(C585)</f>
        <v>11</v>
      </c>
      <c r="L585" s="360">
        <f t="shared" ref="L585:L648" si="48">YEAR(C585)</f>
        <v>2018</v>
      </c>
      <c r="M585" s="360">
        <f t="shared" ref="M585:M648" si="49">VLOOKUP(H585,$Z$9:$AA$10,2,0)</f>
        <v>1</v>
      </c>
      <c r="N585" s="357">
        <f>VLOOKUP(Tabela14[[#This Row],[Banco]],$U$9:$V$28,2,0)</f>
        <v>1</v>
      </c>
      <c r="O585" s="360">
        <f>IF(M585&gt;'06'!$AZ$15,0,1)</f>
        <v>1</v>
      </c>
      <c r="P585" s="360" t="str">
        <f>IF(Tabela14[[#This Row],[DIA]]&gt;0,IF('13'!$CD$36=77,1,""),"")</f>
        <v/>
      </c>
      <c r="Q585" s="360">
        <f>IF(M585&gt;'13'!$CD$30,0,1)</f>
        <v>1</v>
      </c>
      <c r="R585" s="357" t="str">
        <f>IF(Tabela14[[#This Row],[DIA]]&gt;0,IF('01'!$BX$33=77,1,""),"")</f>
        <v/>
      </c>
      <c r="S585" s="360">
        <f>IF(M585&gt;'01'!$BX$27,0,1)</f>
        <v>1</v>
      </c>
    </row>
    <row r="586" spans="3:19" x14ac:dyDescent="0.25">
      <c r="C586" s="75">
        <v>43428</v>
      </c>
      <c r="D586" s="76" t="s">
        <v>264</v>
      </c>
      <c r="E586" s="358" t="s">
        <v>477</v>
      </c>
      <c r="F586" s="359">
        <v>10</v>
      </c>
      <c r="G586" s="76" t="s">
        <v>272</v>
      </c>
      <c r="H586" s="76" t="s">
        <v>60</v>
      </c>
      <c r="I586" s="357" t="str">
        <f t="shared" ca="1" si="45"/>
        <v/>
      </c>
      <c r="J586" s="360">
        <f t="shared" si="46"/>
        <v>24</v>
      </c>
      <c r="K586" s="360">
        <f t="shared" si="47"/>
        <v>11</v>
      </c>
      <c r="L586" s="360">
        <f t="shared" si="48"/>
        <v>2018</v>
      </c>
      <c r="M586" s="360">
        <f t="shared" si="49"/>
        <v>1</v>
      </c>
      <c r="N586" s="357">
        <f>VLOOKUP(Tabela14[[#This Row],[Banco]],$U$9:$V$28,2,0)</f>
        <v>1</v>
      </c>
      <c r="O586" s="360">
        <f>IF(M586&gt;'06'!$AZ$15,0,1)</f>
        <v>1</v>
      </c>
      <c r="P586" s="360" t="str">
        <f>IF(Tabela14[[#This Row],[DIA]]&gt;0,IF('13'!$CD$36=77,1,""),"")</f>
        <v/>
      </c>
      <c r="Q586" s="360">
        <f>IF(M586&gt;'13'!$CD$30,0,1)</f>
        <v>1</v>
      </c>
      <c r="R586" s="357" t="str">
        <f>IF(Tabela14[[#This Row],[DIA]]&gt;0,IF('01'!$BX$33=77,1,""),"")</f>
        <v/>
      </c>
      <c r="S586" s="360">
        <f>IF(M586&gt;'01'!$BX$27,0,1)</f>
        <v>1</v>
      </c>
    </row>
    <row r="587" spans="3:19" x14ac:dyDescent="0.25">
      <c r="C587" s="75">
        <v>43428</v>
      </c>
      <c r="D587" s="76" t="s">
        <v>271</v>
      </c>
      <c r="E587" s="358" t="s">
        <v>441</v>
      </c>
      <c r="F587" s="359">
        <v>11.5</v>
      </c>
      <c r="G587" s="76" t="s">
        <v>272</v>
      </c>
      <c r="H587" s="76" t="s">
        <v>60</v>
      </c>
      <c r="I587" s="357" t="str">
        <f t="shared" ca="1" si="45"/>
        <v/>
      </c>
      <c r="J587" s="360">
        <f t="shared" si="46"/>
        <v>24</v>
      </c>
      <c r="K587" s="360">
        <f t="shared" si="47"/>
        <v>11</v>
      </c>
      <c r="L587" s="360">
        <f t="shared" si="48"/>
        <v>2018</v>
      </c>
      <c r="M587" s="360">
        <f t="shared" si="49"/>
        <v>1</v>
      </c>
      <c r="N587" s="357">
        <f>VLOOKUP(Tabela14[[#This Row],[Banco]],$U$9:$V$28,2,0)</f>
        <v>1</v>
      </c>
      <c r="O587" s="360">
        <f>IF(M587&gt;'06'!$AZ$15,0,1)</f>
        <v>1</v>
      </c>
      <c r="P587" s="360" t="str">
        <f>IF(Tabela14[[#This Row],[DIA]]&gt;0,IF('13'!$CD$36=77,1,""),"")</f>
        <v/>
      </c>
      <c r="Q587" s="360">
        <f>IF(M587&gt;'13'!$CD$30,0,1)</f>
        <v>1</v>
      </c>
      <c r="R587" s="357" t="str">
        <f>IF(Tabela14[[#This Row],[DIA]]&gt;0,IF('01'!$BX$33=77,1,""),"")</f>
        <v/>
      </c>
      <c r="S587" s="360">
        <f>IF(M587&gt;'01'!$BX$27,0,1)</f>
        <v>1</v>
      </c>
    </row>
    <row r="588" spans="3:19" x14ac:dyDescent="0.25">
      <c r="C588" s="75">
        <v>43428</v>
      </c>
      <c r="D588" s="76" t="s">
        <v>266</v>
      </c>
      <c r="E588" s="358" t="s">
        <v>539</v>
      </c>
      <c r="F588" s="359">
        <v>127</v>
      </c>
      <c r="G588" s="76" t="s">
        <v>272</v>
      </c>
      <c r="H588" s="76" t="s">
        <v>60</v>
      </c>
      <c r="I588" s="357" t="str">
        <f t="shared" ca="1" si="45"/>
        <v/>
      </c>
      <c r="J588" s="360">
        <f t="shared" si="46"/>
        <v>24</v>
      </c>
      <c r="K588" s="360">
        <f t="shared" si="47"/>
        <v>11</v>
      </c>
      <c r="L588" s="360">
        <f t="shared" si="48"/>
        <v>2018</v>
      </c>
      <c r="M588" s="360">
        <f t="shared" si="49"/>
        <v>1</v>
      </c>
      <c r="N588" s="357">
        <f>VLOOKUP(Tabela14[[#This Row],[Banco]],$U$9:$V$28,2,0)</f>
        <v>1</v>
      </c>
      <c r="O588" s="360">
        <f>IF(M588&gt;'06'!$AZ$15,0,1)</f>
        <v>1</v>
      </c>
      <c r="P588" s="360" t="str">
        <f>IF(Tabela14[[#This Row],[DIA]]&gt;0,IF('13'!$CD$36=77,1,""),"")</f>
        <v/>
      </c>
      <c r="Q588" s="360">
        <f>IF(M588&gt;'13'!$CD$30,0,1)</f>
        <v>1</v>
      </c>
      <c r="R588" s="357" t="str">
        <f>IF(Tabela14[[#This Row],[DIA]]&gt;0,IF('01'!$BX$33=77,1,""),"")</f>
        <v/>
      </c>
      <c r="S588" s="360">
        <f>IF(M588&gt;'01'!$BX$27,0,1)</f>
        <v>1</v>
      </c>
    </row>
    <row r="589" spans="3:19" x14ac:dyDescent="0.25">
      <c r="C589" s="75">
        <v>43429</v>
      </c>
      <c r="D589" s="76" t="s">
        <v>266</v>
      </c>
      <c r="E589" s="358" t="s">
        <v>385</v>
      </c>
      <c r="F589" s="359">
        <v>6.2</v>
      </c>
      <c r="G589" s="76" t="s">
        <v>272</v>
      </c>
      <c r="H589" s="76" t="s">
        <v>60</v>
      </c>
      <c r="I589" s="357" t="str">
        <f t="shared" ca="1" si="45"/>
        <v/>
      </c>
      <c r="J589" s="360">
        <f t="shared" si="46"/>
        <v>25</v>
      </c>
      <c r="K589" s="360">
        <f t="shared" si="47"/>
        <v>11</v>
      </c>
      <c r="L589" s="360">
        <f t="shared" si="48"/>
        <v>2018</v>
      </c>
      <c r="M589" s="360">
        <f t="shared" si="49"/>
        <v>1</v>
      </c>
      <c r="N589" s="357">
        <f>VLOOKUP(Tabela14[[#This Row],[Banco]],$U$9:$V$28,2,0)</f>
        <v>1</v>
      </c>
      <c r="O589" s="360">
        <f>IF(M589&gt;'06'!$AZ$15,0,1)</f>
        <v>1</v>
      </c>
      <c r="P589" s="360" t="str">
        <f>IF(Tabela14[[#This Row],[DIA]]&gt;0,IF('13'!$CD$36=77,1,""),"")</f>
        <v/>
      </c>
      <c r="Q589" s="360">
        <f>IF(M589&gt;'13'!$CD$30,0,1)</f>
        <v>1</v>
      </c>
      <c r="R589" s="357" t="str">
        <f>IF(Tabela14[[#This Row],[DIA]]&gt;0,IF('01'!$BX$33=77,1,""),"")</f>
        <v/>
      </c>
      <c r="S589" s="360">
        <f>IF(M589&gt;'01'!$BX$27,0,1)</f>
        <v>1</v>
      </c>
    </row>
    <row r="590" spans="3:19" x14ac:dyDescent="0.25">
      <c r="C590" s="75">
        <v>43429</v>
      </c>
      <c r="D590" s="76" t="s">
        <v>266</v>
      </c>
      <c r="E590" s="358" t="s">
        <v>540</v>
      </c>
      <c r="F590" s="359">
        <v>30</v>
      </c>
      <c r="G590" s="76" t="s">
        <v>272</v>
      </c>
      <c r="H590" s="76" t="s">
        <v>60</v>
      </c>
      <c r="I590" s="357" t="str">
        <f t="shared" ca="1" si="45"/>
        <v/>
      </c>
      <c r="J590" s="360">
        <f t="shared" si="46"/>
        <v>25</v>
      </c>
      <c r="K590" s="360">
        <f t="shared" si="47"/>
        <v>11</v>
      </c>
      <c r="L590" s="360">
        <f t="shared" si="48"/>
        <v>2018</v>
      </c>
      <c r="M590" s="360">
        <f t="shared" si="49"/>
        <v>1</v>
      </c>
      <c r="N590" s="357">
        <f>VLOOKUP(Tabela14[[#This Row],[Banco]],$U$9:$V$28,2,0)</f>
        <v>1</v>
      </c>
      <c r="O590" s="360">
        <f>IF(M590&gt;'06'!$AZ$15,0,1)</f>
        <v>1</v>
      </c>
      <c r="P590" s="360" t="str">
        <f>IF(Tabela14[[#This Row],[DIA]]&gt;0,IF('13'!$CD$36=77,1,""),"")</f>
        <v/>
      </c>
      <c r="Q590" s="360">
        <f>IF(M590&gt;'13'!$CD$30,0,1)</f>
        <v>1</v>
      </c>
      <c r="R590" s="357" t="str">
        <f>IF(Tabela14[[#This Row],[DIA]]&gt;0,IF('01'!$BX$33=77,1,""),"")</f>
        <v/>
      </c>
      <c r="S590" s="360">
        <f>IF(M590&gt;'01'!$BX$27,0,1)</f>
        <v>1</v>
      </c>
    </row>
    <row r="591" spans="3:19" x14ac:dyDescent="0.25">
      <c r="C591" s="75">
        <v>43429</v>
      </c>
      <c r="D591" s="76" t="s">
        <v>265</v>
      </c>
      <c r="E591" s="358" t="s">
        <v>541</v>
      </c>
      <c r="F591" s="359">
        <v>2</v>
      </c>
      <c r="G591" s="76" t="s">
        <v>272</v>
      </c>
      <c r="H591" s="76" t="s">
        <v>60</v>
      </c>
      <c r="I591" s="357" t="str">
        <f t="shared" ca="1" si="45"/>
        <v/>
      </c>
      <c r="J591" s="360">
        <f t="shared" si="46"/>
        <v>25</v>
      </c>
      <c r="K591" s="360">
        <f t="shared" si="47"/>
        <v>11</v>
      </c>
      <c r="L591" s="360">
        <f t="shared" si="48"/>
        <v>2018</v>
      </c>
      <c r="M591" s="357">
        <f t="shared" si="49"/>
        <v>1</v>
      </c>
      <c r="N591" s="357">
        <f>VLOOKUP(Tabela14[[#This Row],[Banco]],$U$9:$V$28,2,0)</f>
        <v>1</v>
      </c>
      <c r="O591" s="357">
        <f>IF(M591&gt;'06'!$AZ$15,0,1)</f>
        <v>1</v>
      </c>
      <c r="P591" s="357" t="str">
        <f>IF(Tabela14[[#This Row],[DIA]]&gt;0,IF('13'!$CD$36=77,1,""),"")</f>
        <v/>
      </c>
      <c r="Q591" s="357">
        <f>IF(M591&gt;'13'!$CD$30,0,1)</f>
        <v>1</v>
      </c>
      <c r="R591" s="357" t="str">
        <f>IF(Tabela14[[#This Row],[DIA]]&gt;0,IF('01'!$BX$33=77,1,""),"")</f>
        <v/>
      </c>
      <c r="S591" s="357">
        <f>IF(M591&gt;'01'!$BX$27,0,1)</f>
        <v>1</v>
      </c>
    </row>
    <row r="592" spans="3:19" x14ac:dyDescent="0.25">
      <c r="C592" s="75">
        <v>43430</v>
      </c>
      <c r="D592" s="76" t="s">
        <v>269</v>
      </c>
      <c r="E592" s="358" t="s">
        <v>427</v>
      </c>
      <c r="F592" s="359">
        <v>100</v>
      </c>
      <c r="G592" s="76" t="s">
        <v>272</v>
      </c>
      <c r="H592" s="76" t="s">
        <v>60</v>
      </c>
      <c r="I592" s="357" t="str">
        <f t="shared" ca="1" si="45"/>
        <v/>
      </c>
      <c r="J592" s="360">
        <f t="shared" si="46"/>
        <v>26</v>
      </c>
      <c r="K592" s="360">
        <f t="shared" si="47"/>
        <v>11</v>
      </c>
      <c r="L592" s="360">
        <f t="shared" si="48"/>
        <v>2018</v>
      </c>
      <c r="M592" s="357">
        <f t="shared" si="49"/>
        <v>1</v>
      </c>
      <c r="N592" s="357">
        <f>VLOOKUP(Tabela14[[#This Row],[Banco]],$U$9:$V$28,2,0)</f>
        <v>1</v>
      </c>
      <c r="O592" s="357">
        <f>IF(M592&gt;'06'!$AZ$15,0,1)</f>
        <v>1</v>
      </c>
      <c r="P592" s="357" t="str">
        <f>IF(Tabela14[[#This Row],[DIA]]&gt;0,IF('13'!$CD$36=77,1,""),"")</f>
        <v/>
      </c>
      <c r="Q592" s="357">
        <f>IF(M592&gt;'13'!$CD$30,0,1)</f>
        <v>1</v>
      </c>
      <c r="R592" s="357" t="str">
        <f>IF(Tabela14[[#This Row],[DIA]]&gt;0,IF('01'!$BX$33=77,1,""),"")</f>
        <v/>
      </c>
      <c r="S592" s="357">
        <f>IF(M592&gt;'01'!$BX$27,0,1)</f>
        <v>1</v>
      </c>
    </row>
    <row r="593" spans="3:19" x14ac:dyDescent="0.25">
      <c r="C593" s="75">
        <v>43431</v>
      </c>
      <c r="D593" s="76" t="s">
        <v>266</v>
      </c>
      <c r="E593" s="358" t="s">
        <v>420</v>
      </c>
      <c r="F593" s="359">
        <v>20</v>
      </c>
      <c r="G593" s="76" t="s">
        <v>272</v>
      </c>
      <c r="H593" s="76" t="s">
        <v>60</v>
      </c>
      <c r="I593" s="357" t="str">
        <f t="shared" ca="1" si="45"/>
        <v/>
      </c>
      <c r="J593" s="360">
        <f t="shared" si="46"/>
        <v>27</v>
      </c>
      <c r="K593" s="360">
        <f t="shared" si="47"/>
        <v>11</v>
      </c>
      <c r="L593" s="360">
        <f t="shared" si="48"/>
        <v>2018</v>
      </c>
      <c r="M593" s="357">
        <f t="shared" si="49"/>
        <v>1</v>
      </c>
      <c r="N593" s="357">
        <f>VLOOKUP(Tabela14[[#This Row],[Banco]],$U$9:$V$28,2,0)</f>
        <v>1</v>
      </c>
      <c r="O593" s="357">
        <f>IF(M593&gt;'06'!$AZ$15,0,1)</f>
        <v>1</v>
      </c>
      <c r="P593" s="357" t="str">
        <f>IF(Tabela14[[#This Row],[DIA]]&gt;0,IF('13'!$CD$36=77,1,""),"")</f>
        <v/>
      </c>
      <c r="Q593" s="357">
        <f>IF(M593&gt;'13'!$CD$30,0,1)</f>
        <v>1</v>
      </c>
      <c r="R593" s="357" t="str">
        <f>IF(Tabela14[[#This Row],[DIA]]&gt;0,IF('01'!$BX$33=77,1,""),"")</f>
        <v/>
      </c>
      <c r="S593" s="357">
        <f>IF(M593&gt;'01'!$BX$27,0,1)</f>
        <v>1</v>
      </c>
    </row>
    <row r="594" spans="3:19" x14ac:dyDescent="0.25">
      <c r="C594" s="75">
        <v>43431</v>
      </c>
      <c r="D594" s="76" t="s">
        <v>269</v>
      </c>
      <c r="E594" s="358" t="s">
        <v>348</v>
      </c>
      <c r="F594" s="359">
        <v>43.9</v>
      </c>
      <c r="G594" s="76" t="s">
        <v>272</v>
      </c>
      <c r="H594" s="76" t="s">
        <v>60</v>
      </c>
      <c r="I594" s="357" t="str">
        <f t="shared" ca="1" si="45"/>
        <v/>
      </c>
      <c r="J594" s="360">
        <f t="shared" si="46"/>
        <v>27</v>
      </c>
      <c r="K594" s="360">
        <f t="shared" si="47"/>
        <v>11</v>
      </c>
      <c r="L594" s="360">
        <f t="shared" si="48"/>
        <v>2018</v>
      </c>
      <c r="M594" s="357">
        <f t="shared" si="49"/>
        <v>1</v>
      </c>
      <c r="N594" s="357">
        <f>VLOOKUP(Tabela14[[#This Row],[Banco]],$U$9:$V$28,2,0)</f>
        <v>1</v>
      </c>
      <c r="O594" s="357">
        <f>IF(M594&gt;'06'!$AZ$15,0,1)</f>
        <v>1</v>
      </c>
      <c r="P594" s="357" t="str">
        <f>IF(Tabela14[[#This Row],[DIA]]&gt;0,IF('13'!$CD$36=77,1,""),"")</f>
        <v/>
      </c>
      <c r="Q594" s="357">
        <f>IF(M594&gt;'13'!$CD$30,0,1)</f>
        <v>1</v>
      </c>
      <c r="R594" s="357" t="str">
        <f>IF(Tabela14[[#This Row],[DIA]]&gt;0,IF('01'!$BX$33=77,1,""),"")</f>
        <v/>
      </c>
      <c r="S594" s="357">
        <f>IF(M594&gt;'01'!$BX$27,0,1)</f>
        <v>1</v>
      </c>
    </row>
    <row r="595" spans="3:19" x14ac:dyDescent="0.25">
      <c r="C595" s="75">
        <v>43431</v>
      </c>
      <c r="D595" s="76" t="s">
        <v>264</v>
      </c>
      <c r="E595" s="358" t="s">
        <v>542</v>
      </c>
      <c r="F595" s="359">
        <v>13</v>
      </c>
      <c r="G595" s="76" t="s">
        <v>272</v>
      </c>
      <c r="H595" s="76" t="s">
        <v>60</v>
      </c>
      <c r="I595" s="357" t="str">
        <f t="shared" ca="1" si="45"/>
        <v/>
      </c>
      <c r="J595" s="360">
        <f t="shared" si="46"/>
        <v>27</v>
      </c>
      <c r="K595" s="360">
        <f t="shared" si="47"/>
        <v>11</v>
      </c>
      <c r="L595" s="360">
        <f t="shared" si="48"/>
        <v>2018</v>
      </c>
      <c r="M595" s="357">
        <f t="shared" si="49"/>
        <v>1</v>
      </c>
      <c r="N595" s="357">
        <f>VLOOKUP(Tabela14[[#This Row],[Banco]],$U$9:$V$28,2,0)</f>
        <v>1</v>
      </c>
      <c r="O595" s="357">
        <f>IF(M595&gt;'06'!$AZ$15,0,1)</f>
        <v>1</v>
      </c>
      <c r="P595" s="357" t="str">
        <f>IF(Tabela14[[#This Row],[DIA]]&gt;0,IF('13'!$CD$36=77,1,""),"")</f>
        <v/>
      </c>
      <c r="Q595" s="357">
        <f>IF(M595&gt;'13'!$CD$30,0,1)</f>
        <v>1</v>
      </c>
      <c r="R595" s="357" t="str">
        <f>IF(Tabela14[[#This Row],[DIA]]&gt;0,IF('01'!$BX$33=77,1,""),"")</f>
        <v/>
      </c>
      <c r="S595" s="357">
        <f>IF(M595&gt;'01'!$BX$27,0,1)</f>
        <v>1</v>
      </c>
    </row>
    <row r="596" spans="3:19" x14ac:dyDescent="0.25">
      <c r="C596" s="75">
        <v>43431</v>
      </c>
      <c r="D596" s="76" t="s">
        <v>264</v>
      </c>
      <c r="E596" s="358" t="s">
        <v>543</v>
      </c>
      <c r="F596" s="359">
        <v>6</v>
      </c>
      <c r="G596" s="76" t="s">
        <v>272</v>
      </c>
      <c r="H596" s="76" t="s">
        <v>60</v>
      </c>
      <c r="I596" s="357" t="str">
        <f t="shared" ca="1" si="45"/>
        <v/>
      </c>
      <c r="J596" s="360">
        <f t="shared" si="46"/>
        <v>27</v>
      </c>
      <c r="K596" s="360">
        <f t="shared" si="47"/>
        <v>11</v>
      </c>
      <c r="L596" s="360">
        <f t="shared" si="48"/>
        <v>2018</v>
      </c>
      <c r="M596" s="357">
        <f t="shared" si="49"/>
        <v>1</v>
      </c>
      <c r="N596" s="357">
        <f>VLOOKUP(Tabela14[[#This Row],[Banco]],$U$9:$V$28,2,0)</f>
        <v>1</v>
      </c>
      <c r="O596" s="357">
        <f>IF(M596&gt;'06'!$AZ$15,0,1)</f>
        <v>1</v>
      </c>
      <c r="P596" s="357" t="str">
        <f>IF(Tabela14[[#This Row],[DIA]]&gt;0,IF('13'!$CD$36=77,1,""),"")</f>
        <v/>
      </c>
      <c r="Q596" s="357">
        <f>IF(M596&gt;'13'!$CD$30,0,1)</f>
        <v>1</v>
      </c>
      <c r="R596" s="357" t="str">
        <f>IF(Tabela14[[#This Row],[DIA]]&gt;0,IF('01'!$BX$33=77,1,""),"")</f>
        <v/>
      </c>
      <c r="S596" s="357">
        <f>IF(M596&gt;'01'!$BX$27,0,1)</f>
        <v>1</v>
      </c>
    </row>
    <row r="597" spans="3:19" x14ac:dyDescent="0.25">
      <c r="C597" s="75">
        <v>43431</v>
      </c>
      <c r="D597" s="76" t="s">
        <v>265</v>
      </c>
      <c r="E597" s="358" t="s">
        <v>524</v>
      </c>
      <c r="F597" s="359">
        <v>14</v>
      </c>
      <c r="G597" s="76" t="s">
        <v>272</v>
      </c>
      <c r="H597" s="76" t="s">
        <v>60</v>
      </c>
      <c r="I597" s="357" t="str">
        <f t="shared" ca="1" si="45"/>
        <v/>
      </c>
      <c r="J597" s="360">
        <f t="shared" si="46"/>
        <v>27</v>
      </c>
      <c r="K597" s="360">
        <f t="shared" si="47"/>
        <v>11</v>
      </c>
      <c r="L597" s="360">
        <f t="shared" si="48"/>
        <v>2018</v>
      </c>
      <c r="M597" s="357">
        <f t="shared" si="49"/>
        <v>1</v>
      </c>
      <c r="N597" s="357">
        <f>VLOOKUP(Tabela14[[#This Row],[Banco]],$U$9:$V$28,2,0)</f>
        <v>1</v>
      </c>
      <c r="O597" s="357">
        <f>IF(M597&gt;'06'!$AZ$15,0,1)</f>
        <v>1</v>
      </c>
      <c r="P597" s="357" t="str">
        <f>IF(Tabela14[[#This Row],[DIA]]&gt;0,IF('13'!$CD$36=77,1,""),"")</f>
        <v/>
      </c>
      <c r="Q597" s="357">
        <f>IF(M597&gt;'13'!$CD$30,0,1)</f>
        <v>1</v>
      </c>
      <c r="R597" s="357" t="str">
        <f>IF(Tabela14[[#This Row],[DIA]]&gt;0,IF('01'!$BX$33=77,1,""),"")</f>
        <v/>
      </c>
      <c r="S597" s="357">
        <f>IF(M597&gt;'01'!$BX$27,0,1)</f>
        <v>1</v>
      </c>
    </row>
    <row r="598" spans="3:19" x14ac:dyDescent="0.25">
      <c r="C598" s="75">
        <v>43431</v>
      </c>
      <c r="D598" s="76" t="s">
        <v>265</v>
      </c>
      <c r="E598" s="358" t="s">
        <v>377</v>
      </c>
      <c r="F598" s="359">
        <v>5.3</v>
      </c>
      <c r="G598" s="76" t="s">
        <v>272</v>
      </c>
      <c r="H598" s="76" t="s">
        <v>60</v>
      </c>
      <c r="I598" s="357" t="str">
        <f t="shared" ca="1" si="45"/>
        <v/>
      </c>
      <c r="J598" s="360">
        <f t="shared" si="46"/>
        <v>27</v>
      </c>
      <c r="K598" s="360">
        <f t="shared" si="47"/>
        <v>11</v>
      </c>
      <c r="L598" s="360">
        <f t="shared" si="48"/>
        <v>2018</v>
      </c>
      <c r="M598" s="357">
        <f t="shared" si="49"/>
        <v>1</v>
      </c>
      <c r="N598" s="357">
        <f>VLOOKUP(Tabela14[[#This Row],[Banco]],$U$9:$V$28,2,0)</f>
        <v>1</v>
      </c>
      <c r="O598" s="357">
        <f>IF(M598&gt;'06'!$AZ$15,0,1)</f>
        <v>1</v>
      </c>
      <c r="P598" s="357" t="str">
        <f>IF(Tabela14[[#This Row],[DIA]]&gt;0,IF('13'!$CD$36=77,1,""),"")</f>
        <v/>
      </c>
      <c r="Q598" s="357">
        <f>IF(M598&gt;'13'!$CD$30,0,1)</f>
        <v>1</v>
      </c>
      <c r="R598" s="357" t="str">
        <f>IF(Tabela14[[#This Row],[DIA]]&gt;0,IF('01'!$BX$33=77,1,""),"")</f>
        <v/>
      </c>
      <c r="S598" s="357">
        <f>IF(M598&gt;'01'!$BX$27,0,1)</f>
        <v>1</v>
      </c>
    </row>
    <row r="599" spans="3:19" x14ac:dyDescent="0.25">
      <c r="C599" s="75">
        <v>43431</v>
      </c>
      <c r="D599" s="76" t="s">
        <v>265</v>
      </c>
      <c r="E599" s="358" t="s">
        <v>544</v>
      </c>
      <c r="F599" s="359">
        <v>2</v>
      </c>
      <c r="G599" s="76" t="s">
        <v>272</v>
      </c>
      <c r="H599" s="76" t="s">
        <v>60</v>
      </c>
      <c r="I599" s="357" t="str">
        <f t="shared" ca="1" si="45"/>
        <v/>
      </c>
      <c r="J599" s="360">
        <f t="shared" si="46"/>
        <v>27</v>
      </c>
      <c r="K599" s="360">
        <f t="shared" si="47"/>
        <v>11</v>
      </c>
      <c r="L599" s="360">
        <f t="shared" si="48"/>
        <v>2018</v>
      </c>
      <c r="M599" s="357">
        <f t="shared" si="49"/>
        <v>1</v>
      </c>
      <c r="N599" s="357">
        <f>VLOOKUP(Tabela14[[#This Row],[Banco]],$U$9:$V$28,2,0)</f>
        <v>1</v>
      </c>
      <c r="O599" s="357">
        <f>IF(M599&gt;'06'!$AZ$15,0,1)</f>
        <v>1</v>
      </c>
      <c r="P599" s="357" t="str">
        <f>IF(Tabela14[[#This Row],[DIA]]&gt;0,IF('13'!$CD$36=77,1,""),"")</f>
        <v/>
      </c>
      <c r="Q599" s="357">
        <f>IF(M599&gt;'13'!$CD$30,0,1)</f>
        <v>1</v>
      </c>
      <c r="R599" s="357" t="str">
        <f>IF(Tabela14[[#This Row],[DIA]]&gt;0,IF('01'!$BX$33=77,1,""),"")</f>
        <v/>
      </c>
      <c r="S599" s="357">
        <f>IF(M599&gt;'01'!$BX$27,0,1)</f>
        <v>1</v>
      </c>
    </row>
    <row r="600" spans="3:19" x14ac:dyDescent="0.25">
      <c r="C600" s="75">
        <v>43432</v>
      </c>
      <c r="D600" s="76" t="s">
        <v>264</v>
      </c>
      <c r="E600" s="358" t="s">
        <v>545</v>
      </c>
      <c r="F600" s="359">
        <v>150</v>
      </c>
      <c r="G600" s="76" t="s">
        <v>272</v>
      </c>
      <c r="H600" s="76" t="s">
        <v>60</v>
      </c>
      <c r="I600" s="357" t="str">
        <f t="shared" ca="1" si="45"/>
        <v/>
      </c>
      <c r="J600" s="360">
        <f t="shared" si="46"/>
        <v>28</v>
      </c>
      <c r="K600" s="360">
        <f t="shared" si="47"/>
        <v>11</v>
      </c>
      <c r="L600" s="360">
        <f t="shared" si="48"/>
        <v>2018</v>
      </c>
      <c r="M600" s="357">
        <f t="shared" si="49"/>
        <v>1</v>
      </c>
      <c r="N600" s="357">
        <f>VLOOKUP(Tabela14[[#This Row],[Banco]],$U$9:$V$28,2,0)</f>
        <v>1</v>
      </c>
      <c r="O600" s="357">
        <f>IF(M600&gt;'06'!$AZ$15,0,1)</f>
        <v>1</v>
      </c>
      <c r="P600" s="357" t="str">
        <f>IF(Tabela14[[#This Row],[DIA]]&gt;0,IF('13'!$CD$36=77,1,""),"")</f>
        <v/>
      </c>
      <c r="Q600" s="357">
        <f>IF(M600&gt;'13'!$CD$30,0,1)</f>
        <v>1</v>
      </c>
      <c r="R600" s="357" t="str">
        <f>IF(Tabela14[[#This Row],[DIA]]&gt;0,IF('01'!$BX$33=77,1,""),"")</f>
        <v/>
      </c>
      <c r="S600" s="357">
        <f>IF(M600&gt;'01'!$BX$27,0,1)</f>
        <v>1</v>
      </c>
    </row>
    <row r="601" spans="3:19" x14ac:dyDescent="0.25">
      <c r="C601" s="75">
        <v>43432</v>
      </c>
      <c r="D601" s="76" t="s">
        <v>266</v>
      </c>
      <c r="E601" s="358" t="s">
        <v>418</v>
      </c>
      <c r="F601" s="359">
        <v>50</v>
      </c>
      <c r="G601" s="76" t="s">
        <v>272</v>
      </c>
      <c r="H601" s="76" t="s">
        <v>60</v>
      </c>
      <c r="I601" s="357" t="str">
        <f t="shared" ca="1" si="45"/>
        <v/>
      </c>
      <c r="J601" s="360">
        <f t="shared" si="46"/>
        <v>28</v>
      </c>
      <c r="K601" s="360">
        <f t="shared" si="47"/>
        <v>11</v>
      </c>
      <c r="L601" s="360">
        <f t="shared" si="48"/>
        <v>2018</v>
      </c>
      <c r="M601" s="357">
        <f t="shared" si="49"/>
        <v>1</v>
      </c>
      <c r="N601" s="357">
        <f>VLOOKUP(Tabela14[[#This Row],[Banco]],$U$9:$V$28,2,0)</f>
        <v>1</v>
      </c>
      <c r="O601" s="357">
        <f>IF(M601&gt;'06'!$AZ$15,0,1)</f>
        <v>1</v>
      </c>
      <c r="P601" s="357" t="str">
        <f>IF(Tabela14[[#This Row],[DIA]]&gt;0,IF('13'!$CD$36=77,1,""),"")</f>
        <v/>
      </c>
      <c r="Q601" s="357">
        <f>IF(M601&gt;'13'!$CD$30,0,1)</f>
        <v>1</v>
      </c>
      <c r="R601" s="357" t="str">
        <f>IF(Tabela14[[#This Row],[DIA]]&gt;0,IF('01'!$BX$33=77,1,""),"")</f>
        <v/>
      </c>
      <c r="S601" s="357">
        <f>IF(M601&gt;'01'!$BX$27,0,1)</f>
        <v>1</v>
      </c>
    </row>
    <row r="602" spans="3:19" x14ac:dyDescent="0.25">
      <c r="C602" s="75">
        <v>43433</v>
      </c>
      <c r="D602" s="76" t="s">
        <v>265</v>
      </c>
      <c r="E602" s="358" t="s">
        <v>495</v>
      </c>
      <c r="F602" s="359">
        <v>5</v>
      </c>
      <c r="G602" s="76" t="s">
        <v>272</v>
      </c>
      <c r="H602" s="76" t="s">
        <v>60</v>
      </c>
      <c r="I602" s="357" t="str">
        <f t="shared" ca="1" si="45"/>
        <v/>
      </c>
      <c r="J602" s="360">
        <f t="shared" si="46"/>
        <v>29</v>
      </c>
      <c r="K602" s="360">
        <f t="shared" si="47"/>
        <v>11</v>
      </c>
      <c r="L602" s="360">
        <f t="shared" si="48"/>
        <v>2018</v>
      </c>
      <c r="M602" s="357">
        <f t="shared" si="49"/>
        <v>1</v>
      </c>
      <c r="N602" s="357">
        <f>VLOOKUP(Tabela14[[#This Row],[Banco]],$U$9:$V$28,2,0)</f>
        <v>1</v>
      </c>
      <c r="O602" s="357">
        <f>IF(M602&gt;'06'!$AZ$15,0,1)</f>
        <v>1</v>
      </c>
      <c r="P602" s="357" t="str">
        <f>IF(Tabela14[[#This Row],[DIA]]&gt;0,IF('13'!$CD$36=77,1,""),"")</f>
        <v/>
      </c>
      <c r="Q602" s="357">
        <f>IF(M602&gt;'13'!$CD$30,0,1)</f>
        <v>1</v>
      </c>
      <c r="R602" s="357" t="str">
        <f>IF(Tabela14[[#This Row],[DIA]]&gt;0,IF('01'!$BX$33=77,1,""),"")</f>
        <v/>
      </c>
      <c r="S602" s="357">
        <f>IF(M602&gt;'01'!$BX$27,0,1)</f>
        <v>1</v>
      </c>
    </row>
    <row r="603" spans="3:19" x14ac:dyDescent="0.25">
      <c r="C603" s="75">
        <v>43434</v>
      </c>
      <c r="D603" s="76" t="s">
        <v>265</v>
      </c>
      <c r="E603" s="358" t="s">
        <v>495</v>
      </c>
      <c r="F603" s="359">
        <v>50</v>
      </c>
      <c r="G603" s="76" t="s">
        <v>272</v>
      </c>
      <c r="H603" s="76" t="s">
        <v>60</v>
      </c>
      <c r="I603" s="357" t="str">
        <f t="shared" ca="1" si="45"/>
        <v/>
      </c>
      <c r="J603" s="360">
        <f t="shared" si="46"/>
        <v>30</v>
      </c>
      <c r="K603" s="360">
        <f t="shared" si="47"/>
        <v>11</v>
      </c>
      <c r="L603" s="360">
        <f t="shared" si="48"/>
        <v>2018</v>
      </c>
      <c r="M603" s="357">
        <f t="shared" si="49"/>
        <v>1</v>
      </c>
      <c r="N603" s="357">
        <f>VLOOKUP(Tabela14[[#This Row],[Banco]],$U$9:$V$28,2,0)</f>
        <v>1</v>
      </c>
      <c r="O603" s="357">
        <f>IF(M603&gt;'06'!$AZ$15,0,1)</f>
        <v>1</v>
      </c>
      <c r="P603" s="357" t="str">
        <f>IF(Tabela14[[#This Row],[DIA]]&gt;0,IF('13'!$CD$36=77,1,""),"")</f>
        <v/>
      </c>
      <c r="Q603" s="357">
        <f>IF(M603&gt;'13'!$CD$30,0,1)</f>
        <v>1</v>
      </c>
      <c r="R603" s="357" t="str">
        <f>IF(Tabela14[[#This Row],[DIA]]&gt;0,IF('01'!$BX$33=77,1,""),"")</f>
        <v/>
      </c>
      <c r="S603" s="357">
        <f>IF(M603&gt;'01'!$BX$27,0,1)</f>
        <v>1</v>
      </c>
    </row>
    <row r="604" spans="3:19" x14ac:dyDescent="0.25">
      <c r="C604" s="75">
        <v>43435</v>
      </c>
      <c r="D604" s="76" t="s">
        <v>265</v>
      </c>
      <c r="E604" s="358" t="s">
        <v>546</v>
      </c>
      <c r="F604" s="359">
        <v>2</v>
      </c>
      <c r="G604" s="76" t="s">
        <v>272</v>
      </c>
      <c r="H604" s="76" t="s">
        <v>60</v>
      </c>
      <c r="I604" s="357" t="str">
        <f t="shared" ca="1" si="45"/>
        <v/>
      </c>
      <c r="J604" s="360">
        <f t="shared" si="46"/>
        <v>1</v>
      </c>
      <c r="K604" s="360">
        <f t="shared" si="47"/>
        <v>12</v>
      </c>
      <c r="L604" s="360">
        <f t="shared" si="48"/>
        <v>2018</v>
      </c>
      <c r="M604" s="357">
        <f t="shared" si="49"/>
        <v>1</v>
      </c>
      <c r="N604" s="357">
        <f>VLOOKUP(Tabela14[[#This Row],[Banco]],$U$9:$V$28,2,0)</f>
        <v>1</v>
      </c>
      <c r="O604" s="357">
        <f>IF(M604&gt;'06'!$AZ$15,0,1)</f>
        <v>1</v>
      </c>
      <c r="P604" s="357" t="str">
        <f>IF(Tabela14[[#This Row],[DIA]]&gt;0,IF('13'!$CD$36=77,1,""),"")</f>
        <v/>
      </c>
      <c r="Q604" s="357">
        <f>IF(M604&gt;'13'!$CD$30,0,1)</f>
        <v>1</v>
      </c>
      <c r="R604" s="357" t="str">
        <f>IF(Tabela14[[#This Row],[DIA]]&gt;0,IF('01'!$BX$33=77,1,""),"")</f>
        <v/>
      </c>
      <c r="S604" s="357">
        <f>IF(M604&gt;'01'!$BX$27,0,1)</f>
        <v>1</v>
      </c>
    </row>
    <row r="605" spans="3:19" x14ac:dyDescent="0.25">
      <c r="C605" s="75">
        <v>43435</v>
      </c>
      <c r="D605" s="76" t="s">
        <v>265</v>
      </c>
      <c r="E605" s="358" t="s">
        <v>524</v>
      </c>
      <c r="F605" s="359">
        <v>6</v>
      </c>
      <c r="G605" s="76" t="s">
        <v>272</v>
      </c>
      <c r="H605" s="76" t="s">
        <v>60</v>
      </c>
      <c r="I605" s="357" t="str">
        <f t="shared" ca="1" si="45"/>
        <v/>
      </c>
      <c r="J605" s="360">
        <f t="shared" si="46"/>
        <v>1</v>
      </c>
      <c r="K605" s="360">
        <f t="shared" si="47"/>
        <v>12</v>
      </c>
      <c r="L605" s="360">
        <f t="shared" si="48"/>
        <v>2018</v>
      </c>
      <c r="M605" s="357">
        <f t="shared" si="49"/>
        <v>1</v>
      </c>
      <c r="N605" s="357">
        <f>VLOOKUP(Tabela14[[#This Row],[Banco]],$U$9:$V$28,2,0)</f>
        <v>1</v>
      </c>
      <c r="O605" s="357">
        <f>IF(M605&gt;'06'!$AZ$15,0,1)</f>
        <v>1</v>
      </c>
      <c r="P605" s="357" t="str">
        <f>IF(Tabela14[[#This Row],[DIA]]&gt;0,IF('13'!$CD$36=77,1,""),"")</f>
        <v/>
      </c>
      <c r="Q605" s="357">
        <f>IF(M605&gt;'13'!$CD$30,0,1)</f>
        <v>1</v>
      </c>
      <c r="R605" s="357" t="str">
        <f>IF(Tabela14[[#This Row],[DIA]]&gt;0,IF('01'!$BX$33=77,1,""),"")</f>
        <v/>
      </c>
      <c r="S605" s="357">
        <f>IF(M605&gt;'01'!$BX$27,0,1)</f>
        <v>1</v>
      </c>
    </row>
    <row r="606" spans="3:19" x14ac:dyDescent="0.25">
      <c r="C606" s="75">
        <v>43435</v>
      </c>
      <c r="D606" s="76" t="s">
        <v>264</v>
      </c>
      <c r="E606" s="358" t="s">
        <v>398</v>
      </c>
      <c r="F606" s="359">
        <v>20</v>
      </c>
      <c r="G606" s="76" t="s">
        <v>272</v>
      </c>
      <c r="H606" s="76" t="s">
        <v>60</v>
      </c>
      <c r="I606" s="357" t="str">
        <f t="shared" ca="1" si="45"/>
        <v/>
      </c>
      <c r="J606" s="360">
        <f t="shared" si="46"/>
        <v>1</v>
      </c>
      <c r="K606" s="360">
        <f t="shared" si="47"/>
        <v>12</v>
      </c>
      <c r="L606" s="360">
        <f t="shared" si="48"/>
        <v>2018</v>
      </c>
      <c r="M606" s="357">
        <f t="shared" si="49"/>
        <v>1</v>
      </c>
      <c r="N606" s="357">
        <f>VLOOKUP(Tabela14[[#This Row],[Banco]],$U$9:$V$28,2,0)</f>
        <v>1</v>
      </c>
      <c r="O606" s="357">
        <f>IF(M606&gt;'06'!$AZ$15,0,1)</f>
        <v>1</v>
      </c>
      <c r="P606" s="357" t="str">
        <f>IF(Tabela14[[#This Row],[DIA]]&gt;0,IF('13'!$CD$36=77,1,""),"")</f>
        <v/>
      </c>
      <c r="Q606" s="357">
        <f>IF(M606&gt;'13'!$CD$30,0,1)</f>
        <v>1</v>
      </c>
      <c r="R606" s="357" t="str">
        <f>IF(Tabela14[[#This Row],[DIA]]&gt;0,IF('01'!$BX$33=77,1,""),"")</f>
        <v/>
      </c>
      <c r="S606" s="357">
        <f>IF(M606&gt;'01'!$BX$27,0,1)</f>
        <v>1</v>
      </c>
    </row>
    <row r="607" spans="3:19" x14ac:dyDescent="0.25">
      <c r="C607" s="75">
        <v>43436</v>
      </c>
      <c r="D607" s="76" t="s">
        <v>772</v>
      </c>
      <c r="E607" s="358" t="s">
        <v>527</v>
      </c>
      <c r="F607" s="359">
        <v>600</v>
      </c>
      <c r="G607" s="76" t="s">
        <v>272</v>
      </c>
      <c r="H607" s="76" t="s">
        <v>60</v>
      </c>
      <c r="I607" s="357" t="str">
        <f t="shared" ca="1" si="45"/>
        <v/>
      </c>
      <c r="J607" s="360">
        <f t="shared" si="46"/>
        <v>2</v>
      </c>
      <c r="K607" s="360">
        <f t="shared" si="47"/>
        <v>12</v>
      </c>
      <c r="L607" s="360">
        <f t="shared" si="48"/>
        <v>2018</v>
      </c>
      <c r="M607" s="357">
        <f t="shared" si="49"/>
        <v>1</v>
      </c>
      <c r="N607" s="357">
        <f>VLOOKUP(Tabela14[[#This Row],[Banco]],$U$9:$V$28,2,0)</f>
        <v>1</v>
      </c>
      <c r="O607" s="357">
        <f>IF(M607&gt;'06'!$AZ$15,0,1)</f>
        <v>1</v>
      </c>
      <c r="P607" s="357" t="str">
        <f>IF(Tabela14[[#This Row],[DIA]]&gt;0,IF('13'!$CD$36=77,1,""),"")</f>
        <v/>
      </c>
      <c r="Q607" s="357">
        <f>IF(M607&gt;'13'!$CD$30,0,1)</f>
        <v>1</v>
      </c>
      <c r="R607" s="357" t="str">
        <f>IF(Tabela14[[#This Row],[DIA]]&gt;0,IF('01'!$BX$33=77,1,""),"")</f>
        <v/>
      </c>
      <c r="S607" s="357">
        <f>IF(M607&gt;'01'!$BX$27,0,1)</f>
        <v>1</v>
      </c>
    </row>
    <row r="608" spans="3:19" x14ac:dyDescent="0.25">
      <c r="C608" s="75">
        <v>43436</v>
      </c>
      <c r="D608" s="76" t="s">
        <v>264</v>
      </c>
      <c r="E608" s="358" t="s">
        <v>547</v>
      </c>
      <c r="F608" s="359">
        <v>500</v>
      </c>
      <c r="G608" s="76" t="s">
        <v>272</v>
      </c>
      <c r="H608" s="76" t="s">
        <v>60</v>
      </c>
      <c r="I608" s="357" t="str">
        <f t="shared" ca="1" si="45"/>
        <v/>
      </c>
      <c r="J608" s="360">
        <f t="shared" si="46"/>
        <v>2</v>
      </c>
      <c r="K608" s="360">
        <f t="shared" si="47"/>
        <v>12</v>
      </c>
      <c r="L608" s="360">
        <f t="shared" si="48"/>
        <v>2018</v>
      </c>
      <c r="M608" s="357">
        <f t="shared" si="49"/>
        <v>1</v>
      </c>
      <c r="N608" s="357">
        <f>VLOOKUP(Tabela14[[#This Row],[Banco]],$U$9:$V$28,2,0)</f>
        <v>1</v>
      </c>
      <c r="O608" s="357">
        <f>IF(M608&gt;'06'!$AZ$15,0,1)</f>
        <v>1</v>
      </c>
      <c r="P608" s="357" t="str">
        <f>IF(Tabela14[[#This Row],[DIA]]&gt;0,IF('13'!$CD$36=77,1,""),"")</f>
        <v/>
      </c>
      <c r="Q608" s="357">
        <f>IF(M608&gt;'13'!$CD$30,0,1)</f>
        <v>1</v>
      </c>
      <c r="R608" s="357" t="str">
        <f>IF(Tabela14[[#This Row],[DIA]]&gt;0,IF('01'!$BX$33=77,1,""),"")</f>
        <v/>
      </c>
      <c r="S608" s="357">
        <f>IF(M608&gt;'01'!$BX$27,0,1)</f>
        <v>1</v>
      </c>
    </row>
    <row r="609" spans="3:19" x14ac:dyDescent="0.25">
      <c r="C609" s="75">
        <v>43436</v>
      </c>
      <c r="D609" s="76" t="s">
        <v>266</v>
      </c>
      <c r="E609" s="358" t="s">
        <v>548</v>
      </c>
      <c r="F609" s="359">
        <v>12.5</v>
      </c>
      <c r="G609" s="76" t="s">
        <v>272</v>
      </c>
      <c r="H609" s="76" t="s">
        <v>60</v>
      </c>
      <c r="I609" s="357" t="str">
        <f t="shared" ca="1" si="45"/>
        <v/>
      </c>
      <c r="J609" s="360">
        <f t="shared" si="46"/>
        <v>2</v>
      </c>
      <c r="K609" s="360">
        <f t="shared" si="47"/>
        <v>12</v>
      </c>
      <c r="L609" s="360">
        <f t="shared" si="48"/>
        <v>2018</v>
      </c>
      <c r="M609" s="357">
        <f t="shared" si="49"/>
        <v>1</v>
      </c>
      <c r="N609" s="357">
        <f>VLOOKUP(Tabela14[[#This Row],[Banco]],$U$9:$V$28,2,0)</f>
        <v>1</v>
      </c>
      <c r="O609" s="357">
        <f>IF(M609&gt;'06'!$AZ$15,0,1)</f>
        <v>1</v>
      </c>
      <c r="P609" s="357" t="str">
        <f>IF(Tabela14[[#This Row],[DIA]]&gt;0,IF('13'!$CD$36=77,1,""),"")</f>
        <v/>
      </c>
      <c r="Q609" s="357">
        <f>IF(M609&gt;'13'!$CD$30,0,1)</f>
        <v>1</v>
      </c>
      <c r="R609" s="357" t="str">
        <f>IF(Tabela14[[#This Row],[DIA]]&gt;0,IF('01'!$BX$33=77,1,""),"")</f>
        <v/>
      </c>
      <c r="S609" s="357">
        <f>IF(M609&gt;'01'!$BX$27,0,1)</f>
        <v>1</v>
      </c>
    </row>
    <row r="610" spans="3:19" x14ac:dyDescent="0.25">
      <c r="C610" s="75">
        <v>43436</v>
      </c>
      <c r="D610" s="76" t="s">
        <v>266</v>
      </c>
      <c r="E610" s="358" t="s">
        <v>549</v>
      </c>
      <c r="F610" s="359">
        <v>10.5</v>
      </c>
      <c r="G610" s="76" t="s">
        <v>272</v>
      </c>
      <c r="H610" s="76" t="s">
        <v>60</v>
      </c>
      <c r="I610" s="357" t="str">
        <f t="shared" ca="1" si="45"/>
        <v/>
      </c>
      <c r="J610" s="360">
        <f t="shared" si="46"/>
        <v>2</v>
      </c>
      <c r="K610" s="360">
        <f t="shared" si="47"/>
        <v>12</v>
      </c>
      <c r="L610" s="360">
        <f t="shared" si="48"/>
        <v>2018</v>
      </c>
      <c r="M610" s="357">
        <f t="shared" si="49"/>
        <v>1</v>
      </c>
      <c r="N610" s="357">
        <f>VLOOKUP(Tabela14[[#This Row],[Banco]],$U$9:$V$28,2,0)</f>
        <v>1</v>
      </c>
      <c r="O610" s="357">
        <f>IF(M610&gt;'06'!$AZ$15,0,1)</f>
        <v>1</v>
      </c>
      <c r="P610" s="357" t="str">
        <f>IF(Tabela14[[#This Row],[DIA]]&gt;0,IF('13'!$CD$36=77,1,""),"")</f>
        <v/>
      </c>
      <c r="Q610" s="357">
        <f>IF(M610&gt;'13'!$CD$30,0,1)</f>
        <v>1</v>
      </c>
      <c r="R610" s="357" t="str">
        <f>IF(Tabela14[[#This Row],[DIA]]&gt;0,IF('01'!$BX$33=77,1,""),"")</f>
        <v/>
      </c>
      <c r="S610" s="357">
        <f>IF(M610&gt;'01'!$BX$27,0,1)</f>
        <v>1</v>
      </c>
    </row>
    <row r="611" spans="3:19" x14ac:dyDescent="0.25">
      <c r="C611" s="75">
        <v>43436</v>
      </c>
      <c r="D611" s="76" t="s">
        <v>266</v>
      </c>
      <c r="E611" s="358" t="s">
        <v>418</v>
      </c>
      <c r="F611" s="359">
        <v>100</v>
      </c>
      <c r="G611" s="76" t="s">
        <v>272</v>
      </c>
      <c r="H611" s="76" t="s">
        <v>60</v>
      </c>
      <c r="I611" s="357" t="str">
        <f t="shared" ca="1" si="45"/>
        <v/>
      </c>
      <c r="J611" s="360">
        <f t="shared" si="46"/>
        <v>2</v>
      </c>
      <c r="K611" s="360">
        <f t="shared" si="47"/>
        <v>12</v>
      </c>
      <c r="L611" s="360">
        <f t="shared" si="48"/>
        <v>2018</v>
      </c>
      <c r="M611" s="357">
        <f t="shared" si="49"/>
        <v>1</v>
      </c>
      <c r="N611" s="357">
        <f>VLOOKUP(Tabela14[[#This Row],[Banco]],$U$9:$V$28,2,0)</f>
        <v>1</v>
      </c>
      <c r="O611" s="357">
        <f>IF(M611&gt;'06'!$AZ$15,0,1)</f>
        <v>1</v>
      </c>
      <c r="P611" s="357" t="str">
        <f>IF(Tabela14[[#This Row],[DIA]]&gt;0,IF('13'!$CD$36=77,1,""),"")</f>
        <v/>
      </c>
      <c r="Q611" s="357">
        <f>IF(M611&gt;'13'!$CD$30,0,1)</f>
        <v>1</v>
      </c>
      <c r="R611" s="357" t="str">
        <f>IF(Tabela14[[#This Row],[DIA]]&gt;0,IF('01'!$BX$33=77,1,""),"")</f>
        <v/>
      </c>
      <c r="S611" s="357">
        <f>IF(M611&gt;'01'!$BX$27,0,1)</f>
        <v>1</v>
      </c>
    </row>
    <row r="612" spans="3:19" x14ac:dyDescent="0.25">
      <c r="C612" s="75">
        <v>43436</v>
      </c>
      <c r="D612" s="76" t="s">
        <v>264</v>
      </c>
      <c r="E612" s="358" t="s">
        <v>339</v>
      </c>
      <c r="F612" s="359">
        <v>85</v>
      </c>
      <c r="G612" s="76" t="s">
        <v>272</v>
      </c>
      <c r="H612" s="76" t="s">
        <v>60</v>
      </c>
      <c r="I612" s="357" t="str">
        <f t="shared" ca="1" si="45"/>
        <v/>
      </c>
      <c r="J612" s="360">
        <f t="shared" si="46"/>
        <v>2</v>
      </c>
      <c r="K612" s="360">
        <f t="shared" si="47"/>
        <v>12</v>
      </c>
      <c r="L612" s="360">
        <f t="shared" si="48"/>
        <v>2018</v>
      </c>
      <c r="M612" s="357">
        <f t="shared" si="49"/>
        <v>1</v>
      </c>
      <c r="N612" s="357">
        <f>VLOOKUP(Tabela14[[#This Row],[Banco]],$U$9:$V$28,2,0)</f>
        <v>1</v>
      </c>
      <c r="O612" s="357">
        <f>IF(M612&gt;'06'!$AZ$15,0,1)</f>
        <v>1</v>
      </c>
      <c r="P612" s="357" t="str">
        <f>IF(Tabela14[[#This Row],[DIA]]&gt;0,IF('13'!$CD$36=77,1,""),"")</f>
        <v/>
      </c>
      <c r="Q612" s="357">
        <f>IF(M612&gt;'13'!$CD$30,0,1)</f>
        <v>1</v>
      </c>
      <c r="R612" s="357" t="str">
        <f>IF(Tabela14[[#This Row],[DIA]]&gt;0,IF('01'!$BX$33=77,1,""),"")</f>
        <v/>
      </c>
      <c r="S612" s="357">
        <f>IF(M612&gt;'01'!$BX$27,0,1)</f>
        <v>1</v>
      </c>
    </row>
    <row r="613" spans="3:19" x14ac:dyDescent="0.25">
      <c r="C613" s="75">
        <v>43436</v>
      </c>
      <c r="D613" s="76" t="s">
        <v>265</v>
      </c>
      <c r="E613" s="358" t="s">
        <v>519</v>
      </c>
      <c r="F613" s="359">
        <v>5</v>
      </c>
      <c r="G613" s="76" t="s">
        <v>272</v>
      </c>
      <c r="H613" s="76" t="s">
        <v>60</v>
      </c>
      <c r="I613" s="357" t="str">
        <f t="shared" ca="1" si="45"/>
        <v/>
      </c>
      <c r="J613" s="360">
        <f t="shared" si="46"/>
        <v>2</v>
      </c>
      <c r="K613" s="360">
        <f t="shared" si="47"/>
        <v>12</v>
      </c>
      <c r="L613" s="360">
        <f t="shared" si="48"/>
        <v>2018</v>
      </c>
      <c r="M613" s="357">
        <f t="shared" si="49"/>
        <v>1</v>
      </c>
      <c r="N613" s="357">
        <f>VLOOKUP(Tabela14[[#This Row],[Banco]],$U$9:$V$28,2,0)</f>
        <v>1</v>
      </c>
      <c r="O613" s="357">
        <f>IF(M613&gt;'06'!$AZ$15,0,1)</f>
        <v>1</v>
      </c>
      <c r="P613" s="357" t="str">
        <f>IF(Tabela14[[#This Row],[DIA]]&gt;0,IF('13'!$CD$36=77,1,""),"")</f>
        <v/>
      </c>
      <c r="Q613" s="357">
        <f>IF(M613&gt;'13'!$CD$30,0,1)</f>
        <v>1</v>
      </c>
      <c r="R613" s="357" t="str">
        <f>IF(Tabela14[[#This Row],[DIA]]&gt;0,IF('01'!$BX$33=77,1,""),"")</f>
        <v/>
      </c>
      <c r="S613" s="357">
        <f>IF(M613&gt;'01'!$BX$27,0,1)</f>
        <v>1</v>
      </c>
    </row>
    <row r="614" spans="3:19" x14ac:dyDescent="0.25">
      <c r="C614" s="75">
        <v>43437</v>
      </c>
      <c r="D614" s="76" t="s">
        <v>269</v>
      </c>
      <c r="E614" s="358" t="s">
        <v>550</v>
      </c>
      <c r="F614" s="359">
        <v>37</v>
      </c>
      <c r="G614" s="76" t="s">
        <v>272</v>
      </c>
      <c r="H614" s="76" t="s">
        <v>60</v>
      </c>
      <c r="I614" s="357" t="str">
        <f t="shared" ca="1" si="45"/>
        <v/>
      </c>
      <c r="J614" s="360">
        <f t="shared" si="46"/>
        <v>3</v>
      </c>
      <c r="K614" s="360">
        <f t="shared" si="47"/>
        <v>12</v>
      </c>
      <c r="L614" s="360">
        <f t="shared" si="48"/>
        <v>2018</v>
      </c>
      <c r="M614" s="357">
        <f t="shared" si="49"/>
        <v>1</v>
      </c>
      <c r="N614" s="357">
        <f>VLOOKUP(Tabela14[[#This Row],[Banco]],$U$9:$V$28,2,0)</f>
        <v>1</v>
      </c>
      <c r="O614" s="357">
        <f>IF(M614&gt;'06'!$AZ$15,0,1)</f>
        <v>1</v>
      </c>
      <c r="P614" s="357" t="str">
        <f>IF(Tabela14[[#This Row],[DIA]]&gt;0,IF('13'!$CD$36=77,1,""),"")</f>
        <v/>
      </c>
      <c r="Q614" s="357">
        <f>IF(M614&gt;'13'!$CD$30,0,1)</f>
        <v>1</v>
      </c>
      <c r="R614" s="357" t="str">
        <f>IF(Tabela14[[#This Row],[DIA]]&gt;0,IF('01'!$BX$33=77,1,""),"")</f>
        <v/>
      </c>
      <c r="S614" s="357">
        <f>IF(M614&gt;'01'!$BX$27,0,1)</f>
        <v>1</v>
      </c>
    </row>
    <row r="615" spans="3:19" x14ac:dyDescent="0.25">
      <c r="C615" s="75">
        <v>43439</v>
      </c>
      <c r="D615" s="76" t="s">
        <v>265</v>
      </c>
      <c r="E615" s="358" t="s">
        <v>524</v>
      </c>
      <c r="F615" s="359">
        <v>2</v>
      </c>
      <c r="G615" s="76" t="s">
        <v>272</v>
      </c>
      <c r="H615" s="76" t="s">
        <v>60</v>
      </c>
      <c r="I615" s="357" t="str">
        <f t="shared" ca="1" si="45"/>
        <v/>
      </c>
      <c r="J615" s="360">
        <f t="shared" si="46"/>
        <v>5</v>
      </c>
      <c r="K615" s="360">
        <f t="shared" si="47"/>
        <v>12</v>
      </c>
      <c r="L615" s="360">
        <f t="shared" si="48"/>
        <v>2018</v>
      </c>
      <c r="M615" s="357">
        <f t="shared" si="49"/>
        <v>1</v>
      </c>
      <c r="N615" s="357">
        <f>VLOOKUP(Tabela14[[#This Row],[Banco]],$U$9:$V$28,2,0)</f>
        <v>1</v>
      </c>
      <c r="O615" s="357">
        <f>IF(M615&gt;'06'!$AZ$15,0,1)</f>
        <v>1</v>
      </c>
      <c r="P615" s="357" t="str">
        <f>IF(Tabela14[[#This Row],[DIA]]&gt;0,IF('13'!$CD$36=77,1,""),"")</f>
        <v/>
      </c>
      <c r="Q615" s="357">
        <f>IF(M615&gt;'13'!$CD$30,0,1)</f>
        <v>1</v>
      </c>
      <c r="R615" s="357" t="str">
        <f>IF(Tabela14[[#This Row],[DIA]]&gt;0,IF('01'!$BX$33=77,1,""),"")</f>
        <v/>
      </c>
      <c r="S615" s="357">
        <f>IF(M615&gt;'01'!$BX$27,0,1)</f>
        <v>1</v>
      </c>
    </row>
    <row r="616" spans="3:19" x14ac:dyDescent="0.25">
      <c r="C616" s="75">
        <v>43440</v>
      </c>
      <c r="D616" s="76" t="s">
        <v>264</v>
      </c>
      <c r="E616" s="358" t="s">
        <v>370</v>
      </c>
      <c r="F616" s="359">
        <v>8.8000000000000007</v>
      </c>
      <c r="G616" s="76" t="s">
        <v>272</v>
      </c>
      <c r="H616" s="76" t="s">
        <v>60</v>
      </c>
      <c r="I616" s="357" t="str">
        <f t="shared" ca="1" si="45"/>
        <v/>
      </c>
      <c r="J616" s="360">
        <f t="shared" si="46"/>
        <v>6</v>
      </c>
      <c r="K616" s="360">
        <f t="shared" si="47"/>
        <v>12</v>
      </c>
      <c r="L616" s="360">
        <f t="shared" si="48"/>
        <v>2018</v>
      </c>
      <c r="M616" s="357">
        <f t="shared" si="49"/>
        <v>1</v>
      </c>
      <c r="N616" s="357">
        <f>VLOOKUP(Tabela14[[#This Row],[Banco]],$U$9:$V$28,2,0)</f>
        <v>1</v>
      </c>
      <c r="O616" s="357">
        <f>IF(M616&gt;'06'!$AZ$15,0,1)</f>
        <v>1</v>
      </c>
      <c r="P616" s="357" t="str">
        <f>IF(Tabela14[[#This Row],[DIA]]&gt;0,IF('13'!$CD$36=77,1,""),"")</f>
        <v/>
      </c>
      <c r="Q616" s="357">
        <f>IF(M616&gt;'13'!$CD$30,0,1)</f>
        <v>1</v>
      </c>
      <c r="R616" s="357" t="str">
        <f>IF(Tabela14[[#This Row],[DIA]]&gt;0,IF('01'!$BX$33=77,1,""),"")</f>
        <v/>
      </c>
      <c r="S616" s="357">
        <f>IF(M616&gt;'01'!$BX$27,0,1)</f>
        <v>1</v>
      </c>
    </row>
    <row r="617" spans="3:19" x14ac:dyDescent="0.25">
      <c r="C617" s="75">
        <v>43440</v>
      </c>
      <c r="D617" s="76" t="s">
        <v>264</v>
      </c>
      <c r="E617" s="358" t="s">
        <v>438</v>
      </c>
      <c r="F617" s="359">
        <v>0.4</v>
      </c>
      <c r="G617" s="76" t="s">
        <v>272</v>
      </c>
      <c r="H617" s="76" t="s">
        <v>60</v>
      </c>
      <c r="I617" s="357" t="str">
        <f t="shared" ca="1" si="45"/>
        <v/>
      </c>
      <c r="J617" s="360">
        <f t="shared" si="46"/>
        <v>6</v>
      </c>
      <c r="K617" s="360">
        <f t="shared" si="47"/>
        <v>12</v>
      </c>
      <c r="L617" s="360">
        <f t="shared" si="48"/>
        <v>2018</v>
      </c>
      <c r="M617" s="357">
        <f t="shared" si="49"/>
        <v>1</v>
      </c>
      <c r="N617" s="357">
        <f>VLOOKUP(Tabela14[[#This Row],[Banco]],$U$9:$V$28,2,0)</f>
        <v>1</v>
      </c>
      <c r="O617" s="357">
        <f>IF(M617&gt;'06'!$AZ$15,0,1)</f>
        <v>1</v>
      </c>
      <c r="P617" s="357" t="str">
        <f>IF(Tabela14[[#This Row],[DIA]]&gt;0,IF('13'!$CD$36=77,1,""),"")</f>
        <v/>
      </c>
      <c r="Q617" s="357">
        <f>IF(M617&gt;'13'!$CD$30,0,1)</f>
        <v>1</v>
      </c>
      <c r="R617" s="357" t="str">
        <f>IF(Tabela14[[#This Row],[DIA]]&gt;0,IF('01'!$BX$33=77,1,""),"")</f>
        <v/>
      </c>
      <c r="S617" s="357">
        <f>IF(M617&gt;'01'!$BX$27,0,1)</f>
        <v>1</v>
      </c>
    </row>
    <row r="618" spans="3:19" x14ac:dyDescent="0.25">
      <c r="C618" s="75">
        <v>43440</v>
      </c>
      <c r="D618" s="76" t="s">
        <v>264</v>
      </c>
      <c r="E618" s="358" t="s">
        <v>439</v>
      </c>
      <c r="F618" s="359">
        <v>0.04</v>
      </c>
      <c r="G618" s="76" t="s">
        <v>272</v>
      </c>
      <c r="H618" s="76" t="s">
        <v>60</v>
      </c>
      <c r="I618" s="357" t="str">
        <f t="shared" ca="1" si="45"/>
        <v/>
      </c>
      <c r="J618" s="360">
        <f t="shared" si="46"/>
        <v>6</v>
      </c>
      <c r="K618" s="360">
        <f t="shared" si="47"/>
        <v>12</v>
      </c>
      <c r="L618" s="360">
        <f t="shared" si="48"/>
        <v>2018</v>
      </c>
      <c r="M618" s="357">
        <f t="shared" si="49"/>
        <v>1</v>
      </c>
      <c r="N618" s="357">
        <f>VLOOKUP(Tabela14[[#This Row],[Banco]],$U$9:$V$28,2,0)</f>
        <v>1</v>
      </c>
      <c r="O618" s="357">
        <f>IF(M618&gt;'06'!$AZ$15,0,1)</f>
        <v>1</v>
      </c>
      <c r="P618" s="357" t="str">
        <f>IF(Tabela14[[#This Row],[DIA]]&gt;0,IF('13'!$CD$36=77,1,""),"")</f>
        <v/>
      </c>
      <c r="Q618" s="357">
        <f>IF(M618&gt;'13'!$CD$30,0,1)</f>
        <v>1</v>
      </c>
      <c r="R618" s="357" t="str">
        <f>IF(Tabela14[[#This Row],[DIA]]&gt;0,IF('01'!$BX$33=77,1,""),"")</f>
        <v/>
      </c>
      <c r="S618" s="357">
        <f>IF(M618&gt;'01'!$BX$27,0,1)</f>
        <v>1</v>
      </c>
    </row>
    <row r="619" spans="3:19" x14ac:dyDescent="0.25">
      <c r="C619" s="75">
        <v>43440</v>
      </c>
      <c r="D619" s="76" t="s">
        <v>264</v>
      </c>
      <c r="E619" s="358" t="s">
        <v>440</v>
      </c>
      <c r="F619" s="359">
        <v>0.31</v>
      </c>
      <c r="G619" s="76" t="s">
        <v>272</v>
      </c>
      <c r="H619" s="76" t="s">
        <v>60</v>
      </c>
      <c r="I619" s="357" t="str">
        <f t="shared" ca="1" si="45"/>
        <v/>
      </c>
      <c r="J619" s="360">
        <f t="shared" si="46"/>
        <v>6</v>
      </c>
      <c r="K619" s="360">
        <f t="shared" si="47"/>
        <v>12</v>
      </c>
      <c r="L619" s="360">
        <f t="shared" si="48"/>
        <v>2018</v>
      </c>
      <c r="M619" s="357">
        <f t="shared" si="49"/>
        <v>1</v>
      </c>
      <c r="N619" s="357">
        <f>VLOOKUP(Tabela14[[#This Row],[Banco]],$U$9:$V$28,2,0)</f>
        <v>1</v>
      </c>
      <c r="O619" s="357">
        <f>IF(M619&gt;'06'!$AZ$15,0,1)</f>
        <v>1</v>
      </c>
      <c r="P619" s="357" t="str">
        <f>IF(Tabela14[[#This Row],[DIA]]&gt;0,IF('13'!$CD$36=77,1,""),"")</f>
        <v/>
      </c>
      <c r="Q619" s="357">
        <f>IF(M619&gt;'13'!$CD$30,0,1)</f>
        <v>1</v>
      </c>
      <c r="R619" s="357" t="str">
        <f>IF(Tabela14[[#This Row],[DIA]]&gt;0,IF('01'!$BX$33=77,1,""),"")</f>
        <v/>
      </c>
      <c r="S619" s="357">
        <f>IF(M619&gt;'01'!$BX$27,0,1)</f>
        <v>1</v>
      </c>
    </row>
    <row r="620" spans="3:19" x14ac:dyDescent="0.25">
      <c r="C620" s="75">
        <v>43440</v>
      </c>
      <c r="D620" s="76" t="s">
        <v>264</v>
      </c>
      <c r="E620" s="358" t="s">
        <v>551</v>
      </c>
      <c r="F620" s="359">
        <v>280</v>
      </c>
      <c r="G620" s="76" t="s">
        <v>272</v>
      </c>
      <c r="H620" s="76" t="s">
        <v>60</v>
      </c>
      <c r="I620" s="357" t="str">
        <f t="shared" ca="1" si="45"/>
        <v/>
      </c>
      <c r="J620" s="360">
        <f t="shared" si="46"/>
        <v>6</v>
      </c>
      <c r="K620" s="360">
        <f t="shared" si="47"/>
        <v>12</v>
      </c>
      <c r="L620" s="360">
        <f t="shared" si="48"/>
        <v>2018</v>
      </c>
      <c r="M620" s="357">
        <f t="shared" si="49"/>
        <v>1</v>
      </c>
      <c r="N620" s="357">
        <f>VLOOKUP(Tabela14[[#This Row],[Banco]],$U$9:$V$28,2,0)</f>
        <v>1</v>
      </c>
      <c r="O620" s="357">
        <f>IF(M620&gt;'06'!$AZ$15,0,1)</f>
        <v>1</v>
      </c>
      <c r="P620" s="357" t="str">
        <f>IF(Tabela14[[#This Row],[DIA]]&gt;0,IF('13'!$CD$36=77,1,""),"")</f>
        <v/>
      </c>
      <c r="Q620" s="357">
        <f>IF(M620&gt;'13'!$CD$30,0,1)</f>
        <v>1</v>
      </c>
      <c r="R620" s="357" t="str">
        <f>IF(Tabela14[[#This Row],[DIA]]&gt;0,IF('01'!$BX$33=77,1,""),"")</f>
        <v/>
      </c>
      <c r="S620" s="357">
        <f>IF(M620&gt;'01'!$BX$27,0,1)</f>
        <v>1</v>
      </c>
    </row>
    <row r="621" spans="3:19" x14ac:dyDescent="0.25">
      <c r="C621" s="75">
        <v>43440</v>
      </c>
      <c r="D621" s="76" t="s">
        <v>268</v>
      </c>
      <c r="E621" s="358" t="s">
        <v>342</v>
      </c>
      <c r="F621" s="359">
        <v>4</v>
      </c>
      <c r="G621" s="76" t="s">
        <v>272</v>
      </c>
      <c r="H621" s="76" t="s">
        <v>60</v>
      </c>
      <c r="I621" s="357" t="str">
        <f t="shared" ca="1" si="45"/>
        <v/>
      </c>
      <c r="J621" s="360">
        <f t="shared" si="46"/>
        <v>6</v>
      </c>
      <c r="K621" s="360">
        <f t="shared" si="47"/>
        <v>12</v>
      </c>
      <c r="L621" s="360">
        <f t="shared" si="48"/>
        <v>2018</v>
      </c>
      <c r="M621" s="357">
        <f t="shared" si="49"/>
        <v>1</v>
      </c>
      <c r="N621" s="357">
        <f>VLOOKUP(Tabela14[[#This Row],[Banco]],$U$9:$V$28,2,0)</f>
        <v>1</v>
      </c>
      <c r="O621" s="357">
        <f>IF(M621&gt;'06'!$AZ$15,0,1)</f>
        <v>1</v>
      </c>
      <c r="P621" s="357" t="str">
        <f>IF(Tabela14[[#This Row],[DIA]]&gt;0,IF('13'!$CD$36=77,1,""),"")</f>
        <v/>
      </c>
      <c r="Q621" s="357">
        <f>IF(M621&gt;'13'!$CD$30,0,1)</f>
        <v>1</v>
      </c>
      <c r="R621" s="357" t="str">
        <f>IF(Tabela14[[#This Row],[DIA]]&gt;0,IF('01'!$BX$33=77,1,""),"")</f>
        <v/>
      </c>
      <c r="S621" s="357">
        <f>IF(M621&gt;'01'!$BX$27,0,1)</f>
        <v>1</v>
      </c>
    </row>
    <row r="622" spans="3:19" x14ac:dyDescent="0.25">
      <c r="C622" s="75">
        <v>43441</v>
      </c>
      <c r="D622" s="76" t="s">
        <v>265</v>
      </c>
      <c r="E622" s="358" t="s">
        <v>524</v>
      </c>
      <c r="F622" s="359">
        <v>10</v>
      </c>
      <c r="G622" s="76" t="s">
        <v>272</v>
      </c>
      <c r="H622" s="76" t="s">
        <v>60</v>
      </c>
      <c r="I622" s="357" t="str">
        <f t="shared" ca="1" si="45"/>
        <v/>
      </c>
      <c r="J622" s="360">
        <f t="shared" si="46"/>
        <v>7</v>
      </c>
      <c r="K622" s="360">
        <f t="shared" si="47"/>
        <v>12</v>
      </c>
      <c r="L622" s="360">
        <f t="shared" si="48"/>
        <v>2018</v>
      </c>
      <c r="M622" s="357">
        <f t="shared" si="49"/>
        <v>1</v>
      </c>
      <c r="N622" s="357">
        <f>VLOOKUP(Tabela14[[#This Row],[Banco]],$U$9:$V$28,2,0)</f>
        <v>1</v>
      </c>
      <c r="O622" s="357">
        <f>IF(M622&gt;'06'!$AZ$15,0,1)</f>
        <v>1</v>
      </c>
      <c r="P622" s="357" t="str">
        <f>IF(Tabela14[[#This Row],[DIA]]&gt;0,IF('13'!$CD$36=77,1,""),"")</f>
        <v/>
      </c>
      <c r="Q622" s="357">
        <f>IF(M622&gt;'13'!$CD$30,0,1)</f>
        <v>1</v>
      </c>
      <c r="R622" s="357" t="str">
        <f>IF(Tabela14[[#This Row],[DIA]]&gt;0,IF('01'!$BX$33=77,1,""),"")</f>
        <v/>
      </c>
      <c r="S622" s="357">
        <f>IF(M622&gt;'01'!$BX$27,0,1)</f>
        <v>1</v>
      </c>
    </row>
    <row r="623" spans="3:19" x14ac:dyDescent="0.25">
      <c r="C623" s="75">
        <v>43441</v>
      </c>
      <c r="D623" s="76" t="s">
        <v>268</v>
      </c>
      <c r="E623" s="358" t="s">
        <v>342</v>
      </c>
      <c r="F623" s="359">
        <v>2</v>
      </c>
      <c r="G623" s="76" t="s">
        <v>272</v>
      </c>
      <c r="H623" s="76" t="s">
        <v>60</v>
      </c>
      <c r="I623" s="357" t="str">
        <f t="shared" ca="1" si="45"/>
        <v/>
      </c>
      <c r="J623" s="360">
        <f t="shared" si="46"/>
        <v>7</v>
      </c>
      <c r="K623" s="360">
        <f t="shared" si="47"/>
        <v>12</v>
      </c>
      <c r="L623" s="360">
        <f t="shared" si="48"/>
        <v>2018</v>
      </c>
      <c r="M623" s="357">
        <f t="shared" si="49"/>
        <v>1</v>
      </c>
      <c r="N623" s="357">
        <f>VLOOKUP(Tabela14[[#This Row],[Banco]],$U$9:$V$28,2,0)</f>
        <v>1</v>
      </c>
      <c r="O623" s="357">
        <f>IF(M623&gt;'06'!$AZ$15,0,1)</f>
        <v>1</v>
      </c>
      <c r="P623" s="357" t="str">
        <f>IF(Tabela14[[#This Row],[DIA]]&gt;0,IF('13'!$CD$36=77,1,""),"")</f>
        <v/>
      </c>
      <c r="Q623" s="357">
        <f>IF(M623&gt;'13'!$CD$30,0,1)</f>
        <v>1</v>
      </c>
      <c r="R623" s="357" t="str">
        <f>IF(Tabela14[[#This Row],[DIA]]&gt;0,IF('01'!$BX$33=77,1,""),"")</f>
        <v/>
      </c>
      <c r="S623" s="357">
        <f>IF(M623&gt;'01'!$BX$27,0,1)</f>
        <v>1</v>
      </c>
    </row>
    <row r="624" spans="3:19" x14ac:dyDescent="0.25">
      <c r="C624" s="75">
        <v>43443</v>
      </c>
      <c r="D624" s="76" t="s">
        <v>265</v>
      </c>
      <c r="E624" s="358" t="s">
        <v>495</v>
      </c>
      <c r="F624" s="359">
        <v>400</v>
      </c>
      <c r="G624" s="76" t="s">
        <v>272</v>
      </c>
      <c r="H624" s="76" t="s">
        <v>60</v>
      </c>
      <c r="I624" s="357" t="str">
        <f t="shared" ca="1" si="45"/>
        <v/>
      </c>
      <c r="J624" s="360">
        <f t="shared" si="46"/>
        <v>9</v>
      </c>
      <c r="K624" s="360">
        <f t="shared" si="47"/>
        <v>12</v>
      </c>
      <c r="L624" s="360">
        <f t="shared" si="48"/>
        <v>2018</v>
      </c>
      <c r="M624" s="357">
        <f t="shared" si="49"/>
        <v>1</v>
      </c>
      <c r="N624" s="357">
        <f>VLOOKUP(Tabela14[[#This Row],[Banco]],$U$9:$V$28,2,0)</f>
        <v>1</v>
      </c>
      <c r="O624" s="357">
        <f>IF(M624&gt;'06'!$AZ$15,0,1)</f>
        <v>1</v>
      </c>
      <c r="P624" s="357" t="str">
        <f>IF(Tabela14[[#This Row],[DIA]]&gt;0,IF('13'!$CD$36=77,1,""),"")</f>
        <v/>
      </c>
      <c r="Q624" s="357">
        <f>IF(M624&gt;'13'!$CD$30,0,1)</f>
        <v>1</v>
      </c>
      <c r="R624" s="357" t="str">
        <f>IF(Tabela14[[#This Row],[DIA]]&gt;0,IF('01'!$BX$33=77,1,""),"")</f>
        <v/>
      </c>
      <c r="S624" s="357">
        <f>IF(M624&gt;'01'!$BX$27,0,1)</f>
        <v>1</v>
      </c>
    </row>
    <row r="625" spans="3:19" x14ac:dyDescent="0.25">
      <c r="C625" s="75">
        <v>43446</v>
      </c>
      <c r="D625" s="76" t="s">
        <v>266</v>
      </c>
      <c r="E625" s="358" t="s">
        <v>418</v>
      </c>
      <c r="F625" s="359">
        <v>100</v>
      </c>
      <c r="G625" s="76" t="s">
        <v>272</v>
      </c>
      <c r="H625" s="76" t="s">
        <v>60</v>
      </c>
      <c r="I625" s="357" t="str">
        <f t="shared" ca="1" si="45"/>
        <v/>
      </c>
      <c r="J625" s="360">
        <f t="shared" si="46"/>
        <v>12</v>
      </c>
      <c r="K625" s="360">
        <f t="shared" si="47"/>
        <v>12</v>
      </c>
      <c r="L625" s="360">
        <f t="shared" si="48"/>
        <v>2018</v>
      </c>
      <c r="M625" s="357">
        <f t="shared" si="49"/>
        <v>1</v>
      </c>
      <c r="N625" s="357">
        <f>VLOOKUP(Tabela14[[#This Row],[Banco]],$U$9:$V$28,2,0)</f>
        <v>1</v>
      </c>
      <c r="O625" s="357">
        <f>IF(M625&gt;'06'!$AZ$15,0,1)</f>
        <v>1</v>
      </c>
      <c r="P625" s="357" t="str">
        <f>IF(Tabela14[[#This Row],[DIA]]&gt;0,IF('13'!$CD$36=77,1,""),"")</f>
        <v/>
      </c>
      <c r="Q625" s="357">
        <f>IF(M625&gt;'13'!$CD$30,0,1)</f>
        <v>1</v>
      </c>
      <c r="R625" s="357" t="str">
        <f>IF(Tabela14[[#This Row],[DIA]]&gt;0,IF('01'!$BX$33=77,1,""),"")</f>
        <v/>
      </c>
      <c r="S625" s="357">
        <f>IF(M625&gt;'01'!$BX$27,0,1)</f>
        <v>1</v>
      </c>
    </row>
    <row r="626" spans="3:19" x14ac:dyDescent="0.25">
      <c r="C626" s="75">
        <v>43447</v>
      </c>
      <c r="D626" s="76" t="s">
        <v>264</v>
      </c>
      <c r="E626" s="358" t="s">
        <v>363</v>
      </c>
      <c r="F626" s="359">
        <v>10</v>
      </c>
      <c r="G626" s="76" t="s">
        <v>272</v>
      </c>
      <c r="H626" s="76" t="s">
        <v>60</v>
      </c>
      <c r="I626" s="357" t="str">
        <f t="shared" ca="1" si="45"/>
        <v/>
      </c>
      <c r="J626" s="360">
        <f t="shared" si="46"/>
        <v>13</v>
      </c>
      <c r="K626" s="360">
        <f t="shared" si="47"/>
        <v>12</v>
      </c>
      <c r="L626" s="360">
        <f t="shared" si="48"/>
        <v>2018</v>
      </c>
      <c r="M626" s="357">
        <f t="shared" si="49"/>
        <v>1</v>
      </c>
      <c r="N626" s="357">
        <f>VLOOKUP(Tabela14[[#This Row],[Banco]],$U$9:$V$28,2,0)</f>
        <v>1</v>
      </c>
      <c r="O626" s="357">
        <f>IF(M626&gt;'06'!$AZ$15,0,1)</f>
        <v>1</v>
      </c>
      <c r="P626" s="357" t="str">
        <f>IF(Tabela14[[#This Row],[DIA]]&gt;0,IF('13'!$CD$36=77,1,""),"")</f>
        <v/>
      </c>
      <c r="Q626" s="357">
        <f>IF(M626&gt;'13'!$CD$30,0,1)</f>
        <v>1</v>
      </c>
      <c r="R626" s="357" t="str">
        <f>IF(Tabela14[[#This Row],[DIA]]&gt;0,IF('01'!$BX$33=77,1,""),"")</f>
        <v/>
      </c>
      <c r="S626" s="357">
        <f>IF(M626&gt;'01'!$BX$27,0,1)</f>
        <v>1</v>
      </c>
    </row>
    <row r="627" spans="3:19" x14ac:dyDescent="0.25">
      <c r="C627" s="75">
        <v>43448</v>
      </c>
      <c r="D627" s="76" t="s">
        <v>265</v>
      </c>
      <c r="E627" s="358" t="s">
        <v>552</v>
      </c>
      <c r="F627" s="359">
        <v>6</v>
      </c>
      <c r="G627" s="76" t="s">
        <v>272</v>
      </c>
      <c r="H627" s="76" t="s">
        <v>60</v>
      </c>
      <c r="I627" s="357" t="str">
        <f t="shared" ca="1" si="45"/>
        <v/>
      </c>
      <c r="J627" s="360">
        <f t="shared" si="46"/>
        <v>14</v>
      </c>
      <c r="K627" s="360">
        <f t="shared" si="47"/>
        <v>12</v>
      </c>
      <c r="L627" s="360">
        <f t="shared" si="48"/>
        <v>2018</v>
      </c>
      <c r="M627" s="357">
        <f t="shared" si="49"/>
        <v>1</v>
      </c>
      <c r="N627" s="357">
        <f>VLOOKUP(Tabela14[[#This Row],[Banco]],$U$9:$V$28,2,0)</f>
        <v>1</v>
      </c>
      <c r="O627" s="357">
        <f>IF(M627&gt;'06'!$AZ$15,0,1)</f>
        <v>1</v>
      </c>
      <c r="P627" s="357" t="str">
        <f>IF(Tabela14[[#This Row],[DIA]]&gt;0,IF('13'!$CD$36=77,1,""),"")</f>
        <v/>
      </c>
      <c r="Q627" s="357">
        <f>IF(M627&gt;'13'!$CD$30,0,1)</f>
        <v>1</v>
      </c>
      <c r="R627" s="357" t="str">
        <f>IF(Tabela14[[#This Row],[DIA]]&gt;0,IF('01'!$BX$33=77,1,""),"")</f>
        <v/>
      </c>
      <c r="S627" s="357">
        <f>IF(M627&gt;'01'!$BX$27,0,1)</f>
        <v>1</v>
      </c>
    </row>
    <row r="628" spans="3:19" x14ac:dyDescent="0.25">
      <c r="C628" s="75">
        <v>43448</v>
      </c>
      <c r="D628" s="76" t="s">
        <v>265</v>
      </c>
      <c r="E628" s="358" t="s">
        <v>410</v>
      </c>
      <c r="F628" s="359">
        <v>8</v>
      </c>
      <c r="G628" s="76" t="s">
        <v>272</v>
      </c>
      <c r="H628" s="76" t="s">
        <v>60</v>
      </c>
      <c r="I628" s="357" t="str">
        <f t="shared" ca="1" si="45"/>
        <v/>
      </c>
      <c r="J628" s="360">
        <f t="shared" si="46"/>
        <v>14</v>
      </c>
      <c r="K628" s="360">
        <f t="shared" si="47"/>
        <v>12</v>
      </c>
      <c r="L628" s="360">
        <f t="shared" si="48"/>
        <v>2018</v>
      </c>
      <c r="M628" s="357">
        <f t="shared" si="49"/>
        <v>1</v>
      </c>
      <c r="N628" s="357">
        <f>VLOOKUP(Tabela14[[#This Row],[Banco]],$U$9:$V$28,2,0)</f>
        <v>1</v>
      </c>
      <c r="O628" s="357">
        <f>IF(M628&gt;'06'!$AZ$15,0,1)</f>
        <v>1</v>
      </c>
      <c r="P628" s="357" t="str">
        <f>IF(Tabela14[[#This Row],[DIA]]&gt;0,IF('13'!$CD$36=77,1,""),"")</f>
        <v/>
      </c>
      <c r="Q628" s="357">
        <f>IF(M628&gt;'13'!$CD$30,0,1)</f>
        <v>1</v>
      </c>
      <c r="R628" s="357" t="str">
        <f>IF(Tabela14[[#This Row],[DIA]]&gt;0,IF('01'!$BX$33=77,1,""),"")</f>
        <v/>
      </c>
      <c r="S628" s="357">
        <f>IF(M628&gt;'01'!$BX$27,0,1)</f>
        <v>1</v>
      </c>
    </row>
    <row r="629" spans="3:19" x14ac:dyDescent="0.25">
      <c r="C629" s="75">
        <v>43448</v>
      </c>
      <c r="D629" s="76" t="s">
        <v>265</v>
      </c>
      <c r="E629" s="358" t="s">
        <v>553</v>
      </c>
      <c r="F629" s="359">
        <v>8</v>
      </c>
      <c r="G629" s="76" t="s">
        <v>272</v>
      </c>
      <c r="H629" s="76" t="s">
        <v>60</v>
      </c>
      <c r="I629" s="357" t="str">
        <f t="shared" ca="1" si="45"/>
        <v/>
      </c>
      <c r="J629" s="360">
        <f t="shared" si="46"/>
        <v>14</v>
      </c>
      <c r="K629" s="360">
        <f t="shared" si="47"/>
        <v>12</v>
      </c>
      <c r="L629" s="360">
        <f t="shared" si="48"/>
        <v>2018</v>
      </c>
      <c r="M629" s="357">
        <f t="shared" si="49"/>
        <v>1</v>
      </c>
      <c r="N629" s="357">
        <f>VLOOKUP(Tabela14[[#This Row],[Banco]],$U$9:$V$28,2,0)</f>
        <v>1</v>
      </c>
      <c r="O629" s="357">
        <f>IF(M629&gt;'06'!$AZ$15,0,1)</f>
        <v>1</v>
      </c>
      <c r="P629" s="357" t="str">
        <f>IF(Tabela14[[#This Row],[DIA]]&gt;0,IF('13'!$CD$36=77,1,""),"")</f>
        <v/>
      </c>
      <c r="Q629" s="357">
        <f>IF(M629&gt;'13'!$CD$30,0,1)</f>
        <v>1</v>
      </c>
      <c r="R629" s="357" t="str">
        <f>IF(Tabela14[[#This Row],[DIA]]&gt;0,IF('01'!$BX$33=77,1,""),"")</f>
        <v/>
      </c>
      <c r="S629" s="357">
        <f>IF(M629&gt;'01'!$BX$27,0,1)</f>
        <v>1</v>
      </c>
    </row>
    <row r="630" spans="3:19" x14ac:dyDescent="0.25">
      <c r="C630" s="75">
        <v>43448</v>
      </c>
      <c r="D630" s="76" t="s">
        <v>266</v>
      </c>
      <c r="E630" s="358" t="s">
        <v>385</v>
      </c>
      <c r="F630" s="359">
        <v>8</v>
      </c>
      <c r="G630" s="76" t="s">
        <v>272</v>
      </c>
      <c r="H630" s="76" t="s">
        <v>60</v>
      </c>
      <c r="I630" s="357" t="str">
        <f t="shared" ca="1" si="45"/>
        <v/>
      </c>
      <c r="J630" s="360">
        <f t="shared" si="46"/>
        <v>14</v>
      </c>
      <c r="K630" s="360">
        <f t="shared" si="47"/>
        <v>12</v>
      </c>
      <c r="L630" s="360">
        <f t="shared" si="48"/>
        <v>2018</v>
      </c>
      <c r="M630" s="357">
        <f t="shared" si="49"/>
        <v>1</v>
      </c>
      <c r="N630" s="357">
        <f>VLOOKUP(Tabela14[[#This Row],[Banco]],$U$9:$V$28,2,0)</f>
        <v>1</v>
      </c>
      <c r="O630" s="357">
        <f>IF(M630&gt;'06'!$AZ$15,0,1)</f>
        <v>1</v>
      </c>
      <c r="P630" s="357" t="str">
        <f>IF(Tabela14[[#This Row],[DIA]]&gt;0,IF('13'!$CD$36=77,1,""),"")</f>
        <v/>
      </c>
      <c r="Q630" s="357">
        <f>IF(M630&gt;'13'!$CD$30,0,1)</f>
        <v>1</v>
      </c>
      <c r="R630" s="357" t="str">
        <f>IF(Tabela14[[#This Row],[DIA]]&gt;0,IF('01'!$BX$33=77,1,""),"")</f>
        <v/>
      </c>
      <c r="S630" s="357">
        <f>IF(M630&gt;'01'!$BX$27,0,1)</f>
        <v>1</v>
      </c>
    </row>
    <row r="631" spans="3:19" x14ac:dyDescent="0.25">
      <c r="C631" s="75">
        <v>43448</v>
      </c>
      <c r="D631" s="76" t="s">
        <v>269</v>
      </c>
      <c r="E631" s="358" t="s">
        <v>554</v>
      </c>
      <c r="F631" s="359">
        <v>20</v>
      </c>
      <c r="G631" s="76" t="s">
        <v>272</v>
      </c>
      <c r="H631" s="76" t="s">
        <v>60</v>
      </c>
      <c r="I631" s="357" t="str">
        <f t="shared" ca="1" si="45"/>
        <v/>
      </c>
      <c r="J631" s="360">
        <f t="shared" si="46"/>
        <v>14</v>
      </c>
      <c r="K631" s="360">
        <f t="shared" si="47"/>
        <v>12</v>
      </c>
      <c r="L631" s="360">
        <f t="shared" si="48"/>
        <v>2018</v>
      </c>
      <c r="M631" s="357">
        <f t="shared" si="49"/>
        <v>1</v>
      </c>
      <c r="N631" s="357">
        <f>VLOOKUP(Tabela14[[#This Row],[Banco]],$U$9:$V$28,2,0)</f>
        <v>1</v>
      </c>
      <c r="O631" s="357">
        <f>IF(M631&gt;'06'!$AZ$15,0,1)</f>
        <v>1</v>
      </c>
      <c r="P631" s="357" t="str">
        <f>IF(Tabela14[[#This Row],[DIA]]&gt;0,IF('13'!$CD$36=77,1,""),"")</f>
        <v/>
      </c>
      <c r="Q631" s="357">
        <f>IF(M631&gt;'13'!$CD$30,0,1)</f>
        <v>1</v>
      </c>
      <c r="R631" s="357" t="str">
        <f>IF(Tabela14[[#This Row],[DIA]]&gt;0,IF('01'!$BX$33=77,1,""),"")</f>
        <v/>
      </c>
      <c r="S631" s="357">
        <f>IF(M631&gt;'01'!$BX$27,0,1)</f>
        <v>1</v>
      </c>
    </row>
    <row r="632" spans="3:19" x14ac:dyDescent="0.25">
      <c r="C632" s="75">
        <v>43448</v>
      </c>
      <c r="D632" s="76" t="s">
        <v>270</v>
      </c>
      <c r="E632" s="358" t="s">
        <v>367</v>
      </c>
      <c r="F632" s="359">
        <v>118</v>
      </c>
      <c r="G632" s="76" t="s">
        <v>272</v>
      </c>
      <c r="H632" s="76" t="s">
        <v>60</v>
      </c>
      <c r="I632" s="357" t="str">
        <f t="shared" ca="1" si="45"/>
        <v/>
      </c>
      <c r="J632" s="360">
        <f t="shared" si="46"/>
        <v>14</v>
      </c>
      <c r="K632" s="360">
        <f t="shared" si="47"/>
        <v>12</v>
      </c>
      <c r="L632" s="360">
        <f t="shared" si="48"/>
        <v>2018</v>
      </c>
      <c r="M632" s="357">
        <f t="shared" si="49"/>
        <v>1</v>
      </c>
      <c r="N632" s="357">
        <f>VLOOKUP(Tabela14[[#This Row],[Banco]],$U$9:$V$28,2,0)</f>
        <v>1</v>
      </c>
      <c r="O632" s="357">
        <f>IF(M632&gt;'06'!$AZ$15,0,1)</f>
        <v>1</v>
      </c>
      <c r="P632" s="357" t="str">
        <f>IF(Tabela14[[#This Row],[DIA]]&gt;0,IF('13'!$CD$36=77,1,""),"")</f>
        <v/>
      </c>
      <c r="Q632" s="357">
        <f>IF(M632&gt;'13'!$CD$30,0,1)</f>
        <v>1</v>
      </c>
      <c r="R632" s="357" t="str">
        <f>IF(Tabela14[[#This Row],[DIA]]&gt;0,IF('01'!$BX$33=77,1,""),"")</f>
        <v/>
      </c>
      <c r="S632" s="357">
        <f>IF(M632&gt;'01'!$BX$27,0,1)</f>
        <v>1</v>
      </c>
    </row>
    <row r="633" spans="3:19" x14ac:dyDescent="0.25">
      <c r="C633" s="75">
        <v>43449</v>
      </c>
      <c r="D633" s="76" t="s">
        <v>264</v>
      </c>
      <c r="E633" s="358" t="s">
        <v>339</v>
      </c>
      <c r="F633" s="359">
        <v>85</v>
      </c>
      <c r="G633" s="76" t="s">
        <v>272</v>
      </c>
      <c r="H633" s="76" t="s">
        <v>60</v>
      </c>
      <c r="I633" s="357" t="str">
        <f t="shared" ca="1" si="45"/>
        <v/>
      </c>
      <c r="J633" s="360">
        <f t="shared" si="46"/>
        <v>15</v>
      </c>
      <c r="K633" s="360">
        <f t="shared" si="47"/>
        <v>12</v>
      </c>
      <c r="L633" s="360">
        <f t="shared" si="48"/>
        <v>2018</v>
      </c>
      <c r="M633" s="357">
        <f t="shared" si="49"/>
        <v>1</v>
      </c>
      <c r="N633" s="357">
        <f>VLOOKUP(Tabela14[[#This Row],[Banco]],$U$9:$V$28,2,0)</f>
        <v>1</v>
      </c>
      <c r="O633" s="357">
        <f>IF(M633&gt;'06'!$AZ$15,0,1)</f>
        <v>1</v>
      </c>
      <c r="P633" s="357" t="str">
        <f>IF(Tabela14[[#This Row],[DIA]]&gt;0,IF('13'!$CD$36=77,1,""),"")</f>
        <v/>
      </c>
      <c r="Q633" s="357">
        <f>IF(M633&gt;'13'!$CD$30,0,1)</f>
        <v>1</v>
      </c>
      <c r="R633" s="357" t="str">
        <f>IF(Tabela14[[#This Row],[DIA]]&gt;0,IF('01'!$BX$33=77,1,""),"")</f>
        <v/>
      </c>
      <c r="S633" s="357">
        <f>IF(M633&gt;'01'!$BX$27,0,1)</f>
        <v>1</v>
      </c>
    </row>
    <row r="634" spans="3:19" x14ac:dyDescent="0.25">
      <c r="C634" s="75">
        <v>43449</v>
      </c>
      <c r="D634" s="76" t="s">
        <v>265</v>
      </c>
      <c r="E634" s="358"/>
      <c r="F634" s="359">
        <v>15</v>
      </c>
      <c r="G634" s="76" t="s">
        <v>272</v>
      </c>
      <c r="H634" s="76" t="s">
        <v>60</v>
      </c>
      <c r="I634" s="357" t="str">
        <f t="shared" ca="1" si="45"/>
        <v/>
      </c>
      <c r="J634" s="360">
        <f t="shared" si="46"/>
        <v>15</v>
      </c>
      <c r="K634" s="360">
        <f t="shared" si="47"/>
        <v>12</v>
      </c>
      <c r="L634" s="360">
        <f t="shared" si="48"/>
        <v>2018</v>
      </c>
      <c r="M634" s="357">
        <f t="shared" si="49"/>
        <v>1</v>
      </c>
      <c r="N634" s="357">
        <f>VLOOKUP(Tabela14[[#This Row],[Banco]],$U$9:$V$28,2,0)</f>
        <v>1</v>
      </c>
      <c r="O634" s="357">
        <f>IF(M634&gt;'06'!$AZ$15,0,1)</f>
        <v>1</v>
      </c>
      <c r="P634" s="357" t="str">
        <f>IF(Tabela14[[#This Row],[DIA]]&gt;0,IF('13'!$CD$36=77,1,""),"")</f>
        <v/>
      </c>
      <c r="Q634" s="357">
        <f>IF(M634&gt;'13'!$CD$30,0,1)</f>
        <v>1</v>
      </c>
      <c r="R634" s="357" t="str">
        <f>IF(Tabela14[[#This Row],[DIA]]&gt;0,IF('01'!$BX$33=77,1,""),"")</f>
        <v/>
      </c>
      <c r="S634" s="357">
        <f>IF(M634&gt;'01'!$BX$27,0,1)</f>
        <v>1</v>
      </c>
    </row>
    <row r="635" spans="3:19" x14ac:dyDescent="0.25">
      <c r="C635" s="75">
        <v>43452</v>
      </c>
      <c r="D635" s="76" t="s">
        <v>271</v>
      </c>
      <c r="E635" s="358" t="s">
        <v>555</v>
      </c>
      <c r="F635" s="359">
        <v>50</v>
      </c>
      <c r="G635" s="76" t="s">
        <v>272</v>
      </c>
      <c r="H635" s="76" t="s">
        <v>60</v>
      </c>
      <c r="I635" s="357" t="str">
        <f t="shared" ca="1" si="45"/>
        <v/>
      </c>
      <c r="J635" s="360">
        <f t="shared" si="46"/>
        <v>18</v>
      </c>
      <c r="K635" s="360">
        <f t="shared" si="47"/>
        <v>12</v>
      </c>
      <c r="L635" s="360">
        <f t="shared" si="48"/>
        <v>2018</v>
      </c>
      <c r="M635" s="357">
        <f t="shared" si="49"/>
        <v>1</v>
      </c>
      <c r="N635" s="357">
        <f>VLOOKUP(Tabela14[[#This Row],[Banco]],$U$9:$V$28,2,0)</f>
        <v>1</v>
      </c>
      <c r="O635" s="357">
        <f>IF(M635&gt;'06'!$AZ$15,0,1)</f>
        <v>1</v>
      </c>
      <c r="P635" s="357" t="str">
        <f>IF(Tabela14[[#This Row],[DIA]]&gt;0,IF('13'!$CD$36=77,1,""),"")</f>
        <v/>
      </c>
      <c r="Q635" s="357">
        <f>IF(M635&gt;'13'!$CD$30,0,1)</f>
        <v>1</v>
      </c>
      <c r="R635" s="357" t="str">
        <f>IF(Tabela14[[#This Row],[DIA]]&gt;0,IF('01'!$BX$33=77,1,""),"")</f>
        <v/>
      </c>
      <c r="S635" s="357">
        <f>IF(M635&gt;'01'!$BX$27,0,1)</f>
        <v>1</v>
      </c>
    </row>
    <row r="636" spans="3:19" x14ac:dyDescent="0.25">
      <c r="C636" s="75">
        <v>43453</v>
      </c>
      <c r="D636" s="76" t="s">
        <v>264</v>
      </c>
      <c r="E636" s="358" t="s">
        <v>339</v>
      </c>
      <c r="F636" s="359">
        <v>5</v>
      </c>
      <c r="G636" s="76" t="s">
        <v>272</v>
      </c>
      <c r="H636" s="76" t="s">
        <v>60</v>
      </c>
      <c r="I636" s="357" t="str">
        <f t="shared" ca="1" si="45"/>
        <v/>
      </c>
      <c r="J636" s="360">
        <f t="shared" si="46"/>
        <v>19</v>
      </c>
      <c r="K636" s="360">
        <f t="shared" si="47"/>
        <v>12</v>
      </c>
      <c r="L636" s="360">
        <f t="shared" si="48"/>
        <v>2018</v>
      </c>
      <c r="M636" s="357">
        <f t="shared" si="49"/>
        <v>1</v>
      </c>
      <c r="N636" s="357">
        <f>VLOOKUP(Tabela14[[#This Row],[Banco]],$U$9:$V$28,2,0)</f>
        <v>1</v>
      </c>
      <c r="O636" s="357">
        <f>IF(M636&gt;'06'!$AZ$15,0,1)</f>
        <v>1</v>
      </c>
      <c r="P636" s="357" t="str">
        <f>IF(Tabela14[[#This Row],[DIA]]&gt;0,IF('13'!$CD$36=77,1,""),"")</f>
        <v/>
      </c>
      <c r="Q636" s="357">
        <f>IF(M636&gt;'13'!$CD$30,0,1)</f>
        <v>1</v>
      </c>
      <c r="R636" s="357" t="str">
        <f>IF(Tabela14[[#This Row],[DIA]]&gt;0,IF('01'!$BX$33=77,1,""),"")</f>
        <v/>
      </c>
      <c r="S636" s="357">
        <f>IF(M636&gt;'01'!$BX$27,0,1)</f>
        <v>1</v>
      </c>
    </row>
    <row r="637" spans="3:19" x14ac:dyDescent="0.25">
      <c r="C637" s="75">
        <v>43453</v>
      </c>
      <c r="D637" s="76" t="s">
        <v>767</v>
      </c>
      <c r="E637" s="358" t="s">
        <v>556</v>
      </c>
      <c r="F637" s="359">
        <v>100</v>
      </c>
      <c r="G637" s="76" t="s">
        <v>272</v>
      </c>
      <c r="H637" s="76" t="s">
        <v>60</v>
      </c>
      <c r="I637" s="357" t="str">
        <f t="shared" ca="1" si="45"/>
        <v/>
      </c>
      <c r="J637" s="360">
        <f t="shared" si="46"/>
        <v>19</v>
      </c>
      <c r="K637" s="360">
        <f t="shared" si="47"/>
        <v>12</v>
      </c>
      <c r="L637" s="360">
        <f t="shared" si="48"/>
        <v>2018</v>
      </c>
      <c r="M637" s="357">
        <f t="shared" si="49"/>
        <v>1</v>
      </c>
      <c r="N637" s="357">
        <f>VLOOKUP(Tabela14[[#This Row],[Banco]],$U$9:$V$28,2,0)</f>
        <v>1</v>
      </c>
      <c r="O637" s="357">
        <f>IF(M637&gt;'06'!$AZ$15,0,1)</f>
        <v>1</v>
      </c>
      <c r="P637" s="357" t="str">
        <f>IF(Tabela14[[#This Row],[DIA]]&gt;0,IF('13'!$CD$36=77,1,""),"")</f>
        <v/>
      </c>
      <c r="Q637" s="357">
        <f>IF(M637&gt;'13'!$CD$30,0,1)</f>
        <v>1</v>
      </c>
      <c r="R637" s="357" t="str">
        <f>IF(Tabela14[[#This Row],[DIA]]&gt;0,IF('01'!$BX$33=77,1,""),"")</f>
        <v/>
      </c>
      <c r="S637" s="357">
        <f>IF(M637&gt;'01'!$BX$27,0,1)</f>
        <v>1</v>
      </c>
    </row>
    <row r="638" spans="3:19" x14ac:dyDescent="0.25">
      <c r="C638" s="75">
        <v>43454</v>
      </c>
      <c r="D638" s="76" t="s">
        <v>772</v>
      </c>
      <c r="E638" s="358" t="s">
        <v>527</v>
      </c>
      <c r="F638" s="359">
        <v>600</v>
      </c>
      <c r="G638" s="76" t="s">
        <v>272</v>
      </c>
      <c r="H638" s="76" t="s">
        <v>60</v>
      </c>
      <c r="I638" s="357" t="str">
        <f t="shared" ca="1" si="45"/>
        <v/>
      </c>
      <c r="J638" s="360">
        <f t="shared" si="46"/>
        <v>20</v>
      </c>
      <c r="K638" s="360">
        <f t="shared" si="47"/>
        <v>12</v>
      </c>
      <c r="L638" s="360">
        <f t="shared" si="48"/>
        <v>2018</v>
      </c>
      <c r="M638" s="357">
        <f t="shared" si="49"/>
        <v>1</v>
      </c>
      <c r="N638" s="357">
        <f>VLOOKUP(Tabela14[[#This Row],[Banco]],$U$9:$V$28,2,0)</f>
        <v>1</v>
      </c>
      <c r="O638" s="357">
        <f>IF(M638&gt;'06'!$AZ$15,0,1)</f>
        <v>1</v>
      </c>
      <c r="P638" s="357" t="str">
        <f>IF(Tabela14[[#This Row],[DIA]]&gt;0,IF('13'!$CD$36=77,1,""),"")</f>
        <v/>
      </c>
      <c r="Q638" s="357">
        <f>IF(M638&gt;'13'!$CD$30,0,1)</f>
        <v>1</v>
      </c>
      <c r="R638" s="357" t="str">
        <f>IF(Tabela14[[#This Row],[DIA]]&gt;0,IF('01'!$BX$33=77,1,""),"")</f>
        <v/>
      </c>
      <c r="S638" s="357">
        <f>IF(M638&gt;'01'!$BX$27,0,1)</f>
        <v>1</v>
      </c>
    </row>
    <row r="639" spans="3:19" x14ac:dyDescent="0.25">
      <c r="C639" s="75">
        <v>43454</v>
      </c>
      <c r="D639" s="76" t="s">
        <v>264</v>
      </c>
      <c r="E639" s="358" t="s">
        <v>557</v>
      </c>
      <c r="F639" s="359">
        <v>50</v>
      </c>
      <c r="G639" s="76" t="s">
        <v>272</v>
      </c>
      <c r="H639" s="76" t="s">
        <v>60</v>
      </c>
      <c r="I639" s="357" t="str">
        <f t="shared" ca="1" si="45"/>
        <v/>
      </c>
      <c r="J639" s="360">
        <f t="shared" si="46"/>
        <v>20</v>
      </c>
      <c r="K639" s="360">
        <f t="shared" si="47"/>
        <v>12</v>
      </c>
      <c r="L639" s="360">
        <f t="shared" si="48"/>
        <v>2018</v>
      </c>
      <c r="M639" s="357">
        <f t="shared" si="49"/>
        <v>1</v>
      </c>
      <c r="N639" s="357">
        <f>VLOOKUP(Tabela14[[#This Row],[Banco]],$U$9:$V$28,2,0)</f>
        <v>1</v>
      </c>
      <c r="O639" s="357">
        <f>IF(M639&gt;'06'!$AZ$15,0,1)</f>
        <v>1</v>
      </c>
      <c r="P639" s="357" t="str">
        <f>IF(Tabela14[[#This Row],[DIA]]&gt;0,IF('13'!$CD$36=77,1,""),"")</f>
        <v/>
      </c>
      <c r="Q639" s="357">
        <f>IF(M639&gt;'13'!$CD$30,0,1)</f>
        <v>1</v>
      </c>
      <c r="R639" s="357" t="str">
        <f>IF(Tabela14[[#This Row],[DIA]]&gt;0,IF('01'!$BX$33=77,1,""),"")</f>
        <v/>
      </c>
      <c r="S639" s="357">
        <f>IF(M639&gt;'01'!$BX$27,0,1)</f>
        <v>1</v>
      </c>
    </row>
    <row r="640" spans="3:19" x14ac:dyDescent="0.25">
      <c r="C640" s="75">
        <v>43454</v>
      </c>
      <c r="D640" s="76" t="s">
        <v>265</v>
      </c>
      <c r="E640" s="358" t="s">
        <v>558</v>
      </c>
      <c r="F640" s="359">
        <v>5</v>
      </c>
      <c r="G640" s="76" t="s">
        <v>272</v>
      </c>
      <c r="H640" s="76" t="s">
        <v>60</v>
      </c>
      <c r="I640" s="357" t="str">
        <f t="shared" ca="1" si="45"/>
        <v/>
      </c>
      <c r="J640" s="360">
        <f t="shared" si="46"/>
        <v>20</v>
      </c>
      <c r="K640" s="360">
        <f t="shared" si="47"/>
        <v>12</v>
      </c>
      <c r="L640" s="360">
        <f t="shared" si="48"/>
        <v>2018</v>
      </c>
      <c r="M640" s="357">
        <f t="shared" si="49"/>
        <v>1</v>
      </c>
      <c r="N640" s="357">
        <f>VLOOKUP(Tabela14[[#This Row],[Banco]],$U$9:$V$28,2,0)</f>
        <v>1</v>
      </c>
      <c r="O640" s="357">
        <f>IF(M640&gt;'06'!$AZ$15,0,1)</f>
        <v>1</v>
      </c>
      <c r="P640" s="357" t="str">
        <f>IF(Tabela14[[#This Row],[DIA]]&gt;0,IF('13'!$CD$36=77,1,""),"")</f>
        <v/>
      </c>
      <c r="Q640" s="357">
        <f>IF(M640&gt;'13'!$CD$30,0,1)</f>
        <v>1</v>
      </c>
      <c r="R640" s="357" t="str">
        <f>IF(Tabela14[[#This Row],[DIA]]&gt;0,IF('01'!$BX$33=77,1,""),"")</f>
        <v/>
      </c>
      <c r="S640" s="357">
        <f>IF(M640&gt;'01'!$BX$27,0,1)</f>
        <v>1</v>
      </c>
    </row>
    <row r="641" spans="3:19" x14ac:dyDescent="0.25">
      <c r="C641" s="75">
        <v>43456</v>
      </c>
      <c r="D641" s="76" t="s">
        <v>265</v>
      </c>
      <c r="E641" s="358" t="s">
        <v>559</v>
      </c>
      <c r="F641" s="359">
        <v>20</v>
      </c>
      <c r="G641" s="76" t="s">
        <v>272</v>
      </c>
      <c r="H641" s="76" t="s">
        <v>60</v>
      </c>
      <c r="I641" s="357" t="str">
        <f t="shared" ca="1" si="45"/>
        <v/>
      </c>
      <c r="J641" s="360">
        <f t="shared" si="46"/>
        <v>22</v>
      </c>
      <c r="K641" s="360">
        <f t="shared" si="47"/>
        <v>12</v>
      </c>
      <c r="L641" s="360">
        <f t="shared" si="48"/>
        <v>2018</v>
      </c>
      <c r="M641" s="357">
        <f t="shared" si="49"/>
        <v>1</v>
      </c>
      <c r="N641" s="357">
        <f>VLOOKUP(Tabela14[[#This Row],[Banco]],$U$9:$V$28,2,0)</f>
        <v>1</v>
      </c>
      <c r="O641" s="357">
        <f>IF(M641&gt;'06'!$AZ$15,0,1)</f>
        <v>1</v>
      </c>
      <c r="P641" s="357" t="str">
        <f>IF(Tabela14[[#This Row],[DIA]]&gt;0,IF('13'!$CD$36=77,1,""),"")</f>
        <v/>
      </c>
      <c r="Q641" s="357">
        <f>IF(M641&gt;'13'!$CD$30,0,1)</f>
        <v>1</v>
      </c>
      <c r="R641" s="357" t="str">
        <f>IF(Tabela14[[#This Row],[DIA]]&gt;0,IF('01'!$BX$33=77,1,""),"")</f>
        <v/>
      </c>
      <c r="S641" s="357">
        <f>IF(M641&gt;'01'!$BX$27,0,1)</f>
        <v>1</v>
      </c>
    </row>
    <row r="642" spans="3:19" x14ac:dyDescent="0.25">
      <c r="C642" s="75">
        <v>43456</v>
      </c>
      <c r="D642" s="76" t="s">
        <v>265</v>
      </c>
      <c r="E642" s="358" t="s">
        <v>560</v>
      </c>
      <c r="F642" s="359">
        <v>5</v>
      </c>
      <c r="G642" s="76" t="s">
        <v>272</v>
      </c>
      <c r="H642" s="76" t="s">
        <v>60</v>
      </c>
      <c r="I642" s="357" t="str">
        <f t="shared" ca="1" si="45"/>
        <v/>
      </c>
      <c r="J642" s="360">
        <f t="shared" si="46"/>
        <v>22</v>
      </c>
      <c r="K642" s="360">
        <f t="shared" si="47"/>
        <v>12</v>
      </c>
      <c r="L642" s="360">
        <f t="shared" si="48"/>
        <v>2018</v>
      </c>
      <c r="M642" s="357">
        <f t="shared" si="49"/>
        <v>1</v>
      </c>
      <c r="N642" s="357">
        <f>VLOOKUP(Tabela14[[#This Row],[Banco]],$U$9:$V$28,2,0)</f>
        <v>1</v>
      </c>
      <c r="O642" s="357">
        <f>IF(M642&gt;'06'!$AZ$15,0,1)</f>
        <v>1</v>
      </c>
      <c r="P642" s="357" t="str">
        <f>IF(Tabela14[[#This Row],[DIA]]&gt;0,IF('13'!$CD$36=77,1,""),"")</f>
        <v/>
      </c>
      <c r="Q642" s="357">
        <f>IF(M642&gt;'13'!$CD$30,0,1)</f>
        <v>1</v>
      </c>
      <c r="R642" s="357" t="str">
        <f>IF(Tabela14[[#This Row],[DIA]]&gt;0,IF('01'!$BX$33=77,1,""),"")</f>
        <v/>
      </c>
      <c r="S642" s="357">
        <f>IF(M642&gt;'01'!$BX$27,0,1)</f>
        <v>1</v>
      </c>
    </row>
    <row r="643" spans="3:19" x14ac:dyDescent="0.25">
      <c r="C643" s="75">
        <v>43457</v>
      </c>
      <c r="D643" s="76" t="s">
        <v>266</v>
      </c>
      <c r="E643" s="358" t="s">
        <v>347</v>
      </c>
      <c r="F643" s="359">
        <v>100</v>
      </c>
      <c r="G643" s="76" t="s">
        <v>272</v>
      </c>
      <c r="H643" s="76" t="s">
        <v>60</v>
      </c>
      <c r="I643" s="357" t="str">
        <f t="shared" ca="1" si="45"/>
        <v/>
      </c>
      <c r="J643" s="360">
        <f t="shared" si="46"/>
        <v>23</v>
      </c>
      <c r="K643" s="360">
        <f t="shared" si="47"/>
        <v>12</v>
      </c>
      <c r="L643" s="360">
        <f t="shared" si="48"/>
        <v>2018</v>
      </c>
      <c r="M643" s="357">
        <f t="shared" si="49"/>
        <v>1</v>
      </c>
      <c r="N643" s="357">
        <f>VLOOKUP(Tabela14[[#This Row],[Banco]],$U$9:$V$28,2,0)</f>
        <v>1</v>
      </c>
      <c r="O643" s="357">
        <f>IF(M643&gt;'06'!$AZ$15,0,1)</f>
        <v>1</v>
      </c>
      <c r="P643" s="357" t="str">
        <f>IF(Tabela14[[#This Row],[DIA]]&gt;0,IF('13'!$CD$36=77,1,""),"")</f>
        <v/>
      </c>
      <c r="Q643" s="357">
        <f>IF(M643&gt;'13'!$CD$30,0,1)</f>
        <v>1</v>
      </c>
      <c r="R643" s="357" t="str">
        <f>IF(Tabela14[[#This Row],[DIA]]&gt;0,IF('01'!$BX$33=77,1,""),"")</f>
        <v/>
      </c>
      <c r="S643" s="357">
        <f>IF(M643&gt;'01'!$BX$27,0,1)</f>
        <v>1</v>
      </c>
    </row>
    <row r="644" spans="3:19" x14ac:dyDescent="0.25">
      <c r="C644" s="75">
        <v>43461</v>
      </c>
      <c r="D644" s="76" t="s">
        <v>271</v>
      </c>
      <c r="E644" s="358" t="s">
        <v>516</v>
      </c>
      <c r="F644" s="359">
        <v>50</v>
      </c>
      <c r="G644" s="76" t="s">
        <v>272</v>
      </c>
      <c r="H644" s="76" t="s">
        <v>60</v>
      </c>
      <c r="I644" s="357" t="str">
        <f t="shared" ca="1" si="45"/>
        <v/>
      </c>
      <c r="J644" s="360">
        <f t="shared" si="46"/>
        <v>27</v>
      </c>
      <c r="K644" s="360">
        <f t="shared" si="47"/>
        <v>12</v>
      </c>
      <c r="L644" s="360">
        <f t="shared" si="48"/>
        <v>2018</v>
      </c>
      <c r="M644" s="357">
        <f t="shared" si="49"/>
        <v>1</v>
      </c>
      <c r="N644" s="357">
        <f>VLOOKUP(Tabela14[[#This Row],[Banco]],$U$9:$V$28,2,0)</f>
        <v>1</v>
      </c>
      <c r="O644" s="357">
        <f>IF(M644&gt;'06'!$AZ$15,0,1)</f>
        <v>1</v>
      </c>
      <c r="P644" s="357" t="str">
        <f>IF(Tabela14[[#This Row],[DIA]]&gt;0,IF('13'!$CD$36=77,1,""),"")</f>
        <v/>
      </c>
      <c r="Q644" s="357">
        <f>IF(M644&gt;'13'!$CD$30,0,1)</f>
        <v>1</v>
      </c>
      <c r="R644" s="357" t="str">
        <f>IF(Tabela14[[#This Row],[DIA]]&gt;0,IF('01'!$BX$33=77,1,""),"")</f>
        <v/>
      </c>
      <c r="S644" s="357">
        <f>IF(M644&gt;'01'!$BX$27,0,1)</f>
        <v>1</v>
      </c>
    </row>
    <row r="645" spans="3:19" x14ac:dyDescent="0.25">
      <c r="C645" s="75">
        <v>43463</v>
      </c>
      <c r="D645" s="76" t="s">
        <v>266</v>
      </c>
      <c r="E645" s="358" t="s">
        <v>561</v>
      </c>
      <c r="F645" s="359">
        <v>11.3</v>
      </c>
      <c r="G645" s="76" t="s">
        <v>272</v>
      </c>
      <c r="H645" s="76" t="s">
        <v>60</v>
      </c>
      <c r="I645" s="357" t="str">
        <f t="shared" ca="1" si="45"/>
        <v/>
      </c>
      <c r="J645" s="360">
        <f t="shared" si="46"/>
        <v>29</v>
      </c>
      <c r="K645" s="360">
        <f t="shared" si="47"/>
        <v>12</v>
      </c>
      <c r="L645" s="360">
        <f t="shared" si="48"/>
        <v>2018</v>
      </c>
      <c r="M645" s="357">
        <f t="shared" si="49"/>
        <v>1</v>
      </c>
      <c r="N645" s="357">
        <f>VLOOKUP(Tabela14[[#This Row],[Banco]],$U$9:$V$28,2,0)</f>
        <v>1</v>
      </c>
      <c r="O645" s="357">
        <f>IF(M645&gt;'06'!$AZ$15,0,1)</f>
        <v>1</v>
      </c>
      <c r="P645" s="357" t="str">
        <f>IF(Tabela14[[#This Row],[DIA]]&gt;0,IF('13'!$CD$36=77,1,""),"")</f>
        <v/>
      </c>
      <c r="Q645" s="357">
        <f>IF(M645&gt;'13'!$CD$30,0,1)</f>
        <v>1</v>
      </c>
      <c r="R645" s="357" t="str">
        <f>IF(Tabela14[[#This Row],[DIA]]&gt;0,IF('01'!$BX$33=77,1,""),"")</f>
        <v/>
      </c>
      <c r="S645" s="357">
        <f>IF(M645&gt;'01'!$BX$27,0,1)</f>
        <v>1</v>
      </c>
    </row>
    <row r="646" spans="3:19" x14ac:dyDescent="0.25">
      <c r="C646" s="75">
        <v>43463</v>
      </c>
      <c r="D646" s="76" t="s">
        <v>266</v>
      </c>
      <c r="E646" s="358" t="s">
        <v>562</v>
      </c>
      <c r="F646" s="359">
        <v>75</v>
      </c>
      <c r="G646" s="76" t="s">
        <v>272</v>
      </c>
      <c r="H646" s="76" t="s">
        <v>60</v>
      </c>
      <c r="I646" s="357" t="str">
        <f t="shared" ca="1" si="45"/>
        <v/>
      </c>
      <c r="J646" s="360">
        <f t="shared" si="46"/>
        <v>29</v>
      </c>
      <c r="K646" s="360">
        <f t="shared" si="47"/>
        <v>12</v>
      </c>
      <c r="L646" s="360">
        <f t="shared" si="48"/>
        <v>2018</v>
      </c>
      <c r="M646" s="357">
        <f t="shared" si="49"/>
        <v>1</v>
      </c>
      <c r="N646" s="357">
        <f>VLOOKUP(Tabela14[[#This Row],[Banco]],$U$9:$V$28,2,0)</f>
        <v>1</v>
      </c>
      <c r="O646" s="357">
        <f>IF(M646&gt;'06'!$AZ$15,0,1)</f>
        <v>1</v>
      </c>
      <c r="P646" s="357" t="str">
        <f>IF(Tabela14[[#This Row],[DIA]]&gt;0,IF('13'!$CD$36=77,1,""),"")</f>
        <v/>
      </c>
      <c r="Q646" s="357">
        <f>IF(M646&gt;'13'!$CD$30,0,1)</f>
        <v>1</v>
      </c>
      <c r="R646" s="357" t="str">
        <f>IF(Tabela14[[#This Row],[DIA]]&gt;0,IF('01'!$BX$33=77,1,""),"")</f>
        <v/>
      </c>
      <c r="S646" s="357">
        <f>IF(M646&gt;'01'!$BX$27,0,1)</f>
        <v>1</v>
      </c>
    </row>
    <row r="647" spans="3:19" x14ac:dyDescent="0.25">
      <c r="C647" s="75">
        <v>43463</v>
      </c>
      <c r="D647" s="76" t="s">
        <v>266</v>
      </c>
      <c r="E647" s="358" t="s">
        <v>563</v>
      </c>
      <c r="F647" s="359">
        <v>1.5</v>
      </c>
      <c r="G647" s="76" t="s">
        <v>272</v>
      </c>
      <c r="H647" s="76" t="s">
        <v>60</v>
      </c>
      <c r="I647" s="357" t="str">
        <f t="shared" ca="1" si="45"/>
        <v/>
      </c>
      <c r="J647" s="360">
        <f t="shared" si="46"/>
        <v>29</v>
      </c>
      <c r="K647" s="360">
        <f t="shared" si="47"/>
        <v>12</v>
      </c>
      <c r="L647" s="360">
        <f t="shared" si="48"/>
        <v>2018</v>
      </c>
      <c r="M647" s="357">
        <f t="shared" si="49"/>
        <v>1</v>
      </c>
      <c r="N647" s="357">
        <f>VLOOKUP(Tabela14[[#This Row],[Banco]],$U$9:$V$28,2,0)</f>
        <v>1</v>
      </c>
      <c r="O647" s="357">
        <f>IF(M647&gt;'06'!$AZ$15,0,1)</f>
        <v>1</v>
      </c>
      <c r="P647" s="357" t="str">
        <f>IF(Tabela14[[#This Row],[DIA]]&gt;0,IF('13'!$CD$36=77,1,""),"")</f>
        <v/>
      </c>
      <c r="Q647" s="357">
        <f>IF(M647&gt;'13'!$CD$30,0,1)</f>
        <v>1</v>
      </c>
      <c r="R647" s="357" t="str">
        <f>IF(Tabela14[[#This Row],[DIA]]&gt;0,IF('01'!$BX$33=77,1,""),"")</f>
        <v/>
      </c>
      <c r="S647" s="357">
        <f>IF(M647&gt;'01'!$BX$27,0,1)</f>
        <v>1</v>
      </c>
    </row>
    <row r="648" spans="3:19" x14ac:dyDescent="0.25">
      <c r="C648" s="75">
        <v>43464</v>
      </c>
      <c r="D648" s="76" t="s">
        <v>265</v>
      </c>
      <c r="E648" s="358" t="s">
        <v>461</v>
      </c>
      <c r="F648" s="359">
        <v>100</v>
      </c>
      <c r="G648" s="76" t="s">
        <v>272</v>
      </c>
      <c r="H648" s="76" t="s">
        <v>60</v>
      </c>
      <c r="I648" s="357" t="str">
        <f t="shared" ca="1" si="45"/>
        <v/>
      </c>
      <c r="J648" s="360">
        <f t="shared" si="46"/>
        <v>30</v>
      </c>
      <c r="K648" s="360">
        <f t="shared" si="47"/>
        <v>12</v>
      </c>
      <c r="L648" s="360">
        <f t="shared" si="48"/>
        <v>2018</v>
      </c>
      <c r="M648" s="357">
        <f t="shared" si="49"/>
        <v>1</v>
      </c>
      <c r="N648" s="357">
        <f>VLOOKUP(Tabela14[[#This Row],[Banco]],$U$9:$V$28,2,0)</f>
        <v>1</v>
      </c>
      <c r="O648" s="357">
        <f>IF(M648&gt;'06'!$AZ$15,0,1)</f>
        <v>1</v>
      </c>
      <c r="P648" s="357" t="str">
        <f>IF(Tabela14[[#This Row],[DIA]]&gt;0,IF('13'!$CD$36=77,1,""),"")</f>
        <v/>
      </c>
      <c r="Q648" s="357">
        <f>IF(M648&gt;'13'!$CD$30,0,1)</f>
        <v>1</v>
      </c>
      <c r="R648" s="357" t="str">
        <f>IF(Tabela14[[#This Row],[DIA]]&gt;0,IF('01'!$BX$33=77,1,""),"")</f>
        <v/>
      </c>
      <c r="S648" s="357">
        <f>IF(M648&gt;'01'!$BX$27,0,1)</f>
        <v>1</v>
      </c>
    </row>
    <row r="649" spans="3:19" x14ac:dyDescent="0.25">
      <c r="C649" s="75">
        <v>43465</v>
      </c>
      <c r="D649" s="76" t="s">
        <v>269</v>
      </c>
      <c r="E649" s="358" t="s">
        <v>564</v>
      </c>
      <c r="F649" s="359">
        <v>20</v>
      </c>
      <c r="G649" s="76" t="s">
        <v>272</v>
      </c>
      <c r="H649" s="76" t="s">
        <v>60</v>
      </c>
      <c r="I649" s="357" t="str">
        <f t="shared" ref="I649:I712" ca="1" si="50">IF(H649="","",(IF(H649="Efetivado","",IF(C649="","",IF(C649=TODAY(),"Vence Hoje",IF(C649&lt;TODAY(),"Atrasado",C649-TODAY()&amp;" Dias para Vencer"))))))</f>
        <v/>
      </c>
      <c r="J649" s="360">
        <f t="shared" ref="J649:J712" si="51">DAY(C649)</f>
        <v>31</v>
      </c>
      <c r="K649" s="360">
        <f t="shared" ref="K649:K712" si="52">MONTH(C649)</f>
        <v>12</v>
      </c>
      <c r="L649" s="360">
        <f t="shared" ref="L649:L712" si="53">YEAR(C649)</f>
        <v>2018</v>
      </c>
      <c r="M649" s="357">
        <f t="shared" ref="M649:M712" si="54">VLOOKUP(H649,$Z$9:$AA$10,2,0)</f>
        <v>1</v>
      </c>
      <c r="N649" s="357">
        <f>VLOOKUP(Tabela14[[#This Row],[Banco]],$U$9:$V$28,2,0)</f>
        <v>1</v>
      </c>
      <c r="O649" s="357">
        <f>IF(M649&gt;'06'!$AZ$15,0,1)</f>
        <v>1</v>
      </c>
      <c r="P649" s="357" t="str">
        <f>IF(Tabela14[[#This Row],[DIA]]&gt;0,IF('13'!$CD$36=77,1,""),"")</f>
        <v/>
      </c>
      <c r="Q649" s="357">
        <f>IF(M649&gt;'13'!$CD$30,0,1)</f>
        <v>1</v>
      </c>
      <c r="R649" s="357" t="str">
        <f>IF(Tabela14[[#This Row],[DIA]]&gt;0,IF('01'!$BX$33=77,1,""),"")</f>
        <v/>
      </c>
      <c r="S649" s="357">
        <f>IF(M649&gt;'01'!$BX$27,0,1)</f>
        <v>1</v>
      </c>
    </row>
    <row r="650" spans="3:19" x14ac:dyDescent="0.25">
      <c r="C650" s="75">
        <v>43466</v>
      </c>
      <c r="D650" s="76" t="s">
        <v>269</v>
      </c>
      <c r="E650" s="358" t="s">
        <v>348</v>
      </c>
      <c r="F650" s="359">
        <v>50</v>
      </c>
      <c r="G650" s="76" t="s">
        <v>272</v>
      </c>
      <c r="H650" s="76" t="s">
        <v>60</v>
      </c>
      <c r="I650" s="357" t="str">
        <f t="shared" ca="1" si="50"/>
        <v/>
      </c>
      <c r="J650" s="360">
        <f t="shared" si="51"/>
        <v>1</v>
      </c>
      <c r="K650" s="360">
        <f t="shared" si="52"/>
        <v>1</v>
      </c>
      <c r="L650" s="360">
        <f t="shared" si="53"/>
        <v>2019</v>
      </c>
      <c r="M650" s="357">
        <f t="shared" si="54"/>
        <v>1</v>
      </c>
      <c r="N650" s="357">
        <f>VLOOKUP(Tabela14[[#This Row],[Banco]],$U$9:$V$28,2,0)</f>
        <v>1</v>
      </c>
      <c r="O650" s="357">
        <f>IF(M650&gt;'06'!$AZ$15,0,1)</f>
        <v>1</v>
      </c>
      <c r="P650" s="357" t="str">
        <f>IF(Tabela14[[#This Row],[DIA]]&gt;0,IF('13'!$CD$36=77,1,""),"")</f>
        <v/>
      </c>
      <c r="Q650" s="357">
        <f>IF(M650&gt;'13'!$CD$30,0,1)</f>
        <v>1</v>
      </c>
      <c r="R650" s="357" t="str">
        <f>IF(Tabela14[[#This Row],[DIA]]&gt;0,IF('01'!$BX$33=77,1,""),"")</f>
        <v/>
      </c>
      <c r="S650" s="357">
        <f>IF(M650&gt;'01'!$BX$27,0,1)</f>
        <v>1</v>
      </c>
    </row>
    <row r="651" spans="3:19" x14ac:dyDescent="0.25">
      <c r="C651" s="75">
        <v>43466</v>
      </c>
      <c r="D651" s="76" t="s">
        <v>266</v>
      </c>
      <c r="E651" s="358" t="s">
        <v>500</v>
      </c>
      <c r="F651" s="359">
        <v>100</v>
      </c>
      <c r="G651" s="76" t="s">
        <v>272</v>
      </c>
      <c r="H651" s="76" t="s">
        <v>60</v>
      </c>
      <c r="I651" s="357" t="str">
        <f t="shared" ca="1" si="50"/>
        <v/>
      </c>
      <c r="J651" s="360">
        <f t="shared" si="51"/>
        <v>1</v>
      </c>
      <c r="K651" s="360">
        <f t="shared" si="52"/>
        <v>1</v>
      </c>
      <c r="L651" s="360">
        <f t="shared" si="53"/>
        <v>2019</v>
      </c>
      <c r="M651" s="357">
        <f t="shared" si="54"/>
        <v>1</v>
      </c>
      <c r="N651" s="357">
        <f>VLOOKUP(Tabela14[[#This Row],[Banco]],$U$9:$V$28,2,0)</f>
        <v>1</v>
      </c>
      <c r="O651" s="357">
        <f>IF(M651&gt;'06'!$AZ$15,0,1)</f>
        <v>1</v>
      </c>
      <c r="P651" s="357" t="str">
        <f>IF(Tabela14[[#This Row],[DIA]]&gt;0,IF('13'!$CD$36=77,1,""),"")</f>
        <v/>
      </c>
      <c r="Q651" s="357">
        <f>IF(M651&gt;'13'!$CD$30,0,1)</f>
        <v>1</v>
      </c>
      <c r="R651" s="357" t="str">
        <f>IF(Tabela14[[#This Row],[DIA]]&gt;0,IF('01'!$BX$33=77,1,""),"")</f>
        <v/>
      </c>
      <c r="S651" s="357">
        <f>IF(M651&gt;'01'!$BX$27,0,1)</f>
        <v>1</v>
      </c>
    </row>
    <row r="652" spans="3:19" x14ac:dyDescent="0.25">
      <c r="C652" s="75">
        <v>43468</v>
      </c>
      <c r="D652" s="76" t="s">
        <v>265</v>
      </c>
      <c r="E652" s="358" t="s">
        <v>565</v>
      </c>
      <c r="F652" s="359">
        <v>40</v>
      </c>
      <c r="G652" s="76" t="s">
        <v>272</v>
      </c>
      <c r="H652" s="76" t="s">
        <v>60</v>
      </c>
      <c r="I652" s="357" t="str">
        <f t="shared" ca="1" si="50"/>
        <v/>
      </c>
      <c r="J652" s="360">
        <f t="shared" si="51"/>
        <v>3</v>
      </c>
      <c r="K652" s="360">
        <f t="shared" si="52"/>
        <v>1</v>
      </c>
      <c r="L652" s="360">
        <f t="shared" si="53"/>
        <v>2019</v>
      </c>
      <c r="M652" s="357">
        <f t="shared" si="54"/>
        <v>1</v>
      </c>
      <c r="N652" s="357">
        <f>VLOOKUP(Tabela14[[#This Row],[Banco]],$U$9:$V$28,2,0)</f>
        <v>1</v>
      </c>
      <c r="O652" s="357">
        <f>IF(M652&gt;'06'!$AZ$15,0,1)</f>
        <v>1</v>
      </c>
      <c r="P652" s="357" t="str">
        <f>IF(Tabela14[[#This Row],[DIA]]&gt;0,IF('13'!$CD$36=77,1,""),"")</f>
        <v/>
      </c>
      <c r="Q652" s="357">
        <f>IF(M652&gt;'13'!$CD$30,0,1)</f>
        <v>1</v>
      </c>
      <c r="R652" s="357" t="str">
        <f>IF(Tabela14[[#This Row],[DIA]]&gt;0,IF('01'!$BX$33=77,1,""),"")</f>
        <v/>
      </c>
      <c r="S652" s="357">
        <f>IF(M652&gt;'01'!$BX$27,0,1)</f>
        <v>1</v>
      </c>
    </row>
    <row r="653" spans="3:19" x14ac:dyDescent="0.25">
      <c r="C653" s="75">
        <v>43468</v>
      </c>
      <c r="D653" s="76" t="s">
        <v>264</v>
      </c>
      <c r="E653" s="358" t="s">
        <v>566</v>
      </c>
      <c r="F653" s="359">
        <v>20</v>
      </c>
      <c r="G653" s="76" t="s">
        <v>272</v>
      </c>
      <c r="H653" s="76" t="s">
        <v>60</v>
      </c>
      <c r="I653" s="357" t="str">
        <f t="shared" ca="1" si="50"/>
        <v/>
      </c>
      <c r="J653" s="360">
        <f t="shared" si="51"/>
        <v>3</v>
      </c>
      <c r="K653" s="360">
        <f t="shared" si="52"/>
        <v>1</v>
      </c>
      <c r="L653" s="360">
        <f t="shared" si="53"/>
        <v>2019</v>
      </c>
      <c r="M653" s="357">
        <f t="shared" si="54"/>
        <v>1</v>
      </c>
      <c r="N653" s="357">
        <f>VLOOKUP(Tabela14[[#This Row],[Banco]],$U$9:$V$28,2,0)</f>
        <v>1</v>
      </c>
      <c r="O653" s="357">
        <f>IF(M653&gt;'06'!$AZ$15,0,1)</f>
        <v>1</v>
      </c>
      <c r="P653" s="357" t="str">
        <f>IF(Tabela14[[#This Row],[DIA]]&gt;0,IF('13'!$CD$36=77,1,""),"")</f>
        <v/>
      </c>
      <c r="Q653" s="357">
        <f>IF(M653&gt;'13'!$CD$30,0,1)</f>
        <v>1</v>
      </c>
      <c r="R653" s="357" t="str">
        <f>IF(Tabela14[[#This Row],[DIA]]&gt;0,IF('01'!$BX$33=77,1,""),"")</f>
        <v/>
      </c>
      <c r="S653" s="357">
        <f>IF(M653&gt;'01'!$BX$27,0,1)</f>
        <v>1</v>
      </c>
    </row>
    <row r="654" spans="3:19" x14ac:dyDescent="0.25">
      <c r="C654" s="75">
        <v>43469</v>
      </c>
      <c r="D654" s="76" t="s">
        <v>271</v>
      </c>
      <c r="E654" s="358" t="s">
        <v>567</v>
      </c>
      <c r="F654" s="359">
        <v>138</v>
      </c>
      <c r="G654" s="76" t="s">
        <v>272</v>
      </c>
      <c r="H654" s="76" t="s">
        <v>60</v>
      </c>
      <c r="I654" s="357" t="str">
        <f t="shared" ca="1" si="50"/>
        <v/>
      </c>
      <c r="J654" s="360">
        <f t="shared" si="51"/>
        <v>4</v>
      </c>
      <c r="K654" s="360">
        <f t="shared" si="52"/>
        <v>1</v>
      </c>
      <c r="L654" s="360">
        <f t="shared" si="53"/>
        <v>2019</v>
      </c>
      <c r="M654" s="357">
        <f t="shared" si="54"/>
        <v>1</v>
      </c>
      <c r="N654" s="357">
        <f>VLOOKUP(Tabela14[[#This Row],[Banco]],$U$9:$V$28,2,0)</f>
        <v>1</v>
      </c>
      <c r="O654" s="357">
        <f>IF(M654&gt;'06'!$AZ$15,0,1)</f>
        <v>1</v>
      </c>
      <c r="P654" s="357" t="str">
        <f>IF(Tabela14[[#This Row],[DIA]]&gt;0,IF('13'!$CD$36=77,1,""),"")</f>
        <v/>
      </c>
      <c r="Q654" s="357">
        <f>IF(M654&gt;'13'!$CD$30,0,1)</f>
        <v>1</v>
      </c>
      <c r="R654" s="357" t="str">
        <f>IF(Tabela14[[#This Row],[DIA]]&gt;0,IF('01'!$BX$33=77,1,""),"")</f>
        <v/>
      </c>
      <c r="S654" s="357">
        <f>IF(M654&gt;'01'!$BX$27,0,1)</f>
        <v>1</v>
      </c>
    </row>
    <row r="655" spans="3:19" x14ac:dyDescent="0.25">
      <c r="C655" s="75">
        <v>43471</v>
      </c>
      <c r="D655" s="76" t="s">
        <v>767</v>
      </c>
      <c r="E655" s="358" t="s">
        <v>568</v>
      </c>
      <c r="F655" s="359">
        <v>50</v>
      </c>
      <c r="G655" s="76" t="s">
        <v>272</v>
      </c>
      <c r="H655" s="76" t="s">
        <v>60</v>
      </c>
      <c r="I655" s="357" t="str">
        <f t="shared" ca="1" si="50"/>
        <v/>
      </c>
      <c r="J655" s="360">
        <f t="shared" si="51"/>
        <v>6</v>
      </c>
      <c r="K655" s="360">
        <f t="shared" si="52"/>
        <v>1</v>
      </c>
      <c r="L655" s="360">
        <f t="shared" si="53"/>
        <v>2019</v>
      </c>
      <c r="M655" s="357">
        <f t="shared" si="54"/>
        <v>1</v>
      </c>
      <c r="N655" s="357">
        <f>VLOOKUP(Tabela14[[#This Row],[Banco]],$U$9:$V$28,2,0)</f>
        <v>1</v>
      </c>
      <c r="O655" s="357">
        <f>IF(M655&gt;'06'!$AZ$15,0,1)</f>
        <v>1</v>
      </c>
      <c r="P655" s="357" t="str">
        <f>IF(Tabela14[[#This Row],[DIA]]&gt;0,IF('13'!$CD$36=77,1,""),"")</f>
        <v/>
      </c>
      <c r="Q655" s="357">
        <f>IF(M655&gt;'13'!$CD$30,0,1)</f>
        <v>1</v>
      </c>
      <c r="R655" s="357" t="str">
        <f>IF(Tabela14[[#This Row],[DIA]]&gt;0,IF('01'!$BX$33=77,1,""),"")</f>
        <v/>
      </c>
      <c r="S655" s="357">
        <f>IF(M655&gt;'01'!$BX$27,0,1)</f>
        <v>1</v>
      </c>
    </row>
    <row r="656" spans="3:19" x14ac:dyDescent="0.25">
      <c r="C656" s="75">
        <v>43471</v>
      </c>
      <c r="D656" s="76" t="s">
        <v>265</v>
      </c>
      <c r="E656" s="358" t="s">
        <v>569</v>
      </c>
      <c r="F656" s="359">
        <v>10</v>
      </c>
      <c r="G656" s="76" t="s">
        <v>272</v>
      </c>
      <c r="H656" s="76" t="s">
        <v>60</v>
      </c>
      <c r="I656" s="360" t="str">
        <f t="shared" ca="1" si="50"/>
        <v/>
      </c>
      <c r="J656" s="360">
        <f t="shared" si="51"/>
        <v>6</v>
      </c>
      <c r="K656" s="360">
        <f t="shared" si="52"/>
        <v>1</v>
      </c>
      <c r="L656" s="360">
        <f t="shared" si="53"/>
        <v>2019</v>
      </c>
      <c r="M656" s="360">
        <f t="shared" si="54"/>
        <v>1</v>
      </c>
      <c r="N656" s="357">
        <f>VLOOKUP(Tabela14[[#This Row],[Banco]],$U$9:$V$28,2,0)</f>
        <v>1</v>
      </c>
      <c r="O656" s="360">
        <f>IF(M656&gt;'06'!$AZ$15,0,1)</f>
        <v>1</v>
      </c>
      <c r="P656" s="360" t="str">
        <f>IF(Tabela14[[#This Row],[DIA]]&gt;0,IF('13'!$CD$36=77,1,""),"")</f>
        <v/>
      </c>
      <c r="Q656" s="360">
        <f>IF(M656&gt;'13'!$CD$30,0,1)</f>
        <v>1</v>
      </c>
      <c r="R656" s="357" t="str">
        <f>IF(Tabela14[[#This Row],[DIA]]&gt;0,IF('01'!$BX$33=77,1,""),"")</f>
        <v/>
      </c>
      <c r="S656" s="360">
        <f>IF(M656&gt;'01'!$BX$27,0,1)</f>
        <v>1</v>
      </c>
    </row>
    <row r="657" spans="3:19" x14ac:dyDescent="0.25">
      <c r="C657" s="75">
        <v>43471</v>
      </c>
      <c r="D657" s="76" t="s">
        <v>266</v>
      </c>
      <c r="E657" s="358" t="s">
        <v>525</v>
      </c>
      <c r="F657" s="359">
        <v>2</v>
      </c>
      <c r="G657" s="76" t="s">
        <v>272</v>
      </c>
      <c r="H657" s="76" t="s">
        <v>60</v>
      </c>
      <c r="I657" s="360" t="str">
        <f t="shared" ca="1" si="50"/>
        <v/>
      </c>
      <c r="J657" s="360">
        <f t="shared" si="51"/>
        <v>6</v>
      </c>
      <c r="K657" s="360">
        <f t="shared" si="52"/>
        <v>1</v>
      </c>
      <c r="L657" s="360">
        <f t="shared" si="53"/>
        <v>2019</v>
      </c>
      <c r="M657" s="360">
        <f t="shared" si="54"/>
        <v>1</v>
      </c>
      <c r="N657" s="357">
        <f>VLOOKUP(Tabela14[[#This Row],[Banco]],$U$9:$V$28,2,0)</f>
        <v>1</v>
      </c>
      <c r="O657" s="360">
        <f>IF(M657&gt;'06'!$AZ$15,0,1)</f>
        <v>1</v>
      </c>
      <c r="P657" s="360" t="str">
        <f>IF(Tabela14[[#This Row],[DIA]]&gt;0,IF('13'!$CD$36=77,1,""),"")</f>
        <v/>
      </c>
      <c r="Q657" s="360">
        <f>IF(M657&gt;'13'!$CD$30,0,1)</f>
        <v>1</v>
      </c>
      <c r="R657" s="357" t="str">
        <f>IF(Tabela14[[#This Row],[DIA]]&gt;0,IF('01'!$BX$33=77,1,""),"")</f>
        <v/>
      </c>
      <c r="S657" s="360">
        <f>IF(M657&gt;'01'!$BX$27,0,1)</f>
        <v>1</v>
      </c>
    </row>
    <row r="658" spans="3:19" x14ac:dyDescent="0.25">
      <c r="C658" s="75">
        <v>43471</v>
      </c>
      <c r="D658" s="76" t="s">
        <v>265</v>
      </c>
      <c r="E658" s="358" t="s">
        <v>570</v>
      </c>
      <c r="F658" s="359">
        <v>10</v>
      </c>
      <c r="G658" s="76" t="s">
        <v>272</v>
      </c>
      <c r="H658" s="76" t="s">
        <v>60</v>
      </c>
      <c r="I658" s="360" t="str">
        <f t="shared" ca="1" si="50"/>
        <v/>
      </c>
      <c r="J658" s="360">
        <f t="shared" si="51"/>
        <v>6</v>
      </c>
      <c r="K658" s="360">
        <f t="shared" si="52"/>
        <v>1</v>
      </c>
      <c r="L658" s="360">
        <f t="shared" si="53"/>
        <v>2019</v>
      </c>
      <c r="M658" s="360">
        <f t="shared" si="54"/>
        <v>1</v>
      </c>
      <c r="N658" s="357">
        <f>VLOOKUP(Tabela14[[#This Row],[Banco]],$U$9:$V$28,2,0)</f>
        <v>1</v>
      </c>
      <c r="O658" s="360">
        <f>IF(M658&gt;'06'!$AZ$15,0,1)</f>
        <v>1</v>
      </c>
      <c r="P658" s="360" t="str">
        <f>IF(Tabela14[[#This Row],[DIA]]&gt;0,IF('13'!$CD$36=77,1,""),"")</f>
        <v/>
      </c>
      <c r="Q658" s="360">
        <f>IF(M658&gt;'13'!$CD$30,0,1)</f>
        <v>1</v>
      </c>
      <c r="R658" s="357" t="str">
        <f>IF(Tabela14[[#This Row],[DIA]]&gt;0,IF('01'!$BX$33=77,1,""),"")</f>
        <v/>
      </c>
      <c r="S658" s="360">
        <f>IF(M658&gt;'01'!$BX$27,0,1)</f>
        <v>1</v>
      </c>
    </row>
    <row r="659" spans="3:19" x14ac:dyDescent="0.25">
      <c r="C659" s="75">
        <v>43473</v>
      </c>
      <c r="D659" s="76" t="s">
        <v>266</v>
      </c>
      <c r="E659" s="358" t="s">
        <v>385</v>
      </c>
      <c r="F659" s="359">
        <v>1.5</v>
      </c>
      <c r="G659" s="76" t="s">
        <v>272</v>
      </c>
      <c r="H659" s="76" t="s">
        <v>60</v>
      </c>
      <c r="I659" s="360" t="str">
        <f t="shared" ca="1" si="50"/>
        <v/>
      </c>
      <c r="J659" s="360">
        <f t="shared" si="51"/>
        <v>8</v>
      </c>
      <c r="K659" s="360">
        <f t="shared" si="52"/>
        <v>1</v>
      </c>
      <c r="L659" s="360">
        <f t="shared" si="53"/>
        <v>2019</v>
      </c>
      <c r="M659" s="360">
        <f t="shared" si="54"/>
        <v>1</v>
      </c>
      <c r="N659" s="357">
        <f>VLOOKUP(Tabela14[[#This Row],[Banco]],$U$9:$V$28,2,0)</f>
        <v>1</v>
      </c>
      <c r="O659" s="360">
        <f>IF(M659&gt;'06'!$AZ$15,0,1)</f>
        <v>1</v>
      </c>
      <c r="P659" s="360" t="str">
        <f>IF(Tabela14[[#This Row],[DIA]]&gt;0,IF('13'!$CD$36=77,1,""),"")</f>
        <v/>
      </c>
      <c r="Q659" s="360">
        <f>IF(M659&gt;'13'!$CD$30,0,1)</f>
        <v>1</v>
      </c>
      <c r="R659" s="357" t="str">
        <f>IF(Tabela14[[#This Row],[DIA]]&gt;0,IF('01'!$BX$33=77,1,""),"")</f>
        <v/>
      </c>
      <c r="S659" s="360">
        <f>IF(M659&gt;'01'!$BX$27,0,1)</f>
        <v>1</v>
      </c>
    </row>
    <row r="660" spans="3:19" x14ac:dyDescent="0.25">
      <c r="C660" s="75">
        <v>43473</v>
      </c>
      <c r="D660" s="76" t="s">
        <v>268</v>
      </c>
      <c r="E660" s="358" t="s">
        <v>571</v>
      </c>
      <c r="F660" s="359">
        <v>49.8</v>
      </c>
      <c r="G660" s="76" t="s">
        <v>272</v>
      </c>
      <c r="H660" s="76" t="s">
        <v>60</v>
      </c>
      <c r="I660" s="360" t="str">
        <f t="shared" ca="1" si="50"/>
        <v/>
      </c>
      <c r="J660" s="360">
        <f t="shared" si="51"/>
        <v>8</v>
      </c>
      <c r="K660" s="360">
        <f t="shared" si="52"/>
        <v>1</v>
      </c>
      <c r="L660" s="360">
        <f t="shared" si="53"/>
        <v>2019</v>
      </c>
      <c r="M660" s="360">
        <f t="shared" si="54"/>
        <v>1</v>
      </c>
      <c r="N660" s="357">
        <f>VLOOKUP(Tabela14[[#This Row],[Banco]],$U$9:$V$28,2,0)</f>
        <v>1</v>
      </c>
      <c r="O660" s="360">
        <f>IF(M660&gt;'06'!$AZ$15,0,1)</f>
        <v>1</v>
      </c>
      <c r="P660" s="360" t="str">
        <f>IF(Tabela14[[#This Row],[DIA]]&gt;0,IF('13'!$CD$36=77,1,""),"")</f>
        <v/>
      </c>
      <c r="Q660" s="360">
        <f>IF(M660&gt;'13'!$CD$30,0,1)</f>
        <v>1</v>
      </c>
      <c r="R660" s="357" t="str">
        <f>IF(Tabela14[[#This Row],[DIA]]&gt;0,IF('01'!$BX$33=77,1,""),"")</f>
        <v/>
      </c>
      <c r="S660" s="360">
        <f>IF(M660&gt;'01'!$BX$27,0,1)</f>
        <v>1</v>
      </c>
    </row>
    <row r="661" spans="3:19" x14ac:dyDescent="0.25">
      <c r="C661" s="75">
        <v>43473</v>
      </c>
      <c r="D661" s="76" t="s">
        <v>265</v>
      </c>
      <c r="E661" s="358" t="s">
        <v>572</v>
      </c>
      <c r="F661" s="359">
        <v>163.13</v>
      </c>
      <c r="G661" s="76" t="s">
        <v>272</v>
      </c>
      <c r="H661" s="76" t="s">
        <v>60</v>
      </c>
      <c r="I661" s="360" t="str">
        <f t="shared" ca="1" si="50"/>
        <v/>
      </c>
      <c r="J661" s="360">
        <f t="shared" si="51"/>
        <v>8</v>
      </c>
      <c r="K661" s="360">
        <f t="shared" si="52"/>
        <v>1</v>
      </c>
      <c r="L661" s="360">
        <f t="shared" si="53"/>
        <v>2019</v>
      </c>
      <c r="M661" s="360">
        <f t="shared" si="54"/>
        <v>1</v>
      </c>
      <c r="N661" s="357">
        <f>VLOOKUP(Tabela14[[#This Row],[Banco]],$U$9:$V$28,2,0)</f>
        <v>1</v>
      </c>
      <c r="O661" s="360">
        <f>IF(M661&gt;'06'!$AZ$15,0,1)</f>
        <v>1</v>
      </c>
      <c r="P661" s="360" t="str">
        <f>IF(Tabela14[[#This Row],[DIA]]&gt;0,IF('13'!$CD$36=77,1,""),"")</f>
        <v/>
      </c>
      <c r="Q661" s="360">
        <f>IF(M661&gt;'13'!$CD$30,0,1)</f>
        <v>1</v>
      </c>
      <c r="R661" s="357" t="str">
        <f>IF(Tabela14[[#This Row],[DIA]]&gt;0,IF('01'!$BX$33=77,1,""),"")</f>
        <v/>
      </c>
      <c r="S661" s="360">
        <f>IF(M661&gt;'01'!$BX$27,0,1)</f>
        <v>1</v>
      </c>
    </row>
    <row r="662" spans="3:19" x14ac:dyDescent="0.25">
      <c r="C662" s="75">
        <v>43473</v>
      </c>
      <c r="D662" s="76" t="s">
        <v>266</v>
      </c>
      <c r="E662" s="358" t="s">
        <v>500</v>
      </c>
      <c r="F662" s="359">
        <v>100</v>
      </c>
      <c r="G662" s="76" t="s">
        <v>272</v>
      </c>
      <c r="H662" s="76" t="s">
        <v>60</v>
      </c>
      <c r="I662" s="360" t="str">
        <f t="shared" ca="1" si="50"/>
        <v/>
      </c>
      <c r="J662" s="360">
        <f t="shared" si="51"/>
        <v>8</v>
      </c>
      <c r="K662" s="360">
        <f t="shared" si="52"/>
        <v>1</v>
      </c>
      <c r="L662" s="360">
        <f t="shared" si="53"/>
        <v>2019</v>
      </c>
      <c r="M662" s="360">
        <f t="shared" si="54"/>
        <v>1</v>
      </c>
      <c r="N662" s="357">
        <f>VLOOKUP(Tabela14[[#This Row],[Banco]],$U$9:$V$28,2,0)</f>
        <v>1</v>
      </c>
      <c r="O662" s="360">
        <f>IF(M662&gt;'06'!$AZ$15,0,1)</f>
        <v>1</v>
      </c>
      <c r="P662" s="360" t="str">
        <f>IF(Tabela14[[#This Row],[DIA]]&gt;0,IF('13'!$CD$36=77,1,""),"")</f>
        <v/>
      </c>
      <c r="Q662" s="360">
        <f>IF(M662&gt;'13'!$CD$30,0,1)</f>
        <v>1</v>
      </c>
      <c r="R662" s="357" t="str">
        <f>IF(Tabela14[[#This Row],[DIA]]&gt;0,IF('01'!$BX$33=77,1,""),"")</f>
        <v/>
      </c>
      <c r="S662" s="360">
        <f>IF(M662&gt;'01'!$BX$27,0,1)</f>
        <v>1</v>
      </c>
    </row>
    <row r="663" spans="3:19" x14ac:dyDescent="0.25">
      <c r="C663" s="75">
        <v>43473</v>
      </c>
      <c r="D663" s="76" t="s">
        <v>264</v>
      </c>
      <c r="E663" s="358" t="s">
        <v>573</v>
      </c>
      <c r="F663" s="359">
        <v>10</v>
      </c>
      <c r="G663" s="76" t="s">
        <v>272</v>
      </c>
      <c r="H663" s="76" t="s">
        <v>60</v>
      </c>
      <c r="I663" s="360" t="str">
        <f t="shared" ca="1" si="50"/>
        <v/>
      </c>
      <c r="J663" s="360">
        <f t="shared" si="51"/>
        <v>8</v>
      </c>
      <c r="K663" s="360">
        <f t="shared" si="52"/>
        <v>1</v>
      </c>
      <c r="L663" s="360">
        <f t="shared" si="53"/>
        <v>2019</v>
      </c>
      <c r="M663" s="360">
        <f t="shared" si="54"/>
        <v>1</v>
      </c>
      <c r="N663" s="357">
        <f>VLOOKUP(Tabela14[[#This Row],[Banco]],$U$9:$V$28,2,0)</f>
        <v>1</v>
      </c>
      <c r="O663" s="360">
        <f>IF(M663&gt;'06'!$AZ$15,0,1)</f>
        <v>1</v>
      </c>
      <c r="P663" s="360" t="str">
        <f>IF(Tabela14[[#This Row],[DIA]]&gt;0,IF('13'!$CD$36=77,1,""),"")</f>
        <v/>
      </c>
      <c r="Q663" s="360">
        <f>IF(M663&gt;'13'!$CD$30,0,1)</f>
        <v>1</v>
      </c>
      <c r="R663" s="357" t="str">
        <f>IF(Tabela14[[#This Row],[DIA]]&gt;0,IF('01'!$BX$33=77,1,""),"")</f>
        <v/>
      </c>
      <c r="S663" s="360">
        <f>IF(M663&gt;'01'!$BX$27,0,1)</f>
        <v>1</v>
      </c>
    </row>
    <row r="664" spans="3:19" x14ac:dyDescent="0.25">
      <c r="C664" s="75">
        <v>43473</v>
      </c>
      <c r="D664" s="76" t="s">
        <v>264</v>
      </c>
      <c r="E664" s="358" t="s">
        <v>574</v>
      </c>
      <c r="F664" s="359">
        <v>0.5</v>
      </c>
      <c r="G664" s="76" t="s">
        <v>272</v>
      </c>
      <c r="H664" s="76" t="s">
        <v>60</v>
      </c>
      <c r="I664" s="360" t="str">
        <f t="shared" ca="1" si="50"/>
        <v/>
      </c>
      <c r="J664" s="360">
        <f t="shared" si="51"/>
        <v>8</v>
      </c>
      <c r="K664" s="360">
        <f t="shared" si="52"/>
        <v>1</v>
      </c>
      <c r="L664" s="360">
        <f t="shared" si="53"/>
        <v>2019</v>
      </c>
      <c r="M664" s="360">
        <f t="shared" si="54"/>
        <v>1</v>
      </c>
      <c r="N664" s="357">
        <f>VLOOKUP(Tabela14[[#This Row],[Banco]],$U$9:$V$28,2,0)</f>
        <v>1</v>
      </c>
      <c r="O664" s="360">
        <f>IF(M664&gt;'06'!$AZ$15,0,1)</f>
        <v>1</v>
      </c>
      <c r="P664" s="360" t="str">
        <f>IF(Tabela14[[#This Row],[DIA]]&gt;0,IF('13'!$CD$36=77,1,""),"")</f>
        <v/>
      </c>
      <c r="Q664" s="360">
        <f>IF(M664&gt;'13'!$CD$30,0,1)</f>
        <v>1</v>
      </c>
      <c r="R664" s="357" t="str">
        <f>IF(Tabela14[[#This Row],[DIA]]&gt;0,IF('01'!$BX$33=77,1,""),"")</f>
        <v/>
      </c>
      <c r="S664" s="360">
        <f>IF(M664&gt;'01'!$BX$27,0,1)</f>
        <v>1</v>
      </c>
    </row>
    <row r="665" spans="3:19" x14ac:dyDescent="0.25">
      <c r="C665" s="75">
        <v>43474</v>
      </c>
      <c r="D665" s="76" t="s">
        <v>264</v>
      </c>
      <c r="E665" s="358" t="s">
        <v>339</v>
      </c>
      <c r="F665" s="359">
        <v>100</v>
      </c>
      <c r="G665" s="76" t="s">
        <v>272</v>
      </c>
      <c r="H665" s="76" t="s">
        <v>60</v>
      </c>
      <c r="I665" s="360" t="str">
        <f t="shared" ca="1" si="50"/>
        <v/>
      </c>
      <c r="J665" s="360">
        <f t="shared" si="51"/>
        <v>9</v>
      </c>
      <c r="K665" s="360">
        <f t="shared" si="52"/>
        <v>1</v>
      </c>
      <c r="L665" s="360">
        <f t="shared" si="53"/>
        <v>2019</v>
      </c>
      <c r="M665" s="360">
        <f t="shared" si="54"/>
        <v>1</v>
      </c>
      <c r="N665" s="357">
        <f>VLOOKUP(Tabela14[[#This Row],[Banco]],$U$9:$V$28,2,0)</f>
        <v>1</v>
      </c>
      <c r="O665" s="360">
        <f>IF(M665&gt;'06'!$AZ$15,0,1)</f>
        <v>1</v>
      </c>
      <c r="P665" s="360" t="str">
        <f>IF(Tabela14[[#This Row],[DIA]]&gt;0,IF('13'!$CD$36=77,1,""),"")</f>
        <v/>
      </c>
      <c r="Q665" s="360">
        <f>IF(M665&gt;'13'!$CD$30,0,1)</f>
        <v>1</v>
      </c>
      <c r="R665" s="357" t="str">
        <f>IF(Tabela14[[#This Row],[DIA]]&gt;0,IF('01'!$BX$33=77,1,""),"")</f>
        <v/>
      </c>
      <c r="S665" s="360">
        <f>IF(M665&gt;'01'!$BX$27,0,1)</f>
        <v>1</v>
      </c>
    </row>
    <row r="666" spans="3:19" x14ac:dyDescent="0.25">
      <c r="C666" s="75">
        <v>43474</v>
      </c>
      <c r="D666" s="76" t="s">
        <v>264</v>
      </c>
      <c r="E666" s="358" t="s">
        <v>406</v>
      </c>
      <c r="F666" s="359">
        <v>90</v>
      </c>
      <c r="G666" s="76" t="s">
        <v>272</v>
      </c>
      <c r="H666" s="76" t="s">
        <v>60</v>
      </c>
      <c r="I666" s="360" t="str">
        <f t="shared" ca="1" si="50"/>
        <v/>
      </c>
      <c r="J666" s="360">
        <f t="shared" si="51"/>
        <v>9</v>
      </c>
      <c r="K666" s="360">
        <f t="shared" si="52"/>
        <v>1</v>
      </c>
      <c r="L666" s="360">
        <f t="shared" si="53"/>
        <v>2019</v>
      </c>
      <c r="M666" s="360">
        <f t="shared" si="54"/>
        <v>1</v>
      </c>
      <c r="N666" s="357">
        <f>VLOOKUP(Tabela14[[#This Row],[Banco]],$U$9:$V$28,2,0)</f>
        <v>1</v>
      </c>
      <c r="O666" s="360">
        <f>IF(M666&gt;'06'!$AZ$15,0,1)</f>
        <v>1</v>
      </c>
      <c r="P666" s="360" t="str">
        <f>IF(Tabela14[[#This Row],[DIA]]&gt;0,IF('13'!$CD$36=77,1,""),"")</f>
        <v/>
      </c>
      <c r="Q666" s="360">
        <f>IF(M666&gt;'13'!$CD$30,0,1)</f>
        <v>1</v>
      </c>
      <c r="R666" s="357" t="str">
        <f>IF(Tabela14[[#This Row],[DIA]]&gt;0,IF('01'!$BX$33=77,1,""),"")</f>
        <v/>
      </c>
      <c r="S666" s="360">
        <f>IF(M666&gt;'01'!$BX$27,0,1)</f>
        <v>1</v>
      </c>
    </row>
    <row r="667" spans="3:19" x14ac:dyDescent="0.25">
      <c r="C667" s="75">
        <v>43474</v>
      </c>
      <c r="D667" s="76" t="s">
        <v>265</v>
      </c>
      <c r="E667" s="358" t="s">
        <v>461</v>
      </c>
      <c r="F667" s="359">
        <v>10</v>
      </c>
      <c r="G667" s="76" t="s">
        <v>272</v>
      </c>
      <c r="H667" s="76" t="s">
        <v>60</v>
      </c>
      <c r="I667" s="360" t="str">
        <f t="shared" ca="1" si="50"/>
        <v/>
      </c>
      <c r="J667" s="360">
        <f t="shared" si="51"/>
        <v>9</v>
      </c>
      <c r="K667" s="360">
        <f t="shared" si="52"/>
        <v>1</v>
      </c>
      <c r="L667" s="360">
        <f t="shared" si="53"/>
        <v>2019</v>
      </c>
      <c r="M667" s="360">
        <f t="shared" si="54"/>
        <v>1</v>
      </c>
      <c r="N667" s="357">
        <f>VLOOKUP(Tabela14[[#This Row],[Banco]],$U$9:$V$28,2,0)</f>
        <v>1</v>
      </c>
      <c r="O667" s="360">
        <f>IF(M667&gt;'06'!$AZ$15,0,1)</f>
        <v>1</v>
      </c>
      <c r="P667" s="360" t="str">
        <f>IF(Tabela14[[#This Row],[DIA]]&gt;0,IF('13'!$CD$36=77,1,""),"")</f>
        <v/>
      </c>
      <c r="Q667" s="360">
        <f>IF(M667&gt;'13'!$CD$30,0,1)</f>
        <v>1</v>
      </c>
      <c r="R667" s="357" t="str">
        <f>IF(Tabela14[[#This Row],[DIA]]&gt;0,IF('01'!$BX$33=77,1,""),"")</f>
        <v/>
      </c>
      <c r="S667" s="360">
        <f>IF(M667&gt;'01'!$BX$27,0,1)</f>
        <v>1</v>
      </c>
    </row>
    <row r="668" spans="3:19" x14ac:dyDescent="0.25">
      <c r="C668" s="75">
        <v>43474</v>
      </c>
      <c r="D668" s="76" t="s">
        <v>266</v>
      </c>
      <c r="E668" s="358" t="s">
        <v>500</v>
      </c>
      <c r="F668" s="359">
        <v>20</v>
      </c>
      <c r="G668" s="76" t="s">
        <v>272</v>
      </c>
      <c r="H668" s="76" t="s">
        <v>60</v>
      </c>
      <c r="I668" s="360" t="str">
        <f t="shared" ca="1" si="50"/>
        <v/>
      </c>
      <c r="J668" s="360">
        <f t="shared" si="51"/>
        <v>9</v>
      </c>
      <c r="K668" s="360">
        <f t="shared" si="52"/>
        <v>1</v>
      </c>
      <c r="L668" s="360">
        <f t="shared" si="53"/>
        <v>2019</v>
      </c>
      <c r="M668" s="360">
        <f t="shared" si="54"/>
        <v>1</v>
      </c>
      <c r="N668" s="357">
        <f>VLOOKUP(Tabela14[[#This Row],[Banco]],$U$9:$V$28,2,0)</f>
        <v>1</v>
      </c>
      <c r="O668" s="360">
        <f>IF(M668&gt;'06'!$AZ$15,0,1)</f>
        <v>1</v>
      </c>
      <c r="P668" s="360" t="str">
        <f>IF(Tabela14[[#This Row],[DIA]]&gt;0,IF('13'!$CD$36=77,1,""),"")</f>
        <v/>
      </c>
      <c r="Q668" s="360">
        <f>IF(M668&gt;'13'!$CD$30,0,1)</f>
        <v>1</v>
      </c>
      <c r="R668" s="357" t="str">
        <f>IF(Tabela14[[#This Row],[DIA]]&gt;0,IF('01'!$BX$33=77,1,""),"")</f>
        <v/>
      </c>
      <c r="S668" s="360">
        <f>IF(M668&gt;'01'!$BX$27,0,1)</f>
        <v>1</v>
      </c>
    </row>
    <row r="669" spans="3:19" x14ac:dyDescent="0.25">
      <c r="C669" s="75">
        <v>43475</v>
      </c>
      <c r="D669" s="76" t="s">
        <v>268</v>
      </c>
      <c r="E669" s="358" t="s">
        <v>342</v>
      </c>
      <c r="F669" s="359">
        <v>4</v>
      </c>
      <c r="G669" s="76" t="s">
        <v>272</v>
      </c>
      <c r="H669" s="76" t="s">
        <v>60</v>
      </c>
      <c r="I669" s="360" t="str">
        <f t="shared" ca="1" si="50"/>
        <v/>
      </c>
      <c r="J669" s="360">
        <f t="shared" si="51"/>
        <v>10</v>
      </c>
      <c r="K669" s="360">
        <f t="shared" si="52"/>
        <v>1</v>
      </c>
      <c r="L669" s="360">
        <f t="shared" si="53"/>
        <v>2019</v>
      </c>
      <c r="M669" s="360">
        <f t="shared" si="54"/>
        <v>1</v>
      </c>
      <c r="N669" s="357">
        <f>VLOOKUP(Tabela14[[#This Row],[Banco]],$U$9:$V$28,2,0)</f>
        <v>1</v>
      </c>
      <c r="O669" s="360">
        <f>IF(M669&gt;'06'!$AZ$15,0,1)</f>
        <v>1</v>
      </c>
      <c r="P669" s="360" t="str">
        <f>IF(Tabela14[[#This Row],[DIA]]&gt;0,IF('13'!$CD$36=77,1,""),"")</f>
        <v/>
      </c>
      <c r="Q669" s="360">
        <f>IF(M669&gt;'13'!$CD$30,0,1)</f>
        <v>1</v>
      </c>
      <c r="R669" s="357" t="str">
        <f>IF(Tabela14[[#This Row],[DIA]]&gt;0,IF('01'!$BX$33=77,1,""),"")</f>
        <v/>
      </c>
      <c r="S669" s="360">
        <f>IF(M669&gt;'01'!$BX$27,0,1)</f>
        <v>1</v>
      </c>
    </row>
    <row r="670" spans="3:19" x14ac:dyDescent="0.25">
      <c r="C670" s="75">
        <v>43476</v>
      </c>
      <c r="D670" s="76" t="s">
        <v>265</v>
      </c>
      <c r="E670" s="358" t="s">
        <v>575</v>
      </c>
      <c r="F670" s="359">
        <v>400</v>
      </c>
      <c r="G670" s="76" t="s">
        <v>272</v>
      </c>
      <c r="H670" s="76" t="s">
        <v>60</v>
      </c>
      <c r="I670" s="360" t="str">
        <f t="shared" ca="1" si="50"/>
        <v/>
      </c>
      <c r="J670" s="360">
        <f t="shared" si="51"/>
        <v>11</v>
      </c>
      <c r="K670" s="360">
        <f t="shared" si="52"/>
        <v>1</v>
      </c>
      <c r="L670" s="360">
        <f t="shared" si="53"/>
        <v>2019</v>
      </c>
      <c r="M670" s="360">
        <f t="shared" si="54"/>
        <v>1</v>
      </c>
      <c r="N670" s="357">
        <f>VLOOKUP(Tabela14[[#This Row],[Banco]],$U$9:$V$28,2,0)</f>
        <v>1</v>
      </c>
      <c r="O670" s="360">
        <f>IF(M670&gt;'06'!$AZ$15,0,1)</f>
        <v>1</v>
      </c>
      <c r="P670" s="360" t="str">
        <f>IF(Tabela14[[#This Row],[DIA]]&gt;0,IF('13'!$CD$36=77,1,""),"")</f>
        <v/>
      </c>
      <c r="Q670" s="360">
        <f>IF(M670&gt;'13'!$CD$30,0,1)</f>
        <v>1</v>
      </c>
      <c r="R670" s="357" t="str">
        <f>IF(Tabela14[[#This Row],[DIA]]&gt;0,IF('01'!$BX$33=77,1,""),"")</f>
        <v/>
      </c>
      <c r="S670" s="360">
        <f>IF(M670&gt;'01'!$BX$27,0,1)</f>
        <v>1</v>
      </c>
    </row>
    <row r="671" spans="3:19" x14ac:dyDescent="0.25">
      <c r="C671" s="75">
        <v>43477</v>
      </c>
      <c r="D671" s="76" t="s">
        <v>268</v>
      </c>
      <c r="E671" s="358" t="s">
        <v>342</v>
      </c>
      <c r="F671" s="359">
        <v>5</v>
      </c>
      <c r="G671" s="76" t="s">
        <v>272</v>
      </c>
      <c r="H671" s="76" t="s">
        <v>60</v>
      </c>
      <c r="I671" s="360" t="str">
        <f t="shared" ca="1" si="50"/>
        <v/>
      </c>
      <c r="J671" s="360">
        <f t="shared" si="51"/>
        <v>12</v>
      </c>
      <c r="K671" s="360">
        <f t="shared" si="52"/>
        <v>1</v>
      </c>
      <c r="L671" s="360">
        <f t="shared" si="53"/>
        <v>2019</v>
      </c>
      <c r="M671" s="360">
        <f t="shared" si="54"/>
        <v>1</v>
      </c>
      <c r="N671" s="357">
        <f>VLOOKUP(Tabela14[[#This Row],[Banco]],$U$9:$V$28,2,0)</f>
        <v>1</v>
      </c>
      <c r="O671" s="360">
        <f>IF(M671&gt;'06'!$AZ$15,0,1)</f>
        <v>1</v>
      </c>
      <c r="P671" s="360" t="str">
        <f>IF(Tabela14[[#This Row],[DIA]]&gt;0,IF('13'!$CD$36=77,1,""),"")</f>
        <v/>
      </c>
      <c r="Q671" s="360">
        <f>IF(M671&gt;'13'!$CD$30,0,1)</f>
        <v>1</v>
      </c>
      <c r="R671" s="357" t="str">
        <f>IF(Tabela14[[#This Row],[DIA]]&gt;0,IF('01'!$BX$33=77,1,""),"")</f>
        <v/>
      </c>
      <c r="S671" s="360">
        <f>IF(M671&gt;'01'!$BX$27,0,1)</f>
        <v>1</v>
      </c>
    </row>
    <row r="672" spans="3:19" x14ac:dyDescent="0.25">
      <c r="C672" s="75">
        <v>43478</v>
      </c>
      <c r="D672" s="76" t="s">
        <v>265</v>
      </c>
      <c r="E672" s="358" t="s">
        <v>368</v>
      </c>
      <c r="F672" s="359">
        <v>49.78</v>
      </c>
      <c r="G672" s="76" t="s">
        <v>272</v>
      </c>
      <c r="H672" s="76" t="s">
        <v>60</v>
      </c>
      <c r="I672" s="360" t="str">
        <f t="shared" ca="1" si="50"/>
        <v/>
      </c>
      <c r="J672" s="360">
        <f t="shared" si="51"/>
        <v>13</v>
      </c>
      <c r="K672" s="360">
        <f t="shared" si="52"/>
        <v>1</v>
      </c>
      <c r="L672" s="360">
        <f t="shared" si="53"/>
        <v>2019</v>
      </c>
      <c r="M672" s="360">
        <f t="shared" si="54"/>
        <v>1</v>
      </c>
      <c r="N672" s="357">
        <f>VLOOKUP(Tabela14[[#This Row],[Banco]],$U$9:$V$28,2,0)</f>
        <v>1</v>
      </c>
      <c r="O672" s="360">
        <f>IF(M672&gt;'06'!$AZ$15,0,1)</f>
        <v>1</v>
      </c>
      <c r="P672" s="360" t="str">
        <f>IF(Tabela14[[#This Row],[DIA]]&gt;0,IF('13'!$CD$36=77,1,""),"")</f>
        <v/>
      </c>
      <c r="Q672" s="360">
        <f>IF(M672&gt;'13'!$CD$30,0,1)</f>
        <v>1</v>
      </c>
      <c r="R672" s="357" t="str">
        <f>IF(Tabela14[[#This Row],[DIA]]&gt;0,IF('01'!$BX$33=77,1,""),"")</f>
        <v/>
      </c>
      <c r="S672" s="360">
        <f>IF(M672&gt;'01'!$BX$27,0,1)</f>
        <v>1</v>
      </c>
    </row>
    <row r="673" spans="3:19" x14ac:dyDescent="0.25">
      <c r="C673" s="75">
        <v>43478</v>
      </c>
      <c r="D673" s="76" t="s">
        <v>264</v>
      </c>
      <c r="E673" s="358" t="s">
        <v>339</v>
      </c>
      <c r="F673" s="359">
        <v>46</v>
      </c>
      <c r="G673" s="76" t="s">
        <v>272</v>
      </c>
      <c r="H673" s="76" t="s">
        <v>60</v>
      </c>
      <c r="I673" s="360" t="str">
        <f t="shared" ca="1" si="50"/>
        <v/>
      </c>
      <c r="J673" s="360">
        <f t="shared" si="51"/>
        <v>13</v>
      </c>
      <c r="K673" s="360">
        <f t="shared" si="52"/>
        <v>1</v>
      </c>
      <c r="L673" s="360">
        <f t="shared" si="53"/>
        <v>2019</v>
      </c>
      <c r="M673" s="360">
        <f t="shared" si="54"/>
        <v>1</v>
      </c>
      <c r="N673" s="357">
        <f>VLOOKUP(Tabela14[[#This Row],[Banco]],$U$9:$V$28,2,0)</f>
        <v>1</v>
      </c>
      <c r="O673" s="360">
        <f>IF(M673&gt;'06'!$AZ$15,0,1)</f>
        <v>1</v>
      </c>
      <c r="P673" s="360" t="str">
        <f>IF(Tabela14[[#This Row],[DIA]]&gt;0,IF('13'!$CD$36=77,1,""),"")</f>
        <v/>
      </c>
      <c r="Q673" s="360">
        <f>IF(M673&gt;'13'!$CD$30,0,1)</f>
        <v>1</v>
      </c>
      <c r="R673" s="357" t="str">
        <f>IF(Tabela14[[#This Row],[DIA]]&gt;0,IF('01'!$BX$33=77,1,""),"")</f>
        <v/>
      </c>
      <c r="S673" s="360">
        <f>IF(M673&gt;'01'!$BX$27,0,1)</f>
        <v>1</v>
      </c>
    </row>
    <row r="674" spans="3:19" x14ac:dyDescent="0.25">
      <c r="C674" s="75">
        <v>43479</v>
      </c>
      <c r="D674" s="76" t="s">
        <v>264</v>
      </c>
      <c r="E674" s="358" t="s">
        <v>576</v>
      </c>
      <c r="F674" s="359">
        <v>100</v>
      </c>
      <c r="G674" s="76" t="s">
        <v>272</v>
      </c>
      <c r="H674" s="76" t="s">
        <v>60</v>
      </c>
      <c r="I674" s="360" t="str">
        <f t="shared" ca="1" si="50"/>
        <v/>
      </c>
      <c r="J674" s="360">
        <f t="shared" si="51"/>
        <v>14</v>
      </c>
      <c r="K674" s="360">
        <f t="shared" si="52"/>
        <v>1</v>
      </c>
      <c r="L674" s="360">
        <f t="shared" si="53"/>
        <v>2019</v>
      </c>
      <c r="M674" s="360">
        <f t="shared" si="54"/>
        <v>1</v>
      </c>
      <c r="N674" s="357">
        <f>VLOOKUP(Tabela14[[#This Row],[Banco]],$U$9:$V$28,2,0)</f>
        <v>1</v>
      </c>
      <c r="O674" s="360">
        <f>IF(M674&gt;'06'!$AZ$15,0,1)</f>
        <v>1</v>
      </c>
      <c r="P674" s="360" t="str">
        <f>IF(Tabela14[[#This Row],[DIA]]&gt;0,IF('13'!$CD$36=77,1,""),"")</f>
        <v/>
      </c>
      <c r="Q674" s="360">
        <f>IF(M674&gt;'13'!$CD$30,0,1)</f>
        <v>1</v>
      </c>
      <c r="R674" s="357" t="str">
        <f>IF(Tabela14[[#This Row],[DIA]]&gt;0,IF('01'!$BX$33=77,1,""),"")</f>
        <v/>
      </c>
      <c r="S674" s="360">
        <f>IF(M674&gt;'01'!$BX$27,0,1)</f>
        <v>1</v>
      </c>
    </row>
    <row r="675" spans="3:19" x14ac:dyDescent="0.25">
      <c r="C675" s="75">
        <v>43480</v>
      </c>
      <c r="D675" s="76" t="s">
        <v>266</v>
      </c>
      <c r="E675" s="358" t="s">
        <v>500</v>
      </c>
      <c r="F675" s="359">
        <v>100</v>
      </c>
      <c r="G675" s="76" t="s">
        <v>272</v>
      </c>
      <c r="H675" s="76" t="s">
        <v>60</v>
      </c>
      <c r="I675" s="360" t="str">
        <f t="shared" ca="1" si="50"/>
        <v/>
      </c>
      <c r="J675" s="360">
        <f t="shared" si="51"/>
        <v>15</v>
      </c>
      <c r="K675" s="360">
        <f t="shared" si="52"/>
        <v>1</v>
      </c>
      <c r="L675" s="360">
        <f t="shared" si="53"/>
        <v>2019</v>
      </c>
      <c r="M675" s="360">
        <f t="shared" si="54"/>
        <v>1</v>
      </c>
      <c r="N675" s="357">
        <f>VLOOKUP(Tabela14[[#This Row],[Banco]],$U$9:$V$28,2,0)</f>
        <v>1</v>
      </c>
      <c r="O675" s="360">
        <f>IF(M675&gt;'06'!$AZ$15,0,1)</f>
        <v>1</v>
      </c>
      <c r="P675" s="360" t="str">
        <f>IF(Tabela14[[#This Row],[DIA]]&gt;0,IF('13'!$CD$36=77,1,""),"")</f>
        <v/>
      </c>
      <c r="Q675" s="360">
        <f>IF(M675&gt;'13'!$CD$30,0,1)</f>
        <v>1</v>
      </c>
      <c r="R675" s="357" t="str">
        <f>IF(Tabela14[[#This Row],[DIA]]&gt;0,IF('01'!$BX$33=77,1,""),"")</f>
        <v/>
      </c>
      <c r="S675" s="360">
        <f>IF(M675&gt;'01'!$BX$27,0,1)</f>
        <v>1</v>
      </c>
    </row>
    <row r="676" spans="3:19" x14ac:dyDescent="0.25">
      <c r="C676" s="75">
        <v>43480</v>
      </c>
      <c r="D676" s="76" t="s">
        <v>264</v>
      </c>
      <c r="E676" s="358" t="s">
        <v>339</v>
      </c>
      <c r="F676" s="359">
        <v>5</v>
      </c>
      <c r="G676" s="76" t="s">
        <v>272</v>
      </c>
      <c r="H676" s="76" t="s">
        <v>60</v>
      </c>
      <c r="I676" s="360" t="str">
        <f t="shared" ca="1" si="50"/>
        <v/>
      </c>
      <c r="J676" s="360">
        <f t="shared" si="51"/>
        <v>15</v>
      </c>
      <c r="K676" s="360">
        <f t="shared" si="52"/>
        <v>1</v>
      </c>
      <c r="L676" s="360">
        <f t="shared" si="53"/>
        <v>2019</v>
      </c>
      <c r="M676" s="360">
        <f t="shared" si="54"/>
        <v>1</v>
      </c>
      <c r="N676" s="357">
        <f>VLOOKUP(Tabela14[[#This Row],[Banco]],$U$9:$V$28,2,0)</f>
        <v>1</v>
      </c>
      <c r="O676" s="360">
        <f>IF(M676&gt;'06'!$AZ$15,0,1)</f>
        <v>1</v>
      </c>
      <c r="P676" s="360" t="str">
        <f>IF(Tabela14[[#This Row],[DIA]]&gt;0,IF('13'!$CD$36=77,1,""),"")</f>
        <v/>
      </c>
      <c r="Q676" s="360">
        <f>IF(M676&gt;'13'!$CD$30,0,1)</f>
        <v>1</v>
      </c>
      <c r="R676" s="357" t="str">
        <f>IF(Tabela14[[#This Row],[DIA]]&gt;0,IF('01'!$BX$33=77,1,""),"")</f>
        <v/>
      </c>
      <c r="S676" s="360">
        <f>IF(M676&gt;'01'!$BX$27,0,1)</f>
        <v>1</v>
      </c>
    </row>
    <row r="677" spans="3:19" x14ac:dyDescent="0.25">
      <c r="C677" s="75">
        <v>43482</v>
      </c>
      <c r="D677" s="76" t="s">
        <v>268</v>
      </c>
      <c r="E677" s="358" t="s">
        <v>342</v>
      </c>
      <c r="F677" s="359">
        <v>4</v>
      </c>
      <c r="G677" s="76" t="s">
        <v>272</v>
      </c>
      <c r="H677" s="76" t="s">
        <v>60</v>
      </c>
      <c r="I677" s="360" t="str">
        <f t="shared" ca="1" si="50"/>
        <v/>
      </c>
      <c r="J677" s="360">
        <f t="shared" si="51"/>
        <v>17</v>
      </c>
      <c r="K677" s="360">
        <f t="shared" si="52"/>
        <v>1</v>
      </c>
      <c r="L677" s="360">
        <f t="shared" si="53"/>
        <v>2019</v>
      </c>
      <c r="M677" s="360">
        <f t="shared" si="54"/>
        <v>1</v>
      </c>
      <c r="N677" s="357">
        <f>VLOOKUP(Tabela14[[#This Row],[Banco]],$U$9:$V$28,2,0)</f>
        <v>1</v>
      </c>
      <c r="O677" s="360">
        <f>IF(M677&gt;'06'!$AZ$15,0,1)</f>
        <v>1</v>
      </c>
      <c r="P677" s="360" t="str">
        <f>IF(Tabela14[[#This Row],[DIA]]&gt;0,IF('13'!$CD$36=77,1,""),"")</f>
        <v/>
      </c>
      <c r="Q677" s="360">
        <f>IF(M677&gt;'13'!$CD$30,0,1)</f>
        <v>1</v>
      </c>
      <c r="R677" s="357" t="str">
        <f>IF(Tabela14[[#This Row],[DIA]]&gt;0,IF('01'!$BX$33=77,1,""),"")</f>
        <v/>
      </c>
      <c r="S677" s="360">
        <f>IF(M677&gt;'01'!$BX$27,0,1)</f>
        <v>1</v>
      </c>
    </row>
    <row r="678" spans="3:19" x14ac:dyDescent="0.25">
      <c r="C678" s="75">
        <v>43482</v>
      </c>
      <c r="D678" s="76" t="s">
        <v>266</v>
      </c>
      <c r="E678" s="358" t="s">
        <v>577</v>
      </c>
      <c r="F678" s="359">
        <v>20</v>
      </c>
      <c r="G678" s="76" t="s">
        <v>272</v>
      </c>
      <c r="H678" s="76" t="s">
        <v>60</v>
      </c>
      <c r="I678" s="360" t="str">
        <f t="shared" ca="1" si="50"/>
        <v/>
      </c>
      <c r="J678" s="360">
        <f t="shared" si="51"/>
        <v>17</v>
      </c>
      <c r="K678" s="360">
        <f t="shared" si="52"/>
        <v>1</v>
      </c>
      <c r="L678" s="360">
        <f t="shared" si="53"/>
        <v>2019</v>
      </c>
      <c r="M678" s="360">
        <f t="shared" si="54"/>
        <v>1</v>
      </c>
      <c r="N678" s="357">
        <f>VLOOKUP(Tabela14[[#This Row],[Banco]],$U$9:$V$28,2,0)</f>
        <v>1</v>
      </c>
      <c r="O678" s="360">
        <f>IF(M678&gt;'06'!$AZ$15,0,1)</f>
        <v>1</v>
      </c>
      <c r="P678" s="360" t="str">
        <f>IF(Tabela14[[#This Row],[DIA]]&gt;0,IF('13'!$CD$36=77,1,""),"")</f>
        <v/>
      </c>
      <c r="Q678" s="360">
        <f>IF(M678&gt;'13'!$CD$30,0,1)</f>
        <v>1</v>
      </c>
      <c r="R678" s="357" t="str">
        <f>IF(Tabela14[[#This Row],[DIA]]&gt;0,IF('01'!$BX$33=77,1,""),"")</f>
        <v/>
      </c>
      <c r="S678" s="360">
        <f>IF(M678&gt;'01'!$BX$27,0,1)</f>
        <v>1</v>
      </c>
    </row>
    <row r="679" spans="3:19" x14ac:dyDescent="0.25">
      <c r="C679" s="75">
        <v>43483</v>
      </c>
      <c r="D679" s="76" t="s">
        <v>264</v>
      </c>
      <c r="E679" s="358" t="s">
        <v>578</v>
      </c>
      <c r="F679" s="359">
        <v>175</v>
      </c>
      <c r="G679" s="76" t="s">
        <v>272</v>
      </c>
      <c r="H679" s="76" t="s">
        <v>60</v>
      </c>
      <c r="I679" s="360" t="str">
        <f t="shared" ca="1" si="50"/>
        <v/>
      </c>
      <c r="J679" s="360">
        <f t="shared" si="51"/>
        <v>18</v>
      </c>
      <c r="K679" s="360">
        <f t="shared" si="52"/>
        <v>1</v>
      </c>
      <c r="L679" s="360">
        <f t="shared" si="53"/>
        <v>2019</v>
      </c>
      <c r="M679" s="360">
        <f t="shared" si="54"/>
        <v>1</v>
      </c>
      <c r="N679" s="357">
        <f>VLOOKUP(Tabela14[[#This Row],[Banco]],$U$9:$V$28,2,0)</f>
        <v>1</v>
      </c>
      <c r="O679" s="360">
        <f>IF(M679&gt;'06'!$AZ$15,0,1)</f>
        <v>1</v>
      </c>
      <c r="P679" s="360" t="str">
        <f>IF(Tabela14[[#This Row],[DIA]]&gt;0,IF('13'!$CD$36=77,1,""),"")</f>
        <v/>
      </c>
      <c r="Q679" s="360">
        <f>IF(M679&gt;'13'!$CD$30,0,1)</f>
        <v>1</v>
      </c>
      <c r="R679" s="357" t="str">
        <f>IF(Tabela14[[#This Row],[DIA]]&gt;0,IF('01'!$BX$33=77,1,""),"")</f>
        <v/>
      </c>
      <c r="S679" s="360">
        <f>IF(M679&gt;'01'!$BX$27,0,1)</f>
        <v>1</v>
      </c>
    </row>
    <row r="680" spans="3:19" x14ac:dyDescent="0.25">
      <c r="C680" s="75">
        <v>43485</v>
      </c>
      <c r="D680" s="76" t="s">
        <v>266</v>
      </c>
      <c r="E680" s="358" t="s">
        <v>500</v>
      </c>
      <c r="F680" s="359">
        <v>100</v>
      </c>
      <c r="G680" s="76" t="s">
        <v>272</v>
      </c>
      <c r="H680" s="76" t="s">
        <v>60</v>
      </c>
      <c r="I680" s="360" t="str">
        <f t="shared" ca="1" si="50"/>
        <v/>
      </c>
      <c r="J680" s="360">
        <f t="shared" si="51"/>
        <v>20</v>
      </c>
      <c r="K680" s="360">
        <f t="shared" si="52"/>
        <v>1</v>
      </c>
      <c r="L680" s="360">
        <f t="shared" si="53"/>
        <v>2019</v>
      </c>
      <c r="M680" s="360">
        <f t="shared" si="54"/>
        <v>1</v>
      </c>
      <c r="N680" s="357">
        <f>VLOOKUP(Tabela14[[#This Row],[Banco]],$U$9:$V$28,2,0)</f>
        <v>1</v>
      </c>
      <c r="O680" s="360">
        <f>IF(M680&gt;'06'!$AZ$15,0,1)</f>
        <v>1</v>
      </c>
      <c r="P680" s="360" t="str">
        <f>IF(Tabela14[[#This Row],[DIA]]&gt;0,IF('13'!$CD$36=77,1,""),"")</f>
        <v/>
      </c>
      <c r="Q680" s="360">
        <f>IF(M680&gt;'13'!$CD$30,0,1)</f>
        <v>1</v>
      </c>
      <c r="R680" s="357" t="str">
        <f>IF(Tabela14[[#This Row],[DIA]]&gt;0,IF('01'!$BX$33=77,1,""),"")</f>
        <v/>
      </c>
      <c r="S680" s="360">
        <f>IF(M680&gt;'01'!$BX$27,0,1)</f>
        <v>1</v>
      </c>
    </row>
    <row r="681" spans="3:19" x14ac:dyDescent="0.25">
      <c r="C681" s="75">
        <v>43488</v>
      </c>
      <c r="D681" s="76" t="s">
        <v>268</v>
      </c>
      <c r="E681" s="358" t="s">
        <v>579</v>
      </c>
      <c r="F681" s="359">
        <v>3</v>
      </c>
      <c r="G681" s="76" t="s">
        <v>272</v>
      </c>
      <c r="H681" s="76" t="s">
        <v>60</v>
      </c>
      <c r="I681" s="360" t="str">
        <f t="shared" ca="1" si="50"/>
        <v/>
      </c>
      <c r="J681" s="360">
        <f t="shared" si="51"/>
        <v>23</v>
      </c>
      <c r="K681" s="360">
        <f t="shared" si="52"/>
        <v>1</v>
      </c>
      <c r="L681" s="360">
        <f t="shared" si="53"/>
        <v>2019</v>
      </c>
      <c r="M681" s="360">
        <f t="shared" si="54"/>
        <v>1</v>
      </c>
      <c r="N681" s="357">
        <f>VLOOKUP(Tabela14[[#This Row],[Banco]],$U$9:$V$28,2,0)</f>
        <v>1</v>
      </c>
      <c r="O681" s="360">
        <f>IF(M681&gt;'06'!$AZ$15,0,1)</f>
        <v>1</v>
      </c>
      <c r="P681" s="360" t="str">
        <f>IF(Tabela14[[#This Row],[DIA]]&gt;0,IF('13'!$CD$36=77,1,""),"")</f>
        <v/>
      </c>
      <c r="Q681" s="360">
        <f>IF(M681&gt;'13'!$CD$30,0,1)</f>
        <v>1</v>
      </c>
      <c r="R681" s="357" t="str">
        <f>IF(Tabela14[[#This Row],[DIA]]&gt;0,IF('01'!$BX$33=77,1,""),"")</f>
        <v/>
      </c>
      <c r="S681" s="360">
        <f>IF(M681&gt;'01'!$BX$27,0,1)</f>
        <v>1</v>
      </c>
    </row>
    <row r="682" spans="3:19" x14ac:dyDescent="0.25">
      <c r="C682" s="75">
        <v>43488</v>
      </c>
      <c r="D682" s="76" t="s">
        <v>268</v>
      </c>
      <c r="E682" s="358" t="s">
        <v>580</v>
      </c>
      <c r="F682" s="359">
        <v>5.79</v>
      </c>
      <c r="G682" s="76" t="s">
        <v>272</v>
      </c>
      <c r="H682" s="76" t="s">
        <v>60</v>
      </c>
      <c r="I682" s="360" t="str">
        <f t="shared" ca="1" si="50"/>
        <v/>
      </c>
      <c r="J682" s="360">
        <f t="shared" si="51"/>
        <v>23</v>
      </c>
      <c r="K682" s="360">
        <f t="shared" si="52"/>
        <v>1</v>
      </c>
      <c r="L682" s="360">
        <f t="shared" si="53"/>
        <v>2019</v>
      </c>
      <c r="M682" s="360">
        <f t="shared" si="54"/>
        <v>1</v>
      </c>
      <c r="N682" s="357">
        <f>VLOOKUP(Tabela14[[#This Row],[Banco]],$U$9:$V$28,2,0)</f>
        <v>1</v>
      </c>
      <c r="O682" s="360">
        <f>IF(M682&gt;'06'!$AZ$15,0,1)</f>
        <v>1</v>
      </c>
      <c r="P682" s="360" t="str">
        <f>IF(Tabela14[[#This Row],[DIA]]&gt;0,IF('13'!$CD$36=77,1,""),"")</f>
        <v/>
      </c>
      <c r="Q682" s="360">
        <f>IF(M682&gt;'13'!$CD$30,0,1)</f>
        <v>1</v>
      </c>
      <c r="R682" s="357" t="str">
        <f>IF(Tabela14[[#This Row],[DIA]]&gt;0,IF('01'!$BX$33=77,1,""),"")</f>
        <v/>
      </c>
      <c r="S682" s="360">
        <f>IF(M682&gt;'01'!$BX$27,0,1)</f>
        <v>1</v>
      </c>
    </row>
    <row r="683" spans="3:19" x14ac:dyDescent="0.25">
      <c r="C683" s="75">
        <v>43488</v>
      </c>
      <c r="D683" s="76" t="s">
        <v>264</v>
      </c>
      <c r="E683" s="358" t="s">
        <v>363</v>
      </c>
      <c r="F683" s="359">
        <v>12</v>
      </c>
      <c r="G683" s="76" t="s">
        <v>272</v>
      </c>
      <c r="H683" s="76" t="s">
        <v>60</v>
      </c>
      <c r="I683" s="360" t="str">
        <f t="shared" ca="1" si="50"/>
        <v/>
      </c>
      <c r="J683" s="360">
        <f t="shared" si="51"/>
        <v>23</v>
      </c>
      <c r="K683" s="360">
        <f t="shared" si="52"/>
        <v>1</v>
      </c>
      <c r="L683" s="360">
        <f t="shared" si="53"/>
        <v>2019</v>
      </c>
      <c r="M683" s="360">
        <f t="shared" si="54"/>
        <v>1</v>
      </c>
      <c r="N683" s="357">
        <f>VLOOKUP(Tabela14[[#This Row],[Banco]],$U$9:$V$28,2,0)</f>
        <v>1</v>
      </c>
      <c r="O683" s="360">
        <f>IF(M683&gt;'06'!$AZ$15,0,1)</f>
        <v>1</v>
      </c>
      <c r="P683" s="360" t="str">
        <f>IF(Tabela14[[#This Row],[DIA]]&gt;0,IF('13'!$CD$36=77,1,""),"")</f>
        <v/>
      </c>
      <c r="Q683" s="360">
        <f>IF(M683&gt;'13'!$CD$30,0,1)</f>
        <v>1</v>
      </c>
      <c r="R683" s="357" t="str">
        <f>IF(Tabela14[[#This Row],[DIA]]&gt;0,IF('01'!$BX$33=77,1,""),"")</f>
        <v/>
      </c>
      <c r="S683" s="360">
        <f>IF(M683&gt;'01'!$BX$27,0,1)</f>
        <v>1</v>
      </c>
    </row>
    <row r="684" spans="3:19" x14ac:dyDescent="0.25">
      <c r="C684" s="75">
        <v>43488</v>
      </c>
      <c r="D684" s="76" t="s">
        <v>268</v>
      </c>
      <c r="E684" s="358" t="s">
        <v>342</v>
      </c>
      <c r="F684" s="359">
        <v>4</v>
      </c>
      <c r="G684" s="76" t="s">
        <v>272</v>
      </c>
      <c r="H684" s="76" t="s">
        <v>60</v>
      </c>
      <c r="I684" s="360" t="str">
        <f t="shared" ca="1" si="50"/>
        <v/>
      </c>
      <c r="J684" s="360">
        <f t="shared" si="51"/>
        <v>23</v>
      </c>
      <c r="K684" s="360">
        <f t="shared" si="52"/>
        <v>1</v>
      </c>
      <c r="L684" s="360">
        <f t="shared" si="53"/>
        <v>2019</v>
      </c>
      <c r="M684" s="360">
        <f t="shared" si="54"/>
        <v>1</v>
      </c>
      <c r="N684" s="357">
        <f>VLOOKUP(Tabela14[[#This Row],[Banco]],$U$9:$V$28,2,0)</f>
        <v>1</v>
      </c>
      <c r="O684" s="360">
        <f>IF(M684&gt;'06'!$AZ$15,0,1)</f>
        <v>1</v>
      </c>
      <c r="P684" s="360" t="str">
        <f>IF(Tabela14[[#This Row],[DIA]]&gt;0,IF('13'!$CD$36=77,1,""),"")</f>
        <v/>
      </c>
      <c r="Q684" s="360">
        <f>IF(M684&gt;'13'!$CD$30,0,1)</f>
        <v>1</v>
      </c>
      <c r="R684" s="357" t="str">
        <f>IF(Tabela14[[#This Row],[DIA]]&gt;0,IF('01'!$BX$33=77,1,""),"")</f>
        <v/>
      </c>
      <c r="S684" s="360">
        <f>IF(M684&gt;'01'!$BX$27,0,1)</f>
        <v>1</v>
      </c>
    </row>
    <row r="685" spans="3:19" x14ac:dyDescent="0.25">
      <c r="C685" s="75">
        <v>43489</v>
      </c>
      <c r="D685" s="76" t="s">
        <v>772</v>
      </c>
      <c r="E685" s="358" t="s">
        <v>527</v>
      </c>
      <c r="F685" s="359">
        <v>600</v>
      </c>
      <c r="G685" s="76" t="s">
        <v>272</v>
      </c>
      <c r="H685" s="76" t="s">
        <v>60</v>
      </c>
      <c r="I685" s="360" t="str">
        <f t="shared" ca="1" si="50"/>
        <v/>
      </c>
      <c r="J685" s="360">
        <f t="shared" si="51"/>
        <v>24</v>
      </c>
      <c r="K685" s="360">
        <f t="shared" si="52"/>
        <v>1</v>
      </c>
      <c r="L685" s="360">
        <f t="shared" si="53"/>
        <v>2019</v>
      </c>
      <c r="M685" s="360">
        <f t="shared" si="54"/>
        <v>1</v>
      </c>
      <c r="N685" s="357">
        <f>VLOOKUP(Tabela14[[#This Row],[Banco]],$U$9:$V$28,2,0)</f>
        <v>1</v>
      </c>
      <c r="O685" s="360">
        <f>IF(M685&gt;'06'!$AZ$15,0,1)</f>
        <v>1</v>
      </c>
      <c r="P685" s="360" t="str">
        <f>IF(Tabela14[[#This Row],[DIA]]&gt;0,IF('13'!$CD$36=77,1,""),"")</f>
        <v/>
      </c>
      <c r="Q685" s="360">
        <f>IF(M685&gt;'13'!$CD$30,0,1)</f>
        <v>1</v>
      </c>
      <c r="R685" s="357" t="str">
        <f>IF(Tabela14[[#This Row],[DIA]]&gt;0,IF('01'!$BX$33=77,1,""),"")</f>
        <v/>
      </c>
      <c r="S685" s="360">
        <f>IF(M685&gt;'01'!$BX$27,0,1)</f>
        <v>1</v>
      </c>
    </row>
    <row r="686" spans="3:19" x14ac:dyDescent="0.25">
      <c r="C686" s="75">
        <v>43490</v>
      </c>
      <c r="D686" s="76" t="s">
        <v>265</v>
      </c>
      <c r="E686" s="358" t="s">
        <v>581</v>
      </c>
      <c r="F686" s="359">
        <v>200</v>
      </c>
      <c r="G686" s="76" t="s">
        <v>272</v>
      </c>
      <c r="H686" s="76" t="s">
        <v>60</v>
      </c>
      <c r="I686" s="360" t="str">
        <f t="shared" ca="1" si="50"/>
        <v/>
      </c>
      <c r="J686" s="360">
        <f t="shared" si="51"/>
        <v>25</v>
      </c>
      <c r="K686" s="360">
        <f t="shared" si="52"/>
        <v>1</v>
      </c>
      <c r="L686" s="360">
        <f t="shared" si="53"/>
        <v>2019</v>
      </c>
      <c r="M686" s="360">
        <f t="shared" si="54"/>
        <v>1</v>
      </c>
      <c r="N686" s="357">
        <f>VLOOKUP(Tabela14[[#This Row],[Banco]],$U$9:$V$28,2,0)</f>
        <v>1</v>
      </c>
      <c r="O686" s="360">
        <f>IF(M686&gt;'06'!$AZ$15,0,1)</f>
        <v>1</v>
      </c>
      <c r="P686" s="360" t="str">
        <f>IF(Tabela14[[#This Row],[DIA]]&gt;0,IF('13'!$CD$36=77,1,""),"")</f>
        <v/>
      </c>
      <c r="Q686" s="360">
        <f>IF(M686&gt;'13'!$CD$30,0,1)</f>
        <v>1</v>
      </c>
      <c r="R686" s="357" t="str">
        <f>IF(Tabela14[[#This Row],[DIA]]&gt;0,IF('01'!$BX$33=77,1,""),"")</f>
        <v/>
      </c>
      <c r="S686" s="360">
        <f>IF(M686&gt;'01'!$BX$27,0,1)</f>
        <v>1</v>
      </c>
    </row>
    <row r="687" spans="3:19" x14ac:dyDescent="0.25">
      <c r="C687" s="75">
        <v>43490</v>
      </c>
      <c r="D687" s="76" t="s">
        <v>265</v>
      </c>
      <c r="E687" s="358" t="s">
        <v>461</v>
      </c>
      <c r="F687" s="359">
        <v>98.4</v>
      </c>
      <c r="G687" s="76" t="s">
        <v>272</v>
      </c>
      <c r="H687" s="76" t="s">
        <v>60</v>
      </c>
      <c r="I687" s="360" t="str">
        <f t="shared" ca="1" si="50"/>
        <v/>
      </c>
      <c r="J687" s="360">
        <f t="shared" si="51"/>
        <v>25</v>
      </c>
      <c r="K687" s="360">
        <f t="shared" si="52"/>
        <v>1</v>
      </c>
      <c r="L687" s="360">
        <f t="shared" si="53"/>
        <v>2019</v>
      </c>
      <c r="M687" s="360">
        <f t="shared" si="54"/>
        <v>1</v>
      </c>
      <c r="N687" s="357">
        <f>VLOOKUP(Tabela14[[#This Row],[Banco]],$U$9:$V$28,2,0)</f>
        <v>1</v>
      </c>
      <c r="O687" s="360">
        <f>IF(M687&gt;'06'!$AZ$15,0,1)</f>
        <v>1</v>
      </c>
      <c r="P687" s="360" t="str">
        <f>IF(Tabela14[[#This Row],[DIA]]&gt;0,IF('13'!$CD$36=77,1,""),"")</f>
        <v/>
      </c>
      <c r="Q687" s="360">
        <f>IF(M687&gt;'13'!$CD$30,0,1)</f>
        <v>1</v>
      </c>
      <c r="R687" s="357" t="str">
        <f>IF(Tabela14[[#This Row],[DIA]]&gt;0,IF('01'!$BX$33=77,1,""),"")</f>
        <v/>
      </c>
      <c r="S687" s="360">
        <f>IF(M687&gt;'01'!$BX$27,0,1)</f>
        <v>1</v>
      </c>
    </row>
    <row r="688" spans="3:19" x14ac:dyDescent="0.25">
      <c r="C688" s="75">
        <v>43490</v>
      </c>
      <c r="D688" s="76" t="s">
        <v>265</v>
      </c>
      <c r="E688" s="358" t="s">
        <v>461</v>
      </c>
      <c r="F688" s="359">
        <v>26.2</v>
      </c>
      <c r="G688" s="76" t="s">
        <v>272</v>
      </c>
      <c r="H688" s="76" t="s">
        <v>60</v>
      </c>
      <c r="I688" s="360" t="str">
        <f t="shared" ca="1" si="50"/>
        <v/>
      </c>
      <c r="J688" s="360">
        <f t="shared" si="51"/>
        <v>25</v>
      </c>
      <c r="K688" s="360">
        <f t="shared" si="52"/>
        <v>1</v>
      </c>
      <c r="L688" s="360">
        <f t="shared" si="53"/>
        <v>2019</v>
      </c>
      <c r="M688" s="360">
        <f t="shared" si="54"/>
        <v>1</v>
      </c>
      <c r="N688" s="357">
        <f>VLOOKUP(Tabela14[[#This Row],[Banco]],$U$9:$V$28,2,0)</f>
        <v>1</v>
      </c>
      <c r="O688" s="360">
        <f>IF(M688&gt;'06'!$AZ$15,0,1)</f>
        <v>1</v>
      </c>
      <c r="P688" s="360" t="str">
        <f>IF(Tabela14[[#This Row],[DIA]]&gt;0,IF('13'!$CD$36=77,1,""),"")</f>
        <v/>
      </c>
      <c r="Q688" s="360">
        <f>IF(M688&gt;'13'!$CD$30,0,1)</f>
        <v>1</v>
      </c>
      <c r="R688" s="357" t="str">
        <f>IF(Tabela14[[#This Row],[DIA]]&gt;0,IF('01'!$BX$33=77,1,""),"")</f>
        <v/>
      </c>
      <c r="S688" s="360">
        <f>IF(M688&gt;'01'!$BX$27,0,1)</f>
        <v>1</v>
      </c>
    </row>
    <row r="689" spans="3:19" x14ac:dyDescent="0.25">
      <c r="C689" s="75">
        <v>43491</v>
      </c>
      <c r="D689" s="76" t="s">
        <v>266</v>
      </c>
      <c r="E689" s="358" t="s">
        <v>582</v>
      </c>
      <c r="F689" s="359">
        <v>15</v>
      </c>
      <c r="G689" s="76" t="s">
        <v>272</v>
      </c>
      <c r="H689" s="76" t="s">
        <v>60</v>
      </c>
      <c r="I689" s="360" t="str">
        <f t="shared" ca="1" si="50"/>
        <v/>
      </c>
      <c r="J689" s="360">
        <f t="shared" si="51"/>
        <v>26</v>
      </c>
      <c r="K689" s="360">
        <f t="shared" si="52"/>
        <v>1</v>
      </c>
      <c r="L689" s="360">
        <f t="shared" si="53"/>
        <v>2019</v>
      </c>
      <c r="M689" s="360">
        <f t="shared" si="54"/>
        <v>1</v>
      </c>
      <c r="N689" s="357">
        <f>VLOOKUP(Tabela14[[#This Row],[Banco]],$U$9:$V$28,2,0)</f>
        <v>1</v>
      </c>
      <c r="O689" s="360">
        <f>IF(M689&gt;'06'!$AZ$15,0,1)</f>
        <v>1</v>
      </c>
      <c r="P689" s="360" t="str">
        <f>IF(Tabela14[[#This Row],[DIA]]&gt;0,IF('13'!$CD$36=77,1,""),"")</f>
        <v/>
      </c>
      <c r="Q689" s="360">
        <f>IF(M689&gt;'13'!$CD$30,0,1)</f>
        <v>1</v>
      </c>
      <c r="R689" s="357" t="str">
        <f>IF(Tabela14[[#This Row],[DIA]]&gt;0,IF('01'!$BX$33=77,1,""),"")</f>
        <v/>
      </c>
      <c r="S689" s="360">
        <f>IF(M689&gt;'01'!$BX$27,0,1)</f>
        <v>1</v>
      </c>
    </row>
    <row r="690" spans="3:19" x14ac:dyDescent="0.25">
      <c r="C690" s="75">
        <v>43492</v>
      </c>
      <c r="D690" s="76" t="s">
        <v>266</v>
      </c>
      <c r="E690" s="358" t="s">
        <v>500</v>
      </c>
      <c r="F690" s="359">
        <v>100</v>
      </c>
      <c r="G690" s="76" t="s">
        <v>272</v>
      </c>
      <c r="H690" s="76" t="s">
        <v>60</v>
      </c>
      <c r="I690" s="360" t="str">
        <f t="shared" ca="1" si="50"/>
        <v/>
      </c>
      <c r="J690" s="360">
        <f t="shared" si="51"/>
        <v>27</v>
      </c>
      <c r="K690" s="360">
        <f t="shared" si="52"/>
        <v>1</v>
      </c>
      <c r="L690" s="360">
        <f t="shared" si="53"/>
        <v>2019</v>
      </c>
      <c r="M690" s="360">
        <f t="shared" si="54"/>
        <v>1</v>
      </c>
      <c r="N690" s="357">
        <f>VLOOKUP(Tabela14[[#This Row],[Banco]],$U$9:$V$28,2,0)</f>
        <v>1</v>
      </c>
      <c r="O690" s="360">
        <f>IF(M690&gt;'06'!$AZ$15,0,1)</f>
        <v>1</v>
      </c>
      <c r="P690" s="360" t="str">
        <f>IF(Tabela14[[#This Row],[DIA]]&gt;0,IF('13'!$CD$36=77,1,""),"")</f>
        <v/>
      </c>
      <c r="Q690" s="360">
        <f>IF(M690&gt;'13'!$CD$30,0,1)</f>
        <v>1</v>
      </c>
      <c r="R690" s="357" t="str">
        <f>IF(Tabela14[[#This Row],[DIA]]&gt;0,IF('01'!$BX$33=77,1,""),"")</f>
        <v/>
      </c>
      <c r="S690" s="360">
        <f>IF(M690&gt;'01'!$BX$27,0,1)</f>
        <v>1</v>
      </c>
    </row>
    <row r="691" spans="3:19" x14ac:dyDescent="0.25">
      <c r="C691" s="75">
        <v>43492</v>
      </c>
      <c r="D691" s="76" t="s">
        <v>270</v>
      </c>
      <c r="E691" s="358" t="s">
        <v>367</v>
      </c>
      <c r="F691" s="359">
        <v>180</v>
      </c>
      <c r="G691" s="76" t="s">
        <v>272</v>
      </c>
      <c r="H691" s="76" t="s">
        <v>60</v>
      </c>
      <c r="I691" s="360" t="str">
        <f t="shared" ca="1" si="50"/>
        <v/>
      </c>
      <c r="J691" s="360">
        <f t="shared" si="51"/>
        <v>27</v>
      </c>
      <c r="K691" s="360">
        <f t="shared" si="52"/>
        <v>1</v>
      </c>
      <c r="L691" s="360">
        <f t="shared" si="53"/>
        <v>2019</v>
      </c>
      <c r="M691" s="360">
        <f t="shared" si="54"/>
        <v>1</v>
      </c>
      <c r="N691" s="357">
        <f>VLOOKUP(Tabela14[[#This Row],[Banco]],$U$9:$V$28,2,0)</f>
        <v>1</v>
      </c>
      <c r="O691" s="360">
        <f>IF(M691&gt;'06'!$AZ$15,0,1)</f>
        <v>1</v>
      </c>
      <c r="P691" s="360" t="str">
        <f>IF(Tabela14[[#This Row],[DIA]]&gt;0,IF('13'!$CD$36=77,1,""),"")</f>
        <v/>
      </c>
      <c r="Q691" s="360">
        <f>IF(M691&gt;'13'!$CD$30,0,1)</f>
        <v>1</v>
      </c>
      <c r="R691" s="357" t="str">
        <f>IF(Tabela14[[#This Row],[DIA]]&gt;0,IF('01'!$BX$33=77,1,""),"")</f>
        <v/>
      </c>
      <c r="S691" s="360">
        <f>IF(M691&gt;'01'!$BX$27,0,1)</f>
        <v>1</v>
      </c>
    </row>
    <row r="692" spans="3:19" x14ac:dyDescent="0.25">
      <c r="C692" s="75">
        <v>43492</v>
      </c>
      <c r="D692" s="76" t="s">
        <v>268</v>
      </c>
      <c r="E692" s="358" t="s">
        <v>342</v>
      </c>
      <c r="F692" s="359">
        <v>15</v>
      </c>
      <c r="G692" s="76" t="s">
        <v>272</v>
      </c>
      <c r="H692" s="76" t="s">
        <v>60</v>
      </c>
      <c r="I692" s="360" t="str">
        <f t="shared" ca="1" si="50"/>
        <v/>
      </c>
      <c r="J692" s="360">
        <f t="shared" si="51"/>
        <v>27</v>
      </c>
      <c r="K692" s="360">
        <f t="shared" si="52"/>
        <v>1</v>
      </c>
      <c r="L692" s="360">
        <f t="shared" si="53"/>
        <v>2019</v>
      </c>
      <c r="M692" s="360">
        <f t="shared" si="54"/>
        <v>1</v>
      </c>
      <c r="N692" s="357">
        <f>VLOOKUP(Tabela14[[#This Row],[Banco]],$U$9:$V$28,2,0)</f>
        <v>1</v>
      </c>
      <c r="O692" s="360">
        <f>IF(M692&gt;'06'!$AZ$15,0,1)</f>
        <v>1</v>
      </c>
      <c r="P692" s="360" t="str">
        <f>IF(Tabela14[[#This Row],[DIA]]&gt;0,IF('13'!$CD$36=77,1,""),"")</f>
        <v/>
      </c>
      <c r="Q692" s="360">
        <f>IF(M692&gt;'13'!$CD$30,0,1)</f>
        <v>1</v>
      </c>
      <c r="R692" s="357" t="str">
        <f>IF(Tabela14[[#This Row],[DIA]]&gt;0,IF('01'!$BX$33=77,1,""),"")</f>
        <v/>
      </c>
      <c r="S692" s="360">
        <f>IF(M692&gt;'01'!$BX$27,0,1)</f>
        <v>1</v>
      </c>
    </row>
    <row r="693" spans="3:19" x14ac:dyDescent="0.25">
      <c r="C693" s="75">
        <v>43494</v>
      </c>
      <c r="D693" s="76" t="s">
        <v>269</v>
      </c>
      <c r="E693" s="358" t="s">
        <v>348</v>
      </c>
      <c r="F693" s="359">
        <v>20</v>
      </c>
      <c r="G693" s="76" t="s">
        <v>272</v>
      </c>
      <c r="H693" s="76" t="s">
        <v>60</v>
      </c>
      <c r="I693" s="360" t="str">
        <f t="shared" ca="1" si="50"/>
        <v/>
      </c>
      <c r="J693" s="360">
        <f t="shared" si="51"/>
        <v>29</v>
      </c>
      <c r="K693" s="360">
        <f t="shared" si="52"/>
        <v>1</v>
      </c>
      <c r="L693" s="360">
        <f t="shared" si="53"/>
        <v>2019</v>
      </c>
      <c r="M693" s="360">
        <f t="shared" si="54"/>
        <v>1</v>
      </c>
      <c r="N693" s="357">
        <f>VLOOKUP(Tabela14[[#This Row],[Banco]],$U$9:$V$28,2,0)</f>
        <v>1</v>
      </c>
      <c r="O693" s="360">
        <f>IF(M693&gt;'06'!$AZ$15,0,1)</f>
        <v>1</v>
      </c>
      <c r="P693" s="360" t="str">
        <f>IF(Tabela14[[#This Row],[DIA]]&gt;0,IF('13'!$CD$36=77,1,""),"")</f>
        <v/>
      </c>
      <c r="Q693" s="360">
        <f>IF(M693&gt;'13'!$CD$30,0,1)</f>
        <v>1</v>
      </c>
      <c r="R693" s="357" t="str">
        <f>IF(Tabela14[[#This Row],[DIA]]&gt;0,IF('01'!$BX$33=77,1,""),"")</f>
        <v/>
      </c>
      <c r="S693" s="360">
        <f>IF(M693&gt;'01'!$BX$27,0,1)</f>
        <v>1</v>
      </c>
    </row>
    <row r="694" spans="3:19" x14ac:dyDescent="0.25">
      <c r="C694" s="75">
        <v>43494</v>
      </c>
      <c r="D694" s="76" t="s">
        <v>268</v>
      </c>
      <c r="E694" s="358" t="s">
        <v>583</v>
      </c>
      <c r="F694" s="359">
        <v>2</v>
      </c>
      <c r="G694" s="76" t="s">
        <v>272</v>
      </c>
      <c r="H694" s="76" t="s">
        <v>60</v>
      </c>
      <c r="I694" s="360" t="str">
        <f t="shared" ca="1" si="50"/>
        <v/>
      </c>
      <c r="J694" s="360">
        <f t="shared" si="51"/>
        <v>29</v>
      </c>
      <c r="K694" s="360">
        <f t="shared" si="52"/>
        <v>1</v>
      </c>
      <c r="L694" s="360">
        <f t="shared" si="53"/>
        <v>2019</v>
      </c>
      <c r="M694" s="360">
        <f t="shared" si="54"/>
        <v>1</v>
      </c>
      <c r="N694" s="357">
        <f>VLOOKUP(Tabela14[[#This Row],[Banco]],$U$9:$V$28,2,0)</f>
        <v>1</v>
      </c>
      <c r="O694" s="360">
        <f>IF(M694&gt;'06'!$AZ$15,0,1)</f>
        <v>1</v>
      </c>
      <c r="P694" s="360" t="str">
        <f>IF(Tabela14[[#This Row],[DIA]]&gt;0,IF('13'!$CD$36=77,1,""),"")</f>
        <v/>
      </c>
      <c r="Q694" s="360">
        <f>IF(M694&gt;'13'!$CD$30,0,1)</f>
        <v>1</v>
      </c>
      <c r="R694" s="357" t="str">
        <f>IF(Tabela14[[#This Row],[DIA]]&gt;0,IF('01'!$BX$33=77,1,""),"")</f>
        <v/>
      </c>
      <c r="S694" s="360">
        <f>IF(M694&gt;'01'!$BX$27,0,1)</f>
        <v>1</v>
      </c>
    </row>
    <row r="695" spans="3:19" x14ac:dyDescent="0.25">
      <c r="C695" s="75">
        <v>43494</v>
      </c>
      <c r="D695" s="76" t="s">
        <v>264</v>
      </c>
      <c r="E695" s="358" t="s">
        <v>370</v>
      </c>
      <c r="F695" s="359">
        <v>8.8000000000000007</v>
      </c>
      <c r="G695" s="76" t="s">
        <v>272</v>
      </c>
      <c r="H695" s="76" t="s">
        <v>60</v>
      </c>
      <c r="I695" s="360" t="str">
        <f t="shared" ca="1" si="50"/>
        <v/>
      </c>
      <c r="J695" s="360">
        <f t="shared" si="51"/>
        <v>29</v>
      </c>
      <c r="K695" s="360">
        <f t="shared" si="52"/>
        <v>1</v>
      </c>
      <c r="L695" s="360">
        <f t="shared" si="53"/>
        <v>2019</v>
      </c>
      <c r="M695" s="360">
        <f t="shared" si="54"/>
        <v>1</v>
      </c>
      <c r="N695" s="357">
        <f>VLOOKUP(Tabela14[[#This Row],[Banco]],$U$9:$V$28,2,0)</f>
        <v>1</v>
      </c>
      <c r="O695" s="360">
        <f>IF(M695&gt;'06'!$AZ$15,0,1)</f>
        <v>1</v>
      </c>
      <c r="P695" s="360" t="str">
        <f>IF(Tabela14[[#This Row],[DIA]]&gt;0,IF('13'!$CD$36=77,1,""),"")</f>
        <v/>
      </c>
      <c r="Q695" s="360">
        <f>IF(M695&gt;'13'!$CD$30,0,1)</f>
        <v>1</v>
      </c>
      <c r="R695" s="357" t="str">
        <f>IF(Tabela14[[#This Row],[DIA]]&gt;0,IF('01'!$BX$33=77,1,""),"")</f>
        <v/>
      </c>
      <c r="S695" s="360">
        <f>IF(M695&gt;'01'!$BX$27,0,1)</f>
        <v>1</v>
      </c>
    </row>
    <row r="696" spans="3:19" x14ac:dyDescent="0.25">
      <c r="C696" s="75">
        <v>43495</v>
      </c>
      <c r="D696" s="76" t="s">
        <v>270</v>
      </c>
      <c r="E696" s="358" t="s">
        <v>367</v>
      </c>
      <c r="F696" s="359">
        <v>160</v>
      </c>
      <c r="G696" s="76" t="s">
        <v>272</v>
      </c>
      <c r="H696" s="76" t="s">
        <v>60</v>
      </c>
      <c r="I696" s="360" t="str">
        <f t="shared" ca="1" si="50"/>
        <v/>
      </c>
      <c r="J696" s="360">
        <f t="shared" si="51"/>
        <v>30</v>
      </c>
      <c r="K696" s="360">
        <f t="shared" si="52"/>
        <v>1</v>
      </c>
      <c r="L696" s="360">
        <f t="shared" si="53"/>
        <v>2019</v>
      </c>
      <c r="M696" s="360">
        <f t="shared" si="54"/>
        <v>1</v>
      </c>
      <c r="N696" s="357">
        <f>VLOOKUP(Tabela14[[#This Row],[Banco]],$U$9:$V$28,2,0)</f>
        <v>1</v>
      </c>
      <c r="O696" s="360">
        <f>IF(M696&gt;'06'!$AZ$15,0,1)</f>
        <v>1</v>
      </c>
      <c r="P696" s="360" t="str">
        <f>IF(Tabela14[[#This Row],[DIA]]&gt;0,IF('13'!$CD$36=77,1,""),"")</f>
        <v/>
      </c>
      <c r="Q696" s="360">
        <f>IF(M696&gt;'13'!$CD$30,0,1)</f>
        <v>1</v>
      </c>
      <c r="R696" s="357" t="str">
        <f>IF(Tabela14[[#This Row],[DIA]]&gt;0,IF('01'!$BX$33=77,1,""),"")</f>
        <v/>
      </c>
      <c r="S696" s="360">
        <f>IF(M696&gt;'01'!$BX$27,0,1)</f>
        <v>1</v>
      </c>
    </row>
    <row r="697" spans="3:19" x14ac:dyDescent="0.25">
      <c r="C697" s="75">
        <v>43495</v>
      </c>
      <c r="D697" s="76" t="s">
        <v>270</v>
      </c>
      <c r="E697" s="358" t="s">
        <v>367</v>
      </c>
      <c r="F697" s="359">
        <v>315</v>
      </c>
      <c r="G697" s="76" t="s">
        <v>272</v>
      </c>
      <c r="H697" s="76" t="s">
        <v>60</v>
      </c>
      <c r="I697" s="360" t="str">
        <f t="shared" ca="1" si="50"/>
        <v/>
      </c>
      <c r="J697" s="360">
        <f t="shared" si="51"/>
        <v>30</v>
      </c>
      <c r="K697" s="360">
        <f t="shared" si="52"/>
        <v>1</v>
      </c>
      <c r="L697" s="360">
        <f t="shared" si="53"/>
        <v>2019</v>
      </c>
      <c r="M697" s="360">
        <f t="shared" si="54"/>
        <v>1</v>
      </c>
      <c r="N697" s="357">
        <f>VLOOKUP(Tabela14[[#This Row],[Banco]],$U$9:$V$28,2,0)</f>
        <v>1</v>
      </c>
      <c r="O697" s="360">
        <f>IF(M697&gt;'06'!$AZ$15,0,1)</f>
        <v>1</v>
      </c>
      <c r="P697" s="360" t="str">
        <f>IF(Tabela14[[#This Row],[DIA]]&gt;0,IF('13'!$CD$36=77,1,""),"")</f>
        <v/>
      </c>
      <c r="Q697" s="360">
        <f>IF(M697&gt;'13'!$CD$30,0,1)</f>
        <v>1</v>
      </c>
      <c r="R697" s="357" t="str">
        <f>IF(Tabela14[[#This Row],[DIA]]&gt;0,IF('01'!$BX$33=77,1,""),"")</f>
        <v/>
      </c>
      <c r="S697" s="360">
        <f>IF(M697&gt;'01'!$BX$27,0,1)</f>
        <v>1</v>
      </c>
    </row>
    <row r="698" spans="3:19" x14ac:dyDescent="0.25">
      <c r="C698" s="75">
        <v>43496</v>
      </c>
      <c r="D698" s="76" t="s">
        <v>266</v>
      </c>
      <c r="E698" s="358" t="s">
        <v>500</v>
      </c>
      <c r="F698" s="359">
        <v>100</v>
      </c>
      <c r="G698" s="76" t="s">
        <v>272</v>
      </c>
      <c r="H698" s="76" t="s">
        <v>60</v>
      </c>
      <c r="I698" s="360" t="str">
        <f t="shared" ca="1" si="50"/>
        <v/>
      </c>
      <c r="J698" s="360">
        <f t="shared" si="51"/>
        <v>31</v>
      </c>
      <c r="K698" s="360">
        <f t="shared" si="52"/>
        <v>1</v>
      </c>
      <c r="L698" s="360">
        <f t="shared" si="53"/>
        <v>2019</v>
      </c>
      <c r="M698" s="360">
        <f t="shared" si="54"/>
        <v>1</v>
      </c>
      <c r="N698" s="357">
        <f>VLOOKUP(Tabela14[[#This Row],[Banco]],$U$9:$V$28,2,0)</f>
        <v>1</v>
      </c>
      <c r="O698" s="360">
        <f>IF(M698&gt;'06'!$AZ$15,0,1)</f>
        <v>1</v>
      </c>
      <c r="P698" s="360" t="str">
        <f>IF(Tabela14[[#This Row],[DIA]]&gt;0,IF('13'!$CD$36=77,1,""),"")</f>
        <v/>
      </c>
      <c r="Q698" s="360">
        <f>IF(M698&gt;'13'!$CD$30,0,1)</f>
        <v>1</v>
      </c>
      <c r="R698" s="357" t="str">
        <f>IF(Tabela14[[#This Row],[DIA]]&gt;0,IF('01'!$BX$33=77,1,""),"")</f>
        <v/>
      </c>
      <c r="S698" s="360">
        <f>IF(M698&gt;'01'!$BX$27,0,1)</f>
        <v>1</v>
      </c>
    </row>
    <row r="699" spans="3:19" x14ac:dyDescent="0.25">
      <c r="C699" s="75">
        <v>43496</v>
      </c>
      <c r="D699" s="76" t="s">
        <v>265</v>
      </c>
      <c r="E699" s="358" t="s">
        <v>575</v>
      </c>
      <c r="F699" s="359">
        <v>400</v>
      </c>
      <c r="G699" s="76" t="s">
        <v>272</v>
      </c>
      <c r="H699" s="76" t="s">
        <v>60</v>
      </c>
      <c r="I699" s="360" t="str">
        <f t="shared" ca="1" si="50"/>
        <v/>
      </c>
      <c r="J699" s="360">
        <f t="shared" si="51"/>
        <v>31</v>
      </c>
      <c r="K699" s="360">
        <f t="shared" si="52"/>
        <v>1</v>
      </c>
      <c r="L699" s="360">
        <f t="shared" si="53"/>
        <v>2019</v>
      </c>
      <c r="M699" s="360">
        <f t="shared" si="54"/>
        <v>1</v>
      </c>
      <c r="N699" s="357">
        <f>VLOOKUP(Tabela14[[#This Row],[Banco]],$U$9:$V$28,2,0)</f>
        <v>1</v>
      </c>
      <c r="O699" s="360">
        <f>IF(M699&gt;'06'!$AZ$15,0,1)</f>
        <v>1</v>
      </c>
      <c r="P699" s="360" t="str">
        <f>IF(Tabela14[[#This Row],[DIA]]&gt;0,IF('13'!$CD$36=77,1,""),"")</f>
        <v/>
      </c>
      <c r="Q699" s="360">
        <f>IF(M699&gt;'13'!$CD$30,0,1)</f>
        <v>1</v>
      </c>
      <c r="R699" s="357" t="str">
        <f>IF(Tabela14[[#This Row],[DIA]]&gt;0,IF('01'!$BX$33=77,1,""),"")</f>
        <v/>
      </c>
      <c r="S699" s="360">
        <f>IF(M699&gt;'01'!$BX$27,0,1)</f>
        <v>1</v>
      </c>
    </row>
    <row r="700" spans="3:19" x14ac:dyDescent="0.25">
      <c r="C700" s="75">
        <v>43496</v>
      </c>
      <c r="D700" s="76" t="s">
        <v>264</v>
      </c>
      <c r="E700" s="358" t="s">
        <v>339</v>
      </c>
      <c r="F700" s="359">
        <v>6</v>
      </c>
      <c r="G700" s="76" t="s">
        <v>272</v>
      </c>
      <c r="H700" s="76" t="s">
        <v>60</v>
      </c>
      <c r="I700" s="360" t="str">
        <f t="shared" ca="1" si="50"/>
        <v/>
      </c>
      <c r="J700" s="360">
        <f t="shared" si="51"/>
        <v>31</v>
      </c>
      <c r="K700" s="360">
        <f t="shared" si="52"/>
        <v>1</v>
      </c>
      <c r="L700" s="360">
        <f t="shared" si="53"/>
        <v>2019</v>
      </c>
      <c r="M700" s="360">
        <f t="shared" si="54"/>
        <v>1</v>
      </c>
      <c r="N700" s="357">
        <f>VLOOKUP(Tabela14[[#This Row],[Banco]],$U$9:$V$28,2,0)</f>
        <v>1</v>
      </c>
      <c r="O700" s="360">
        <f>IF(M700&gt;'06'!$AZ$15,0,1)</f>
        <v>1</v>
      </c>
      <c r="P700" s="360" t="str">
        <f>IF(Tabela14[[#This Row],[DIA]]&gt;0,IF('13'!$CD$36=77,1,""),"")</f>
        <v/>
      </c>
      <c r="Q700" s="360">
        <f>IF(M700&gt;'13'!$CD$30,0,1)</f>
        <v>1</v>
      </c>
      <c r="R700" s="357" t="str">
        <f>IF(Tabela14[[#This Row],[DIA]]&gt;0,IF('01'!$BX$33=77,1,""),"")</f>
        <v/>
      </c>
      <c r="S700" s="360">
        <f>IF(M700&gt;'01'!$BX$27,0,1)</f>
        <v>1</v>
      </c>
    </row>
    <row r="701" spans="3:19" x14ac:dyDescent="0.25">
      <c r="C701" s="75">
        <v>43497</v>
      </c>
      <c r="D701" s="76" t="s">
        <v>264</v>
      </c>
      <c r="E701" s="358" t="s">
        <v>406</v>
      </c>
      <c r="F701" s="359">
        <v>60</v>
      </c>
      <c r="G701" s="76" t="s">
        <v>272</v>
      </c>
      <c r="H701" s="76" t="s">
        <v>60</v>
      </c>
      <c r="I701" s="360" t="str">
        <f t="shared" ca="1" si="50"/>
        <v/>
      </c>
      <c r="J701" s="360">
        <f t="shared" si="51"/>
        <v>1</v>
      </c>
      <c r="K701" s="360">
        <f t="shared" si="52"/>
        <v>2</v>
      </c>
      <c r="L701" s="360">
        <f t="shared" si="53"/>
        <v>2019</v>
      </c>
      <c r="M701" s="360">
        <f t="shared" si="54"/>
        <v>1</v>
      </c>
      <c r="N701" s="357">
        <f>VLOOKUP(Tabela14[[#This Row],[Banco]],$U$9:$V$28,2,0)</f>
        <v>1</v>
      </c>
      <c r="O701" s="360">
        <f>IF(M701&gt;'06'!$AZ$15,0,1)</f>
        <v>1</v>
      </c>
      <c r="P701" s="360" t="str">
        <f>IF(Tabela14[[#This Row],[DIA]]&gt;0,IF('13'!$CD$36=77,1,""),"")</f>
        <v/>
      </c>
      <c r="Q701" s="360">
        <f>IF(M701&gt;'13'!$CD$30,0,1)</f>
        <v>1</v>
      </c>
      <c r="R701" s="357" t="str">
        <f>IF(Tabela14[[#This Row],[DIA]]&gt;0,IF('01'!$BX$33=77,1,""),"")</f>
        <v/>
      </c>
      <c r="S701" s="360">
        <f>IF(M701&gt;'01'!$BX$27,0,1)</f>
        <v>1</v>
      </c>
    </row>
    <row r="702" spans="3:19" x14ac:dyDescent="0.25">
      <c r="C702" s="75">
        <v>43498</v>
      </c>
      <c r="D702" s="76" t="s">
        <v>266</v>
      </c>
      <c r="E702" s="358" t="s">
        <v>385</v>
      </c>
      <c r="F702" s="359">
        <v>4.8</v>
      </c>
      <c r="G702" s="76" t="s">
        <v>272</v>
      </c>
      <c r="H702" s="76" t="s">
        <v>60</v>
      </c>
      <c r="I702" s="360" t="str">
        <f t="shared" ca="1" si="50"/>
        <v/>
      </c>
      <c r="J702" s="360">
        <f t="shared" si="51"/>
        <v>2</v>
      </c>
      <c r="K702" s="360">
        <f t="shared" si="52"/>
        <v>2</v>
      </c>
      <c r="L702" s="360">
        <f t="shared" si="53"/>
        <v>2019</v>
      </c>
      <c r="M702" s="360">
        <f t="shared" si="54"/>
        <v>1</v>
      </c>
      <c r="N702" s="357">
        <f>VLOOKUP(Tabela14[[#This Row],[Banco]],$U$9:$V$28,2,0)</f>
        <v>1</v>
      </c>
      <c r="O702" s="360">
        <f>IF(M702&gt;'06'!$AZ$15,0,1)</f>
        <v>1</v>
      </c>
      <c r="P702" s="360" t="str">
        <f>IF(Tabela14[[#This Row],[DIA]]&gt;0,IF('13'!$CD$36=77,1,""),"")</f>
        <v/>
      </c>
      <c r="Q702" s="360">
        <f>IF(M702&gt;'13'!$CD$30,0,1)</f>
        <v>1</v>
      </c>
      <c r="R702" s="357" t="str">
        <f>IF(Tabela14[[#This Row],[DIA]]&gt;0,IF('01'!$BX$33=77,1,""),"")</f>
        <v/>
      </c>
      <c r="S702" s="360">
        <f>IF(M702&gt;'01'!$BX$27,0,1)</f>
        <v>1</v>
      </c>
    </row>
    <row r="703" spans="3:19" x14ac:dyDescent="0.25">
      <c r="C703" s="75">
        <v>43498</v>
      </c>
      <c r="D703" s="76" t="s">
        <v>268</v>
      </c>
      <c r="E703" s="358" t="s">
        <v>584</v>
      </c>
      <c r="F703" s="359">
        <v>8</v>
      </c>
      <c r="G703" s="76" t="s">
        <v>272</v>
      </c>
      <c r="H703" s="76" t="s">
        <v>60</v>
      </c>
      <c r="I703" s="360" t="str">
        <f t="shared" ca="1" si="50"/>
        <v/>
      </c>
      <c r="J703" s="360">
        <f t="shared" si="51"/>
        <v>2</v>
      </c>
      <c r="K703" s="360">
        <f t="shared" si="52"/>
        <v>2</v>
      </c>
      <c r="L703" s="360">
        <f t="shared" si="53"/>
        <v>2019</v>
      </c>
      <c r="M703" s="360">
        <f t="shared" si="54"/>
        <v>1</v>
      </c>
      <c r="N703" s="357">
        <f>VLOOKUP(Tabela14[[#This Row],[Banco]],$U$9:$V$28,2,0)</f>
        <v>1</v>
      </c>
      <c r="O703" s="360">
        <f>IF(M703&gt;'06'!$AZ$15,0,1)</f>
        <v>1</v>
      </c>
      <c r="P703" s="360" t="str">
        <f>IF(Tabela14[[#This Row],[DIA]]&gt;0,IF('13'!$CD$36=77,1,""),"")</f>
        <v/>
      </c>
      <c r="Q703" s="360">
        <f>IF(M703&gt;'13'!$CD$30,0,1)</f>
        <v>1</v>
      </c>
      <c r="R703" s="357" t="str">
        <f>IF(Tabela14[[#This Row],[DIA]]&gt;0,IF('01'!$BX$33=77,1,""),"")</f>
        <v/>
      </c>
      <c r="S703" s="360">
        <f>IF(M703&gt;'01'!$BX$27,0,1)</f>
        <v>1</v>
      </c>
    </row>
    <row r="704" spans="3:19" x14ac:dyDescent="0.25">
      <c r="C704" s="75">
        <v>43499</v>
      </c>
      <c r="D704" s="76" t="s">
        <v>270</v>
      </c>
      <c r="E704" s="358" t="s">
        <v>367</v>
      </c>
      <c r="F704" s="359">
        <v>40</v>
      </c>
      <c r="G704" s="76" t="s">
        <v>272</v>
      </c>
      <c r="H704" s="76" t="s">
        <v>60</v>
      </c>
      <c r="I704" s="360" t="str">
        <f t="shared" ca="1" si="50"/>
        <v/>
      </c>
      <c r="J704" s="360">
        <f t="shared" si="51"/>
        <v>3</v>
      </c>
      <c r="K704" s="360">
        <f t="shared" si="52"/>
        <v>2</v>
      </c>
      <c r="L704" s="360">
        <f t="shared" si="53"/>
        <v>2019</v>
      </c>
      <c r="M704" s="360">
        <f t="shared" si="54"/>
        <v>1</v>
      </c>
      <c r="N704" s="357">
        <f>VLOOKUP(Tabela14[[#This Row],[Banco]],$U$9:$V$28,2,0)</f>
        <v>1</v>
      </c>
      <c r="O704" s="360">
        <f>IF(M704&gt;'06'!$AZ$15,0,1)</f>
        <v>1</v>
      </c>
      <c r="P704" s="360" t="str">
        <f>IF(Tabela14[[#This Row],[DIA]]&gt;0,IF('13'!$CD$36=77,1,""),"")</f>
        <v/>
      </c>
      <c r="Q704" s="360">
        <f>IF(M704&gt;'13'!$CD$30,0,1)</f>
        <v>1</v>
      </c>
      <c r="R704" s="357" t="str">
        <f>IF(Tabela14[[#This Row],[DIA]]&gt;0,IF('01'!$BX$33=77,1,""),"")</f>
        <v/>
      </c>
      <c r="S704" s="360">
        <f>IF(M704&gt;'01'!$BX$27,0,1)</f>
        <v>1</v>
      </c>
    </row>
    <row r="705" spans="3:19" x14ac:dyDescent="0.25">
      <c r="C705" s="75">
        <v>43499</v>
      </c>
      <c r="D705" s="76" t="s">
        <v>264</v>
      </c>
      <c r="E705" s="358" t="s">
        <v>339</v>
      </c>
      <c r="F705" s="359">
        <v>20</v>
      </c>
      <c r="G705" s="76" t="s">
        <v>272</v>
      </c>
      <c r="H705" s="76" t="s">
        <v>60</v>
      </c>
      <c r="I705" s="360" t="str">
        <f t="shared" ca="1" si="50"/>
        <v/>
      </c>
      <c r="J705" s="360">
        <f t="shared" si="51"/>
        <v>3</v>
      </c>
      <c r="K705" s="360">
        <f t="shared" si="52"/>
        <v>2</v>
      </c>
      <c r="L705" s="360">
        <f t="shared" si="53"/>
        <v>2019</v>
      </c>
      <c r="M705" s="360">
        <f t="shared" si="54"/>
        <v>1</v>
      </c>
      <c r="N705" s="357">
        <f>VLOOKUP(Tabela14[[#This Row],[Banco]],$U$9:$V$28,2,0)</f>
        <v>1</v>
      </c>
      <c r="O705" s="360">
        <f>IF(M705&gt;'06'!$AZ$15,0,1)</f>
        <v>1</v>
      </c>
      <c r="P705" s="360" t="str">
        <f>IF(Tabela14[[#This Row],[DIA]]&gt;0,IF('13'!$CD$36=77,1,""),"")</f>
        <v/>
      </c>
      <c r="Q705" s="360">
        <f>IF(M705&gt;'13'!$CD$30,0,1)</f>
        <v>1</v>
      </c>
      <c r="R705" s="357" t="str">
        <f>IF(Tabela14[[#This Row],[DIA]]&gt;0,IF('01'!$BX$33=77,1,""),"")</f>
        <v/>
      </c>
      <c r="S705" s="360">
        <f>IF(M705&gt;'01'!$BX$27,0,1)</f>
        <v>1</v>
      </c>
    </row>
    <row r="706" spans="3:19" x14ac:dyDescent="0.25">
      <c r="C706" s="75">
        <v>43499</v>
      </c>
      <c r="D706" s="76" t="s">
        <v>266</v>
      </c>
      <c r="E706" s="358" t="s">
        <v>500</v>
      </c>
      <c r="F706" s="359">
        <v>100</v>
      </c>
      <c r="G706" s="76" t="s">
        <v>272</v>
      </c>
      <c r="H706" s="76" t="s">
        <v>60</v>
      </c>
      <c r="I706" s="360" t="str">
        <f t="shared" ca="1" si="50"/>
        <v/>
      </c>
      <c r="J706" s="360">
        <f t="shared" si="51"/>
        <v>3</v>
      </c>
      <c r="K706" s="360">
        <f t="shared" si="52"/>
        <v>2</v>
      </c>
      <c r="L706" s="360">
        <f t="shared" si="53"/>
        <v>2019</v>
      </c>
      <c r="M706" s="360">
        <f t="shared" si="54"/>
        <v>1</v>
      </c>
      <c r="N706" s="357">
        <f>VLOOKUP(Tabela14[[#This Row],[Banco]],$U$9:$V$28,2,0)</f>
        <v>1</v>
      </c>
      <c r="O706" s="360">
        <f>IF(M706&gt;'06'!$AZ$15,0,1)</f>
        <v>1</v>
      </c>
      <c r="P706" s="360" t="str">
        <f>IF(Tabela14[[#This Row],[DIA]]&gt;0,IF('13'!$CD$36=77,1,""),"")</f>
        <v/>
      </c>
      <c r="Q706" s="360">
        <f>IF(M706&gt;'13'!$CD$30,0,1)</f>
        <v>1</v>
      </c>
      <c r="R706" s="357" t="str">
        <f>IF(Tabela14[[#This Row],[DIA]]&gt;0,IF('01'!$BX$33=77,1,""),"")</f>
        <v/>
      </c>
      <c r="S706" s="360">
        <f>IF(M706&gt;'01'!$BX$27,0,1)</f>
        <v>1</v>
      </c>
    </row>
    <row r="707" spans="3:19" x14ac:dyDescent="0.25">
      <c r="C707" s="75">
        <v>43501</v>
      </c>
      <c r="D707" s="76" t="s">
        <v>264</v>
      </c>
      <c r="E707" s="358" t="s">
        <v>585</v>
      </c>
      <c r="F707" s="359">
        <v>40</v>
      </c>
      <c r="G707" s="76" t="s">
        <v>272</v>
      </c>
      <c r="H707" s="76" t="s">
        <v>60</v>
      </c>
      <c r="I707" s="360" t="str">
        <f t="shared" ca="1" si="50"/>
        <v/>
      </c>
      <c r="J707" s="360">
        <f t="shared" si="51"/>
        <v>5</v>
      </c>
      <c r="K707" s="360">
        <f t="shared" si="52"/>
        <v>2</v>
      </c>
      <c r="L707" s="360">
        <f t="shared" si="53"/>
        <v>2019</v>
      </c>
      <c r="M707" s="360">
        <f t="shared" si="54"/>
        <v>1</v>
      </c>
      <c r="N707" s="357">
        <f>VLOOKUP(Tabela14[[#This Row],[Banco]],$U$9:$V$28,2,0)</f>
        <v>1</v>
      </c>
      <c r="O707" s="360">
        <f>IF(M707&gt;'06'!$AZ$15,0,1)</f>
        <v>1</v>
      </c>
      <c r="P707" s="360" t="str">
        <f>IF(Tabela14[[#This Row],[DIA]]&gt;0,IF('13'!$CD$36=77,1,""),"")</f>
        <v/>
      </c>
      <c r="Q707" s="360">
        <f>IF(M707&gt;'13'!$CD$30,0,1)</f>
        <v>1</v>
      </c>
      <c r="R707" s="357" t="str">
        <f>IF(Tabela14[[#This Row],[DIA]]&gt;0,IF('01'!$BX$33=77,1,""),"")</f>
        <v/>
      </c>
      <c r="S707" s="360">
        <f>IF(M707&gt;'01'!$BX$27,0,1)</f>
        <v>1</v>
      </c>
    </row>
    <row r="708" spans="3:19" x14ac:dyDescent="0.25">
      <c r="C708" s="75">
        <v>43501</v>
      </c>
      <c r="D708" s="76" t="s">
        <v>268</v>
      </c>
      <c r="E708" s="358" t="s">
        <v>342</v>
      </c>
      <c r="F708" s="359">
        <v>5</v>
      </c>
      <c r="G708" s="76" t="s">
        <v>272</v>
      </c>
      <c r="H708" s="76" t="s">
        <v>60</v>
      </c>
      <c r="I708" s="360" t="str">
        <f t="shared" ca="1" si="50"/>
        <v/>
      </c>
      <c r="J708" s="360">
        <f t="shared" si="51"/>
        <v>5</v>
      </c>
      <c r="K708" s="360">
        <f t="shared" si="52"/>
        <v>2</v>
      </c>
      <c r="L708" s="360">
        <f t="shared" si="53"/>
        <v>2019</v>
      </c>
      <c r="M708" s="360">
        <f t="shared" si="54"/>
        <v>1</v>
      </c>
      <c r="N708" s="357">
        <f>VLOOKUP(Tabela14[[#This Row],[Banco]],$U$9:$V$28,2,0)</f>
        <v>1</v>
      </c>
      <c r="O708" s="360">
        <f>IF(M708&gt;'06'!$AZ$15,0,1)</f>
        <v>1</v>
      </c>
      <c r="P708" s="360" t="str">
        <f>IF(Tabela14[[#This Row],[DIA]]&gt;0,IF('13'!$CD$36=77,1,""),"")</f>
        <v/>
      </c>
      <c r="Q708" s="360">
        <f>IF(M708&gt;'13'!$CD$30,0,1)</f>
        <v>1</v>
      </c>
      <c r="R708" s="357" t="str">
        <f>IF(Tabela14[[#This Row],[DIA]]&gt;0,IF('01'!$BX$33=77,1,""),"")</f>
        <v/>
      </c>
      <c r="S708" s="360">
        <f>IF(M708&gt;'01'!$BX$27,0,1)</f>
        <v>1</v>
      </c>
    </row>
    <row r="709" spans="3:19" x14ac:dyDescent="0.25">
      <c r="C709" s="75">
        <v>43502</v>
      </c>
      <c r="D709" s="76" t="s">
        <v>269</v>
      </c>
      <c r="E709" s="358" t="s">
        <v>348</v>
      </c>
      <c r="F709" s="359">
        <v>20</v>
      </c>
      <c r="G709" s="76" t="s">
        <v>272</v>
      </c>
      <c r="H709" s="76" t="s">
        <v>60</v>
      </c>
      <c r="I709" s="360" t="str">
        <f t="shared" ca="1" si="50"/>
        <v/>
      </c>
      <c r="J709" s="360">
        <f t="shared" si="51"/>
        <v>6</v>
      </c>
      <c r="K709" s="360">
        <f t="shared" si="52"/>
        <v>2</v>
      </c>
      <c r="L709" s="360">
        <f t="shared" si="53"/>
        <v>2019</v>
      </c>
      <c r="M709" s="360">
        <f t="shared" si="54"/>
        <v>1</v>
      </c>
      <c r="N709" s="357">
        <f>VLOOKUP(Tabela14[[#This Row],[Banco]],$U$9:$V$28,2,0)</f>
        <v>1</v>
      </c>
      <c r="O709" s="360">
        <f>IF(M709&gt;'06'!$AZ$15,0,1)</f>
        <v>1</v>
      </c>
      <c r="P709" s="360" t="str">
        <f>IF(Tabela14[[#This Row],[DIA]]&gt;0,IF('13'!$CD$36=77,1,""),"")</f>
        <v/>
      </c>
      <c r="Q709" s="360">
        <f>IF(M709&gt;'13'!$CD$30,0,1)</f>
        <v>1</v>
      </c>
      <c r="R709" s="357" t="str">
        <f>IF(Tabela14[[#This Row],[DIA]]&gt;0,IF('01'!$BX$33=77,1,""),"")</f>
        <v/>
      </c>
      <c r="S709" s="360">
        <f>IF(M709&gt;'01'!$BX$27,0,1)</f>
        <v>1</v>
      </c>
    </row>
    <row r="710" spans="3:19" x14ac:dyDescent="0.25">
      <c r="C710" s="75">
        <v>43503</v>
      </c>
      <c r="D710" s="76" t="s">
        <v>268</v>
      </c>
      <c r="E710" s="358" t="s">
        <v>342</v>
      </c>
      <c r="F710" s="359">
        <v>5</v>
      </c>
      <c r="G710" s="76" t="s">
        <v>272</v>
      </c>
      <c r="H710" s="76" t="s">
        <v>60</v>
      </c>
      <c r="I710" s="360" t="str">
        <f t="shared" ca="1" si="50"/>
        <v/>
      </c>
      <c r="J710" s="360">
        <f t="shared" si="51"/>
        <v>7</v>
      </c>
      <c r="K710" s="360">
        <f t="shared" si="52"/>
        <v>2</v>
      </c>
      <c r="L710" s="360">
        <f t="shared" si="53"/>
        <v>2019</v>
      </c>
      <c r="M710" s="360">
        <f t="shared" si="54"/>
        <v>1</v>
      </c>
      <c r="N710" s="357">
        <f>VLOOKUP(Tabela14[[#This Row],[Banco]],$U$9:$V$28,2,0)</f>
        <v>1</v>
      </c>
      <c r="O710" s="360">
        <f>IF(M710&gt;'06'!$AZ$15,0,1)</f>
        <v>1</v>
      </c>
      <c r="P710" s="360" t="str">
        <f>IF(Tabela14[[#This Row],[DIA]]&gt;0,IF('13'!$CD$36=77,1,""),"")</f>
        <v/>
      </c>
      <c r="Q710" s="360">
        <f>IF(M710&gt;'13'!$CD$30,0,1)</f>
        <v>1</v>
      </c>
      <c r="R710" s="357" t="str">
        <f>IF(Tabela14[[#This Row],[DIA]]&gt;0,IF('01'!$BX$33=77,1,""),"")</f>
        <v/>
      </c>
      <c r="S710" s="360">
        <f>IF(M710&gt;'01'!$BX$27,0,1)</f>
        <v>1</v>
      </c>
    </row>
    <row r="711" spans="3:19" x14ac:dyDescent="0.25">
      <c r="C711" s="75">
        <v>43504</v>
      </c>
      <c r="D711" s="76" t="s">
        <v>267</v>
      </c>
      <c r="E711" s="358" t="s">
        <v>586</v>
      </c>
      <c r="F711" s="359">
        <v>124.48000000000002</v>
      </c>
      <c r="G711" s="76" t="s">
        <v>272</v>
      </c>
      <c r="H711" s="76" t="s">
        <v>60</v>
      </c>
      <c r="I711" s="360" t="str">
        <f t="shared" ca="1" si="50"/>
        <v/>
      </c>
      <c r="J711" s="360">
        <f t="shared" si="51"/>
        <v>8</v>
      </c>
      <c r="K711" s="360">
        <f t="shared" si="52"/>
        <v>2</v>
      </c>
      <c r="L711" s="360">
        <f t="shared" si="53"/>
        <v>2019</v>
      </c>
      <c r="M711" s="360">
        <f t="shared" si="54"/>
        <v>1</v>
      </c>
      <c r="N711" s="357">
        <f>VLOOKUP(Tabela14[[#This Row],[Banco]],$U$9:$V$28,2,0)</f>
        <v>1</v>
      </c>
      <c r="O711" s="360">
        <f>IF(M711&gt;'06'!$AZ$15,0,1)</f>
        <v>1</v>
      </c>
      <c r="P711" s="360" t="str">
        <f>IF(Tabela14[[#This Row],[DIA]]&gt;0,IF('13'!$CD$36=77,1,""),"")</f>
        <v/>
      </c>
      <c r="Q711" s="360">
        <f>IF(M711&gt;'13'!$CD$30,0,1)</f>
        <v>1</v>
      </c>
      <c r="R711" s="357" t="str">
        <f>IF(Tabela14[[#This Row],[DIA]]&gt;0,IF('01'!$BX$33=77,1,""),"")</f>
        <v/>
      </c>
      <c r="S711" s="360">
        <f>IF(M711&gt;'01'!$BX$27,0,1)</f>
        <v>1</v>
      </c>
    </row>
    <row r="712" spans="3:19" x14ac:dyDescent="0.25">
      <c r="C712" s="75">
        <v>43504</v>
      </c>
      <c r="D712" s="76" t="s">
        <v>264</v>
      </c>
      <c r="E712" s="358" t="s">
        <v>587</v>
      </c>
      <c r="F712" s="359">
        <v>14</v>
      </c>
      <c r="G712" s="76" t="s">
        <v>272</v>
      </c>
      <c r="H712" s="76" t="s">
        <v>60</v>
      </c>
      <c r="I712" s="360" t="str">
        <f t="shared" ca="1" si="50"/>
        <v/>
      </c>
      <c r="J712" s="360">
        <f t="shared" si="51"/>
        <v>8</v>
      </c>
      <c r="K712" s="360">
        <f t="shared" si="52"/>
        <v>2</v>
      </c>
      <c r="L712" s="360">
        <f t="shared" si="53"/>
        <v>2019</v>
      </c>
      <c r="M712" s="360">
        <f t="shared" si="54"/>
        <v>1</v>
      </c>
      <c r="N712" s="357">
        <f>VLOOKUP(Tabela14[[#This Row],[Banco]],$U$9:$V$28,2,0)</f>
        <v>1</v>
      </c>
      <c r="O712" s="360">
        <f>IF(M712&gt;'06'!$AZ$15,0,1)</f>
        <v>1</v>
      </c>
      <c r="P712" s="360" t="str">
        <f>IF(Tabela14[[#This Row],[DIA]]&gt;0,IF('13'!$CD$36=77,1,""),"")</f>
        <v/>
      </c>
      <c r="Q712" s="360">
        <f>IF(M712&gt;'13'!$CD$30,0,1)</f>
        <v>1</v>
      </c>
      <c r="R712" s="357" t="str">
        <f>IF(Tabela14[[#This Row],[DIA]]&gt;0,IF('01'!$BX$33=77,1,""),"")</f>
        <v/>
      </c>
      <c r="S712" s="360">
        <f>IF(M712&gt;'01'!$BX$27,0,1)</f>
        <v>1</v>
      </c>
    </row>
    <row r="713" spans="3:19" x14ac:dyDescent="0.25">
      <c r="C713" s="75">
        <v>43504</v>
      </c>
      <c r="D713" s="76" t="s">
        <v>266</v>
      </c>
      <c r="E713" s="358" t="s">
        <v>588</v>
      </c>
      <c r="F713" s="359">
        <v>100.03</v>
      </c>
      <c r="G713" s="76" t="s">
        <v>272</v>
      </c>
      <c r="H713" s="76" t="s">
        <v>60</v>
      </c>
      <c r="I713" s="360" t="str">
        <f t="shared" ref="I713:I776" ca="1" si="55">IF(H713="","",(IF(H713="Efetivado","",IF(C713="","",IF(C713=TODAY(),"Vence Hoje",IF(C713&lt;TODAY(),"Atrasado",C713-TODAY()&amp;" Dias para Vencer"))))))</f>
        <v/>
      </c>
      <c r="J713" s="360">
        <f t="shared" ref="J713:J776" si="56">DAY(C713)</f>
        <v>8</v>
      </c>
      <c r="K713" s="360">
        <f t="shared" ref="K713:K776" si="57">MONTH(C713)</f>
        <v>2</v>
      </c>
      <c r="L713" s="360">
        <f t="shared" ref="L713:L776" si="58">YEAR(C713)</f>
        <v>2019</v>
      </c>
      <c r="M713" s="360">
        <f t="shared" ref="M713:M776" si="59">VLOOKUP(H713,$Z$9:$AA$10,2,0)</f>
        <v>1</v>
      </c>
      <c r="N713" s="357">
        <f>VLOOKUP(Tabela14[[#This Row],[Banco]],$U$9:$V$28,2,0)</f>
        <v>1</v>
      </c>
      <c r="O713" s="360">
        <f>IF(M713&gt;'06'!$AZ$15,0,1)</f>
        <v>1</v>
      </c>
      <c r="P713" s="360" t="str">
        <f>IF(Tabela14[[#This Row],[DIA]]&gt;0,IF('13'!$CD$36=77,1,""),"")</f>
        <v/>
      </c>
      <c r="Q713" s="360">
        <f>IF(M713&gt;'13'!$CD$30,0,1)</f>
        <v>1</v>
      </c>
      <c r="R713" s="357" t="str">
        <f>IF(Tabela14[[#This Row],[DIA]]&gt;0,IF('01'!$BX$33=77,1,""),"")</f>
        <v/>
      </c>
      <c r="S713" s="360">
        <f>IF(M713&gt;'01'!$BX$27,0,1)</f>
        <v>1</v>
      </c>
    </row>
    <row r="714" spans="3:19" x14ac:dyDescent="0.25">
      <c r="C714" s="75">
        <v>43504</v>
      </c>
      <c r="D714" s="76" t="s">
        <v>268</v>
      </c>
      <c r="E714" s="358" t="s">
        <v>342</v>
      </c>
      <c r="F714" s="359">
        <v>5</v>
      </c>
      <c r="G714" s="76" t="s">
        <v>272</v>
      </c>
      <c r="H714" s="76" t="s">
        <v>60</v>
      </c>
      <c r="I714" s="360" t="str">
        <f t="shared" ca="1" si="55"/>
        <v/>
      </c>
      <c r="J714" s="360">
        <f t="shared" si="56"/>
        <v>8</v>
      </c>
      <c r="K714" s="360">
        <f t="shared" si="57"/>
        <v>2</v>
      </c>
      <c r="L714" s="360">
        <f t="shared" si="58"/>
        <v>2019</v>
      </c>
      <c r="M714" s="360">
        <f t="shared" si="59"/>
        <v>1</v>
      </c>
      <c r="N714" s="357">
        <f>VLOOKUP(Tabela14[[#This Row],[Banco]],$U$9:$V$28,2,0)</f>
        <v>1</v>
      </c>
      <c r="O714" s="360">
        <f>IF(M714&gt;'06'!$AZ$15,0,1)</f>
        <v>1</v>
      </c>
      <c r="P714" s="360" t="str">
        <f>IF(Tabela14[[#This Row],[DIA]]&gt;0,IF('13'!$CD$36=77,1,""),"")</f>
        <v/>
      </c>
      <c r="Q714" s="360">
        <f>IF(M714&gt;'13'!$CD$30,0,1)</f>
        <v>1</v>
      </c>
      <c r="R714" s="357" t="str">
        <f>IF(Tabela14[[#This Row],[DIA]]&gt;0,IF('01'!$BX$33=77,1,""),"")</f>
        <v/>
      </c>
      <c r="S714" s="360">
        <f>IF(M714&gt;'01'!$BX$27,0,1)</f>
        <v>1</v>
      </c>
    </row>
    <row r="715" spans="3:19" x14ac:dyDescent="0.25">
      <c r="C715" s="75">
        <v>43505</v>
      </c>
      <c r="D715" s="76" t="s">
        <v>264</v>
      </c>
      <c r="E715" s="358" t="s">
        <v>339</v>
      </c>
      <c r="F715" s="359">
        <v>100</v>
      </c>
      <c r="G715" s="76" t="s">
        <v>272</v>
      </c>
      <c r="H715" s="76" t="s">
        <v>60</v>
      </c>
      <c r="I715" s="360" t="str">
        <f t="shared" ca="1" si="55"/>
        <v/>
      </c>
      <c r="J715" s="360">
        <f t="shared" si="56"/>
        <v>9</v>
      </c>
      <c r="K715" s="360">
        <f t="shared" si="57"/>
        <v>2</v>
      </c>
      <c r="L715" s="360">
        <f t="shared" si="58"/>
        <v>2019</v>
      </c>
      <c r="M715" s="360">
        <f t="shared" si="59"/>
        <v>1</v>
      </c>
      <c r="N715" s="357">
        <f>VLOOKUP(Tabela14[[#This Row],[Banco]],$U$9:$V$28,2,0)</f>
        <v>1</v>
      </c>
      <c r="O715" s="360">
        <f>IF(M715&gt;'06'!$AZ$15,0,1)</f>
        <v>1</v>
      </c>
      <c r="P715" s="360" t="str">
        <f>IF(Tabela14[[#This Row],[DIA]]&gt;0,IF('13'!$CD$36=77,1,""),"")</f>
        <v/>
      </c>
      <c r="Q715" s="360">
        <f>IF(M715&gt;'13'!$CD$30,0,1)</f>
        <v>1</v>
      </c>
      <c r="R715" s="357" t="str">
        <f>IF(Tabela14[[#This Row],[DIA]]&gt;0,IF('01'!$BX$33=77,1,""),"")</f>
        <v/>
      </c>
      <c r="S715" s="360">
        <f>IF(M715&gt;'01'!$BX$27,0,1)</f>
        <v>1</v>
      </c>
    </row>
    <row r="716" spans="3:19" x14ac:dyDescent="0.25">
      <c r="C716" s="75">
        <v>43510</v>
      </c>
      <c r="D716" s="76" t="s">
        <v>265</v>
      </c>
      <c r="E716" s="358" t="s">
        <v>461</v>
      </c>
      <c r="F716" s="359">
        <v>30</v>
      </c>
      <c r="G716" s="76" t="s">
        <v>272</v>
      </c>
      <c r="H716" s="76" t="s">
        <v>60</v>
      </c>
      <c r="I716" s="360" t="str">
        <f t="shared" ca="1" si="55"/>
        <v/>
      </c>
      <c r="J716" s="360">
        <f t="shared" si="56"/>
        <v>14</v>
      </c>
      <c r="K716" s="360">
        <f t="shared" si="57"/>
        <v>2</v>
      </c>
      <c r="L716" s="360">
        <f t="shared" si="58"/>
        <v>2019</v>
      </c>
      <c r="M716" s="360">
        <f t="shared" si="59"/>
        <v>1</v>
      </c>
      <c r="N716" s="357">
        <f>VLOOKUP(Tabela14[[#This Row],[Banco]],$U$9:$V$28,2,0)</f>
        <v>1</v>
      </c>
      <c r="O716" s="360">
        <f>IF(M716&gt;'06'!$AZ$15,0,1)</f>
        <v>1</v>
      </c>
      <c r="P716" s="360" t="str">
        <f>IF(Tabela14[[#This Row],[DIA]]&gt;0,IF('13'!$CD$36=77,1,""),"")</f>
        <v/>
      </c>
      <c r="Q716" s="360">
        <f>IF(M716&gt;'13'!$CD$30,0,1)</f>
        <v>1</v>
      </c>
      <c r="R716" s="357" t="str">
        <f>IF(Tabela14[[#This Row],[DIA]]&gt;0,IF('01'!$BX$33=77,1,""),"")</f>
        <v/>
      </c>
      <c r="S716" s="360">
        <f>IF(M716&gt;'01'!$BX$27,0,1)</f>
        <v>1</v>
      </c>
    </row>
    <row r="717" spans="3:19" x14ac:dyDescent="0.25">
      <c r="C717" s="75">
        <v>43510</v>
      </c>
      <c r="D717" s="76" t="s">
        <v>271</v>
      </c>
      <c r="E717" s="358" t="s">
        <v>441</v>
      </c>
      <c r="F717" s="359">
        <v>49</v>
      </c>
      <c r="G717" s="76" t="s">
        <v>272</v>
      </c>
      <c r="H717" s="76" t="s">
        <v>60</v>
      </c>
      <c r="I717" s="360" t="str">
        <f t="shared" ca="1" si="55"/>
        <v/>
      </c>
      <c r="J717" s="360">
        <f t="shared" si="56"/>
        <v>14</v>
      </c>
      <c r="K717" s="360">
        <f t="shared" si="57"/>
        <v>2</v>
      </c>
      <c r="L717" s="360">
        <f t="shared" si="58"/>
        <v>2019</v>
      </c>
      <c r="M717" s="360">
        <f t="shared" si="59"/>
        <v>1</v>
      </c>
      <c r="N717" s="357">
        <f>VLOOKUP(Tabela14[[#This Row],[Banco]],$U$9:$V$28,2,0)</f>
        <v>1</v>
      </c>
      <c r="O717" s="360">
        <f>IF(M717&gt;'06'!$AZ$15,0,1)</f>
        <v>1</v>
      </c>
      <c r="P717" s="360" t="str">
        <f>IF(Tabela14[[#This Row],[DIA]]&gt;0,IF('13'!$CD$36=77,1,""),"")</f>
        <v/>
      </c>
      <c r="Q717" s="360">
        <f>IF(M717&gt;'13'!$CD$30,0,1)</f>
        <v>1</v>
      </c>
      <c r="R717" s="357" t="str">
        <f>IF(Tabela14[[#This Row],[DIA]]&gt;0,IF('01'!$BX$33=77,1,""),"")</f>
        <v/>
      </c>
      <c r="S717" s="360">
        <f>IF(M717&gt;'01'!$BX$27,0,1)</f>
        <v>1</v>
      </c>
    </row>
    <row r="718" spans="3:19" x14ac:dyDescent="0.25">
      <c r="C718" s="75">
        <v>43511</v>
      </c>
      <c r="D718" s="76" t="s">
        <v>266</v>
      </c>
      <c r="E718" s="358" t="s">
        <v>420</v>
      </c>
      <c r="F718" s="359">
        <v>15</v>
      </c>
      <c r="G718" s="76" t="s">
        <v>272</v>
      </c>
      <c r="H718" s="76" t="s">
        <v>60</v>
      </c>
      <c r="I718" s="360" t="str">
        <f t="shared" ca="1" si="55"/>
        <v/>
      </c>
      <c r="J718" s="360">
        <f t="shared" si="56"/>
        <v>15</v>
      </c>
      <c r="K718" s="360">
        <f t="shared" si="57"/>
        <v>2</v>
      </c>
      <c r="L718" s="360">
        <f t="shared" si="58"/>
        <v>2019</v>
      </c>
      <c r="M718" s="360">
        <f t="shared" si="59"/>
        <v>1</v>
      </c>
      <c r="N718" s="357">
        <f>VLOOKUP(Tabela14[[#This Row],[Banco]],$U$9:$V$28,2,0)</f>
        <v>1</v>
      </c>
      <c r="O718" s="360">
        <f>IF(M718&gt;'06'!$AZ$15,0,1)</f>
        <v>1</v>
      </c>
      <c r="P718" s="360" t="str">
        <f>IF(Tabela14[[#This Row],[DIA]]&gt;0,IF('13'!$CD$36=77,1,""),"")</f>
        <v/>
      </c>
      <c r="Q718" s="360">
        <f>IF(M718&gt;'13'!$CD$30,0,1)</f>
        <v>1</v>
      </c>
      <c r="R718" s="357" t="str">
        <f>IF(Tabela14[[#This Row],[DIA]]&gt;0,IF('01'!$BX$33=77,1,""),"")</f>
        <v/>
      </c>
      <c r="S718" s="360">
        <f>IF(M718&gt;'01'!$BX$27,0,1)</f>
        <v>1</v>
      </c>
    </row>
    <row r="719" spans="3:19" x14ac:dyDescent="0.25">
      <c r="C719" s="75">
        <v>43513</v>
      </c>
      <c r="D719" s="76" t="s">
        <v>268</v>
      </c>
      <c r="E719" s="358" t="s">
        <v>589</v>
      </c>
      <c r="F719" s="359">
        <v>36</v>
      </c>
      <c r="G719" s="76" t="s">
        <v>272</v>
      </c>
      <c r="H719" s="76" t="s">
        <v>60</v>
      </c>
      <c r="I719" s="360" t="str">
        <f t="shared" ca="1" si="55"/>
        <v/>
      </c>
      <c r="J719" s="360">
        <f t="shared" si="56"/>
        <v>17</v>
      </c>
      <c r="K719" s="360">
        <f t="shared" si="57"/>
        <v>2</v>
      </c>
      <c r="L719" s="360">
        <f t="shared" si="58"/>
        <v>2019</v>
      </c>
      <c r="M719" s="360">
        <f t="shared" si="59"/>
        <v>1</v>
      </c>
      <c r="N719" s="357">
        <f>VLOOKUP(Tabela14[[#This Row],[Banco]],$U$9:$V$28,2,0)</f>
        <v>1</v>
      </c>
      <c r="O719" s="360">
        <f>IF(M719&gt;'06'!$AZ$15,0,1)</f>
        <v>1</v>
      </c>
      <c r="P719" s="360" t="str">
        <f>IF(Tabela14[[#This Row],[DIA]]&gt;0,IF('13'!$CD$36=77,1,""),"")</f>
        <v/>
      </c>
      <c r="Q719" s="360">
        <f>IF(M719&gt;'13'!$CD$30,0,1)</f>
        <v>1</v>
      </c>
      <c r="R719" s="357" t="str">
        <f>IF(Tabela14[[#This Row],[DIA]]&gt;0,IF('01'!$BX$33=77,1,""),"")</f>
        <v/>
      </c>
      <c r="S719" s="360">
        <f>IF(M719&gt;'01'!$BX$27,0,1)</f>
        <v>1</v>
      </c>
    </row>
    <row r="720" spans="3:19" x14ac:dyDescent="0.25">
      <c r="C720" s="75">
        <v>43513</v>
      </c>
      <c r="D720" s="76" t="s">
        <v>268</v>
      </c>
      <c r="E720" s="358" t="s">
        <v>342</v>
      </c>
      <c r="F720" s="359">
        <v>12.5</v>
      </c>
      <c r="G720" s="76" t="s">
        <v>272</v>
      </c>
      <c r="H720" s="76" t="s">
        <v>60</v>
      </c>
      <c r="I720" s="360" t="str">
        <f t="shared" ca="1" si="55"/>
        <v/>
      </c>
      <c r="J720" s="360">
        <f t="shared" si="56"/>
        <v>17</v>
      </c>
      <c r="K720" s="360">
        <f t="shared" si="57"/>
        <v>2</v>
      </c>
      <c r="L720" s="360">
        <f t="shared" si="58"/>
        <v>2019</v>
      </c>
      <c r="M720" s="360">
        <f t="shared" si="59"/>
        <v>1</v>
      </c>
      <c r="N720" s="357">
        <f>VLOOKUP(Tabela14[[#This Row],[Banco]],$U$9:$V$28,2,0)</f>
        <v>1</v>
      </c>
      <c r="O720" s="360">
        <f>IF(M720&gt;'06'!$AZ$15,0,1)</f>
        <v>1</v>
      </c>
      <c r="P720" s="360" t="str">
        <f>IF(Tabela14[[#This Row],[DIA]]&gt;0,IF('13'!$CD$36=77,1,""),"")</f>
        <v/>
      </c>
      <c r="Q720" s="360">
        <f>IF(M720&gt;'13'!$CD$30,0,1)</f>
        <v>1</v>
      </c>
      <c r="R720" s="357" t="str">
        <f>IF(Tabela14[[#This Row],[DIA]]&gt;0,IF('01'!$BX$33=77,1,""),"")</f>
        <v/>
      </c>
      <c r="S720" s="360">
        <f>IF(M720&gt;'01'!$BX$27,0,1)</f>
        <v>1</v>
      </c>
    </row>
    <row r="721" spans="3:19" x14ac:dyDescent="0.25">
      <c r="C721" s="75">
        <v>43514</v>
      </c>
      <c r="D721" s="76" t="s">
        <v>269</v>
      </c>
      <c r="E721" s="358" t="s">
        <v>348</v>
      </c>
      <c r="F721" s="359">
        <v>25</v>
      </c>
      <c r="G721" s="76" t="s">
        <v>272</v>
      </c>
      <c r="H721" s="76" t="s">
        <v>60</v>
      </c>
      <c r="I721" s="360" t="str">
        <f t="shared" ca="1" si="55"/>
        <v/>
      </c>
      <c r="J721" s="360">
        <f t="shared" si="56"/>
        <v>18</v>
      </c>
      <c r="K721" s="360">
        <f t="shared" si="57"/>
        <v>2</v>
      </c>
      <c r="L721" s="360">
        <f t="shared" si="58"/>
        <v>2019</v>
      </c>
      <c r="M721" s="360">
        <f t="shared" si="59"/>
        <v>1</v>
      </c>
      <c r="N721" s="357">
        <f>VLOOKUP(Tabela14[[#This Row],[Banco]],$U$9:$V$28,2,0)</f>
        <v>1</v>
      </c>
      <c r="O721" s="360">
        <f>IF(M721&gt;'06'!$AZ$15,0,1)</f>
        <v>1</v>
      </c>
      <c r="P721" s="360" t="str">
        <f>IF(Tabela14[[#This Row],[DIA]]&gt;0,IF('13'!$CD$36=77,1,""),"")</f>
        <v/>
      </c>
      <c r="Q721" s="360">
        <f>IF(M721&gt;'13'!$CD$30,0,1)</f>
        <v>1</v>
      </c>
      <c r="R721" s="357" t="str">
        <f>IF(Tabela14[[#This Row],[DIA]]&gt;0,IF('01'!$BX$33=77,1,""),"")</f>
        <v/>
      </c>
      <c r="S721" s="360">
        <f>IF(M721&gt;'01'!$BX$27,0,1)</f>
        <v>1</v>
      </c>
    </row>
    <row r="722" spans="3:19" x14ac:dyDescent="0.25">
      <c r="C722" s="75">
        <v>43515</v>
      </c>
      <c r="D722" s="76" t="s">
        <v>265</v>
      </c>
      <c r="E722" s="358" t="s">
        <v>358</v>
      </c>
      <c r="F722" s="359">
        <v>100</v>
      </c>
      <c r="G722" s="76" t="s">
        <v>272</v>
      </c>
      <c r="H722" s="76" t="s">
        <v>60</v>
      </c>
      <c r="I722" s="360" t="str">
        <f t="shared" ca="1" si="55"/>
        <v/>
      </c>
      <c r="J722" s="360">
        <f t="shared" si="56"/>
        <v>19</v>
      </c>
      <c r="K722" s="360">
        <f t="shared" si="57"/>
        <v>2</v>
      </c>
      <c r="L722" s="360">
        <f t="shared" si="58"/>
        <v>2019</v>
      </c>
      <c r="M722" s="360">
        <f t="shared" si="59"/>
        <v>1</v>
      </c>
      <c r="N722" s="357">
        <f>VLOOKUP(Tabela14[[#This Row],[Banco]],$U$9:$V$28,2,0)</f>
        <v>1</v>
      </c>
      <c r="O722" s="360">
        <f>IF(M722&gt;'06'!$AZ$15,0,1)</f>
        <v>1</v>
      </c>
      <c r="P722" s="360" t="str">
        <f>IF(Tabela14[[#This Row],[DIA]]&gt;0,IF('13'!$CD$36=77,1,""),"")</f>
        <v/>
      </c>
      <c r="Q722" s="360">
        <f>IF(M722&gt;'13'!$CD$30,0,1)</f>
        <v>1</v>
      </c>
      <c r="R722" s="357" t="str">
        <f>IF(Tabela14[[#This Row],[DIA]]&gt;0,IF('01'!$BX$33=77,1,""),"")</f>
        <v/>
      </c>
      <c r="S722" s="360">
        <f>IF(M722&gt;'01'!$BX$27,0,1)</f>
        <v>1</v>
      </c>
    </row>
    <row r="723" spans="3:19" x14ac:dyDescent="0.25">
      <c r="C723" s="75">
        <v>43515</v>
      </c>
      <c r="D723" s="76" t="s">
        <v>266</v>
      </c>
      <c r="E723" s="358" t="s">
        <v>500</v>
      </c>
      <c r="F723" s="359">
        <v>15</v>
      </c>
      <c r="G723" s="76" t="s">
        <v>272</v>
      </c>
      <c r="H723" s="76" t="s">
        <v>60</v>
      </c>
      <c r="I723" s="360" t="str">
        <f t="shared" ca="1" si="55"/>
        <v/>
      </c>
      <c r="J723" s="360">
        <f t="shared" si="56"/>
        <v>19</v>
      </c>
      <c r="K723" s="360">
        <f t="shared" si="57"/>
        <v>2</v>
      </c>
      <c r="L723" s="360">
        <f t="shared" si="58"/>
        <v>2019</v>
      </c>
      <c r="M723" s="360">
        <f t="shared" si="59"/>
        <v>1</v>
      </c>
      <c r="N723" s="357">
        <f>VLOOKUP(Tabela14[[#This Row],[Banco]],$U$9:$V$28,2,0)</f>
        <v>1</v>
      </c>
      <c r="O723" s="360">
        <f>IF(M723&gt;'06'!$AZ$15,0,1)</f>
        <v>1</v>
      </c>
      <c r="P723" s="360" t="str">
        <f>IF(Tabela14[[#This Row],[DIA]]&gt;0,IF('13'!$CD$36=77,1,""),"")</f>
        <v/>
      </c>
      <c r="Q723" s="360">
        <f>IF(M723&gt;'13'!$CD$30,0,1)</f>
        <v>1</v>
      </c>
      <c r="R723" s="357" t="str">
        <f>IF(Tabela14[[#This Row],[DIA]]&gt;0,IF('01'!$BX$33=77,1,""),"")</f>
        <v/>
      </c>
      <c r="S723" s="360">
        <f>IF(M723&gt;'01'!$BX$27,0,1)</f>
        <v>1</v>
      </c>
    </row>
    <row r="724" spans="3:19" x14ac:dyDescent="0.25">
      <c r="C724" s="75">
        <v>43516</v>
      </c>
      <c r="D724" s="76" t="s">
        <v>266</v>
      </c>
      <c r="E724" s="358" t="s">
        <v>500</v>
      </c>
      <c r="F724" s="359">
        <v>100</v>
      </c>
      <c r="G724" s="76" t="s">
        <v>272</v>
      </c>
      <c r="H724" s="76" t="s">
        <v>60</v>
      </c>
      <c r="I724" s="360" t="str">
        <f t="shared" ca="1" si="55"/>
        <v/>
      </c>
      <c r="J724" s="360">
        <f t="shared" si="56"/>
        <v>20</v>
      </c>
      <c r="K724" s="360">
        <f t="shared" si="57"/>
        <v>2</v>
      </c>
      <c r="L724" s="360">
        <f t="shared" si="58"/>
        <v>2019</v>
      </c>
      <c r="M724" s="360">
        <f t="shared" si="59"/>
        <v>1</v>
      </c>
      <c r="N724" s="357">
        <f>VLOOKUP(Tabela14[[#This Row],[Banco]],$U$9:$V$28,2,0)</f>
        <v>1</v>
      </c>
      <c r="O724" s="360">
        <f>IF(M724&gt;'06'!$AZ$15,0,1)</f>
        <v>1</v>
      </c>
      <c r="P724" s="360" t="str">
        <f>IF(Tabela14[[#This Row],[DIA]]&gt;0,IF('13'!$CD$36=77,1,""),"")</f>
        <v/>
      </c>
      <c r="Q724" s="360">
        <f>IF(M724&gt;'13'!$CD$30,0,1)</f>
        <v>1</v>
      </c>
      <c r="R724" s="357" t="str">
        <f>IF(Tabela14[[#This Row],[DIA]]&gt;0,IF('01'!$BX$33=77,1,""),"")</f>
        <v/>
      </c>
      <c r="S724" s="360">
        <f>IF(M724&gt;'01'!$BX$27,0,1)</f>
        <v>1</v>
      </c>
    </row>
    <row r="725" spans="3:19" x14ac:dyDescent="0.25">
      <c r="C725" s="75">
        <v>43516</v>
      </c>
      <c r="D725" s="76" t="s">
        <v>268</v>
      </c>
      <c r="E725" s="358" t="s">
        <v>342</v>
      </c>
      <c r="F725" s="359">
        <v>5</v>
      </c>
      <c r="G725" s="76" t="s">
        <v>272</v>
      </c>
      <c r="H725" s="76" t="s">
        <v>60</v>
      </c>
      <c r="I725" s="360" t="str">
        <f t="shared" ca="1" si="55"/>
        <v/>
      </c>
      <c r="J725" s="360">
        <f t="shared" si="56"/>
        <v>20</v>
      </c>
      <c r="K725" s="360">
        <f t="shared" si="57"/>
        <v>2</v>
      </c>
      <c r="L725" s="360">
        <f t="shared" si="58"/>
        <v>2019</v>
      </c>
      <c r="M725" s="360">
        <f t="shared" si="59"/>
        <v>1</v>
      </c>
      <c r="N725" s="357">
        <f>VLOOKUP(Tabela14[[#This Row],[Banco]],$U$9:$V$28,2,0)</f>
        <v>1</v>
      </c>
      <c r="O725" s="360">
        <f>IF(M725&gt;'06'!$AZ$15,0,1)</f>
        <v>1</v>
      </c>
      <c r="P725" s="360" t="str">
        <f>IF(Tabela14[[#This Row],[DIA]]&gt;0,IF('13'!$CD$36=77,1,""),"")</f>
        <v/>
      </c>
      <c r="Q725" s="360">
        <f>IF(M725&gt;'13'!$CD$30,0,1)</f>
        <v>1</v>
      </c>
      <c r="R725" s="357" t="str">
        <f>IF(Tabela14[[#This Row],[DIA]]&gt;0,IF('01'!$BX$33=77,1,""),"")</f>
        <v/>
      </c>
      <c r="S725" s="360">
        <f>IF(M725&gt;'01'!$BX$27,0,1)</f>
        <v>1</v>
      </c>
    </row>
    <row r="726" spans="3:19" x14ac:dyDescent="0.25">
      <c r="C726" s="75">
        <v>43517</v>
      </c>
      <c r="D726" s="76" t="s">
        <v>268</v>
      </c>
      <c r="E726" s="358" t="s">
        <v>342</v>
      </c>
      <c r="F726" s="359">
        <v>5</v>
      </c>
      <c r="G726" s="76" t="s">
        <v>272</v>
      </c>
      <c r="H726" s="76" t="s">
        <v>60</v>
      </c>
      <c r="I726" s="360" t="str">
        <f t="shared" ca="1" si="55"/>
        <v/>
      </c>
      <c r="J726" s="360">
        <f t="shared" si="56"/>
        <v>21</v>
      </c>
      <c r="K726" s="360">
        <f t="shared" si="57"/>
        <v>2</v>
      </c>
      <c r="L726" s="360">
        <f t="shared" si="58"/>
        <v>2019</v>
      </c>
      <c r="M726" s="360">
        <f t="shared" si="59"/>
        <v>1</v>
      </c>
      <c r="N726" s="357">
        <f>VLOOKUP(Tabela14[[#This Row],[Banco]],$U$9:$V$28,2,0)</f>
        <v>1</v>
      </c>
      <c r="O726" s="360">
        <f>IF(M726&gt;'06'!$AZ$15,0,1)</f>
        <v>1</v>
      </c>
      <c r="P726" s="360" t="str">
        <f>IF(Tabela14[[#This Row],[DIA]]&gt;0,IF('13'!$CD$36=77,1,""),"")</f>
        <v/>
      </c>
      <c r="Q726" s="360">
        <f>IF(M726&gt;'13'!$CD$30,0,1)</f>
        <v>1</v>
      </c>
      <c r="R726" s="357" t="str">
        <f>IF(Tabela14[[#This Row],[DIA]]&gt;0,IF('01'!$BX$33=77,1,""),"")</f>
        <v/>
      </c>
      <c r="S726" s="360">
        <f>IF(M726&gt;'01'!$BX$27,0,1)</f>
        <v>1</v>
      </c>
    </row>
    <row r="727" spans="3:19" x14ac:dyDescent="0.25">
      <c r="C727" s="75">
        <v>43519</v>
      </c>
      <c r="D727" s="76" t="s">
        <v>268</v>
      </c>
      <c r="E727" s="358" t="s">
        <v>410</v>
      </c>
      <c r="F727" s="359">
        <v>3</v>
      </c>
      <c r="G727" s="76" t="s">
        <v>272</v>
      </c>
      <c r="H727" s="76" t="s">
        <v>60</v>
      </c>
      <c r="I727" s="360" t="str">
        <f t="shared" ca="1" si="55"/>
        <v/>
      </c>
      <c r="J727" s="360">
        <f t="shared" si="56"/>
        <v>23</v>
      </c>
      <c r="K727" s="360">
        <f t="shared" si="57"/>
        <v>2</v>
      </c>
      <c r="L727" s="360">
        <f t="shared" si="58"/>
        <v>2019</v>
      </c>
      <c r="M727" s="360">
        <f t="shared" si="59"/>
        <v>1</v>
      </c>
      <c r="N727" s="357">
        <f>VLOOKUP(Tabela14[[#This Row],[Banco]],$U$9:$V$28,2,0)</f>
        <v>1</v>
      </c>
      <c r="O727" s="360">
        <f>IF(M727&gt;'06'!$AZ$15,0,1)</f>
        <v>1</v>
      </c>
      <c r="P727" s="360" t="str">
        <f>IF(Tabela14[[#This Row],[DIA]]&gt;0,IF('13'!$CD$36=77,1,""),"")</f>
        <v/>
      </c>
      <c r="Q727" s="360">
        <f>IF(M727&gt;'13'!$CD$30,0,1)</f>
        <v>1</v>
      </c>
      <c r="R727" s="357" t="str">
        <f>IF(Tabela14[[#This Row],[DIA]]&gt;0,IF('01'!$BX$33=77,1,""),"")</f>
        <v/>
      </c>
      <c r="S727" s="360">
        <f>IF(M727&gt;'01'!$BX$27,0,1)</f>
        <v>1</v>
      </c>
    </row>
    <row r="728" spans="3:19" x14ac:dyDescent="0.25">
      <c r="C728" s="75">
        <v>43519</v>
      </c>
      <c r="D728" s="76" t="s">
        <v>264</v>
      </c>
      <c r="E728" s="358" t="s">
        <v>590</v>
      </c>
      <c r="F728" s="359">
        <v>71.47</v>
      </c>
      <c r="G728" s="76" t="s">
        <v>272</v>
      </c>
      <c r="H728" s="76" t="s">
        <v>60</v>
      </c>
      <c r="I728" s="360" t="str">
        <f t="shared" ca="1" si="55"/>
        <v/>
      </c>
      <c r="J728" s="360">
        <f t="shared" si="56"/>
        <v>23</v>
      </c>
      <c r="K728" s="360">
        <f t="shared" si="57"/>
        <v>2</v>
      </c>
      <c r="L728" s="360">
        <f t="shared" si="58"/>
        <v>2019</v>
      </c>
      <c r="M728" s="360">
        <f t="shared" si="59"/>
        <v>1</v>
      </c>
      <c r="N728" s="357">
        <f>VLOOKUP(Tabela14[[#This Row],[Banco]],$U$9:$V$28,2,0)</f>
        <v>1</v>
      </c>
      <c r="O728" s="360">
        <f>IF(M728&gt;'06'!$AZ$15,0,1)</f>
        <v>1</v>
      </c>
      <c r="P728" s="360" t="str">
        <f>IF(Tabela14[[#This Row],[DIA]]&gt;0,IF('13'!$CD$36=77,1,""),"")</f>
        <v/>
      </c>
      <c r="Q728" s="360">
        <f>IF(M728&gt;'13'!$CD$30,0,1)</f>
        <v>1</v>
      </c>
      <c r="R728" s="357" t="str">
        <f>IF(Tabela14[[#This Row],[DIA]]&gt;0,IF('01'!$BX$33=77,1,""),"")</f>
        <v/>
      </c>
      <c r="S728" s="360">
        <f>IF(M728&gt;'01'!$BX$27,0,1)</f>
        <v>1</v>
      </c>
    </row>
    <row r="729" spans="3:19" x14ac:dyDescent="0.25">
      <c r="C729" s="75">
        <v>43520</v>
      </c>
      <c r="D729" s="76" t="s">
        <v>269</v>
      </c>
      <c r="E729" s="358" t="s">
        <v>348</v>
      </c>
      <c r="F729" s="359">
        <v>53.4</v>
      </c>
      <c r="G729" s="76" t="s">
        <v>272</v>
      </c>
      <c r="H729" s="76" t="s">
        <v>60</v>
      </c>
      <c r="I729" s="360" t="str">
        <f t="shared" ca="1" si="55"/>
        <v/>
      </c>
      <c r="J729" s="360">
        <f t="shared" si="56"/>
        <v>24</v>
      </c>
      <c r="K729" s="360">
        <f t="shared" si="57"/>
        <v>2</v>
      </c>
      <c r="L729" s="360">
        <f t="shared" si="58"/>
        <v>2019</v>
      </c>
      <c r="M729" s="360">
        <f t="shared" si="59"/>
        <v>1</v>
      </c>
      <c r="N729" s="357">
        <f>VLOOKUP(Tabela14[[#This Row],[Banco]],$U$9:$V$28,2,0)</f>
        <v>1</v>
      </c>
      <c r="O729" s="360">
        <f>IF(M729&gt;'06'!$AZ$15,0,1)</f>
        <v>1</v>
      </c>
      <c r="P729" s="360" t="str">
        <f>IF(Tabela14[[#This Row],[DIA]]&gt;0,IF('13'!$CD$36=77,1,""),"")</f>
        <v/>
      </c>
      <c r="Q729" s="360">
        <f>IF(M729&gt;'13'!$CD$30,0,1)</f>
        <v>1</v>
      </c>
      <c r="R729" s="357" t="str">
        <f>IF(Tabela14[[#This Row],[DIA]]&gt;0,IF('01'!$BX$33=77,1,""),"")</f>
        <v/>
      </c>
      <c r="S729" s="360">
        <f>IF(M729&gt;'01'!$BX$27,0,1)</f>
        <v>1</v>
      </c>
    </row>
    <row r="730" spans="3:19" x14ac:dyDescent="0.25">
      <c r="C730" s="75">
        <v>43520</v>
      </c>
      <c r="D730" s="76" t="s">
        <v>268</v>
      </c>
      <c r="E730" s="358" t="s">
        <v>591</v>
      </c>
      <c r="F730" s="359">
        <v>16</v>
      </c>
      <c r="G730" s="76" t="s">
        <v>272</v>
      </c>
      <c r="H730" s="76" t="s">
        <v>60</v>
      </c>
      <c r="I730" s="360" t="str">
        <f t="shared" ca="1" si="55"/>
        <v/>
      </c>
      <c r="J730" s="360">
        <f t="shared" si="56"/>
        <v>24</v>
      </c>
      <c r="K730" s="360">
        <f t="shared" si="57"/>
        <v>2</v>
      </c>
      <c r="L730" s="360">
        <f t="shared" si="58"/>
        <v>2019</v>
      </c>
      <c r="M730" s="360">
        <f t="shared" si="59"/>
        <v>1</v>
      </c>
      <c r="N730" s="357">
        <f>VLOOKUP(Tabela14[[#This Row],[Banco]],$U$9:$V$28,2,0)</f>
        <v>1</v>
      </c>
      <c r="O730" s="360">
        <f>IF(M730&gt;'06'!$AZ$15,0,1)</f>
        <v>1</v>
      </c>
      <c r="P730" s="360" t="str">
        <f>IF(Tabela14[[#This Row],[DIA]]&gt;0,IF('13'!$CD$36=77,1,""),"")</f>
        <v/>
      </c>
      <c r="Q730" s="360">
        <f>IF(M730&gt;'13'!$CD$30,0,1)</f>
        <v>1</v>
      </c>
      <c r="R730" s="357" t="str">
        <f>IF(Tabela14[[#This Row],[DIA]]&gt;0,IF('01'!$BX$33=77,1,""),"")</f>
        <v/>
      </c>
      <c r="S730" s="360">
        <f>IF(M730&gt;'01'!$BX$27,0,1)</f>
        <v>1</v>
      </c>
    </row>
    <row r="731" spans="3:19" x14ac:dyDescent="0.25">
      <c r="C731" s="75">
        <v>43522</v>
      </c>
      <c r="D731" s="76" t="s">
        <v>265</v>
      </c>
      <c r="E731" s="358" t="s">
        <v>592</v>
      </c>
      <c r="F731" s="359">
        <v>136.4</v>
      </c>
      <c r="G731" s="76" t="s">
        <v>272</v>
      </c>
      <c r="H731" s="76" t="s">
        <v>60</v>
      </c>
      <c r="I731" s="360" t="str">
        <f t="shared" ca="1" si="55"/>
        <v/>
      </c>
      <c r="J731" s="360">
        <f t="shared" si="56"/>
        <v>26</v>
      </c>
      <c r="K731" s="360">
        <f t="shared" si="57"/>
        <v>2</v>
      </c>
      <c r="L731" s="360">
        <f t="shared" si="58"/>
        <v>2019</v>
      </c>
      <c r="M731" s="360">
        <f t="shared" si="59"/>
        <v>1</v>
      </c>
      <c r="N731" s="357">
        <f>VLOOKUP(Tabela14[[#This Row],[Banco]],$U$9:$V$28,2,0)</f>
        <v>1</v>
      </c>
      <c r="O731" s="360">
        <f>IF(M731&gt;'06'!$AZ$15,0,1)</f>
        <v>1</v>
      </c>
      <c r="P731" s="360" t="str">
        <f>IF(Tabela14[[#This Row],[DIA]]&gt;0,IF('13'!$CD$36=77,1,""),"")</f>
        <v/>
      </c>
      <c r="Q731" s="360">
        <f>IF(M731&gt;'13'!$CD$30,0,1)</f>
        <v>1</v>
      </c>
      <c r="R731" s="357" t="str">
        <f>IF(Tabela14[[#This Row],[DIA]]&gt;0,IF('01'!$BX$33=77,1,""),"")</f>
        <v/>
      </c>
      <c r="S731" s="360">
        <f>IF(M731&gt;'01'!$BX$27,0,1)</f>
        <v>1</v>
      </c>
    </row>
    <row r="732" spans="3:19" x14ac:dyDescent="0.25">
      <c r="C732" s="75">
        <v>43522</v>
      </c>
      <c r="D732" s="76" t="s">
        <v>772</v>
      </c>
      <c r="E732" s="358" t="s">
        <v>527</v>
      </c>
      <c r="F732" s="359">
        <v>600</v>
      </c>
      <c r="G732" s="76" t="s">
        <v>272</v>
      </c>
      <c r="H732" s="76" t="s">
        <v>60</v>
      </c>
      <c r="I732" s="360" t="str">
        <f t="shared" ca="1" si="55"/>
        <v/>
      </c>
      <c r="J732" s="360">
        <f t="shared" si="56"/>
        <v>26</v>
      </c>
      <c r="K732" s="360">
        <f t="shared" si="57"/>
        <v>2</v>
      </c>
      <c r="L732" s="360">
        <f t="shared" si="58"/>
        <v>2019</v>
      </c>
      <c r="M732" s="360">
        <f t="shared" si="59"/>
        <v>1</v>
      </c>
      <c r="N732" s="357">
        <f>VLOOKUP(Tabela14[[#This Row],[Banco]],$U$9:$V$28,2,0)</f>
        <v>1</v>
      </c>
      <c r="O732" s="360">
        <f>IF(M732&gt;'06'!$AZ$15,0,1)</f>
        <v>1</v>
      </c>
      <c r="P732" s="360" t="str">
        <f>IF(Tabela14[[#This Row],[DIA]]&gt;0,IF('13'!$CD$36=77,1,""),"")</f>
        <v/>
      </c>
      <c r="Q732" s="360">
        <f>IF(M732&gt;'13'!$CD$30,0,1)</f>
        <v>1</v>
      </c>
      <c r="R732" s="357" t="str">
        <f>IF(Tabela14[[#This Row],[DIA]]&gt;0,IF('01'!$BX$33=77,1,""),"")</f>
        <v/>
      </c>
      <c r="S732" s="360">
        <f>IF(M732&gt;'01'!$BX$27,0,1)</f>
        <v>1</v>
      </c>
    </row>
    <row r="733" spans="3:19" x14ac:dyDescent="0.25">
      <c r="C733" s="75">
        <v>43522</v>
      </c>
      <c r="D733" s="76" t="s">
        <v>264</v>
      </c>
      <c r="E733" s="358" t="s">
        <v>370</v>
      </c>
      <c r="F733" s="359">
        <v>8.8000000000000007</v>
      </c>
      <c r="G733" s="76" t="s">
        <v>272</v>
      </c>
      <c r="H733" s="76" t="s">
        <v>60</v>
      </c>
      <c r="I733" s="360" t="str">
        <f t="shared" ca="1" si="55"/>
        <v/>
      </c>
      <c r="J733" s="360">
        <f t="shared" si="56"/>
        <v>26</v>
      </c>
      <c r="K733" s="360">
        <f t="shared" si="57"/>
        <v>2</v>
      </c>
      <c r="L733" s="360">
        <f t="shared" si="58"/>
        <v>2019</v>
      </c>
      <c r="M733" s="360">
        <f t="shared" si="59"/>
        <v>1</v>
      </c>
      <c r="N733" s="357">
        <f>VLOOKUP(Tabela14[[#This Row],[Banco]],$U$9:$V$28,2,0)</f>
        <v>1</v>
      </c>
      <c r="O733" s="360">
        <f>IF(M733&gt;'06'!$AZ$15,0,1)</f>
        <v>1</v>
      </c>
      <c r="P733" s="360" t="str">
        <f>IF(Tabela14[[#This Row],[DIA]]&gt;0,IF('13'!$CD$36=77,1,""),"")</f>
        <v/>
      </c>
      <c r="Q733" s="360">
        <f>IF(M733&gt;'13'!$CD$30,0,1)</f>
        <v>1</v>
      </c>
      <c r="R733" s="357" t="str">
        <f>IF(Tabela14[[#This Row],[DIA]]&gt;0,IF('01'!$BX$33=77,1,""),"")</f>
        <v/>
      </c>
      <c r="S733" s="360">
        <f>IF(M733&gt;'01'!$BX$27,0,1)</f>
        <v>1</v>
      </c>
    </row>
    <row r="734" spans="3:19" x14ac:dyDescent="0.25">
      <c r="C734" s="75">
        <v>43522</v>
      </c>
      <c r="D734" s="76" t="s">
        <v>264</v>
      </c>
      <c r="E734" s="358" t="s">
        <v>438</v>
      </c>
      <c r="F734" s="359">
        <v>4.51</v>
      </c>
      <c r="G734" s="76" t="s">
        <v>272</v>
      </c>
      <c r="H734" s="76" t="s">
        <v>60</v>
      </c>
      <c r="I734" s="360" t="str">
        <f t="shared" ca="1" si="55"/>
        <v/>
      </c>
      <c r="J734" s="360">
        <f t="shared" si="56"/>
        <v>26</v>
      </c>
      <c r="K734" s="360">
        <f t="shared" si="57"/>
        <v>2</v>
      </c>
      <c r="L734" s="360">
        <f t="shared" si="58"/>
        <v>2019</v>
      </c>
      <c r="M734" s="360">
        <f t="shared" si="59"/>
        <v>1</v>
      </c>
      <c r="N734" s="357">
        <f>VLOOKUP(Tabela14[[#This Row],[Banco]],$U$9:$V$28,2,0)</f>
        <v>1</v>
      </c>
      <c r="O734" s="360">
        <f>IF(M734&gt;'06'!$AZ$15,0,1)</f>
        <v>1</v>
      </c>
      <c r="P734" s="360" t="str">
        <f>IF(Tabela14[[#This Row],[DIA]]&gt;0,IF('13'!$CD$36=77,1,""),"")</f>
        <v/>
      </c>
      <c r="Q734" s="360">
        <f>IF(M734&gt;'13'!$CD$30,0,1)</f>
        <v>1</v>
      </c>
      <c r="R734" s="357" t="str">
        <f>IF(Tabela14[[#This Row],[DIA]]&gt;0,IF('01'!$BX$33=77,1,""),"")</f>
        <v/>
      </c>
      <c r="S734" s="360">
        <f>IF(M734&gt;'01'!$BX$27,0,1)</f>
        <v>1</v>
      </c>
    </row>
    <row r="735" spans="3:19" x14ac:dyDescent="0.25">
      <c r="C735" s="75">
        <v>43522</v>
      </c>
      <c r="D735" s="76" t="s">
        <v>264</v>
      </c>
      <c r="E735" s="358" t="s">
        <v>593</v>
      </c>
      <c r="F735" s="359">
        <v>0.47</v>
      </c>
      <c r="G735" s="76" t="s">
        <v>272</v>
      </c>
      <c r="H735" s="76" t="s">
        <v>60</v>
      </c>
      <c r="I735" s="360" t="str">
        <f t="shared" ca="1" si="55"/>
        <v/>
      </c>
      <c r="J735" s="360">
        <f t="shared" si="56"/>
        <v>26</v>
      </c>
      <c r="K735" s="360">
        <f t="shared" si="57"/>
        <v>2</v>
      </c>
      <c r="L735" s="360">
        <f t="shared" si="58"/>
        <v>2019</v>
      </c>
      <c r="M735" s="360">
        <f t="shared" si="59"/>
        <v>1</v>
      </c>
      <c r="N735" s="357">
        <f>VLOOKUP(Tabela14[[#This Row],[Banco]],$U$9:$V$28,2,0)</f>
        <v>1</v>
      </c>
      <c r="O735" s="360">
        <f>IF(M735&gt;'06'!$AZ$15,0,1)</f>
        <v>1</v>
      </c>
      <c r="P735" s="360" t="str">
        <f>IF(Tabela14[[#This Row],[DIA]]&gt;0,IF('13'!$CD$36=77,1,""),"")</f>
        <v/>
      </c>
      <c r="Q735" s="360">
        <f>IF(M735&gt;'13'!$CD$30,0,1)</f>
        <v>1</v>
      </c>
      <c r="R735" s="357" t="str">
        <f>IF(Tabela14[[#This Row],[DIA]]&gt;0,IF('01'!$BX$33=77,1,""),"")</f>
        <v/>
      </c>
      <c r="S735" s="360">
        <f>IF(M735&gt;'01'!$BX$27,0,1)</f>
        <v>1</v>
      </c>
    </row>
    <row r="736" spans="3:19" x14ac:dyDescent="0.25">
      <c r="C736" s="75">
        <v>43522</v>
      </c>
      <c r="D736" s="76" t="s">
        <v>264</v>
      </c>
      <c r="E736" s="358" t="s">
        <v>594</v>
      </c>
      <c r="F736" s="359">
        <v>9.51</v>
      </c>
      <c r="G736" s="76" t="s">
        <v>272</v>
      </c>
      <c r="H736" s="76" t="s">
        <v>60</v>
      </c>
      <c r="I736" s="360" t="str">
        <f t="shared" ca="1" si="55"/>
        <v/>
      </c>
      <c r="J736" s="360">
        <f t="shared" si="56"/>
        <v>26</v>
      </c>
      <c r="K736" s="360">
        <f t="shared" si="57"/>
        <v>2</v>
      </c>
      <c r="L736" s="360">
        <f t="shared" si="58"/>
        <v>2019</v>
      </c>
      <c r="M736" s="360">
        <f t="shared" si="59"/>
        <v>1</v>
      </c>
      <c r="N736" s="357">
        <f>VLOOKUP(Tabela14[[#This Row],[Banco]],$U$9:$V$28,2,0)</f>
        <v>1</v>
      </c>
      <c r="O736" s="360">
        <f>IF(M736&gt;'06'!$AZ$15,0,1)</f>
        <v>1</v>
      </c>
      <c r="P736" s="360" t="str">
        <f>IF(Tabela14[[#This Row],[DIA]]&gt;0,IF('13'!$CD$36=77,1,""),"")</f>
        <v/>
      </c>
      <c r="Q736" s="360">
        <f>IF(M736&gt;'13'!$CD$30,0,1)</f>
        <v>1</v>
      </c>
      <c r="R736" s="357" t="str">
        <f>IF(Tabela14[[#This Row],[DIA]]&gt;0,IF('01'!$BX$33=77,1,""),"")</f>
        <v/>
      </c>
      <c r="S736" s="360">
        <f>IF(M736&gt;'01'!$BX$27,0,1)</f>
        <v>1</v>
      </c>
    </row>
    <row r="737" spans="3:19" x14ac:dyDescent="0.25">
      <c r="C737" s="75">
        <v>43522</v>
      </c>
      <c r="D737" s="76" t="s">
        <v>268</v>
      </c>
      <c r="E737" s="358" t="s">
        <v>342</v>
      </c>
      <c r="F737" s="359">
        <v>4</v>
      </c>
      <c r="G737" s="76" t="s">
        <v>272</v>
      </c>
      <c r="H737" s="76" t="s">
        <v>60</v>
      </c>
      <c r="I737" s="360" t="str">
        <f t="shared" ca="1" si="55"/>
        <v/>
      </c>
      <c r="J737" s="360">
        <f t="shared" si="56"/>
        <v>26</v>
      </c>
      <c r="K737" s="360">
        <f t="shared" si="57"/>
        <v>2</v>
      </c>
      <c r="L737" s="360">
        <f t="shared" si="58"/>
        <v>2019</v>
      </c>
      <c r="M737" s="360">
        <f t="shared" si="59"/>
        <v>1</v>
      </c>
      <c r="N737" s="357">
        <f>VLOOKUP(Tabela14[[#This Row],[Banco]],$U$9:$V$28,2,0)</f>
        <v>1</v>
      </c>
      <c r="O737" s="360">
        <f>IF(M737&gt;'06'!$AZ$15,0,1)</f>
        <v>1</v>
      </c>
      <c r="P737" s="360" t="str">
        <f>IF(Tabela14[[#This Row],[DIA]]&gt;0,IF('13'!$CD$36=77,1,""),"")</f>
        <v/>
      </c>
      <c r="Q737" s="360">
        <f>IF(M737&gt;'13'!$CD$30,0,1)</f>
        <v>1</v>
      </c>
      <c r="R737" s="357" t="str">
        <f>IF(Tabela14[[#This Row],[DIA]]&gt;0,IF('01'!$BX$33=77,1,""),"")</f>
        <v/>
      </c>
      <c r="S737" s="360">
        <f>IF(M737&gt;'01'!$BX$27,0,1)</f>
        <v>1</v>
      </c>
    </row>
    <row r="738" spans="3:19" x14ac:dyDescent="0.25">
      <c r="C738" s="75">
        <v>43522</v>
      </c>
      <c r="D738" s="76" t="s">
        <v>264</v>
      </c>
      <c r="E738" s="358" t="s">
        <v>339</v>
      </c>
      <c r="F738" s="359">
        <v>7</v>
      </c>
      <c r="G738" s="76" t="s">
        <v>272</v>
      </c>
      <c r="H738" s="76" t="s">
        <v>60</v>
      </c>
      <c r="I738" s="360" t="str">
        <f t="shared" ca="1" si="55"/>
        <v/>
      </c>
      <c r="J738" s="360">
        <f t="shared" si="56"/>
        <v>26</v>
      </c>
      <c r="K738" s="360">
        <f t="shared" si="57"/>
        <v>2</v>
      </c>
      <c r="L738" s="360">
        <f t="shared" si="58"/>
        <v>2019</v>
      </c>
      <c r="M738" s="360">
        <f t="shared" si="59"/>
        <v>1</v>
      </c>
      <c r="N738" s="357">
        <f>VLOOKUP(Tabela14[[#This Row],[Banco]],$U$9:$V$28,2,0)</f>
        <v>1</v>
      </c>
      <c r="O738" s="360">
        <f>IF(M738&gt;'06'!$AZ$15,0,1)</f>
        <v>1</v>
      </c>
      <c r="P738" s="360" t="str">
        <f>IF(Tabela14[[#This Row],[DIA]]&gt;0,IF('13'!$CD$36=77,1,""),"")</f>
        <v/>
      </c>
      <c r="Q738" s="360">
        <f>IF(M738&gt;'13'!$CD$30,0,1)</f>
        <v>1</v>
      </c>
      <c r="R738" s="357" t="str">
        <f>IF(Tabela14[[#This Row],[DIA]]&gt;0,IF('01'!$BX$33=77,1,""),"")</f>
        <v/>
      </c>
      <c r="S738" s="360">
        <f>IF(M738&gt;'01'!$BX$27,0,1)</f>
        <v>1</v>
      </c>
    </row>
    <row r="739" spans="3:19" x14ac:dyDescent="0.25">
      <c r="C739" s="75">
        <v>43523</v>
      </c>
      <c r="D739" s="76" t="s">
        <v>264</v>
      </c>
      <c r="E739" s="358" t="s">
        <v>595</v>
      </c>
      <c r="F739" s="359">
        <v>20</v>
      </c>
      <c r="G739" s="76" t="s">
        <v>272</v>
      </c>
      <c r="H739" s="76" t="s">
        <v>60</v>
      </c>
      <c r="I739" s="360" t="str">
        <f t="shared" ca="1" si="55"/>
        <v/>
      </c>
      <c r="J739" s="360">
        <f t="shared" si="56"/>
        <v>27</v>
      </c>
      <c r="K739" s="360">
        <f t="shared" si="57"/>
        <v>2</v>
      </c>
      <c r="L739" s="360">
        <f t="shared" si="58"/>
        <v>2019</v>
      </c>
      <c r="M739" s="360">
        <f t="shared" si="59"/>
        <v>1</v>
      </c>
      <c r="N739" s="357">
        <f>VLOOKUP(Tabela14[[#This Row],[Banco]],$U$9:$V$28,2,0)</f>
        <v>1</v>
      </c>
      <c r="O739" s="360">
        <f>IF(M739&gt;'06'!$AZ$15,0,1)</f>
        <v>1</v>
      </c>
      <c r="P739" s="360" t="str">
        <f>IF(Tabela14[[#This Row],[DIA]]&gt;0,IF('13'!$CD$36=77,1,""),"")</f>
        <v/>
      </c>
      <c r="Q739" s="360">
        <f>IF(M739&gt;'13'!$CD$30,0,1)</f>
        <v>1</v>
      </c>
      <c r="R739" s="357" t="str">
        <f>IF(Tabela14[[#This Row],[DIA]]&gt;0,IF('01'!$BX$33=77,1,""),"")</f>
        <v/>
      </c>
      <c r="S739" s="360">
        <f>IF(M739&gt;'01'!$BX$27,0,1)</f>
        <v>1</v>
      </c>
    </row>
    <row r="740" spans="3:19" x14ac:dyDescent="0.25">
      <c r="C740" s="75">
        <v>43523</v>
      </c>
      <c r="D740" s="76" t="s">
        <v>270</v>
      </c>
      <c r="E740" s="358" t="s">
        <v>367</v>
      </c>
      <c r="F740" s="359">
        <v>17</v>
      </c>
      <c r="G740" s="76" t="s">
        <v>272</v>
      </c>
      <c r="H740" s="76" t="s">
        <v>60</v>
      </c>
      <c r="I740" s="360" t="str">
        <f t="shared" ca="1" si="55"/>
        <v/>
      </c>
      <c r="J740" s="360">
        <f t="shared" si="56"/>
        <v>27</v>
      </c>
      <c r="K740" s="360">
        <f t="shared" si="57"/>
        <v>2</v>
      </c>
      <c r="L740" s="360">
        <f t="shared" si="58"/>
        <v>2019</v>
      </c>
      <c r="M740" s="360">
        <f t="shared" si="59"/>
        <v>1</v>
      </c>
      <c r="N740" s="357">
        <f>VLOOKUP(Tabela14[[#This Row],[Banco]],$U$9:$V$28,2,0)</f>
        <v>1</v>
      </c>
      <c r="O740" s="360">
        <f>IF(M740&gt;'06'!$AZ$15,0,1)</f>
        <v>1</v>
      </c>
      <c r="P740" s="360" t="str">
        <f>IF(Tabela14[[#This Row],[DIA]]&gt;0,IF('13'!$CD$36=77,1,""),"")</f>
        <v/>
      </c>
      <c r="Q740" s="360">
        <f>IF(M740&gt;'13'!$CD$30,0,1)</f>
        <v>1</v>
      </c>
      <c r="R740" s="357" t="str">
        <f>IF(Tabela14[[#This Row],[DIA]]&gt;0,IF('01'!$BX$33=77,1,""),"")</f>
        <v/>
      </c>
      <c r="S740" s="360">
        <f>IF(M740&gt;'01'!$BX$27,0,1)</f>
        <v>1</v>
      </c>
    </row>
    <row r="741" spans="3:19" x14ac:dyDescent="0.25">
      <c r="C741" s="75">
        <v>43523</v>
      </c>
      <c r="D741" s="76" t="s">
        <v>271</v>
      </c>
      <c r="E741" s="358" t="s">
        <v>555</v>
      </c>
      <c r="F741" s="359">
        <v>50</v>
      </c>
      <c r="G741" s="76" t="s">
        <v>272</v>
      </c>
      <c r="H741" s="76" t="s">
        <v>60</v>
      </c>
      <c r="I741" s="360" t="str">
        <f t="shared" ca="1" si="55"/>
        <v/>
      </c>
      <c r="J741" s="360">
        <f t="shared" si="56"/>
        <v>27</v>
      </c>
      <c r="K741" s="360">
        <f t="shared" si="57"/>
        <v>2</v>
      </c>
      <c r="L741" s="360">
        <f t="shared" si="58"/>
        <v>2019</v>
      </c>
      <c r="M741" s="360">
        <f t="shared" si="59"/>
        <v>1</v>
      </c>
      <c r="N741" s="357">
        <f>VLOOKUP(Tabela14[[#This Row],[Banco]],$U$9:$V$28,2,0)</f>
        <v>1</v>
      </c>
      <c r="O741" s="360">
        <f>IF(M741&gt;'06'!$AZ$15,0,1)</f>
        <v>1</v>
      </c>
      <c r="P741" s="360" t="str">
        <f>IF(Tabela14[[#This Row],[DIA]]&gt;0,IF('13'!$CD$36=77,1,""),"")</f>
        <v/>
      </c>
      <c r="Q741" s="360">
        <f>IF(M741&gt;'13'!$CD$30,0,1)</f>
        <v>1</v>
      </c>
      <c r="R741" s="357" t="str">
        <f>IF(Tabela14[[#This Row],[DIA]]&gt;0,IF('01'!$BX$33=77,1,""),"")</f>
        <v/>
      </c>
      <c r="S741" s="360">
        <f>IF(M741&gt;'01'!$BX$27,0,1)</f>
        <v>1</v>
      </c>
    </row>
    <row r="742" spans="3:19" x14ac:dyDescent="0.25">
      <c r="C742" s="75">
        <v>43524</v>
      </c>
      <c r="D742" s="76" t="s">
        <v>268</v>
      </c>
      <c r="E742" s="358" t="s">
        <v>342</v>
      </c>
      <c r="F742" s="359">
        <v>5</v>
      </c>
      <c r="G742" s="76" t="s">
        <v>272</v>
      </c>
      <c r="H742" s="76" t="s">
        <v>60</v>
      </c>
      <c r="I742" s="360" t="str">
        <f t="shared" ca="1" si="55"/>
        <v/>
      </c>
      <c r="J742" s="360">
        <f t="shared" si="56"/>
        <v>28</v>
      </c>
      <c r="K742" s="360">
        <f t="shared" si="57"/>
        <v>2</v>
      </c>
      <c r="L742" s="360">
        <f t="shared" si="58"/>
        <v>2019</v>
      </c>
      <c r="M742" s="360">
        <f t="shared" si="59"/>
        <v>1</v>
      </c>
      <c r="N742" s="357">
        <f>VLOOKUP(Tabela14[[#This Row],[Banco]],$U$9:$V$28,2,0)</f>
        <v>1</v>
      </c>
      <c r="O742" s="360">
        <f>IF(M742&gt;'06'!$AZ$15,0,1)</f>
        <v>1</v>
      </c>
      <c r="P742" s="360" t="str">
        <f>IF(Tabela14[[#This Row],[DIA]]&gt;0,IF('13'!$CD$36=77,1,""),"")</f>
        <v/>
      </c>
      <c r="Q742" s="360">
        <f>IF(M742&gt;'13'!$CD$30,0,1)</f>
        <v>1</v>
      </c>
      <c r="R742" s="357" t="str">
        <f>IF(Tabela14[[#This Row],[DIA]]&gt;0,IF('01'!$BX$33=77,1,""),"")</f>
        <v/>
      </c>
      <c r="S742" s="360">
        <f>IF(M742&gt;'01'!$BX$27,0,1)</f>
        <v>1</v>
      </c>
    </row>
    <row r="743" spans="3:19" x14ac:dyDescent="0.25">
      <c r="C743" s="75">
        <v>43525</v>
      </c>
      <c r="D743" s="76" t="s">
        <v>265</v>
      </c>
      <c r="E743" s="358" t="s">
        <v>358</v>
      </c>
      <c r="F743" s="359">
        <v>500</v>
      </c>
      <c r="G743" s="76" t="s">
        <v>272</v>
      </c>
      <c r="H743" s="76" t="s">
        <v>60</v>
      </c>
      <c r="I743" s="360" t="str">
        <f t="shared" ca="1" si="55"/>
        <v/>
      </c>
      <c r="J743" s="360">
        <f t="shared" si="56"/>
        <v>1</v>
      </c>
      <c r="K743" s="360">
        <f t="shared" si="57"/>
        <v>3</v>
      </c>
      <c r="L743" s="360">
        <f t="shared" si="58"/>
        <v>2019</v>
      </c>
      <c r="M743" s="360">
        <f t="shared" si="59"/>
        <v>1</v>
      </c>
      <c r="N743" s="357">
        <f>VLOOKUP(Tabela14[[#This Row],[Banco]],$U$9:$V$28,2,0)</f>
        <v>1</v>
      </c>
      <c r="O743" s="360">
        <f>IF(M743&gt;'06'!$AZ$15,0,1)</f>
        <v>1</v>
      </c>
      <c r="P743" s="360" t="str">
        <f>IF(Tabela14[[#This Row],[DIA]]&gt;0,IF('13'!$CD$36=77,1,""),"")</f>
        <v/>
      </c>
      <c r="Q743" s="360">
        <f>IF(M743&gt;'13'!$CD$30,0,1)</f>
        <v>1</v>
      </c>
      <c r="R743" s="357" t="str">
        <f>IF(Tabela14[[#This Row],[DIA]]&gt;0,IF('01'!$BX$33=77,1,""),"")</f>
        <v/>
      </c>
      <c r="S743" s="360">
        <f>IF(M743&gt;'01'!$BX$27,0,1)</f>
        <v>1</v>
      </c>
    </row>
    <row r="744" spans="3:19" x14ac:dyDescent="0.25">
      <c r="C744" s="75">
        <v>43525</v>
      </c>
      <c r="D744" s="76" t="s">
        <v>264</v>
      </c>
      <c r="E744" s="358" t="s">
        <v>339</v>
      </c>
      <c r="F744" s="359">
        <v>50</v>
      </c>
      <c r="G744" s="76" t="s">
        <v>272</v>
      </c>
      <c r="H744" s="76" t="s">
        <v>60</v>
      </c>
      <c r="I744" s="360" t="str">
        <f t="shared" ca="1" si="55"/>
        <v/>
      </c>
      <c r="J744" s="360">
        <f t="shared" si="56"/>
        <v>1</v>
      </c>
      <c r="K744" s="360">
        <f t="shared" si="57"/>
        <v>3</v>
      </c>
      <c r="L744" s="360">
        <f t="shared" si="58"/>
        <v>2019</v>
      </c>
      <c r="M744" s="360">
        <f t="shared" si="59"/>
        <v>1</v>
      </c>
      <c r="N744" s="357">
        <f>VLOOKUP(Tabela14[[#This Row],[Banco]],$U$9:$V$28,2,0)</f>
        <v>1</v>
      </c>
      <c r="O744" s="360">
        <f>IF(M744&gt;'06'!$AZ$15,0,1)</f>
        <v>1</v>
      </c>
      <c r="P744" s="360" t="str">
        <f>IF(Tabela14[[#This Row],[DIA]]&gt;0,IF('13'!$CD$36=77,1,""),"")</f>
        <v/>
      </c>
      <c r="Q744" s="360">
        <f>IF(M744&gt;'13'!$CD$30,0,1)</f>
        <v>1</v>
      </c>
      <c r="R744" s="357" t="str">
        <f>IF(Tabela14[[#This Row],[DIA]]&gt;0,IF('01'!$BX$33=77,1,""),"")</f>
        <v/>
      </c>
      <c r="S744" s="360">
        <f>IF(M744&gt;'01'!$BX$27,0,1)</f>
        <v>1</v>
      </c>
    </row>
    <row r="745" spans="3:19" x14ac:dyDescent="0.25">
      <c r="C745" s="75">
        <v>43526</v>
      </c>
      <c r="D745" s="76" t="s">
        <v>767</v>
      </c>
      <c r="E745" s="358" t="s">
        <v>596</v>
      </c>
      <c r="F745" s="359">
        <v>230</v>
      </c>
      <c r="G745" s="76" t="s">
        <v>272</v>
      </c>
      <c r="H745" s="76" t="s">
        <v>60</v>
      </c>
      <c r="I745" s="360" t="str">
        <f t="shared" ca="1" si="55"/>
        <v/>
      </c>
      <c r="J745" s="360">
        <f t="shared" si="56"/>
        <v>2</v>
      </c>
      <c r="K745" s="360">
        <f t="shared" si="57"/>
        <v>3</v>
      </c>
      <c r="L745" s="360">
        <f t="shared" si="58"/>
        <v>2019</v>
      </c>
      <c r="M745" s="360">
        <f t="shared" si="59"/>
        <v>1</v>
      </c>
      <c r="N745" s="357">
        <f>VLOOKUP(Tabela14[[#This Row],[Banco]],$U$9:$V$28,2,0)</f>
        <v>1</v>
      </c>
      <c r="O745" s="360">
        <f>IF(M745&gt;'06'!$AZ$15,0,1)</f>
        <v>1</v>
      </c>
      <c r="P745" s="360" t="str">
        <f>IF(Tabela14[[#This Row],[DIA]]&gt;0,IF('13'!$CD$36=77,1,""),"")</f>
        <v/>
      </c>
      <c r="Q745" s="360">
        <f>IF(M745&gt;'13'!$CD$30,0,1)</f>
        <v>1</v>
      </c>
      <c r="R745" s="357" t="str">
        <f>IF(Tabela14[[#This Row],[DIA]]&gt;0,IF('01'!$BX$33=77,1,""),"")</f>
        <v/>
      </c>
      <c r="S745" s="360">
        <f>IF(M745&gt;'01'!$BX$27,0,1)</f>
        <v>1</v>
      </c>
    </row>
    <row r="746" spans="3:19" x14ac:dyDescent="0.25">
      <c r="C746" s="75">
        <v>43527</v>
      </c>
      <c r="D746" s="76" t="s">
        <v>269</v>
      </c>
      <c r="E746" s="358" t="s">
        <v>348</v>
      </c>
      <c r="F746" s="359">
        <v>28</v>
      </c>
      <c r="G746" s="76" t="s">
        <v>272</v>
      </c>
      <c r="H746" s="76" t="s">
        <v>60</v>
      </c>
      <c r="I746" s="360" t="str">
        <f t="shared" ca="1" si="55"/>
        <v/>
      </c>
      <c r="J746" s="360">
        <f t="shared" si="56"/>
        <v>3</v>
      </c>
      <c r="K746" s="360">
        <f t="shared" si="57"/>
        <v>3</v>
      </c>
      <c r="L746" s="360">
        <f t="shared" si="58"/>
        <v>2019</v>
      </c>
      <c r="M746" s="360">
        <f t="shared" si="59"/>
        <v>1</v>
      </c>
      <c r="N746" s="357">
        <f>VLOOKUP(Tabela14[[#This Row],[Banco]],$U$9:$V$28,2,0)</f>
        <v>1</v>
      </c>
      <c r="O746" s="360">
        <f>IF(M746&gt;'06'!$AZ$15,0,1)</f>
        <v>1</v>
      </c>
      <c r="P746" s="360" t="str">
        <f>IF(Tabela14[[#This Row],[DIA]]&gt;0,IF('13'!$CD$36=77,1,""),"")</f>
        <v/>
      </c>
      <c r="Q746" s="360">
        <f>IF(M746&gt;'13'!$CD$30,0,1)</f>
        <v>1</v>
      </c>
      <c r="R746" s="357" t="str">
        <f>IF(Tabela14[[#This Row],[DIA]]&gt;0,IF('01'!$BX$33=77,1,""),"")</f>
        <v/>
      </c>
      <c r="S746" s="360">
        <f>IF(M746&gt;'01'!$BX$27,0,1)</f>
        <v>1</v>
      </c>
    </row>
    <row r="747" spans="3:19" x14ac:dyDescent="0.25">
      <c r="C747" s="75">
        <v>43527</v>
      </c>
      <c r="D747" s="76" t="s">
        <v>271</v>
      </c>
      <c r="E747" s="358" t="s">
        <v>441</v>
      </c>
      <c r="F747" s="359">
        <v>18.5</v>
      </c>
      <c r="G747" s="76" t="s">
        <v>272</v>
      </c>
      <c r="H747" s="76" t="s">
        <v>60</v>
      </c>
      <c r="I747" s="360" t="str">
        <f t="shared" ca="1" si="55"/>
        <v/>
      </c>
      <c r="J747" s="360">
        <f t="shared" si="56"/>
        <v>3</v>
      </c>
      <c r="K747" s="360">
        <f t="shared" si="57"/>
        <v>3</v>
      </c>
      <c r="L747" s="360">
        <f t="shared" si="58"/>
        <v>2019</v>
      </c>
      <c r="M747" s="360">
        <f t="shared" si="59"/>
        <v>1</v>
      </c>
      <c r="N747" s="357">
        <f>VLOOKUP(Tabela14[[#This Row],[Banco]],$U$9:$V$28,2,0)</f>
        <v>1</v>
      </c>
      <c r="O747" s="360">
        <f>IF(M747&gt;'06'!$AZ$15,0,1)</f>
        <v>1</v>
      </c>
      <c r="P747" s="360" t="str">
        <f>IF(Tabela14[[#This Row],[DIA]]&gt;0,IF('13'!$CD$36=77,1,""),"")</f>
        <v/>
      </c>
      <c r="Q747" s="360">
        <f>IF(M747&gt;'13'!$CD$30,0,1)</f>
        <v>1</v>
      </c>
      <c r="R747" s="357" t="str">
        <f>IF(Tabela14[[#This Row],[DIA]]&gt;0,IF('01'!$BX$33=77,1,""),"")</f>
        <v/>
      </c>
      <c r="S747" s="360">
        <f>IF(M747&gt;'01'!$BX$27,0,1)</f>
        <v>1</v>
      </c>
    </row>
    <row r="748" spans="3:19" x14ac:dyDescent="0.25">
      <c r="C748" s="75">
        <v>43529</v>
      </c>
      <c r="D748" s="76" t="s">
        <v>265</v>
      </c>
      <c r="E748" s="358" t="s">
        <v>597</v>
      </c>
      <c r="F748" s="359">
        <v>266.08</v>
      </c>
      <c r="G748" s="76" t="s">
        <v>272</v>
      </c>
      <c r="H748" s="76" t="s">
        <v>60</v>
      </c>
      <c r="I748" s="360" t="str">
        <f t="shared" ca="1" si="55"/>
        <v/>
      </c>
      <c r="J748" s="360">
        <f t="shared" si="56"/>
        <v>5</v>
      </c>
      <c r="K748" s="360">
        <f t="shared" si="57"/>
        <v>3</v>
      </c>
      <c r="L748" s="360">
        <f t="shared" si="58"/>
        <v>2019</v>
      </c>
      <c r="M748" s="360">
        <f t="shared" si="59"/>
        <v>1</v>
      </c>
      <c r="N748" s="357">
        <f>VLOOKUP(Tabela14[[#This Row],[Banco]],$U$9:$V$28,2,0)</f>
        <v>1</v>
      </c>
      <c r="O748" s="360">
        <f>IF(M748&gt;'06'!$AZ$15,0,1)</f>
        <v>1</v>
      </c>
      <c r="P748" s="360" t="str">
        <f>IF(Tabela14[[#This Row],[DIA]]&gt;0,IF('13'!$CD$36=77,1,""),"")</f>
        <v/>
      </c>
      <c r="Q748" s="360">
        <f>IF(M748&gt;'13'!$CD$30,0,1)</f>
        <v>1</v>
      </c>
      <c r="R748" s="357" t="str">
        <f>IF(Tabela14[[#This Row],[DIA]]&gt;0,IF('01'!$BX$33=77,1,""),"")</f>
        <v/>
      </c>
      <c r="S748" s="360">
        <f>IF(M748&gt;'01'!$BX$27,0,1)</f>
        <v>1</v>
      </c>
    </row>
    <row r="749" spans="3:19" x14ac:dyDescent="0.25">
      <c r="C749" s="75">
        <v>43529</v>
      </c>
      <c r="D749" s="76" t="s">
        <v>266</v>
      </c>
      <c r="E749" s="358" t="s">
        <v>418</v>
      </c>
      <c r="F749" s="359">
        <v>100.01</v>
      </c>
      <c r="G749" s="76" t="s">
        <v>272</v>
      </c>
      <c r="H749" s="76" t="s">
        <v>60</v>
      </c>
      <c r="I749" s="360" t="str">
        <f t="shared" ca="1" si="55"/>
        <v/>
      </c>
      <c r="J749" s="360">
        <f t="shared" si="56"/>
        <v>5</v>
      </c>
      <c r="K749" s="360">
        <f t="shared" si="57"/>
        <v>3</v>
      </c>
      <c r="L749" s="360">
        <f t="shared" si="58"/>
        <v>2019</v>
      </c>
      <c r="M749" s="360">
        <f t="shared" si="59"/>
        <v>1</v>
      </c>
      <c r="N749" s="357">
        <f>VLOOKUP(Tabela14[[#This Row],[Banco]],$U$9:$V$28,2,0)</f>
        <v>1</v>
      </c>
      <c r="O749" s="360">
        <f>IF(M749&gt;'06'!$AZ$15,0,1)</f>
        <v>1</v>
      </c>
      <c r="P749" s="360" t="str">
        <f>IF(Tabela14[[#This Row],[DIA]]&gt;0,IF('13'!$CD$36=77,1,""),"")</f>
        <v/>
      </c>
      <c r="Q749" s="360">
        <f>IF(M749&gt;'13'!$CD$30,0,1)</f>
        <v>1</v>
      </c>
      <c r="R749" s="357" t="str">
        <f>IF(Tabela14[[#This Row],[DIA]]&gt;0,IF('01'!$BX$33=77,1,""),"")</f>
        <v/>
      </c>
      <c r="S749" s="360">
        <f>IF(M749&gt;'01'!$BX$27,0,1)</f>
        <v>1</v>
      </c>
    </row>
    <row r="750" spans="3:19" x14ac:dyDescent="0.25">
      <c r="C750" s="75">
        <v>43529</v>
      </c>
      <c r="D750" s="76" t="s">
        <v>264</v>
      </c>
      <c r="E750" s="358" t="s">
        <v>598</v>
      </c>
      <c r="F750" s="359">
        <v>20</v>
      </c>
      <c r="G750" s="76" t="s">
        <v>272</v>
      </c>
      <c r="H750" s="76" t="s">
        <v>60</v>
      </c>
      <c r="I750" s="360" t="str">
        <f t="shared" ca="1" si="55"/>
        <v/>
      </c>
      <c r="J750" s="360">
        <f t="shared" si="56"/>
        <v>5</v>
      </c>
      <c r="K750" s="360">
        <f t="shared" si="57"/>
        <v>3</v>
      </c>
      <c r="L750" s="360">
        <f t="shared" si="58"/>
        <v>2019</v>
      </c>
      <c r="M750" s="360">
        <f t="shared" si="59"/>
        <v>1</v>
      </c>
      <c r="N750" s="357">
        <f>VLOOKUP(Tabela14[[#This Row],[Banco]],$U$9:$V$28,2,0)</f>
        <v>1</v>
      </c>
      <c r="O750" s="360">
        <f>IF(M750&gt;'06'!$AZ$15,0,1)</f>
        <v>1</v>
      </c>
      <c r="P750" s="360" t="str">
        <f>IF(Tabela14[[#This Row],[DIA]]&gt;0,IF('13'!$CD$36=77,1,""),"")</f>
        <v/>
      </c>
      <c r="Q750" s="360">
        <f>IF(M750&gt;'13'!$CD$30,0,1)</f>
        <v>1</v>
      </c>
      <c r="R750" s="357" t="str">
        <f>IF(Tabela14[[#This Row],[DIA]]&gt;0,IF('01'!$BX$33=77,1,""),"")</f>
        <v/>
      </c>
      <c r="S750" s="360">
        <f>IF(M750&gt;'01'!$BX$27,0,1)</f>
        <v>1</v>
      </c>
    </row>
    <row r="751" spans="3:19" x14ac:dyDescent="0.25">
      <c r="C751" s="75">
        <v>43529</v>
      </c>
      <c r="D751" s="76" t="s">
        <v>267</v>
      </c>
      <c r="E751" s="358" t="s">
        <v>586</v>
      </c>
      <c r="F751" s="359">
        <v>123.96000000000001</v>
      </c>
      <c r="G751" s="76" t="s">
        <v>272</v>
      </c>
      <c r="H751" s="76" t="s">
        <v>60</v>
      </c>
      <c r="I751" s="360" t="str">
        <f t="shared" ca="1" si="55"/>
        <v/>
      </c>
      <c r="J751" s="360">
        <f t="shared" si="56"/>
        <v>5</v>
      </c>
      <c r="K751" s="360">
        <f t="shared" si="57"/>
        <v>3</v>
      </c>
      <c r="L751" s="360">
        <f t="shared" si="58"/>
        <v>2019</v>
      </c>
      <c r="M751" s="360">
        <f t="shared" si="59"/>
        <v>1</v>
      </c>
      <c r="N751" s="357">
        <f>VLOOKUP(Tabela14[[#This Row],[Banco]],$U$9:$V$28,2,0)</f>
        <v>1</v>
      </c>
      <c r="O751" s="360">
        <f>IF(M751&gt;'06'!$AZ$15,0,1)</f>
        <v>1</v>
      </c>
      <c r="P751" s="360" t="str">
        <f>IF(Tabela14[[#This Row],[DIA]]&gt;0,IF('13'!$CD$36=77,1,""),"")</f>
        <v/>
      </c>
      <c r="Q751" s="360">
        <f>IF(M751&gt;'13'!$CD$30,0,1)</f>
        <v>1</v>
      </c>
      <c r="R751" s="357" t="str">
        <f>IF(Tabela14[[#This Row],[DIA]]&gt;0,IF('01'!$BX$33=77,1,""),"")</f>
        <v/>
      </c>
      <c r="S751" s="360">
        <f>IF(M751&gt;'01'!$BX$27,0,1)</f>
        <v>1</v>
      </c>
    </row>
    <row r="752" spans="3:19" x14ac:dyDescent="0.25">
      <c r="C752" s="75">
        <v>43529</v>
      </c>
      <c r="D752" s="76" t="s">
        <v>266</v>
      </c>
      <c r="E752" s="358" t="s">
        <v>500</v>
      </c>
      <c r="F752" s="359">
        <v>120.07</v>
      </c>
      <c r="G752" s="76" t="s">
        <v>272</v>
      </c>
      <c r="H752" s="76" t="s">
        <v>60</v>
      </c>
      <c r="I752" s="360" t="str">
        <f t="shared" ca="1" si="55"/>
        <v/>
      </c>
      <c r="J752" s="360">
        <f t="shared" si="56"/>
        <v>5</v>
      </c>
      <c r="K752" s="360">
        <f t="shared" si="57"/>
        <v>3</v>
      </c>
      <c r="L752" s="360">
        <f t="shared" si="58"/>
        <v>2019</v>
      </c>
      <c r="M752" s="360">
        <f t="shared" si="59"/>
        <v>1</v>
      </c>
      <c r="N752" s="357">
        <f>VLOOKUP(Tabela14[[#This Row],[Banco]],$U$9:$V$28,2,0)</f>
        <v>1</v>
      </c>
      <c r="O752" s="360">
        <f>IF(M752&gt;'06'!$AZ$15,0,1)</f>
        <v>1</v>
      </c>
      <c r="P752" s="360" t="str">
        <f>IF(Tabela14[[#This Row],[DIA]]&gt;0,IF('13'!$CD$36=77,1,""),"")</f>
        <v/>
      </c>
      <c r="Q752" s="360">
        <f>IF(M752&gt;'13'!$CD$30,0,1)</f>
        <v>1</v>
      </c>
      <c r="R752" s="357" t="str">
        <f>IF(Tabela14[[#This Row],[DIA]]&gt;0,IF('01'!$BX$33=77,1,""),"")</f>
        <v/>
      </c>
      <c r="S752" s="360">
        <f>IF(M752&gt;'01'!$BX$27,0,1)</f>
        <v>1</v>
      </c>
    </row>
    <row r="753" spans="3:19" x14ac:dyDescent="0.25">
      <c r="C753" s="75">
        <v>43529</v>
      </c>
      <c r="D753" s="76" t="s">
        <v>268</v>
      </c>
      <c r="E753" s="358" t="s">
        <v>342</v>
      </c>
      <c r="F753" s="359">
        <v>4</v>
      </c>
      <c r="G753" s="76" t="s">
        <v>272</v>
      </c>
      <c r="H753" s="76" t="s">
        <v>60</v>
      </c>
      <c r="I753" s="360" t="str">
        <f t="shared" ca="1" si="55"/>
        <v/>
      </c>
      <c r="J753" s="360">
        <f t="shared" si="56"/>
        <v>5</v>
      </c>
      <c r="K753" s="360">
        <f t="shared" si="57"/>
        <v>3</v>
      </c>
      <c r="L753" s="360">
        <f t="shared" si="58"/>
        <v>2019</v>
      </c>
      <c r="M753" s="360">
        <f t="shared" si="59"/>
        <v>1</v>
      </c>
      <c r="N753" s="357">
        <f>VLOOKUP(Tabela14[[#This Row],[Banco]],$U$9:$V$28,2,0)</f>
        <v>1</v>
      </c>
      <c r="O753" s="360">
        <f>IF(M753&gt;'06'!$AZ$15,0,1)</f>
        <v>1</v>
      </c>
      <c r="P753" s="360" t="str">
        <f>IF(Tabela14[[#This Row],[DIA]]&gt;0,IF('13'!$CD$36=77,1,""),"")</f>
        <v/>
      </c>
      <c r="Q753" s="360">
        <f>IF(M753&gt;'13'!$CD$30,0,1)</f>
        <v>1</v>
      </c>
      <c r="R753" s="357" t="str">
        <f>IF(Tabela14[[#This Row],[DIA]]&gt;0,IF('01'!$BX$33=77,1,""),"")</f>
        <v/>
      </c>
      <c r="S753" s="360">
        <f>IF(M753&gt;'01'!$BX$27,0,1)</f>
        <v>1</v>
      </c>
    </row>
    <row r="754" spans="3:19" x14ac:dyDescent="0.25">
      <c r="C754" s="75">
        <v>43530</v>
      </c>
      <c r="D754" s="76" t="s">
        <v>271</v>
      </c>
      <c r="E754" s="358" t="s">
        <v>415</v>
      </c>
      <c r="F754" s="359">
        <v>30</v>
      </c>
      <c r="G754" s="76" t="s">
        <v>272</v>
      </c>
      <c r="H754" s="76" t="s">
        <v>60</v>
      </c>
      <c r="I754" s="360" t="str">
        <f t="shared" ca="1" si="55"/>
        <v/>
      </c>
      <c r="J754" s="360">
        <f t="shared" si="56"/>
        <v>6</v>
      </c>
      <c r="K754" s="360">
        <f t="shared" si="57"/>
        <v>3</v>
      </c>
      <c r="L754" s="360">
        <f t="shared" si="58"/>
        <v>2019</v>
      </c>
      <c r="M754" s="360">
        <f t="shared" si="59"/>
        <v>1</v>
      </c>
      <c r="N754" s="357">
        <f>VLOOKUP(Tabela14[[#This Row],[Banco]],$U$9:$V$28,2,0)</f>
        <v>1</v>
      </c>
      <c r="O754" s="360">
        <f>IF(M754&gt;'06'!$AZ$15,0,1)</f>
        <v>1</v>
      </c>
      <c r="P754" s="360" t="str">
        <f>IF(Tabela14[[#This Row],[DIA]]&gt;0,IF('13'!$CD$36=77,1,""),"")</f>
        <v/>
      </c>
      <c r="Q754" s="360">
        <f>IF(M754&gt;'13'!$CD$30,0,1)</f>
        <v>1</v>
      </c>
      <c r="R754" s="357" t="str">
        <f>IF(Tabela14[[#This Row],[DIA]]&gt;0,IF('01'!$BX$33=77,1,""),"")</f>
        <v/>
      </c>
      <c r="S754" s="360">
        <f>IF(M754&gt;'01'!$BX$27,0,1)</f>
        <v>1</v>
      </c>
    </row>
    <row r="755" spans="3:19" x14ac:dyDescent="0.25">
      <c r="C755" s="75">
        <v>43532</v>
      </c>
      <c r="D755" s="76" t="s">
        <v>767</v>
      </c>
      <c r="E755" s="358" t="s">
        <v>599</v>
      </c>
      <c r="F755" s="359">
        <v>40</v>
      </c>
      <c r="G755" s="76" t="s">
        <v>272</v>
      </c>
      <c r="H755" s="76" t="s">
        <v>60</v>
      </c>
      <c r="I755" s="360" t="str">
        <f t="shared" ca="1" si="55"/>
        <v/>
      </c>
      <c r="J755" s="360">
        <f t="shared" si="56"/>
        <v>8</v>
      </c>
      <c r="K755" s="360">
        <f t="shared" si="57"/>
        <v>3</v>
      </c>
      <c r="L755" s="360">
        <f t="shared" si="58"/>
        <v>2019</v>
      </c>
      <c r="M755" s="360">
        <f t="shared" si="59"/>
        <v>1</v>
      </c>
      <c r="N755" s="357">
        <f>VLOOKUP(Tabela14[[#This Row],[Banco]],$U$9:$V$28,2,0)</f>
        <v>1</v>
      </c>
      <c r="O755" s="360">
        <f>IF(M755&gt;'06'!$AZ$15,0,1)</f>
        <v>1</v>
      </c>
      <c r="P755" s="360" t="str">
        <f>IF(Tabela14[[#This Row],[DIA]]&gt;0,IF('13'!$CD$36=77,1,""),"")</f>
        <v/>
      </c>
      <c r="Q755" s="360">
        <f>IF(M755&gt;'13'!$CD$30,0,1)</f>
        <v>1</v>
      </c>
      <c r="R755" s="357" t="str">
        <f>IF(Tabela14[[#This Row],[DIA]]&gt;0,IF('01'!$BX$33=77,1,""),"")</f>
        <v/>
      </c>
      <c r="S755" s="360">
        <f>IF(M755&gt;'01'!$BX$27,0,1)</f>
        <v>1</v>
      </c>
    </row>
    <row r="756" spans="3:19" x14ac:dyDescent="0.25">
      <c r="C756" s="75">
        <v>43532</v>
      </c>
      <c r="D756" s="76" t="s">
        <v>264</v>
      </c>
      <c r="E756" s="358" t="s">
        <v>600</v>
      </c>
      <c r="F756" s="359">
        <v>55</v>
      </c>
      <c r="G756" s="76" t="s">
        <v>272</v>
      </c>
      <c r="H756" s="76" t="s">
        <v>60</v>
      </c>
      <c r="I756" s="360" t="str">
        <f t="shared" ca="1" si="55"/>
        <v/>
      </c>
      <c r="J756" s="360">
        <f t="shared" si="56"/>
        <v>8</v>
      </c>
      <c r="K756" s="360">
        <f t="shared" si="57"/>
        <v>3</v>
      </c>
      <c r="L756" s="360">
        <f t="shared" si="58"/>
        <v>2019</v>
      </c>
      <c r="M756" s="360">
        <f t="shared" si="59"/>
        <v>1</v>
      </c>
      <c r="N756" s="357">
        <f>VLOOKUP(Tabela14[[#This Row],[Banco]],$U$9:$V$28,2,0)</f>
        <v>1</v>
      </c>
      <c r="O756" s="360">
        <f>IF(M756&gt;'06'!$AZ$15,0,1)</f>
        <v>1</v>
      </c>
      <c r="P756" s="360" t="str">
        <f>IF(Tabela14[[#This Row],[DIA]]&gt;0,IF('13'!$CD$36=77,1,""),"")</f>
        <v/>
      </c>
      <c r="Q756" s="360">
        <f>IF(M756&gt;'13'!$CD$30,0,1)</f>
        <v>1</v>
      </c>
      <c r="R756" s="357" t="str">
        <f>IF(Tabela14[[#This Row],[DIA]]&gt;0,IF('01'!$BX$33=77,1,""),"")</f>
        <v/>
      </c>
      <c r="S756" s="360">
        <f>IF(M756&gt;'01'!$BX$27,0,1)</f>
        <v>1</v>
      </c>
    </row>
    <row r="757" spans="3:19" x14ac:dyDescent="0.25">
      <c r="C757" s="75">
        <v>43533</v>
      </c>
      <c r="D757" s="76" t="s">
        <v>268</v>
      </c>
      <c r="E757" s="358" t="s">
        <v>342</v>
      </c>
      <c r="F757" s="359">
        <v>4</v>
      </c>
      <c r="G757" s="76" t="s">
        <v>272</v>
      </c>
      <c r="H757" s="76" t="s">
        <v>60</v>
      </c>
      <c r="I757" s="360" t="str">
        <f t="shared" ca="1" si="55"/>
        <v/>
      </c>
      <c r="J757" s="360">
        <f t="shared" si="56"/>
        <v>9</v>
      </c>
      <c r="K757" s="360">
        <f t="shared" si="57"/>
        <v>3</v>
      </c>
      <c r="L757" s="360">
        <f t="shared" si="58"/>
        <v>2019</v>
      </c>
      <c r="M757" s="360">
        <f t="shared" si="59"/>
        <v>1</v>
      </c>
      <c r="N757" s="357">
        <f>VLOOKUP(Tabela14[[#This Row],[Banco]],$U$9:$V$28,2,0)</f>
        <v>1</v>
      </c>
      <c r="O757" s="360">
        <f>IF(M757&gt;'06'!$AZ$15,0,1)</f>
        <v>1</v>
      </c>
      <c r="P757" s="360" t="str">
        <f>IF(Tabela14[[#This Row],[DIA]]&gt;0,IF('13'!$CD$36=77,1,""),"")</f>
        <v/>
      </c>
      <c r="Q757" s="360">
        <f>IF(M757&gt;'13'!$CD$30,0,1)</f>
        <v>1</v>
      </c>
      <c r="R757" s="357" t="str">
        <f>IF(Tabela14[[#This Row],[DIA]]&gt;0,IF('01'!$BX$33=77,1,""),"")</f>
        <v/>
      </c>
      <c r="S757" s="360">
        <f>IF(M757&gt;'01'!$BX$27,0,1)</f>
        <v>1</v>
      </c>
    </row>
    <row r="758" spans="3:19" x14ac:dyDescent="0.25">
      <c r="C758" s="75">
        <v>43533</v>
      </c>
      <c r="D758" s="76" t="s">
        <v>264</v>
      </c>
      <c r="E758" s="358" t="s">
        <v>339</v>
      </c>
      <c r="F758" s="359">
        <v>100</v>
      </c>
      <c r="G758" s="76" t="s">
        <v>272</v>
      </c>
      <c r="H758" s="76" t="s">
        <v>60</v>
      </c>
      <c r="I758" s="360" t="str">
        <f t="shared" ca="1" si="55"/>
        <v/>
      </c>
      <c r="J758" s="360">
        <f t="shared" si="56"/>
        <v>9</v>
      </c>
      <c r="K758" s="360">
        <f t="shared" si="57"/>
        <v>3</v>
      </c>
      <c r="L758" s="360">
        <f t="shared" si="58"/>
        <v>2019</v>
      </c>
      <c r="M758" s="360">
        <f t="shared" si="59"/>
        <v>1</v>
      </c>
      <c r="N758" s="357">
        <f>VLOOKUP(Tabela14[[#This Row],[Banco]],$U$9:$V$28,2,0)</f>
        <v>1</v>
      </c>
      <c r="O758" s="360">
        <f>IF(M758&gt;'06'!$AZ$15,0,1)</f>
        <v>1</v>
      </c>
      <c r="P758" s="360" t="str">
        <f>IF(Tabela14[[#This Row],[DIA]]&gt;0,IF('13'!$CD$36=77,1,""),"")</f>
        <v/>
      </c>
      <c r="Q758" s="360">
        <f>IF(M758&gt;'13'!$CD$30,0,1)</f>
        <v>1</v>
      </c>
      <c r="R758" s="357" t="str">
        <f>IF(Tabela14[[#This Row],[DIA]]&gt;0,IF('01'!$BX$33=77,1,""),"")</f>
        <v/>
      </c>
      <c r="S758" s="360">
        <f>IF(M758&gt;'01'!$BX$27,0,1)</f>
        <v>1</v>
      </c>
    </row>
    <row r="759" spans="3:19" x14ac:dyDescent="0.25">
      <c r="C759" s="75">
        <v>43534</v>
      </c>
      <c r="D759" s="76" t="s">
        <v>268</v>
      </c>
      <c r="E759" s="358" t="s">
        <v>519</v>
      </c>
      <c r="F759" s="359">
        <v>10</v>
      </c>
      <c r="G759" s="76" t="s">
        <v>272</v>
      </c>
      <c r="H759" s="76" t="s">
        <v>60</v>
      </c>
      <c r="I759" s="360" t="str">
        <f t="shared" ca="1" si="55"/>
        <v/>
      </c>
      <c r="J759" s="360">
        <f t="shared" si="56"/>
        <v>10</v>
      </c>
      <c r="K759" s="360">
        <f t="shared" si="57"/>
        <v>3</v>
      </c>
      <c r="L759" s="360">
        <f t="shared" si="58"/>
        <v>2019</v>
      </c>
      <c r="M759" s="360">
        <f t="shared" si="59"/>
        <v>1</v>
      </c>
      <c r="N759" s="357">
        <f>VLOOKUP(Tabela14[[#This Row],[Banco]],$U$9:$V$28,2,0)</f>
        <v>1</v>
      </c>
      <c r="O759" s="360">
        <f>IF(M759&gt;'06'!$AZ$15,0,1)</f>
        <v>1</v>
      </c>
      <c r="P759" s="360" t="str">
        <f>IF(Tabela14[[#This Row],[DIA]]&gt;0,IF('13'!$CD$36=77,1,""),"")</f>
        <v/>
      </c>
      <c r="Q759" s="360">
        <f>IF(M759&gt;'13'!$CD$30,0,1)</f>
        <v>1</v>
      </c>
      <c r="R759" s="357" t="str">
        <f>IF(Tabela14[[#This Row],[DIA]]&gt;0,IF('01'!$BX$33=77,1,""),"")</f>
        <v/>
      </c>
      <c r="S759" s="360">
        <f>IF(M759&gt;'01'!$BX$27,0,1)</f>
        <v>1</v>
      </c>
    </row>
    <row r="760" spans="3:19" x14ac:dyDescent="0.25">
      <c r="C760" s="75">
        <v>43534</v>
      </c>
      <c r="D760" s="76" t="s">
        <v>264</v>
      </c>
      <c r="E760" s="358" t="s">
        <v>363</v>
      </c>
      <c r="F760" s="359">
        <v>12</v>
      </c>
      <c r="G760" s="76" t="s">
        <v>272</v>
      </c>
      <c r="H760" s="76" t="s">
        <v>60</v>
      </c>
      <c r="I760" s="360" t="str">
        <f t="shared" ca="1" si="55"/>
        <v/>
      </c>
      <c r="J760" s="360">
        <f t="shared" si="56"/>
        <v>10</v>
      </c>
      <c r="K760" s="360">
        <f t="shared" si="57"/>
        <v>3</v>
      </c>
      <c r="L760" s="360">
        <f t="shared" si="58"/>
        <v>2019</v>
      </c>
      <c r="M760" s="360">
        <f t="shared" si="59"/>
        <v>1</v>
      </c>
      <c r="N760" s="357">
        <f>VLOOKUP(Tabela14[[#This Row],[Banco]],$U$9:$V$28,2,0)</f>
        <v>1</v>
      </c>
      <c r="O760" s="360">
        <f>IF(M760&gt;'06'!$AZ$15,0,1)</f>
        <v>1</v>
      </c>
      <c r="P760" s="360" t="str">
        <f>IF(Tabela14[[#This Row],[DIA]]&gt;0,IF('13'!$CD$36=77,1,""),"")</f>
        <v/>
      </c>
      <c r="Q760" s="360">
        <f>IF(M760&gt;'13'!$CD$30,0,1)</f>
        <v>1</v>
      </c>
      <c r="R760" s="357" t="str">
        <f>IF(Tabela14[[#This Row],[DIA]]&gt;0,IF('01'!$BX$33=77,1,""),"")</f>
        <v/>
      </c>
      <c r="S760" s="360">
        <f>IF(M760&gt;'01'!$BX$27,0,1)</f>
        <v>1</v>
      </c>
    </row>
    <row r="761" spans="3:19" x14ac:dyDescent="0.25">
      <c r="C761" s="75">
        <v>43534</v>
      </c>
      <c r="D761" s="76" t="s">
        <v>264</v>
      </c>
      <c r="E761" s="358" t="s">
        <v>406</v>
      </c>
      <c r="F761" s="359">
        <v>20</v>
      </c>
      <c r="G761" s="76" t="s">
        <v>272</v>
      </c>
      <c r="H761" s="76" t="s">
        <v>60</v>
      </c>
      <c r="I761" s="360" t="str">
        <f t="shared" ca="1" si="55"/>
        <v/>
      </c>
      <c r="J761" s="360">
        <f t="shared" si="56"/>
        <v>10</v>
      </c>
      <c r="K761" s="360">
        <f t="shared" si="57"/>
        <v>3</v>
      </c>
      <c r="L761" s="360">
        <f t="shared" si="58"/>
        <v>2019</v>
      </c>
      <c r="M761" s="360">
        <f t="shared" si="59"/>
        <v>1</v>
      </c>
      <c r="N761" s="357">
        <f>VLOOKUP(Tabela14[[#This Row],[Banco]],$U$9:$V$28,2,0)</f>
        <v>1</v>
      </c>
      <c r="O761" s="360">
        <f>IF(M761&gt;'06'!$AZ$15,0,1)</f>
        <v>1</v>
      </c>
      <c r="P761" s="360" t="str">
        <f>IF(Tabela14[[#This Row],[DIA]]&gt;0,IF('13'!$CD$36=77,1,""),"")</f>
        <v/>
      </c>
      <c r="Q761" s="360">
        <f>IF(M761&gt;'13'!$CD$30,0,1)</f>
        <v>1</v>
      </c>
      <c r="R761" s="357" t="str">
        <f>IF(Tabela14[[#This Row],[DIA]]&gt;0,IF('01'!$BX$33=77,1,""),"")</f>
        <v/>
      </c>
      <c r="S761" s="360">
        <f>IF(M761&gt;'01'!$BX$27,0,1)</f>
        <v>1</v>
      </c>
    </row>
    <row r="762" spans="3:19" x14ac:dyDescent="0.25">
      <c r="C762" s="75">
        <v>43534</v>
      </c>
      <c r="D762" s="76" t="s">
        <v>266</v>
      </c>
      <c r="E762" s="358" t="s">
        <v>385</v>
      </c>
      <c r="F762" s="359">
        <v>2</v>
      </c>
      <c r="G762" s="76" t="s">
        <v>272</v>
      </c>
      <c r="H762" s="76" t="s">
        <v>60</v>
      </c>
      <c r="I762" s="360" t="str">
        <f t="shared" ca="1" si="55"/>
        <v/>
      </c>
      <c r="J762" s="360">
        <f t="shared" si="56"/>
        <v>10</v>
      </c>
      <c r="K762" s="360">
        <f t="shared" si="57"/>
        <v>3</v>
      </c>
      <c r="L762" s="360">
        <f t="shared" si="58"/>
        <v>2019</v>
      </c>
      <c r="M762" s="360">
        <f t="shared" si="59"/>
        <v>1</v>
      </c>
      <c r="N762" s="357">
        <f>VLOOKUP(Tabela14[[#This Row],[Banco]],$U$9:$V$28,2,0)</f>
        <v>1</v>
      </c>
      <c r="O762" s="360">
        <f>IF(M762&gt;'06'!$AZ$15,0,1)</f>
        <v>1</v>
      </c>
      <c r="P762" s="360" t="str">
        <f>IF(Tabela14[[#This Row],[DIA]]&gt;0,IF('13'!$CD$36=77,1,""),"")</f>
        <v/>
      </c>
      <c r="Q762" s="360">
        <f>IF(M762&gt;'13'!$CD$30,0,1)</f>
        <v>1</v>
      </c>
      <c r="R762" s="357" t="str">
        <f>IF(Tabela14[[#This Row],[DIA]]&gt;0,IF('01'!$BX$33=77,1,""),"")</f>
        <v/>
      </c>
      <c r="S762" s="360">
        <f>IF(M762&gt;'01'!$BX$27,0,1)</f>
        <v>1</v>
      </c>
    </row>
    <row r="763" spans="3:19" x14ac:dyDescent="0.25">
      <c r="C763" s="75">
        <v>43536</v>
      </c>
      <c r="D763" s="76" t="s">
        <v>767</v>
      </c>
      <c r="E763" s="358" t="s">
        <v>601</v>
      </c>
      <c r="F763" s="359">
        <v>70</v>
      </c>
      <c r="G763" s="76" t="s">
        <v>272</v>
      </c>
      <c r="H763" s="76" t="s">
        <v>60</v>
      </c>
      <c r="I763" s="360" t="str">
        <f t="shared" ca="1" si="55"/>
        <v/>
      </c>
      <c r="J763" s="360">
        <f t="shared" si="56"/>
        <v>12</v>
      </c>
      <c r="K763" s="360">
        <f t="shared" si="57"/>
        <v>3</v>
      </c>
      <c r="L763" s="360">
        <f t="shared" si="58"/>
        <v>2019</v>
      </c>
      <c r="M763" s="360">
        <f t="shared" si="59"/>
        <v>1</v>
      </c>
      <c r="N763" s="357">
        <f>VLOOKUP(Tabela14[[#This Row],[Banco]],$U$9:$V$28,2,0)</f>
        <v>1</v>
      </c>
      <c r="O763" s="360">
        <f>IF(M763&gt;'06'!$AZ$15,0,1)</f>
        <v>1</v>
      </c>
      <c r="P763" s="360" t="str">
        <f>IF(Tabela14[[#This Row],[DIA]]&gt;0,IF('13'!$CD$36=77,1,""),"")</f>
        <v/>
      </c>
      <c r="Q763" s="360">
        <f>IF(M763&gt;'13'!$CD$30,0,1)</f>
        <v>1</v>
      </c>
      <c r="R763" s="357" t="str">
        <f>IF(Tabela14[[#This Row],[DIA]]&gt;0,IF('01'!$BX$33=77,1,""),"")</f>
        <v/>
      </c>
      <c r="S763" s="360">
        <f>IF(M763&gt;'01'!$BX$27,0,1)</f>
        <v>1</v>
      </c>
    </row>
    <row r="764" spans="3:19" x14ac:dyDescent="0.25">
      <c r="C764" s="75">
        <v>43536</v>
      </c>
      <c r="D764" s="76" t="s">
        <v>271</v>
      </c>
      <c r="E764" s="358" t="s">
        <v>602</v>
      </c>
      <c r="F764" s="359">
        <v>50</v>
      </c>
      <c r="G764" s="76" t="s">
        <v>272</v>
      </c>
      <c r="H764" s="76" t="s">
        <v>60</v>
      </c>
      <c r="I764" s="360" t="str">
        <f t="shared" ca="1" si="55"/>
        <v/>
      </c>
      <c r="J764" s="360">
        <f t="shared" si="56"/>
        <v>12</v>
      </c>
      <c r="K764" s="360">
        <f t="shared" si="57"/>
        <v>3</v>
      </c>
      <c r="L764" s="360">
        <f t="shared" si="58"/>
        <v>2019</v>
      </c>
      <c r="M764" s="360">
        <f t="shared" si="59"/>
        <v>1</v>
      </c>
      <c r="N764" s="357">
        <f>VLOOKUP(Tabela14[[#This Row],[Banco]],$U$9:$V$28,2,0)</f>
        <v>1</v>
      </c>
      <c r="O764" s="360">
        <f>IF(M764&gt;'06'!$AZ$15,0,1)</f>
        <v>1</v>
      </c>
      <c r="P764" s="360" t="str">
        <f>IF(Tabela14[[#This Row],[DIA]]&gt;0,IF('13'!$CD$36=77,1,""),"")</f>
        <v/>
      </c>
      <c r="Q764" s="360">
        <f>IF(M764&gt;'13'!$CD$30,0,1)</f>
        <v>1</v>
      </c>
      <c r="R764" s="357" t="str">
        <f>IF(Tabela14[[#This Row],[DIA]]&gt;0,IF('01'!$BX$33=77,1,""),"")</f>
        <v/>
      </c>
      <c r="S764" s="360">
        <f>IF(M764&gt;'01'!$BX$27,0,1)</f>
        <v>1</v>
      </c>
    </row>
    <row r="765" spans="3:19" x14ac:dyDescent="0.25">
      <c r="C765" s="75">
        <v>43537</v>
      </c>
      <c r="D765" s="76" t="s">
        <v>268</v>
      </c>
      <c r="E765" s="358" t="s">
        <v>342</v>
      </c>
      <c r="F765" s="359">
        <v>4</v>
      </c>
      <c r="G765" s="76" t="s">
        <v>272</v>
      </c>
      <c r="H765" s="76" t="s">
        <v>60</v>
      </c>
      <c r="I765" s="360" t="str">
        <f t="shared" ca="1" si="55"/>
        <v/>
      </c>
      <c r="J765" s="360">
        <f t="shared" si="56"/>
        <v>13</v>
      </c>
      <c r="K765" s="360">
        <f t="shared" si="57"/>
        <v>3</v>
      </c>
      <c r="L765" s="360">
        <f t="shared" si="58"/>
        <v>2019</v>
      </c>
      <c r="M765" s="360">
        <f t="shared" si="59"/>
        <v>1</v>
      </c>
      <c r="N765" s="357">
        <f>VLOOKUP(Tabela14[[#This Row],[Banco]],$U$9:$V$28,2,0)</f>
        <v>1</v>
      </c>
      <c r="O765" s="360">
        <f>IF(M765&gt;'06'!$AZ$15,0,1)</f>
        <v>1</v>
      </c>
      <c r="P765" s="360" t="str">
        <f>IF(Tabela14[[#This Row],[DIA]]&gt;0,IF('13'!$CD$36=77,1,""),"")</f>
        <v/>
      </c>
      <c r="Q765" s="360">
        <f>IF(M765&gt;'13'!$CD$30,0,1)</f>
        <v>1</v>
      </c>
      <c r="R765" s="357" t="str">
        <f>IF(Tabela14[[#This Row],[DIA]]&gt;0,IF('01'!$BX$33=77,1,""),"")</f>
        <v/>
      </c>
      <c r="S765" s="360">
        <f>IF(M765&gt;'01'!$BX$27,0,1)</f>
        <v>1</v>
      </c>
    </row>
    <row r="766" spans="3:19" x14ac:dyDescent="0.25">
      <c r="C766" s="75">
        <v>43539</v>
      </c>
      <c r="D766" s="76" t="s">
        <v>264</v>
      </c>
      <c r="E766" s="358" t="s">
        <v>339</v>
      </c>
      <c r="F766" s="359">
        <v>5</v>
      </c>
      <c r="G766" s="76" t="s">
        <v>272</v>
      </c>
      <c r="H766" s="76" t="s">
        <v>60</v>
      </c>
      <c r="I766" s="360" t="str">
        <f t="shared" ca="1" si="55"/>
        <v/>
      </c>
      <c r="J766" s="360">
        <f t="shared" si="56"/>
        <v>15</v>
      </c>
      <c r="K766" s="360">
        <f t="shared" si="57"/>
        <v>3</v>
      </c>
      <c r="L766" s="360">
        <f t="shared" si="58"/>
        <v>2019</v>
      </c>
      <c r="M766" s="360">
        <f t="shared" si="59"/>
        <v>1</v>
      </c>
      <c r="N766" s="357">
        <f>VLOOKUP(Tabela14[[#This Row],[Banco]],$U$9:$V$28,2,0)</f>
        <v>1</v>
      </c>
      <c r="O766" s="360">
        <f>IF(M766&gt;'06'!$AZ$15,0,1)</f>
        <v>1</v>
      </c>
      <c r="P766" s="360" t="str">
        <f>IF(Tabela14[[#This Row],[DIA]]&gt;0,IF('13'!$CD$36=77,1,""),"")</f>
        <v/>
      </c>
      <c r="Q766" s="360">
        <f>IF(M766&gt;'13'!$CD$30,0,1)</f>
        <v>1</v>
      </c>
      <c r="R766" s="357" t="str">
        <f>IF(Tabela14[[#This Row],[DIA]]&gt;0,IF('01'!$BX$33=77,1,""),"")</f>
        <v/>
      </c>
      <c r="S766" s="360">
        <f>IF(M766&gt;'01'!$BX$27,0,1)</f>
        <v>1</v>
      </c>
    </row>
    <row r="767" spans="3:19" x14ac:dyDescent="0.25">
      <c r="C767" s="75">
        <v>43539</v>
      </c>
      <c r="D767" s="76" t="s">
        <v>268</v>
      </c>
      <c r="E767" s="358" t="s">
        <v>603</v>
      </c>
      <c r="F767" s="359">
        <v>1</v>
      </c>
      <c r="G767" s="76" t="s">
        <v>272</v>
      </c>
      <c r="H767" s="76" t="s">
        <v>60</v>
      </c>
      <c r="I767" s="360" t="str">
        <f t="shared" ca="1" si="55"/>
        <v/>
      </c>
      <c r="J767" s="360">
        <f t="shared" si="56"/>
        <v>15</v>
      </c>
      <c r="K767" s="360">
        <f t="shared" si="57"/>
        <v>3</v>
      </c>
      <c r="L767" s="360">
        <f t="shared" si="58"/>
        <v>2019</v>
      </c>
      <c r="M767" s="360">
        <f t="shared" si="59"/>
        <v>1</v>
      </c>
      <c r="N767" s="357">
        <f>VLOOKUP(Tabela14[[#This Row],[Banco]],$U$9:$V$28,2,0)</f>
        <v>1</v>
      </c>
      <c r="O767" s="360">
        <f>IF(M767&gt;'06'!$AZ$15,0,1)</f>
        <v>1</v>
      </c>
      <c r="P767" s="360" t="str">
        <f>IF(Tabela14[[#This Row],[DIA]]&gt;0,IF('13'!$CD$36=77,1,""),"")</f>
        <v/>
      </c>
      <c r="Q767" s="360">
        <f>IF(M767&gt;'13'!$CD$30,0,1)</f>
        <v>1</v>
      </c>
      <c r="R767" s="357" t="str">
        <f>IF(Tabela14[[#This Row],[DIA]]&gt;0,IF('01'!$BX$33=77,1,""),"")</f>
        <v/>
      </c>
      <c r="S767" s="360">
        <f>IF(M767&gt;'01'!$BX$27,0,1)</f>
        <v>1</v>
      </c>
    </row>
    <row r="768" spans="3:19" x14ac:dyDescent="0.25">
      <c r="C768" s="75">
        <v>43540</v>
      </c>
      <c r="D768" s="76" t="s">
        <v>268</v>
      </c>
      <c r="E768" s="358" t="s">
        <v>603</v>
      </c>
      <c r="F768" s="359">
        <v>1</v>
      </c>
      <c r="G768" s="76" t="s">
        <v>272</v>
      </c>
      <c r="H768" s="76" t="s">
        <v>60</v>
      </c>
      <c r="I768" s="360" t="str">
        <f t="shared" ca="1" si="55"/>
        <v/>
      </c>
      <c r="J768" s="360">
        <f t="shared" si="56"/>
        <v>16</v>
      </c>
      <c r="K768" s="360">
        <f t="shared" si="57"/>
        <v>3</v>
      </c>
      <c r="L768" s="360">
        <f t="shared" si="58"/>
        <v>2019</v>
      </c>
      <c r="M768" s="360">
        <f t="shared" si="59"/>
        <v>1</v>
      </c>
      <c r="N768" s="357">
        <f>VLOOKUP(Tabela14[[#This Row],[Banco]],$U$9:$V$28,2,0)</f>
        <v>1</v>
      </c>
      <c r="O768" s="360">
        <f>IF(M768&gt;'06'!$AZ$15,0,1)</f>
        <v>1</v>
      </c>
      <c r="P768" s="360" t="str">
        <f>IF(Tabela14[[#This Row],[DIA]]&gt;0,IF('13'!$CD$36=77,1,""),"")</f>
        <v/>
      </c>
      <c r="Q768" s="360">
        <f>IF(M768&gt;'13'!$CD$30,0,1)</f>
        <v>1</v>
      </c>
      <c r="R768" s="357" t="str">
        <f>IF(Tabela14[[#This Row],[DIA]]&gt;0,IF('01'!$BX$33=77,1,""),"")</f>
        <v/>
      </c>
      <c r="S768" s="360">
        <f>IF(M768&gt;'01'!$BX$27,0,1)</f>
        <v>1</v>
      </c>
    </row>
    <row r="769" spans="3:19" x14ac:dyDescent="0.25">
      <c r="C769" s="75">
        <v>43541</v>
      </c>
      <c r="D769" s="76" t="s">
        <v>270</v>
      </c>
      <c r="E769" s="358" t="s">
        <v>367</v>
      </c>
      <c r="F769" s="359">
        <v>26.4</v>
      </c>
      <c r="G769" s="76" t="s">
        <v>272</v>
      </c>
      <c r="H769" s="76" t="s">
        <v>60</v>
      </c>
      <c r="I769" s="360" t="str">
        <f t="shared" ca="1" si="55"/>
        <v/>
      </c>
      <c r="J769" s="360">
        <f t="shared" si="56"/>
        <v>17</v>
      </c>
      <c r="K769" s="360">
        <f t="shared" si="57"/>
        <v>3</v>
      </c>
      <c r="L769" s="360">
        <f t="shared" si="58"/>
        <v>2019</v>
      </c>
      <c r="M769" s="360">
        <f t="shared" si="59"/>
        <v>1</v>
      </c>
      <c r="N769" s="357">
        <f>VLOOKUP(Tabela14[[#This Row],[Banco]],$U$9:$V$28,2,0)</f>
        <v>1</v>
      </c>
      <c r="O769" s="360">
        <f>IF(M769&gt;'06'!$AZ$15,0,1)</f>
        <v>1</v>
      </c>
      <c r="P769" s="360" t="str">
        <f>IF(Tabela14[[#This Row],[DIA]]&gt;0,IF('13'!$CD$36=77,1,""),"")</f>
        <v/>
      </c>
      <c r="Q769" s="360">
        <f>IF(M769&gt;'13'!$CD$30,0,1)</f>
        <v>1</v>
      </c>
      <c r="R769" s="357" t="str">
        <f>IF(Tabela14[[#This Row],[DIA]]&gt;0,IF('01'!$BX$33=77,1,""),"")</f>
        <v/>
      </c>
      <c r="S769" s="360">
        <f>IF(M769&gt;'01'!$BX$27,0,1)</f>
        <v>1</v>
      </c>
    </row>
    <row r="770" spans="3:19" x14ac:dyDescent="0.25">
      <c r="C770" s="75">
        <v>43541</v>
      </c>
      <c r="D770" s="76" t="s">
        <v>767</v>
      </c>
      <c r="E770" s="358" t="s">
        <v>604</v>
      </c>
      <c r="F770" s="359">
        <v>1559.08</v>
      </c>
      <c r="G770" s="76" t="s">
        <v>272</v>
      </c>
      <c r="H770" s="76" t="s">
        <v>60</v>
      </c>
      <c r="I770" s="360" t="str">
        <f t="shared" ca="1" si="55"/>
        <v/>
      </c>
      <c r="J770" s="360">
        <f t="shared" si="56"/>
        <v>17</v>
      </c>
      <c r="K770" s="360">
        <f t="shared" si="57"/>
        <v>3</v>
      </c>
      <c r="L770" s="360">
        <f t="shared" si="58"/>
        <v>2019</v>
      </c>
      <c r="M770" s="360">
        <f t="shared" si="59"/>
        <v>1</v>
      </c>
      <c r="N770" s="357">
        <f>VLOOKUP(Tabela14[[#This Row],[Banco]],$U$9:$V$28,2,0)</f>
        <v>1</v>
      </c>
      <c r="O770" s="360">
        <f>IF(M770&gt;'06'!$AZ$15,0,1)</f>
        <v>1</v>
      </c>
      <c r="P770" s="360" t="str">
        <f>IF(Tabela14[[#This Row],[DIA]]&gt;0,IF('13'!$CD$36=77,1,""),"")</f>
        <v/>
      </c>
      <c r="Q770" s="360">
        <f>IF(M770&gt;'13'!$CD$30,0,1)</f>
        <v>1</v>
      </c>
      <c r="R770" s="357" t="str">
        <f>IF(Tabela14[[#This Row],[DIA]]&gt;0,IF('01'!$BX$33=77,1,""),"")</f>
        <v/>
      </c>
      <c r="S770" s="360">
        <f>IF(M770&gt;'01'!$BX$27,0,1)</f>
        <v>1</v>
      </c>
    </row>
    <row r="771" spans="3:19" x14ac:dyDescent="0.25">
      <c r="C771" s="75">
        <v>43545</v>
      </c>
      <c r="D771" s="76" t="s">
        <v>266</v>
      </c>
      <c r="E771" s="358" t="s">
        <v>418</v>
      </c>
      <c r="F771" s="359">
        <v>150</v>
      </c>
      <c r="G771" s="76" t="s">
        <v>272</v>
      </c>
      <c r="H771" s="76" t="s">
        <v>60</v>
      </c>
      <c r="I771" s="360" t="str">
        <f t="shared" ca="1" si="55"/>
        <v/>
      </c>
      <c r="J771" s="360">
        <f t="shared" si="56"/>
        <v>21</v>
      </c>
      <c r="K771" s="360">
        <f t="shared" si="57"/>
        <v>3</v>
      </c>
      <c r="L771" s="360">
        <f t="shared" si="58"/>
        <v>2019</v>
      </c>
      <c r="M771" s="360">
        <f t="shared" si="59"/>
        <v>1</v>
      </c>
      <c r="N771" s="357">
        <f>VLOOKUP(Tabela14[[#This Row],[Banco]],$U$9:$V$28,2,0)</f>
        <v>1</v>
      </c>
      <c r="O771" s="360">
        <f>IF(M771&gt;'06'!$AZ$15,0,1)</f>
        <v>1</v>
      </c>
      <c r="P771" s="360" t="str">
        <f>IF(Tabela14[[#This Row],[DIA]]&gt;0,IF('13'!$CD$36=77,1,""),"")</f>
        <v/>
      </c>
      <c r="Q771" s="360">
        <f>IF(M771&gt;'13'!$CD$30,0,1)</f>
        <v>1</v>
      </c>
      <c r="R771" s="357" t="str">
        <f>IF(Tabela14[[#This Row],[DIA]]&gt;0,IF('01'!$BX$33=77,1,""),"")</f>
        <v/>
      </c>
      <c r="S771" s="360">
        <f>IF(M771&gt;'01'!$BX$27,0,1)</f>
        <v>1</v>
      </c>
    </row>
    <row r="772" spans="3:19" x14ac:dyDescent="0.25">
      <c r="C772" s="75">
        <v>43548</v>
      </c>
      <c r="D772" s="76" t="s">
        <v>266</v>
      </c>
      <c r="E772" s="358" t="s">
        <v>605</v>
      </c>
      <c r="F772" s="359">
        <v>20</v>
      </c>
      <c r="G772" s="76" t="s">
        <v>272</v>
      </c>
      <c r="H772" s="76" t="s">
        <v>60</v>
      </c>
      <c r="I772" s="360" t="str">
        <f t="shared" ca="1" si="55"/>
        <v/>
      </c>
      <c r="J772" s="360">
        <f t="shared" si="56"/>
        <v>24</v>
      </c>
      <c r="K772" s="360">
        <f t="shared" si="57"/>
        <v>3</v>
      </c>
      <c r="L772" s="360">
        <f t="shared" si="58"/>
        <v>2019</v>
      </c>
      <c r="M772" s="360">
        <f t="shared" si="59"/>
        <v>1</v>
      </c>
      <c r="N772" s="357">
        <f>VLOOKUP(Tabela14[[#This Row],[Banco]],$U$9:$V$28,2,0)</f>
        <v>1</v>
      </c>
      <c r="O772" s="360">
        <f>IF(M772&gt;'06'!$AZ$15,0,1)</f>
        <v>1</v>
      </c>
      <c r="P772" s="360" t="str">
        <f>IF(Tabela14[[#This Row],[DIA]]&gt;0,IF('13'!$CD$36=77,1,""),"")</f>
        <v/>
      </c>
      <c r="Q772" s="360">
        <f>IF(M772&gt;'13'!$CD$30,0,1)</f>
        <v>1</v>
      </c>
      <c r="R772" s="357" t="str">
        <f>IF(Tabela14[[#This Row],[DIA]]&gt;0,IF('01'!$BX$33=77,1,""),"")</f>
        <v/>
      </c>
      <c r="S772" s="360">
        <f>IF(M772&gt;'01'!$BX$27,0,1)</f>
        <v>1</v>
      </c>
    </row>
    <row r="773" spans="3:19" x14ac:dyDescent="0.25">
      <c r="C773" s="75">
        <v>43548</v>
      </c>
      <c r="D773" s="76" t="s">
        <v>767</v>
      </c>
      <c r="E773" s="358" t="s">
        <v>606</v>
      </c>
      <c r="F773" s="359">
        <v>30</v>
      </c>
      <c r="G773" s="76" t="s">
        <v>272</v>
      </c>
      <c r="H773" s="76" t="s">
        <v>60</v>
      </c>
      <c r="I773" s="360" t="str">
        <f t="shared" ca="1" si="55"/>
        <v/>
      </c>
      <c r="J773" s="360">
        <f t="shared" si="56"/>
        <v>24</v>
      </c>
      <c r="K773" s="360">
        <f t="shared" si="57"/>
        <v>3</v>
      </c>
      <c r="L773" s="360">
        <f t="shared" si="58"/>
        <v>2019</v>
      </c>
      <c r="M773" s="360">
        <f t="shared" si="59"/>
        <v>1</v>
      </c>
      <c r="N773" s="357">
        <f>VLOOKUP(Tabela14[[#This Row],[Banco]],$U$9:$V$28,2,0)</f>
        <v>1</v>
      </c>
      <c r="O773" s="360">
        <f>IF(M773&gt;'06'!$AZ$15,0,1)</f>
        <v>1</v>
      </c>
      <c r="P773" s="360" t="str">
        <f>IF(Tabela14[[#This Row],[DIA]]&gt;0,IF('13'!$CD$36=77,1,""),"")</f>
        <v/>
      </c>
      <c r="Q773" s="360">
        <f>IF(M773&gt;'13'!$CD$30,0,1)</f>
        <v>1</v>
      </c>
      <c r="R773" s="357" t="str">
        <f>IF(Tabela14[[#This Row],[DIA]]&gt;0,IF('01'!$BX$33=77,1,""),"")</f>
        <v/>
      </c>
      <c r="S773" s="360">
        <f>IF(M773&gt;'01'!$BX$27,0,1)</f>
        <v>1</v>
      </c>
    </row>
    <row r="774" spans="3:19" x14ac:dyDescent="0.25">
      <c r="C774" s="75">
        <v>43551</v>
      </c>
      <c r="D774" s="76" t="s">
        <v>767</v>
      </c>
      <c r="E774" s="358" t="s">
        <v>607</v>
      </c>
      <c r="F774" s="359">
        <v>80</v>
      </c>
      <c r="G774" s="76" t="s">
        <v>272</v>
      </c>
      <c r="H774" s="76" t="s">
        <v>60</v>
      </c>
      <c r="I774" s="360" t="str">
        <f t="shared" ca="1" si="55"/>
        <v/>
      </c>
      <c r="J774" s="360">
        <f t="shared" si="56"/>
        <v>27</v>
      </c>
      <c r="K774" s="360">
        <f t="shared" si="57"/>
        <v>3</v>
      </c>
      <c r="L774" s="360">
        <f t="shared" si="58"/>
        <v>2019</v>
      </c>
      <c r="M774" s="360">
        <f t="shared" si="59"/>
        <v>1</v>
      </c>
      <c r="N774" s="357">
        <f>VLOOKUP(Tabela14[[#This Row],[Banco]],$U$9:$V$28,2,0)</f>
        <v>1</v>
      </c>
      <c r="O774" s="360">
        <f>IF(M774&gt;'06'!$AZ$15,0,1)</f>
        <v>1</v>
      </c>
      <c r="P774" s="360" t="str">
        <f>IF(Tabela14[[#This Row],[DIA]]&gt;0,IF('13'!$CD$36=77,1,""),"")</f>
        <v/>
      </c>
      <c r="Q774" s="360">
        <f>IF(M774&gt;'13'!$CD$30,0,1)</f>
        <v>1</v>
      </c>
      <c r="R774" s="357" t="str">
        <f>IF(Tabela14[[#This Row],[DIA]]&gt;0,IF('01'!$BX$33=77,1,""),"")</f>
        <v/>
      </c>
      <c r="S774" s="360">
        <f>IF(M774&gt;'01'!$BX$27,0,1)</f>
        <v>1</v>
      </c>
    </row>
    <row r="775" spans="3:19" x14ac:dyDescent="0.25">
      <c r="C775" s="75">
        <v>43551</v>
      </c>
      <c r="D775" s="76" t="s">
        <v>767</v>
      </c>
      <c r="E775" s="358" t="s">
        <v>608</v>
      </c>
      <c r="F775" s="359">
        <v>20</v>
      </c>
      <c r="G775" s="76" t="s">
        <v>272</v>
      </c>
      <c r="H775" s="76" t="s">
        <v>60</v>
      </c>
      <c r="I775" s="360" t="str">
        <f t="shared" ca="1" si="55"/>
        <v/>
      </c>
      <c r="J775" s="360">
        <f t="shared" si="56"/>
        <v>27</v>
      </c>
      <c r="K775" s="360">
        <f t="shared" si="57"/>
        <v>3</v>
      </c>
      <c r="L775" s="360">
        <f t="shared" si="58"/>
        <v>2019</v>
      </c>
      <c r="M775" s="360">
        <f t="shared" si="59"/>
        <v>1</v>
      </c>
      <c r="N775" s="357">
        <f>VLOOKUP(Tabela14[[#This Row],[Banco]],$U$9:$V$28,2,0)</f>
        <v>1</v>
      </c>
      <c r="O775" s="360">
        <f>IF(M775&gt;'06'!$AZ$15,0,1)</f>
        <v>1</v>
      </c>
      <c r="P775" s="360" t="str">
        <f>IF(Tabela14[[#This Row],[DIA]]&gt;0,IF('13'!$CD$36=77,1,""),"")</f>
        <v/>
      </c>
      <c r="Q775" s="360">
        <f>IF(M775&gt;'13'!$CD$30,0,1)</f>
        <v>1</v>
      </c>
      <c r="R775" s="357" t="str">
        <f>IF(Tabela14[[#This Row],[DIA]]&gt;0,IF('01'!$BX$33=77,1,""),"")</f>
        <v/>
      </c>
      <c r="S775" s="360">
        <f>IF(M775&gt;'01'!$BX$27,0,1)</f>
        <v>1</v>
      </c>
    </row>
    <row r="776" spans="3:19" x14ac:dyDescent="0.25">
      <c r="C776" s="75">
        <v>43551</v>
      </c>
      <c r="D776" s="76" t="s">
        <v>767</v>
      </c>
      <c r="E776" s="358" t="s">
        <v>609</v>
      </c>
      <c r="F776" s="359">
        <v>80</v>
      </c>
      <c r="G776" s="76" t="s">
        <v>272</v>
      </c>
      <c r="H776" s="76" t="s">
        <v>60</v>
      </c>
      <c r="I776" s="360" t="str">
        <f t="shared" ca="1" si="55"/>
        <v/>
      </c>
      <c r="J776" s="360">
        <f t="shared" si="56"/>
        <v>27</v>
      </c>
      <c r="K776" s="360">
        <f t="shared" si="57"/>
        <v>3</v>
      </c>
      <c r="L776" s="360">
        <f t="shared" si="58"/>
        <v>2019</v>
      </c>
      <c r="M776" s="360">
        <f t="shared" si="59"/>
        <v>1</v>
      </c>
      <c r="N776" s="357">
        <f>VLOOKUP(Tabela14[[#This Row],[Banco]],$U$9:$V$28,2,0)</f>
        <v>1</v>
      </c>
      <c r="O776" s="360">
        <f>IF(M776&gt;'06'!$AZ$15,0,1)</f>
        <v>1</v>
      </c>
      <c r="P776" s="360" t="str">
        <f>IF(Tabela14[[#This Row],[DIA]]&gt;0,IF('13'!$CD$36=77,1,""),"")</f>
        <v/>
      </c>
      <c r="Q776" s="360">
        <f>IF(M776&gt;'13'!$CD$30,0,1)</f>
        <v>1</v>
      </c>
      <c r="R776" s="357" t="str">
        <f>IF(Tabela14[[#This Row],[DIA]]&gt;0,IF('01'!$BX$33=77,1,""),"")</f>
        <v/>
      </c>
      <c r="S776" s="360">
        <f>IF(M776&gt;'01'!$BX$27,0,1)</f>
        <v>1</v>
      </c>
    </row>
    <row r="777" spans="3:19" x14ac:dyDescent="0.25">
      <c r="C777" s="75">
        <v>43551</v>
      </c>
      <c r="D777" s="76" t="s">
        <v>268</v>
      </c>
      <c r="E777" s="358" t="s">
        <v>342</v>
      </c>
      <c r="F777" s="359">
        <v>4</v>
      </c>
      <c r="G777" s="76" t="s">
        <v>272</v>
      </c>
      <c r="H777" s="76" t="s">
        <v>60</v>
      </c>
      <c r="I777" s="360" t="str">
        <f t="shared" ref="I777:I840" ca="1" si="60">IF(H777="","",(IF(H777="Efetivado","",IF(C777="","",IF(C777=TODAY(),"Vence Hoje",IF(C777&lt;TODAY(),"Atrasado",C777-TODAY()&amp;" Dias para Vencer"))))))</f>
        <v/>
      </c>
      <c r="J777" s="360">
        <f t="shared" ref="J777:J840" si="61">DAY(C777)</f>
        <v>27</v>
      </c>
      <c r="K777" s="360">
        <f t="shared" ref="K777:K840" si="62">MONTH(C777)</f>
        <v>3</v>
      </c>
      <c r="L777" s="360">
        <f t="shared" ref="L777:L840" si="63">YEAR(C777)</f>
        <v>2019</v>
      </c>
      <c r="M777" s="360">
        <f t="shared" ref="M777:M840" si="64">VLOOKUP(H777,$Z$9:$AA$10,2,0)</f>
        <v>1</v>
      </c>
      <c r="N777" s="357">
        <f>VLOOKUP(Tabela14[[#This Row],[Banco]],$U$9:$V$28,2,0)</f>
        <v>1</v>
      </c>
      <c r="O777" s="360">
        <f>IF(M777&gt;'06'!$AZ$15,0,1)</f>
        <v>1</v>
      </c>
      <c r="P777" s="360" t="str">
        <f>IF(Tabela14[[#This Row],[DIA]]&gt;0,IF('13'!$CD$36=77,1,""),"")</f>
        <v/>
      </c>
      <c r="Q777" s="360">
        <f>IF(M777&gt;'13'!$CD$30,0,1)</f>
        <v>1</v>
      </c>
      <c r="R777" s="357" t="str">
        <f>IF(Tabela14[[#This Row],[DIA]]&gt;0,IF('01'!$BX$33=77,1,""),"")</f>
        <v/>
      </c>
      <c r="S777" s="360">
        <f>IF(M777&gt;'01'!$BX$27,0,1)</f>
        <v>1</v>
      </c>
    </row>
    <row r="778" spans="3:19" x14ac:dyDescent="0.25">
      <c r="C778" s="75">
        <v>43551</v>
      </c>
      <c r="D778" s="76" t="s">
        <v>264</v>
      </c>
      <c r="E778" s="358" t="s">
        <v>339</v>
      </c>
      <c r="F778" s="359">
        <v>30</v>
      </c>
      <c r="G778" s="76" t="s">
        <v>272</v>
      </c>
      <c r="H778" s="76" t="s">
        <v>60</v>
      </c>
      <c r="I778" s="360" t="str">
        <f t="shared" ca="1" si="60"/>
        <v/>
      </c>
      <c r="J778" s="360">
        <f t="shared" si="61"/>
        <v>27</v>
      </c>
      <c r="K778" s="360">
        <f t="shared" si="62"/>
        <v>3</v>
      </c>
      <c r="L778" s="360">
        <f t="shared" si="63"/>
        <v>2019</v>
      </c>
      <c r="M778" s="360">
        <f t="shared" si="64"/>
        <v>1</v>
      </c>
      <c r="N778" s="357">
        <f>VLOOKUP(Tabela14[[#This Row],[Banco]],$U$9:$V$28,2,0)</f>
        <v>1</v>
      </c>
      <c r="O778" s="360">
        <f>IF(M778&gt;'06'!$AZ$15,0,1)</f>
        <v>1</v>
      </c>
      <c r="P778" s="360" t="str">
        <f>IF(Tabela14[[#This Row],[DIA]]&gt;0,IF('13'!$CD$36=77,1,""),"")</f>
        <v/>
      </c>
      <c r="Q778" s="360">
        <f>IF(M778&gt;'13'!$CD$30,0,1)</f>
        <v>1</v>
      </c>
      <c r="R778" s="357" t="str">
        <f>IF(Tabela14[[#This Row],[DIA]]&gt;0,IF('01'!$BX$33=77,1,""),"")</f>
        <v/>
      </c>
      <c r="S778" s="360">
        <f>IF(M778&gt;'01'!$BX$27,0,1)</f>
        <v>1</v>
      </c>
    </row>
    <row r="779" spans="3:19" x14ac:dyDescent="0.25">
      <c r="C779" s="75">
        <v>43552</v>
      </c>
      <c r="D779" s="76" t="s">
        <v>767</v>
      </c>
      <c r="E779" s="358" t="s">
        <v>610</v>
      </c>
      <c r="F779" s="359">
        <v>510</v>
      </c>
      <c r="G779" s="76" t="s">
        <v>272</v>
      </c>
      <c r="H779" s="76" t="s">
        <v>60</v>
      </c>
      <c r="I779" s="360" t="str">
        <f t="shared" ca="1" si="60"/>
        <v/>
      </c>
      <c r="J779" s="360">
        <f t="shared" si="61"/>
        <v>28</v>
      </c>
      <c r="K779" s="360">
        <f t="shared" si="62"/>
        <v>3</v>
      </c>
      <c r="L779" s="360">
        <f t="shared" si="63"/>
        <v>2019</v>
      </c>
      <c r="M779" s="360">
        <f t="shared" si="64"/>
        <v>1</v>
      </c>
      <c r="N779" s="357">
        <f>VLOOKUP(Tabela14[[#This Row],[Banco]],$U$9:$V$28,2,0)</f>
        <v>1</v>
      </c>
      <c r="O779" s="360">
        <f>IF(M779&gt;'06'!$AZ$15,0,1)</f>
        <v>1</v>
      </c>
      <c r="P779" s="360" t="str">
        <f>IF(Tabela14[[#This Row],[DIA]]&gt;0,IF('13'!$CD$36=77,1,""),"")</f>
        <v/>
      </c>
      <c r="Q779" s="360">
        <f>IF(M779&gt;'13'!$CD$30,0,1)</f>
        <v>1</v>
      </c>
      <c r="R779" s="357" t="str">
        <f>IF(Tabela14[[#This Row],[DIA]]&gt;0,IF('01'!$BX$33=77,1,""),"")</f>
        <v/>
      </c>
      <c r="S779" s="360">
        <f>IF(M779&gt;'01'!$BX$27,0,1)</f>
        <v>1</v>
      </c>
    </row>
    <row r="780" spans="3:19" x14ac:dyDescent="0.25">
      <c r="C780" s="75">
        <v>43552</v>
      </c>
      <c r="D780" s="76" t="s">
        <v>266</v>
      </c>
      <c r="E780" s="358" t="s">
        <v>418</v>
      </c>
      <c r="F780" s="359">
        <v>150</v>
      </c>
      <c r="G780" s="76" t="s">
        <v>272</v>
      </c>
      <c r="H780" s="76" t="s">
        <v>60</v>
      </c>
      <c r="I780" s="360" t="str">
        <f t="shared" ca="1" si="60"/>
        <v/>
      </c>
      <c r="J780" s="360">
        <f t="shared" si="61"/>
        <v>28</v>
      </c>
      <c r="K780" s="360">
        <f t="shared" si="62"/>
        <v>3</v>
      </c>
      <c r="L780" s="360">
        <f t="shared" si="63"/>
        <v>2019</v>
      </c>
      <c r="M780" s="360">
        <f t="shared" si="64"/>
        <v>1</v>
      </c>
      <c r="N780" s="357">
        <f>VLOOKUP(Tabela14[[#This Row],[Banco]],$U$9:$V$28,2,0)</f>
        <v>1</v>
      </c>
      <c r="O780" s="360">
        <f>IF(M780&gt;'06'!$AZ$15,0,1)</f>
        <v>1</v>
      </c>
      <c r="P780" s="360" t="str">
        <f>IF(Tabela14[[#This Row],[DIA]]&gt;0,IF('13'!$CD$36=77,1,""),"")</f>
        <v/>
      </c>
      <c r="Q780" s="360">
        <f>IF(M780&gt;'13'!$CD$30,0,1)</f>
        <v>1</v>
      </c>
      <c r="R780" s="357" t="str">
        <f>IF(Tabela14[[#This Row],[DIA]]&gt;0,IF('01'!$BX$33=77,1,""),"")</f>
        <v/>
      </c>
      <c r="S780" s="360">
        <f>IF(M780&gt;'01'!$BX$27,0,1)</f>
        <v>1</v>
      </c>
    </row>
    <row r="781" spans="3:19" x14ac:dyDescent="0.25">
      <c r="C781" s="75">
        <v>43557</v>
      </c>
      <c r="D781" s="76" t="s">
        <v>772</v>
      </c>
      <c r="E781" s="358" t="s">
        <v>527</v>
      </c>
      <c r="F781" s="359">
        <v>600</v>
      </c>
      <c r="G781" s="76" t="s">
        <v>272</v>
      </c>
      <c r="H781" s="76" t="s">
        <v>60</v>
      </c>
      <c r="I781" s="360" t="str">
        <f t="shared" ca="1" si="60"/>
        <v/>
      </c>
      <c r="J781" s="360">
        <f t="shared" si="61"/>
        <v>2</v>
      </c>
      <c r="K781" s="360">
        <f t="shared" si="62"/>
        <v>4</v>
      </c>
      <c r="L781" s="360">
        <f t="shared" si="63"/>
        <v>2019</v>
      </c>
      <c r="M781" s="360">
        <f t="shared" si="64"/>
        <v>1</v>
      </c>
      <c r="N781" s="357">
        <f>VLOOKUP(Tabela14[[#This Row],[Banco]],$U$9:$V$28,2,0)</f>
        <v>1</v>
      </c>
      <c r="O781" s="360">
        <f>IF(M781&gt;'06'!$AZ$15,0,1)</f>
        <v>1</v>
      </c>
      <c r="P781" s="360" t="str">
        <f>IF(Tabela14[[#This Row],[DIA]]&gt;0,IF('13'!$CD$36=77,1,""),"")</f>
        <v/>
      </c>
      <c r="Q781" s="360">
        <f>IF(M781&gt;'13'!$CD$30,0,1)</f>
        <v>1</v>
      </c>
      <c r="R781" s="357" t="str">
        <f>IF(Tabela14[[#This Row],[DIA]]&gt;0,IF('01'!$BX$33=77,1,""),"")</f>
        <v/>
      </c>
      <c r="S781" s="360">
        <f>IF(M781&gt;'01'!$BX$27,0,1)</f>
        <v>1</v>
      </c>
    </row>
    <row r="782" spans="3:19" x14ac:dyDescent="0.25">
      <c r="C782" s="75">
        <v>43557</v>
      </c>
      <c r="D782" s="76" t="s">
        <v>268</v>
      </c>
      <c r="E782" s="358" t="s">
        <v>603</v>
      </c>
      <c r="F782" s="359">
        <v>1</v>
      </c>
      <c r="G782" s="76" t="s">
        <v>272</v>
      </c>
      <c r="H782" s="76" t="s">
        <v>60</v>
      </c>
      <c r="I782" s="360" t="str">
        <f t="shared" ca="1" si="60"/>
        <v/>
      </c>
      <c r="J782" s="360">
        <f t="shared" si="61"/>
        <v>2</v>
      </c>
      <c r="K782" s="360">
        <f t="shared" si="62"/>
        <v>4</v>
      </c>
      <c r="L782" s="360">
        <f t="shared" si="63"/>
        <v>2019</v>
      </c>
      <c r="M782" s="360">
        <f t="shared" si="64"/>
        <v>1</v>
      </c>
      <c r="N782" s="357">
        <f>VLOOKUP(Tabela14[[#This Row],[Banco]],$U$9:$V$28,2,0)</f>
        <v>1</v>
      </c>
      <c r="O782" s="360">
        <f>IF(M782&gt;'06'!$AZ$15,0,1)</f>
        <v>1</v>
      </c>
      <c r="P782" s="360" t="str">
        <f>IF(Tabela14[[#This Row],[DIA]]&gt;0,IF('13'!$CD$36=77,1,""),"")</f>
        <v/>
      </c>
      <c r="Q782" s="360">
        <f>IF(M782&gt;'13'!$CD$30,0,1)</f>
        <v>1</v>
      </c>
      <c r="R782" s="357" t="str">
        <f>IF(Tabela14[[#This Row],[DIA]]&gt;0,IF('01'!$BX$33=77,1,""),"")</f>
        <v/>
      </c>
      <c r="S782" s="360">
        <f>IF(M782&gt;'01'!$BX$27,0,1)</f>
        <v>1</v>
      </c>
    </row>
    <row r="783" spans="3:19" x14ac:dyDescent="0.25">
      <c r="C783" s="75">
        <v>43557</v>
      </c>
      <c r="D783" s="76" t="s">
        <v>264</v>
      </c>
      <c r="E783" s="358" t="s">
        <v>611</v>
      </c>
      <c r="F783" s="359">
        <v>1.5</v>
      </c>
      <c r="G783" s="76" t="s">
        <v>272</v>
      </c>
      <c r="H783" s="76" t="s">
        <v>60</v>
      </c>
      <c r="I783" s="360" t="str">
        <f t="shared" ca="1" si="60"/>
        <v/>
      </c>
      <c r="J783" s="360">
        <f t="shared" si="61"/>
        <v>2</v>
      </c>
      <c r="K783" s="360">
        <f t="shared" si="62"/>
        <v>4</v>
      </c>
      <c r="L783" s="360">
        <f t="shared" si="63"/>
        <v>2019</v>
      </c>
      <c r="M783" s="360">
        <f t="shared" si="64"/>
        <v>1</v>
      </c>
      <c r="N783" s="357">
        <f>VLOOKUP(Tabela14[[#This Row],[Banco]],$U$9:$V$28,2,0)</f>
        <v>1</v>
      </c>
      <c r="O783" s="360">
        <f>IF(M783&gt;'06'!$AZ$15,0,1)</f>
        <v>1</v>
      </c>
      <c r="P783" s="360" t="str">
        <f>IF(Tabela14[[#This Row],[DIA]]&gt;0,IF('13'!$CD$36=77,1,""),"")</f>
        <v/>
      </c>
      <c r="Q783" s="360">
        <f>IF(M783&gt;'13'!$CD$30,0,1)</f>
        <v>1</v>
      </c>
      <c r="R783" s="357" t="str">
        <f>IF(Tabela14[[#This Row],[DIA]]&gt;0,IF('01'!$BX$33=77,1,""),"")</f>
        <v/>
      </c>
      <c r="S783" s="360">
        <f>IF(M783&gt;'01'!$BX$27,0,1)</f>
        <v>1</v>
      </c>
    </row>
    <row r="784" spans="3:19" x14ac:dyDescent="0.25">
      <c r="C784" s="75">
        <v>43557</v>
      </c>
      <c r="D784" s="76" t="s">
        <v>767</v>
      </c>
      <c r="E784" s="358" t="s">
        <v>461</v>
      </c>
      <c r="F784" s="359">
        <v>20</v>
      </c>
      <c r="G784" s="76" t="s">
        <v>272</v>
      </c>
      <c r="H784" s="76" t="s">
        <v>60</v>
      </c>
      <c r="I784" s="360" t="str">
        <f t="shared" ca="1" si="60"/>
        <v/>
      </c>
      <c r="J784" s="360">
        <f t="shared" si="61"/>
        <v>2</v>
      </c>
      <c r="K784" s="360">
        <f t="shared" si="62"/>
        <v>4</v>
      </c>
      <c r="L784" s="360">
        <f t="shared" si="63"/>
        <v>2019</v>
      </c>
      <c r="M784" s="360">
        <f t="shared" si="64"/>
        <v>1</v>
      </c>
      <c r="N784" s="357">
        <f>VLOOKUP(Tabela14[[#This Row],[Banco]],$U$9:$V$28,2,0)</f>
        <v>1</v>
      </c>
      <c r="O784" s="360">
        <f>IF(M784&gt;'06'!$AZ$15,0,1)</f>
        <v>1</v>
      </c>
      <c r="P784" s="360" t="str">
        <f>IF(Tabela14[[#This Row],[DIA]]&gt;0,IF('13'!$CD$36=77,1,""),"")</f>
        <v/>
      </c>
      <c r="Q784" s="360">
        <f>IF(M784&gt;'13'!$CD$30,0,1)</f>
        <v>1</v>
      </c>
      <c r="R784" s="357" t="str">
        <f>IF(Tabela14[[#This Row],[DIA]]&gt;0,IF('01'!$BX$33=77,1,""),"")</f>
        <v/>
      </c>
      <c r="S784" s="360">
        <f>IF(M784&gt;'01'!$BX$27,0,1)</f>
        <v>1</v>
      </c>
    </row>
    <row r="785" spans="3:19" x14ac:dyDescent="0.25">
      <c r="C785" s="75">
        <v>43557</v>
      </c>
      <c r="D785" s="76" t="s">
        <v>264</v>
      </c>
      <c r="E785" s="358" t="s">
        <v>339</v>
      </c>
      <c r="F785" s="359">
        <v>8</v>
      </c>
      <c r="G785" s="76" t="s">
        <v>272</v>
      </c>
      <c r="H785" s="76" t="s">
        <v>60</v>
      </c>
      <c r="I785" s="360" t="str">
        <f t="shared" ca="1" si="60"/>
        <v/>
      </c>
      <c r="J785" s="360">
        <f t="shared" si="61"/>
        <v>2</v>
      </c>
      <c r="K785" s="360">
        <f t="shared" si="62"/>
        <v>4</v>
      </c>
      <c r="L785" s="360">
        <f t="shared" si="63"/>
        <v>2019</v>
      </c>
      <c r="M785" s="360">
        <f t="shared" si="64"/>
        <v>1</v>
      </c>
      <c r="N785" s="357">
        <f>VLOOKUP(Tabela14[[#This Row],[Banco]],$U$9:$V$28,2,0)</f>
        <v>1</v>
      </c>
      <c r="O785" s="360">
        <f>IF(M785&gt;'06'!$AZ$15,0,1)</f>
        <v>1</v>
      </c>
      <c r="P785" s="360" t="str">
        <f>IF(Tabela14[[#This Row],[DIA]]&gt;0,IF('13'!$CD$36=77,1,""),"")</f>
        <v/>
      </c>
      <c r="Q785" s="360">
        <f>IF(M785&gt;'13'!$CD$30,0,1)</f>
        <v>1</v>
      </c>
      <c r="R785" s="357" t="str">
        <f>IF(Tabela14[[#This Row],[DIA]]&gt;0,IF('01'!$BX$33=77,1,""),"")</f>
        <v/>
      </c>
      <c r="S785" s="360">
        <f>IF(M785&gt;'01'!$BX$27,0,1)</f>
        <v>1</v>
      </c>
    </row>
    <row r="786" spans="3:19" x14ac:dyDescent="0.25">
      <c r="C786" s="75">
        <v>43559</v>
      </c>
      <c r="D786" s="76" t="s">
        <v>767</v>
      </c>
      <c r="E786" s="358" t="s">
        <v>612</v>
      </c>
      <c r="F786" s="359">
        <v>100</v>
      </c>
      <c r="G786" s="76" t="s">
        <v>272</v>
      </c>
      <c r="H786" s="76" t="s">
        <v>60</v>
      </c>
      <c r="I786" s="360" t="str">
        <f t="shared" ca="1" si="60"/>
        <v/>
      </c>
      <c r="J786" s="360">
        <f t="shared" si="61"/>
        <v>4</v>
      </c>
      <c r="K786" s="360">
        <f t="shared" si="62"/>
        <v>4</v>
      </c>
      <c r="L786" s="360">
        <f t="shared" si="63"/>
        <v>2019</v>
      </c>
      <c r="M786" s="360">
        <f t="shared" si="64"/>
        <v>1</v>
      </c>
      <c r="N786" s="357">
        <f>VLOOKUP(Tabela14[[#This Row],[Banco]],$U$9:$V$28,2,0)</f>
        <v>1</v>
      </c>
      <c r="O786" s="360">
        <f>IF(M786&gt;'06'!$AZ$15,0,1)</f>
        <v>1</v>
      </c>
      <c r="P786" s="360" t="str">
        <f>IF(Tabela14[[#This Row],[DIA]]&gt;0,IF('13'!$CD$36=77,1,""),"")</f>
        <v/>
      </c>
      <c r="Q786" s="360">
        <f>IF(M786&gt;'13'!$CD$30,0,1)</f>
        <v>1</v>
      </c>
      <c r="R786" s="357" t="str">
        <f>IF(Tabela14[[#This Row],[DIA]]&gt;0,IF('01'!$BX$33=77,1,""),"")</f>
        <v/>
      </c>
      <c r="S786" s="360">
        <f>IF(M786&gt;'01'!$BX$27,0,1)</f>
        <v>1</v>
      </c>
    </row>
    <row r="787" spans="3:19" x14ac:dyDescent="0.25">
      <c r="C787" s="75">
        <v>43559</v>
      </c>
      <c r="D787" s="76" t="s">
        <v>264</v>
      </c>
      <c r="E787" s="358" t="s">
        <v>339</v>
      </c>
      <c r="F787" s="359">
        <v>50</v>
      </c>
      <c r="G787" s="76" t="s">
        <v>272</v>
      </c>
      <c r="H787" s="76" t="s">
        <v>60</v>
      </c>
      <c r="I787" s="360" t="str">
        <f t="shared" ca="1" si="60"/>
        <v/>
      </c>
      <c r="J787" s="360">
        <f t="shared" si="61"/>
        <v>4</v>
      </c>
      <c r="K787" s="360">
        <f t="shared" si="62"/>
        <v>4</v>
      </c>
      <c r="L787" s="360">
        <f t="shared" si="63"/>
        <v>2019</v>
      </c>
      <c r="M787" s="360">
        <f t="shared" si="64"/>
        <v>1</v>
      </c>
      <c r="N787" s="357">
        <f>VLOOKUP(Tabela14[[#This Row],[Banco]],$U$9:$V$28,2,0)</f>
        <v>1</v>
      </c>
      <c r="O787" s="360">
        <f>IF(M787&gt;'06'!$AZ$15,0,1)</f>
        <v>1</v>
      </c>
      <c r="P787" s="360" t="str">
        <f>IF(Tabela14[[#This Row],[DIA]]&gt;0,IF('13'!$CD$36=77,1,""),"")</f>
        <v/>
      </c>
      <c r="Q787" s="360">
        <f>IF(M787&gt;'13'!$CD$30,0,1)</f>
        <v>1</v>
      </c>
      <c r="R787" s="357" t="str">
        <f>IF(Tabela14[[#This Row],[DIA]]&gt;0,IF('01'!$BX$33=77,1,""),"")</f>
        <v/>
      </c>
      <c r="S787" s="360">
        <f>IF(M787&gt;'01'!$BX$27,0,1)</f>
        <v>1</v>
      </c>
    </row>
    <row r="788" spans="3:19" x14ac:dyDescent="0.25">
      <c r="C788" s="75">
        <v>43560</v>
      </c>
      <c r="D788" s="76" t="s">
        <v>268</v>
      </c>
      <c r="E788" s="358" t="s">
        <v>603</v>
      </c>
      <c r="F788" s="359">
        <v>1</v>
      </c>
      <c r="G788" s="76" t="s">
        <v>272</v>
      </c>
      <c r="H788" s="76" t="s">
        <v>60</v>
      </c>
      <c r="I788" s="360" t="str">
        <f t="shared" ca="1" si="60"/>
        <v/>
      </c>
      <c r="J788" s="360">
        <f t="shared" si="61"/>
        <v>5</v>
      </c>
      <c r="K788" s="360">
        <f t="shared" si="62"/>
        <v>4</v>
      </c>
      <c r="L788" s="360">
        <f t="shared" si="63"/>
        <v>2019</v>
      </c>
      <c r="M788" s="360">
        <f t="shared" si="64"/>
        <v>1</v>
      </c>
      <c r="N788" s="357">
        <f>VLOOKUP(Tabela14[[#This Row],[Banco]],$U$9:$V$28,2,0)</f>
        <v>1</v>
      </c>
      <c r="O788" s="360">
        <f>IF(M788&gt;'06'!$AZ$15,0,1)</f>
        <v>1</v>
      </c>
      <c r="P788" s="360" t="str">
        <f>IF(Tabela14[[#This Row],[DIA]]&gt;0,IF('13'!$CD$36=77,1,""),"")</f>
        <v/>
      </c>
      <c r="Q788" s="360">
        <f>IF(M788&gt;'13'!$CD$30,0,1)</f>
        <v>1</v>
      </c>
      <c r="R788" s="357" t="str">
        <f>IF(Tabela14[[#This Row],[DIA]]&gt;0,IF('01'!$BX$33=77,1,""),"")</f>
        <v/>
      </c>
      <c r="S788" s="360">
        <f>IF(M788&gt;'01'!$BX$27,0,1)</f>
        <v>1</v>
      </c>
    </row>
    <row r="789" spans="3:19" x14ac:dyDescent="0.25">
      <c r="C789" s="75">
        <v>43561</v>
      </c>
      <c r="D789" s="76" t="s">
        <v>767</v>
      </c>
      <c r="E789" s="358" t="s">
        <v>613</v>
      </c>
      <c r="F789" s="359">
        <v>250.84</v>
      </c>
      <c r="G789" s="76" t="s">
        <v>272</v>
      </c>
      <c r="H789" s="76" t="s">
        <v>60</v>
      </c>
      <c r="I789" s="360" t="str">
        <f t="shared" ca="1" si="60"/>
        <v/>
      </c>
      <c r="J789" s="360">
        <f t="shared" si="61"/>
        <v>6</v>
      </c>
      <c r="K789" s="360">
        <f t="shared" si="62"/>
        <v>4</v>
      </c>
      <c r="L789" s="360">
        <f t="shared" si="63"/>
        <v>2019</v>
      </c>
      <c r="M789" s="360">
        <f t="shared" si="64"/>
        <v>1</v>
      </c>
      <c r="N789" s="357">
        <f>VLOOKUP(Tabela14[[#This Row],[Banco]],$U$9:$V$28,2,0)</f>
        <v>1</v>
      </c>
      <c r="O789" s="360">
        <f>IF(M789&gt;'06'!$AZ$15,0,1)</f>
        <v>1</v>
      </c>
      <c r="P789" s="360" t="str">
        <f>IF(Tabela14[[#This Row],[DIA]]&gt;0,IF('13'!$CD$36=77,1,""),"")</f>
        <v/>
      </c>
      <c r="Q789" s="360">
        <f>IF(M789&gt;'13'!$CD$30,0,1)</f>
        <v>1</v>
      </c>
      <c r="R789" s="357" t="str">
        <f>IF(Tabela14[[#This Row],[DIA]]&gt;0,IF('01'!$BX$33=77,1,""),"")</f>
        <v/>
      </c>
      <c r="S789" s="360">
        <f>IF(M789&gt;'01'!$BX$27,0,1)</f>
        <v>1</v>
      </c>
    </row>
    <row r="790" spans="3:19" x14ac:dyDescent="0.25">
      <c r="C790" s="75">
        <v>43561</v>
      </c>
      <c r="D790" s="76" t="s">
        <v>268</v>
      </c>
      <c r="E790" s="358" t="s">
        <v>342</v>
      </c>
      <c r="F790" s="359">
        <v>3</v>
      </c>
      <c r="G790" s="76" t="s">
        <v>272</v>
      </c>
      <c r="H790" s="76" t="s">
        <v>60</v>
      </c>
      <c r="I790" s="360" t="str">
        <f t="shared" ca="1" si="60"/>
        <v/>
      </c>
      <c r="J790" s="360">
        <f t="shared" si="61"/>
        <v>6</v>
      </c>
      <c r="K790" s="360">
        <f t="shared" si="62"/>
        <v>4</v>
      </c>
      <c r="L790" s="360">
        <f t="shared" si="63"/>
        <v>2019</v>
      </c>
      <c r="M790" s="360">
        <f t="shared" si="64"/>
        <v>1</v>
      </c>
      <c r="N790" s="357">
        <f>VLOOKUP(Tabela14[[#This Row],[Banco]],$U$9:$V$28,2,0)</f>
        <v>1</v>
      </c>
      <c r="O790" s="360">
        <f>IF(M790&gt;'06'!$AZ$15,0,1)</f>
        <v>1</v>
      </c>
      <c r="P790" s="360" t="str">
        <f>IF(Tabela14[[#This Row],[DIA]]&gt;0,IF('13'!$CD$36=77,1,""),"")</f>
        <v/>
      </c>
      <c r="Q790" s="360">
        <f>IF(M790&gt;'13'!$CD$30,0,1)</f>
        <v>1</v>
      </c>
      <c r="R790" s="357" t="str">
        <f>IF(Tabela14[[#This Row],[DIA]]&gt;0,IF('01'!$BX$33=77,1,""),"")</f>
        <v/>
      </c>
      <c r="S790" s="360">
        <f>IF(M790&gt;'01'!$BX$27,0,1)</f>
        <v>1</v>
      </c>
    </row>
    <row r="791" spans="3:19" x14ac:dyDescent="0.25">
      <c r="C791" s="75">
        <v>43561</v>
      </c>
      <c r="D791" s="76" t="s">
        <v>767</v>
      </c>
      <c r="E791" s="358" t="s">
        <v>614</v>
      </c>
      <c r="F791" s="359">
        <v>50</v>
      </c>
      <c r="G791" s="76" t="s">
        <v>272</v>
      </c>
      <c r="H791" s="76" t="s">
        <v>60</v>
      </c>
      <c r="I791" s="360" t="str">
        <f t="shared" ca="1" si="60"/>
        <v/>
      </c>
      <c r="J791" s="360">
        <f t="shared" si="61"/>
        <v>6</v>
      </c>
      <c r="K791" s="360">
        <f t="shared" si="62"/>
        <v>4</v>
      </c>
      <c r="L791" s="360">
        <f t="shared" si="63"/>
        <v>2019</v>
      </c>
      <c r="M791" s="360">
        <f t="shared" si="64"/>
        <v>1</v>
      </c>
      <c r="N791" s="357">
        <f>VLOOKUP(Tabela14[[#This Row],[Banco]],$U$9:$V$28,2,0)</f>
        <v>1</v>
      </c>
      <c r="O791" s="360">
        <f>IF(M791&gt;'06'!$AZ$15,0,1)</f>
        <v>1</v>
      </c>
      <c r="P791" s="360" t="str">
        <f>IF(Tabela14[[#This Row],[DIA]]&gt;0,IF('13'!$CD$36=77,1,""),"")</f>
        <v/>
      </c>
      <c r="Q791" s="360">
        <f>IF(M791&gt;'13'!$CD$30,0,1)</f>
        <v>1</v>
      </c>
      <c r="R791" s="357" t="str">
        <f>IF(Tabela14[[#This Row],[DIA]]&gt;0,IF('01'!$BX$33=77,1,""),"")</f>
        <v/>
      </c>
      <c r="S791" s="360">
        <f>IF(M791&gt;'01'!$BX$27,0,1)</f>
        <v>1</v>
      </c>
    </row>
    <row r="792" spans="3:19" x14ac:dyDescent="0.25">
      <c r="C792" s="75">
        <v>43563</v>
      </c>
      <c r="D792" s="76" t="s">
        <v>767</v>
      </c>
      <c r="E792" s="358" t="s">
        <v>615</v>
      </c>
      <c r="F792" s="359">
        <v>500</v>
      </c>
      <c r="G792" s="76" t="s">
        <v>272</v>
      </c>
      <c r="H792" s="76" t="s">
        <v>60</v>
      </c>
      <c r="I792" s="360" t="str">
        <f t="shared" ca="1" si="60"/>
        <v/>
      </c>
      <c r="J792" s="360">
        <f t="shared" si="61"/>
        <v>8</v>
      </c>
      <c r="K792" s="360">
        <f t="shared" si="62"/>
        <v>4</v>
      </c>
      <c r="L792" s="360">
        <f t="shared" si="63"/>
        <v>2019</v>
      </c>
      <c r="M792" s="360">
        <f t="shared" si="64"/>
        <v>1</v>
      </c>
      <c r="N792" s="357">
        <f>VLOOKUP(Tabela14[[#This Row],[Banco]],$U$9:$V$28,2,0)</f>
        <v>1</v>
      </c>
      <c r="O792" s="360">
        <f>IF(M792&gt;'06'!$AZ$15,0,1)</f>
        <v>1</v>
      </c>
      <c r="P792" s="360" t="str">
        <f>IF(Tabela14[[#This Row],[DIA]]&gt;0,IF('13'!$CD$36=77,1,""),"")</f>
        <v/>
      </c>
      <c r="Q792" s="360">
        <f>IF(M792&gt;'13'!$CD$30,0,1)</f>
        <v>1</v>
      </c>
      <c r="R792" s="357" t="str">
        <f>IF(Tabela14[[#This Row],[DIA]]&gt;0,IF('01'!$BX$33=77,1,""),"")</f>
        <v/>
      </c>
      <c r="S792" s="360">
        <f>IF(M792&gt;'01'!$BX$27,0,1)</f>
        <v>1</v>
      </c>
    </row>
    <row r="793" spans="3:19" x14ac:dyDescent="0.25">
      <c r="C793" s="75">
        <v>43563</v>
      </c>
      <c r="D793" s="76" t="s">
        <v>268</v>
      </c>
      <c r="E793" s="358" t="s">
        <v>519</v>
      </c>
      <c r="F793" s="359">
        <v>6</v>
      </c>
      <c r="G793" s="76" t="s">
        <v>272</v>
      </c>
      <c r="H793" s="76" t="s">
        <v>60</v>
      </c>
      <c r="I793" s="360" t="str">
        <f t="shared" ca="1" si="60"/>
        <v/>
      </c>
      <c r="J793" s="360">
        <f t="shared" si="61"/>
        <v>8</v>
      </c>
      <c r="K793" s="360">
        <f t="shared" si="62"/>
        <v>4</v>
      </c>
      <c r="L793" s="360">
        <f t="shared" si="63"/>
        <v>2019</v>
      </c>
      <c r="M793" s="360">
        <f t="shared" si="64"/>
        <v>1</v>
      </c>
      <c r="N793" s="357">
        <f>VLOOKUP(Tabela14[[#This Row],[Banco]],$U$9:$V$28,2,0)</f>
        <v>1</v>
      </c>
      <c r="O793" s="360">
        <f>IF(M793&gt;'06'!$AZ$15,0,1)</f>
        <v>1</v>
      </c>
      <c r="P793" s="360" t="str">
        <f>IF(Tabela14[[#This Row],[DIA]]&gt;0,IF('13'!$CD$36=77,1,""),"")</f>
        <v/>
      </c>
      <c r="Q793" s="360">
        <f>IF(M793&gt;'13'!$CD$30,0,1)</f>
        <v>1</v>
      </c>
      <c r="R793" s="357" t="str">
        <f>IF(Tabela14[[#This Row],[DIA]]&gt;0,IF('01'!$BX$33=77,1,""),"")</f>
        <v/>
      </c>
      <c r="S793" s="360">
        <f>IF(M793&gt;'01'!$BX$27,0,1)</f>
        <v>1</v>
      </c>
    </row>
    <row r="794" spans="3:19" x14ac:dyDescent="0.25">
      <c r="C794" s="75">
        <v>43564</v>
      </c>
      <c r="D794" s="76" t="s">
        <v>265</v>
      </c>
      <c r="E794" s="358" t="s">
        <v>616</v>
      </c>
      <c r="F794" s="359">
        <v>86.38</v>
      </c>
      <c r="G794" s="76" t="s">
        <v>275</v>
      </c>
      <c r="H794" s="76" t="s">
        <v>60</v>
      </c>
      <c r="I794" s="360" t="str">
        <f t="shared" ca="1" si="60"/>
        <v/>
      </c>
      <c r="J794" s="360">
        <f t="shared" si="61"/>
        <v>9</v>
      </c>
      <c r="K794" s="360">
        <f t="shared" si="62"/>
        <v>4</v>
      </c>
      <c r="L794" s="360">
        <f t="shared" si="63"/>
        <v>2019</v>
      </c>
      <c r="M794" s="360">
        <f t="shared" si="64"/>
        <v>1</v>
      </c>
      <c r="N794" s="357">
        <f>VLOOKUP(Tabela14[[#This Row],[Banco]],$U$9:$V$28,2,0)</f>
        <v>4</v>
      </c>
      <c r="O794" s="360">
        <f>IF(M794&gt;'06'!$AZ$15,0,1)</f>
        <v>1</v>
      </c>
      <c r="P794" s="360" t="str">
        <f>IF(Tabela14[[#This Row],[DIA]]&gt;0,IF('13'!$CD$36=77,1,""),"")</f>
        <v/>
      </c>
      <c r="Q794" s="360">
        <f>IF(M794&gt;'13'!$CD$30,0,1)</f>
        <v>1</v>
      </c>
      <c r="R794" s="357" t="str">
        <f>IF(Tabela14[[#This Row],[DIA]]&gt;0,IF('01'!$BX$33=77,1,""),"")</f>
        <v/>
      </c>
      <c r="S794" s="360">
        <f>IF(M794&gt;'01'!$BX$27,0,1)</f>
        <v>1</v>
      </c>
    </row>
    <row r="795" spans="3:19" x14ac:dyDescent="0.25">
      <c r="C795" s="75">
        <v>43564</v>
      </c>
      <c r="D795" s="76" t="s">
        <v>268</v>
      </c>
      <c r="E795" s="358" t="s">
        <v>603</v>
      </c>
      <c r="F795" s="359">
        <v>1</v>
      </c>
      <c r="G795" s="76" t="s">
        <v>272</v>
      </c>
      <c r="H795" s="76" t="s">
        <v>60</v>
      </c>
      <c r="I795" s="360" t="str">
        <f t="shared" ca="1" si="60"/>
        <v/>
      </c>
      <c r="J795" s="360">
        <f t="shared" si="61"/>
        <v>9</v>
      </c>
      <c r="K795" s="360">
        <f t="shared" si="62"/>
        <v>4</v>
      </c>
      <c r="L795" s="360">
        <f t="shared" si="63"/>
        <v>2019</v>
      </c>
      <c r="M795" s="360">
        <f t="shared" si="64"/>
        <v>1</v>
      </c>
      <c r="N795" s="357">
        <f>VLOOKUP(Tabela14[[#This Row],[Banco]],$U$9:$V$28,2,0)</f>
        <v>1</v>
      </c>
      <c r="O795" s="360">
        <f>IF(M795&gt;'06'!$AZ$15,0,1)</f>
        <v>1</v>
      </c>
      <c r="P795" s="360" t="str">
        <f>IF(Tabela14[[#This Row],[DIA]]&gt;0,IF('13'!$CD$36=77,1,""),"")</f>
        <v/>
      </c>
      <c r="Q795" s="360">
        <f>IF(M795&gt;'13'!$CD$30,0,1)</f>
        <v>1</v>
      </c>
      <c r="R795" s="357" t="str">
        <f>IF(Tabela14[[#This Row],[DIA]]&gt;0,IF('01'!$BX$33=77,1,""),"")</f>
        <v/>
      </c>
      <c r="S795" s="360">
        <f>IF(M795&gt;'01'!$BX$27,0,1)</f>
        <v>1</v>
      </c>
    </row>
    <row r="796" spans="3:19" x14ac:dyDescent="0.25">
      <c r="C796" s="75">
        <v>43564</v>
      </c>
      <c r="D796" s="76" t="s">
        <v>767</v>
      </c>
      <c r="E796" s="358" t="s">
        <v>617</v>
      </c>
      <c r="F796" s="359">
        <v>110.63</v>
      </c>
      <c r="G796" s="76" t="s">
        <v>275</v>
      </c>
      <c r="H796" s="76" t="s">
        <v>60</v>
      </c>
      <c r="I796" s="360" t="str">
        <f t="shared" ca="1" si="60"/>
        <v/>
      </c>
      <c r="J796" s="360">
        <f t="shared" si="61"/>
        <v>9</v>
      </c>
      <c r="K796" s="360">
        <f t="shared" si="62"/>
        <v>4</v>
      </c>
      <c r="L796" s="360">
        <f t="shared" si="63"/>
        <v>2019</v>
      </c>
      <c r="M796" s="360">
        <f t="shared" si="64"/>
        <v>1</v>
      </c>
      <c r="N796" s="357">
        <f>VLOOKUP(Tabela14[[#This Row],[Banco]],$U$9:$V$28,2,0)</f>
        <v>4</v>
      </c>
      <c r="O796" s="360">
        <f>IF(M796&gt;'06'!$AZ$15,0,1)</f>
        <v>1</v>
      </c>
      <c r="P796" s="360" t="str">
        <f>IF(Tabela14[[#This Row],[DIA]]&gt;0,IF('13'!$CD$36=77,1,""),"")</f>
        <v/>
      </c>
      <c r="Q796" s="360">
        <f>IF(M796&gt;'13'!$CD$30,0,1)</f>
        <v>1</v>
      </c>
      <c r="R796" s="357" t="str">
        <f>IF(Tabela14[[#This Row],[DIA]]&gt;0,IF('01'!$BX$33=77,1,""),"")</f>
        <v/>
      </c>
      <c r="S796" s="360">
        <f>IF(M796&gt;'01'!$BX$27,0,1)</f>
        <v>1</v>
      </c>
    </row>
    <row r="797" spans="3:19" x14ac:dyDescent="0.25">
      <c r="C797" s="75">
        <v>43564</v>
      </c>
      <c r="D797" s="76" t="s">
        <v>266</v>
      </c>
      <c r="E797" s="358" t="s">
        <v>418</v>
      </c>
      <c r="F797" s="359">
        <v>80.02</v>
      </c>
      <c r="G797" s="76" t="s">
        <v>275</v>
      </c>
      <c r="H797" s="76" t="s">
        <v>60</v>
      </c>
      <c r="I797" s="360" t="str">
        <f t="shared" ca="1" si="60"/>
        <v/>
      </c>
      <c r="J797" s="360">
        <f t="shared" si="61"/>
        <v>9</v>
      </c>
      <c r="K797" s="360">
        <f t="shared" si="62"/>
        <v>4</v>
      </c>
      <c r="L797" s="360">
        <f t="shared" si="63"/>
        <v>2019</v>
      </c>
      <c r="M797" s="360">
        <f t="shared" si="64"/>
        <v>1</v>
      </c>
      <c r="N797" s="357">
        <f>VLOOKUP(Tabela14[[#This Row],[Banco]],$U$9:$V$28,2,0)</f>
        <v>4</v>
      </c>
      <c r="O797" s="360">
        <f>IF(M797&gt;'06'!$AZ$15,0,1)</f>
        <v>1</v>
      </c>
      <c r="P797" s="360" t="str">
        <f>IF(Tabela14[[#This Row],[DIA]]&gt;0,IF('13'!$CD$36=77,1,""),"")</f>
        <v/>
      </c>
      <c r="Q797" s="360">
        <f>IF(M797&gt;'13'!$CD$30,0,1)</f>
        <v>1</v>
      </c>
      <c r="R797" s="357" t="str">
        <f>IF(Tabela14[[#This Row],[DIA]]&gt;0,IF('01'!$BX$33=77,1,""),"")</f>
        <v/>
      </c>
      <c r="S797" s="360">
        <f>IF(M797&gt;'01'!$BX$27,0,1)</f>
        <v>1</v>
      </c>
    </row>
    <row r="798" spans="3:19" x14ac:dyDescent="0.25">
      <c r="C798" s="75">
        <v>43564</v>
      </c>
      <c r="D798" s="76" t="s">
        <v>264</v>
      </c>
      <c r="E798" s="358" t="s">
        <v>339</v>
      </c>
      <c r="F798" s="359">
        <v>84</v>
      </c>
      <c r="G798" s="76" t="s">
        <v>275</v>
      </c>
      <c r="H798" s="76" t="s">
        <v>60</v>
      </c>
      <c r="I798" s="360" t="str">
        <f t="shared" ca="1" si="60"/>
        <v/>
      </c>
      <c r="J798" s="360">
        <f t="shared" si="61"/>
        <v>9</v>
      </c>
      <c r="K798" s="360">
        <f t="shared" si="62"/>
        <v>4</v>
      </c>
      <c r="L798" s="360">
        <f t="shared" si="63"/>
        <v>2019</v>
      </c>
      <c r="M798" s="360">
        <f t="shared" si="64"/>
        <v>1</v>
      </c>
      <c r="N798" s="357">
        <f>VLOOKUP(Tabela14[[#This Row],[Banco]],$U$9:$V$28,2,0)</f>
        <v>4</v>
      </c>
      <c r="O798" s="360">
        <f>IF(M798&gt;'06'!$AZ$15,0,1)</f>
        <v>1</v>
      </c>
      <c r="P798" s="360" t="str">
        <f>IF(Tabela14[[#This Row],[DIA]]&gt;0,IF('13'!$CD$36=77,1,""),"")</f>
        <v/>
      </c>
      <c r="Q798" s="360">
        <f>IF(M798&gt;'13'!$CD$30,0,1)</f>
        <v>1</v>
      </c>
      <c r="R798" s="357" t="str">
        <f>IF(Tabela14[[#This Row],[DIA]]&gt;0,IF('01'!$BX$33=77,1,""),"")</f>
        <v/>
      </c>
      <c r="S798" s="360">
        <f>IF(M798&gt;'01'!$BX$27,0,1)</f>
        <v>1</v>
      </c>
    </row>
    <row r="799" spans="3:19" x14ac:dyDescent="0.25">
      <c r="C799" s="75">
        <v>43564</v>
      </c>
      <c r="D799" s="76" t="s">
        <v>266</v>
      </c>
      <c r="E799" s="358" t="s">
        <v>418</v>
      </c>
      <c r="F799" s="359">
        <v>100</v>
      </c>
      <c r="G799" s="76" t="s">
        <v>275</v>
      </c>
      <c r="H799" s="76" t="s">
        <v>60</v>
      </c>
      <c r="I799" s="360" t="str">
        <f t="shared" ca="1" si="60"/>
        <v/>
      </c>
      <c r="J799" s="360">
        <f t="shared" si="61"/>
        <v>9</v>
      </c>
      <c r="K799" s="360">
        <f t="shared" si="62"/>
        <v>4</v>
      </c>
      <c r="L799" s="360">
        <f t="shared" si="63"/>
        <v>2019</v>
      </c>
      <c r="M799" s="360">
        <f t="shared" si="64"/>
        <v>1</v>
      </c>
      <c r="N799" s="357">
        <f>VLOOKUP(Tabela14[[#This Row],[Banco]],$U$9:$V$28,2,0)</f>
        <v>4</v>
      </c>
      <c r="O799" s="360">
        <f>IF(M799&gt;'06'!$AZ$15,0,1)</f>
        <v>1</v>
      </c>
      <c r="P799" s="360" t="str">
        <f>IF(Tabela14[[#This Row],[DIA]]&gt;0,IF('13'!$CD$36=77,1,""),"")</f>
        <v/>
      </c>
      <c r="Q799" s="360">
        <f>IF(M799&gt;'13'!$CD$30,0,1)</f>
        <v>1</v>
      </c>
      <c r="R799" s="357" t="str">
        <f>IF(Tabela14[[#This Row],[DIA]]&gt;0,IF('01'!$BX$33=77,1,""),"")</f>
        <v/>
      </c>
      <c r="S799" s="360">
        <f>IF(M799&gt;'01'!$BX$27,0,1)</f>
        <v>1</v>
      </c>
    </row>
    <row r="800" spans="3:19" x14ac:dyDescent="0.25">
      <c r="C800" s="75">
        <v>43564</v>
      </c>
      <c r="D800" s="76" t="s">
        <v>264</v>
      </c>
      <c r="E800" s="358" t="s">
        <v>618</v>
      </c>
      <c r="F800" s="359">
        <v>20</v>
      </c>
      <c r="G800" s="76" t="s">
        <v>275</v>
      </c>
      <c r="H800" s="76" t="s">
        <v>60</v>
      </c>
      <c r="I800" s="360" t="str">
        <f t="shared" ca="1" si="60"/>
        <v/>
      </c>
      <c r="J800" s="360">
        <f t="shared" si="61"/>
        <v>9</v>
      </c>
      <c r="K800" s="360">
        <f t="shared" si="62"/>
        <v>4</v>
      </c>
      <c r="L800" s="360">
        <f t="shared" si="63"/>
        <v>2019</v>
      </c>
      <c r="M800" s="360">
        <f t="shared" si="64"/>
        <v>1</v>
      </c>
      <c r="N800" s="357">
        <f>VLOOKUP(Tabela14[[#This Row],[Banco]],$U$9:$V$28,2,0)</f>
        <v>4</v>
      </c>
      <c r="O800" s="360">
        <f>IF(M800&gt;'06'!$AZ$15,0,1)</f>
        <v>1</v>
      </c>
      <c r="P800" s="360" t="str">
        <f>IF(Tabela14[[#This Row],[DIA]]&gt;0,IF('13'!$CD$36=77,1,""),"")</f>
        <v/>
      </c>
      <c r="Q800" s="360">
        <f>IF(M800&gt;'13'!$CD$30,0,1)</f>
        <v>1</v>
      </c>
      <c r="R800" s="357" t="str">
        <f>IF(Tabela14[[#This Row],[DIA]]&gt;0,IF('01'!$BX$33=77,1,""),"")</f>
        <v/>
      </c>
      <c r="S800" s="360">
        <f>IF(M800&gt;'01'!$BX$27,0,1)</f>
        <v>1</v>
      </c>
    </row>
    <row r="801" spans="3:19" x14ac:dyDescent="0.25">
      <c r="C801" s="75">
        <v>43566</v>
      </c>
      <c r="D801" s="76" t="s">
        <v>264</v>
      </c>
      <c r="E801" s="358" t="s">
        <v>339</v>
      </c>
      <c r="F801" s="359">
        <v>200</v>
      </c>
      <c r="G801" s="76" t="s">
        <v>272</v>
      </c>
      <c r="H801" s="76" t="s">
        <v>60</v>
      </c>
      <c r="I801" s="360" t="str">
        <f t="shared" ca="1" si="60"/>
        <v/>
      </c>
      <c r="J801" s="360">
        <f t="shared" si="61"/>
        <v>11</v>
      </c>
      <c r="K801" s="360">
        <f t="shared" si="62"/>
        <v>4</v>
      </c>
      <c r="L801" s="360">
        <f t="shared" si="63"/>
        <v>2019</v>
      </c>
      <c r="M801" s="360">
        <f t="shared" si="64"/>
        <v>1</v>
      </c>
      <c r="N801" s="357">
        <f>VLOOKUP(Tabela14[[#This Row],[Banco]],$U$9:$V$28,2,0)</f>
        <v>1</v>
      </c>
      <c r="O801" s="360">
        <f>IF(M801&gt;'06'!$AZ$15,0,1)</f>
        <v>1</v>
      </c>
      <c r="P801" s="360" t="str">
        <f>IF(Tabela14[[#This Row],[DIA]]&gt;0,IF('13'!$CD$36=77,1,""),"")</f>
        <v/>
      </c>
      <c r="Q801" s="360">
        <f>IF(M801&gt;'13'!$CD$30,0,1)</f>
        <v>1</v>
      </c>
      <c r="R801" s="357" t="str">
        <f>IF(Tabela14[[#This Row],[DIA]]&gt;0,IF('01'!$BX$33=77,1,""),"")</f>
        <v/>
      </c>
      <c r="S801" s="360">
        <f>IF(M801&gt;'01'!$BX$27,0,1)</f>
        <v>1</v>
      </c>
    </row>
    <row r="802" spans="3:19" x14ac:dyDescent="0.25">
      <c r="C802" s="75">
        <v>43566</v>
      </c>
      <c r="D802" s="76" t="s">
        <v>767</v>
      </c>
      <c r="E802" s="358" t="s">
        <v>619</v>
      </c>
      <c r="F802" s="359">
        <v>30</v>
      </c>
      <c r="G802" s="76" t="s">
        <v>272</v>
      </c>
      <c r="H802" s="76" t="s">
        <v>60</v>
      </c>
      <c r="I802" s="360" t="str">
        <f t="shared" ca="1" si="60"/>
        <v/>
      </c>
      <c r="J802" s="360">
        <f t="shared" si="61"/>
        <v>11</v>
      </c>
      <c r="K802" s="360">
        <f t="shared" si="62"/>
        <v>4</v>
      </c>
      <c r="L802" s="360">
        <f t="shared" si="63"/>
        <v>2019</v>
      </c>
      <c r="M802" s="360">
        <f t="shared" si="64"/>
        <v>1</v>
      </c>
      <c r="N802" s="357">
        <f>VLOOKUP(Tabela14[[#This Row],[Banco]],$U$9:$V$28,2,0)</f>
        <v>1</v>
      </c>
      <c r="O802" s="360">
        <f>IF(M802&gt;'06'!$AZ$15,0,1)</f>
        <v>1</v>
      </c>
      <c r="P802" s="360" t="str">
        <f>IF(Tabela14[[#This Row],[DIA]]&gt;0,IF('13'!$CD$36=77,1,""),"")</f>
        <v/>
      </c>
      <c r="Q802" s="360">
        <f>IF(M802&gt;'13'!$CD$30,0,1)</f>
        <v>1</v>
      </c>
      <c r="R802" s="357" t="str">
        <f>IF(Tabela14[[#This Row],[DIA]]&gt;0,IF('01'!$BX$33=77,1,""),"")</f>
        <v/>
      </c>
      <c r="S802" s="360">
        <f>IF(M802&gt;'01'!$BX$27,0,1)</f>
        <v>1</v>
      </c>
    </row>
    <row r="803" spans="3:19" x14ac:dyDescent="0.25">
      <c r="C803" s="75">
        <v>43566</v>
      </c>
      <c r="D803" s="76" t="s">
        <v>268</v>
      </c>
      <c r="E803" s="358" t="s">
        <v>620</v>
      </c>
      <c r="F803" s="359">
        <v>2</v>
      </c>
      <c r="G803" s="76" t="s">
        <v>272</v>
      </c>
      <c r="H803" s="76" t="s">
        <v>60</v>
      </c>
      <c r="I803" s="360" t="str">
        <f t="shared" ca="1" si="60"/>
        <v/>
      </c>
      <c r="J803" s="360">
        <f t="shared" si="61"/>
        <v>11</v>
      </c>
      <c r="K803" s="360">
        <f t="shared" si="62"/>
        <v>4</v>
      </c>
      <c r="L803" s="360">
        <f t="shared" si="63"/>
        <v>2019</v>
      </c>
      <c r="M803" s="360">
        <f t="shared" si="64"/>
        <v>1</v>
      </c>
      <c r="N803" s="357">
        <f>VLOOKUP(Tabela14[[#This Row],[Banco]],$U$9:$V$28,2,0)</f>
        <v>1</v>
      </c>
      <c r="O803" s="360">
        <f>IF(M803&gt;'06'!$AZ$15,0,1)</f>
        <v>1</v>
      </c>
      <c r="P803" s="360" t="str">
        <f>IF(Tabela14[[#This Row],[DIA]]&gt;0,IF('13'!$CD$36=77,1,""),"")</f>
        <v/>
      </c>
      <c r="Q803" s="360">
        <f>IF(M803&gt;'13'!$CD$30,0,1)</f>
        <v>1</v>
      </c>
      <c r="R803" s="357" t="str">
        <f>IF(Tabela14[[#This Row],[DIA]]&gt;0,IF('01'!$BX$33=77,1,""),"")</f>
        <v/>
      </c>
      <c r="S803" s="360">
        <f>IF(M803&gt;'01'!$BX$27,0,1)</f>
        <v>1</v>
      </c>
    </row>
    <row r="804" spans="3:19" x14ac:dyDescent="0.25">
      <c r="C804" s="75">
        <v>43567</v>
      </c>
      <c r="D804" s="76" t="s">
        <v>268</v>
      </c>
      <c r="E804" s="358" t="s">
        <v>620</v>
      </c>
      <c r="F804" s="359">
        <v>2</v>
      </c>
      <c r="G804" s="76" t="s">
        <v>272</v>
      </c>
      <c r="H804" s="76" t="s">
        <v>60</v>
      </c>
      <c r="I804" s="360" t="str">
        <f t="shared" ca="1" si="60"/>
        <v/>
      </c>
      <c r="J804" s="360">
        <f t="shared" si="61"/>
        <v>12</v>
      </c>
      <c r="K804" s="360">
        <f t="shared" si="62"/>
        <v>4</v>
      </c>
      <c r="L804" s="360">
        <f t="shared" si="63"/>
        <v>2019</v>
      </c>
      <c r="M804" s="360">
        <f t="shared" si="64"/>
        <v>1</v>
      </c>
      <c r="N804" s="357">
        <f>VLOOKUP(Tabela14[[#This Row],[Banco]],$U$9:$V$28,2,0)</f>
        <v>1</v>
      </c>
      <c r="O804" s="360">
        <f>IF(M804&gt;'06'!$AZ$15,0,1)</f>
        <v>1</v>
      </c>
      <c r="P804" s="360" t="str">
        <f>IF(Tabela14[[#This Row],[DIA]]&gt;0,IF('13'!$CD$36=77,1,""),"")</f>
        <v/>
      </c>
      <c r="Q804" s="360">
        <f>IF(M804&gt;'13'!$CD$30,0,1)</f>
        <v>1</v>
      </c>
      <c r="R804" s="357" t="str">
        <f>IF(Tabela14[[#This Row],[DIA]]&gt;0,IF('01'!$BX$33=77,1,""),"")</f>
        <v/>
      </c>
      <c r="S804" s="360">
        <f>IF(M804&gt;'01'!$BX$27,0,1)</f>
        <v>1</v>
      </c>
    </row>
    <row r="805" spans="3:19" x14ac:dyDescent="0.25">
      <c r="C805" s="75">
        <v>43568</v>
      </c>
      <c r="D805" s="76" t="s">
        <v>268</v>
      </c>
      <c r="E805" s="358" t="s">
        <v>580</v>
      </c>
      <c r="F805" s="359">
        <v>6.99</v>
      </c>
      <c r="G805" s="76" t="s">
        <v>272</v>
      </c>
      <c r="H805" s="76" t="s">
        <v>60</v>
      </c>
      <c r="I805" s="360" t="str">
        <f t="shared" ca="1" si="60"/>
        <v/>
      </c>
      <c r="J805" s="360">
        <f t="shared" si="61"/>
        <v>13</v>
      </c>
      <c r="K805" s="360">
        <f t="shared" si="62"/>
        <v>4</v>
      </c>
      <c r="L805" s="360">
        <f t="shared" si="63"/>
        <v>2019</v>
      </c>
      <c r="M805" s="360">
        <f t="shared" si="64"/>
        <v>1</v>
      </c>
      <c r="N805" s="357">
        <f>VLOOKUP(Tabela14[[#This Row],[Banco]],$U$9:$V$28,2,0)</f>
        <v>1</v>
      </c>
      <c r="O805" s="360">
        <f>IF(M805&gt;'06'!$AZ$15,0,1)</f>
        <v>1</v>
      </c>
      <c r="P805" s="360" t="str">
        <f>IF(Tabela14[[#This Row],[DIA]]&gt;0,IF('13'!$CD$36=77,1,""),"")</f>
        <v/>
      </c>
      <c r="Q805" s="360">
        <f>IF(M805&gt;'13'!$CD$30,0,1)</f>
        <v>1</v>
      </c>
      <c r="R805" s="357" t="str">
        <f>IF(Tabela14[[#This Row],[DIA]]&gt;0,IF('01'!$BX$33=77,1,""),"")</f>
        <v/>
      </c>
      <c r="S805" s="360">
        <f>IF(M805&gt;'01'!$BX$27,0,1)</f>
        <v>1</v>
      </c>
    </row>
    <row r="806" spans="3:19" x14ac:dyDescent="0.25">
      <c r="C806" s="75">
        <v>43569</v>
      </c>
      <c r="D806" s="76" t="s">
        <v>767</v>
      </c>
      <c r="E806" s="358" t="s">
        <v>621</v>
      </c>
      <c r="F806" s="359">
        <v>100</v>
      </c>
      <c r="G806" s="76" t="s">
        <v>272</v>
      </c>
      <c r="H806" s="76" t="s">
        <v>60</v>
      </c>
      <c r="I806" s="360" t="str">
        <f t="shared" ca="1" si="60"/>
        <v/>
      </c>
      <c r="J806" s="360">
        <f t="shared" si="61"/>
        <v>14</v>
      </c>
      <c r="K806" s="360">
        <f t="shared" si="62"/>
        <v>4</v>
      </c>
      <c r="L806" s="360">
        <f t="shared" si="63"/>
        <v>2019</v>
      </c>
      <c r="M806" s="360">
        <f t="shared" si="64"/>
        <v>1</v>
      </c>
      <c r="N806" s="357">
        <f>VLOOKUP(Tabela14[[#This Row],[Banco]],$U$9:$V$28,2,0)</f>
        <v>1</v>
      </c>
      <c r="O806" s="360">
        <f>IF(M806&gt;'06'!$AZ$15,0,1)</f>
        <v>1</v>
      </c>
      <c r="P806" s="360" t="str">
        <f>IF(Tabela14[[#This Row],[DIA]]&gt;0,IF('13'!$CD$36=77,1,""),"")</f>
        <v/>
      </c>
      <c r="Q806" s="360">
        <f>IF(M806&gt;'13'!$CD$30,0,1)</f>
        <v>1</v>
      </c>
      <c r="R806" s="357" t="str">
        <f>IF(Tabela14[[#This Row],[DIA]]&gt;0,IF('01'!$BX$33=77,1,""),"")</f>
        <v/>
      </c>
      <c r="S806" s="360">
        <f>IF(M806&gt;'01'!$BX$27,0,1)</f>
        <v>1</v>
      </c>
    </row>
    <row r="807" spans="3:19" x14ac:dyDescent="0.25">
      <c r="C807" s="75">
        <v>43569</v>
      </c>
      <c r="D807" s="76" t="s">
        <v>767</v>
      </c>
      <c r="E807" s="358" t="s">
        <v>622</v>
      </c>
      <c r="F807" s="359">
        <v>500</v>
      </c>
      <c r="G807" s="76" t="s">
        <v>272</v>
      </c>
      <c r="H807" s="76" t="s">
        <v>60</v>
      </c>
      <c r="I807" s="360" t="str">
        <f t="shared" ca="1" si="60"/>
        <v/>
      </c>
      <c r="J807" s="360">
        <f t="shared" si="61"/>
        <v>14</v>
      </c>
      <c r="K807" s="360">
        <f t="shared" si="62"/>
        <v>4</v>
      </c>
      <c r="L807" s="360">
        <f t="shared" si="63"/>
        <v>2019</v>
      </c>
      <c r="M807" s="360">
        <f t="shared" si="64"/>
        <v>1</v>
      </c>
      <c r="N807" s="357">
        <f>VLOOKUP(Tabela14[[#This Row],[Banco]],$U$9:$V$28,2,0)</f>
        <v>1</v>
      </c>
      <c r="O807" s="360">
        <f>IF(M807&gt;'06'!$AZ$15,0,1)</f>
        <v>1</v>
      </c>
      <c r="P807" s="360" t="str">
        <f>IF(Tabela14[[#This Row],[DIA]]&gt;0,IF('13'!$CD$36=77,1,""),"")</f>
        <v/>
      </c>
      <c r="Q807" s="360">
        <f>IF(M807&gt;'13'!$CD$30,0,1)</f>
        <v>1</v>
      </c>
      <c r="R807" s="357" t="str">
        <f>IF(Tabela14[[#This Row],[DIA]]&gt;0,IF('01'!$BX$33=77,1,""),"")</f>
        <v/>
      </c>
      <c r="S807" s="360">
        <f>IF(M807&gt;'01'!$BX$27,0,1)</f>
        <v>1</v>
      </c>
    </row>
    <row r="808" spans="3:19" x14ac:dyDescent="0.25">
      <c r="C808" s="75">
        <v>43569</v>
      </c>
      <c r="D808" s="76" t="s">
        <v>264</v>
      </c>
      <c r="E808" s="358" t="s">
        <v>339</v>
      </c>
      <c r="F808" s="359">
        <v>60</v>
      </c>
      <c r="G808" s="76" t="s">
        <v>272</v>
      </c>
      <c r="H808" s="76" t="s">
        <v>60</v>
      </c>
      <c r="I808" s="360" t="str">
        <f t="shared" ca="1" si="60"/>
        <v/>
      </c>
      <c r="J808" s="360">
        <f t="shared" si="61"/>
        <v>14</v>
      </c>
      <c r="K808" s="360">
        <f t="shared" si="62"/>
        <v>4</v>
      </c>
      <c r="L808" s="360">
        <f t="shared" si="63"/>
        <v>2019</v>
      </c>
      <c r="M808" s="360">
        <f t="shared" si="64"/>
        <v>1</v>
      </c>
      <c r="N808" s="357">
        <f>VLOOKUP(Tabela14[[#This Row],[Banco]],$U$9:$V$28,2,0)</f>
        <v>1</v>
      </c>
      <c r="O808" s="360">
        <f>IF(M808&gt;'06'!$AZ$15,0,1)</f>
        <v>1</v>
      </c>
      <c r="P808" s="360" t="str">
        <f>IF(Tabela14[[#This Row],[DIA]]&gt;0,IF('13'!$CD$36=77,1,""),"")</f>
        <v/>
      </c>
      <c r="Q808" s="360">
        <f>IF(M808&gt;'13'!$CD$30,0,1)</f>
        <v>1</v>
      </c>
      <c r="R808" s="357" t="str">
        <f>IF(Tabela14[[#This Row],[DIA]]&gt;0,IF('01'!$BX$33=77,1,""),"")</f>
        <v/>
      </c>
      <c r="S808" s="360">
        <f>IF(M808&gt;'01'!$BX$27,0,1)</f>
        <v>1</v>
      </c>
    </row>
    <row r="809" spans="3:19" x14ac:dyDescent="0.25">
      <c r="C809" s="75">
        <v>43570</v>
      </c>
      <c r="D809" s="76" t="s">
        <v>265</v>
      </c>
      <c r="E809" s="358" t="s">
        <v>461</v>
      </c>
      <c r="F809" s="359">
        <v>50</v>
      </c>
      <c r="G809" s="76" t="s">
        <v>272</v>
      </c>
      <c r="H809" s="76" t="s">
        <v>60</v>
      </c>
      <c r="I809" s="360" t="str">
        <f t="shared" ca="1" si="60"/>
        <v/>
      </c>
      <c r="J809" s="360">
        <f t="shared" si="61"/>
        <v>15</v>
      </c>
      <c r="K809" s="360">
        <f t="shared" si="62"/>
        <v>4</v>
      </c>
      <c r="L809" s="360">
        <f t="shared" si="63"/>
        <v>2019</v>
      </c>
      <c r="M809" s="360">
        <f t="shared" si="64"/>
        <v>1</v>
      </c>
      <c r="N809" s="357">
        <f>VLOOKUP(Tabela14[[#This Row],[Banco]],$U$9:$V$28,2,0)</f>
        <v>1</v>
      </c>
      <c r="O809" s="360">
        <f>IF(M809&gt;'06'!$AZ$15,0,1)</f>
        <v>1</v>
      </c>
      <c r="P809" s="360" t="str">
        <f>IF(Tabela14[[#This Row],[DIA]]&gt;0,IF('13'!$CD$36=77,1,""),"")</f>
        <v/>
      </c>
      <c r="Q809" s="360">
        <f>IF(M809&gt;'13'!$CD$30,0,1)</f>
        <v>1</v>
      </c>
      <c r="R809" s="357" t="str">
        <f>IF(Tabela14[[#This Row],[DIA]]&gt;0,IF('01'!$BX$33=77,1,""),"")</f>
        <v/>
      </c>
      <c r="S809" s="360">
        <f>IF(M809&gt;'01'!$BX$27,0,1)</f>
        <v>1</v>
      </c>
    </row>
    <row r="810" spans="3:19" x14ac:dyDescent="0.25">
      <c r="C810" s="75">
        <v>43572</v>
      </c>
      <c r="D810" s="76" t="s">
        <v>264</v>
      </c>
      <c r="E810" s="358" t="s">
        <v>623</v>
      </c>
      <c r="F810" s="359">
        <v>286.33999999999997</v>
      </c>
      <c r="G810" s="76" t="s">
        <v>272</v>
      </c>
      <c r="H810" s="76" t="s">
        <v>60</v>
      </c>
      <c r="I810" s="360" t="str">
        <f t="shared" ca="1" si="60"/>
        <v/>
      </c>
      <c r="J810" s="360">
        <f t="shared" si="61"/>
        <v>17</v>
      </c>
      <c r="K810" s="360">
        <f t="shared" si="62"/>
        <v>4</v>
      </c>
      <c r="L810" s="360">
        <f t="shared" si="63"/>
        <v>2019</v>
      </c>
      <c r="M810" s="360">
        <f t="shared" si="64"/>
        <v>1</v>
      </c>
      <c r="N810" s="357">
        <f>VLOOKUP(Tabela14[[#This Row],[Banco]],$U$9:$V$28,2,0)</f>
        <v>1</v>
      </c>
      <c r="O810" s="360">
        <f>IF(M810&gt;'06'!$AZ$15,0,1)</f>
        <v>1</v>
      </c>
      <c r="P810" s="360" t="str">
        <f>IF(Tabela14[[#This Row],[DIA]]&gt;0,IF('13'!$CD$36=77,1,""),"")</f>
        <v/>
      </c>
      <c r="Q810" s="360">
        <f>IF(M810&gt;'13'!$CD$30,0,1)</f>
        <v>1</v>
      </c>
      <c r="R810" s="357" t="str">
        <f>IF(Tabela14[[#This Row],[DIA]]&gt;0,IF('01'!$BX$33=77,1,""),"")</f>
        <v/>
      </c>
      <c r="S810" s="360">
        <f>IF(M810&gt;'01'!$BX$27,0,1)</f>
        <v>1</v>
      </c>
    </row>
    <row r="811" spans="3:19" x14ac:dyDescent="0.25">
      <c r="C811" s="75">
        <v>43573</v>
      </c>
      <c r="D811" s="76" t="s">
        <v>268</v>
      </c>
      <c r="E811" s="358" t="s">
        <v>620</v>
      </c>
      <c r="F811" s="359">
        <v>2</v>
      </c>
      <c r="G811" s="76" t="s">
        <v>272</v>
      </c>
      <c r="H811" s="76" t="s">
        <v>60</v>
      </c>
      <c r="I811" s="360" t="str">
        <f t="shared" ca="1" si="60"/>
        <v/>
      </c>
      <c r="J811" s="360">
        <f t="shared" si="61"/>
        <v>18</v>
      </c>
      <c r="K811" s="360">
        <f t="shared" si="62"/>
        <v>4</v>
      </c>
      <c r="L811" s="360">
        <f t="shared" si="63"/>
        <v>2019</v>
      </c>
      <c r="M811" s="360">
        <f t="shared" si="64"/>
        <v>1</v>
      </c>
      <c r="N811" s="357">
        <f>VLOOKUP(Tabela14[[#This Row],[Banco]],$U$9:$V$28,2,0)</f>
        <v>1</v>
      </c>
      <c r="O811" s="360">
        <f>IF(M811&gt;'06'!$AZ$15,0,1)</f>
        <v>1</v>
      </c>
      <c r="P811" s="360" t="str">
        <f>IF(Tabela14[[#This Row],[DIA]]&gt;0,IF('13'!$CD$36=77,1,""),"")</f>
        <v/>
      </c>
      <c r="Q811" s="360">
        <f>IF(M811&gt;'13'!$CD$30,0,1)</f>
        <v>1</v>
      </c>
      <c r="R811" s="357" t="str">
        <f>IF(Tabela14[[#This Row],[DIA]]&gt;0,IF('01'!$BX$33=77,1,""),"")</f>
        <v/>
      </c>
      <c r="S811" s="360">
        <f>IF(M811&gt;'01'!$BX$27,0,1)</f>
        <v>1</v>
      </c>
    </row>
    <row r="812" spans="3:19" x14ac:dyDescent="0.25">
      <c r="C812" s="75">
        <v>43573</v>
      </c>
      <c r="D812" s="76" t="s">
        <v>767</v>
      </c>
      <c r="E812" s="358" t="s">
        <v>624</v>
      </c>
      <c r="F812" s="359">
        <v>100</v>
      </c>
      <c r="G812" s="76" t="s">
        <v>272</v>
      </c>
      <c r="H812" s="76" t="s">
        <v>60</v>
      </c>
      <c r="I812" s="360" t="str">
        <f t="shared" ca="1" si="60"/>
        <v/>
      </c>
      <c r="J812" s="360">
        <f t="shared" si="61"/>
        <v>18</v>
      </c>
      <c r="K812" s="360">
        <f t="shared" si="62"/>
        <v>4</v>
      </c>
      <c r="L812" s="360">
        <f t="shared" si="63"/>
        <v>2019</v>
      </c>
      <c r="M812" s="360">
        <f t="shared" si="64"/>
        <v>1</v>
      </c>
      <c r="N812" s="357">
        <f>VLOOKUP(Tabela14[[#This Row],[Banco]],$U$9:$V$28,2,0)</f>
        <v>1</v>
      </c>
      <c r="O812" s="360">
        <f>IF(M812&gt;'06'!$AZ$15,0,1)</f>
        <v>1</v>
      </c>
      <c r="P812" s="360" t="str">
        <f>IF(Tabela14[[#This Row],[DIA]]&gt;0,IF('13'!$CD$36=77,1,""),"")</f>
        <v/>
      </c>
      <c r="Q812" s="360">
        <f>IF(M812&gt;'13'!$CD$30,0,1)</f>
        <v>1</v>
      </c>
      <c r="R812" s="357" t="str">
        <f>IF(Tabela14[[#This Row],[DIA]]&gt;0,IF('01'!$BX$33=77,1,""),"")</f>
        <v/>
      </c>
      <c r="S812" s="360">
        <f>IF(M812&gt;'01'!$BX$27,0,1)</f>
        <v>1</v>
      </c>
    </row>
    <row r="813" spans="3:19" x14ac:dyDescent="0.25">
      <c r="C813" s="75">
        <v>43574</v>
      </c>
      <c r="D813" s="76" t="s">
        <v>265</v>
      </c>
      <c r="E813" s="358" t="s">
        <v>461</v>
      </c>
      <c r="F813" s="359">
        <v>100</v>
      </c>
      <c r="G813" s="76" t="s">
        <v>272</v>
      </c>
      <c r="H813" s="76" t="s">
        <v>60</v>
      </c>
      <c r="I813" s="360" t="str">
        <f t="shared" ca="1" si="60"/>
        <v/>
      </c>
      <c r="J813" s="360">
        <f t="shared" si="61"/>
        <v>19</v>
      </c>
      <c r="K813" s="360">
        <f t="shared" si="62"/>
        <v>4</v>
      </c>
      <c r="L813" s="360">
        <f t="shared" si="63"/>
        <v>2019</v>
      </c>
      <c r="M813" s="360">
        <f t="shared" si="64"/>
        <v>1</v>
      </c>
      <c r="N813" s="357">
        <f>VLOOKUP(Tabela14[[#This Row],[Banco]],$U$9:$V$28,2,0)</f>
        <v>1</v>
      </c>
      <c r="O813" s="360">
        <f>IF(M813&gt;'06'!$AZ$15,0,1)</f>
        <v>1</v>
      </c>
      <c r="P813" s="360" t="str">
        <f>IF(Tabela14[[#This Row],[DIA]]&gt;0,IF('13'!$CD$36=77,1,""),"")</f>
        <v/>
      </c>
      <c r="Q813" s="360">
        <f>IF(M813&gt;'13'!$CD$30,0,1)</f>
        <v>1</v>
      </c>
      <c r="R813" s="357" t="str">
        <f>IF(Tabela14[[#This Row],[DIA]]&gt;0,IF('01'!$BX$33=77,1,""),"")</f>
        <v/>
      </c>
      <c r="S813" s="360">
        <f>IF(M813&gt;'01'!$BX$27,0,1)</f>
        <v>1</v>
      </c>
    </row>
    <row r="814" spans="3:19" x14ac:dyDescent="0.25">
      <c r="C814" s="75">
        <v>43574</v>
      </c>
      <c r="D814" s="76" t="s">
        <v>266</v>
      </c>
      <c r="E814" s="358" t="s">
        <v>418</v>
      </c>
      <c r="F814" s="359">
        <v>30</v>
      </c>
      <c r="G814" s="76" t="s">
        <v>272</v>
      </c>
      <c r="H814" s="76" t="s">
        <v>60</v>
      </c>
      <c r="I814" s="360" t="str">
        <f t="shared" ca="1" si="60"/>
        <v/>
      </c>
      <c r="J814" s="360">
        <f t="shared" si="61"/>
        <v>19</v>
      </c>
      <c r="K814" s="360">
        <f t="shared" si="62"/>
        <v>4</v>
      </c>
      <c r="L814" s="360">
        <f t="shared" si="63"/>
        <v>2019</v>
      </c>
      <c r="M814" s="360">
        <f t="shared" si="64"/>
        <v>1</v>
      </c>
      <c r="N814" s="357">
        <f>VLOOKUP(Tabela14[[#This Row],[Banco]],$U$9:$V$28,2,0)</f>
        <v>1</v>
      </c>
      <c r="O814" s="360">
        <f>IF(M814&gt;'06'!$AZ$15,0,1)</f>
        <v>1</v>
      </c>
      <c r="P814" s="360" t="str">
        <f>IF(Tabela14[[#This Row],[DIA]]&gt;0,IF('13'!$CD$36=77,1,""),"")</f>
        <v/>
      </c>
      <c r="Q814" s="360">
        <f>IF(M814&gt;'13'!$CD$30,0,1)</f>
        <v>1</v>
      </c>
      <c r="R814" s="357" t="str">
        <f>IF(Tabela14[[#This Row],[DIA]]&gt;0,IF('01'!$BX$33=77,1,""),"")</f>
        <v/>
      </c>
      <c r="S814" s="360">
        <f>IF(M814&gt;'01'!$BX$27,0,1)</f>
        <v>1</v>
      </c>
    </row>
    <row r="815" spans="3:19" x14ac:dyDescent="0.25">
      <c r="C815" s="75">
        <v>43574</v>
      </c>
      <c r="D815" s="76" t="s">
        <v>266</v>
      </c>
      <c r="E815" s="358" t="s">
        <v>385</v>
      </c>
      <c r="F815" s="359">
        <v>6.4</v>
      </c>
      <c r="G815" s="76" t="s">
        <v>272</v>
      </c>
      <c r="H815" s="76" t="s">
        <v>60</v>
      </c>
      <c r="I815" s="360" t="str">
        <f t="shared" ca="1" si="60"/>
        <v/>
      </c>
      <c r="J815" s="360">
        <f t="shared" si="61"/>
        <v>19</v>
      </c>
      <c r="K815" s="360">
        <f t="shared" si="62"/>
        <v>4</v>
      </c>
      <c r="L815" s="360">
        <f t="shared" si="63"/>
        <v>2019</v>
      </c>
      <c r="M815" s="360">
        <f t="shared" si="64"/>
        <v>1</v>
      </c>
      <c r="N815" s="357">
        <f>VLOOKUP(Tabela14[[#This Row],[Banco]],$U$9:$V$28,2,0)</f>
        <v>1</v>
      </c>
      <c r="O815" s="360">
        <f>IF(M815&gt;'06'!$AZ$15,0,1)</f>
        <v>1</v>
      </c>
      <c r="P815" s="360" t="str">
        <f>IF(Tabela14[[#This Row],[DIA]]&gt;0,IF('13'!$CD$36=77,1,""),"")</f>
        <v/>
      </c>
      <c r="Q815" s="360">
        <f>IF(M815&gt;'13'!$CD$30,0,1)</f>
        <v>1</v>
      </c>
      <c r="R815" s="357" t="str">
        <f>IF(Tabela14[[#This Row],[DIA]]&gt;0,IF('01'!$BX$33=77,1,""),"")</f>
        <v/>
      </c>
      <c r="S815" s="360">
        <f>IF(M815&gt;'01'!$BX$27,0,1)</f>
        <v>1</v>
      </c>
    </row>
    <row r="816" spans="3:19" x14ac:dyDescent="0.25">
      <c r="C816" s="75">
        <v>43574</v>
      </c>
      <c r="D816" s="76" t="s">
        <v>264</v>
      </c>
      <c r="E816" s="358" t="s">
        <v>625</v>
      </c>
      <c r="F816" s="359">
        <v>5</v>
      </c>
      <c r="G816" s="76" t="s">
        <v>272</v>
      </c>
      <c r="H816" s="76" t="s">
        <v>60</v>
      </c>
      <c r="I816" s="360" t="str">
        <f t="shared" ca="1" si="60"/>
        <v/>
      </c>
      <c r="J816" s="360">
        <f t="shared" si="61"/>
        <v>19</v>
      </c>
      <c r="K816" s="360">
        <f t="shared" si="62"/>
        <v>4</v>
      </c>
      <c r="L816" s="360">
        <f t="shared" si="63"/>
        <v>2019</v>
      </c>
      <c r="M816" s="360">
        <f t="shared" si="64"/>
        <v>1</v>
      </c>
      <c r="N816" s="357">
        <f>VLOOKUP(Tabela14[[#This Row],[Banco]],$U$9:$V$28,2,0)</f>
        <v>1</v>
      </c>
      <c r="O816" s="360">
        <f>IF(M816&gt;'06'!$AZ$15,0,1)</f>
        <v>1</v>
      </c>
      <c r="P816" s="360" t="str">
        <f>IF(Tabela14[[#This Row],[DIA]]&gt;0,IF('13'!$CD$36=77,1,""),"")</f>
        <v/>
      </c>
      <c r="Q816" s="360">
        <f>IF(M816&gt;'13'!$CD$30,0,1)</f>
        <v>1</v>
      </c>
      <c r="R816" s="357" t="str">
        <f>IF(Tabela14[[#This Row],[DIA]]&gt;0,IF('01'!$BX$33=77,1,""),"")</f>
        <v/>
      </c>
      <c r="S816" s="360">
        <f>IF(M816&gt;'01'!$BX$27,0,1)</f>
        <v>1</v>
      </c>
    </row>
    <row r="817" spans="3:19" x14ac:dyDescent="0.25">
      <c r="C817" s="75">
        <v>43577</v>
      </c>
      <c r="D817" s="76" t="s">
        <v>271</v>
      </c>
      <c r="E817" s="358" t="s">
        <v>441</v>
      </c>
      <c r="F817" s="359">
        <v>23</v>
      </c>
      <c r="G817" s="76" t="s">
        <v>272</v>
      </c>
      <c r="H817" s="76" t="s">
        <v>60</v>
      </c>
      <c r="I817" s="360" t="str">
        <f t="shared" ca="1" si="60"/>
        <v/>
      </c>
      <c r="J817" s="360">
        <f t="shared" si="61"/>
        <v>22</v>
      </c>
      <c r="K817" s="360">
        <f t="shared" si="62"/>
        <v>4</v>
      </c>
      <c r="L817" s="360">
        <f t="shared" si="63"/>
        <v>2019</v>
      </c>
      <c r="M817" s="360">
        <f t="shared" si="64"/>
        <v>1</v>
      </c>
      <c r="N817" s="357">
        <f>VLOOKUP(Tabela14[[#This Row],[Banco]],$U$9:$V$28,2,0)</f>
        <v>1</v>
      </c>
      <c r="O817" s="360">
        <f>IF(M817&gt;'06'!$AZ$15,0,1)</f>
        <v>1</v>
      </c>
      <c r="P817" s="360" t="str">
        <f>IF(Tabela14[[#This Row],[DIA]]&gt;0,IF('13'!$CD$36=77,1,""),"")</f>
        <v/>
      </c>
      <c r="Q817" s="360">
        <f>IF(M817&gt;'13'!$CD$30,0,1)</f>
        <v>1</v>
      </c>
      <c r="R817" s="357" t="str">
        <f>IF(Tabela14[[#This Row],[DIA]]&gt;0,IF('01'!$BX$33=77,1,""),"")</f>
        <v/>
      </c>
      <c r="S817" s="360">
        <f>IF(M817&gt;'01'!$BX$27,0,1)</f>
        <v>1</v>
      </c>
    </row>
    <row r="818" spans="3:19" x14ac:dyDescent="0.25">
      <c r="C818" s="75">
        <v>43579</v>
      </c>
      <c r="D818" s="76" t="s">
        <v>266</v>
      </c>
      <c r="E818" s="358" t="s">
        <v>385</v>
      </c>
      <c r="F818" s="359">
        <v>1.6</v>
      </c>
      <c r="G818" s="76" t="s">
        <v>272</v>
      </c>
      <c r="H818" s="76" t="s">
        <v>60</v>
      </c>
      <c r="I818" s="360" t="str">
        <f t="shared" ca="1" si="60"/>
        <v/>
      </c>
      <c r="J818" s="360">
        <f t="shared" si="61"/>
        <v>24</v>
      </c>
      <c r="K818" s="360">
        <f t="shared" si="62"/>
        <v>4</v>
      </c>
      <c r="L818" s="360">
        <f t="shared" si="63"/>
        <v>2019</v>
      </c>
      <c r="M818" s="360">
        <f t="shared" si="64"/>
        <v>1</v>
      </c>
      <c r="N818" s="357">
        <f>VLOOKUP(Tabela14[[#This Row],[Banco]],$U$9:$V$28,2,0)</f>
        <v>1</v>
      </c>
      <c r="O818" s="360">
        <f>IF(M818&gt;'06'!$AZ$15,0,1)</f>
        <v>1</v>
      </c>
      <c r="P818" s="360" t="str">
        <f>IF(Tabela14[[#This Row],[DIA]]&gt;0,IF('13'!$CD$36=77,1,""),"")</f>
        <v/>
      </c>
      <c r="Q818" s="360">
        <f>IF(M818&gt;'13'!$CD$30,0,1)</f>
        <v>1</v>
      </c>
      <c r="R818" s="357" t="str">
        <f>IF(Tabela14[[#This Row],[DIA]]&gt;0,IF('01'!$BX$33=77,1,""),"")</f>
        <v/>
      </c>
      <c r="S818" s="360">
        <f>IF(M818&gt;'01'!$BX$27,0,1)</f>
        <v>1</v>
      </c>
    </row>
    <row r="819" spans="3:19" x14ac:dyDescent="0.25">
      <c r="C819" s="75">
        <v>43579</v>
      </c>
      <c r="D819" s="76" t="s">
        <v>767</v>
      </c>
      <c r="E819" s="358" t="s">
        <v>626</v>
      </c>
      <c r="F819" s="359">
        <v>4</v>
      </c>
      <c r="G819" s="76" t="s">
        <v>272</v>
      </c>
      <c r="H819" s="76" t="s">
        <v>60</v>
      </c>
      <c r="I819" s="360" t="str">
        <f t="shared" ca="1" si="60"/>
        <v/>
      </c>
      <c r="J819" s="360">
        <f t="shared" si="61"/>
        <v>24</v>
      </c>
      <c r="K819" s="360">
        <f t="shared" si="62"/>
        <v>4</v>
      </c>
      <c r="L819" s="360">
        <f t="shared" si="63"/>
        <v>2019</v>
      </c>
      <c r="M819" s="360">
        <f t="shared" si="64"/>
        <v>1</v>
      </c>
      <c r="N819" s="357">
        <f>VLOOKUP(Tabela14[[#This Row],[Banco]],$U$9:$V$28,2,0)</f>
        <v>1</v>
      </c>
      <c r="O819" s="360">
        <f>IF(M819&gt;'06'!$AZ$15,0,1)</f>
        <v>1</v>
      </c>
      <c r="P819" s="360" t="str">
        <f>IF(Tabela14[[#This Row],[DIA]]&gt;0,IF('13'!$CD$36=77,1,""),"")</f>
        <v/>
      </c>
      <c r="Q819" s="360">
        <f>IF(M819&gt;'13'!$CD$30,0,1)</f>
        <v>1</v>
      </c>
      <c r="R819" s="357" t="str">
        <f>IF(Tabela14[[#This Row],[DIA]]&gt;0,IF('01'!$BX$33=77,1,""),"")</f>
        <v/>
      </c>
      <c r="S819" s="360">
        <f>IF(M819&gt;'01'!$BX$27,0,1)</f>
        <v>1</v>
      </c>
    </row>
    <row r="820" spans="3:19" x14ac:dyDescent="0.25">
      <c r="C820" s="75">
        <v>43581</v>
      </c>
      <c r="D820" s="76" t="s">
        <v>266</v>
      </c>
      <c r="E820" s="358" t="s">
        <v>418</v>
      </c>
      <c r="F820" s="359">
        <v>20</v>
      </c>
      <c r="G820" s="76" t="s">
        <v>272</v>
      </c>
      <c r="H820" s="76" t="s">
        <v>60</v>
      </c>
      <c r="I820" s="360" t="str">
        <f t="shared" ca="1" si="60"/>
        <v/>
      </c>
      <c r="J820" s="360">
        <f t="shared" si="61"/>
        <v>26</v>
      </c>
      <c r="K820" s="360">
        <f t="shared" si="62"/>
        <v>4</v>
      </c>
      <c r="L820" s="360">
        <f t="shared" si="63"/>
        <v>2019</v>
      </c>
      <c r="M820" s="360">
        <f t="shared" si="64"/>
        <v>1</v>
      </c>
      <c r="N820" s="357">
        <f>VLOOKUP(Tabela14[[#This Row],[Banco]],$U$9:$V$28,2,0)</f>
        <v>1</v>
      </c>
      <c r="O820" s="360">
        <f>IF(M820&gt;'06'!$AZ$15,0,1)</f>
        <v>1</v>
      </c>
      <c r="P820" s="360" t="str">
        <f>IF(Tabela14[[#This Row],[DIA]]&gt;0,IF('13'!$CD$36=77,1,""),"")</f>
        <v/>
      </c>
      <c r="Q820" s="360">
        <f>IF(M820&gt;'13'!$CD$30,0,1)</f>
        <v>1</v>
      </c>
      <c r="R820" s="357" t="str">
        <f>IF(Tabela14[[#This Row],[DIA]]&gt;0,IF('01'!$BX$33=77,1,""),"")</f>
        <v/>
      </c>
      <c r="S820" s="360">
        <f>IF(M820&gt;'01'!$BX$27,0,1)</f>
        <v>1</v>
      </c>
    </row>
    <row r="821" spans="3:19" x14ac:dyDescent="0.25">
      <c r="C821" s="75">
        <v>43581</v>
      </c>
      <c r="D821" s="76" t="s">
        <v>268</v>
      </c>
      <c r="E821" s="358" t="s">
        <v>627</v>
      </c>
      <c r="F821" s="359">
        <v>2</v>
      </c>
      <c r="G821" s="76" t="s">
        <v>272</v>
      </c>
      <c r="H821" s="76" t="s">
        <v>60</v>
      </c>
      <c r="I821" s="360" t="str">
        <f t="shared" ca="1" si="60"/>
        <v/>
      </c>
      <c r="J821" s="360">
        <f t="shared" si="61"/>
        <v>26</v>
      </c>
      <c r="K821" s="360">
        <f t="shared" si="62"/>
        <v>4</v>
      </c>
      <c r="L821" s="360">
        <f t="shared" si="63"/>
        <v>2019</v>
      </c>
      <c r="M821" s="360">
        <f t="shared" si="64"/>
        <v>1</v>
      </c>
      <c r="N821" s="357">
        <f>VLOOKUP(Tabela14[[#This Row],[Banco]],$U$9:$V$28,2,0)</f>
        <v>1</v>
      </c>
      <c r="O821" s="360">
        <f>IF(M821&gt;'06'!$AZ$15,0,1)</f>
        <v>1</v>
      </c>
      <c r="P821" s="360" t="str">
        <f>IF(Tabela14[[#This Row],[DIA]]&gt;0,IF('13'!$CD$36=77,1,""),"")</f>
        <v/>
      </c>
      <c r="Q821" s="360">
        <f>IF(M821&gt;'13'!$CD$30,0,1)</f>
        <v>1</v>
      </c>
      <c r="R821" s="357" t="str">
        <f>IF(Tabela14[[#This Row],[DIA]]&gt;0,IF('01'!$BX$33=77,1,""),"")</f>
        <v/>
      </c>
      <c r="S821" s="360">
        <f>IF(M821&gt;'01'!$BX$27,0,1)</f>
        <v>1</v>
      </c>
    </row>
    <row r="822" spans="3:19" x14ac:dyDescent="0.25">
      <c r="C822" s="75">
        <v>43581</v>
      </c>
      <c r="D822" s="76" t="s">
        <v>767</v>
      </c>
      <c r="E822" s="358" t="s">
        <v>628</v>
      </c>
      <c r="F822" s="359">
        <v>22.09</v>
      </c>
      <c r="G822" s="76" t="s">
        <v>272</v>
      </c>
      <c r="H822" s="76" t="s">
        <v>60</v>
      </c>
      <c r="I822" s="360" t="str">
        <f t="shared" ca="1" si="60"/>
        <v/>
      </c>
      <c r="J822" s="360">
        <f t="shared" si="61"/>
        <v>26</v>
      </c>
      <c r="K822" s="360">
        <f t="shared" si="62"/>
        <v>4</v>
      </c>
      <c r="L822" s="360">
        <f t="shared" si="63"/>
        <v>2019</v>
      </c>
      <c r="M822" s="360">
        <f t="shared" si="64"/>
        <v>1</v>
      </c>
      <c r="N822" s="357">
        <f>VLOOKUP(Tabela14[[#This Row],[Banco]],$U$9:$V$28,2,0)</f>
        <v>1</v>
      </c>
      <c r="O822" s="360">
        <f>IF(M822&gt;'06'!$AZ$15,0,1)</f>
        <v>1</v>
      </c>
      <c r="P822" s="360" t="str">
        <f>IF(Tabela14[[#This Row],[DIA]]&gt;0,IF('13'!$CD$36=77,1,""),"")</f>
        <v/>
      </c>
      <c r="Q822" s="360">
        <f>IF(M822&gt;'13'!$CD$30,0,1)</f>
        <v>1</v>
      </c>
      <c r="R822" s="357" t="str">
        <f>IF(Tabela14[[#This Row],[DIA]]&gt;0,IF('01'!$BX$33=77,1,""),"")</f>
        <v/>
      </c>
      <c r="S822" s="360">
        <f>IF(M822&gt;'01'!$BX$27,0,1)</f>
        <v>1</v>
      </c>
    </row>
    <row r="823" spans="3:19" x14ac:dyDescent="0.25">
      <c r="C823" s="75">
        <v>43581</v>
      </c>
      <c r="D823" s="76" t="s">
        <v>264</v>
      </c>
      <c r="E823" s="358" t="s">
        <v>277</v>
      </c>
      <c r="F823" s="359">
        <v>100</v>
      </c>
      <c r="G823" s="76" t="s">
        <v>272</v>
      </c>
      <c r="H823" s="76" t="s">
        <v>60</v>
      </c>
      <c r="I823" s="360" t="str">
        <f t="shared" ca="1" si="60"/>
        <v/>
      </c>
      <c r="J823" s="360">
        <f t="shared" si="61"/>
        <v>26</v>
      </c>
      <c r="K823" s="360">
        <f t="shared" si="62"/>
        <v>4</v>
      </c>
      <c r="L823" s="360">
        <f t="shared" si="63"/>
        <v>2019</v>
      </c>
      <c r="M823" s="360">
        <f t="shared" si="64"/>
        <v>1</v>
      </c>
      <c r="N823" s="357">
        <f>VLOOKUP(Tabela14[[#This Row],[Banco]],$U$9:$V$28,2,0)</f>
        <v>1</v>
      </c>
      <c r="O823" s="360">
        <f>IF(M823&gt;'06'!$AZ$15,0,1)</f>
        <v>1</v>
      </c>
      <c r="P823" s="360" t="str">
        <f>IF(Tabela14[[#This Row],[DIA]]&gt;0,IF('13'!$CD$36=77,1,""),"")</f>
        <v/>
      </c>
      <c r="Q823" s="360">
        <f>IF(M823&gt;'13'!$CD$30,0,1)</f>
        <v>1</v>
      </c>
      <c r="R823" s="357" t="str">
        <f>IF(Tabela14[[#This Row],[DIA]]&gt;0,IF('01'!$BX$33=77,1,""),"")</f>
        <v/>
      </c>
      <c r="S823" s="360">
        <f>IF(M823&gt;'01'!$BX$27,0,1)</f>
        <v>1</v>
      </c>
    </row>
    <row r="824" spans="3:19" x14ac:dyDescent="0.25">
      <c r="C824" s="75">
        <v>43583</v>
      </c>
      <c r="D824" s="76" t="s">
        <v>265</v>
      </c>
      <c r="E824" s="358" t="s">
        <v>368</v>
      </c>
      <c r="F824" s="359">
        <v>108</v>
      </c>
      <c r="G824" s="76" t="s">
        <v>272</v>
      </c>
      <c r="H824" s="76" t="s">
        <v>60</v>
      </c>
      <c r="I824" s="360" t="str">
        <f t="shared" ca="1" si="60"/>
        <v/>
      </c>
      <c r="J824" s="360">
        <f t="shared" si="61"/>
        <v>28</v>
      </c>
      <c r="K824" s="360">
        <f t="shared" si="62"/>
        <v>4</v>
      </c>
      <c r="L824" s="360">
        <f t="shared" si="63"/>
        <v>2019</v>
      </c>
      <c r="M824" s="360">
        <f t="shared" si="64"/>
        <v>1</v>
      </c>
      <c r="N824" s="357">
        <f>VLOOKUP(Tabela14[[#This Row],[Banco]],$U$9:$V$28,2,0)</f>
        <v>1</v>
      </c>
      <c r="O824" s="360">
        <f>IF(M824&gt;'06'!$AZ$15,0,1)</f>
        <v>1</v>
      </c>
      <c r="P824" s="360" t="str">
        <f>IF(Tabela14[[#This Row],[DIA]]&gt;0,IF('13'!$CD$36=77,1,""),"")</f>
        <v/>
      </c>
      <c r="Q824" s="360">
        <f>IF(M824&gt;'13'!$CD$30,0,1)</f>
        <v>1</v>
      </c>
      <c r="R824" s="357" t="str">
        <f>IF(Tabela14[[#This Row],[DIA]]&gt;0,IF('01'!$BX$33=77,1,""),"")</f>
        <v/>
      </c>
      <c r="S824" s="360">
        <f>IF(M824&gt;'01'!$BX$27,0,1)</f>
        <v>1</v>
      </c>
    </row>
    <row r="825" spans="3:19" x14ac:dyDescent="0.25">
      <c r="C825" s="75">
        <v>43583</v>
      </c>
      <c r="D825" s="76" t="s">
        <v>264</v>
      </c>
      <c r="E825" s="358" t="s">
        <v>629</v>
      </c>
      <c r="F825" s="359">
        <v>10</v>
      </c>
      <c r="G825" s="76" t="s">
        <v>272</v>
      </c>
      <c r="H825" s="76" t="s">
        <v>60</v>
      </c>
      <c r="I825" s="360" t="str">
        <f t="shared" ca="1" si="60"/>
        <v/>
      </c>
      <c r="J825" s="360">
        <f t="shared" si="61"/>
        <v>28</v>
      </c>
      <c r="K825" s="360">
        <f t="shared" si="62"/>
        <v>4</v>
      </c>
      <c r="L825" s="360">
        <f t="shared" si="63"/>
        <v>2019</v>
      </c>
      <c r="M825" s="360">
        <f t="shared" si="64"/>
        <v>1</v>
      </c>
      <c r="N825" s="357">
        <f>VLOOKUP(Tabela14[[#This Row],[Banco]],$U$9:$V$28,2,0)</f>
        <v>1</v>
      </c>
      <c r="O825" s="360">
        <f>IF(M825&gt;'06'!$AZ$15,0,1)</f>
        <v>1</v>
      </c>
      <c r="P825" s="360" t="str">
        <f>IF(Tabela14[[#This Row],[DIA]]&gt;0,IF('13'!$CD$36=77,1,""),"")</f>
        <v/>
      </c>
      <c r="Q825" s="360">
        <f>IF(M825&gt;'13'!$CD$30,0,1)</f>
        <v>1</v>
      </c>
      <c r="R825" s="357" t="str">
        <f>IF(Tabela14[[#This Row],[DIA]]&gt;0,IF('01'!$BX$33=77,1,""),"")</f>
        <v/>
      </c>
      <c r="S825" s="360">
        <f>IF(M825&gt;'01'!$BX$27,0,1)</f>
        <v>1</v>
      </c>
    </row>
    <row r="826" spans="3:19" x14ac:dyDescent="0.25">
      <c r="C826" s="75">
        <v>43583</v>
      </c>
      <c r="D826" s="76" t="s">
        <v>266</v>
      </c>
      <c r="E826" s="358" t="s">
        <v>408</v>
      </c>
      <c r="F826" s="359">
        <v>4</v>
      </c>
      <c r="G826" s="76" t="s">
        <v>272</v>
      </c>
      <c r="H826" s="76" t="s">
        <v>60</v>
      </c>
      <c r="I826" s="360" t="str">
        <f t="shared" ca="1" si="60"/>
        <v/>
      </c>
      <c r="J826" s="360">
        <f t="shared" si="61"/>
        <v>28</v>
      </c>
      <c r="K826" s="360">
        <f t="shared" si="62"/>
        <v>4</v>
      </c>
      <c r="L826" s="360">
        <f t="shared" si="63"/>
        <v>2019</v>
      </c>
      <c r="M826" s="360">
        <f t="shared" si="64"/>
        <v>1</v>
      </c>
      <c r="N826" s="357">
        <f>VLOOKUP(Tabela14[[#This Row],[Banco]],$U$9:$V$28,2,0)</f>
        <v>1</v>
      </c>
      <c r="O826" s="360">
        <f>IF(M826&gt;'06'!$AZ$15,0,1)</f>
        <v>1</v>
      </c>
      <c r="P826" s="360" t="str">
        <f>IF(Tabela14[[#This Row],[DIA]]&gt;0,IF('13'!$CD$36=77,1,""),"")</f>
        <v/>
      </c>
      <c r="Q826" s="360">
        <f>IF(M826&gt;'13'!$CD$30,0,1)</f>
        <v>1</v>
      </c>
      <c r="R826" s="357" t="str">
        <f>IF(Tabela14[[#This Row],[DIA]]&gt;0,IF('01'!$BX$33=77,1,""),"")</f>
        <v/>
      </c>
      <c r="S826" s="360">
        <f>IF(M826&gt;'01'!$BX$27,0,1)</f>
        <v>1</v>
      </c>
    </row>
    <row r="827" spans="3:19" x14ac:dyDescent="0.25">
      <c r="C827" s="75">
        <v>43583</v>
      </c>
      <c r="D827" s="76" t="s">
        <v>767</v>
      </c>
      <c r="E827" s="358" t="s">
        <v>630</v>
      </c>
      <c r="F827" s="359">
        <v>20</v>
      </c>
      <c r="G827" s="76" t="s">
        <v>272</v>
      </c>
      <c r="H827" s="76" t="s">
        <v>60</v>
      </c>
      <c r="I827" s="360" t="str">
        <f t="shared" ca="1" si="60"/>
        <v/>
      </c>
      <c r="J827" s="360">
        <f t="shared" si="61"/>
        <v>28</v>
      </c>
      <c r="K827" s="360">
        <f t="shared" si="62"/>
        <v>4</v>
      </c>
      <c r="L827" s="360">
        <f t="shared" si="63"/>
        <v>2019</v>
      </c>
      <c r="M827" s="360">
        <f t="shared" si="64"/>
        <v>1</v>
      </c>
      <c r="N827" s="357">
        <f>VLOOKUP(Tabela14[[#This Row],[Banco]],$U$9:$V$28,2,0)</f>
        <v>1</v>
      </c>
      <c r="O827" s="360">
        <f>IF(M827&gt;'06'!$AZ$15,0,1)</f>
        <v>1</v>
      </c>
      <c r="P827" s="360" t="str">
        <f>IF(Tabela14[[#This Row],[DIA]]&gt;0,IF('13'!$CD$36=77,1,""),"")</f>
        <v/>
      </c>
      <c r="Q827" s="360">
        <f>IF(M827&gt;'13'!$CD$30,0,1)</f>
        <v>1</v>
      </c>
      <c r="R827" s="357" t="str">
        <f>IF(Tabela14[[#This Row],[DIA]]&gt;0,IF('01'!$BX$33=77,1,""),"")</f>
        <v/>
      </c>
      <c r="S827" s="360">
        <f>IF(M827&gt;'01'!$BX$27,0,1)</f>
        <v>1</v>
      </c>
    </row>
    <row r="828" spans="3:19" x14ac:dyDescent="0.25">
      <c r="C828" s="75">
        <v>43583</v>
      </c>
      <c r="D828" s="76" t="s">
        <v>264</v>
      </c>
      <c r="E828" s="358" t="s">
        <v>611</v>
      </c>
      <c r="F828" s="359">
        <v>2</v>
      </c>
      <c r="G828" s="76" t="s">
        <v>272</v>
      </c>
      <c r="H828" s="76" t="s">
        <v>60</v>
      </c>
      <c r="I828" s="360" t="str">
        <f t="shared" ca="1" si="60"/>
        <v/>
      </c>
      <c r="J828" s="360">
        <f t="shared" si="61"/>
        <v>28</v>
      </c>
      <c r="K828" s="360">
        <f t="shared" si="62"/>
        <v>4</v>
      </c>
      <c r="L828" s="360">
        <f t="shared" si="63"/>
        <v>2019</v>
      </c>
      <c r="M828" s="360">
        <f t="shared" si="64"/>
        <v>1</v>
      </c>
      <c r="N828" s="357">
        <f>VLOOKUP(Tabela14[[#This Row],[Banco]],$U$9:$V$28,2,0)</f>
        <v>1</v>
      </c>
      <c r="O828" s="360">
        <f>IF(M828&gt;'06'!$AZ$15,0,1)</f>
        <v>1</v>
      </c>
      <c r="P828" s="360" t="str">
        <f>IF(Tabela14[[#This Row],[DIA]]&gt;0,IF('13'!$CD$36=77,1,""),"")</f>
        <v/>
      </c>
      <c r="Q828" s="360">
        <f>IF(M828&gt;'13'!$CD$30,0,1)</f>
        <v>1</v>
      </c>
      <c r="R828" s="357" t="str">
        <f>IF(Tabela14[[#This Row],[DIA]]&gt;0,IF('01'!$BX$33=77,1,""),"")</f>
        <v/>
      </c>
      <c r="S828" s="360">
        <f>IF(M828&gt;'01'!$BX$27,0,1)</f>
        <v>1</v>
      </c>
    </row>
    <row r="829" spans="3:19" x14ac:dyDescent="0.25">
      <c r="C829" s="75">
        <v>43584</v>
      </c>
      <c r="D829" s="76" t="s">
        <v>265</v>
      </c>
      <c r="E829" s="358" t="s">
        <v>631</v>
      </c>
      <c r="F829" s="359">
        <v>35</v>
      </c>
      <c r="G829" s="76" t="s">
        <v>272</v>
      </c>
      <c r="H829" s="76" t="s">
        <v>60</v>
      </c>
      <c r="I829" s="360" t="str">
        <f t="shared" ca="1" si="60"/>
        <v/>
      </c>
      <c r="J829" s="360">
        <f t="shared" si="61"/>
        <v>29</v>
      </c>
      <c r="K829" s="360">
        <f t="shared" si="62"/>
        <v>4</v>
      </c>
      <c r="L829" s="360">
        <f t="shared" si="63"/>
        <v>2019</v>
      </c>
      <c r="M829" s="360">
        <f t="shared" si="64"/>
        <v>1</v>
      </c>
      <c r="N829" s="357">
        <f>VLOOKUP(Tabela14[[#This Row],[Banco]],$U$9:$V$28,2,0)</f>
        <v>1</v>
      </c>
      <c r="O829" s="360">
        <f>IF(M829&gt;'06'!$AZ$15,0,1)</f>
        <v>1</v>
      </c>
      <c r="P829" s="360" t="str">
        <f>IF(Tabela14[[#This Row],[DIA]]&gt;0,IF('13'!$CD$36=77,1,""),"")</f>
        <v/>
      </c>
      <c r="Q829" s="360">
        <f>IF(M829&gt;'13'!$CD$30,0,1)</f>
        <v>1</v>
      </c>
      <c r="R829" s="357" t="str">
        <f>IF(Tabela14[[#This Row],[DIA]]&gt;0,IF('01'!$BX$33=77,1,""),"")</f>
        <v/>
      </c>
      <c r="S829" s="360">
        <f>IF(M829&gt;'01'!$BX$27,0,1)</f>
        <v>1</v>
      </c>
    </row>
    <row r="830" spans="3:19" x14ac:dyDescent="0.25">
      <c r="C830" s="75">
        <v>43585</v>
      </c>
      <c r="D830" s="76" t="s">
        <v>268</v>
      </c>
      <c r="E830" s="358" t="s">
        <v>627</v>
      </c>
      <c r="F830" s="359">
        <v>2</v>
      </c>
      <c r="G830" s="76" t="s">
        <v>272</v>
      </c>
      <c r="H830" s="76" t="s">
        <v>60</v>
      </c>
      <c r="I830" s="360" t="str">
        <f t="shared" ca="1" si="60"/>
        <v/>
      </c>
      <c r="J830" s="360">
        <f t="shared" si="61"/>
        <v>30</v>
      </c>
      <c r="K830" s="360">
        <f t="shared" si="62"/>
        <v>4</v>
      </c>
      <c r="L830" s="360">
        <f t="shared" si="63"/>
        <v>2019</v>
      </c>
      <c r="M830" s="360">
        <f t="shared" si="64"/>
        <v>1</v>
      </c>
      <c r="N830" s="357">
        <f>VLOOKUP(Tabela14[[#This Row],[Banco]],$U$9:$V$28,2,0)</f>
        <v>1</v>
      </c>
      <c r="O830" s="360">
        <f>IF(M830&gt;'06'!$AZ$15,0,1)</f>
        <v>1</v>
      </c>
      <c r="P830" s="360" t="str">
        <f>IF(Tabela14[[#This Row],[DIA]]&gt;0,IF('13'!$CD$36=77,1,""),"")</f>
        <v/>
      </c>
      <c r="Q830" s="360">
        <f>IF(M830&gt;'13'!$CD$30,0,1)</f>
        <v>1</v>
      </c>
      <c r="R830" s="357" t="str">
        <f>IF(Tabela14[[#This Row],[DIA]]&gt;0,IF('01'!$BX$33=77,1,""),"")</f>
        <v/>
      </c>
      <c r="S830" s="360">
        <f>IF(M830&gt;'01'!$BX$27,0,1)</f>
        <v>1</v>
      </c>
    </row>
    <row r="831" spans="3:19" x14ac:dyDescent="0.25">
      <c r="C831" s="75">
        <v>43585</v>
      </c>
      <c r="D831" s="76" t="s">
        <v>264</v>
      </c>
      <c r="E831" s="358" t="s">
        <v>632</v>
      </c>
      <c r="F831" s="359">
        <v>315</v>
      </c>
      <c r="G831" s="76" t="s">
        <v>272</v>
      </c>
      <c r="H831" s="76" t="s">
        <v>60</v>
      </c>
      <c r="I831" s="360" t="str">
        <f t="shared" ca="1" si="60"/>
        <v/>
      </c>
      <c r="J831" s="360">
        <f t="shared" si="61"/>
        <v>30</v>
      </c>
      <c r="K831" s="360">
        <f t="shared" si="62"/>
        <v>4</v>
      </c>
      <c r="L831" s="360">
        <f t="shared" si="63"/>
        <v>2019</v>
      </c>
      <c r="M831" s="360">
        <f t="shared" si="64"/>
        <v>1</v>
      </c>
      <c r="N831" s="357">
        <f>VLOOKUP(Tabela14[[#This Row],[Banco]],$U$9:$V$28,2,0)</f>
        <v>1</v>
      </c>
      <c r="O831" s="360">
        <f>IF(M831&gt;'06'!$AZ$15,0,1)</f>
        <v>1</v>
      </c>
      <c r="P831" s="360" t="str">
        <f>IF(Tabela14[[#This Row],[DIA]]&gt;0,IF('13'!$CD$36=77,1,""),"")</f>
        <v/>
      </c>
      <c r="Q831" s="360">
        <f>IF(M831&gt;'13'!$CD$30,0,1)</f>
        <v>1</v>
      </c>
      <c r="R831" s="357" t="str">
        <f>IF(Tabela14[[#This Row],[DIA]]&gt;0,IF('01'!$BX$33=77,1,""),"")</f>
        <v/>
      </c>
      <c r="S831" s="360">
        <f>IF(M831&gt;'01'!$BX$27,0,1)</f>
        <v>1</v>
      </c>
    </row>
    <row r="832" spans="3:19" x14ac:dyDescent="0.25">
      <c r="C832" s="75">
        <v>43587</v>
      </c>
      <c r="D832" s="76" t="s">
        <v>266</v>
      </c>
      <c r="E832" s="358" t="s">
        <v>605</v>
      </c>
      <c r="F832" s="359">
        <v>20</v>
      </c>
      <c r="G832" s="76" t="s">
        <v>272</v>
      </c>
      <c r="H832" s="76" t="s">
        <v>60</v>
      </c>
      <c r="I832" s="360" t="str">
        <f t="shared" ca="1" si="60"/>
        <v/>
      </c>
      <c r="J832" s="360">
        <f t="shared" si="61"/>
        <v>2</v>
      </c>
      <c r="K832" s="360">
        <f t="shared" si="62"/>
        <v>5</v>
      </c>
      <c r="L832" s="360">
        <f t="shared" si="63"/>
        <v>2019</v>
      </c>
      <c r="M832" s="360">
        <f t="shared" si="64"/>
        <v>1</v>
      </c>
      <c r="N832" s="357">
        <f>VLOOKUP(Tabela14[[#This Row],[Banco]],$U$9:$V$28,2,0)</f>
        <v>1</v>
      </c>
      <c r="O832" s="360">
        <f>IF(M832&gt;'06'!$AZ$15,0,1)</f>
        <v>1</v>
      </c>
      <c r="P832" s="360" t="str">
        <f>IF(Tabela14[[#This Row],[DIA]]&gt;0,IF('13'!$CD$36=77,1,""),"")</f>
        <v/>
      </c>
      <c r="Q832" s="360">
        <f>IF(M832&gt;'13'!$CD$30,0,1)</f>
        <v>1</v>
      </c>
      <c r="R832" s="357" t="str">
        <f>IF(Tabela14[[#This Row],[DIA]]&gt;0,IF('01'!$BX$33=77,1,""),"")</f>
        <v/>
      </c>
      <c r="S832" s="360">
        <f>IF(M832&gt;'01'!$BX$27,0,1)</f>
        <v>1</v>
      </c>
    </row>
    <row r="833" spans="3:19" x14ac:dyDescent="0.25">
      <c r="C833" s="75">
        <v>43587</v>
      </c>
      <c r="D833" s="76" t="s">
        <v>271</v>
      </c>
      <c r="E833" s="358" t="s">
        <v>441</v>
      </c>
      <c r="F833" s="359">
        <v>18</v>
      </c>
      <c r="G833" s="76" t="s">
        <v>272</v>
      </c>
      <c r="H833" s="76" t="s">
        <v>60</v>
      </c>
      <c r="I833" s="360" t="str">
        <f t="shared" ca="1" si="60"/>
        <v/>
      </c>
      <c r="J833" s="360">
        <f t="shared" si="61"/>
        <v>2</v>
      </c>
      <c r="K833" s="360">
        <f t="shared" si="62"/>
        <v>5</v>
      </c>
      <c r="L833" s="360">
        <f t="shared" si="63"/>
        <v>2019</v>
      </c>
      <c r="M833" s="360">
        <f t="shared" si="64"/>
        <v>1</v>
      </c>
      <c r="N833" s="357">
        <f>VLOOKUP(Tabela14[[#This Row],[Banco]],$U$9:$V$28,2,0)</f>
        <v>1</v>
      </c>
      <c r="O833" s="360">
        <f>IF(M833&gt;'06'!$AZ$15,0,1)</f>
        <v>1</v>
      </c>
      <c r="P833" s="360" t="str">
        <f>IF(Tabela14[[#This Row],[DIA]]&gt;0,IF('13'!$CD$36=77,1,""),"")</f>
        <v/>
      </c>
      <c r="Q833" s="360">
        <f>IF(M833&gt;'13'!$CD$30,0,1)</f>
        <v>1</v>
      </c>
      <c r="R833" s="357" t="str">
        <f>IF(Tabela14[[#This Row],[DIA]]&gt;0,IF('01'!$BX$33=77,1,""),"")</f>
        <v/>
      </c>
      <c r="S833" s="360">
        <f>IF(M833&gt;'01'!$BX$27,0,1)</f>
        <v>1</v>
      </c>
    </row>
    <row r="834" spans="3:19" x14ac:dyDescent="0.25">
      <c r="C834" s="75">
        <v>43587</v>
      </c>
      <c r="D834" s="76" t="s">
        <v>266</v>
      </c>
      <c r="E834" s="358" t="s">
        <v>385</v>
      </c>
      <c r="F834" s="359">
        <v>3</v>
      </c>
      <c r="G834" s="76" t="s">
        <v>272</v>
      </c>
      <c r="H834" s="76" t="s">
        <v>60</v>
      </c>
      <c r="I834" s="360" t="str">
        <f t="shared" ca="1" si="60"/>
        <v/>
      </c>
      <c r="J834" s="360">
        <f t="shared" si="61"/>
        <v>2</v>
      </c>
      <c r="K834" s="360">
        <f t="shared" si="62"/>
        <v>5</v>
      </c>
      <c r="L834" s="360">
        <f t="shared" si="63"/>
        <v>2019</v>
      </c>
      <c r="M834" s="360">
        <f t="shared" si="64"/>
        <v>1</v>
      </c>
      <c r="N834" s="357">
        <f>VLOOKUP(Tabela14[[#This Row],[Banco]],$U$9:$V$28,2,0)</f>
        <v>1</v>
      </c>
      <c r="O834" s="360">
        <f>IF(M834&gt;'06'!$AZ$15,0,1)</f>
        <v>1</v>
      </c>
      <c r="P834" s="360" t="str">
        <f>IF(Tabela14[[#This Row],[DIA]]&gt;0,IF('13'!$CD$36=77,1,""),"")</f>
        <v/>
      </c>
      <c r="Q834" s="360">
        <f>IF(M834&gt;'13'!$CD$30,0,1)</f>
        <v>1</v>
      </c>
      <c r="R834" s="357" t="str">
        <f>IF(Tabela14[[#This Row],[DIA]]&gt;0,IF('01'!$BX$33=77,1,""),"")</f>
        <v/>
      </c>
      <c r="S834" s="360">
        <f>IF(M834&gt;'01'!$BX$27,0,1)</f>
        <v>1</v>
      </c>
    </row>
    <row r="835" spans="3:19" x14ac:dyDescent="0.25">
      <c r="C835" s="75">
        <v>43587</v>
      </c>
      <c r="D835" s="76" t="s">
        <v>264</v>
      </c>
      <c r="E835" s="358" t="s">
        <v>341</v>
      </c>
      <c r="F835" s="359">
        <v>20</v>
      </c>
      <c r="G835" s="76" t="s">
        <v>272</v>
      </c>
      <c r="H835" s="76" t="s">
        <v>60</v>
      </c>
      <c r="I835" s="360" t="str">
        <f t="shared" ca="1" si="60"/>
        <v/>
      </c>
      <c r="J835" s="360">
        <f t="shared" si="61"/>
        <v>2</v>
      </c>
      <c r="K835" s="360">
        <f t="shared" si="62"/>
        <v>5</v>
      </c>
      <c r="L835" s="360">
        <f t="shared" si="63"/>
        <v>2019</v>
      </c>
      <c r="M835" s="360">
        <f t="shared" si="64"/>
        <v>1</v>
      </c>
      <c r="N835" s="357">
        <f>VLOOKUP(Tabela14[[#This Row],[Banco]],$U$9:$V$28,2,0)</f>
        <v>1</v>
      </c>
      <c r="O835" s="360">
        <f>IF(M835&gt;'06'!$AZ$15,0,1)</f>
        <v>1</v>
      </c>
      <c r="P835" s="360" t="str">
        <f>IF(Tabela14[[#This Row],[DIA]]&gt;0,IF('13'!$CD$36=77,1,""),"")</f>
        <v/>
      </c>
      <c r="Q835" s="360">
        <f>IF(M835&gt;'13'!$CD$30,0,1)</f>
        <v>1</v>
      </c>
      <c r="R835" s="357" t="str">
        <f>IF(Tabela14[[#This Row],[DIA]]&gt;0,IF('01'!$BX$33=77,1,""),"")</f>
        <v/>
      </c>
      <c r="S835" s="360">
        <f>IF(M835&gt;'01'!$BX$27,0,1)</f>
        <v>1</v>
      </c>
    </row>
    <row r="836" spans="3:19" x14ac:dyDescent="0.25">
      <c r="C836" s="75">
        <v>43587</v>
      </c>
      <c r="D836" s="76" t="s">
        <v>266</v>
      </c>
      <c r="E836" s="358" t="s">
        <v>418</v>
      </c>
      <c r="F836" s="359">
        <v>40</v>
      </c>
      <c r="G836" s="76" t="s">
        <v>272</v>
      </c>
      <c r="H836" s="76" t="s">
        <v>60</v>
      </c>
      <c r="I836" s="360" t="str">
        <f t="shared" ca="1" si="60"/>
        <v/>
      </c>
      <c r="J836" s="360">
        <f t="shared" si="61"/>
        <v>2</v>
      </c>
      <c r="K836" s="360">
        <f t="shared" si="62"/>
        <v>5</v>
      </c>
      <c r="L836" s="360">
        <f t="shared" si="63"/>
        <v>2019</v>
      </c>
      <c r="M836" s="360">
        <f t="shared" si="64"/>
        <v>1</v>
      </c>
      <c r="N836" s="357">
        <f>VLOOKUP(Tabela14[[#This Row],[Banco]],$U$9:$V$28,2,0)</f>
        <v>1</v>
      </c>
      <c r="O836" s="360">
        <f>IF(M836&gt;'06'!$AZ$15,0,1)</f>
        <v>1</v>
      </c>
      <c r="P836" s="360" t="str">
        <f>IF(Tabela14[[#This Row],[DIA]]&gt;0,IF('13'!$CD$36=77,1,""),"")</f>
        <v/>
      </c>
      <c r="Q836" s="360">
        <f>IF(M836&gt;'13'!$CD$30,0,1)</f>
        <v>1</v>
      </c>
      <c r="R836" s="357" t="str">
        <f>IF(Tabela14[[#This Row],[DIA]]&gt;0,IF('01'!$BX$33=77,1,""),"")</f>
        <v/>
      </c>
      <c r="S836" s="360">
        <f>IF(M836&gt;'01'!$BX$27,0,1)</f>
        <v>1</v>
      </c>
    </row>
    <row r="837" spans="3:19" x14ac:dyDescent="0.25">
      <c r="C837" s="75">
        <v>43587</v>
      </c>
      <c r="D837" s="76" t="s">
        <v>271</v>
      </c>
      <c r="E837" s="358" t="s">
        <v>415</v>
      </c>
      <c r="F837" s="359">
        <v>18</v>
      </c>
      <c r="G837" s="76" t="s">
        <v>272</v>
      </c>
      <c r="H837" s="76" t="s">
        <v>60</v>
      </c>
      <c r="I837" s="360" t="str">
        <f t="shared" ca="1" si="60"/>
        <v/>
      </c>
      <c r="J837" s="360">
        <f t="shared" si="61"/>
        <v>2</v>
      </c>
      <c r="K837" s="360">
        <f t="shared" si="62"/>
        <v>5</v>
      </c>
      <c r="L837" s="360">
        <f t="shared" si="63"/>
        <v>2019</v>
      </c>
      <c r="M837" s="360">
        <f t="shared" si="64"/>
        <v>1</v>
      </c>
      <c r="N837" s="357">
        <f>VLOOKUP(Tabela14[[#This Row],[Banco]],$U$9:$V$28,2,0)</f>
        <v>1</v>
      </c>
      <c r="O837" s="360">
        <f>IF(M837&gt;'06'!$AZ$15,0,1)</f>
        <v>1</v>
      </c>
      <c r="P837" s="360" t="str">
        <f>IF(Tabela14[[#This Row],[DIA]]&gt;0,IF('13'!$CD$36=77,1,""),"")</f>
        <v/>
      </c>
      <c r="Q837" s="360">
        <f>IF(M837&gt;'13'!$CD$30,0,1)</f>
        <v>1</v>
      </c>
      <c r="R837" s="357" t="str">
        <f>IF(Tabela14[[#This Row],[DIA]]&gt;0,IF('01'!$BX$33=77,1,""),"")</f>
        <v/>
      </c>
      <c r="S837" s="360">
        <f>IF(M837&gt;'01'!$BX$27,0,1)</f>
        <v>1</v>
      </c>
    </row>
    <row r="838" spans="3:19" x14ac:dyDescent="0.25">
      <c r="C838" s="75">
        <v>43588</v>
      </c>
      <c r="D838" s="76" t="s">
        <v>264</v>
      </c>
      <c r="E838" s="358" t="s">
        <v>633</v>
      </c>
      <c r="F838" s="359">
        <v>23</v>
      </c>
      <c r="G838" s="76" t="s">
        <v>272</v>
      </c>
      <c r="H838" s="76" t="s">
        <v>60</v>
      </c>
      <c r="I838" s="360" t="str">
        <f t="shared" ca="1" si="60"/>
        <v/>
      </c>
      <c r="J838" s="360">
        <f t="shared" si="61"/>
        <v>3</v>
      </c>
      <c r="K838" s="360">
        <f t="shared" si="62"/>
        <v>5</v>
      </c>
      <c r="L838" s="360">
        <f t="shared" si="63"/>
        <v>2019</v>
      </c>
      <c r="M838" s="360">
        <f t="shared" si="64"/>
        <v>1</v>
      </c>
      <c r="N838" s="357">
        <f>VLOOKUP(Tabela14[[#This Row],[Banco]],$U$9:$V$28,2,0)</f>
        <v>1</v>
      </c>
      <c r="O838" s="360">
        <f>IF(M838&gt;'06'!$AZ$15,0,1)</f>
        <v>1</v>
      </c>
      <c r="P838" s="360" t="str">
        <f>IF(Tabela14[[#This Row],[DIA]]&gt;0,IF('13'!$CD$36=77,1,""),"")</f>
        <v/>
      </c>
      <c r="Q838" s="360">
        <f>IF(M838&gt;'13'!$CD$30,0,1)</f>
        <v>1</v>
      </c>
      <c r="R838" s="357" t="str">
        <f>IF(Tabela14[[#This Row],[DIA]]&gt;0,IF('01'!$BX$33=77,1,""),"")</f>
        <v/>
      </c>
      <c r="S838" s="360">
        <f>IF(M838&gt;'01'!$BX$27,0,1)</f>
        <v>1</v>
      </c>
    </row>
    <row r="839" spans="3:19" x14ac:dyDescent="0.25">
      <c r="C839" s="75">
        <v>43588</v>
      </c>
      <c r="D839" s="76" t="s">
        <v>767</v>
      </c>
      <c r="E839" s="358" t="s">
        <v>615</v>
      </c>
      <c r="F839" s="359">
        <v>400</v>
      </c>
      <c r="G839" s="76" t="s">
        <v>272</v>
      </c>
      <c r="H839" s="76" t="s">
        <v>60</v>
      </c>
      <c r="I839" s="360" t="str">
        <f t="shared" ca="1" si="60"/>
        <v/>
      </c>
      <c r="J839" s="360">
        <f t="shared" si="61"/>
        <v>3</v>
      </c>
      <c r="K839" s="360">
        <f t="shared" si="62"/>
        <v>5</v>
      </c>
      <c r="L839" s="360">
        <f t="shared" si="63"/>
        <v>2019</v>
      </c>
      <c r="M839" s="360">
        <f t="shared" si="64"/>
        <v>1</v>
      </c>
      <c r="N839" s="357">
        <f>VLOOKUP(Tabela14[[#This Row],[Banco]],$U$9:$V$28,2,0)</f>
        <v>1</v>
      </c>
      <c r="O839" s="360">
        <f>IF(M839&gt;'06'!$AZ$15,0,1)</f>
        <v>1</v>
      </c>
      <c r="P839" s="360" t="str">
        <f>IF(Tabela14[[#This Row],[DIA]]&gt;0,IF('13'!$CD$36=77,1,""),"")</f>
        <v/>
      </c>
      <c r="Q839" s="360">
        <f>IF(M839&gt;'13'!$CD$30,0,1)</f>
        <v>1</v>
      </c>
      <c r="R839" s="357" t="str">
        <f>IF(Tabela14[[#This Row],[DIA]]&gt;0,IF('01'!$BX$33=77,1,""),"")</f>
        <v/>
      </c>
      <c r="S839" s="360">
        <f>IF(M839&gt;'01'!$BX$27,0,1)</f>
        <v>1</v>
      </c>
    </row>
    <row r="840" spans="3:19" x14ac:dyDescent="0.25">
      <c r="C840" s="75">
        <v>43588</v>
      </c>
      <c r="D840" s="76" t="s">
        <v>266</v>
      </c>
      <c r="E840" s="358" t="s">
        <v>418</v>
      </c>
      <c r="F840" s="359">
        <v>50</v>
      </c>
      <c r="G840" s="76" t="s">
        <v>272</v>
      </c>
      <c r="H840" s="76" t="s">
        <v>60</v>
      </c>
      <c r="I840" s="360" t="str">
        <f t="shared" ca="1" si="60"/>
        <v/>
      </c>
      <c r="J840" s="360">
        <f t="shared" si="61"/>
        <v>3</v>
      </c>
      <c r="K840" s="360">
        <f t="shared" si="62"/>
        <v>5</v>
      </c>
      <c r="L840" s="360">
        <f t="shared" si="63"/>
        <v>2019</v>
      </c>
      <c r="M840" s="360">
        <f t="shared" si="64"/>
        <v>1</v>
      </c>
      <c r="N840" s="357">
        <f>VLOOKUP(Tabela14[[#This Row],[Banco]],$U$9:$V$28,2,0)</f>
        <v>1</v>
      </c>
      <c r="O840" s="360">
        <f>IF(M840&gt;'06'!$AZ$15,0,1)</f>
        <v>1</v>
      </c>
      <c r="P840" s="360" t="str">
        <f>IF(Tabela14[[#This Row],[DIA]]&gt;0,IF('13'!$CD$36=77,1,""),"")</f>
        <v/>
      </c>
      <c r="Q840" s="360">
        <f>IF(M840&gt;'13'!$CD$30,0,1)</f>
        <v>1</v>
      </c>
      <c r="R840" s="357" t="str">
        <f>IF(Tabela14[[#This Row],[DIA]]&gt;0,IF('01'!$BX$33=77,1,""),"")</f>
        <v/>
      </c>
      <c r="S840" s="360">
        <f>IF(M840&gt;'01'!$BX$27,0,1)</f>
        <v>1</v>
      </c>
    </row>
    <row r="841" spans="3:19" x14ac:dyDescent="0.25">
      <c r="C841" s="75">
        <v>43588</v>
      </c>
      <c r="D841" s="76" t="s">
        <v>264</v>
      </c>
      <c r="E841" s="358" t="s">
        <v>339</v>
      </c>
      <c r="F841" s="359">
        <v>9</v>
      </c>
      <c r="G841" s="76" t="s">
        <v>272</v>
      </c>
      <c r="H841" s="76" t="s">
        <v>60</v>
      </c>
      <c r="I841" s="360" t="str">
        <f t="shared" ref="I841:I904" ca="1" si="65">IF(H841="","",(IF(H841="Efetivado","",IF(C841="","",IF(C841=TODAY(),"Vence Hoje",IF(C841&lt;TODAY(),"Atrasado",C841-TODAY()&amp;" Dias para Vencer"))))))</f>
        <v/>
      </c>
      <c r="J841" s="360">
        <f t="shared" ref="J841:J904" si="66">DAY(C841)</f>
        <v>3</v>
      </c>
      <c r="K841" s="360">
        <f t="shared" ref="K841:K904" si="67">MONTH(C841)</f>
        <v>5</v>
      </c>
      <c r="L841" s="360">
        <f t="shared" ref="L841:L904" si="68">YEAR(C841)</f>
        <v>2019</v>
      </c>
      <c r="M841" s="360">
        <f t="shared" ref="M841:M904" si="69">VLOOKUP(H841,$Z$9:$AA$10,2,0)</f>
        <v>1</v>
      </c>
      <c r="N841" s="357">
        <f>VLOOKUP(Tabela14[[#This Row],[Banco]],$U$9:$V$28,2,0)</f>
        <v>1</v>
      </c>
      <c r="O841" s="360">
        <f>IF(M841&gt;'06'!$AZ$15,0,1)</f>
        <v>1</v>
      </c>
      <c r="P841" s="360" t="str">
        <f>IF(Tabela14[[#This Row],[DIA]]&gt;0,IF('13'!$CD$36=77,1,""),"")</f>
        <v/>
      </c>
      <c r="Q841" s="360">
        <f>IF(M841&gt;'13'!$CD$30,0,1)</f>
        <v>1</v>
      </c>
      <c r="R841" s="357" t="str">
        <f>IF(Tabela14[[#This Row],[DIA]]&gt;0,IF('01'!$BX$33=77,1,""),"")</f>
        <v/>
      </c>
      <c r="S841" s="360">
        <f>IF(M841&gt;'01'!$BX$27,0,1)</f>
        <v>1</v>
      </c>
    </row>
    <row r="842" spans="3:19" x14ac:dyDescent="0.25">
      <c r="C842" s="75">
        <v>43589</v>
      </c>
      <c r="D842" s="76" t="s">
        <v>772</v>
      </c>
      <c r="E842" s="358" t="s">
        <v>527</v>
      </c>
      <c r="F842" s="359">
        <v>600</v>
      </c>
      <c r="G842" s="76" t="s">
        <v>272</v>
      </c>
      <c r="H842" s="76" t="s">
        <v>60</v>
      </c>
      <c r="I842" s="360" t="str">
        <f t="shared" ca="1" si="65"/>
        <v/>
      </c>
      <c r="J842" s="360">
        <f t="shared" si="66"/>
        <v>4</v>
      </c>
      <c r="K842" s="360">
        <f t="shared" si="67"/>
        <v>5</v>
      </c>
      <c r="L842" s="360">
        <f t="shared" si="68"/>
        <v>2019</v>
      </c>
      <c r="M842" s="360">
        <f t="shared" si="69"/>
        <v>1</v>
      </c>
      <c r="N842" s="357">
        <f>VLOOKUP(Tabela14[[#This Row],[Banco]],$U$9:$V$28,2,0)</f>
        <v>1</v>
      </c>
      <c r="O842" s="360">
        <f>IF(M842&gt;'06'!$AZ$15,0,1)</f>
        <v>1</v>
      </c>
      <c r="P842" s="360" t="str">
        <f>IF(Tabela14[[#This Row],[DIA]]&gt;0,IF('13'!$CD$36=77,1,""),"")</f>
        <v/>
      </c>
      <c r="Q842" s="360">
        <f>IF(M842&gt;'13'!$CD$30,0,1)</f>
        <v>1</v>
      </c>
      <c r="R842" s="357" t="str">
        <f>IF(Tabela14[[#This Row],[DIA]]&gt;0,IF('01'!$BX$33=77,1,""),"")</f>
        <v/>
      </c>
      <c r="S842" s="360">
        <f>IF(M842&gt;'01'!$BX$27,0,1)</f>
        <v>1</v>
      </c>
    </row>
    <row r="843" spans="3:19" x14ac:dyDescent="0.25">
      <c r="C843" s="75">
        <v>43589</v>
      </c>
      <c r="D843" s="76" t="s">
        <v>268</v>
      </c>
      <c r="E843" s="358" t="s">
        <v>634</v>
      </c>
      <c r="F843" s="359">
        <v>3</v>
      </c>
      <c r="G843" s="76" t="s">
        <v>272</v>
      </c>
      <c r="H843" s="76" t="s">
        <v>60</v>
      </c>
      <c r="I843" s="360" t="str">
        <f t="shared" ca="1" si="65"/>
        <v/>
      </c>
      <c r="J843" s="360">
        <f t="shared" si="66"/>
        <v>4</v>
      </c>
      <c r="K843" s="360">
        <f t="shared" si="67"/>
        <v>5</v>
      </c>
      <c r="L843" s="360">
        <f t="shared" si="68"/>
        <v>2019</v>
      </c>
      <c r="M843" s="360">
        <f t="shared" si="69"/>
        <v>1</v>
      </c>
      <c r="N843" s="357">
        <f>VLOOKUP(Tabela14[[#This Row],[Banco]],$U$9:$V$28,2,0)</f>
        <v>1</v>
      </c>
      <c r="O843" s="360">
        <f>IF(M843&gt;'06'!$AZ$15,0,1)</f>
        <v>1</v>
      </c>
      <c r="P843" s="360" t="str">
        <f>IF(Tabela14[[#This Row],[DIA]]&gt;0,IF('13'!$CD$36=77,1,""),"")</f>
        <v/>
      </c>
      <c r="Q843" s="360">
        <f>IF(M843&gt;'13'!$CD$30,0,1)</f>
        <v>1</v>
      </c>
      <c r="R843" s="357" t="str">
        <f>IF(Tabela14[[#This Row],[DIA]]&gt;0,IF('01'!$BX$33=77,1,""),"")</f>
        <v/>
      </c>
      <c r="S843" s="360">
        <f>IF(M843&gt;'01'!$BX$27,0,1)</f>
        <v>1</v>
      </c>
    </row>
    <row r="844" spans="3:19" x14ac:dyDescent="0.25">
      <c r="C844" s="75">
        <v>43589</v>
      </c>
      <c r="D844" s="76" t="s">
        <v>264</v>
      </c>
      <c r="E844" s="358" t="s">
        <v>339</v>
      </c>
      <c r="F844" s="359">
        <v>100</v>
      </c>
      <c r="G844" s="76" t="s">
        <v>272</v>
      </c>
      <c r="H844" s="76" t="s">
        <v>60</v>
      </c>
      <c r="I844" s="360" t="str">
        <f t="shared" ca="1" si="65"/>
        <v/>
      </c>
      <c r="J844" s="360">
        <f t="shared" si="66"/>
        <v>4</v>
      </c>
      <c r="K844" s="360">
        <f t="shared" si="67"/>
        <v>5</v>
      </c>
      <c r="L844" s="360">
        <f t="shared" si="68"/>
        <v>2019</v>
      </c>
      <c r="M844" s="360">
        <f t="shared" si="69"/>
        <v>1</v>
      </c>
      <c r="N844" s="357">
        <f>VLOOKUP(Tabela14[[#This Row],[Banco]],$U$9:$V$28,2,0)</f>
        <v>1</v>
      </c>
      <c r="O844" s="360">
        <f>IF(M844&gt;'06'!$AZ$15,0,1)</f>
        <v>1</v>
      </c>
      <c r="P844" s="360" t="str">
        <f>IF(Tabela14[[#This Row],[DIA]]&gt;0,IF('13'!$CD$36=77,1,""),"")</f>
        <v/>
      </c>
      <c r="Q844" s="360">
        <f>IF(M844&gt;'13'!$CD$30,0,1)</f>
        <v>1</v>
      </c>
      <c r="R844" s="357" t="str">
        <f>IF(Tabela14[[#This Row],[DIA]]&gt;0,IF('01'!$BX$33=77,1,""),"")</f>
        <v/>
      </c>
      <c r="S844" s="360">
        <f>IF(M844&gt;'01'!$BX$27,0,1)</f>
        <v>1</v>
      </c>
    </row>
    <row r="845" spans="3:19" x14ac:dyDescent="0.25">
      <c r="C845" s="75">
        <v>43593</v>
      </c>
      <c r="D845" s="76" t="s">
        <v>266</v>
      </c>
      <c r="E845" s="358" t="s">
        <v>418</v>
      </c>
      <c r="F845" s="359">
        <v>50</v>
      </c>
      <c r="G845" s="76" t="s">
        <v>272</v>
      </c>
      <c r="H845" s="76" t="s">
        <v>60</v>
      </c>
      <c r="I845" s="360" t="str">
        <f t="shared" ca="1" si="65"/>
        <v/>
      </c>
      <c r="J845" s="360">
        <f t="shared" si="66"/>
        <v>8</v>
      </c>
      <c r="K845" s="360">
        <f t="shared" si="67"/>
        <v>5</v>
      </c>
      <c r="L845" s="360">
        <f t="shared" si="68"/>
        <v>2019</v>
      </c>
      <c r="M845" s="360">
        <f t="shared" si="69"/>
        <v>1</v>
      </c>
      <c r="N845" s="357">
        <f>VLOOKUP(Tabela14[[#This Row],[Banco]],$U$9:$V$28,2,0)</f>
        <v>1</v>
      </c>
      <c r="O845" s="360">
        <f>IF(M845&gt;'06'!$AZ$15,0,1)</f>
        <v>1</v>
      </c>
      <c r="P845" s="360" t="str">
        <f>IF(Tabela14[[#This Row],[DIA]]&gt;0,IF('13'!$CD$36=77,1,""),"")</f>
        <v/>
      </c>
      <c r="Q845" s="360">
        <f>IF(M845&gt;'13'!$CD$30,0,1)</f>
        <v>1</v>
      </c>
      <c r="R845" s="357" t="str">
        <f>IF(Tabela14[[#This Row],[DIA]]&gt;0,IF('01'!$BX$33=77,1,""),"")</f>
        <v/>
      </c>
      <c r="S845" s="360">
        <f>IF(M845&gt;'01'!$BX$27,0,1)</f>
        <v>1</v>
      </c>
    </row>
    <row r="846" spans="3:19" x14ac:dyDescent="0.25">
      <c r="C846" s="75">
        <v>43594</v>
      </c>
      <c r="D846" s="76" t="s">
        <v>268</v>
      </c>
      <c r="E846" s="358" t="s">
        <v>635</v>
      </c>
      <c r="F846" s="359">
        <v>12</v>
      </c>
      <c r="G846" s="76" t="s">
        <v>272</v>
      </c>
      <c r="H846" s="76" t="s">
        <v>60</v>
      </c>
      <c r="I846" s="360" t="str">
        <f t="shared" ca="1" si="65"/>
        <v/>
      </c>
      <c r="J846" s="360">
        <f t="shared" si="66"/>
        <v>9</v>
      </c>
      <c r="K846" s="360">
        <f t="shared" si="67"/>
        <v>5</v>
      </c>
      <c r="L846" s="360">
        <f t="shared" si="68"/>
        <v>2019</v>
      </c>
      <c r="M846" s="360">
        <f t="shared" si="69"/>
        <v>1</v>
      </c>
      <c r="N846" s="357">
        <f>VLOOKUP(Tabela14[[#This Row],[Banco]],$U$9:$V$28,2,0)</f>
        <v>1</v>
      </c>
      <c r="O846" s="360">
        <f>IF(M846&gt;'06'!$AZ$15,0,1)</f>
        <v>1</v>
      </c>
      <c r="P846" s="360" t="str">
        <f>IF(Tabela14[[#This Row],[DIA]]&gt;0,IF('13'!$CD$36=77,1,""),"")</f>
        <v/>
      </c>
      <c r="Q846" s="360">
        <f>IF(M846&gt;'13'!$CD$30,0,1)</f>
        <v>1</v>
      </c>
      <c r="R846" s="357" t="str">
        <f>IF(Tabela14[[#This Row],[DIA]]&gt;0,IF('01'!$BX$33=77,1,""),"")</f>
        <v/>
      </c>
      <c r="S846" s="360">
        <f>IF(M846&gt;'01'!$BX$27,0,1)</f>
        <v>1</v>
      </c>
    </row>
    <row r="847" spans="3:19" x14ac:dyDescent="0.25">
      <c r="C847" s="75">
        <v>43594</v>
      </c>
      <c r="D847" s="76" t="s">
        <v>271</v>
      </c>
      <c r="E847" s="358" t="s">
        <v>636</v>
      </c>
      <c r="F847" s="359">
        <v>100</v>
      </c>
      <c r="G847" s="76" t="s">
        <v>272</v>
      </c>
      <c r="H847" s="76" t="s">
        <v>60</v>
      </c>
      <c r="I847" s="360" t="str">
        <f t="shared" ca="1" si="65"/>
        <v/>
      </c>
      <c r="J847" s="360">
        <f t="shared" si="66"/>
        <v>9</v>
      </c>
      <c r="K847" s="360">
        <f t="shared" si="67"/>
        <v>5</v>
      </c>
      <c r="L847" s="360">
        <f t="shared" si="68"/>
        <v>2019</v>
      </c>
      <c r="M847" s="360">
        <f t="shared" si="69"/>
        <v>1</v>
      </c>
      <c r="N847" s="357">
        <f>VLOOKUP(Tabela14[[#This Row],[Banco]],$U$9:$V$28,2,0)</f>
        <v>1</v>
      </c>
      <c r="O847" s="360">
        <f>IF(M847&gt;'06'!$AZ$15,0,1)</f>
        <v>1</v>
      </c>
      <c r="P847" s="360" t="str">
        <f>IF(Tabela14[[#This Row],[DIA]]&gt;0,IF('13'!$CD$36=77,1,""),"")</f>
        <v/>
      </c>
      <c r="Q847" s="360">
        <f>IF(M847&gt;'13'!$CD$30,0,1)</f>
        <v>1</v>
      </c>
      <c r="R847" s="357" t="str">
        <f>IF(Tabela14[[#This Row],[DIA]]&gt;0,IF('01'!$BX$33=77,1,""),"")</f>
        <v/>
      </c>
      <c r="S847" s="360">
        <f>IF(M847&gt;'01'!$BX$27,0,1)</f>
        <v>1</v>
      </c>
    </row>
    <row r="848" spans="3:19" x14ac:dyDescent="0.25">
      <c r="C848" s="75">
        <v>43595</v>
      </c>
      <c r="D848" s="76" t="s">
        <v>270</v>
      </c>
      <c r="E848" s="358" t="s">
        <v>367</v>
      </c>
      <c r="F848" s="359">
        <v>302</v>
      </c>
      <c r="G848" s="76" t="s">
        <v>272</v>
      </c>
      <c r="H848" s="76" t="s">
        <v>60</v>
      </c>
      <c r="I848" s="360" t="str">
        <f t="shared" ca="1" si="65"/>
        <v/>
      </c>
      <c r="J848" s="360">
        <f t="shared" si="66"/>
        <v>10</v>
      </c>
      <c r="K848" s="360">
        <f t="shared" si="67"/>
        <v>5</v>
      </c>
      <c r="L848" s="360">
        <f t="shared" si="68"/>
        <v>2019</v>
      </c>
      <c r="M848" s="360">
        <f t="shared" si="69"/>
        <v>1</v>
      </c>
      <c r="N848" s="357">
        <f>VLOOKUP(Tabela14[[#This Row],[Banco]],$U$9:$V$28,2,0)</f>
        <v>1</v>
      </c>
      <c r="O848" s="360">
        <f>IF(M848&gt;'06'!$AZ$15,0,1)</f>
        <v>1</v>
      </c>
      <c r="P848" s="360" t="str">
        <f>IF(Tabela14[[#This Row],[DIA]]&gt;0,IF('13'!$CD$36=77,1,""),"")</f>
        <v/>
      </c>
      <c r="Q848" s="360">
        <f>IF(M848&gt;'13'!$CD$30,0,1)</f>
        <v>1</v>
      </c>
      <c r="R848" s="357" t="str">
        <f>IF(Tabela14[[#This Row],[DIA]]&gt;0,IF('01'!$BX$33=77,1,""),"")</f>
        <v/>
      </c>
      <c r="S848" s="360">
        <f>IF(M848&gt;'01'!$BX$27,0,1)</f>
        <v>1</v>
      </c>
    </row>
    <row r="849" spans="3:19" x14ac:dyDescent="0.25">
      <c r="C849" s="75">
        <v>43595</v>
      </c>
      <c r="D849" s="76" t="s">
        <v>268</v>
      </c>
      <c r="E849" s="358" t="s">
        <v>637</v>
      </c>
      <c r="F849" s="359">
        <v>2</v>
      </c>
      <c r="G849" s="76" t="s">
        <v>272</v>
      </c>
      <c r="H849" s="76" t="s">
        <v>60</v>
      </c>
      <c r="I849" s="360" t="str">
        <f t="shared" ca="1" si="65"/>
        <v/>
      </c>
      <c r="J849" s="360">
        <f t="shared" si="66"/>
        <v>10</v>
      </c>
      <c r="K849" s="360">
        <f t="shared" si="67"/>
        <v>5</v>
      </c>
      <c r="L849" s="360">
        <f t="shared" si="68"/>
        <v>2019</v>
      </c>
      <c r="M849" s="360">
        <f t="shared" si="69"/>
        <v>1</v>
      </c>
      <c r="N849" s="357">
        <f>VLOOKUP(Tabela14[[#This Row],[Banco]],$U$9:$V$28,2,0)</f>
        <v>1</v>
      </c>
      <c r="O849" s="360">
        <f>IF(M849&gt;'06'!$AZ$15,0,1)</f>
        <v>1</v>
      </c>
      <c r="P849" s="360" t="str">
        <f>IF(Tabela14[[#This Row],[DIA]]&gt;0,IF('13'!$CD$36=77,1,""),"")</f>
        <v/>
      </c>
      <c r="Q849" s="360">
        <f>IF(M849&gt;'13'!$CD$30,0,1)</f>
        <v>1</v>
      </c>
      <c r="R849" s="357" t="str">
        <f>IF(Tabela14[[#This Row],[DIA]]&gt;0,IF('01'!$BX$33=77,1,""),"")</f>
        <v/>
      </c>
      <c r="S849" s="360">
        <f>IF(M849&gt;'01'!$BX$27,0,1)</f>
        <v>1</v>
      </c>
    </row>
    <row r="850" spans="3:19" x14ac:dyDescent="0.25">
      <c r="C850" s="75">
        <v>43596</v>
      </c>
      <c r="D850" s="76" t="s">
        <v>264</v>
      </c>
      <c r="E850" s="358" t="s">
        <v>363</v>
      </c>
      <c r="F850" s="359">
        <v>12</v>
      </c>
      <c r="G850" s="76" t="s">
        <v>272</v>
      </c>
      <c r="H850" s="76" t="s">
        <v>60</v>
      </c>
      <c r="I850" s="360" t="str">
        <f t="shared" ca="1" si="65"/>
        <v/>
      </c>
      <c r="J850" s="360">
        <f t="shared" si="66"/>
        <v>11</v>
      </c>
      <c r="K850" s="360">
        <f t="shared" si="67"/>
        <v>5</v>
      </c>
      <c r="L850" s="360">
        <f t="shared" si="68"/>
        <v>2019</v>
      </c>
      <c r="M850" s="360">
        <f t="shared" si="69"/>
        <v>1</v>
      </c>
      <c r="N850" s="357">
        <f>VLOOKUP(Tabela14[[#This Row],[Banco]],$U$9:$V$28,2,0)</f>
        <v>1</v>
      </c>
      <c r="O850" s="360">
        <f>IF(M850&gt;'06'!$AZ$15,0,1)</f>
        <v>1</v>
      </c>
      <c r="P850" s="360" t="str">
        <f>IF(Tabela14[[#This Row],[DIA]]&gt;0,IF('13'!$CD$36=77,1,""),"")</f>
        <v/>
      </c>
      <c r="Q850" s="360">
        <f>IF(M850&gt;'13'!$CD$30,0,1)</f>
        <v>1</v>
      </c>
      <c r="R850" s="357" t="str">
        <f>IF(Tabela14[[#This Row],[DIA]]&gt;0,IF('01'!$BX$33=77,1,""),"")</f>
        <v/>
      </c>
      <c r="S850" s="360">
        <f>IF(M850&gt;'01'!$BX$27,0,1)</f>
        <v>1</v>
      </c>
    </row>
    <row r="851" spans="3:19" x14ac:dyDescent="0.25">
      <c r="C851" s="75">
        <v>43596</v>
      </c>
      <c r="D851" s="76" t="s">
        <v>265</v>
      </c>
      <c r="E851" s="358" t="s">
        <v>461</v>
      </c>
      <c r="F851" s="359">
        <v>20</v>
      </c>
      <c r="G851" s="76" t="s">
        <v>272</v>
      </c>
      <c r="H851" s="76" t="s">
        <v>60</v>
      </c>
      <c r="I851" s="360" t="str">
        <f t="shared" ca="1" si="65"/>
        <v/>
      </c>
      <c r="J851" s="360">
        <f t="shared" si="66"/>
        <v>11</v>
      </c>
      <c r="K851" s="360">
        <f t="shared" si="67"/>
        <v>5</v>
      </c>
      <c r="L851" s="360">
        <f t="shared" si="68"/>
        <v>2019</v>
      </c>
      <c r="M851" s="360">
        <f t="shared" si="69"/>
        <v>1</v>
      </c>
      <c r="N851" s="357">
        <f>VLOOKUP(Tabela14[[#This Row],[Banco]],$U$9:$V$28,2,0)</f>
        <v>1</v>
      </c>
      <c r="O851" s="360">
        <f>IF(M851&gt;'06'!$AZ$15,0,1)</f>
        <v>1</v>
      </c>
      <c r="P851" s="360" t="str">
        <f>IF(Tabela14[[#This Row],[DIA]]&gt;0,IF('13'!$CD$36=77,1,""),"")</f>
        <v/>
      </c>
      <c r="Q851" s="360">
        <f>IF(M851&gt;'13'!$CD$30,0,1)</f>
        <v>1</v>
      </c>
      <c r="R851" s="357" t="str">
        <f>IF(Tabela14[[#This Row],[DIA]]&gt;0,IF('01'!$BX$33=77,1,""),"")</f>
        <v/>
      </c>
      <c r="S851" s="360">
        <f>IF(M851&gt;'01'!$BX$27,0,1)</f>
        <v>1</v>
      </c>
    </row>
    <row r="852" spans="3:19" x14ac:dyDescent="0.25">
      <c r="C852" s="75">
        <v>43596</v>
      </c>
      <c r="D852" s="76" t="s">
        <v>268</v>
      </c>
      <c r="E852" s="358" t="s">
        <v>583</v>
      </c>
      <c r="F852" s="359">
        <v>4</v>
      </c>
      <c r="G852" s="76" t="s">
        <v>272</v>
      </c>
      <c r="H852" s="76" t="s">
        <v>60</v>
      </c>
      <c r="I852" s="360" t="str">
        <f t="shared" ca="1" si="65"/>
        <v/>
      </c>
      <c r="J852" s="360">
        <f t="shared" si="66"/>
        <v>11</v>
      </c>
      <c r="K852" s="360">
        <f t="shared" si="67"/>
        <v>5</v>
      </c>
      <c r="L852" s="360">
        <f t="shared" si="68"/>
        <v>2019</v>
      </c>
      <c r="M852" s="360">
        <f t="shared" si="69"/>
        <v>1</v>
      </c>
      <c r="N852" s="357">
        <f>VLOOKUP(Tabela14[[#This Row],[Banco]],$U$9:$V$28,2,0)</f>
        <v>1</v>
      </c>
      <c r="O852" s="360">
        <f>IF(M852&gt;'06'!$AZ$15,0,1)</f>
        <v>1</v>
      </c>
      <c r="P852" s="360" t="str">
        <f>IF(Tabela14[[#This Row],[DIA]]&gt;0,IF('13'!$CD$36=77,1,""),"")</f>
        <v/>
      </c>
      <c r="Q852" s="360">
        <f>IF(M852&gt;'13'!$CD$30,0,1)</f>
        <v>1</v>
      </c>
      <c r="R852" s="357" t="str">
        <f>IF(Tabela14[[#This Row],[DIA]]&gt;0,IF('01'!$BX$33=77,1,""),"")</f>
        <v/>
      </c>
      <c r="S852" s="360">
        <f>IF(M852&gt;'01'!$BX$27,0,1)</f>
        <v>1</v>
      </c>
    </row>
    <row r="853" spans="3:19" x14ac:dyDescent="0.25">
      <c r="C853" s="75">
        <v>43596</v>
      </c>
      <c r="D853" s="76" t="s">
        <v>264</v>
      </c>
      <c r="E853" s="358" t="s">
        <v>339</v>
      </c>
      <c r="F853" s="359">
        <v>70</v>
      </c>
      <c r="G853" s="76" t="s">
        <v>272</v>
      </c>
      <c r="H853" s="76" t="s">
        <v>60</v>
      </c>
      <c r="I853" s="360" t="str">
        <f t="shared" ca="1" si="65"/>
        <v/>
      </c>
      <c r="J853" s="360">
        <f t="shared" si="66"/>
        <v>11</v>
      </c>
      <c r="K853" s="360">
        <f t="shared" si="67"/>
        <v>5</v>
      </c>
      <c r="L853" s="360">
        <f t="shared" si="68"/>
        <v>2019</v>
      </c>
      <c r="M853" s="360">
        <f t="shared" si="69"/>
        <v>1</v>
      </c>
      <c r="N853" s="357">
        <f>VLOOKUP(Tabela14[[#This Row],[Banco]],$U$9:$V$28,2,0)</f>
        <v>1</v>
      </c>
      <c r="O853" s="360">
        <f>IF(M853&gt;'06'!$AZ$15,0,1)</f>
        <v>1</v>
      </c>
      <c r="P853" s="360" t="str">
        <f>IF(Tabela14[[#This Row],[DIA]]&gt;0,IF('13'!$CD$36=77,1,""),"")</f>
        <v/>
      </c>
      <c r="Q853" s="360">
        <f>IF(M853&gt;'13'!$CD$30,0,1)</f>
        <v>1</v>
      </c>
      <c r="R853" s="357" t="str">
        <f>IF(Tabela14[[#This Row],[DIA]]&gt;0,IF('01'!$BX$33=77,1,""),"")</f>
        <v/>
      </c>
      <c r="S853" s="360">
        <f>IF(M853&gt;'01'!$BX$27,0,1)</f>
        <v>1</v>
      </c>
    </row>
    <row r="854" spans="3:19" x14ac:dyDescent="0.25">
      <c r="C854" s="75">
        <v>43597</v>
      </c>
      <c r="D854" s="76" t="s">
        <v>265</v>
      </c>
      <c r="E854" s="358" t="s">
        <v>461</v>
      </c>
      <c r="F854" s="359">
        <v>20</v>
      </c>
      <c r="G854" s="76" t="s">
        <v>272</v>
      </c>
      <c r="H854" s="76" t="s">
        <v>60</v>
      </c>
      <c r="I854" s="360" t="str">
        <f t="shared" ca="1" si="65"/>
        <v/>
      </c>
      <c r="J854" s="360">
        <f t="shared" si="66"/>
        <v>12</v>
      </c>
      <c r="K854" s="360">
        <f t="shared" si="67"/>
        <v>5</v>
      </c>
      <c r="L854" s="360">
        <f t="shared" si="68"/>
        <v>2019</v>
      </c>
      <c r="M854" s="360">
        <f t="shared" si="69"/>
        <v>1</v>
      </c>
      <c r="N854" s="357">
        <f>VLOOKUP(Tabela14[[#This Row],[Banco]],$U$9:$V$28,2,0)</f>
        <v>1</v>
      </c>
      <c r="O854" s="360">
        <f>IF(M854&gt;'06'!$AZ$15,0,1)</f>
        <v>1</v>
      </c>
      <c r="P854" s="360" t="str">
        <f>IF(Tabela14[[#This Row],[DIA]]&gt;0,IF('13'!$CD$36=77,1,""),"")</f>
        <v/>
      </c>
      <c r="Q854" s="360">
        <f>IF(M854&gt;'13'!$CD$30,0,1)</f>
        <v>1</v>
      </c>
      <c r="R854" s="357" t="str">
        <f>IF(Tabela14[[#This Row],[DIA]]&gt;0,IF('01'!$BX$33=77,1,""),"")</f>
        <v/>
      </c>
      <c r="S854" s="360">
        <f>IF(M854&gt;'01'!$BX$27,0,1)</f>
        <v>1</v>
      </c>
    </row>
    <row r="855" spans="3:19" x14ac:dyDescent="0.25">
      <c r="C855" s="75">
        <v>43599</v>
      </c>
      <c r="D855" s="76" t="s">
        <v>265</v>
      </c>
      <c r="E855" s="358" t="s">
        <v>461</v>
      </c>
      <c r="F855" s="359">
        <v>40</v>
      </c>
      <c r="G855" s="76" t="s">
        <v>272</v>
      </c>
      <c r="H855" s="76" t="s">
        <v>60</v>
      </c>
      <c r="I855" s="360" t="str">
        <f t="shared" ca="1" si="65"/>
        <v/>
      </c>
      <c r="J855" s="360">
        <f t="shared" si="66"/>
        <v>14</v>
      </c>
      <c r="K855" s="360">
        <f t="shared" si="67"/>
        <v>5</v>
      </c>
      <c r="L855" s="360">
        <f t="shared" si="68"/>
        <v>2019</v>
      </c>
      <c r="M855" s="360">
        <f t="shared" si="69"/>
        <v>1</v>
      </c>
      <c r="N855" s="357">
        <f>VLOOKUP(Tabela14[[#This Row],[Banco]],$U$9:$V$28,2,0)</f>
        <v>1</v>
      </c>
      <c r="O855" s="360">
        <f>IF(M855&gt;'06'!$AZ$15,0,1)</f>
        <v>1</v>
      </c>
      <c r="P855" s="360" t="str">
        <f>IF(Tabela14[[#This Row],[DIA]]&gt;0,IF('13'!$CD$36=77,1,""),"")</f>
        <v/>
      </c>
      <c r="Q855" s="360">
        <f>IF(M855&gt;'13'!$CD$30,0,1)</f>
        <v>1</v>
      </c>
      <c r="R855" s="357" t="str">
        <f>IF(Tabela14[[#This Row],[DIA]]&gt;0,IF('01'!$BX$33=77,1,""),"")</f>
        <v/>
      </c>
      <c r="S855" s="360">
        <f>IF(M855&gt;'01'!$BX$27,0,1)</f>
        <v>1</v>
      </c>
    </row>
    <row r="856" spans="3:19" x14ac:dyDescent="0.25">
      <c r="C856" s="75">
        <v>43599</v>
      </c>
      <c r="D856" s="76" t="s">
        <v>271</v>
      </c>
      <c r="E856" s="358" t="s">
        <v>555</v>
      </c>
      <c r="F856" s="359">
        <v>50</v>
      </c>
      <c r="G856" s="76" t="s">
        <v>272</v>
      </c>
      <c r="H856" s="76" t="s">
        <v>60</v>
      </c>
      <c r="I856" s="360" t="str">
        <f t="shared" ca="1" si="65"/>
        <v/>
      </c>
      <c r="J856" s="360">
        <f t="shared" si="66"/>
        <v>14</v>
      </c>
      <c r="K856" s="360">
        <f t="shared" si="67"/>
        <v>5</v>
      </c>
      <c r="L856" s="360">
        <f t="shared" si="68"/>
        <v>2019</v>
      </c>
      <c r="M856" s="360">
        <f t="shared" si="69"/>
        <v>1</v>
      </c>
      <c r="N856" s="357">
        <f>VLOOKUP(Tabela14[[#This Row],[Banco]],$U$9:$V$28,2,0)</f>
        <v>1</v>
      </c>
      <c r="O856" s="360">
        <f>IF(M856&gt;'06'!$AZ$15,0,1)</f>
        <v>1</v>
      </c>
      <c r="P856" s="360" t="str">
        <f>IF(Tabela14[[#This Row],[DIA]]&gt;0,IF('13'!$CD$36=77,1,""),"")</f>
        <v/>
      </c>
      <c r="Q856" s="360">
        <f>IF(M856&gt;'13'!$CD$30,0,1)</f>
        <v>1</v>
      </c>
      <c r="R856" s="357" t="str">
        <f>IF(Tabela14[[#This Row],[DIA]]&gt;0,IF('01'!$BX$33=77,1,""),"")</f>
        <v/>
      </c>
      <c r="S856" s="360">
        <f>IF(M856&gt;'01'!$BX$27,0,1)</f>
        <v>1</v>
      </c>
    </row>
    <row r="857" spans="3:19" x14ac:dyDescent="0.25">
      <c r="C857" s="75">
        <v>43599</v>
      </c>
      <c r="D857" s="76" t="s">
        <v>266</v>
      </c>
      <c r="E857" s="358" t="s">
        <v>385</v>
      </c>
      <c r="F857" s="359">
        <v>1.6</v>
      </c>
      <c r="G857" s="76" t="s">
        <v>272</v>
      </c>
      <c r="H857" s="76" t="s">
        <v>60</v>
      </c>
      <c r="I857" s="360" t="str">
        <f t="shared" ca="1" si="65"/>
        <v/>
      </c>
      <c r="J857" s="360">
        <f t="shared" si="66"/>
        <v>14</v>
      </c>
      <c r="K857" s="360">
        <f t="shared" si="67"/>
        <v>5</v>
      </c>
      <c r="L857" s="360">
        <f t="shared" si="68"/>
        <v>2019</v>
      </c>
      <c r="M857" s="360">
        <f t="shared" si="69"/>
        <v>1</v>
      </c>
      <c r="N857" s="357">
        <f>VLOOKUP(Tabela14[[#This Row],[Banco]],$U$9:$V$28,2,0)</f>
        <v>1</v>
      </c>
      <c r="O857" s="360">
        <f>IF(M857&gt;'06'!$AZ$15,0,1)</f>
        <v>1</v>
      </c>
      <c r="P857" s="360" t="str">
        <f>IF(Tabela14[[#This Row],[DIA]]&gt;0,IF('13'!$CD$36=77,1,""),"")</f>
        <v/>
      </c>
      <c r="Q857" s="360">
        <f>IF(M857&gt;'13'!$CD$30,0,1)</f>
        <v>1</v>
      </c>
      <c r="R857" s="357" t="str">
        <f>IF(Tabela14[[#This Row],[DIA]]&gt;0,IF('01'!$BX$33=77,1,""),"")</f>
        <v/>
      </c>
      <c r="S857" s="360">
        <f>IF(M857&gt;'01'!$BX$27,0,1)</f>
        <v>1</v>
      </c>
    </row>
    <row r="858" spans="3:19" x14ac:dyDescent="0.25">
      <c r="C858" s="75">
        <v>43599</v>
      </c>
      <c r="D858" s="76" t="s">
        <v>268</v>
      </c>
      <c r="E858" s="358" t="s">
        <v>342</v>
      </c>
      <c r="F858" s="359">
        <v>4</v>
      </c>
      <c r="G858" s="76" t="s">
        <v>272</v>
      </c>
      <c r="H858" s="76" t="s">
        <v>60</v>
      </c>
      <c r="I858" s="360" t="str">
        <f t="shared" ca="1" si="65"/>
        <v/>
      </c>
      <c r="J858" s="360">
        <f t="shared" si="66"/>
        <v>14</v>
      </c>
      <c r="K858" s="360">
        <f t="shared" si="67"/>
        <v>5</v>
      </c>
      <c r="L858" s="360">
        <f t="shared" si="68"/>
        <v>2019</v>
      </c>
      <c r="M858" s="360">
        <f t="shared" si="69"/>
        <v>1</v>
      </c>
      <c r="N858" s="357">
        <f>VLOOKUP(Tabela14[[#This Row],[Banco]],$U$9:$V$28,2,0)</f>
        <v>1</v>
      </c>
      <c r="O858" s="360">
        <f>IF(M858&gt;'06'!$AZ$15,0,1)</f>
        <v>1</v>
      </c>
      <c r="P858" s="360" t="str">
        <f>IF(Tabela14[[#This Row],[DIA]]&gt;0,IF('13'!$CD$36=77,1,""),"")</f>
        <v/>
      </c>
      <c r="Q858" s="360">
        <f>IF(M858&gt;'13'!$CD$30,0,1)</f>
        <v>1</v>
      </c>
      <c r="R858" s="357" t="str">
        <f>IF(Tabela14[[#This Row],[DIA]]&gt;0,IF('01'!$BX$33=77,1,""),"")</f>
        <v/>
      </c>
      <c r="S858" s="360">
        <f>IF(M858&gt;'01'!$BX$27,0,1)</f>
        <v>1</v>
      </c>
    </row>
    <row r="859" spans="3:19" x14ac:dyDescent="0.25">
      <c r="C859" s="75">
        <v>43600</v>
      </c>
      <c r="D859" s="76" t="s">
        <v>767</v>
      </c>
      <c r="E859" s="358" t="s">
        <v>622</v>
      </c>
      <c r="F859" s="359">
        <v>400</v>
      </c>
      <c r="G859" s="76" t="s">
        <v>272</v>
      </c>
      <c r="H859" s="76" t="s">
        <v>60</v>
      </c>
      <c r="I859" s="360" t="str">
        <f t="shared" ca="1" si="65"/>
        <v/>
      </c>
      <c r="J859" s="360">
        <f t="shared" si="66"/>
        <v>15</v>
      </c>
      <c r="K859" s="360">
        <f t="shared" si="67"/>
        <v>5</v>
      </c>
      <c r="L859" s="360">
        <f t="shared" si="68"/>
        <v>2019</v>
      </c>
      <c r="M859" s="360">
        <f t="shared" si="69"/>
        <v>1</v>
      </c>
      <c r="N859" s="357">
        <f>VLOOKUP(Tabela14[[#This Row],[Banco]],$U$9:$V$28,2,0)</f>
        <v>1</v>
      </c>
      <c r="O859" s="360">
        <f>IF(M859&gt;'06'!$AZ$15,0,1)</f>
        <v>1</v>
      </c>
      <c r="P859" s="360" t="str">
        <f>IF(Tabela14[[#This Row],[DIA]]&gt;0,IF('13'!$CD$36=77,1,""),"")</f>
        <v/>
      </c>
      <c r="Q859" s="360">
        <f>IF(M859&gt;'13'!$CD$30,0,1)</f>
        <v>1</v>
      </c>
      <c r="R859" s="357" t="str">
        <f>IF(Tabela14[[#This Row],[DIA]]&gt;0,IF('01'!$BX$33=77,1,""),"")</f>
        <v/>
      </c>
      <c r="S859" s="360">
        <f>IF(M859&gt;'01'!$BX$27,0,1)</f>
        <v>1</v>
      </c>
    </row>
    <row r="860" spans="3:19" x14ac:dyDescent="0.25">
      <c r="C860" s="75">
        <v>43601</v>
      </c>
      <c r="D860" s="76" t="s">
        <v>267</v>
      </c>
      <c r="E860" s="358" t="s">
        <v>586</v>
      </c>
      <c r="F860" s="359">
        <v>256.36</v>
      </c>
      <c r="G860" s="76" t="s">
        <v>274</v>
      </c>
      <c r="H860" s="76" t="s">
        <v>60</v>
      </c>
      <c r="I860" s="360" t="str">
        <f t="shared" ca="1" si="65"/>
        <v/>
      </c>
      <c r="J860" s="360">
        <f t="shared" si="66"/>
        <v>16</v>
      </c>
      <c r="K860" s="360">
        <f t="shared" si="67"/>
        <v>5</v>
      </c>
      <c r="L860" s="360">
        <f t="shared" si="68"/>
        <v>2019</v>
      </c>
      <c r="M860" s="360">
        <f t="shared" si="69"/>
        <v>1</v>
      </c>
      <c r="N860" s="357">
        <f>VLOOKUP(Tabela14[[#This Row],[Banco]],$U$9:$V$28,2,0)</f>
        <v>3</v>
      </c>
      <c r="O860" s="360">
        <f>IF(M860&gt;'06'!$AZ$15,0,1)</f>
        <v>1</v>
      </c>
      <c r="P860" s="360" t="str">
        <f>IF(Tabela14[[#This Row],[DIA]]&gt;0,IF('13'!$CD$36=77,1,""),"")</f>
        <v/>
      </c>
      <c r="Q860" s="360">
        <f>IF(M860&gt;'13'!$CD$30,0,1)</f>
        <v>1</v>
      </c>
      <c r="R860" s="357" t="str">
        <f>IF(Tabela14[[#This Row],[DIA]]&gt;0,IF('01'!$BX$33=77,1,""),"")</f>
        <v/>
      </c>
      <c r="S860" s="360">
        <f>IF(M860&gt;'01'!$BX$27,0,1)</f>
        <v>1</v>
      </c>
    </row>
    <row r="861" spans="3:19" x14ac:dyDescent="0.25">
      <c r="C861" s="75">
        <v>43603</v>
      </c>
      <c r="D861" s="76" t="s">
        <v>767</v>
      </c>
      <c r="E861" s="358" t="s">
        <v>638</v>
      </c>
      <c r="F861" s="359">
        <v>106.1</v>
      </c>
      <c r="G861" s="76" t="s">
        <v>272</v>
      </c>
      <c r="H861" s="76" t="s">
        <v>60</v>
      </c>
      <c r="I861" s="360" t="str">
        <f t="shared" ca="1" si="65"/>
        <v/>
      </c>
      <c r="J861" s="360">
        <f t="shared" si="66"/>
        <v>18</v>
      </c>
      <c r="K861" s="360">
        <f t="shared" si="67"/>
        <v>5</v>
      </c>
      <c r="L861" s="360">
        <f t="shared" si="68"/>
        <v>2019</v>
      </c>
      <c r="M861" s="360">
        <f t="shared" si="69"/>
        <v>1</v>
      </c>
      <c r="N861" s="357">
        <f>VLOOKUP(Tabela14[[#This Row],[Banco]],$U$9:$V$28,2,0)</f>
        <v>1</v>
      </c>
      <c r="O861" s="360">
        <f>IF(M861&gt;'06'!$AZ$15,0,1)</f>
        <v>1</v>
      </c>
      <c r="P861" s="360" t="str">
        <f>IF(Tabela14[[#This Row],[DIA]]&gt;0,IF('13'!$CD$36=77,1,""),"")</f>
        <v/>
      </c>
      <c r="Q861" s="360">
        <f>IF(M861&gt;'13'!$CD$30,0,1)</f>
        <v>1</v>
      </c>
      <c r="R861" s="357" t="str">
        <f>IF(Tabela14[[#This Row],[DIA]]&gt;0,IF('01'!$BX$33=77,1,""),"")</f>
        <v/>
      </c>
      <c r="S861" s="360">
        <f>IF(M861&gt;'01'!$BX$27,0,1)</f>
        <v>1</v>
      </c>
    </row>
    <row r="862" spans="3:19" x14ac:dyDescent="0.25">
      <c r="C862" s="75">
        <v>43603</v>
      </c>
      <c r="D862" s="76" t="s">
        <v>767</v>
      </c>
      <c r="E862" s="358" t="s">
        <v>638</v>
      </c>
      <c r="F862" s="359">
        <v>106.1</v>
      </c>
      <c r="G862" s="76" t="s">
        <v>272</v>
      </c>
      <c r="H862" s="76" t="s">
        <v>60</v>
      </c>
      <c r="I862" s="360" t="str">
        <f t="shared" ca="1" si="65"/>
        <v/>
      </c>
      <c r="J862" s="360">
        <f t="shared" si="66"/>
        <v>18</v>
      </c>
      <c r="K862" s="360">
        <f t="shared" si="67"/>
        <v>5</v>
      </c>
      <c r="L862" s="360">
        <f t="shared" si="68"/>
        <v>2019</v>
      </c>
      <c r="M862" s="360">
        <f t="shared" si="69"/>
        <v>1</v>
      </c>
      <c r="N862" s="357">
        <f>VLOOKUP(Tabela14[[#This Row],[Banco]],$U$9:$V$28,2,0)</f>
        <v>1</v>
      </c>
      <c r="O862" s="360">
        <f>IF(M862&gt;'06'!$AZ$15,0,1)</f>
        <v>1</v>
      </c>
      <c r="P862" s="360" t="str">
        <f>IF(Tabela14[[#This Row],[DIA]]&gt;0,IF('13'!$CD$36=77,1,""),"")</f>
        <v/>
      </c>
      <c r="Q862" s="360">
        <f>IF(M862&gt;'13'!$CD$30,0,1)</f>
        <v>1</v>
      </c>
      <c r="R862" s="357" t="str">
        <f>IF(Tabela14[[#This Row],[DIA]]&gt;0,IF('01'!$BX$33=77,1,""),"")</f>
        <v/>
      </c>
      <c r="S862" s="360">
        <f>IF(M862&gt;'01'!$BX$27,0,1)</f>
        <v>1</v>
      </c>
    </row>
    <row r="863" spans="3:19" x14ac:dyDescent="0.25">
      <c r="C863" s="75">
        <v>43603</v>
      </c>
      <c r="D863" s="76" t="s">
        <v>266</v>
      </c>
      <c r="E863" s="358" t="s">
        <v>418</v>
      </c>
      <c r="F863" s="359">
        <v>150.02000000000001</v>
      </c>
      <c r="G863" s="76" t="s">
        <v>272</v>
      </c>
      <c r="H863" s="76" t="s">
        <v>60</v>
      </c>
      <c r="I863" s="360" t="str">
        <f t="shared" ca="1" si="65"/>
        <v/>
      </c>
      <c r="J863" s="360">
        <f t="shared" si="66"/>
        <v>18</v>
      </c>
      <c r="K863" s="360">
        <f t="shared" si="67"/>
        <v>5</v>
      </c>
      <c r="L863" s="360">
        <f t="shared" si="68"/>
        <v>2019</v>
      </c>
      <c r="M863" s="360">
        <f t="shared" si="69"/>
        <v>1</v>
      </c>
      <c r="N863" s="357">
        <f>VLOOKUP(Tabela14[[#This Row],[Banco]],$U$9:$V$28,2,0)</f>
        <v>1</v>
      </c>
      <c r="O863" s="360">
        <f>IF(M863&gt;'06'!$AZ$15,0,1)</f>
        <v>1</v>
      </c>
      <c r="P863" s="360" t="str">
        <f>IF(Tabela14[[#This Row],[DIA]]&gt;0,IF('13'!$CD$36=77,1,""),"")</f>
        <v/>
      </c>
      <c r="Q863" s="360">
        <f>IF(M863&gt;'13'!$CD$30,0,1)</f>
        <v>1</v>
      </c>
      <c r="R863" s="357" t="str">
        <f>IF(Tabela14[[#This Row],[DIA]]&gt;0,IF('01'!$BX$33=77,1,""),"")</f>
        <v/>
      </c>
      <c r="S863" s="360">
        <f>IF(M863&gt;'01'!$BX$27,0,1)</f>
        <v>1</v>
      </c>
    </row>
    <row r="864" spans="3:19" x14ac:dyDescent="0.25">
      <c r="C864" s="75">
        <v>43603</v>
      </c>
      <c r="D864" s="76" t="s">
        <v>264</v>
      </c>
      <c r="E864" s="358" t="s">
        <v>618</v>
      </c>
      <c r="F864" s="359">
        <v>20</v>
      </c>
      <c r="G864" s="76" t="s">
        <v>272</v>
      </c>
      <c r="H864" s="76" t="s">
        <v>60</v>
      </c>
      <c r="I864" s="360" t="str">
        <f t="shared" ca="1" si="65"/>
        <v/>
      </c>
      <c r="J864" s="360">
        <f t="shared" si="66"/>
        <v>18</v>
      </c>
      <c r="K864" s="360">
        <f t="shared" si="67"/>
        <v>5</v>
      </c>
      <c r="L864" s="360">
        <f t="shared" si="68"/>
        <v>2019</v>
      </c>
      <c r="M864" s="360">
        <f t="shared" si="69"/>
        <v>1</v>
      </c>
      <c r="N864" s="357">
        <f>VLOOKUP(Tabela14[[#This Row],[Banco]],$U$9:$V$28,2,0)</f>
        <v>1</v>
      </c>
      <c r="O864" s="360">
        <f>IF(M864&gt;'06'!$AZ$15,0,1)</f>
        <v>1</v>
      </c>
      <c r="P864" s="360" t="str">
        <f>IF(Tabela14[[#This Row],[DIA]]&gt;0,IF('13'!$CD$36=77,1,""),"")</f>
        <v/>
      </c>
      <c r="Q864" s="360">
        <f>IF(M864&gt;'13'!$CD$30,0,1)</f>
        <v>1</v>
      </c>
      <c r="R864" s="357" t="str">
        <f>IF(Tabela14[[#This Row],[DIA]]&gt;0,IF('01'!$BX$33=77,1,""),"")</f>
        <v/>
      </c>
      <c r="S864" s="360">
        <f>IF(M864&gt;'01'!$BX$27,0,1)</f>
        <v>1</v>
      </c>
    </row>
    <row r="865" spans="3:19" x14ac:dyDescent="0.25">
      <c r="C865" s="75">
        <v>43603</v>
      </c>
      <c r="D865" s="76" t="s">
        <v>266</v>
      </c>
      <c r="E865" s="358" t="s">
        <v>418</v>
      </c>
      <c r="F865" s="359">
        <v>71</v>
      </c>
      <c r="G865" s="76" t="s">
        <v>272</v>
      </c>
      <c r="H865" s="76" t="s">
        <v>60</v>
      </c>
      <c r="I865" s="360" t="str">
        <f t="shared" ca="1" si="65"/>
        <v/>
      </c>
      <c r="J865" s="360">
        <f t="shared" si="66"/>
        <v>18</v>
      </c>
      <c r="K865" s="360">
        <f t="shared" si="67"/>
        <v>5</v>
      </c>
      <c r="L865" s="360">
        <f t="shared" si="68"/>
        <v>2019</v>
      </c>
      <c r="M865" s="360">
        <f t="shared" si="69"/>
        <v>1</v>
      </c>
      <c r="N865" s="357">
        <f>VLOOKUP(Tabela14[[#This Row],[Banco]],$U$9:$V$28,2,0)</f>
        <v>1</v>
      </c>
      <c r="O865" s="360">
        <f>IF(M865&gt;'06'!$AZ$15,0,1)</f>
        <v>1</v>
      </c>
      <c r="P865" s="360" t="str">
        <f>IF(Tabela14[[#This Row],[DIA]]&gt;0,IF('13'!$CD$36=77,1,""),"")</f>
        <v/>
      </c>
      <c r="Q865" s="360">
        <f>IF(M865&gt;'13'!$CD$30,0,1)</f>
        <v>1</v>
      </c>
      <c r="R865" s="357" t="str">
        <f>IF(Tabela14[[#This Row],[DIA]]&gt;0,IF('01'!$BX$33=77,1,""),"")</f>
        <v/>
      </c>
      <c r="S865" s="360">
        <f>IF(M865&gt;'01'!$BX$27,0,1)</f>
        <v>1</v>
      </c>
    </row>
    <row r="866" spans="3:19" x14ac:dyDescent="0.25">
      <c r="C866" s="75">
        <v>43603</v>
      </c>
      <c r="D866" s="76" t="s">
        <v>767</v>
      </c>
      <c r="E866" s="358" t="s">
        <v>639</v>
      </c>
      <c r="F866" s="359">
        <v>55.85</v>
      </c>
      <c r="G866" s="76" t="s">
        <v>272</v>
      </c>
      <c r="H866" s="76" t="s">
        <v>60</v>
      </c>
      <c r="I866" s="360" t="str">
        <f t="shared" ca="1" si="65"/>
        <v/>
      </c>
      <c r="J866" s="360">
        <f t="shared" si="66"/>
        <v>18</v>
      </c>
      <c r="K866" s="360">
        <f t="shared" si="67"/>
        <v>5</v>
      </c>
      <c r="L866" s="360">
        <f t="shared" si="68"/>
        <v>2019</v>
      </c>
      <c r="M866" s="360">
        <f t="shared" si="69"/>
        <v>1</v>
      </c>
      <c r="N866" s="357">
        <f>VLOOKUP(Tabela14[[#This Row],[Banco]],$U$9:$V$28,2,0)</f>
        <v>1</v>
      </c>
      <c r="O866" s="360">
        <f>IF(M866&gt;'06'!$AZ$15,0,1)</f>
        <v>1</v>
      </c>
      <c r="P866" s="360" t="str">
        <f>IF(Tabela14[[#This Row],[DIA]]&gt;0,IF('13'!$CD$36=77,1,""),"")</f>
        <v/>
      </c>
      <c r="Q866" s="360">
        <f>IF(M866&gt;'13'!$CD$30,0,1)</f>
        <v>1</v>
      </c>
      <c r="R866" s="357" t="str">
        <f>IF(Tabela14[[#This Row],[DIA]]&gt;0,IF('01'!$BX$33=77,1,""),"")</f>
        <v/>
      </c>
      <c r="S866" s="360">
        <f>IF(M866&gt;'01'!$BX$27,0,1)</f>
        <v>1</v>
      </c>
    </row>
    <row r="867" spans="3:19" x14ac:dyDescent="0.25">
      <c r="C867" s="75">
        <v>43603</v>
      </c>
      <c r="D867" s="76" t="s">
        <v>268</v>
      </c>
      <c r="E867" s="358" t="s">
        <v>640</v>
      </c>
      <c r="F867" s="359">
        <v>3</v>
      </c>
      <c r="G867" s="76" t="s">
        <v>272</v>
      </c>
      <c r="H867" s="76" t="s">
        <v>60</v>
      </c>
      <c r="I867" s="360" t="str">
        <f t="shared" ca="1" si="65"/>
        <v/>
      </c>
      <c r="J867" s="360">
        <f t="shared" si="66"/>
        <v>18</v>
      </c>
      <c r="K867" s="360">
        <f t="shared" si="67"/>
        <v>5</v>
      </c>
      <c r="L867" s="360">
        <f t="shared" si="68"/>
        <v>2019</v>
      </c>
      <c r="M867" s="360">
        <f t="shared" si="69"/>
        <v>1</v>
      </c>
      <c r="N867" s="357">
        <f>VLOOKUP(Tabela14[[#This Row],[Banco]],$U$9:$V$28,2,0)</f>
        <v>1</v>
      </c>
      <c r="O867" s="360">
        <f>IF(M867&gt;'06'!$AZ$15,0,1)</f>
        <v>1</v>
      </c>
      <c r="P867" s="360" t="str">
        <f>IF(Tabela14[[#This Row],[DIA]]&gt;0,IF('13'!$CD$36=77,1,""),"")</f>
        <v/>
      </c>
      <c r="Q867" s="360">
        <f>IF(M867&gt;'13'!$CD$30,0,1)</f>
        <v>1</v>
      </c>
      <c r="R867" s="357" t="str">
        <f>IF(Tabela14[[#This Row],[DIA]]&gt;0,IF('01'!$BX$33=77,1,""),"")</f>
        <v/>
      </c>
      <c r="S867" s="360">
        <f>IF(M867&gt;'01'!$BX$27,0,1)</f>
        <v>1</v>
      </c>
    </row>
    <row r="868" spans="3:19" x14ac:dyDescent="0.25">
      <c r="C868" s="75">
        <v>43603</v>
      </c>
      <c r="D868" s="76" t="s">
        <v>268</v>
      </c>
      <c r="E868" s="358" t="s">
        <v>641</v>
      </c>
      <c r="F868" s="359">
        <v>2</v>
      </c>
      <c r="G868" s="76" t="s">
        <v>272</v>
      </c>
      <c r="H868" s="76" t="s">
        <v>60</v>
      </c>
      <c r="I868" s="360" t="str">
        <f t="shared" ca="1" si="65"/>
        <v/>
      </c>
      <c r="J868" s="360">
        <f t="shared" si="66"/>
        <v>18</v>
      </c>
      <c r="K868" s="360">
        <f t="shared" si="67"/>
        <v>5</v>
      </c>
      <c r="L868" s="360">
        <f t="shared" si="68"/>
        <v>2019</v>
      </c>
      <c r="M868" s="360">
        <f t="shared" si="69"/>
        <v>1</v>
      </c>
      <c r="N868" s="357">
        <f>VLOOKUP(Tabela14[[#This Row],[Banco]],$U$9:$V$28,2,0)</f>
        <v>1</v>
      </c>
      <c r="O868" s="360">
        <f>IF(M868&gt;'06'!$AZ$15,0,1)</f>
        <v>1</v>
      </c>
      <c r="P868" s="360" t="str">
        <f>IF(Tabela14[[#This Row],[DIA]]&gt;0,IF('13'!$CD$36=77,1,""),"")</f>
        <v/>
      </c>
      <c r="Q868" s="360">
        <f>IF(M868&gt;'13'!$CD$30,0,1)</f>
        <v>1</v>
      </c>
      <c r="R868" s="357" t="str">
        <f>IF(Tabela14[[#This Row],[DIA]]&gt;0,IF('01'!$BX$33=77,1,""),"")</f>
        <v/>
      </c>
      <c r="S868" s="360">
        <f>IF(M868&gt;'01'!$BX$27,0,1)</f>
        <v>1</v>
      </c>
    </row>
    <row r="869" spans="3:19" x14ac:dyDescent="0.25">
      <c r="C869" s="75">
        <v>43603</v>
      </c>
      <c r="D869" s="76" t="s">
        <v>264</v>
      </c>
      <c r="E869" s="358" t="s">
        <v>642</v>
      </c>
      <c r="F869" s="359">
        <v>82</v>
      </c>
      <c r="G869" s="76" t="s">
        <v>272</v>
      </c>
      <c r="H869" s="76" t="s">
        <v>60</v>
      </c>
      <c r="I869" s="360" t="str">
        <f t="shared" ca="1" si="65"/>
        <v/>
      </c>
      <c r="J869" s="360">
        <f t="shared" si="66"/>
        <v>18</v>
      </c>
      <c r="K869" s="360">
        <f t="shared" si="67"/>
        <v>5</v>
      </c>
      <c r="L869" s="360">
        <f t="shared" si="68"/>
        <v>2019</v>
      </c>
      <c r="M869" s="360">
        <f t="shared" si="69"/>
        <v>1</v>
      </c>
      <c r="N869" s="357">
        <f>VLOOKUP(Tabela14[[#This Row],[Banco]],$U$9:$V$28,2,0)</f>
        <v>1</v>
      </c>
      <c r="O869" s="360">
        <f>IF(M869&gt;'06'!$AZ$15,0,1)</f>
        <v>1</v>
      </c>
      <c r="P869" s="360" t="str">
        <f>IF(Tabela14[[#This Row],[DIA]]&gt;0,IF('13'!$CD$36=77,1,""),"")</f>
        <v/>
      </c>
      <c r="Q869" s="360">
        <f>IF(M869&gt;'13'!$CD$30,0,1)</f>
        <v>1</v>
      </c>
      <c r="R869" s="357" t="str">
        <f>IF(Tabela14[[#This Row],[DIA]]&gt;0,IF('01'!$BX$33=77,1,""),"")</f>
        <v/>
      </c>
      <c r="S869" s="360">
        <f>IF(M869&gt;'01'!$BX$27,0,1)</f>
        <v>1</v>
      </c>
    </row>
    <row r="870" spans="3:19" x14ac:dyDescent="0.25">
      <c r="C870" s="75">
        <v>43603</v>
      </c>
      <c r="D870" s="76" t="s">
        <v>270</v>
      </c>
      <c r="E870" s="358" t="s">
        <v>367</v>
      </c>
      <c r="F870" s="359">
        <v>100</v>
      </c>
      <c r="G870" s="76" t="s">
        <v>272</v>
      </c>
      <c r="H870" s="76" t="s">
        <v>60</v>
      </c>
      <c r="I870" s="360" t="str">
        <f t="shared" ca="1" si="65"/>
        <v/>
      </c>
      <c r="J870" s="360">
        <f t="shared" si="66"/>
        <v>18</v>
      </c>
      <c r="K870" s="360">
        <f t="shared" si="67"/>
        <v>5</v>
      </c>
      <c r="L870" s="360">
        <f t="shared" si="68"/>
        <v>2019</v>
      </c>
      <c r="M870" s="360">
        <f t="shared" si="69"/>
        <v>1</v>
      </c>
      <c r="N870" s="357">
        <f>VLOOKUP(Tabela14[[#This Row],[Banco]],$U$9:$V$28,2,0)</f>
        <v>1</v>
      </c>
      <c r="O870" s="360">
        <f>IF(M870&gt;'06'!$AZ$15,0,1)</f>
        <v>1</v>
      </c>
      <c r="P870" s="360" t="str">
        <f>IF(Tabela14[[#This Row],[DIA]]&gt;0,IF('13'!$CD$36=77,1,""),"")</f>
        <v/>
      </c>
      <c r="Q870" s="360">
        <f>IF(M870&gt;'13'!$CD$30,0,1)</f>
        <v>1</v>
      </c>
      <c r="R870" s="357" t="str">
        <f>IF(Tabela14[[#This Row],[DIA]]&gt;0,IF('01'!$BX$33=77,1,""),"")</f>
        <v/>
      </c>
      <c r="S870" s="360">
        <f>IF(M870&gt;'01'!$BX$27,0,1)</f>
        <v>1</v>
      </c>
    </row>
    <row r="871" spans="3:19" x14ac:dyDescent="0.25">
      <c r="C871" s="75">
        <v>43603</v>
      </c>
      <c r="D871" s="76" t="s">
        <v>266</v>
      </c>
      <c r="E871" s="358" t="s">
        <v>418</v>
      </c>
      <c r="F871" s="359">
        <v>100</v>
      </c>
      <c r="G871" s="76" t="s">
        <v>272</v>
      </c>
      <c r="H871" s="76" t="s">
        <v>60</v>
      </c>
      <c r="I871" s="360" t="str">
        <f t="shared" ca="1" si="65"/>
        <v/>
      </c>
      <c r="J871" s="360">
        <f t="shared" si="66"/>
        <v>18</v>
      </c>
      <c r="K871" s="360">
        <f t="shared" si="67"/>
        <v>5</v>
      </c>
      <c r="L871" s="360">
        <f t="shared" si="68"/>
        <v>2019</v>
      </c>
      <c r="M871" s="360">
        <f t="shared" si="69"/>
        <v>1</v>
      </c>
      <c r="N871" s="357">
        <f>VLOOKUP(Tabela14[[#This Row],[Banco]],$U$9:$V$28,2,0)</f>
        <v>1</v>
      </c>
      <c r="O871" s="360">
        <f>IF(M871&gt;'06'!$AZ$15,0,1)</f>
        <v>1</v>
      </c>
      <c r="P871" s="360" t="str">
        <f>IF(Tabela14[[#This Row],[DIA]]&gt;0,IF('13'!$CD$36=77,1,""),"")</f>
        <v/>
      </c>
      <c r="Q871" s="360">
        <f>IF(M871&gt;'13'!$CD$30,0,1)</f>
        <v>1</v>
      </c>
      <c r="R871" s="357" t="str">
        <f>IF(Tabela14[[#This Row],[DIA]]&gt;0,IF('01'!$BX$33=77,1,""),"")</f>
        <v/>
      </c>
      <c r="S871" s="360">
        <f>IF(M871&gt;'01'!$BX$27,0,1)</f>
        <v>1</v>
      </c>
    </row>
    <row r="872" spans="3:19" x14ac:dyDescent="0.25">
      <c r="C872" s="75">
        <v>43603</v>
      </c>
      <c r="D872" s="76" t="s">
        <v>266</v>
      </c>
      <c r="E872" s="358" t="s">
        <v>418</v>
      </c>
      <c r="F872" s="359">
        <v>19</v>
      </c>
      <c r="G872" s="76" t="s">
        <v>275</v>
      </c>
      <c r="H872" s="76" t="s">
        <v>60</v>
      </c>
      <c r="I872" s="360" t="str">
        <f t="shared" ca="1" si="65"/>
        <v/>
      </c>
      <c r="J872" s="360">
        <f t="shared" si="66"/>
        <v>18</v>
      </c>
      <c r="K872" s="360">
        <f t="shared" si="67"/>
        <v>5</v>
      </c>
      <c r="L872" s="360">
        <f t="shared" si="68"/>
        <v>2019</v>
      </c>
      <c r="M872" s="360">
        <f t="shared" si="69"/>
        <v>1</v>
      </c>
      <c r="N872" s="357">
        <f>VLOOKUP(Tabela14[[#This Row],[Banco]],$U$9:$V$28,2,0)</f>
        <v>4</v>
      </c>
      <c r="O872" s="360">
        <f>IF(M872&gt;'06'!$AZ$15,0,1)</f>
        <v>1</v>
      </c>
      <c r="P872" s="360" t="str">
        <f>IF(Tabela14[[#This Row],[DIA]]&gt;0,IF('13'!$CD$36=77,1,""),"")</f>
        <v/>
      </c>
      <c r="Q872" s="360">
        <f>IF(M872&gt;'13'!$CD$30,0,1)</f>
        <v>1</v>
      </c>
      <c r="R872" s="357" t="str">
        <f>IF(Tabela14[[#This Row],[DIA]]&gt;0,IF('01'!$BX$33=77,1,""),"")</f>
        <v/>
      </c>
      <c r="S872" s="360">
        <f>IF(M872&gt;'01'!$BX$27,0,1)</f>
        <v>1</v>
      </c>
    </row>
    <row r="873" spans="3:19" x14ac:dyDescent="0.25">
      <c r="C873" s="75">
        <v>43604</v>
      </c>
      <c r="D873" s="76" t="s">
        <v>270</v>
      </c>
      <c r="E873" s="358" t="s">
        <v>367</v>
      </c>
      <c r="F873" s="359">
        <v>434.6</v>
      </c>
      <c r="G873" s="76" t="s">
        <v>272</v>
      </c>
      <c r="H873" s="76" t="s">
        <v>60</v>
      </c>
      <c r="I873" s="360" t="str">
        <f t="shared" ca="1" si="65"/>
        <v/>
      </c>
      <c r="J873" s="360">
        <f t="shared" si="66"/>
        <v>19</v>
      </c>
      <c r="K873" s="360">
        <f t="shared" si="67"/>
        <v>5</v>
      </c>
      <c r="L873" s="360">
        <f t="shared" si="68"/>
        <v>2019</v>
      </c>
      <c r="M873" s="360">
        <f t="shared" si="69"/>
        <v>1</v>
      </c>
      <c r="N873" s="357">
        <f>VLOOKUP(Tabela14[[#This Row],[Banco]],$U$9:$V$28,2,0)</f>
        <v>1</v>
      </c>
      <c r="O873" s="360">
        <f>IF(M873&gt;'06'!$AZ$15,0,1)</f>
        <v>1</v>
      </c>
      <c r="P873" s="360" t="str">
        <f>IF(Tabela14[[#This Row],[DIA]]&gt;0,IF('13'!$CD$36=77,1,""),"")</f>
        <v/>
      </c>
      <c r="Q873" s="360">
        <f>IF(M873&gt;'13'!$CD$30,0,1)</f>
        <v>1</v>
      </c>
      <c r="R873" s="357" t="str">
        <f>IF(Tabela14[[#This Row],[DIA]]&gt;0,IF('01'!$BX$33=77,1,""),"")</f>
        <v/>
      </c>
      <c r="S873" s="360">
        <f>IF(M873&gt;'01'!$BX$27,0,1)</f>
        <v>1</v>
      </c>
    </row>
    <row r="874" spans="3:19" x14ac:dyDescent="0.25">
      <c r="C874" s="75">
        <v>43605</v>
      </c>
      <c r="D874" s="76" t="s">
        <v>265</v>
      </c>
      <c r="E874" s="358" t="s">
        <v>643</v>
      </c>
      <c r="F874" s="359">
        <v>330</v>
      </c>
      <c r="G874" s="76" t="s">
        <v>272</v>
      </c>
      <c r="H874" s="76" t="s">
        <v>60</v>
      </c>
      <c r="I874" s="360" t="str">
        <f t="shared" ca="1" si="65"/>
        <v/>
      </c>
      <c r="J874" s="360">
        <f t="shared" si="66"/>
        <v>20</v>
      </c>
      <c r="K874" s="360">
        <f t="shared" si="67"/>
        <v>5</v>
      </c>
      <c r="L874" s="360">
        <f t="shared" si="68"/>
        <v>2019</v>
      </c>
      <c r="M874" s="360">
        <f t="shared" si="69"/>
        <v>1</v>
      </c>
      <c r="N874" s="357">
        <f>VLOOKUP(Tabela14[[#This Row],[Banco]],$U$9:$V$28,2,0)</f>
        <v>1</v>
      </c>
      <c r="O874" s="360">
        <f>IF(M874&gt;'06'!$AZ$15,0,1)</f>
        <v>1</v>
      </c>
      <c r="P874" s="360" t="str">
        <f>IF(Tabela14[[#This Row],[DIA]]&gt;0,IF('13'!$CD$36=77,1,""),"")</f>
        <v/>
      </c>
      <c r="Q874" s="360">
        <f>IF(M874&gt;'13'!$CD$30,0,1)</f>
        <v>1</v>
      </c>
      <c r="R874" s="357" t="str">
        <f>IF(Tabela14[[#This Row],[DIA]]&gt;0,IF('01'!$BX$33=77,1,""),"")</f>
        <v/>
      </c>
      <c r="S874" s="360">
        <f>IF(M874&gt;'01'!$BX$27,0,1)</f>
        <v>1</v>
      </c>
    </row>
    <row r="875" spans="3:19" x14ac:dyDescent="0.25">
      <c r="C875" s="75">
        <v>43606</v>
      </c>
      <c r="D875" s="76" t="s">
        <v>268</v>
      </c>
      <c r="E875" s="358" t="s">
        <v>644</v>
      </c>
      <c r="F875" s="359">
        <v>100</v>
      </c>
      <c r="G875" s="76" t="s">
        <v>272</v>
      </c>
      <c r="H875" s="76" t="s">
        <v>60</v>
      </c>
      <c r="I875" s="360" t="str">
        <f t="shared" ca="1" si="65"/>
        <v/>
      </c>
      <c r="J875" s="360">
        <f t="shared" si="66"/>
        <v>21</v>
      </c>
      <c r="K875" s="360">
        <f t="shared" si="67"/>
        <v>5</v>
      </c>
      <c r="L875" s="360">
        <f t="shared" si="68"/>
        <v>2019</v>
      </c>
      <c r="M875" s="360">
        <f t="shared" si="69"/>
        <v>1</v>
      </c>
      <c r="N875" s="357">
        <f>VLOOKUP(Tabela14[[#This Row],[Banco]],$U$9:$V$28,2,0)</f>
        <v>1</v>
      </c>
      <c r="O875" s="360">
        <f>IF(M875&gt;'06'!$AZ$15,0,1)</f>
        <v>1</v>
      </c>
      <c r="P875" s="360" t="str">
        <f>IF(Tabela14[[#This Row],[DIA]]&gt;0,IF('13'!$CD$36=77,1,""),"")</f>
        <v/>
      </c>
      <c r="Q875" s="360">
        <f>IF(M875&gt;'13'!$CD$30,0,1)</f>
        <v>1</v>
      </c>
      <c r="R875" s="357" t="str">
        <f>IF(Tabela14[[#This Row],[DIA]]&gt;0,IF('01'!$BX$33=77,1,""),"")</f>
        <v/>
      </c>
      <c r="S875" s="360">
        <f>IF(M875&gt;'01'!$BX$27,0,1)</f>
        <v>1</v>
      </c>
    </row>
    <row r="876" spans="3:19" x14ac:dyDescent="0.25">
      <c r="C876" s="75">
        <v>43606</v>
      </c>
      <c r="D876" s="76" t="s">
        <v>264</v>
      </c>
      <c r="E876" s="358" t="s">
        <v>645</v>
      </c>
      <c r="F876" s="359">
        <v>2.25</v>
      </c>
      <c r="G876" s="76" t="s">
        <v>274</v>
      </c>
      <c r="H876" s="76" t="s">
        <v>60</v>
      </c>
      <c r="I876" s="360" t="str">
        <f t="shared" ca="1" si="65"/>
        <v/>
      </c>
      <c r="J876" s="360">
        <f t="shared" si="66"/>
        <v>21</v>
      </c>
      <c r="K876" s="360">
        <f t="shared" si="67"/>
        <v>5</v>
      </c>
      <c r="L876" s="360">
        <f t="shared" si="68"/>
        <v>2019</v>
      </c>
      <c r="M876" s="360">
        <f t="shared" si="69"/>
        <v>1</v>
      </c>
      <c r="N876" s="357">
        <f>VLOOKUP(Tabela14[[#This Row],[Banco]],$U$9:$V$28,2,0)</f>
        <v>3</v>
      </c>
      <c r="O876" s="360">
        <f>IF(M876&gt;'06'!$AZ$15,0,1)</f>
        <v>1</v>
      </c>
      <c r="P876" s="360" t="str">
        <f>IF(Tabela14[[#This Row],[DIA]]&gt;0,IF('13'!$CD$36=77,1,""),"")</f>
        <v/>
      </c>
      <c r="Q876" s="360">
        <f>IF(M876&gt;'13'!$CD$30,0,1)</f>
        <v>1</v>
      </c>
      <c r="R876" s="357" t="str">
        <f>IF(Tabela14[[#This Row],[DIA]]&gt;0,IF('01'!$BX$33=77,1,""),"")</f>
        <v/>
      </c>
      <c r="S876" s="360">
        <f>IF(M876&gt;'01'!$BX$27,0,1)</f>
        <v>1</v>
      </c>
    </row>
    <row r="877" spans="3:19" x14ac:dyDescent="0.25">
      <c r="C877" s="75">
        <v>43607</v>
      </c>
      <c r="D877" s="76" t="s">
        <v>268</v>
      </c>
      <c r="E877" s="358" t="s">
        <v>646</v>
      </c>
      <c r="F877" s="359">
        <v>66</v>
      </c>
      <c r="G877" s="76" t="s">
        <v>272</v>
      </c>
      <c r="H877" s="76" t="s">
        <v>60</v>
      </c>
      <c r="I877" s="360" t="str">
        <f t="shared" ca="1" si="65"/>
        <v/>
      </c>
      <c r="J877" s="360">
        <f t="shared" si="66"/>
        <v>22</v>
      </c>
      <c r="K877" s="360">
        <f t="shared" si="67"/>
        <v>5</v>
      </c>
      <c r="L877" s="360">
        <f t="shared" si="68"/>
        <v>2019</v>
      </c>
      <c r="M877" s="360">
        <f t="shared" si="69"/>
        <v>1</v>
      </c>
      <c r="N877" s="357">
        <f>VLOOKUP(Tabela14[[#This Row],[Banco]],$U$9:$V$28,2,0)</f>
        <v>1</v>
      </c>
      <c r="O877" s="360">
        <f>IF(M877&gt;'06'!$AZ$15,0,1)</f>
        <v>1</v>
      </c>
      <c r="P877" s="360" t="str">
        <f>IF(Tabela14[[#This Row],[DIA]]&gt;0,IF('13'!$CD$36=77,1,""),"")</f>
        <v/>
      </c>
      <c r="Q877" s="360">
        <f>IF(M877&gt;'13'!$CD$30,0,1)</f>
        <v>1</v>
      </c>
      <c r="R877" s="357" t="str">
        <f>IF(Tabela14[[#This Row],[DIA]]&gt;0,IF('01'!$BX$33=77,1,""),"")</f>
        <v/>
      </c>
      <c r="S877" s="360">
        <f>IF(M877&gt;'01'!$BX$27,0,1)</f>
        <v>1</v>
      </c>
    </row>
    <row r="878" spans="3:19" x14ac:dyDescent="0.25">
      <c r="C878" s="75">
        <v>43609</v>
      </c>
      <c r="D878" s="76" t="s">
        <v>268</v>
      </c>
      <c r="E878" s="358" t="s">
        <v>647</v>
      </c>
      <c r="F878" s="359">
        <v>18</v>
      </c>
      <c r="G878" s="76" t="s">
        <v>272</v>
      </c>
      <c r="H878" s="76" t="s">
        <v>60</v>
      </c>
      <c r="I878" s="360" t="str">
        <f t="shared" ca="1" si="65"/>
        <v/>
      </c>
      <c r="J878" s="360">
        <f t="shared" si="66"/>
        <v>24</v>
      </c>
      <c r="K878" s="360">
        <f t="shared" si="67"/>
        <v>5</v>
      </c>
      <c r="L878" s="360">
        <f t="shared" si="68"/>
        <v>2019</v>
      </c>
      <c r="M878" s="360">
        <f t="shared" si="69"/>
        <v>1</v>
      </c>
      <c r="N878" s="357">
        <f>VLOOKUP(Tabela14[[#This Row],[Banco]],$U$9:$V$28,2,0)</f>
        <v>1</v>
      </c>
      <c r="O878" s="360">
        <f>IF(M878&gt;'06'!$AZ$15,0,1)</f>
        <v>1</v>
      </c>
      <c r="P878" s="360" t="str">
        <f>IF(Tabela14[[#This Row],[DIA]]&gt;0,IF('13'!$CD$36=77,1,""),"")</f>
        <v/>
      </c>
      <c r="Q878" s="360">
        <f>IF(M878&gt;'13'!$CD$30,0,1)</f>
        <v>1</v>
      </c>
      <c r="R878" s="357" t="str">
        <f>IF(Tabela14[[#This Row],[DIA]]&gt;0,IF('01'!$BX$33=77,1,""),"")</f>
        <v/>
      </c>
      <c r="S878" s="360">
        <f>IF(M878&gt;'01'!$BX$27,0,1)</f>
        <v>1</v>
      </c>
    </row>
    <row r="879" spans="3:19" x14ac:dyDescent="0.25">
      <c r="C879" s="75">
        <v>43609</v>
      </c>
      <c r="D879" s="76" t="s">
        <v>264</v>
      </c>
      <c r="E879" s="358" t="s">
        <v>339</v>
      </c>
      <c r="F879" s="359">
        <v>60</v>
      </c>
      <c r="G879" s="76" t="s">
        <v>272</v>
      </c>
      <c r="H879" s="76" t="s">
        <v>60</v>
      </c>
      <c r="I879" s="360" t="str">
        <f t="shared" ca="1" si="65"/>
        <v/>
      </c>
      <c r="J879" s="360">
        <f t="shared" si="66"/>
        <v>24</v>
      </c>
      <c r="K879" s="360">
        <f t="shared" si="67"/>
        <v>5</v>
      </c>
      <c r="L879" s="360">
        <f t="shared" si="68"/>
        <v>2019</v>
      </c>
      <c r="M879" s="360">
        <f t="shared" si="69"/>
        <v>1</v>
      </c>
      <c r="N879" s="357">
        <f>VLOOKUP(Tabela14[[#This Row],[Banco]],$U$9:$V$28,2,0)</f>
        <v>1</v>
      </c>
      <c r="O879" s="360">
        <f>IF(M879&gt;'06'!$AZ$15,0,1)</f>
        <v>1</v>
      </c>
      <c r="P879" s="360" t="str">
        <f>IF(Tabela14[[#This Row],[DIA]]&gt;0,IF('13'!$CD$36=77,1,""),"")</f>
        <v/>
      </c>
      <c r="Q879" s="360">
        <f>IF(M879&gt;'13'!$CD$30,0,1)</f>
        <v>1</v>
      </c>
      <c r="R879" s="357" t="str">
        <f>IF(Tabela14[[#This Row],[DIA]]&gt;0,IF('01'!$BX$33=77,1,""),"")</f>
        <v/>
      </c>
      <c r="S879" s="360">
        <f>IF(M879&gt;'01'!$BX$27,0,1)</f>
        <v>1</v>
      </c>
    </row>
    <row r="880" spans="3:19" x14ac:dyDescent="0.25">
      <c r="C880" s="75">
        <v>43609</v>
      </c>
      <c r="D880" s="76" t="s">
        <v>268</v>
      </c>
      <c r="E880" s="358" t="s">
        <v>648</v>
      </c>
      <c r="F880" s="359">
        <v>29</v>
      </c>
      <c r="G880" s="76" t="s">
        <v>272</v>
      </c>
      <c r="H880" s="76" t="s">
        <v>60</v>
      </c>
      <c r="I880" s="360" t="str">
        <f t="shared" ca="1" si="65"/>
        <v/>
      </c>
      <c r="J880" s="360">
        <f t="shared" si="66"/>
        <v>24</v>
      </c>
      <c r="K880" s="360">
        <f t="shared" si="67"/>
        <v>5</v>
      </c>
      <c r="L880" s="360">
        <f t="shared" si="68"/>
        <v>2019</v>
      </c>
      <c r="M880" s="360">
        <f t="shared" si="69"/>
        <v>1</v>
      </c>
      <c r="N880" s="357">
        <f>VLOOKUP(Tabela14[[#This Row],[Banco]],$U$9:$V$28,2,0)</f>
        <v>1</v>
      </c>
      <c r="O880" s="360">
        <f>IF(M880&gt;'06'!$AZ$15,0,1)</f>
        <v>1</v>
      </c>
      <c r="P880" s="360" t="str">
        <f>IF(Tabela14[[#This Row],[DIA]]&gt;0,IF('13'!$CD$36=77,1,""),"")</f>
        <v/>
      </c>
      <c r="Q880" s="360">
        <f>IF(M880&gt;'13'!$CD$30,0,1)</f>
        <v>1</v>
      </c>
      <c r="R880" s="357" t="str">
        <f>IF(Tabela14[[#This Row],[DIA]]&gt;0,IF('01'!$BX$33=77,1,""),"")</f>
        <v/>
      </c>
      <c r="S880" s="360">
        <f>IF(M880&gt;'01'!$BX$27,0,1)</f>
        <v>1</v>
      </c>
    </row>
    <row r="881" spans="3:19" x14ac:dyDescent="0.25">
      <c r="C881" s="75">
        <v>43610</v>
      </c>
      <c r="D881" s="76" t="s">
        <v>266</v>
      </c>
      <c r="E881" s="358" t="s">
        <v>418</v>
      </c>
      <c r="F881" s="359">
        <v>50</v>
      </c>
      <c r="G881" s="76" t="s">
        <v>272</v>
      </c>
      <c r="H881" s="76" t="s">
        <v>60</v>
      </c>
      <c r="I881" s="360" t="str">
        <f t="shared" ca="1" si="65"/>
        <v/>
      </c>
      <c r="J881" s="360">
        <f t="shared" si="66"/>
        <v>25</v>
      </c>
      <c r="K881" s="360">
        <f t="shared" si="67"/>
        <v>5</v>
      </c>
      <c r="L881" s="360">
        <f t="shared" si="68"/>
        <v>2019</v>
      </c>
      <c r="M881" s="360">
        <f t="shared" si="69"/>
        <v>1</v>
      </c>
      <c r="N881" s="357">
        <f>VLOOKUP(Tabela14[[#This Row],[Banco]],$U$9:$V$28,2,0)</f>
        <v>1</v>
      </c>
      <c r="O881" s="360">
        <f>IF(M881&gt;'06'!$AZ$15,0,1)</f>
        <v>1</v>
      </c>
      <c r="P881" s="360" t="str">
        <f>IF(Tabela14[[#This Row],[DIA]]&gt;0,IF('13'!$CD$36=77,1,""),"")</f>
        <v/>
      </c>
      <c r="Q881" s="360">
        <f>IF(M881&gt;'13'!$CD$30,0,1)</f>
        <v>1</v>
      </c>
      <c r="R881" s="357" t="str">
        <f>IF(Tabela14[[#This Row],[DIA]]&gt;0,IF('01'!$BX$33=77,1,""),"")</f>
        <v/>
      </c>
      <c r="S881" s="360">
        <f>IF(M881&gt;'01'!$BX$27,0,1)</f>
        <v>1</v>
      </c>
    </row>
    <row r="882" spans="3:19" x14ac:dyDescent="0.25">
      <c r="C882" s="75">
        <v>43611</v>
      </c>
      <c r="D882" s="76" t="s">
        <v>269</v>
      </c>
      <c r="E882" s="358" t="s">
        <v>348</v>
      </c>
      <c r="F882" s="359">
        <v>29</v>
      </c>
      <c r="G882" s="76" t="s">
        <v>272</v>
      </c>
      <c r="H882" s="76" t="s">
        <v>60</v>
      </c>
      <c r="I882" s="360" t="str">
        <f t="shared" ca="1" si="65"/>
        <v/>
      </c>
      <c r="J882" s="360">
        <f t="shared" si="66"/>
        <v>26</v>
      </c>
      <c r="K882" s="360">
        <f t="shared" si="67"/>
        <v>5</v>
      </c>
      <c r="L882" s="360">
        <f t="shared" si="68"/>
        <v>2019</v>
      </c>
      <c r="M882" s="360">
        <f t="shared" si="69"/>
        <v>1</v>
      </c>
      <c r="N882" s="357">
        <f>VLOOKUP(Tabela14[[#This Row],[Banco]],$U$9:$V$28,2,0)</f>
        <v>1</v>
      </c>
      <c r="O882" s="360">
        <f>IF(M882&gt;'06'!$AZ$15,0,1)</f>
        <v>1</v>
      </c>
      <c r="P882" s="360" t="str">
        <f>IF(Tabela14[[#This Row],[DIA]]&gt;0,IF('13'!$CD$36=77,1,""),"")</f>
        <v/>
      </c>
      <c r="Q882" s="360">
        <f>IF(M882&gt;'13'!$CD$30,0,1)</f>
        <v>1</v>
      </c>
      <c r="R882" s="357" t="str">
        <f>IF(Tabela14[[#This Row],[DIA]]&gt;0,IF('01'!$BX$33=77,1,""),"")</f>
        <v/>
      </c>
      <c r="S882" s="360">
        <f>IF(M882&gt;'01'!$BX$27,0,1)</f>
        <v>1</v>
      </c>
    </row>
    <row r="883" spans="3:19" x14ac:dyDescent="0.25">
      <c r="C883" s="75">
        <v>43612</v>
      </c>
      <c r="D883" s="76" t="s">
        <v>266</v>
      </c>
      <c r="E883" s="358" t="s">
        <v>418</v>
      </c>
      <c r="F883" s="359">
        <v>50</v>
      </c>
      <c r="G883" s="76" t="s">
        <v>272</v>
      </c>
      <c r="H883" s="76" t="s">
        <v>60</v>
      </c>
      <c r="I883" s="360" t="str">
        <f t="shared" ca="1" si="65"/>
        <v/>
      </c>
      <c r="J883" s="360">
        <f t="shared" si="66"/>
        <v>27</v>
      </c>
      <c r="K883" s="360">
        <f t="shared" si="67"/>
        <v>5</v>
      </c>
      <c r="L883" s="360">
        <f t="shared" si="68"/>
        <v>2019</v>
      </c>
      <c r="M883" s="360">
        <f t="shared" si="69"/>
        <v>1</v>
      </c>
      <c r="N883" s="357">
        <f>VLOOKUP(Tabela14[[#This Row],[Banco]],$U$9:$V$28,2,0)</f>
        <v>1</v>
      </c>
      <c r="O883" s="360">
        <f>IF(M883&gt;'06'!$AZ$15,0,1)</f>
        <v>1</v>
      </c>
      <c r="P883" s="360" t="str">
        <f>IF(Tabela14[[#This Row],[DIA]]&gt;0,IF('13'!$CD$36=77,1,""),"")</f>
        <v/>
      </c>
      <c r="Q883" s="360">
        <f>IF(M883&gt;'13'!$CD$30,0,1)</f>
        <v>1</v>
      </c>
      <c r="R883" s="357" t="str">
        <f>IF(Tabela14[[#This Row],[DIA]]&gt;0,IF('01'!$BX$33=77,1,""),"")</f>
        <v/>
      </c>
      <c r="S883" s="360">
        <f>IF(M883&gt;'01'!$BX$27,0,1)</f>
        <v>1</v>
      </c>
    </row>
    <row r="884" spans="3:19" x14ac:dyDescent="0.25">
      <c r="C884" s="75">
        <v>43613</v>
      </c>
      <c r="D884" s="76" t="s">
        <v>266</v>
      </c>
      <c r="E884" s="358" t="s">
        <v>418</v>
      </c>
      <c r="F884" s="359">
        <v>30</v>
      </c>
      <c r="G884" s="76" t="s">
        <v>272</v>
      </c>
      <c r="H884" s="76" t="s">
        <v>60</v>
      </c>
      <c r="I884" s="360" t="str">
        <f t="shared" ca="1" si="65"/>
        <v/>
      </c>
      <c r="J884" s="360">
        <f t="shared" si="66"/>
        <v>28</v>
      </c>
      <c r="K884" s="360">
        <f t="shared" si="67"/>
        <v>5</v>
      </c>
      <c r="L884" s="360">
        <f t="shared" si="68"/>
        <v>2019</v>
      </c>
      <c r="M884" s="360">
        <f t="shared" si="69"/>
        <v>1</v>
      </c>
      <c r="N884" s="357">
        <f>VLOOKUP(Tabela14[[#This Row],[Banco]],$U$9:$V$28,2,0)</f>
        <v>1</v>
      </c>
      <c r="O884" s="360">
        <f>IF(M884&gt;'06'!$AZ$15,0,1)</f>
        <v>1</v>
      </c>
      <c r="P884" s="360" t="str">
        <f>IF(Tabela14[[#This Row],[DIA]]&gt;0,IF('13'!$CD$36=77,1,""),"")</f>
        <v/>
      </c>
      <c r="Q884" s="360">
        <f>IF(M884&gt;'13'!$CD$30,0,1)</f>
        <v>1</v>
      </c>
      <c r="R884" s="357" t="str">
        <f>IF(Tabela14[[#This Row],[DIA]]&gt;0,IF('01'!$BX$33=77,1,""),"")</f>
        <v/>
      </c>
      <c r="S884" s="360">
        <f>IF(M884&gt;'01'!$BX$27,0,1)</f>
        <v>1</v>
      </c>
    </row>
    <row r="885" spans="3:19" x14ac:dyDescent="0.25">
      <c r="C885" s="75">
        <v>43614</v>
      </c>
      <c r="D885" s="76" t="s">
        <v>268</v>
      </c>
      <c r="E885" s="358" t="s">
        <v>649</v>
      </c>
      <c r="F885" s="359">
        <v>4</v>
      </c>
      <c r="G885" s="76" t="s">
        <v>272</v>
      </c>
      <c r="H885" s="76" t="s">
        <v>60</v>
      </c>
      <c r="I885" s="360" t="str">
        <f t="shared" ca="1" si="65"/>
        <v/>
      </c>
      <c r="J885" s="360">
        <f t="shared" si="66"/>
        <v>29</v>
      </c>
      <c r="K885" s="360">
        <f t="shared" si="67"/>
        <v>5</v>
      </c>
      <c r="L885" s="360">
        <f t="shared" si="68"/>
        <v>2019</v>
      </c>
      <c r="M885" s="360">
        <f t="shared" si="69"/>
        <v>1</v>
      </c>
      <c r="N885" s="357">
        <f>VLOOKUP(Tabela14[[#This Row],[Banco]],$U$9:$V$28,2,0)</f>
        <v>1</v>
      </c>
      <c r="O885" s="360">
        <f>IF(M885&gt;'06'!$AZ$15,0,1)</f>
        <v>1</v>
      </c>
      <c r="P885" s="360" t="str">
        <f>IF(Tabela14[[#This Row],[DIA]]&gt;0,IF('13'!$CD$36=77,1,""),"")</f>
        <v/>
      </c>
      <c r="Q885" s="360">
        <f>IF(M885&gt;'13'!$CD$30,0,1)</f>
        <v>1</v>
      </c>
      <c r="R885" s="357" t="str">
        <f>IF(Tabela14[[#This Row],[DIA]]&gt;0,IF('01'!$BX$33=77,1,""),"")</f>
        <v/>
      </c>
      <c r="S885" s="360">
        <f>IF(M885&gt;'01'!$BX$27,0,1)</f>
        <v>1</v>
      </c>
    </row>
    <row r="886" spans="3:19" x14ac:dyDescent="0.25">
      <c r="C886" s="75">
        <v>43615</v>
      </c>
      <c r="D886" s="76" t="s">
        <v>266</v>
      </c>
      <c r="E886" s="358" t="s">
        <v>650</v>
      </c>
      <c r="F886" s="359">
        <v>40</v>
      </c>
      <c r="G886" s="76" t="s">
        <v>272</v>
      </c>
      <c r="H886" s="76" t="s">
        <v>60</v>
      </c>
      <c r="I886" s="360" t="str">
        <f t="shared" ca="1" si="65"/>
        <v/>
      </c>
      <c r="J886" s="360">
        <f t="shared" si="66"/>
        <v>30</v>
      </c>
      <c r="K886" s="360">
        <f t="shared" si="67"/>
        <v>5</v>
      </c>
      <c r="L886" s="360">
        <f t="shared" si="68"/>
        <v>2019</v>
      </c>
      <c r="M886" s="360">
        <f t="shared" si="69"/>
        <v>1</v>
      </c>
      <c r="N886" s="357">
        <f>VLOOKUP(Tabela14[[#This Row],[Banco]],$U$9:$V$28,2,0)</f>
        <v>1</v>
      </c>
      <c r="O886" s="360">
        <f>IF(M886&gt;'06'!$AZ$15,0,1)</f>
        <v>1</v>
      </c>
      <c r="P886" s="360" t="str">
        <f>IF(Tabela14[[#This Row],[DIA]]&gt;0,IF('13'!$CD$36=77,1,""),"")</f>
        <v/>
      </c>
      <c r="Q886" s="360">
        <f>IF(M886&gt;'13'!$CD$30,0,1)</f>
        <v>1</v>
      </c>
      <c r="R886" s="357" t="str">
        <f>IF(Tabela14[[#This Row],[DIA]]&gt;0,IF('01'!$BX$33=77,1,""),"")</f>
        <v/>
      </c>
      <c r="S886" s="360">
        <f>IF(M886&gt;'01'!$BX$27,0,1)</f>
        <v>1</v>
      </c>
    </row>
    <row r="887" spans="3:19" x14ac:dyDescent="0.25">
      <c r="C887" s="75">
        <v>43615</v>
      </c>
      <c r="D887" s="76" t="s">
        <v>266</v>
      </c>
      <c r="E887" s="358" t="s">
        <v>651</v>
      </c>
      <c r="F887" s="359">
        <v>20</v>
      </c>
      <c r="G887" s="76" t="s">
        <v>272</v>
      </c>
      <c r="H887" s="76" t="s">
        <v>60</v>
      </c>
      <c r="I887" s="360" t="str">
        <f t="shared" ca="1" si="65"/>
        <v/>
      </c>
      <c r="J887" s="360">
        <f t="shared" si="66"/>
        <v>30</v>
      </c>
      <c r="K887" s="360">
        <f t="shared" si="67"/>
        <v>5</v>
      </c>
      <c r="L887" s="360">
        <f t="shared" si="68"/>
        <v>2019</v>
      </c>
      <c r="M887" s="360">
        <f t="shared" si="69"/>
        <v>1</v>
      </c>
      <c r="N887" s="357">
        <f>VLOOKUP(Tabela14[[#This Row],[Banco]],$U$9:$V$28,2,0)</f>
        <v>1</v>
      </c>
      <c r="O887" s="360">
        <f>IF(M887&gt;'06'!$AZ$15,0,1)</f>
        <v>1</v>
      </c>
      <c r="P887" s="360" t="str">
        <f>IF(Tabela14[[#This Row],[DIA]]&gt;0,IF('13'!$CD$36=77,1,""),"")</f>
        <v/>
      </c>
      <c r="Q887" s="360">
        <f>IF(M887&gt;'13'!$CD$30,0,1)</f>
        <v>1</v>
      </c>
      <c r="R887" s="357" t="str">
        <f>IF(Tabela14[[#This Row],[DIA]]&gt;0,IF('01'!$BX$33=77,1,""),"")</f>
        <v/>
      </c>
      <c r="S887" s="360">
        <f>IF(M887&gt;'01'!$BX$27,0,1)</f>
        <v>1</v>
      </c>
    </row>
    <row r="888" spans="3:19" x14ac:dyDescent="0.25">
      <c r="C888" s="75">
        <v>43615</v>
      </c>
      <c r="D888" s="76" t="s">
        <v>268</v>
      </c>
      <c r="E888" s="358" t="s">
        <v>583</v>
      </c>
      <c r="F888" s="359">
        <v>4</v>
      </c>
      <c r="G888" s="76" t="s">
        <v>272</v>
      </c>
      <c r="H888" s="76" t="s">
        <v>60</v>
      </c>
      <c r="I888" s="360" t="str">
        <f t="shared" ca="1" si="65"/>
        <v/>
      </c>
      <c r="J888" s="360">
        <f t="shared" si="66"/>
        <v>30</v>
      </c>
      <c r="K888" s="360">
        <f t="shared" si="67"/>
        <v>5</v>
      </c>
      <c r="L888" s="360">
        <f t="shared" si="68"/>
        <v>2019</v>
      </c>
      <c r="M888" s="360">
        <f t="shared" si="69"/>
        <v>1</v>
      </c>
      <c r="N888" s="357">
        <f>VLOOKUP(Tabela14[[#This Row],[Banco]],$U$9:$V$28,2,0)</f>
        <v>1</v>
      </c>
      <c r="O888" s="360">
        <f>IF(M888&gt;'06'!$AZ$15,0,1)</f>
        <v>1</v>
      </c>
      <c r="P888" s="360" t="str">
        <f>IF(Tabela14[[#This Row],[DIA]]&gt;0,IF('13'!$CD$36=77,1,""),"")</f>
        <v/>
      </c>
      <c r="Q888" s="360">
        <f>IF(M888&gt;'13'!$CD$30,0,1)</f>
        <v>1</v>
      </c>
      <c r="R888" s="357" t="str">
        <f>IF(Tabela14[[#This Row],[DIA]]&gt;0,IF('01'!$BX$33=77,1,""),"")</f>
        <v/>
      </c>
      <c r="S888" s="360">
        <f>IF(M888&gt;'01'!$BX$27,0,1)</f>
        <v>1</v>
      </c>
    </row>
    <row r="889" spans="3:19" x14ac:dyDescent="0.25">
      <c r="C889" s="75">
        <v>43615</v>
      </c>
      <c r="D889" s="76" t="s">
        <v>268</v>
      </c>
      <c r="E889" s="358" t="s">
        <v>641</v>
      </c>
      <c r="F889" s="359">
        <v>2</v>
      </c>
      <c r="G889" s="76" t="s">
        <v>272</v>
      </c>
      <c r="H889" s="76" t="s">
        <v>60</v>
      </c>
      <c r="I889" s="360" t="str">
        <f t="shared" ca="1" si="65"/>
        <v/>
      </c>
      <c r="J889" s="360">
        <f t="shared" si="66"/>
        <v>30</v>
      </c>
      <c r="K889" s="360">
        <f t="shared" si="67"/>
        <v>5</v>
      </c>
      <c r="L889" s="360">
        <f t="shared" si="68"/>
        <v>2019</v>
      </c>
      <c r="M889" s="360">
        <f t="shared" si="69"/>
        <v>1</v>
      </c>
      <c r="N889" s="357">
        <f>VLOOKUP(Tabela14[[#This Row],[Banco]],$U$9:$V$28,2,0)</f>
        <v>1</v>
      </c>
      <c r="O889" s="360">
        <f>IF(M889&gt;'06'!$AZ$15,0,1)</f>
        <v>1</v>
      </c>
      <c r="P889" s="360" t="str">
        <f>IF(Tabela14[[#This Row],[DIA]]&gt;0,IF('13'!$CD$36=77,1,""),"")</f>
        <v/>
      </c>
      <c r="Q889" s="360">
        <f>IF(M889&gt;'13'!$CD$30,0,1)</f>
        <v>1</v>
      </c>
      <c r="R889" s="357" t="str">
        <f>IF(Tabela14[[#This Row],[DIA]]&gt;0,IF('01'!$BX$33=77,1,""),"")</f>
        <v/>
      </c>
      <c r="S889" s="360">
        <f>IF(M889&gt;'01'!$BX$27,0,1)</f>
        <v>1</v>
      </c>
    </row>
    <row r="890" spans="3:19" x14ac:dyDescent="0.25">
      <c r="C890" s="75">
        <v>43617</v>
      </c>
      <c r="D890" s="76" t="s">
        <v>266</v>
      </c>
      <c r="E890" s="358" t="s">
        <v>652</v>
      </c>
      <c r="F890" s="359">
        <v>20</v>
      </c>
      <c r="G890" s="76" t="s">
        <v>272</v>
      </c>
      <c r="H890" s="76" t="s">
        <v>60</v>
      </c>
      <c r="I890" s="360" t="str">
        <f t="shared" ca="1" si="65"/>
        <v/>
      </c>
      <c r="J890" s="360">
        <f t="shared" si="66"/>
        <v>1</v>
      </c>
      <c r="K890" s="360">
        <f t="shared" si="67"/>
        <v>6</v>
      </c>
      <c r="L890" s="360">
        <f t="shared" si="68"/>
        <v>2019</v>
      </c>
      <c r="M890" s="360">
        <f t="shared" si="69"/>
        <v>1</v>
      </c>
      <c r="N890" s="357">
        <f>VLOOKUP(Tabela14[[#This Row],[Banco]],$U$9:$V$28,2,0)</f>
        <v>1</v>
      </c>
      <c r="O890" s="360">
        <f>IF(M890&gt;'06'!$AZ$15,0,1)</f>
        <v>1</v>
      </c>
      <c r="P890" s="360" t="str">
        <f>IF(Tabela14[[#This Row],[DIA]]&gt;0,IF('13'!$CD$36=77,1,""),"")</f>
        <v/>
      </c>
      <c r="Q890" s="360">
        <f>IF(M890&gt;'13'!$CD$30,0,1)</f>
        <v>1</v>
      </c>
      <c r="R890" s="357" t="str">
        <f>IF(Tabela14[[#This Row],[DIA]]&gt;0,IF('01'!$BX$33=77,1,""),"")</f>
        <v/>
      </c>
      <c r="S890" s="360">
        <f>IF(M890&gt;'01'!$BX$27,0,1)</f>
        <v>1</v>
      </c>
    </row>
    <row r="891" spans="3:19" x14ac:dyDescent="0.25">
      <c r="C891" s="75">
        <v>43617</v>
      </c>
      <c r="D891" s="76" t="s">
        <v>266</v>
      </c>
      <c r="E891" s="358" t="s">
        <v>653</v>
      </c>
      <c r="F891" s="359">
        <v>280</v>
      </c>
      <c r="G891" s="76" t="s">
        <v>272</v>
      </c>
      <c r="H891" s="76" t="s">
        <v>60</v>
      </c>
      <c r="I891" s="360" t="str">
        <f t="shared" ca="1" si="65"/>
        <v/>
      </c>
      <c r="J891" s="360">
        <f t="shared" si="66"/>
        <v>1</v>
      </c>
      <c r="K891" s="360">
        <f t="shared" si="67"/>
        <v>6</v>
      </c>
      <c r="L891" s="360">
        <f t="shared" si="68"/>
        <v>2019</v>
      </c>
      <c r="M891" s="360">
        <f t="shared" si="69"/>
        <v>1</v>
      </c>
      <c r="N891" s="357">
        <f>VLOOKUP(Tabela14[[#This Row],[Banco]],$U$9:$V$28,2,0)</f>
        <v>1</v>
      </c>
      <c r="O891" s="360">
        <f>IF(M891&gt;'06'!$AZ$15,0,1)</f>
        <v>1</v>
      </c>
      <c r="P891" s="360" t="str">
        <f>IF(Tabela14[[#This Row],[DIA]]&gt;0,IF('13'!$CD$36=77,1,""),"")</f>
        <v/>
      </c>
      <c r="Q891" s="360">
        <f>IF(M891&gt;'13'!$CD$30,0,1)</f>
        <v>1</v>
      </c>
      <c r="R891" s="357" t="str">
        <f>IF(Tabela14[[#This Row],[DIA]]&gt;0,IF('01'!$BX$33=77,1,""),"")</f>
        <v/>
      </c>
      <c r="S891" s="360">
        <f>IF(M891&gt;'01'!$BX$27,0,1)</f>
        <v>1</v>
      </c>
    </row>
    <row r="892" spans="3:19" x14ac:dyDescent="0.25">
      <c r="C892" s="75">
        <v>43617</v>
      </c>
      <c r="D892" s="76" t="s">
        <v>264</v>
      </c>
      <c r="E892" s="358" t="s">
        <v>339</v>
      </c>
      <c r="F892" s="359">
        <v>100</v>
      </c>
      <c r="G892" s="76" t="s">
        <v>272</v>
      </c>
      <c r="H892" s="76" t="s">
        <v>60</v>
      </c>
      <c r="I892" s="360" t="str">
        <f t="shared" ca="1" si="65"/>
        <v/>
      </c>
      <c r="J892" s="360">
        <f t="shared" si="66"/>
        <v>1</v>
      </c>
      <c r="K892" s="360">
        <f t="shared" si="67"/>
        <v>6</v>
      </c>
      <c r="L892" s="360">
        <f t="shared" si="68"/>
        <v>2019</v>
      </c>
      <c r="M892" s="360">
        <f t="shared" si="69"/>
        <v>1</v>
      </c>
      <c r="N892" s="357">
        <f>VLOOKUP(Tabela14[[#This Row],[Banco]],$U$9:$V$28,2,0)</f>
        <v>1</v>
      </c>
      <c r="O892" s="360">
        <f>IF(M892&gt;'06'!$AZ$15,0,1)</f>
        <v>1</v>
      </c>
      <c r="P892" s="360" t="str">
        <f>IF(Tabela14[[#This Row],[DIA]]&gt;0,IF('13'!$CD$36=77,1,""),"")</f>
        <v/>
      </c>
      <c r="Q892" s="360">
        <f>IF(M892&gt;'13'!$CD$30,0,1)</f>
        <v>1</v>
      </c>
      <c r="R892" s="357" t="str">
        <f>IF(Tabela14[[#This Row],[DIA]]&gt;0,IF('01'!$BX$33=77,1,""),"")</f>
        <v/>
      </c>
      <c r="S892" s="360">
        <f>IF(M892&gt;'01'!$BX$27,0,1)</f>
        <v>1</v>
      </c>
    </row>
    <row r="893" spans="3:19" x14ac:dyDescent="0.25">
      <c r="C893" s="75">
        <v>43618</v>
      </c>
      <c r="D893" s="76" t="s">
        <v>264</v>
      </c>
      <c r="E893" s="358" t="s">
        <v>654</v>
      </c>
      <c r="F893" s="359">
        <v>60</v>
      </c>
      <c r="G893" s="76" t="s">
        <v>272</v>
      </c>
      <c r="H893" s="76" t="s">
        <v>60</v>
      </c>
      <c r="I893" s="360" t="str">
        <f t="shared" ca="1" si="65"/>
        <v/>
      </c>
      <c r="J893" s="360">
        <f t="shared" si="66"/>
        <v>2</v>
      </c>
      <c r="K893" s="360">
        <f t="shared" si="67"/>
        <v>6</v>
      </c>
      <c r="L893" s="360">
        <f t="shared" si="68"/>
        <v>2019</v>
      </c>
      <c r="M893" s="360">
        <f t="shared" si="69"/>
        <v>1</v>
      </c>
      <c r="N893" s="357">
        <f>VLOOKUP(Tabela14[[#This Row],[Banco]],$U$9:$V$28,2,0)</f>
        <v>1</v>
      </c>
      <c r="O893" s="360">
        <f>IF(M893&gt;'06'!$AZ$15,0,1)</f>
        <v>1</v>
      </c>
      <c r="P893" s="360" t="str">
        <f>IF(Tabela14[[#This Row],[DIA]]&gt;0,IF('13'!$CD$36=77,1,""),"")</f>
        <v/>
      </c>
      <c r="Q893" s="360">
        <f>IF(M893&gt;'13'!$CD$30,0,1)</f>
        <v>1</v>
      </c>
      <c r="R893" s="357" t="str">
        <f>IF(Tabela14[[#This Row],[DIA]]&gt;0,IF('01'!$BX$33=77,1,""),"")</f>
        <v/>
      </c>
      <c r="S893" s="360">
        <f>IF(M893&gt;'01'!$BX$27,0,1)</f>
        <v>1</v>
      </c>
    </row>
    <row r="894" spans="3:19" x14ac:dyDescent="0.25">
      <c r="C894" s="75">
        <v>43618</v>
      </c>
      <c r="D894" s="76" t="s">
        <v>264</v>
      </c>
      <c r="E894" s="358" t="s">
        <v>655</v>
      </c>
      <c r="F894" s="359">
        <v>60</v>
      </c>
      <c r="G894" s="76" t="s">
        <v>272</v>
      </c>
      <c r="H894" s="76" t="s">
        <v>60</v>
      </c>
      <c r="I894" s="360" t="str">
        <f t="shared" ca="1" si="65"/>
        <v/>
      </c>
      <c r="J894" s="360">
        <f t="shared" si="66"/>
        <v>2</v>
      </c>
      <c r="K894" s="360">
        <f t="shared" si="67"/>
        <v>6</v>
      </c>
      <c r="L894" s="360">
        <f t="shared" si="68"/>
        <v>2019</v>
      </c>
      <c r="M894" s="360">
        <f t="shared" si="69"/>
        <v>1</v>
      </c>
      <c r="N894" s="357">
        <f>VLOOKUP(Tabela14[[#This Row],[Banco]],$U$9:$V$28,2,0)</f>
        <v>1</v>
      </c>
      <c r="O894" s="360">
        <f>IF(M894&gt;'06'!$AZ$15,0,1)</f>
        <v>1</v>
      </c>
      <c r="P894" s="360" t="str">
        <f>IF(Tabela14[[#This Row],[DIA]]&gt;0,IF('13'!$CD$36=77,1,""),"")</f>
        <v/>
      </c>
      <c r="Q894" s="360">
        <f>IF(M894&gt;'13'!$CD$30,0,1)</f>
        <v>1</v>
      </c>
      <c r="R894" s="357" t="str">
        <f>IF(Tabela14[[#This Row],[DIA]]&gt;0,IF('01'!$BX$33=77,1,""),"")</f>
        <v/>
      </c>
      <c r="S894" s="360">
        <f>IF(M894&gt;'01'!$BX$27,0,1)</f>
        <v>1</v>
      </c>
    </row>
    <row r="895" spans="3:19" x14ac:dyDescent="0.25">
      <c r="C895" s="75">
        <v>43618</v>
      </c>
      <c r="D895" s="76" t="s">
        <v>264</v>
      </c>
      <c r="E895" s="358" t="s">
        <v>656</v>
      </c>
      <c r="F895" s="359">
        <v>60</v>
      </c>
      <c r="G895" s="76" t="s">
        <v>272</v>
      </c>
      <c r="H895" s="76" t="s">
        <v>60</v>
      </c>
      <c r="I895" s="360" t="str">
        <f t="shared" ca="1" si="65"/>
        <v/>
      </c>
      <c r="J895" s="360">
        <f t="shared" si="66"/>
        <v>2</v>
      </c>
      <c r="K895" s="360">
        <f t="shared" si="67"/>
        <v>6</v>
      </c>
      <c r="L895" s="360">
        <f t="shared" si="68"/>
        <v>2019</v>
      </c>
      <c r="M895" s="360">
        <f t="shared" si="69"/>
        <v>1</v>
      </c>
      <c r="N895" s="357">
        <f>VLOOKUP(Tabela14[[#This Row],[Banco]],$U$9:$V$28,2,0)</f>
        <v>1</v>
      </c>
      <c r="O895" s="360">
        <f>IF(M895&gt;'06'!$AZ$15,0,1)</f>
        <v>1</v>
      </c>
      <c r="P895" s="360" t="str">
        <f>IF(Tabela14[[#This Row],[DIA]]&gt;0,IF('13'!$CD$36=77,1,""),"")</f>
        <v/>
      </c>
      <c r="Q895" s="360">
        <f>IF(M895&gt;'13'!$CD$30,0,1)</f>
        <v>1</v>
      </c>
      <c r="R895" s="357" t="str">
        <f>IF(Tabela14[[#This Row],[DIA]]&gt;0,IF('01'!$BX$33=77,1,""),"")</f>
        <v/>
      </c>
      <c r="S895" s="360">
        <f>IF(M895&gt;'01'!$BX$27,0,1)</f>
        <v>1</v>
      </c>
    </row>
    <row r="896" spans="3:19" x14ac:dyDescent="0.25">
      <c r="C896" s="75">
        <v>43618</v>
      </c>
      <c r="D896" s="76" t="s">
        <v>265</v>
      </c>
      <c r="E896" s="358" t="s">
        <v>461</v>
      </c>
      <c r="F896" s="359">
        <v>20</v>
      </c>
      <c r="G896" s="76" t="s">
        <v>272</v>
      </c>
      <c r="H896" s="76" t="s">
        <v>60</v>
      </c>
      <c r="I896" s="360" t="str">
        <f t="shared" ca="1" si="65"/>
        <v/>
      </c>
      <c r="J896" s="360">
        <f t="shared" si="66"/>
        <v>2</v>
      </c>
      <c r="K896" s="360">
        <f t="shared" si="67"/>
        <v>6</v>
      </c>
      <c r="L896" s="360">
        <f t="shared" si="68"/>
        <v>2019</v>
      </c>
      <c r="M896" s="360">
        <f t="shared" si="69"/>
        <v>1</v>
      </c>
      <c r="N896" s="357">
        <f>VLOOKUP(Tabela14[[#This Row],[Banco]],$U$9:$V$28,2,0)</f>
        <v>1</v>
      </c>
      <c r="O896" s="360">
        <f>IF(M896&gt;'06'!$AZ$15,0,1)</f>
        <v>1</v>
      </c>
      <c r="P896" s="360" t="str">
        <f>IF(Tabela14[[#This Row],[DIA]]&gt;0,IF('13'!$CD$36=77,1,""),"")</f>
        <v/>
      </c>
      <c r="Q896" s="360">
        <f>IF(M896&gt;'13'!$CD$30,0,1)</f>
        <v>1</v>
      </c>
      <c r="R896" s="357" t="str">
        <f>IF(Tabela14[[#This Row],[DIA]]&gt;0,IF('01'!$BX$33=77,1,""),"")</f>
        <v/>
      </c>
      <c r="S896" s="360">
        <f>IF(M896&gt;'01'!$BX$27,0,1)</f>
        <v>1</v>
      </c>
    </row>
    <row r="897" spans="3:19" x14ac:dyDescent="0.25">
      <c r="C897" s="75">
        <v>43618</v>
      </c>
      <c r="D897" s="76" t="s">
        <v>264</v>
      </c>
      <c r="E897" s="358" t="s">
        <v>339</v>
      </c>
      <c r="F897" s="359">
        <v>70</v>
      </c>
      <c r="G897" s="76" t="s">
        <v>272</v>
      </c>
      <c r="H897" s="76" t="s">
        <v>60</v>
      </c>
      <c r="I897" s="360" t="str">
        <f t="shared" ca="1" si="65"/>
        <v/>
      </c>
      <c r="J897" s="360">
        <f t="shared" si="66"/>
        <v>2</v>
      </c>
      <c r="K897" s="360">
        <f t="shared" si="67"/>
        <v>6</v>
      </c>
      <c r="L897" s="360">
        <f t="shared" si="68"/>
        <v>2019</v>
      </c>
      <c r="M897" s="360">
        <f t="shared" si="69"/>
        <v>1</v>
      </c>
      <c r="N897" s="357">
        <f>VLOOKUP(Tabela14[[#This Row],[Banco]],$U$9:$V$28,2,0)</f>
        <v>1</v>
      </c>
      <c r="O897" s="360">
        <f>IF(M897&gt;'06'!$AZ$15,0,1)</f>
        <v>1</v>
      </c>
      <c r="P897" s="360" t="str">
        <f>IF(Tabela14[[#This Row],[DIA]]&gt;0,IF('13'!$CD$36=77,1,""),"")</f>
        <v/>
      </c>
      <c r="Q897" s="360">
        <f>IF(M897&gt;'13'!$CD$30,0,1)</f>
        <v>1</v>
      </c>
      <c r="R897" s="357" t="str">
        <f>IF(Tabela14[[#This Row],[DIA]]&gt;0,IF('01'!$BX$33=77,1,""),"")</f>
        <v/>
      </c>
      <c r="S897" s="360">
        <f>IF(M897&gt;'01'!$BX$27,0,1)</f>
        <v>1</v>
      </c>
    </row>
    <row r="898" spans="3:19" x14ac:dyDescent="0.25">
      <c r="C898" s="75">
        <v>43620</v>
      </c>
      <c r="D898" s="76" t="s">
        <v>772</v>
      </c>
      <c r="E898" s="358" t="s">
        <v>527</v>
      </c>
      <c r="F898" s="359">
        <v>600</v>
      </c>
      <c r="G898" s="76" t="s">
        <v>272</v>
      </c>
      <c r="H898" s="76" t="s">
        <v>60</v>
      </c>
      <c r="I898" s="360" t="str">
        <f t="shared" ca="1" si="65"/>
        <v/>
      </c>
      <c r="J898" s="360">
        <f t="shared" si="66"/>
        <v>4</v>
      </c>
      <c r="K898" s="360">
        <f t="shared" si="67"/>
        <v>6</v>
      </c>
      <c r="L898" s="360">
        <f t="shared" si="68"/>
        <v>2019</v>
      </c>
      <c r="M898" s="360">
        <f t="shared" si="69"/>
        <v>1</v>
      </c>
      <c r="N898" s="357">
        <f>VLOOKUP(Tabela14[[#This Row],[Banco]],$U$9:$V$28,2,0)</f>
        <v>1</v>
      </c>
      <c r="O898" s="360">
        <f>IF(M898&gt;'06'!$AZ$15,0,1)</f>
        <v>1</v>
      </c>
      <c r="P898" s="360" t="str">
        <f>IF(Tabela14[[#This Row],[DIA]]&gt;0,IF('13'!$CD$36=77,1,""),"")</f>
        <v/>
      </c>
      <c r="Q898" s="360">
        <f>IF(M898&gt;'13'!$CD$30,0,1)</f>
        <v>1</v>
      </c>
      <c r="R898" s="357" t="str">
        <f>IF(Tabela14[[#This Row],[DIA]]&gt;0,IF('01'!$BX$33=77,1,""),"")</f>
        <v/>
      </c>
      <c r="S898" s="360">
        <f>IF(M898&gt;'01'!$BX$27,0,1)</f>
        <v>1</v>
      </c>
    </row>
    <row r="899" spans="3:19" x14ac:dyDescent="0.25">
      <c r="C899" s="75">
        <v>43620</v>
      </c>
      <c r="D899" s="76" t="s">
        <v>264</v>
      </c>
      <c r="E899" s="358" t="s">
        <v>339</v>
      </c>
      <c r="F899" s="359">
        <v>10</v>
      </c>
      <c r="G899" s="76" t="s">
        <v>272</v>
      </c>
      <c r="H899" s="76" t="s">
        <v>60</v>
      </c>
      <c r="I899" s="360" t="str">
        <f t="shared" ca="1" si="65"/>
        <v/>
      </c>
      <c r="J899" s="360">
        <f t="shared" si="66"/>
        <v>4</v>
      </c>
      <c r="K899" s="360">
        <f t="shared" si="67"/>
        <v>6</v>
      </c>
      <c r="L899" s="360">
        <f t="shared" si="68"/>
        <v>2019</v>
      </c>
      <c r="M899" s="360">
        <f t="shared" si="69"/>
        <v>1</v>
      </c>
      <c r="N899" s="357">
        <f>VLOOKUP(Tabela14[[#This Row],[Banco]],$U$9:$V$28,2,0)</f>
        <v>1</v>
      </c>
      <c r="O899" s="360">
        <f>IF(M899&gt;'06'!$AZ$15,0,1)</f>
        <v>1</v>
      </c>
      <c r="P899" s="360" t="str">
        <f>IF(Tabela14[[#This Row],[DIA]]&gt;0,IF('13'!$CD$36=77,1,""),"")</f>
        <v/>
      </c>
      <c r="Q899" s="360">
        <f>IF(M899&gt;'13'!$CD$30,0,1)</f>
        <v>1</v>
      </c>
      <c r="R899" s="357" t="str">
        <f>IF(Tabela14[[#This Row],[DIA]]&gt;0,IF('01'!$BX$33=77,1,""),"")</f>
        <v/>
      </c>
      <c r="S899" s="360">
        <f>IF(M899&gt;'01'!$BX$27,0,1)</f>
        <v>1</v>
      </c>
    </row>
    <row r="900" spans="3:19" x14ac:dyDescent="0.25">
      <c r="C900" s="75">
        <v>43620</v>
      </c>
      <c r="D900" s="76" t="s">
        <v>268</v>
      </c>
      <c r="E900" s="358" t="s">
        <v>342</v>
      </c>
      <c r="F900" s="359">
        <v>5</v>
      </c>
      <c r="G900" s="76" t="s">
        <v>272</v>
      </c>
      <c r="H900" s="76" t="s">
        <v>60</v>
      </c>
      <c r="I900" s="360" t="str">
        <f t="shared" ca="1" si="65"/>
        <v/>
      </c>
      <c r="J900" s="360">
        <f t="shared" si="66"/>
        <v>4</v>
      </c>
      <c r="K900" s="360">
        <f t="shared" si="67"/>
        <v>6</v>
      </c>
      <c r="L900" s="360">
        <f t="shared" si="68"/>
        <v>2019</v>
      </c>
      <c r="M900" s="360">
        <f t="shared" si="69"/>
        <v>1</v>
      </c>
      <c r="N900" s="357">
        <f>VLOOKUP(Tabela14[[#This Row],[Banco]],$U$9:$V$28,2,0)</f>
        <v>1</v>
      </c>
      <c r="O900" s="360">
        <f>IF(M900&gt;'06'!$AZ$15,0,1)</f>
        <v>1</v>
      </c>
      <c r="P900" s="360" t="str">
        <f>IF(Tabela14[[#This Row],[DIA]]&gt;0,IF('13'!$CD$36=77,1,""),"")</f>
        <v/>
      </c>
      <c r="Q900" s="360">
        <f>IF(M900&gt;'13'!$CD$30,0,1)</f>
        <v>1</v>
      </c>
      <c r="R900" s="357" t="str">
        <f>IF(Tabela14[[#This Row],[DIA]]&gt;0,IF('01'!$BX$33=77,1,""),"")</f>
        <v/>
      </c>
      <c r="S900" s="360">
        <f>IF(M900&gt;'01'!$BX$27,0,1)</f>
        <v>1</v>
      </c>
    </row>
    <row r="901" spans="3:19" x14ac:dyDescent="0.25">
      <c r="C901" s="75">
        <v>43620</v>
      </c>
      <c r="D901" s="76" t="s">
        <v>265</v>
      </c>
      <c r="E901" s="358" t="s">
        <v>461</v>
      </c>
      <c r="F901" s="359">
        <v>50</v>
      </c>
      <c r="G901" s="76" t="s">
        <v>272</v>
      </c>
      <c r="H901" s="76" t="s">
        <v>60</v>
      </c>
      <c r="I901" s="360" t="str">
        <f t="shared" ca="1" si="65"/>
        <v/>
      </c>
      <c r="J901" s="360">
        <f t="shared" si="66"/>
        <v>4</v>
      </c>
      <c r="K901" s="360">
        <f t="shared" si="67"/>
        <v>6</v>
      </c>
      <c r="L901" s="360">
        <f t="shared" si="68"/>
        <v>2019</v>
      </c>
      <c r="M901" s="360">
        <f t="shared" si="69"/>
        <v>1</v>
      </c>
      <c r="N901" s="357">
        <f>VLOOKUP(Tabela14[[#This Row],[Banco]],$U$9:$V$28,2,0)</f>
        <v>1</v>
      </c>
      <c r="O901" s="360">
        <f>IF(M901&gt;'06'!$AZ$15,0,1)</f>
        <v>1</v>
      </c>
      <c r="P901" s="360" t="str">
        <f>IF(Tabela14[[#This Row],[DIA]]&gt;0,IF('13'!$CD$36=77,1,""),"")</f>
        <v/>
      </c>
      <c r="Q901" s="360">
        <f>IF(M901&gt;'13'!$CD$30,0,1)</f>
        <v>1</v>
      </c>
      <c r="R901" s="357" t="str">
        <f>IF(Tabela14[[#This Row],[DIA]]&gt;0,IF('01'!$BX$33=77,1,""),"")</f>
        <v/>
      </c>
      <c r="S901" s="360">
        <f>IF(M901&gt;'01'!$BX$27,0,1)</f>
        <v>1</v>
      </c>
    </row>
    <row r="902" spans="3:19" x14ac:dyDescent="0.25">
      <c r="C902" s="75">
        <v>43622</v>
      </c>
      <c r="D902" s="76" t="s">
        <v>268</v>
      </c>
      <c r="E902" s="358" t="s">
        <v>641</v>
      </c>
      <c r="F902" s="359">
        <v>2</v>
      </c>
      <c r="G902" s="76" t="s">
        <v>272</v>
      </c>
      <c r="H902" s="76" t="s">
        <v>60</v>
      </c>
      <c r="I902" s="360" t="str">
        <f t="shared" ca="1" si="65"/>
        <v/>
      </c>
      <c r="J902" s="360">
        <f t="shared" si="66"/>
        <v>6</v>
      </c>
      <c r="K902" s="360">
        <f t="shared" si="67"/>
        <v>6</v>
      </c>
      <c r="L902" s="360">
        <f t="shared" si="68"/>
        <v>2019</v>
      </c>
      <c r="M902" s="360">
        <f t="shared" si="69"/>
        <v>1</v>
      </c>
      <c r="N902" s="357">
        <f>VLOOKUP(Tabela14[[#This Row],[Banco]],$U$9:$V$28,2,0)</f>
        <v>1</v>
      </c>
      <c r="O902" s="360">
        <f>IF(M902&gt;'06'!$AZ$15,0,1)</f>
        <v>1</v>
      </c>
      <c r="P902" s="360" t="str">
        <f>IF(Tabela14[[#This Row],[DIA]]&gt;0,IF('13'!$CD$36=77,1,""),"")</f>
        <v/>
      </c>
      <c r="Q902" s="360">
        <f>IF(M902&gt;'13'!$CD$30,0,1)</f>
        <v>1</v>
      </c>
      <c r="R902" s="357" t="str">
        <f>IF(Tabela14[[#This Row],[DIA]]&gt;0,IF('01'!$BX$33=77,1,""),"")</f>
        <v/>
      </c>
      <c r="S902" s="360">
        <f>IF(M902&gt;'01'!$BX$27,0,1)</f>
        <v>1</v>
      </c>
    </row>
    <row r="903" spans="3:19" x14ac:dyDescent="0.25">
      <c r="C903" s="75">
        <v>43623</v>
      </c>
      <c r="D903" s="76" t="s">
        <v>270</v>
      </c>
      <c r="E903" s="358" t="s">
        <v>367</v>
      </c>
      <c r="F903" s="359">
        <v>40</v>
      </c>
      <c r="G903" s="76" t="s">
        <v>272</v>
      </c>
      <c r="H903" s="76" t="s">
        <v>60</v>
      </c>
      <c r="I903" s="360" t="str">
        <f t="shared" ca="1" si="65"/>
        <v/>
      </c>
      <c r="J903" s="360">
        <f t="shared" si="66"/>
        <v>7</v>
      </c>
      <c r="K903" s="360">
        <f t="shared" si="67"/>
        <v>6</v>
      </c>
      <c r="L903" s="360">
        <f t="shared" si="68"/>
        <v>2019</v>
      </c>
      <c r="M903" s="360">
        <f t="shared" si="69"/>
        <v>1</v>
      </c>
      <c r="N903" s="357">
        <f>VLOOKUP(Tabela14[[#This Row],[Banco]],$U$9:$V$28,2,0)</f>
        <v>1</v>
      </c>
      <c r="O903" s="360">
        <f>IF(M903&gt;'06'!$AZ$15,0,1)</f>
        <v>1</v>
      </c>
      <c r="P903" s="360" t="str">
        <f>IF(Tabela14[[#This Row],[DIA]]&gt;0,IF('13'!$CD$36=77,1,""),"")</f>
        <v/>
      </c>
      <c r="Q903" s="360">
        <f>IF(M903&gt;'13'!$CD$30,0,1)</f>
        <v>1</v>
      </c>
      <c r="R903" s="357" t="str">
        <f>IF(Tabela14[[#This Row],[DIA]]&gt;0,IF('01'!$BX$33=77,1,""),"")</f>
        <v/>
      </c>
      <c r="S903" s="360">
        <f>IF(M903&gt;'01'!$BX$27,0,1)</f>
        <v>1</v>
      </c>
    </row>
    <row r="904" spans="3:19" x14ac:dyDescent="0.25">
      <c r="C904" s="75">
        <v>43623</v>
      </c>
      <c r="D904" s="76" t="s">
        <v>268</v>
      </c>
      <c r="E904" s="358" t="s">
        <v>342</v>
      </c>
      <c r="F904" s="359">
        <v>4</v>
      </c>
      <c r="G904" s="76" t="s">
        <v>272</v>
      </c>
      <c r="H904" s="76" t="s">
        <v>60</v>
      </c>
      <c r="I904" s="360" t="str">
        <f t="shared" ca="1" si="65"/>
        <v/>
      </c>
      <c r="J904" s="360">
        <f t="shared" si="66"/>
        <v>7</v>
      </c>
      <c r="K904" s="360">
        <f t="shared" si="67"/>
        <v>6</v>
      </c>
      <c r="L904" s="360">
        <f t="shared" si="68"/>
        <v>2019</v>
      </c>
      <c r="M904" s="360">
        <f t="shared" si="69"/>
        <v>1</v>
      </c>
      <c r="N904" s="357">
        <f>VLOOKUP(Tabela14[[#This Row],[Banco]],$U$9:$V$28,2,0)</f>
        <v>1</v>
      </c>
      <c r="O904" s="360">
        <f>IF(M904&gt;'06'!$AZ$15,0,1)</f>
        <v>1</v>
      </c>
      <c r="P904" s="360" t="str">
        <f>IF(Tabela14[[#This Row],[DIA]]&gt;0,IF('13'!$CD$36=77,1,""),"")</f>
        <v/>
      </c>
      <c r="Q904" s="360">
        <f>IF(M904&gt;'13'!$CD$30,0,1)</f>
        <v>1</v>
      </c>
      <c r="R904" s="357" t="str">
        <f>IF(Tabela14[[#This Row],[DIA]]&gt;0,IF('01'!$BX$33=77,1,""),"")</f>
        <v/>
      </c>
      <c r="S904" s="360">
        <f>IF(M904&gt;'01'!$BX$27,0,1)</f>
        <v>1</v>
      </c>
    </row>
    <row r="905" spans="3:19" x14ac:dyDescent="0.25">
      <c r="C905" s="75">
        <v>43623</v>
      </c>
      <c r="D905" s="76" t="s">
        <v>266</v>
      </c>
      <c r="E905" s="358" t="s">
        <v>657</v>
      </c>
      <c r="F905" s="359">
        <v>20</v>
      </c>
      <c r="G905" s="76" t="s">
        <v>272</v>
      </c>
      <c r="H905" s="76" t="s">
        <v>60</v>
      </c>
      <c r="I905" s="360" t="str">
        <f t="shared" ref="I905:I968" ca="1" si="70">IF(H905="","",(IF(H905="Efetivado","",IF(C905="","",IF(C905=TODAY(),"Vence Hoje",IF(C905&lt;TODAY(),"Atrasado",C905-TODAY()&amp;" Dias para Vencer"))))))</f>
        <v/>
      </c>
      <c r="J905" s="360">
        <f t="shared" ref="J905:J968" si="71">DAY(C905)</f>
        <v>7</v>
      </c>
      <c r="K905" s="360">
        <f t="shared" ref="K905:K968" si="72">MONTH(C905)</f>
        <v>6</v>
      </c>
      <c r="L905" s="360">
        <f t="shared" ref="L905:L968" si="73">YEAR(C905)</f>
        <v>2019</v>
      </c>
      <c r="M905" s="360">
        <f t="shared" ref="M905:M968" si="74">VLOOKUP(H905,$Z$9:$AA$10,2,0)</f>
        <v>1</v>
      </c>
      <c r="N905" s="357">
        <f>VLOOKUP(Tabela14[[#This Row],[Banco]],$U$9:$V$28,2,0)</f>
        <v>1</v>
      </c>
      <c r="O905" s="360">
        <f>IF(M905&gt;'06'!$AZ$15,0,1)</f>
        <v>1</v>
      </c>
      <c r="P905" s="360" t="str">
        <f>IF(Tabela14[[#This Row],[DIA]]&gt;0,IF('13'!$CD$36=77,1,""),"")</f>
        <v/>
      </c>
      <c r="Q905" s="360">
        <f>IF(M905&gt;'13'!$CD$30,0,1)</f>
        <v>1</v>
      </c>
      <c r="R905" s="357" t="str">
        <f>IF(Tabela14[[#This Row],[DIA]]&gt;0,IF('01'!$BX$33=77,1,""),"")</f>
        <v/>
      </c>
      <c r="S905" s="360">
        <f>IF(M905&gt;'01'!$BX$27,0,1)</f>
        <v>1</v>
      </c>
    </row>
    <row r="906" spans="3:19" x14ac:dyDescent="0.25">
      <c r="C906" s="75">
        <v>43624</v>
      </c>
      <c r="D906" s="76" t="s">
        <v>264</v>
      </c>
      <c r="E906" s="358" t="s">
        <v>618</v>
      </c>
      <c r="F906" s="359">
        <v>30</v>
      </c>
      <c r="G906" s="76" t="s">
        <v>272</v>
      </c>
      <c r="H906" s="76" t="s">
        <v>60</v>
      </c>
      <c r="I906" s="360" t="str">
        <f t="shared" ca="1" si="70"/>
        <v/>
      </c>
      <c r="J906" s="360">
        <f t="shared" si="71"/>
        <v>8</v>
      </c>
      <c r="K906" s="360">
        <f t="shared" si="72"/>
        <v>6</v>
      </c>
      <c r="L906" s="360">
        <f t="shared" si="73"/>
        <v>2019</v>
      </c>
      <c r="M906" s="360">
        <f t="shared" si="74"/>
        <v>1</v>
      </c>
      <c r="N906" s="357">
        <f>VLOOKUP(Tabela14[[#This Row],[Banco]],$U$9:$V$28,2,0)</f>
        <v>1</v>
      </c>
      <c r="O906" s="360">
        <f>IF(M906&gt;'06'!$AZ$15,0,1)</f>
        <v>1</v>
      </c>
      <c r="P906" s="360" t="str">
        <f>IF(Tabela14[[#This Row],[DIA]]&gt;0,IF('13'!$CD$36=77,1,""),"")</f>
        <v/>
      </c>
      <c r="Q906" s="360">
        <f>IF(M906&gt;'13'!$CD$30,0,1)</f>
        <v>1</v>
      </c>
      <c r="R906" s="357" t="str">
        <f>IF(Tabela14[[#This Row],[DIA]]&gt;0,IF('01'!$BX$33=77,1,""),"")</f>
        <v/>
      </c>
      <c r="S906" s="360">
        <f>IF(M906&gt;'01'!$BX$27,0,1)</f>
        <v>1</v>
      </c>
    </row>
    <row r="907" spans="3:19" x14ac:dyDescent="0.25">
      <c r="C907" s="75">
        <v>43624</v>
      </c>
      <c r="D907" s="76" t="s">
        <v>266</v>
      </c>
      <c r="E907" s="358" t="s">
        <v>658</v>
      </c>
      <c r="F907" s="359">
        <v>60.92</v>
      </c>
      <c r="G907" s="76" t="s">
        <v>272</v>
      </c>
      <c r="H907" s="76" t="s">
        <v>60</v>
      </c>
      <c r="I907" s="360" t="str">
        <f t="shared" ca="1" si="70"/>
        <v/>
      </c>
      <c r="J907" s="360">
        <f t="shared" si="71"/>
        <v>8</v>
      </c>
      <c r="K907" s="360">
        <f t="shared" si="72"/>
        <v>6</v>
      </c>
      <c r="L907" s="360">
        <f t="shared" si="73"/>
        <v>2019</v>
      </c>
      <c r="M907" s="360">
        <f t="shared" si="74"/>
        <v>1</v>
      </c>
      <c r="N907" s="357">
        <f>VLOOKUP(Tabela14[[#This Row],[Banco]],$U$9:$V$28,2,0)</f>
        <v>1</v>
      </c>
      <c r="O907" s="360">
        <f>IF(M907&gt;'06'!$AZ$15,0,1)</f>
        <v>1</v>
      </c>
      <c r="P907" s="360" t="str">
        <f>IF(Tabela14[[#This Row],[DIA]]&gt;0,IF('13'!$CD$36=77,1,""),"")</f>
        <v/>
      </c>
      <c r="Q907" s="360">
        <f>IF(M907&gt;'13'!$CD$30,0,1)</f>
        <v>1</v>
      </c>
      <c r="R907" s="357" t="str">
        <f>IF(Tabela14[[#This Row],[DIA]]&gt;0,IF('01'!$BX$33=77,1,""),"")</f>
        <v/>
      </c>
      <c r="S907" s="360">
        <f>IF(M907&gt;'01'!$BX$27,0,1)</f>
        <v>1</v>
      </c>
    </row>
    <row r="908" spans="3:19" x14ac:dyDescent="0.25">
      <c r="C908" s="75">
        <v>43624</v>
      </c>
      <c r="D908" s="76" t="s">
        <v>264</v>
      </c>
      <c r="E908" s="358" t="s">
        <v>618</v>
      </c>
      <c r="F908" s="359">
        <v>25</v>
      </c>
      <c r="G908" s="76" t="s">
        <v>272</v>
      </c>
      <c r="H908" s="76" t="s">
        <v>60</v>
      </c>
      <c r="I908" s="360" t="str">
        <f t="shared" ca="1" si="70"/>
        <v/>
      </c>
      <c r="J908" s="360">
        <f t="shared" si="71"/>
        <v>8</v>
      </c>
      <c r="K908" s="360">
        <f t="shared" si="72"/>
        <v>6</v>
      </c>
      <c r="L908" s="360">
        <f t="shared" si="73"/>
        <v>2019</v>
      </c>
      <c r="M908" s="360">
        <f t="shared" si="74"/>
        <v>1</v>
      </c>
      <c r="N908" s="357">
        <f>VLOOKUP(Tabela14[[#This Row],[Banco]],$U$9:$V$28,2,0)</f>
        <v>1</v>
      </c>
      <c r="O908" s="360">
        <f>IF(M908&gt;'06'!$AZ$15,0,1)</f>
        <v>1</v>
      </c>
      <c r="P908" s="360" t="str">
        <f>IF(Tabela14[[#This Row],[DIA]]&gt;0,IF('13'!$CD$36=77,1,""),"")</f>
        <v/>
      </c>
      <c r="Q908" s="360">
        <f>IF(M908&gt;'13'!$CD$30,0,1)</f>
        <v>1</v>
      </c>
      <c r="R908" s="357" t="str">
        <f>IF(Tabela14[[#This Row],[DIA]]&gt;0,IF('01'!$BX$33=77,1,""),"")</f>
        <v/>
      </c>
      <c r="S908" s="360">
        <f>IF(M908&gt;'01'!$BX$27,0,1)</f>
        <v>1</v>
      </c>
    </row>
    <row r="909" spans="3:19" x14ac:dyDescent="0.25">
      <c r="C909" s="75">
        <v>43624</v>
      </c>
      <c r="D909" s="76" t="s">
        <v>264</v>
      </c>
      <c r="E909" s="358" t="s">
        <v>659</v>
      </c>
      <c r="F909" s="359">
        <v>14.28</v>
      </c>
      <c r="G909" s="76" t="s">
        <v>272</v>
      </c>
      <c r="H909" s="76" t="s">
        <v>60</v>
      </c>
      <c r="I909" s="360" t="str">
        <f t="shared" ca="1" si="70"/>
        <v/>
      </c>
      <c r="J909" s="360">
        <f t="shared" si="71"/>
        <v>8</v>
      </c>
      <c r="K909" s="360">
        <f t="shared" si="72"/>
        <v>6</v>
      </c>
      <c r="L909" s="360">
        <f t="shared" si="73"/>
        <v>2019</v>
      </c>
      <c r="M909" s="360">
        <f t="shared" si="74"/>
        <v>1</v>
      </c>
      <c r="N909" s="357">
        <f>VLOOKUP(Tabela14[[#This Row],[Banco]],$U$9:$V$28,2,0)</f>
        <v>1</v>
      </c>
      <c r="O909" s="360">
        <f>IF(M909&gt;'06'!$AZ$15,0,1)</f>
        <v>1</v>
      </c>
      <c r="P909" s="360" t="str">
        <f>IF(Tabela14[[#This Row],[DIA]]&gt;0,IF('13'!$CD$36=77,1,""),"")</f>
        <v/>
      </c>
      <c r="Q909" s="360">
        <f>IF(M909&gt;'13'!$CD$30,0,1)</f>
        <v>1</v>
      </c>
      <c r="R909" s="357" t="str">
        <f>IF(Tabela14[[#This Row],[DIA]]&gt;0,IF('01'!$BX$33=77,1,""),"")</f>
        <v/>
      </c>
      <c r="S909" s="360">
        <f>IF(M909&gt;'01'!$BX$27,0,1)</f>
        <v>1</v>
      </c>
    </row>
    <row r="910" spans="3:19" x14ac:dyDescent="0.25">
      <c r="C910" s="75">
        <v>43624</v>
      </c>
      <c r="D910" s="76" t="s">
        <v>264</v>
      </c>
      <c r="E910" s="358" t="s">
        <v>660</v>
      </c>
      <c r="F910" s="359">
        <v>34.049999999999997</v>
      </c>
      <c r="G910" s="76" t="s">
        <v>272</v>
      </c>
      <c r="H910" s="76" t="s">
        <v>60</v>
      </c>
      <c r="I910" s="360" t="str">
        <f t="shared" ca="1" si="70"/>
        <v/>
      </c>
      <c r="J910" s="360">
        <f t="shared" si="71"/>
        <v>8</v>
      </c>
      <c r="K910" s="360">
        <f t="shared" si="72"/>
        <v>6</v>
      </c>
      <c r="L910" s="360">
        <f t="shared" si="73"/>
        <v>2019</v>
      </c>
      <c r="M910" s="360">
        <f t="shared" si="74"/>
        <v>1</v>
      </c>
      <c r="N910" s="357">
        <f>VLOOKUP(Tabela14[[#This Row],[Banco]],$U$9:$V$28,2,0)</f>
        <v>1</v>
      </c>
      <c r="O910" s="360">
        <f>IF(M910&gt;'06'!$AZ$15,0,1)</f>
        <v>1</v>
      </c>
      <c r="P910" s="360" t="str">
        <f>IF(Tabela14[[#This Row],[DIA]]&gt;0,IF('13'!$CD$36=77,1,""),"")</f>
        <v/>
      </c>
      <c r="Q910" s="360">
        <f>IF(M910&gt;'13'!$CD$30,0,1)</f>
        <v>1</v>
      </c>
      <c r="R910" s="357" t="str">
        <f>IF(Tabela14[[#This Row],[DIA]]&gt;0,IF('01'!$BX$33=77,1,""),"")</f>
        <v/>
      </c>
      <c r="S910" s="360">
        <f>IF(M910&gt;'01'!$BX$27,0,1)</f>
        <v>1</v>
      </c>
    </row>
    <row r="911" spans="3:19" x14ac:dyDescent="0.25">
      <c r="C911" s="75">
        <v>43624</v>
      </c>
      <c r="D911" s="76" t="s">
        <v>264</v>
      </c>
      <c r="E911" s="358" t="s">
        <v>661</v>
      </c>
      <c r="F911" s="359">
        <v>3.3</v>
      </c>
      <c r="G911" s="76" t="s">
        <v>272</v>
      </c>
      <c r="H911" s="76" t="s">
        <v>60</v>
      </c>
      <c r="I911" s="360" t="str">
        <f t="shared" ca="1" si="70"/>
        <v/>
      </c>
      <c r="J911" s="360">
        <f t="shared" si="71"/>
        <v>8</v>
      </c>
      <c r="K911" s="360">
        <f t="shared" si="72"/>
        <v>6</v>
      </c>
      <c r="L911" s="360">
        <f t="shared" si="73"/>
        <v>2019</v>
      </c>
      <c r="M911" s="360">
        <f t="shared" si="74"/>
        <v>1</v>
      </c>
      <c r="N911" s="357">
        <f>VLOOKUP(Tabela14[[#This Row],[Banco]],$U$9:$V$28,2,0)</f>
        <v>1</v>
      </c>
      <c r="O911" s="360">
        <f>IF(M911&gt;'06'!$AZ$15,0,1)</f>
        <v>1</v>
      </c>
      <c r="P911" s="360" t="str">
        <f>IF(Tabela14[[#This Row],[DIA]]&gt;0,IF('13'!$CD$36=77,1,""),"")</f>
        <v/>
      </c>
      <c r="Q911" s="360">
        <f>IF(M911&gt;'13'!$CD$30,0,1)</f>
        <v>1</v>
      </c>
      <c r="R911" s="357" t="str">
        <f>IF(Tabela14[[#This Row],[DIA]]&gt;0,IF('01'!$BX$33=77,1,""),"")</f>
        <v/>
      </c>
      <c r="S911" s="360">
        <f>IF(M911&gt;'01'!$BX$27,0,1)</f>
        <v>1</v>
      </c>
    </row>
    <row r="912" spans="3:19" x14ac:dyDescent="0.25">
      <c r="C912" s="75">
        <v>43624</v>
      </c>
      <c r="D912" s="76" t="s">
        <v>264</v>
      </c>
      <c r="E912" s="358" t="s">
        <v>339</v>
      </c>
      <c r="F912" s="359">
        <v>50</v>
      </c>
      <c r="G912" s="76" t="s">
        <v>272</v>
      </c>
      <c r="H912" s="76" t="s">
        <v>60</v>
      </c>
      <c r="I912" s="360" t="str">
        <f t="shared" ca="1" si="70"/>
        <v/>
      </c>
      <c r="J912" s="360">
        <f t="shared" si="71"/>
        <v>8</v>
      </c>
      <c r="K912" s="360">
        <f t="shared" si="72"/>
        <v>6</v>
      </c>
      <c r="L912" s="360">
        <f t="shared" si="73"/>
        <v>2019</v>
      </c>
      <c r="M912" s="360">
        <f t="shared" si="74"/>
        <v>1</v>
      </c>
      <c r="N912" s="357">
        <f>VLOOKUP(Tabela14[[#This Row],[Banco]],$U$9:$V$28,2,0)</f>
        <v>1</v>
      </c>
      <c r="O912" s="360">
        <f>IF(M912&gt;'06'!$AZ$15,0,1)</f>
        <v>1</v>
      </c>
      <c r="P912" s="360" t="str">
        <f>IF(Tabela14[[#This Row],[DIA]]&gt;0,IF('13'!$CD$36=77,1,""),"")</f>
        <v/>
      </c>
      <c r="Q912" s="360">
        <f>IF(M912&gt;'13'!$CD$30,0,1)</f>
        <v>1</v>
      </c>
      <c r="R912" s="357" t="str">
        <f>IF(Tabela14[[#This Row],[DIA]]&gt;0,IF('01'!$BX$33=77,1,""),"")</f>
        <v/>
      </c>
      <c r="S912" s="360">
        <f>IF(M912&gt;'01'!$BX$27,0,1)</f>
        <v>1</v>
      </c>
    </row>
    <row r="913" spans="3:19" x14ac:dyDescent="0.25">
      <c r="C913" s="75">
        <v>43624</v>
      </c>
      <c r="D913" s="76" t="s">
        <v>266</v>
      </c>
      <c r="E913" s="358" t="s">
        <v>418</v>
      </c>
      <c r="F913" s="359">
        <v>50</v>
      </c>
      <c r="G913" s="76" t="s">
        <v>272</v>
      </c>
      <c r="H913" s="76" t="s">
        <v>60</v>
      </c>
      <c r="I913" s="360" t="str">
        <f t="shared" ca="1" si="70"/>
        <v/>
      </c>
      <c r="J913" s="360">
        <f t="shared" si="71"/>
        <v>8</v>
      </c>
      <c r="K913" s="360">
        <f t="shared" si="72"/>
        <v>6</v>
      </c>
      <c r="L913" s="360">
        <f t="shared" si="73"/>
        <v>2019</v>
      </c>
      <c r="M913" s="360">
        <f t="shared" si="74"/>
        <v>1</v>
      </c>
      <c r="N913" s="357">
        <f>VLOOKUP(Tabela14[[#This Row],[Banco]],$U$9:$V$28,2,0)</f>
        <v>1</v>
      </c>
      <c r="O913" s="360">
        <f>IF(M913&gt;'06'!$AZ$15,0,1)</f>
        <v>1</v>
      </c>
      <c r="P913" s="360" t="str">
        <f>IF(Tabela14[[#This Row],[DIA]]&gt;0,IF('13'!$CD$36=77,1,""),"")</f>
        <v/>
      </c>
      <c r="Q913" s="360">
        <f>IF(M913&gt;'13'!$CD$30,0,1)</f>
        <v>1</v>
      </c>
      <c r="R913" s="357" t="str">
        <f>IF(Tabela14[[#This Row],[DIA]]&gt;0,IF('01'!$BX$33=77,1,""),"")</f>
        <v/>
      </c>
      <c r="S913" s="360">
        <f>IF(M913&gt;'01'!$BX$27,0,1)</f>
        <v>1</v>
      </c>
    </row>
    <row r="914" spans="3:19" x14ac:dyDescent="0.25">
      <c r="C914" s="75">
        <v>43624</v>
      </c>
      <c r="D914" s="76" t="s">
        <v>265</v>
      </c>
      <c r="E914" s="358" t="s">
        <v>461</v>
      </c>
      <c r="F914" s="359">
        <v>16</v>
      </c>
      <c r="G914" s="76" t="s">
        <v>272</v>
      </c>
      <c r="H914" s="76" t="s">
        <v>60</v>
      </c>
      <c r="I914" s="360" t="str">
        <f t="shared" ca="1" si="70"/>
        <v/>
      </c>
      <c r="J914" s="360">
        <f t="shared" si="71"/>
        <v>8</v>
      </c>
      <c r="K914" s="360">
        <f t="shared" si="72"/>
        <v>6</v>
      </c>
      <c r="L914" s="360">
        <f t="shared" si="73"/>
        <v>2019</v>
      </c>
      <c r="M914" s="360">
        <f t="shared" si="74"/>
        <v>1</v>
      </c>
      <c r="N914" s="357">
        <f>VLOOKUP(Tabela14[[#This Row],[Banco]],$U$9:$V$28,2,0)</f>
        <v>1</v>
      </c>
      <c r="O914" s="360">
        <f>IF(M914&gt;'06'!$AZ$15,0,1)</f>
        <v>1</v>
      </c>
      <c r="P914" s="360" t="str">
        <f>IF(Tabela14[[#This Row],[DIA]]&gt;0,IF('13'!$CD$36=77,1,""),"")</f>
        <v/>
      </c>
      <c r="Q914" s="360">
        <f>IF(M914&gt;'13'!$CD$30,0,1)</f>
        <v>1</v>
      </c>
      <c r="R914" s="357" t="str">
        <f>IF(Tabela14[[#This Row],[DIA]]&gt;0,IF('01'!$BX$33=77,1,""),"")</f>
        <v/>
      </c>
      <c r="S914" s="360">
        <f>IF(M914&gt;'01'!$BX$27,0,1)</f>
        <v>1</v>
      </c>
    </row>
    <row r="915" spans="3:19" x14ac:dyDescent="0.25">
      <c r="C915" s="75">
        <v>43625</v>
      </c>
      <c r="D915" s="76" t="s">
        <v>265</v>
      </c>
      <c r="E915" s="358" t="s">
        <v>461</v>
      </c>
      <c r="F915" s="359">
        <v>50</v>
      </c>
      <c r="G915" s="76" t="s">
        <v>272</v>
      </c>
      <c r="H915" s="76" t="s">
        <v>60</v>
      </c>
      <c r="I915" s="360" t="str">
        <f t="shared" ca="1" si="70"/>
        <v/>
      </c>
      <c r="J915" s="360">
        <f t="shared" si="71"/>
        <v>9</v>
      </c>
      <c r="K915" s="360">
        <f t="shared" si="72"/>
        <v>6</v>
      </c>
      <c r="L915" s="360">
        <f t="shared" si="73"/>
        <v>2019</v>
      </c>
      <c r="M915" s="360">
        <f t="shared" si="74"/>
        <v>1</v>
      </c>
      <c r="N915" s="357">
        <f>VLOOKUP(Tabela14[[#This Row],[Banco]],$U$9:$V$28,2,0)</f>
        <v>1</v>
      </c>
      <c r="O915" s="360">
        <f>IF(M915&gt;'06'!$AZ$15,0,1)</f>
        <v>1</v>
      </c>
      <c r="P915" s="360" t="str">
        <f>IF(Tabela14[[#This Row],[DIA]]&gt;0,IF('13'!$CD$36=77,1,""),"")</f>
        <v/>
      </c>
      <c r="Q915" s="360">
        <f>IF(M915&gt;'13'!$CD$30,0,1)</f>
        <v>1</v>
      </c>
      <c r="R915" s="357" t="str">
        <f>IF(Tabela14[[#This Row],[DIA]]&gt;0,IF('01'!$BX$33=77,1,""),"")</f>
        <v/>
      </c>
      <c r="S915" s="360">
        <f>IF(M915&gt;'01'!$BX$27,0,1)</f>
        <v>1</v>
      </c>
    </row>
    <row r="916" spans="3:19" x14ac:dyDescent="0.25">
      <c r="C916" s="75">
        <v>43625</v>
      </c>
      <c r="D916" s="76" t="s">
        <v>268</v>
      </c>
      <c r="E916" s="358" t="s">
        <v>662</v>
      </c>
      <c r="F916" s="359">
        <v>1.5</v>
      </c>
      <c r="G916" s="76" t="s">
        <v>272</v>
      </c>
      <c r="H916" s="76" t="s">
        <v>60</v>
      </c>
      <c r="I916" s="360" t="str">
        <f t="shared" ca="1" si="70"/>
        <v/>
      </c>
      <c r="J916" s="360">
        <f t="shared" si="71"/>
        <v>9</v>
      </c>
      <c r="K916" s="360">
        <f t="shared" si="72"/>
        <v>6</v>
      </c>
      <c r="L916" s="360">
        <f t="shared" si="73"/>
        <v>2019</v>
      </c>
      <c r="M916" s="360">
        <f t="shared" si="74"/>
        <v>1</v>
      </c>
      <c r="N916" s="357">
        <f>VLOOKUP(Tabela14[[#This Row],[Banco]],$U$9:$V$28,2,0)</f>
        <v>1</v>
      </c>
      <c r="O916" s="360">
        <f>IF(M916&gt;'06'!$AZ$15,0,1)</f>
        <v>1</v>
      </c>
      <c r="P916" s="360" t="str">
        <f>IF(Tabela14[[#This Row],[DIA]]&gt;0,IF('13'!$CD$36=77,1,""),"")</f>
        <v/>
      </c>
      <c r="Q916" s="360">
        <f>IF(M916&gt;'13'!$CD$30,0,1)</f>
        <v>1</v>
      </c>
      <c r="R916" s="357" t="str">
        <f>IF(Tabela14[[#This Row],[DIA]]&gt;0,IF('01'!$BX$33=77,1,""),"")</f>
        <v/>
      </c>
      <c r="S916" s="360">
        <f>IF(M916&gt;'01'!$BX$27,0,1)</f>
        <v>1</v>
      </c>
    </row>
    <row r="917" spans="3:19" x14ac:dyDescent="0.25">
      <c r="C917" s="75">
        <v>43626</v>
      </c>
      <c r="D917" s="76" t="s">
        <v>265</v>
      </c>
      <c r="E917" s="358" t="s">
        <v>663</v>
      </c>
      <c r="F917" s="359">
        <v>12</v>
      </c>
      <c r="G917" s="76" t="s">
        <v>272</v>
      </c>
      <c r="H917" s="76" t="s">
        <v>60</v>
      </c>
      <c r="I917" s="360" t="str">
        <f t="shared" ca="1" si="70"/>
        <v/>
      </c>
      <c r="J917" s="360">
        <f t="shared" si="71"/>
        <v>10</v>
      </c>
      <c r="K917" s="360">
        <f t="shared" si="72"/>
        <v>6</v>
      </c>
      <c r="L917" s="360">
        <f t="shared" si="73"/>
        <v>2019</v>
      </c>
      <c r="M917" s="360">
        <f t="shared" si="74"/>
        <v>1</v>
      </c>
      <c r="N917" s="357">
        <f>VLOOKUP(Tabela14[[#This Row],[Banco]],$U$9:$V$28,2,0)</f>
        <v>1</v>
      </c>
      <c r="O917" s="360">
        <f>IF(M917&gt;'06'!$AZ$15,0,1)</f>
        <v>1</v>
      </c>
      <c r="P917" s="360" t="str">
        <f>IF(Tabela14[[#This Row],[DIA]]&gt;0,IF('13'!$CD$36=77,1,""),"")</f>
        <v/>
      </c>
      <c r="Q917" s="360">
        <f>IF(M917&gt;'13'!$CD$30,0,1)</f>
        <v>1</v>
      </c>
      <c r="R917" s="357" t="str">
        <f>IF(Tabela14[[#This Row],[DIA]]&gt;0,IF('01'!$BX$33=77,1,""),"")</f>
        <v/>
      </c>
      <c r="S917" s="360">
        <f>IF(M917&gt;'01'!$BX$27,0,1)</f>
        <v>1</v>
      </c>
    </row>
    <row r="918" spans="3:19" x14ac:dyDescent="0.25">
      <c r="C918" s="75">
        <v>43626</v>
      </c>
      <c r="D918" s="76" t="s">
        <v>269</v>
      </c>
      <c r="E918" s="358" t="s">
        <v>348</v>
      </c>
      <c r="F918" s="359">
        <v>25</v>
      </c>
      <c r="G918" s="76" t="s">
        <v>272</v>
      </c>
      <c r="H918" s="76" t="s">
        <v>60</v>
      </c>
      <c r="I918" s="360" t="str">
        <f t="shared" ca="1" si="70"/>
        <v/>
      </c>
      <c r="J918" s="360">
        <f t="shared" si="71"/>
        <v>10</v>
      </c>
      <c r="K918" s="360">
        <f t="shared" si="72"/>
        <v>6</v>
      </c>
      <c r="L918" s="360">
        <f t="shared" si="73"/>
        <v>2019</v>
      </c>
      <c r="M918" s="360">
        <f t="shared" si="74"/>
        <v>1</v>
      </c>
      <c r="N918" s="357">
        <f>VLOOKUP(Tabela14[[#This Row],[Banco]],$U$9:$V$28,2,0)</f>
        <v>1</v>
      </c>
      <c r="O918" s="360">
        <f>IF(M918&gt;'06'!$AZ$15,0,1)</f>
        <v>1</v>
      </c>
      <c r="P918" s="360" t="str">
        <f>IF(Tabela14[[#This Row],[DIA]]&gt;0,IF('13'!$CD$36=77,1,""),"")</f>
        <v/>
      </c>
      <c r="Q918" s="360">
        <f>IF(M918&gt;'13'!$CD$30,0,1)</f>
        <v>1</v>
      </c>
      <c r="R918" s="357" t="str">
        <f>IF(Tabela14[[#This Row],[DIA]]&gt;0,IF('01'!$BX$33=77,1,""),"")</f>
        <v/>
      </c>
      <c r="S918" s="360">
        <f>IF(M918&gt;'01'!$BX$27,0,1)</f>
        <v>1</v>
      </c>
    </row>
    <row r="919" spans="3:19" x14ac:dyDescent="0.25">
      <c r="C919" s="75">
        <v>43626</v>
      </c>
      <c r="D919" s="76" t="s">
        <v>268</v>
      </c>
      <c r="E919" s="358" t="s">
        <v>519</v>
      </c>
      <c r="F919" s="359">
        <v>6</v>
      </c>
      <c r="G919" s="76" t="s">
        <v>272</v>
      </c>
      <c r="H919" s="76" t="s">
        <v>60</v>
      </c>
      <c r="I919" s="360" t="str">
        <f t="shared" ca="1" si="70"/>
        <v/>
      </c>
      <c r="J919" s="360">
        <f t="shared" si="71"/>
        <v>10</v>
      </c>
      <c r="K919" s="360">
        <f t="shared" si="72"/>
        <v>6</v>
      </c>
      <c r="L919" s="360">
        <f t="shared" si="73"/>
        <v>2019</v>
      </c>
      <c r="M919" s="360">
        <f t="shared" si="74"/>
        <v>1</v>
      </c>
      <c r="N919" s="357">
        <f>VLOOKUP(Tabela14[[#This Row],[Banco]],$U$9:$V$28,2,0)</f>
        <v>1</v>
      </c>
      <c r="O919" s="360">
        <f>IF(M919&gt;'06'!$AZ$15,0,1)</f>
        <v>1</v>
      </c>
      <c r="P919" s="360" t="str">
        <f>IF(Tabela14[[#This Row],[DIA]]&gt;0,IF('13'!$CD$36=77,1,""),"")</f>
        <v/>
      </c>
      <c r="Q919" s="360">
        <f>IF(M919&gt;'13'!$CD$30,0,1)</f>
        <v>1</v>
      </c>
      <c r="R919" s="357" t="str">
        <f>IF(Tabela14[[#This Row],[DIA]]&gt;0,IF('01'!$BX$33=77,1,""),"")</f>
        <v/>
      </c>
      <c r="S919" s="360">
        <f>IF(M919&gt;'01'!$BX$27,0,1)</f>
        <v>1</v>
      </c>
    </row>
    <row r="920" spans="3:19" x14ac:dyDescent="0.25">
      <c r="C920" s="75">
        <v>43627</v>
      </c>
      <c r="D920" s="76" t="s">
        <v>268</v>
      </c>
      <c r="E920" s="358" t="s">
        <v>641</v>
      </c>
      <c r="F920" s="359">
        <v>2</v>
      </c>
      <c r="G920" s="76" t="s">
        <v>272</v>
      </c>
      <c r="H920" s="76" t="s">
        <v>60</v>
      </c>
      <c r="I920" s="360" t="str">
        <f t="shared" ca="1" si="70"/>
        <v/>
      </c>
      <c r="J920" s="360">
        <f t="shared" si="71"/>
        <v>11</v>
      </c>
      <c r="K920" s="360">
        <f t="shared" si="72"/>
        <v>6</v>
      </c>
      <c r="L920" s="360">
        <f t="shared" si="73"/>
        <v>2019</v>
      </c>
      <c r="M920" s="360">
        <f t="shared" si="74"/>
        <v>1</v>
      </c>
      <c r="N920" s="357">
        <f>VLOOKUP(Tabela14[[#This Row],[Banco]],$U$9:$V$28,2,0)</f>
        <v>1</v>
      </c>
      <c r="O920" s="360">
        <f>IF(M920&gt;'06'!$AZ$15,0,1)</f>
        <v>1</v>
      </c>
      <c r="P920" s="360" t="str">
        <f>IF(Tabela14[[#This Row],[DIA]]&gt;0,IF('13'!$CD$36=77,1,""),"")</f>
        <v/>
      </c>
      <c r="Q920" s="360">
        <f>IF(M920&gt;'13'!$CD$30,0,1)</f>
        <v>1</v>
      </c>
      <c r="R920" s="357" t="str">
        <f>IF(Tabela14[[#This Row],[DIA]]&gt;0,IF('01'!$BX$33=77,1,""),"")</f>
        <v/>
      </c>
      <c r="S920" s="360">
        <f>IF(M920&gt;'01'!$BX$27,0,1)</f>
        <v>1</v>
      </c>
    </row>
    <row r="921" spans="3:19" x14ac:dyDescent="0.25">
      <c r="C921" s="75">
        <v>43627</v>
      </c>
      <c r="D921" s="76" t="s">
        <v>264</v>
      </c>
      <c r="E921" s="358" t="s">
        <v>406</v>
      </c>
      <c r="F921" s="359">
        <v>20</v>
      </c>
      <c r="G921" s="76" t="s">
        <v>272</v>
      </c>
      <c r="H921" s="76" t="s">
        <v>60</v>
      </c>
      <c r="I921" s="360" t="str">
        <f t="shared" ca="1" si="70"/>
        <v/>
      </c>
      <c r="J921" s="360">
        <f t="shared" si="71"/>
        <v>11</v>
      </c>
      <c r="K921" s="360">
        <f t="shared" si="72"/>
        <v>6</v>
      </c>
      <c r="L921" s="360">
        <f t="shared" si="73"/>
        <v>2019</v>
      </c>
      <c r="M921" s="360">
        <f t="shared" si="74"/>
        <v>1</v>
      </c>
      <c r="N921" s="357">
        <f>VLOOKUP(Tabela14[[#This Row],[Banco]],$U$9:$V$28,2,0)</f>
        <v>1</v>
      </c>
      <c r="O921" s="360">
        <f>IF(M921&gt;'06'!$AZ$15,0,1)</f>
        <v>1</v>
      </c>
      <c r="P921" s="360" t="str">
        <f>IF(Tabela14[[#This Row],[DIA]]&gt;0,IF('13'!$CD$36=77,1,""),"")</f>
        <v/>
      </c>
      <c r="Q921" s="360">
        <f>IF(M921&gt;'13'!$CD$30,0,1)</f>
        <v>1</v>
      </c>
      <c r="R921" s="357" t="str">
        <f>IF(Tabela14[[#This Row],[DIA]]&gt;0,IF('01'!$BX$33=77,1,""),"")</f>
        <v/>
      </c>
      <c r="S921" s="360">
        <f>IF(M921&gt;'01'!$BX$27,0,1)</f>
        <v>1</v>
      </c>
    </row>
    <row r="922" spans="3:19" x14ac:dyDescent="0.25">
      <c r="C922" s="75">
        <v>43629</v>
      </c>
      <c r="D922" s="76" t="s">
        <v>266</v>
      </c>
      <c r="E922" s="358" t="s">
        <v>418</v>
      </c>
      <c r="F922" s="359">
        <v>100</v>
      </c>
      <c r="G922" s="76" t="s">
        <v>272</v>
      </c>
      <c r="H922" s="76" t="s">
        <v>60</v>
      </c>
      <c r="I922" s="360" t="str">
        <f t="shared" ca="1" si="70"/>
        <v/>
      </c>
      <c r="J922" s="360">
        <f t="shared" si="71"/>
        <v>13</v>
      </c>
      <c r="K922" s="360">
        <f t="shared" si="72"/>
        <v>6</v>
      </c>
      <c r="L922" s="360">
        <f t="shared" si="73"/>
        <v>2019</v>
      </c>
      <c r="M922" s="360">
        <f t="shared" si="74"/>
        <v>1</v>
      </c>
      <c r="N922" s="357">
        <f>VLOOKUP(Tabela14[[#This Row],[Banco]],$U$9:$V$28,2,0)</f>
        <v>1</v>
      </c>
      <c r="O922" s="360">
        <f>IF(M922&gt;'06'!$AZ$15,0,1)</f>
        <v>1</v>
      </c>
      <c r="P922" s="360" t="str">
        <f>IF(Tabela14[[#This Row],[DIA]]&gt;0,IF('13'!$CD$36=77,1,""),"")</f>
        <v/>
      </c>
      <c r="Q922" s="360">
        <f>IF(M922&gt;'13'!$CD$30,0,1)</f>
        <v>1</v>
      </c>
      <c r="R922" s="357" t="str">
        <f>IF(Tabela14[[#This Row],[DIA]]&gt;0,IF('01'!$BX$33=77,1,""),"")</f>
        <v/>
      </c>
      <c r="S922" s="360">
        <f>IF(M922&gt;'01'!$BX$27,0,1)</f>
        <v>1</v>
      </c>
    </row>
    <row r="923" spans="3:19" x14ac:dyDescent="0.25">
      <c r="C923" s="75">
        <v>43631</v>
      </c>
      <c r="D923" s="76" t="s">
        <v>271</v>
      </c>
      <c r="E923" s="358" t="s">
        <v>555</v>
      </c>
      <c r="F923" s="359">
        <v>50</v>
      </c>
      <c r="G923" s="76" t="s">
        <v>272</v>
      </c>
      <c r="H923" s="76" t="s">
        <v>60</v>
      </c>
      <c r="I923" s="360" t="str">
        <f t="shared" ca="1" si="70"/>
        <v/>
      </c>
      <c r="J923" s="360">
        <f t="shared" si="71"/>
        <v>15</v>
      </c>
      <c r="K923" s="360">
        <f t="shared" si="72"/>
        <v>6</v>
      </c>
      <c r="L923" s="360">
        <f t="shared" si="73"/>
        <v>2019</v>
      </c>
      <c r="M923" s="360">
        <f t="shared" si="74"/>
        <v>1</v>
      </c>
      <c r="N923" s="357">
        <f>VLOOKUP(Tabela14[[#This Row],[Banco]],$U$9:$V$28,2,0)</f>
        <v>1</v>
      </c>
      <c r="O923" s="360">
        <f>IF(M923&gt;'06'!$AZ$15,0,1)</f>
        <v>1</v>
      </c>
      <c r="P923" s="360" t="str">
        <f>IF(Tabela14[[#This Row],[DIA]]&gt;0,IF('13'!$CD$36=77,1,""),"")</f>
        <v/>
      </c>
      <c r="Q923" s="360">
        <f>IF(M923&gt;'13'!$CD$30,0,1)</f>
        <v>1</v>
      </c>
      <c r="R923" s="357" t="str">
        <f>IF(Tabela14[[#This Row],[DIA]]&gt;0,IF('01'!$BX$33=77,1,""),"")</f>
        <v/>
      </c>
      <c r="S923" s="360">
        <f>IF(M923&gt;'01'!$BX$27,0,1)</f>
        <v>1</v>
      </c>
    </row>
    <row r="924" spans="3:19" x14ac:dyDescent="0.25">
      <c r="C924" s="75">
        <v>43631</v>
      </c>
      <c r="D924" s="76" t="s">
        <v>264</v>
      </c>
      <c r="E924" s="358" t="s">
        <v>363</v>
      </c>
      <c r="F924" s="359">
        <v>12</v>
      </c>
      <c r="G924" s="76" t="s">
        <v>272</v>
      </c>
      <c r="H924" s="76" t="s">
        <v>60</v>
      </c>
      <c r="I924" s="360" t="str">
        <f t="shared" ca="1" si="70"/>
        <v/>
      </c>
      <c r="J924" s="360">
        <f t="shared" si="71"/>
        <v>15</v>
      </c>
      <c r="K924" s="360">
        <f t="shared" si="72"/>
        <v>6</v>
      </c>
      <c r="L924" s="360">
        <f t="shared" si="73"/>
        <v>2019</v>
      </c>
      <c r="M924" s="360">
        <f t="shared" si="74"/>
        <v>1</v>
      </c>
      <c r="N924" s="357">
        <f>VLOOKUP(Tabela14[[#This Row],[Banco]],$U$9:$V$28,2,0)</f>
        <v>1</v>
      </c>
      <c r="O924" s="360">
        <f>IF(M924&gt;'06'!$AZ$15,0,1)</f>
        <v>1</v>
      </c>
      <c r="P924" s="360" t="str">
        <f>IF(Tabela14[[#This Row],[DIA]]&gt;0,IF('13'!$CD$36=77,1,""),"")</f>
        <v/>
      </c>
      <c r="Q924" s="360">
        <f>IF(M924&gt;'13'!$CD$30,0,1)</f>
        <v>1</v>
      </c>
      <c r="R924" s="357" t="str">
        <f>IF(Tabela14[[#This Row],[DIA]]&gt;0,IF('01'!$BX$33=77,1,""),"")</f>
        <v/>
      </c>
      <c r="S924" s="360">
        <f>IF(M924&gt;'01'!$BX$27,0,1)</f>
        <v>1</v>
      </c>
    </row>
    <row r="925" spans="3:19" x14ac:dyDescent="0.25">
      <c r="C925" s="75">
        <v>43633</v>
      </c>
      <c r="D925" s="76" t="s">
        <v>268</v>
      </c>
      <c r="E925" s="358" t="s">
        <v>519</v>
      </c>
      <c r="F925" s="359">
        <v>6</v>
      </c>
      <c r="G925" s="76" t="s">
        <v>272</v>
      </c>
      <c r="H925" s="76" t="s">
        <v>60</v>
      </c>
      <c r="I925" s="360" t="str">
        <f t="shared" ca="1" si="70"/>
        <v/>
      </c>
      <c r="J925" s="360">
        <f t="shared" si="71"/>
        <v>17</v>
      </c>
      <c r="K925" s="360">
        <f t="shared" si="72"/>
        <v>6</v>
      </c>
      <c r="L925" s="360">
        <f t="shared" si="73"/>
        <v>2019</v>
      </c>
      <c r="M925" s="360">
        <f t="shared" si="74"/>
        <v>1</v>
      </c>
      <c r="N925" s="357">
        <f>VLOOKUP(Tabela14[[#This Row],[Banco]],$U$9:$V$28,2,0)</f>
        <v>1</v>
      </c>
      <c r="O925" s="360">
        <f>IF(M925&gt;'06'!$AZ$15,0,1)</f>
        <v>1</v>
      </c>
      <c r="P925" s="360" t="str">
        <f>IF(Tabela14[[#This Row],[DIA]]&gt;0,IF('13'!$CD$36=77,1,""),"")</f>
        <v/>
      </c>
      <c r="Q925" s="360">
        <f>IF(M925&gt;'13'!$CD$30,0,1)</f>
        <v>1</v>
      </c>
      <c r="R925" s="357" t="str">
        <f>IF(Tabela14[[#This Row],[DIA]]&gt;0,IF('01'!$BX$33=77,1,""),"")</f>
        <v/>
      </c>
      <c r="S925" s="360">
        <f>IF(M925&gt;'01'!$BX$27,0,1)</f>
        <v>1</v>
      </c>
    </row>
    <row r="926" spans="3:19" x14ac:dyDescent="0.25">
      <c r="C926" s="75">
        <v>43633</v>
      </c>
      <c r="D926" s="76" t="s">
        <v>269</v>
      </c>
      <c r="E926" s="358" t="s">
        <v>348</v>
      </c>
      <c r="F926" s="359">
        <v>25</v>
      </c>
      <c r="G926" s="76" t="s">
        <v>272</v>
      </c>
      <c r="H926" s="76" t="s">
        <v>60</v>
      </c>
      <c r="I926" s="360" t="str">
        <f t="shared" ca="1" si="70"/>
        <v/>
      </c>
      <c r="J926" s="360">
        <f t="shared" si="71"/>
        <v>17</v>
      </c>
      <c r="K926" s="360">
        <f t="shared" si="72"/>
        <v>6</v>
      </c>
      <c r="L926" s="360">
        <f t="shared" si="73"/>
        <v>2019</v>
      </c>
      <c r="M926" s="360">
        <f t="shared" si="74"/>
        <v>1</v>
      </c>
      <c r="N926" s="357">
        <f>VLOOKUP(Tabela14[[#This Row],[Banco]],$U$9:$V$28,2,0)</f>
        <v>1</v>
      </c>
      <c r="O926" s="360">
        <f>IF(M926&gt;'06'!$AZ$15,0,1)</f>
        <v>1</v>
      </c>
      <c r="P926" s="360" t="str">
        <f>IF(Tabela14[[#This Row],[DIA]]&gt;0,IF('13'!$CD$36=77,1,""),"")</f>
        <v/>
      </c>
      <c r="Q926" s="360">
        <f>IF(M926&gt;'13'!$CD$30,0,1)</f>
        <v>1</v>
      </c>
      <c r="R926" s="357" t="str">
        <f>IF(Tabela14[[#This Row],[DIA]]&gt;0,IF('01'!$BX$33=77,1,""),"")</f>
        <v/>
      </c>
      <c r="S926" s="360">
        <f>IF(M926&gt;'01'!$BX$27,0,1)</f>
        <v>1</v>
      </c>
    </row>
    <row r="927" spans="3:19" x14ac:dyDescent="0.25">
      <c r="C927" s="75">
        <v>43634</v>
      </c>
      <c r="D927" s="76" t="s">
        <v>268</v>
      </c>
      <c r="E927" s="358" t="s">
        <v>641</v>
      </c>
      <c r="F927" s="359">
        <v>2</v>
      </c>
      <c r="G927" s="76" t="s">
        <v>272</v>
      </c>
      <c r="H927" s="76" t="s">
        <v>60</v>
      </c>
      <c r="I927" s="360" t="str">
        <f t="shared" ca="1" si="70"/>
        <v/>
      </c>
      <c r="J927" s="360">
        <f t="shared" si="71"/>
        <v>18</v>
      </c>
      <c r="K927" s="360">
        <f t="shared" si="72"/>
        <v>6</v>
      </c>
      <c r="L927" s="360">
        <f t="shared" si="73"/>
        <v>2019</v>
      </c>
      <c r="M927" s="360">
        <f t="shared" si="74"/>
        <v>1</v>
      </c>
      <c r="N927" s="357">
        <f>VLOOKUP(Tabela14[[#This Row],[Banco]],$U$9:$V$28,2,0)</f>
        <v>1</v>
      </c>
      <c r="O927" s="360">
        <f>IF(M927&gt;'06'!$AZ$15,0,1)</f>
        <v>1</v>
      </c>
      <c r="P927" s="360" t="str">
        <f>IF(Tabela14[[#This Row],[DIA]]&gt;0,IF('13'!$CD$36=77,1,""),"")</f>
        <v/>
      </c>
      <c r="Q927" s="360">
        <f>IF(M927&gt;'13'!$CD$30,0,1)</f>
        <v>1</v>
      </c>
      <c r="R927" s="357" t="str">
        <f>IF(Tabela14[[#This Row],[DIA]]&gt;0,IF('01'!$BX$33=77,1,""),"")</f>
        <v/>
      </c>
      <c r="S927" s="360">
        <f>IF(M927&gt;'01'!$BX$27,0,1)</f>
        <v>1</v>
      </c>
    </row>
    <row r="928" spans="3:19" x14ac:dyDescent="0.25">
      <c r="C928" s="75">
        <v>43634</v>
      </c>
      <c r="D928" s="76" t="s">
        <v>266</v>
      </c>
      <c r="E928" s="358" t="s">
        <v>664</v>
      </c>
      <c r="F928" s="359">
        <v>70</v>
      </c>
      <c r="G928" s="76" t="s">
        <v>272</v>
      </c>
      <c r="H928" s="76" t="s">
        <v>60</v>
      </c>
      <c r="I928" s="360" t="str">
        <f t="shared" ca="1" si="70"/>
        <v/>
      </c>
      <c r="J928" s="360">
        <f t="shared" si="71"/>
        <v>18</v>
      </c>
      <c r="K928" s="360">
        <f t="shared" si="72"/>
        <v>6</v>
      </c>
      <c r="L928" s="360">
        <f t="shared" si="73"/>
        <v>2019</v>
      </c>
      <c r="M928" s="360">
        <f t="shared" si="74"/>
        <v>1</v>
      </c>
      <c r="N928" s="357">
        <f>VLOOKUP(Tabela14[[#This Row],[Banco]],$U$9:$V$28,2,0)</f>
        <v>1</v>
      </c>
      <c r="O928" s="360">
        <f>IF(M928&gt;'06'!$AZ$15,0,1)</f>
        <v>1</v>
      </c>
      <c r="P928" s="360" t="str">
        <f>IF(Tabela14[[#This Row],[DIA]]&gt;0,IF('13'!$CD$36=77,1,""),"")</f>
        <v/>
      </c>
      <c r="Q928" s="360">
        <f>IF(M928&gt;'13'!$CD$30,0,1)</f>
        <v>1</v>
      </c>
      <c r="R928" s="357" t="str">
        <f>IF(Tabela14[[#This Row],[DIA]]&gt;0,IF('01'!$BX$33=77,1,""),"")</f>
        <v/>
      </c>
      <c r="S928" s="360">
        <f>IF(M928&gt;'01'!$BX$27,0,1)</f>
        <v>1</v>
      </c>
    </row>
    <row r="929" spans="3:19" x14ac:dyDescent="0.25">
      <c r="C929" s="75">
        <v>43636</v>
      </c>
      <c r="D929" s="76" t="s">
        <v>268</v>
      </c>
      <c r="E929" s="358" t="s">
        <v>342</v>
      </c>
      <c r="F929" s="359">
        <v>4</v>
      </c>
      <c r="G929" s="76" t="s">
        <v>272</v>
      </c>
      <c r="H929" s="76" t="s">
        <v>60</v>
      </c>
      <c r="I929" s="360" t="str">
        <f t="shared" ca="1" si="70"/>
        <v/>
      </c>
      <c r="J929" s="360">
        <f t="shared" si="71"/>
        <v>20</v>
      </c>
      <c r="K929" s="360">
        <f t="shared" si="72"/>
        <v>6</v>
      </c>
      <c r="L929" s="360">
        <f t="shared" si="73"/>
        <v>2019</v>
      </c>
      <c r="M929" s="360">
        <f t="shared" si="74"/>
        <v>1</v>
      </c>
      <c r="N929" s="357">
        <f>VLOOKUP(Tabela14[[#This Row],[Banco]],$U$9:$V$28,2,0)</f>
        <v>1</v>
      </c>
      <c r="O929" s="360">
        <f>IF(M929&gt;'06'!$AZ$15,0,1)</f>
        <v>1</v>
      </c>
      <c r="P929" s="360" t="str">
        <f>IF(Tabela14[[#This Row],[DIA]]&gt;0,IF('13'!$CD$36=77,1,""),"")</f>
        <v/>
      </c>
      <c r="Q929" s="360">
        <f>IF(M929&gt;'13'!$CD$30,0,1)</f>
        <v>1</v>
      </c>
      <c r="R929" s="357" t="str">
        <f>IF(Tabela14[[#This Row],[DIA]]&gt;0,IF('01'!$BX$33=77,1,""),"")</f>
        <v/>
      </c>
      <c r="S929" s="360">
        <f>IF(M929&gt;'01'!$BX$27,0,1)</f>
        <v>1</v>
      </c>
    </row>
    <row r="930" spans="3:19" x14ac:dyDescent="0.25">
      <c r="C930" s="75">
        <v>43636</v>
      </c>
      <c r="D930" s="76" t="s">
        <v>266</v>
      </c>
      <c r="E930" s="358" t="s">
        <v>418</v>
      </c>
      <c r="F930" s="359">
        <v>15</v>
      </c>
      <c r="G930" s="76" t="s">
        <v>272</v>
      </c>
      <c r="H930" s="76" t="s">
        <v>60</v>
      </c>
      <c r="I930" s="360" t="str">
        <f t="shared" ca="1" si="70"/>
        <v/>
      </c>
      <c r="J930" s="360">
        <f t="shared" si="71"/>
        <v>20</v>
      </c>
      <c r="K930" s="360">
        <f t="shared" si="72"/>
        <v>6</v>
      </c>
      <c r="L930" s="360">
        <f t="shared" si="73"/>
        <v>2019</v>
      </c>
      <c r="M930" s="360">
        <f t="shared" si="74"/>
        <v>1</v>
      </c>
      <c r="N930" s="357">
        <f>VLOOKUP(Tabela14[[#This Row],[Banco]],$U$9:$V$28,2,0)</f>
        <v>1</v>
      </c>
      <c r="O930" s="360">
        <f>IF(M930&gt;'06'!$AZ$15,0,1)</f>
        <v>1</v>
      </c>
      <c r="P930" s="360" t="str">
        <f>IF(Tabela14[[#This Row],[DIA]]&gt;0,IF('13'!$CD$36=77,1,""),"")</f>
        <v/>
      </c>
      <c r="Q930" s="360">
        <f>IF(M930&gt;'13'!$CD$30,0,1)</f>
        <v>1</v>
      </c>
      <c r="R930" s="357" t="str">
        <f>IF(Tabela14[[#This Row],[DIA]]&gt;0,IF('01'!$BX$33=77,1,""),"")</f>
        <v/>
      </c>
      <c r="S930" s="360">
        <f>IF(M930&gt;'01'!$BX$27,0,1)</f>
        <v>1</v>
      </c>
    </row>
    <row r="931" spans="3:19" x14ac:dyDescent="0.25">
      <c r="C931" s="75">
        <v>43637</v>
      </c>
      <c r="D931" s="76" t="s">
        <v>271</v>
      </c>
      <c r="E931" s="358" t="s">
        <v>665</v>
      </c>
      <c r="F931" s="359">
        <v>50</v>
      </c>
      <c r="G931" s="76" t="s">
        <v>272</v>
      </c>
      <c r="H931" s="76" t="s">
        <v>60</v>
      </c>
      <c r="I931" s="360" t="str">
        <f t="shared" ca="1" si="70"/>
        <v/>
      </c>
      <c r="J931" s="360">
        <f t="shared" si="71"/>
        <v>21</v>
      </c>
      <c r="K931" s="360">
        <f t="shared" si="72"/>
        <v>6</v>
      </c>
      <c r="L931" s="360">
        <f t="shared" si="73"/>
        <v>2019</v>
      </c>
      <c r="M931" s="360">
        <f t="shared" si="74"/>
        <v>1</v>
      </c>
      <c r="N931" s="357">
        <f>VLOOKUP(Tabela14[[#This Row],[Banco]],$U$9:$V$28,2,0)</f>
        <v>1</v>
      </c>
      <c r="O931" s="360">
        <f>IF(M931&gt;'06'!$AZ$15,0,1)</f>
        <v>1</v>
      </c>
      <c r="P931" s="360" t="str">
        <f>IF(Tabela14[[#This Row],[DIA]]&gt;0,IF('13'!$CD$36=77,1,""),"")</f>
        <v/>
      </c>
      <c r="Q931" s="360">
        <f>IF(M931&gt;'13'!$CD$30,0,1)</f>
        <v>1</v>
      </c>
      <c r="R931" s="357" t="str">
        <f>IF(Tabela14[[#This Row],[DIA]]&gt;0,IF('01'!$BX$33=77,1,""),"")</f>
        <v/>
      </c>
      <c r="S931" s="360">
        <f>IF(M931&gt;'01'!$BX$27,0,1)</f>
        <v>1</v>
      </c>
    </row>
    <row r="932" spans="3:19" x14ac:dyDescent="0.25">
      <c r="C932" s="75">
        <v>43637</v>
      </c>
      <c r="D932" s="76" t="s">
        <v>268</v>
      </c>
      <c r="E932" s="358" t="s">
        <v>342</v>
      </c>
      <c r="F932" s="359">
        <v>4</v>
      </c>
      <c r="G932" s="76" t="s">
        <v>272</v>
      </c>
      <c r="H932" s="76" t="s">
        <v>60</v>
      </c>
      <c r="I932" s="360" t="str">
        <f t="shared" ca="1" si="70"/>
        <v/>
      </c>
      <c r="J932" s="360">
        <f t="shared" si="71"/>
        <v>21</v>
      </c>
      <c r="K932" s="360">
        <f t="shared" si="72"/>
        <v>6</v>
      </c>
      <c r="L932" s="360">
        <f t="shared" si="73"/>
        <v>2019</v>
      </c>
      <c r="M932" s="360">
        <f t="shared" si="74"/>
        <v>1</v>
      </c>
      <c r="N932" s="357">
        <f>VLOOKUP(Tabela14[[#This Row],[Banco]],$U$9:$V$28,2,0)</f>
        <v>1</v>
      </c>
      <c r="O932" s="360">
        <f>IF(M932&gt;'06'!$AZ$15,0,1)</f>
        <v>1</v>
      </c>
      <c r="P932" s="360" t="str">
        <f>IF(Tabela14[[#This Row],[DIA]]&gt;0,IF('13'!$CD$36=77,1,""),"")</f>
        <v/>
      </c>
      <c r="Q932" s="360">
        <f>IF(M932&gt;'13'!$CD$30,0,1)</f>
        <v>1</v>
      </c>
      <c r="R932" s="357" t="str">
        <f>IF(Tabela14[[#This Row],[DIA]]&gt;0,IF('01'!$BX$33=77,1,""),"")</f>
        <v/>
      </c>
      <c r="S932" s="360">
        <f>IF(M932&gt;'01'!$BX$27,0,1)</f>
        <v>1</v>
      </c>
    </row>
    <row r="933" spans="3:19" x14ac:dyDescent="0.25">
      <c r="C933" s="75">
        <v>43637</v>
      </c>
      <c r="D933" s="76" t="s">
        <v>266</v>
      </c>
      <c r="E933" s="358" t="s">
        <v>666</v>
      </c>
      <c r="F933" s="359">
        <v>20</v>
      </c>
      <c r="G933" s="76" t="s">
        <v>272</v>
      </c>
      <c r="H933" s="76" t="s">
        <v>60</v>
      </c>
      <c r="I933" s="360" t="str">
        <f t="shared" ca="1" si="70"/>
        <v/>
      </c>
      <c r="J933" s="360">
        <f t="shared" si="71"/>
        <v>21</v>
      </c>
      <c r="K933" s="360">
        <f t="shared" si="72"/>
        <v>6</v>
      </c>
      <c r="L933" s="360">
        <f t="shared" si="73"/>
        <v>2019</v>
      </c>
      <c r="M933" s="360">
        <f t="shared" si="74"/>
        <v>1</v>
      </c>
      <c r="N933" s="357">
        <f>VLOOKUP(Tabela14[[#This Row],[Banco]],$U$9:$V$28,2,0)</f>
        <v>1</v>
      </c>
      <c r="O933" s="360">
        <f>IF(M933&gt;'06'!$AZ$15,0,1)</f>
        <v>1</v>
      </c>
      <c r="P933" s="360" t="str">
        <f>IF(Tabela14[[#This Row],[DIA]]&gt;0,IF('13'!$CD$36=77,1,""),"")</f>
        <v/>
      </c>
      <c r="Q933" s="360">
        <f>IF(M933&gt;'13'!$CD$30,0,1)</f>
        <v>1</v>
      </c>
      <c r="R933" s="357" t="str">
        <f>IF(Tabela14[[#This Row],[DIA]]&gt;0,IF('01'!$BX$33=77,1,""),"")</f>
        <v/>
      </c>
      <c r="S933" s="360">
        <f>IF(M933&gt;'01'!$BX$27,0,1)</f>
        <v>1</v>
      </c>
    </row>
    <row r="934" spans="3:19" x14ac:dyDescent="0.25">
      <c r="C934" s="75">
        <v>43637</v>
      </c>
      <c r="D934" s="76" t="s">
        <v>264</v>
      </c>
      <c r="E934" s="358" t="s">
        <v>667</v>
      </c>
      <c r="F934" s="359">
        <v>9</v>
      </c>
      <c r="G934" s="76" t="s">
        <v>272</v>
      </c>
      <c r="H934" s="76" t="s">
        <v>60</v>
      </c>
      <c r="I934" s="360" t="str">
        <f t="shared" ca="1" si="70"/>
        <v/>
      </c>
      <c r="J934" s="360">
        <f t="shared" si="71"/>
        <v>21</v>
      </c>
      <c r="K934" s="360">
        <f t="shared" si="72"/>
        <v>6</v>
      </c>
      <c r="L934" s="360">
        <f t="shared" si="73"/>
        <v>2019</v>
      </c>
      <c r="M934" s="360">
        <f t="shared" si="74"/>
        <v>1</v>
      </c>
      <c r="N934" s="357">
        <f>VLOOKUP(Tabela14[[#This Row],[Banco]],$U$9:$V$28,2,0)</f>
        <v>1</v>
      </c>
      <c r="O934" s="360">
        <f>IF(M934&gt;'06'!$AZ$15,0,1)</f>
        <v>1</v>
      </c>
      <c r="P934" s="360" t="str">
        <f>IF(Tabela14[[#This Row],[DIA]]&gt;0,IF('13'!$CD$36=77,1,""),"")</f>
        <v/>
      </c>
      <c r="Q934" s="360">
        <f>IF(M934&gt;'13'!$CD$30,0,1)</f>
        <v>1</v>
      </c>
      <c r="R934" s="357" t="str">
        <f>IF(Tabela14[[#This Row],[DIA]]&gt;0,IF('01'!$BX$33=77,1,""),"")</f>
        <v/>
      </c>
      <c r="S934" s="360">
        <f>IF(M934&gt;'01'!$BX$27,0,1)</f>
        <v>1</v>
      </c>
    </row>
    <row r="935" spans="3:19" x14ac:dyDescent="0.25">
      <c r="C935" s="75">
        <v>43638</v>
      </c>
      <c r="D935" s="76" t="s">
        <v>265</v>
      </c>
      <c r="E935" s="358" t="s">
        <v>461</v>
      </c>
      <c r="F935" s="359">
        <v>40.950000000000003</v>
      </c>
      <c r="G935" s="76" t="s">
        <v>272</v>
      </c>
      <c r="H935" s="76" t="s">
        <v>60</v>
      </c>
      <c r="I935" s="360" t="str">
        <f t="shared" ca="1" si="70"/>
        <v/>
      </c>
      <c r="J935" s="360">
        <f t="shared" si="71"/>
        <v>22</v>
      </c>
      <c r="K935" s="360">
        <f t="shared" si="72"/>
        <v>6</v>
      </c>
      <c r="L935" s="360">
        <f t="shared" si="73"/>
        <v>2019</v>
      </c>
      <c r="M935" s="360">
        <f t="shared" si="74"/>
        <v>1</v>
      </c>
      <c r="N935" s="357">
        <f>VLOOKUP(Tabela14[[#This Row],[Banco]],$U$9:$V$28,2,0)</f>
        <v>1</v>
      </c>
      <c r="O935" s="360">
        <f>IF(M935&gt;'06'!$AZ$15,0,1)</f>
        <v>1</v>
      </c>
      <c r="P935" s="360" t="str">
        <f>IF(Tabela14[[#This Row],[DIA]]&gt;0,IF('13'!$CD$36=77,1,""),"")</f>
        <v/>
      </c>
      <c r="Q935" s="360">
        <f>IF(M935&gt;'13'!$CD$30,0,1)</f>
        <v>1</v>
      </c>
      <c r="R935" s="357" t="str">
        <f>IF(Tabela14[[#This Row],[DIA]]&gt;0,IF('01'!$BX$33=77,1,""),"")</f>
        <v/>
      </c>
      <c r="S935" s="360">
        <f>IF(M935&gt;'01'!$BX$27,0,1)</f>
        <v>1</v>
      </c>
    </row>
    <row r="936" spans="3:19" x14ac:dyDescent="0.25">
      <c r="C936" s="75">
        <v>43639</v>
      </c>
      <c r="D936" s="76" t="s">
        <v>266</v>
      </c>
      <c r="E936" s="358" t="s">
        <v>385</v>
      </c>
      <c r="F936" s="359">
        <v>1.6</v>
      </c>
      <c r="G936" s="76" t="s">
        <v>272</v>
      </c>
      <c r="H936" s="76" t="s">
        <v>60</v>
      </c>
      <c r="I936" s="360" t="str">
        <f t="shared" ca="1" si="70"/>
        <v/>
      </c>
      <c r="J936" s="360">
        <f t="shared" si="71"/>
        <v>23</v>
      </c>
      <c r="K936" s="360">
        <f t="shared" si="72"/>
        <v>6</v>
      </c>
      <c r="L936" s="360">
        <f t="shared" si="73"/>
        <v>2019</v>
      </c>
      <c r="M936" s="360">
        <f t="shared" si="74"/>
        <v>1</v>
      </c>
      <c r="N936" s="357">
        <f>VLOOKUP(Tabela14[[#This Row],[Banco]],$U$9:$V$28,2,0)</f>
        <v>1</v>
      </c>
      <c r="O936" s="360">
        <f>IF(M936&gt;'06'!$AZ$15,0,1)</f>
        <v>1</v>
      </c>
      <c r="P936" s="360" t="str">
        <f>IF(Tabela14[[#This Row],[DIA]]&gt;0,IF('13'!$CD$36=77,1,""),"")</f>
        <v/>
      </c>
      <c r="Q936" s="360">
        <f>IF(M936&gt;'13'!$CD$30,0,1)</f>
        <v>1</v>
      </c>
      <c r="R936" s="357" t="str">
        <f>IF(Tabela14[[#This Row],[DIA]]&gt;0,IF('01'!$BX$33=77,1,""),"")</f>
        <v/>
      </c>
      <c r="S936" s="360">
        <f>IF(M936&gt;'01'!$BX$27,0,1)</f>
        <v>1</v>
      </c>
    </row>
    <row r="937" spans="3:19" x14ac:dyDescent="0.25">
      <c r="C937" s="75">
        <v>43639</v>
      </c>
      <c r="D937" s="76" t="s">
        <v>266</v>
      </c>
      <c r="E937" s="358" t="s">
        <v>668</v>
      </c>
      <c r="F937" s="359">
        <v>16</v>
      </c>
      <c r="G937" s="76" t="s">
        <v>272</v>
      </c>
      <c r="H937" s="76" t="s">
        <v>60</v>
      </c>
      <c r="I937" s="360" t="str">
        <f t="shared" ca="1" si="70"/>
        <v/>
      </c>
      <c r="J937" s="360">
        <f t="shared" si="71"/>
        <v>23</v>
      </c>
      <c r="K937" s="360">
        <f t="shared" si="72"/>
        <v>6</v>
      </c>
      <c r="L937" s="360">
        <f t="shared" si="73"/>
        <v>2019</v>
      </c>
      <c r="M937" s="360">
        <f t="shared" si="74"/>
        <v>1</v>
      </c>
      <c r="N937" s="357">
        <f>VLOOKUP(Tabela14[[#This Row],[Banco]],$U$9:$V$28,2,0)</f>
        <v>1</v>
      </c>
      <c r="O937" s="360">
        <f>IF(M937&gt;'06'!$AZ$15,0,1)</f>
        <v>1</v>
      </c>
      <c r="P937" s="360" t="str">
        <f>IF(Tabela14[[#This Row],[DIA]]&gt;0,IF('13'!$CD$36=77,1,""),"")</f>
        <v/>
      </c>
      <c r="Q937" s="360">
        <f>IF(M937&gt;'13'!$CD$30,0,1)</f>
        <v>1</v>
      </c>
      <c r="R937" s="357" t="str">
        <f>IF(Tabela14[[#This Row],[DIA]]&gt;0,IF('01'!$BX$33=77,1,""),"")</f>
        <v/>
      </c>
      <c r="S937" s="360">
        <f>IF(M937&gt;'01'!$BX$27,0,1)</f>
        <v>1</v>
      </c>
    </row>
    <row r="938" spans="3:19" x14ac:dyDescent="0.25">
      <c r="C938" s="75">
        <v>43639</v>
      </c>
      <c r="D938" s="76" t="s">
        <v>270</v>
      </c>
      <c r="E938" s="358" t="s">
        <v>367</v>
      </c>
      <c r="F938" s="359">
        <v>60</v>
      </c>
      <c r="G938" s="76" t="s">
        <v>272</v>
      </c>
      <c r="H938" s="76" t="s">
        <v>60</v>
      </c>
      <c r="I938" s="360" t="str">
        <f t="shared" ca="1" si="70"/>
        <v/>
      </c>
      <c r="J938" s="360">
        <f t="shared" si="71"/>
        <v>23</v>
      </c>
      <c r="K938" s="360">
        <f t="shared" si="72"/>
        <v>6</v>
      </c>
      <c r="L938" s="360">
        <f t="shared" si="73"/>
        <v>2019</v>
      </c>
      <c r="M938" s="360">
        <f t="shared" si="74"/>
        <v>1</v>
      </c>
      <c r="N938" s="357">
        <f>VLOOKUP(Tabela14[[#This Row],[Banco]],$U$9:$V$28,2,0)</f>
        <v>1</v>
      </c>
      <c r="O938" s="360">
        <f>IF(M938&gt;'06'!$AZ$15,0,1)</f>
        <v>1</v>
      </c>
      <c r="P938" s="360" t="str">
        <f>IF(Tabela14[[#This Row],[DIA]]&gt;0,IF('13'!$CD$36=77,1,""),"")</f>
        <v/>
      </c>
      <c r="Q938" s="360">
        <f>IF(M938&gt;'13'!$CD$30,0,1)</f>
        <v>1</v>
      </c>
      <c r="R938" s="357" t="str">
        <f>IF(Tabela14[[#This Row],[DIA]]&gt;0,IF('01'!$BX$33=77,1,""),"")</f>
        <v/>
      </c>
      <c r="S938" s="360">
        <f>IF(M938&gt;'01'!$BX$27,0,1)</f>
        <v>1</v>
      </c>
    </row>
    <row r="939" spans="3:19" x14ac:dyDescent="0.25">
      <c r="C939" s="75">
        <v>43639</v>
      </c>
      <c r="D939" s="76" t="s">
        <v>264</v>
      </c>
      <c r="E939" s="358" t="s">
        <v>461</v>
      </c>
      <c r="F939" s="359">
        <v>10</v>
      </c>
      <c r="G939" s="76" t="s">
        <v>272</v>
      </c>
      <c r="H939" s="76" t="s">
        <v>60</v>
      </c>
      <c r="I939" s="360" t="str">
        <f t="shared" ca="1" si="70"/>
        <v/>
      </c>
      <c r="J939" s="360">
        <f t="shared" si="71"/>
        <v>23</v>
      </c>
      <c r="K939" s="360">
        <f t="shared" si="72"/>
        <v>6</v>
      </c>
      <c r="L939" s="360">
        <f t="shared" si="73"/>
        <v>2019</v>
      </c>
      <c r="M939" s="360">
        <f t="shared" si="74"/>
        <v>1</v>
      </c>
      <c r="N939" s="357">
        <f>VLOOKUP(Tabela14[[#This Row],[Banco]],$U$9:$V$28,2,0)</f>
        <v>1</v>
      </c>
      <c r="O939" s="360">
        <f>IF(M939&gt;'06'!$AZ$15,0,1)</f>
        <v>1</v>
      </c>
      <c r="P939" s="360" t="str">
        <f>IF(Tabela14[[#This Row],[DIA]]&gt;0,IF('13'!$CD$36=77,1,""),"")</f>
        <v/>
      </c>
      <c r="Q939" s="360">
        <f>IF(M939&gt;'13'!$CD$30,0,1)</f>
        <v>1</v>
      </c>
      <c r="R939" s="357" t="str">
        <f>IF(Tabela14[[#This Row],[DIA]]&gt;0,IF('01'!$BX$33=77,1,""),"")</f>
        <v/>
      </c>
      <c r="S939" s="360">
        <f>IF(M939&gt;'01'!$BX$27,0,1)</f>
        <v>1</v>
      </c>
    </row>
    <row r="940" spans="3:19" x14ac:dyDescent="0.25">
      <c r="C940" s="75">
        <v>43640</v>
      </c>
      <c r="D940" s="76" t="s">
        <v>265</v>
      </c>
      <c r="E940" s="358" t="s">
        <v>461</v>
      </c>
      <c r="F940" s="359">
        <v>100</v>
      </c>
      <c r="G940" s="76" t="s">
        <v>272</v>
      </c>
      <c r="H940" s="76" t="s">
        <v>60</v>
      </c>
      <c r="I940" s="360" t="str">
        <f t="shared" ca="1" si="70"/>
        <v/>
      </c>
      <c r="J940" s="360">
        <f t="shared" si="71"/>
        <v>24</v>
      </c>
      <c r="K940" s="360">
        <f t="shared" si="72"/>
        <v>6</v>
      </c>
      <c r="L940" s="360">
        <f t="shared" si="73"/>
        <v>2019</v>
      </c>
      <c r="M940" s="360">
        <f t="shared" si="74"/>
        <v>1</v>
      </c>
      <c r="N940" s="357">
        <f>VLOOKUP(Tabela14[[#This Row],[Banco]],$U$9:$V$28,2,0)</f>
        <v>1</v>
      </c>
      <c r="O940" s="360">
        <f>IF(M940&gt;'06'!$AZ$15,0,1)</f>
        <v>1</v>
      </c>
      <c r="P940" s="360" t="str">
        <f>IF(Tabela14[[#This Row],[DIA]]&gt;0,IF('13'!$CD$36=77,1,""),"")</f>
        <v/>
      </c>
      <c r="Q940" s="360">
        <f>IF(M940&gt;'13'!$CD$30,0,1)</f>
        <v>1</v>
      </c>
      <c r="R940" s="357" t="str">
        <f>IF(Tabela14[[#This Row],[DIA]]&gt;0,IF('01'!$BX$33=77,1,""),"")</f>
        <v/>
      </c>
      <c r="S940" s="360">
        <f>IF(M940&gt;'01'!$BX$27,0,1)</f>
        <v>1</v>
      </c>
    </row>
    <row r="941" spans="3:19" x14ac:dyDescent="0.25">
      <c r="C941" s="75">
        <v>43641</v>
      </c>
      <c r="D941" s="76" t="s">
        <v>268</v>
      </c>
      <c r="E941" s="358" t="s">
        <v>377</v>
      </c>
      <c r="F941" s="359">
        <v>41.5</v>
      </c>
      <c r="G941" s="76" t="s">
        <v>272</v>
      </c>
      <c r="H941" s="76" t="s">
        <v>60</v>
      </c>
      <c r="I941" s="360" t="str">
        <f t="shared" ca="1" si="70"/>
        <v/>
      </c>
      <c r="J941" s="360">
        <f t="shared" si="71"/>
        <v>25</v>
      </c>
      <c r="K941" s="360">
        <f t="shared" si="72"/>
        <v>6</v>
      </c>
      <c r="L941" s="360">
        <f t="shared" si="73"/>
        <v>2019</v>
      </c>
      <c r="M941" s="360">
        <f t="shared" si="74"/>
        <v>1</v>
      </c>
      <c r="N941" s="357">
        <f>VLOOKUP(Tabela14[[#This Row],[Banco]],$U$9:$V$28,2,0)</f>
        <v>1</v>
      </c>
      <c r="O941" s="360">
        <f>IF(M941&gt;'06'!$AZ$15,0,1)</f>
        <v>1</v>
      </c>
      <c r="P941" s="360" t="str">
        <f>IF(Tabela14[[#This Row],[DIA]]&gt;0,IF('13'!$CD$36=77,1,""),"")</f>
        <v/>
      </c>
      <c r="Q941" s="360">
        <f>IF(M941&gt;'13'!$CD$30,0,1)</f>
        <v>1</v>
      </c>
      <c r="R941" s="357" t="str">
        <f>IF(Tabela14[[#This Row],[DIA]]&gt;0,IF('01'!$BX$33=77,1,""),"")</f>
        <v/>
      </c>
      <c r="S941" s="360">
        <f>IF(M941&gt;'01'!$BX$27,0,1)</f>
        <v>1</v>
      </c>
    </row>
    <row r="942" spans="3:19" x14ac:dyDescent="0.25">
      <c r="C942" s="75">
        <v>43641</v>
      </c>
      <c r="D942" s="76" t="s">
        <v>268</v>
      </c>
      <c r="E942" s="358" t="s">
        <v>377</v>
      </c>
      <c r="F942" s="359">
        <v>59</v>
      </c>
      <c r="G942" s="76" t="s">
        <v>272</v>
      </c>
      <c r="H942" s="76" t="s">
        <v>60</v>
      </c>
      <c r="I942" s="360" t="str">
        <f t="shared" ca="1" si="70"/>
        <v/>
      </c>
      <c r="J942" s="360">
        <f t="shared" si="71"/>
        <v>25</v>
      </c>
      <c r="K942" s="360">
        <f t="shared" si="72"/>
        <v>6</v>
      </c>
      <c r="L942" s="360">
        <f t="shared" si="73"/>
        <v>2019</v>
      </c>
      <c r="M942" s="360">
        <f t="shared" si="74"/>
        <v>1</v>
      </c>
      <c r="N942" s="357">
        <f>VLOOKUP(Tabela14[[#This Row],[Banco]],$U$9:$V$28,2,0)</f>
        <v>1</v>
      </c>
      <c r="O942" s="360">
        <f>IF(M942&gt;'06'!$AZ$15,0,1)</f>
        <v>1</v>
      </c>
      <c r="P942" s="360" t="str">
        <f>IF(Tabela14[[#This Row],[DIA]]&gt;0,IF('13'!$CD$36=77,1,""),"")</f>
        <v/>
      </c>
      <c r="Q942" s="360">
        <f>IF(M942&gt;'13'!$CD$30,0,1)</f>
        <v>1</v>
      </c>
      <c r="R942" s="357" t="str">
        <f>IF(Tabela14[[#This Row],[DIA]]&gt;0,IF('01'!$BX$33=77,1,""),"")</f>
        <v/>
      </c>
      <c r="S942" s="360">
        <f>IF(M942&gt;'01'!$BX$27,0,1)</f>
        <v>1</v>
      </c>
    </row>
    <row r="943" spans="3:19" x14ac:dyDescent="0.25">
      <c r="C943" s="75">
        <v>43642</v>
      </c>
      <c r="D943" s="76" t="s">
        <v>268</v>
      </c>
      <c r="E943" s="358" t="s">
        <v>669</v>
      </c>
      <c r="F943" s="359">
        <v>4.5</v>
      </c>
      <c r="G943" s="76" t="s">
        <v>272</v>
      </c>
      <c r="H943" s="76" t="s">
        <v>60</v>
      </c>
      <c r="I943" s="360" t="str">
        <f t="shared" ca="1" si="70"/>
        <v/>
      </c>
      <c r="J943" s="360">
        <f t="shared" si="71"/>
        <v>26</v>
      </c>
      <c r="K943" s="360">
        <f t="shared" si="72"/>
        <v>6</v>
      </c>
      <c r="L943" s="360">
        <f t="shared" si="73"/>
        <v>2019</v>
      </c>
      <c r="M943" s="360">
        <f t="shared" si="74"/>
        <v>1</v>
      </c>
      <c r="N943" s="357">
        <f>VLOOKUP(Tabela14[[#This Row],[Banco]],$U$9:$V$28,2,0)</f>
        <v>1</v>
      </c>
      <c r="O943" s="360">
        <f>IF(M943&gt;'06'!$AZ$15,0,1)</f>
        <v>1</v>
      </c>
      <c r="P943" s="360" t="str">
        <f>IF(Tabela14[[#This Row],[DIA]]&gt;0,IF('13'!$CD$36=77,1,""),"")</f>
        <v/>
      </c>
      <c r="Q943" s="360">
        <f>IF(M943&gt;'13'!$CD$30,0,1)</f>
        <v>1</v>
      </c>
      <c r="R943" s="357" t="str">
        <f>IF(Tabela14[[#This Row],[DIA]]&gt;0,IF('01'!$BX$33=77,1,""),"")</f>
        <v/>
      </c>
      <c r="S943" s="360">
        <f>IF(M943&gt;'01'!$BX$27,0,1)</f>
        <v>1</v>
      </c>
    </row>
    <row r="944" spans="3:19" x14ac:dyDescent="0.25">
      <c r="C944" s="75">
        <v>43642</v>
      </c>
      <c r="D944" s="76" t="s">
        <v>266</v>
      </c>
      <c r="E944" s="358" t="s">
        <v>670</v>
      </c>
      <c r="F944" s="359">
        <v>40</v>
      </c>
      <c r="G944" s="76" t="s">
        <v>272</v>
      </c>
      <c r="H944" s="76" t="s">
        <v>60</v>
      </c>
      <c r="I944" s="360" t="str">
        <f t="shared" ca="1" si="70"/>
        <v/>
      </c>
      <c r="J944" s="360">
        <f t="shared" si="71"/>
        <v>26</v>
      </c>
      <c r="K944" s="360">
        <f t="shared" si="72"/>
        <v>6</v>
      </c>
      <c r="L944" s="360">
        <f t="shared" si="73"/>
        <v>2019</v>
      </c>
      <c r="M944" s="360">
        <f t="shared" si="74"/>
        <v>1</v>
      </c>
      <c r="N944" s="357">
        <f>VLOOKUP(Tabela14[[#This Row],[Banco]],$U$9:$V$28,2,0)</f>
        <v>1</v>
      </c>
      <c r="O944" s="360">
        <f>IF(M944&gt;'06'!$AZ$15,0,1)</f>
        <v>1</v>
      </c>
      <c r="P944" s="360" t="str">
        <f>IF(Tabela14[[#This Row],[DIA]]&gt;0,IF('13'!$CD$36=77,1,""),"")</f>
        <v/>
      </c>
      <c r="Q944" s="360">
        <f>IF(M944&gt;'13'!$CD$30,0,1)</f>
        <v>1</v>
      </c>
      <c r="R944" s="357" t="str">
        <f>IF(Tabela14[[#This Row],[DIA]]&gt;0,IF('01'!$BX$33=77,1,""),"")</f>
        <v/>
      </c>
      <c r="S944" s="360">
        <f>IF(M944&gt;'01'!$BX$27,0,1)</f>
        <v>1</v>
      </c>
    </row>
    <row r="945" spans="3:19" x14ac:dyDescent="0.25">
      <c r="C945" s="75">
        <v>43642</v>
      </c>
      <c r="D945" s="76" t="s">
        <v>268</v>
      </c>
      <c r="E945" s="358" t="s">
        <v>671</v>
      </c>
      <c r="F945" s="359">
        <v>11</v>
      </c>
      <c r="G945" s="76" t="s">
        <v>272</v>
      </c>
      <c r="H945" s="76" t="s">
        <v>60</v>
      </c>
      <c r="I945" s="360" t="str">
        <f t="shared" ca="1" si="70"/>
        <v/>
      </c>
      <c r="J945" s="360">
        <f t="shared" si="71"/>
        <v>26</v>
      </c>
      <c r="K945" s="360">
        <f t="shared" si="72"/>
        <v>6</v>
      </c>
      <c r="L945" s="360">
        <f t="shared" si="73"/>
        <v>2019</v>
      </c>
      <c r="M945" s="360">
        <f t="shared" si="74"/>
        <v>1</v>
      </c>
      <c r="N945" s="357">
        <f>VLOOKUP(Tabela14[[#This Row],[Banco]],$U$9:$V$28,2,0)</f>
        <v>1</v>
      </c>
      <c r="O945" s="360">
        <f>IF(M945&gt;'06'!$AZ$15,0,1)</f>
        <v>1</v>
      </c>
      <c r="P945" s="360" t="str">
        <f>IF(Tabela14[[#This Row],[DIA]]&gt;0,IF('13'!$CD$36=77,1,""),"")</f>
        <v/>
      </c>
      <c r="Q945" s="360">
        <f>IF(M945&gt;'13'!$CD$30,0,1)</f>
        <v>1</v>
      </c>
      <c r="R945" s="357" t="str">
        <f>IF(Tabela14[[#This Row],[DIA]]&gt;0,IF('01'!$BX$33=77,1,""),"")</f>
        <v/>
      </c>
      <c r="S945" s="360">
        <f>IF(M945&gt;'01'!$BX$27,0,1)</f>
        <v>1</v>
      </c>
    </row>
    <row r="946" spans="3:19" x14ac:dyDescent="0.25">
      <c r="C946" s="75">
        <v>43642</v>
      </c>
      <c r="D946" s="76" t="s">
        <v>268</v>
      </c>
      <c r="E946" s="358" t="s">
        <v>583</v>
      </c>
      <c r="F946" s="359">
        <v>2</v>
      </c>
      <c r="G946" s="76" t="s">
        <v>272</v>
      </c>
      <c r="H946" s="76" t="s">
        <v>60</v>
      </c>
      <c r="I946" s="360" t="str">
        <f t="shared" ca="1" si="70"/>
        <v/>
      </c>
      <c r="J946" s="360">
        <f t="shared" si="71"/>
        <v>26</v>
      </c>
      <c r="K946" s="360">
        <f t="shared" si="72"/>
        <v>6</v>
      </c>
      <c r="L946" s="360">
        <f t="shared" si="73"/>
        <v>2019</v>
      </c>
      <c r="M946" s="360">
        <f t="shared" si="74"/>
        <v>1</v>
      </c>
      <c r="N946" s="357">
        <f>VLOOKUP(Tabela14[[#This Row],[Banco]],$U$9:$V$28,2,0)</f>
        <v>1</v>
      </c>
      <c r="O946" s="360">
        <f>IF(M946&gt;'06'!$AZ$15,0,1)</f>
        <v>1</v>
      </c>
      <c r="P946" s="360" t="str">
        <f>IF(Tabela14[[#This Row],[DIA]]&gt;0,IF('13'!$CD$36=77,1,""),"")</f>
        <v/>
      </c>
      <c r="Q946" s="360">
        <f>IF(M946&gt;'13'!$CD$30,0,1)</f>
        <v>1</v>
      </c>
      <c r="R946" s="357" t="str">
        <f>IF(Tabela14[[#This Row],[DIA]]&gt;0,IF('01'!$BX$33=77,1,""),"")</f>
        <v/>
      </c>
      <c r="S946" s="360">
        <f>IF(M946&gt;'01'!$BX$27,0,1)</f>
        <v>1</v>
      </c>
    </row>
    <row r="947" spans="3:19" x14ac:dyDescent="0.25">
      <c r="C947" s="75">
        <v>43642</v>
      </c>
      <c r="D947" s="76" t="s">
        <v>268</v>
      </c>
      <c r="E947" s="358" t="s">
        <v>461</v>
      </c>
      <c r="F947" s="359">
        <v>11</v>
      </c>
      <c r="G947" s="76" t="s">
        <v>272</v>
      </c>
      <c r="H947" s="76" t="s">
        <v>60</v>
      </c>
      <c r="I947" s="360" t="str">
        <f t="shared" ca="1" si="70"/>
        <v/>
      </c>
      <c r="J947" s="360">
        <f t="shared" si="71"/>
        <v>26</v>
      </c>
      <c r="K947" s="360">
        <f t="shared" si="72"/>
        <v>6</v>
      </c>
      <c r="L947" s="360">
        <f t="shared" si="73"/>
        <v>2019</v>
      </c>
      <c r="M947" s="360">
        <f t="shared" si="74"/>
        <v>1</v>
      </c>
      <c r="N947" s="357">
        <f>VLOOKUP(Tabela14[[#This Row],[Banco]],$U$9:$V$28,2,0)</f>
        <v>1</v>
      </c>
      <c r="O947" s="360">
        <f>IF(M947&gt;'06'!$AZ$15,0,1)</f>
        <v>1</v>
      </c>
      <c r="P947" s="360" t="str">
        <f>IF(Tabela14[[#This Row],[DIA]]&gt;0,IF('13'!$CD$36=77,1,""),"")</f>
        <v/>
      </c>
      <c r="Q947" s="360">
        <f>IF(M947&gt;'13'!$CD$30,0,1)</f>
        <v>1</v>
      </c>
      <c r="R947" s="357" t="str">
        <f>IF(Tabela14[[#This Row],[DIA]]&gt;0,IF('01'!$BX$33=77,1,""),"")</f>
        <v/>
      </c>
      <c r="S947" s="360">
        <f>IF(M947&gt;'01'!$BX$27,0,1)</f>
        <v>1</v>
      </c>
    </row>
    <row r="948" spans="3:19" x14ac:dyDescent="0.25">
      <c r="C948" s="75">
        <v>43643</v>
      </c>
      <c r="D948" s="76" t="s">
        <v>767</v>
      </c>
      <c r="E948" s="358" t="s">
        <v>672</v>
      </c>
      <c r="F948" s="359">
        <v>75.23</v>
      </c>
      <c r="G948" s="76" t="s">
        <v>272</v>
      </c>
      <c r="H948" s="76" t="s">
        <v>60</v>
      </c>
      <c r="I948" s="360" t="str">
        <f t="shared" ca="1" si="70"/>
        <v/>
      </c>
      <c r="J948" s="360">
        <f t="shared" si="71"/>
        <v>27</v>
      </c>
      <c r="K948" s="360">
        <f t="shared" si="72"/>
        <v>6</v>
      </c>
      <c r="L948" s="360">
        <f t="shared" si="73"/>
        <v>2019</v>
      </c>
      <c r="M948" s="360">
        <f t="shared" si="74"/>
        <v>1</v>
      </c>
      <c r="N948" s="357">
        <f>VLOOKUP(Tabela14[[#This Row],[Banco]],$U$9:$V$28,2,0)</f>
        <v>1</v>
      </c>
      <c r="O948" s="360">
        <f>IF(M948&gt;'06'!$AZ$15,0,1)</f>
        <v>1</v>
      </c>
      <c r="P948" s="360" t="str">
        <f>IF(Tabela14[[#This Row],[DIA]]&gt;0,IF('13'!$CD$36=77,1,""),"")</f>
        <v/>
      </c>
      <c r="Q948" s="360">
        <f>IF(M948&gt;'13'!$CD$30,0,1)</f>
        <v>1</v>
      </c>
      <c r="R948" s="357" t="str">
        <f>IF(Tabela14[[#This Row],[DIA]]&gt;0,IF('01'!$BX$33=77,1,""),"")</f>
        <v/>
      </c>
      <c r="S948" s="360">
        <f>IF(M948&gt;'01'!$BX$27,0,1)</f>
        <v>1</v>
      </c>
    </row>
    <row r="949" spans="3:19" x14ac:dyDescent="0.25">
      <c r="C949" s="75">
        <v>43643</v>
      </c>
      <c r="D949" s="76" t="s">
        <v>264</v>
      </c>
      <c r="E949" s="358" t="s">
        <v>370</v>
      </c>
      <c r="F949" s="359">
        <v>8.8000000000000007</v>
      </c>
      <c r="G949" s="76" t="s">
        <v>272</v>
      </c>
      <c r="H949" s="76" t="s">
        <v>60</v>
      </c>
      <c r="I949" s="360" t="str">
        <f t="shared" ca="1" si="70"/>
        <v/>
      </c>
      <c r="J949" s="360">
        <f t="shared" si="71"/>
        <v>27</v>
      </c>
      <c r="K949" s="360">
        <f t="shared" si="72"/>
        <v>6</v>
      </c>
      <c r="L949" s="360">
        <f t="shared" si="73"/>
        <v>2019</v>
      </c>
      <c r="M949" s="360">
        <f t="shared" si="74"/>
        <v>1</v>
      </c>
      <c r="N949" s="357">
        <f>VLOOKUP(Tabela14[[#This Row],[Banco]],$U$9:$V$28,2,0)</f>
        <v>1</v>
      </c>
      <c r="O949" s="360">
        <f>IF(M949&gt;'06'!$AZ$15,0,1)</f>
        <v>1</v>
      </c>
      <c r="P949" s="360" t="str">
        <f>IF(Tabela14[[#This Row],[DIA]]&gt;0,IF('13'!$CD$36=77,1,""),"")</f>
        <v/>
      </c>
      <c r="Q949" s="360">
        <f>IF(M949&gt;'13'!$CD$30,0,1)</f>
        <v>1</v>
      </c>
      <c r="R949" s="357" t="str">
        <f>IF(Tabela14[[#This Row],[DIA]]&gt;0,IF('01'!$BX$33=77,1,""),"")</f>
        <v/>
      </c>
      <c r="S949" s="360">
        <f>IF(M949&gt;'01'!$BX$27,0,1)</f>
        <v>1</v>
      </c>
    </row>
    <row r="950" spans="3:19" x14ac:dyDescent="0.25">
      <c r="C950" s="75">
        <v>43643</v>
      </c>
      <c r="D950" s="76" t="s">
        <v>264</v>
      </c>
      <c r="E950" s="358" t="s">
        <v>438</v>
      </c>
      <c r="F950" s="359">
        <v>75.790000000000006</v>
      </c>
      <c r="G950" s="76" t="s">
        <v>272</v>
      </c>
      <c r="H950" s="76" t="s">
        <v>60</v>
      </c>
      <c r="I950" s="360" t="str">
        <f t="shared" ca="1" si="70"/>
        <v/>
      </c>
      <c r="J950" s="360">
        <f t="shared" si="71"/>
        <v>27</v>
      </c>
      <c r="K950" s="360">
        <f t="shared" si="72"/>
        <v>6</v>
      </c>
      <c r="L950" s="360">
        <f t="shared" si="73"/>
        <v>2019</v>
      </c>
      <c r="M950" s="360">
        <f t="shared" si="74"/>
        <v>1</v>
      </c>
      <c r="N950" s="357">
        <f>VLOOKUP(Tabela14[[#This Row],[Banco]],$U$9:$V$28,2,0)</f>
        <v>1</v>
      </c>
      <c r="O950" s="360">
        <f>IF(M950&gt;'06'!$AZ$15,0,1)</f>
        <v>1</v>
      </c>
      <c r="P950" s="360" t="str">
        <f>IF(Tabela14[[#This Row],[DIA]]&gt;0,IF('13'!$CD$36=77,1,""),"")</f>
        <v/>
      </c>
      <c r="Q950" s="360">
        <f>IF(M950&gt;'13'!$CD$30,0,1)</f>
        <v>1</v>
      </c>
      <c r="R950" s="357" t="str">
        <f>IF(Tabela14[[#This Row],[DIA]]&gt;0,IF('01'!$BX$33=77,1,""),"")</f>
        <v/>
      </c>
      <c r="S950" s="360">
        <f>IF(M950&gt;'01'!$BX$27,0,1)</f>
        <v>1</v>
      </c>
    </row>
    <row r="951" spans="3:19" x14ac:dyDescent="0.25">
      <c r="C951" s="75">
        <v>43643</v>
      </c>
      <c r="D951" s="76" t="s">
        <v>264</v>
      </c>
      <c r="E951" s="358" t="s">
        <v>660</v>
      </c>
      <c r="F951" s="359">
        <v>7.65</v>
      </c>
      <c r="G951" s="76" t="s">
        <v>272</v>
      </c>
      <c r="H951" s="76" t="s">
        <v>60</v>
      </c>
      <c r="I951" s="360" t="str">
        <f t="shared" ca="1" si="70"/>
        <v/>
      </c>
      <c r="J951" s="360">
        <f t="shared" si="71"/>
        <v>27</v>
      </c>
      <c r="K951" s="360">
        <f t="shared" si="72"/>
        <v>6</v>
      </c>
      <c r="L951" s="360">
        <f t="shared" si="73"/>
        <v>2019</v>
      </c>
      <c r="M951" s="360">
        <f t="shared" si="74"/>
        <v>1</v>
      </c>
      <c r="N951" s="357">
        <f>VLOOKUP(Tabela14[[#This Row],[Banco]],$U$9:$V$28,2,0)</f>
        <v>1</v>
      </c>
      <c r="O951" s="360">
        <f>IF(M951&gt;'06'!$AZ$15,0,1)</f>
        <v>1</v>
      </c>
      <c r="P951" s="360" t="str">
        <f>IF(Tabela14[[#This Row],[DIA]]&gt;0,IF('13'!$CD$36=77,1,""),"")</f>
        <v/>
      </c>
      <c r="Q951" s="360">
        <f>IF(M951&gt;'13'!$CD$30,0,1)</f>
        <v>1</v>
      </c>
      <c r="R951" s="357" t="str">
        <f>IF(Tabela14[[#This Row],[DIA]]&gt;0,IF('01'!$BX$33=77,1,""),"")</f>
        <v/>
      </c>
      <c r="S951" s="360">
        <f>IF(M951&gt;'01'!$BX$27,0,1)</f>
        <v>1</v>
      </c>
    </row>
    <row r="952" spans="3:19" x14ac:dyDescent="0.25">
      <c r="C952" s="75">
        <v>43643</v>
      </c>
      <c r="D952" s="76" t="s">
        <v>264</v>
      </c>
      <c r="E952" s="358" t="s">
        <v>659</v>
      </c>
      <c r="F952" s="359">
        <v>29.82</v>
      </c>
      <c r="G952" s="76" t="s">
        <v>272</v>
      </c>
      <c r="H952" s="76" t="s">
        <v>60</v>
      </c>
      <c r="I952" s="360" t="str">
        <f t="shared" ca="1" si="70"/>
        <v/>
      </c>
      <c r="J952" s="360">
        <f t="shared" si="71"/>
        <v>27</v>
      </c>
      <c r="K952" s="360">
        <f t="shared" si="72"/>
        <v>6</v>
      </c>
      <c r="L952" s="360">
        <f t="shared" si="73"/>
        <v>2019</v>
      </c>
      <c r="M952" s="360">
        <f t="shared" si="74"/>
        <v>1</v>
      </c>
      <c r="N952" s="357">
        <f>VLOOKUP(Tabela14[[#This Row],[Banco]],$U$9:$V$28,2,0)</f>
        <v>1</v>
      </c>
      <c r="O952" s="360">
        <f>IF(M952&gt;'06'!$AZ$15,0,1)</f>
        <v>1</v>
      </c>
      <c r="P952" s="360" t="str">
        <f>IF(Tabela14[[#This Row],[DIA]]&gt;0,IF('13'!$CD$36=77,1,""),"")</f>
        <v/>
      </c>
      <c r="Q952" s="360">
        <f>IF(M952&gt;'13'!$CD$30,0,1)</f>
        <v>1</v>
      </c>
      <c r="R952" s="357" t="str">
        <f>IF(Tabela14[[#This Row],[DIA]]&gt;0,IF('01'!$BX$33=77,1,""),"")</f>
        <v/>
      </c>
      <c r="S952" s="360">
        <f>IF(M952&gt;'01'!$BX$27,0,1)</f>
        <v>1</v>
      </c>
    </row>
    <row r="953" spans="3:19" x14ac:dyDescent="0.25">
      <c r="C953" s="75">
        <v>43643</v>
      </c>
      <c r="D953" s="76" t="s">
        <v>767</v>
      </c>
      <c r="E953" s="358" t="s">
        <v>672</v>
      </c>
      <c r="F953" s="359">
        <v>75.23</v>
      </c>
      <c r="G953" s="76" t="s">
        <v>272</v>
      </c>
      <c r="H953" s="76" t="s">
        <v>60</v>
      </c>
      <c r="I953" s="360" t="str">
        <f t="shared" ca="1" si="70"/>
        <v/>
      </c>
      <c r="J953" s="360">
        <f t="shared" si="71"/>
        <v>27</v>
      </c>
      <c r="K953" s="360">
        <f t="shared" si="72"/>
        <v>6</v>
      </c>
      <c r="L953" s="360">
        <f t="shared" si="73"/>
        <v>2019</v>
      </c>
      <c r="M953" s="360">
        <f t="shared" si="74"/>
        <v>1</v>
      </c>
      <c r="N953" s="357">
        <f>VLOOKUP(Tabela14[[#This Row],[Banco]],$U$9:$V$28,2,0)</f>
        <v>1</v>
      </c>
      <c r="O953" s="360">
        <f>IF(M953&gt;'06'!$AZ$15,0,1)</f>
        <v>1</v>
      </c>
      <c r="P953" s="360" t="str">
        <f>IF(Tabela14[[#This Row],[DIA]]&gt;0,IF('13'!$CD$36=77,1,""),"")</f>
        <v/>
      </c>
      <c r="Q953" s="360">
        <f>IF(M953&gt;'13'!$CD$30,0,1)</f>
        <v>1</v>
      </c>
      <c r="R953" s="357" t="str">
        <f>IF(Tabela14[[#This Row],[DIA]]&gt;0,IF('01'!$BX$33=77,1,""),"")</f>
        <v/>
      </c>
      <c r="S953" s="360">
        <f>IF(M953&gt;'01'!$BX$27,0,1)</f>
        <v>1</v>
      </c>
    </row>
    <row r="954" spans="3:19" x14ac:dyDescent="0.25">
      <c r="C954" s="75">
        <v>43643</v>
      </c>
      <c r="D954" s="76" t="s">
        <v>264</v>
      </c>
      <c r="E954" s="358" t="s">
        <v>438</v>
      </c>
      <c r="F954" s="359">
        <v>98.68</v>
      </c>
      <c r="G954" s="76" t="s">
        <v>272</v>
      </c>
      <c r="H954" s="76" t="s">
        <v>60</v>
      </c>
      <c r="I954" s="360" t="str">
        <f t="shared" ca="1" si="70"/>
        <v/>
      </c>
      <c r="J954" s="360">
        <f t="shared" si="71"/>
        <v>27</v>
      </c>
      <c r="K954" s="360">
        <f t="shared" si="72"/>
        <v>6</v>
      </c>
      <c r="L954" s="360">
        <f t="shared" si="73"/>
        <v>2019</v>
      </c>
      <c r="M954" s="360">
        <f t="shared" si="74"/>
        <v>1</v>
      </c>
      <c r="N954" s="357">
        <f>VLOOKUP(Tabela14[[#This Row],[Banco]],$U$9:$V$28,2,0)</f>
        <v>1</v>
      </c>
      <c r="O954" s="360">
        <f>IF(M954&gt;'06'!$AZ$15,0,1)</f>
        <v>1</v>
      </c>
      <c r="P954" s="360" t="str">
        <f>IF(Tabela14[[#This Row],[DIA]]&gt;0,IF('13'!$CD$36=77,1,""),"")</f>
        <v/>
      </c>
      <c r="Q954" s="360">
        <f>IF(M954&gt;'13'!$CD$30,0,1)</f>
        <v>1</v>
      </c>
      <c r="R954" s="357" t="str">
        <f>IF(Tabela14[[#This Row],[DIA]]&gt;0,IF('01'!$BX$33=77,1,""),"")</f>
        <v/>
      </c>
      <c r="S954" s="360">
        <f>IF(M954&gt;'01'!$BX$27,0,1)</f>
        <v>1</v>
      </c>
    </row>
    <row r="955" spans="3:19" x14ac:dyDescent="0.25">
      <c r="C955" s="75">
        <v>43643</v>
      </c>
      <c r="D955" s="76" t="s">
        <v>264</v>
      </c>
      <c r="E955" s="358" t="s">
        <v>660</v>
      </c>
      <c r="F955" s="359">
        <v>9.94</v>
      </c>
      <c r="G955" s="76" t="s">
        <v>272</v>
      </c>
      <c r="H955" s="76" t="s">
        <v>60</v>
      </c>
      <c r="I955" s="360" t="str">
        <f t="shared" ca="1" si="70"/>
        <v/>
      </c>
      <c r="J955" s="360">
        <f t="shared" si="71"/>
        <v>27</v>
      </c>
      <c r="K955" s="360">
        <f t="shared" si="72"/>
        <v>6</v>
      </c>
      <c r="L955" s="360">
        <f t="shared" si="73"/>
        <v>2019</v>
      </c>
      <c r="M955" s="360">
        <f t="shared" si="74"/>
        <v>1</v>
      </c>
      <c r="N955" s="357">
        <f>VLOOKUP(Tabela14[[#This Row],[Banco]],$U$9:$V$28,2,0)</f>
        <v>1</v>
      </c>
      <c r="O955" s="360">
        <f>IF(M955&gt;'06'!$AZ$15,0,1)</f>
        <v>1</v>
      </c>
      <c r="P955" s="360" t="str">
        <f>IF(Tabela14[[#This Row],[DIA]]&gt;0,IF('13'!$CD$36=77,1,""),"")</f>
        <v/>
      </c>
      <c r="Q955" s="360">
        <f>IF(M955&gt;'13'!$CD$30,0,1)</f>
        <v>1</v>
      </c>
      <c r="R955" s="357" t="str">
        <f>IF(Tabela14[[#This Row],[DIA]]&gt;0,IF('01'!$BX$33=77,1,""),"")</f>
        <v/>
      </c>
      <c r="S955" s="360">
        <f>IF(M955&gt;'01'!$BX$27,0,1)</f>
        <v>1</v>
      </c>
    </row>
    <row r="956" spans="3:19" x14ac:dyDescent="0.25">
      <c r="C956" s="75">
        <v>43643</v>
      </c>
      <c r="D956" s="76" t="s">
        <v>264</v>
      </c>
      <c r="E956" s="358" t="s">
        <v>659</v>
      </c>
      <c r="F956" s="359">
        <v>19.239999999999998</v>
      </c>
      <c r="G956" s="76" t="s">
        <v>272</v>
      </c>
      <c r="H956" s="76" t="s">
        <v>60</v>
      </c>
      <c r="I956" s="360" t="str">
        <f t="shared" ca="1" si="70"/>
        <v/>
      </c>
      <c r="J956" s="360">
        <f t="shared" si="71"/>
        <v>27</v>
      </c>
      <c r="K956" s="360">
        <f t="shared" si="72"/>
        <v>6</v>
      </c>
      <c r="L956" s="360">
        <f t="shared" si="73"/>
        <v>2019</v>
      </c>
      <c r="M956" s="360">
        <f t="shared" si="74"/>
        <v>1</v>
      </c>
      <c r="N956" s="357">
        <f>VLOOKUP(Tabela14[[#This Row],[Banco]],$U$9:$V$28,2,0)</f>
        <v>1</v>
      </c>
      <c r="O956" s="360">
        <f>IF(M956&gt;'06'!$AZ$15,0,1)</f>
        <v>1</v>
      </c>
      <c r="P956" s="360" t="str">
        <f>IF(Tabela14[[#This Row],[DIA]]&gt;0,IF('13'!$CD$36=77,1,""),"")</f>
        <v/>
      </c>
      <c r="Q956" s="360">
        <f>IF(M956&gt;'13'!$CD$30,0,1)</f>
        <v>1</v>
      </c>
      <c r="R956" s="357" t="str">
        <f>IF(Tabela14[[#This Row],[DIA]]&gt;0,IF('01'!$BX$33=77,1,""),"")</f>
        <v/>
      </c>
      <c r="S956" s="360">
        <f>IF(M956&gt;'01'!$BX$27,0,1)</f>
        <v>1</v>
      </c>
    </row>
    <row r="957" spans="3:19" x14ac:dyDescent="0.25">
      <c r="C957" s="75">
        <v>43643</v>
      </c>
      <c r="D957" s="76" t="s">
        <v>767</v>
      </c>
      <c r="E957" s="358" t="s">
        <v>672</v>
      </c>
      <c r="F957" s="359">
        <v>75.23</v>
      </c>
      <c r="G957" s="76" t="s">
        <v>272</v>
      </c>
      <c r="H957" s="76" t="s">
        <v>60</v>
      </c>
      <c r="I957" s="360" t="str">
        <f t="shared" ca="1" si="70"/>
        <v/>
      </c>
      <c r="J957" s="360">
        <f t="shared" si="71"/>
        <v>27</v>
      </c>
      <c r="K957" s="360">
        <f t="shared" si="72"/>
        <v>6</v>
      </c>
      <c r="L957" s="360">
        <f t="shared" si="73"/>
        <v>2019</v>
      </c>
      <c r="M957" s="360">
        <f t="shared" si="74"/>
        <v>1</v>
      </c>
      <c r="N957" s="357">
        <f>VLOOKUP(Tabela14[[#This Row],[Banco]],$U$9:$V$28,2,0)</f>
        <v>1</v>
      </c>
      <c r="O957" s="360">
        <f>IF(M957&gt;'06'!$AZ$15,0,1)</f>
        <v>1</v>
      </c>
      <c r="P957" s="360" t="str">
        <f>IF(Tabela14[[#This Row],[DIA]]&gt;0,IF('13'!$CD$36=77,1,""),"")</f>
        <v/>
      </c>
      <c r="Q957" s="360">
        <f>IF(M957&gt;'13'!$CD$30,0,1)</f>
        <v>1</v>
      </c>
      <c r="R957" s="357" t="str">
        <f>IF(Tabela14[[#This Row],[DIA]]&gt;0,IF('01'!$BX$33=77,1,""),"")</f>
        <v/>
      </c>
      <c r="S957" s="360">
        <f>IF(M957&gt;'01'!$BX$27,0,1)</f>
        <v>1</v>
      </c>
    </row>
    <row r="958" spans="3:19" x14ac:dyDescent="0.25">
      <c r="C958" s="75">
        <v>43643</v>
      </c>
      <c r="D958" s="76" t="s">
        <v>264</v>
      </c>
      <c r="E958" s="358" t="s">
        <v>370</v>
      </c>
      <c r="F958" s="359">
        <v>8.8000000000000007</v>
      </c>
      <c r="G958" s="76" t="s">
        <v>272</v>
      </c>
      <c r="H958" s="76" t="s">
        <v>60</v>
      </c>
      <c r="I958" s="360" t="str">
        <f t="shared" ca="1" si="70"/>
        <v/>
      </c>
      <c r="J958" s="360">
        <f t="shared" si="71"/>
        <v>27</v>
      </c>
      <c r="K958" s="360">
        <f t="shared" si="72"/>
        <v>6</v>
      </c>
      <c r="L958" s="360">
        <f t="shared" si="73"/>
        <v>2019</v>
      </c>
      <c r="M958" s="360">
        <f t="shared" si="74"/>
        <v>1</v>
      </c>
      <c r="N958" s="357">
        <f>VLOOKUP(Tabela14[[#This Row],[Banco]],$U$9:$V$28,2,0)</f>
        <v>1</v>
      </c>
      <c r="O958" s="360">
        <f>IF(M958&gt;'06'!$AZ$15,0,1)</f>
        <v>1</v>
      </c>
      <c r="P958" s="360" t="str">
        <f>IF(Tabela14[[#This Row],[DIA]]&gt;0,IF('13'!$CD$36=77,1,""),"")</f>
        <v/>
      </c>
      <c r="Q958" s="360">
        <f>IF(M958&gt;'13'!$CD$30,0,1)</f>
        <v>1</v>
      </c>
      <c r="R958" s="357" t="str">
        <f>IF(Tabela14[[#This Row],[DIA]]&gt;0,IF('01'!$BX$33=77,1,""),"")</f>
        <v/>
      </c>
      <c r="S958" s="360">
        <f>IF(M958&gt;'01'!$BX$27,0,1)</f>
        <v>1</v>
      </c>
    </row>
    <row r="959" spans="3:19" x14ac:dyDescent="0.25">
      <c r="C959" s="75">
        <v>43643</v>
      </c>
      <c r="D959" s="76" t="s">
        <v>264</v>
      </c>
      <c r="E959" s="358" t="s">
        <v>438</v>
      </c>
      <c r="F959" s="359">
        <v>70.75</v>
      </c>
      <c r="G959" s="76" t="s">
        <v>272</v>
      </c>
      <c r="H959" s="76" t="s">
        <v>60</v>
      </c>
      <c r="I959" s="360" t="str">
        <f t="shared" ca="1" si="70"/>
        <v/>
      </c>
      <c r="J959" s="360">
        <f t="shared" si="71"/>
        <v>27</v>
      </c>
      <c r="K959" s="360">
        <f t="shared" si="72"/>
        <v>6</v>
      </c>
      <c r="L959" s="360">
        <f t="shared" si="73"/>
        <v>2019</v>
      </c>
      <c r="M959" s="360">
        <f t="shared" si="74"/>
        <v>1</v>
      </c>
      <c r="N959" s="357">
        <f>VLOOKUP(Tabela14[[#This Row],[Banco]],$U$9:$V$28,2,0)</f>
        <v>1</v>
      </c>
      <c r="O959" s="360">
        <f>IF(M959&gt;'06'!$AZ$15,0,1)</f>
        <v>1</v>
      </c>
      <c r="P959" s="360" t="str">
        <f>IF(Tabela14[[#This Row],[DIA]]&gt;0,IF('13'!$CD$36=77,1,""),"")</f>
        <v/>
      </c>
      <c r="Q959" s="360">
        <f>IF(M959&gt;'13'!$CD$30,0,1)</f>
        <v>1</v>
      </c>
      <c r="R959" s="357" t="str">
        <f>IF(Tabela14[[#This Row],[DIA]]&gt;0,IF('01'!$BX$33=77,1,""),"")</f>
        <v/>
      </c>
      <c r="S959" s="360">
        <f>IF(M959&gt;'01'!$BX$27,0,1)</f>
        <v>1</v>
      </c>
    </row>
    <row r="960" spans="3:19" x14ac:dyDescent="0.25">
      <c r="C960" s="75">
        <v>43643</v>
      </c>
      <c r="D960" s="76" t="s">
        <v>264</v>
      </c>
      <c r="E960" s="358" t="s">
        <v>660</v>
      </c>
      <c r="F960" s="359">
        <v>7.13</v>
      </c>
      <c r="G960" s="76" t="s">
        <v>272</v>
      </c>
      <c r="H960" s="76" t="s">
        <v>60</v>
      </c>
      <c r="I960" s="360" t="str">
        <f t="shared" ca="1" si="70"/>
        <v/>
      </c>
      <c r="J960" s="360">
        <f t="shared" si="71"/>
        <v>27</v>
      </c>
      <c r="K960" s="360">
        <f t="shared" si="72"/>
        <v>6</v>
      </c>
      <c r="L960" s="360">
        <f t="shared" si="73"/>
        <v>2019</v>
      </c>
      <c r="M960" s="360">
        <f t="shared" si="74"/>
        <v>1</v>
      </c>
      <c r="N960" s="357">
        <f>VLOOKUP(Tabela14[[#This Row],[Banco]],$U$9:$V$28,2,0)</f>
        <v>1</v>
      </c>
      <c r="O960" s="360">
        <f>IF(M960&gt;'06'!$AZ$15,0,1)</f>
        <v>1</v>
      </c>
      <c r="P960" s="360" t="str">
        <f>IF(Tabela14[[#This Row],[DIA]]&gt;0,IF('13'!$CD$36=77,1,""),"")</f>
        <v/>
      </c>
      <c r="Q960" s="360">
        <f>IF(M960&gt;'13'!$CD$30,0,1)</f>
        <v>1</v>
      </c>
      <c r="R960" s="357" t="str">
        <f>IF(Tabela14[[#This Row],[DIA]]&gt;0,IF('01'!$BX$33=77,1,""),"")</f>
        <v/>
      </c>
      <c r="S960" s="360">
        <f>IF(M960&gt;'01'!$BX$27,0,1)</f>
        <v>1</v>
      </c>
    </row>
    <row r="961" spans="3:19" x14ac:dyDescent="0.25">
      <c r="C961" s="75">
        <v>43643</v>
      </c>
      <c r="D961" s="76" t="s">
        <v>264</v>
      </c>
      <c r="E961" s="358" t="s">
        <v>659</v>
      </c>
      <c r="F961" s="359">
        <v>13.8</v>
      </c>
      <c r="G961" s="76" t="s">
        <v>272</v>
      </c>
      <c r="H961" s="76" t="s">
        <v>60</v>
      </c>
      <c r="I961" s="360" t="str">
        <f t="shared" ca="1" si="70"/>
        <v/>
      </c>
      <c r="J961" s="360">
        <f t="shared" si="71"/>
        <v>27</v>
      </c>
      <c r="K961" s="360">
        <f t="shared" si="72"/>
        <v>6</v>
      </c>
      <c r="L961" s="360">
        <f t="shared" si="73"/>
        <v>2019</v>
      </c>
      <c r="M961" s="360">
        <f t="shared" si="74"/>
        <v>1</v>
      </c>
      <c r="N961" s="357">
        <f>VLOOKUP(Tabela14[[#This Row],[Banco]],$U$9:$V$28,2,0)</f>
        <v>1</v>
      </c>
      <c r="O961" s="360">
        <f>IF(M961&gt;'06'!$AZ$15,0,1)</f>
        <v>1</v>
      </c>
      <c r="P961" s="360" t="str">
        <f>IF(Tabela14[[#This Row],[DIA]]&gt;0,IF('13'!$CD$36=77,1,""),"")</f>
        <v/>
      </c>
      <c r="Q961" s="360">
        <f>IF(M961&gt;'13'!$CD$30,0,1)</f>
        <v>1</v>
      </c>
      <c r="R961" s="357" t="str">
        <f>IF(Tabela14[[#This Row],[DIA]]&gt;0,IF('01'!$BX$33=77,1,""),"")</f>
        <v/>
      </c>
      <c r="S961" s="360">
        <f>IF(M961&gt;'01'!$BX$27,0,1)</f>
        <v>1</v>
      </c>
    </row>
    <row r="962" spans="3:19" x14ac:dyDescent="0.25">
      <c r="C962" s="75">
        <v>43643</v>
      </c>
      <c r="D962" s="76" t="s">
        <v>264</v>
      </c>
      <c r="E962" s="358" t="s">
        <v>339</v>
      </c>
      <c r="F962" s="359">
        <v>415.18</v>
      </c>
      <c r="G962" s="76" t="s">
        <v>272</v>
      </c>
      <c r="H962" s="76" t="s">
        <v>60</v>
      </c>
      <c r="I962" s="360" t="str">
        <f t="shared" ca="1" si="70"/>
        <v/>
      </c>
      <c r="J962" s="360">
        <f t="shared" si="71"/>
        <v>27</v>
      </c>
      <c r="K962" s="360">
        <f t="shared" si="72"/>
        <v>6</v>
      </c>
      <c r="L962" s="360">
        <f t="shared" si="73"/>
        <v>2019</v>
      </c>
      <c r="M962" s="360">
        <f t="shared" si="74"/>
        <v>1</v>
      </c>
      <c r="N962" s="357">
        <f>VLOOKUP(Tabela14[[#This Row],[Banco]],$U$9:$V$28,2,0)</f>
        <v>1</v>
      </c>
      <c r="O962" s="360">
        <f>IF(M962&gt;'06'!$AZ$15,0,1)</f>
        <v>1</v>
      </c>
      <c r="P962" s="360" t="str">
        <f>IF(Tabela14[[#This Row],[DIA]]&gt;0,IF('13'!$CD$36=77,1,""),"")</f>
        <v/>
      </c>
      <c r="Q962" s="360">
        <f>IF(M962&gt;'13'!$CD$30,0,1)</f>
        <v>1</v>
      </c>
      <c r="R962" s="357" t="str">
        <f>IF(Tabela14[[#This Row],[DIA]]&gt;0,IF('01'!$BX$33=77,1,""),"")</f>
        <v/>
      </c>
      <c r="S962" s="360">
        <f>IF(M962&gt;'01'!$BX$27,0,1)</f>
        <v>1</v>
      </c>
    </row>
    <row r="963" spans="3:19" x14ac:dyDescent="0.25">
      <c r="C963" s="75">
        <v>43643</v>
      </c>
      <c r="D963" s="76" t="s">
        <v>264</v>
      </c>
      <c r="E963" s="358" t="s">
        <v>339</v>
      </c>
      <c r="F963" s="359">
        <v>5</v>
      </c>
      <c r="G963" s="76" t="s">
        <v>272</v>
      </c>
      <c r="H963" s="76" t="s">
        <v>60</v>
      </c>
      <c r="I963" s="360" t="str">
        <f t="shared" ca="1" si="70"/>
        <v/>
      </c>
      <c r="J963" s="360">
        <f t="shared" si="71"/>
        <v>27</v>
      </c>
      <c r="K963" s="360">
        <f t="shared" si="72"/>
        <v>6</v>
      </c>
      <c r="L963" s="360">
        <f t="shared" si="73"/>
        <v>2019</v>
      </c>
      <c r="M963" s="360">
        <f t="shared" si="74"/>
        <v>1</v>
      </c>
      <c r="N963" s="357">
        <f>VLOOKUP(Tabela14[[#This Row],[Banco]],$U$9:$V$28,2,0)</f>
        <v>1</v>
      </c>
      <c r="O963" s="360">
        <f>IF(M963&gt;'06'!$AZ$15,0,1)</f>
        <v>1</v>
      </c>
      <c r="P963" s="360" t="str">
        <f>IF(Tabela14[[#This Row],[DIA]]&gt;0,IF('13'!$CD$36=77,1,""),"")</f>
        <v/>
      </c>
      <c r="Q963" s="360">
        <f>IF(M963&gt;'13'!$CD$30,0,1)</f>
        <v>1</v>
      </c>
      <c r="R963" s="357" t="str">
        <f>IF(Tabela14[[#This Row],[DIA]]&gt;0,IF('01'!$BX$33=77,1,""),"")</f>
        <v/>
      </c>
      <c r="S963" s="360">
        <f>IF(M963&gt;'01'!$BX$27,0,1)</f>
        <v>1</v>
      </c>
    </row>
    <row r="964" spans="3:19" x14ac:dyDescent="0.25">
      <c r="C964" s="75">
        <v>43643</v>
      </c>
      <c r="D964" s="76" t="s">
        <v>265</v>
      </c>
      <c r="E964" s="358" t="s">
        <v>673</v>
      </c>
      <c r="F964" s="359">
        <v>2</v>
      </c>
      <c r="G964" s="76" t="s">
        <v>272</v>
      </c>
      <c r="H964" s="76" t="s">
        <v>60</v>
      </c>
      <c r="I964" s="360" t="str">
        <f t="shared" ca="1" si="70"/>
        <v/>
      </c>
      <c r="J964" s="360">
        <f t="shared" si="71"/>
        <v>27</v>
      </c>
      <c r="K964" s="360">
        <f t="shared" si="72"/>
        <v>6</v>
      </c>
      <c r="L964" s="360">
        <f t="shared" si="73"/>
        <v>2019</v>
      </c>
      <c r="M964" s="360">
        <f t="shared" si="74"/>
        <v>1</v>
      </c>
      <c r="N964" s="357">
        <f>VLOOKUP(Tabela14[[#This Row],[Banco]],$U$9:$V$28,2,0)</f>
        <v>1</v>
      </c>
      <c r="O964" s="360">
        <f>IF(M964&gt;'06'!$AZ$15,0,1)</f>
        <v>1</v>
      </c>
      <c r="P964" s="360" t="str">
        <f>IF(Tabela14[[#This Row],[DIA]]&gt;0,IF('13'!$CD$36=77,1,""),"")</f>
        <v/>
      </c>
      <c r="Q964" s="360">
        <f>IF(M964&gt;'13'!$CD$30,0,1)</f>
        <v>1</v>
      </c>
      <c r="R964" s="357" t="str">
        <f>IF(Tabela14[[#This Row],[DIA]]&gt;0,IF('01'!$BX$33=77,1,""),"")</f>
        <v/>
      </c>
      <c r="S964" s="360">
        <f>IF(M964&gt;'01'!$BX$27,0,1)</f>
        <v>1</v>
      </c>
    </row>
    <row r="965" spans="3:19" x14ac:dyDescent="0.25">
      <c r="C965" s="75">
        <v>43644</v>
      </c>
      <c r="D965" s="76" t="s">
        <v>264</v>
      </c>
      <c r="E965" s="358" t="s">
        <v>406</v>
      </c>
      <c r="F965" s="359">
        <v>20</v>
      </c>
      <c r="G965" s="76" t="s">
        <v>272</v>
      </c>
      <c r="H965" s="76" t="s">
        <v>60</v>
      </c>
      <c r="I965" s="360" t="str">
        <f t="shared" ca="1" si="70"/>
        <v/>
      </c>
      <c r="J965" s="360">
        <f t="shared" si="71"/>
        <v>28</v>
      </c>
      <c r="K965" s="360">
        <f t="shared" si="72"/>
        <v>6</v>
      </c>
      <c r="L965" s="360">
        <f t="shared" si="73"/>
        <v>2019</v>
      </c>
      <c r="M965" s="360">
        <f t="shared" si="74"/>
        <v>1</v>
      </c>
      <c r="N965" s="357">
        <f>VLOOKUP(Tabela14[[#This Row],[Banco]],$U$9:$V$28,2,0)</f>
        <v>1</v>
      </c>
      <c r="O965" s="360">
        <f>IF(M965&gt;'06'!$AZ$15,0,1)</f>
        <v>1</v>
      </c>
      <c r="P965" s="360" t="str">
        <f>IF(Tabela14[[#This Row],[DIA]]&gt;0,IF('13'!$CD$36=77,1,""),"")</f>
        <v/>
      </c>
      <c r="Q965" s="360">
        <f>IF(M965&gt;'13'!$CD$30,0,1)</f>
        <v>1</v>
      </c>
      <c r="R965" s="357" t="str">
        <f>IF(Tabela14[[#This Row],[DIA]]&gt;0,IF('01'!$BX$33=77,1,""),"")</f>
        <v/>
      </c>
      <c r="S965" s="360">
        <f>IF(M965&gt;'01'!$BX$27,0,1)</f>
        <v>1</v>
      </c>
    </row>
    <row r="966" spans="3:19" x14ac:dyDescent="0.25">
      <c r="C966" s="75">
        <v>43645</v>
      </c>
      <c r="D966" s="76" t="s">
        <v>264</v>
      </c>
      <c r="E966" s="358" t="s">
        <v>339</v>
      </c>
      <c r="F966" s="359">
        <v>100</v>
      </c>
      <c r="G966" s="76" t="s">
        <v>272</v>
      </c>
      <c r="H966" s="76" t="s">
        <v>60</v>
      </c>
      <c r="I966" s="360" t="str">
        <f t="shared" ca="1" si="70"/>
        <v/>
      </c>
      <c r="J966" s="360">
        <f t="shared" si="71"/>
        <v>29</v>
      </c>
      <c r="K966" s="360">
        <f t="shared" si="72"/>
        <v>6</v>
      </c>
      <c r="L966" s="360">
        <f t="shared" si="73"/>
        <v>2019</v>
      </c>
      <c r="M966" s="360">
        <f t="shared" si="74"/>
        <v>1</v>
      </c>
      <c r="N966" s="357">
        <f>VLOOKUP(Tabela14[[#This Row],[Banco]],$U$9:$V$28,2,0)</f>
        <v>1</v>
      </c>
      <c r="O966" s="360">
        <f>IF(M966&gt;'06'!$AZ$15,0,1)</f>
        <v>1</v>
      </c>
      <c r="P966" s="360" t="str">
        <f>IF(Tabela14[[#This Row],[DIA]]&gt;0,IF('13'!$CD$36=77,1,""),"")</f>
        <v/>
      </c>
      <c r="Q966" s="360">
        <f>IF(M966&gt;'13'!$CD$30,0,1)</f>
        <v>1</v>
      </c>
      <c r="R966" s="357" t="str">
        <f>IF(Tabela14[[#This Row],[DIA]]&gt;0,IF('01'!$BX$33=77,1,""),"")</f>
        <v/>
      </c>
      <c r="S966" s="360">
        <f>IF(M966&gt;'01'!$BX$27,0,1)</f>
        <v>1</v>
      </c>
    </row>
    <row r="967" spans="3:19" x14ac:dyDescent="0.25">
      <c r="C967" s="75">
        <v>43645</v>
      </c>
      <c r="D967" s="76" t="s">
        <v>268</v>
      </c>
      <c r="E967" s="358" t="s">
        <v>342</v>
      </c>
      <c r="F967" s="359">
        <v>4</v>
      </c>
      <c r="G967" s="76" t="s">
        <v>272</v>
      </c>
      <c r="H967" s="76" t="s">
        <v>60</v>
      </c>
      <c r="I967" s="360" t="str">
        <f t="shared" ca="1" si="70"/>
        <v/>
      </c>
      <c r="J967" s="360">
        <f t="shared" si="71"/>
        <v>29</v>
      </c>
      <c r="K967" s="360">
        <f t="shared" si="72"/>
        <v>6</v>
      </c>
      <c r="L967" s="360">
        <f t="shared" si="73"/>
        <v>2019</v>
      </c>
      <c r="M967" s="360">
        <f t="shared" si="74"/>
        <v>1</v>
      </c>
      <c r="N967" s="357">
        <f>VLOOKUP(Tabela14[[#This Row],[Banco]],$U$9:$V$28,2,0)</f>
        <v>1</v>
      </c>
      <c r="O967" s="360">
        <f>IF(M967&gt;'06'!$AZ$15,0,1)</f>
        <v>1</v>
      </c>
      <c r="P967" s="360" t="str">
        <f>IF(Tabela14[[#This Row],[DIA]]&gt;0,IF('13'!$CD$36=77,1,""),"")</f>
        <v/>
      </c>
      <c r="Q967" s="360">
        <f>IF(M967&gt;'13'!$CD$30,0,1)</f>
        <v>1</v>
      </c>
      <c r="R967" s="357" t="str">
        <f>IF(Tabela14[[#This Row],[DIA]]&gt;0,IF('01'!$BX$33=77,1,""),"")</f>
        <v/>
      </c>
      <c r="S967" s="360">
        <f>IF(M967&gt;'01'!$BX$27,0,1)</f>
        <v>1</v>
      </c>
    </row>
    <row r="968" spans="3:19" x14ac:dyDescent="0.25">
      <c r="C968" s="75">
        <v>43646</v>
      </c>
      <c r="D968" s="76" t="s">
        <v>266</v>
      </c>
      <c r="E968" s="358" t="s">
        <v>674</v>
      </c>
      <c r="F968" s="359">
        <v>370</v>
      </c>
      <c r="G968" s="76" t="s">
        <v>272</v>
      </c>
      <c r="H968" s="76" t="s">
        <v>60</v>
      </c>
      <c r="I968" s="360" t="str">
        <f t="shared" ca="1" si="70"/>
        <v/>
      </c>
      <c r="J968" s="360">
        <f t="shared" si="71"/>
        <v>30</v>
      </c>
      <c r="K968" s="360">
        <f t="shared" si="72"/>
        <v>6</v>
      </c>
      <c r="L968" s="360">
        <f t="shared" si="73"/>
        <v>2019</v>
      </c>
      <c r="M968" s="360">
        <f t="shared" si="74"/>
        <v>1</v>
      </c>
      <c r="N968" s="357">
        <f>VLOOKUP(Tabela14[[#This Row],[Banco]],$U$9:$V$28,2,0)</f>
        <v>1</v>
      </c>
      <c r="O968" s="360">
        <f>IF(M968&gt;'06'!$AZ$15,0,1)</f>
        <v>1</v>
      </c>
      <c r="P968" s="360" t="str">
        <f>IF(Tabela14[[#This Row],[DIA]]&gt;0,IF('13'!$CD$36=77,1,""),"")</f>
        <v/>
      </c>
      <c r="Q968" s="360">
        <f>IF(M968&gt;'13'!$CD$30,0,1)</f>
        <v>1</v>
      </c>
      <c r="R968" s="357" t="str">
        <f>IF(Tabela14[[#This Row],[DIA]]&gt;0,IF('01'!$BX$33=77,1,""),"")</f>
        <v/>
      </c>
      <c r="S968" s="360">
        <f>IF(M968&gt;'01'!$BX$27,0,1)</f>
        <v>1</v>
      </c>
    </row>
    <row r="969" spans="3:19" x14ac:dyDescent="0.25">
      <c r="C969" s="75">
        <v>43646</v>
      </c>
      <c r="D969" s="76" t="s">
        <v>266</v>
      </c>
      <c r="E969" s="358" t="s">
        <v>675</v>
      </c>
      <c r="F969" s="359">
        <v>25.5</v>
      </c>
      <c r="G969" s="76" t="s">
        <v>272</v>
      </c>
      <c r="H969" s="76" t="s">
        <v>60</v>
      </c>
      <c r="I969" s="360" t="str">
        <f t="shared" ref="I969:I1032" ca="1" si="75">IF(H969="","",(IF(H969="Efetivado","",IF(C969="","",IF(C969=TODAY(),"Vence Hoje",IF(C969&lt;TODAY(),"Atrasado",C969-TODAY()&amp;" Dias para Vencer"))))))</f>
        <v/>
      </c>
      <c r="J969" s="360">
        <f t="shared" ref="J969:J1032" si="76">DAY(C969)</f>
        <v>30</v>
      </c>
      <c r="K969" s="360">
        <f t="shared" ref="K969:K1032" si="77">MONTH(C969)</f>
        <v>6</v>
      </c>
      <c r="L969" s="360">
        <f t="shared" ref="L969:L1032" si="78">YEAR(C969)</f>
        <v>2019</v>
      </c>
      <c r="M969" s="360">
        <f t="shared" ref="M969:M1032" si="79">VLOOKUP(H969,$Z$9:$AA$10,2,0)</f>
        <v>1</v>
      </c>
      <c r="N969" s="357">
        <f>VLOOKUP(Tabela14[[#This Row],[Banco]],$U$9:$V$28,2,0)</f>
        <v>1</v>
      </c>
      <c r="O969" s="360">
        <f>IF(M969&gt;'06'!$AZ$15,0,1)</f>
        <v>1</v>
      </c>
      <c r="P969" s="360" t="str">
        <f>IF(Tabela14[[#This Row],[DIA]]&gt;0,IF('13'!$CD$36=77,1,""),"")</f>
        <v/>
      </c>
      <c r="Q969" s="360">
        <f>IF(M969&gt;'13'!$CD$30,0,1)</f>
        <v>1</v>
      </c>
      <c r="R969" s="357" t="str">
        <f>IF(Tabela14[[#This Row],[DIA]]&gt;0,IF('01'!$BX$33=77,1,""),"")</f>
        <v/>
      </c>
      <c r="S969" s="360">
        <f>IF(M969&gt;'01'!$BX$27,0,1)</f>
        <v>1</v>
      </c>
    </row>
    <row r="970" spans="3:19" x14ac:dyDescent="0.25">
      <c r="C970" s="75">
        <v>43646</v>
      </c>
      <c r="D970" s="76" t="s">
        <v>266</v>
      </c>
      <c r="E970" s="358" t="s">
        <v>676</v>
      </c>
      <c r="F970" s="359">
        <v>93</v>
      </c>
      <c r="G970" s="76" t="s">
        <v>272</v>
      </c>
      <c r="H970" s="76" t="s">
        <v>60</v>
      </c>
      <c r="I970" s="360" t="str">
        <f t="shared" ca="1" si="75"/>
        <v/>
      </c>
      <c r="J970" s="360">
        <f t="shared" si="76"/>
        <v>30</v>
      </c>
      <c r="K970" s="360">
        <f t="shared" si="77"/>
        <v>6</v>
      </c>
      <c r="L970" s="360">
        <f t="shared" si="78"/>
        <v>2019</v>
      </c>
      <c r="M970" s="360">
        <f t="shared" si="79"/>
        <v>1</v>
      </c>
      <c r="N970" s="357">
        <f>VLOOKUP(Tabela14[[#This Row],[Banco]],$U$9:$V$28,2,0)</f>
        <v>1</v>
      </c>
      <c r="O970" s="360">
        <f>IF(M970&gt;'06'!$AZ$15,0,1)</f>
        <v>1</v>
      </c>
      <c r="P970" s="360" t="str">
        <f>IF(Tabela14[[#This Row],[DIA]]&gt;0,IF('13'!$CD$36=77,1,""),"")</f>
        <v/>
      </c>
      <c r="Q970" s="360">
        <f>IF(M970&gt;'13'!$CD$30,0,1)</f>
        <v>1</v>
      </c>
      <c r="R970" s="357" t="str">
        <f>IF(Tabela14[[#This Row],[DIA]]&gt;0,IF('01'!$BX$33=77,1,""),"")</f>
        <v/>
      </c>
      <c r="S970" s="360">
        <f>IF(M970&gt;'01'!$BX$27,0,1)</f>
        <v>1</v>
      </c>
    </row>
    <row r="971" spans="3:19" x14ac:dyDescent="0.25">
      <c r="C971" s="75">
        <v>43646</v>
      </c>
      <c r="D971" s="76" t="s">
        <v>264</v>
      </c>
      <c r="E971" s="358" t="s">
        <v>618</v>
      </c>
      <c r="F971" s="359">
        <v>19.25</v>
      </c>
      <c r="G971" s="76" t="s">
        <v>272</v>
      </c>
      <c r="H971" s="76" t="s">
        <v>60</v>
      </c>
      <c r="I971" s="360" t="str">
        <f t="shared" ca="1" si="75"/>
        <v/>
      </c>
      <c r="J971" s="360">
        <f t="shared" si="76"/>
        <v>30</v>
      </c>
      <c r="K971" s="360">
        <f t="shared" si="77"/>
        <v>6</v>
      </c>
      <c r="L971" s="360">
        <f t="shared" si="78"/>
        <v>2019</v>
      </c>
      <c r="M971" s="360">
        <f t="shared" si="79"/>
        <v>1</v>
      </c>
      <c r="N971" s="357">
        <f>VLOOKUP(Tabela14[[#This Row],[Banco]],$U$9:$V$28,2,0)</f>
        <v>1</v>
      </c>
      <c r="O971" s="360">
        <f>IF(M971&gt;'06'!$AZ$15,0,1)</f>
        <v>1</v>
      </c>
      <c r="P971" s="360" t="str">
        <f>IF(Tabela14[[#This Row],[DIA]]&gt;0,IF('13'!$CD$36=77,1,""),"")</f>
        <v/>
      </c>
      <c r="Q971" s="360">
        <f>IF(M971&gt;'13'!$CD$30,0,1)</f>
        <v>1</v>
      </c>
      <c r="R971" s="357" t="str">
        <f>IF(Tabela14[[#This Row],[DIA]]&gt;0,IF('01'!$BX$33=77,1,""),"")</f>
        <v/>
      </c>
      <c r="S971" s="360">
        <f>IF(M971&gt;'01'!$BX$27,0,1)</f>
        <v>1</v>
      </c>
    </row>
    <row r="972" spans="3:19" x14ac:dyDescent="0.25">
      <c r="C972" s="75">
        <v>43646</v>
      </c>
      <c r="D972" s="76" t="s">
        <v>271</v>
      </c>
      <c r="E972" s="358" t="s">
        <v>677</v>
      </c>
      <c r="F972" s="359">
        <v>26</v>
      </c>
      <c r="G972" s="76" t="s">
        <v>272</v>
      </c>
      <c r="H972" s="76" t="s">
        <v>60</v>
      </c>
      <c r="I972" s="360" t="str">
        <f t="shared" ca="1" si="75"/>
        <v/>
      </c>
      <c r="J972" s="360">
        <f t="shared" si="76"/>
        <v>30</v>
      </c>
      <c r="K972" s="360">
        <f t="shared" si="77"/>
        <v>6</v>
      </c>
      <c r="L972" s="360">
        <f t="shared" si="78"/>
        <v>2019</v>
      </c>
      <c r="M972" s="360">
        <f t="shared" si="79"/>
        <v>1</v>
      </c>
      <c r="N972" s="357">
        <f>VLOOKUP(Tabela14[[#This Row],[Banco]],$U$9:$V$28,2,0)</f>
        <v>1</v>
      </c>
      <c r="O972" s="360">
        <f>IF(M972&gt;'06'!$AZ$15,0,1)</f>
        <v>1</v>
      </c>
      <c r="P972" s="360" t="str">
        <f>IF(Tabela14[[#This Row],[DIA]]&gt;0,IF('13'!$CD$36=77,1,""),"")</f>
        <v/>
      </c>
      <c r="Q972" s="360">
        <f>IF(M972&gt;'13'!$CD$30,0,1)</f>
        <v>1</v>
      </c>
      <c r="R972" s="357" t="str">
        <f>IF(Tabela14[[#This Row],[DIA]]&gt;0,IF('01'!$BX$33=77,1,""),"")</f>
        <v/>
      </c>
      <c r="S972" s="360">
        <f>IF(M972&gt;'01'!$BX$27,0,1)</f>
        <v>1</v>
      </c>
    </row>
    <row r="973" spans="3:19" x14ac:dyDescent="0.25">
      <c r="C973" s="75">
        <v>43646</v>
      </c>
      <c r="D973" s="76" t="s">
        <v>264</v>
      </c>
      <c r="E973" s="358" t="s">
        <v>618</v>
      </c>
      <c r="F973" s="359">
        <v>15</v>
      </c>
      <c r="G973" s="76" t="s">
        <v>272</v>
      </c>
      <c r="H973" s="76" t="s">
        <v>60</v>
      </c>
      <c r="I973" s="360" t="str">
        <f t="shared" ca="1" si="75"/>
        <v/>
      </c>
      <c r="J973" s="360">
        <f t="shared" si="76"/>
        <v>30</v>
      </c>
      <c r="K973" s="360">
        <f t="shared" si="77"/>
        <v>6</v>
      </c>
      <c r="L973" s="360">
        <f t="shared" si="78"/>
        <v>2019</v>
      </c>
      <c r="M973" s="360">
        <f t="shared" si="79"/>
        <v>1</v>
      </c>
      <c r="N973" s="357">
        <f>VLOOKUP(Tabela14[[#This Row],[Banco]],$U$9:$V$28,2,0)</f>
        <v>1</v>
      </c>
      <c r="O973" s="360">
        <f>IF(M973&gt;'06'!$AZ$15,0,1)</f>
        <v>1</v>
      </c>
      <c r="P973" s="360" t="str">
        <f>IF(Tabela14[[#This Row],[DIA]]&gt;0,IF('13'!$CD$36=77,1,""),"")</f>
        <v/>
      </c>
      <c r="Q973" s="360">
        <f>IF(M973&gt;'13'!$CD$30,0,1)</f>
        <v>1</v>
      </c>
      <c r="R973" s="357" t="str">
        <f>IF(Tabela14[[#This Row],[DIA]]&gt;0,IF('01'!$BX$33=77,1,""),"")</f>
        <v/>
      </c>
      <c r="S973" s="360">
        <f>IF(M973&gt;'01'!$BX$27,0,1)</f>
        <v>1</v>
      </c>
    </row>
    <row r="974" spans="3:19" x14ac:dyDescent="0.25">
      <c r="C974" s="75">
        <v>43646</v>
      </c>
      <c r="D974" s="76" t="s">
        <v>265</v>
      </c>
      <c r="E974" s="358" t="s">
        <v>678</v>
      </c>
      <c r="F974" s="359">
        <v>380</v>
      </c>
      <c r="G974" s="76" t="s">
        <v>272</v>
      </c>
      <c r="H974" s="76" t="s">
        <v>60</v>
      </c>
      <c r="I974" s="360" t="str">
        <f t="shared" ca="1" si="75"/>
        <v/>
      </c>
      <c r="J974" s="360">
        <f t="shared" si="76"/>
        <v>30</v>
      </c>
      <c r="K974" s="360">
        <f t="shared" si="77"/>
        <v>6</v>
      </c>
      <c r="L974" s="360">
        <f t="shared" si="78"/>
        <v>2019</v>
      </c>
      <c r="M974" s="360">
        <f t="shared" si="79"/>
        <v>1</v>
      </c>
      <c r="N974" s="357">
        <f>VLOOKUP(Tabela14[[#This Row],[Banco]],$U$9:$V$28,2,0)</f>
        <v>1</v>
      </c>
      <c r="O974" s="360">
        <f>IF(M974&gt;'06'!$AZ$15,0,1)</f>
        <v>1</v>
      </c>
      <c r="P974" s="360" t="str">
        <f>IF(Tabela14[[#This Row],[DIA]]&gt;0,IF('13'!$CD$36=77,1,""),"")</f>
        <v/>
      </c>
      <c r="Q974" s="360">
        <f>IF(M974&gt;'13'!$CD$30,0,1)</f>
        <v>1</v>
      </c>
      <c r="R974" s="357" t="str">
        <f>IF(Tabela14[[#This Row],[DIA]]&gt;0,IF('01'!$BX$33=77,1,""),"")</f>
        <v/>
      </c>
      <c r="S974" s="360">
        <f>IF(M974&gt;'01'!$BX$27,0,1)</f>
        <v>1</v>
      </c>
    </row>
    <row r="975" spans="3:19" x14ac:dyDescent="0.25">
      <c r="C975" s="75">
        <v>43646</v>
      </c>
      <c r="D975" s="76" t="s">
        <v>264</v>
      </c>
      <c r="E975" s="358" t="s">
        <v>679</v>
      </c>
      <c r="F975" s="359">
        <v>15</v>
      </c>
      <c r="G975" s="76" t="s">
        <v>272</v>
      </c>
      <c r="H975" s="76" t="s">
        <v>60</v>
      </c>
      <c r="I975" s="360" t="str">
        <f t="shared" ca="1" si="75"/>
        <v/>
      </c>
      <c r="J975" s="360">
        <f t="shared" si="76"/>
        <v>30</v>
      </c>
      <c r="K975" s="360">
        <f t="shared" si="77"/>
        <v>6</v>
      </c>
      <c r="L975" s="360">
        <f t="shared" si="78"/>
        <v>2019</v>
      </c>
      <c r="M975" s="360">
        <f t="shared" si="79"/>
        <v>1</v>
      </c>
      <c r="N975" s="357">
        <f>VLOOKUP(Tabela14[[#This Row],[Banco]],$U$9:$V$28,2,0)</f>
        <v>1</v>
      </c>
      <c r="O975" s="360">
        <f>IF(M975&gt;'06'!$AZ$15,0,1)</f>
        <v>1</v>
      </c>
      <c r="P975" s="360" t="str">
        <f>IF(Tabela14[[#This Row],[DIA]]&gt;0,IF('13'!$CD$36=77,1,""),"")</f>
        <v/>
      </c>
      <c r="Q975" s="360">
        <f>IF(M975&gt;'13'!$CD$30,0,1)</f>
        <v>1</v>
      </c>
      <c r="R975" s="357" t="str">
        <f>IF(Tabela14[[#This Row],[DIA]]&gt;0,IF('01'!$BX$33=77,1,""),"")</f>
        <v/>
      </c>
      <c r="S975" s="360">
        <f>IF(M975&gt;'01'!$BX$27,0,1)</f>
        <v>1</v>
      </c>
    </row>
    <row r="976" spans="3:19" x14ac:dyDescent="0.25">
      <c r="C976" s="75">
        <v>43646</v>
      </c>
      <c r="D976" s="76" t="s">
        <v>265</v>
      </c>
      <c r="E976" s="358" t="s">
        <v>461</v>
      </c>
      <c r="F976" s="359">
        <v>350</v>
      </c>
      <c r="G976" s="76" t="s">
        <v>272</v>
      </c>
      <c r="H976" s="76" t="s">
        <v>60</v>
      </c>
      <c r="I976" s="360" t="str">
        <f t="shared" ca="1" si="75"/>
        <v/>
      </c>
      <c r="J976" s="360">
        <f t="shared" si="76"/>
        <v>30</v>
      </c>
      <c r="K976" s="360">
        <f t="shared" si="77"/>
        <v>6</v>
      </c>
      <c r="L976" s="360">
        <f t="shared" si="78"/>
        <v>2019</v>
      </c>
      <c r="M976" s="360">
        <f t="shared" si="79"/>
        <v>1</v>
      </c>
      <c r="N976" s="357">
        <f>VLOOKUP(Tabela14[[#This Row],[Banco]],$U$9:$V$28,2,0)</f>
        <v>1</v>
      </c>
      <c r="O976" s="360">
        <f>IF(M976&gt;'06'!$AZ$15,0,1)</f>
        <v>1</v>
      </c>
      <c r="P976" s="360" t="str">
        <f>IF(Tabela14[[#This Row],[DIA]]&gt;0,IF('13'!$CD$36=77,1,""),"")</f>
        <v/>
      </c>
      <c r="Q976" s="360">
        <f>IF(M976&gt;'13'!$CD$30,0,1)</f>
        <v>1</v>
      </c>
      <c r="R976" s="357" t="str">
        <f>IF(Tabela14[[#This Row],[DIA]]&gt;0,IF('01'!$BX$33=77,1,""),"")</f>
        <v/>
      </c>
      <c r="S976" s="360">
        <f>IF(M976&gt;'01'!$BX$27,0,1)</f>
        <v>1</v>
      </c>
    </row>
    <row r="977" spans="3:19" x14ac:dyDescent="0.25">
      <c r="C977" s="75">
        <v>43647</v>
      </c>
      <c r="D977" s="76" t="s">
        <v>265</v>
      </c>
      <c r="E977" s="358" t="s">
        <v>631</v>
      </c>
      <c r="F977" s="359">
        <v>24</v>
      </c>
      <c r="G977" s="76" t="s">
        <v>272</v>
      </c>
      <c r="H977" s="76" t="s">
        <v>60</v>
      </c>
      <c r="I977" s="360" t="str">
        <f t="shared" ca="1" si="75"/>
        <v/>
      </c>
      <c r="J977" s="360">
        <f t="shared" si="76"/>
        <v>1</v>
      </c>
      <c r="K977" s="360">
        <f t="shared" si="77"/>
        <v>7</v>
      </c>
      <c r="L977" s="360">
        <f t="shared" si="78"/>
        <v>2019</v>
      </c>
      <c r="M977" s="360">
        <f t="shared" si="79"/>
        <v>1</v>
      </c>
      <c r="N977" s="357">
        <f>VLOOKUP(Tabela14[[#This Row],[Banco]],$U$9:$V$28,2,0)</f>
        <v>1</v>
      </c>
      <c r="O977" s="360">
        <f>IF(M977&gt;'06'!$AZ$15,0,1)</f>
        <v>1</v>
      </c>
      <c r="P977" s="360" t="str">
        <f>IF(Tabela14[[#This Row],[DIA]]&gt;0,IF('13'!$CD$36=77,1,""),"")</f>
        <v/>
      </c>
      <c r="Q977" s="360">
        <f>IF(M977&gt;'13'!$CD$30,0,1)</f>
        <v>1</v>
      </c>
      <c r="R977" s="357" t="str">
        <f>IF(Tabela14[[#This Row],[DIA]]&gt;0,IF('01'!$BX$33=77,1,""),"")</f>
        <v/>
      </c>
      <c r="S977" s="360">
        <f>IF(M977&gt;'01'!$BX$27,0,1)</f>
        <v>1</v>
      </c>
    </row>
    <row r="978" spans="3:19" x14ac:dyDescent="0.25">
      <c r="C978" s="75">
        <v>43648</v>
      </c>
      <c r="D978" s="76" t="s">
        <v>264</v>
      </c>
      <c r="E978" s="358" t="s">
        <v>484</v>
      </c>
      <c r="F978" s="359">
        <v>20</v>
      </c>
      <c r="G978" s="76" t="s">
        <v>272</v>
      </c>
      <c r="H978" s="76" t="s">
        <v>60</v>
      </c>
      <c r="I978" s="360" t="str">
        <f t="shared" ca="1" si="75"/>
        <v/>
      </c>
      <c r="J978" s="360">
        <f t="shared" si="76"/>
        <v>2</v>
      </c>
      <c r="K978" s="360">
        <f t="shared" si="77"/>
        <v>7</v>
      </c>
      <c r="L978" s="360">
        <f t="shared" si="78"/>
        <v>2019</v>
      </c>
      <c r="M978" s="360">
        <f t="shared" si="79"/>
        <v>1</v>
      </c>
      <c r="N978" s="357">
        <f>VLOOKUP(Tabela14[[#This Row],[Banco]],$U$9:$V$28,2,0)</f>
        <v>1</v>
      </c>
      <c r="O978" s="360">
        <f>IF(M978&gt;'06'!$AZ$15,0,1)</f>
        <v>1</v>
      </c>
      <c r="P978" s="360" t="str">
        <f>IF(Tabela14[[#This Row],[DIA]]&gt;0,IF('13'!$CD$36=77,1,""),"")</f>
        <v/>
      </c>
      <c r="Q978" s="360">
        <f>IF(M978&gt;'13'!$CD$30,0,1)</f>
        <v>1</v>
      </c>
      <c r="R978" s="357" t="str">
        <f>IF(Tabela14[[#This Row],[DIA]]&gt;0,IF('01'!$BX$33=77,1,""),"")</f>
        <v/>
      </c>
      <c r="S978" s="360">
        <f>IF(M978&gt;'01'!$BX$27,0,1)</f>
        <v>1</v>
      </c>
    </row>
    <row r="979" spans="3:19" x14ac:dyDescent="0.25">
      <c r="C979" s="75">
        <v>43648</v>
      </c>
      <c r="D979" s="76" t="s">
        <v>266</v>
      </c>
      <c r="E979" s="358" t="s">
        <v>418</v>
      </c>
      <c r="F979" s="359">
        <v>50</v>
      </c>
      <c r="G979" s="76" t="s">
        <v>272</v>
      </c>
      <c r="H979" s="76" t="s">
        <v>60</v>
      </c>
      <c r="I979" s="360" t="str">
        <f t="shared" ca="1" si="75"/>
        <v/>
      </c>
      <c r="J979" s="360">
        <f t="shared" si="76"/>
        <v>2</v>
      </c>
      <c r="K979" s="360">
        <f t="shared" si="77"/>
        <v>7</v>
      </c>
      <c r="L979" s="360">
        <f t="shared" si="78"/>
        <v>2019</v>
      </c>
      <c r="M979" s="360">
        <f t="shared" si="79"/>
        <v>1</v>
      </c>
      <c r="N979" s="357">
        <f>VLOOKUP(Tabela14[[#This Row],[Banco]],$U$9:$V$28,2,0)</f>
        <v>1</v>
      </c>
      <c r="O979" s="360">
        <f>IF(M979&gt;'06'!$AZ$15,0,1)</f>
        <v>1</v>
      </c>
      <c r="P979" s="360" t="str">
        <f>IF(Tabela14[[#This Row],[DIA]]&gt;0,IF('13'!$CD$36=77,1,""),"")</f>
        <v/>
      </c>
      <c r="Q979" s="360">
        <f>IF(M979&gt;'13'!$CD$30,0,1)</f>
        <v>1</v>
      </c>
      <c r="R979" s="357" t="str">
        <f>IF(Tabela14[[#This Row],[DIA]]&gt;0,IF('01'!$BX$33=77,1,""),"")</f>
        <v/>
      </c>
      <c r="S979" s="360">
        <f>IF(M979&gt;'01'!$BX$27,0,1)</f>
        <v>1</v>
      </c>
    </row>
    <row r="980" spans="3:19" x14ac:dyDescent="0.25">
      <c r="C980" s="75">
        <v>43648</v>
      </c>
      <c r="D980" s="76" t="s">
        <v>265</v>
      </c>
      <c r="E980" s="358" t="s">
        <v>461</v>
      </c>
      <c r="F980" s="359">
        <v>11</v>
      </c>
      <c r="G980" s="76" t="s">
        <v>272</v>
      </c>
      <c r="H980" s="76" t="s">
        <v>60</v>
      </c>
      <c r="I980" s="360" t="str">
        <f t="shared" ca="1" si="75"/>
        <v/>
      </c>
      <c r="J980" s="360">
        <f t="shared" si="76"/>
        <v>2</v>
      </c>
      <c r="K980" s="360">
        <f t="shared" si="77"/>
        <v>7</v>
      </c>
      <c r="L980" s="360">
        <f t="shared" si="78"/>
        <v>2019</v>
      </c>
      <c r="M980" s="360">
        <f t="shared" si="79"/>
        <v>1</v>
      </c>
      <c r="N980" s="357">
        <f>VLOOKUP(Tabela14[[#This Row],[Banco]],$U$9:$V$28,2,0)</f>
        <v>1</v>
      </c>
      <c r="O980" s="360">
        <f>IF(M980&gt;'06'!$AZ$15,0,1)</f>
        <v>1</v>
      </c>
      <c r="P980" s="360" t="str">
        <f>IF(Tabela14[[#This Row],[DIA]]&gt;0,IF('13'!$CD$36=77,1,""),"")</f>
        <v/>
      </c>
      <c r="Q980" s="360">
        <f>IF(M980&gt;'13'!$CD$30,0,1)</f>
        <v>1</v>
      </c>
      <c r="R980" s="357" t="str">
        <f>IF(Tabela14[[#This Row],[DIA]]&gt;0,IF('01'!$BX$33=77,1,""),"")</f>
        <v/>
      </c>
      <c r="S980" s="360">
        <f>IF(M980&gt;'01'!$BX$27,0,1)</f>
        <v>1</v>
      </c>
    </row>
    <row r="981" spans="3:19" x14ac:dyDescent="0.25">
      <c r="C981" s="75">
        <v>43649</v>
      </c>
      <c r="D981" s="76" t="s">
        <v>772</v>
      </c>
      <c r="E981" s="358" t="s">
        <v>527</v>
      </c>
      <c r="F981" s="359">
        <v>600</v>
      </c>
      <c r="G981" s="76" t="s">
        <v>272</v>
      </c>
      <c r="H981" s="76" t="s">
        <v>60</v>
      </c>
      <c r="I981" s="360" t="str">
        <f t="shared" ca="1" si="75"/>
        <v/>
      </c>
      <c r="J981" s="360">
        <f t="shared" si="76"/>
        <v>3</v>
      </c>
      <c r="K981" s="360">
        <f t="shared" si="77"/>
        <v>7</v>
      </c>
      <c r="L981" s="360">
        <f t="shared" si="78"/>
        <v>2019</v>
      </c>
      <c r="M981" s="360">
        <f t="shared" si="79"/>
        <v>1</v>
      </c>
      <c r="N981" s="357">
        <f>VLOOKUP(Tabela14[[#This Row],[Banco]],$U$9:$V$28,2,0)</f>
        <v>1</v>
      </c>
      <c r="O981" s="360">
        <f>IF(M981&gt;'06'!$AZ$15,0,1)</f>
        <v>1</v>
      </c>
      <c r="P981" s="360" t="str">
        <f>IF(Tabela14[[#This Row],[DIA]]&gt;0,IF('13'!$CD$36=77,1,""),"")</f>
        <v/>
      </c>
      <c r="Q981" s="360">
        <f>IF(M981&gt;'13'!$CD$30,0,1)</f>
        <v>1</v>
      </c>
      <c r="R981" s="357" t="str">
        <f>IF(Tabela14[[#This Row],[DIA]]&gt;0,IF('01'!$BX$33=77,1,""),"")</f>
        <v/>
      </c>
      <c r="S981" s="360">
        <f>IF(M981&gt;'01'!$BX$27,0,1)</f>
        <v>1</v>
      </c>
    </row>
    <row r="982" spans="3:19" x14ac:dyDescent="0.25">
      <c r="C982" s="75">
        <v>43649</v>
      </c>
      <c r="D982" s="76" t="s">
        <v>264</v>
      </c>
      <c r="E982" s="358" t="s">
        <v>680</v>
      </c>
      <c r="F982" s="359">
        <v>120</v>
      </c>
      <c r="G982" s="76" t="s">
        <v>272</v>
      </c>
      <c r="H982" s="76" t="s">
        <v>60</v>
      </c>
      <c r="I982" s="360" t="str">
        <f t="shared" ca="1" si="75"/>
        <v/>
      </c>
      <c r="J982" s="360">
        <f t="shared" si="76"/>
        <v>3</v>
      </c>
      <c r="K982" s="360">
        <f t="shared" si="77"/>
        <v>7</v>
      </c>
      <c r="L982" s="360">
        <f t="shared" si="78"/>
        <v>2019</v>
      </c>
      <c r="M982" s="360">
        <f t="shared" si="79"/>
        <v>1</v>
      </c>
      <c r="N982" s="357">
        <f>VLOOKUP(Tabela14[[#This Row],[Banco]],$U$9:$V$28,2,0)</f>
        <v>1</v>
      </c>
      <c r="O982" s="360">
        <f>IF(M982&gt;'06'!$AZ$15,0,1)</f>
        <v>1</v>
      </c>
      <c r="P982" s="360" t="str">
        <f>IF(Tabela14[[#This Row],[DIA]]&gt;0,IF('13'!$CD$36=77,1,""),"")</f>
        <v/>
      </c>
      <c r="Q982" s="360">
        <f>IF(M982&gt;'13'!$CD$30,0,1)</f>
        <v>1</v>
      </c>
      <c r="R982" s="357" t="str">
        <f>IF(Tabela14[[#This Row],[DIA]]&gt;0,IF('01'!$BX$33=77,1,""),"")</f>
        <v/>
      </c>
      <c r="S982" s="360">
        <f>IF(M982&gt;'01'!$BX$27,0,1)</f>
        <v>1</v>
      </c>
    </row>
    <row r="983" spans="3:19" x14ac:dyDescent="0.25">
      <c r="C983" s="75">
        <v>43649</v>
      </c>
      <c r="D983" s="76" t="s">
        <v>268</v>
      </c>
      <c r="E983" s="358" t="s">
        <v>342</v>
      </c>
      <c r="F983" s="359">
        <v>4</v>
      </c>
      <c r="G983" s="76" t="s">
        <v>272</v>
      </c>
      <c r="H983" s="76" t="s">
        <v>60</v>
      </c>
      <c r="I983" s="360" t="str">
        <f t="shared" ca="1" si="75"/>
        <v/>
      </c>
      <c r="J983" s="360">
        <f t="shared" si="76"/>
        <v>3</v>
      </c>
      <c r="K983" s="360">
        <f t="shared" si="77"/>
        <v>7</v>
      </c>
      <c r="L983" s="360">
        <f t="shared" si="78"/>
        <v>2019</v>
      </c>
      <c r="M983" s="360">
        <f t="shared" si="79"/>
        <v>1</v>
      </c>
      <c r="N983" s="357">
        <f>VLOOKUP(Tabela14[[#This Row],[Banco]],$U$9:$V$28,2,0)</f>
        <v>1</v>
      </c>
      <c r="O983" s="360">
        <f>IF(M983&gt;'06'!$AZ$15,0,1)</f>
        <v>1</v>
      </c>
      <c r="P983" s="360" t="str">
        <f>IF(Tabela14[[#This Row],[DIA]]&gt;0,IF('13'!$CD$36=77,1,""),"")</f>
        <v/>
      </c>
      <c r="Q983" s="360">
        <f>IF(M983&gt;'13'!$CD$30,0,1)</f>
        <v>1</v>
      </c>
      <c r="R983" s="357" t="str">
        <f>IF(Tabela14[[#This Row],[DIA]]&gt;0,IF('01'!$BX$33=77,1,""),"")</f>
        <v/>
      </c>
      <c r="S983" s="360">
        <f>IF(M983&gt;'01'!$BX$27,0,1)</f>
        <v>1</v>
      </c>
    </row>
    <row r="984" spans="3:19" x14ac:dyDescent="0.25">
      <c r="C984" s="75">
        <v>43649</v>
      </c>
      <c r="D984" s="76" t="s">
        <v>767</v>
      </c>
      <c r="E984" s="358" t="s">
        <v>672</v>
      </c>
      <c r="F984" s="359">
        <v>75.23</v>
      </c>
      <c r="G984" s="76" t="s">
        <v>272</v>
      </c>
      <c r="H984" s="76" t="s">
        <v>60</v>
      </c>
      <c r="I984" s="360" t="str">
        <f t="shared" ca="1" si="75"/>
        <v/>
      </c>
      <c r="J984" s="360">
        <f t="shared" si="76"/>
        <v>3</v>
      </c>
      <c r="K984" s="360">
        <f t="shared" si="77"/>
        <v>7</v>
      </c>
      <c r="L984" s="360">
        <f t="shared" si="78"/>
        <v>2019</v>
      </c>
      <c r="M984" s="360">
        <f t="shared" si="79"/>
        <v>1</v>
      </c>
      <c r="N984" s="357">
        <f>VLOOKUP(Tabela14[[#This Row],[Banco]],$U$9:$V$28,2,0)</f>
        <v>1</v>
      </c>
      <c r="O984" s="360">
        <f>IF(M984&gt;'06'!$AZ$15,0,1)</f>
        <v>1</v>
      </c>
      <c r="P984" s="360" t="str">
        <f>IF(Tabela14[[#This Row],[DIA]]&gt;0,IF('13'!$CD$36=77,1,""),"")</f>
        <v/>
      </c>
      <c r="Q984" s="360">
        <f>IF(M984&gt;'13'!$CD$30,0,1)</f>
        <v>1</v>
      </c>
      <c r="R984" s="357" t="str">
        <f>IF(Tabela14[[#This Row],[DIA]]&gt;0,IF('01'!$BX$33=77,1,""),"")</f>
        <v/>
      </c>
      <c r="S984" s="360">
        <f>IF(M984&gt;'01'!$BX$27,0,1)</f>
        <v>1</v>
      </c>
    </row>
    <row r="985" spans="3:19" x14ac:dyDescent="0.25">
      <c r="C985" s="75">
        <v>43649</v>
      </c>
      <c r="D985" s="76" t="s">
        <v>767</v>
      </c>
      <c r="E985" s="358" t="s">
        <v>672</v>
      </c>
      <c r="F985" s="359">
        <v>75.239999999999995</v>
      </c>
      <c r="G985" s="76" t="s">
        <v>272</v>
      </c>
      <c r="H985" s="76" t="s">
        <v>60</v>
      </c>
      <c r="I985" s="360" t="str">
        <f t="shared" ca="1" si="75"/>
        <v/>
      </c>
      <c r="J985" s="360">
        <f t="shared" si="76"/>
        <v>3</v>
      </c>
      <c r="K985" s="360">
        <f t="shared" si="77"/>
        <v>7</v>
      </c>
      <c r="L985" s="360">
        <f t="shared" si="78"/>
        <v>2019</v>
      </c>
      <c r="M985" s="360">
        <f t="shared" si="79"/>
        <v>1</v>
      </c>
      <c r="N985" s="357">
        <f>VLOOKUP(Tabela14[[#This Row],[Banco]],$U$9:$V$28,2,0)</f>
        <v>1</v>
      </c>
      <c r="O985" s="360">
        <f>IF(M985&gt;'06'!$AZ$15,0,1)</f>
        <v>1</v>
      </c>
      <c r="P985" s="360" t="str">
        <f>IF(Tabela14[[#This Row],[DIA]]&gt;0,IF('13'!$CD$36=77,1,""),"")</f>
        <v/>
      </c>
      <c r="Q985" s="360">
        <f>IF(M985&gt;'13'!$CD$30,0,1)</f>
        <v>1</v>
      </c>
      <c r="R985" s="357" t="str">
        <f>IF(Tabela14[[#This Row],[DIA]]&gt;0,IF('01'!$BX$33=77,1,""),"")</f>
        <v/>
      </c>
      <c r="S985" s="360">
        <f>IF(M985&gt;'01'!$BX$27,0,1)</f>
        <v>1</v>
      </c>
    </row>
    <row r="986" spans="3:19" x14ac:dyDescent="0.25">
      <c r="C986" s="75">
        <v>43649</v>
      </c>
      <c r="D986" s="76" t="s">
        <v>264</v>
      </c>
      <c r="E986" s="358" t="s">
        <v>370</v>
      </c>
      <c r="F986" s="359">
        <v>8.8000000000000007</v>
      </c>
      <c r="G986" s="76" t="s">
        <v>272</v>
      </c>
      <c r="H986" s="76" t="s">
        <v>60</v>
      </c>
      <c r="I986" s="360" t="str">
        <f t="shared" ca="1" si="75"/>
        <v/>
      </c>
      <c r="J986" s="360">
        <f t="shared" si="76"/>
        <v>3</v>
      </c>
      <c r="K986" s="360">
        <f t="shared" si="77"/>
        <v>7</v>
      </c>
      <c r="L986" s="360">
        <f t="shared" si="78"/>
        <v>2019</v>
      </c>
      <c r="M986" s="360">
        <f t="shared" si="79"/>
        <v>1</v>
      </c>
      <c r="N986" s="357">
        <f>VLOOKUP(Tabela14[[#This Row],[Banco]],$U$9:$V$28,2,0)</f>
        <v>1</v>
      </c>
      <c r="O986" s="360">
        <f>IF(M986&gt;'06'!$AZ$15,0,1)</f>
        <v>1</v>
      </c>
      <c r="P986" s="360" t="str">
        <f>IF(Tabela14[[#This Row],[DIA]]&gt;0,IF('13'!$CD$36=77,1,""),"")</f>
        <v/>
      </c>
      <c r="Q986" s="360">
        <f>IF(M986&gt;'13'!$CD$30,0,1)</f>
        <v>1</v>
      </c>
      <c r="R986" s="357" t="str">
        <f>IF(Tabela14[[#This Row],[DIA]]&gt;0,IF('01'!$BX$33=77,1,""),"")</f>
        <v/>
      </c>
      <c r="S986" s="360">
        <f>IF(M986&gt;'01'!$BX$27,0,1)</f>
        <v>1</v>
      </c>
    </row>
    <row r="987" spans="3:19" x14ac:dyDescent="0.25">
      <c r="C987" s="75">
        <v>43649</v>
      </c>
      <c r="D987" s="76" t="s">
        <v>264</v>
      </c>
      <c r="E987" s="358" t="s">
        <v>438</v>
      </c>
      <c r="F987" s="359">
        <v>98.68</v>
      </c>
      <c r="G987" s="76" t="s">
        <v>272</v>
      </c>
      <c r="H987" s="76" t="s">
        <v>60</v>
      </c>
      <c r="I987" s="360" t="str">
        <f t="shared" ca="1" si="75"/>
        <v/>
      </c>
      <c r="J987" s="360">
        <f t="shared" si="76"/>
        <v>3</v>
      </c>
      <c r="K987" s="360">
        <f t="shared" si="77"/>
        <v>7</v>
      </c>
      <c r="L987" s="360">
        <f t="shared" si="78"/>
        <v>2019</v>
      </c>
      <c r="M987" s="360">
        <f t="shared" si="79"/>
        <v>1</v>
      </c>
      <c r="N987" s="357">
        <f>VLOOKUP(Tabela14[[#This Row],[Banco]],$U$9:$V$28,2,0)</f>
        <v>1</v>
      </c>
      <c r="O987" s="360">
        <f>IF(M987&gt;'06'!$AZ$15,0,1)</f>
        <v>1</v>
      </c>
      <c r="P987" s="360" t="str">
        <f>IF(Tabela14[[#This Row],[DIA]]&gt;0,IF('13'!$CD$36=77,1,""),"")</f>
        <v/>
      </c>
      <c r="Q987" s="360">
        <f>IF(M987&gt;'13'!$CD$30,0,1)</f>
        <v>1</v>
      </c>
      <c r="R987" s="357" t="str">
        <f>IF(Tabela14[[#This Row],[DIA]]&gt;0,IF('01'!$BX$33=77,1,""),"")</f>
        <v/>
      </c>
      <c r="S987" s="360">
        <f>IF(M987&gt;'01'!$BX$27,0,1)</f>
        <v>1</v>
      </c>
    </row>
    <row r="988" spans="3:19" x14ac:dyDescent="0.25">
      <c r="C988" s="75">
        <v>43650</v>
      </c>
      <c r="D988" s="76" t="s">
        <v>271</v>
      </c>
      <c r="E988" s="358" t="s">
        <v>441</v>
      </c>
      <c r="F988" s="359">
        <v>20</v>
      </c>
      <c r="G988" s="76" t="s">
        <v>272</v>
      </c>
      <c r="H988" s="76" t="s">
        <v>60</v>
      </c>
      <c r="I988" s="360" t="str">
        <f t="shared" ca="1" si="75"/>
        <v/>
      </c>
      <c r="J988" s="360">
        <f t="shared" si="76"/>
        <v>4</v>
      </c>
      <c r="K988" s="360">
        <f t="shared" si="77"/>
        <v>7</v>
      </c>
      <c r="L988" s="360">
        <f t="shared" si="78"/>
        <v>2019</v>
      </c>
      <c r="M988" s="360">
        <f t="shared" si="79"/>
        <v>1</v>
      </c>
      <c r="N988" s="357">
        <f>VLOOKUP(Tabela14[[#This Row],[Banco]],$U$9:$V$28,2,0)</f>
        <v>1</v>
      </c>
      <c r="O988" s="360">
        <f>IF(M988&gt;'06'!$AZ$15,0,1)</f>
        <v>1</v>
      </c>
      <c r="P988" s="360" t="str">
        <f>IF(Tabela14[[#This Row],[DIA]]&gt;0,IF('13'!$CD$36=77,1,""),"")</f>
        <v/>
      </c>
      <c r="Q988" s="360">
        <f>IF(M988&gt;'13'!$CD$30,0,1)</f>
        <v>1</v>
      </c>
      <c r="R988" s="357" t="str">
        <f>IF(Tabela14[[#This Row],[DIA]]&gt;0,IF('01'!$BX$33=77,1,""),"")</f>
        <v/>
      </c>
      <c r="S988" s="360">
        <f>IF(M988&gt;'01'!$BX$27,0,1)</f>
        <v>1</v>
      </c>
    </row>
    <row r="989" spans="3:19" x14ac:dyDescent="0.25">
      <c r="C989" s="75">
        <v>43650</v>
      </c>
      <c r="D989" s="76" t="s">
        <v>268</v>
      </c>
      <c r="E989" s="358" t="s">
        <v>342</v>
      </c>
      <c r="F989" s="359">
        <v>4</v>
      </c>
      <c r="G989" s="76" t="s">
        <v>272</v>
      </c>
      <c r="H989" s="76" t="s">
        <v>60</v>
      </c>
      <c r="I989" s="360" t="str">
        <f t="shared" ca="1" si="75"/>
        <v/>
      </c>
      <c r="J989" s="360">
        <f t="shared" si="76"/>
        <v>4</v>
      </c>
      <c r="K989" s="360">
        <f t="shared" si="77"/>
        <v>7</v>
      </c>
      <c r="L989" s="360">
        <f t="shared" si="78"/>
        <v>2019</v>
      </c>
      <c r="M989" s="360">
        <f t="shared" si="79"/>
        <v>1</v>
      </c>
      <c r="N989" s="357">
        <f>VLOOKUP(Tabela14[[#This Row],[Banco]],$U$9:$V$28,2,0)</f>
        <v>1</v>
      </c>
      <c r="O989" s="360">
        <f>IF(M989&gt;'06'!$AZ$15,0,1)</f>
        <v>1</v>
      </c>
      <c r="P989" s="360" t="str">
        <f>IF(Tabela14[[#This Row],[DIA]]&gt;0,IF('13'!$CD$36=77,1,""),"")</f>
        <v/>
      </c>
      <c r="Q989" s="360">
        <f>IF(M989&gt;'13'!$CD$30,0,1)</f>
        <v>1</v>
      </c>
      <c r="R989" s="357" t="str">
        <f>IF(Tabela14[[#This Row],[DIA]]&gt;0,IF('01'!$BX$33=77,1,""),"")</f>
        <v/>
      </c>
      <c r="S989" s="360">
        <f>IF(M989&gt;'01'!$BX$27,0,1)</f>
        <v>1</v>
      </c>
    </row>
    <row r="990" spans="3:19" x14ac:dyDescent="0.25">
      <c r="C990" s="75">
        <v>43650</v>
      </c>
      <c r="D990" s="76" t="s">
        <v>266</v>
      </c>
      <c r="E990" s="358" t="s">
        <v>418</v>
      </c>
      <c r="F990" s="359">
        <v>100</v>
      </c>
      <c r="G990" s="76" t="s">
        <v>272</v>
      </c>
      <c r="H990" s="76" t="s">
        <v>60</v>
      </c>
      <c r="I990" s="360" t="str">
        <f t="shared" ca="1" si="75"/>
        <v/>
      </c>
      <c r="J990" s="360">
        <f t="shared" si="76"/>
        <v>4</v>
      </c>
      <c r="K990" s="360">
        <f t="shared" si="77"/>
        <v>7</v>
      </c>
      <c r="L990" s="360">
        <f t="shared" si="78"/>
        <v>2019</v>
      </c>
      <c r="M990" s="360">
        <f t="shared" si="79"/>
        <v>1</v>
      </c>
      <c r="N990" s="357">
        <f>VLOOKUP(Tabela14[[#This Row],[Banco]],$U$9:$V$28,2,0)</f>
        <v>1</v>
      </c>
      <c r="O990" s="360">
        <f>IF(M990&gt;'06'!$AZ$15,0,1)</f>
        <v>1</v>
      </c>
      <c r="P990" s="360" t="str">
        <f>IF(Tabela14[[#This Row],[DIA]]&gt;0,IF('13'!$CD$36=77,1,""),"")</f>
        <v/>
      </c>
      <c r="Q990" s="360">
        <f>IF(M990&gt;'13'!$CD$30,0,1)</f>
        <v>1</v>
      </c>
      <c r="R990" s="357" t="str">
        <f>IF(Tabela14[[#This Row],[DIA]]&gt;0,IF('01'!$BX$33=77,1,""),"")</f>
        <v/>
      </c>
      <c r="S990" s="360">
        <f>IF(M990&gt;'01'!$BX$27,0,1)</f>
        <v>1</v>
      </c>
    </row>
    <row r="991" spans="3:19" x14ac:dyDescent="0.25">
      <c r="C991" s="75">
        <v>43651</v>
      </c>
      <c r="D991" s="76" t="s">
        <v>268</v>
      </c>
      <c r="E991" s="358" t="s">
        <v>681</v>
      </c>
      <c r="F991" s="359">
        <v>15</v>
      </c>
      <c r="G991" s="76" t="s">
        <v>272</v>
      </c>
      <c r="H991" s="76" t="s">
        <v>60</v>
      </c>
      <c r="I991" s="360" t="str">
        <f t="shared" ca="1" si="75"/>
        <v/>
      </c>
      <c r="J991" s="360">
        <f t="shared" si="76"/>
        <v>5</v>
      </c>
      <c r="K991" s="360">
        <f t="shared" si="77"/>
        <v>7</v>
      </c>
      <c r="L991" s="360">
        <f t="shared" si="78"/>
        <v>2019</v>
      </c>
      <c r="M991" s="360">
        <f t="shared" si="79"/>
        <v>1</v>
      </c>
      <c r="N991" s="357">
        <f>VLOOKUP(Tabela14[[#This Row],[Banco]],$U$9:$V$28,2,0)</f>
        <v>1</v>
      </c>
      <c r="O991" s="360">
        <f>IF(M991&gt;'06'!$AZ$15,0,1)</f>
        <v>1</v>
      </c>
      <c r="P991" s="360" t="str">
        <f>IF(Tabela14[[#This Row],[DIA]]&gt;0,IF('13'!$CD$36=77,1,""),"")</f>
        <v/>
      </c>
      <c r="Q991" s="360">
        <f>IF(M991&gt;'13'!$CD$30,0,1)</f>
        <v>1</v>
      </c>
      <c r="R991" s="357" t="str">
        <f>IF(Tabela14[[#This Row],[DIA]]&gt;0,IF('01'!$BX$33=77,1,""),"")</f>
        <v/>
      </c>
      <c r="S991" s="360">
        <f>IF(M991&gt;'01'!$BX$27,0,1)</f>
        <v>1</v>
      </c>
    </row>
    <row r="992" spans="3:19" x14ac:dyDescent="0.25">
      <c r="C992" s="75">
        <v>43651</v>
      </c>
      <c r="D992" s="76" t="s">
        <v>268</v>
      </c>
      <c r="E992" s="358" t="s">
        <v>342</v>
      </c>
      <c r="F992" s="359">
        <v>4</v>
      </c>
      <c r="G992" s="76" t="s">
        <v>272</v>
      </c>
      <c r="H992" s="76" t="s">
        <v>60</v>
      </c>
      <c r="I992" s="360" t="str">
        <f t="shared" ca="1" si="75"/>
        <v/>
      </c>
      <c r="J992" s="360">
        <f t="shared" si="76"/>
        <v>5</v>
      </c>
      <c r="K992" s="360">
        <f t="shared" si="77"/>
        <v>7</v>
      </c>
      <c r="L992" s="360">
        <f t="shared" si="78"/>
        <v>2019</v>
      </c>
      <c r="M992" s="360">
        <f t="shared" si="79"/>
        <v>1</v>
      </c>
      <c r="N992" s="357">
        <f>VLOOKUP(Tabela14[[#This Row],[Banco]],$U$9:$V$28,2,0)</f>
        <v>1</v>
      </c>
      <c r="O992" s="360">
        <f>IF(M992&gt;'06'!$AZ$15,0,1)</f>
        <v>1</v>
      </c>
      <c r="P992" s="360" t="str">
        <f>IF(Tabela14[[#This Row],[DIA]]&gt;0,IF('13'!$CD$36=77,1,""),"")</f>
        <v/>
      </c>
      <c r="Q992" s="360">
        <f>IF(M992&gt;'13'!$CD$30,0,1)</f>
        <v>1</v>
      </c>
      <c r="R992" s="357" t="str">
        <f>IF(Tabela14[[#This Row],[DIA]]&gt;0,IF('01'!$BX$33=77,1,""),"")</f>
        <v/>
      </c>
      <c r="S992" s="360">
        <f>IF(M992&gt;'01'!$BX$27,0,1)</f>
        <v>1</v>
      </c>
    </row>
    <row r="993" spans="3:19" x14ac:dyDescent="0.25">
      <c r="C993" s="75">
        <v>43652</v>
      </c>
      <c r="D993" s="76" t="s">
        <v>265</v>
      </c>
      <c r="E993" s="358" t="s">
        <v>682</v>
      </c>
      <c r="F993" s="359">
        <v>22</v>
      </c>
      <c r="G993" s="76" t="s">
        <v>272</v>
      </c>
      <c r="H993" s="76" t="s">
        <v>60</v>
      </c>
      <c r="I993" s="360" t="str">
        <f t="shared" ca="1" si="75"/>
        <v/>
      </c>
      <c r="J993" s="360">
        <f t="shared" si="76"/>
        <v>6</v>
      </c>
      <c r="K993" s="360">
        <f t="shared" si="77"/>
        <v>7</v>
      </c>
      <c r="L993" s="360">
        <f t="shared" si="78"/>
        <v>2019</v>
      </c>
      <c r="M993" s="360">
        <f t="shared" si="79"/>
        <v>1</v>
      </c>
      <c r="N993" s="357">
        <f>VLOOKUP(Tabela14[[#This Row],[Banco]],$U$9:$V$28,2,0)</f>
        <v>1</v>
      </c>
      <c r="O993" s="360">
        <f>IF(M993&gt;'06'!$AZ$15,0,1)</f>
        <v>1</v>
      </c>
      <c r="P993" s="360" t="str">
        <f>IF(Tabela14[[#This Row],[DIA]]&gt;0,IF('13'!$CD$36=77,1,""),"")</f>
        <v/>
      </c>
      <c r="Q993" s="360">
        <f>IF(M993&gt;'13'!$CD$30,0,1)</f>
        <v>1</v>
      </c>
      <c r="R993" s="357" t="str">
        <f>IF(Tabela14[[#This Row],[DIA]]&gt;0,IF('01'!$BX$33=77,1,""),"")</f>
        <v/>
      </c>
      <c r="S993" s="360">
        <f>IF(M993&gt;'01'!$BX$27,0,1)</f>
        <v>1</v>
      </c>
    </row>
    <row r="994" spans="3:19" x14ac:dyDescent="0.25">
      <c r="C994" s="75">
        <v>43652</v>
      </c>
      <c r="D994" s="76" t="s">
        <v>268</v>
      </c>
      <c r="E994" s="358" t="s">
        <v>342</v>
      </c>
      <c r="F994" s="359">
        <v>5</v>
      </c>
      <c r="G994" s="76" t="s">
        <v>272</v>
      </c>
      <c r="H994" s="76" t="s">
        <v>60</v>
      </c>
      <c r="I994" s="360" t="str">
        <f t="shared" ca="1" si="75"/>
        <v/>
      </c>
      <c r="J994" s="360">
        <f t="shared" si="76"/>
        <v>6</v>
      </c>
      <c r="K994" s="360">
        <f t="shared" si="77"/>
        <v>7</v>
      </c>
      <c r="L994" s="360">
        <f t="shared" si="78"/>
        <v>2019</v>
      </c>
      <c r="M994" s="360">
        <f t="shared" si="79"/>
        <v>1</v>
      </c>
      <c r="N994" s="357">
        <f>VLOOKUP(Tabela14[[#This Row],[Banco]],$U$9:$V$28,2,0)</f>
        <v>1</v>
      </c>
      <c r="O994" s="360">
        <f>IF(M994&gt;'06'!$AZ$15,0,1)</f>
        <v>1</v>
      </c>
      <c r="P994" s="360" t="str">
        <f>IF(Tabela14[[#This Row],[DIA]]&gt;0,IF('13'!$CD$36=77,1,""),"")</f>
        <v/>
      </c>
      <c r="Q994" s="360">
        <f>IF(M994&gt;'13'!$CD$30,0,1)</f>
        <v>1</v>
      </c>
      <c r="R994" s="357" t="str">
        <f>IF(Tabela14[[#This Row],[DIA]]&gt;0,IF('01'!$BX$33=77,1,""),"")</f>
        <v/>
      </c>
      <c r="S994" s="360">
        <f>IF(M994&gt;'01'!$BX$27,0,1)</f>
        <v>1</v>
      </c>
    </row>
    <row r="995" spans="3:19" x14ac:dyDescent="0.25">
      <c r="C995" s="75">
        <v>43653</v>
      </c>
      <c r="D995" s="76" t="s">
        <v>265</v>
      </c>
      <c r="E995" s="358" t="s">
        <v>461</v>
      </c>
      <c r="F995" s="359">
        <v>15</v>
      </c>
      <c r="G995" s="76" t="s">
        <v>272</v>
      </c>
      <c r="H995" s="76" t="s">
        <v>60</v>
      </c>
      <c r="I995" s="360" t="str">
        <f t="shared" ca="1" si="75"/>
        <v/>
      </c>
      <c r="J995" s="360">
        <f t="shared" si="76"/>
        <v>7</v>
      </c>
      <c r="K995" s="360">
        <f t="shared" si="77"/>
        <v>7</v>
      </c>
      <c r="L995" s="360">
        <f t="shared" si="78"/>
        <v>2019</v>
      </c>
      <c r="M995" s="360">
        <f t="shared" si="79"/>
        <v>1</v>
      </c>
      <c r="N995" s="357">
        <f>VLOOKUP(Tabela14[[#This Row],[Banco]],$U$9:$V$28,2,0)</f>
        <v>1</v>
      </c>
      <c r="O995" s="360">
        <f>IF(M995&gt;'06'!$AZ$15,0,1)</f>
        <v>1</v>
      </c>
      <c r="P995" s="360" t="str">
        <f>IF(Tabela14[[#This Row],[DIA]]&gt;0,IF('13'!$CD$36=77,1,""),"")</f>
        <v/>
      </c>
      <c r="Q995" s="360">
        <f>IF(M995&gt;'13'!$CD$30,0,1)</f>
        <v>1</v>
      </c>
      <c r="R995" s="357" t="str">
        <f>IF(Tabela14[[#This Row],[DIA]]&gt;0,IF('01'!$BX$33=77,1,""),"")</f>
        <v/>
      </c>
      <c r="S995" s="360">
        <f>IF(M995&gt;'01'!$BX$27,0,1)</f>
        <v>1</v>
      </c>
    </row>
    <row r="996" spans="3:19" x14ac:dyDescent="0.25">
      <c r="C996" s="75">
        <v>43655</v>
      </c>
      <c r="D996" s="76" t="s">
        <v>264</v>
      </c>
      <c r="E996" s="358" t="s">
        <v>679</v>
      </c>
      <c r="F996" s="359">
        <v>5</v>
      </c>
      <c r="G996" s="76" t="s">
        <v>272</v>
      </c>
      <c r="H996" s="76" t="s">
        <v>60</v>
      </c>
      <c r="I996" s="360" t="str">
        <f t="shared" ca="1" si="75"/>
        <v/>
      </c>
      <c r="J996" s="360">
        <f t="shared" si="76"/>
        <v>9</v>
      </c>
      <c r="K996" s="360">
        <f t="shared" si="77"/>
        <v>7</v>
      </c>
      <c r="L996" s="360">
        <f t="shared" si="78"/>
        <v>2019</v>
      </c>
      <c r="M996" s="360">
        <f t="shared" si="79"/>
        <v>1</v>
      </c>
      <c r="N996" s="357">
        <f>VLOOKUP(Tabela14[[#This Row],[Banco]],$U$9:$V$28,2,0)</f>
        <v>1</v>
      </c>
      <c r="O996" s="360">
        <f>IF(M996&gt;'06'!$AZ$15,0,1)</f>
        <v>1</v>
      </c>
      <c r="P996" s="360" t="str">
        <f>IF(Tabela14[[#This Row],[DIA]]&gt;0,IF('13'!$CD$36=77,1,""),"")</f>
        <v/>
      </c>
      <c r="Q996" s="360">
        <f>IF(M996&gt;'13'!$CD$30,0,1)</f>
        <v>1</v>
      </c>
      <c r="R996" s="357" t="str">
        <f>IF(Tabela14[[#This Row],[DIA]]&gt;0,IF('01'!$BX$33=77,1,""),"")</f>
        <v/>
      </c>
      <c r="S996" s="360">
        <f>IF(M996&gt;'01'!$BX$27,0,1)</f>
        <v>1</v>
      </c>
    </row>
    <row r="997" spans="3:19" x14ac:dyDescent="0.25">
      <c r="C997" s="75">
        <v>43655</v>
      </c>
      <c r="D997" s="76" t="s">
        <v>268</v>
      </c>
      <c r="E997" s="358" t="s">
        <v>342</v>
      </c>
      <c r="F997" s="359">
        <v>4</v>
      </c>
      <c r="G997" s="76" t="s">
        <v>272</v>
      </c>
      <c r="H997" s="76" t="s">
        <v>60</v>
      </c>
      <c r="I997" s="360" t="str">
        <f t="shared" ca="1" si="75"/>
        <v/>
      </c>
      <c r="J997" s="360">
        <f t="shared" si="76"/>
        <v>9</v>
      </c>
      <c r="K997" s="360">
        <f t="shared" si="77"/>
        <v>7</v>
      </c>
      <c r="L997" s="360">
        <f t="shared" si="78"/>
        <v>2019</v>
      </c>
      <c r="M997" s="360">
        <f t="shared" si="79"/>
        <v>1</v>
      </c>
      <c r="N997" s="357">
        <f>VLOOKUP(Tabela14[[#This Row],[Banco]],$U$9:$V$28,2,0)</f>
        <v>1</v>
      </c>
      <c r="O997" s="360">
        <f>IF(M997&gt;'06'!$AZ$15,0,1)</f>
        <v>1</v>
      </c>
      <c r="P997" s="360" t="str">
        <f>IF(Tabela14[[#This Row],[DIA]]&gt;0,IF('13'!$CD$36=77,1,""),"")</f>
        <v/>
      </c>
      <c r="Q997" s="360">
        <f>IF(M997&gt;'13'!$CD$30,0,1)</f>
        <v>1</v>
      </c>
      <c r="R997" s="357" t="str">
        <f>IF(Tabela14[[#This Row],[DIA]]&gt;0,IF('01'!$BX$33=77,1,""),"")</f>
        <v/>
      </c>
      <c r="S997" s="360">
        <f>IF(M997&gt;'01'!$BX$27,0,1)</f>
        <v>1</v>
      </c>
    </row>
    <row r="998" spans="3:19" x14ac:dyDescent="0.25">
      <c r="C998" s="75">
        <v>43655</v>
      </c>
      <c r="D998" s="76" t="s">
        <v>266</v>
      </c>
      <c r="E998" s="358" t="s">
        <v>385</v>
      </c>
      <c r="F998" s="359">
        <v>1.6</v>
      </c>
      <c r="G998" s="76" t="s">
        <v>272</v>
      </c>
      <c r="H998" s="76" t="s">
        <v>60</v>
      </c>
      <c r="I998" s="360" t="str">
        <f t="shared" ca="1" si="75"/>
        <v/>
      </c>
      <c r="J998" s="360">
        <f t="shared" si="76"/>
        <v>9</v>
      </c>
      <c r="K998" s="360">
        <f t="shared" si="77"/>
        <v>7</v>
      </c>
      <c r="L998" s="360">
        <f t="shared" si="78"/>
        <v>2019</v>
      </c>
      <c r="M998" s="360">
        <f t="shared" si="79"/>
        <v>1</v>
      </c>
      <c r="N998" s="357">
        <f>VLOOKUP(Tabela14[[#This Row],[Banco]],$U$9:$V$28,2,0)</f>
        <v>1</v>
      </c>
      <c r="O998" s="360">
        <f>IF(M998&gt;'06'!$AZ$15,0,1)</f>
        <v>1</v>
      </c>
      <c r="P998" s="360" t="str">
        <f>IF(Tabela14[[#This Row],[DIA]]&gt;0,IF('13'!$CD$36=77,1,""),"")</f>
        <v/>
      </c>
      <c r="Q998" s="360">
        <f>IF(M998&gt;'13'!$CD$30,0,1)</f>
        <v>1</v>
      </c>
      <c r="R998" s="357" t="str">
        <f>IF(Tabela14[[#This Row],[DIA]]&gt;0,IF('01'!$BX$33=77,1,""),"")</f>
        <v/>
      </c>
      <c r="S998" s="360">
        <f>IF(M998&gt;'01'!$BX$27,0,1)</f>
        <v>1</v>
      </c>
    </row>
    <row r="999" spans="3:19" x14ac:dyDescent="0.25">
      <c r="C999" s="75">
        <v>43656</v>
      </c>
      <c r="D999" s="76" t="s">
        <v>268</v>
      </c>
      <c r="E999" s="358" t="s">
        <v>342</v>
      </c>
      <c r="F999" s="359">
        <v>5</v>
      </c>
      <c r="G999" s="76" t="s">
        <v>272</v>
      </c>
      <c r="H999" s="76" t="s">
        <v>60</v>
      </c>
      <c r="I999" s="360" t="str">
        <f t="shared" ca="1" si="75"/>
        <v/>
      </c>
      <c r="J999" s="360">
        <f t="shared" si="76"/>
        <v>10</v>
      </c>
      <c r="K999" s="360">
        <f t="shared" si="77"/>
        <v>7</v>
      </c>
      <c r="L999" s="360">
        <f t="shared" si="78"/>
        <v>2019</v>
      </c>
      <c r="M999" s="360">
        <f t="shared" si="79"/>
        <v>1</v>
      </c>
      <c r="N999" s="357">
        <f>VLOOKUP(Tabela14[[#This Row],[Banco]],$U$9:$V$28,2,0)</f>
        <v>1</v>
      </c>
      <c r="O999" s="360">
        <f>IF(M999&gt;'06'!$AZ$15,0,1)</f>
        <v>1</v>
      </c>
      <c r="P999" s="360" t="str">
        <f>IF(Tabela14[[#This Row],[DIA]]&gt;0,IF('13'!$CD$36=77,1,""),"")</f>
        <v/>
      </c>
      <c r="Q999" s="360">
        <f>IF(M999&gt;'13'!$CD$30,0,1)</f>
        <v>1</v>
      </c>
      <c r="R999" s="357" t="str">
        <f>IF(Tabela14[[#This Row],[DIA]]&gt;0,IF('01'!$BX$33=77,1,""),"")</f>
        <v/>
      </c>
      <c r="S999" s="360">
        <f>IF(M999&gt;'01'!$BX$27,0,1)</f>
        <v>1</v>
      </c>
    </row>
    <row r="1000" spans="3:19" x14ac:dyDescent="0.25">
      <c r="C1000" s="75">
        <v>43656</v>
      </c>
      <c r="D1000" s="76" t="s">
        <v>266</v>
      </c>
      <c r="E1000" s="358" t="s">
        <v>683</v>
      </c>
      <c r="F1000" s="359">
        <v>20</v>
      </c>
      <c r="G1000" s="76" t="s">
        <v>272</v>
      </c>
      <c r="H1000" s="76" t="s">
        <v>60</v>
      </c>
      <c r="I1000" s="360" t="str">
        <f t="shared" ca="1" si="75"/>
        <v/>
      </c>
      <c r="J1000" s="360">
        <f t="shared" si="76"/>
        <v>10</v>
      </c>
      <c r="K1000" s="360">
        <f t="shared" si="77"/>
        <v>7</v>
      </c>
      <c r="L1000" s="360">
        <f t="shared" si="78"/>
        <v>2019</v>
      </c>
      <c r="M1000" s="360">
        <f t="shared" si="79"/>
        <v>1</v>
      </c>
      <c r="N1000" s="357">
        <f>VLOOKUP(Tabela14[[#This Row],[Banco]],$U$9:$V$28,2,0)</f>
        <v>1</v>
      </c>
      <c r="O1000" s="360">
        <f>IF(M1000&gt;'06'!$AZ$15,0,1)</f>
        <v>1</v>
      </c>
      <c r="P1000" s="360" t="str">
        <f>IF(Tabela14[[#This Row],[DIA]]&gt;0,IF('13'!$CD$36=77,1,""),"")</f>
        <v/>
      </c>
      <c r="Q1000" s="360">
        <f>IF(M1000&gt;'13'!$CD$30,0,1)</f>
        <v>1</v>
      </c>
      <c r="R1000" s="357" t="str">
        <f>IF(Tabela14[[#This Row],[DIA]]&gt;0,IF('01'!$BX$33=77,1,""),"")</f>
        <v/>
      </c>
      <c r="S1000" s="360">
        <f>IF(M1000&gt;'01'!$BX$27,0,1)</f>
        <v>1</v>
      </c>
    </row>
    <row r="1001" spans="3:19" x14ac:dyDescent="0.25">
      <c r="C1001" s="75">
        <v>43658</v>
      </c>
      <c r="D1001" s="76" t="s">
        <v>264</v>
      </c>
      <c r="E1001" s="358" t="s">
        <v>339</v>
      </c>
      <c r="F1001" s="359">
        <v>45</v>
      </c>
      <c r="G1001" s="76" t="s">
        <v>272</v>
      </c>
      <c r="H1001" s="76" t="s">
        <v>60</v>
      </c>
      <c r="I1001" s="360" t="str">
        <f t="shared" ca="1" si="75"/>
        <v/>
      </c>
      <c r="J1001" s="360">
        <f t="shared" si="76"/>
        <v>12</v>
      </c>
      <c r="K1001" s="360">
        <f t="shared" si="77"/>
        <v>7</v>
      </c>
      <c r="L1001" s="360">
        <f t="shared" si="78"/>
        <v>2019</v>
      </c>
      <c r="M1001" s="360">
        <f t="shared" si="79"/>
        <v>1</v>
      </c>
      <c r="N1001" s="357">
        <f>VLOOKUP(Tabela14[[#This Row],[Banco]],$U$9:$V$28,2,0)</f>
        <v>1</v>
      </c>
      <c r="O1001" s="360">
        <f>IF(M1001&gt;'06'!$AZ$15,0,1)</f>
        <v>1</v>
      </c>
      <c r="P1001" s="360" t="str">
        <f>IF(Tabela14[[#This Row],[DIA]]&gt;0,IF('13'!$CD$36=77,1,""),"")</f>
        <v/>
      </c>
      <c r="Q1001" s="360">
        <f>IF(M1001&gt;'13'!$CD$30,0,1)</f>
        <v>1</v>
      </c>
      <c r="R1001" s="357" t="str">
        <f>IF(Tabela14[[#This Row],[DIA]]&gt;0,IF('01'!$BX$33=77,1,""),"")</f>
        <v/>
      </c>
      <c r="S1001" s="360">
        <f>IF(M1001&gt;'01'!$BX$27,0,1)</f>
        <v>1</v>
      </c>
    </row>
    <row r="1002" spans="3:19" x14ac:dyDescent="0.25">
      <c r="C1002" s="75">
        <v>43659</v>
      </c>
      <c r="D1002" s="76" t="s">
        <v>264</v>
      </c>
      <c r="E1002" s="358" t="s">
        <v>339</v>
      </c>
      <c r="F1002" s="359">
        <v>90</v>
      </c>
      <c r="G1002" s="76" t="s">
        <v>272</v>
      </c>
      <c r="H1002" s="76" t="s">
        <v>60</v>
      </c>
      <c r="I1002" s="360" t="str">
        <f t="shared" ca="1" si="75"/>
        <v/>
      </c>
      <c r="J1002" s="360">
        <f t="shared" si="76"/>
        <v>13</v>
      </c>
      <c r="K1002" s="360">
        <f t="shared" si="77"/>
        <v>7</v>
      </c>
      <c r="L1002" s="360">
        <f t="shared" si="78"/>
        <v>2019</v>
      </c>
      <c r="M1002" s="360">
        <f t="shared" si="79"/>
        <v>1</v>
      </c>
      <c r="N1002" s="357">
        <f>VLOOKUP(Tabela14[[#This Row],[Banco]],$U$9:$V$28,2,0)</f>
        <v>1</v>
      </c>
      <c r="O1002" s="360">
        <f>IF(M1002&gt;'06'!$AZ$15,0,1)</f>
        <v>1</v>
      </c>
      <c r="P1002" s="360" t="str">
        <f>IF(Tabela14[[#This Row],[DIA]]&gt;0,IF('13'!$CD$36=77,1,""),"")</f>
        <v/>
      </c>
      <c r="Q1002" s="360">
        <f>IF(M1002&gt;'13'!$CD$30,0,1)</f>
        <v>1</v>
      </c>
      <c r="R1002" s="357" t="str">
        <f>IF(Tabela14[[#This Row],[DIA]]&gt;0,IF('01'!$BX$33=77,1,""),"")</f>
        <v/>
      </c>
      <c r="S1002" s="360">
        <f>IF(M1002&gt;'01'!$BX$27,0,1)</f>
        <v>1</v>
      </c>
    </row>
    <row r="1003" spans="3:19" x14ac:dyDescent="0.25">
      <c r="C1003" s="75">
        <v>43659</v>
      </c>
      <c r="D1003" s="76" t="s">
        <v>268</v>
      </c>
      <c r="E1003" s="358" t="s">
        <v>684</v>
      </c>
      <c r="F1003" s="359">
        <v>1</v>
      </c>
      <c r="G1003" s="76" t="s">
        <v>272</v>
      </c>
      <c r="H1003" s="76" t="s">
        <v>60</v>
      </c>
      <c r="I1003" s="360" t="str">
        <f t="shared" ca="1" si="75"/>
        <v/>
      </c>
      <c r="J1003" s="360">
        <f t="shared" si="76"/>
        <v>13</v>
      </c>
      <c r="K1003" s="360">
        <f t="shared" si="77"/>
        <v>7</v>
      </c>
      <c r="L1003" s="360">
        <f t="shared" si="78"/>
        <v>2019</v>
      </c>
      <c r="M1003" s="360">
        <f t="shared" si="79"/>
        <v>1</v>
      </c>
      <c r="N1003" s="357">
        <f>VLOOKUP(Tabela14[[#This Row],[Banco]],$U$9:$V$28,2,0)</f>
        <v>1</v>
      </c>
      <c r="O1003" s="360">
        <f>IF(M1003&gt;'06'!$AZ$15,0,1)</f>
        <v>1</v>
      </c>
      <c r="P1003" s="360" t="str">
        <f>IF(Tabela14[[#This Row],[DIA]]&gt;0,IF('13'!$CD$36=77,1,""),"")</f>
        <v/>
      </c>
      <c r="Q1003" s="360">
        <f>IF(M1003&gt;'13'!$CD$30,0,1)</f>
        <v>1</v>
      </c>
      <c r="R1003" s="357" t="str">
        <f>IF(Tabela14[[#This Row],[DIA]]&gt;0,IF('01'!$BX$33=77,1,""),"")</f>
        <v/>
      </c>
      <c r="S1003" s="360">
        <f>IF(M1003&gt;'01'!$BX$27,0,1)</f>
        <v>1</v>
      </c>
    </row>
    <row r="1004" spans="3:19" x14ac:dyDescent="0.25">
      <c r="C1004" s="75">
        <v>43662</v>
      </c>
      <c r="D1004" s="76" t="s">
        <v>264</v>
      </c>
      <c r="E1004" s="358" t="s">
        <v>339</v>
      </c>
      <c r="F1004" s="359">
        <v>10</v>
      </c>
      <c r="G1004" s="76" t="s">
        <v>272</v>
      </c>
      <c r="H1004" s="76" t="s">
        <v>60</v>
      </c>
      <c r="I1004" s="360" t="str">
        <f t="shared" ca="1" si="75"/>
        <v/>
      </c>
      <c r="J1004" s="360">
        <f t="shared" si="76"/>
        <v>16</v>
      </c>
      <c r="K1004" s="360">
        <f t="shared" si="77"/>
        <v>7</v>
      </c>
      <c r="L1004" s="360">
        <f t="shared" si="78"/>
        <v>2019</v>
      </c>
      <c r="M1004" s="360">
        <f t="shared" si="79"/>
        <v>1</v>
      </c>
      <c r="N1004" s="357">
        <f>VLOOKUP(Tabela14[[#This Row],[Banco]],$U$9:$V$28,2,0)</f>
        <v>1</v>
      </c>
      <c r="O1004" s="360">
        <f>IF(M1004&gt;'06'!$AZ$15,0,1)</f>
        <v>1</v>
      </c>
      <c r="P1004" s="360" t="str">
        <f>IF(Tabela14[[#This Row],[DIA]]&gt;0,IF('13'!$CD$36=77,1,""),"")</f>
        <v/>
      </c>
      <c r="Q1004" s="360">
        <f>IF(M1004&gt;'13'!$CD$30,0,1)</f>
        <v>1</v>
      </c>
      <c r="R1004" s="357" t="str">
        <f>IF(Tabela14[[#This Row],[DIA]]&gt;0,IF('01'!$BX$33=77,1,""),"")</f>
        <v/>
      </c>
      <c r="S1004" s="360">
        <f>IF(M1004&gt;'01'!$BX$27,0,1)</f>
        <v>1</v>
      </c>
    </row>
    <row r="1005" spans="3:19" x14ac:dyDescent="0.25">
      <c r="C1005" s="75">
        <v>43663</v>
      </c>
      <c r="D1005" s="76" t="s">
        <v>268</v>
      </c>
      <c r="E1005" s="358" t="s">
        <v>669</v>
      </c>
      <c r="F1005" s="359">
        <v>14.5</v>
      </c>
      <c r="G1005" s="76" t="s">
        <v>272</v>
      </c>
      <c r="H1005" s="76" t="s">
        <v>60</v>
      </c>
      <c r="I1005" s="360" t="str">
        <f t="shared" ca="1" si="75"/>
        <v/>
      </c>
      <c r="J1005" s="360">
        <f t="shared" si="76"/>
        <v>17</v>
      </c>
      <c r="K1005" s="360">
        <f t="shared" si="77"/>
        <v>7</v>
      </c>
      <c r="L1005" s="360">
        <f t="shared" si="78"/>
        <v>2019</v>
      </c>
      <c r="M1005" s="360">
        <f t="shared" si="79"/>
        <v>1</v>
      </c>
      <c r="N1005" s="357">
        <f>VLOOKUP(Tabela14[[#This Row],[Banco]],$U$9:$V$28,2,0)</f>
        <v>1</v>
      </c>
      <c r="O1005" s="360">
        <f>IF(M1005&gt;'06'!$AZ$15,0,1)</f>
        <v>1</v>
      </c>
      <c r="P1005" s="360" t="str">
        <f>IF(Tabela14[[#This Row],[DIA]]&gt;0,IF('13'!$CD$36=77,1,""),"")</f>
        <v/>
      </c>
      <c r="Q1005" s="360">
        <f>IF(M1005&gt;'13'!$CD$30,0,1)</f>
        <v>1</v>
      </c>
      <c r="R1005" s="357" t="str">
        <f>IF(Tabela14[[#This Row],[DIA]]&gt;0,IF('01'!$BX$33=77,1,""),"")</f>
        <v/>
      </c>
      <c r="S1005" s="360">
        <f>IF(M1005&gt;'01'!$BX$27,0,1)</f>
        <v>1</v>
      </c>
    </row>
    <row r="1006" spans="3:19" x14ac:dyDescent="0.25">
      <c r="C1006" s="75">
        <v>43663</v>
      </c>
      <c r="D1006" s="76" t="s">
        <v>268</v>
      </c>
      <c r="E1006" s="358" t="s">
        <v>685</v>
      </c>
      <c r="F1006" s="359">
        <v>20</v>
      </c>
      <c r="G1006" s="76" t="s">
        <v>272</v>
      </c>
      <c r="H1006" s="76" t="s">
        <v>60</v>
      </c>
      <c r="I1006" s="360" t="str">
        <f t="shared" ca="1" si="75"/>
        <v/>
      </c>
      <c r="J1006" s="360">
        <f t="shared" si="76"/>
        <v>17</v>
      </c>
      <c r="K1006" s="360">
        <f t="shared" si="77"/>
        <v>7</v>
      </c>
      <c r="L1006" s="360">
        <f t="shared" si="78"/>
        <v>2019</v>
      </c>
      <c r="M1006" s="360">
        <f t="shared" si="79"/>
        <v>1</v>
      </c>
      <c r="N1006" s="357">
        <f>VLOOKUP(Tabela14[[#This Row],[Banco]],$U$9:$V$28,2,0)</f>
        <v>1</v>
      </c>
      <c r="O1006" s="360">
        <f>IF(M1006&gt;'06'!$AZ$15,0,1)</f>
        <v>1</v>
      </c>
      <c r="P1006" s="360" t="str">
        <f>IF(Tabela14[[#This Row],[DIA]]&gt;0,IF('13'!$CD$36=77,1,""),"")</f>
        <v/>
      </c>
      <c r="Q1006" s="360">
        <f>IF(M1006&gt;'13'!$CD$30,0,1)</f>
        <v>1</v>
      </c>
      <c r="R1006" s="357" t="str">
        <f>IF(Tabela14[[#This Row],[DIA]]&gt;0,IF('01'!$BX$33=77,1,""),"")</f>
        <v/>
      </c>
      <c r="S1006" s="360">
        <f>IF(M1006&gt;'01'!$BX$27,0,1)</f>
        <v>1</v>
      </c>
    </row>
    <row r="1007" spans="3:19" x14ac:dyDescent="0.25">
      <c r="C1007" s="75">
        <v>43663</v>
      </c>
      <c r="D1007" s="76" t="s">
        <v>268</v>
      </c>
      <c r="E1007" s="358" t="s">
        <v>342</v>
      </c>
      <c r="F1007" s="359">
        <v>8</v>
      </c>
      <c r="G1007" s="76" t="s">
        <v>272</v>
      </c>
      <c r="H1007" s="76" t="s">
        <v>60</v>
      </c>
      <c r="I1007" s="360" t="str">
        <f t="shared" ca="1" si="75"/>
        <v/>
      </c>
      <c r="J1007" s="360">
        <f t="shared" si="76"/>
        <v>17</v>
      </c>
      <c r="K1007" s="360">
        <f t="shared" si="77"/>
        <v>7</v>
      </c>
      <c r="L1007" s="360">
        <f t="shared" si="78"/>
        <v>2019</v>
      </c>
      <c r="M1007" s="360">
        <f t="shared" si="79"/>
        <v>1</v>
      </c>
      <c r="N1007" s="357">
        <f>VLOOKUP(Tabela14[[#This Row],[Banco]],$U$9:$V$28,2,0)</f>
        <v>1</v>
      </c>
      <c r="O1007" s="360">
        <f>IF(M1007&gt;'06'!$AZ$15,0,1)</f>
        <v>1</v>
      </c>
      <c r="P1007" s="360" t="str">
        <f>IF(Tabela14[[#This Row],[DIA]]&gt;0,IF('13'!$CD$36=77,1,""),"")</f>
        <v/>
      </c>
      <c r="Q1007" s="360">
        <f>IF(M1007&gt;'13'!$CD$30,0,1)</f>
        <v>1</v>
      </c>
      <c r="R1007" s="357" t="str">
        <f>IF(Tabela14[[#This Row],[DIA]]&gt;0,IF('01'!$BX$33=77,1,""),"")</f>
        <v/>
      </c>
      <c r="S1007" s="360">
        <f>IF(M1007&gt;'01'!$BX$27,0,1)</f>
        <v>1</v>
      </c>
    </row>
    <row r="1008" spans="3:19" x14ac:dyDescent="0.25">
      <c r="C1008" s="75">
        <v>43663</v>
      </c>
      <c r="D1008" s="76" t="s">
        <v>265</v>
      </c>
      <c r="E1008" s="358" t="s">
        <v>461</v>
      </c>
      <c r="F1008" s="359">
        <v>20</v>
      </c>
      <c r="G1008" s="76" t="s">
        <v>272</v>
      </c>
      <c r="H1008" s="76" t="s">
        <v>60</v>
      </c>
      <c r="I1008" s="360" t="str">
        <f t="shared" ca="1" si="75"/>
        <v/>
      </c>
      <c r="J1008" s="360">
        <f t="shared" si="76"/>
        <v>17</v>
      </c>
      <c r="K1008" s="360">
        <f t="shared" si="77"/>
        <v>7</v>
      </c>
      <c r="L1008" s="360">
        <f t="shared" si="78"/>
        <v>2019</v>
      </c>
      <c r="M1008" s="360">
        <f t="shared" si="79"/>
        <v>1</v>
      </c>
      <c r="N1008" s="357">
        <f>VLOOKUP(Tabela14[[#This Row],[Banco]],$U$9:$V$28,2,0)</f>
        <v>1</v>
      </c>
      <c r="O1008" s="360">
        <f>IF(M1008&gt;'06'!$AZ$15,0,1)</f>
        <v>1</v>
      </c>
      <c r="P1008" s="360" t="str">
        <f>IF(Tabela14[[#This Row],[DIA]]&gt;0,IF('13'!$CD$36=77,1,""),"")</f>
        <v/>
      </c>
      <c r="Q1008" s="360">
        <f>IF(M1008&gt;'13'!$CD$30,0,1)</f>
        <v>1</v>
      </c>
      <c r="R1008" s="357" t="str">
        <f>IF(Tabela14[[#This Row],[DIA]]&gt;0,IF('01'!$BX$33=77,1,""),"")</f>
        <v/>
      </c>
      <c r="S1008" s="360">
        <f>IF(M1008&gt;'01'!$BX$27,0,1)</f>
        <v>1</v>
      </c>
    </row>
    <row r="1009" spans="3:19" x14ac:dyDescent="0.25">
      <c r="C1009" s="75">
        <v>43664</v>
      </c>
      <c r="D1009" s="76" t="s">
        <v>271</v>
      </c>
      <c r="E1009" s="358" t="s">
        <v>686</v>
      </c>
      <c r="F1009" s="359">
        <v>50</v>
      </c>
      <c r="G1009" s="76" t="s">
        <v>272</v>
      </c>
      <c r="H1009" s="76" t="s">
        <v>60</v>
      </c>
      <c r="I1009" s="360" t="str">
        <f t="shared" ca="1" si="75"/>
        <v/>
      </c>
      <c r="J1009" s="360">
        <f t="shared" si="76"/>
        <v>18</v>
      </c>
      <c r="K1009" s="360">
        <f t="shared" si="77"/>
        <v>7</v>
      </c>
      <c r="L1009" s="360">
        <f t="shared" si="78"/>
        <v>2019</v>
      </c>
      <c r="M1009" s="360">
        <f t="shared" si="79"/>
        <v>1</v>
      </c>
      <c r="N1009" s="357">
        <f>VLOOKUP(Tabela14[[#This Row],[Banco]],$U$9:$V$28,2,0)</f>
        <v>1</v>
      </c>
      <c r="O1009" s="360">
        <f>IF(M1009&gt;'06'!$AZ$15,0,1)</f>
        <v>1</v>
      </c>
      <c r="P1009" s="360" t="str">
        <f>IF(Tabela14[[#This Row],[DIA]]&gt;0,IF('13'!$CD$36=77,1,""),"")</f>
        <v/>
      </c>
      <c r="Q1009" s="360">
        <f>IF(M1009&gt;'13'!$CD$30,0,1)</f>
        <v>1</v>
      </c>
      <c r="R1009" s="357" t="str">
        <f>IF(Tabela14[[#This Row],[DIA]]&gt;0,IF('01'!$BX$33=77,1,""),"")</f>
        <v/>
      </c>
      <c r="S1009" s="360">
        <f>IF(M1009&gt;'01'!$BX$27,0,1)</f>
        <v>1</v>
      </c>
    </row>
    <row r="1010" spans="3:19" x14ac:dyDescent="0.25">
      <c r="C1010" s="75">
        <v>43664</v>
      </c>
      <c r="D1010" s="76" t="s">
        <v>266</v>
      </c>
      <c r="E1010" s="358" t="s">
        <v>385</v>
      </c>
      <c r="F1010" s="359">
        <v>4.8</v>
      </c>
      <c r="G1010" s="76" t="s">
        <v>272</v>
      </c>
      <c r="H1010" s="76" t="s">
        <v>60</v>
      </c>
      <c r="I1010" s="360" t="str">
        <f t="shared" ca="1" si="75"/>
        <v/>
      </c>
      <c r="J1010" s="360">
        <f t="shared" si="76"/>
        <v>18</v>
      </c>
      <c r="K1010" s="360">
        <f t="shared" si="77"/>
        <v>7</v>
      </c>
      <c r="L1010" s="360">
        <f t="shared" si="78"/>
        <v>2019</v>
      </c>
      <c r="M1010" s="360">
        <f t="shared" si="79"/>
        <v>1</v>
      </c>
      <c r="N1010" s="357">
        <f>VLOOKUP(Tabela14[[#This Row],[Banco]],$U$9:$V$28,2,0)</f>
        <v>1</v>
      </c>
      <c r="O1010" s="360">
        <f>IF(M1010&gt;'06'!$AZ$15,0,1)</f>
        <v>1</v>
      </c>
      <c r="P1010" s="360" t="str">
        <f>IF(Tabela14[[#This Row],[DIA]]&gt;0,IF('13'!$CD$36=77,1,""),"")</f>
        <v/>
      </c>
      <c r="Q1010" s="360">
        <f>IF(M1010&gt;'13'!$CD$30,0,1)</f>
        <v>1</v>
      </c>
      <c r="R1010" s="357" t="str">
        <f>IF(Tabela14[[#This Row],[DIA]]&gt;0,IF('01'!$BX$33=77,1,""),"")</f>
        <v/>
      </c>
      <c r="S1010" s="360">
        <f>IF(M1010&gt;'01'!$BX$27,0,1)</f>
        <v>1</v>
      </c>
    </row>
    <row r="1011" spans="3:19" x14ac:dyDescent="0.25">
      <c r="C1011" s="75">
        <v>43664</v>
      </c>
      <c r="D1011" s="76" t="s">
        <v>264</v>
      </c>
      <c r="E1011" s="358" t="s">
        <v>370</v>
      </c>
      <c r="F1011" s="359">
        <v>8.8000000000000007</v>
      </c>
      <c r="G1011" s="76" t="s">
        <v>272</v>
      </c>
      <c r="H1011" s="76" t="s">
        <v>60</v>
      </c>
      <c r="I1011" s="360" t="str">
        <f t="shared" ca="1" si="75"/>
        <v/>
      </c>
      <c r="J1011" s="360">
        <f t="shared" si="76"/>
        <v>18</v>
      </c>
      <c r="K1011" s="360">
        <f t="shared" si="77"/>
        <v>7</v>
      </c>
      <c r="L1011" s="360">
        <f t="shared" si="78"/>
        <v>2019</v>
      </c>
      <c r="M1011" s="360">
        <f t="shared" si="79"/>
        <v>1</v>
      </c>
      <c r="N1011" s="357">
        <f>VLOOKUP(Tabela14[[#This Row],[Banco]],$U$9:$V$28,2,0)</f>
        <v>1</v>
      </c>
      <c r="O1011" s="360">
        <f>IF(M1011&gt;'06'!$AZ$15,0,1)</f>
        <v>1</v>
      </c>
      <c r="P1011" s="360" t="str">
        <f>IF(Tabela14[[#This Row],[DIA]]&gt;0,IF('13'!$CD$36=77,1,""),"")</f>
        <v/>
      </c>
      <c r="Q1011" s="360">
        <f>IF(M1011&gt;'13'!$CD$30,0,1)</f>
        <v>1</v>
      </c>
      <c r="R1011" s="357" t="str">
        <f>IF(Tabela14[[#This Row],[DIA]]&gt;0,IF('01'!$BX$33=77,1,""),"")</f>
        <v/>
      </c>
      <c r="S1011" s="360">
        <f>IF(M1011&gt;'01'!$BX$27,0,1)</f>
        <v>1</v>
      </c>
    </row>
    <row r="1012" spans="3:19" x14ac:dyDescent="0.25">
      <c r="C1012" s="75">
        <v>43664</v>
      </c>
      <c r="D1012" s="76" t="s">
        <v>264</v>
      </c>
      <c r="E1012" s="358" t="s">
        <v>438</v>
      </c>
      <c r="F1012" s="359">
        <v>7.19</v>
      </c>
      <c r="G1012" s="76" t="s">
        <v>272</v>
      </c>
      <c r="H1012" s="76" t="s">
        <v>60</v>
      </c>
      <c r="I1012" s="360" t="str">
        <f t="shared" ca="1" si="75"/>
        <v/>
      </c>
      <c r="J1012" s="360">
        <f t="shared" si="76"/>
        <v>18</v>
      </c>
      <c r="K1012" s="360">
        <f t="shared" si="77"/>
        <v>7</v>
      </c>
      <c r="L1012" s="360">
        <f t="shared" si="78"/>
        <v>2019</v>
      </c>
      <c r="M1012" s="360">
        <f t="shared" si="79"/>
        <v>1</v>
      </c>
      <c r="N1012" s="357">
        <f>VLOOKUP(Tabela14[[#This Row],[Banco]],$U$9:$V$28,2,0)</f>
        <v>1</v>
      </c>
      <c r="O1012" s="360">
        <f>IF(M1012&gt;'06'!$AZ$15,0,1)</f>
        <v>1</v>
      </c>
      <c r="P1012" s="360" t="str">
        <f>IF(Tabela14[[#This Row],[DIA]]&gt;0,IF('13'!$CD$36=77,1,""),"")</f>
        <v/>
      </c>
      <c r="Q1012" s="360">
        <f>IF(M1012&gt;'13'!$CD$30,0,1)</f>
        <v>1</v>
      </c>
      <c r="R1012" s="357" t="str">
        <f>IF(Tabela14[[#This Row],[DIA]]&gt;0,IF('01'!$BX$33=77,1,""),"")</f>
        <v/>
      </c>
      <c r="S1012" s="360">
        <f>IF(M1012&gt;'01'!$BX$27,0,1)</f>
        <v>1</v>
      </c>
    </row>
    <row r="1013" spans="3:19" x14ac:dyDescent="0.25">
      <c r="C1013" s="75">
        <v>43664</v>
      </c>
      <c r="D1013" s="76" t="s">
        <v>264</v>
      </c>
      <c r="E1013" s="358" t="s">
        <v>593</v>
      </c>
      <c r="F1013" s="359">
        <v>0.75</v>
      </c>
      <c r="G1013" s="76" t="s">
        <v>272</v>
      </c>
      <c r="H1013" s="76" t="s">
        <v>60</v>
      </c>
      <c r="I1013" s="360" t="str">
        <f t="shared" ca="1" si="75"/>
        <v/>
      </c>
      <c r="J1013" s="360">
        <f t="shared" si="76"/>
        <v>18</v>
      </c>
      <c r="K1013" s="360">
        <f t="shared" si="77"/>
        <v>7</v>
      </c>
      <c r="L1013" s="360">
        <f t="shared" si="78"/>
        <v>2019</v>
      </c>
      <c r="M1013" s="360">
        <f t="shared" si="79"/>
        <v>1</v>
      </c>
      <c r="N1013" s="357">
        <f>VLOOKUP(Tabela14[[#This Row],[Banco]],$U$9:$V$28,2,0)</f>
        <v>1</v>
      </c>
      <c r="O1013" s="360">
        <f>IF(M1013&gt;'06'!$AZ$15,0,1)</f>
        <v>1</v>
      </c>
      <c r="P1013" s="360" t="str">
        <f>IF(Tabela14[[#This Row],[DIA]]&gt;0,IF('13'!$CD$36=77,1,""),"")</f>
        <v/>
      </c>
      <c r="Q1013" s="360">
        <f>IF(M1013&gt;'13'!$CD$30,0,1)</f>
        <v>1</v>
      </c>
      <c r="R1013" s="357" t="str">
        <f>IF(Tabela14[[#This Row],[DIA]]&gt;0,IF('01'!$BX$33=77,1,""),"")</f>
        <v/>
      </c>
      <c r="S1013" s="360">
        <f>IF(M1013&gt;'01'!$BX$27,0,1)</f>
        <v>1</v>
      </c>
    </row>
    <row r="1014" spans="3:19" x14ac:dyDescent="0.25">
      <c r="C1014" s="75">
        <v>43664</v>
      </c>
      <c r="D1014" s="76" t="s">
        <v>264</v>
      </c>
      <c r="E1014" s="358" t="s">
        <v>659</v>
      </c>
      <c r="F1014" s="359">
        <v>23.48</v>
      </c>
      <c r="G1014" s="76" t="s">
        <v>272</v>
      </c>
      <c r="H1014" s="76" t="s">
        <v>60</v>
      </c>
      <c r="I1014" s="360" t="str">
        <f t="shared" ca="1" si="75"/>
        <v/>
      </c>
      <c r="J1014" s="360">
        <f t="shared" si="76"/>
        <v>18</v>
      </c>
      <c r="K1014" s="360">
        <f t="shared" si="77"/>
        <v>7</v>
      </c>
      <c r="L1014" s="360">
        <f t="shared" si="78"/>
        <v>2019</v>
      </c>
      <c r="M1014" s="360">
        <f t="shared" si="79"/>
        <v>1</v>
      </c>
      <c r="N1014" s="357">
        <f>VLOOKUP(Tabela14[[#This Row],[Banco]],$U$9:$V$28,2,0)</f>
        <v>1</v>
      </c>
      <c r="O1014" s="360">
        <f>IF(M1014&gt;'06'!$AZ$15,0,1)</f>
        <v>1</v>
      </c>
      <c r="P1014" s="360" t="str">
        <f>IF(Tabela14[[#This Row],[DIA]]&gt;0,IF('13'!$CD$36=77,1,""),"")</f>
        <v/>
      </c>
      <c r="Q1014" s="360">
        <f>IF(M1014&gt;'13'!$CD$30,0,1)</f>
        <v>1</v>
      </c>
      <c r="R1014" s="357" t="str">
        <f>IF(Tabela14[[#This Row],[DIA]]&gt;0,IF('01'!$BX$33=77,1,""),"")</f>
        <v/>
      </c>
      <c r="S1014" s="360">
        <f>IF(M1014&gt;'01'!$BX$27,0,1)</f>
        <v>1</v>
      </c>
    </row>
    <row r="1015" spans="3:19" x14ac:dyDescent="0.25">
      <c r="C1015" s="75">
        <v>43664</v>
      </c>
      <c r="D1015" s="76" t="s">
        <v>266</v>
      </c>
      <c r="E1015" s="358" t="s">
        <v>687</v>
      </c>
      <c r="F1015" s="359">
        <v>574.29</v>
      </c>
      <c r="G1015" s="76" t="s">
        <v>272</v>
      </c>
      <c r="H1015" s="76" t="s">
        <v>60</v>
      </c>
      <c r="I1015" s="360" t="str">
        <f t="shared" ca="1" si="75"/>
        <v/>
      </c>
      <c r="J1015" s="360">
        <f t="shared" si="76"/>
        <v>18</v>
      </c>
      <c r="K1015" s="360">
        <f t="shared" si="77"/>
        <v>7</v>
      </c>
      <c r="L1015" s="360">
        <f t="shared" si="78"/>
        <v>2019</v>
      </c>
      <c r="M1015" s="360">
        <f t="shared" si="79"/>
        <v>1</v>
      </c>
      <c r="N1015" s="357">
        <f>VLOOKUP(Tabela14[[#This Row],[Banco]],$U$9:$V$28,2,0)</f>
        <v>1</v>
      </c>
      <c r="O1015" s="360">
        <f>IF(M1015&gt;'06'!$AZ$15,0,1)</f>
        <v>1</v>
      </c>
      <c r="P1015" s="360" t="str">
        <f>IF(Tabela14[[#This Row],[DIA]]&gt;0,IF('13'!$CD$36=77,1,""),"")</f>
        <v/>
      </c>
      <c r="Q1015" s="360">
        <f>IF(M1015&gt;'13'!$CD$30,0,1)</f>
        <v>1</v>
      </c>
      <c r="R1015" s="357" t="str">
        <f>IF(Tabela14[[#This Row],[DIA]]&gt;0,IF('01'!$BX$33=77,1,""),"")</f>
        <v/>
      </c>
      <c r="S1015" s="360">
        <f>IF(M1015&gt;'01'!$BX$27,0,1)</f>
        <v>1</v>
      </c>
    </row>
    <row r="1016" spans="3:19" x14ac:dyDescent="0.25">
      <c r="C1016" s="75">
        <v>43664</v>
      </c>
      <c r="D1016" s="76" t="s">
        <v>264</v>
      </c>
      <c r="E1016" s="358" t="s">
        <v>339</v>
      </c>
      <c r="F1016" s="359">
        <v>14</v>
      </c>
      <c r="G1016" s="76" t="s">
        <v>272</v>
      </c>
      <c r="H1016" s="76" t="s">
        <v>60</v>
      </c>
      <c r="I1016" s="360" t="str">
        <f t="shared" ca="1" si="75"/>
        <v/>
      </c>
      <c r="J1016" s="360">
        <f t="shared" si="76"/>
        <v>18</v>
      </c>
      <c r="K1016" s="360">
        <f t="shared" si="77"/>
        <v>7</v>
      </c>
      <c r="L1016" s="360">
        <f t="shared" si="78"/>
        <v>2019</v>
      </c>
      <c r="M1016" s="360">
        <f t="shared" si="79"/>
        <v>1</v>
      </c>
      <c r="N1016" s="357">
        <f>VLOOKUP(Tabela14[[#This Row],[Banco]],$U$9:$V$28,2,0)</f>
        <v>1</v>
      </c>
      <c r="O1016" s="360">
        <f>IF(M1016&gt;'06'!$AZ$15,0,1)</f>
        <v>1</v>
      </c>
      <c r="P1016" s="360" t="str">
        <f>IF(Tabela14[[#This Row],[DIA]]&gt;0,IF('13'!$CD$36=77,1,""),"")</f>
        <v/>
      </c>
      <c r="Q1016" s="360">
        <f>IF(M1016&gt;'13'!$CD$30,0,1)</f>
        <v>1</v>
      </c>
      <c r="R1016" s="357" t="str">
        <f>IF(Tabela14[[#This Row],[DIA]]&gt;0,IF('01'!$BX$33=77,1,""),"")</f>
        <v/>
      </c>
      <c r="S1016" s="360">
        <f>IF(M1016&gt;'01'!$BX$27,0,1)</f>
        <v>1</v>
      </c>
    </row>
    <row r="1017" spans="3:19" x14ac:dyDescent="0.25">
      <c r="C1017" s="75">
        <v>43666</v>
      </c>
      <c r="D1017" s="76" t="s">
        <v>268</v>
      </c>
      <c r="E1017" s="358" t="s">
        <v>684</v>
      </c>
      <c r="F1017" s="359">
        <v>1</v>
      </c>
      <c r="G1017" s="76" t="s">
        <v>272</v>
      </c>
      <c r="H1017" s="76" t="s">
        <v>60</v>
      </c>
      <c r="I1017" s="360" t="str">
        <f t="shared" ca="1" si="75"/>
        <v/>
      </c>
      <c r="J1017" s="360">
        <f t="shared" si="76"/>
        <v>20</v>
      </c>
      <c r="K1017" s="360">
        <f t="shared" si="77"/>
        <v>7</v>
      </c>
      <c r="L1017" s="360">
        <f t="shared" si="78"/>
        <v>2019</v>
      </c>
      <c r="M1017" s="360">
        <f t="shared" si="79"/>
        <v>1</v>
      </c>
      <c r="N1017" s="357">
        <f>VLOOKUP(Tabela14[[#This Row],[Banco]],$U$9:$V$28,2,0)</f>
        <v>1</v>
      </c>
      <c r="O1017" s="360">
        <f>IF(M1017&gt;'06'!$AZ$15,0,1)</f>
        <v>1</v>
      </c>
      <c r="P1017" s="360" t="str">
        <f>IF(Tabela14[[#This Row],[DIA]]&gt;0,IF('13'!$CD$36=77,1,""),"")</f>
        <v/>
      </c>
      <c r="Q1017" s="360">
        <f>IF(M1017&gt;'13'!$CD$30,0,1)</f>
        <v>1</v>
      </c>
      <c r="R1017" s="357" t="str">
        <f>IF(Tabela14[[#This Row],[DIA]]&gt;0,IF('01'!$BX$33=77,1,""),"")</f>
        <v/>
      </c>
      <c r="S1017" s="360">
        <f>IF(M1017&gt;'01'!$BX$27,0,1)</f>
        <v>1</v>
      </c>
    </row>
    <row r="1018" spans="3:19" x14ac:dyDescent="0.25">
      <c r="C1018" s="75">
        <v>43667</v>
      </c>
      <c r="D1018" s="76" t="s">
        <v>271</v>
      </c>
      <c r="E1018" s="358" t="s">
        <v>555</v>
      </c>
      <c r="F1018" s="359">
        <v>50</v>
      </c>
      <c r="G1018" s="76" t="s">
        <v>272</v>
      </c>
      <c r="H1018" s="76" t="s">
        <v>60</v>
      </c>
      <c r="I1018" s="360" t="str">
        <f t="shared" ca="1" si="75"/>
        <v/>
      </c>
      <c r="J1018" s="360">
        <f t="shared" si="76"/>
        <v>21</v>
      </c>
      <c r="K1018" s="360">
        <f t="shared" si="77"/>
        <v>7</v>
      </c>
      <c r="L1018" s="360">
        <f t="shared" si="78"/>
        <v>2019</v>
      </c>
      <c r="M1018" s="360">
        <f t="shared" si="79"/>
        <v>1</v>
      </c>
      <c r="N1018" s="357">
        <f>VLOOKUP(Tabela14[[#This Row],[Banco]],$U$9:$V$28,2,0)</f>
        <v>1</v>
      </c>
      <c r="O1018" s="360">
        <f>IF(M1018&gt;'06'!$AZ$15,0,1)</f>
        <v>1</v>
      </c>
      <c r="P1018" s="360" t="str">
        <f>IF(Tabela14[[#This Row],[DIA]]&gt;0,IF('13'!$CD$36=77,1,""),"")</f>
        <v/>
      </c>
      <c r="Q1018" s="360">
        <f>IF(M1018&gt;'13'!$CD$30,0,1)</f>
        <v>1</v>
      </c>
      <c r="R1018" s="357" t="str">
        <f>IF(Tabela14[[#This Row],[DIA]]&gt;0,IF('01'!$BX$33=77,1,""),"")</f>
        <v/>
      </c>
      <c r="S1018" s="360">
        <f>IF(M1018&gt;'01'!$BX$27,0,1)</f>
        <v>1</v>
      </c>
    </row>
    <row r="1019" spans="3:19" x14ac:dyDescent="0.25">
      <c r="C1019" s="75">
        <v>43667</v>
      </c>
      <c r="D1019" s="76" t="s">
        <v>264</v>
      </c>
      <c r="E1019" s="358" t="s">
        <v>363</v>
      </c>
      <c r="F1019" s="359">
        <v>12</v>
      </c>
      <c r="G1019" s="76" t="s">
        <v>272</v>
      </c>
      <c r="H1019" s="76" t="s">
        <v>60</v>
      </c>
      <c r="I1019" s="360" t="str">
        <f t="shared" ca="1" si="75"/>
        <v/>
      </c>
      <c r="J1019" s="360">
        <f t="shared" si="76"/>
        <v>21</v>
      </c>
      <c r="K1019" s="360">
        <f t="shared" si="77"/>
        <v>7</v>
      </c>
      <c r="L1019" s="360">
        <f t="shared" si="78"/>
        <v>2019</v>
      </c>
      <c r="M1019" s="360">
        <f t="shared" si="79"/>
        <v>1</v>
      </c>
      <c r="N1019" s="357">
        <f>VLOOKUP(Tabela14[[#This Row],[Banco]],$U$9:$V$28,2,0)</f>
        <v>1</v>
      </c>
      <c r="O1019" s="360">
        <f>IF(M1019&gt;'06'!$AZ$15,0,1)</f>
        <v>1</v>
      </c>
      <c r="P1019" s="360" t="str">
        <f>IF(Tabela14[[#This Row],[DIA]]&gt;0,IF('13'!$CD$36=77,1,""),"")</f>
        <v/>
      </c>
      <c r="Q1019" s="360">
        <f>IF(M1019&gt;'13'!$CD$30,0,1)</f>
        <v>1</v>
      </c>
      <c r="R1019" s="357" t="str">
        <f>IF(Tabela14[[#This Row],[DIA]]&gt;0,IF('01'!$BX$33=77,1,""),"")</f>
        <v/>
      </c>
      <c r="S1019" s="360">
        <f>IF(M1019&gt;'01'!$BX$27,0,1)</f>
        <v>1</v>
      </c>
    </row>
    <row r="1020" spans="3:19" x14ac:dyDescent="0.25">
      <c r="C1020" s="75">
        <v>43667</v>
      </c>
      <c r="D1020" s="76" t="s">
        <v>266</v>
      </c>
      <c r="E1020" s="358" t="s">
        <v>385</v>
      </c>
      <c r="F1020" s="359">
        <v>1.6</v>
      </c>
      <c r="G1020" s="76" t="s">
        <v>272</v>
      </c>
      <c r="H1020" s="76" t="s">
        <v>60</v>
      </c>
      <c r="I1020" s="360" t="str">
        <f t="shared" ca="1" si="75"/>
        <v/>
      </c>
      <c r="J1020" s="360">
        <f t="shared" si="76"/>
        <v>21</v>
      </c>
      <c r="K1020" s="360">
        <f t="shared" si="77"/>
        <v>7</v>
      </c>
      <c r="L1020" s="360">
        <f t="shared" si="78"/>
        <v>2019</v>
      </c>
      <c r="M1020" s="360">
        <f t="shared" si="79"/>
        <v>1</v>
      </c>
      <c r="N1020" s="357">
        <f>VLOOKUP(Tabela14[[#This Row],[Banco]],$U$9:$V$28,2,0)</f>
        <v>1</v>
      </c>
      <c r="O1020" s="360">
        <f>IF(M1020&gt;'06'!$AZ$15,0,1)</f>
        <v>1</v>
      </c>
      <c r="P1020" s="360" t="str">
        <f>IF(Tabela14[[#This Row],[DIA]]&gt;0,IF('13'!$CD$36=77,1,""),"")</f>
        <v/>
      </c>
      <c r="Q1020" s="360">
        <f>IF(M1020&gt;'13'!$CD$30,0,1)</f>
        <v>1</v>
      </c>
      <c r="R1020" s="357" t="str">
        <f>IF(Tabela14[[#This Row],[DIA]]&gt;0,IF('01'!$BX$33=77,1,""),"")</f>
        <v/>
      </c>
      <c r="S1020" s="360">
        <f>IF(M1020&gt;'01'!$BX$27,0,1)</f>
        <v>1</v>
      </c>
    </row>
    <row r="1021" spans="3:19" x14ac:dyDescent="0.25">
      <c r="C1021" s="75">
        <v>43667</v>
      </c>
      <c r="D1021" s="76" t="s">
        <v>265</v>
      </c>
      <c r="E1021" s="358" t="s">
        <v>688</v>
      </c>
      <c r="F1021" s="359">
        <v>13</v>
      </c>
      <c r="G1021" s="76" t="s">
        <v>272</v>
      </c>
      <c r="H1021" s="76" t="s">
        <v>60</v>
      </c>
      <c r="I1021" s="360" t="str">
        <f t="shared" ca="1" si="75"/>
        <v/>
      </c>
      <c r="J1021" s="360">
        <f t="shared" si="76"/>
        <v>21</v>
      </c>
      <c r="K1021" s="360">
        <f t="shared" si="77"/>
        <v>7</v>
      </c>
      <c r="L1021" s="360">
        <f t="shared" si="78"/>
        <v>2019</v>
      </c>
      <c r="M1021" s="360">
        <f t="shared" si="79"/>
        <v>1</v>
      </c>
      <c r="N1021" s="357">
        <f>VLOOKUP(Tabela14[[#This Row],[Banco]],$U$9:$V$28,2,0)</f>
        <v>1</v>
      </c>
      <c r="O1021" s="360">
        <f>IF(M1021&gt;'06'!$AZ$15,0,1)</f>
        <v>1</v>
      </c>
      <c r="P1021" s="360" t="str">
        <f>IF(Tabela14[[#This Row],[DIA]]&gt;0,IF('13'!$CD$36=77,1,""),"")</f>
        <v/>
      </c>
      <c r="Q1021" s="360">
        <f>IF(M1021&gt;'13'!$CD$30,0,1)</f>
        <v>1</v>
      </c>
      <c r="R1021" s="357" t="str">
        <f>IF(Tabela14[[#This Row],[DIA]]&gt;0,IF('01'!$BX$33=77,1,""),"")</f>
        <v/>
      </c>
      <c r="S1021" s="360">
        <f>IF(M1021&gt;'01'!$BX$27,0,1)</f>
        <v>1</v>
      </c>
    </row>
    <row r="1022" spans="3:19" x14ac:dyDescent="0.25">
      <c r="C1022" s="75">
        <v>43667</v>
      </c>
      <c r="D1022" s="76" t="s">
        <v>264</v>
      </c>
      <c r="E1022" s="358" t="s">
        <v>689</v>
      </c>
      <c r="F1022" s="359">
        <v>1.5</v>
      </c>
      <c r="G1022" s="76" t="s">
        <v>272</v>
      </c>
      <c r="H1022" s="76" t="s">
        <v>60</v>
      </c>
      <c r="I1022" s="360" t="str">
        <f t="shared" ca="1" si="75"/>
        <v/>
      </c>
      <c r="J1022" s="360">
        <f t="shared" si="76"/>
        <v>21</v>
      </c>
      <c r="K1022" s="360">
        <f t="shared" si="77"/>
        <v>7</v>
      </c>
      <c r="L1022" s="360">
        <f t="shared" si="78"/>
        <v>2019</v>
      </c>
      <c r="M1022" s="360">
        <f t="shared" si="79"/>
        <v>1</v>
      </c>
      <c r="N1022" s="357">
        <f>VLOOKUP(Tabela14[[#This Row],[Banco]],$U$9:$V$28,2,0)</f>
        <v>1</v>
      </c>
      <c r="O1022" s="360">
        <f>IF(M1022&gt;'06'!$AZ$15,0,1)</f>
        <v>1</v>
      </c>
      <c r="P1022" s="360" t="str">
        <f>IF(Tabela14[[#This Row],[DIA]]&gt;0,IF('13'!$CD$36=77,1,""),"")</f>
        <v/>
      </c>
      <c r="Q1022" s="360">
        <f>IF(M1022&gt;'13'!$CD$30,0,1)</f>
        <v>1</v>
      </c>
      <c r="R1022" s="357" t="str">
        <f>IF(Tabela14[[#This Row],[DIA]]&gt;0,IF('01'!$BX$33=77,1,""),"")</f>
        <v/>
      </c>
      <c r="S1022" s="360">
        <f>IF(M1022&gt;'01'!$BX$27,0,1)</f>
        <v>1</v>
      </c>
    </row>
    <row r="1023" spans="3:19" x14ac:dyDescent="0.25">
      <c r="C1023" s="75">
        <v>43668</v>
      </c>
      <c r="D1023" s="76" t="s">
        <v>268</v>
      </c>
      <c r="E1023" s="358" t="s">
        <v>690</v>
      </c>
      <c r="F1023" s="359">
        <v>22.8</v>
      </c>
      <c r="G1023" s="76" t="s">
        <v>272</v>
      </c>
      <c r="H1023" s="76" t="s">
        <v>60</v>
      </c>
      <c r="I1023" s="360" t="str">
        <f t="shared" ca="1" si="75"/>
        <v/>
      </c>
      <c r="J1023" s="360">
        <f t="shared" si="76"/>
        <v>22</v>
      </c>
      <c r="K1023" s="360">
        <f t="shared" si="77"/>
        <v>7</v>
      </c>
      <c r="L1023" s="360">
        <f t="shared" si="78"/>
        <v>2019</v>
      </c>
      <c r="M1023" s="360">
        <f t="shared" si="79"/>
        <v>1</v>
      </c>
      <c r="N1023" s="357">
        <f>VLOOKUP(Tabela14[[#This Row],[Banco]],$U$9:$V$28,2,0)</f>
        <v>1</v>
      </c>
      <c r="O1023" s="360">
        <f>IF(M1023&gt;'06'!$AZ$15,0,1)</f>
        <v>1</v>
      </c>
      <c r="P1023" s="360" t="str">
        <f>IF(Tabela14[[#This Row],[DIA]]&gt;0,IF('13'!$CD$36=77,1,""),"")</f>
        <v/>
      </c>
      <c r="Q1023" s="360">
        <f>IF(M1023&gt;'13'!$CD$30,0,1)</f>
        <v>1</v>
      </c>
      <c r="R1023" s="357" t="str">
        <f>IF(Tabela14[[#This Row],[DIA]]&gt;0,IF('01'!$BX$33=77,1,""),"")</f>
        <v/>
      </c>
      <c r="S1023" s="360">
        <f>IF(M1023&gt;'01'!$BX$27,0,1)</f>
        <v>1</v>
      </c>
    </row>
    <row r="1024" spans="3:19" x14ac:dyDescent="0.25">
      <c r="C1024" s="75">
        <v>43669</v>
      </c>
      <c r="D1024" s="76" t="s">
        <v>268</v>
      </c>
      <c r="E1024" s="358" t="s">
        <v>342</v>
      </c>
      <c r="F1024" s="359">
        <v>4</v>
      </c>
      <c r="G1024" s="76" t="s">
        <v>272</v>
      </c>
      <c r="H1024" s="76" t="s">
        <v>60</v>
      </c>
      <c r="I1024" s="360" t="str">
        <f t="shared" ca="1" si="75"/>
        <v/>
      </c>
      <c r="J1024" s="360">
        <f t="shared" si="76"/>
        <v>23</v>
      </c>
      <c r="K1024" s="360">
        <f t="shared" si="77"/>
        <v>7</v>
      </c>
      <c r="L1024" s="360">
        <f t="shared" si="78"/>
        <v>2019</v>
      </c>
      <c r="M1024" s="360">
        <f t="shared" si="79"/>
        <v>1</v>
      </c>
      <c r="N1024" s="357">
        <f>VLOOKUP(Tabela14[[#This Row],[Banco]],$U$9:$V$28,2,0)</f>
        <v>1</v>
      </c>
      <c r="O1024" s="360">
        <f>IF(M1024&gt;'06'!$AZ$15,0,1)</f>
        <v>1</v>
      </c>
      <c r="P1024" s="360" t="str">
        <f>IF(Tabela14[[#This Row],[DIA]]&gt;0,IF('13'!$CD$36=77,1,""),"")</f>
        <v/>
      </c>
      <c r="Q1024" s="360">
        <f>IF(M1024&gt;'13'!$CD$30,0,1)</f>
        <v>1</v>
      </c>
      <c r="R1024" s="357" t="str">
        <f>IF(Tabela14[[#This Row],[DIA]]&gt;0,IF('01'!$BX$33=77,1,""),"")</f>
        <v/>
      </c>
      <c r="S1024" s="360">
        <f>IF(M1024&gt;'01'!$BX$27,0,1)</f>
        <v>1</v>
      </c>
    </row>
    <row r="1025" spans="3:19" x14ac:dyDescent="0.25">
      <c r="C1025" s="75">
        <v>43671</v>
      </c>
      <c r="D1025" s="76" t="s">
        <v>268</v>
      </c>
      <c r="E1025" s="358" t="s">
        <v>342</v>
      </c>
      <c r="F1025" s="359">
        <v>5</v>
      </c>
      <c r="G1025" s="76" t="s">
        <v>272</v>
      </c>
      <c r="H1025" s="76" t="s">
        <v>60</v>
      </c>
      <c r="I1025" s="360" t="str">
        <f t="shared" ca="1" si="75"/>
        <v/>
      </c>
      <c r="J1025" s="360">
        <f t="shared" si="76"/>
        <v>25</v>
      </c>
      <c r="K1025" s="360">
        <f t="shared" si="77"/>
        <v>7</v>
      </c>
      <c r="L1025" s="360">
        <f t="shared" si="78"/>
        <v>2019</v>
      </c>
      <c r="M1025" s="360">
        <f t="shared" si="79"/>
        <v>1</v>
      </c>
      <c r="N1025" s="357">
        <f>VLOOKUP(Tabela14[[#This Row],[Banco]],$U$9:$V$28,2,0)</f>
        <v>1</v>
      </c>
      <c r="O1025" s="360">
        <f>IF(M1025&gt;'06'!$AZ$15,0,1)</f>
        <v>1</v>
      </c>
      <c r="P1025" s="360" t="str">
        <f>IF(Tabela14[[#This Row],[DIA]]&gt;0,IF('13'!$CD$36=77,1,""),"")</f>
        <v/>
      </c>
      <c r="Q1025" s="360">
        <f>IF(M1025&gt;'13'!$CD$30,0,1)</f>
        <v>1</v>
      </c>
      <c r="R1025" s="357" t="str">
        <f>IF(Tabela14[[#This Row],[DIA]]&gt;0,IF('01'!$BX$33=77,1,""),"")</f>
        <v/>
      </c>
      <c r="S1025" s="360">
        <f>IF(M1025&gt;'01'!$BX$27,0,1)</f>
        <v>1</v>
      </c>
    </row>
    <row r="1026" spans="3:19" x14ac:dyDescent="0.25">
      <c r="C1026" s="75">
        <v>43671</v>
      </c>
      <c r="D1026" s="76" t="s">
        <v>265</v>
      </c>
      <c r="E1026" s="358" t="s">
        <v>461</v>
      </c>
      <c r="F1026" s="359">
        <v>20</v>
      </c>
      <c r="G1026" s="76" t="s">
        <v>272</v>
      </c>
      <c r="H1026" s="76" t="s">
        <v>60</v>
      </c>
      <c r="I1026" s="360" t="str">
        <f t="shared" ca="1" si="75"/>
        <v/>
      </c>
      <c r="J1026" s="360">
        <f t="shared" si="76"/>
        <v>25</v>
      </c>
      <c r="K1026" s="360">
        <f t="shared" si="77"/>
        <v>7</v>
      </c>
      <c r="L1026" s="360">
        <f t="shared" si="78"/>
        <v>2019</v>
      </c>
      <c r="M1026" s="360">
        <f t="shared" si="79"/>
        <v>1</v>
      </c>
      <c r="N1026" s="357">
        <f>VLOOKUP(Tabela14[[#This Row],[Banco]],$U$9:$V$28,2,0)</f>
        <v>1</v>
      </c>
      <c r="O1026" s="360">
        <f>IF(M1026&gt;'06'!$AZ$15,0,1)</f>
        <v>1</v>
      </c>
      <c r="P1026" s="360" t="str">
        <f>IF(Tabela14[[#This Row],[DIA]]&gt;0,IF('13'!$CD$36=77,1,""),"")</f>
        <v/>
      </c>
      <c r="Q1026" s="360">
        <f>IF(M1026&gt;'13'!$CD$30,0,1)</f>
        <v>1</v>
      </c>
      <c r="R1026" s="357" t="str">
        <f>IF(Tabela14[[#This Row],[DIA]]&gt;0,IF('01'!$BX$33=77,1,""),"")</f>
        <v/>
      </c>
      <c r="S1026" s="360">
        <f>IF(M1026&gt;'01'!$BX$27,0,1)</f>
        <v>1</v>
      </c>
    </row>
    <row r="1027" spans="3:19" x14ac:dyDescent="0.25">
      <c r="C1027" s="75">
        <v>43672</v>
      </c>
      <c r="D1027" s="76" t="s">
        <v>266</v>
      </c>
      <c r="E1027" s="358" t="s">
        <v>683</v>
      </c>
      <c r="F1027" s="359">
        <v>20</v>
      </c>
      <c r="G1027" s="76" t="s">
        <v>272</v>
      </c>
      <c r="H1027" s="76" t="s">
        <v>60</v>
      </c>
      <c r="I1027" s="360" t="str">
        <f t="shared" ca="1" si="75"/>
        <v/>
      </c>
      <c r="J1027" s="360">
        <f t="shared" si="76"/>
        <v>26</v>
      </c>
      <c r="K1027" s="360">
        <f t="shared" si="77"/>
        <v>7</v>
      </c>
      <c r="L1027" s="360">
        <f t="shared" si="78"/>
        <v>2019</v>
      </c>
      <c r="M1027" s="360">
        <f t="shared" si="79"/>
        <v>1</v>
      </c>
      <c r="N1027" s="357">
        <f>VLOOKUP(Tabela14[[#This Row],[Banco]],$U$9:$V$28,2,0)</f>
        <v>1</v>
      </c>
      <c r="O1027" s="360">
        <f>IF(M1027&gt;'06'!$AZ$15,0,1)</f>
        <v>1</v>
      </c>
      <c r="P1027" s="360" t="str">
        <f>IF(Tabela14[[#This Row],[DIA]]&gt;0,IF('13'!$CD$36=77,1,""),"")</f>
        <v/>
      </c>
      <c r="Q1027" s="360">
        <f>IF(M1027&gt;'13'!$CD$30,0,1)</f>
        <v>1</v>
      </c>
      <c r="R1027" s="357" t="str">
        <f>IF(Tabela14[[#This Row],[DIA]]&gt;0,IF('01'!$BX$33=77,1,""),"")</f>
        <v/>
      </c>
      <c r="S1027" s="360">
        <f>IF(M1027&gt;'01'!$BX$27,0,1)</f>
        <v>1</v>
      </c>
    </row>
    <row r="1028" spans="3:19" x14ac:dyDescent="0.25">
      <c r="C1028" s="75">
        <v>43672</v>
      </c>
      <c r="D1028" s="76" t="s">
        <v>268</v>
      </c>
      <c r="E1028" s="358" t="s">
        <v>342</v>
      </c>
      <c r="F1028" s="359">
        <v>5</v>
      </c>
      <c r="G1028" s="76" t="s">
        <v>272</v>
      </c>
      <c r="H1028" s="76" t="s">
        <v>60</v>
      </c>
      <c r="I1028" s="360" t="str">
        <f t="shared" ca="1" si="75"/>
        <v/>
      </c>
      <c r="J1028" s="360">
        <f t="shared" si="76"/>
        <v>26</v>
      </c>
      <c r="K1028" s="360">
        <f t="shared" si="77"/>
        <v>7</v>
      </c>
      <c r="L1028" s="360">
        <f t="shared" si="78"/>
        <v>2019</v>
      </c>
      <c r="M1028" s="360">
        <f t="shared" si="79"/>
        <v>1</v>
      </c>
      <c r="N1028" s="357">
        <f>VLOOKUP(Tabela14[[#This Row],[Banco]],$U$9:$V$28,2,0)</f>
        <v>1</v>
      </c>
      <c r="O1028" s="360">
        <f>IF(M1028&gt;'06'!$AZ$15,0,1)</f>
        <v>1</v>
      </c>
      <c r="P1028" s="360" t="str">
        <f>IF(Tabela14[[#This Row],[DIA]]&gt;0,IF('13'!$CD$36=77,1,""),"")</f>
        <v/>
      </c>
      <c r="Q1028" s="360">
        <f>IF(M1028&gt;'13'!$CD$30,0,1)</f>
        <v>1</v>
      </c>
      <c r="R1028" s="357" t="str">
        <f>IF(Tabela14[[#This Row],[DIA]]&gt;0,IF('01'!$BX$33=77,1,""),"")</f>
        <v/>
      </c>
      <c r="S1028" s="360">
        <f>IF(M1028&gt;'01'!$BX$27,0,1)</f>
        <v>1</v>
      </c>
    </row>
    <row r="1029" spans="3:19" x14ac:dyDescent="0.25">
      <c r="C1029" s="75">
        <v>43673</v>
      </c>
      <c r="D1029" s="76" t="s">
        <v>268</v>
      </c>
      <c r="E1029" s="358" t="s">
        <v>342</v>
      </c>
      <c r="F1029" s="359">
        <v>4</v>
      </c>
      <c r="G1029" s="76" t="s">
        <v>272</v>
      </c>
      <c r="H1029" s="76" t="s">
        <v>60</v>
      </c>
      <c r="I1029" s="360" t="str">
        <f t="shared" ca="1" si="75"/>
        <v/>
      </c>
      <c r="J1029" s="360">
        <f t="shared" si="76"/>
        <v>27</v>
      </c>
      <c r="K1029" s="360">
        <f t="shared" si="77"/>
        <v>7</v>
      </c>
      <c r="L1029" s="360">
        <f t="shared" si="78"/>
        <v>2019</v>
      </c>
      <c r="M1029" s="360">
        <f t="shared" si="79"/>
        <v>1</v>
      </c>
      <c r="N1029" s="357">
        <f>VLOOKUP(Tabela14[[#This Row],[Banco]],$U$9:$V$28,2,0)</f>
        <v>1</v>
      </c>
      <c r="O1029" s="360">
        <f>IF(M1029&gt;'06'!$AZ$15,0,1)</f>
        <v>1</v>
      </c>
      <c r="P1029" s="360" t="str">
        <f>IF(Tabela14[[#This Row],[DIA]]&gt;0,IF('13'!$CD$36=77,1,""),"")</f>
        <v/>
      </c>
      <c r="Q1029" s="360">
        <f>IF(M1029&gt;'13'!$CD$30,0,1)</f>
        <v>1</v>
      </c>
      <c r="R1029" s="357" t="str">
        <f>IF(Tabela14[[#This Row],[DIA]]&gt;0,IF('01'!$BX$33=77,1,""),"")</f>
        <v/>
      </c>
      <c r="S1029" s="360">
        <f>IF(M1029&gt;'01'!$BX$27,0,1)</f>
        <v>1</v>
      </c>
    </row>
    <row r="1030" spans="3:19" x14ac:dyDescent="0.25">
      <c r="C1030" s="75">
        <v>43673</v>
      </c>
      <c r="D1030" s="76" t="s">
        <v>264</v>
      </c>
      <c r="E1030" s="358" t="s">
        <v>461</v>
      </c>
      <c r="F1030" s="359">
        <v>30</v>
      </c>
      <c r="G1030" s="76" t="s">
        <v>272</v>
      </c>
      <c r="H1030" s="76" t="s">
        <v>60</v>
      </c>
      <c r="I1030" s="360" t="str">
        <f t="shared" ca="1" si="75"/>
        <v/>
      </c>
      <c r="J1030" s="360">
        <f t="shared" si="76"/>
        <v>27</v>
      </c>
      <c r="K1030" s="360">
        <f t="shared" si="77"/>
        <v>7</v>
      </c>
      <c r="L1030" s="360">
        <f t="shared" si="78"/>
        <v>2019</v>
      </c>
      <c r="M1030" s="360">
        <f t="shared" si="79"/>
        <v>1</v>
      </c>
      <c r="N1030" s="357">
        <f>VLOOKUP(Tabela14[[#This Row],[Banco]],$U$9:$V$28,2,0)</f>
        <v>1</v>
      </c>
      <c r="O1030" s="360">
        <f>IF(M1030&gt;'06'!$AZ$15,0,1)</f>
        <v>1</v>
      </c>
      <c r="P1030" s="360" t="str">
        <f>IF(Tabela14[[#This Row],[DIA]]&gt;0,IF('13'!$CD$36=77,1,""),"")</f>
        <v/>
      </c>
      <c r="Q1030" s="360">
        <f>IF(M1030&gt;'13'!$CD$30,0,1)</f>
        <v>1</v>
      </c>
      <c r="R1030" s="357" t="str">
        <f>IF(Tabela14[[#This Row],[DIA]]&gt;0,IF('01'!$BX$33=77,1,""),"")</f>
        <v/>
      </c>
      <c r="S1030" s="360">
        <f>IF(M1030&gt;'01'!$BX$27,0,1)</f>
        <v>1</v>
      </c>
    </row>
    <row r="1031" spans="3:19" x14ac:dyDescent="0.25">
      <c r="C1031" s="75">
        <v>43674</v>
      </c>
      <c r="D1031" s="76" t="s">
        <v>266</v>
      </c>
      <c r="E1031" s="358" t="s">
        <v>418</v>
      </c>
      <c r="F1031" s="359">
        <v>50</v>
      </c>
      <c r="G1031" s="76" t="s">
        <v>272</v>
      </c>
      <c r="H1031" s="76" t="s">
        <v>60</v>
      </c>
      <c r="I1031" s="360" t="str">
        <f t="shared" ca="1" si="75"/>
        <v/>
      </c>
      <c r="J1031" s="360">
        <f t="shared" si="76"/>
        <v>28</v>
      </c>
      <c r="K1031" s="360">
        <f t="shared" si="77"/>
        <v>7</v>
      </c>
      <c r="L1031" s="360">
        <f t="shared" si="78"/>
        <v>2019</v>
      </c>
      <c r="M1031" s="360">
        <f t="shared" si="79"/>
        <v>1</v>
      </c>
      <c r="N1031" s="357">
        <f>VLOOKUP(Tabela14[[#This Row],[Banco]],$U$9:$V$28,2,0)</f>
        <v>1</v>
      </c>
      <c r="O1031" s="360">
        <f>IF(M1031&gt;'06'!$AZ$15,0,1)</f>
        <v>1</v>
      </c>
      <c r="P1031" s="360" t="str">
        <f>IF(Tabela14[[#This Row],[DIA]]&gt;0,IF('13'!$CD$36=77,1,""),"")</f>
        <v/>
      </c>
      <c r="Q1031" s="360">
        <f>IF(M1031&gt;'13'!$CD$30,0,1)</f>
        <v>1</v>
      </c>
      <c r="R1031" s="357" t="str">
        <f>IF(Tabela14[[#This Row],[DIA]]&gt;0,IF('01'!$BX$33=77,1,""),"")</f>
        <v/>
      </c>
      <c r="S1031" s="360">
        <f>IF(M1031&gt;'01'!$BX$27,0,1)</f>
        <v>1</v>
      </c>
    </row>
    <row r="1032" spans="3:19" x14ac:dyDescent="0.25">
      <c r="C1032" s="75">
        <v>43674</v>
      </c>
      <c r="D1032" s="76" t="s">
        <v>266</v>
      </c>
      <c r="E1032" s="358" t="s">
        <v>509</v>
      </c>
      <c r="F1032" s="359">
        <v>30</v>
      </c>
      <c r="G1032" s="76" t="s">
        <v>272</v>
      </c>
      <c r="H1032" s="76" t="s">
        <v>60</v>
      </c>
      <c r="I1032" s="360" t="str">
        <f t="shared" ca="1" si="75"/>
        <v/>
      </c>
      <c r="J1032" s="360">
        <f t="shared" si="76"/>
        <v>28</v>
      </c>
      <c r="K1032" s="360">
        <f t="shared" si="77"/>
        <v>7</v>
      </c>
      <c r="L1032" s="360">
        <f t="shared" si="78"/>
        <v>2019</v>
      </c>
      <c r="M1032" s="360">
        <f t="shared" si="79"/>
        <v>1</v>
      </c>
      <c r="N1032" s="357">
        <f>VLOOKUP(Tabela14[[#This Row],[Banco]],$U$9:$V$28,2,0)</f>
        <v>1</v>
      </c>
      <c r="O1032" s="360">
        <f>IF(M1032&gt;'06'!$AZ$15,0,1)</f>
        <v>1</v>
      </c>
      <c r="P1032" s="360" t="str">
        <f>IF(Tabela14[[#This Row],[DIA]]&gt;0,IF('13'!$CD$36=77,1,""),"")</f>
        <v/>
      </c>
      <c r="Q1032" s="360">
        <f>IF(M1032&gt;'13'!$CD$30,0,1)</f>
        <v>1</v>
      </c>
      <c r="R1032" s="357" t="str">
        <f>IF(Tabela14[[#This Row],[DIA]]&gt;0,IF('01'!$BX$33=77,1,""),"")</f>
        <v/>
      </c>
      <c r="S1032" s="360">
        <f>IF(M1032&gt;'01'!$BX$27,0,1)</f>
        <v>1</v>
      </c>
    </row>
    <row r="1033" spans="3:19" x14ac:dyDescent="0.25">
      <c r="C1033" s="75">
        <v>43675</v>
      </c>
      <c r="D1033" s="76" t="s">
        <v>265</v>
      </c>
      <c r="E1033" s="358" t="s">
        <v>631</v>
      </c>
      <c r="F1033" s="359">
        <v>12</v>
      </c>
      <c r="G1033" s="76" t="s">
        <v>272</v>
      </c>
      <c r="H1033" s="76" t="s">
        <v>60</v>
      </c>
      <c r="I1033" s="360" t="str">
        <f t="shared" ref="I1033:I1096" ca="1" si="80">IF(H1033="","",(IF(H1033="Efetivado","",IF(C1033="","",IF(C1033=TODAY(),"Vence Hoje",IF(C1033&lt;TODAY(),"Atrasado",C1033-TODAY()&amp;" Dias para Vencer"))))))</f>
        <v/>
      </c>
      <c r="J1033" s="360">
        <f t="shared" ref="J1033:J1096" si="81">DAY(C1033)</f>
        <v>29</v>
      </c>
      <c r="K1033" s="360">
        <f t="shared" ref="K1033:K1096" si="82">MONTH(C1033)</f>
        <v>7</v>
      </c>
      <c r="L1033" s="360">
        <f t="shared" ref="L1033:L1096" si="83">YEAR(C1033)</f>
        <v>2019</v>
      </c>
      <c r="M1033" s="360">
        <f t="shared" ref="M1033:M1096" si="84">VLOOKUP(H1033,$Z$9:$AA$10,2,0)</f>
        <v>1</v>
      </c>
      <c r="N1033" s="357">
        <f>VLOOKUP(Tabela14[[#This Row],[Banco]],$U$9:$V$28,2,0)</f>
        <v>1</v>
      </c>
      <c r="O1033" s="360">
        <f>IF(M1033&gt;'06'!$AZ$15,0,1)</f>
        <v>1</v>
      </c>
      <c r="P1033" s="360" t="str">
        <f>IF(Tabela14[[#This Row],[DIA]]&gt;0,IF('13'!$CD$36=77,1,""),"")</f>
        <v/>
      </c>
      <c r="Q1033" s="360">
        <f>IF(M1033&gt;'13'!$CD$30,0,1)</f>
        <v>1</v>
      </c>
      <c r="R1033" s="357" t="str">
        <f>IF(Tabela14[[#This Row],[DIA]]&gt;0,IF('01'!$BX$33=77,1,""),"")</f>
        <v/>
      </c>
      <c r="S1033" s="360">
        <f>IF(M1033&gt;'01'!$BX$27,0,1)</f>
        <v>1</v>
      </c>
    </row>
    <row r="1034" spans="3:19" x14ac:dyDescent="0.25">
      <c r="C1034" s="75">
        <v>43677</v>
      </c>
      <c r="D1034" s="76" t="s">
        <v>266</v>
      </c>
      <c r="E1034" s="358" t="s">
        <v>691</v>
      </c>
      <c r="F1034" s="359">
        <v>90</v>
      </c>
      <c r="G1034" s="76" t="s">
        <v>272</v>
      </c>
      <c r="H1034" s="76" t="s">
        <v>60</v>
      </c>
      <c r="I1034" s="360" t="str">
        <f t="shared" ca="1" si="80"/>
        <v/>
      </c>
      <c r="J1034" s="360">
        <f t="shared" si="81"/>
        <v>31</v>
      </c>
      <c r="K1034" s="360">
        <f t="shared" si="82"/>
        <v>7</v>
      </c>
      <c r="L1034" s="360">
        <f t="shared" si="83"/>
        <v>2019</v>
      </c>
      <c r="M1034" s="360">
        <f t="shared" si="84"/>
        <v>1</v>
      </c>
      <c r="N1034" s="357">
        <f>VLOOKUP(Tabela14[[#This Row],[Banco]],$U$9:$V$28,2,0)</f>
        <v>1</v>
      </c>
      <c r="O1034" s="360">
        <f>IF(M1034&gt;'06'!$AZ$15,0,1)</f>
        <v>1</v>
      </c>
      <c r="P1034" s="360" t="str">
        <f>IF(Tabela14[[#This Row],[DIA]]&gt;0,IF('13'!$CD$36=77,1,""),"")</f>
        <v/>
      </c>
      <c r="Q1034" s="360">
        <f>IF(M1034&gt;'13'!$CD$30,0,1)</f>
        <v>1</v>
      </c>
      <c r="R1034" s="357" t="str">
        <f>IF(Tabela14[[#This Row],[DIA]]&gt;0,IF('01'!$BX$33=77,1,""),"")</f>
        <v/>
      </c>
      <c r="S1034" s="360">
        <f>IF(M1034&gt;'01'!$BX$27,0,1)</f>
        <v>1</v>
      </c>
    </row>
    <row r="1035" spans="3:19" x14ac:dyDescent="0.25">
      <c r="C1035" s="75">
        <v>43677</v>
      </c>
      <c r="D1035" s="76" t="s">
        <v>264</v>
      </c>
      <c r="E1035" s="358" t="s">
        <v>339</v>
      </c>
      <c r="F1035" s="359">
        <v>80</v>
      </c>
      <c r="G1035" s="76" t="s">
        <v>272</v>
      </c>
      <c r="H1035" s="76" t="s">
        <v>60</v>
      </c>
      <c r="I1035" s="360" t="str">
        <f t="shared" ca="1" si="80"/>
        <v/>
      </c>
      <c r="J1035" s="360">
        <f t="shared" si="81"/>
        <v>31</v>
      </c>
      <c r="K1035" s="360">
        <f t="shared" si="82"/>
        <v>7</v>
      </c>
      <c r="L1035" s="360">
        <f t="shared" si="83"/>
        <v>2019</v>
      </c>
      <c r="M1035" s="360">
        <f t="shared" si="84"/>
        <v>1</v>
      </c>
      <c r="N1035" s="357">
        <f>VLOOKUP(Tabela14[[#This Row],[Banco]],$U$9:$V$28,2,0)</f>
        <v>1</v>
      </c>
      <c r="O1035" s="360">
        <f>IF(M1035&gt;'06'!$AZ$15,0,1)</f>
        <v>1</v>
      </c>
      <c r="P1035" s="360" t="str">
        <f>IF(Tabela14[[#This Row],[DIA]]&gt;0,IF('13'!$CD$36=77,1,""),"")</f>
        <v/>
      </c>
      <c r="Q1035" s="360">
        <f>IF(M1035&gt;'13'!$CD$30,0,1)</f>
        <v>1</v>
      </c>
      <c r="R1035" s="357" t="str">
        <f>IF(Tabela14[[#This Row],[DIA]]&gt;0,IF('01'!$BX$33=77,1,""),"")</f>
        <v/>
      </c>
      <c r="S1035" s="360">
        <f>IF(M1035&gt;'01'!$BX$27,0,1)</f>
        <v>1</v>
      </c>
    </row>
    <row r="1036" spans="3:19" x14ac:dyDescent="0.25">
      <c r="C1036" s="75">
        <v>43677</v>
      </c>
      <c r="D1036" s="76" t="s">
        <v>265</v>
      </c>
      <c r="E1036" s="358" t="s">
        <v>692</v>
      </c>
      <c r="F1036" s="359">
        <v>5.8</v>
      </c>
      <c r="G1036" s="76" t="s">
        <v>272</v>
      </c>
      <c r="H1036" s="76" t="s">
        <v>60</v>
      </c>
      <c r="I1036" s="360" t="str">
        <f t="shared" ca="1" si="80"/>
        <v/>
      </c>
      <c r="J1036" s="360">
        <f t="shared" si="81"/>
        <v>31</v>
      </c>
      <c r="K1036" s="360">
        <f t="shared" si="82"/>
        <v>7</v>
      </c>
      <c r="L1036" s="360">
        <f t="shared" si="83"/>
        <v>2019</v>
      </c>
      <c r="M1036" s="360">
        <f t="shared" si="84"/>
        <v>1</v>
      </c>
      <c r="N1036" s="357">
        <f>VLOOKUP(Tabela14[[#This Row],[Banco]],$U$9:$V$28,2,0)</f>
        <v>1</v>
      </c>
      <c r="O1036" s="360">
        <f>IF(M1036&gt;'06'!$AZ$15,0,1)</f>
        <v>1</v>
      </c>
      <c r="P1036" s="360" t="str">
        <f>IF(Tabela14[[#This Row],[DIA]]&gt;0,IF('13'!$CD$36=77,1,""),"")</f>
        <v/>
      </c>
      <c r="Q1036" s="360">
        <f>IF(M1036&gt;'13'!$CD$30,0,1)</f>
        <v>1</v>
      </c>
      <c r="R1036" s="357" t="str">
        <f>IF(Tabela14[[#This Row],[DIA]]&gt;0,IF('01'!$BX$33=77,1,""),"")</f>
        <v/>
      </c>
      <c r="S1036" s="360">
        <f>IF(M1036&gt;'01'!$BX$27,0,1)</f>
        <v>1</v>
      </c>
    </row>
    <row r="1037" spans="3:19" x14ac:dyDescent="0.25">
      <c r="C1037" s="75">
        <v>43677</v>
      </c>
      <c r="D1037" s="76" t="s">
        <v>265</v>
      </c>
      <c r="E1037" s="358" t="s">
        <v>461</v>
      </c>
      <c r="F1037" s="359">
        <v>40</v>
      </c>
      <c r="G1037" s="76" t="s">
        <v>272</v>
      </c>
      <c r="H1037" s="76" t="s">
        <v>60</v>
      </c>
      <c r="I1037" s="360" t="str">
        <f t="shared" ca="1" si="80"/>
        <v/>
      </c>
      <c r="J1037" s="360">
        <f t="shared" si="81"/>
        <v>31</v>
      </c>
      <c r="K1037" s="360">
        <f t="shared" si="82"/>
        <v>7</v>
      </c>
      <c r="L1037" s="360">
        <f t="shared" si="83"/>
        <v>2019</v>
      </c>
      <c r="M1037" s="360">
        <f t="shared" si="84"/>
        <v>1</v>
      </c>
      <c r="N1037" s="357">
        <f>VLOOKUP(Tabela14[[#This Row],[Banco]],$U$9:$V$28,2,0)</f>
        <v>1</v>
      </c>
      <c r="O1037" s="360">
        <f>IF(M1037&gt;'06'!$AZ$15,0,1)</f>
        <v>1</v>
      </c>
      <c r="P1037" s="360" t="str">
        <f>IF(Tabela14[[#This Row],[DIA]]&gt;0,IF('13'!$CD$36=77,1,""),"")</f>
        <v/>
      </c>
      <c r="Q1037" s="360">
        <f>IF(M1037&gt;'13'!$CD$30,0,1)</f>
        <v>1</v>
      </c>
      <c r="R1037" s="357" t="str">
        <f>IF(Tabela14[[#This Row],[DIA]]&gt;0,IF('01'!$BX$33=77,1,""),"")</f>
        <v/>
      </c>
      <c r="S1037" s="360">
        <f>IF(M1037&gt;'01'!$BX$27,0,1)</f>
        <v>1</v>
      </c>
    </row>
    <row r="1038" spans="3:19" x14ac:dyDescent="0.25">
      <c r="C1038" s="75">
        <v>43678</v>
      </c>
      <c r="D1038" s="76" t="s">
        <v>264</v>
      </c>
      <c r="E1038" s="358" t="s">
        <v>618</v>
      </c>
      <c r="F1038" s="359">
        <v>20</v>
      </c>
      <c r="G1038" s="76" t="s">
        <v>272</v>
      </c>
      <c r="H1038" s="76" t="s">
        <v>60</v>
      </c>
      <c r="I1038" s="360" t="str">
        <f t="shared" ca="1" si="80"/>
        <v/>
      </c>
      <c r="J1038" s="360">
        <f t="shared" si="81"/>
        <v>1</v>
      </c>
      <c r="K1038" s="360">
        <f t="shared" si="82"/>
        <v>8</v>
      </c>
      <c r="L1038" s="360">
        <f t="shared" si="83"/>
        <v>2019</v>
      </c>
      <c r="M1038" s="360">
        <f t="shared" si="84"/>
        <v>1</v>
      </c>
      <c r="N1038" s="357">
        <f>VLOOKUP(Tabela14[[#This Row],[Banco]],$U$9:$V$28,2,0)</f>
        <v>1</v>
      </c>
      <c r="O1038" s="360">
        <f>IF(M1038&gt;'06'!$AZ$15,0,1)</f>
        <v>1</v>
      </c>
      <c r="P1038" s="360" t="str">
        <f>IF(Tabela14[[#This Row],[DIA]]&gt;0,IF('13'!$CD$36=77,1,""),"")</f>
        <v/>
      </c>
      <c r="Q1038" s="360">
        <f>IF(M1038&gt;'13'!$CD$30,0,1)</f>
        <v>1</v>
      </c>
      <c r="R1038" s="357" t="str">
        <f>IF(Tabela14[[#This Row],[DIA]]&gt;0,IF('01'!$BX$33=77,1,""),"")</f>
        <v/>
      </c>
      <c r="S1038" s="360">
        <f>IF(M1038&gt;'01'!$BX$27,0,1)</f>
        <v>1</v>
      </c>
    </row>
    <row r="1039" spans="3:19" x14ac:dyDescent="0.25">
      <c r="C1039" s="75">
        <v>43678</v>
      </c>
      <c r="D1039" s="76" t="s">
        <v>265</v>
      </c>
      <c r="E1039" s="358" t="s">
        <v>663</v>
      </c>
      <c r="F1039" s="359">
        <v>516.77</v>
      </c>
      <c r="G1039" s="76" t="s">
        <v>272</v>
      </c>
      <c r="H1039" s="76" t="s">
        <v>60</v>
      </c>
      <c r="I1039" s="360" t="str">
        <f t="shared" ca="1" si="80"/>
        <v/>
      </c>
      <c r="J1039" s="360">
        <f t="shared" si="81"/>
        <v>1</v>
      </c>
      <c r="K1039" s="360">
        <f t="shared" si="82"/>
        <v>8</v>
      </c>
      <c r="L1039" s="360">
        <f t="shared" si="83"/>
        <v>2019</v>
      </c>
      <c r="M1039" s="360">
        <f t="shared" si="84"/>
        <v>1</v>
      </c>
      <c r="N1039" s="357">
        <f>VLOOKUP(Tabela14[[#This Row],[Banco]],$U$9:$V$28,2,0)</f>
        <v>1</v>
      </c>
      <c r="O1039" s="360">
        <f>IF(M1039&gt;'06'!$AZ$15,0,1)</f>
        <v>1</v>
      </c>
      <c r="P1039" s="360" t="str">
        <f>IF(Tabela14[[#This Row],[DIA]]&gt;0,IF('13'!$CD$36=77,1,""),"")</f>
        <v/>
      </c>
      <c r="Q1039" s="360">
        <f>IF(M1039&gt;'13'!$CD$30,0,1)</f>
        <v>1</v>
      </c>
      <c r="R1039" s="357" t="str">
        <f>IF(Tabela14[[#This Row],[DIA]]&gt;0,IF('01'!$BX$33=77,1,""),"")</f>
        <v/>
      </c>
      <c r="S1039" s="360">
        <f>IF(M1039&gt;'01'!$BX$27,0,1)</f>
        <v>1</v>
      </c>
    </row>
    <row r="1040" spans="3:19" x14ac:dyDescent="0.25">
      <c r="C1040" s="75">
        <v>43678</v>
      </c>
      <c r="D1040" s="76" t="s">
        <v>266</v>
      </c>
      <c r="E1040" s="358" t="s">
        <v>418</v>
      </c>
      <c r="F1040" s="359">
        <v>90</v>
      </c>
      <c r="G1040" s="76" t="s">
        <v>272</v>
      </c>
      <c r="H1040" s="76" t="s">
        <v>60</v>
      </c>
      <c r="I1040" s="360" t="str">
        <f t="shared" ca="1" si="80"/>
        <v/>
      </c>
      <c r="J1040" s="360">
        <f t="shared" si="81"/>
        <v>1</v>
      </c>
      <c r="K1040" s="360">
        <f t="shared" si="82"/>
        <v>8</v>
      </c>
      <c r="L1040" s="360">
        <f t="shared" si="83"/>
        <v>2019</v>
      </c>
      <c r="M1040" s="360">
        <f t="shared" si="84"/>
        <v>1</v>
      </c>
      <c r="N1040" s="357">
        <f>VLOOKUP(Tabela14[[#This Row],[Banco]],$U$9:$V$28,2,0)</f>
        <v>1</v>
      </c>
      <c r="O1040" s="360">
        <f>IF(M1040&gt;'06'!$AZ$15,0,1)</f>
        <v>1</v>
      </c>
      <c r="P1040" s="360" t="str">
        <f>IF(Tabela14[[#This Row],[DIA]]&gt;0,IF('13'!$CD$36=77,1,""),"")</f>
        <v/>
      </c>
      <c r="Q1040" s="360">
        <f>IF(M1040&gt;'13'!$CD$30,0,1)</f>
        <v>1</v>
      </c>
      <c r="R1040" s="357" t="str">
        <f>IF(Tabela14[[#This Row],[DIA]]&gt;0,IF('01'!$BX$33=77,1,""),"")</f>
        <v/>
      </c>
      <c r="S1040" s="360">
        <f>IF(M1040&gt;'01'!$BX$27,0,1)</f>
        <v>1</v>
      </c>
    </row>
    <row r="1041" spans="3:19" x14ac:dyDescent="0.25">
      <c r="C1041" s="75">
        <v>43678</v>
      </c>
      <c r="D1041" s="76" t="s">
        <v>268</v>
      </c>
      <c r="E1041" s="358" t="s">
        <v>693</v>
      </c>
      <c r="F1041" s="359">
        <v>50</v>
      </c>
      <c r="G1041" s="76" t="s">
        <v>272</v>
      </c>
      <c r="H1041" s="76" t="s">
        <v>60</v>
      </c>
      <c r="I1041" s="360" t="str">
        <f t="shared" ca="1" si="80"/>
        <v/>
      </c>
      <c r="J1041" s="360">
        <f t="shared" si="81"/>
        <v>1</v>
      </c>
      <c r="K1041" s="360">
        <f t="shared" si="82"/>
        <v>8</v>
      </c>
      <c r="L1041" s="360">
        <f t="shared" si="83"/>
        <v>2019</v>
      </c>
      <c r="M1041" s="360">
        <f t="shared" si="84"/>
        <v>1</v>
      </c>
      <c r="N1041" s="357">
        <f>VLOOKUP(Tabela14[[#This Row],[Banco]],$U$9:$V$28,2,0)</f>
        <v>1</v>
      </c>
      <c r="O1041" s="360">
        <f>IF(M1041&gt;'06'!$AZ$15,0,1)</f>
        <v>1</v>
      </c>
      <c r="P1041" s="360" t="str">
        <f>IF(Tabela14[[#This Row],[DIA]]&gt;0,IF('13'!$CD$36=77,1,""),"")</f>
        <v/>
      </c>
      <c r="Q1041" s="360">
        <f>IF(M1041&gt;'13'!$CD$30,0,1)</f>
        <v>1</v>
      </c>
      <c r="R1041" s="357" t="str">
        <f>IF(Tabela14[[#This Row],[DIA]]&gt;0,IF('01'!$BX$33=77,1,""),"")</f>
        <v/>
      </c>
      <c r="S1041" s="360">
        <f>IF(M1041&gt;'01'!$BX$27,0,1)</f>
        <v>1</v>
      </c>
    </row>
    <row r="1042" spans="3:19" x14ac:dyDescent="0.25">
      <c r="C1042" s="75">
        <v>43678</v>
      </c>
      <c r="D1042" s="76" t="s">
        <v>264</v>
      </c>
      <c r="E1042" s="358" t="s">
        <v>406</v>
      </c>
      <c r="F1042" s="359">
        <v>20</v>
      </c>
      <c r="G1042" s="76" t="s">
        <v>272</v>
      </c>
      <c r="H1042" s="76" t="s">
        <v>60</v>
      </c>
      <c r="I1042" s="360" t="str">
        <f t="shared" ca="1" si="80"/>
        <v/>
      </c>
      <c r="J1042" s="360">
        <f t="shared" si="81"/>
        <v>1</v>
      </c>
      <c r="K1042" s="360">
        <f t="shared" si="82"/>
        <v>8</v>
      </c>
      <c r="L1042" s="360">
        <f t="shared" si="83"/>
        <v>2019</v>
      </c>
      <c r="M1042" s="360">
        <f t="shared" si="84"/>
        <v>1</v>
      </c>
      <c r="N1042" s="357">
        <f>VLOOKUP(Tabela14[[#This Row],[Banco]],$U$9:$V$28,2,0)</f>
        <v>1</v>
      </c>
      <c r="O1042" s="360">
        <f>IF(M1042&gt;'06'!$AZ$15,0,1)</f>
        <v>1</v>
      </c>
      <c r="P1042" s="360" t="str">
        <f>IF(Tabela14[[#This Row],[DIA]]&gt;0,IF('13'!$CD$36=77,1,""),"")</f>
        <v/>
      </c>
      <c r="Q1042" s="360">
        <f>IF(M1042&gt;'13'!$CD$30,0,1)</f>
        <v>1</v>
      </c>
      <c r="R1042" s="357" t="str">
        <f>IF(Tabela14[[#This Row],[DIA]]&gt;0,IF('01'!$BX$33=77,1,""),"")</f>
        <v/>
      </c>
      <c r="S1042" s="360">
        <f>IF(M1042&gt;'01'!$BX$27,0,1)</f>
        <v>1</v>
      </c>
    </row>
    <row r="1043" spans="3:19" x14ac:dyDescent="0.25">
      <c r="C1043" s="75">
        <v>43678</v>
      </c>
      <c r="D1043" s="76" t="s">
        <v>268</v>
      </c>
      <c r="E1043" s="358" t="s">
        <v>694</v>
      </c>
      <c r="F1043" s="359">
        <v>68</v>
      </c>
      <c r="G1043" s="76" t="s">
        <v>272</v>
      </c>
      <c r="H1043" s="76" t="s">
        <v>60</v>
      </c>
      <c r="I1043" s="360" t="str">
        <f t="shared" ca="1" si="80"/>
        <v/>
      </c>
      <c r="J1043" s="360">
        <f t="shared" si="81"/>
        <v>1</v>
      </c>
      <c r="K1043" s="360">
        <f t="shared" si="82"/>
        <v>8</v>
      </c>
      <c r="L1043" s="360">
        <f t="shared" si="83"/>
        <v>2019</v>
      </c>
      <c r="M1043" s="360">
        <f t="shared" si="84"/>
        <v>1</v>
      </c>
      <c r="N1043" s="357">
        <f>VLOOKUP(Tabela14[[#This Row],[Banco]],$U$9:$V$28,2,0)</f>
        <v>1</v>
      </c>
      <c r="O1043" s="360">
        <f>IF(M1043&gt;'06'!$AZ$15,0,1)</f>
        <v>1</v>
      </c>
      <c r="P1043" s="360" t="str">
        <f>IF(Tabela14[[#This Row],[DIA]]&gt;0,IF('13'!$CD$36=77,1,""),"")</f>
        <v/>
      </c>
      <c r="Q1043" s="360">
        <f>IF(M1043&gt;'13'!$CD$30,0,1)</f>
        <v>1</v>
      </c>
      <c r="R1043" s="357" t="str">
        <f>IF(Tabela14[[#This Row],[DIA]]&gt;0,IF('01'!$BX$33=77,1,""),"")</f>
        <v/>
      </c>
      <c r="S1043" s="360">
        <f>IF(M1043&gt;'01'!$BX$27,0,1)</f>
        <v>1</v>
      </c>
    </row>
    <row r="1044" spans="3:19" x14ac:dyDescent="0.25">
      <c r="C1044" s="75">
        <v>43678</v>
      </c>
      <c r="D1044" s="76" t="s">
        <v>264</v>
      </c>
      <c r="E1044" s="358" t="s">
        <v>339</v>
      </c>
      <c r="F1044" s="359">
        <v>30</v>
      </c>
      <c r="G1044" s="76" t="s">
        <v>272</v>
      </c>
      <c r="H1044" s="76" t="s">
        <v>60</v>
      </c>
      <c r="I1044" s="360" t="str">
        <f t="shared" ca="1" si="80"/>
        <v/>
      </c>
      <c r="J1044" s="360">
        <f t="shared" si="81"/>
        <v>1</v>
      </c>
      <c r="K1044" s="360">
        <f t="shared" si="82"/>
        <v>8</v>
      </c>
      <c r="L1044" s="360">
        <f t="shared" si="83"/>
        <v>2019</v>
      </c>
      <c r="M1044" s="360">
        <f t="shared" si="84"/>
        <v>1</v>
      </c>
      <c r="N1044" s="357">
        <f>VLOOKUP(Tabela14[[#This Row],[Banco]],$U$9:$V$28,2,0)</f>
        <v>1</v>
      </c>
      <c r="O1044" s="360">
        <f>IF(M1044&gt;'06'!$AZ$15,0,1)</f>
        <v>1</v>
      </c>
      <c r="P1044" s="360" t="str">
        <f>IF(Tabela14[[#This Row],[DIA]]&gt;0,IF('13'!$CD$36=77,1,""),"")</f>
        <v/>
      </c>
      <c r="Q1044" s="360">
        <f>IF(M1044&gt;'13'!$CD$30,0,1)</f>
        <v>1</v>
      </c>
      <c r="R1044" s="357" t="str">
        <f>IF(Tabela14[[#This Row],[DIA]]&gt;0,IF('01'!$BX$33=77,1,""),"")</f>
        <v/>
      </c>
      <c r="S1044" s="360">
        <f>IF(M1044&gt;'01'!$BX$27,0,1)</f>
        <v>1</v>
      </c>
    </row>
    <row r="1045" spans="3:19" x14ac:dyDescent="0.25">
      <c r="C1045" s="75">
        <v>43678</v>
      </c>
      <c r="D1045" s="76" t="s">
        <v>268</v>
      </c>
      <c r="E1045" s="358" t="s">
        <v>342</v>
      </c>
      <c r="F1045" s="359">
        <v>4</v>
      </c>
      <c r="G1045" s="76" t="s">
        <v>272</v>
      </c>
      <c r="H1045" s="76" t="s">
        <v>60</v>
      </c>
      <c r="I1045" s="360" t="str">
        <f t="shared" ca="1" si="80"/>
        <v/>
      </c>
      <c r="J1045" s="360">
        <f t="shared" si="81"/>
        <v>1</v>
      </c>
      <c r="K1045" s="360">
        <f t="shared" si="82"/>
        <v>8</v>
      </c>
      <c r="L1045" s="360">
        <f t="shared" si="83"/>
        <v>2019</v>
      </c>
      <c r="M1045" s="360">
        <f t="shared" si="84"/>
        <v>1</v>
      </c>
      <c r="N1045" s="357">
        <f>VLOOKUP(Tabela14[[#This Row],[Banco]],$U$9:$V$28,2,0)</f>
        <v>1</v>
      </c>
      <c r="O1045" s="360">
        <f>IF(M1045&gt;'06'!$AZ$15,0,1)</f>
        <v>1</v>
      </c>
      <c r="P1045" s="360" t="str">
        <f>IF(Tabela14[[#This Row],[DIA]]&gt;0,IF('13'!$CD$36=77,1,""),"")</f>
        <v/>
      </c>
      <c r="Q1045" s="360">
        <f>IF(M1045&gt;'13'!$CD$30,0,1)</f>
        <v>1</v>
      </c>
      <c r="R1045" s="357" t="str">
        <f>IF(Tabela14[[#This Row],[DIA]]&gt;0,IF('01'!$BX$33=77,1,""),"")</f>
        <v/>
      </c>
      <c r="S1045" s="360">
        <f>IF(M1045&gt;'01'!$BX$27,0,1)</f>
        <v>1</v>
      </c>
    </row>
    <row r="1046" spans="3:19" x14ac:dyDescent="0.25">
      <c r="C1046" s="75">
        <v>43678</v>
      </c>
      <c r="D1046" s="76" t="s">
        <v>265</v>
      </c>
      <c r="E1046" s="358" t="s">
        <v>358</v>
      </c>
      <c r="F1046" s="359">
        <v>200</v>
      </c>
      <c r="G1046" s="76" t="s">
        <v>272</v>
      </c>
      <c r="H1046" s="76" t="s">
        <v>60</v>
      </c>
      <c r="I1046" s="360" t="str">
        <f t="shared" ca="1" si="80"/>
        <v/>
      </c>
      <c r="J1046" s="360">
        <f t="shared" si="81"/>
        <v>1</v>
      </c>
      <c r="K1046" s="360">
        <f t="shared" si="82"/>
        <v>8</v>
      </c>
      <c r="L1046" s="360">
        <f t="shared" si="83"/>
        <v>2019</v>
      </c>
      <c r="M1046" s="360">
        <f t="shared" si="84"/>
        <v>1</v>
      </c>
      <c r="N1046" s="357">
        <f>VLOOKUP(Tabela14[[#This Row],[Banco]],$U$9:$V$28,2,0)</f>
        <v>1</v>
      </c>
      <c r="O1046" s="360">
        <f>IF(M1046&gt;'06'!$AZ$15,0,1)</f>
        <v>1</v>
      </c>
      <c r="P1046" s="360" t="str">
        <f>IF(Tabela14[[#This Row],[DIA]]&gt;0,IF('13'!$CD$36=77,1,""),"")</f>
        <v/>
      </c>
      <c r="Q1046" s="360">
        <f>IF(M1046&gt;'13'!$CD$30,0,1)</f>
        <v>1</v>
      </c>
      <c r="R1046" s="357" t="str">
        <f>IF(Tabela14[[#This Row],[DIA]]&gt;0,IF('01'!$BX$33=77,1,""),"")</f>
        <v/>
      </c>
      <c r="S1046" s="360">
        <f>IF(M1046&gt;'01'!$BX$27,0,1)</f>
        <v>1</v>
      </c>
    </row>
    <row r="1047" spans="3:19" x14ac:dyDescent="0.25">
      <c r="C1047" s="75">
        <v>43679</v>
      </c>
      <c r="D1047" s="76" t="s">
        <v>266</v>
      </c>
      <c r="E1047" s="358" t="s">
        <v>385</v>
      </c>
      <c r="F1047" s="359">
        <v>3.2</v>
      </c>
      <c r="G1047" s="76" t="s">
        <v>272</v>
      </c>
      <c r="H1047" s="76" t="s">
        <v>60</v>
      </c>
      <c r="I1047" s="360" t="str">
        <f t="shared" ca="1" si="80"/>
        <v/>
      </c>
      <c r="J1047" s="360">
        <f t="shared" si="81"/>
        <v>2</v>
      </c>
      <c r="K1047" s="360">
        <f t="shared" si="82"/>
        <v>8</v>
      </c>
      <c r="L1047" s="360">
        <f t="shared" si="83"/>
        <v>2019</v>
      </c>
      <c r="M1047" s="360">
        <f t="shared" si="84"/>
        <v>1</v>
      </c>
      <c r="N1047" s="357">
        <f>VLOOKUP(Tabela14[[#This Row],[Banco]],$U$9:$V$28,2,0)</f>
        <v>1</v>
      </c>
      <c r="O1047" s="360">
        <f>IF(M1047&gt;'06'!$AZ$15,0,1)</f>
        <v>1</v>
      </c>
      <c r="P1047" s="360" t="str">
        <f>IF(Tabela14[[#This Row],[DIA]]&gt;0,IF('13'!$CD$36=77,1,""),"")</f>
        <v/>
      </c>
      <c r="Q1047" s="360">
        <f>IF(M1047&gt;'13'!$CD$30,0,1)</f>
        <v>1</v>
      </c>
      <c r="R1047" s="357" t="str">
        <f>IF(Tabela14[[#This Row],[DIA]]&gt;0,IF('01'!$BX$33=77,1,""),"")</f>
        <v/>
      </c>
      <c r="S1047" s="360">
        <f>IF(M1047&gt;'01'!$BX$27,0,1)</f>
        <v>1</v>
      </c>
    </row>
    <row r="1048" spans="3:19" x14ac:dyDescent="0.25">
      <c r="C1048" s="75">
        <v>43680</v>
      </c>
      <c r="D1048" s="76" t="s">
        <v>772</v>
      </c>
      <c r="E1048" s="358" t="s">
        <v>527</v>
      </c>
      <c r="F1048" s="359">
        <v>600</v>
      </c>
      <c r="G1048" s="76" t="s">
        <v>272</v>
      </c>
      <c r="H1048" s="76" t="s">
        <v>60</v>
      </c>
      <c r="I1048" s="360" t="str">
        <f t="shared" ca="1" si="80"/>
        <v/>
      </c>
      <c r="J1048" s="360">
        <f t="shared" si="81"/>
        <v>3</v>
      </c>
      <c r="K1048" s="360">
        <f t="shared" si="82"/>
        <v>8</v>
      </c>
      <c r="L1048" s="360">
        <f t="shared" si="83"/>
        <v>2019</v>
      </c>
      <c r="M1048" s="360">
        <f t="shared" si="84"/>
        <v>1</v>
      </c>
      <c r="N1048" s="357">
        <f>VLOOKUP(Tabela14[[#This Row],[Banco]],$U$9:$V$28,2,0)</f>
        <v>1</v>
      </c>
      <c r="O1048" s="360">
        <f>IF(M1048&gt;'06'!$AZ$15,0,1)</f>
        <v>1</v>
      </c>
      <c r="P1048" s="360" t="str">
        <f>IF(Tabela14[[#This Row],[DIA]]&gt;0,IF('13'!$CD$36=77,1,""),"")</f>
        <v/>
      </c>
      <c r="Q1048" s="360">
        <f>IF(M1048&gt;'13'!$CD$30,0,1)</f>
        <v>1</v>
      </c>
      <c r="R1048" s="357" t="str">
        <f>IF(Tabela14[[#This Row],[DIA]]&gt;0,IF('01'!$BX$33=77,1,""),"")</f>
        <v/>
      </c>
      <c r="S1048" s="360">
        <f>IF(M1048&gt;'01'!$BX$27,0,1)</f>
        <v>1</v>
      </c>
    </row>
    <row r="1049" spans="3:19" x14ac:dyDescent="0.25">
      <c r="C1049" s="75">
        <v>43682</v>
      </c>
      <c r="D1049" s="76" t="s">
        <v>265</v>
      </c>
      <c r="E1049" s="358" t="s">
        <v>461</v>
      </c>
      <c r="F1049" s="359">
        <v>50</v>
      </c>
      <c r="G1049" s="76" t="s">
        <v>272</v>
      </c>
      <c r="H1049" s="76" t="s">
        <v>60</v>
      </c>
      <c r="I1049" s="360" t="str">
        <f t="shared" ca="1" si="80"/>
        <v/>
      </c>
      <c r="J1049" s="360">
        <f t="shared" si="81"/>
        <v>5</v>
      </c>
      <c r="K1049" s="360">
        <f t="shared" si="82"/>
        <v>8</v>
      </c>
      <c r="L1049" s="360">
        <f t="shared" si="83"/>
        <v>2019</v>
      </c>
      <c r="M1049" s="360">
        <f t="shared" si="84"/>
        <v>1</v>
      </c>
      <c r="N1049" s="357">
        <f>VLOOKUP(Tabela14[[#This Row],[Banco]],$U$9:$V$28,2,0)</f>
        <v>1</v>
      </c>
      <c r="O1049" s="360">
        <f>IF(M1049&gt;'06'!$AZ$15,0,1)</f>
        <v>1</v>
      </c>
      <c r="P1049" s="360" t="str">
        <f>IF(Tabela14[[#This Row],[DIA]]&gt;0,IF('13'!$CD$36=77,1,""),"")</f>
        <v/>
      </c>
      <c r="Q1049" s="360">
        <f>IF(M1049&gt;'13'!$CD$30,0,1)</f>
        <v>1</v>
      </c>
      <c r="R1049" s="357" t="str">
        <f>IF(Tabela14[[#This Row],[DIA]]&gt;0,IF('01'!$BX$33=77,1,""),"")</f>
        <v/>
      </c>
      <c r="S1049" s="360">
        <f>IF(M1049&gt;'01'!$BX$27,0,1)</f>
        <v>1</v>
      </c>
    </row>
    <row r="1050" spans="3:19" x14ac:dyDescent="0.25">
      <c r="C1050" s="75">
        <v>43683</v>
      </c>
      <c r="D1050" s="76" t="s">
        <v>266</v>
      </c>
      <c r="E1050" s="358" t="s">
        <v>418</v>
      </c>
      <c r="F1050" s="359">
        <v>50</v>
      </c>
      <c r="G1050" s="76" t="s">
        <v>272</v>
      </c>
      <c r="H1050" s="76" t="s">
        <v>60</v>
      </c>
      <c r="I1050" s="360" t="str">
        <f t="shared" ca="1" si="80"/>
        <v/>
      </c>
      <c r="J1050" s="360">
        <f t="shared" si="81"/>
        <v>6</v>
      </c>
      <c r="K1050" s="360">
        <f t="shared" si="82"/>
        <v>8</v>
      </c>
      <c r="L1050" s="360">
        <f t="shared" si="83"/>
        <v>2019</v>
      </c>
      <c r="M1050" s="360">
        <f t="shared" si="84"/>
        <v>1</v>
      </c>
      <c r="N1050" s="357">
        <f>VLOOKUP(Tabela14[[#This Row],[Banco]],$U$9:$V$28,2,0)</f>
        <v>1</v>
      </c>
      <c r="O1050" s="360">
        <f>IF(M1050&gt;'06'!$AZ$15,0,1)</f>
        <v>1</v>
      </c>
      <c r="P1050" s="360" t="str">
        <f>IF(Tabela14[[#This Row],[DIA]]&gt;0,IF('13'!$CD$36=77,1,""),"")</f>
        <v/>
      </c>
      <c r="Q1050" s="360">
        <f>IF(M1050&gt;'13'!$CD$30,0,1)</f>
        <v>1</v>
      </c>
      <c r="R1050" s="357" t="str">
        <f>IF(Tabela14[[#This Row],[DIA]]&gt;0,IF('01'!$BX$33=77,1,""),"")</f>
        <v/>
      </c>
      <c r="S1050" s="360">
        <f>IF(M1050&gt;'01'!$BX$27,0,1)</f>
        <v>1</v>
      </c>
    </row>
    <row r="1051" spans="3:19" x14ac:dyDescent="0.25">
      <c r="C1051" s="75">
        <v>43684</v>
      </c>
      <c r="D1051" s="76" t="s">
        <v>268</v>
      </c>
      <c r="E1051" s="358" t="s">
        <v>342</v>
      </c>
      <c r="F1051" s="359">
        <v>4</v>
      </c>
      <c r="G1051" s="76" t="s">
        <v>272</v>
      </c>
      <c r="H1051" s="76" t="s">
        <v>60</v>
      </c>
      <c r="I1051" s="360" t="str">
        <f t="shared" ca="1" si="80"/>
        <v/>
      </c>
      <c r="J1051" s="360">
        <f t="shared" si="81"/>
        <v>7</v>
      </c>
      <c r="K1051" s="360">
        <f t="shared" si="82"/>
        <v>8</v>
      </c>
      <c r="L1051" s="360">
        <f t="shared" si="83"/>
        <v>2019</v>
      </c>
      <c r="M1051" s="360">
        <f t="shared" si="84"/>
        <v>1</v>
      </c>
      <c r="N1051" s="357">
        <f>VLOOKUP(Tabela14[[#This Row],[Banco]],$U$9:$V$28,2,0)</f>
        <v>1</v>
      </c>
      <c r="O1051" s="360">
        <f>IF(M1051&gt;'06'!$AZ$15,0,1)</f>
        <v>1</v>
      </c>
      <c r="P1051" s="360" t="str">
        <f>IF(Tabela14[[#This Row],[DIA]]&gt;0,IF('13'!$CD$36=77,1,""),"")</f>
        <v/>
      </c>
      <c r="Q1051" s="360">
        <f>IF(M1051&gt;'13'!$CD$30,0,1)</f>
        <v>1</v>
      </c>
      <c r="R1051" s="357" t="str">
        <f>IF(Tabela14[[#This Row],[DIA]]&gt;0,IF('01'!$BX$33=77,1,""),"")</f>
        <v/>
      </c>
      <c r="S1051" s="360">
        <f>IF(M1051&gt;'01'!$BX$27,0,1)</f>
        <v>1</v>
      </c>
    </row>
    <row r="1052" spans="3:19" x14ac:dyDescent="0.25">
      <c r="C1052" s="75">
        <v>43685</v>
      </c>
      <c r="D1052" s="76" t="s">
        <v>266</v>
      </c>
      <c r="E1052" s="358" t="s">
        <v>418</v>
      </c>
      <c r="F1052" s="359">
        <v>100</v>
      </c>
      <c r="G1052" s="76" t="s">
        <v>272</v>
      </c>
      <c r="H1052" s="76" t="s">
        <v>60</v>
      </c>
      <c r="I1052" s="360" t="str">
        <f t="shared" ca="1" si="80"/>
        <v/>
      </c>
      <c r="J1052" s="360">
        <f t="shared" si="81"/>
        <v>8</v>
      </c>
      <c r="K1052" s="360">
        <f t="shared" si="82"/>
        <v>8</v>
      </c>
      <c r="L1052" s="360">
        <f t="shared" si="83"/>
        <v>2019</v>
      </c>
      <c r="M1052" s="360">
        <f t="shared" si="84"/>
        <v>1</v>
      </c>
      <c r="N1052" s="357">
        <f>VLOOKUP(Tabela14[[#This Row],[Banco]],$U$9:$V$28,2,0)</f>
        <v>1</v>
      </c>
      <c r="O1052" s="360">
        <f>IF(M1052&gt;'06'!$AZ$15,0,1)</f>
        <v>1</v>
      </c>
      <c r="P1052" s="360" t="str">
        <f>IF(Tabela14[[#This Row],[DIA]]&gt;0,IF('13'!$CD$36=77,1,""),"")</f>
        <v/>
      </c>
      <c r="Q1052" s="360">
        <f>IF(M1052&gt;'13'!$CD$30,0,1)</f>
        <v>1</v>
      </c>
      <c r="R1052" s="357" t="str">
        <f>IF(Tabela14[[#This Row],[DIA]]&gt;0,IF('01'!$BX$33=77,1,""),"")</f>
        <v/>
      </c>
      <c r="S1052" s="360">
        <f>IF(M1052&gt;'01'!$BX$27,0,1)</f>
        <v>1</v>
      </c>
    </row>
    <row r="1053" spans="3:19" x14ac:dyDescent="0.25">
      <c r="C1053" s="75">
        <v>43685</v>
      </c>
      <c r="D1053" s="76" t="s">
        <v>264</v>
      </c>
      <c r="E1053" s="358" t="s">
        <v>618</v>
      </c>
      <c r="F1053" s="359">
        <v>10</v>
      </c>
      <c r="G1053" s="76" t="s">
        <v>272</v>
      </c>
      <c r="H1053" s="76" t="s">
        <v>60</v>
      </c>
      <c r="I1053" s="360" t="str">
        <f t="shared" ca="1" si="80"/>
        <v/>
      </c>
      <c r="J1053" s="360">
        <f t="shared" si="81"/>
        <v>8</v>
      </c>
      <c r="K1053" s="360">
        <f t="shared" si="82"/>
        <v>8</v>
      </c>
      <c r="L1053" s="360">
        <f t="shared" si="83"/>
        <v>2019</v>
      </c>
      <c r="M1053" s="360">
        <f t="shared" si="84"/>
        <v>1</v>
      </c>
      <c r="N1053" s="357">
        <f>VLOOKUP(Tabela14[[#This Row],[Banco]],$U$9:$V$28,2,0)</f>
        <v>1</v>
      </c>
      <c r="O1053" s="360">
        <f>IF(M1053&gt;'06'!$AZ$15,0,1)</f>
        <v>1</v>
      </c>
      <c r="P1053" s="360" t="str">
        <f>IF(Tabela14[[#This Row],[DIA]]&gt;0,IF('13'!$CD$36=77,1,""),"")</f>
        <v/>
      </c>
      <c r="Q1053" s="360">
        <f>IF(M1053&gt;'13'!$CD$30,0,1)</f>
        <v>1</v>
      </c>
      <c r="R1053" s="357" t="str">
        <f>IF(Tabela14[[#This Row],[DIA]]&gt;0,IF('01'!$BX$33=77,1,""),"")</f>
        <v/>
      </c>
      <c r="S1053" s="360">
        <f>IF(M1053&gt;'01'!$BX$27,0,1)</f>
        <v>1</v>
      </c>
    </row>
    <row r="1054" spans="3:19" x14ac:dyDescent="0.25">
      <c r="C1054" s="75">
        <v>43685</v>
      </c>
      <c r="D1054" s="76" t="s">
        <v>264</v>
      </c>
      <c r="E1054" s="358" t="s">
        <v>618</v>
      </c>
      <c r="F1054" s="359">
        <v>19</v>
      </c>
      <c r="G1054" s="76" t="s">
        <v>272</v>
      </c>
      <c r="H1054" s="76" t="s">
        <v>60</v>
      </c>
      <c r="I1054" s="360" t="str">
        <f t="shared" ca="1" si="80"/>
        <v/>
      </c>
      <c r="J1054" s="360">
        <f t="shared" si="81"/>
        <v>8</v>
      </c>
      <c r="K1054" s="360">
        <f t="shared" si="82"/>
        <v>8</v>
      </c>
      <c r="L1054" s="360">
        <f t="shared" si="83"/>
        <v>2019</v>
      </c>
      <c r="M1054" s="360">
        <f t="shared" si="84"/>
        <v>1</v>
      </c>
      <c r="N1054" s="357">
        <f>VLOOKUP(Tabela14[[#This Row],[Banco]],$U$9:$V$28,2,0)</f>
        <v>1</v>
      </c>
      <c r="O1054" s="360">
        <f>IF(M1054&gt;'06'!$AZ$15,0,1)</f>
        <v>1</v>
      </c>
      <c r="P1054" s="360" t="str">
        <f>IF(Tabela14[[#This Row],[DIA]]&gt;0,IF('13'!$CD$36=77,1,""),"")</f>
        <v/>
      </c>
      <c r="Q1054" s="360">
        <f>IF(M1054&gt;'13'!$CD$30,0,1)</f>
        <v>1</v>
      </c>
      <c r="R1054" s="357" t="str">
        <f>IF(Tabela14[[#This Row],[DIA]]&gt;0,IF('01'!$BX$33=77,1,""),"")</f>
        <v/>
      </c>
      <c r="S1054" s="360">
        <f>IF(M1054&gt;'01'!$BX$27,0,1)</f>
        <v>1</v>
      </c>
    </row>
    <row r="1055" spans="3:19" x14ac:dyDescent="0.25">
      <c r="C1055" s="75">
        <v>43685</v>
      </c>
      <c r="D1055" s="76" t="s">
        <v>268</v>
      </c>
      <c r="E1055" s="358" t="s">
        <v>342</v>
      </c>
      <c r="F1055" s="359">
        <v>4</v>
      </c>
      <c r="G1055" s="76" t="s">
        <v>272</v>
      </c>
      <c r="H1055" s="76" t="s">
        <v>60</v>
      </c>
      <c r="I1055" s="360" t="str">
        <f t="shared" ca="1" si="80"/>
        <v/>
      </c>
      <c r="J1055" s="360">
        <f t="shared" si="81"/>
        <v>8</v>
      </c>
      <c r="K1055" s="360">
        <f t="shared" si="82"/>
        <v>8</v>
      </c>
      <c r="L1055" s="360">
        <f t="shared" si="83"/>
        <v>2019</v>
      </c>
      <c r="M1055" s="360">
        <f t="shared" si="84"/>
        <v>1</v>
      </c>
      <c r="N1055" s="357">
        <f>VLOOKUP(Tabela14[[#This Row],[Banco]],$U$9:$V$28,2,0)</f>
        <v>1</v>
      </c>
      <c r="O1055" s="360">
        <f>IF(M1055&gt;'06'!$AZ$15,0,1)</f>
        <v>1</v>
      </c>
      <c r="P1055" s="360" t="str">
        <f>IF(Tabela14[[#This Row],[DIA]]&gt;0,IF('13'!$CD$36=77,1,""),"")</f>
        <v/>
      </c>
      <c r="Q1055" s="360">
        <f>IF(M1055&gt;'13'!$CD$30,0,1)</f>
        <v>1</v>
      </c>
      <c r="R1055" s="357" t="str">
        <f>IF(Tabela14[[#This Row],[DIA]]&gt;0,IF('01'!$BX$33=77,1,""),"")</f>
        <v/>
      </c>
      <c r="S1055" s="360">
        <f>IF(M1055&gt;'01'!$BX$27,0,1)</f>
        <v>1</v>
      </c>
    </row>
    <row r="1056" spans="3:19" x14ac:dyDescent="0.25">
      <c r="C1056" s="75">
        <v>43685</v>
      </c>
      <c r="D1056" s="76" t="s">
        <v>264</v>
      </c>
      <c r="E1056" s="358" t="s">
        <v>695</v>
      </c>
      <c r="F1056" s="359">
        <v>42</v>
      </c>
      <c r="G1056" s="76" t="s">
        <v>272</v>
      </c>
      <c r="H1056" s="76" t="s">
        <v>60</v>
      </c>
      <c r="I1056" s="360" t="str">
        <f t="shared" ca="1" si="80"/>
        <v/>
      </c>
      <c r="J1056" s="360">
        <f t="shared" si="81"/>
        <v>8</v>
      </c>
      <c r="K1056" s="360">
        <f t="shared" si="82"/>
        <v>8</v>
      </c>
      <c r="L1056" s="360">
        <f t="shared" si="83"/>
        <v>2019</v>
      </c>
      <c r="M1056" s="360">
        <f t="shared" si="84"/>
        <v>1</v>
      </c>
      <c r="N1056" s="357">
        <f>VLOOKUP(Tabela14[[#This Row],[Banco]],$U$9:$V$28,2,0)</f>
        <v>1</v>
      </c>
      <c r="O1056" s="360">
        <f>IF(M1056&gt;'06'!$AZ$15,0,1)</f>
        <v>1</v>
      </c>
      <c r="P1056" s="360" t="str">
        <f>IF(Tabela14[[#This Row],[DIA]]&gt;0,IF('13'!$CD$36=77,1,""),"")</f>
        <v/>
      </c>
      <c r="Q1056" s="360">
        <f>IF(M1056&gt;'13'!$CD$30,0,1)</f>
        <v>1</v>
      </c>
      <c r="R1056" s="357" t="str">
        <f>IF(Tabela14[[#This Row],[DIA]]&gt;0,IF('01'!$BX$33=77,1,""),"")</f>
        <v/>
      </c>
      <c r="S1056" s="360">
        <f>IF(M1056&gt;'01'!$BX$27,0,1)</f>
        <v>1</v>
      </c>
    </row>
    <row r="1057" spans="3:19" x14ac:dyDescent="0.25">
      <c r="C1057" s="75">
        <v>43685</v>
      </c>
      <c r="D1057" s="76" t="s">
        <v>266</v>
      </c>
      <c r="E1057" s="358" t="s">
        <v>385</v>
      </c>
      <c r="F1057" s="359">
        <v>1.6</v>
      </c>
      <c r="G1057" s="76" t="s">
        <v>272</v>
      </c>
      <c r="H1057" s="76" t="s">
        <v>60</v>
      </c>
      <c r="I1057" s="360" t="str">
        <f t="shared" ca="1" si="80"/>
        <v/>
      </c>
      <c r="J1057" s="360">
        <f t="shared" si="81"/>
        <v>8</v>
      </c>
      <c r="K1057" s="360">
        <f t="shared" si="82"/>
        <v>8</v>
      </c>
      <c r="L1057" s="360">
        <f t="shared" si="83"/>
        <v>2019</v>
      </c>
      <c r="M1057" s="360">
        <f t="shared" si="84"/>
        <v>1</v>
      </c>
      <c r="N1057" s="357">
        <f>VLOOKUP(Tabela14[[#This Row],[Banco]],$U$9:$V$28,2,0)</f>
        <v>1</v>
      </c>
      <c r="O1057" s="360">
        <f>IF(M1057&gt;'06'!$AZ$15,0,1)</f>
        <v>1</v>
      </c>
      <c r="P1057" s="360" t="str">
        <f>IF(Tabela14[[#This Row],[DIA]]&gt;0,IF('13'!$CD$36=77,1,""),"")</f>
        <v/>
      </c>
      <c r="Q1057" s="360">
        <f>IF(M1057&gt;'13'!$CD$30,0,1)</f>
        <v>1</v>
      </c>
      <c r="R1057" s="357" t="str">
        <f>IF(Tabela14[[#This Row],[DIA]]&gt;0,IF('01'!$BX$33=77,1,""),"")</f>
        <v/>
      </c>
      <c r="S1057" s="360">
        <f>IF(M1057&gt;'01'!$BX$27,0,1)</f>
        <v>1</v>
      </c>
    </row>
    <row r="1058" spans="3:19" x14ac:dyDescent="0.25">
      <c r="C1058" s="75">
        <v>43685</v>
      </c>
      <c r="D1058" s="76" t="s">
        <v>266</v>
      </c>
      <c r="E1058" s="358" t="s">
        <v>696</v>
      </c>
      <c r="F1058" s="359">
        <v>25.8</v>
      </c>
      <c r="G1058" s="76" t="s">
        <v>272</v>
      </c>
      <c r="H1058" s="76" t="s">
        <v>60</v>
      </c>
      <c r="I1058" s="360" t="str">
        <f t="shared" ca="1" si="80"/>
        <v/>
      </c>
      <c r="J1058" s="360">
        <f t="shared" si="81"/>
        <v>8</v>
      </c>
      <c r="K1058" s="360">
        <f t="shared" si="82"/>
        <v>8</v>
      </c>
      <c r="L1058" s="360">
        <f t="shared" si="83"/>
        <v>2019</v>
      </c>
      <c r="M1058" s="360">
        <f t="shared" si="84"/>
        <v>1</v>
      </c>
      <c r="N1058" s="357">
        <f>VLOOKUP(Tabela14[[#This Row],[Banco]],$U$9:$V$28,2,0)</f>
        <v>1</v>
      </c>
      <c r="O1058" s="360">
        <f>IF(M1058&gt;'06'!$AZ$15,0,1)</f>
        <v>1</v>
      </c>
      <c r="P1058" s="360" t="str">
        <f>IF(Tabela14[[#This Row],[DIA]]&gt;0,IF('13'!$CD$36=77,1,""),"")</f>
        <v/>
      </c>
      <c r="Q1058" s="360">
        <f>IF(M1058&gt;'13'!$CD$30,0,1)</f>
        <v>1</v>
      </c>
      <c r="R1058" s="357" t="str">
        <f>IF(Tabela14[[#This Row],[DIA]]&gt;0,IF('01'!$BX$33=77,1,""),"")</f>
        <v/>
      </c>
      <c r="S1058" s="360">
        <f>IF(M1058&gt;'01'!$BX$27,0,1)</f>
        <v>1</v>
      </c>
    </row>
    <row r="1059" spans="3:19" x14ac:dyDescent="0.25">
      <c r="C1059" s="75">
        <v>43685</v>
      </c>
      <c r="D1059" s="76" t="s">
        <v>265</v>
      </c>
      <c r="E1059" s="358" t="s">
        <v>697</v>
      </c>
      <c r="F1059" s="359">
        <v>2</v>
      </c>
      <c r="G1059" s="76" t="s">
        <v>272</v>
      </c>
      <c r="H1059" s="76" t="s">
        <v>60</v>
      </c>
      <c r="I1059" s="360" t="str">
        <f t="shared" ca="1" si="80"/>
        <v/>
      </c>
      <c r="J1059" s="360">
        <f t="shared" si="81"/>
        <v>8</v>
      </c>
      <c r="K1059" s="360">
        <f t="shared" si="82"/>
        <v>8</v>
      </c>
      <c r="L1059" s="360">
        <f t="shared" si="83"/>
        <v>2019</v>
      </c>
      <c r="M1059" s="360">
        <f t="shared" si="84"/>
        <v>1</v>
      </c>
      <c r="N1059" s="357">
        <f>VLOOKUP(Tabela14[[#This Row],[Banco]],$U$9:$V$28,2,0)</f>
        <v>1</v>
      </c>
      <c r="O1059" s="360">
        <f>IF(M1059&gt;'06'!$AZ$15,0,1)</f>
        <v>1</v>
      </c>
      <c r="P1059" s="360" t="str">
        <f>IF(Tabela14[[#This Row],[DIA]]&gt;0,IF('13'!$CD$36=77,1,""),"")</f>
        <v/>
      </c>
      <c r="Q1059" s="360">
        <f>IF(M1059&gt;'13'!$CD$30,0,1)</f>
        <v>1</v>
      </c>
      <c r="R1059" s="357" t="str">
        <f>IF(Tabela14[[#This Row],[DIA]]&gt;0,IF('01'!$BX$33=77,1,""),"")</f>
        <v/>
      </c>
      <c r="S1059" s="360">
        <f>IF(M1059&gt;'01'!$BX$27,0,1)</f>
        <v>1</v>
      </c>
    </row>
    <row r="1060" spans="3:19" x14ac:dyDescent="0.25">
      <c r="C1060" s="75">
        <v>43686</v>
      </c>
      <c r="D1060" s="76" t="s">
        <v>264</v>
      </c>
      <c r="E1060" s="358" t="s">
        <v>698</v>
      </c>
      <c r="F1060" s="359">
        <v>5</v>
      </c>
      <c r="G1060" s="76" t="s">
        <v>272</v>
      </c>
      <c r="H1060" s="76" t="s">
        <v>60</v>
      </c>
      <c r="I1060" s="360" t="str">
        <f t="shared" ca="1" si="80"/>
        <v/>
      </c>
      <c r="J1060" s="360">
        <f t="shared" si="81"/>
        <v>9</v>
      </c>
      <c r="K1060" s="360">
        <f t="shared" si="82"/>
        <v>8</v>
      </c>
      <c r="L1060" s="360">
        <f t="shared" si="83"/>
        <v>2019</v>
      </c>
      <c r="M1060" s="360">
        <f t="shared" si="84"/>
        <v>1</v>
      </c>
      <c r="N1060" s="357">
        <f>VLOOKUP(Tabela14[[#This Row],[Banco]],$U$9:$V$28,2,0)</f>
        <v>1</v>
      </c>
      <c r="O1060" s="360">
        <f>IF(M1060&gt;'06'!$AZ$15,0,1)</f>
        <v>1</v>
      </c>
      <c r="P1060" s="360" t="str">
        <f>IF(Tabela14[[#This Row],[DIA]]&gt;0,IF('13'!$CD$36=77,1,""),"")</f>
        <v/>
      </c>
      <c r="Q1060" s="360">
        <f>IF(M1060&gt;'13'!$CD$30,0,1)</f>
        <v>1</v>
      </c>
      <c r="R1060" s="357" t="str">
        <f>IF(Tabela14[[#This Row],[DIA]]&gt;0,IF('01'!$BX$33=77,1,""),"")</f>
        <v/>
      </c>
      <c r="S1060" s="360">
        <f>IF(M1060&gt;'01'!$BX$27,0,1)</f>
        <v>1</v>
      </c>
    </row>
    <row r="1061" spans="3:19" x14ac:dyDescent="0.25">
      <c r="C1061" s="75">
        <v>43686</v>
      </c>
      <c r="D1061" s="76" t="s">
        <v>264</v>
      </c>
      <c r="E1061" s="358" t="s">
        <v>699</v>
      </c>
      <c r="F1061" s="359">
        <v>10</v>
      </c>
      <c r="G1061" s="76" t="s">
        <v>272</v>
      </c>
      <c r="H1061" s="76" t="s">
        <v>60</v>
      </c>
      <c r="I1061" s="360" t="str">
        <f t="shared" ca="1" si="80"/>
        <v/>
      </c>
      <c r="J1061" s="360">
        <f t="shared" si="81"/>
        <v>9</v>
      </c>
      <c r="K1061" s="360">
        <f t="shared" si="82"/>
        <v>8</v>
      </c>
      <c r="L1061" s="360">
        <f t="shared" si="83"/>
        <v>2019</v>
      </c>
      <c r="M1061" s="360">
        <f t="shared" si="84"/>
        <v>1</v>
      </c>
      <c r="N1061" s="357">
        <f>VLOOKUP(Tabela14[[#This Row],[Banco]],$U$9:$V$28,2,0)</f>
        <v>1</v>
      </c>
      <c r="O1061" s="360">
        <f>IF(M1061&gt;'06'!$AZ$15,0,1)</f>
        <v>1</v>
      </c>
      <c r="P1061" s="360" t="str">
        <f>IF(Tabela14[[#This Row],[DIA]]&gt;0,IF('13'!$CD$36=77,1,""),"")</f>
        <v/>
      </c>
      <c r="Q1061" s="360">
        <f>IF(M1061&gt;'13'!$CD$30,0,1)</f>
        <v>1</v>
      </c>
      <c r="R1061" s="357" t="str">
        <f>IF(Tabela14[[#This Row],[DIA]]&gt;0,IF('01'!$BX$33=77,1,""),"")</f>
        <v/>
      </c>
      <c r="S1061" s="360">
        <f>IF(M1061&gt;'01'!$BX$27,0,1)</f>
        <v>1</v>
      </c>
    </row>
    <row r="1062" spans="3:19" x14ac:dyDescent="0.25">
      <c r="C1062" s="75">
        <v>43687</v>
      </c>
      <c r="D1062" s="76" t="s">
        <v>266</v>
      </c>
      <c r="E1062" s="358" t="s">
        <v>700</v>
      </c>
      <c r="F1062" s="359">
        <v>10</v>
      </c>
      <c r="G1062" s="76" t="s">
        <v>272</v>
      </c>
      <c r="H1062" s="76" t="s">
        <v>60</v>
      </c>
      <c r="I1062" s="360" t="str">
        <f t="shared" ca="1" si="80"/>
        <v/>
      </c>
      <c r="J1062" s="360">
        <f t="shared" si="81"/>
        <v>10</v>
      </c>
      <c r="K1062" s="360">
        <f t="shared" si="82"/>
        <v>8</v>
      </c>
      <c r="L1062" s="360">
        <f t="shared" si="83"/>
        <v>2019</v>
      </c>
      <c r="M1062" s="360">
        <f t="shared" si="84"/>
        <v>1</v>
      </c>
      <c r="N1062" s="357">
        <f>VLOOKUP(Tabela14[[#This Row],[Banco]],$U$9:$V$28,2,0)</f>
        <v>1</v>
      </c>
      <c r="O1062" s="360">
        <f>IF(M1062&gt;'06'!$AZ$15,0,1)</f>
        <v>1</v>
      </c>
      <c r="P1062" s="360" t="str">
        <f>IF(Tabela14[[#This Row],[DIA]]&gt;0,IF('13'!$CD$36=77,1,""),"")</f>
        <v/>
      </c>
      <c r="Q1062" s="360">
        <f>IF(M1062&gt;'13'!$CD$30,0,1)</f>
        <v>1</v>
      </c>
      <c r="R1062" s="357" t="str">
        <f>IF(Tabela14[[#This Row],[DIA]]&gt;0,IF('01'!$BX$33=77,1,""),"")</f>
        <v/>
      </c>
      <c r="S1062" s="360">
        <f>IF(M1062&gt;'01'!$BX$27,0,1)</f>
        <v>1</v>
      </c>
    </row>
    <row r="1063" spans="3:19" x14ac:dyDescent="0.25">
      <c r="C1063" s="75">
        <v>43688</v>
      </c>
      <c r="D1063" s="76" t="s">
        <v>265</v>
      </c>
      <c r="E1063" s="358" t="s">
        <v>461</v>
      </c>
      <c r="F1063" s="359">
        <v>100</v>
      </c>
      <c r="G1063" s="76" t="s">
        <v>272</v>
      </c>
      <c r="H1063" s="76" t="s">
        <v>60</v>
      </c>
      <c r="I1063" s="360" t="str">
        <f t="shared" ca="1" si="80"/>
        <v/>
      </c>
      <c r="J1063" s="360">
        <f t="shared" si="81"/>
        <v>11</v>
      </c>
      <c r="K1063" s="360">
        <f t="shared" si="82"/>
        <v>8</v>
      </c>
      <c r="L1063" s="360">
        <f t="shared" si="83"/>
        <v>2019</v>
      </c>
      <c r="M1063" s="360">
        <f t="shared" si="84"/>
        <v>1</v>
      </c>
      <c r="N1063" s="357">
        <f>VLOOKUP(Tabela14[[#This Row],[Banco]],$U$9:$V$28,2,0)</f>
        <v>1</v>
      </c>
      <c r="O1063" s="360">
        <f>IF(M1063&gt;'06'!$AZ$15,0,1)</f>
        <v>1</v>
      </c>
      <c r="P1063" s="360" t="str">
        <f>IF(Tabela14[[#This Row],[DIA]]&gt;0,IF('13'!$CD$36=77,1,""),"")</f>
        <v/>
      </c>
      <c r="Q1063" s="360">
        <f>IF(M1063&gt;'13'!$CD$30,0,1)</f>
        <v>1</v>
      </c>
      <c r="R1063" s="357" t="str">
        <f>IF(Tabela14[[#This Row],[DIA]]&gt;0,IF('01'!$BX$33=77,1,""),"")</f>
        <v/>
      </c>
      <c r="S1063" s="360">
        <f>IF(M1063&gt;'01'!$BX$27,0,1)</f>
        <v>1</v>
      </c>
    </row>
    <row r="1064" spans="3:19" x14ac:dyDescent="0.25">
      <c r="C1064" s="75">
        <v>43689</v>
      </c>
      <c r="D1064" s="76" t="s">
        <v>269</v>
      </c>
      <c r="E1064" s="358" t="s">
        <v>348</v>
      </c>
      <c r="F1064" s="359">
        <v>23</v>
      </c>
      <c r="G1064" s="76" t="s">
        <v>272</v>
      </c>
      <c r="H1064" s="76" t="s">
        <v>60</v>
      </c>
      <c r="I1064" s="360" t="str">
        <f t="shared" ca="1" si="80"/>
        <v/>
      </c>
      <c r="J1064" s="360">
        <f t="shared" si="81"/>
        <v>12</v>
      </c>
      <c r="K1064" s="360">
        <f t="shared" si="82"/>
        <v>8</v>
      </c>
      <c r="L1064" s="360">
        <f t="shared" si="83"/>
        <v>2019</v>
      </c>
      <c r="M1064" s="360">
        <f t="shared" si="84"/>
        <v>1</v>
      </c>
      <c r="N1064" s="357">
        <f>VLOOKUP(Tabela14[[#This Row],[Banco]],$U$9:$V$28,2,0)</f>
        <v>1</v>
      </c>
      <c r="O1064" s="360">
        <f>IF(M1064&gt;'06'!$AZ$15,0,1)</f>
        <v>1</v>
      </c>
      <c r="P1064" s="360" t="str">
        <f>IF(Tabela14[[#This Row],[DIA]]&gt;0,IF('13'!$CD$36=77,1,""),"")</f>
        <v/>
      </c>
      <c r="Q1064" s="360">
        <f>IF(M1064&gt;'13'!$CD$30,0,1)</f>
        <v>1</v>
      </c>
      <c r="R1064" s="357" t="str">
        <f>IF(Tabela14[[#This Row],[DIA]]&gt;0,IF('01'!$BX$33=77,1,""),"")</f>
        <v/>
      </c>
      <c r="S1064" s="360">
        <f>IF(M1064&gt;'01'!$BX$27,0,1)</f>
        <v>1</v>
      </c>
    </row>
    <row r="1065" spans="3:19" x14ac:dyDescent="0.25">
      <c r="C1065" s="75">
        <v>43689</v>
      </c>
      <c r="D1065" s="76" t="s">
        <v>268</v>
      </c>
      <c r="E1065" s="358" t="s">
        <v>519</v>
      </c>
      <c r="F1065" s="359">
        <v>6</v>
      </c>
      <c r="G1065" s="76" t="s">
        <v>272</v>
      </c>
      <c r="H1065" s="76" t="s">
        <v>60</v>
      </c>
      <c r="I1065" s="360" t="str">
        <f t="shared" ca="1" si="80"/>
        <v/>
      </c>
      <c r="J1065" s="360">
        <f t="shared" si="81"/>
        <v>12</v>
      </c>
      <c r="K1065" s="360">
        <f t="shared" si="82"/>
        <v>8</v>
      </c>
      <c r="L1065" s="360">
        <f t="shared" si="83"/>
        <v>2019</v>
      </c>
      <c r="M1065" s="360">
        <f t="shared" si="84"/>
        <v>1</v>
      </c>
      <c r="N1065" s="357">
        <f>VLOOKUP(Tabela14[[#This Row],[Banco]],$U$9:$V$28,2,0)</f>
        <v>1</v>
      </c>
      <c r="O1065" s="360">
        <f>IF(M1065&gt;'06'!$AZ$15,0,1)</f>
        <v>1</v>
      </c>
      <c r="P1065" s="360" t="str">
        <f>IF(Tabela14[[#This Row],[DIA]]&gt;0,IF('13'!$CD$36=77,1,""),"")</f>
        <v/>
      </c>
      <c r="Q1065" s="360">
        <f>IF(M1065&gt;'13'!$CD$30,0,1)</f>
        <v>1</v>
      </c>
      <c r="R1065" s="357" t="str">
        <f>IF(Tabela14[[#This Row],[DIA]]&gt;0,IF('01'!$BX$33=77,1,""),"")</f>
        <v/>
      </c>
      <c r="S1065" s="360">
        <f>IF(M1065&gt;'01'!$BX$27,0,1)</f>
        <v>1</v>
      </c>
    </row>
    <row r="1066" spans="3:19" x14ac:dyDescent="0.25">
      <c r="C1066" s="75">
        <v>43691</v>
      </c>
      <c r="D1066" s="76" t="s">
        <v>264</v>
      </c>
      <c r="E1066" s="358" t="s">
        <v>339</v>
      </c>
      <c r="F1066" s="359">
        <v>100</v>
      </c>
      <c r="G1066" s="76" t="s">
        <v>272</v>
      </c>
      <c r="H1066" s="76" t="s">
        <v>60</v>
      </c>
      <c r="I1066" s="360" t="str">
        <f t="shared" ca="1" si="80"/>
        <v/>
      </c>
      <c r="J1066" s="360">
        <f t="shared" si="81"/>
        <v>14</v>
      </c>
      <c r="K1066" s="360">
        <f t="shared" si="82"/>
        <v>8</v>
      </c>
      <c r="L1066" s="360">
        <f t="shared" si="83"/>
        <v>2019</v>
      </c>
      <c r="M1066" s="360">
        <f t="shared" si="84"/>
        <v>1</v>
      </c>
      <c r="N1066" s="357">
        <f>VLOOKUP(Tabela14[[#This Row],[Banco]],$U$9:$V$28,2,0)</f>
        <v>1</v>
      </c>
      <c r="O1066" s="360">
        <f>IF(M1066&gt;'06'!$AZ$15,0,1)</f>
        <v>1</v>
      </c>
      <c r="P1066" s="360" t="str">
        <f>IF(Tabela14[[#This Row],[DIA]]&gt;0,IF('13'!$CD$36=77,1,""),"")</f>
        <v/>
      </c>
      <c r="Q1066" s="360">
        <f>IF(M1066&gt;'13'!$CD$30,0,1)</f>
        <v>1</v>
      </c>
      <c r="R1066" s="357" t="str">
        <f>IF(Tabela14[[#This Row],[DIA]]&gt;0,IF('01'!$BX$33=77,1,""),"")</f>
        <v/>
      </c>
      <c r="S1066" s="360">
        <f>IF(M1066&gt;'01'!$BX$27,0,1)</f>
        <v>1</v>
      </c>
    </row>
    <row r="1067" spans="3:19" x14ac:dyDescent="0.25">
      <c r="C1067" s="75">
        <v>43693</v>
      </c>
      <c r="D1067" s="76" t="s">
        <v>266</v>
      </c>
      <c r="E1067" s="358" t="s">
        <v>701</v>
      </c>
      <c r="F1067" s="359">
        <v>130</v>
      </c>
      <c r="G1067" s="76" t="s">
        <v>272</v>
      </c>
      <c r="H1067" s="76" t="s">
        <v>60</v>
      </c>
      <c r="I1067" s="360" t="str">
        <f t="shared" ca="1" si="80"/>
        <v/>
      </c>
      <c r="J1067" s="360">
        <f t="shared" si="81"/>
        <v>16</v>
      </c>
      <c r="K1067" s="360">
        <f t="shared" si="82"/>
        <v>8</v>
      </c>
      <c r="L1067" s="360">
        <f t="shared" si="83"/>
        <v>2019</v>
      </c>
      <c r="M1067" s="360">
        <f t="shared" si="84"/>
        <v>1</v>
      </c>
      <c r="N1067" s="357">
        <f>VLOOKUP(Tabela14[[#This Row],[Banco]],$U$9:$V$28,2,0)</f>
        <v>1</v>
      </c>
      <c r="O1067" s="360">
        <f>IF(M1067&gt;'06'!$AZ$15,0,1)</f>
        <v>1</v>
      </c>
      <c r="P1067" s="360" t="str">
        <f>IF(Tabela14[[#This Row],[DIA]]&gt;0,IF('13'!$CD$36=77,1,""),"")</f>
        <v/>
      </c>
      <c r="Q1067" s="360">
        <f>IF(M1067&gt;'13'!$CD$30,0,1)</f>
        <v>1</v>
      </c>
      <c r="R1067" s="357" t="str">
        <f>IF(Tabela14[[#This Row],[DIA]]&gt;0,IF('01'!$BX$33=77,1,""),"")</f>
        <v/>
      </c>
      <c r="S1067" s="360">
        <f>IF(M1067&gt;'01'!$BX$27,0,1)</f>
        <v>1</v>
      </c>
    </row>
    <row r="1068" spans="3:19" x14ac:dyDescent="0.25">
      <c r="C1068" s="75">
        <v>43693</v>
      </c>
      <c r="D1068" s="76" t="s">
        <v>264</v>
      </c>
      <c r="E1068" s="358" t="s">
        <v>618</v>
      </c>
      <c r="F1068" s="359">
        <v>20</v>
      </c>
      <c r="G1068" s="76" t="s">
        <v>272</v>
      </c>
      <c r="H1068" s="76" t="s">
        <v>60</v>
      </c>
      <c r="I1068" s="360" t="str">
        <f t="shared" ca="1" si="80"/>
        <v/>
      </c>
      <c r="J1068" s="360">
        <f t="shared" si="81"/>
        <v>16</v>
      </c>
      <c r="K1068" s="360">
        <f t="shared" si="82"/>
        <v>8</v>
      </c>
      <c r="L1068" s="360">
        <f t="shared" si="83"/>
        <v>2019</v>
      </c>
      <c r="M1068" s="360">
        <f t="shared" si="84"/>
        <v>1</v>
      </c>
      <c r="N1068" s="357">
        <f>VLOOKUP(Tabela14[[#This Row],[Banco]],$U$9:$V$28,2,0)</f>
        <v>1</v>
      </c>
      <c r="O1068" s="360">
        <f>IF(M1068&gt;'06'!$AZ$15,0,1)</f>
        <v>1</v>
      </c>
      <c r="P1068" s="360" t="str">
        <f>IF(Tabela14[[#This Row],[DIA]]&gt;0,IF('13'!$CD$36=77,1,""),"")</f>
        <v/>
      </c>
      <c r="Q1068" s="360">
        <f>IF(M1068&gt;'13'!$CD$30,0,1)</f>
        <v>1</v>
      </c>
      <c r="R1068" s="357" t="str">
        <f>IF(Tabela14[[#This Row],[DIA]]&gt;0,IF('01'!$BX$33=77,1,""),"")</f>
        <v/>
      </c>
      <c r="S1068" s="360">
        <f>IF(M1068&gt;'01'!$BX$27,0,1)</f>
        <v>1</v>
      </c>
    </row>
    <row r="1069" spans="3:19" x14ac:dyDescent="0.25">
      <c r="C1069" s="75">
        <v>43693</v>
      </c>
      <c r="D1069" s="76" t="s">
        <v>264</v>
      </c>
      <c r="E1069" s="358" t="s">
        <v>702</v>
      </c>
      <c r="F1069" s="359">
        <v>60</v>
      </c>
      <c r="G1069" s="76" t="s">
        <v>272</v>
      </c>
      <c r="H1069" s="76" t="s">
        <v>60</v>
      </c>
      <c r="I1069" s="360" t="str">
        <f t="shared" ca="1" si="80"/>
        <v/>
      </c>
      <c r="J1069" s="360">
        <f t="shared" si="81"/>
        <v>16</v>
      </c>
      <c r="K1069" s="360">
        <f t="shared" si="82"/>
        <v>8</v>
      </c>
      <c r="L1069" s="360">
        <f t="shared" si="83"/>
        <v>2019</v>
      </c>
      <c r="M1069" s="360">
        <f t="shared" si="84"/>
        <v>1</v>
      </c>
      <c r="N1069" s="357">
        <f>VLOOKUP(Tabela14[[#This Row],[Banco]],$U$9:$V$28,2,0)</f>
        <v>1</v>
      </c>
      <c r="O1069" s="360">
        <f>IF(M1069&gt;'06'!$AZ$15,0,1)</f>
        <v>1</v>
      </c>
      <c r="P1069" s="360" t="str">
        <f>IF(Tabela14[[#This Row],[DIA]]&gt;0,IF('13'!$CD$36=77,1,""),"")</f>
        <v/>
      </c>
      <c r="Q1069" s="360">
        <f>IF(M1069&gt;'13'!$CD$30,0,1)</f>
        <v>1</v>
      </c>
      <c r="R1069" s="357" t="str">
        <f>IF(Tabela14[[#This Row],[DIA]]&gt;0,IF('01'!$BX$33=77,1,""),"")</f>
        <v/>
      </c>
      <c r="S1069" s="360">
        <f>IF(M1069&gt;'01'!$BX$27,0,1)</f>
        <v>1</v>
      </c>
    </row>
    <row r="1070" spans="3:19" x14ac:dyDescent="0.25">
      <c r="C1070" s="75">
        <v>43693</v>
      </c>
      <c r="D1070" s="76" t="s">
        <v>268</v>
      </c>
      <c r="E1070" s="358" t="s">
        <v>342</v>
      </c>
      <c r="F1070" s="359">
        <v>4</v>
      </c>
      <c r="G1070" s="76" t="s">
        <v>272</v>
      </c>
      <c r="H1070" s="76" t="s">
        <v>60</v>
      </c>
      <c r="I1070" s="360" t="str">
        <f t="shared" ca="1" si="80"/>
        <v/>
      </c>
      <c r="J1070" s="360">
        <f t="shared" si="81"/>
        <v>16</v>
      </c>
      <c r="K1070" s="360">
        <f t="shared" si="82"/>
        <v>8</v>
      </c>
      <c r="L1070" s="360">
        <f t="shared" si="83"/>
        <v>2019</v>
      </c>
      <c r="M1070" s="360">
        <f t="shared" si="84"/>
        <v>1</v>
      </c>
      <c r="N1070" s="357">
        <f>VLOOKUP(Tabela14[[#This Row],[Banco]],$U$9:$V$28,2,0)</f>
        <v>1</v>
      </c>
      <c r="O1070" s="360">
        <f>IF(M1070&gt;'06'!$AZ$15,0,1)</f>
        <v>1</v>
      </c>
      <c r="P1070" s="360" t="str">
        <f>IF(Tabela14[[#This Row],[DIA]]&gt;0,IF('13'!$CD$36=77,1,""),"")</f>
        <v/>
      </c>
      <c r="Q1070" s="360">
        <f>IF(M1070&gt;'13'!$CD$30,0,1)</f>
        <v>1</v>
      </c>
      <c r="R1070" s="357" t="str">
        <f>IF(Tabela14[[#This Row],[DIA]]&gt;0,IF('01'!$BX$33=77,1,""),"")</f>
        <v/>
      </c>
      <c r="S1070" s="360">
        <f>IF(M1070&gt;'01'!$BX$27,0,1)</f>
        <v>1</v>
      </c>
    </row>
    <row r="1071" spans="3:19" x14ac:dyDescent="0.25">
      <c r="C1071" s="75">
        <v>43693</v>
      </c>
      <c r="D1071" s="76" t="s">
        <v>271</v>
      </c>
      <c r="E1071" s="358" t="s">
        <v>415</v>
      </c>
      <c r="F1071" s="359">
        <v>30</v>
      </c>
      <c r="G1071" s="76" t="s">
        <v>272</v>
      </c>
      <c r="H1071" s="76" t="s">
        <v>60</v>
      </c>
      <c r="I1071" s="360" t="str">
        <f t="shared" ca="1" si="80"/>
        <v/>
      </c>
      <c r="J1071" s="360">
        <f t="shared" si="81"/>
        <v>16</v>
      </c>
      <c r="K1071" s="360">
        <f t="shared" si="82"/>
        <v>8</v>
      </c>
      <c r="L1071" s="360">
        <f t="shared" si="83"/>
        <v>2019</v>
      </c>
      <c r="M1071" s="360">
        <f t="shared" si="84"/>
        <v>1</v>
      </c>
      <c r="N1071" s="357">
        <f>VLOOKUP(Tabela14[[#This Row],[Banco]],$U$9:$V$28,2,0)</f>
        <v>1</v>
      </c>
      <c r="O1071" s="360">
        <f>IF(M1071&gt;'06'!$AZ$15,0,1)</f>
        <v>1</v>
      </c>
      <c r="P1071" s="360" t="str">
        <f>IF(Tabela14[[#This Row],[DIA]]&gt;0,IF('13'!$CD$36=77,1,""),"")</f>
        <v/>
      </c>
      <c r="Q1071" s="360">
        <f>IF(M1071&gt;'13'!$CD$30,0,1)</f>
        <v>1</v>
      </c>
      <c r="R1071" s="357" t="str">
        <f>IF(Tabela14[[#This Row],[DIA]]&gt;0,IF('01'!$BX$33=77,1,""),"")</f>
        <v/>
      </c>
      <c r="S1071" s="360">
        <f>IF(M1071&gt;'01'!$BX$27,0,1)</f>
        <v>1</v>
      </c>
    </row>
    <row r="1072" spans="3:19" x14ac:dyDescent="0.25">
      <c r="C1072" s="75">
        <v>43694</v>
      </c>
      <c r="D1072" s="76" t="s">
        <v>264</v>
      </c>
      <c r="E1072" s="358" t="s">
        <v>339</v>
      </c>
      <c r="F1072" s="359">
        <v>10</v>
      </c>
      <c r="G1072" s="76" t="s">
        <v>272</v>
      </c>
      <c r="H1072" s="76" t="s">
        <v>60</v>
      </c>
      <c r="I1072" s="360" t="str">
        <f t="shared" ca="1" si="80"/>
        <v/>
      </c>
      <c r="J1072" s="360">
        <f t="shared" si="81"/>
        <v>17</v>
      </c>
      <c r="K1072" s="360">
        <f t="shared" si="82"/>
        <v>8</v>
      </c>
      <c r="L1072" s="360">
        <f t="shared" si="83"/>
        <v>2019</v>
      </c>
      <c r="M1072" s="360">
        <f t="shared" si="84"/>
        <v>1</v>
      </c>
      <c r="N1072" s="357">
        <f>VLOOKUP(Tabela14[[#This Row],[Banco]],$U$9:$V$28,2,0)</f>
        <v>1</v>
      </c>
      <c r="O1072" s="360">
        <f>IF(M1072&gt;'06'!$AZ$15,0,1)</f>
        <v>1</v>
      </c>
      <c r="P1072" s="360" t="str">
        <f>IF(Tabela14[[#This Row],[DIA]]&gt;0,IF('13'!$CD$36=77,1,""),"")</f>
        <v/>
      </c>
      <c r="Q1072" s="360">
        <f>IF(M1072&gt;'13'!$CD$30,0,1)</f>
        <v>1</v>
      </c>
      <c r="R1072" s="357" t="str">
        <f>IF(Tabela14[[#This Row],[DIA]]&gt;0,IF('01'!$BX$33=77,1,""),"")</f>
        <v/>
      </c>
      <c r="S1072" s="360">
        <f>IF(M1072&gt;'01'!$BX$27,0,1)</f>
        <v>1</v>
      </c>
    </row>
    <row r="1073" spans="3:19" x14ac:dyDescent="0.25">
      <c r="C1073" s="75">
        <v>43695</v>
      </c>
      <c r="D1073" s="76" t="s">
        <v>268</v>
      </c>
      <c r="E1073" s="358" t="s">
        <v>583</v>
      </c>
      <c r="F1073" s="359">
        <v>16.5</v>
      </c>
      <c r="G1073" s="76" t="s">
        <v>272</v>
      </c>
      <c r="H1073" s="76" t="s">
        <v>60</v>
      </c>
      <c r="I1073" s="360" t="str">
        <f t="shared" ca="1" si="80"/>
        <v/>
      </c>
      <c r="J1073" s="360">
        <f t="shared" si="81"/>
        <v>18</v>
      </c>
      <c r="K1073" s="360">
        <f t="shared" si="82"/>
        <v>8</v>
      </c>
      <c r="L1073" s="360">
        <f t="shared" si="83"/>
        <v>2019</v>
      </c>
      <c r="M1073" s="360">
        <f t="shared" si="84"/>
        <v>1</v>
      </c>
      <c r="N1073" s="357">
        <f>VLOOKUP(Tabela14[[#This Row],[Banco]],$U$9:$V$28,2,0)</f>
        <v>1</v>
      </c>
      <c r="O1073" s="360">
        <f>IF(M1073&gt;'06'!$AZ$15,0,1)</f>
        <v>1</v>
      </c>
      <c r="P1073" s="360" t="str">
        <f>IF(Tabela14[[#This Row],[DIA]]&gt;0,IF('13'!$CD$36=77,1,""),"")</f>
        <v/>
      </c>
      <c r="Q1073" s="360">
        <f>IF(M1073&gt;'13'!$CD$30,0,1)</f>
        <v>1</v>
      </c>
      <c r="R1073" s="357" t="str">
        <f>IF(Tabela14[[#This Row],[DIA]]&gt;0,IF('01'!$BX$33=77,1,""),"")</f>
        <v/>
      </c>
      <c r="S1073" s="360">
        <f>IF(M1073&gt;'01'!$BX$27,0,1)</f>
        <v>1</v>
      </c>
    </row>
    <row r="1074" spans="3:19" x14ac:dyDescent="0.25">
      <c r="C1074" s="75">
        <v>43695</v>
      </c>
      <c r="D1074" s="76" t="s">
        <v>269</v>
      </c>
      <c r="E1074" s="358" t="s">
        <v>703</v>
      </c>
      <c r="F1074" s="359">
        <v>10</v>
      </c>
      <c r="G1074" s="76" t="s">
        <v>272</v>
      </c>
      <c r="H1074" s="76" t="s">
        <v>60</v>
      </c>
      <c r="I1074" s="360" t="str">
        <f t="shared" ca="1" si="80"/>
        <v/>
      </c>
      <c r="J1074" s="360">
        <f t="shared" si="81"/>
        <v>18</v>
      </c>
      <c r="K1074" s="360">
        <f t="shared" si="82"/>
        <v>8</v>
      </c>
      <c r="L1074" s="360">
        <f t="shared" si="83"/>
        <v>2019</v>
      </c>
      <c r="M1074" s="360">
        <f t="shared" si="84"/>
        <v>1</v>
      </c>
      <c r="N1074" s="357">
        <f>VLOOKUP(Tabela14[[#This Row],[Banco]],$U$9:$V$28,2,0)</f>
        <v>1</v>
      </c>
      <c r="O1074" s="360">
        <f>IF(M1074&gt;'06'!$AZ$15,0,1)</f>
        <v>1</v>
      </c>
      <c r="P1074" s="360" t="str">
        <f>IF(Tabela14[[#This Row],[DIA]]&gt;0,IF('13'!$CD$36=77,1,""),"")</f>
        <v/>
      </c>
      <c r="Q1074" s="360">
        <f>IF(M1074&gt;'13'!$CD$30,0,1)</f>
        <v>1</v>
      </c>
      <c r="R1074" s="357" t="str">
        <f>IF(Tabela14[[#This Row],[DIA]]&gt;0,IF('01'!$BX$33=77,1,""),"")</f>
        <v/>
      </c>
      <c r="S1074" s="360">
        <f>IF(M1074&gt;'01'!$BX$27,0,1)</f>
        <v>1</v>
      </c>
    </row>
    <row r="1075" spans="3:19" x14ac:dyDescent="0.25">
      <c r="C1075" s="75">
        <v>43697</v>
      </c>
      <c r="D1075" s="76" t="s">
        <v>271</v>
      </c>
      <c r="E1075" s="358" t="s">
        <v>555</v>
      </c>
      <c r="F1075" s="359">
        <v>50</v>
      </c>
      <c r="G1075" s="76" t="s">
        <v>272</v>
      </c>
      <c r="H1075" s="76" t="s">
        <v>60</v>
      </c>
      <c r="I1075" s="360" t="str">
        <f t="shared" ca="1" si="80"/>
        <v/>
      </c>
      <c r="J1075" s="360">
        <f t="shared" si="81"/>
        <v>20</v>
      </c>
      <c r="K1075" s="360">
        <f t="shared" si="82"/>
        <v>8</v>
      </c>
      <c r="L1075" s="360">
        <f t="shared" si="83"/>
        <v>2019</v>
      </c>
      <c r="M1075" s="360">
        <f t="shared" si="84"/>
        <v>1</v>
      </c>
      <c r="N1075" s="357">
        <f>VLOOKUP(Tabela14[[#This Row],[Banco]],$U$9:$V$28,2,0)</f>
        <v>1</v>
      </c>
      <c r="O1075" s="360">
        <f>IF(M1075&gt;'06'!$AZ$15,0,1)</f>
        <v>1</v>
      </c>
      <c r="P1075" s="360" t="str">
        <f>IF(Tabela14[[#This Row],[DIA]]&gt;0,IF('13'!$CD$36=77,1,""),"")</f>
        <v/>
      </c>
      <c r="Q1075" s="360">
        <f>IF(M1075&gt;'13'!$CD$30,0,1)</f>
        <v>1</v>
      </c>
      <c r="R1075" s="357" t="str">
        <f>IF(Tabela14[[#This Row],[DIA]]&gt;0,IF('01'!$BX$33=77,1,""),"")</f>
        <v/>
      </c>
      <c r="S1075" s="360">
        <f>IF(M1075&gt;'01'!$BX$27,0,1)</f>
        <v>1</v>
      </c>
    </row>
    <row r="1076" spans="3:19" x14ac:dyDescent="0.25">
      <c r="C1076" s="75">
        <v>43698</v>
      </c>
      <c r="D1076" s="76" t="s">
        <v>271</v>
      </c>
      <c r="E1076" s="358" t="s">
        <v>441</v>
      </c>
      <c r="F1076" s="359">
        <v>188</v>
      </c>
      <c r="G1076" s="76" t="s">
        <v>272</v>
      </c>
      <c r="H1076" s="76" t="s">
        <v>60</v>
      </c>
      <c r="I1076" s="360" t="str">
        <f t="shared" ca="1" si="80"/>
        <v/>
      </c>
      <c r="J1076" s="360">
        <f t="shared" si="81"/>
        <v>21</v>
      </c>
      <c r="K1076" s="360">
        <f t="shared" si="82"/>
        <v>8</v>
      </c>
      <c r="L1076" s="360">
        <f t="shared" si="83"/>
        <v>2019</v>
      </c>
      <c r="M1076" s="360">
        <f t="shared" si="84"/>
        <v>1</v>
      </c>
      <c r="N1076" s="357">
        <f>VLOOKUP(Tabela14[[#This Row],[Banco]],$U$9:$V$28,2,0)</f>
        <v>1</v>
      </c>
      <c r="O1076" s="360">
        <f>IF(M1076&gt;'06'!$AZ$15,0,1)</f>
        <v>1</v>
      </c>
      <c r="P1076" s="360" t="str">
        <f>IF(Tabela14[[#This Row],[DIA]]&gt;0,IF('13'!$CD$36=77,1,""),"")</f>
        <v/>
      </c>
      <c r="Q1076" s="360">
        <f>IF(M1076&gt;'13'!$CD$30,0,1)</f>
        <v>1</v>
      </c>
      <c r="R1076" s="357" t="str">
        <f>IF(Tabela14[[#This Row],[DIA]]&gt;0,IF('01'!$BX$33=77,1,""),"")</f>
        <v/>
      </c>
      <c r="S1076" s="360">
        <f>IF(M1076&gt;'01'!$BX$27,0,1)</f>
        <v>1</v>
      </c>
    </row>
    <row r="1077" spans="3:19" x14ac:dyDescent="0.25">
      <c r="C1077" s="75">
        <v>43698</v>
      </c>
      <c r="D1077" s="76" t="s">
        <v>268</v>
      </c>
      <c r="E1077" s="358" t="s">
        <v>342</v>
      </c>
      <c r="F1077" s="359">
        <v>4</v>
      </c>
      <c r="G1077" s="76" t="s">
        <v>272</v>
      </c>
      <c r="H1077" s="76" t="s">
        <v>60</v>
      </c>
      <c r="I1077" s="360" t="str">
        <f t="shared" ca="1" si="80"/>
        <v/>
      </c>
      <c r="J1077" s="360">
        <f t="shared" si="81"/>
        <v>21</v>
      </c>
      <c r="K1077" s="360">
        <f t="shared" si="82"/>
        <v>8</v>
      </c>
      <c r="L1077" s="360">
        <f t="shared" si="83"/>
        <v>2019</v>
      </c>
      <c r="M1077" s="360">
        <f t="shared" si="84"/>
        <v>1</v>
      </c>
      <c r="N1077" s="357">
        <f>VLOOKUP(Tabela14[[#This Row],[Banco]],$U$9:$V$28,2,0)</f>
        <v>1</v>
      </c>
      <c r="O1077" s="360">
        <f>IF(M1077&gt;'06'!$AZ$15,0,1)</f>
        <v>1</v>
      </c>
      <c r="P1077" s="360" t="str">
        <f>IF(Tabela14[[#This Row],[DIA]]&gt;0,IF('13'!$CD$36=77,1,""),"")</f>
        <v/>
      </c>
      <c r="Q1077" s="360">
        <f>IF(M1077&gt;'13'!$CD$30,0,1)</f>
        <v>1</v>
      </c>
      <c r="R1077" s="357" t="str">
        <f>IF(Tabela14[[#This Row],[DIA]]&gt;0,IF('01'!$BX$33=77,1,""),"")</f>
        <v/>
      </c>
      <c r="S1077" s="360">
        <f>IF(M1077&gt;'01'!$BX$27,0,1)</f>
        <v>1</v>
      </c>
    </row>
    <row r="1078" spans="3:19" x14ac:dyDescent="0.25">
      <c r="C1078" s="75">
        <v>43700</v>
      </c>
      <c r="D1078" s="76" t="s">
        <v>264</v>
      </c>
      <c r="E1078" s="358" t="s">
        <v>704</v>
      </c>
      <c r="F1078" s="359">
        <v>10</v>
      </c>
      <c r="G1078" s="76" t="s">
        <v>272</v>
      </c>
      <c r="H1078" s="76" t="s">
        <v>60</v>
      </c>
      <c r="I1078" s="360" t="str">
        <f t="shared" ca="1" si="80"/>
        <v/>
      </c>
      <c r="J1078" s="360">
        <f t="shared" si="81"/>
        <v>23</v>
      </c>
      <c r="K1078" s="360">
        <f t="shared" si="82"/>
        <v>8</v>
      </c>
      <c r="L1078" s="360">
        <f t="shared" si="83"/>
        <v>2019</v>
      </c>
      <c r="M1078" s="360">
        <f t="shared" si="84"/>
        <v>1</v>
      </c>
      <c r="N1078" s="357">
        <f>VLOOKUP(Tabela14[[#This Row],[Banco]],$U$9:$V$28,2,0)</f>
        <v>1</v>
      </c>
      <c r="O1078" s="360">
        <f>IF(M1078&gt;'06'!$AZ$15,0,1)</f>
        <v>1</v>
      </c>
      <c r="P1078" s="360" t="str">
        <f>IF(Tabela14[[#This Row],[DIA]]&gt;0,IF('13'!$CD$36=77,1,""),"")</f>
        <v/>
      </c>
      <c r="Q1078" s="360">
        <f>IF(M1078&gt;'13'!$CD$30,0,1)</f>
        <v>1</v>
      </c>
      <c r="R1078" s="357" t="str">
        <f>IF(Tabela14[[#This Row],[DIA]]&gt;0,IF('01'!$BX$33=77,1,""),"")</f>
        <v/>
      </c>
      <c r="S1078" s="360">
        <f>IF(M1078&gt;'01'!$BX$27,0,1)</f>
        <v>1</v>
      </c>
    </row>
    <row r="1079" spans="3:19" x14ac:dyDescent="0.25">
      <c r="C1079" s="75">
        <v>43701</v>
      </c>
      <c r="D1079" s="76" t="s">
        <v>265</v>
      </c>
      <c r="E1079" s="358" t="s">
        <v>461</v>
      </c>
      <c r="F1079" s="359">
        <v>23</v>
      </c>
      <c r="G1079" s="76" t="s">
        <v>272</v>
      </c>
      <c r="H1079" s="76" t="s">
        <v>60</v>
      </c>
      <c r="I1079" s="360" t="str">
        <f t="shared" ca="1" si="80"/>
        <v/>
      </c>
      <c r="J1079" s="360">
        <f t="shared" si="81"/>
        <v>24</v>
      </c>
      <c r="K1079" s="360">
        <f t="shared" si="82"/>
        <v>8</v>
      </c>
      <c r="L1079" s="360">
        <f t="shared" si="83"/>
        <v>2019</v>
      </c>
      <c r="M1079" s="360">
        <f t="shared" si="84"/>
        <v>1</v>
      </c>
      <c r="N1079" s="357">
        <f>VLOOKUP(Tabela14[[#This Row],[Banco]],$U$9:$V$28,2,0)</f>
        <v>1</v>
      </c>
      <c r="O1079" s="360">
        <f>IF(M1079&gt;'06'!$AZ$15,0,1)</f>
        <v>1</v>
      </c>
      <c r="P1079" s="360" t="str">
        <f>IF(Tabela14[[#This Row],[DIA]]&gt;0,IF('13'!$CD$36=77,1,""),"")</f>
        <v/>
      </c>
      <c r="Q1079" s="360">
        <f>IF(M1079&gt;'13'!$CD$30,0,1)</f>
        <v>1</v>
      </c>
      <c r="R1079" s="357" t="str">
        <f>IF(Tabela14[[#This Row],[DIA]]&gt;0,IF('01'!$BX$33=77,1,""),"")</f>
        <v/>
      </c>
      <c r="S1079" s="360">
        <f>IF(M1079&gt;'01'!$BX$27,0,1)</f>
        <v>1</v>
      </c>
    </row>
    <row r="1080" spans="3:19" x14ac:dyDescent="0.25">
      <c r="C1080" s="75">
        <v>43704</v>
      </c>
      <c r="D1080" s="76" t="s">
        <v>268</v>
      </c>
      <c r="E1080" s="358" t="s">
        <v>342</v>
      </c>
      <c r="F1080" s="359">
        <v>4</v>
      </c>
      <c r="G1080" s="76" t="s">
        <v>272</v>
      </c>
      <c r="H1080" s="76" t="s">
        <v>60</v>
      </c>
      <c r="I1080" s="360" t="str">
        <f t="shared" ca="1" si="80"/>
        <v/>
      </c>
      <c r="J1080" s="360">
        <f t="shared" si="81"/>
        <v>27</v>
      </c>
      <c r="K1080" s="360">
        <f t="shared" si="82"/>
        <v>8</v>
      </c>
      <c r="L1080" s="360">
        <f t="shared" si="83"/>
        <v>2019</v>
      </c>
      <c r="M1080" s="360">
        <f t="shared" si="84"/>
        <v>1</v>
      </c>
      <c r="N1080" s="357">
        <f>VLOOKUP(Tabela14[[#This Row],[Banco]],$U$9:$V$28,2,0)</f>
        <v>1</v>
      </c>
      <c r="O1080" s="360">
        <f>IF(M1080&gt;'06'!$AZ$15,0,1)</f>
        <v>1</v>
      </c>
      <c r="P1080" s="360" t="str">
        <f>IF(Tabela14[[#This Row],[DIA]]&gt;0,IF('13'!$CD$36=77,1,""),"")</f>
        <v/>
      </c>
      <c r="Q1080" s="360">
        <f>IF(M1080&gt;'13'!$CD$30,0,1)</f>
        <v>1</v>
      </c>
      <c r="R1080" s="357" t="str">
        <f>IF(Tabela14[[#This Row],[DIA]]&gt;0,IF('01'!$BX$33=77,1,""),"")</f>
        <v/>
      </c>
      <c r="S1080" s="360">
        <f>IF(M1080&gt;'01'!$BX$27,0,1)</f>
        <v>1</v>
      </c>
    </row>
    <row r="1081" spans="3:19" x14ac:dyDescent="0.25">
      <c r="C1081" s="75">
        <v>43704</v>
      </c>
      <c r="D1081" s="76" t="s">
        <v>266</v>
      </c>
      <c r="E1081" s="358" t="s">
        <v>705</v>
      </c>
      <c r="F1081" s="359">
        <v>1</v>
      </c>
      <c r="G1081" s="76" t="s">
        <v>272</v>
      </c>
      <c r="H1081" s="76" t="s">
        <v>60</v>
      </c>
      <c r="I1081" s="360" t="str">
        <f t="shared" ca="1" si="80"/>
        <v/>
      </c>
      <c r="J1081" s="360">
        <f t="shared" si="81"/>
        <v>27</v>
      </c>
      <c r="K1081" s="360">
        <f t="shared" si="82"/>
        <v>8</v>
      </c>
      <c r="L1081" s="360">
        <f t="shared" si="83"/>
        <v>2019</v>
      </c>
      <c r="M1081" s="360">
        <f t="shared" si="84"/>
        <v>1</v>
      </c>
      <c r="N1081" s="357">
        <f>VLOOKUP(Tabela14[[#This Row],[Banco]],$U$9:$V$28,2,0)</f>
        <v>1</v>
      </c>
      <c r="O1081" s="360">
        <f>IF(M1081&gt;'06'!$AZ$15,0,1)</f>
        <v>1</v>
      </c>
      <c r="P1081" s="360" t="str">
        <f>IF(Tabela14[[#This Row],[DIA]]&gt;0,IF('13'!$CD$36=77,1,""),"")</f>
        <v/>
      </c>
      <c r="Q1081" s="360">
        <f>IF(M1081&gt;'13'!$CD$30,0,1)</f>
        <v>1</v>
      </c>
      <c r="R1081" s="357" t="str">
        <f>IF(Tabela14[[#This Row],[DIA]]&gt;0,IF('01'!$BX$33=77,1,""),"")</f>
        <v/>
      </c>
      <c r="S1081" s="360">
        <f>IF(M1081&gt;'01'!$BX$27,0,1)</f>
        <v>1</v>
      </c>
    </row>
    <row r="1082" spans="3:19" x14ac:dyDescent="0.25">
      <c r="C1082" s="75">
        <v>43707</v>
      </c>
      <c r="D1082" s="76" t="s">
        <v>266</v>
      </c>
      <c r="E1082" s="358" t="s">
        <v>657</v>
      </c>
      <c r="F1082" s="359">
        <v>20</v>
      </c>
      <c r="G1082" s="76" t="s">
        <v>272</v>
      </c>
      <c r="H1082" s="76" t="s">
        <v>60</v>
      </c>
      <c r="I1082" s="360" t="str">
        <f t="shared" ca="1" si="80"/>
        <v/>
      </c>
      <c r="J1082" s="360">
        <f t="shared" si="81"/>
        <v>30</v>
      </c>
      <c r="K1082" s="360">
        <f t="shared" si="82"/>
        <v>8</v>
      </c>
      <c r="L1082" s="360">
        <f t="shared" si="83"/>
        <v>2019</v>
      </c>
      <c r="M1082" s="360">
        <f t="shared" si="84"/>
        <v>1</v>
      </c>
      <c r="N1082" s="357">
        <f>VLOOKUP(Tabela14[[#This Row],[Banco]],$U$9:$V$28,2,0)</f>
        <v>1</v>
      </c>
      <c r="O1082" s="360">
        <f>IF(M1082&gt;'06'!$AZ$15,0,1)</f>
        <v>1</v>
      </c>
      <c r="P1082" s="360" t="str">
        <f>IF(Tabela14[[#This Row],[DIA]]&gt;0,IF('13'!$CD$36=77,1,""),"")</f>
        <v/>
      </c>
      <c r="Q1082" s="360">
        <f>IF(M1082&gt;'13'!$CD$30,0,1)</f>
        <v>1</v>
      </c>
      <c r="R1082" s="357" t="str">
        <f>IF(Tabela14[[#This Row],[DIA]]&gt;0,IF('01'!$BX$33=77,1,""),"")</f>
        <v/>
      </c>
      <c r="S1082" s="360">
        <f>IF(M1082&gt;'01'!$BX$27,0,1)</f>
        <v>1</v>
      </c>
    </row>
    <row r="1083" spans="3:19" x14ac:dyDescent="0.25">
      <c r="C1083" s="75">
        <v>43707</v>
      </c>
      <c r="D1083" s="76" t="s">
        <v>268</v>
      </c>
      <c r="E1083" s="358" t="s">
        <v>342</v>
      </c>
      <c r="F1083" s="359">
        <v>4</v>
      </c>
      <c r="G1083" s="76" t="s">
        <v>272</v>
      </c>
      <c r="H1083" s="76" t="s">
        <v>60</v>
      </c>
      <c r="I1083" s="360" t="str">
        <f t="shared" ca="1" si="80"/>
        <v/>
      </c>
      <c r="J1083" s="360">
        <f t="shared" si="81"/>
        <v>30</v>
      </c>
      <c r="K1083" s="360">
        <f t="shared" si="82"/>
        <v>8</v>
      </c>
      <c r="L1083" s="360">
        <f t="shared" si="83"/>
        <v>2019</v>
      </c>
      <c r="M1083" s="360">
        <f t="shared" si="84"/>
        <v>1</v>
      </c>
      <c r="N1083" s="357">
        <f>VLOOKUP(Tabela14[[#This Row],[Banco]],$U$9:$V$28,2,0)</f>
        <v>1</v>
      </c>
      <c r="O1083" s="360">
        <f>IF(M1083&gt;'06'!$AZ$15,0,1)</f>
        <v>1</v>
      </c>
      <c r="P1083" s="360" t="str">
        <f>IF(Tabela14[[#This Row],[DIA]]&gt;0,IF('13'!$CD$36=77,1,""),"")</f>
        <v/>
      </c>
      <c r="Q1083" s="360">
        <f>IF(M1083&gt;'13'!$CD$30,0,1)</f>
        <v>1</v>
      </c>
      <c r="R1083" s="357" t="str">
        <f>IF(Tabela14[[#This Row],[DIA]]&gt;0,IF('01'!$BX$33=77,1,""),"")</f>
        <v/>
      </c>
      <c r="S1083" s="360">
        <f>IF(M1083&gt;'01'!$BX$27,0,1)</f>
        <v>1</v>
      </c>
    </row>
    <row r="1084" spans="3:19" x14ac:dyDescent="0.25">
      <c r="C1084" s="75">
        <v>43707</v>
      </c>
      <c r="D1084" s="76" t="s">
        <v>264</v>
      </c>
      <c r="E1084" s="358" t="s">
        <v>363</v>
      </c>
      <c r="F1084" s="359">
        <v>12</v>
      </c>
      <c r="G1084" s="76" t="s">
        <v>272</v>
      </c>
      <c r="H1084" s="76" t="s">
        <v>60</v>
      </c>
      <c r="I1084" s="360" t="str">
        <f t="shared" ca="1" si="80"/>
        <v/>
      </c>
      <c r="J1084" s="360">
        <f t="shared" si="81"/>
        <v>30</v>
      </c>
      <c r="K1084" s="360">
        <f t="shared" si="82"/>
        <v>8</v>
      </c>
      <c r="L1084" s="360">
        <f t="shared" si="83"/>
        <v>2019</v>
      </c>
      <c r="M1084" s="360">
        <f t="shared" si="84"/>
        <v>1</v>
      </c>
      <c r="N1084" s="357">
        <f>VLOOKUP(Tabela14[[#This Row],[Banco]],$U$9:$V$28,2,0)</f>
        <v>1</v>
      </c>
      <c r="O1084" s="360">
        <f>IF(M1084&gt;'06'!$AZ$15,0,1)</f>
        <v>1</v>
      </c>
      <c r="P1084" s="360" t="str">
        <f>IF(Tabela14[[#This Row],[DIA]]&gt;0,IF('13'!$CD$36=77,1,""),"")</f>
        <v/>
      </c>
      <c r="Q1084" s="360">
        <f>IF(M1084&gt;'13'!$CD$30,0,1)</f>
        <v>1</v>
      </c>
      <c r="R1084" s="357" t="str">
        <f>IF(Tabela14[[#This Row],[DIA]]&gt;0,IF('01'!$BX$33=77,1,""),"")</f>
        <v/>
      </c>
      <c r="S1084" s="360">
        <f>IF(M1084&gt;'01'!$BX$27,0,1)</f>
        <v>1</v>
      </c>
    </row>
    <row r="1085" spans="3:19" x14ac:dyDescent="0.25">
      <c r="C1085" s="75">
        <v>43708</v>
      </c>
      <c r="D1085" s="76" t="s">
        <v>264</v>
      </c>
      <c r="E1085" s="358" t="s">
        <v>339</v>
      </c>
      <c r="F1085" s="359">
        <v>70</v>
      </c>
      <c r="G1085" s="76" t="s">
        <v>272</v>
      </c>
      <c r="H1085" s="76" t="s">
        <v>60</v>
      </c>
      <c r="I1085" s="360" t="str">
        <f t="shared" ca="1" si="80"/>
        <v/>
      </c>
      <c r="J1085" s="360">
        <f t="shared" si="81"/>
        <v>31</v>
      </c>
      <c r="K1085" s="360">
        <f t="shared" si="82"/>
        <v>8</v>
      </c>
      <c r="L1085" s="360">
        <f t="shared" si="83"/>
        <v>2019</v>
      </c>
      <c r="M1085" s="360">
        <f t="shared" si="84"/>
        <v>1</v>
      </c>
      <c r="N1085" s="357">
        <f>VLOOKUP(Tabela14[[#This Row],[Banco]],$U$9:$V$28,2,0)</f>
        <v>1</v>
      </c>
      <c r="O1085" s="360">
        <f>IF(M1085&gt;'06'!$AZ$15,0,1)</f>
        <v>1</v>
      </c>
      <c r="P1085" s="360" t="str">
        <f>IF(Tabela14[[#This Row],[DIA]]&gt;0,IF('13'!$CD$36=77,1,""),"")</f>
        <v/>
      </c>
      <c r="Q1085" s="360">
        <f>IF(M1085&gt;'13'!$CD$30,0,1)</f>
        <v>1</v>
      </c>
      <c r="R1085" s="357" t="str">
        <f>IF(Tabela14[[#This Row],[DIA]]&gt;0,IF('01'!$BX$33=77,1,""),"")</f>
        <v/>
      </c>
      <c r="S1085" s="360">
        <f>IF(M1085&gt;'01'!$BX$27,0,1)</f>
        <v>1</v>
      </c>
    </row>
    <row r="1086" spans="3:19" x14ac:dyDescent="0.25">
      <c r="C1086" s="75">
        <v>43708</v>
      </c>
      <c r="D1086" s="76" t="s">
        <v>264</v>
      </c>
      <c r="E1086" s="358" t="s">
        <v>461</v>
      </c>
      <c r="F1086" s="359">
        <v>11</v>
      </c>
      <c r="G1086" s="76" t="s">
        <v>272</v>
      </c>
      <c r="H1086" s="76" t="s">
        <v>60</v>
      </c>
      <c r="I1086" s="360" t="str">
        <f t="shared" ca="1" si="80"/>
        <v/>
      </c>
      <c r="J1086" s="360">
        <f t="shared" si="81"/>
        <v>31</v>
      </c>
      <c r="K1086" s="360">
        <f t="shared" si="82"/>
        <v>8</v>
      </c>
      <c r="L1086" s="360">
        <f t="shared" si="83"/>
        <v>2019</v>
      </c>
      <c r="M1086" s="360">
        <f t="shared" si="84"/>
        <v>1</v>
      </c>
      <c r="N1086" s="357">
        <f>VLOOKUP(Tabela14[[#This Row],[Banco]],$U$9:$V$28,2,0)</f>
        <v>1</v>
      </c>
      <c r="O1086" s="360">
        <f>IF(M1086&gt;'06'!$AZ$15,0,1)</f>
        <v>1</v>
      </c>
      <c r="P1086" s="360" t="str">
        <f>IF(Tabela14[[#This Row],[DIA]]&gt;0,IF('13'!$CD$36=77,1,""),"")</f>
        <v/>
      </c>
      <c r="Q1086" s="360">
        <f>IF(M1086&gt;'13'!$CD$30,0,1)</f>
        <v>1</v>
      </c>
      <c r="R1086" s="357" t="str">
        <f>IF(Tabela14[[#This Row],[DIA]]&gt;0,IF('01'!$BX$33=77,1,""),"")</f>
        <v/>
      </c>
      <c r="S1086" s="360">
        <f>IF(M1086&gt;'01'!$BX$27,0,1)</f>
        <v>1</v>
      </c>
    </row>
    <row r="1087" spans="3:19" x14ac:dyDescent="0.25">
      <c r="C1087" s="75">
        <v>43709</v>
      </c>
      <c r="D1087" s="76" t="s">
        <v>265</v>
      </c>
      <c r="E1087" s="358" t="s">
        <v>461</v>
      </c>
      <c r="F1087" s="359">
        <v>100</v>
      </c>
      <c r="G1087" s="76" t="s">
        <v>272</v>
      </c>
      <c r="H1087" s="76" t="s">
        <v>60</v>
      </c>
      <c r="I1087" s="360" t="str">
        <f t="shared" ca="1" si="80"/>
        <v/>
      </c>
      <c r="J1087" s="360">
        <f t="shared" si="81"/>
        <v>1</v>
      </c>
      <c r="K1087" s="360">
        <f t="shared" si="82"/>
        <v>9</v>
      </c>
      <c r="L1087" s="360">
        <f t="shared" si="83"/>
        <v>2019</v>
      </c>
      <c r="M1087" s="360">
        <f t="shared" si="84"/>
        <v>1</v>
      </c>
      <c r="N1087" s="357">
        <f>VLOOKUP(Tabela14[[#This Row],[Banco]],$U$9:$V$28,2,0)</f>
        <v>1</v>
      </c>
      <c r="O1087" s="360">
        <f>IF(M1087&gt;'06'!$AZ$15,0,1)</f>
        <v>1</v>
      </c>
      <c r="P1087" s="360" t="str">
        <f>IF(Tabela14[[#This Row],[DIA]]&gt;0,IF('13'!$CD$36=77,1,""),"")</f>
        <v/>
      </c>
      <c r="Q1087" s="360">
        <f>IF(M1087&gt;'13'!$CD$30,0,1)</f>
        <v>1</v>
      </c>
      <c r="R1087" s="357" t="str">
        <f>IF(Tabela14[[#This Row],[DIA]]&gt;0,IF('01'!$BX$33=77,1,""),"")</f>
        <v/>
      </c>
      <c r="S1087" s="360">
        <f>IF(M1087&gt;'01'!$BX$27,0,1)</f>
        <v>1</v>
      </c>
    </row>
    <row r="1088" spans="3:19" x14ac:dyDescent="0.25">
      <c r="C1088" s="75">
        <v>43709</v>
      </c>
      <c r="D1088" s="76" t="s">
        <v>269</v>
      </c>
      <c r="E1088" s="358" t="s">
        <v>706</v>
      </c>
      <c r="F1088" s="359">
        <v>50</v>
      </c>
      <c r="G1088" s="76" t="s">
        <v>272</v>
      </c>
      <c r="H1088" s="76" t="s">
        <v>60</v>
      </c>
      <c r="I1088" s="360" t="str">
        <f t="shared" ca="1" si="80"/>
        <v/>
      </c>
      <c r="J1088" s="360">
        <f t="shared" si="81"/>
        <v>1</v>
      </c>
      <c r="K1088" s="360">
        <f t="shared" si="82"/>
        <v>9</v>
      </c>
      <c r="L1088" s="360">
        <f t="shared" si="83"/>
        <v>2019</v>
      </c>
      <c r="M1088" s="360">
        <f t="shared" si="84"/>
        <v>1</v>
      </c>
      <c r="N1088" s="357">
        <f>VLOOKUP(Tabela14[[#This Row],[Banco]],$U$9:$V$28,2,0)</f>
        <v>1</v>
      </c>
      <c r="O1088" s="360">
        <f>IF(M1088&gt;'06'!$AZ$15,0,1)</f>
        <v>1</v>
      </c>
      <c r="P1088" s="360" t="str">
        <f>IF(Tabela14[[#This Row],[DIA]]&gt;0,IF('13'!$CD$36=77,1,""),"")</f>
        <v/>
      </c>
      <c r="Q1088" s="360">
        <f>IF(M1088&gt;'13'!$CD$30,0,1)</f>
        <v>1</v>
      </c>
      <c r="R1088" s="357" t="str">
        <f>IF(Tabela14[[#This Row],[DIA]]&gt;0,IF('01'!$BX$33=77,1,""),"")</f>
        <v/>
      </c>
      <c r="S1088" s="360">
        <f>IF(M1088&gt;'01'!$BX$27,0,1)</f>
        <v>1</v>
      </c>
    </row>
    <row r="1089" spans="3:19" x14ac:dyDescent="0.25">
      <c r="C1089" s="75">
        <v>43711</v>
      </c>
      <c r="D1089" s="76" t="s">
        <v>266</v>
      </c>
      <c r="E1089" s="358" t="s">
        <v>418</v>
      </c>
      <c r="F1089" s="359">
        <v>60</v>
      </c>
      <c r="G1089" s="76" t="s">
        <v>272</v>
      </c>
      <c r="H1089" s="76" t="s">
        <v>60</v>
      </c>
      <c r="I1089" s="360" t="str">
        <f t="shared" ca="1" si="80"/>
        <v/>
      </c>
      <c r="J1089" s="360">
        <f t="shared" si="81"/>
        <v>3</v>
      </c>
      <c r="K1089" s="360">
        <f t="shared" si="82"/>
        <v>9</v>
      </c>
      <c r="L1089" s="360">
        <f t="shared" si="83"/>
        <v>2019</v>
      </c>
      <c r="M1089" s="360">
        <f t="shared" si="84"/>
        <v>1</v>
      </c>
      <c r="N1089" s="357">
        <f>VLOOKUP(Tabela14[[#This Row],[Banco]],$U$9:$V$28,2,0)</f>
        <v>1</v>
      </c>
      <c r="O1089" s="360">
        <f>IF(M1089&gt;'06'!$AZ$15,0,1)</f>
        <v>1</v>
      </c>
      <c r="P1089" s="360" t="str">
        <f>IF(Tabela14[[#This Row],[DIA]]&gt;0,IF('13'!$CD$36=77,1,""),"")</f>
        <v/>
      </c>
      <c r="Q1089" s="360">
        <f>IF(M1089&gt;'13'!$CD$30,0,1)</f>
        <v>1</v>
      </c>
      <c r="R1089" s="357" t="str">
        <f>IF(Tabela14[[#This Row],[DIA]]&gt;0,IF('01'!$BX$33=77,1,""),"")</f>
        <v/>
      </c>
      <c r="S1089" s="360">
        <f>IF(M1089&gt;'01'!$BX$27,0,1)</f>
        <v>1</v>
      </c>
    </row>
    <row r="1090" spans="3:19" x14ac:dyDescent="0.25">
      <c r="C1090" s="75">
        <v>43711</v>
      </c>
      <c r="D1090" s="76" t="s">
        <v>268</v>
      </c>
      <c r="E1090" s="358" t="s">
        <v>519</v>
      </c>
      <c r="F1090" s="359">
        <v>6</v>
      </c>
      <c r="G1090" s="76" t="s">
        <v>272</v>
      </c>
      <c r="H1090" s="76" t="s">
        <v>60</v>
      </c>
      <c r="I1090" s="360" t="str">
        <f t="shared" ca="1" si="80"/>
        <v/>
      </c>
      <c r="J1090" s="360">
        <f t="shared" si="81"/>
        <v>3</v>
      </c>
      <c r="K1090" s="360">
        <f t="shared" si="82"/>
        <v>9</v>
      </c>
      <c r="L1090" s="360">
        <f t="shared" si="83"/>
        <v>2019</v>
      </c>
      <c r="M1090" s="360">
        <f t="shared" si="84"/>
        <v>1</v>
      </c>
      <c r="N1090" s="357">
        <f>VLOOKUP(Tabela14[[#This Row],[Banco]],$U$9:$V$28,2,0)</f>
        <v>1</v>
      </c>
      <c r="O1090" s="360">
        <f>IF(M1090&gt;'06'!$AZ$15,0,1)</f>
        <v>1</v>
      </c>
      <c r="P1090" s="360" t="str">
        <f>IF(Tabela14[[#This Row],[DIA]]&gt;0,IF('13'!$CD$36=77,1,""),"")</f>
        <v/>
      </c>
      <c r="Q1090" s="360">
        <f>IF(M1090&gt;'13'!$CD$30,0,1)</f>
        <v>1</v>
      </c>
      <c r="R1090" s="357" t="str">
        <f>IF(Tabela14[[#This Row],[DIA]]&gt;0,IF('01'!$BX$33=77,1,""),"")</f>
        <v/>
      </c>
      <c r="S1090" s="360">
        <f>IF(M1090&gt;'01'!$BX$27,0,1)</f>
        <v>1</v>
      </c>
    </row>
    <row r="1091" spans="3:19" x14ac:dyDescent="0.25">
      <c r="C1091" s="75">
        <v>43711</v>
      </c>
      <c r="D1091" s="76" t="s">
        <v>265</v>
      </c>
      <c r="E1091" s="358" t="s">
        <v>461</v>
      </c>
      <c r="F1091" s="359">
        <v>300</v>
      </c>
      <c r="G1091" s="76" t="s">
        <v>272</v>
      </c>
      <c r="H1091" s="76" t="s">
        <v>60</v>
      </c>
      <c r="I1091" s="360" t="str">
        <f t="shared" ca="1" si="80"/>
        <v/>
      </c>
      <c r="J1091" s="360">
        <f t="shared" si="81"/>
        <v>3</v>
      </c>
      <c r="K1091" s="360">
        <f t="shared" si="82"/>
        <v>9</v>
      </c>
      <c r="L1091" s="360">
        <f t="shared" si="83"/>
        <v>2019</v>
      </c>
      <c r="M1091" s="360">
        <f t="shared" si="84"/>
        <v>1</v>
      </c>
      <c r="N1091" s="357">
        <f>VLOOKUP(Tabela14[[#This Row],[Banco]],$U$9:$V$28,2,0)</f>
        <v>1</v>
      </c>
      <c r="O1091" s="360">
        <f>IF(M1091&gt;'06'!$AZ$15,0,1)</f>
        <v>1</v>
      </c>
      <c r="P1091" s="360" t="str">
        <f>IF(Tabela14[[#This Row],[DIA]]&gt;0,IF('13'!$CD$36=77,1,""),"")</f>
        <v/>
      </c>
      <c r="Q1091" s="360">
        <f>IF(M1091&gt;'13'!$CD$30,0,1)</f>
        <v>1</v>
      </c>
      <c r="R1091" s="357" t="str">
        <f>IF(Tabela14[[#This Row],[DIA]]&gt;0,IF('01'!$BX$33=77,1,""),"")</f>
        <v/>
      </c>
      <c r="S1091" s="360">
        <f>IF(M1091&gt;'01'!$BX$27,0,1)</f>
        <v>1</v>
      </c>
    </row>
    <row r="1092" spans="3:19" x14ac:dyDescent="0.25">
      <c r="C1092" s="75">
        <v>43712</v>
      </c>
      <c r="D1092" s="76" t="s">
        <v>264</v>
      </c>
      <c r="E1092" s="358" t="s">
        <v>618</v>
      </c>
      <c r="F1092" s="359">
        <v>8</v>
      </c>
      <c r="G1092" s="76" t="s">
        <v>272</v>
      </c>
      <c r="H1092" s="76" t="s">
        <v>60</v>
      </c>
      <c r="I1092" s="360" t="str">
        <f t="shared" ca="1" si="80"/>
        <v/>
      </c>
      <c r="J1092" s="360">
        <f t="shared" si="81"/>
        <v>4</v>
      </c>
      <c r="K1092" s="360">
        <f t="shared" si="82"/>
        <v>9</v>
      </c>
      <c r="L1092" s="360">
        <f t="shared" si="83"/>
        <v>2019</v>
      </c>
      <c r="M1092" s="360">
        <f t="shared" si="84"/>
        <v>1</v>
      </c>
      <c r="N1092" s="357">
        <f>VLOOKUP(Tabela14[[#This Row],[Banco]],$U$9:$V$28,2,0)</f>
        <v>1</v>
      </c>
      <c r="O1092" s="360">
        <f>IF(M1092&gt;'06'!$AZ$15,0,1)</f>
        <v>1</v>
      </c>
      <c r="P1092" s="360" t="str">
        <f>IF(Tabela14[[#This Row],[DIA]]&gt;0,IF('13'!$CD$36=77,1,""),"")</f>
        <v/>
      </c>
      <c r="Q1092" s="360">
        <f>IF(M1092&gt;'13'!$CD$30,0,1)</f>
        <v>1</v>
      </c>
      <c r="R1092" s="357" t="str">
        <f>IF(Tabela14[[#This Row],[DIA]]&gt;0,IF('01'!$BX$33=77,1,""),"")</f>
        <v/>
      </c>
      <c r="S1092" s="360">
        <f>IF(M1092&gt;'01'!$BX$27,0,1)</f>
        <v>1</v>
      </c>
    </row>
    <row r="1093" spans="3:19" x14ac:dyDescent="0.25">
      <c r="C1093" s="75">
        <v>43712</v>
      </c>
      <c r="D1093" s="76" t="s">
        <v>264</v>
      </c>
      <c r="E1093" s="358" t="s">
        <v>618</v>
      </c>
      <c r="F1093" s="359">
        <v>19.2</v>
      </c>
      <c r="G1093" s="76" t="s">
        <v>272</v>
      </c>
      <c r="H1093" s="76" t="s">
        <v>60</v>
      </c>
      <c r="I1093" s="360" t="str">
        <f t="shared" ca="1" si="80"/>
        <v/>
      </c>
      <c r="J1093" s="360">
        <f t="shared" si="81"/>
        <v>4</v>
      </c>
      <c r="K1093" s="360">
        <f t="shared" si="82"/>
        <v>9</v>
      </c>
      <c r="L1093" s="360">
        <f t="shared" si="83"/>
        <v>2019</v>
      </c>
      <c r="M1093" s="360">
        <f t="shared" si="84"/>
        <v>1</v>
      </c>
      <c r="N1093" s="357">
        <f>VLOOKUP(Tabela14[[#This Row],[Banco]],$U$9:$V$28,2,0)</f>
        <v>1</v>
      </c>
      <c r="O1093" s="360">
        <f>IF(M1093&gt;'06'!$AZ$15,0,1)</f>
        <v>1</v>
      </c>
      <c r="P1093" s="360" t="str">
        <f>IF(Tabela14[[#This Row],[DIA]]&gt;0,IF('13'!$CD$36=77,1,""),"")</f>
        <v/>
      </c>
      <c r="Q1093" s="360">
        <f>IF(M1093&gt;'13'!$CD$30,0,1)</f>
        <v>1</v>
      </c>
      <c r="R1093" s="357" t="str">
        <f>IF(Tabela14[[#This Row],[DIA]]&gt;0,IF('01'!$BX$33=77,1,""),"")</f>
        <v/>
      </c>
      <c r="S1093" s="360">
        <f>IF(M1093&gt;'01'!$BX$27,0,1)</f>
        <v>1</v>
      </c>
    </row>
    <row r="1094" spans="3:19" x14ac:dyDescent="0.25">
      <c r="C1094" s="75">
        <v>43712</v>
      </c>
      <c r="D1094" s="76" t="s">
        <v>265</v>
      </c>
      <c r="E1094" s="358" t="s">
        <v>663</v>
      </c>
      <c r="F1094" s="359">
        <v>374.83</v>
      </c>
      <c r="G1094" s="76" t="s">
        <v>272</v>
      </c>
      <c r="H1094" s="76" t="s">
        <v>60</v>
      </c>
      <c r="I1094" s="360" t="str">
        <f t="shared" ca="1" si="80"/>
        <v/>
      </c>
      <c r="J1094" s="360">
        <f t="shared" si="81"/>
        <v>4</v>
      </c>
      <c r="K1094" s="360">
        <f t="shared" si="82"/>
        <v>9</v>
      </c>
      <c r="L1094" s="360">
        <f t="shared" si="83"/>
        <v>2019</v>
      </c>
      <c r="M1094" s="360">
        <f t="shared" si="84"/>
        <v>1</v>
      </c>
      <c r="N1094" s="357">
        <f>VLOOKUP(Tabela14[[#This Row],[Banco]],$U$9:$V$28,2,0)</f>
        <v>1</v>
      </c>
      <c r="O1094" s="360">
        <f>IF(M1094&gt;'06'!$AZ$15,0,1)</f>
        <v>1</v>
      </c>
      <c r="P1094" s="360" t="str">
        <f>IF(Tabela14[[#This Row],[DIA]]&gt;0,IF('13'!$CD$36=77,1,""),"")</f>
        <v/>
      </c>
      <c r="Q1094" s="360">
        <f>IF(M1094&gt;'13'!$CD$30,0,1)</f>
        <v>1</v>
      </c>
      <c r="R1094" s="357" t="str">
        <f>IF(Tabela14[[#This Row],[DIA]]&gt;0,IF('01'!$BX$33=77,1,""),"")</f>
        <v/>
      </c>
      <c r="S1094" s="360">
        <f>IF(M1094&gt;'01'!$BX$27,0,1)</f>
        <v>1</v>
      </c>
    </row>
    <row r="1095" spans="3:19" x14ac:dyDescent="0.25">
      <c r="C1095" s="75">
        <v>43712</v>
      </c>
      <c r="D1095" s="76" t="s">
        <v>266</v>
      </c>
      <c r="E1095" s="358" t="s">
        <v>418</v>
      </c>
      <c r="F1095" s="359">
        <v>102.06</v>
      </c>
      <c r="G1095" s="76" t="s">
        <v>272</v>
      </c>
      <c r="H1095" s="76" t="s">
        <v>60</v>
      </c>
      <c r="I1095" s="360" t="str">
        <f t="shared" ca="1" si="80"/>
        <v/>
      </c>
      <c r="J1095" s="360">
        <f t="shared" si="81"/>
        <v>4</v>
      </c>
      <c r="K1095" s="360">
        <f t="shared" si="82"/>
        <v>9</v>
      </c>
      <c r="L1095" s="360">
        <f t="shared" si="83"/>
        <v>2019</v>
      </c>
      <c r="M1095" s="360">
        <f t="shared" si="84"/>
        <v>1</v>
      </c>
      <c r="N1095" s="357">
        <f>VLOOKUP(Tabela14[[#This Row],[Banco]],$U$9:$V$28,2,0)</f>
        <v>1</v>
      </c>
      <c r="O1095" s="360">
        <f>IF(M1095&gt;'06'!$AZ$15,0,1)</f>
        <v>1</v>
      </c>
      <c r="P1095" s="360" t="str">
        <f>IF(Tabela14[[#This Row],[DIA]]&gt;0,IF('13'!$CD$36=77,1,""),"")</f>
        <v/>
      </c>
      <c r="Q1095" s="360">
        <f>IF(M1095&gt;'13'!$CD$30,0,1)</f>
        <v>1</v>
      </c>
      <c r="R1095" s="357" t="str">
        <f>IF(Tabela14[[#This Row],[DIA]]&gt;0,IF('01'!$BX$33=77,1,""),"")</f>
        <v/>
      </c>
      <c r="S1095" s="360">
        <f>IF(M1095&gt;'01'!$BX$27,0,1)</f>
        <v>1</v>
      </c>
    </row>
    <row r="1096" spans="3:19" x14ac:dyDescent="0.25">
      <c r="C1096" s="75">
        <v>43712</v>
      </c>
      <c r="D1096" s="76" t="s">
        <v>266</v>
      </c>
      <c r="E1096" s="358" t="s">
        <v>418</v>
      </c>
      <c r="F1096" s="359">
        <v>100</v>
      </c>
      <c r="G1096" s="76" t="s">
        <v>272</v>
      </c>
      <c r="H1096" s="76" t="s">
        <v>60</v>
      </c>
      <c r="I1096" s="360" t="str">
        <f t="shared" ca="1" si="80"/>
        <v/>
      </c>
      <c r="J1096" s="360">
        <f t="shared" si="81"/>
        <v>4</v>
      </c>
      <c r="K1096" s="360">
        <f t="shared" si="82"/>
        <v>9</v>
      </c>
      <c r="L1096" s="360">
        <f t="shared" si="83"/>
        <v>2019</v>
      </c>
      <c r="M1096" s="360">
        <f t="shared" si="84"/>
        <v>1</v>
      </c>
      <c r="N1096" s="357">
        <f>VLOOKUP(Tabela14[[#This Row],[Banco]],$U$9:$V$28,2,0)</f>
        <v>1</v>
      </c>
      <c r="O1096" s="360">
        <f>IF(M1096&gt;'06'!$AZ$15,0,1)</f>
        <v>1</v>
      </c>
      <c r="P1096" s="360" t="str">
        <f>IF(Tabela14[[#This Row],[DIA]]&gt;0,IF('13'!$CD$36=77,1,""),"")</f>
        <v/>
      </c>
      <c r="Q1096" s="360">
        <f>IF(M1096&gt;'13'!$CD$30,0,1)</f>
        <v>1</v>
      </c>
      <c r="R1096" s="357" t="str">
        <f>IF(Tabela14[[#This Row],[DIA]]&gt;0,IF('01'!$BX$33=77,1,""),"")</f>
        <v/>
      </c>
      <c r="S1096" s="360">
        <f>IF(M1096&gt;'01'!$BX$27,0,1)</f>
        <v>1</v>
      </c>
    </row>
    <row r="1097" spans="3:19" x14ac:dyDescent="0.25">
      <c r="C1097" s="75">
        <v>43712</v>
      </c>
      <c r="D1097" s="76" t="s">
        <v>264</v>
      </c>
      <c r="E1097" s="358" t="s">
        <v>406</v>
      </c>
      <c r="F1097" s="359">
        <v>5</v>
      </c>
      <c r="G1097" s="76" t="s">
        <v>272</v>
      </c>
      <c r="H1097" s="76" t="s">
        <v>60</v>
      </c>
      <c r="I1097" s="360" t="str">
        <f t="shared" ref="I1097:I1160" ca="1" si="85">IF(H1097="","",(IF(H1097="Efetivado","",IF(C1097="","",IF(C1097=TODAY(),"Vence Hoje",IF(C1097&lt;TODAY(),"Atrasado",C1097-TODAY()&amp;" Dias para Vencer"))))))</f>
        <v/>
      </c>
      <c r="J1097" s="360">
        <f t="shared" ref="J1097:J1160" si="86">DAY(C1097)</f>
        <v>4</v>
      </c>
      <c r="K1097" s="360">
        <f t="shared" ref="K1097:K1160" si="87">MONTH(C1097)</f>
        <v>9</v>
      </c>
      <c r="L1097" s="360">
        <f t="shared" ref="L1097:L1160" si="88">YEAR(C1097)</f>
        <v>2019</v>
      </c>
      <c r="M1097" s="360">
        <f t="shared" ref="M1097:M1160" si="89">VLOOKUP(H1097,$Z$9:$AA$10,2,0)</f>
        <v>1</v>
      </c>
      <c r="N1097" s="357">
        <f>VLOOKUP(Tabela14[[#This Row],[Banco]],$U$9:$V$28,2,0)</f>
        <v>1</v>
      </c>
      <c r="O1097" s="360">
        <f>IF(M1097&gt;'06'!$AZ$15,0,1)</f>
        <v>1</v>
      </c>
      <c r="P1097" s="360" t="str">
        <f>IF(Tabela14[[#This Row],[DIA]]&gt;0,IF('13'!$CD$36=77,1,""),"")</f>
        <v/>
      </c>
      <c r="Q1097" s="360">
        <f>IF(M1097&gt;'13'!$CD$30,0,1)</f>
        <v>1</v>
      </c>
      <c r="R1097" s="357" t="str">
        <f>IF(Tabela14[[#This Row],[DIA]]&gt;0,IF('01'!$BX$33=77,1,""),"")</f>
        <v/>
      </c>
      <c r="S1097" s="360">
        <f>IF(M1097&gt;'01'!$BX$27,0,1)</f>
        <v>1</v>
      </c>
    </row>
    <row r="1098" spans="3:19" x14ac:dyDescent="0.25">
      <c r="C1098" s="75">
        <v>43712</v>
      </c>
      <c r="D1098" s="76" t="s">
        <v>772</v>
      </c>
      <c r="E1098" s="358" t="s">
        <v>527</v>
      </c>
      <c r="F1098" s="359">
        <v>600</v>
      </c>
      <c r="G1098" s="76" t="s">
        <v>272</v>
      </c>
      <c r="H1098" s="76" t="s">
        <v>60</v>
      </c>
      <c r="I1098" s="360" t="str">
        <f t="shared" ca="1" si="85"/>
        <v/>
      </c>
      <c r="J1098" s="360">
        <f t="shared" si="86"/>
        <v>4</v>
      </c>
      <c r="K1098" s="360">
        <f t="shared" si="87"/>
        <v>9</v>
      </c>
      <c r="L1098" s="360">
        <f t="shared" si="88"/>
        <v>2019</v>
      </c>
      <c r="M1098" s="360">
        <f t="shared" si="89"/>
        <v>1</v>
      </c>
      <c r="N1098" s="357">
        <f>VLOOKUP(Tabela14[[#This Row],[Banco]],$U$9:$V$28,2,0)</f>
        <v>1</v>
      </c>
      <c r="O1098" s="360">
        <f>IF(M1098&gt;'06'!$AZ$15,0,1)</f>
        <v>1</v>
      </c>
      <c r="P1098" s="360" t="str">
        <f>IF(Tabela14[[#This Row],[DIA]]&gt;0,IF('13'!$CD$36=77,1,""),"")</f>
        <v/>
      </c>
      <c r="Q1098" s="360">
        <f>IF(M1098&gt;'13'!$CD$30,0,1)</f>
        <v>1</v>
      </c>
      <c r="R1098" s="357" t="str">
        <f>IF(Tabela14[[#This Row],[DIA]]&gt;0,IF('01'!$BX$33=77,1,""),"")</f>
        <v/>
      </c>
      <c r="S1098" s="360">
        <f>IF(M1098&gt;'01'!$BX$27,0,1)</f>
        <v>1</v>
      </c>
    </row>
    <row r="1099" spans="3:19" x14ac:dyDescent="0.25">
      <c r="C1099" s="75">
        <v>43712</v>
      </c>
      <c r="D1099" s="76" t="s">
        <v>264</v>
      </c>
      <c r="E1099" s="358" t="s">
        <v>707</v>
      </c>
      <c r="F1099" s="359">
        <v>120</v>
      </c>
      <c r="G1099" s="76" t="s">
        <v>272</v>
      </c>
      <c r="H1099" s="76" t="s">
        <v>60</v>
      </c>
      <c r="I1099" s="360" t="str">
        <f t="shared" ca="1" si="85"/>
        <v/>
      </c>
      <c r="J1099" s="360">
        <f t="shared" si="86"/>
        <v>4</v>
      </c>
      <c r="K1099" s="360">
        <f t="shared" si="87"/>
        <v>9</v>
      </c>
      <c r="L1099" s="360">
        <f t="shared" si="88"/>
        <v>2019</v>
      </c>
      <c r="M1099" s="360">
        <f t="shared" si="89"/>
        <v>1</v>
      </c>
      <c r="N1099" s="357">
        <f>VLOOKUP(Tabela14[[#This Row],[Banco]],$U$9:$V$28,2,0)</f>
        <v>1</v>
      </c>
      <c r="O1099" s="360">
        <f>IF(M1099&gt;'06'!$AZ$15,0,1)</f>
        <v>1</v>
      </c>
      <c r="P1099" s="360" t="str">
        <f>IF(Tabela14[[#This Row],[DIA]]&gt;0,IF('13'!$CD$36=77,1,""),"")</f>
        <v/>
      </c>
      <c r="Q1099" s="360">
        <f>IF(M1099&gt;'13'!$CD$30,0,1)</f>
        <v>1</v>
      </c>
      <c r="R1099" s="357" t="str">
        <f>IF(Tabela14[[#This Row],[DIA]]&gt;0,IF('01'!$BX$33=77,1,""),"")</f>
        <v/>
      </c>
      <c r="S1099" s="360">
        <f>IF(M1099&gt;'01'!$BX$27,0,1)</f>
        <v>1</v>
      </c>
    </row>
    <row r="1100" spans="3:19" x14ac:dyDescent="0.25">
      <c r="C1100" s="75">
        <v>43712</v>
      </c>
      <c r="D1100" s="76" t="s">
        <v>264</v>
      </c>
      <c r="E1100" s="358" t="s">
        <v>370</v>
      </c>
      <c r="F1100" s="359">
        <v>8.8000000000000007</v>
      </c>
      <c r="G1100" s="76" t="s">
        <v>272</v>
      </c>
      <c r="H1100" s="76" t="s">
        <v>60</v>
      </c>
      <c r="I1100" s="360" t="str">
        <f t="shared" ca="1" si="85"/>
        <v/>
      </c>
      <c r="J1100" s="360">
        <f t="shared" si="86"/>
        <v>4</v>
      </c>
      <c r="K1100" s="360">
        <f t="shared" si="87"/>
        <v>9</v>
      </c>
      <c r="L1100" s="360">
        <f t="shared" si="88"/>
        <v>2019</v>
      </c>
      <c r="M1100" s="360">
        <f t="shared" si="89"/>
        <v>1</v>
      </c>
      <c r="N1100" s="357">
        <f>VLOOKUP(Tabela14[[#This Row],[Banco]],$U$9:$V$28,2,0)</f>
        <v>1</v>
      </c>
      <c r="O1100" s="360">
        <f>IF(M1100&gt;'06'!$AZ$15,0,1)</f>
        <v>1</v>
      </c>
      <c r="P1100" s="360" t="str">
        <f>IF(Tabela14[[#This Row],[DIA]]&gt;0,IF('13'!$CD$36=77,1,""),"")</f>
        <v/>
      </c>
      <c r="Q1100" s="360">
        <f>IF(M1100&gt;'13'!$CD$30,0,1)</f>
        <v>1</v>
      </c>
      <c r="R1100" s="357" t="str">
        <f>IF(Tabela14[[#This Row],[DIA]]&gt;0,IF('01'!$BX$33=77,1,""),"")</f>
        <v/>
      </c>
      <c r="S1100" s="360">
        <f>IF(M1100&gt;'01'!$BX$27,0,1)</f>
        <v>1</v>
      </c>
    </row>
    <row r="1101" spans="3:19" x14ac:dyDescent="0.25">
      <c r="C1101" s="75">
        <v>43712</v>
      </c>
      <c r="D1101" s="76" t="s">
        <v>264</v>
      </c>
      <c r="E1101" s="358" t="s">
        <v>688</v>
      </c>
      <c r="F1101" s="359">
        <v>20</v>
      </c>
      <c r="G1101" s="76" t="s">
        <v>272</v>
      </c>
      <c r="H1101" s="76" t="s">
        <v>60</v>
      </c>
      <c r="I1101" s="360" t="str">
        <f t="shared" ca="1" si="85"/>
        <v/>
      </c>
      <c r="J1101" s="360">
        <f t="shared" si="86"/>
        <v>4</v>
      </c>
      <c r="K1101" s="360">
        <f t="shared" si="87"/>
        <v>9</v>
      </c>
      <c r="L1101" s="360">
        <f t="shared" si="88"/>
        <v>2019</v>
      </c>
      <c r="M1101" s="360">
        <f t="shared" si="89"/>
        <v>1</v>
      </c>
      <c r="N1101" s="357">
        <f>VLOOKUP(Tabela14[[#This Row],[Banco]],$U$9:$V$28,2,0)</f>
        <v>1</v>
      </c>
      <c r="O1101" s="360">
        <f>IF(M1101&gt;'06'!$AZ$15,0,1)</f>
        <v>1</v>
      </c>
      <c r="P1101" s="360" t="str">
        <f>IF(Tabela14[[#This Row],[DIA]]&gt;0,IF('13'!$CD$36=77,1,""),"")</f>
        <v/>
      </c>
      <c r="Q1101" s="360">
        <f>IF(M1101&gt;'13'!$CD$30,0,1)</f>
        <v>1</v>
      </c>
      <c r="R1101" s="357" t="str">
        <f>IF(Tabela14[[#This Row],[DIA]]&gt;0,IF('01'!$BX$33=77,1,""),"")</f>
        <v/>
      </c>
      <c r="S1101" s="360">
        <f>IF(M1101&gt;'01'!$BX$27,0,1)</f>
        <v>1</v>
      </c>
    </row>
    <row r="1102" spans="3:19" x14ac:dyDescent="0.25">
      <c r="C1102" s="75">
        <v>43712</v>
      </c>
      <c r="D1102" s="76" t="s">
        <v>264</v>
      </c>
      <c r="E1102" s="358" t="s">
        <v>708</v>
      </c>
      <c r="F1102" s="359">
        <v>150</v>
      </c>
      <c r="G1102" s="76" t="s">
        <v>272</v>
      </c>
      <c r="H1102" s="76" t="s">
        <v>60</v>
      </c>
      <c r="I1102" s="360" t="str">
        <f t="shared" ca="1" si="85"/>
        <v/>
      </c>
      <c r="J1102" s="360">
        <f t="shared" si="86"/>
        <v>4</v>
      </c>
      <c r="K1102" s="360">
        <f t="shared" si="87"/>
        <v>9</v>
      </c>
      <c r="L1102" s="360">
        <f t="shared" si="88"/>
        <v>2019</v>
      </c>
      <c r="M1102" s="360">
        <f t="shared" si="89"/>
        <v>1</v>
      </c>
      <c r="N1102" s="357">
        <f>VLOOKUP(Tabela14[[#This Row],[Banco]],$U$9:$V$28,2,0)</f>
        <v>1</v>
      </c>
      <c r="O1102" s="360">
        <f>IF(M1102&gt;'06'!$AZ$15,0,1)</f>
        <v>1</v>
      </c>
      <c r="P1102" s="360" t="str">
        <f>IF(Tabela14[[#This Row],[DIA]]&gt;0,IF('13'!$CD$36=77,1,""),"")</f>
        <v/>
      </c>
      <c r="Q1102" s="360">
        <f>IF(M1102&gt;'13'!$CD$30,0,1)</f>
        <v>1</v>
      </c>
      <c r="R1102" s="357" t="str">
        <f>IF(Tabela14[[#This Row],[DIA]]&gt;0,IF('01'!$BX$33=77,1,""),"")</f>
        <v/>
      </c>
      <c r="S1102" s="360">
        <f>IF(M1102&gt;'01'!$BX$27,0,1)</f>
        <v>1</v>
      </c>
    </row>
    <row r="1103" spans="3:19" x14ac:dyDescent="0.25">
      <c r="C1103" s="75">
        <v>43712</v>
      </c>
      <c r="D1103" s="76" t="s">
        <v>265</v>
      </c>
      <c r="E1103" s="358" t="s">
        <v>461</v>
      </c>
      <c r="F1103" s="359">
        <v>100</v>
      </c>
      <c r="G1103" s="76" t="s">
        <v>272</v>
      </c>
      <c r="H1103" s="76" t="s">
        <v>60</v>
      </c>
      <c r="I1103" s="360" t="str">
        <f t="shared" ca="1" si="85"/>
        <v/>
      </c>
      <c r="J1103" s="360">
        <f t="shared" si="86"/>
        <v>4</v>
      </c>
      <c r="K1103" s="360">
        <f t="shared" si="87"/>
        <v>9</v>
      </c>
      <c r="L1103" s="360">
        <f t="shared" si="88"/>
        <v>2019</v>
      </c>
      <c r="M1103" s="360">
        <f t="shared" si="89"/>
        <v>1</v>
      </c>
      <c r="N1103" s="357">
        <f>VLOOKUP(Tabela14[[#This Row],[Banco]],$U$9:$V$28,2,0)</f>
        <v>1</v>
      </c>
      <c r="O1103" s="360">
        <f>IF(M1103&gt;'06'!$AZ$15,0,1)</f>
        <v>1</v>
      </c>
      <c r="P1103" s="360" t="str">
        <f>IF(Tabela14[[#This Row],[DIA]]&gt;0,IF('13'!$CD$36=77,1,""),"")</f>
        <v/>
      </c>
      <c r="Q1103" s="360">
        <f>IF(M1103&gt;'13'!$CD$30,0,1)</f>
        <v>1</v>
      </c>
      <c r="R1103" s="357" t="str">
        <f>IF(Tabela14[[#This Row],[DIA]]&gt;0,IF('01'!$BX$33=77,1,""),"")</f>
        <v/>
      </c>
      <c r="S1103" s="360">
        <f>IF(M1103&gt;'01'!$BX$27,0,1)</f>
        <v>1</v>
      </c>
    </row>
    <row r="1104" spans="3:19" x14ac:dyDescent="0.25">
      <c r="C1104" s="75">
        <v>43716</v>
      </c>
      <c r="D1104" s="76" t="s">
        <v>268</v>
      </c>
      <c r="E1104" s="358" t="s">
        <v>410</v>
      </c>
      <c r="F1104" s="359">
        <v>4</v>
      </c>
      <c r="G1104" s="76" t="s">
        <v>272</v>
      </c>
      <c r="H1104" s="76" t="s">
        <v>60</v>
      </c>
      <c r="I1104" s="360" t="str">
        <f t="shared" ca="1" si="85"/>
        <v/>
      </c>
      <c r="J1104" s="360">
        <f t="shared" si="86"/>
        <v>8</v>
      </c>
      <c r="K1104" s="360">
        <f t="shared" si="87"/>
        <v>9</v>
      </c>
      <c r="L1104" s="360">
        <f t="shared" si="88"/>
        <v>2019</v>
      </c>
      <c r="M1104" s="360">
        <f t="shared" si="89"/>
        <v>1</v>
      </c>
      <c r="N1104" s="357">
        <f>VLOOKUP(Tabela14[[#This Row],[Banco]],$U$9:$V$28,2,0)</f>
        <v>1</v>
      </c>
      <c r="O1104" s="360">
        <f>IF(M1104&gt;'06'!$AZ$15,0,1)</f>
        <v>1</v>
      </c>
      <c r="P1104" s="360" t="str">
        <f>IF(Tabela14[[#This Row],[DIA]]&gt;0,IF('13'!$CD$36=77,1,""),"")</f>
        <v/>
      </c>
      <c r="Q1104" s="360">
        <f>IF(M1104&gt;'13'!$CD$30,0,1)</f>
        <v>1</v>
      </c>
      <c r="R1104" s="357" t="str">
        <f>IF(Tabela14[[#This Row],[DIA]]&gt;0,IF('01'!$BX$33=77,1,""),"")</f>
        <v/>
      </c>
      <c r="S1104" s="360">
        <f>IF(M1104&gt;'01'!$BX$27,0,1)</f>
        <v>1</v>
      </c>
    </row>
    <row r="1105" spans="3:19" x14ac:dyDescent="0.25">
      <c r="C1105" s="75">
        <v>43718</v>
      </c>
      <c r="D1105" s="76" t="s">
        <v>271</v>
      </c>
      <c r="E1105" s="358" t="s">
        <v>516</v>
      </c>
      <c r="F1105" s="359">
        <v>50</v>
      </c>
      <c r="G1105" s="76" t="s">
        <v>272</v>
      </c>
      <c r="H1105" s="76" t="s">
        <v>60</v>
      </c>
      <c r="I1105" s="360" t="str">
        <f t="shared" ca="1" si="85"/>
        <v/>
      </c>
      <c r="J1105" s="360">
        <f t="shared" si="86"/>
        <v>10</v>
      </c>
      <c r="K1105" s="360">
        <f t="shared" si="87"/>
        <v>9</v>
      </c>
      <c r="L1105" s="360">
        <f t="shared" si="88"/>
        <v>2019</v>
      </c>
      <c r="M1105" s="360">
        <f t="shared" si="89"/>
        <v>1</v>
      </c>
      <c r="N1105" s="357">
        <f>VLOOKUP(Tabela14[[#This Row],[Banco]],$U$9:$V$28,2,0)</f>
        <v>1</v>
      </c>
      <c r="O1105" s="360">
        <f>IF(M1105&gt;'06'!$AZ$15,0,1)</f>
        <v>1</v>
      </c>
      <c r="P1105" s="360" t="str">
        <f>IF(Tabela14[[#This Row],[DIA]]&gt;0,IF('13'!$CD$36=77,1,""),"")</f>
        <v/>
      </c>
      <c r="Q1105" s="360">
        <f>IF(M1105&gt;'13'!$CD$30,0,1)</f>
        <v>1</v>
      </c>
      <c r="R1105" s="357" t="str">
        <f>IF(Tabela14[[#This Row],[DIA]]&gt;0,IF('01'!$BX$33=77,1,""),"")</f>
        <v/>
      </c>
      <c r="S1105" s="360">
        <f>IF(M1105&gt;'01'!$BX$27,0,1)</f>
        <v>1</v>
      </c>
    </row>
    <row r="1106" spans="3:19" x14ac:dyDescent="0.25">
      <c r="C1106" s="75">
        <v>43718</v>
      </c>
      <c r="D1106" s="76" t="s">
        <v>270</v>
      </c>
      <c r="E1106" s="358" t="s">
        <v>367</v>
      </c>
      <c r="F1106" s="359">
        <v>25</v>
      </c>
      <c r="G1106" s="76" t="s">
        <v>272</v>
      </c>
      <c r="H1106" s="76" t="s">
        <v>60</v>
      </c>
      <c r="I1106" s="360" t="str">
        <f t="shared" ca="1" si="85"/>
        <v/>
      </c>
      <c r="J1106" s="360">
        <f t="shared" si="86"/>
        <v>10</v>
      </c>
      <c r="K1106" s="360">
        <f t="shared" si="87"/>
        <v>9</v>
      </c>
      <c r="L1106" s="360">
        <f t="shared" si="88"/>
        <v>2019</v>
      </c>
      <c r="M1106" s="360">
        <f t="shared" si="89"/>
        <v>1</v>
      </c>
      <c r="N1106" s="357">
        <f>VLOOKUP(Tabela14[[#This Row],[Banco]],$U$9:$V$28,2,0)</f>
        <v>1</v>
      </c>
      <c r="O1106" s="360">
        <f>IF(M1106&gt;'06'!$AZ$15,0,1)</f>
        <v>1</v>
      </c>
      <c r="P1106" s="360" t="str">
        <f>IF(Tabela14[[#This Row],[DIA]]&gt;0,IF('13'!$CD$36=77,1,""),"")</f>
        <v/>
      </c>
      <c r="Q1106" s="360">
        <f>IF(M1106&gt;'13'!$CD$30,0,1)</f>
        <v>1</v>
      </c>
      <c r="R1106" s="357" t="str">
        <f>IF(Tabela14[[#This Row],[DIA]]&gt;0,IF('01'!$BX$33=77,1,""),"")</f>
        <v/>
      </c>
      <c r="S1106" s="360">
        <f>IF(M1106&gt;'01'!$BX$27,0,1)</f>
        <v>1</v>
      </c>
    </row>
    <row r="1107" spans="3:19" x14ac:dyDescent="0.25">
      <c r="C1107" s="75">
        <v>43719</v>
      </c>
      <c r="D1107" s="76" t="s">
        <v>268</v>
      </c>
      <c r="E1107" s="358" t="s">
        <v>342</v>
      </c>
      <c r="F1107" s="359">
        <v>4</v>
      </c>
      <c r="G1107" s="76" t="s">
        <v>272</v>
      </c>
      <c r="H1107" s="76" t="s">
        <v>60</v>
      </c>
      <c r="I1107" s="360" t="str">
        <f t="shared" ca="1" si="85"/>
        <v/>
      </c>
      <c r="J1107" s="360">
        <f t="shared" si="86"/>
        <v>11</v>
      </c>
      <c r="K1107" s="360">
        <f t="shared" si="87"/>
        <v>9</v>
      </c>
      <c r="L1107" s="360">
        <f t="shared" si="88"/>
        <v>2019</v>
      </c>
      <c r="M1107" s="360">
        <f t="shared" si="89"/>
        <v>1</v>
      </c>
      <c r="N1107" s="357">
        <f>VLOOKUP(Tabela14[[#This Row],[Banco]],$U$9:$V$28,2,0)</f>
        <v>1</v>
      </c>
      <c r="O1107" s="360">
        <f>IF(M1107&gt;'06'!$AZ$15,0,1)</f>
        <v>1</v>
      </c>
      <c r="P1107" s="360" t="str">
        <f>IF(Tabela14[[#This Row],[DIA]]&gt;0,IF('13'!$CD$36=77,1,""),"")</f>
        <v/>
      </c>
      <c r="Q1107" s="360">
        <f>IF(M1107&gt;'13'!$CD$30,0,1)</f>
        <v>1</v>
      </c>
      <c r="R1107" s="357" t="str">
        <f>IF(Tabela14[[#This Row],[DIA]]&gt;0,IF('01'!$BX$33=77,1,""),"")</f>
        <v/>
      </c>
      <c r="S1107" s="360">
        <f>IF(M1107&gt;'01'!$BX$27,0,1)</f>
        <v>1</v>
      </c>
    </row>
    <row r="1108" spans="3:19" x14ac:dyDescent="0.25">
      <c r="C1108" s="75">
        <v>43720</v>
      </c>
      <c r="D1108" s="76" t="s">
        <v>268</v>
      </c>
      <c r="E1108" s="358" t="s">
        <v>342</v>
      </c>
      <c r="F1108" s="359">
        <v>5</v>
      </c>
      <c r="G1108" s="76" t="s">
        <v>272</v>
      </c>
      <c r="H1108" s="76" t="s">
        <v>60</v>
      </c>
      <c r="I1108" s="360" t="str">
        <f t="shared" ca="1" si="85"/>
        <v/>
      </c>
      <c r="J1108" s="360">
        <f t="shared" si="86"/>
        <v>12</v>
      </c>
      <c r="K1108" s="360">
        <f t="shared" si="87"/>
        <v>9</v>
      </c>
      <c r="L1108" s="360">
        <f t="shared" si="88"/>
        <v>2019</v>
      </c>
      <c r="M1108" s="360">
        <f t="shared" si="89"/>
        <v>1</v>
      </c>
      <c r="N1108" s="357">
        <f>VLOOKUP(Tabela14[[#This Row],[Banco]],$U$9:$V$28,2,0)</f>
        <v>1</v>
      </c>
      <c r="O1108" s="360">
        <f>IF(M1108&gt;'06'!$AZ$15,0,1)</f>
        <v>1</v>
      </c>
      <c r="P1108" s="360" t="str">
        <f>IF(Tabela14[[#This Row],[DIA]]&gt;0,IF('13'!$CD$36=77,1,""),"")</f>
        <v/>
      </c>
      <c r="Q1108" s="360">
        <f>IF(M1108&gt;'13'!$CD$30,0,1)</f>
        <v>1</v>
      </c>
      <c r="R1108" s="357" t="str">
        <f>IF(Tabela14[[#This Row],[DIA]]&gt;0,IF('01'!$BX$33=77,1,""),"")</f>
        <v/>
      </c>
      <c r="S1108" s="360">
        <f>IF(M1108&gt;'01'!$BX$27,0,1)</f>
        <v>1</v>
      </c>
    </row>
    <row r="1109" spans="3:19" x14ac:dyDescent="0.25">
      <c r="C1109" s="75">
        <v>43721</v>
      </c>
      <c r="D1109" s="76" t="s">
        <v>265</v>
      </c>
      <c r="E1109" s="358" t="s">
        <v>709</v>
      </c>
      <c r="F1109" s="359">
        <v>0.4</v>
      </c>
      <c r="G1109" s="76" t="s">
        <v>272</v>
      </c>
      <c r="H1109" s="76" t="s">
        <v>60</v>
      </c>
      <c r="I1109" s="360" t="str">
        <f t="shared" ca="1" si="85"/>
        <v/>
      </c>
      <c r="J1109" s="360">
        <f t="shared" si="86"/>
        <v>13</v>
      </c>
      <c r="K1109" s="360">
        <f t="shared" si="87"/>
        <v>9</v>
      </c>
      <c r="L1109" s="360">
        <f t="shared" si="88"/>
        <v>2019</v>
      </c>
      <c r="M1109" s="360">
        <f t="shared" si="89"/>
        <v>1</v>
      </c>
      <c r="N1109" s="357">
        <f>VLOOKUP(Tabela14[[#This Row],[Banco]],$U$9:$V$28,2,0)</f>
        <v>1</v>
      </c>
      <c r="O1109" s="360">
        <f>IF(M1109&gt;'06'!$AZ$15,0,1)</f>
        <v>1</v>
      </c>
      <c r="P1109" s="360" t="str">
        <f>IF(Tabela14[[#This Row],[DIA]]&gt;0,IF('13'!$CD$36=77,1,""),"")</f>
        <v/>
      </c>
      <c r="Q1109" s="360">
        <f>IF(M1109&gt;'13'!$CD$30,0,1)</f>
        <v>1</v>
      </c>
      <c r="R1109" s="357" t="str">
        <f>IF(Tabela14[[#This Row],[DIA]]&gt;0,IF('01'!$BX$33=77,1,""),"")</f>
        <v/>
      </c>
      <c r="S1109" s="360">
        <f>IF(M1109&gt;'01'!$BX$27,0,1)</f>
        <v>1</v>
      </c>
    </row>
    <row r="1110" spans="3:19" x14ac:dyDescent="0.25">
      <c r="C1110" s="75">
        <v>43724</v>
      </c>
      <c r="D1110" s="76" t="s">
        <v>266</v>
      </c>
      <c r="E1110" s="358" t="s">
        <v>418</v>
      </c>
      <c r="F1110" s="359">
        <v>50</v>
      </c>
      <c r="G1110" s="76" t="s">
        <v>272</v>
      </c>
      <c r="H1110" s="76" t="s">
        <v>60</v>
      </c>
      <c r="I1110" s="360" t="str">
        <f t="shared" ca="1" si="85"/>
        <v/>
      </c>
      <c r="J1110" s="360">
        <f t="shared" si="86"/>
        <v>16</v>
      </c>
      <c r="K1110" s="360">
        <f t="shared" si="87"/>
        <v>9</v>
      </c>
      <c r="L1110" s="360">
        <f t="shared" si="88"/>
        <v>2019</v>
      </c>
      <c r="M1110" s="360">
        <f t="shared" si="89"/>
        <v>1</v>
      </c>
      <c r="N1110" s="357">
        <f>VLOOKUP(Tabela14[[#This Row],[Banco]],$U$9:$V$28,2,0)</f>
        <v>1</v>
      </c>
      <c r="O1110" s="360">
        <f>IF(M1110&gt;'06'!$AZ$15,0,1)</f>
        <v>1</v>
      </c>
      <c r="P1110" s="360" t="str">
        <f>IF(Tabela14[[#This Row],[DIA]]&gt;0,IF('13'!$CD$36=77,1,""),"")</f>
        <v/>
      </c>
      <c r="Q1110" s="360">
        <f>IF(M1110&gt;'13'!$CD$30,0,1)</f>
        <v>1</v>
      </c>
      <c r="R1110" s="357" t="str">
        <f>IF(Tabela14[[#This Row],[DIA]]&gt;0,IF('01'!$BX$33=77,1,""),"")</f>
        <v/>
      </c>
      <c r="S1110" s="360">
        <f>IF(M1110&gt;'01'!$BX$27,0,1)</f>
        <v>1</v>
      </c>
    </row>
    <row r="1111" spans="3:19" x14ac:dyDescent="0.25">
      <c r="C1111" s="75">
        <v>43724</v>
      </c>
      <c r="D1111" s="76" t="s">
        <v>264</v>
      </c>
      <c r="E1111" s="358" t="s">
        <v>710</v>
      </c>
      <c r="F1111" s="359">
        <v>5</v>
      </c>
      <c r="G1111" s="76" t="s">
        <v>272</v>
      </c>
      <c r="H1111" s="76" t="s">
        <v>60</v>
      </c>
      <c r="I1111" s="360" t="str">
        <f t="shared" ca="1" si="85"/>
        <v/>
      </c>
      <c r="J1111" s="360">
        <f t="shared" si="86"/>
        <v>16</v>
      </c>
      <c r="K1111" s="360">
        <f t="shared" si="87"/>
        <v>9</v>
      </c>
      <c r="L1111" s="360">
        <f t="shared" si="88"/>
        <v>2019</v>
      </c>
      <c r="M1111" s="360">
        <f t="shared" si="89"/>
        <v>1</v>
      </c>
      <c r="N1111" s="357">
        <f>VLOOKUP(Tabela14[[#This Row],[Banco]],$U$9:$V$28,2,0)</f>
        <v>1</v>
      </c>
      <c r="O1111" s="360">
        <f>IF(M1111&gt;'06'!$AZ$15,0,1)</f>
        <v>1</v>
      </c>
      <c r="P1111" s="360" t="str">
        <f>IF(Tabela14[[#This Row],[DIA]]&gt;0,IF('13'!$CD$36=77,1,""),"")</f>
        <v/>
      </c>
      <c r="Q1111" s="360">
        <f>IF(M1111&gt;'13'!$CD$30,0,1)</f>
        <v>1</v>
      </c>
      <c r="R1111" s="357" t="str">
        <f>IF(Tabela14[[#This Row],[DIA]]&gt;0,IF('01'!$BX$33=77,1,""),"")</f>
        <v/>
      </c>
      <c r="S1111" s="360">
        <f>IF(M1111&gt;'01'!$BX$27,0,1)</f>
        <v>1</v>
      </c>
    </row>
    <row r="1112" spans="3:19" x14ac:dyDescent="0.25">
      <c r="C1112" s="75">
        <v>43727</v>
      </c>
      <c r="D1112" s="76" t="s">
        <v>271</v>
      </c>
      <c r="E1112" s="358" t="s">
        <v>415</v>
      </c>
      <c r="F1112" s="359">
        <v>14.6</v>
      </c>
      <c r="G1112" s="76" t="s">
        <v>272</v>
      </c>
      <c r="H1112" s="76" t="s">
        <v>60</v>
      </c>
      <c r="I1112" s="360" t="str">
        <f t="shared" ca="1" si="85"/>
        <v/>
      </c>
      <c r="J1112" s="360">
        <f t="shared" si="86"/>
        <v>19</v>
      </c>
      <c r="K1112" s="360">
        <f t="shared" si="87"/>
        <v>9</v>
      </c>
      <c r="L1112" s="360">
        <f t="shared" si="88"/>
        <v>2019</v>
      </c>
      <c r="M1112" s="360">
        <f t="shared" si="89"/>
        <v>1</v>
      </c>
      <c r="N1112" s="357">
        <f>VLOOKUP(Tabela14[[#This Row],[Banco]],$U$9:$V$28,2,0)</f>
        <v>1</v>
      </c>
      <c r="O1112" s="360">
        <f>IF(M1112&gt;'06'!$AZ$15,0,1)</f>
        <v>1</v>
      </c>
      <c r="P1112" s="360" t="str">
        <f>IF(Tabela14[[#This Row],[DIA]]&gt;0,IF('13'!$CD$36=77,1,""),"")</f>
        <v/>
      </c>
      <c r="Q1112" s="360">
        <f>IF(M1112&gt;'13'!$CD$30,0,1)</f>
        <v>1</v>
      </c>
      <c r="R1112" s="357" t="str">
        <f>IF(Tabela14[[#This Row],[DIA]]&gt;0,IF('01'!$BX$33=77,1,""),"")</f>
        <v/>
      </c>
      <c r="S1112" s="360">
        <f>IF(M1112&gt;'01'!$BX$27,0,1)</f>
        <v>1</v>
      </c>
    </row>
    <row r="1113" spans="3:19" x14ac:dyDescent="0.25">
      <c r="C1113" s="75">
        <v>43727</v>
      </c>
      <c r="D1113" s="76" t="s">
        <v>268</v>
      </c>
      <c r="E1113" s="358" t="s">
        <v>342</v>
      </c>
      <c r="F1113" s="359">
        <v>4</v>
      </c>
      <c r="G1113" s="76" t="s">
        <v>272</v>
      </c>
      <c r="H1113" s="76" t="s">
        <v>60</v>
      </c>
      <c r="I1113" s="360" t="str">
        <f t="shared" ca="1" si="85"/>
        <v/>
      </c>
      <c r="J1113" s="360">
        <f t="shared" si="86"/>
        <v>19</v>
      </c>
      <c r="K1113" s="360">
        <f t="shared" si="87"/>
        <v>9</v>
      </c>
      <c r="L1113" s="360">
        <f t="shared" si="88"/>
        <v>2019</v>
      </c>
      <c r="M1113" s="360">
        <f t="shared" si="89"/>
        <v>1</v>
      </c>
      <c r="N1113" s="357">
        <f>VLOOKUP(Tabela14[[#This Row],[Banco]],$U$9:$V$28,2,0)</f>
        <v>1</v>
      </c>
      <c r="O1113" s="360">
        <f>IF(M1113&gt;'06'!$AZ$15,0,1)</f>
        <v>1</v>
      </c>
      <c r="P1113" s="360" t="str">
        <f>IF(Tabela14[[#This Row],[DIA]]&gt;0,IF('13'!$CD$36=77,1,""),"")</f>
        <v/>
      </c>
      <c r="Q1113" s="360">
        <f>IF(M1113&gt;'13'!$CD$30,0,1)</f>
        <v>1</v>
      </c>
      <c r="R1113" s="357" t="str">
        <f>IF(Tabela14[[#This Row],[DIA]]&gt;0,IF('01'!$BX$33=77,1,""),"")</f>
        <v/>
      </c>
      <c r="S1113" s="360">
        <f>IF(M1113&gt;'01'!$BX$27,0,1)</f>
        <v>1</v>
      </c>
    </row>
    <row r="1114" spans="3:19" x14ac:dyDescent="0.25">
      <c r="C1114" s="75">
        <v>43728</v>
      </c>
      <c r="D1114" s="76" t="s">
        <v>264</v>
      </c>
      <c r="E1114" s="358" t="s">
        <v>711</v>
      </c>
      <c r="F1114" s="359">
        <v>20</v>
      </c>
      <c r="G1114" s="76" t="s">
        <v>272</v>
      </c>
      <c r="H1114" s="76" t="s">
        <v>60</v>
      </c>
      <c r="I1114" s="360" t="str">
        <f t="shared" ca="1" si="85"/>
        <v/>
      </c>
      <c r="J1114" s="360">
        <f t="shared" si="86"/>
        <v>20</v>
      </c>
      <c r="K1114" s="360">
        <f t="shared" si="87"/>
        <v>9</v>
      </c>
      <c r="L1114" s="360">
        <f t="shared" si="88"/>
        <v>2019</v>
      </c>
      <c r="M1114" s="360">
        <f t="shared" si="89"/>
        <v>1</v>
      </c>
      <c r="N1114" s="357">
        <f>VLOOKUP(Tabela14[[#This Row],[Banco]],$U$9:$V$28,2,0)</f>
        <v>1</v>
      </c>
      <c r="O1114" s="360">
        <f>IF(M1114&gt;'06'!$AZ$15,0,1)</f>
        <v>1</v>
      </c>
      <c r="P1114" s="360" t="str">
        <f>IF(Tabela14[[#This Row],[DIA]]&gt;0,IF('13'!$CD$36=77,1,""),"")</f>
        <v/>
      </c>
      <c r="Q1114" s="360">
        <f>IF(M1114&gt;'13'!$CD$30,0,1)</f>
        <v>1</v>
      </c>
      <c r="R1114" s="357" t="str">
        <f>IF(Tabela14[[#This Row],[DIA]]&gt;0,IF('01'!$BX$33=77,1,""),"")</f>
        <v/>
      </c>
      <c r="S1114" s="360">
        <f>IF(M1114&gt;'01'!$BX$27,0,1)</f>
        <v>1</v>
      </c>
    </row>
    <row r="1115" spans="3:19" x14ac:dyDescent="0.25">
      <c r="C1115" s="75">
        <v>43728</v>
      </c>
      <c r="D1115" s="76" t="s">
        <v>266</v>
      </c>
      <c r="E1115" s="358" t="s">
        <v>666</v>
      </c>
      <c r="F1115" s="359">
        <v>20</v>
      </c>
      <c r="G1115" s="76" t="s">
        <v>272</v>
      </c>
      <c r="H1115" s="76" t="s">
        <v>60</v>
      </c>
      <c r="I1115" s="360" t="str">
        <f t="shared" ca="1" si="85"/>
        <v/>
      </c>
      <c r="J1115" s="360">
        <f t="shared" si="86"/>
        <v>20</v>
      </c>
      <c r="K1115" s="360">
        <f t="shared" si="87"/>
        <v>9</v>
      </c>
      <c r="L1115" s="360">
        <f t="shared" si="88"/>
        <v>2019</v>
      </c>
      <c r="M1115" s="360">
        <f t="shared" si="89"/>
        <v>1</v>
      </c>
      <c r="N1115" s="357">
        <f>VLOOKUP(Tabela14[[#This Row],[Banco]],$U$9:$V$28,2,0)</f>
        <v>1</v>
      </c>
      <c r="O1115" s="360">
        <f>IF(M1115&gt;'06'!$AZ$15,0,1)</f>
        <v>1</v>
      </c>
      <c r="P1115" s="360" t="str">
        <f>IF(Tabela14[[#This Row],[DIA]]&gt;0,IF('13'!$CD$36=77,1,""),"")</f>
        <v/>
      </c>
      <c r="Q1115" s="360">
        <f>IF(M1115&gt;'13'!$CD$30,0,1)</f>
        <v>1</v>
      </c>
      <c r="R1115" s="357" t="str">
        <f>IF(Tabela14[[#This Row],[DIA]]&gt;0,IF('01'!$BX$33=77,1,""),"")</f>
        <v/>
      </c>
      <c r="S1115" s="360">
        <f>IF(M1115&gt;'01'!$BX$27,0,1)</f>
        <v>1</v>
      </c>
    </row>
    <row r="1116" spans="3:19" x14ac:dyDescent="0.25">
      <c r="C1116" s="75">
        <v>43728</v>
      </c>
      <c r="D1116" s="76" t="s">
        <v>268</v>
      </c>
      <c r="E1116" s="358" t="s">
        <v>583</v>
      </c>
      <c r="F1116" s="359">
        <v>2</v>
      </c>
      <c r="G1116" s="76" t="s">
        <v>272</v>
      </c>
      <c r="H1116" s="76" t="s">
        <v>60</v>
      </c>
      <c r="I1116" s="360" t="str">
        <f t="shared" ca="1" si="85"/>
        <v/>
      </c>
      <c r="J1116" s="360">
        <f t="shared" si="86"/>
        <v>20</v>
      </c>
      <c r="K1116" s="360">
        <f t="shared" si="87"/>
        <v>9</v>
      </c>
      <c r="L1116" s="360">
        <f t="shared" si="88"/>
        <v>2019</v>
      </c>
      <c r="M1116" s="360">
        <f t="shared" si="89"/>
        <v>1</v>
      </c>
      <c r="N1116" s="357">
        <f>VLOOKUP(Tabela14[[#This Row],[Banco]],$U$9:$V$28,2,0)</f>
        <v>1</v>
      </c>
      <c r="O1116" s="360">
        <f>IF(M1116&gt;'06'!$AZ$15,0,1)</f>
        <v>1</v>
      </c>
      <c r="P1116" s="360" t="str">
        <f>IF(Tabela14[[#This Row],[DIA]]&gt;0,IF('13'!$CD$36=77,1,""),"")</f>
        <v/>
      </c>
      <c r="Q1116" s="360">
        <f>IF(M1116&gt;'13'!$CD$30,0,1)</f>
        <v>1</v>
      </c>
      <c r="R1116" s="357" t="str">
        <f>IF(Tabela14[[#This Row],[DIA]]&gt;0,IF('01'!$BX$33=77,1,""),"")</f>
        <v/>
      </c>
      <c r="S1116" s="360">
        <f>IF(M1116&gt;'01'!$BX$27,0,1)</f>
        <v>1</v>
      </c>
    </row>
    <row r="1117" spans="3:19" x14ac:dyDescent="0.25">
      <c r="C1117" s="75">
        <v>43733</v>
      </c>
      <c r="D1117" s="76" t="s">
        <v>268</v>
      </c>
      <c r="E1117" s="358" t="s">
        <v>342</v>
      </c>
      <c r="F1117" s="359">
        <v>4</v>
      </c>
      <c r="G1117" s="76" t="s">
        <v>272</v>
      </c>
      <c r="H1117" s="76" t="s">
        <v>60</v>
      </c>
      <c r="I1117" s="360" t="str">
        <f t="shared" ca="1" si="85"/>
        <v/>
      </c>
      <c r="J1117" s="360">
        <f t="shared" si="86"/>
        <v>25</v>
      </c>
      <c r="K1117" s="360">
        <f t="shared" si="87"/>
        <v>9</v>
      </c>
      <c r="L1117" s="360">
        <f t="shared" si="88"/>
        <v>2019</v>
      </c>
      <c r="M1117" s="360">
        <f t="shared" si="89"/>
        <v>1</v>
      </c>
      <c r="N1117" s="357">
        <f>VLOOKUP(Tabela14[[#This Row],[Banco]],$U$9:$V$28,2,0)</f>
        <v>1</v>
      </c>
      <c r="O1117" s="360">
        <f>IF(M1117&gt;'06'!$AZ$15,0,1)</f>
        <v>1</v>
      </c>
      <c r="P1117" s="360" t="str">
        <f>IF(Tabela14[[#This Row],[DIA]]&gt;0,IF('13'!$CD$36=77,1,""),"")</f>
        <v/>
      </c>
      <c r="Q1117" s="360">
        <f>IF(M1117&gt;'13'!$CD$30,0,1)</f>
        <v>1</v>
      </c>
      <c r="R1117" s="357" t="str">
        <f>IF(Tabela14[[#This Row],[DIA]]&gt;0,IF('01'!$BX$33=77,1,""),"")</f>
        <v/>
      </c>
      <c r="S1117" s="360">
        <f>IF(M1117&gt;'01'!$BX$27,0,1)</f>
        <v>1</v>
      </c>
    </row>
    <row r="1118" spans="3:19" x14ac:dyDescent="0.25">
      <c r="C1118" s="75">
        <v>43734</v>
      </c>
      <c r="D1118" s="76" t="s">
        <v>271</v>
      </c>
      <c r="E1118" s="358" t="s">
        <v>555</v>
      </c>
      <c r="F1118" s="359">
        <v>50</v>
      </c>
      <c r="G1118" s="76" t="s">
        <v>272</v>
      </c>
      <c r="H1118" s="76" t="s">
        <v>60</v>
      </c>
      <c r="I1118" s="360" t="str">
        <f t="shared" ca="1" si="85"/>
        <v/>
      </c>
      <c r="J1118" s="360">
        <f t="shared" si="86"/>
        <v>26</v>
      </c>
      <c r="K1118" s="360">
        <f t="shared" si="87"/>
        <v>9</v>
      </c>
      <c r="L1118" s="360">
        <f t="shared" si="88"/>
        <v>2019</v>
      </c>
      <c r="M1118" s="360">
        <f t="shared" si="89"/>
        <v>1</v>
      </c>
      <c r="N1118" s="357">
        <f>VLOOKUP(Tabela14[[#This Row],[Banco]],$U$9:$V$28,2,0)</f>
        <v>1</v>
      </c>
      <c r="O1118" s="360">
        <f>IF(M1118&gt;'06'!$AZ$15,0,1)</f>
        <v>1</v>
      </c>
      <c r="P1118" s="360" t="str">
        <f>IF(Tabela14[[#This Row],[DIA]]&gt;0,IF('13'!$CD$36=77,1,""),"")</f>
        <v/>
      </c>
      <c r="Q1118" s="360">
        <f>IF(M1118&gt;'13'!$CD$30,0,1)</f>
        <v>1</v>
      </c>
      <c r="R1118" s="357" t="str">
        <f>IF(Tabela14[[#This Row],[DIA]]&gt;0,IF('01'!$BX$33=77,1,""),"")</f>
        <v/>
      </c>
      <c r="S1118" s="360">
        <f>IF(M1118&gt;'01'!$BX$27,0,1)</f>
        <v>1</v>
      </c>
    </row>
    <row r="1119" spans="3:19" x14ac:dyDescent="0.25">
      <c r="C1119" s="75">
        <v>43735</v>
      </c>
      <c r="D1119" s="76" t="s">
        <v>264</v>
      </c>
      <c r="E1119" s="358" t="s">
        <v>339</v>
      </c>
      <c r="F1119" s="359">
        <v>50</v>
      </c>
      <c r="G1119" s="76" t="s">
        <v>272</v>
      </c>
      <c r="H1119" s="76" t="s">
        <v>60</v>
      </c>
      <c r="I1119" s="360" t="str">
        <f t="shared" ca="1" si="85"/>
        <v/>
      </c>
      <c r="J1119" s="360">
        <f t="shared" si="86"/>
        <v>27</v>
      </c>
      <c r="K1119" s="360">
        <f t="shared" si="87"/>
        <v>9</v>
      </c>
      <c r="L1119" s="360">
        <f t="shared" si="88"/>
        <v>2019</v>
      </c>
      <c r="M1119" s="360">
        <f t="shared" si="89"/>
        <v>1</v>
      </c>
      <c r="N1119" s="357">
        <f>VLOOKUP(Tabela14[[#This Row],[Banco]],$U$9:$V$28,2,0)</f>
        <v>1</v>
      </c>
      <c r="O1119" s="360">
        <f>IF(M1119&gt;'06'!$AZ$15,0,1)</f>
        <v>1</v>
      </c>
      <c r="P1119" s="360" t="str">
        <f>IF(Tabela14[[#This Row],[DIA]]&gt;0,IF('13'!$CD$36=77,1,""),"")</f>
        <v/>
      </c>
      <c r="Q1119" s="360">
        <f>IF(M1119&gt;'13'!$CD$30,0,1)</f>
        <v>1</v>
      </c>
      <c r="R1119" s="357" t="str">
        <f>IF(Tabela14[[#This Row],[DIA]]&gt;0,IF('01'!$BX$33=77,1,""),"")</f>
        <v/>
      </c>
      <c r="S1119" s="360">
        <f>IF(M1119&gt;'01'!$BX$27,0,1)</f>
        <v>1</v>
      </c>
    </row>
    <row r="1120" spans="3:19" x14ac:dyDescent="0.25">
      <c r="C1120" s="75">
        <v>43735</v>
      </c>
      <c r="D1120" s="76" t="s">
        <v>266</v>
      </c>
      <c r="E1120" s="358" t="s">
        <v>666</v>
      </c>
      <c r="F1120" s="359">
        <v>20</v>
      </c>
      <c r="G1120" s="76" t="s">
        <v>272</v>
      </c>
      <c r="H1120" s="76" t="s">
        <v>60</v>
      </c>
      <c r="I1120" s="360" t="str">
        <f t="shared" ca="1" si="85"/>
        <v/>
      </c>
      <c r="J1120" s="360">
        <f t="shared" si="86"/>
        <v>27</v>
      </c>
      <c r="K1120" s="360">
        <f t="shared" si="87"/>
        <v>9</v>
      </c>
      <c r="L1120" s="360">
        <f t="shared" si="88"/>
        <v>2019</v>
      </c>
      <c r="M1120" s="360">
        <f t="shared" si="89"/>
        <v>1</v>
      </c>
      <c r="N1120" s="357">
        <f>VLOOKUP(Tabela14[[#This Row],[Banco]],$U$9:$V$28,2,0)</f>
        <v>1</v>
      </c>
      <c r="O1120" s="360">
        <f>IF(M1120&gt;'06'!$AZ$15,0,1)</f>
        <v>1</v>
      </c>
      <c r="P1120" s="360" t="str">
        <f>IF(Tabela14[[#This Row],[DIA]]&gt;0,IF('13'!$CD$36=77,1,""),"")</f>
        <v/>
      </c>
      <c r="Q1120" s="360">
        <f>IF(M1120&gt;'13'!$CD$30,0,1)</f>
        <v>1</v>
      </c>
      <c r="R1120" s="357" t="str">
        <f>IF(Tabela14[[#This Row],[DIA]]&gt;0,IF('01'!$BX$33=77,1,""),"")</f>
        <v/>
      </c>
      <c r="S1120" s="360">
        <f>IF(M1120&gt;'01'!$BX$27,0,1)</f>
        <v>1</v>
      </c>
    </row>
    <row r="1121" spans="3:19" x14ac:dyDescent="0.25">
      <c r="C1121" s="75">
        <v>43736</v>
      </c>
      <c r="D1121" s="76" t="s">
        <v>268</v>
      </c>
      <c r="E1121" s="358" t="s">
        <v>342</v>
      </c>
      <c r="F1121" s="359">
        <v>5</v>
      </c>
      <c r="G1121" s="76" t="s">
        <v>272</v>
      </c>
      <c r="H1121" s="76" t="s">
        <v>60</v>
      </c>
      <c r="I1121" s="360" t="str">
        <f t="shared" ca="1" si="85"/>
        <v/>
      </c>
      <c r="J1121" s="360">
        <f t="shared" si="86"/>
        <v>28</v>
      </c>
      <c r="K1121" s="360">
        <f t="shared" si="87"/>
        <v>9</v>
      </c>
      <c r="L1121" s="360">
        <f t="shared" si="88"/>
        <v>2019</v>
      </c>
      <c r="M1121" s="360">
        <f t="shared" si="89"/>
        <v>1</v>
      </c>
      <c r="N1121" s="357">
        <f>VLOOKUP(Tabela14[[#This Row],[Banco]],$U$9:$V$28,2,0)</f>
        <v>1</v>
      </c>
      <c r="O1121" s="360">
        <f>IF(M1121&gt;'06'!$AZ$15,0,1)</f>
        <v>1</v>
      </c>
      <c r="P1121" s="360" t="str">
        <f>IF(Tabela14[[#This Row],[DIA]]&gt;0,IF('13'!$CD$36=77,1,""),"")</f>
        <v/>
      </c>
      <c r="Q1121" s="360">
        <f>IF(M1121&gt;'13'!$CD$30,0,1)</f>
        <v>1</v>
      </c>
      <c r="R1121" s="357" t="str">
        <f>IF(Tabela14[[#This Row],[DIA]]&gt;0,IF('01'!$BX$33=77,1,""),"")</f>
        <v/>
      </c>
      <c r="S1121" s="360">
        <f>IF(M1121&gt;'01'!$BX$27,0,1)</f>
        <v>1</v>
      </c>
    </row>
    <row r="1122" spans="3:19" x14ac:dyDescent="0.25">
      <c r="C1122" s="75">
        <v>43736</v>
      </c>
      <c r="D1122" s="76" t="s">
        <v>271</v>
      </c>
      <c r="E1122" s="358" t="s">
        <v>441</v>
      </c>
      <c r="F1122" s="359">
        <v>23</v>
      </c>
      <c r="G1122" s="76" t="s">
        <v>272</v>
      </c>
      <c r="H1122" s="76" t="s">
        <v>60</v>
      </c>
      <c r="I1122" s="360" t="str">
        <f t="shared" ca="1" si="85"/>
        <v/>
      </c>
      <c r="J1122" s="360">
        <f t="shared" si="86"/>
        <v>28</v>
      </c>
      <c r="K1122" s="360">
        <f t="shared" si="87"/>
        <v>9</v>
      </c>
      <c r="L1122" s="360">
        <f t="shared" si="88"/>
        <v>2019</v>
      </c>
      <c r="M1122" s="360">
        <f t="shared" si="89"/>
        <v>1</v>
      </c>
      <c r="N1122" s="357">
        <f>VLOOKUP(Tabela14[[#This Row],[Banco]],$U$9:$V$28,2,0)</f>
        <v>1</v>
      </c>
      <c r="O1122" s="360">
        <f>IF(M1122&gt;'06'!$AZ$15,0,1)</f>
        <v>1</v>
      </c>
      <c r="P1122" s="360" t="str">
        <f>IF(Tabela14[[#This Row],[DIA]]&gt;0,IF('13'!$CD$36=77,1,""),"")</f>
        <v/>
      </c>
      <c r="Q1122" s="360">
        <f>IF(M1122&gt;'13'!$CD$30,0,1)</f>
        <v>1</v>
      </c>
      <c r="R1122" s="357" t="str">
        <f>IF(Tabela14[[#This Row],[DIA]]&gt;0,IF('01'!$BX$33=77,1,""),"")</f>
        <v/>
      </c>
      <c r="S1122" s="360">
        <f>IF(M1122&gt;'01'!$BX$27,0,1)</f>
        <v>1</v>
      </c>
    </row>
    <row r="1123" spans="3:19" x14ac:dyDescent="0.25">
      <c r="C1123" s="75">
        <v>43737</v>
      </c>
      <c r="D1123" s="76" t="s">
        <v>264</v>
      </c>
      <c r="E1123" s="358" t="s">
        <v>363</v>
      </c>
      <c r="F1123" s="359">
        <v>12</v>
      </c>
      <c r="G1123" s="76" t="s">
        <v>272</v>
      </c>
      <c r="H1123" s="76" t="s">
        <v>60</v>
      </c>
      <c r="I1123" s="360" t="str">
        <f t="shared" ca="1" si="85"/>
        <v/>
      </c>
      <c r="J1123" s="360">
        <f t="shared" si="86"/>
        <v>29</v>
      </c>
      <c r="K1123" s="360">
        <f t="shared" si="87"/>
        <v>9</v>
      </c>
      <c r="L1123" s="360">
        <f t="shared" si="88"/>
        <v>2019</v>
      </c>
      <c r="M1123" s="360">
        <f t="shared" si="89"/>
        <v>1</v>
      </c>
      <c r="N1123" s="357">
        <f>VLOOKUP(Tabela14[[#This Row],[Banco]],$U$9:$V$28,2,0)</f>
        <v>1</v>
      </c>
      <c r="O1123" s="360">
        <f>IF(M1123&gt;'06'!$AZ$15,0,1)</f>
        <v>1</v>
      </c>
      <c r="P1123" s="360" t="str">
        <f>IF(Tabela14[[#This Row],[DIA]]&gt;0,IF('13'!$CD$36=77,1,""),"")</f>
        <v/>
      </c>
      <c r="Q1123" s="360">
        <f>IF(M1123&gt;'13'!$CD$30,0,1)</f>
        <v>1</v>
      </c>
      <c r="R1123" s="357" t="str">
        <f>IF(Tabela14[[#This Row],[DIA]]&gt;0,IF('01'!$BX$33=77,1,""),"")</f>
        <v/>
      </c>
      <c r="S1123" s="360">
        <f>IF(M1123&gt;'01'!$BX$27,0,1)</f>
        <v>1</v>
      </c>
    </row>
    <row r="1124" spans="3:19" x14ac:dyDescent="0.25">
      <c r="C1124" s="75">
        <v>43737</v>
      </c>
      <c r="D1124" s="76" t="s">
        <v>268</v>
      </c>
      <c r="E1124" s="358" t="s">
        <v>526</v>
      </c>
      <c r="F1124" s="359">
        <v>5</v>
      </c>
      <c r="G1124" s="76" t="s">
        <v>272</v>
      </c>
      <c r="H1124" s="76" t="s">
        <v>60</v>
      </c>
      <c r="I1124" s="360" t="str">
        <f t="shared" ca="1" si="85"/>
        <v/>
      </c>
      <c r="J1124" s="360">
        <f t="shared" si="86"/>
        <v>29</v>
      </c>
      <c r="K1124" s="360">
        <f t="shared" si="87"/>
        <v>9</v>
      </c>
      <c r="L1124" s="360">
        <f t="shared" si="88"/>
        <v>2019</v>
      </c>
      <c r="M1124" s="360">
        <f t="shared" si="89"/>
        <v>1</v>
      </c>
      <c r="N1124" s="357">
        <f>VLOOKUP(Tabela14[[#This Row],[Banco]],$U$9:$V$28,2,0)</f>
        <v>1</v>
      </c>
      <c r="O1124" s="360">
        <f>IF(M1124&gt;'06'!$AZ$15,0,1)</f>
        <v>1</v>
      </c>
      <c r="P1124" s="360" t="str">
        <f>IF(Tabela14[[#This Row],[DIA]]&gt;0,IF('13'!$CD$36=77,1,""),"")</f>
        <v/>
      </c>
      <c r="Q1124" s="360">
        <f>IF(M1124&gt;'13'!$CD$30,0,1)</f>
        <v>1</v>
      </c>
      <c r="R1124" s="357" t="str">
        <f>IF(Tabela14[[#This Row],[DIA]]&gt;0,IF('01'!$BX$33=77,1,""),"")</f>
        <v/>
      </c>
      <c r="S1124" s="360">
        <f>IF(M1124&gt;'01'!$BX$27,0,1)</f>
        <v>1</v>
      </c>
    </row>
    <row r="1125" spans="3:19" x14ac:dyDescent="0.25">
      <c r="C1125" s="75">
        <v>43737</v>
      </c>
      <c r="D1125" s="76" t="s">
        <v>266</v>
      </c>
      <c r="E1125" s="358" t="s">
        <v>385</v>
      </c>
      <c r="F1125" s="359">
        <v>3.2</v>
      </c>
      <c r="G1125" s="76" t="s">
        <v>272</v>
      </c>
      <c r="H1125" s="76" t="s">
        <v>60</v>
      </c>
      <c r="I1125" s="360" t="str">
        <f t="shared" ca="1" si="85"/>
        <v/>
      </c>
      <c r="J1125" s="360">
        <f t="shared" si="86"/>
        <v>29</v>
      </c>
      <c r="K1125" s="360">
        <f t="shared" si="87"/>
        <v>9</v>
      </c>
      <c r="L1125" s="360">
        <f t="shared" si="88"/>
        <v>2019</v>
      </c>
      <c r="M1125" s="360">
        <f t="shared" si="89"/>
        <v>1</v>
      </c>
      <c r="N1125" s="357">
        <f>VLOOKUP(Tabela14[[#This Row],[Banco]],$U$9:$V$28,2,0)</f>
        <v>1</v>
      </c>
      <c r="O1125" s="360">
        <f>IF(M1125&gt;'06'!$AZ$15,0,1)</f>
        <v>1</v>
      </c>
      <c r="P1125" s="360" t="str">
        <f>IF(Tabela14[[#This Row],[DIA]]&gt;0,IF('13'!$CD$36=77,1,""),"")</f>
        <v/>
      </c>
      <c r="Q1125" s="360">
        <f>IF(M1125&gt;'13'!$CD$30,0,1)</f>
        <v>1</v>
      </c>
      <c r="R1125" s="357" t="str">
        <f>IF(Tabela14[[#This Row],[DIA]]&gt;0,IF('01'!$BX$33=77,1,""),"")</f>
        <v/>
      </c>
      <c r="S1125" s="360">
        <f>IF(M1125&gt;'01'!$BX$27,0,1)</f>
        <v>1</v>
      </c>
    </row>
    <row r="1126" spans="3:19" x14ac:dyDescent="0.25">
      <c r="C1126" s="75">
        <v>43737</v>
      </c>
      <c r="D1126" s="76" t="s">
        <v>266</v>
      </c>
      <c r="E1126" s="358" t="s">
        <v>540</v>
      </c>
      <c r="F1126" s="359">
        <v>30</v>
      </c>
      <c r="G1126" s="76" t="s">
        <v>272</v>
      </c>
      <c r="H1126" s="76" t="s">
        <v>60</v>
      </c>
      <c r="I1126" s="360" t="str">
        <f t="shared" ca="1" si="85"/>
        <v/>
      </c>
      <c r="J1126" s="360">
        <f t="shared" si="86"/>
        <v>29</v>
      </c>
      <c r="K1126" s="360">
        <f t="shared" si="87"/>
        <v>9</v>
      </c>
      <c r="L1126" s="360">
        <f t="shared" si="88"/>
        <v>2019</v>
      </c>
      <c r="M1126" s="360">
        <f t="shared" si="89"/>
        <v>1</v>
      </c>
      <c r="N1126" s="357">
        <f>VLOOKUP(Tabela14[[#This Row],[Banco]],$U$9:$V$28,2,0)</f>
        <v>1</v>
      </c>
      <c r="O1126" s="360">
        <f>IF(M1126&gt;'06'!$AZ$15,0,1)</f>
        <v>1</v>
      </c>
      <c r="P1126" s="360" t="str">
        <f>IF(Tabela14[[#This Row],[DIA]]&gt;0,IF('13'!$CD$36=77,1,""),"")</f>
        <v/>
      </c>
      <c r="Q1126" s="360">
        <f>IF(M1126&gt;'13'!$CD$30,0,1)</f>
        <v>1</v>
      </c>
      <c r="R1126" s="357" t="str">
        <f>IF(Tabela14[[#This Row],[DIA]]&gt;0,IF('01'!$BX$33=77,1,""),"")</f>
        <v/>
      </c>
      <c r="S1126" s="360">
        <f>IF(M1126&gt;'01'!$BX$27,0,1)</f>
        <v>1</v>
      </c>
    </row>
    <row r="1127" spans="3:19" x14ac:dyDescent="0.25">
      <c r="C1127" s="75">
        <v>43737</v>
      </c>
      <c r="D1127" s="76" t="s">
        <v>265</v>
      </c>
      <c r="E1127" s="358" t="s">
        <v>461</v>
      </c>
      <c r="F1127" s="359">
        <v>50</v>
      </c>
      <c r="G1127" s="76" t="s">
        <v>272</v>
      </c>
      <c r="H1127" s="76" t="s">
        <v>60</v>
      </c>
      <c r="I1127" s="360" t="str">
        <f t="shared" ca="1" si="85"/>
        <v/>
      </c>
      <c r="J1127" s="360">
        <f t="shared" si="86"/>
        <v>29</v>
      </c>
      <c r="K1127" s="360">
        <f t="shared" si="87"/>
        <v>9</v>
      </c>
      <c r="L1127" s="360">
        <f t="shared" si="88"/>
        <v>2019</v>
      </c>
      <c r="M1127" s="360">
        <f t="shared" si="89"/>
        <v>1</v>
      </c>
      <c r="N1127" s="357">
        <f>VLOOKUP(Tabela14[[#This Row],[Banco]],$U$9:$V$28,2,0)</f>
        <v>1</v>
      </c>
      <c r="O1127" s="360">
        <f>IF(M1127&gt;'06'!$AZ$15,0,1)</f>
        <v>1</v>
      </c>
      <c r="P1127" s="360" t="str">
        <f>IF(Tabela14[[#This Row],[DIA]]&gt;0,IF('13'!$CD$36=77,1,""),"")</f>
        <v/>
      </c>
      <c r="Q1127" s="360">
        <f>IF(M1127&gt;'13'!$CD$30,0,1)</f>
        <v>1</v>
      </c>
      <c r="R1127" s="357" t="str">
        <f>IF(Tabela14[[#This Row],[DIA]]&gt;0,IF('01'!$BX$33=77,1,""),"")</f>
        <v/>
      </c>
      <c r="S1127" s="360">
        <f>IF(M1127&gt;'01'!$BX$27,0,1)</f>
        <v>1</v>
      </c>
    </row>
    <row r="1128" spans="3:19" x14ac:dyDescent="0.25">
      <c r="C1128" s="75">
        <v>43737</v>
      </c>
      <c r="D1128" s="76" t="s">
        <v>265</v>
      </c>
      <c r="E1128" s="358" t="s">
        <v>712</v>
      </c>
      <c r="F1128" s="359">
        <v>217.27</v>
      </c>
      <c r="G1128" s="76" t="s">
        <v>272</v>
      </c>
      <c r="H1128" s="76" t="s">
        <v>60</v>
      </c>
      <c r="I1128" s="360" t="str">
        <f t="shared" ca="1" si="85"/>
        <v/>
      </c>
      <c r="J1128" s="360">
        <f t="shared" si="86"/>
        <v>29</v>
      </c>
      <c r="K1128" s="360">
        <f t="shared" si="87"/>
        <v>9</v>
      </c>
      <c r="L1128" s="360">
        <f t="shared" si="88"/>
        <v>2019</v>
      </c>
      <c r="M1128" s="360">
        <f t="shared" si="89"/>
        <v>1</v>
      </c>
      <c r="N1128" s="357">
        <f>VLOOKUP(Tabela14[[#This Row],[Banco]],$U$9:$V$28,2,0)</f>
        <v>1</v>
      </c>
      <c r="O1128" s="360">
        <f>IF(M1128&gt;'06'!$AZ$15,0,1)</f>
        <v>1</v>
      </c>
      <c r="P1128" s="360" t="str">
        <f>IF(Tabela14[[#This Row],[DIA]]&gt;0,IF('13'!$CD$36=77,1,""),"")</f>
        <v/>
      </c>
      <c r="Q1128" s="360">
        <f>IF(M1128&gt;'13'!$CD$30,0,1)</f>
        <v>1</v>
      </c>
      <c r="R1128" s="357" t="str">
        <f>IF(Tabela14[[#This Row],[DIA]]&gt;0,IF('01'!$BX$33=77,1,""),"")</f>
        <v/>
      </c>
      <c r="S1128" s="360">
        <f>IF(M1128&gt;'01'!$BX$27,0,1)</f>
        <v>1</v>
      </c>
    </row>
    <row r="1129" spans="3:19" x14ac:dyDescent="0.25">
      <c r="C1129" s="75">
        <v>43737</v>
      </c>
      <c r="D1129" s="76" t="s">
        <v>265</v>
      </c>
      <c r="E1129" s="358" t="s">
        <v>461</v>
      </c>
      <c r="F1129" s="359">
        <v>200</v>
      </c>
      <c r="G1129" s="76" t="s">
        <v>272</v>
      </c>
      <c r="H1129" s="76" t="s">
        <v>60</v>
      </c>
      <c r="I1129" s="360" t="str">
        <f t="shared" ca="1" si="85"/>
        <v/>
      </c>
      <c r="J1129" s="360">
        <f t="shared" si="86"/>
        <v>29</v>
      </c>
      <c r="K1129" s="360">
        <f t="shared" si="87"/>
        <v>9</v>
      </c>
      <c r="L1129" s="360">
        <f t="shared" si="88"/>
        <v>2019</v>
      </c>
      <c r="M1129" s="360">
        <f t="shared" si="89"/>
        <v>1</v>
      </c>
      <c r="N1129" s="357">
        <f>VLOOKUP(Tabela14[[#This Row],[Banco]],$U$9:$V$28,2,0)</f>
        <v>1</v>
      </c>
      <c r="O1129" s="360">
        <f>IF(M1129&gt;'06'!$AZ$15,0,1)</f>
        <v>1</v>
      </c>
      <c r="P1129" s="360" t="str">
        <f>IF(Tabela14[[#This Row],[DIA]]&gt;0,IF('13'!$CD$36=77,1,""),"")</f>
        <v/>
      </c>
      <c r="Q1129" s="360">
        <f>IF(M1129&gt;'13'!$CD$30,0,1)</f>
        <v>1</v>
      </c>
      <c r="R1129" s="357" t="str">
        <f>IF(Tabela14[[#This Row],[DIA]]&gt;0,IF('01'!$BX$33=77,1,""),"")</f>
        <v/>
      </c>
      <c r="S1129" s="360">
        <f>IF(M1129&gt;'01'!$BX$27,0,1)</f>
        <v>1</v>
      </c>
    </row>
    <row r="1130" spans="3:19" x14ac:dyDescent="0.25">
      <c r="C1130" s="75">
        <v>43737</v>
      </c>
      <c r="D1130" s="76" t="s">
        <v>268</v>
      </c>
      <c r="E1130" s="358" t="s">
        <v>406</v>
      </c>
      <c r="F1130" s="359">
        <v>109.7</v>
      </c>
      <c r="G1130" s="76" t="s">
        <v>272</v>
      </c>
      <c r="H1130" s="76" t="s">
        <v>60</v>
      </c>
      <c r="I1130" s="360" t="str">
        <f t="shared" ca="1" si="85"/>
        <v/>
      </c>
      <c r="J1130" s="360">
        <f t="shared" si="86"/>
        <v>29</v>
      </c>
      <c r="K1130" s="360">
        <f t="shared" si="87"/>
        <v>9</v>
      </c>
      <c r="L1130" s="360">
        <f t="shared" si="88"/>
        <v>2019</v>
      </c>
      <c r="M1130" s="360">
        <f t="shared" si="89"/>
        <v>1</v>
      </c>
      <c r="N1130" s="357">
        <f>VLOOKUP(Tabela14[[#This Row],[Banco]],$U$9:$V$28,2,0)</f>
        <v>1</v>
      </c>
      <c r="O1130" s="360">
        <f>IF(M1130&gt;'06'!$AZ$15,0,1)</f>
        <v>1</v>
      </c>
      <c r="P1130" s="360" t="str">
        <f>IF(Tabela14[[#This Row],[DIA]]&gt;0,IF('13'!$CD$36=77,1,""),"")</f>
        <v/>
      </c>
      <c r="Q1130" s="360">
        <f>IF(M1130&gt;'13'!$CD$30,0,1)</f>
        <v>1</v>
      </c>
      <c r="R1130" s="357" t="str">
        <f>IF(Tabela14[[#This Row],[DIA]]&gt;0,IF('01'!$BX$33=77,1,""),"")</f>
        <v/>
      </c>
      <c r="S1130" s="360">
        <f>IF(M1130&gt;'01'!$BX$27,0,1)</f>
        <v>1</v>
      </c>
    </row>
    <row r="1131" spans="3:19" x14ac:dyDescent="0.25">
      <c r="C1131" s="75">
        <v>43737</v>
      </c>
      <c r="D1131" s="76" t="s">
        <v>268</v>
      </c>
      <c r="E1131" s="358" t="s">
        <v>713</v>
      </c>
      <c r="F1131" s="359">
        <v>30.8</v>
      </c>
      <c r="G1131" s="76" t="s">
        <v>272</v>
      </c>
      <c r="H1131" s="76" t="s">
        <v>60</v>
      </c>
      <c r="I1131" s="360" t="str">
        <f t="shared" ca="1" si="85"/>
        <v/>
      </c>
      <c r="J1131" s="360">
        <f t="shared" si="86"/>
        <v>29</v>
      </c>
      <c r="K1131" s="360">
        <f t="shared" si="87"/>
        <v>9</v>
      </c>
      <c r="L1131" s="360">
        <f t="shared" si="88"/>
        <v>2019</v>
      </c>
      <c r="M1131" s="360">
        <f t="shared" si="89"/>
        <v>1</v>
      </c>
      <c r="N1131" s="357">
        <f>VLOOKUP(Tabela14[[#This Row],[Banco]],$U$9:$V$28,2,0)</f>
        <v>1</v>
      </c>
      <c r="O1131" s="360">
        <f>IF(M1131&gt;'06'!$AZ$15,0,1)</f>
        <v>1</v>
      </c>
      <c r="P1131" s="360" t="str">
        <f>IF(Tabela14[[#This Row],[DIA]]&gt;0,IF('13'!$CD$36=77,1,""),"")</f>
        <v/>
      </c>
      <c r="Q1131" s="360">
        <f>IF(M1131&gt;'13'!$CD$30,0,1)</f>
        <v>1</v>
      </c>
      <c r="R1131" s="357" t="str">
        <f>IF(Tabela14[[#This Row],[DIA]]&gt;0,IF('01'!$BX$33=77,1,""),"")</f>
        <v/>
      </c>
      <c r="S1131" s="360">
        <f>IF(M1131&gt;'01'!$BX$27,0,1)</f>
        <v>1</v>
      </c>
    </row>
    <row r="1132" spans="3:19" x14ac:dyDescent="0.25">
      <c r="C1132" s="75">
        <v>43737</v>
      </c>
      <c r="D1132" s="76" t="s">
        <v>269</v>
      </c>
      <c r="E1132" s="358" t="s">
        <v>348</v>
      </c>
      <c r="F1132" s="359">
        <v>48</v>
      </c>
      <c r="G1132" s="76" t="s">
        <v>272</v>
      </c>
      <c r="H1132" s="76" t="s">
        <v>60</v>
      </c>
      <c r="I1132" s="360" t="str">
        <f t="shared" ca="1" si="85"/>
        <v/>
      </c>
      <c r="J1132" s="360">
        <f t="shared" si="86"/>
        <v>29</v>
      </c>
      <c r="K1132" s="360">
        <f t="shared" si="87"/>
        <v>9</v>
      </c>
      <c r="L1132" s="360">
        <f t="shared" si="88"/>
        <v>2019</v>
      </c>
      <c r="M1132" s="360">
        <f t="shared" si="89"/>
        <v>1</v>
      </c>
      <c r="N1132" s="357">
        <f>VLOOKUP(Tabela14[[#This Row],[Banco]],$U$9:$V$28,2,0)</f>
        <v>1</v>
      </c>
      <c r="O1132" s="360">
        <f>IF(M1132&gt;'06'!$AZ$15,0,1)</f>
        <v>1</v>
      </c>
      <c r="P1132" s="360" t="str">
        <f>IF(Tabela14[[#This Row],[DIA]]&gt;0,IF('13'!$CD$36=77,1,""),"")</f>
        <v/>
      </c>
      <c r="Q1132" s="360">
        <f>IF(M1132&gt;'13'!$CD$30,0,1)</f>
        <v>1</v>
      </c>
      <c r="R1132" s="357" t="str">
        <f>IF(Tabela14[[#This Row],[DIA]]&gt;0,IF('01'!$BX$33=77,1,""),"")</f>
        <v/>
      </c>
      <c r="S1132" s="360">
        <f>IF(M1132&gt;'01'!$BX$27,0,1)</f>
        <v>1</v>
      </c>
    </row>
    <row r="1133" spans="3:19" x14ac:dyDescent="0.25">
      <c r="C1133" s="75">
        <v>43739</v>
      </c>
      <c r="D1133" s="76" t="s">
        <v>772</v>
      </c>
      <c r="E1133" s="358" t="s">
        <v>527</v>
      </c>
      <c r="F1133" s="359">
        <v>600</v>
      </c>
      <c r="G1133" s="76" t="s">
        <v>272</v>
      </c>
      <c r="H1133" s="76" t="s">
        <v>60</v>
      </c>
      <c r="I1133" s="360" t="str">
        <f t="shared" ca="1" si="85"/>
        <v/>
      </c>
      <c r="J1133" s="360">
        <f t="shared" si="86"/>
        <v>1</v>
      </c>
      <c r="K1133" s="360">
        <f t="shared" si="87"/>
        <v>10</v>
      </c>
      <c r="L1133" s="360">
        <f t="shared" si="88"/>
        <v>2019</v>
      </c>
      <c r="M1133" s="360">
        <f t="shared" si="89"/>
        <v>1</v>
      </c>
      <c r="N1133" s="357">
        <f>VLOOKUP(Tabela14[[#This Row],[Banco]],$U$9:$V$28,2,0)</f>
        <v>1</v>
      </c>
      <c r="O1133" s="360">
        <f>IF(M1133&gt;'06'!$AZ$15,0,1)</f>
        <v>1</v>
      </c>
      <c r="P1133" s="360" t="str">
        <f>IF(Tabela14[[#This Row],[DIA]]&gt;0,IF('13'!$CD$36=77,1,""),"")</f>
        <v/>
      </c>
      <c r="Q1133" s="360">
        <f>IF(M1133&gt;'13'!$CD$30,0,1)</f>
        <v>1</v>
      </c>
      <c r="R1133" s="357" t="str">
        <f>IF(Tabela14[[#This Row],[DIA]]&gt;0,IF('01'!$BX$33=77,1,""),"")</f>
        <v/>
      </c>
      <c r="S1133" s="360">
        <f>IF(M1133&gt;'01'!$BX$27,0,1)</f>
        <v>1</v>
      </c>
    </row>
    <row r="1134" spans="3:19" x14ac:dyDescent="0.25">
      <c r="C1134" s="75">
        <v>43739</v>
      </c>
      <c r="D1134" s="76" t="s">
        <v>264</v>
      </c>
      <c r="E1134" s="358" t="s">
        <v>714</v>
      </c>
      <c r="F1134" s="359">
        <v>2</v>
      </c>
      <c r="G1134" s="76" t="s">
        <v>272</v>
      </c>
      <c r="H1134" s="76" t="s">
        <v>60</v>
      </c>
      <c r="I1134" s="360" t="str">
        <f t="shared" ca="1" si="85"/>
        <v/>
      </c>
      <c r="J1134" s="360">
        <f t="shared" si="86"/>
        <v>1</v>
      </c>
      <c r="K1134" s="360">
        <f t="shared" si="87"/>
        <v>10</v>
      </c>
      <c r="L1134" s="360">
        <f t="shared" si="88"/>
        <v>2019</v>
      </c>
      <c r="M1134" s="360">
        <f t="shared" si="89"/>
        <v>1</v>
      </c>
      <c r="N1134" s="357">
        <f>VLOOKUP(Tabela14[[#This Row],[Banco]],$U$9:$V$28,2,0)</f>
        <v>1</v>
      </c>
      <c r="O1134" s="360">
        <f>IF(M1134&gt;'06'!$AZ$15,0,1)</f>
        <v>1</v>
      </c>
      <c r="P1134" s="360" t="str">
        <f>IF(Tabela14[[#This Row],[DIA]]&gt;0,IF('13'!$CD$36=77,1,""),"")</f>
        <v/>
      </c>
      <c r="Q1134" s="360">
        <f>IF(M1134&gt;'13'!$CD$30,0,1)</f>
        <v>1</v>
      </c>
      <c r="R1134" s="357" t="str">
        <f>IF(Tabela14[[#This Row],[DIA]]&gt;0,IF('01'!$BX$33=77,1,""),"")</f>
        <v/>
      </c>
      <c r="S1134" s="360">
        <f>IF(M1134&gt;'01'!$BX$27,0,1)</f>
        <v>1</v>
      </c>
    </row>
    <row r="1135" spans="3:19" x14ac:dyDescent="0.25">
      <c r="C1135" s="75">
        <v>43739</v>
      </c>
      <c r="D1135" s="76" t="s">
        <v>264</v>
      </c>
      <c r="E1135" s="358" t="s">
        <v>339</v>
      </c>
      <c r="F1135" s="359">
        <v>170</v>
      </c>
      <c r="G1135" s="76" t="s">
        <v>272</v>
      </c>
      <c r="H1135" s="76" t="s">
        <v>60</v>
      </c>
      <c r="I1135" s="360" t="str">
        <f t="shared" ca="1" si="85"/>
        <v/>
      </c>
      <c r="J1135" s="360">
        <f t="shared" si="86"/>
        <v>1</v>
      </c>
      <c r="K1135" s="360">
        <f t="shared" si="87"/>
        <v>10</v>
      </c>
      <c r="L1135" s="360">
        <f t="shared" si="88"/>
        <v>2019</v>
      </c>
      <c r="M1135" s="360">
        <f t="shared" si="89"/>
        <v>1</v>
      </c>
      <c r="N1135" s="357">
        <f>VLOOKUP(Tabela14[[#This Row],[Banco]],$U$9:$V$28,2,0)</f>
        <v>1</v>
      </c>
      <c r="O1135" s="360">
        <f>IF(M1135&gt;'06'!$AZ$15,0,1)</f>
        <v>1</v>
      </c>
      <c r="P1135" s="360" t="str">
        <f>IF(Tabela14[[#This Row],[DIA]]&gt;0,IF('13'!$CD$36=77,1,""),"")</f>
        <v/>
      </c>
      <c r="Q1135" s="360">
        <f>IF(M1135&gt;'13'!$CD$30,0,1)</f>
        <v>1</v>
      </c>
      <c r="R1135" s="357" t="str">
        <f>IF(Tabela14[[#This Row],[DIA]]&gt;0,IF('01'!$BX$33=77,1,""),"")</f>
        <v/>
      </c>
      <c r="S1135" s="360">
        <f>IF(M1135&gt;'01'!$BX$27,0,1)</f>
        <v>1</v>
      </c>
    </row>
    <row r="1136" spans="3:19" x14ac:dyDescent="0.25">
      <c r="C1136" s="75">
        <v>43739</v>
      </c>
      <c r="D1136" s="76" t="s">
        <v>264</v>
      </c>
      <c r="E1136" s="358" t="s">
        <v>715</v>
      </c>
      <c r="F1136" s="359">
        <v>10</v>
      </c>
      <c r="G1136" s="76" t="s">
        <v>272</v>
      </c>
      <c r="H1136" s="76" t="s">
        <v>60</v>
      </c>
      <c r="I1136" s="360" t="str">
        <f t="shared" ca="1" si="85"/>
        <v/>
      </c>
      <c r="J1136" s="360">
        <f t="shared" si="86"/>
        <v>1</v>
      </c>
      <c r="K1136" s="360">
        <f t="shared" si="87"/>
        <v>10</v>
      </c>
      <c r="L1136" s="360">
        <f t="shared" si="88"/>
        <v>2019</v>
      </c>
      <c r="M1136" s="360">
        <f t="shared" si="89"/>
        <v>1</v>
      </c>
      <c r="N1136" s="357">
        <f>VLOOKUP(Tabela14[[#This Row],[Banco]],$U$9:$V$28,2,0)</f>
        <v>1</v>
      </c>
      <c r="O1136" s="360">
        <f>IF(M1136&gt;'06'!$AZ$15,0,1)</f>
        <v>1</v>
      </c>
      <c r="P1136" s="360" t="str">
        <f>IF(Tabela14[[#This Row],[DIA]]&gt;0,IF('13'!$CD$36=77,1,""),"")</f>
        <v/>
      </c>
      <c r="Q1136" s="360">
        <f>IF(M1136&gt;'13'!$CD$30,0,1)</f>
        <v>1</v>
      </c>
      <c r="R1136" s="357" t="str">
        <f>IF(Tabela14[[#This Row],[DIA]]&gt;0,IF('01'!$BX$33=77,1,""),"")</f>
        <v/>
      </c>
      <c r="S1136" s="360">
        <f>IF(M1136&gt;'01'!$BX$27,0,1)</f>
        <v>1</v>
      </c>
    </row>
    <row r="1137" spans="3:19" x14ac:dyDescent="0.25">
      <c r="C1137" s="75">
        <v>43741</v>
      </c>
      <c r="D1137" s="76" t="s">
        <v>264</v>
      </c>
      <c r="E1137" s="358" t="s">
        <v>716</v>
      </c>
      <c r="F1137" s="359">
        <v>10</v>
      </c>
      <c r="G1137" s="76" t="s">
        <v>272</v>
      </c>
      <c r="H1137" s="76" t="s">
        <v>60</v>
      </c>
      <c r="I1137" s="360" t="str">
        <f t="shared" ca="1" si="85"/>
        <v/>
      </c>
      <c r="J1137" s="360">
        <f t="shared" si="86"/>
        <v>3</v>
      </c>
      <c r="K1137" s="360">
        <f t="shared" si="87"/>
        <v>10</v>
      </c>
      <c r="L1137" s="360">
        <f t="shared" si="88"/>
        <v>2019</v>
      </c>
      <c r="M1137" s="360">
        <f t="shared" si="89"/>
        <v>1</v>
      </c>
      <c r="N1137" s="357">
        <f>VLOOKUP(Tabela14[[#This Row],[Banco]],$U$9:$V$28,2,0)</f>
        <v>1</v>
      </c>
      <c r="O1137" s="360">
        <f>IF(M1137&gt;'06'!$AZ$15,0,1)</f>
        <v>1</v>
      </c>
      <c r="P1137" s="360" t="str">
        <f>IF(Tabela14[[#This Row],[DIA]]&gt;0,IF('13'!$CD$36=77,1,""),"")</f>
        <v/>
      </c>
      <c r="Q1137" s="360">
        <f>IF(M1137&gt;'13'!$CD$30,0,1)</f>
        <v>1</v>
      </c>
      <c r="R1137" s="357" t="str">
        <f>IF(Tabela14[[#This Row],[DIA]]&gt;0,IF('01'!$BX$33=77,1,""),"")</f>
        <v/>
      </c>
      <c r="S1137" s="360">
        <f>IF(M1137&gt;'01'!$BX$27,0,1)</f>
        <v>1</v>
      </c>
    </row>
    <row r="1138" spans="3:19" x14ac:dyDescent="0.25">
      <c r="C1138" s="75">
        <v>43741</v>
      </c>
      <c r="D1138" s="76" t="s">
        <v>264</v>
      </c>
      <c r="E1138" s="358" t="s">
        <v>716</v>
      </c>
      <c r="F1138" s="359">
        <v>18.100000000000001</v>
      </c>
      <c r="G1138" s="76" t="s">
        <v>272</v>
      </c>
      <c r="H1138" s="76" t="s">
        <v>60</v>
      </c>
      <c r="I1138" s="360" t="str">
        <f t="shared" ca="1" si="85"/>
        <v/>
      </c>
      <c r="J1138" s="360">
        <f t="shared" si="86"/>
        <v>3</v>
      </c>
      <c r="K1138" s="360">
        <f t="shared" si="87"/>
        <v>10</v>
      </c>
      <c r="L1138" s="360">
        <f t="shared" si="88"/>
        <v>2019</v>
      </c>
      <c r="M1138" s="360">
        <f t="shared" si="89"/>
        <v>1</v>
      </c>
      <c r="N1138" s="357">
        <f>VLOOKUP(Tabela14[[#This Row],[Banco]],$U$9:$V$28,2,0)</f>
        <v>1</v>
      </c>
      <c r="O1138" s="360">
        <f>IF(M1138&gt;'06'!$AZ$15,0,1)</f>
        <v>1</v>
      </c>
      <c r="P1138" s="360" t="str">
        <f>IF(Tabela14[[#This Row],[DIA]]&gt;0,IF('13'!$CD$36=77,1,""),"")</f>
        <v/>
      </c>
      <c r="Q1138" s="360">
        <f>IF(M1138&gt;'13'!$CD$30,0,1)</f>
        <v>1</v>
      </c>
      <c r="R1138" s="357" t="str">
        <f>IF(Tabela14[[#This Row],[DIA]]&gt;0,IF('01'!$BX$33=77,1,""),"")</f>
        <v/>
      </c>
      <c r="S1138" s="360">
        <f>IF(M1138&gt;'01'!$BX$27,0,1)</f>
        <v>1</v>
      </c>
    </row>
    <row r="1139" spans="3:19" x14ac:dyDescent="0.25">
      <c r="C1139" s="75">
        <v>43741</v>
      </c>
      <c r="D1139" s="76" t="s">
        <v>264</v>
      </c>
      <c r="E1139" s="358" t="s">
        <v>716</v>
      </c>
      <c r="F1139" s="359">
        <v>19</v>
      </c>
      <c r="G1139" s="76" t="s">
        <v>272</v>
      </c>
      <c r="H1139" s="76" t="s">
        <v>60</v>
      </c>
      <c r="I1139" s="360" t="str">
        <f t="shared" ca="1" si="85"/>
        <v/>
      </c>
      <c r="J1139" s="360">
        <f t="shared" si="86"/>
        <v>3</v>
      </c>
      <c r="K1139" s="360">
        <f t="shared" si="87"/>
        <v>10</v>
      </c>
      <c r="L1139" s="360">
        <f t="shared" si="88"/>
        <v>2019</v>
      </c>
      <c r="M1139" s="360">
        <f t="shared" si="89"/>
        <v>1</v>
      </c>
      <c r="N1139" s="357">
        <f>VLOOKUP(Tabela14[[#This Row],[Banco]],$U$9:$V$28,2,0)</f>
        <v>1</v>
      </c>
      <c r="O1139" s="360">
        <f>IF(M1139&gt;'06'!$AZ$15,0,1)</f>
        <v>1</v>
      </c>
      <c r="P1139" s="360" t="str">
        <f>IF(Tabela14[[#This Row],[DIA]]&gt;0,IF('13'!$CD$36=77,1,""),"")</f>
        <v/>
      </c>
      <c r="Q1139" s="360">
        <f>IF(M1139&gt;'13'!$CD$30,0,1)</f>
        <v>1</v>
      </c>
      <c r="R1139" s="357" t="str">
        <f>IF(Tabela14[[#This Row],[DIA]]&gt;0,IF('01'!$BX$33=77,1,""),"")</f>
        <v/>
      </c>
      <c r="S1139" s="360">
        <f>IF(M1139&gt;'01'!$BX$27,0,1)</f>
        <v>1</v>
      </c>
    </row>
    <row r="1140" spans="3:19" x14ac:dyDescent="0.25">
      <c r="C1140" s="75">
        <v>43741</v>
      </c>
      <c r="D1140" s="76" t="s">
        <v>264</v>
      </c>
      <c r="E1140" s="358" t="s">
        <v>716</v>
      </c>
      <c r="F1140" s="359">
        <v>19.09</v>
      </c>
      <c r="G1140" s="76" t="s">
        <v>272</v>
      </c>
      <c r="H1140" s="76" t="s">
        <v>60</v>
      </c>
      <c r="I1140" s="360" t="str">
        <f t="shared" ca="1" si="85"/>
        <v/>
      </c>
      <c r="J1140" s="360">
        <f t="shared" si="86"/>
        <v>3</v>
      </c>
      <c r="K1140" s="360">
        <f t="shared" si="87"/>
        <v>10</v>
      </c>
      <c r="L1140" s="360">
        <f t="shared" si="88"/>
        <v>2019</v>
      </c>
      <c r="M1140" s="360">
        <f t="shared" si="89"/>
        <v>1</v>
      </c>
      <c r="N1140" s="357">
        <f>VLOOKUP(Tabela14[[#This Row],[Banco]],$U$9:$V$28,2,0)</f>
        <v>1</v>
      </c>
      <c r="O1140" s="360">
        <f>IF(M1140&gt;'06'!$AZ$15,0,1)</f>
        <v>1</v>
      </c>
      <c r="P1140" s="360" t="str">
        <f>IF(Tabela14[[#This Row],[DIA]]&gt;0,IF('13'!$CD$36=77,1,""),"")</f>
        <v/>
      </c>
      <c r="Q1140" s="360">
        <f>IF(M1140&gt;'13'!$CD$30,0,1)</f>
        <v>1</v>
      </c>
      <c r="R1140" s="357" t="str">
        <f>IF(Tabela14[[#This Row],[DIA]]&gt;0,IF('01'!$BX$33=77,1,""),"")</f>
        <v/>
      </c>
      <c r="S1140" s="360">
        <f>IF(M1140&gt;'01'!$BX$27,0,1)</f>
        <v>1</v>
      </c>
    </row>
    <row r="1141" spans="3:19" x14ac:dyDescent="0.25">
      <c r="C1141" s="75">
        <v>43741</v>
      </c>
      <c r="D1141" s="76" t="s">
        <v>264</v>
      </c>
      <c r="E1141" s="358" t="s">
        <v>716</v>
      </c>
      <c r="F1141" s="359">
        <v>9.0500000000000007</v>
      </c>
      <c r="G1141" s="76" t="s">
        <v>272</v>
      </c>
      <c r="H1141" s="76" t="s">
        <v>60</v>
      </c>
      <c r="I1141" s="360" t="str">
        <f t="shared" ca="1" si="85"/>
        <v/>
      </c>
      <c r="J1141" s="360">
        <f t="shared" si="86"/>
        <v>3</v>
      </c>
      <c r="K1141" s="360">
        <f t="shared" si="87"/>
        <v>10</v>
      </c>
      <c r="L1141" s="360">
        <f t="shared" si="88"/>
        <v>2019</v>
      </c>
      <c r="M1141" s="360">
        <f t="shared" si="89"/>
        <v>1</v>
      </c>
      <c r="N1141" s="357">
        <f>VLOOKUP(Tabela14[[#This Row],[Banco]],$U$9:$V$28,2,0)</f>
        <v>1</v>
      </c>
      <c r="O1141" s="360">
        <f>IF(M1141&gt;'06'!$AZ$15,0,1)</f>
        <v>1</v>
      </c>
      <c r="P1141" s="360" t="str">
        <f>IF(Tabela14[[#This Row],[DIA]]&gt;0,IF('13'!$CD$36=77,1,""),"")</f>
        <v/>
      </c>
      <c r="Q1141" s="360">
        <f>IF(M1141&gt;'13'!$CD$30,0,1)</f>
        <v>1</v>
      </c>
      <c r="R1141" s="357" t="str">
        <f>IF(Tabela14[[#This Row],[DIA]]&gt;0,IF('01'!$BX$33=77,1,""),"")</f>
        <v/>
      </c>
      <c r="S1141" s="360">
        <f>IF(M1141&gt;'01'!$BX$27,0,1)</f>
        <v>1</v>
      </c>
    </row>
    <row r="1142" spans="3:19" x14ac:dyDescent="0.25">
      <c r="C1142" s="75">
        <v>43741</v>
      </c>
      <c r="D1142" s="76" t="s">
        <v>265</v>
      </c>
      <c r="E1142" s="358" t="s">
        <v>663</v>
      </c>
      <c r="F1142" s="359">
        <v>520.91999999999996</v>
      </c>
      <c r="G1142" s="76" t="s">
        <v>272</v>
      </c>
      <c r="H1142" s="76" t="s">
        <v>60</v>
      </c>
      <c r="I1142" s="360" t="str">
        <f t="shared" ca="1" si="85"/>
        <v/>
      </c>
      <c r="J1142" s="360">
        <f t="shared" si="86"/>
        <v>3</v>
      </c>
      <c r="K1142" s="360">
        <f t="shared" si="87"/>
        <v>10</v>
      </c>
      <c r="L1142" s="360">
        <f t="shared" si="88"/>
        <v>2019</v>
      </c>
      <c r="M1142" s="360">
        <f t="shared" si="89"/>
        <v>1</v>
      </c>
      <c r="N1142" s="357">
        <f>VLOOKUP(Tabela14[[#This Row],[Banco]],$U$9:$V$28,2,0)</f>
        <v>1</v>
      </c>
      <c r="O1142" s="360">
        <f>IF(M1142&gt;'06'!$AZ$15,0,1)</f>
        <v>1</v>
      </c>
      <c r="P1142" s="360" t="str">
        <f>IF(Tabela14[[#This Row],[DIA]]&gt;0,IF('13'!$CD$36=77,1,""),"")</f>
        <v/>
      </c>
      <c r="Q1142" s="360">
        <f>IF(M1142&gt;'13'!$CD$30,0,1)</f>
        <v>1</v>
      </c>
      <c r="R1142" s="357" t="str">
        <f>IF(Tabela14[[#This Row],[DIA]]&gt;0,IF('01'!$BX$33=77,1,""),"")</f>
        <v/>
      </c>
      <c r="S1142" s="360">
        <f>IF(M1142&gt;'01'!$BX$27,0,1)</f>
        <v>1</v>
      </c>
    </row>
    <row r="1143" spans="3:19" x14ac:dyDescent="0.25">
      <c r="C1143" s="75">
        <v>43741</v>
      </c>
      <c r="D1143" s="76" t="s">
        <v>264</v>
      </c>
      <c r="E1143" s="358" t="s">
        <v>716</v>
      </c>
      <c r="F1143" s="359">
        <v>9.02</v>
      </c>
      <c r="G1143" s="76" t="s">
        <v>272</v>
      </c>
      <c r="H1143" s="76" t="s">
        <v>60</v>
      </c>
      <c r="I1143" s="360" t="str">
        <f t="shared" ca="1" si="85"/>
        <v/>
      </c>
      <c r="J1143" s="360">
        <f t="shared" si="86"/>
        <v>3</v>
      </c>
      <c r="K1143" s="360">
        <f t="shared" si="87"/>
        <v>10</v>
      </c>
      <c r="L1143" s="360">
        <f t="shared" si="88"/>
        <v>2019</v>
      </c>
      <c r="M1143" s="360">
        <f t="shared" si="89"/>
        <v>1</v>
      </c>
      <c r="N1143" s="357">
        <f>VLOOKUP(Tabela14[[#This Row],[Banco]],$U$9:$V$28,2,0)</f>
        <v>1</v>
      </c>
      <c r="O1143" s="360">
        <f>IF(M1143&gt;'06'!$AZ$15,0,1)</f>
        <v>1</v>
      </c>
      <c r="P1143" s="360" t="str">
        <f>IF(Tabela14[[#This Row],[DIA]]&gt;0,IF('13'!$CD$36=77,1,""),"")</f>
        <v/>
      </c>
      <c r="Q1143" s="360">
        <f>IF(M1143&gt;'13'!$CD$30,0,1)</f>
        <v>1</v>
      </c>
      <c r="R1143" s="357" t="str">
        <f>IF(Tabela14[[#This Row],[DIA]]&gt;0,IF('01'!$BX$33=77,1,""),"")</f>
        <v/>
      </c>
      <c r="S1143" s="360">
        <f>IF(M1143&gt;'01'!$BX$27,0,1)</f>
        <v>1</v>
      </c>
    </row>
    <row r="1144" spans="3:19" x14ac:dyDescent="0.25">
      <c r="C1144" s="75">
        <v>43741</v>
      </c>
      <c r="D1144" s="76" t="s">
        <v>264</v>
      </c>
      <c r="E1144" s="358" t="s">
        <v>716</v>
      </c>
      <c r="F1144" s="359">
        <v>9.5500000000000007</v>
      </c>
      <c r="G1144" s="76" t="s">
        <v>272</v>
      </c>
      <c r="H1144" s="76" t="s">
        <v>60</v>
      </c>
      <c r="I1144" s="360" t="str">
        <f t="shared" ca="1" si="85"/>
        <v/>
      </c>
      <c r="J1144" s="360">
        <f t="shared" si="86"/>
        <v>3</v>
      </c>
      <c r="K1144" s="360">
        <f t="shared" si="87"/>
        <v>10</v>
      </c>
      <c r="L1144" s="360">
        <f t="shared" si="88"/>
        <v>2019</v>
      </c>
      <c r="M1144" s="360">
        <f t="shared" si="89"/>
        <v>1</v>
      </c>
      <c r="N1144" s="357">
        <f>VLOOKUP(Tabela14[[#This Row],[Banco]],$U$9:$V$28,2,0)</f>
        <v>1</v>
      </c>
      <c r="O1144" s="360">
        <f>IF(M1144&gt;'06'!$AZ$15,0,1)</f>
        <v>1</v>
      </c>
      <c r="P1144" s="360" t="str">
        <f>IF(Tabela14[[#This Row],[DIA]]&gt;0,IF('13'!$CD$36=77,1,""),"")</f>
        <v/>
      </c>
      <c r="Q1144" s="360">
        <f>IF(M1144&gt;'13'!$CD$30,0,1)</f>
        <v>1</v>
      </c>
      <c r="R1144" s="357" t="str">
        <f>IF(Tabela14[[#This Row],[DIA]]&gt;0,IF('01'!$BX$33=77,1,""),"")</f>
        <v/>
      </c>
      <c r="S1144" s="360">
        <f>IF(M1144&gt;'01'!$BX$27,0,1)</f>
        <v>1</v>
      </c>
    </row>
    <row r="1145" spans="3:19" x14ac:dyDescent="0.25">
      <c r="C1145" s="75">
        <v>43741</v>
      </c>
      <c r="D1145" s="76" t="s">
        <v>270</v>
      </c>
      <c r="E1145" s="358" t="s">
        <v>367</v>
      </c>
      <c r="F1145" s="359">
        <v>100</v>
      </c>
      <c r="G1145" s="76" t="s">
        <v>272</v>
      </c>
      <c r="H1145" s="76" t="s">
        <v>60</v>
      </c>
      <c r="I1145" s="360" t="str">
        <f t="shared" ca="1" si="85"/>
        <v/>
      </c>
      <c r="J1145" s="360">
        <f t="shared" si="86"/>
        <v>3</v>
      </c>
      <c r="K1145" s="360">
        <f t="shared" si="87"/>
        <v>10</v>
      </c>
      <c r="L1145" s="360">
        <f t="shared" si="88"/>
        <v>2019</v>
      </c>
      <c r="M1145" s="360">
        <f t="shared" si="89"/>
        <v>1</v>
      </c>
      <c r="N1145" s="357">
        <f>VLOOKUP(Tabela14[[#This Row],[Banco]],$U$9:$V$28,2,0)</f>
        <v>1</v>
      </c>
      <c r="O1145" s="360">
        <f>IF(M1145&gt;'06'!$AZ$15,0,1)</f>
        <v>1</v>
      </c>
      <c r="P1145" s="360" t="str">
        <f>IF(Tabela14[[#This Row],[DIA]]&gt;0,IF('13'!$CD$36=77,1,""),"")</f>
        <v/>
      </c>
      <c r="Q1145" s="360">
        <f>IF(M1145&gt;'13'!$CD$30,0,1)</f>
        <v>1</v>
      </c>
      <c r="R1145" s="357" t="str">
        <f>IF(Tabela14[[#This Row],[DIA]]&gt;0,IF('01'!$BX$33=77,1,""),"")</f>
        <v/>
      </c>
      <c r="S1145" s="360">
        <f>IF(M1145&gt;'01'!$BX$27,0,1)</f>
        <v>1</v>
      </c>
    </row>
    <row r="1146" spans="3:19" x14ac:dyDescent="0.25">
      <c r="C1146" s="75">
        <v>43741</v>
      </c>
      <c r="D1146" s="76" t="s">
        <v>264</v>
      </c>
      <c r="E1146" s="358" t="s">
        <v>716</v>
      </c>
      <c r="F1146" s="359">
        <v>19.52</v>
      </c>
      <c r="G1146" s="76" t="s">
        <v>272</v>
      </c>
      <c r="H1146" s="76" t="s">
        <v>60</v>
      </c>
      <c r="I1146" s="360" t="str">
        <f t="shared" ca="1" si="85"/>
        <v/>
      </c>
      <c r="J1146" s="360">
        <f t="shared" si="86"/>
        <v>3</v>
      </c>
      <c r="K1146" s="360">
        <f t="shared" si="87"/>
        <v>10</v>
      </c>
      <c r="L1146" s="360">
        <f t="shared" si="88"/>
        <v>2019</v>
      </c>
      <c r="M1146" s="360">
        <f t="shared" si="89"/>
        <v>1</v>
      </c>
      <c r="N1146" s="357">
        <f>VLOOKUP(Tabela14[[#This Row],[Banco]],$U$9:$V$28,2,0)</f>
        <v>1</v>
      </c>
      <c r="O1146" s="360">
        <f>IF(M1146&gt;'06'!$AZ$15,0,1)</f>
        <v>1</v>
      </c>
      <c r="P1146" s="360" t="str">
        <f>IF(Tabela14[[#This Row],[DIA]]&gt;0,IF('13'!$CD$36=77,1,""),"")</f>
        <v/>
      </c>
      <c r="Q1146" s="360">
        <f>IF(M1146&gt;'13'!$CD$30,0,1)</f>
        <v>1</v>
      </c>
      <c r="R1146" s="357" t="str">
        <f>IF(Tabela14[[#This Row],[DIA]]&gt;0,IF('01'!$BX$33=77,1,""),"")</f>
        <v/>
      </c>
      <c r="S1146" s="360">
        <f>IF(M1146&gt;'01'!$BX$27,0,1)</f>
        <v>1</v>
      </c>
    </row>
    <row r="1147" spans="3:19" x14ac:dyDescent="0.25">
      <c r="C1147" s="75">
        <v>43741</v>
      </c>
      <c r="D1147" s="76" t="s">
        <v>264</v>
      </c>
      <c r="E1147" s="358" t="s">
        <v>716</v>
      </c>
      <c r="F1147" s="359">
        <v>19.02</v>
      </c>
      <c r="G1147" s="76" t="s">
        <v>272</v>
      </c>
      <c r="H1147" s="76" t="s">
        <v>60</v>
      </c>
      <c r="I1147" s="360" t="str">
        <f t="shared" ca="1" si="85"/>
        <v/>
      </c>
      <c r="J1147" s="360">
        <f t="shared" si="86"/>
        <v>3</v>
      </c>
      <c r="K1147" s="360">
        <f t="shared" si="87"/>
        <v>10</v>
      </c>
      <c r="L1147" s="360">
        <f t="shared" si="88"/>
        <v>2019</v>
      </c>
      <c r="M1147" s="360">
        <f t="shared" si="89"/>
        <v>1</v>
      </c>
      <c r="N1147" s="357">
        <f>VLOOKUP(Tabela14[[#This Row],[Banco]],$U$9:$V$28,2,0)</f>
        <v>1</v>
      </c>
      <c r="O1147" s="360">
        <f>IF(M1147&gt;'06'!$AZ$15,0,1)</f>
        <v>1</v>
      </c>
      <c r="P1147" s="360" t="str">
        <f>IF(Tabela14[[#This Row],[DIA]]&gt;0,IF('13'!$CD$36=77,1,""),"")</f>
        <v/>
      </c>
      <c r="Q1147" s="360">
        <f>IF(M1147&gt;'13'!$CD$30,0,1)</f>
        <v>1</v>
      </c>
      <c r="R1147" s="357" t="str">
        <f>IF(Tabela14[[#This Row],[DIA]]&gt;0,IF('01'!$BX$33=77,1,""),"")</f>
        <v/>
      </c>
      <c r="S1147" s="360">
        <f>IF(M1147&gt;'01'!$BX$27,0,1)</f>
        <v>1</v>
      </c>
    </row>
    <row r="1148" spans="3:19" x14ac:dyDescent="0.25">
      <c r="C1148" s="75">
        <v>43741</v>
      </c>
      <c r="D1148" s="76" t="s">
        <v>264</v>
      </c>
      <c r="E1148" s="358" t="s">
        <v>716</v>
      </c>
      <c r="F1148" s="359">
        <v>13.05</v>
      </c>
      <c r="G1148" s="76" t="s">
        <v>272</v>
      </c>
      <c r="H1148" s="76" t="s">
        <v>60</v>
      </c>
      <c r="I1148" s="360" t="str">
        <f t="shared" ca="1" si="85"/>
        <v/>
      </c>
      <c r="J1148" s="360">
        <f t="shared" si="86"/>
        <v>3</v>
      </c>
      <c r="K1148" s="360">
        <f t="shared" si="87"/>
        <v>10</v>
      </c>
      <c r="L1148" s="360">
        <f t="shared" si="88"/>
        <v>2019</v>
      </c>
      <c r="M1148" s="360">
        <f t="shared" si="89"/>
        <v>1</v>
      </c>
      <c r="N1148" s="357">
        <f>VLOOKUP(Tabela14[[#This Row],[Banco]],$U$9:$V$28,2,0)</f>
        <v>1</v>
      </c>
      <c r="O1148" s="360">
        <f>IF(M1148&gt;'06'!$AZ$15,0,1)</f>
        <v>1</v>
      </c>
      <c r="P1148" s="360" t="str">
        <f>IF(Tabela14[[#This Row],[DIA]]&gt;0,IF('13'!$CD$36=77,1,""),"")</f>
        <v/>
      </c>
      <c r="Q1148" s="360">
        <f>IF(M1148&gt;'13'!$CD$30,0,1)</f>
        <v>1</v>
      </c>
      <c r="R1148" s="357" t="str">
        <f>IF(Tabela14[[#This Row],[DIA]]&gt;0,IF('01'!$BX$33=77,1,""),"")</f>
        <v/>
      </c>
      <c r="S1148" s="360">
        <f>IF(M1148&gt;'01'!$BX$27,0,1)</f>
        <v>1</v>
      </c>
    </row>
    <row r="1149" spans="3:19" x14ac:dyDescent="0.25">
      <c r="C1149" s="75">
        <v>43747</v>
      </c>
      <c r="D1149" s="76" t="s">
        <v>264</v>
      </c>
      <c r="E1149" s="358" t="s">
        <v>339</v>
      </c>
      <c r="F1149" s="359">
        <v>100</v>
      </c>
      <c r="G1149" s="76" t="s">
        <v>272</v>
      </c>
      <c r="H1149" s="76" t="s">
        <v>60</v>
      </c>
      <c r="I1149" s="360" t="str">
        <f t="shared" ca="1" si="85"/>
        <v/>
      </c>
      <c r="J1149" s="360">
        <f t="shared" si="86"/>
        <v>9</v>
      </c>
      <c r="K1149" s="360">
        <f t="shared" si="87"/>
        <v>10</v>
      </c>
      <c r="L1149" s="360">
        <f t="shared" si="88"/>
        <v>2019</v>
      </c>
      <c r="M1149" s="360">
        <f t="shared" si="89"/>
        <v>1</v>
      </c>
      <c r="N1149" s="357">
        <f>VLOOKUP(Tabela14[[#This Row],[Banco]],$U$9:$V$28,2,0)</f>
        <v>1</v>
      </c>
      <c r="O1149" s="360">
        <f>IF(M1149&gt;'06'!$AZ$15,0,1)</f>
        <v>1</v>
      </c>
      <c r="P1149" s="360" t="str">
        <f>IF(Tabela14[[#This Row],[DIA]]&gt;0,IF('13'!$CD$36=77,1,""),"")</f>
        <v/>
      </c>
      <c r="Q1149" s="360">
        <f>IF(M1149&gt;'13'!$CD$30,0,1)</f>
        <v>1</v>
      </c>
      <c r="R1149" s="357" t="str">
        <f>IF(Tabela14[[#This Row],[DIA]]&gt;0,IF('01'!$BX$33=77,1,""),"")</f>
        <v/>
      </c>
      <c r="S1149" s="360">
        <f>IF(M1149&gt;'01'!$BX$27,0,1)</f>
        <v>1</v>
      </c>
    </row>
    <row r="1150" spans="3:19" x14ac:dyDescent="0.25">
      <c r="C1150" s="75">
        <v>43748</v>
      </c>
      <c r="D1150" s="76" t="s">
        <v>268</v>
      </c>
      <c r="E1150" s="358" t="s">
        <v>583</v>
      </c>
      <c r="F1150" s="359">
        <v>2</v>
      </c>
      <c r="G1150" s="76" t="s">
        <v>272</v>
      </c>
      <c r="H1150" s="76" t="s">
        <v>60</v>
      </c>
      <c r="I1150" s="360" t="str">
        <f t="shared" ca="1" si="85"/>
        <v/>
      </c>
      <c r="J1150" s="360">
        <f t="shared" si="86"/>
        <v>10</v>
      </c>
      <c r="K1150" s="360">
        <f t="shared" si="87"/>
        <v>10</v>
      </c>
      <c r="L1150" s="360">
        <f t="shared" si="88"/>
        <v>2019</v>
      </c>
      <c r="M1150" s="360">
        <f t="shared" si="89"/>
        <v>1</v>
      </c>
      <c r="N1150" s="357">
        <f>VLOOKUP(Tabela14[[#This Row],[Banco]],$U$9:$V$28,2,0)</f>
        <v>1</v>
      </c>
      <c r="O1150" s="360">
        <f>IF(M1150&gt;'06'!$AZ$15,0,1)</f>
        <v>1</v>
      </c>
      <c r="P1150" s="360" t="str">
        <f>IF(Tabela14[[#This Row],[DIA]]&gt;0,IF('13'!$CD$36=77,1,""),"")</f>
        <v/>
      </c>
      <c r="Q1150" s="360">
        <f>IF(M1150&gt;'13'!$CD$30,0,1)</f>
        <v>1</v>
      </c>
      <c r="R1150" s="357" t="str">
        <f>IF(Tabela14[[#This Row],[DIA]]&gt;0,IF('01'!$BX$33=77,1,""),"")</f>
        <v/>
      </c>
      <c r="S1150" s="360">
        <f>IF(M1150&gt;'01'!$BX$27,0,1)</f>
        <v>1</v>
      </c>
    </row>
    <row r="1151" spans="3:19" x14ac:dyDescent="0.25">
      <c r="C1151" s="75">
        <v>43750</v>
      </c>
      <c r="D1151" s="76" t="s">
        <v>265</v>
      </c>
      <c r="E1151" s="358" t="s">
        <v>461</v>
      </c>
      <c r="F1151" s="359">
        <v>50</v>
      </c>
      <c r="G1151" s="76" t="s">
        <v>272</v>
      </c>
      <c r="H1151" s="76" t="s">
        <v>60</v>
      </c>
      <c r="I1151" s="360" t="str">
        <f t="shared" ca="1" si="85"/>
        <v/>
      </c>
      <c r="J1151" s="360">
        <f t="shared" si="86"/>
        <v>12</v>
      </c>
      <c r="K1151" s="360">
        <f t="shared" si="87"/>
        <v>10</v>
      </c>
      <c r="L1151" s="360">
        <f t="shared" si="88"/>
        <v>2019</v>
      </c>
      <c r="M1151" s="360">
        <f t="shared" si="89"/>
        <v>1</v>
      </c>
      <c r="N1151" s="357">
        <f>VLOOKUP(Tabela14[[#This Row],[Banco]],$U$9:$V$28,2,0)</f>
        <v>1</v>
      </c>
      <c r="O1151" s="360">
        <f>IF(M1151&gt;'06'!$AZ$15,0,1)</f>
        <v>1</v>
      </c>
      <c r="P1151" s="360" t="str">
        <f>IF(Tabela14[[#This Row],[DIA]]&gt;0,IF('13'!$CD$36=77,1,""),"")</f>
        <v/>
      </c>
      <c r="Q1151" s="360">
        <f>IF(M1151&gt;'13'!$CD$30,0,1)</f>
        <v>1</v>
      </c>
      <c r="R1151" s="357" t="str">
        <f>IF(Tabela14[[#This Row],[DIA]]&gt;0,IF('01'!$BX$33=77,1,""),"")</f>
        <v/>
      </c>
      <c r="S1151" s="360">
        <f>IF(M1151&gt;'01'!$BX$27,0,1)</f>
        <v>1</v>
      </c>
    </row>
    <row r="1152" spans="3:19" x14ac:dyDescent="0.25">
      <c r="C1152" s="75">
        <v>43751</v>
      </c>
      <c r="D1152" s="76" t="s">
        <v>268</v>
      </c>
      <c r="E1152" s="358" t="s">
        <v>717</v>
      </c>
      <c r="F1152" s="359">
        <v>12</v>
      </c>
      <c r="G1152" s="76" t="s">
        <v>272</v>
      </c>
      <c r="H1152" s="76" t="s">
        <v>60</v>
      </c>
      <c r="I1152" s="360" t="str">
        <f t="shared" ca="1" si="85"/>
        <v/>
      </c>
      <c r="J1152" s="360">
        <f t="shared" si="86"/>
        <v>13</v>
      </c>
      <c r="K1152" s="360">
        <f t="shared" si="87"/>
        <v>10</v>
      </c>
      <c r="L1152" s="360">
        <f t="shared" si="88"/>
        <v>2019</v>
      </c>
      <c r="M1152" s="360">
        <f t="shared" si="89"/>
        <v>1</v>
      </c>
      <c r="N1152" s="357">
        <f>VLOOKUP(Tabela14[[#This Row],[Banco]],$U$9:$V$28,2,0)</f>
        <v>1</v>
      </c>
      <c r="O1152" s="360">
        <f>IF(M1152&gt;'06'!$AZ$15,0,1)</f>
        <v>1</v>
      </c>
      <c r="P1152" s="360" t="str">
        <f>IF(Tabela14[[#This Row],[DIA]]&gt;0,IF('13'!$CD$36=77,1,""),"")</f>
        <v/>
      </c>
      <c r="Q1152" s="360">
        <f>IF(M1152&gt;'13'!$CD$30,0,1)</f>
        <v>1</v>
      </c>
      <c r="R1152" s="357" t="str">
        <f>IF(Tabela14[[#This Row],[DIA]]&gt;0,IF('01'!$BX$33=77,1,""),"")</f>
        <v/>
      </c>
      <c r="S1152" s="360">
        <f>IF(M1152&gt;'01'!$BX$27,0,1)</f>
        <v>1</v>
      </c>
    </row>
    <row r="1153" spans="3:19" x14ac:dyDescent="0.25">
      <c r="C1153" s="75">
        <v>43753</v>
      </c>
      <c r="D1153" s="76" t="s">
        <v>268</v>
      </c>
      <c r="E1153" s="358" t="s">
        <v>583</v>
      </c>
      <c r="F1153" s="359">
        <v>2</v>
      </c>
      <c r="G1153" s="76" t="s">
        <v>272</v>
      </c>
      <c r="H1153" s="76" t="s">
        <v>60</v>
      </c>
      <c r="I1153" s="360" t="str">
        <f t="shared" ca="1" si="85"/>
        <v/>
      </c>
      <c r="J1153" s="360">
        <f t="shared" si="86"/>
        <v>15</v>
      </c>
      <c r="K1153" s="360">
        <f t="shared" si="87"/>
        <v>10</v>
      </c>
      <c r="L1153" s="360">
        <f t="shared" si="88"/>
        <v>2019</v>
      </c>
      <c r="M1153" s="360">
        <f t="shared" si="89"/>
        <v>1</v>
      </c>
      <c r="N1153" s="357">
        <f>VLOOKUP(Tabela14[[#This Row],[Banco]],$U$9:$V$28,2,0)</f>
        <v>1</v>
      </c>
      <c r="O1153" s="360">
        <f>IF(M1153&gt;'06'!$AZ$15,0,1)</f>
        <v>1</v>
      </c>
      <c r="P1153" s="360" t="str">
        <f>IF(Tabela14[[#This Row],[DIA]]&gt;0,IF('13'!$CD$36=77,1,""),"")</f>
        <v/>
      </c>
      <c r="Q1153" s="360">
        <f>IF(M1153&gt;'13'!$CD$30,0,1)</f>
        <v>1</v>
      </c>
      <c r="R1153" s="357" t="str">
        <f>IF(Tabela14[[#This Row],[DIA]]&gt;0,IF('01'!$BX$33=77,1,""),"")</f>
        <v/>
      </c>
      <c r="S1153" s="360">
        <f>IF(M1153&gt;'01'!$BX$27,0,1)</f>
        <v>1</v>
      </c>
    </row>
    <row r="1154" spans="3:19" x14ac:dyDescent="0.25">
      <c r="C1154" s="75">
        <v>43753</v>
      </c>
      <c r="D1154" s="76" t="s">
        <v>264</v>
      </c>
      <c r="E1154" s="358" t="s">
        <v>715</v>
      </c>
      <c r="F1154" s="359">
        <v>2</v>
      </c>
      <c r="G1154" s="76" t="s">
        <v>272</v>
      </c>
      <c r="H1154" s="76" t="s">
        <v>60</v>
      </c>
      <c r="I1154" s="360" t="str">
        <f t="shared" ca="1" si="85"/>
        <v/>
      </c>
      <c r="J1154" s="360">
        <f t="shared" si="86"/>
        <v>15</v>
      </c>
      <c r="K1154" s="360">
        <f t="shared" si="87"/>
        <v>10</v>
      </c>
      <c r="L1154" s="360">
        <f t="shared" si="88"/>
        <v>2019</v>
      </c>
      <c r="M1154" s="360">
        <f t="shared" si="89"/>
        <v>1</v>
      </c>
      <c r="N1154" s="357">
        <f>VLOOKUP(Tabela14[[#This Row],[Banco]],$U$9:$V$28,2,0)</f>
        <v>1</v>
      </c>
      <c r="O1154" s="360">
        <f>IF(M1154&gt;'06'!$AZ$15,0,1)</f>
        <v>1</v>
      </c>
      <c r="P1154" s="360" t="str">
        <f>IF(Tabela14[[#This Row],[DIA]]&gt;0,IF('13'!$CD$36=77,1,""),"")</f>
        <v/>
      </c>
      <c r="Q1154" s="360">
        <f>IF(M1154&gt;'13'!$CD$30,0,1)</f>
        <v>1</v>
      </c>
      <c r="R1154" s="357" t="str">
        <f>IF(Tabela14[[#This Row],[DIA]]&gt;0,IF('01'!$BX$33=77,1,""),"")</f>
        <v/>
      </c>
      <c r="S1154" s="360">
        <f>IF(M1154&gt;'01'!$BX$27,0,1)</f>
        <v>1</v>
      </c>
    </row>
    <row r="1155" spans="3:19" x14ac:dyDescent="0.25">
      <c r="C1155" s="75">
        <v>43754</v>
      </c>
      <c r="D1155" s="76" t="s">
        <v>266</v>
      </c>
      <c r="E1155" s="358" t="s">
        <v>718</v>
      </c>
      <c r="F1155" s="359">
        <v>15</v>
      </c>
      <c r="G1155" s="76" t="s">
        <v>272</v>
      </c>
      <c r="H1155" s="76" t="s">
        <v>60</v>
      </c>
      <c r="I1155" s="360" t="str">
        <f t="shared" ca="1" si="85"/>
        <v/>
      </c>
      <c r="J1155" s="360">
        <f t="shared" si="86"/>
        <v>16</v>
      </c>
      <c r="K1155" s="360">
        <f t="shared" si="87"/>
        <v>10</v>
      </c>
      <c r="L1155" s="360">
        <f t="shared" si="88"/>
        <v>2019</v>
      </c>
      <c r="M1155" s="360">
        <f t="shared" si="89"/>
        <v>1</v>
      </c>
      <c r="N1155" s="357">
        <f>VLOOKUP(Tabela14[[#This Row],[Banco]],$U$9:$V$28,2,0)</f>
        <v>1</v>
      </c>
      <c r="O1155" s="360">
        <f>IF(M1155&gt;'06'!$AZ$15,0,1)</f>
        <v>1</v>
      </c>
      <c r="P1155" s="360" t="str">
        <f>IF(Tabela14[[#This Row],[DIA]]&gt;0,IF('13'!$CD$36=77,1,""),"")</f>
        <v/>
      </c>
      <c r="Q1155" s="360">
        <f>IF(M1155&gt;'13'!$CD$30,0,1)</f>
        <v>1</v>
      </c>
      <c r="R1155" s="357" t="str">
        <f>IF(Tabela14[[#This Row],[DIA]]&gt;0,IF('01'!$BX$33=77,1,""),"")</f>
        <v/>
      </c>
      <c r="S1155" s="360">
        <f>IF(M1155&gt;'01'!$BX$27,0,1)</f>
        <v>1</v>
      </c>
    </row>
    <row r="1156" spans="3:19" x14ac:dyDescent="0.25">
      <c r="C1156" s="75">
        <v>43754</v>
      </c>
      <c r="D1156" s="76" t="s">
        <v>268</v>
      </c>
      <c r="E1156" s="358" t="s">
        <v>583</v>
      </c>
      <c r="F1156" s="359">
        <v>2</v>
      </c>
      <c r="G1156" s="76" t="s">
        <v>272</v>
      </c>
      <c r="H1156" s="76" t="s">
        <v>60</v>
      </c>
      <c r="I1156" s="360" t="str">
        <f t="shared" ca="1" si="85"/>
        <v/>
      </c>
      <c r="J1156" s="360">
        <f t="shared" si="86"/>
        <v>16</v>
      </c>
      <c r="K1156" s="360">
        <f t="shared" si="87"/>
        <v>10</v>
      </c>
      <c r="L1156" s="360">
        <f t="shared" si="88"/>
        <v>2019</v>
      </c>
      <c r="M1156" s="360">
        <f t="shared" si="89"/>
        <v>1</v>
      </c>
      <c r="N1156" s="357">
        <f>VLOOKUP(Tabela14[[#This Row],[Banco]],$U$9:$V$28,2,0)</f>
        <v>1</v>
      </c>
      <c r="O1156" s="360">
        <f>IF(M1156&gt;'06'!$AZ$15,0,1)</f>
        <v>1</v>
      </c>
      <c r="P1156" s="360" t="str">
        <f>IF(Tabela14[[#This Row],[DIA]]&gt;0,IF('13'!$CD$36=77,1,""),"")</f>
        <v/>
      </c>
      <c r="Q1156" s="360">
        <f>IF(M1156&gt;'13'!$CD$30,0,1)</f>
        <v>1</v>
      </c>
      <c r="R1156" s="357" t="str">
        <f>IF(Tabela14[[#This Row],[DIA]]&gt;0,IF('01'!$BX$33=77,1,""),"")</f>
        <v/>
      </c>
      <c r="S1156" s="360">
        <f>IF(M1156&gt;'01'!$BX$27,0,1)</f>
        <v>1</v>
      </c>
    </row>
    <row r="1157" spans="3:19" x14ac:dyDescent="0.25">
      <c r="C1157" s="75">
        <v>43757</v>
      </c>
      <c r="D1157" s="76" t="s">
        <v>265</v>
      </c>
      <c r="E1157" s="358" t="s">
        <v>461</v>
      </c>
      <c r="F1157" s="359">
        <v>75</v>
      </c>
      <c r="G1157" s="76" t="s">
        <v>272</v>
      </c>
      <c r="H1157" s="76" t="s">
        <v>60</v>
      </c>
      <c r="I1157" s="360" t="str">
        <f t="shared" ca="1" si="85"/>
        <v/>
      </c>
      <c r="J1157" s="360">
        <f t="shared" si="86"/>
        <v>19</v>
      </c>
      <c r="K1157" s="360">
        <f t="shared" si="87"/>
        <v>10</v>
      </c>
      <c r="L1157" s="360">
        <f t="shared" si="88"/>
        <v>2019</v>
      </c>
      <c r="M1157" s="360">
        <f t="shared" si="89"/>
        <v>1</v>
      </c>
      <c r="N1157" s="357">
        <f>VLOOKUP(Tabela14[[#This Row],[Banco]],$U$9:$V$28,2,0)</f>
        <v>1</v>
      </c>
      <c r="O1157" s="360">
        <f>IF(M1157&gt;'06'!$AZ$15,0,1)</f>
        <v>1</v>
      </c>
      <c r="P1157" s="360" t="str">
        <f>IF(Tabela14[[#This Row],[DIA]]&gt;0,IF('13'!$CD$36=77,1,""),"")</f>
        <v/>
      </c>
      <c r="Q1157" s="360">
        <f>IF(M1157&gt;'13'!$CD$30,0,1)</f>
        <v>1</v>
      </c>
      <c r="R1157" s="357" t="str">
        <f>IF(Tabela14[[#This Row],[DIA]]&gt;0,IF('01'!$BX$33=77,1,""),"")</f>
        <v/>
      </c>
      <c r="S1157" s="360">
        <f>IF(M1157&gt;'01'!$BX$27,0,1)</f>
        <v>1</v>
      </c>
    </row>
    <row r="1158" spans="3:19" x14ac:dyDescent="0.25">
      <c r="C1158" s="75">
        <v>43758</v>
      </c>
      <c r="D1158" s="76" t="s">
        <v>266</v>
      </c>
      <c r="E1158" s="358" t="s">
        <v>418</v>
      </c>
      <c r="F1158" s="359">
        <v>50</v>
      </c>
      <c r="G1158" s="76" t="s">
        <v>272</v>
      </c>
      <c r="H1158" s="76" t="s">
        <v>60</v>
      </c>
      <c r="I1158" s="360" t="str">
        <f t="shared" ca="1" si="85"/>
        <v/>
      </c>
      <c r="J1158" s="360">
        <f t="shared" si="86"/>
        <v>20</v>
      </c>
      <c r="K1158" s="360">
        <f t="shared" si="87"/>
        <v>10</v>
      </c>
      <c r="L1158" s="360">
        <f t="shared" si="88"/>
        <v>2019</v>
      </c>
      <c r="M1158" s="360">
        <f t="shared" si="89"/>
        <v>1</v>
      </c>
      <c r="N1158" s="357">
        <f>VLOOKUP(Tabela14[[#This Row],[Banco]],$U$9:$V$28,2,0)</f>
        <v>1</v>
      </c>
      <c r="O1158" s="360">
        <f>IF(M1158&gt;'06'!$AZ$15,0,1)</f>
        <v>1</v>
      </c>
      <c r="P1158" s="360" t="str">
        <f>IF(Tabela14[[#This Row],[DIA]]&gt;0,IF('13'!$CD$36=77,1,""),"")</f>
        <v/>
      </c>
      <c r="Q1158" s="360">
        <f>IF(M1158&gt;'13'!$CD$30,0,1)</f>
        <v>1</v>
      </c>
      <c r="R1158" s="357" t="str">
        <f>IF(Tabela14[[#This Row],[DIA]]&gt;0,IF('01'!$BX$33=77,1,""),"")</f>
        <v/>
      </c>
      <c r="S1158" s="360">
        <f>IF(M1158&gt;'01'!$BX$27,0,1)</f>
        <v>1</v>
      </c>
    </row>
    <row r="1159" spans="3:19" x14ac:dyDescent="0.25">
      <c r="C1159" s="75">
        <v>43761</v>
      </c>
      <c r="D1159" s="76" t="s">
        <v>266</v>
      </c>
      <c r="E1159" s="358" t="s">
        <v>719</v>
      </c>
      <c r="F1159" s="359">
        <v>370</v>
      </c>
      <c r="G1159" s="76" t="s">
        <v>272</v>
      </c>
      <c r="H1159" s="76" t="s">
        <v>60</v>
      </c>
      <c r="I1159" s="360" t="str">
        <f t="shared" ca="1" si="85"/>
        <v/>
      </c>
      <c r="J1159" s="360">
        <f t="shared" si="86"/>
        <v>23</v>
      </c>
      <c r="K1159" s="360">
        <f t="shared" si="87"/>
        <v>10</v>
      </c>
      <c r="L1159" s="360">
        <f t="shared" si="88"/>
        <v>2019</v>
      </c>
      <c r="M1159" s="360">
        <f t="shared" si="89"/>
        <v>1</v>
      </c>
      <c r="N1159" s="357">
        <f>VLOOKUP(Tabela14[[#This Row],[Banco]],$U$9:$V$28,2,0)</f>
        <v>1</v>
      </c>
      <c r="O1159" s="360">
        <f>IF(M1159&gt;'06'!$AZ$15,0,1)</f>
        <v>1</v>
      </c>
      <c r="P1159" s="360" t="str">
        <f>IF(Tabela14[[#This Row],[DIA]]&gt;0,IF('13'!$CD$36=77,1,""),"")</f>
        <v/>
      </c>
      <c r="Q1159" s="360">
        <f>IF(M1159&gt;'13'!$CD$30,0,1)</f>
        <v>1</v>
      </c>
      <c r="R1159" s="357" t="str">
        <f>IF(Tabela14[[#This Row],[DIA]]&gt;0,IF('01'!$BX$33=77,1,""),"")</f>
        <v/>
      </c>
      <c r="S1159" s="360">
        <f>IF(M1159&gt;'01'!$BX$27,0,1)</f>
        <v>1</v>
      </c>
    </row>
    <row r="1160" spans="3:19" x14ac:dyDescent="0.25">
      <c r="C1160" s="75">
        <v>43761</v>
      </c>
      <c r="D1160" s="76" t="s">
        <v>268</v>
      </c>
      <c r="E1160" s="358" t="s">
        <v>342</v>
      </c>
      <c r="F1160" s="359">
        <v>4</v>
      </c>
      <c r="G1160" s="76" t="s">
        <v>272</v>
      </c>
      <c r="H1160" s="76" t="s">
        <v>60</v>
      </c>
      <c r="I1160" s="360" t="str">
        <f t="shared" ca="1" si="85"/>
        <v/>
      </c>
      <c r="J1160" s="360">
        <f t="shared" si="86"/>
        <v>23</v>
      </c>
      <c r="K1160" s="360">
        <f t="shared" si="87"/>
        <v>10</v>
      </c>
      <c r="L1160" s="360">
        <f t="shared" si="88"/>
        <v>2019</v>
      </c>
      <c r="M1160" s="360">
        <f t="shared" si="89"/>
        <v>1</v>
      </c>
      <c r="N1160" s="357">
        <f>VLOOKUP(Tabela14[[#This Row],[Banco]],$U$9:$V$28,2,0)</f>
        <v>1</v>
      </c>
      <c r="O1160" s="360">
        <f>IF(M1160&gt;'06'!$AZ$15,0,1)</f>
        <v>1</v>
      </c>
      <c r="P1160" s="360" t="str">
        <f>IF(Tabela14[[#This Row],[DIA]]&gt;0,IF('13'!$CD$36=77,1,""),"")</f>
        <v/>
      </c>
      <c r="Q1160" s="360">
        <f>IF(M1160&gt;'13'!$CD$30,0,1)</f>
        <v>1</v>
      </c>
      <c r="R1160" s="357" t="str">
        <f>IF(Tabela14[[#This Row],[DIA]]&gt;0,IF('01'!$BX$33=77,1,""),"")</f>
        <v/>
      </c>
      <c r="S1160" s="360">
        <f>IF(M1160&gt;'01'!$BX$27,0,1)</f>
        <v>1</v>
      </c>
    </row>
    <row r="1161" spans="3:19" x14ac:dyDescent="0.25">
      <c r="C1161" s="75">
        <v>43761</v>
      </c>
      <c r="D1161" s="76" t="s">
        <v>264</v>
      </c>
      <c r="E1161" s="358" t="s">
        <v>720</v>
      </c>
      <c r="F1161" s="359">
        <v>60</v>
      </c>
      <c r="G1161" s="76" t="s">
        <v>272</v>
      </c>
      <c r="H1161" s="76" t="s">
        <v>60</v>
      </c>
      <c r="I1161" s="360" t="str">
        <f t="shared" ref="I1161:I1224" ca="1" si="90">IF(H1161="","",(IF(H1161="Efetivado","",IF(C1161="","",IF(C1161=TODAY(),"Vence Hoje",IF(C1161&lt;TODAY(),"Atrasado",C1161-TODAY()&amp;" Dias para Vencer"))))))</f>
        <v/>
      </c>
      <c r="J1161" s="360">
        <f t="shared" ref="J1161:J1224" si="91">DAY(C1161)</f>
        <v>23</v>
      </c>
      <c r="K1161" s="360">
        <f t="shared" ref="K1161:K1224" si="92">MONTH(C1161)</f>
        <v>10</v>
      </c>
      <c r="L1161" s="360">
        <f t="shared" ref="L1161:L1224" si="93">YEAR(C1161)</f>
        <v>2019</v>
      </c>
      <c r="M1161" s="360">
        <f t="shared" ref="M1161:M1224" si="94">VLOOKUP(H1161,$Z$9:$AA$10,2,0)</f>
        <v>1</v>
      </c>
      <c r="N1161" s="357">
        <f>VLOOKUP(Tabela14[[#This Row],[Banco]],$U$9:$V$28,2,0)</f>
        <v>1</v>
      </c>
      <c r="O1161" s="360">
        <f>IF(M1161&gt;'06'!$AZ$15,0,1)</f>
        <v>1</v>
      </c>
      <c r="P1161" s="360" t="str">
        <f>IF(Tabela14[[#This Row],[DIA]]&gt;0,IF('13'!$CD$36=77,1,""),"")</f>
        <v/>
      </c>
      <c r="Q1161" s="360">
        <f>IF(M1161&gt;'13'!$CD$30,0,1)</f>
        <v>1</v>
      </c>
      <c r="R1161" s="357" t="str">
        <f>IF(Tabela14[[#This Row],[DIA]]&gt;0,IF('01'!$BX$33=77,1,""),"")</f>
        <v/>
      </c>
      <c r="S1161" s="360">
        <f>IF(M1161&gt;'01'!$BX$27,0,1)</f>
        <v>1</v>
      </c>
    </row>
    <row r="1162" spans="3:19" x14ac:dyDescent="0.25">
      <c r="C1162" s="75">
        <v>43762</v>
      </c>
      <c r="D1162" s="76" t="s">
        <v>266</v>
      </c>
      <c r="E1162" s="358" t="s">
        <v>420</v>
      </c>
      <c r="F1162" s="359">
        <v>5</v>
      </c>
      <c r="G1162" s="76" t="s">
        <v>272</v>
      </c>
      <c r="H1162" s="76" t="s">
        <v>60</v>
      </c>
      <c r="I1162" s="360" t="str">
        <f t="shared" ca="1" si="90"/>
        <v/>
      </c>
      <c r="J1162" s="360">
        <f t="shared" si="91"/>
        <v>24</v>
      </c>
      <c r="K1162" s="360">
        <f t="shared" si="92"/>
        <v>10</v>
      </c>
      <c r="L1162" s="360">
        <f t="shared" si="93"/>
        <v>2019</v>
      </c>
      <c r="M1162" s="360">
        <f t="shared" si="94"/>
        <v>1</v>
      </c>
      <c r="N1162" s="357">
        <f>VLOOKUP(Tabela14[[#This Row],[Banco]],$U$9:$V$28,2,0)</f>
        <v>1</v>
      </c>
      <c r="O1162" s="360">
        <f>IF(M1162&gt;'06'!$AZ$15,0,1)</f>
        <v>1</v>
      </c>
      <c r="P1162" s="360" t="str">
        <f>IF(Tabela14[[#This Row],[DIA]]&gt;0,IF('13'!$CD$36=77,1,""),"")</f>
        <v/>
      </c>
      <c r="Q1162" s="360">
        <f>IF(M1162&gt;'13'!$CD$30,0,1)</f>
        <v>1</v>
      </c>
      <c r="R1162" s="357" t="str">
        <f>IF(Tabela14[[#This Row],[DIA]]&gt;0,IF('01'!$BX$33=77,1,""),"")</f>
        <v/>
      </c>
      <c r="S1162" s="360">
        <f>IF(M1162&gt;'01'!$BX$27,0,1)</f>
        <v>1</v>
      </c>
    </row>
    <row r="1163" spans="3:19" x14ac:dyDescent="0.25">
      <c r="C1163" s="75">
        <v>43764</v>
      </c>
      <c r="D1163" s="76" t="s">
        <v>264</v>
      </c>
      <c r="E1163" s="358" t="s">
        <v>721</v>
      </c>
      <c r="F1163" s="359">
        <v>228</v>
      </c>
      <c r="G1163" s="76" t="s">
        <v>272</v>
      </c>
      <c r="H1163" s="76" t="s">
        <v>60</v>
      </c>
      <c r="I1163" s="360" t="str">
        <f t="shared" ca="1" si="90"/>
        <v/>
      </c>
      <c r="J1163" s="360">
        <f t="shared" si="91"/>
        <v>26</v>
      </c>
      <c r="K1163" s="360">
        <f t="shared" si="92"/>
        <v>10</v>
      </c>
      <c r="L1163" s="360">
        <f t="shared" si="93"/>
        <v>2019</v>
      </c>
      <c r="M1163" s="360">
        <f t="shared" si="94"/>
        <v>1</v>
      </c>
      <c r="N1163" s="357">
        <f>VLOOKUP(Tabela14[[#This Row],[Banco]],$U$9:$V$28,2,0)</f>
        <v>1</v>
      </c>
      <c r="O1163" s="360">
        <f>IF(M1163&gt;'06'!$AZ$15,0,1)</f>
        <v>1</v>
      </c>
      <c r="P1163" s="360" t="str">
        <f>IF(Tabela14[[#This Row],[DIA]]&gt;0,IF('13'!$CD$36=77,1,""),"")</f>
        <v/>
      </c>
      <c r="Q1163" s="360">
        <f>IF(M1163&gt;'13'!$CD$30,0,1)</f>
        <v>1</v>
      </c>
      <c r="R1163" s="357" t="str">
        <f>IF(Tabela14[[#This Row],[DIA]]&gt;0,IF('01'!$BX$33=77,1,""),"")</f>
        <v/>
      </c>
      <c r="S1163" s="360">
        <f>IF(M1163&gt;'01'!$BX$27,0,1)</f>
        <v>1</v>
      </c>
    </row>
    <row r="1164" spans="3:19" x14ac:dyDescent="0.25">
      <c r="C1164" s="75">
        <v>43764</v>
      </c>
      <c r="D1164" s="76" t="s">
        <v>266</v>
      </c>
      <c r="E1164" s="358" t="s">
        <v>666</v>
      </c>
      <c r="F1164" s="359">
        <v>5</v>
      </c>
      <c r="G1164" s="76" t="s">
        <v>272</v>
      </c>
      <c r="H1164" s="76" t="s">
        <v>60</v>
      </c>
      <c r="I1164" s="360" t="str">
        <f t="shared" ca="1" si="90"/>
        <v/>
      </c>
      <c r="J1164" s="360">
        <f t="shared" si="91"/>
        <v>26</v>
      </c>
      <c r="K1164" s="360">
        <f t="shared" si="92"/>
        <v>10</v>
      </c>
      <c r="L1164" s="360">
        <f t="shared" si="93"/>
        <v>2019</v>
      </c>
      <c r="M1164" s="360">
        <f t="shared" si="94"/>
        <v>1</v>
      </c>
      <c r="N1164" s="357">
        <f>VLOOKUP(Tabela14[[#This Row],[Banco]],$U$9:$V$28,2,0)</f>
        <v>1</v>
      </c>
      <c r="O1164" s="360">
        <f>IF(M1164&gt;'06'!$AZ$15,0,1)</f>
        <v>1</v>
      </c>
      <c r="P1164" s="360" t="str">
        <f>IF(Tabela14[[#This Row],[DIA]]&gt;0,IF('13'!$CD$36=77,1,""),"")</f>
        <v/>
      </c>
      <c r="Q1164" s="360">
        <f>IF(M1164&gt;'13'!$CD$30,0,1)</f>
        <v>1</v>
      </c>
      <c r="R1164" s="357" t="str">
        <f>IF(Tabela14[[#This Row],[DIA]]&gt;0,IF('01'!$BX$33=77,1,""),"")</f>
        <v/>
      </c>
      <c r="S1164" s="360">
        <f>IF(M1164&gt;'01'!$BX$27,0,1)</f>
        <v>1</v>
      </c>
    </row>
    <row r="1165" spans="3:19" x14ac:dyDescent="0.25">
      <c r="C1165" s="75">
        <v>43767</v>
      </c>
      <c r="D1165" s="76" t="s">
        <v>266</v>
      </c>
      <c r="E1165" s="358" t="s">
        <v>666</v>
      </c>
      <c r="F1165" s="359">
        <v>10</v>
      </c>
      <c r="G1165" s="76" t="s">
        <v>272</v>
      </c>
      <c r="H1165" s="76" t="s">
        <v>60</v>
      </c>
      <c r="I1165" s="360" t="str">
        <f t="shared" ca="1" si="90"/>
        <v/>
      </c>
      <c r="J1165" s="360">
        <f t="shared" si="91"/>
        <v>29</v>
      </c>
      <c r="K1165" s="360">
        <f t="shared" si="92"/>
        <v>10</v>
      </c>
      <c r="L1165" s="360">
        <f t="shared" si="93"/>
        <v>2019</v>
      </c>
      <c r="M1165" s="360">
        <f t="shared" si="94"/>
        <v>1</v>
      </c>
      <c r="N1165" s="357">
        <f>VLOOKUP(Tabela14[[#This Row],[Banco]],$U$9:$V$28,2,0)</f>
        <v>1</v>
      </c>
      <c r="O1165" s="360">
        <f>IF(M1165&gt;'06'!$AZ$15,0,1)</f>
        <v>1</v>
      </c>
      <c r="P1165" s="360" t="str">
        <f>IF(Tabela14[[#This Row],[DIA]]&gt;0,IF('13'!$CD$36=77,1,""),"")</f>
        <v/>
      </c>
      <c r="Q1165" s="360">
        <f>IF(M1165&gt;'13'!$CD$30,0,1)</f>
        <v>1</v>
      </c>
      <c r="R1165" s="357" t="str">
        <f>IF(Tabela14[[#This Row],[DIA]]&gt;0,IF('01'!$BX$33=77,1,""),"")</f>
        <v/>
      </c>
      <c r="S1165" s="360">
        <f>IF(M1165&gt;'01'!$BX$27,0,1)</f>
        <v>1</v>
      </c>
    </row>
    <row r="1166" spans="3:19" x14ac:dyDescent="0.25">
      <c r="C1166" s="75">
        <v>43768</v>
      </c>
      <c r="D1166" s="76" t="s">
        <v>271</v>
      </c>
      <c r="E1166" s="358" t="s">
        <v>555</v>
      </c>
      <c r="F1166" s="359">
        <v>50</v>
      </c>
      <c r="G1166" s="76" t="s">
        <v>272</v>
      </c>
      <c r="H1166" s="76" t="s">
        <v>60</v>
      </c>
      <c r="I1166" s="360" t="str">
        <f t="shared" ca="1" si="90"/>
        <v/>
      </c>
      <c r="J1166" s="360">
        <f t="shared" si="91"/>
        <v>30</v>
      </c>
      <c r="K1166" s="360">
        <f t="shared" si="92"/>
        <v>10</v>
      </c>
      <c r="L1166" s="360">
        <f t="shared" si="93"/>
        <v>2019</v>
      </c>
      <c r="M1166" s="360">
        <f t="shared" si="94"/>
        <v>1</v>
      </c>
      <c r="N1166" s="357">
        <f>VLOOKUP(Tabela14[[#This Row],[Banco]],$U$9:$V$28,2,0)</f>
        <v>1</v>
      </c>
      <c r="O1166" s="360">
        <f>IF(M1166&gt;'06'!$AZ$15,0,1)</f>
        <v>1</v>
      </c>
      <c r="P1166" s="360" t="str">
        <f>IF(Tabela14[[#This Row],[DIA]]&gt;0,IF('13'!$CD$36=77,1,""),"")</f>
        <v/>
      </c>
      <c r="Q1166" s="360">
        <f>IF(M1166&gt;'13'!$CD$30,0,1)</f>
        <v>1</v>
      </c>
      <c r="R1166" s="357" t="str">
        <f>IF(Tabela14[[#This Row],[DIA]]&gt;0,IF('01'!$BX$33=77,1,""),"")</f>
        <v/>
      </c>
      <c r="S1166" s="360">
        <f>IF(M1166&gt;'01'!$BX$27,0,1)</f>
        <v>1</v>
      </c>
    </row>
    <row r="1167" spans="3:19" x14ac:dyDescent="0.25">
      <c r="C1167" s="75">
        <v>43769</v>
      </c>
      <c r="D1167" s="76" t="s">
        <v>271</v>
      </c>
      <c r="E1167" s="358" t="s">
        <v>722</v>
      </c>
      <c r="F1167" s="359">
        <v>50</v>
      </c>
      <c r="G1167" s="76" t="s">
        <v>272</v>
      </c>
      <c r="H1167" s="76" t="s">
        <v>60</v>
      </c>
      <c r="I1167" s="360" t="str">
        <f t="shared" ca="1" si="90"/>
        <v/>
      </c>
      <c r="J1167" s="360">
        <f t="shared" si="91"/>
        <v>31</v>
      </c>
      <c r="K1167" s="360">
        <f t="shared" si="92"/>
        <v>10</v>
      </c>
      <c r="L1167" s="360">
        <f t="shared" si="93"/>
        <v>2019</v>
      </c>
      <c r="M1167" s="360">
        <f t="shared" si="94"/>
        <v>1</v>
      </c>
      <c r="N1167" s="357">
        <f>VLOOKUP(Tabela14[[#This Row],[Banco]],$U$9:$V$28,2,0)</f>
        <v>1</v>
      </c>
      <c r="O1167" s="360">
        <f>IF(M1167&gt;'06'!$AZ$15,0,1)</f>
        <v>1</v>
      </c>
      <c r="P1167" s="360" t="str">
        <f>IF(Tabela14[[#This Row],[DIA]]&gt;0,IF('13'!$CD$36=77,1,""),"")</f>
        <v/>
      </c>
      <c r="Q1167" s="360">
        <f>IF(M1167&gt;'13'!$CD$30,0,1)</f>
        <v>1</v>
      </c>
      <c r="R1167" s="357" t="str">
        <f>IF(Tabela14[[#This Row],[DIA]]&gt;0,IF('01'!$BX$33=77,1,""),"")</f>
        <v/>
      </c>
      <c r="S1167" s="360">
        <f>IF(M1167&gt;'01'!$BX$27,0,1)</f>
        <v>1</v>
      </c>
    </row>
    <row r="1168" spans="3:19" x14ac:dyDescent="0.25">
      <c r="C1168" s="75">
        <v>43769</v>
      </c>
      <c r="D1168" s="76" t="s">
        <v>268</v>
      </c>
      <c r="E1168" s="358" t="s">
        <v>342</v>
      </c>
      <c r="F1168" s="359">
        <v>4</v>
      </c>
      <c r="G1168" s="76" t="s">
        <v>272</v>
      </c>
      <c r="H1168" s="76" t="s">
        <v>60</v>
      </c>
      <c r="I1168" s="360" t="str">
        <f t="shared" ca="1" si="90"/>
        <v/>
      </c>
      <c r="J1168" s="360">
        <f t="shared" si="91"/>
        <v>31</v>
      </c>
      <c r="K1168" s="360">
        <f t="shared" si="92"/>
        <v>10</v>
      </c>
      <c r="L1168" s="360">
        <f t="shared" si="93"/>
        <v>2019</v>
      </c>
      <c r="M1168" s="360">
        <f t="shared" si="94"/>
        <v>1</v>
      </c>
      <c r="N1168" s="357">
        <f>VLOOKUP(Tabela14[[#This Row],[Banco]],$U$9:$V$28,2,0)</f>
        <v>1</v>
      </c>
      <c r="O1168" s="360">
        <f>IF(M1168&gt;'06'!$AZ$15,0,1)</f>
        <v>1</v>
      </c>
      <c r="P1168" s="360" t="str">
        <f>IF(Tabela14[[#This Row],[DIA]]&gt;0,IF('13'!$CD$36=77,1,""),"")</f>
        <v/>
      </c>
      <c r="Q1168" s="360">
        <f>IF(M1168&gt;'13'!$CD$30,0,1)</f>
        <v>1</v>
      </c>
      <c r="R1168" s="357" t="str">
        <f>IF(Tabela14[[#This Row],[DIA]]&gt;0,IF('01'!$BX$33=77,1,""),"")</f>
        <v/>
      </c>
      <c r="S1168" s="360">
        <f>IF(M1168&gt;'01'!$BX$27,0,1)</f>
        <v>1</v>
      </c>
    </row>
    <row r="1169" spans="3:19" x14ac:dyDescent="0.25">
      <c r="C1169" s="75">
        <v>43770</v>
      </c>
      <c r="D1169" s="76" t="s">
        <v>268</v>
      </c>
      <c r="E1169" s="358" t="s">
        <v>342</v>
      </c>
      <c r="F1169" s="359">
        <v>4</v>
      </c>
      <c r="G1169" s="76" t="s">
        <v>272</v>
      </c>
      <c r="H1169" s="76" t="s">
        <v>60</v>
      </c>
      <c r="I1169" s="360" t="str">
        <f t="shared" ca="1" si="90"/>
        <v/>
      </c>
      <c r="J1169" s="360">
        <f t="shared" si="91"/>
        <v>1</v>
      </c>
      <c r="K1169" s="360">
        <f t="shared" si="92"/>
        <v>11</v>
      </c>
      <c r="L1169" s="360">
        <f t="shared" si="93"/>
        <v>2019</v>
      </c>
      <c r="M1169" s="360">
        <f t="shared" si="94"/>
        <v>1</v>
      </c>
      <c r="N1169" s="357">
        <f>VLOOKUP(Tabela14[[#This Row],[Banco]],$U$9:$V$28,2,0)</f>
        <v>1</v>
      </c>
      <c r="O1169" s="360">
        <f>IF(M1169&gt;'06'!$AZ$15,0,1)</f>
        <v>1</v>
      </c>
      <c r="P1169" s="360" t="str">
        <f>IF(Tabela14[[#This Row],[DIA]]&gt;0,IF('13'!$CD$36=77,1,""),"")</f>
        <v/>
      </c>
      <c r="Q1169" s="360">
        <f>IF(M1169&gt;'13'!$CD$30,0,1)</f>
        <v>1</v>
      </c>
      <c r="R1169" s="357" t="str">
        <f>IF(Tabela14[[#This Row],[DIA]]&gt;0,IF('01'!$BX$33=77,1,""),"")</f>
        <v/>
      </c>
      <c r="S1169" s="360">
        <f>IF(M1169&gt;'01'!$BX$27,0,1)</f>
        <v>1</v>
      </c>
    </row>
    <row r="1170" spans="3:19" x14ac:dyDescent="0.25">
      <c r="C1170" s="75">
        <v>43770</v>
      </c>
      <c r="D1170" s="76" t="s">
        <v>265</v>
      </c>
      <c r="E1170" s="358" t="s">
        <v>461</v>
      </c>
      <c r="F1170" s="359">
        <v>100</v>
      </c>
      <c r="G1170" s="76" t="s">
        <v>272</v>
      </c>
      <c r="H1170" s="76" t="s">
        <v>60</v>
      </c>
      <c r="I1170" s="360" t="str">
        <f t="shared" ca="1" si="90"/>
        <v/>
      </c>
      <c r="J1170" s="360">
        <f t="shared" si="91"/>
        <v>1</v>
      </c>
      <c r="K1170" s="360">
        <f t="shared" si="92"/>
        <v>11</v>
      </c>
      <c r="L1170" s="360">
        <f t="shared" si="93"/>
        <v>2019</v>
      </c>
      <c r="M1170" s="360">
        <f t="shared" si="94"/>
        <v>1</v>
      </c>
      <c r="N1170" s="357">
        <f>VLOOKUP(Tabela14[[#This Row],[Banco]],$U$9:$V$28,2,0)</f>
        <v>1</v>
      </c>
      <c r="O1170" s="360">
        <f>IF(M1170&gt;'06'!$AZ$15,0,1)</f>
        <v>1</v>
      </c>
      <c r="P1170" s="360" t="str">
        <f>IF(Tabela14[[#This Row],[DIA]]&gt;0,IF('13'!$CD$36=77,1,""),"")</f>
        <v/>
      </c>
      <c r="Q1170" s="360">
        <f>IF(M1170&gt;'13'!$CD$30,0,1)</f>
        <v>1</v>
      </c>
      <c r="R1170" s="357" t="str">
        <f>IF(Tabela14[[#This Row],[DIA]]&gt;0,IF('01'!$BX$33=77,1,""),"")</f>
        <v/>
      </c>
      <c r="S1170" s="360">
        <f>IF(M1170&gt;'01'!$BX$27,0,1)</f>
        <v>1</v>
      </c>
    </row>
    <row r="1171" spans="3:19" x14ac:dyDescent="0.25">
      <c r="C1171" s="75">
        <v>43770</v>
      </c>
      <c r="D1171" s="76" t="s">
        <v>265</v>
      </c>
      <c r="E1171" s="358" t="s">
        <v>461</v>
      </c>
      <c r="F1171" s="359">
        <v>54</v>
      </c>
      <c r="G1171" s="76" t="s">
        <v>272</v>
      </c>
      <c r="H1171" s="76" t="s">
        <v>60</v>
      </c>
      <c r="I1171" s="360" t="str">
        <f t="shared" ca="1" si="90"/>
        <v/>
      </c>
      <c r="J1171" s="360">
        <f t="shared" si="91"/>
        <v>1</v>
      </c>
      <c r="K1171" s="360">
        <f t="shared" si="92"/>
        <v>11</v>
      </c>
      <c r="L1171" s="360">
        <f t="shared" si="93"/>
        <v>2019</v>
      </c>
      <c r="M1171" s="360">
        <f t="shared" si="94"/>
        <v>1</v>
      </c>
      <c r="N1171" s="357">
        <f>VLOOKUP(Tabela14[[#This Row],[Banco]],$U$9:$V$28,2,0)</f>
        <v>1</v>
      </c>
      <c r="O1171" s="360">
        <f>IF(M1171&gt;'06'!$AZ$15,0,1)</f>
        <v>1</v>
      </c>
      <c r="P1171" s="360" t="str">
        <f>IF(Tabela14[[#This Row],[DIA]]&gt;0,IF('13'!$CD$36=77,1,""),"")</f>
        <v/>
      </c>
      <c r="Q1171" s="360">
        <f>IF(M1171&gt;'13'!$CD$30,0,1)</f>
        <v>1</v>
      </c>
      <c r="R1171" s="357" t="str">
        <f>IF(Tabela14[[#This Row],[DIA]]&gt;0,IF('01'!$BX$33=77,1,""),"")</f>
        <v/>
      </c>
      <c r="S1171" s="360">
        <f>IF(M1171&gt;'01'!$BX$27,0,1)</f>
        <v>1</v>
      </c>
    </row>
    <row r="1172" spans="3:19" x14ac:dyDescent="0.25">
      <c r="C1172" s="75">
        <v>43771</v>
      </c>
      <c r="D1172" s="76" t="s">
        <v>266</v>
      </c>
      <c r="E1172" s="358" t="s">
        <v>418</v>
      </c>
      <c r="F1172" s="359">
        <v>30</v>
      </c>
      <c r="G1172" s="76" t="s">
        <v>272</v>
      </c>
      <c r="H1172" s="76" t="s">
        <v>60</v>
      </c>
      <c r="I1172" s="360" t="str">
        <f t="shared" ca="1" si="90"/>
        <v/>
      </c>
      <c r="J1172" s="360">
        <f t="shared" si="91"/>
        <v>2</v>
      </c>
      <c r="K1172" s="360">
        <f t="shared" si="92"/>
        <v>11</v>
      </c>
      <c r="L1172" s="360">
        <f t="shared" si="93"/>
        <v>2019</v>
      </c>
      <c r="M1172" s="360">
        <f t="shared" si="94"/>
        <v>1</v>
      </c>
      <c r="N1172" s="357">
        <f>VLOOKUP(Tabela14[[#This Row],[Banco]],$U$9:$V$28,2,0)</f>
        <v>1</v>
      </c>
      <c r="O1172" s="360">
        <f>IF(M1172&gt;'06'!$AZ$15,0,1)</f>
        <v>1</v>
      </c>
      <c r="P1172" s="360" t="str">
        <f>IF(Tabela14[[#This Row],[DIA]]&gt;0,IF('13'!$CD$36=77,1,""),"")</f>
        <v/>
      </c>
      <c r="Q1172" s="360">
        <f>IF(M1172&gt;'13'!$CD$30,0,1)</f>
        <v>1</v>
      </c>
      <c r="R1172" s="357" t="str">
        <f>IF(Tabela14[[#This Row],[DIA]]&gt;0,IF('01'!$BX$33=77,1,""),"")</f>
        <v/>
      </c>
      <c r="S1172" s="360">
        <f>IF(M1172&gt;'01'!$BX$27,0,1)</f>
        <v>1</v>
      </c>
    </row>
    <row r="1173" spans="3:19" x14ac:dyDescent="0.25">
      <c r="C1173" s="75">
        <v>43772</v>
      </c>
      <c r="D1173" s="76" t="s">
        <v>268</v>
      </c>
      <c r="E1173" s="358" t="s">
        <v>526</v>
      </c>
      <c r="F1173" s="359">
        <v>5</v>
      </c>
      <c r="G1173" s="76" t="s">
        <v>272</v>
      </c>
      <c r="H1173" s="76" t="s">
        <v>60</v>
      </c>
      <c r="I1173" s="360" t="str">
        <f t="shared" ca="1" si="90"/>
        <v/>
      </c>
      <c r="J1173" s="360">
        <f t="shared" si="91"/>
        <v>3</v>
      </c>
      <c r="K1173" s="360">
        <f t="shared" si="92"/>
        <v>11</v>
      </c>
      <c r="L1173" s="360">
        <f t="shared" si="93"/>
        <v>2019</v>
      </c>
      <c r="M1173" s="360">
        <f t="shared" si="94"/>
        <v>1</v>
      </c>
      <c r="N1173" s="357">
        <f>VLOOKUP(Tabela14[[#This Row],[Banco]],$U$9:$V$28,2,0)</f>
        <v>1</v>
      </c>
      <c r="O1173" s="360">
        <f>IF(M1173&gt;'06'!$AZ$15,0,1)</f>
        <v>1</v>
      </c>
      <c r="P1173" s="360" t="str">
        <f>IF(Tabela14[[#This Row],[DIA]]&gt;0,IF('13'!$CD$36=77,1,""),"")</f>
        <v/>
      </c>
      <c r="Q1173" s="360">
        <f>IF(M1173&gt;'13'!$CD$30,0,1)</f>
        <v>1</v>
      </c>
      <c r="R1173" s="357" t="str">
        <f>IF(Tabela14[[#This Row],[DIA]]&gt;0,IF('01'!$BX$33=77,1,""),"")</f>
        <v/>
      </c>
      <c r="S1173" s="360">
        <f>IF(M1173&gt;'01'!$BX$27,0,1)</f>
        <v>1</v>
      </c>
    </row>
    <row r="1174" spans="3:19" x14ac:dyDescent="0.25">
      <c r="C1174" s="75">
        <v>43772</v>
      </c>
      <c r="D1174" s="76" t="s">
        <v>266</v>
      </c>
      <c r="E1174" s="358" t="s">
        <v>723</v>
      </c>
      <c r="F1174" s="359">
        <v>67.599999999999994</v>
      </c>
      <c r="G1174" s="76" t="s">
        <v>272</v>
      </c>
      <c r="H1174" s="76" t="s">
        <v>60</v>
      </c>
      <c r="I1174" s="360" t="str">
        <f t="shared" ca="1" si="90"/>
        <v/>
      </c>
      <c r="J1174" s="360">
        <f t="shared" si="91"/>
        <v>3</v>
      </c>
      <c r="K1174" s="360">
        <f t="shared" si="92"/>
        <v>11</v>
      </c>
      <c r="L1174" s="360">
        <f t="shared" si="93"/>
        <v>2019</v>
      </c>
      <c r="M1174" s="360">
        <f t="shared" si="94"/>
        <v>1</v>
      </c>
      <c r="N1174" s="357">
        <f>VLOOKUP(Tabela14[[#This Row],[Banco]],$U$9:$V$28,2,0)</f>
        <v>1</v>
      </c>
      <c r="O1174" s="360">
        <f>IF(M1174&gt;'06'!$AZ$15,0,1)</f>
        <v>1</v>
      </c>
      <c r="P1174" s="360" t="str">
        <f>IF(Tabela14[[#This Row],[DIA]]&gt;0,IF('13'!$CD$36=77,1,""),"")</f>
        <v/>
      </c>
      <c r="Q1174" s="360">
        <f>IF(M1174&gt;'13'!$CD$30,0,1)</f>
        <v>1</v>
      </c>
      <c r="R1174" s="357" t="str">
        <f>IF(Tabela14[[#This Row],[DIA]]&gt;0,IF('01'!$BX$33=77,1,""),"")</f>
        <v/>
      </c>
      <c r="S1174" s="360">
        <f>IF(M1174&gt;'01'!$BX$27,0,1)</f>
        <v>1</v>
      </c>
    </row>
    <row r="1175" spans="3:19" x14ac:dyDescent="0.25">
      <c r="C1175" s="75">
        <v>43772</v>
      </c>
      <c r="D1175" s="76" t="s">
        <v>264</v>
      </c>
      <c r="E1175" s="358" t="s">
        <v>363</v>
      </c>
      <c r="F1175" s="359">
        <v>11.6</v>
      </c>
      <c r="G1175" s="76" t="s">
        <v>272</v>
      </c>
      <c r="H1175" s="76" t="s">
        <v>60</v>
      </c>
      <c r="I1175" s="360" t="str">
        <f t="shared" ca="1" si="90"/>
        <v/>
      </c>
      <c r="J1175" s="360">
        <f t="shared" si="91"/>
        <v>3</v>
      </c>
      <c r="K1175" s="360">
        <f t="shared" si="92"/>
        <v>11</v>
      </c>
      <c r="L1175" s="360">
        <f t="shared" si="93"/>
        <v>2019</v>
      </c>
      <c r="M1175" s="360">
        <f t="shared" si="94"/>
        <v>1</v>
      </c>
      <c r="N1175" s="357">
        <f>VLOOKUP(Tabela14[[#This Row],[Banco]],$U$9:$V$28,2,0)</f>
        <v>1</v>
      </c>
      <c r="O1175" s="360">
        <f>IF(M1175&gt;'06'!$AZ$15,0,1)</f>
        <v>1</v>
      </c>
      <c r="P1175" s="360" t="str">
        <f>IF(Tabela14[[#This Row],[DIA]]&gt;0,IF('13'!$CD$36=77,1,""),"")</f>
        <v/>
      </c>
      <c r="Q1175" s="360">
        <f>IF(M1175&gt;'13'!$CD$30,0,1)</f>
        <v>1</v>
      </c>
      <c r="R1175" s="357" t="str">
        <f>IF(Tabela14[[#This Row],[DIA]]&gt;0,IF('01'!$BX$33=77,1,""),"")</f>
        <v/>
      </c>
      <c r="S1175" s="360">
        <f>IF(M1175&gt;'01'!$BX$27,0,1)</f>
        <v>1</v>
      </c>
    </row>
    <row r="1176" spans="3:19" x14ac:dyDescent="0.25">
      <c r="C1176" s="75">
        <v>43772</v>
      </c>
      <c r="D1176" s="76" t="s">
        <v>271</v>
      </c>
      <c r="E1176" s="358" t="s">
        <v>415</v>
      </c>
      <c r="F1176" s="359">
        <v>31</v>
      </c>
      <c r="G1176" s="76" t="s">
        <v>272</v>
      </c>
      <c r="H1176" s="76" t="s">
        <v>60</v>
      </c>
      <c r="I1176" s="360" t="str">
        <f t="shared" ca="1" si="90"/>
        <v/>
      </c>
      <c r="J1176" s="360">
        <f t="shared" si="91"/>
        <v>3</v>
      </c>
      <c r="K1176" s="360">
        <f t="shared" si="92"/>
        <v>11</v>
      </c>
      <c r="L1176" s="360">
        <f t="shared" si="93"/>
        <v>2019</v>
      </c>
      <c r="M1176" s="360">
        <f t="shared" si="94"/>
        <v>1</v>
      </c>
      <c r="N1176" s="357">
        <f>VLOOKUP(Tabela14[[#This Row],[Banco]],$U$9:$V$28,2,0)</f>
        <v>1</v>
      </c>
      <c r="O1176" s="360">
        <f>IF(M1176&gt;'06'!$AZ$15,0,1)</f>
        <v>1</v>
      </c>
      <c r="P1176" s="360" t="str">
        <f>IF(Tabela14[[#This Row],[DIA]]&gt;0,IF('13'!$CD$36=77,1,""),"")</f>
        <v/>
      </c>
      <c r="Q1176" s="360">
        <f>IF(M1176&gt;'13'!$CD$30,0,1)</f>
        <v>1</v>
      </c>
      <c r="R1176" s="357" t="str">
        <f>IF(Tabela14[[#This Row],[DIA]]&gt;0,IF('01'!$BX$33=77,1,""),"")</f>
        <v/>
      </c>
      <c r="S1176" s="360">
        <f>IF(M1176&gt;'01'!$BX$27,0,1)</f>
        <v>1</v>
      </c>
    </row>
    <row r="1177" spans="3:19" x14ac:dyDescent="0.25">
      <c r="C1177" s="75">
        <v>43772</v>
      </c>
      <c r="D1177" s="76" t="s">
        <v>271</v>
      </c>
      <c r="E1177" s="358" t="s">
        <v>724</v>
      </c>
      <c r="F1177" s="359">
        <v>18</v>
      </c>
      <c r="G1177" s="76" t="s">
        <v>272</v>
      </c>
      <c r="H1177" s="76" t="s">
        <v>60</v>
      </c>
      <c r="I1177" s="360" t="str">
        <f t="shared" ca="1" si="90"/>
        <v/>
      </c>
      <c r="J1177" s="360">
        <f t="shared" si="91"/>
        <v>3</v>
      </c>
      <c r="K1177" s="360">
        <f t="shared" si="92"/>
        <v>11</v>
      </c>
      <c r="L1177" s="360">
        <f t="shared" si="93"/>
        <v>2019</v>
      </c>
      <c r="M1177" s="360">
        <f t="shared" si="94"/>
        <v>1</v>
      </c>
      <c r="N1177" s="357">
        <f>VLOOKUP(Tabela14[[#This Row],[Banco]],$U$9:$V$28,2,0)</f>
        <v>1</v>
      </c>
      <c r="O1177" s="360">
        <f>IF(M1177&gt;'06'!$AZ$15,0,1)</f>
        <v>1</v>
      </c>
      <c r="P1177" s="360" t="str">
        <f>IF(Tabela14[[#This Row],[DIA]]&gt;0,IF('13'!$CD$36=77,1,""),"")</f>
        <v/>
      </c>
      <c r="Q1177" s="360">
        <f>IF(M1177&gt;'13'!$CD$30,0,1)</f>
        <v>1</v>
      </c>
      <c r="R1177" s="357" t="str">
        <f>IF(Tabela14[[#This Row],[DIA]]&gt;0,IF('01'!$BX$33=77,1,""),"")</f>
        <v/>
      </c>
      <c r="S1177" s="360">
        <f>IF(M1177&gt;'01'!$BX$27,0,1)</f>
        <v>1</v>
      </c>
    </row>
    <row r="1178" spans="3:19" x14ac:dyDescent="0.25">
      <c r="C1178" s="75">
        <v>43772</v>
      </c>
      <c r="D1178" s="76" t="s">
        <v>265</v>
      </c>
      <c r="E1178" s="358" t="s">
        <v>461</v>
      </c>
      <c r="F1178" s="359">
        <v>92</v>
      </c>
      <c r="G1178" s="76" t="s">
        <v>272</v>
      </c>
      <c r="H1178" s="76" t="s">
        <v>60</v>
      </c>
      <c r="I1178" s="360" t="str">
        <f t="shared" ca="1" si="90"/>
        <v/>
      </c>
      <c r="J1178" s="360">
        <f t="shared" si="91"/>
        <v>3</v>
      </c>
      <c r="K1178" s="360">
        <f t="shared" si="92"/>
        <v>11</v>
      </c>
      <c r="L1178" s="360">
        <f t="shared" si="93"/>
        <v>2019</v>
      </c>
      <c r="M1178" s="360">
        <f t="shared" si="94"/>
        <v>1</v>
      </c>
      <c r="N1178" s="357">
        <f>VLOOKUP(Tabela14[[#This Row],[Banco]],$U$9:$V$28,2,0)</f>
        <v>1</v>
      </c>
      <c r="O1178" s="360">
        <f>IF(M1178&gt;'06'!$AZ$15,0,1)</f>
        <v>1</v>
      </c>
      <c r="P1178" s="360" t="str">
        <f>IF(Tabela14[[#This Row],[DIA]]&gt;0,IF('13'!$CD$36=77,1,""),"")</f>
        <v/>
      </c>
      <c r="Q1178" s="360">
        <f>IF(M1178&gt;'13'!$CD$30,0,1)</f>
        <v>1</v>
      </c>
      <c r="R1178" s="357" t="str">
        <f>IF(Tabela14[[#This Row],[DIA]]&gt;0,IF('01'!$BX$33=77,1,""),"")</f>
        <v/>
      </c>
      <c r="S1178" s="360">
        <f>IF(M1178&gt;'01'!$BX$27,0,1)</f>
        <v>1</v>
      </c>
    </row>
    <row r="1179" spans="3:19" x14ac:dyDescent="0.25">
      <c r="C1179" s="75">
        <v>43772</v>
      </c>
      <c r="D1179" s="76" t="s">
        <v>266</v>
      </c>
      <c r="E1179" s="358" t="s">
        <v>418</v>
      </c>
      <c r="F1179" s="359">
        <v>50</v>
      </c>
      <c r="G1179" s="76" t="s">
        <v>272</v>
      </c>
      <c r="H1179" s="76" t="s">
        <v>60</v>
      </c>
      <c r="I1179" s="360" t="str">
        <f t="shared" ca="1" si="90"/>
        <v/>
      </c>
      <c r="J1179" s="360">
        <f t="shared" si="91"/>
        <v>3</v>
      </c>
      <c r="K1179" s="360">
        <f t="shared" si="92"/>
        <v>11</v>
      </c>
      <c r="L1179" s="360">
        <f t="shared" si="93"/>
        <v>2019</v>
      </c>
      <c r="M1179" s="360">
        <f t="shared" si="94"/>
        <v>1</v>
      </c>
      <c r="N1179" s="357">
        <f>VLOOKUP(Tabela14[[#This Row],[Banco]],$U$9:$V$28,2,0)</f>
        <v>1</v>
      </c>
      <c r="O1179" s="360">
        <f>IF(M1179&gt;'06'!$AZ$15,0,1)</f>
        <v>1</v>
      </c>
      <c r="P1179" s="360" t="str">
        <f>IF(Tabela14[[#This Row],[DIA]]&gt;0,IF('13'!$CD$36=77,1,""),"")</f>
        <v/>
      </c>
      <c r="Q1179" s="360">
        <f>IF(M1179&gt;'13'!$CD$30,0,1)</f>
        <v>1</v>
      </c>
      <c r="R1179" s="357" t="str">
        <f>IF(Tabela14[[#This Row],[DIA]]&gt;0,IF('01'!$BX$33=77,1,""),"")</f>
        <v/>
      </c>
      <c r="S1179" s="360">
        <f>IF(M1179&gt;'01'!$BX$27,0,1)</f>
        <v>1</v>
      </c>
    </row>
    <row r="1180" spans="3:19" x14ac:dyDescent="0.25">
      <c r="C1180" s="75">
        <v>43773</v>
      </c>
      <c r="D1180" s="76" t="s">
        <v>269</v>
      </c>
      <c r="E1180" s="358" t="s">
        <v>348</v>
      </c>
      <c r="F1180" s="359">
        <v>22</v>
      </c>
      <c r="G1180" s="76" t="s">
        <v>272</v>
      </c>
      <c r="H1180" s="76" t="s">
        <v>60</v>
      </c>
      <c r="I1180" s="360" t="str">
        <f t="shared" ca="1" si="90"/>
        <v/>
      </c>
      <c r="J1180" s="360">
        <f t="shared" si="91"/>
        <v>4</v>
      </c>
      <c r="K1180" s="360">
        <f t="shared" si="92"/>
        <v>11</v>
      </c>
      <c r="L1180" s="360">
        <f t="shared" si="93"/>
        <v>2019</v>
      </c>
      <c r="M1180" s="360">
        <f t="shared" si="94"/>
        <v>1</v>
      </c>
      <c r="N1180" s="357">
        <f>VLOOKUP(Tabela14[[#This Row],[Banco]],$U$9:$V$28,2,0)</f>
        <v>1</v>
      </c>
      <c r="O1180" s="360">
        <f>IF(M1180&gt;'06'!$AZ$15,0,1)</f>
        <v>1</v>
      </c>
      <c r="P1180" s="360" t="str">
        <f>IF(Tabela14[[#This Row],[DIA]]&gt;0,IF('13'!$CD$36=77,1,""),"")</f>
        <v/>
      </c>
      <c r="Q1180" s="360">
        <f>IF(M1180&gt;'13'!$CD$30,0,1)</f>
        <v>1</v>
      </c>
      <c r="R1180" s="357" t="str">
        <f>IF(Tabela14[[#This Row],[DIA]]&gt;0,IF('01'!$BX$33=77,1,""),"")</f>
        <v/>
      </c>
      <c r="S1180" s="360">
        <f>IF(M1180&gt;'01'!$BX$27,0,1)</f>
        <v>1</v>
      </c>
    </row>
    <row r="1181" spans="3:19" x14ac:dyDescent="0.25">
      <c r="C1181" s="75">
        <v>43774</v>
      </c>
      <c r="D1181" s="76" t="s">
        <v>265</v>
      </c>
      <c r="E1181" s="358" t="s">
        <v>663</v>
      </c>
      <c r="F1181" s="359">
        <v>358.17</v>
      </c>
      <c r="G1181" s="76" t="s">
        <v>272</v>
      </c>
      <c r="H1181" s="76" t="s">
        <v>60</v>
      </c>
      <c r="I1181" s="360" t="str">
        <f t="shared" ca="1" si="90"/>
        <v/>
      </c>
      <c r="J1181" s="360">
        <f t="shared" si="91"/>
        <v>5</v>
      </c>
      <c r="K1181" s="360">
        <f t="shared" si="92"/>
        <v>11</v>
      </c>
      <c r="L1181" s="360">
        <f t="shared" si="93"/>
        <v>2019</v>
      </c>
      <c r="M1181" s="360">
        <f t="shared" si="94"/>
        <v>1</v>
      </c>
      <c r="N1181" s="357">
        <f>VLOOKUP(Tabela14[[#This Row],[Banco]],$U$9:$V$28,2,0)</f>
        <v>1</v>
      </c>
      <c r="O1181" s="360">
        <f>IF(M1181&gt;'06'!$AZ$15,0,1)</f>
        <v>1</v>
      </c>
      <c r="P1181" s="360" t="str">
        <f>IF(Tabela14[[#This Row],[DIA]]&gt;0,IF('13'!$CD$36=77,1,""),"")</f>
        <v/>
      </c>
      <c r="Q1181" s="360">
        <f>IF(M1181&gt;'13'!$CD$30,0,1)</f>
        <v>1</v>
      </c>
      <c r="R1181" s="357" t="str">
        <f>IF(Tabela14[[#This Row],[DIA]]&gt;0,IF('01'!$BX$33=77,1,""),"")</f>
        <v/>
      </c>
      <c r="S1181" s="360">
        <f>IF(M1181&gt;'01'!$BX$27,0,1)</f>
        <v>1</v>
      </c>
    </row>
    <row r="1182" spans="3:19" x14ac:dyDescent="0.25">
      <c r="C1182" s="75">
        <v>43774</v>
      </c>
      <c r="D1182" s="76" t="s">
        <v>266</v>
      </c>
      <c r="E1182" s="358" t="s">
        <v>385</v>
      </c>
      <c r="F1182" s="359">
        <v>1.6</v>
      </c>
      <c r="G1182" s="76" t="s">
        <v>272</v>
      </c>
      <c r="H1182" s="76" t="s">
        <v>60</v>
      </c>
      <c r="I1182" s="360" t="str">
        <f t="shared" ca="1" si="90"/>
        <v/>
      </c>
      <c r="J1182" s="360">
        <f t="shared" si="91"/>
        <v>5</v>
      </c>
      <c r="K1182" s="360">
        <f t="shared" si="92"/>
        <v>11</v>
      </c>
      <c r="L1182" s="360">
        <f t="shared" si="93"/>
        <v>2019</v>
      </c>
      <c r="M1182" s="360">
        <f t="shared" si="94"/>
        <v>1</v>
      </c>
      <c r="N1182" s="357">
        <f>VLOOKUP(Tabela14[[#This Row],[Banco]],$U$9:$V$28,2,0)</f>
        <v>1</v>
      </c>
      <c r="O1182" s="360">
        <f>IF(M1182&gt;'06'!$AZ$15,0,1)</f>
        <v>1</v>
      </c>
      <c r="P1182" s="360" t="str">
        <f>IF(Tabela14[[#This Row],[DIA]]&gt;0,IF('13'!$CD$36=77,1,""),"")</f>
        <v/>
      </c>
      <c r="Q1182" s="360">
        <f>IF(M1182&gt;'13'!$CD$30,0,1)</f>
        <v>1</v>
      </c>
      <c r="R1182" s="357" t="str">
        <f>IF(Tabela14[[#This Row],[DIA]]&gt;0,IF('01'!$BX$33=77,1,""),"")</f>
        <v/>
      </c>
      <c r="S1182" s="360">
        <f>IF(M1182&gt;'01'!$BX$27,0,1)</f>
        <v>1</v>
      </c>
    </row>
    <row r="1183" spans="3:19" x14ac:dyDescent="0.25">
      <c r="C1183" s="75">
        <v>43775</v>
      </c>
      <c r="D1183" s="76" t="s">
        <v>264</v>
      </c>
      <c r="E1183" s="358" t="s">
        <v>725</v>
      </c>
      <c r="F1183" s="359">
        <v>60</v>
      </c>
      <c r="G1183" s="76" t="s">
        <v>272</v>
      </c>
      <c r="H1183" s="76" t="s">
        <v>60</v>
      </c>
      <c r="I1183" s="360" t="str">
        <f t="shared" ca="1" si="90"/>
        <v/>
      </c>
      <c r="J1183" s="360">
        <f t="shared" si="91"/>
        <v>6</v>
      </c>
      <c r="K1183" s="360">
        <f t="shared" si="92"/>
        <v>11</v>
      </c>
      <c r="L1183" s="360">
        <f t="shared" si="93"/>
        <v>2019</v>
      </c>
      <c r="M1183" s="360">
        <f t="shared" si="94"/>
        <v>1</v>
      </c>
      <c r="N1183" s="357">
        <f>VLOOKUP(Tabela14[[#This Row],[Banco]],$U$9:$V$28,2,0)</f>
        <v>1</v>
      </c>
      <c r="O1183" s="360">
        <f>IF(M1183&gt;'06'!$AZ$15,0,1)</f>
        <v>1</v>
      </c>
      <c r="P1183" s="360" t="str">
        <f>IF(Tabela14[[#This Row],[DIA]]&gt;0,IF('13'!$CD$36=77,1,""),"")</f>
        <v/>
      </c>
      <c r="Q1183" s="360">
        <f>IF(M1183&gt;'13'!$CD$30,0,1)</f>
        <v>1</v>
      </c>
      <c r="R1183" s="357" t="str">
        <f>IF(Tabela14[[#This Row],[DIA]]&gt;0,IF('01'!$BX$33=77,1,""),"")</f>
        <v/>
      </c>
      <c r="S1183" s="360">
        <f>IF(M1183&gt;'01'!$BX$27,0,1)</f>
        <v>1</v>
      </c>
    </row>
    <row r="1184" spans="3:19" x14ac:dyDescent="0.25">
      <c r="C1184" s="75">
        <v>43775</v>
      </c>
      <c r="D1184" s="76" t="s">
        <v>772</v>
      </c>
      <c r="E1184" s="358" t="s">
        <v>527</v>
      </c>
      <c r="F1184" s="359">
        <v>600</v>
      </c>
      <c r="G1184" s="76" t="s">
        <v>272</v>
      </c>
      <c r="H1184" s="76" t="s">
        <v>60</v>
      </c>
      <c r="I1184" s="360" t="str">
        <f t="shared" ca="1" si="90"/>
        <v/>
      </c>
      <c r="J1184" s="360">
        <f t="shared" si="91"/>
        <v>6</v>
      </c>
      <c r="K1184" s="360">
        <f t="shared" si="92"/>
        <v>11</v>
      </c>
      <c r="L1184" s="360">
        <f t="shared" si="93"/>
        <v>2019</v>
      </c>
      <c r="M1184" s="360">
        <f t="shared" si="94"/>
        <v>1</v>
      </c>
      <c r="N1184" s="357">
        <f>VLOOKUP(Tabela14[[#This Row],[Banco]],$U$9:$V$28,2,0)</f>
        <v>1</v>
      </c>
      <c r="O1184" s="360">
        <f>IF(M1184&gt;'06'!$AZ$15,0,1)</f>
        <v>1</v>
      </c>
      <c r="P1184" s="360" t="str">
        <f>IF(Tabela14[[#This Row],[DIA]]&gt;0,IF('13'!$CD$36=77,1,""),"")</f>
        <v/>
      </c>
      <c r="Q1184" s="360">
        <f>IF(M1184&gt;'13'!$CD$30,0,1)</f>
        <v>1</v>
      </c>
      <c r="R1184" s="357" t="str">
        <f>IF(Tabela14[[#This Row],[DIA]]&gt;0,IF('01'!$BX$33=77,1,""),"")</f>
        <v/>
      </c>
      <c r="S1184" s="360">
        <f>IF(M1184&gt;'01'!$BX$27,0,1)</f>
        <v>1</v>
      </c>
    </row>
    <row r="1185" spans="3:19" x14ac:dyDescent="0.25">
      <c r="C1185" s="75">
        <v>43775</v>
      </c>
      <c r="D1185" s="76" t="s">
        <v>264</v>
      </c>
      <c r="E1185" s="358" t="s">
        <v>688</v>
      </c>
      <c r="F1185" s="359">
        <v>20</v>
      </c>
      <c r="G1185" s="76" t="s">
        <v>272</v>
      </c>
      <c r="H1185" s="76" t="s">
        <v>60</v>
      </c>
      <c r="I1185" s="360" t="str">
        <f t="shared" ca="1" si="90"/>
        <v/>
      </c>
      <c r="J1185" s="360">
        <f t="shared" si="91"/>
        <v>6</v>
      </c>
      <c r="K1185" s="360">
        <f t="shared" si="92"/>
        <v>11</v>
      </c>
      <c r="L1185" s="360">
        <f t="shared" si="93"/>
        <v>2019</v>
      </c>
      <c r="M1185" s="360">
        <f t="shared" si="94"/>
        <v>1</v>
      </c>
      <c r="N1185" s="357">
        <f>VLOOKUP(Tabela14[[#This Row],[Banco]],$U$9:$V$28,2,0)</f>
        <v>1</v>
      </c>
      <c r="O1185" s="360">
        <f>IF(M1185&gt;'06'!$AZ$15,0,1)</f>
        <v>1</v>
      </c>
      <c r="P1185" s="360" t="str">
        <f>IF(Tabela14[[#This Row],[DIA]]&gt;0,IF('13'!$CD$36=77,1,""),"")</f>
        <v/>
      </c>
      <c r="Q1185" s="360">
        <f>IF(M1185&gt;'13'!$CD$30,0,1)</f>
        <v>1</v>
      </c>
      <c r="R1185" s="357" t="str">
        <f>IF(Tabela14[[#This Row],[DIA]]&gt;0,IF('01'!$BX$33=77,1,""),"")</f>
        <v/>
      </c>
      <c r="S1185" s="360">
        <f>IF(M1185&gt;'01'!$BX$27,0,1)</f>
        <v>1</v>
      </c>
    </row>
    <row r="1186" spans="3:19" x14ac:dyDescent="0.25">
      <c r="C1186" s="75">
        <v>43775</v>
      </c>
      <c r="D1186" s="76" t="s">
        <v>268</v>
      </c>
      <c r="E1186" s="358" t="s">
        <v>726</v>
      </c>
      <c r="F1186" s="359">
        <v>2</v>
      </c>
      <c r="G1186" s="76" t="s">
        <v>272</v>
      </c>
      <c r="H1186" s="76" t="s">
        <v>60</v>
      </c>
      <c r="I1186" s="360" t="str">
        <f t="shared" ca="1" si="90"/>
        <v/>
      </c>
      <c r="J1186" s="360">
        <f t="shared" si="91"/>
        <v>6</v>
      </c>
      <c r="K1186" s="360">
        <f t="shared" si="92"/>
        <v>11</v>
      </c>
      <c r="L1186" s="360">
        <f t="shared" si="93"/>
        <v>2019</v>
      </c>
      <c r="M1186" s="360">
        <f t="shared" si="94"/>
        <v>1</v>
      </c>
      <c r="N1186" s="357">
        <f>VLOOKUP(Tabela14[[#This Row],[Banco]],$U$9:$V$28,2,0)</f>
        <v>1</v>
      </c>
      <c r="O1186" s="360">
        <f>IF(M1186&gt;'06'!$AZ$15,0,1)</f>
        <v>1</v>
      </c>
      <c r="P1186" s="360" t="str">
        <f>IF(Tabela14[[#This Row],[DIA]]&gt;0,IF('13'!$CD$36=77,1,""),"")</f>
        <v/>
      </c>
      <c r="Q1186" s="360">
        <f>IF(M1186&gt;'13'!$CD$30,0,1)</f>
        <v>1</v>
      </c>
      <c r="R1186" s="357" t="str">
        <f>IF(Tabela14[[#This Row],[DIA]]&gt;0,IF('01'!$BX$33=77,1,""),"")</f>
        <v/>
      </c>
      <c r="S1186" s="360">
        <f>IF(M1186&gt;'01'!$BX$27,0,1)</f>
        <v>1</v>
      </c>
    </row>
    <row r="1187" spans="3:19" x14ac:dyDescent="0.25">
      <c r="C1187" s="75">
        <v>43775</v>
      </c>
      <c r="D1187" s="76" t="s">
        <v>271</v>
      </c>
      <c r="E1187" s="358" t="s">
        <v>441</v>
      </c>
      <c r="F1187" s="359">
        <v>90</v>
      </c>
      <c r="G1187" s="76" t="s">
        <v>272</v>
      </c>
      <c r="H1187" s="76" t="s">
        <v>60</v>
      </c>
      <c r="I1187" s="360" t="str">
        <f t="shared" ca="1" si="90"/>
        <v/>
      </c>
      <c r="J1187" s="360">
        <f t="shared" si="91"/>
        <v>6</v>
      </c>
      <c r="K1187" s="360">
        <f t="shared" si="92"/>
        <v>11</v>
      </c>
      <c r="L1187" s="360">
        <f t="shared" si="93"/>
        <v>2019</v>
      </c>
      <c r="M1187" s="360">
        <f t="shared" si="94"/>
        <v>1</v>
      </c>
      <c r="N1187" s="357">
        <f>VLOOKUP(Tabela14[[#This Row],[Banco]],$U$9:$V$28,2,0)</f>
        <v>1</v>
      </c>
      <c r="O1187" s="360">
        <f>IF(M1187&gt;'06'!$AZ$15,0,1)</f>
        <v>1</v>
      </c>
      <c r="P1187" s="360" t="str">
        <f>IF(Tabela14[[#This Row],[DIA]]&gt;0,IF('13'!$CD$36=77,1,""),"")</f>
        <v/>
      </c>
      <c r="Q1187" s="360">
        <f>IF(M1187&gt;'13'!$CD$30,0,1)</f>
        <v>1</v>
      </c>
      <c r="R1187" s="357" t="str">
        <f>IF(Tabela14[[#This Row],[DIA]]&gt;0,IF('01'!$BX$33=77,1,""),"")</f>
        <v/>
      </c>
      <c r="S1187" s="360">
        <f>IF(M1187&gt;'01'!$BX$27,0,1)</f>
        <v>1</v>
      </c>
    </row>
    <row r="1188" spans="3:19" x14ac:dyDescent="0.25">
      <c r="C1188" s="75">
        <v>43776</v>
      </c>
      <c r="D1188" s="76" t="s">
        <v>268</v>
      </c>
      <c r="E1188" s="358" t="s">
        <v>526</v>
      </c>
      <c r="F1188" s="359">
        <v>6.5</v>
      </c>
      <c r="G1188" s="76" t="s">
        <v>272</v>
      </c>
      <c r="H1188" s="76" t="s">
        <v>60</v>
      </c>
      <c r="I1188" s="360" t="str">
        <f t="shared" ca="1" si="90"/>
        <v/>
      </c>
      <c r="J1188" s="360">
        <f t="shared" si="91"/>
        <v>7</v>
      </c>
      <c r="K1188" s="360">
        <f t="shared" si="92"/>
        <v>11</v>
      </c>
      <c r="L1188" s="360">
        <f t="shared" si="93"/>
        <v>2019</v>
      </c>
      <c r="M1188" s="360">
        <f t="shared" si="94"/>
        <v>1</v>
      </c>
      <c r="N1188" s="357">
        <f>VLOOKUP(Tabela14[[#This Row],[Banco]],$U$9:$V$28,2,0)</f>
        <v>1</v>
      </c>
      <c r="O1188" s="360">
        <f>IF(M1188&gt;'06'!$AZ$15,0,1)</f>
        <v>1</v>
      </c>
      <c r="P1188" s="360" t="str">
        <f>IF(Tabela14[[#This Row],[DIA]]&gt;0,IF('13'!$CD$36=77,1,""),"")</f>
        <v/>
      </c>
      <c r="Q1188" s="360">
        <f>IF(M1188&gt;'13'!$CD$30,0,1)</f>
        <v>1</v>
      </c>
      <c r="R1188" s="357" t="str">
        <f>IF(Tabela14[[#This Row],[DIA]]&gt;0,IF('01'!$BX$33=77,1,""),"")</f>
        <v/>
      </c>
      <c r="S1188" s="360">
        <f>IF(M1188&gt;'01'!$BX$27,0,1)</f>
        <v>1</v>
      </c>
    </row>
    <row r="1189" spans="3:19" x14ac:dyDescent="0.25">
      <c r="C1189" s="75">
        <v>43776</v>
      </c>
      <c r="D1189" s="76" t="s">
        <v>266</v>
      </c>
      <c r="E1189" s="358" t="s">
        <v>385</v>
      </c>
      <c r="F1189" s="359">
        <v>1.6</v>
      </c>
      <c r="G1189" s="76" t="s">
        <v>272</v>
      </c>
      <c r="H1189" s="76" t="s">
        <v>60</v>
      </c>
      <c r="I1189" s="360" t="str">
        <f t="shared" ca="1" si="90"/>
        <v/>
      </c>
      <c r="J1189" s="360">
        <f t="shared" si="91"/>
        <v>7</v>
      </c>
      <c r="K1189" s="360">
        <f t="shared" si="92"/>
        <v>11</v>
      </c>
      <c r="L1189" s="360">
        <f t="shared" si="93"/>
        <v>2019</v>
      </c>
      <c r="M1189" s="360">
        <f t="shared" si="94"/>
        <v>1</v>
      </c>
      <c r="N1189" s="357">
        <f>VLOOKUP(Tabela14[[#This Row],[Banco]],$U$9:$V$28,2,0)</f>
        <v>1</v>
      </c>
      <c r="O1189" s="360">
        <f>IF(M1189&gt;'06'!$AZ$15,0,1)</f>
        <v>1</v>
      </c>
      <c r="P1189" s="360" t="str">
        <f>IF(Tabela14[[#This Row],[DIA]]&gt;0,IF('13'!$CD$36=77,1,""),"")</f>
        <v/>
      </c>
      <c r="Q1189" s="360">
        <f>IF(M1189&gt;'13'!$CD$30,0,1)</f>
        <v>1</v>
      </c>
      <c r="R1189" s="357" t="str">
        <f>IF(Tabela14[[#This Row],[DIA]]&gt;0,IF('01'!$BX$33=77,1,""),"")</f>
        <v/>
      </c>
      <c r="S1189" s="360">
        <f>IF(M1189&gt;'01'!$BX$27,0,1)</f>
        <v>1</v>
      </c>
    </row>
    <row r="1190" spans="3:19" x14ac:dyDescent="0.25">
      <c r="C1190" s="75">
        <v>43781</v>
      </c>
      <c r="D1190" s="76" t="s">
        <v>268</v>
      </c>
      <c r="E1190" s="358" t="s">
        <v>727</v>
      </c>
      <c r="F1190" s="359">
        <v>3.5</v>
      </c>
      <c r="G1190" s="76" t="s">
        <v>272</v>
      </c>
      <c r="H1190" s="76" t="s">
        <v>60</v>
      </c>
      <c r="I1190" s="360" t="str">
        <f t="shared" ca="1" si="90"/>
        <v/>
      </c>
      <c r="J1190" s="360">
        <f t="shared" si="91"/>
        <v>12</v>
      </c>
      <c r="K1190" s="360">
        <f t="shared" si="92"/>
        <v>11</v>
      </c>
      <c r="L1190" s="360">
        <f t="shared" si="93"/>
        <v>2019</v>
      </c>
      <c r="M1190" s="360">
        <f t="shared" si="94"/>
        <v>1</v>
      </c>
      <c r="N1190" s="357">
        <f>VLOOKUP(Tabela14[[#This Row],[Banco]],$U$9:$V$28,2,0)</f>
        <v>1</v>
      </c>
      <c r="O1190" s="360">
        <f>IF(M1190&gt;'06'!$AZ$15,0,1)</f>
        <v>1</v>
      </c>
      <c r="P1190" s="360" t="str">
        <f>IF(Tabela14[[#This Row],[DIA]]&gt;0,IF('13'!$CD$36=77,1,""),"")</f>
        <v/>
      </c>
      <c r="Q1190" s="360">
        <f>IF(M1190&gt;'13'!$CD$30,0,1)</f>
        <v>1</v>
      </c>
      <c r="R1190" s="357" t="str">
        <f>IF(Tabela14[[#This Row],[DIA]]&gt;0,IF('01'!$BX$33=77,1,""),"")</f>
        <v/>
      </c>
      <c r="S1190" s="360">
        <f>IF(M1190&gt;'01'!$BX$27,0,1)</f>
        <v>1</v>
      </c>
    </row>
    <row r="1191" spans="3:19" x14ac:dyDescent="0.25">
      <c r="C1191" s="75">
        <v>43782</v>
      </c>
      <c r="D1191" s="76" t="s">
        <v>268</v>
      </c>
      <c r="E1191" s="358" t="s">
        <v>342</v>
      </c>
      <c r="F1191" s="359">
        <v>4</v>
      </c>
      <c r="G1191" s="76" t="s">
        <v>272</v>
      </c>
      <c r="H1191" s="76" t="s">
        <v>60</v>
      </c>
      <c r="I1191" s="360" t="str">
        <f t="shared" ca="1" si="90"/>
        <v/>
      </c>
      <c r="J1191" s="360">
        <f t="shared" si="91"/>
        <v>13</v>
      </c>
      <c r="K1191" s="360">
        <f t="shared" si="92"/>
        <v>11</v>
      </c>
      <c r="L1191" s="360">
        <f t="shared" si="93"/>
        <v>2019</v>
      </c>
      <c r="M1191" s="360">
        <f t="shared" si="94"/>
        <v>1</v>
      </c>
      <c r="N1191" s="357">
        <f>VLOOKUP(Tabela14[[#This Row],[Banco]],$U$9:$V$28,2,0)</f>
        <v>1</v>
      </c>
      <c r="O1191" s="360">
        <f>IF(M1191&gt;'06'!$AZ$15,0,1)</f>
        <v>1</v>
      </c>
      <c r="P1191" s="360" t="str">
        <f>IF(Tabela14[[#This Row],[DIA]]&gt;0,IF('13'!$CD$36=77,1,""),"")</f>
        <v/>
      </c>
      <c r="Q1191" s="360">
        <f>IF(M1191&gt;'13'!$CD$30,0,1)</f>
        <v>1</v>
      </c>
      <c r="R1191" s="357" t="str">
        <f>IF(Tabela14[[#This Row],[DIA]]&gt;0,IF('01'!$BX$33=77,1,""),"")</f>
        <v/>
      </c>
      <c r="S1191" s="360">
        <f>IF(M1191&gt;'01'!$BX$27,0,1)</f>
        <v>1</v>
      </c>
    </row>
    <row r="1192" spans="3:19" x14ac:dyDescent="0.25">
      <c r="C1192" s="75">
        <v>43782</v>
      </c>
      <c r="D1192" s="76" t="s">
        <v>264</v>
      </c>
      <c r="E1192" s="358" t="s">
        <v>339</v>
      </c>
      <c r="F1192" s="359">
        <v>20</v>
      </c>
      <c r="G1192" s="76" t="s">
        <v>272</v>
      </c>
      <c r="H1192" s="76" t="s">
        <v>60</v>
      </c>
      <c r="I1192" s="360" t="str">
        <f t="shared" ca="1" si="90"/>
        <v/>
      </c>
      <c r="J1192" s="360">
        <f t="shared" si="91"/>
        <v>13</v>
      </c>
      <c r="K1192" s="360">
        <f t="shared" si="92"/>
        <v>11</v>
      </c>
      <c r="L1192" s="360">
        <f t="shared" si="93"/>
        <v>2019</v>
      </c>
      <c r="M1192" s="360">
        <f t="shared" si="94"/>
        <v>1</v>
      </c>
      <c r="N1192" s="357">
        <f>VLOOKUP(Tabela14[[#This Row],[Banco]],$U$9:$V$28,2,0)</f>
        <v>1</v>
      </c>
      <c r="O1192" s="360">
        <f>IF(M1192&gt;'06'!$AZ$15,0,1)</f>
        <v>1</v>
      </c>
      <c r="P1192" s="360" t="str">
        <f>IF(Tabela14[[#This Row],[DIA]]&gt;0,IF('13'!$CD$36=77,1,""),"")</f>
        <v/>
      </c>
      <c r="Q1192" s="360">
        <f>IF(M1192&gt;'13'!$CD$30,0,1)</f>
        <v>1</v>
      </c>
      <c r="R1192" s="357" t="str">
        <f>IF(Tabela14[[#This Row],[DIA]]&gt;0,IF('01'!$BX$33=77,1,""),"")</f>
        <v/>
      </c>
      <c r="S1192" s="360">
        <f>IF(M1192&gt;'01'!$BX$27,0,1)</f>
        <v>1</v>
      </c>
    </row>
    <row r="1193" spans="3:19" x14ac:dyDescent="0.25">
      <c r="C1193" s="75">
        <v>43783</v>
      </c>
      <c r="D1193" s="76" t="s">
        <v>264</v>
      </c>
      <c r="E1193" s="358" t="s">
        <v>728</v>
      </c>
      <c r="F1193" s="359">
        <v>318.18</v>
      </c>
      <c r="G1193" s="76" t="s">
        <v>272</v>
      </c>
      <c r="H1193" s="76" t="s">
        <v>60</v>
      </c>
      <c r="I1193" s="360" t="str">
        <f t="shared" ca="1" si="90"/>
        <v/>
      </c>
      <c r="J1193" s="360">
        <f t="shared" si="91"/>
        <v>14</v>
      </c>
      <c r="K1193" s="360">
        <f t="shared" si="92"/>
        <v>11</v>
      </c>
      <c r="L1193" s="360">
        <f t="shared" si="93"/>
        <v>2019</v>
      </c>
      <c r="M1193" s="360">
        <f t="shared" si="94"/>
        <v>1</v>
      </c>
      <c r="N1193" s="357">
        <f>VLOOKUP(Tabela14[[#This Row],[Banco]],$U$9:$V$28,2,0)</f>
        <v>1</v>
      </c>
      <c r="O1193" s="360">
        <f>IF(M1193&gt;'06'!$AZ$15,0,1)</f>
        <v>1</v>
      </c>
      <c r="P1193" s="360" t="str">
        <f>IF(Tabela14[[#This Row],[DIA]]&gt;0,IF('13'!$CD$36=77,1,""),"")</f>
        <v/>
      </c>
      <c r="Q1193" s="360">
        <f>IF(M1193&gt;'13'!$CD$30,0,1)</f>
        <v>1</v>
      </c>
      <c r="R1193" s="357" t="str">
        <f>IF(Tabela14[[#This Row],[DIA]]&gt;0,IF('01'!$BX$33=77,1,""),"")</f>
        <v/>
      </c>
      <c r="S1193" s="360">
        <f>IF(M1193&gt;'01'!$BX$27,0,1)</f>
        <v>1</v>
      </c>
    </row>
    <row r="1194" spans="3:19" x14ac:dyDescent="0.25">
      <c r="C1194" s="75">
        <v>43783</v>
      </c>
      <c r="D1194" s="76" t="s">
        <v>268</v>
      </c>
      <c r="E1194" s="358" t="s">
        <v>583</v>
      </c>
      <c r="F1194" s="359">
        <v>2</v>
      </c>
      <c r="G1194" s="76" t="s">
        <v>272</v>
      </c>
      <c r="H1194" s="76" t="s">
        <v>60</v>
      </c>
      <c r="I1194" s="360" t="str">
        <f t="shared" ca="1" si="90"/>
        <v/>
      </c>
      <c r="J1194" s="360">
        <f t="shared" si="91"/>
        <v>14</v>
      </c>
      <c r="K1194" s="360">
        <f t="shared" si="92"/>
        <v>11</v>
      </c>
      <c r="L1194" s="360">
        <f t="shared" si="93"/>
        <v>2019</v>
      </c>
      <c r="M1194" s="360">
        <f t="shared" si="94"/>
        <v>1</v>
      </c>
      <c r="N1194" s="357">
        <f>VLOOKUP(Tabela14[[#This Row],[Banco]],$U$9:$V$28,2,0)</f>
        <v>1</v>
      </c>
      <c r="O1194" s="360">
        <f>IF(M1194&gt;'06'!$AZ$15,0,1)</f>
        <v>1</v>
      </c>
      <c r="P1194" s="360" t="str">
        <f>IF(Tabela14[[#This Row],[DIA]]&gt;0,IF('13'!$CD$36=77,1,""),"")</f>
        <v/>
      </c>
      <c r="Q1194" s="360">
        <f>IF(M1194&gt;'13'!$CD$30,0,1)</f>
        <v>1</v>
      </c>
      <c r="R1194" s="357" t="str">
        <f>IF(Tabela14[[#This Row],[DIA]]&gt;0,IF('01'!$BX$33=77,1,""),"")</f>
        <v/>
      </c>
      <c r="S1194" s="360">
        <f>IF(M1194&gt;'01'!$BX$27,0,1)</f>
        <v>1</v>
      </c>
    </row>
    <row r="1195" spans="3:19" x14ac:dyDescent="0.25">
      <c r="C1195" s="75">
        <v>43783</v>
      </c>
      <c r="D1195" s="76" t="s">
        <v>266</v>
      </c>
      <c r="E1195" s="358" t="s">
        <v>418</v>
      </c>
      <c r="F1195" s="359">
        <v>100</v>
      </c>
      <c r="G1195" s="76" t="s">
        <v>272</v>
      </c>
      <c r="H1195" s="76" t="s">
        <v>60</v>
      </c>
      <c r="I1195" s="360" t="str">
        <f t="shared" ca="1" si="90"/>
        <v/>
      </c>
      <c r="J1195" s="360">
        <f t="shared" si="91"/>
        <v>14</v>
      </c>
      <c r="K1195" s="360">
        <f t="shared" si="92"/>
        <v>11</v>
      </c>
      <c r="L1195" s="360">
        <f t="shared" si="93"/>
        <v>2019</v>
      </c>
      <c r="M1195" s="360">
        <f t="shared" si="94"/>
        <v>1</v>
      </c>
      <c r="N1195" s="357">
        <f>VLOOKUP(Tabela14[[#This Row],[Banco]],$U$9:$V$28,2,0)</f>
        <v>1</v>
      </c>
      <c r="O1195" s="360">
        <f>IF(M1195&gt;'06'!$AZ$15,0,1)</f>
        <v>1</v>
      </c>
      <c r="P1195" s="360" t="str">
        <f>IF(Tabela14[[#This Row],[DIA]]&gt;0,IF('13'!$CD$36=77,1,""),"")</f>
        <v/>
      </c>
      <c r="Q1195" s="360">
        <f>IF(M1195&gt;'13'!$CD$30,0,1)</f>
        <v>1</v>
      </c>
      <c r="R1195" s="357" t="str">
        <f>IF(Tabela14[[#This Row],[DIA]]&gt;0,IF('01'!$BX$33=77,1,""),"")</f>
        <v/>
      </c>
      <c r="S1195" s="360">
        <f>IF(M1195&gt;'01'!$BX$27,0,1)</f>
        <v>1</v>
      </c>
    </row>
    <row r="1196" spans="3:19" x14ac:dyDescent="0.25">
      <c r="C1196" s="75">
        <v>43785</v>
      </c>
      <c r="D1196" s="76" t="s">
        <v>266</v>
      </c>
      <c r="E1196" s="358" t="s">
        <v>729</v>
      </c>
      <c r="F1196" s="359">
        <v>15</v>
      </c>
      <c r="G1196" s="76" t="s">
        <v>272</v>
      </c>
      <c r="H1196" s="76" t="s">
        <v>60</v>
      </c>
      <c r="I1196" s="360" t="str">
        <f t="shared" ca="1" si="90"/>
        <v/>
      </c>
      <c r="J1196" s="360">
        <f t="shared" si="91"/>
        <v>16</v>
      </c>
      <c r="K1196" s="360">
        <f t="shared" si="92"/>
        <v>11</v>
      </c>
      <c r="L1196" s="360">
        <f t="shared" si="93"/>
        <v>2019</v>
      </c>
      <c r="M1196" s="360">
        <f t="shared" si="94"/>
        <v>1</v>
      </c>
      <c r="N1196" s="357">
        <f>VLOOKUP(Tabela14[[#This Row],[Banco]],$U$9:$V$28,2,0)</f>
        <v>1</v>
      </c>
      <c r="O1196" s="360">
        <f>IF(M1196&gt;'06'!$AZ$15,0,1)</f>
        <v>1</v>
      </c>
      <c r="P1196" s="360" t="str">
        <f>IF(Tabela14[[#This Row],[DIA]]&gt;0,IF('13'!$CD$36=77,1,""),"")</f>
        <v/>
      </c>
      <c r="Q1196" s="360">
        <f>IF(M1196&gt;'13'!$CD$30,0,1)</f>
        <v>1</v>
      </c>
      <c r="R1196" s="357" t="str">
        <f>IF(Tabela14[[#This Row],[DIA]]&gt;0,IF('01'!$BX$33=77,1,""),"")</f>
        <v/>
      </c>
      <c r="S1196" s="360">
        <f>IF(M1196&gt;'01'!$BX$27,0,1)</f>
        <v>1</v>
      </c>
    </row>
    <row r="1197" spans="3:19" x14ac:dyDescent="0.25">
      <c r="C1197" s="75">
        <v>43785</v>
      </c>
      <c r="D1197" s="76" t="s">
        <v>266</v>
      </c>
      <c r="E1197" s="358" t="s">
        <v>730</v>
      </c>
      <c r="F1197" s="359">
        <v>20</v>
      </c>
      <c r="G1197" s="76" t="s">
        <v>272</v>
      </c>
      <c r="H1197" s="76" t="s">
        <v>60</v>
      </c>
      <c r="I1197" s="360" t="str">
        <f t="shared" ca="1" si="90"/>
        <v/>
      </c>
      <c r="J1197" s="360">
        <f t="shared" si="91"/>
        <v>16</v>
      </c>
      <c r="K1197" s="360">
        <f t="shared" si="92"/>
        <v>11</v>
      </c>
      <c r="L1197" s="360">
        <f t="shared" si="93"/>
        <v>2019</v>
      </c>
      <c r="M1197" s="360">
        <f t="shared" si="94"/>
        <v>1</v>
      </c>
      <c r="N1197" s="357">
        <f>VLOOKUP(Tabela14[[#This Row],[Banco]],$U$9:$V$28,2,0)</f>
        <v>1</v>
      </c>
      <c r="O1197" s="360">
        <f>IF(M1197&gt;'06'!$AZ$15,0,1)</f>
        <v>1</v>
      </c>
      <c r="P1197" s="360" t="str">
        <f>IF(Tabela14[[#This Row],[DIA]]&gt;0,IF('13'!$CD$36=77,1,""),"")</f>
        <v/>
      </c>
      <c r="Q1197" s="360">
        <f>IF(M1197&gt;'13'!$CD$30,0,1)</f>
        <v>1</v>
      </c>
      <c r="R1197" s="357" t="str">
        <f>IF(Tabela14[[#This Row],[DIA]]&gt;0,IF('01'!$BX$33=77,1,""),"")</f>
        <v/>
      </c>
      <c r="S1197" s="360">
        <f>IF(M1197&gt;'01'!$BX$27,0,1)</f>
        <v>1</v>
      </c>
    </row>
    <row r="1198" spans="3:19" x14ac:dyDescent="0.25">
      <c r="C1198" s="75">
        <v>43786</v>
      </c>
      <c r="D1198" s="76" t="s">
        <v>268</v>
      </c>
      <c r="E1198" s="358" t="s">
        <v>731</v>
      </c>
      <c r="F1198" s="359">
        <v>6</v>
      </c>
      <c r="G1198" s="76" t="s">
        <v>272</v>
      </c>
      <c r="H1198" s="76" t="s">
        <v>60</v>
      </c>
      <c r="I1198" s="360" t="str">
        <f t="shared" ca="1" si="90"/>
        <v/>
      </c>
      <c r="J1198" s="360">
        <f t="shared" si="91"/>
        <v>17</v>
      </c>
      <c r="K1198" s="360">
        <f t="shared" si="92"/>
        <v>11</v>
      </c>
      <c r="L1198" s="360">
        <f t="shared" si="93"/>
        <v>2019</v>
      </c>
      <c r="M1198" s="360">
        <f t="shared" si="94"/>
        <v>1</v>
      </c>
      <c r="N1198" s="357">
        <f>VLOOKUP(Tabela14[[#This Row],[Banco]],$U$9:$V$28,2,0)</f>
        <v>1</v>
      </c>
      <c r="O1198" s="360">
        <f>IF(M1198&gt;'06'!$AZ$15,0,1)</f>
        <v>1</v>
      </c>
      <c r="P1198" s="360" t="str">
        <f>IF(Tabela14[[#This Row],[DIA]]&gt;0,IF('13'!$CD$36=77,1,""),"")</f>
        <v/>
      </c>
      <c r="Q1198" s="360">
        <f>IF(M1198&gt;'13'!$CD$30,0,1)</f>
        <v>1</v>
      </c>
      <c r="R1198" s="357" t="str">
        <f>IF(Tabela14[[#This Row],[DIA]]&gt;0,IF('01'!$BX$33=77,1,""),"")</f>
        <v/>
      </c>
      <c r="S1198" s="360">
        <f>IF(M1198&gt;'01'!$BX$27,0,1)</f>
        <v>1</v>
      </c>
    </row>
    <row r="1199" spans="3:19" x14ac:dyDescent="0.25">
      <c r="C1199" s="75">
        <v>43786</v>
      </c>
      <c r="D1199" s="76" t="s">
        <v>269</v>
      </c>
      <c r="E1199" s="358" t="s">
        <v>732</v>
      </c>
      <c r="F1199" s="359">
        <v>20</v>
      </c>
      <c r="G1199" s="76" t="s">
        <v>272</v>
      </c>
      <c r="H1199" s="76" t="s">
        <v>60</v>
      </c>
      <c r="I1199" s="360" t="str">
        <f t="shared" ca="1" si="90"/>
        <v/>
      </c>
      <c r="J1199" s="360">
        <f t="shared" si="91"/>
        <v>17</v>
      </c>
      <c r="K1199" s="360">
        <f t="shared" si="92"/>
        <v>11</v>
      </c>
      <c r="L1199" s="360">
        <f t="shared" si="93"/>
        <v>2019</v>
      </c>
      <c r="M1199" s="360">
        <f t="shared" si="94"/>
        <v>1</v>
      </c>
      <c r="N1199" s="357">
        <f>VLOOKUP(Tabela14[[#This Row],[Banco]],$U$9:$V$28,2,0)</f>
        <v>1</v>
      </c>
      <c r="O1199" s="360">
        <f>IF(M1199&gt;'06'!$AZ$15,0,1)</f>
        <v>1</v>
      </c>
      <c r="P1199" s="360" t="str">
        <f>IF(Tabela14[[#This Row],[DIA]]&gt;0,IF('13'!$CD$36=77,1,""),"")</f>
        <v/>
      </c>
      <c r="Q1199" s="360">
        <f>IF(M1199&gt;'13'!$CD$30,0,1)</f>
        <v>1</v>
      </c>
      <c r="R1199" s="357" t="str">
        <f>IF(Tabela14[[#This Row],[DIA]]&gt;0,IF('01'!$BX$33=77,1,""),"")</f>
        <v/>
      </c>
      <c r="S1199" s="360">
        <f>IF(M1199&gt;'01'!$BX$27,0,1)</f>
        <v>1</v>
      </c>
    </row>
    <row r="1200" spans="3:19" x14ac:dyDescent="0.25">
      <c r="C1200" s="75">
        <v>43788</v>
      </c>
      <c r="D1200" s="76" t="s">
        <v>264</v>
      </c>
      <c r="E1200" s="358" t="s">
        <v>406</v>
      </c>
      <c r="F1200" s="359">
        <v>270</v>
      </c>
      <c r="G1200" s="76" t="s">
        <v>272</v>
      </c>
      <c r="H1200" s="76" t="s">
        <v>60</v>
      </c>
      <c r="I1200" s="360" t="str">
        <f t="shared" ca="1" si="90"/>
        <v/>
      </c>
      <c r="J1200" s="360">
        <f t="shared" si="91"/>
        <v>19</v>
      </c>
      <c r="K1200" s="360">
        <f t="shared" si="92"/>
        <v>11</v>
      </c>
      <c r="L1200" s="360">
        <f t="shared" si="93"/>
        <v>2019</v>
      </c>
      <c r="M1200" s="360">
        <f t="shared" si="94"/>
        <v>1</v>
      </c>
      <c r="N1200" s="357">
        <f>VLOOKUP(Tabela14[[#This Row],[Banco]],$U$9:$V$28,2,0)</f>
        <v>1</v>
      </c>
      <c r="O1200" s="360">
        <f>IF(M1200&gt;'06'!$AZ$15,0,1)</f>
        <v>1</v>
      </c>
      <c r="P1200" s="360" t="str">
        <f>IF(Tabela14[[#This Row],[DIA]]&gt;0,IF('13'!$CD$36=77,1,""),"")</f>
        <v/>
      </c>
      <c r="Q1200" s="360">
        <f>IF(M1200&gt;'13'!$CD$30,0,1)</f>
        <v>1</v>
      </c>
      <c r="R1200" s="357" t="str">
        <f>IF(Tabela14[[#This Row],[DIA]]&gt;0,IF('01'!$BX$33=77,1,""),"")</f>
        <v/>
      </c>
      <c r="S1200" s="360">
        <f>IF(M1200&gt;'01'!$BX$27,0,1)</f>
        <v>1</v>
      </c>
    </row>
    <row r="1201" spans="3:19" x14ac:dyDescent="0.25">
      <c r="C1201" s="75">
        <v>43788</v>
      </c>
      <c r="D1201" s="76" t="s">
        <v>271</v>
      </c>
      <c r="E1201" s="358" t="s">
        <v>441</v>
      </c>
      <c r="F1201" s="359">
        <v>7</v>
      </c>
      <c r="G1201" s="76" t="s">
        <v>272</v>
      </c>
      <c r="H1201" s="76" t="s">
        <v>60</v>
      </c>
      <c r="I1201" s="360" t="str">
        <f t="shared" ca="1" si="90"/>
        <v/>
      </c>
      <c r="J1201" s="360">
        <f t="shared" si="91"/>
        <v>19</v>
      </c>
      <c r="K1201" s="360">
        <f t="shared" si="92"/>
        <v>11</v>
      </c>
      <c r="L1201" s="360">
        <f t="shared" si="93"/>
        <v>2019</v>
      </c>
      <c r="M1201" s="360">
        <f t="shared" si="94"/>
        <v>1</v>
      </c>
      <c r="N1201" s="357">
        <f>VLOOKUP(Tabela14[[#This Row],[Banco]],$U$9:$V$28,2,0)</f>
        <v>1</v>
      </c>
      <c r="O1201" s="360">
        <f>IF(M1201&gt;'06'!$AZ$15,0,1)</f>
        <v>1</v>
      </c>
      <c r="P1201" s="360" t="str">
        <f>IF(Tabela14[[#This Row],[DIA]]&gt;0,IF('13'!$CD$36=77,1,""),"")</f>
        <v/>
      </c>
      <c r="Q1201" s="360">
        <f>IF(M1201&gt;'13'!$CD$30,0,1)</f>
        <v>1</v>
      </c>
      <c r="R1201" s="357" t="str">
        <f>IF(Tabela14[[#This Row],[DIA]]&gt;0,IF('01'!$BX$33=77,1,""),"")</f>
        <v/>
      </c>
      <c r="S1201" s="360">
        <f>IF(M1201&gt;'01'!$BX$27,0,1)</f>
        <v>1</v>
      </c>
    </row>
    <row r="1202" spans="3:19" x14ac:dyDescent="0.25">
      <c r="C1202" s="75">
        <v>43788</v>
      </c>
      <c r="D1202" s="76" t="s">
        <v>268</v>
      </c>
      <c r="E1202" s="358" t="s">
        <v>406</v>
      </c>
      <c r="F1202" s="359">
        <v>9.5</v>
      </c>
      <c r="G1202" s="76" t="s">
        <v>272</v>
      </c>
      <c r="H1202" s="76" t="s">
        <v>60</v>
      </c>
      <c r="I1202" s="360" t="str">
        <f t="shared" ca="1" si="90"/>
        <v/>
      </c>
      <c r="J1202" s="360">
        <f t="shared" si="91"/>
        <v>19</v>
      </c>
      <c r="K1202" s="360">
        <f t="shared" si="92"/>
        <v>11</v>
      </c>
      <c r="L1202" s="360">
        <f t="shared" si="93"/>
        <v>2019</v>
      </c>
      <c r="M1202" s="360">
        <f t="shared" si="94"/>
        <v>1</v>
      </c>
      <c r="N1202" s="357">
        <f>VLOOKUP(Tabela14[[#This Row],[Banco]],$U$9:$V$28,2,0)</f>
        <v>1</v>
      </c>
      <c r="O1202" s="360">
        <f>IF(M1202&gt;'06'!$AZ$15,0,1)</f>
        <v>1</v>
      </c>
      <c r="P1202" s="360" t="str">
        <f>IF(Tabela14[[#This Row],[DIA]]&gt;0,IF('13'!$CD$36=77,1,""),"")</f>
        <v/>
      </c>
      <c r="Q1202" s="360">
        <f>IF(M1202&gt;'13'!$CD$30,0,1)</f>
        <v>1</v>
      </c>
      <c r="R1202" s="357" t="str">
        <f>IF(Tabela14[[#This Row],[DIA]]&gt;0,IF('01'!$BX$33=77,1,""),"")</f>
        <v/>
      </c>
      <c r="S1202" s="360">
        <f>IF(M1202&gt;'01'!$BX$27,0,1)</f>
        <v>1</v>
      </c>
    </row>
    <row r="1203" spans="3:19" x14ac:dyDescent="0.25">
      <c r="C1203" s="75">
        <v>43788</v>
      </c>
      <c r="D1203" s="76" t="s">
        <v>271</v>
      </c>
      <c r="E1203" s="358" t="s">
        <v>733</v>
      </c>
      <c r="F1203" s="359">
        <v>13.8</v>
      </c>
      <c r="G1203" s="76" t="s">
        <v>272</v>
      </c>
      <c r="H1203" s="76" t="s">
        <v>60</v>
      </c>
      <c r="I1203" s="360" t="str">
        <f t="shared" ca="1" si="90"/>
        <v/>
      </c>
      <c r="J1203" s="360">
        <f t="shared" si="91"/>
        <v>19</v>
      </c>
      <c r="K1203" s="360">
        <f t="shared" si="92"/>
        <v>11</v>
      </c>
      <c r="L1203" s="360">
        <f t="shared" si="93"/>
        <v>2019</v>
      </c>
      <c r="M1203" s="360">
        <f t="shared" si="94"/>
        <v>1</v>
      </c>
      <c r="N1203" s="357">
        <f>VLOOKUP(Tabela14[[#This Row],[Banco]],$U$9:$V$28,2,0)</f>
        <v>1</v>
      </c>
      <c r="O1203" s="360">
        <f>IF(M1203&gt;'06'!$AZ$15,0,1)</f>
        <v>1</v>
      </c>
      <c r="P1203" s="360" t="str">
        <f>IF(Tabela14[[#This Row],[DIA]]&gt;0,IF('13'!$CD$36=77,1,""),"")</f>
        <v/>
      </c>
      <c r="Q1203" s="360">
        <f>IF(M1203&gt;'13'!$CD$30,0,1)</f>
        <v>1</v>
      </c>
      <c r="R1203" s="357" t="str">
        <f>IF(Tabela14[[#This Row],[DIA]]&gt;0,IF('01'!$BX$33=77,1,""),"")</f>
        <v/>
      </c>
      <c r="S1203" s="360">
        <f>IF(M1203&gt;'01'!$BX$27,0,1)</f>
        <v>1</v>
      </c>
    </row>
    <row r="1204" spans="3:19" x14ac:dyDescent="0.25">
      <c r="C1204" s="75">
        <v>43790</v>
      </c>
      <c r="D1204" s="76" t="s">
        <v>268</v>
      </c>
      <c r="E1204" s="358" t="s">
        <v>583</v>
      </c>
      <c r="F1204" s="359">
        <v>2</v>
      </c>
      <c r="G1204" s="76" t="s">
        <v>272</v>
      </c>
      <c r="H1204" s="76" t="s">
        <v>60</v>
      </c>
      <c r="I1204" s="360" t="str">
        <f t="shared" ca="1" si="90"/>
        <v/>
      </c>
      <c r="J1204" s="360">
        <f t="shared" si="91"/>
        <v>21</v>
      </c>
      <c r="K1204" s="360">
        <f t="shared" si="92"/>
        <v>11</v>
      </c>
      <c r="L1204" s="360">
        <f t="shared" si="93"/>
        <v>2019</v>
      </c>
      <c r="M1204" s="360">
        <f t="shared" si="94"/>
        <v>1</v>
      </c>
      <c r="N1204" s="357">
        <f>VLOOKUP(Tabela14[[#This Row],[Banco]],$U$9:$V$28,2,0)</f>
        <v>1</v>
      </c>
      <c r="O1204" s="360">
        <f>IF(M1204&gt;'06'!$AZ$15,0,1)</f>
        <v>1</v>
      </c>
      <c r="P1204" s="360" t="str">
        <f>IF(Tabela14[[#This Row],[DIA]]&gt;0,IF('13'!$CD$36=77,1,""),"")</f>
        <v/>
      </c>
      <c r="Q1204" s="360">
        <f>IF(M1204&gt;'13'!$CD$30,0,1)</f>
        <v>1</v>
      </c>
      <c r="R1204" s="357" t="str">
        <f>IF(Tabela14[[#This Row],[DIA]]&gt;0,IF('01'!$BX$33=77,1,""),"")</f>
        <v/>
      </c>
      <c r="S1204" s="360">
        <f>IF(M1204&gt;'01'!$BX$27,0,1)</f>
        <v>1</v>
      </c>
    </row>
    <row r="1205" spans="3:19" x14ac:dyDescent="0.25">
      <c r="C1205" s="75">
        <v>43790</v>
      </c>
      <c r="D1205" s="76" t="s">
        <v>264</v>
      </c>
      <c r="E1205" s="358" t="s">
        <v>406</v>
      </c>
      <c r="F1205" s="359">
        <v>3.5</v>
      </c>
      <c r="G1205" s="76" t="s">
        <v>272</v>
      </c>
      <c r="H1205" s="76" t="s">
        <v>60</v>
      </c>
      <c r="I1205" s="360" t="str">
        <f t="shared" ca="1" si="90"/>
        <v/>
      </c>
      <c r="J1205" s="360">
        <f t="shared" si="91"/>
        <v>21</v>
      </c>
      <c r="K1205" s="360">
        <f t="shared" si="92"/>
        <v>11</v>
      </c>
      <c r="L1205" s="360">
        <f t="shared" si="93"/>
        <v>2019</v>
      </c>
      <c r="M1205" s="360">
        <f t="shared" si="94"/>
        <v>1</v>
      </c>
      <c r="N1205" s="357">
        <f>VLOOKUP(Tabela14[[#This Row],[Banco]],$U$9:$V$28,2,0)</f>
        <v>1</v>
      </c>
      <c r="O1205" s="360">
        <f>IF(M1205&gt;'06'!$AZ$15,0,1)</f>
        <v>1</v>
      </c>
      <c r="P1205" s="360" t="str">
        <f>IF(Tabela14[[#This Row],[DIA]]&gt;0,IF('13'!$CD$36=77,1,""),"")</f>
        <v/>
      </c>
      <c r="Q1205" s="360">
        <f>IF(M1205&gt;'13'!$CD$30,0,1)</f>
        <v>1</v>
      </c>
      <c r="R1205" s="357" t="str">
        <f>IF(Tabela14[[#This Row],[DIA]]&gt;0,IF('01'!$BX$33=77,1,""),"")</f>
        <v/>
      </c>
      <c r="S1205" s="360">
        <f>IF(M1205&gt;'01'!$BX$27,0,1)</f>
        <v>1</v>
      </c>
    </row>
    <row r="1206" spans="3:19" x14ac:dyDescent="0.25">
      <c r="C1206" s="75">
        <v>43793</v>
      </c>
      <c r="D1206" s="76" t="s">
        <v>264</v>
      </c>
      <c r="E1206" s="358" t="s">
        <v>339</v>
      </c>
      <c r="F1206" s="359">
        <v>55</v>
      </c>
      <c r="G1206" s="76" t="s">
        <v>272</v>
      </c>
      <c r="H1206" s="76" t="s">
        <v>60</v>
      </c>
      <c r="I1206" s="360" t="str">
        <f t="shared" ca="1" si="90"/>
        <v/>
      </c>
      <c r="J1206" s="360">
        <f t="shared" si="91"/>
        <v>24</v>
      </c>
      <c r="K1206" s="360">
        <f t="shared" si="92"/>
        <v>11</v>
      </c>
      <c r="L1206" s="360">
        <f t="shared" si="93"/>
        <v>2019</v>
      </c>
      <c r="M1206" s="360">
        <f t="shared" si="94"/>
        <v>1</v>
      </c>
      <c r="N1206" s="357">
        <f>VLOOKUP(Tabela14[[#This Row],[Banco]],$U$9:$V$28,2,0)</f>
        <v>1</v>
      </c>
      <c r="O1206" s="360">
        <f>IF(M1206&gt;'06'!$AZ$15,0,1)</f>
        <v>1</v>
      </c>
      <c r="P1206" s="360" t="str">
        <f>IF(Tabela14[[#This Row],[DIA]]&gt;0,IF('13'!$CD$36=77,1,""),"")</f>
        <v/>
      </c>
      <c r="Q1206" s="360">
        <f>IF(M1206&gt;'13'!$CD$30,0,1)</f>
        <v>1</v>
      </c>
      <c r="R1206" s="357" t="str">
        <f>IF(Tabela14[[#This Row],[DIA]]&gt;0,IF('01'!$BX$33=77,1,""),"")</f>
        <v/>
      </c>
      <c r="S1206" s="360">
        <f>IF(M1206&gt;'01'!$BX$27,0,1)</f>
        <v>1</v>
      </c>
    </row>
    <row r="1207" spans="3:19" x14ac:dyDescent="0.25">
      <c r="C1207" s="75">
        <v>43793</v>
      </c>
      <c r="D1207" s="76" t="s">
        <v>268</v>
      </c>
      <c r="E1207" s="358" t="s">
        <v>526</v>
      </c>
      <c r="F1207" s="359">
        <v>5</v>
      </c>
      <c r="G1207" s="76" t="s">
        <v>272</v>
      </c>
      <c r="H1207" s="76" t="s">
        <v>60</v>
      </c>
      <c r="I1207" s="360" t="str">
        <f t="shared" ca="1" si="90"/>
        <v/>
      </c>
      <c r="J1207" s="360">
        <f t="shared" si="91"/>
        <v>24</v>
      </c>
      <c r="K1207" s="360">
        <f t="shared" si="92"/>
        <v>11</v>
      </c>
      <c r="L1207" s="360">
        <f t="shared" si="93"/>
        <v>2019</v>
      </c>
      <c r="M1207" s="360">
        <f t="shared" si="94"/>
        <v>1</v>
      </c>
      <c r="N1207" s="357">
        <f>VLOOKUP(Tabela14[[#This Row],[Banco]],$U$9:$V$28,2,0)</f>
        <v>1</v>
      </c>
      <c r="O1207" s="360">
        <f>IF(M1207&gt;'06'!$AZ$15,0,1)</f>
        <v>1</v>
      </c>
      <c r="P1207" s="360" t="str">
        <f>IF(Tabela14[[#This Row],[DIA]]&gt;0,IF('13'!$CD$36=77,1,""),"")</f>
        <v/>
      </c>
      <c r="Q1207" s="360">
        <f>IF(M1207&gt;'13'!$CD$30,0,1)</f>
        <v>1</v>
      </c>
      <c r="R1207" s="357" t="str">
        <f>IF(Tabela14[[#This Row],[DIA]]&gt;0,IF('01'!$BX$33=77,1,""),"")</f>
        <v/>
      </c>
      <c r="S1207" s="360">
        <f>IF(M1207&gt;'01'!$BX$27,0,1)</f>
        <v>1</v>
      </c>
    </row>
    <row r="1208" spans="3:19" x14ac:dyDescent="0.25">
      <c r="C1208" s="75">
        <v>43793</v>
      </c>
      <c r="D1208" s="76" t="s">
        <v>265</v>
      </c>
      <c r="E1208" s="358" t="s">
        <v>461</v>
      </c>
      <c r="F1208" s="359">
        <v>20</v>
      </c>
      <c r="G1208" s="76" t="s">
        <v>272</v>
      </c>
      <c r="H1208" s="76" t="s">
        <v>60</v>
      </c>
      <c r="I1208" s="360" t="str">
        <f t="shared" ca="1" si="90"/>
        <v/>
      </c>
      <c r="J1208" s="360">
        <f t="shared" si="91"/>
        <v>24</v>
      </c>
      <c r="K1208" s="360">
        <f t="shared" si="92"/>
        <v>11</v>
      </c>
      <c r="L1208" s="360">
        <f t="shared" si="93"/>
        <v>2019</v>
      </c>
      <c r="M1208" s="360">
        <f t="shared" si="94"/>
        <v>1</v>
      </c>
      <c r="N1208" s="357">
        <f>VLOOKUP(Tabela14[[#This Row],[Banco]],$U$9:$V$28,2,0)</f>
        <v>1</v>
      </c>
      <c r="O1208" s="360">
        <f>IF(M1208&gt;'06'!$AZ$15,0,1)</f>
        <v>1</v>
      </c>
      <c r="P1208" s="360" t="str">
        <f>IF(Tabela14[[#This Row],[DIA]]&gt;0,IF('13'!$CD$36=77,1,""),"")</f>
        <v/>
      </c>
      <c r="Q1208" s="360">
        <f>IF(M1208&gt;'13'!$CD$30,0,1)</f>
        <v>1</v>
      </c>
      <c r="R1208" s="357" t="str">
        <f>IF(Tabela14[[#This Row],[DIA]]&gt;0,IF('01'!$BX$33=77,1,""),"")</f>
        <v/>
      </c>
      <c r="S1208" s="360">
        <f>IF(M1208&gt;'01'!$BX$27,0,1)</f>
        <v>1</v>
      </c>
    </row>
    <row r="1209" spans="3:19" x14ac:dyDescent="0.25">
      <c r="C1209" s="75">
        <v>43794</v>
      </c>
      <c r="D1209" s="76" t="s">
        <v>266</v>
      </c>
      <c r="E1209" s="358" t="s">
        <v>418</v>
      </c>
      <c r="F1209" s="359">
        <v>15</v>
      </c>
      <c r="G1209" s="76" t="s">
        <v>272</v>
      </c>
      <c r="H1209" s="76" t="s">
        <v>60</v>
      </c>
      <c r="I1209" s="360" t="str">
        <f t="shared" ca="1" si="90"/>
        <v/>
      </c>
      <c r="J1209" s="360">
        <f t="shared" si="91"/>
        <v>25</v>
      </c>
      <c r="K1209" s="360">
        <f t="shared" si="92"/>
        <v>11</v>
      </c>
      <c r="L1209" s="360">
        <f t="shared" si="93"/>
        <v>2019</v>
      </c>
      <c r="M1209" s="360">
        <f t="shared" si="94"/>
        <v>1</v>
      </c>
      <c r="N1209" s="357">
        <f>VLOOKUP(Tabela14[[#This Row],[Banco]],$U$9:$V$28,2,0)</f>
        <v>1</v>
      </c>
      <c r="O1209" s="360">
        <f>IF(M1209&gt;'06'!$AZ$15,0,1)</f>
        <v>1</v>
      </c>
      <c r="P1209" s="360" t="str">
        <f>IF(Tabela14[[#This Row],[DIA]]&gt;0,IF('13'!$CD$36=77,1,""),"")</f>
        <v/>
      </c>
      <c r="Q1209" s="360">
        <f>IF(M1209&gt;'13'!$CD$30,0,1)</f>
        <v>1</v>
      </c>
      <c r="R1209" s="357" t="str">
        <f>IF(Tabela14[[#This Row],[DIA]]&gt;0,IF('01'!$BX$33=77,1,""),"")</f>
        <v/>
      </c>
      <c r="S1209" s="360">
        <f>IF(M1209&gt;'01'!$BX$27,0,1)</f>
        <v>1</v>
      </c>
    </row>
    <row r="1210" spans="3:19" x14ac:dyDescent="0.25">
      <c r="C1210" s="75">
        <v>43794</v>
      </c>
      <c r="D1210" s="76" t="s">
        <v>266</v>
      </c>
      <c r="E1210" s="358" t="s">
        <v>418</v>
      </c>
      <c r="F1210" s="359">
        <v>50</v>
      </c>
      <c r="G1210" s="76" t="s">
        <v>272</v>
      </c>
      <c r="H1210" s="76" t="s">
        <v>60</v>
      </c>
      <c r="I1210" s="360" t="str">
        <f t="shared" ca="1" si="90"/>
        <v/>
      </c>
      <c r="J1210" s="360">
        <f t="shared" si="91"/>
        <v>25</v>
      </c>
      <c r="K1210" s="360">
        <f t="shared" si="92"/>
        <v>11</v>
      </c>
      <c r="L1210" s="360">
        <f t="shared" si="93"/>
        <v>2019</v>
      </c>
      <c r="M1210" s="360">
        <f t="shared" si="94"/>
        <v>1</v>
      </c>
      <c r="N1210" s="357">
        <f>VLOOKUP(Tabela14[[#This Row],[Banco]],$U$9:$V$28,2,0)</f>
        <v>1</v>
      </c>
      <c r="O1210" s="360">
        <f>IF(M1210&gt;'06'!$AZ$15,0,1)</f>
        <v>1</v>
      </c>
      <c r="P1210" s="360" t="str">
        <f>IF(Tabela14[[#This Row],[DIA]]&gt;0,IF('13'!$CD$36=77,1,""),"")</f>
        <v/>
      </c>
      <c r="Q1210" s="360">
        <f>IF(M1210&gt;'13'!$CD$30,0,1)</f>
        <v>1</v>
      </c>
      <c r="R1210" s="357" t="str">
        <f>IF(Tabela14[[#This Row],[DIA]]&gt;0,IF('01'!$BX$33=77,1,""),"")</f>
        <v/>
      </c>
      <c r="S1210" s="360">
        <f>IF(M1210&gt;'01'!$BX$27,0,1)</f>
        <v>1</v>
      </c>
    </row>
    <row r="1211" spans="3:19" x14ac:dyDescent="0.25">
      <c r="C1211" s="75">
        <v>43794</v>
      </c>
      <c r="D1211" s="76" t="s">
        <v>271</v>
      </c>
      <c r="E1211" s="358" t="s">
        <v>415</v>
      </c>
      <c r="F1211" s="359">
        <v>10</v>
      </c>
      <c r="G1211" s="76" t="s">
        <v>272</v>
      </c>
      <c r="H1211" s="76" t="s">
        <v>60</v>
      </c>
      <c r="I1211" s="360" t="str">
        <f t="shared" ca="1" si="90"/>
        <v/>
      </c>
      <c r="J1211" s="360">
        <f t="shared" si="91"/>
        <v>25</v>
      </c>
      <c r="K1211" s="360">
        <f t="shared" si="92"/>
        <v>11</v>
      </c>
      <c r="L1211" s="360">
        <f t="shared" si="93"/>
        <v>2019</v>
      </c>
      <c r="M1211" s="360">
        <f t="shared" si="94"/>
        <v>1</v>
      </c>
      <c r="N1211" s="357">
        <f>VLOOKUP(Tabela14[[#This Row],[Banco]],$U$9:$V$28,2,0)</f>
        <v>1</v>
      </c>
      <c r="O1211" s="360">
        <f>IF(M1211&gt;'06'!$AZ$15,0,1)</f>
        <v>1</v>
      </c>
      <c r="P1211" s="360" t="str">
        <f>IF(Tabela14[[#This Row],[DIA]]&gt;0,IF('13'!$CD$36=77,1,""),"")</f>
        <v/>
      </c>
      <c r="Q1211" s="360">
        <f>IF(M1211&gt;'13'!$CD$30,0,1)</f>
        <v>1</v>
      </c>
      <c r="R1211" s="357" t="str">
        <f>IF(Tabela14[[#This Row],[DIA]]&gt;0,IF('01'!$BX$33=77,1,""),"")</f>
        <v/>
      </c>
      <c r="S1211" s="360">
        <f>IF(M1211&gt;'01'!$BX$27,0,1)</f>
        <v>1</v>
      </c>
    </row>
    <row r="1212" spans="3:19" x14ac:dyDescent="0.25">
      <c r="C1212" s="75">
        <v>43794</v>
      </c>
      <c r="D1212" s="76" t="s">
        <v>269</v>
      </c>
      <c r="E1212" s="358" t="s">
        <v>348</v>
      </c>
      <c r="F1212" s="359">
        <v>29.9</v>
      </c>
      <c r="G1212" s="76" t="s">
        <v>272</v>
      </c>
      <c r="H1212" s="76" t="s">
        <v>60</v>
      </c>
      <c r="I1212" s="360" t="str">
        <f t="shared" ca="1" si="90"/>
        <v/>
      </c>
      <c r="J1212" s="360">
        <f t="shared" si="91"/>
        <v>25</v>
      </c>
      <c r="K1212" s="360">
        <f t="shared" si="92"/>
        <v>11</v>
      </c>
      <c r="L1212" s="360">
        <f t="shared" si="93"/>
        <v>2019</v>
      </c>
      <c r="M1212" s="360">
        <f t="shared" si="94"/>
        <v>1</v>
      </c>
      <c r="N1212" s="357">
        <f>VLOOKUP(Tabela14[[#This Row],[Banco]],$U$9:$V$28,2,0)</f>
        <v>1</v>
      </c>
      <c r="O1212" s="360">
        <f>IF(M1212&gt;'06'!$AZ$15,0,1)</f>
        <v>1</v>
      </c>
      <c r="P1212" s="360" t="str">
        <f>IF(Tabela14[[#This Row],[DIA]]&gt;0,IF('13'!$CD$36=77,1,""),"")</f>
        <v/>
      </c>
      <c r="Q1212" s="360">
        <f>IF(M1212&gt;'13'!$CD$30,0,1)</f>
        <v>1</v>
      </c>
      <c r="R1212" s="357" t="str">
        <f>IF(Tabela14[[#This Row],[DIA]]&gt;0,IF('01'!$BX$33=77,1,""),"")</f>
        <v/>
      </c>
      <c r="S1212" s="360">
        <f>IF(M1212&gt;'01'!$BX$27,0,1)</f>
        <v>1</v>
      </c>
    </row>
    <row r="1213" spans="3:19" x14ac:dyDescent="0.25">
      <c r="C1213" s="75">
        <v>43795</v>
      </c>
      <c r="D1213" s="76" t="s">
        <v>264</v>
      </c>
      <c r="E1213" s="358" t="s">
        <v>734</v>
      </c>
      <c r="F1213" s="359">
        <v>120</v>
      </c>
      <c r="G1213" s="76" t="s">
        <v>272</v>
      </c>
      <c r="H1213" s="76" t="s">
        <v>60</v>
      </c>
      <c r="I1213" s="360" t="str">
        <f t="shared" ca="1" si="90"/>
        <v/>
      </c>
      <c r="J1213" s="360">
        <f t="shared" si="91"/>
        <v>26</v>
      </c>
      <c r="K1213" s="360">
        <f t="shared" si="92"/>
        <v>11</v>
      </c>
      <c r="L1213" s="360">
        <f t="shared" si="93"/>
        <v>2019</v>
      </c>
      <c r="M1213" s="360">
        <f t="shared" si="94"/>
        <v>1</v>
      </c>
      <c r="N1213" s="357">
        <f>VLOOKUP(Tabela14[[#This Row],[Banco]],$U$9:$V$28,2,0)</f>
        <v>1</v>
      </c>
      <c r="O1213" s="360">
        <f>IF(M1213&gt;'06'!$AZ$15,0,1)</f>
        <v>1</v>
      </c>
      <c r="P1213" s="360" t="str">
        <f>IF(Tabela14[[#This Row],[DIA]]&gt;0,IF('13'!$CD$36=77,1,""),"")</f>
        <v/>
      </c>
      <c r="Q1213" s="360">
        <f>IF(M1213&gt;'13'!$CD$30,0,1)</f>
        <v>1</v>
      </c>
      <c r="R1213" s="357" t="str">
        <f>IF(Tabela14[[#This Row],[DIA]]&gt;0,IF('01'!$BX$33=77,1,""),"")</f>
        <v/>
      </c>
      <c r="S1213" s="360">
        <f>IF(M1213&gt;'01'!$BX$27,0,1)</f>
        <v>1</v>
      </c>
    </row>
    <row r="1214" spans="3:19" x14ac:dyDescent="0.25">
      <c r="C1214" s="75">
        <v>43795</v>
      </c>
      <c r="D1214" s="76" t="s">
        <v>268</v>
      </c>
      <c r="E1214" s="358" t="s">
        <v>583</v>
      </c>
      <c r="F1214" s="359">
        <v>2</v>
      </c>
      <c r="G1214" s="76" t="s">
        <v>272</v>
      </c>
      <c r="H1214" s="76" t="s">
        <v>60</v>
      </c>
      <c r="I1214" s="360" t="str">
        <f t="shared" ca="1" si="90"/>
        <v/>
      </c>
      <c r="J1214" s="360">
        <f t="shared" si="91"/>
        <v>26</v>
      </c>
      <c r="K1214" s="360">
        <f t="shared" si="92"/>
        <v>11</v>
      </c>
      <c r="L1214" s="360">
        <f t="shared" si="93"/>
        <v>2019</v>
      </c>
      <c r="M1214" s="360">
        <f t="shared" si="94"/>
        <v>1</v>
      </c>
      <c r="N1214" s="357">
        <f>VLOOKUP(Tabela14[[#This Row],[Banco]],$U$9:$V$28,2,0)</f>
        <v>1</v>
      </c>
      <c r="O1214" s="360">
        <f>IF(M1214&gt;'06'!$AZ$15,0,1)</f>
        <v>1</v>
      </c>
      <c r="P1214" s="360" t="str">
        <f>IF(Tabela14[[#This Row],[DIA]]&gt;0,IF('13'!$CD$36=77,1,""),"")</f>
        <v/>
      </c>
      <c r="Q1214" s="360">
        <f>IF(M1214&gt;'13'!$CD$30,0,1)</f>
        <v>1</v>
      </c>
      <c r="R1214" s="357" t="str">
        <f>IF(Tabela14[[#This Row],[DIA]]&gt;0,IF('01'!$BX$33=77,1,""),"")</f>
        <v/>
      </c>
      <c r="S1214" s="360">
        <f>IF(M1214&gt;'01'!$BX$27,0,1)</f>
        <v>1</v>
      </c>
    </row>
    <row r="1215" spans="3:19" x14ac:dyDescent="0.25">
      <c r="C1215" s="75">
        <v>43797</v>
      </c>
      <c r="D1215" s="76" t="s">
        <v>265</v>
      </c>
      <c r="E1215" s="358" t="s">
        <v>461</v>
      </c>
      <c r="F1215" s="359">
        <v>67.989999999999995</v>
      </c>
      <c r="G1215" s="76" t="s">
        <v>272</v>
      </c>
      <c r="H1215" s="76" t="s">
        <v>60</v>
      </c>
      <c r="I1215" s="360" t="str">
        <f t="shared" ca="1" si="90"/>
        <v/>
      </c>
      <c r="J1215" s="360">
        <f t="shared" si="91"/>
        <v>28</v>
      </c>
      <c r="K1215" s="360">
        <f t="shared" si="92"/>
        <v>11</v>
      </c>
      <c r="L1215" s="360">
        <f t="shared" si="93"/>
        <v>2019</v>
      </c>
      <c r="M1215" s="360">
        <f t="shared" si="94"/>
        <v>1</v>
      </c>
      <c r="N1215" s="357">
        <f>VLOOKUP(Tabela14[[#This Row],[Banco]],$U$9:$V$28,2,0)</f>
        <v>1</v>
      </c>
      <c r="O1215" s="360">
        <f>IF(M1215&gt;'06'!$AZ$15,0,1)</f>
        <v>1</v>
      </c>
      <c r="P1215" s="360" t="str">
        <f>IF(Tabela14[[#This Row],[DIA]]&gt;0,IF('13'!$CD$36=77,1,""),"")</f>
        <v/>
      </c>
      <c r="Q1215" s="360">
        <f>IF(M1215&gt;'13'!$CD$30,0,1)</f>
        <v>1</v>
      </c>
      <c r="R1215" s="357" t="str">
        <f>IF(Tabela14[[#This Row],[DIA]]&gt;0,IF('01'!$BX$33=77,1,""),"")</f>
        <v/>
      </c>
      <c r="S1215" s="360">
        <f>IF(M1215&gt;'01'!$BX$27,0,1)</f>
        <v>1</v>
      </c>
    </row>
    <row r="1216" spans="3:19" x14ac:dyDescent="0.25">
      <c r="C1216" s="75">
        <v>43797</v>
      </c>
      <c r="D1216" s="76" t="s">
        <v>268</v>
      </c>
      <c r="E1216" s="358" t="s">
        <v>342</v>
      </c>
      <c r="F1216" s="359">
        <v>5</v>
      </c>
      <c r="G1216" s="76" t="s">
        <v>272</v>
      </c>
      <c r="H1216" s="76" t="s">
        <v>60</v>
      </c>
      <c r="I1216" s="360" t="str">
        <f t="shared" ca="1" si="90"/>
        <v/>
      </c>
      <c r="J1216" s="360">
        <f t="shared" si="91"/>
        <v>28</v>
      </c>
      <c r="K1216" s="360">
        <f t="shared" si="92"/>
        <v>11</v>
      </c>
      <c r="L1216" s="360">
        <f t="shared" si="93"/>
        <v>2019</v>
      </c>
      <c r="M1216" s="360">
        <f t="shared" si="94"/>
        <v>1</v>
      </c>
      <c r="N1216" s="357">
        <f>VLOOKUP(Tabela14[[#This Row],[Banco]],$U$9:$V$28,2,0)</f>
        <v>1</v>
      </c>
      <c r="O1216" s="360">
        <f>IF(M1216&gt;'06'!$AZ$15,0,1)</f>
        <v>1</v>
      </c>
      <c r="P1216" s="360" t="str">
        <f>IF(Tabela14[[#This Row],[DIA]]&gt;0,IF('13'!$CD$36=77,1,""),"")</f>
        <v/>
      </c>
      <c r="Q1216" s="360">
        <f>IF(M1216&gt;'13'!$CD$30,0,1)</f>
        <v>1</v>
      </c>
      <c r="R1216" s="357" t="str">
        <f>IF(Tabela14[[#This Row],[DIA]]&gt;0,IF('01'!$BX$33=77,1,""),"")</f>
        <v/>
      </c>
      <c r="S1216" s="360">
        <f>IF(M1216&gt;'01'!$BX$27,0,1)</f>
        <v>1</v>
      </c>
    </row>
    <row r="1217" spans="3:19" x14ac:dyDescent="0.25">
      <c r="C1217" s="75">
        <v>43797</v>
      </c>
      <c r="D1217" s="76" t="s">
        <v>266</v>
      </c>
      <c r="E1217" s="358" t="s">
        <v>418</v>
      </c>
      <c r="F1217" s="359">
        <v>30</v>
      </c>
      <c r="G1217" s="76" t="s">
        <v>272</v>
      </c>
      <c r="H1217" s="76" t="s">
        <v>60</v>
      </c>
      <c r="I1217" s="360" t="str">
        <f t="shared" ca="1" si="90"/>
        <v/>
      </c>
      <c r="J1217" s="360">
        <f t="shared" si="91"/>
        <v>28</v>
      </c>
      <c r="K1217" s="360">
        <f t="shared" si="92"/>
        <v>11</v>
      </c>
      <c r="L1217" s="360">
        <f t="shared" si="93"/>
        <v>2019</v>
      </c>
      <c r="M1217" s="360">
        <f t="shared" si="94"/>
        <v>1</v>
      </c>
      <c r="N1217" s="357">
        <f>VLOOKUP(Tabela14[[#This Row],[Banco]],$U$9:$V$28,2,0)</f>
        <v>1</v>
      </c>
      <c r="O1217" s="360">
        <f>IF(M1217&gt;'06'!$AZ$15,0,1)</f>
        <v>1</v>
      </c>
      <c r="P1217" s="360" t="str">
        <f>IF(Tabela14[[#This Row],[DIA]]&gt;0,IF('13'!$CD$36=77,1,""),"")</f>
        <v/>
      </c>
      <c r="Q1217" s="360">
        <f>IF(M1217&gt;'13'!$CD$30,0,1)</f>
        <v>1</v>
      </c>
      <c r="R1217" s="357" t="str">
        <f>IF(Tabela14[[#This Row],[DIA]]&gt;0,IF('01'!$BX$33=77,1,""),"")</f>
        <v/>
      </c>
      <c r="S1217" s="360">
        <f>IF(M1217&gt;'01'!$BX$27,0,1)</f>
        <v>1</v>
      </c>
    </row>
    <row r="1218" spans="3:19" x14ac:dyDescent="0.25">
      <c r="C1218" s="75">
        <v>43797</v>
      </c>
      <c r="D1218" s="76" t="s">
        <v>266</v>
      </c>
      <c r="E1218" s="358" t="s">
        <v>385</v>
      </c>
      <c r="F1218" s="359">
        <v>1.5</v>
      </c>
      <c r="G1218" s="76" t="s">
        <v>272</v>
      </c>
      <c r="H1218" s="76" t="s">
        <v>60</v>
      </c>
      <c r="I1218" s="360" t="str">
        <f t="shared" ca="1" si="90"/>
        <v/>
      </c>
      <c r="J1218" s="360">
        <f t="shared" si="91"/>
        <v>28</v>
      </c>
      <c r="K1218" s="360">
        <f t="shared" si="92"/>
        <v>11</v>
      </c>
      <c r="L1218" s="360">
        <f t="shared" si="93"/>
        <v>2019</v>
      </c>
      <c r="M1218" s="360">
        <f t="shared" si="94"/>
        <v>1</v>
      </c>
      <c r="N1218" s="357">
        <f>VLOOKUP(Tabela14[[#This Row],[Banco]],$U$9:$V$28,2,0)</f>
        <v>1</v>
      </c>
      <c r="O1218" s="360">
        <f>IF(M1218&gt;'06'!$AZ$15,0,1)</f>
        <v>1</v>
      </c>
      <c r="P1218" s="360" t="str">
        <f>IF(Tabela14[[#This Row],[DIA]]&gt;0,IF('13'!$CD$36=77,1,""),"")</f>
        <v/>
      </c>
      <c r="Q1218" s="360">
        <f>IF(M1218&gt;'13'!$CD$30,0,1)</f>
        <v>1</v>
      </c>
      <c r="R1218" s="357" t="str">
        <f>IF(Tabela14[[#This Row],[DIA]]&gt;0,IF('01'!$BX$33=77,1,""),"")</f>
        <v/>
      </c>
      <c r="S1218" s="360">
        <f>IF(M1218&gt;'01'!$BX$27,0,1)</f>
        <v>1</v>
      </c>
    </row>
    <row r="1219" spans="3:19" x14ac:dyDescent="0.25">
      <c r="C1219" s="75">
        <v>43797</v>
      </c>
      <c r="D1219" s="76" t="s">
        <v>264</v>
      </c>
      <c r="E1219" s="358" t="s">
        <v>339</v>
      </c>
      <c r="F1219" s="359">
        <v>20</v>
      </c>
      <c r="G1219" s="76" t="s">
        <v>272</v>
      </c>
      <c r="H1219" s="76" t="s">
        <v>60</v>
      </c>
      <c r="I1219" s="360" t="str">
        <f t="shared" ca="1" si="90"/>
        <v/>
      </c>
      <c r="J1219" s="360">
        <f t="shared" si="91"/>
        <v>28</v>
      </c>
      <c r="K1219" s="360">
        <f t="shared" si="92"/>
        <v>11</v>
      </c>
      <c r="L1219" s="360">
        <f t="shared" si="93"/>
        <v>2019</v>
      </c>
      <c r="M1219" s="360">
        <f t="shared" si="94"/>
        <v>1</v>
      </c>
      <c r="N1219" s="357">
        <f>VLOOKUP(Tabela14[[#This Row],[Banco]],$U$9:$V$28,2,0)</f>
        <v>1</v>
      </c>
      <c r="O1219" s="360">
        <f>IF(M1219&gt;'06'!$AZ$15,0,1)</f>
        <v>1</v>
      </c>
      <c r="P1219" s="360" t="str">
        <f>IF(Tabela14[[#This Row],[DIA]]&gt;0,IF('13'!$CD$36=77,1,""),"")</f>
        <v/>
      </c>
      <c r="Q1219" s="360">
        <f>IF(M1219&gt;'13'!$CD$30,0,1)</f>
        <v>1</v>
      </c>
      <c r="R1219" s="357" t="str">
        <f>IF(Tabela14[[#This Row],[DIA]]&gt;0,IF('01'!$BX$33=77,1,""),"")</f>
        <v/>
      </c>
      <c r="S1219" s="360">
        <f>IF(M1219&gt;'01'!$BX$27,0,1)</f>
        <v>1</v>
      </c>
    </row>
    <row r="1220" spans="3:19" x14ac:dyDescent="0.25">
      <c r="C1220" s="75">
        <v>43799</v>
      </c>
      <c r="D1220" s="76" t="s">
        <v>268</v>
      </c>
      <c r="E1220" s="358" t="s">
        <v>583</v>
      </c>
      <c r="F1220" s="359">
        <v>2</v>
      </c>
      <c r="G1220" s="76" t="s">
        <v>272</v>
      </c>
      <c r="H1220" s="76" t="s">
        <v>60</v>
      </c>
      <c r="I1220" s="360" t="str">
        <f t="shared" ca="1" si="90"/>
        <v/>
      </c>
      <c r="J1220" s="360">
        <f t="shared" si="91"/>
        <v>30</v>
      </c>
      <c r="K1220" s="360">
        <f t="shared" si="92"/>
        <v>11</v>
      </c>
      <c r="L1220" s="360">
        <f t="shared" si="93"/>
        <v>2019</v>
      </c>
      <c r="M1220" s="360">
        <f t="shared" si="94"/>
        <v>1</v>
      </c>
      <c r="N1220" s="357">
        <f>VLOOKUP(Tabela14[[#This Row],[Banco]],$U$9:$V$28,2,0)</f>
        <v>1</v>
      </c>
      <c r="O1220" s="360">
        <f>IF(M1220&gt;'06'!$AZ$15,0,1)</f>
        <v>1</v>
      </c>
      <c r="P1220" s="360" t="str">
        <f>IF(Tabela14[[#This Row],[DIA]]&gt;0,IF('13'!$CD$36=77,1,""),"")</f>
        <v/>
      </c>
      <c r="Q1220" s="360">
        <f>IF(M1220&gt;'13'!$CD$30,0,1)</f>
        <v>1</v>
      </c>
      <c r="R1220" s="357" t="str">
        <f>IF(Tabela14[[#This Row],[DIA]]&gt;0,IF('01'!$BX$33=77,1,""),"")</f>
        <v/>
      </c>
      <c r="S1220" s="360">
        <f>IF(M1220&gt;'01'!$BX$27,0,1)</f>
        <v>1</v>
      </c>
    </row>
    <row r="1221" spans="3:19" x14ac:dyDescent="0.25">
      <c r="C1221" s="75">
        <v>43801</v>
      </c>
      <c r="D1221" s="76" t="s">
        <v>266</v>
      </c>
      <c r="E1221" s="358" t="s">
        <v>418</v>
      </c>
      <c r="F1221" s="359">
        <v>30</v>
      </c>
      <c r="G1221" s="76" t="s">
        <v>272</v>
      </c>
      <c r="H1221" s="76" t="s">
        <v>60</v>
      </c>
      <c r="I1221" s="360" t="str">
        <f t="shared" ca="1" si="90"/>
        <v/>
      </c>
      <c r="J1221" s="360">
        <f t="shared" si="91"/>
        <v>2</v>
      </c>
      <c r="K1221" s="360">
        <f t="shared" si="92"/>
        <v>12</v>
      </c>
      <c r="L1221" s="360">
        <f t="shared" si="93"/>
        <v>2019</v>
      </c>
      <c r="M1221" s="360">
        <f t="shared" si="94"/>
        <v>1</v>
      </c>
      <c r="N1221" s="357">
        <f>VLOOKUP(Tabela14[[#This Row],[Banco]],$U$9:$V$28,2,0)</f>
        <v>1</v>
      </c>
      <c r="O1221" s="360">
        <f>IF(M1221&gt;'06'!$AZ$15,0,1)</f>
        <v>1</v>
      </c>
      <c r="P1221" s="360" t="str">
        <f>IF(Tabela14[[#This Row],[DIA]]&gt;0,IF('13'!$CD$36=77,1,""),"")</f>
        <v/>
      </c>
      <c r="Q1221" s="360">
        <f>IF(M1221&gt;'13'!$CD$30,0,1)</f>
        <v>1</v>
      </c>
      <c r="R1221" s="357" t="str">
        <f>IF(Tabela14[[#This Row],[DIA]]&gt;0,IF('01'!$BX$33=77,1,""),"")</f>
        <v/>
      </c>
      <c r="S1221" s="360">
        <f>IF(M1221&gt;'01'!$BX$27,0,1)</f>
        <v>1</v>
      </c>
    </row>
    <row r="1222" spans="3:19" x14ac:dyDescent="0.25">
      <c r="C1222" s="75">
        <v>43803</v>
      </c>
      <c r="D1222" s="76" t="s">
        <v>266</v>
      </c>
      <c r="E1222" s="358" t="s">
        <v>385</v>
      </c>
      <c r="F1222" s="359">
        <v>1.75</v>
      </c>
      <c r="G1222" s="76" t="s">
        <v>272</v>
      </c>
      <c r="H1222" s="76" t="s">
        <v>60</v>
      </c>
      <c r="I1222" s="360" t="str">
        <f t="shared" ca="1" si="90"/>
        <v/>
      </c>
      <c r="J1222" s="360">
        <f t="shared" si="91"/>
        <v>4</v>
      </c>
      <c r="K1222" s="360">
        <f t="shared" si="92"/>
        <v>12</v>
      </c>
      <c r="L1222" s="360">
        <f t="shared" si="93"/>
        <v>2019</v>
      </c>
      <c r="M1222" s="360">
        <f t="shared" si="94"/>
        <v>1</v>
      </c>
      <c r="N1222" s="357">
        <f>VLOOKUP(Tabela14[[#This Row],[Banco]],$U$9:$V$28,2,0)</f>
        <v>1</v>
      </c>
      <c r="O1222" s="360">
        <f>IF(M1222&gt;'06'!$AZ$15,0,1)</f>
        <v>1</v>
      </c>
      <c r="P1222" s="360" t="str">
        <f>IF(Tabela14[[#This Row],[DIA]]&gt;0,IF('13'!$CD$36=77,1,""),"")</f>
        <v/>
      </c>
      <c r="Q1222" s="360">
        <f>IF(M1222&gt;'13'!$CD$30,0,1)</f>
        <v>1</v>
      </c>
      <c r="R1222" s="357" t="str">
        <f>IF(Tabela14[[#This Row],[DIA]]&gt;0,IF('01'!$BX$33=77,1,""),"")</f>
        <v/>
      </c>
      <c r="S1222" s="360">
        <f>IF(M1222&gt;'01'!$BX$27,0,1)</f>
        <v>1</v>
      </c>
    </row>
    <row r="1223" spans="3:19" x14ac:dyDescent="0.25">
      <c r="C1223" s="75">
        <v>43803</v>
      </c>
      <c r="D1223" s="76" t="s">
        <v>268</v>
      </c>
      <c r="E1223" s="358" t="s">
        <v>342</v>
      </c>
      <c r="F1223" s="359">
        <v>4</v>
      </c>
      <c r="G1223" s="76" t="s">
        <v>272</v>
      </c>
      <c r="H1223" s="76" t="s">
        <v>60</v>
      </c>
      <c r="I1223" s="360" t="str">
        <f t="shared" ca="1" si="90"/>
        <v/>
      </c>
      <c r="J1223" s="360">
        <f t="shared" si="91"/>
        <v>4</v>
      </c>
      <c r="K1223" s="360">
        <f t="shared" si="92"/>
        <v>12</v>
      </c>
      <c r="L1223" s="360">
        <f t="shared" si="93"/>
        <v>2019</v>
      </c>
      <c r="M1223" s="360">
        <f t="shared" si="94"/>
        <v>1</v>
      </c>
      <c r="N1223" s="357">
        <f>VLOOKUP(Tabela14[[#This Row],[Banco]],$U$9:$V$28,2,0)</f>
        <v>1</v>
      </c>
      <c r="O1223" s="360">
        <f>IF(M1223&gt;'06'!$AZ$15,0,1)</f>
        <v>1</v>
      </c>
      <c r="P1223" s="360" t="str">
        <f>IF(Tabela14[[#This Row],[DIA]]&gt;0,IF('13'!$CD$36=77,1,""),"")</f>
        <v/>
      </c>
      <c r="Q1223" s="360">
        <f>IF(M1223&gt;'13'!$CD$30,0,1)</f>
        <v>1</v>
      </c>
      <c r="R1223" s="357" t="str">
        <f>IF(Tabela14[[#This Row],[DIA]]&gt;0,IF('01'!$BX$33=77,1,""),"")</f>
        <v/>
      </c>
      <c r="S1223" s="360">
        <f>IF(M1223&gt;'01'!$BX$27,0,1)</f>
        <v>1</v>
      </c>
    </row>
    <row r="1224" spans="3:19" x14ac:dyDescent="0.25">
      <c r="C1224" s="75">
        <v>43803</v>
      </c>
      <c r="D1224" s="76" t="s">
        <v>772</v>
      </c>
      <c r="E1224" s="358" t="s">
        <v>527</v>
      </c>
      <c r="F1224" s="359">
        <v>600</v>
      </c>
      <c r="G1224" s="76" t="s">
        <v>272</v>
      </c>
      <c r="H1224" s="76" t="s">
        <v>60</v>
      </c>
      <c r="I1224" s="360" t="str">
        <f t="shared" ca="1" si="90"/>
        <v/>
      </c>
      <c r="J1224" s="360">
        <f t="shared" si="91"/>
        <v>4</v>
      </c>
      <c r="K1224" s="360">
        <f t="shared" si="92"/>
        <v>12</v>
      </c>
      <c r="L1224" s="360">
        <f t="shared" si="93"/>
        <v>2019</v>
      </c>
      <c r="M1224" s="360">
        <f t="shared" si="94"/>
        <v>1</v>
      </c>
      <c r="N1224" s="357">
        <f>VLOOKUP(Tabela14[[#This Row],[Banco]],$U$9:$V$28,2,0)</f>
        <v>1</v>
      </c>
      <c r="O1224" s="360">
        <f>IF(M1224&gt;'06'!$AZ$15,0,1)</f>
        <v>1</v>
      </c>
      <c r="P1224" s="360" t="str">
        <f>IF(Tabela14[[#This Row],[DIA]]&gt;0,IF('13'!$CD$36=77,1,""),"")</f>
        <v/>
      </c>
      <c r="Q1224" s="360">
        <f>IF(M1224&gt;'13'!$CD$30,0,1)</f>
        <v>1</v>
      </c>
      <c r="R1224" s="357" t="str">
        <f>IF(Tabela14[[#This Row],[DIA]]&gt;0,IF('01'!$BX$33=77,1,""),"")</f>
        <v/>
      </c>
      <c r="S1224" s="360">
        <f>IF(M1224&gt;'01'!$BX$27,0,1)</f>
        <v>1</v>
      </c>
    </row>
    <row r="1225" spans="3:19" x14ac:dyDescent="0.25">
      <c r="C1225" s="75">
        <v>43803</v>
      </c>
      <c r="D1225" s="76" t="s">
        <v>271</v>
      </c>
      <c r="E1225" s="358" t="s">
        <v>735</v>
      </c>
      <c r="F1225" s="359">
        <v>50</v>
      </c>
      <c r="G1225" s="76" t="s">
        <v>272</v>
      </c>
      <c r="H1225" s="76" t="s">
        <v>60</v>
      </c>
      <c r="I1225" s="360" t="str">
        <f t="shared" ref="I1225:I1288" ca="1" si="95">IF(H1225="","",(IF(H1225="Efetivado","",IF(C1225="","",IF(C1225=TODAY(),"Vence Hoje",IF(C1225&lt;TODAY(),"Atrasado",C1225-TODAY()&amp;" Dias para Vencer"))))))</f>
        <v/>
      </c>
      <c r="J1225" s="360">
        <f t="shared" ref="J1225:J1288" si="96">DAY(C1225)</f>
        <v>4</v>
      </c>
      <c r="K1225" s="360">
        <f t="shared" ref="K1225:K1288" si="97">MONTH(C1225)</f>
        <v>12</v>
      </c>
      <c r="L1225" s="360">
        <f t="shared" ref="L1225:L1288" si="98">YEAR(C1225)</f>
        <v>2019</v>
      </c>
      <c r="M1225" s="360">
        <f t="shared" ref="M1225:M1288" si="99">VLOOKUP(H1225,$Z$9:$AA$10,2,0)</f>
        <v>1</v>
      </c>
      <c r="N1225" s="357">
        <f>VLOOKUP(Tabela14[[#This Row],[Banco]],$U$9:$V$28,2,0)</f>
        <v>1</v>
      </c>
      <c r="O1225" s="360">
        <f>IF(M1225&gt;'06'!$AZ$15,0,1)</f>
        <v>1</v>
      </c>
      <c r="P1225" s="360" t="str">
        <f>IF(Tabela14[[#This Row],[DIA]]&gt;0,IF('13'!$CD$36=77,1,""),"")</f>
        <v/>
      </c>
      <c r="Q1225" s="360">
        <f>IF(M1225&gt;'13'!$CD$30,0,1)</f>
        <v>1</v>
      </c>
      <c r="R1225" s="357" t="str">
        <f>IF(Tabela14[[#This Row],[DIA]]&gt;0,IF('01'!$BX$33=77,1,""),"")</f>
        <v/>
      </c>
      <c r="S1225" s="360">
        <f>IF(M1225&gt;'01'!$BX$27,0,1)</f>
        <v>1</v>
      </c>
    </row>
    <row r="1226" spans="3:19" x14ac:dyDescent="0.25">
      <c r="C1226" s="75">
        <v>43803</v>
      </c>
      <c r="D1226" s="76" t="s">
        <v>265</v>
      </c>
      <c r="E1226" s="358" t="s">
        <v>461</v>
      </c>
      <c r="F1226" s="359">
        <v>60</v>
      </c>
      <c r="G1226" s="76" t="s">
        <v>272</v>
      </c>
      <c r="H1226" s="76" t="s">
        <v>60</v>
      </c>
      <c r="I1226" s="360" t="str">
        <f t="shared" ca="1" si="95"/>
        <v/>
      </c>
      <c r="J1226" s="360">
        <f t="shared" si="96"/>
        <v>4</v>
      </c>
      <c r="K1226" s="360">
        <f t="shared" si="97"/>
        <v>12</v>
      </c>
      <c r="L1226" s="360">
        <f t="shared" si="98"/>
        <v>2019</v>
      </c>
      <c r="M1226" s="360">
        <f t="shared" si="99"/>
        <v>1</v>
      </c>
      <c r="N1226" s="357">
        <f>VLOOKUP(Tabela14[[#This Row],[Banco]],$U$9:$V$28,2,0)</f>
        <v>1</v>
      </c>
      <c r="O1226" s="360">
        <f>IF(M1226&gt;'06'!$AZ$15,0,1)</f>
        <v>1</v>
      </c>
      <c r="P1226" s="360" t="str">
        <f>IF(Tabela14[[#This Row],[DIA]]&gt;0,IF('13'!$CD$36=77,1,""),"")</f>
        <v/>
      </c>
      <c r="Q1226" s="360">
        <f>IF(M1226&gt;'13'!$CD$30,0,1)</f>
        <v>1</v>
      </c>
      <c r="R1226" s="357" t="str">
        <f>IF(Tabela14[[#This Row],[DIA]]&gt;0,IF('01'!$BX$33=77,1,""),"")</f>
        <v/>
      </c>
      <c r="S1226" s="360">
        <f>IF(M1226&gt;'01'!$BX$27,0,1)</f>
        <v>1</v>
      </c>
    </row>
    <row r="1227" spans="3:19" x14ac:dyDescent="0.25">
      <c r="C1227" s="75">
        <v>43803</v>
      </c>
      <c r="D1227" s="76" t="s">
        <v>264</v>
      </c>
      <c r="E1227" s="358" t="s">
        <v>339</v>
      </c>
      <c r="F1227" s="359">
        <v>150</v>
      </c>
      <c r="G1227" s="76" t="s">
        <v>272</v>
      </c>
      <c r="H1227" s="76" t="s">
        <v>60</v>
      </c>
      <c r="I1227" s="360" t="str">
        <f t="shared" ca="1" si="95"/>
        <v/>
      </c>
      <c r="J1227" s="360">
        <f t="shared" si="96"/>
        <v>4</v>
      </c>
      <c r="K1227" s="360">
        <f t="shared" si="97"/>
        <v>12</v>
      </c>
      <c r="L1227" s="360">
        <f t="shared" si="98"/>
        <v>2019</v>
      </c>
      <c r="M1227" s="360">
        <f t="shared" si="99"/>
        <v>1</v>
      </c>
      <c r="N1227" s="357">
        <f>VLOOKUP(Tabela14[[#This Row],[Banco]],$U$9:$V$28,2,0)</f>
        <v>1</v>
      </c>
      <c r="O1227" s="360">
        <f>IF(M1227&gt;'06'!$AZ$15,0,1)</f>
        <v>1</v>
      </c>
      <c r="P1227" s="360" t="str">
        <f>IF(Tabela14[[#This Row],[DIA]]&gt;0,IF('13'!$CD$36=77,1,""),"")</f>
        <v/>
      </c>
      <c r="Q1227" s="360">
        <f>IF(M1227&gt;'13'!$CD$30,0,1)</f>
        <v>1</v>
      </c>
      <c r="R1227" s="357" t="str">
        <f>IF(Tabela14[[#This Row],[DIA]]&gt;0,IF('01'!$BX$33=77,1,""),"")</f>
        <v/>
      </c>
      <c r="S1227" s="360">
        <f>IF(M1227&gt;'01'!$BX$27,0,1)</f>
        <v>1</v>
      </c>
    </row>
    <row r="1228" spans="3:19" x14ac:dyDescent="0.25">
      <c r="C1228" s="75">
        <v>43804</v>
      </c>
      <c r="D1228" s="76" t="s">
        <v>268</v>
      </c>
      <c r="E1228" s="358" t="s">
        <v>342</v>
      </c>
      <c r="F1228" s="359">
        <v>4</v>
      </c>
      <c r="G1228" s="76" t="s">
        <v>272</v>
      </c>
      <c r="H1228" s="76" t="s">
        <v>60</v>
      </c>
      <c r="I1228" s="360" t="str">
        <f t="shared" ca="1" si="95"/>
        <v/>
      </c>
      <c r="J1228" s="360">
        <f t="shared" si="96"/>
        <v>5</v>
      </c>
      <c r="K1228" s="360">
        <f t="shared" si="97"/>
        <v>12</v>
      </c>
      <c r="L1228" s="360">
        <f t="shared" si="98"/>
        <v>2019</v>
      </c>
      <c r="M1228" s="360">
        <f t="shared" si="99"/>
        <v>1</v>
      </c>
      <c r="N1228" s="357">
        <f>VLOOKUP(Tabela14[[#This Row],[Banco]],$U$9:$V$28,2,0)</f>
        <v>1</v>
      </c>
      <c r="O1228" s="360">
        <f>IF(M1228&gt;'06'!$AZ$15,0,1)</f>
        <v>1</v>
      </c>
      <c r="P1228" s="360" t="str">
        <f>IF(Tabela14[[#This Row],[DIA]]&gt;0,IF('13'!$CD$36=77,1,""),"")</f>
        <v/>
      </c>
      <c r="Q1228" s="360">
        <f>IF(M1228&gt;'13'!$CD$30,0,1)</f>
        <v>1</v>
      </c>
      <c r="R1228" s="357" t="str">
        <f>IF(Tabela14[[#This Row],[DIA]]&gt;0,IF('01'!$BX$33=77,1,""),"")</f>
        <v/>
      </c>
      <c r="S1228" s="360">
        <f>IF(M1228&gt;'01'!$BX$27,0,1)</f>
        <v>1</v>
      </c>
    </row>
    <row r="1229" spans="3:19" x14ac:dyDescent="0.25">
      <c r="C1229" s="75">
        <v>43805</v>
      </c>
      <c r="D1229" s="76" t="s">
        <v>265</v>
      </c>
      <c r="E1229" s="358" t="s">
        <v>461</v>
      </c>
      <c r="F1229" s="359">
        <v>200</v>
      </c>
      <c r="G1229" s="76" t="s">
        <v>272</v>
      </c>
      <c r="H1229" s="76" t="s">
        <v>60</v>
      </c>
      <c r="I1229" s="360" t="str">
        <f t="shared" ca="1" si="95"/>
        <v/>
      </c>
      <c r="J1229" s="360">
        <f t="shared" si="96"/>
        <v>6</v>
      </c>
      <c r="K1229" s="360">
        <f t="shared" si="97"/>
        <v>12</v>
      </c>
      <c r="L1229" s="360">
        <f t="shared" si="98"/>
        <v>2019</v>
      </c>
      <c r="M1229" s="360">
        <f t="shared" si="99"/>
        <v>1</v>
      </c>
      <c r="N1229" s="357">
        <f>VLOOKUP(Tabela14[[#This Row],[Banco]],$U$9:$V$28,2,0)</f>
        <v>1</v>
      </c>
      <c r="O1229" s="360">
        <f>IF(M1229&gt;'06'!$AZ$15,0,1)</f>
        <v>1</v>
      </c>
      <c r="P1229" s="360" t="str">
        <f>IF(Tabela14[[#This Row],[DIA]]&gt;0,IF('13'!$CD$36=77,1,""),"")</f>
        <v/>
      </c>
      <c r="Q1229" s="360">
        <f>IF(M1229&gt;'13'!$CD$30,0,1)</f>
        <v>1</v>
      </c>
      <c r="R1229" s="357" t="str">
        <f>IF(Tabela14[[#This Row],[DIA]]&gt;0,IF('01'!$BX$33=77,1,""),"")</f>
        <v/>
      </c>
      <c r="S1229" s="360">
        <f>IF(M1229&gt;'01'!$BX$27,0,1)</f>
        <v>1</v>
      </c>
    </row>
    <row r="1230" spans="3:19" x14ac:dyDescent="0.25">
      <c r="C1230" s="75">
        <v>43806</v>
      </c>
      <c r="D1230" s="76" t="s">
        <v>264</v>
      </c>
      <c r="E1230" s="358" t="s">
        <v>736</v>
      </c>
      <c r="F1230" s="359">
        <v>60</v>
      </c>
      <c r="G1230" s="76" t="s">
        <v>272</v>
      </c>
      <c r="H1230" s="76" t="s">
        <v>60</v>
      </c>
      <c r="I1230" s="360" t="str">
        <f t="shared" ca="1" si="95"/>
        <v/>
      </c>
      <c r="J1230" s="360">
        <f t="shared" si="96"/>
        <v>7</v>
      </c>
      <c r="K1230" s="360">
        <f t="shared" si="97"/>
        <v>12</v>
      </c>
      <c r="L1230" s="360">
        <f t="shared" si="98"/>
        <v>2019</v>
      </c>
      <c r="M1230" s="360">
        <f t="shared" si="99"/>
        <v>1</v>
      </c>
      <c r="N1230" s="357">
        <f>VLOOKUP(Tabela14[[#This Row],[Banco]],$U$9:$V$28,2,0)</f>
        <v>1</v>
      </c>
      <c r="O1230" s="360">
        <f>IF(M1230&gt;'06'!$AZ$15,0,1)</f>
        <v>1</v>
      </c>
      <c r="P1230" s="360" t="str">
        <f>IF(Tabela14[[#This Row],[DIA]]&gt;0,IF('13'!$CD$36=77,1,""),"")</f>
        <v/>
      </c>
      <c r="Q1230" s="360">
        <f>IF(M1230&gt;'13'!$CD$30,0,1)</f>
        <v>1</v>
      </c>
      <c r="R1230" s="357" t="str">
        <f>IF(Tabela14[[#This Row],[DIA]]&gt;0,IF('01'!$BX$33=77,1,""),"")</f>
        <v/>
      </c>
      <c r="S1230" s="360">
        <f>IF(M1230&gt;'01'!$BX$27,0,1)</f>
        <v>1</v>
      </c>
    </row>
    <row r="1231" spans="3:19" x14ac:dyDescent="0.25">
      <c r="C1231" s="75">
        <v>43806</v>
      </c>
      <c r="D1231" s="76" t="s">
        <v>264</v>
      </c>
      <c r="E1231" s="358" t="s">
        <v>406</v>
      </c>
      <c r="F1231" s="359">
        <v>44</v>
      </c>
      <c r="G1231" s="76" t="s">
        <v>272</v>
      </c>
      <c r="H1231" s="76" t="s">
        <v>60</v>
      </c>
      <c r="I1231" s="360" t="str">
        <f t="shared" ca="1" si="95"/>
        <v/>
      </c>
      <c r="J1231" s="360">
        <f t="shared" si="96"/>
        <v>7</v>
      </c>
      <c r="K1231" s="360">
        <f t="shared" si="97"/>
        <v>12</v>
      </c>
      <c r="L1231" s="360">
        <f t="shared" si="98"/>
        <v>2019</v>
      </c>
      <c r="M1231" s="360">
        <f t="shared" si="99"/>
        <v>1</v>
      </c>
      <c r="N1231" s="357">
        <f>VLOOKUP(Tabela14[[#This Row],[Banco]],$U$9:$V$28,2,0)</f>
        <v>1</v>
      </c>
      <c r="O1231" s="360">
        <f>IF(M1231&gt;'06'!$AZ$15,0,1)</f>
        <v>1</v>
      </c>
      <c r="P1231" s="360" t="str">
        <f>IF(Tabela14[[#This Row],[DIA]]&gt;0,IF('13'!$CD$36=77,1,""),"")</f>
        <v/>
      </c>
      <c r="Q1231" s="360">
        <f>IF(M1231&gt;'13'!$CD$30,0,1)</f>
        <v>1</v>
      </c>
      <c r="R1231" s="357" t="str">
        <f>IF(Tabela14[[#This Row],[DIA]]&gt;0,IF('01'!$BX$33=77,1,""),"")</f>
        <v/>
      </c>
      <c r="S1231" s="360">
        <f>IF(M1231&gt;'01'!$BX$27,0,1)</f>
        <v>1</v>
      </c>
    </row>
    <row r="1232" spans="3:19" x14ac:dyDescent="0.25">
      <c r="C1232" s="75">
        <v>43806</v>
      </c>
      <c r="D1232" s="76" t="s">
        <v>268</v>
      </c>
      <c r="E1232" s="358" t="s">
        <v>342</v>
      </c>
      <c r="F1232" s="359">
        <v>5</v>
      </c>
      <c r="G1232" s="76" t="s">
        <v>272</v>
      </c>
      <c r="H1232" s="76" t="s">
        <v>60</v>
      </c>
      <c r="I1232" s="360" t="str">
        <f t="shared" ca="1" si="95"/>
        <v/>
      </c>
      <c r="J1232" s="360">
        <f t="shared" si="96"/>
        <v>7</v>
      </c>
      <c r="K1232" s="360">
        <f t="shared" si="97"/>
        <v>12</v>
      </c>
      <c r="L1232" s="360">
        <f t="shared" si="98"/>
        <v>2019</v>
      </c>
      <c r="M1232" s="360">
        <f t="shared" si="99"/>
        <v>1</v>
      </c>
      <c r="N1232" s="357">
        <f>VLOOKUP(Tabela14[[#This Row],[Banco]],$U$9:$V$28,2,0)</f>
        <v>1</v>
      </c>
      <c r="O1232" s="360">
        <f>IF(M1232&gt;'06'!$AZ$15,0,1)</f>
        <v>1</v>
      </c>
      <c r="P1232" s="360" t="str">
        <f>IF(Tabela14[[#This Row],[DIA]]&gt;0,IF('13'!$CD$36=77,1,""),"")</f>
        <v/>
      </c>
      <c r="Q1232" s="360">
        <f>IF(M1232&gt;'13'!$CD$30,0,1)</f>
        <v>1</v>
      </c>
      <c r="R1232" s="357" t="str">
        <f>IF(Tabela14[[#This Row],[DIA]]&gt;0,IF('01'!$BX$33=77,1,""),"")</f>
        <v/>
      </c>
      <c r="S1232" s="360">
        <f>IF(M1232&gt;'01'!$BX$27,0,1)</f>
        <v>1</v>
      </c>
    </row>
    <row r="1233" spans="3:19" x14ac:dyDescent="0.25">
      <c r="C1233" s="75">
        <v>43806</v>
      </c>
      <c r="D1233" s="76" t="s">
        <v>264</v>
      </c>
      <c r="E1233" s="358" t="s">
        <v>406</v>
      </c>
      <c r="F1233" s="359">
        <v>47</v>
      </c>
      <c r="G1233" s="76" t="s">
        <v>272</v>
      </c>
      <c r="H1233" s="76" t="s">
        <v>60</v>
      </c>
      <c r="I1233" s="360" t="str">
        <f t="shared" ca="1" si="95"/>
        <v/>
      </c>
      <c r="J1233" s="360">
        <f t="shared" si="96"/>
        <v>7</v>
      </c>
      <c r="K1233" s="360">
        <f t="shared" si="97"/>
        <v>12</v>
      </c>
      <c r="L1233" s="360">
        <f t="shared" si="98"/>
        <v>2019</v>
      </c>
      <c r="M1233" s="360">
        <f t="shared" si="99"/>
        <v>1</v>
      </c>
      <c r="N1233" s="357">
        <f>VLOOKUP(Tabela14[[#This Row],[Banco]],$U$9:$V$28,2,0)</f>
        <v>1</v>
      </c>
      <c r="O1233" s="360">
        <f>IF(M1233&gt;'06'!$AZ$15,0,1)</f>
        <v>1</v>
      </c>
      <c r="P1233" s="360" t="str">
        <f>IF(Tabela14[[#This Row],[DIA]]&gt;0,IF('13'!$CD$36=77,1,""),"")</f>
        <v/>
      </c>
      <c r="Q1233" s="360">
        <f>IF(M1233&gt;'13'!$CD$30,0,1)</f>
        <v>1</v>
      </c>
      <c r="R1233" s="357" t="str">
        <f>IF(Tabela14[[#This Row],[DIA]]&gt;0,IF('01'!$BX$33=77,1,""),"")</f>
        <v/>
      </c>
      <c r="S1233" s="360">
        <f>IF(M1233&gt;'01'!$BX$27,0,1)</f>
        <v>1</v>
      </c>
    </row>
    <row r="1234" spans="3:19" x14ac:dyDescent="0.25">
      <c r="C1234" s="75">
        <v>43807</v>
      </c>
      <c r="D1234" s="76" t="s">
        <v>264</v>
      </c>
      <c r="E1234" s="358" t="s">
        <v>363</v>
      </c>
      <c r="F1234" s="359">
        <v>15</v>
      </c>
      <c r="G1234" s="76" t="s">
        <v>272</v>
      </c>
      <c r="H1234" s="76" t="s">
        <v>60</v>
      </c>
      <c r="I1234" s="360" t="str">
        <f t="shared" ca="1" si="95"/>
        <v/>
      </c>
      <c r="J1234" s="360">
        <f t="shared" si="96"/>
        <v>8</v>
      </c>
      <c r="K1234" s="360">
        <f t="shared" si="97"/>
        <v>12</v>
      </c>
      <c r="L1234" s="360">
        <f t="shared" si="98"/>
        <v>2019</v>
      </c>
      <c r="M1234" s="360">
        <f t="shared" si="99"/>
        <v>1</v>
      </c>
      <c r="N1234" s="357">
        <f>VLOOKUP(Tabela14[[#This Row],[Banco]],$U$9:$V$28,2,0)</f>
        <v>1</v>
      </c>
      <c r="O1234" s="360">
        <f>IF(M1234&gt;'06'!$AZ$15,0,1)</f>
        <v>1</v>
      </c>
      <c r="P1234" s="360" t="str">
        <f>IF(Tabela14[[#This Row],[DIA]]&gt;0,IF('13'!$CD$36=77,1,""),"")</f>
        <v/>
      </c>
      <c r="Q1234" s="360">
        <f>IF(M1234&gt;'13'!$CD$30,0,1)</f>
        <v>1</v>
      </c>
      <c r="R1234" s="357" t="str">
        <f>IF(Tabela14[[#This Row],[DIA]]&gt;0,IF('01'!$BX$33=77,1,""),"")</f>
        <v/>
      </c>
      <c r="S1234" s="360">
        <f>IF(M1234&gt;'01'!$BX$27,0,1)</f>
        <v>1</v>
      </c>
    </row>
    <row r="1235" spans="3:19" x14ac:dyDescent="0.25">
      <c r="C1235" s="75">
        <v>43807</v>
      </c>
      <c r="D1235" s="76" t="s">
        <v>268</v>
      </c>
      <c r="E1235" s="358" t="s">
        <v>526</v>
      </c>
      <c r="F1235" s="359">
        <v>5</v>
      </c>
      <c r="G1235" s="76" t="s">
        <v>272</v>
      </c>
      <c r="H1235" s="76" t="s">
        <v>60</v>
      </c>
      <c r="I1235" s="360" t="str">
        <f t="shared" ca="1" si="95"/>
        <v/>
      </c>
      <c r="J1235" s="360">
        <f t="shared" si="96"/>
        <v>8</v>
      </c>
      <c r="K1235" s="360">
        <f t="shared" si="97"/>
        <v>12</v>
      </c>
      <c r="L1235" s="360">
        <f t="shared" si="98"/>
        <v>2019</v>
      </c>
      <c r="M1235" s="360">
        <f t="shared" si="99"/>
        <v>1</v>
      </c>
      <c r="N1235" s="357">
        <f>VLOOKUP(Tabela14[[#This Row],[Banco]],$U$9:$V$28,2,0)</f>
        <v>1</v>
      </c>
      <c r="O1235" s="360">
        <f>IF(M1235&gt;'06'!$AZ$15,0,1)</f>
        <v>1</v>
      </c>
      <c r="P1235" s="360" t="str">
        <f>IF(Tabela14[[#This Row],[DIA]]&gt;0,IF('13'!$CD$36=77,1,""),"")</f>
        <v/>
      </c>
      <c r="Q1235" s="360">
        <f>IF(M1235&gt;'13'!$CD$30,0,1)</f>
        <v>1</v>
      </c>
      <c r="R1235" s="357" t="str">
        <f>IF(Tabela14[[#This Row],[DIA]]&gt;0,IF('01'!$BX$33=77,1,""),"")</f>
        <v/>
      </c>
      <c r="S1235" s="360">
        <f>IF(M1235&gt;'01'!$BX$27,0,1)</f>
        <v>1</v>
      </c>
    </row>
    <row r="1236" spans="3:19" x14ac:dyDescent="0.25">
      <c r="C1236" s="75">
        <v>43807</v>
      </c>
      <c r="D1236" s="76" t="s">
        <v>264</v>
      </c>
      <c r="E1236" s="358" t="s">
        <v>339</v>
      </c>
      <c r="F1236" s="359">
        <v>155</v>
      </c>
      <c r="G1236" s="76" t="s">
        <v>272</v>
      </c>
      <c r="H1236" s="76" t="s">
        <v>60</v>
      </c>
      <c r="I1236" s="360" t="str">
        <f t="shared" ca="1" si="95"/>
        <v/>
      </c>
      <c r="J1236" s="360">
        <f t="shared" si="96"/>
        <v>8</v>
      </c>
      <c r="K1236" s="360">
        <f t="shared" si="97"/>
        <v>12</v>
      </c>
      <c r="L1236" s="360">
        <f t="shared" si="98"/>
        <v>2019</v>
      </c>
      <c r="M1236" s="360">
        <f t="shared" si="99"/>
        <v>1</v>
      </c>
      <c r="N1236" s="357">
        <f>VLOOKUP(Tabela14[[#This Row],[Banco]],$U$9:$V$28,2,0)</f>
        <v>1</v>
      </c>
      <c r="O1236" s="360">
        <f>IF(M1236&gt;'06'!$AZ$15,0,1)</f>
        <v>1</v>
      </c>
      <c r="P1236" s="360" t="str">
        <f>IF(Tabela14[[#This Row],[DIA]]&gt;0,IF('13'!$CD$36=77,1,""),"")</f>
        <v/>
      </c>
      <c r="Q1236" s="360">
        <f>IF(M1236&gt;'13'!$CD$30,0,1)</f>
        <v>1</v>
      </c>
      <c r="R1236" s="357" t="str">
        <f>IF(Tabela14[[#This Row],[DIA]]&gt;0,IF('01'!$BX$33=77,1,""),"")</f>
        <v/>
      </c>
      <c r="S1236" s="360">
        <f>IF(M1236&gt;'01'!$BX$27,0,1)</f>
        <v>1</v>
      </c>
    </row>
    <row r="1237" spans="3:19" x14ac:dyDescent="0.25">
      <c r="C1237" s="75">
        <v>43807</v>
      </c>
      <c r="D1237" s="76" t="s">
        <v>266</v>
      </c>
      <c r="E1237" s="358" t="s">
        <v>418</v>
      </c>
      <c r="F1237" s="359">
        <v>50</v>
      </c>
      <c r="G1237" s="76" t="s">
        <v>272</v>
      </c>
      <c r="H1237" s="76" t="s">
        <v>60</v>
      </c>
      <c r="I1237" s="360" t="str">
        <f t="shared" ca="1" si="95"/>
        <v/>
      </c>
      <c r="J1237" s="360">
        <f t="shared" si="96"/>
        <v>8</v>
      </c>
      <c r="K1237" s="360">
        <f t="shared" si="97"/>
        <v>12</v>
      </c>
      <c r="L1237" s="360">
        <f t="shared" si="98"/>
        <v>2019</v>
      </c>
      <c r="M1237" s="360">
        <f t="shared" si="99"/>
        <v>1</v>
      </c>
      <c r="N1237" s="357">
        <f>VLOOKUP(Tabela14[[#This Row],[Banco]],$U$9:$V$28,2,0)</f>
        <v>1</v>
      </c>
      <c r="O1237" s="360">
        <f>IF(M1237&gt;'06'!$AZ$15,0,1)</f>
        <v>1</v>
      </c>
      <c r="P1237" s="360" t="str">
        <f>IF(Tabela14[[#This Row],[DIA]]&gt;0,IF('13'!$CD$36=77,1,""),"")</f>
        <v/>
      </c>
      <c r="Q1237" s="360">
        <f>IF(M1237&gt;'13'!$CD$30,0,1)</f>
        <v>1</v>
      </c>
      <c r="R1237" s="357" t="str">
        <f>IF(Tabela14[[#This Row],[DIA]]&gt;0,IF('01'!$BX$33=77,1,""),"")</f>
        <v/>
      </c>
      <c r="S1237" s="360">
        <f>IF(M1237&gt;'01'!$BX$27,0,1)</f>
        <v>1</v>
      </c>
    </row>
    <row r="1238" spans="3:19" x14ac:dyDescent="0.25">
      <c r="C1238" s="75">
        <v>43808</v>
      </c>
      <c r="D1238" s="76" t="s">
        <v>269</v>
      </c>
      <c r="E1238" s="358" t="s">
        <v>348</v>
      </c>
      <c r="F1238" s="359">
        <v>33.4</v>
      </c>
      <c r="G1238" s="76" t="s">
        <v>272</v>
      </c>
      <c r="H1238" s="76" t="s">
        <v>60</v>
      </c>
      <c r="I1238" s="360" t="str">
        <f t="shared" ca="1" si="95"/>
        <v/>
      </c>
      <c r="J1238" s="360">
        <f t="shared" si="96"/>
        <v>9</v>
      </c>
      <c r="K1238" s="360">
        <f t="shared" si="97"/>
        <v>12</v>
      </c>
      <c r="L1238" s="360">
        <f t="shared" si="98"/>
        <v>2019</v>
      </c>
      <c r="M1238" s="360">
        <f t="shared" si="99"/>
        <v>1</v>
      </c>
      <c r="N1238" s="357">
        <f>VLOOKUP(Tabela14[[#This Row],[Banco]],$U$9:$V$28,2,0)</f>
        <v>1</v>
      </c>
      <c r="O1238" s="360">
        <f>IF(M1238&gt;'06'!$AZ$15,0,1)</f>
        <v>1</v>
      </c>
      <c r="P1238" s="360" t="str">
        <f>IF(Tabela14[[#This Row],[DIA]]&gt;0,IF('13'!$CD$36=77,1,""),"")</f>
        <v/>
      </c>
      <c r="Q1238" s="360">
        <f>IF(M1238&gt;'13'!$CD$30,0,1)</f>
        <v>1</v>
      </c>
      <c r="R1238" s="357" t="str">
        <f>IF(Tabela14[[#This Row],[DIA]]&gt;0,IF('01'!$BX$33=77,1,""),"")</f>
        <v/>
      </c>
      <c r="S1238" s="360">
        <f>IF(M1238&gt;'01'!$BX$27,0,1)</f>
        <v>1</v>
      </c>
    </row>
    <row r="1239" spans="3:19" x14ac:dyDescent="0.25">
      <c r="C1239" s="75">
        <v>43808</v>
      </c>
      <c r="D1239" s="76" t="s">
        <v>264</v>
      </c>
      <c r="E1239" s="358" t="s">
        <v>739</v>
      </c>
      <c r="F1239" s="359">
        <v>10</v>
      </c>
      <c r="G1239" s="76" t="s">
        <v>272</v>
      </c>
      <c r="H1239" s="76" t="s">
        <v>60</v>
      </c>
      <c r="I1239" s="360" t="str">
        <f t="shared" ca="1" si="95"/>
        <v/>
      </c>
      <c r="J1239" s="360">
        <f t="shared" si="96"/>
        <v>9</v>
      </c>
      <c r="K1239" s="360">
        <f t="shared" si="97"/>
        <v>12</v>
      </c>
      <c r="L1239" s="360">
        <f t="shared" si="98"/>
        <v>2019</v>
      </c>
      <c r="M1239" s="360">
        <f t="shared" si="99"/>
        <v>1</v>
      </c>
      <c r="N1239" s="357">
        <f>VLOOKUP(Tabela14[[#This Row],[Banco]],$U$9:$V$28,2,0)</f>
        <v>1</v>
      </c>
      <c r="O1239" s="360">
        <f>IF(M1239&gt;'06'!$AZ$15,0,1)</f>
        <v>1</v>
      </c>
      <c r="P1239" s="360" t="str">
        <f>IF(Tabela14[[#This Row],[DIA]]&gt;0,IF('13'!$CD$36=77,1,""),"")</f>
        <v/>
      </c>
      <c r="Q1239" s="360">
        <f>IF(M1239&gt;'13'!$CD$30,0,1)</f>
        <v>1</v>
      </c>
      <c r="R1239" s="357" t="str">
        <f>IF(Tabela14[[#This Row],[DIA]]&gt;0,IF('01'!$BX$33=77,1,""),"")</f>
        <v/>
      </c>
      <c r="S1239" s="360">
        <f>IF(M1239&gt;'01'!$BX$27,0,1)</f>
        <v>1</v>
      </c>
    </row>
    <row r="1240" spans="3:19" x14ac:dyDescent="0.25">
      <c r="C1240" s="75">
        <v>43808</v>
      </c>
      <c r="D1240" s="76" t="s">
        <v>268</v>
      </c>
      <c r="E1240" s="358" t="s">
        <v>740</v>
      </c>
      <c r="F1240" s="359">
        <v>17</v>
      </c>
      <c r="G1240" s="76" t="s">
        <v>272</v>
      </c>
      <c r="H1240" s="76" t="s">
        <v>60</v>
      </c>
      <c r="I1240" s="360" t="str">
        <f t="shared" ca="1" si="95"/>
        <v/>
      </c>
      <c r="J1240" s="360">
        <f t="shared" si="96"/>
        <v>9</v>
      </c>
      <c r="K1240" s="360">
        <f t="shared" si="97"/>
        <v>12</v>
      </c>
      <c r="L1240" s="360">
        <f t="shared" si="98"/>
        <v>2019</v>
      </c>
      <c r="M1240" s="360">
        <f t="shared" si="99"/>
        <v>1</v>
      </c>
      <c r="N1240" s="357">
        <f>VLOOKUP(Tabela14[[#This Row],[Banco]],$U$9:$V$28,2,0)</f>
        <v>1</v>
      </c>
      <c r="O1240" s="360">
        <f>IF(M1240&gt;'06'!$AZ$15,0,1)</f>
        <v>1</v>
      </c>
      <c r="P1240" s="360" t="str">
        <f>IF(Tabela14[[#This Row],[DIA]]&gt;0,IF('13'!$CD$36=77,1,""),"")</f>
        <v/>
      </c>
      <c r="Q1240" s="360">
        <f>IF(M1240&gt;'13'!$CD$30,0,1)</f>
        <v>1</v>
      </c>
      <c r="R1240" s="357" t="str">
        <f>IF(Tabela14[[#This Row],[DIA]]&gt;0,IF('01'!$BX$33=77,1,""),"")</f>
        <v/>
      </c>
      <c r="S1240" s="360">
        <f>IF(M1240&gt;'01'!$BX$27,0,1)</f>
        <v>1</v>
      </c>
    </row>
    <row r="1241" spans="3:19" x14ac:dyDescent="0.25">
      <c r="C1241" s="75">
        <v>43809</v>
      </c>
      <c r="D1241" s="76" t="s">
        <v>266</v>
      </c>
      <c r="E1241" s="358" t="s">
        <v>420</v>
      </c>
      <c r="F1241" s="359">
        <v>25</v>
      </c>
      <c r="G1241" s="76" t="s">
        <v>272</v>
      </c>
      <c r="H1241" s="76" t="s">
        <v>60</v>
      </c>
      <c r="I1241" s="360" t="str">
        <f t="shared" ca="1" si="95"/>
        <v/>
      </c>
      <c r="J1241" s="360">
        <f t="shared" si="96"/>
        <v>10</v>
      </c>
      <c r="K1241" s="360">
        <f t="shared" si="97"/>
        <v>12</v>
      </c>
      <c r="L1241" s="360">
        <f t="shared" si="98"/>
        <v>2019</v>
      </c>
      <c r="M1241" s="360">
        <f t="shared" si="99"/>
        <v>1</v>
      </c>
      <c r="N1241" s="357">
        <f>VLOOKUP(Tabela14[[#This Row],[Banco]],$U$9:$V$28,2,0)</f>
        <v>1</v>
      </c>
      <c r="O1241" s="360">
        <f>IF(M1241&gt;'06'!$AZ$15,0,1)</f>
        <v>1</v>
      </c>
      <c r="P1241" s="360" t="str">
        <f>IF(Tabela14[[#This Row],[DIA]]&gt;0,IF('13'!$CD$36=77,1,""),"")</f>
        <v/>
      </c>
      <c r="Q1241" s="360">
        <f>IF(M1241&gt;'13'!$CD$30,0,1)</f>
        <v>1</v>
      </c>
      <c r="R1241" s="357" t="str">
        <f>IF(Tabela14[[#This Row],[DIA]]&gt;0,IF('01'!$BX$33=77,1,""),"")</f>
        <v/>
      </c>
      <c r="S1241" s="360">
        <f>IF(M1241&gt;'01'!$BX$27,0,1)</f>
        <v>1</v>
      </c>
    </row>
    <row r="1242" spans="3:19" x14ac:dyDescent="0.25">
      <c r="C1242" s="75">
        <v>43809</v>
      </c>
      <c r="D1242" s="76" t="s">
        <v>268</v>
      </c>
      <c r="E1242" s="358" t="s">
        <v>342</v>
      </c>
      <c r="F1242" s="359">
        <v>5</v>
      </c>
      <c r="G1242" s="76" t="s">
        <v>272</v>
      </c>
      <c r="H1242" s="76" t="s">
        <v>60</v>
      </c>
      <c r="I1242" s="360" t="str">
        <f t="shared" ca="1" si="95"/>
        <v/>
      </c>
      <c r="J1242" s="360">
        <f t="shared" si="96"/>
        <v>10</v>
      </c>
      <c r="K1242" s="360">
        <f t="shared" si="97"/>
        <v>12</v>
      </c>
      <c r="L1242" s="360">
        <f t="shared" si="98"/>
        <v>2019</v>
      </c>
      <c r="M1242" s="360">
        <f t="shared" si="99"/>
        <v>1</v>
      </c>
      <c r="N1242" s="357">
        <f>VLOOKUP(Tabela14[[#This Row],[Banco]],$U$9:$V$28,2,0)</f>
        <v>1</v>
      </c>
      <c r="O1242" s="360">
        <f>IF(M1242&gt;'06'!$AZ$15,0,1)</f>
        <v>1</v>
      </c>
      <c r="P1242" s="360" t="str">
        <f>IF(Tabela14[[#This Row],[DIA]]&gt;0,IF('13'!$CD$36=77,1,""),"")</f>
        <v/>
      </c>
      <c r="Q1242" s="360">
        <f>IF(M1242&gt;'13'!$CD$30,0,1)</f>
        <v>1</v>
      </c>
      <c r="R1242" s="357" t="str">
        <f>IF(Tabela14[[#This Row],[DIA]]&gt;0,IF('01'!$BX$33=77,1,""),"")</f>
        <v/>
      </c>
      <c r="S1242" s="360">
        <f>IF(M1242&gt;'01'!$BX$27,0,1)</f>
        <v>1</v>
      </c>
    </row>
    <row r="1243" spans="3:19" x14ac:dyDescent="0.25">
      <c r="C1243" s="75">
        <v>43809</v>
      </c>
      <c r="D1243" s="76" t="s">
        <v>264</v>
      </c>
      <c r="E1243" s="358" t="s">
        <v>688</v>
      </c>
      <c r="F1243" s="359">
        <v>20</v>
      </c>
      <c r="G1243" s="76" t="s">
        <v>272</v>
      </c>
      <c r="H1243" s="76" t="s">
        <v>60</v>
      </c>
      <c r="I1243" s="360" t="str">
        <f t="shared" ca="1" si="95"/>
        <v/>
      </c>
      <c r="J1243" s="360">
        <f t="shared" si="96"/>
        <v>10</v>
      </c>
      <c r="K1243" s="360">
        <f t="shared" si="97"/>
        <v>12</v>
      </c>
      <c r="L1243" s="360">
        <f t="shared" si="98"/>
        <v>2019</v>
      </c>
      <c r="M1243" s="360">
        <f t="shared" si="99"/>
        <v>1</v>
      </c>
      <c r="N1243" s="357">
        <f>VLOOKUP(Tabela14[[#This Row],[Banco]],$U$9:$V$28,2,0)</f>
        <v>1</v>
      </c>
      <c r="O1243" s="360">
        <f>IF(M1243&gt;'06'!$AZ$15,0,1)</f>
        <v>1</v>
      </c>
      <c r="P1243" s="360" t="str">
        <f>IF(Tabela14[[#This Row],[DIA]]&gt;0,IF('13'!$CD$36=77,1,""),"")</f>
        <v/>
      </c>
      <c r="Q1243" s="360">
        <f>IF(M1243&gt;'13'!$CD$30,0,1)</f>
        <v>1</v>
      </c>
      <c r="R1243" s="357" t="str">
        <f>IF(Tabela14[[#This Row],[DIA]]&gt;0,IF('01'!$BX$33=77,1,""),"")</f>
        <v/>
      </c>
      <c r="S1243" s="360">
        <f>IF(M1243&gt;'01'!$BX$27,0,1)</f>
        <v>1</v>
      </c>
    </row>
    <row r="1244" spans="3:19" x14ac:dyDescent="0.25">
      <c r="C1244" s="75">
        <v>43811</v>
      </c>
      <c r="D1244" s="76" t="s">
        <v>269</v>
      </c>
      <c r="E1244" s="358" t="s">
        <v>741</v>
      </c>
      <c r="F1244" s="359">
        <v>12</v>
      </c>
      <c r="G1244" s="76" t="s">
        <v>272</v>
      </c>
      <c r="H1244" s="76" t="s">
        <v>60</v>
      </c>
      <c r="I1244" s="360" t="str">
        <f t="shared" ca="1" si="95"/>
        <v/>
      </c>
      <c r="J1244" s="360">
        <f t="shared" si="96"/>
        <v>12</v>
      </c>
      <c r="K1244" s="360">
        <f t="shared" si="97"/>
        <v>12</v>
      </c>
      <c r="L1244" s="360">
        <f t="shared" si="98"/>
        <v>2019</v>
      </c>
      <c r="M1244" s="360">
        <f t="shared" si="99"/>
        <v>1</v>
      </c>
      <c r="N1244" s="357">
        <f>VLOOKUP(Tabela14[[#This Row],[Banco]],$U$9:$V$28,2,0)</f>
        <v>1</v>
      </c>
      <c r="O1244" s="360">
        <f>IF(M1244&gt;'06'!$AZ$15,0,1)</f>
        <v>1</v>
      </c>
      <c r="P1244" s="360" t="str">
        <f>IF(Tabela14[[#This Row],[DIA]]&gt;0,IF('13'!$CD$36=77,1,""),"")</f>
        <v/>
      </c>
      <c r="Q1244" s="360">
        <f>IF(M1244&gt;'13'!$CD$30,0,1)</f>
        <v>1</v>
      </c>
      <c r="R1244" s="357" t="str">
        <f>IF(Tabela14[[#This Row],[DIA]]&gt;0,IF('01'!$BX$33=77,1,""),"")</f>
        <v/>
      </c>
      <c r="S1244" s="360">
        <f>IF(M1244&gt;'01'!$BX$27,0,1)</f>
        <v>1</v>
      </c>
    </row>
    <row r="1245" spans="3:19" x14ac:dyDescent="0.25">
      <c r="C1245" s="75">
        <v>43811</v>
      </c>
      <c r="D1245" s="76" t="s">
        <v>268</v>
      </c>
      <c r="E1245" s="358" t="s">
        <v>583</v>
      </c>
      <c r="F1245" s="359">
        <v>40</v>
      </c>
      <c r="G1245" s="76" t="s">
        <v>272</v>
      </c>
      <c r="H1245" s="76" t="s">
        <v>60</v>
      </c>
      <c r="I1245" s="360" t="str">
        <f t="shared" ca="1" si="95"/>
        <v/>
      </c>
      <c r="J1245" s="360">
        <f t="shared" si="96"/>
        <v>12</v>
      </c>
      <c r="K1245" s="360">
        <f t="shared" si="97"/>
        <v>12</v>
      </c>
      <c r="L1245" s="360">
        <f t="shared" si="98"/>
        <v>2019</v>
      </c>
      <c r="M1245" s="360">
        <f t="shared" si="99"/>
        <v>1</v>
      </c>
      <c r="N1245" s="357">
        <f>VLOOKUP(Tabela14[[#This Row],[Banco]],$U$9:$V$28,2,0)</f>
        <v>1</v>
      </c>
      <c r="O1245" s="360">
        <f>IF(M1245&gt;'06'!$AZ$15,0,1)</f>
        <v>1</v>
      </c>
      <c r="P1245" s="360" t="str">
        <f>IF(Tabela14[[#This Row],[DIA]]&gt;0,IF('13'!$CD$36=77,1,""),"")</f>
        <v/>
      </c>
      <c r="Q1245" s="360">
        <f>IF(M1245&gt;'13'!$CD$30,0,1)</f>
        <v>1</v>
      </c>
      <c r="R1245" s="357" t="str">
        <f>IF(Tabela14[[#This Row],[DIA]]&gt;0,IF('01'!$BX$33=77,1,""),"")</f>
        <v/>
      </c>
      <c r="S1245" s="360">
        <f>IF(M1245&gt;'01'!$BX$27,0,1)</f>
        <v>1</v>
      </c>
    </row>
    <row r="1246" spans="3:19" x14ac:dyDescent="0.25">
      <c r="C1246" s="75">
        <v>43811</v>
      </c>
      <c r="D1246" s="76" t="s">
        <v>269</v>
      </c>
      <c r="E1246" s="358" t="s">
        <v>742</v>
      </c>
      <c r="F1246" s="359">
        <v>15</v>
      </c>
      <c r="G1246" s="76" t="s">
        <v>272</v>
      </c>
      <c r="H1246" s="76" t="s">
        <v>60</v>
      </c>
      <c r="I1246" s="360" t="str">
        <f t="shared" ca="1" si="95"/>
        <v/>
      </c>
      <c r="J1246" s="360">
        <f t="shared" si="96"/>
        <v>12</v>
      </c>
      <c r="K1246" s="360">
        <f t="shared" si="97"/>
        <v>12</v>
      </c>
      <c r="L1246" s="360">
        <f t="shared" si="98"/>
        <v>2019</v>
      </c>
      <c r="M1246" s="360">
        <f t="shared" si="99"/>
        <v>1</v>
      </c>
      <c r="N1246" s="357">
        <f>VLOOKUP(Tabela14[[#This Row],[Banco]],$U$9:$V$28,2,0)</f>
        <v>1</v>
      </c>
      <c r="O1246" s="360">
        <f>IF(M1246&gt;'06'!$AZ$15,0,1)</f>
        <v>1</v>
      </c>
      <c r="P1246" s="360" t="str">
        <f>IF(Tabela14[[#This Row],[DIA]]&gt;0,IF('13'!$CD$36=77,1,""),"")</f>
        <v/>
      </c>
      <c r="Q1246" s="360">
        <f>IF(M1246&gt;'13'!$CD$30,0,1)</f>
        <v>1</v>
      </c>
      <c r="R1246" s="357" t="str">
        <f>IF(Tabela14[[#This Row],[DIA]]&gt;0,IF('01'!$BX$33=77,1,""),"")</f>
        <v/>
      </c>
      <c r="S1246" s="360">
        <f>IF(M1246&gt;'01'!$BX$27,0,1)</f>
        <v>1</v>
      </c>
    </row>
    <row r="1247" spans="3:19" x14ac:dyDescent="0.25">
      <c r="C1247" s="75">
        <v>43812</v>
      </c>
      <c r="D1247" s="76" t="s">
        <v>268</v>
      </c>
      <c r="E1247" s="358" t="s">
        <v>743</v>
      </c>
      <c r="F1247" s="359">
        <v>2.5</v>
      </c>
      <c r="G1247" s="76" t="s">
        <v>272</v>
      </c>
      <c r="H1247" s="76" t="s">
        <v>60</v>
      </c>
      <c r="I1247" s="360" t="str">
        <f t="shared" ca="1" si="95"/>
        <v/>
      </c>
      <c r="J1247" s="360">
        <f t="shared" si="96"/>
        <v>13</v>
      </c>
      <c r="K1247" s="360">
        <f t="shared" si="97"/>
        <v>12</v>
      </c>
      <c r="L1247" s="360">
        <f t="shared" si="98"/>
        <v>2019</v>
      </c>
      <c r="M1247" s="360">
        <f t="shared" si="99"/>
        <v>1</v>
      </c>
      <c r="N1247" s="357">
        <f>VLOOKUP(Tabela14[[#This Row],[Banco]],$U$9:$V$28,2,0)</f>
        <v>1</v>
      </c>
      <c r="O1247" s="360">
        <f>IF(M1247&gt;'06'!$AZ$15,0,1)</f>
        <v>1</v>
      </c>
      <c r="P1247" s="360" t="str">
        <f>IF(Tabela14[[#This Row],[DIA]]&gt;0,IF('13'!$CD$36=77,1,""),"")</f>
        <v/>
      </c>
      <c r="Q1247" s="360">
        <f>IF(M1247&gt;'13'!$CD$30,0,1)</f>
        <v>1</v>
      </c>
      <c r="R1247" s="357" t="str">
        <f>IF(Tabela14[[#This Row],[DIA]]&gt;0,IF('01'!$BX$33=77,1,""),"")</f>
        <v/>
      </c>
      <c r="S1247" s="360">
        <f>IF(M1247&gt;'01'!$BX$27,0,1)</f>
        <v>1</v>
      </c>
    </row>
    <row r="1248" spans="3:19" x14ac:dyDescent="0.25">
      <c r="C1248" s="75">
        <v>43812</v>
      </c>
      <c r="D1248" s="76" t="s">
        <v>266</v>
      </c>
      <c r="E1248" s="358" t="s">
        <v>418</v>
      </c>
      <c r="F1248" s="359">
        <v>40</v>
      </c>
      <c r="G1248" s="76" t="s">
        <v>272</v>
      </c>
      <c r="H1248" s="76" t="s">
        <v>60</v>
      </c>
      <c r="I1248" s="360" t="str">
        <f t="shared" ca="1" si="95"/>
        <v/>
      </c>
      <c r="J1248" s="360">
        <f t="shared" si="96"/>
        <v>13</v>
      </c>
      <c r="K1248" s="360">
        <f t="shared" si="97"/>
        <v>12</v>
      </c>
      <c r="L1248" s="360">
        <f t="shared" si="98"/>
        <v>2019</v>
      </c>
      <c r="M1248" s="360">
        <f t="shared" si="99"/>
        <v>1</v>
      </c>
      <c r="N1248" s="357">
        <f>VLOOKUP(Tabela14[[#This Row],[Banco]],$U$9:$V$28,2,0)</f>
        <v>1</v>
      </c>
      <c r="O1248" s="360">
        <f>IF(M1248&gt;'06'!$AZ$15,0,1)</f>
        <v>1</v>
      </c>
      <c r="P1248" s="360" t="str">
        <f>IF(Tabela14[[#This Row],[DIA]]&gt;0,IF('13'!$CD$36=77,1,""),"")</f>
        <v/>
      </c>
      <c r="Q1248" s="360">
        <f>IF(M1248&gt;'13'!$CD$30,0,1)</f>
        <v>1</v>
      </c>
      <c r="R1248" s="357" t="str">
        <f>IF(Tabela14[[#This Row],[DIA]]&gt;0,IF('01'!$BX$33=77,1,""),"")</f>
        <v/>
      </c>
      <c r="S1248" s="360">
        <f>IF(M1248&gt;'01'!$BX$27,0,1)</f>
        <v>1</v>
      </c>
    </row>
    <row r="1249" spans="3:19" x14ac:dyDescent="0.25">
      <c r="C1249" s="75">
        <v>43813</v>
      </c>
      <c r="D1249" s="76" t="s">
        <v>265</v>
      </c>
      <c r="E1249" s="358" t="s">
        <v>663</v>
      </c>
      <c r="F1249" s="359">
        <v>444.47</v>
      </c>
      <c r="G1249" s="76" t="s">
        <v>272</v>
      </c>
      <c r="H1249" s="76" t="s">
        <v>60</v>
      </c>
      <c r="I1249" s="360" t="str">
        <f t="shared" ca="1" si="95"/>
        <v/>
      </c>
      <c r="J1249" s="360">
        <f t="shared" si="96"/>
        <v>14</v>
      </c>
      <c r="K1249" s="360">
        <f t="shared" si="97"/>
        <v>12</v>
      </c>
      <c r="L1249" s="360">
        <f t="shared" si="98"/>
        <v>2019</v>
      </c>
      <c r="M1249" s="360">
        <f t="shared" si="99"/>
        <v>1</v>
      </c>
      <c r="N1249" s="357">
        <f>VLOOKUP(Tabela14[[#This Row],[Banco]],$U$9:$V$28,2,0)</f>
        <v>1</v>
      </c>
      <c r="O1249" s="360">
        <f>IF(M1249&gt;'06'!$AZ$15,0,1)</f>
        <v>1</v>
      </c>
      <c r="P1249" s="360" t="str">
        <f>IF(Tabela14[[#This Row],[DIA]]&gt;0,IF('13'!$CD$36=77,1,""),"")</f>
        <v/>
      </c>
      <c r="Q1249" s="360">
        <f>IF(M1249&gt;'13'!$CD$30,0,1)</f>
        <v>1</v>
      </c>
      <c r="R1249" s="357" t="str">
        <f>IF(Tabela14[[#This Row],[DIA]]&gt;0,IF('01'!$BX$33=77,1,""),"")</f>
        <v/>
      </c>
      <c r="S1249" s="360">
        <f>IF(M1249&gt;'01'!$BX$27,0,1)</f>
        <v>1</v>
      </c>
    </row>
    <row r="1250" spans="3:19" x14ac:dyDescent="0.25">
      <c r="C1250" s="75">
        <v>43813</v>
      </c>
      <c r="D1250" s="76" t="s">
        <v>264</v>
      </c>
      <c r="E1250" s="358" t="s">
        <v>339</v>
      </c>
      <c r="F1250" s="359">
        <v>200</v>
      </c>
      <c r="G1250" s="76" t="s">
        <v>272</v>
      </c>
      <c r="H1250" s="76" t="s">
        <v>60</v>
      </c>
      <c r="I1250" s="360" t="str">
        <f t="shared" ca="1" si="95"/>
        <v/>
      </c>
      <c r="J1250" s="360">
        <f t="shared" si="96"/>
        <v>14</v>
      </c>
      <c r="K1250" s="360">
        <f t="shared" si="97"/>
        <v>12</v>
      </c>
      <c r="L1250" s="360">
        <f t="shared" si="98"/>
        <v>2019</v>
      </c>
      <c r="M1250" s="360">
        <f t="shared" si="99"/>
        <v>1</v>
      </c>
      <c r="N1250" s="357">
        <f>VLOOKUP(Tabela14[[#This Row],[Banco]],$U$9:$V$28,2,0)</f>
        <v>1</v>
      </c>
      <c r="O1250" s="360">
        <f>IF(M1250&gt;'06'!$AZ$15,0,1)</f>
        <v>1</v>
      </c>
      <c r="P1250" s="360" t="str">
        <f>IF(Tabela14[[#This Row],[DIA]]&gt;0,IF('13'!$CD$36=77,1,""),"")</f>
        <v/>
      </c>
      <c r="Q1250" s="360">
        <f>IF(M1250&gt;'13'!$CD$30,0,1)</f>
        <v>1</v>
      </c>
      <c r="R1250" s="357" t="str">
        <f>IF(Tabela14[[#This Row],[DIA]]&gt;0,IF('01'!$BX$33=77,1,""),"")</f>
        <v/>
      </c>
      <c r="S1250" s="360">
        <f>IF(M1250&gt;'01'!$BX$27,0,1)</f>
        <v>1</v>
      </c>
    </row>
    <row r="1251" spans="3:19" x14ac:dyDescent="0.25">
      <c r="C1251" s="75">
        <v>43813</v>
      </c>
      <c r="D1251" s="76" t="s">
        <v>264</v>
      </c>
      <c r="E1251" s="358" t="s">
        <v>339</v>
      </c>
      <c r="F1251" s="359">
        <v>20</v>
      </c>
      <c r="G1251" s="76" t="s">
        <v>272</v>
      </c>
      <c r="H1251" s="76" t="s">
        <v>60</v>
      </c>
      <c r="I1251" s="360" t="str">
        <f t="shared" ca="1" si="95"/>
        <v/>
      </c>
      <c r="J1251" s="360">
        <f t="shared" si="96"/>
        <v>14</v>
      </c>
      <c r="K1251" s="360">
        <f t="shared" si="97"/>
        <v>12</v>
      </c>
      <c r="L1251" s="360">
        <f t="shared" si="98"/>
        <v>2019</v>
      </c>
      <c r="M1251" s="360">
        <f t="shared" si="99"/>
        <v>1</v>
      </c>
      <c r="N1251" s="357">
        <f>VLOOKUP(Tabela14[[#This Row],[Banco]],$U$9:$V$28,2,0)</f>
        <v>1</v>
      </c>
      <c r="O1251" s="360">
        <f>IF(M1251&gt;'06'!$AZ$15,0,1)</f>
        <v>1</v>
      </c>
      <c r="P1251" s="360" t="str">
        <f>IF(Tabela14[[#This Row],[DIA]]&gt;0,IF('13'!$CD$36=77,1,""),"")</f>
        <v/>
      </c>
      <c r="Q1251" s="360">
        <f>IF(M1251&gt;'13'!$CD$30,0,1)</f>
        <v>1</v>
      </c>
      <c r="R1251" s="357" t="str">
        <f>IF(Tabela14[[#This Row],[DIA]]&gt;0,IF('01'!$BX$33=77,1,""),"")</f>
        <v/>
      </c>
      <c r="S1251" s="360">
        <f>IF(M1251&gt;'01'!$BX$27,0,1)</f>
        <v>1</v>
      </c>
    </row>
    <row r="1252" spans="3:19" x14ac:dyDescent="0.25">
      <c r="C1252" s="75">
        <v>43817</v>
      </c>
      <c r="D1252" s="76" t="s">
        <v>268</v>
      </c>
      <c r="E1252" s="358" t="s">
        <v>583</v>
      </c>
      <c r="F1252" s="359">
        <v>2</v>
      </c>
      <c r="G1252" s="76" t="s">
        <v>272</v>
      </c>
      <c r="H1252" s="76" t="s">
        <v>60</v>
      </c>
      <c r="I1252" s="360" t="str">
        <f t="shared" ca="1" si="95"/>
        <v/>
      </c>
      <c r="J1252" s="360">
        <f t="shared" si="96"/>
        <v>18</v>
      </c>
      <c r="K1252" s="360">
        <f t="shared" si="97"/>
        <v>12</v>
      </c>
      <c r="L1252" s="360">
        <f t="shared" si="98"/>
        <v>2019</v>
      </c>
      <c r="M1252" s="360">
        <f t="shared" si="99"/>
        <v>1</v>
      </c>
      <c r="N1252" s="357">
        <f>VLOOKUP(Tabela14[[#This Row],[Banco]],$U$9:$V$28,2,0)</f>
        <v>1</v>
      </c>
      <c r="O1252" s="360">
        <f>IF(M1252&gt;'06'!$AZ$15,0,1)</f>
        <v>1</v>
      </c>
      <c r="P1252" s="360" t="str">
        <f>IF(Tabela14[[#This Row],[DIA]]&gt;0,IF('13'!$CD$36=77,1,""),"")</f>
        <v/>
      </c>
      <c r="Q1252" s="360">
        <f>IF(M1252&gt;'13'!$CD$30,0,1)</f>
        <v>1</v>
      </c>
      <c r="R1252" s="357" t="str">
        <f>IF(Tabela14[[#This Row],[DIA]]&gt;0,IF('01'!$BX$33=77,1,""),"")</f>
        <v/>
      </c>
      <c r="S1252" s="360">
        <f>IF(M1252&gt;'01'!$BX$27,0,1)</f>
        <v>1</v>
      </c>
    </row>
    <row r="1253" spans="3:19" x14ac:dyDescent="0.25">
      <c r="C1253" s="75">
        <v>43818</v>
      </c>
      <c r="D1253" s="76" t="s">
        <v>268</v>
      </c>
      <c r="E1253" s="358" t="s">
        <v>342</v>
      </c>
      <c r="F1253" s="359">
        <v>4</v>
      </c>
      <c r="G1253" s="76" t="s">
        <v>272</v>
      </c>
      <c r="H1253" s="76" t="s">
        <v>60</v>
      </c>
      <c r="I1253" s="360" t="str">
        <f t="shared" ca="1" si="95"/>
        <v/>
      </c>
      <c r="J1253" s="360">
        <f t="shared" si="96"/>
        <v>19</v>
      </c>
      <c r="K1253" s="360">
        <f t="shared" si="97"/>
        <v>12</v>
      </c>
      <c r="L1253" s="360">
        <f t="shared" si="98"/>
        <v>2019</v>
      </c>
      <c r="M1253" s="360">
        <f t="shared" si="99"/>
        <v>1</v>
      </c>
      <c r="N1253" s="357">
        <f>VLOOKUP(Tabela14[[#This Row],[Banco]],$U$9:$V$28,2,0)</f>
        <v>1</v>
      </c>
      <c r="O1253" s="360">
        <f>IF(M1253&gt;'06'!$AZ$15,0,1)</f>
        <v>1</v>
      </c>
      <c r="P1253" s="360" t="str">
        <f>IF(Tabela14[[#This Row],[DIA]]&gt;0,IF('13'!$CD$36=77,1,""),"")</f>
        <v/>
      </c>
      <c r="Q1253" s="360">
        <f>IF(M1253&gt;'13'!$CD$30,0,1)</f>
        <v>1</v>
      </c>
      <c r="R1253" s="357" t="str">
        <f>IF(Tabela14[[#This Row],[DIA]]&gt;0,IF('01'!$BX$33=77,1,""),"")</f>
        <v/>
      </c>
      <c r="S1253" s="360">
        <f>IF(M1253&gt;'01'!$BX$27,0,1)</f>
        <v>1</v>
      </c>
    </row>
    <row r="1254" spans="3:19" x14ac:dyDescent="0.25">
      <c r="C1254" s="75">
        <v>43819</v>
      </c>
      <c r="D1254" s="76" t="s">
        <v>269</v>
      </c>
      <c r="E1254" s="358" t="s">
        <v>744</v>
      </c>
      <c r="F1254" s="359">
        <v>10</v>
      </c>
      <c r="G1254" s="76" t="s">
        <v>272</v>
      </c>
      <c r="H1254" s="76" t="s">
        <v>60</v>
      </c>
      <c r="I1254" s="360" t="str">
        <f t="shared" ca="1" si="95"/>
        <v/>
      </c>
      <c r="J1254" s="360">
        <f t="shared" si="96"/>
        <v>20</v>
      </c>
      <c r="K1254" s="360">
        <f t="shared" si="97"/>
        <v>12</v>
      </c>
      <c r="L1254" s="360">
        <f t="shared" si="98"/>
        <v>2019</v>
      </c>
      <c r="M1254" s="360">
        <f t="shared" si="99"/>
        <v>1</v>
      </c>
      <c r="N1254" s="357">
        <f>VLOOKUP(Tabela14[[#This Row],[Banco]],$U$9:$V$28,2,0)</f>
        <v>1</v>
      </c>
      <c r="O1254" s="360">
        <f>IF(M1254&gt;'06'!$AZ$15,0,1)</f>
        <v>1</v>
      </c>
      <c r="P1254" s="360" t="str">
        <f>IF(Tabela14[[#This Row],[DIA]]&gt;0,IF('13'!$CD$36=77,1,""),"")</f>
        <v/>
      </c>
      <c r="Q1254" s="360">
        <f>IF(M1254&gt;'13'!$CD$30,0,1)</f>
        <v>1</v>
      </c>
      <c r="R1254" s="357" t="str">
        <f>IF(Tabela14[[#This Row],[DIA]]&gt;0,IF('01'!$BX$33=77,1,""),"")</f>
        <v/>
      </c>
      <c r="S1254" s="360">
        <f>IF(M1254&gt;'01'!$BX$27,0,1)</f>
        <v>1</v>
      </c>
    </row>
    <row r="1255" spans="3:19" x14ac:dyDescent="0.25">
      <c r="C1255" s="75">
        <v>43819</v>
      </c>
      <c r="D1255" s="76" t="s">
        <v>265</v>
      </c>
      <c r="E1255" s="358" t="s">
        <v>461</v>
      </c>
      <c r="F1255" s="359">
        <v>33</v>
      </c>
      <c r="G1255" s="76" t="s">
        <v>272</v>
      </c>
      <c r="H1255" s="76" t="s">
        <v>60</v>
      </c>
      <c r="I1255" s="360" t="str">
        <f t="shared" ca="1" si="95"/>
        <v/>
      </c>
      <c r="J1255" s="360">
        <f t="shared" si="96"/>
        <v>20</v>
      </c>
      <c r="K1255" s="360">
        <f t="shared" si="97"/>
        <v>12</v>
      </c>
      <c r="L1255" s="360">
        <f t="shared" si="98"/>
        <v>2019</v>
      </c>
      <c r="M1255" s="360">
        <f t="shared" si="99"/>
        <v>1</v>
      </c>
      <c r="N1255" s="357">
        <f>VLOOKUP(Tabela14[[#This Row],[Banco]],$U$9:$V$28,2,0)</f>
        <v>1</v>
      </c>
      <c r="O1255" s="360">
        <f>IF(M1255&gt;'06'!$AZ$15,0,1)</f>
        <v>1</v>
      </c>
      <c r="P1255" s="360" t="str">
        <f>IF(Tabela14[[#This Row],[DIA]]&gt;0,IF('13'!$CD$36=77,1,""),"")</f>
        <v/>
      </c>
      <c r="Q1255" s="360">
        <f>IF(M1255&gt;'13'!$CD$30,0,1)</f>
        <v>1</v>
      </c>
      <c r="R1255" s="357" t="str">
        <f>IF(Tabela14[[#This Row],[DIA]]&gt;0,IF('01'!$BX$33=77,1,""),"")</f>
        <v/>
      </c>
      <c r="S1255" s="360">
        <f>IF(M1255&gt;'01'!$BX$27,0,1)</f>
        <v>1</v>
      </c>
    </row>
    <row r="1256" spans="3:19" x14ac:dyDescent="0.25">
      <c r="C1256" s="75">
        <v>43822</v>
      </c>
      <c r="D1256" s="76" t="s">
        <v>268</v>
      </c>
      <c r="E1256" s="358" t="s">
        <v>519</v>
      </c>
      <c r="F1256" s="359">
        <v>19</v>
      </c>
      <c r="G1256" s="76" t="s">
        <v>275</v>
      </c>
      <c r="H1256" s="76" t="s">
        <v>60</v>
      </c>
      <c r="I1256" s="360" t="str">
        <f t="shared" ca="1" si="95"/>
        <v/>
      </c>
      <c r="J1256" s="360">
        <f t="shared" si="96"/>
        <v>23</v>
      </c>
      <c r="K1256" s="360">
        <f t="shared" si="97"/>
        <v>12</v>
      </c>
      <c r="L1256" s="360">
        <f t="shared" si="98"/>
        <v>2019</v>
      </c>
      <c r="M1256" s="360">
        <f t="shared" si="99"/>
        <v>1</v>
      </c>
      <c r="N1256" s="357">
        <f>VLOOKUP(Tabela14[[#This Row],[Banco]],$U$9:$V$28,2,0)</f>
        <v>4</v>
      </c>
      <c r="O1256" s="360">
        <f>IF(M1256&gt;'06'!$AZ$15,0,1)</f>
        <v>1</v>
      </c>
      <c r="P1256" s="360" t="str">
        <f>IF(Tabela14[[#This Row],[DIA]]&gt;0,IF('13'!$CD$36=77,1,""),"")</f>
        <v/>
      </c>
      <c r="Q1256" s="360">
        <f>IF(M1256&gt;'13'!$CD$30,0,1)</f>
        <v>1</v>
      </c>
      <c r="R1256" s="357" t="str">
        <f>IF(Tabela14[[#This Row],[DIA]]&gt;0,IF('01'!$BX$33=77,1,""),"")</f>
        <v/>
      </c>
      <c r="S1256" s="360">
        <f>IF(M1256&gt;'01'!$BX$27,0,1)</f>
        <v>1</v>
      </c>
    </row>
    <row r="1257" spans="3:19" x14ac:dyDescent="0.25">
      <c r="C1257" s="75">
        <v>43823</v>
      </c>
      <c r="D1257" s="76" t="s">
        <v>266</v>
      </c>
      <c r="E1257" s="358" t="s">
        <v>418</v>
      </c>
      <c r="F1257" s="359">
        <v>30</v>
      </c>
      <c r="G1257" s="76" t="s">
        <v>272</v>
      </c>
      <c r="H1257" s="76" t="s">
        <v>60</v>
      </c>
      <c r="I1257" s="360" t="str">
        <f t="shared" ca="1" si="95"/>
        <v/>
      </c>
      <c r="J1257" s="360">
        <f t="shared" si="96"/>
        <v>24</v>
      </c>
      <c r="K1257" s="360">
        <f t="shared" si="97"/>
        <v>12</v>
      </c>
      <c r="L1257" s="360">
        <f t="shared" si="98"/>
        <v>2019</v>
      </c>
      <c r="M1257" s="360">
        <f t="shared" si="99"/>
        <v>1</v>
      </c>
      <c r="N1257" s="357">
        <f>VLOOKUP(Tabela14[[#This Row],[Banco]],$U$9:$V$28,2,0)</f>
        <v>1</v>
      </c>
      <c r="O1257" s="360">
        <f>IF(M1257&gt;'06'!$AZ$15,0,1)</f>
        <v>1</v>
      </c>
      <c r="P1257" s="360" t="str">
        <f>IF(Tabela14[[#This Row],[DIA]]&gt;0,IF('13'!$CD$36=77,1,""),"")</f>
        <v/>
      </c>
      <c r="Q1257" s="360">
        <f>IF(M1257&gt;'13'!$CD$30,0,1)</f>
        <v>1</v>
      </c>
      <c r="R1257" s="357" t="str">
        <f>IF(Tabela14[[#This Row],[DIA]]&gt;0,IF('01'!$BX$33=77,1,""),"")</f>
        <v/>
      </c>
      <c r="S1257" s="360">
        <f>IF(M1257&gt;'01'!$BX$27,0,1)</f>
        <v>1</v>
      </c>
    </row>
    <row r="1258" spans="3:19" x14ac:dyDescent="0.25">
      <c r="C1258" s="75">
        <v>43825</v>
      </c>
      <c r="D1258" s="76" t="s">
        <v>268</v>
      </c>
      <c r="E1258" s="358" t="s">
        <v>583</v>
      </c>
      <c r="F1258" s="359">
        <v>2</v>
      </c>
      <c r="G1258" s="76" t="s">
        <v>275</v>
      </c>
      <c r="H1258" s="76" t="s">
        <v>60</v>
      </c>
      <c r="I1258" s="360" t="str">
        <f t="shared" ca="1" si="95"/>
        <v/>
      </c>
      <c r="J1258" s="360">
        <f t="shared" si="96"/>
        <v>26</v>
      </c>
      <c r="K1258" s="360">
        <f t="shared" si="97"/>
        <v>12</v>
      </c>
      <c r="L1258" s="360">
        <f t="shared" si="98"/>
        <v>2019</v>
      </c>
      <c r="M1258" s="360">
        <f t="shared" si="99"/>
        <v>1</v>
      </c>
      <c r="N1258" s="357">
        <f>VLOOKUP(Tabela14[[#This Row],[Banco]],$U$9:$V$28,2,0)</f>
        <v>4</v>
      </c>
      <c r="O1258" s="360">
        <f>IF(M1258&gt;'06'!$AZ$15,0,1)</f>
        <v>1</v>
      </c>
      <c r="P1258" s="360" t="str">
        <f>IF(Tabela14[[#This Row],[DIA]]&gt;0,IF('13'!$CD$36=77,1,""),"")</f>
        <v/>
      </c>
      <c r="Q1258" s="360">
        <f>IF(M1258&gt;'13'!$CD$30,0,1)</f>
        <v>1</v>
      </c>
      <c r="R1258" s="357" t="str">
        <f>IF(Tabela14[[#This Row],[DIA]]&gt;0,IF('01'!$BX$33=77,1,""),"")</f>
        <v/>
      </c>
      <c r="S1258" s="360">
        <f>IF(M1258&gt;'01'!$BX$27,0,1)</f>
        <v>1</v>
      </c>
    </row>
    <row r="1259" spans="3:19" x14ac:dyDescent="0.25">
      <c r="C1259" s="75">
        <v>43826</v>
      </c>
      <c r="D1259" s="76" t="s">
        <v>268</v>
      </c>
      <c r="E1259" s="358" t="s">
        <v>342</v>
      </c>
      <c r="F1259" s="359">
        <v>3</v>
      </c>
      <c r="G1259" s="76" t="s">
        <v>275</v>
      </c>
      <c r="H1259" s="76" t="s">
        <v>60</v>
      </c>
      <c r="I1259" s="360" t="str">
        <f t="shared" ca="1" si="95"/>
        <v/>
      </c>
      <c r="J1259" s="360">
        <f t="shared" si="96"/>
        <v>27</v>
      </c>
      <c r="K1259" s="360">
        <f t="shared" si="97"/>
        <v>12</v>
      </c>
      <c r="L1259" s="360">
        <f t="shared" si="98"/>
        <v>2019</v>
      </c>
      <c r="M1259" s="360">
        <f t="shared" si="99"/>
        <v>1</v>
      </c>
      <c r="N1259" s="357">
        <f>VLOOKUP(Tabela14[[#This Row],[Banco]],$U$9:$V$28,2,0)</f>
        <v>4</v>
      </c>
      <c r="O1259" s="360">
        <f>IF(M1259&gt;'06'!$AZ$15,0,1)</f>
        <v>1</v>
      </c>
      <c r="P1259" s="360" t="str">
        <f>IF(Tabela14[[#This Row],[DIA]]&gt;0,IF('13'!$CD$36=77,1,""),"")</f>
        <v/>
      </c>
      <c r="Q1259" s="360">
        <f>IF(M1259&gt;'13'!$CD$30,0,1)</f>
        <v>1</v>
      </c>
      <c r="R1259" s="357" t="str">
        <f>IF(Tabela14[[#This Row],[DIA]]&gt;0,IF('01'!$BX$33=77,1,""),"")</f>
        <v/>
      </c>
      <c r="S1259" s="360">
        <f>IF(M1259&gt;'01'!$BX$27,0,1)</f>
        <v>1</v>
      </c>
    </row>
    <row r="1260" spans="3:19" x14ac:dyDescent="0.25">
      <c r="C1260" s="75">
        <v>43826</v>
      </c>
      <c r="D1260" s="76" t="s">
        <v>268</v>
      </c>
      <c r="E1260" s="358" t="s">
        <v>745</v>
      </c>
      <c r="F1260" s="359">
        <v>19</v>
      </c>
      <c r="G1260" s="76" t="s">
        <v>272</v>
      </c>
      <c r="H1260" s="76" t="s">
        <v>60</v>
      </c>
      <c r="I1260" s="360" t="str">
        <f t="shared" ca="1" si="95"/>
        <v/>
      </c>
      <c r="J1260" s="360">
        <f t="shared" si="96"/>
        <v>27</v>
      </c>
      <c r="K1260" s="360">
        <f t="shared" si="97"/>
        <v>12</v>
      </c>
      <c r="L1260" s="360">
        <f t="shared" si="98"/>
        <v>2019</v>
      </c>
      <c r="M1260" s="360">
        <f t="shared" si="99"/>
        <v>1</v>
      </c>
      <c r="N1260" s="357">
        <f>VLOOKUP(Tabela14[[#This Row],[Banco]],$U$9:$V$28,2,0)</f>
        <v>1</v>
      </c>
      <c r="O1260" s="360">
        <f>IF(M1260&gt;'06'!$AZ$15,0,1)</f>
        <v>1</v>
      </c>
      <c r="P1260" s="360" t="str">
        <f>IF(Tabela14[[#This Row],[DIA]]&gt;0,IF('13'!$CD$36=77,1,""),"")</f>
        <v/>
      </c>
      <c r="Q1260" s="360">
        <f>IF(M1260&gt;'13'!$CD$30,0,1)</f>
        <v>1</v>
      </c>
      <c r="R1260" s="357" t="str">
        <f>IF(Tabela14[[#This Row],[DIA]]&gt;0,IF('01'!$BX$33=77,1,""),"")</f>
        <v/>
      </c>
      <c r="S1260" s="360">
        <f>IF(M1260&gt;'01'!$BX$27,0,1)</f>
        <v>1</v>
      </c>
    </row>
    <row r="1261" spans="3:19" x14ac:dyDescent="0.25">
      <c r="C1261" s="75">
        <v>43826</v>
      </c>
      <c r="D1261" s="76" t="s">
        <v>266</v>
      </c>
      <c r="E1261" s="358" t="s">
        <v>385</v>
      </c>
      <c r="F1261" s="359">
        <v>1.6</v>
      </c>
      <c r="G1261" s="76" t="s">
        <v>275</v>
      </c>
      <c r="H1261" s="76" t="s">
        <v>60</v>
      </c>
      <c r="I1261" s="360" t="str">
        <f t="shared" ca="1" si="95"/>
        <v/>
      </c>
      <c r="J1261" s="360">
        <f t="shared" si="96"/>
        <v>27</v>
      </c>
      <c r="K1261" s="360">
        <f t="shared" si="97"/>
        <v>12</v>
      </c>
      <c r="L1261" s="360">
        <f t="shared" si="98"/>
        <v>2019</v>
      </c>
      <c r="M1261" s="360">
        <f t="shared" si="99"/>
        <v>1</v>
      </c>
      <c r="N1261" s="357">
        <f>VLOOKUP(Tabela14[[#This Row],[Banco]],$U$9:$V$28,2,0)</f>
        <v>4</v>
      </c>
      <c r="O1261" s="360">
        <f>IF(M1261&gt;'06'!$AZ$15,0,1)</f>
        <v>1</v>
      </c>
      <c r="P1261" s="360" t="str">
        <f>IF(Tabela14[[#This Row],[DIA]]&gt;0,IF('13'!$CD$36=77,1,""),"")</f>
        <v/>
      </c>
      <c r="Q1261" s="360">
        <f>IF(M1261&gt;'13'!$CD$30,0,1)</f>
        <v>1</v>
      </c>
      <c r="R1261" s="357" t="str">
        <f>IF(Tabela14[[#This Row],[DIA]]&gt;0,IF('01'!$BX$33=77,1,""),"")</f>
        <v/>
      </c>
      <c r="S1261" s="360">
        <f>IF(M1261&gt;'01'!$BX$27,0,1)</f>
        <v>1</v>
      </c>
    </row>
    <row r="1262" spans="3:19" x14ac:dyDescent="0.25">
      <c r="C1262" s="75">
        <v>43827</v>
      </c>
      <c r="D1262" s="76" t="s">
        <v>772</v>
      </c>
      <c r="E1262" s="358" t="s">
        <v>527</v>
      </c>
      <c r="F1262" s="359">
        <v>600</v>
      </c>
      <c r="G1262" s="76" t="s">
        <v>275</v>
      </c>
      <c r="H1262" s="76" t="s">
        <v>60</v>
      </c>
      <c r="I1262" s="360" t="str">
        <f t="shared" ca="1" si="95"/>
        <v/>
      </c>
      <c r="J1262" s="360">
        <f t="shared" si="96"/>
        <v>28</v>
      </c>
      <c r="K1262" s="360">
        <f t="shared" si="97"/>
        <v>12</v>
      </c>
      <c r="L1262" s="360">
        <f t="shared" si="98"/>
        <v>2019</v>
      </c>
      <c r="M1262" s="360">
        <f t="shared" si="99"/>
        <v>1</v>
      </c>
      <c r="N1262" s="357">
        <f>VLOOKUP(Tabela14[[#This Row],[Banco]],$U$9:$V$28,2,0)</f>
        <v>4</v>
      </c>
      <c r="O1262" s="360">
        <f>IF(M1262&gt;'06'!$AZ$15,0,1)</f>
        <v>1</v>
      </c>
      <c r="P1262" s="360" t="str">
        <f>IF(Tabela14[[#This Row],[DIA]]&gt;0,IF('13'!$CD$36=77,1,""),"")</f>
        <v/>
      </c>
      <c r="Q1262" s="360">
        <f>IF(M1262&gt;'13'!$CD$30,0,1)</f>
        <v>1</v>
      </c>
      <c r="R1262" s="357" t="str">
        <f>IF(Tabela14[[#This Row],[DIA]]&gt;0,IF('01'!$BX$33=77,1,""),"")</f>
        <v/>
      </c>
      <c r="S1262" s="360">
        <f>IF(M1262&gt;'01'!$BX$27,0,1)</f>
        <v>1</v>
      </c>
    </row>
    <row r="1263" spans="3:19" x14ac:dyDescent="0.25">
      <c r="C1263" s="75">
        <v>43827</v>
      </c>
      <c r="D1263" s="76" t="s">
        <v>268</v>
      </c>
      <c r="E1263" s="358" t="s">
        <v>342</v>
      </c>
      <c r="F1263" s="359">
        <v>5</v>
      </c>
      <c r="G1263" s="76" t="s">
        <v>273</v>
      </c>
      <c r="H1263" s="76" t="s">
        <v>60</v>
      </c>
      <c r="I1263" s="360" t="str">
        <f t="shared" ca="1" si="95"/>
        <v/>
      </c>
      <c r="J1263" s="360">
        <f t="shared" si="96"/>
        <v>28</v>
      </c>
      <c r="K1263" s="360">
        <f t="shared" si="97"/>
        <v>12</v>
      </c>
      <c r="L1263" s="360">
        <f t="shared" si="98"/>
        <v>2019</v>
      </c>
      <c r="M1263" s="360">
        <f t="shared" si="99"/>
        <v>1</v>
      </c>
      <c r="N1263" s="357">
        <f>VLOOKUP(Tabela14[[#This Row],[Banco]],$U$9:$V$28,2,0)</f>
        <v>2</v>
      </c>
      <c r="O1263" s="360">
        <f>IF(M1263&gt;'06'!$AZ$15,0,1)</f>
        <v>1</v>
      </c>
      <c r="P1263" s="360" t="str">
        <f>IF(Tabela14[[#This Row],[DIA]]&gt;0,IF('13'!$CD$36=77,1,""),"")</f>
        <v/>
      </c>
      <c r="Q1263" s="360">
        <f>IF(M1263&gt;'13'!$CD$30,0,1)</f>
        <v>1</v>
      </c>
      <c r="R1263" s="357" t="str">
        <f>IF(Tabela14[[#This Row],[DIA]]&gt;0,IF('01'!$BX$33=77,1,""),"")</f>
        <v/>
      </c>
      <c r="S1263" s="360">
        <f>IF(M1263&gt;'01'!$BX$27,0,1)</f>
        <v>1</v>
      </c>
    </row>
    <row r="1264" spans="3:19" x14ac:dyDescent="0.25">
      <c r="C1264" s="75">
        <v>43827</v>
      </c>
      <c r="D1264" s="76" t="s">
        <v>266</v>
      </c>
      <c r="E1264" s="358" t="s">
        <v>418</v>
      </c>
      <c r="F1264" s="359">
        <v>30</v>
      </c>
      <c r="G1264" s="76" t="s">
        <v>272</v>
      </c>
      <c r="H1264" s="76" t="s">
        <v>60</v>
      </c>
      <c r="I1264" s="360" t="str">
        <f t="shared" ca="1" si="95"/>
        <v/>
      </c>
      <c r="J1264" s="360">
        <f t="shared" si="96"/>
        <v>28</v>
      </c>
      <c r="K1264" s="360">
        <f t="shared" si="97"/>
        <v>12</v>
      </c>
      <c r="L1264" s="360">
        <f t="shared" si="98"/>
        <v>2019</v>
      </c>
      <c r="M1264" s="360">
        <f t="shared" si="99"/>
        <v>1</v>
      </c>
      <c r="N1264" s="357">
        <f>VLOOKUP(Tabela14[[#This Row],[Banco]],$U$9:$V$28,2,0)</f>
        <v>1</v>
      </c>
      <c r="O1264" s="360">
        <f>IF(M1264&gt;'06'!$AZ$15,0,1)</f>
        <v>1</v>
      </c>
      <c r="P1264" s="360" t="str">
        <f>IF(Tabela14[[#This Row],[DIA]]&gt;0,IF('13'!$CD$36=77,1,""),"")</f>
        <v/>
      </c>
      <c r="Q1264" s="360">
        <f>IF(M1264&gt;'13'!$CD$30,0,1)</f>
        <v>1</v>
      </c>
      <c r="R1264" s="357" t="str">
        <f>IF(Tabela14[[#This Row],[DIA]]&gt;0,IF('01'!$BX$33=77,1,""),"")</f>
        <v/>
      </c>
      <c r="S1264" s="360">
        <f>IF(M1264&gt;'01'!$BX$27,0,1)</f>
        <v>1</v>
      </c>
    </row>
    <row r="1265" spans="3:19" x14ac:dyDescent="0.25">
      <c r="C1265" s="75">
        <v>43827</v>
      </c>
      <c r="D1265" s="76" t="s">
        <v>268</v>
      </c>
      <c r="E1265" s="358" t="s">
        <v>342</v>
      </c>
      <c r="F1265" s="359">
        <v>8</v>
      </c>
      <c r="G1265" s="76" t="s">
        <v>274</v>
      </c>
      <c r="H1265" s="76" t="s">
        <v>60</v>
      </c>
      <c r="I1265" s="360" t="str">
        <f t="shared" ca="1" si="95"/>
        <v/>
      </c>
      <c r="J1265" s="360">
        <f t="shared" si="96"/>
        <v>28</v>
      </c>
      <c r="K1265" s="360">
        <f t="shared" si="97"/>
        <v>12</v>
      </c>
      <c r="L1265" s="360">
        <f t="shared" si="98"/>
        <v>2019</v>
      </c>
      <c r="M1265" s="360">
        <f t="shared" si="99"/>
        <v>1</v>
      </c>
      <c r="N1265" s="357">
        <f>VLOOKUP(Tabela14[[#This Row],[Banco]],$U$9:$V$28,2,0)</f>
        <v>3</v>
      </c>
      <c r="O1265" s="360">
        <f>IF(M1265&gt;'06'!$AZ$15,0,1)</f>
        <v>1</v>
      </c>
      <c r="P1265" s="360" t="str">
        <f>IF(Tabela14[[#This Row],[DIA]]&gt;0,IF('13'!$CD$36=77,1,""),"")</f>
        <v/>
      </c>
      <c r="Q1265" s="360">
        <f>IF(M1265&gt;'13'!$CD$30,0,1)</f>
        <v>1</v>
      </c>
      <c r="R1265" s="357" t="str">
        <f>IF(Tabela14[[#This Row],[DIA]]&gt;0,IF('01'!$BX$33=77,1,""),"")</f>
        <v/>
      </c>
      <c r="S1265" s="360">
        <f>IF(M1265&gt;'01'!$BX$27,0,1)</f>
        <v>1</v>
      </c>
    </row>
    <row r="1266" spans="3:19" x14ac:dyDescent="0.25">
      <c r="C1266" s="75">
        <v>43828</v>
      </c>
      <c r="D1266" s="76" t="s">
        <v>264</v>
      </c>
      <c r="E1266" s="358" t="s">
        <v>339</v>
      </c>
      <c r="F1266" s="359">
        <v>59</v>
      </c>
      <c r="G1266" s="76" t="s">
        <v>275</v>
      </c>
      <c r="H1266" s="76" t="s">
        <v>60</v>
      </c>
      <c r="I1266" s="360" t="str">
        <f t="shared" ca="1" si="95"/>
        <v/>
      </c>
      <c r="J1266" s="360">
        <f t="shared" si="96"/>
        <v>29</v>
      </c>
      <c r="K1266" s="360">
        <f t="shared" si="97"/>
        <v>12</v>
      </c>
      <c r="L1266" s="360">
        <f t="shared" si="98"/>
        <v>2019</v>
      </c>
      <c r="M1266" s="360">
        <f t="shared" si="99"/>
        <v>1</v>
      </c>
      <c r="N1266" s="357">
        <f>VLOOKUP(Tabela14[[#This Row],[Banco]],$U$9:$V$28,2,0)</f>
        <v>4</v>
      </c>
      <c r="O1266" s="360">
        <f>IF(M1266&gt;'06'!$AZ$15,0,1)</f>
        <v>1</v>
      </c>
      <c r="P1266" s="360" t="str">
        <f>IF(Tabela14[[#This Row],[DIA]]&gt;0,IF('13'!$CD$36=77,1,""),"")</f>
        <v/>
      </c>
      <c r="Q1266" s="360">
        <f>IF(M1266&gt;'13'!$CD$30,0,1)</f>
        <v>1</v>
      </c>
      <c r="R1266" s="357" t="str">
        <f>IF(Tabela14[[#This Row],[DIA]]&gt;0,IF('01'!$BX$33=77,1,""),"")</f>
        <v/>
      </c>
      <c r="S1266" s="360">
        <f>IF(M1266&gt;'01'!$BX$27,0,1)</f>
        <v>1</v>
      </c>
    </row>
    <row r="1267" spans="3:19" x14ac:dyDescent="0.25">
      <c r="C1267" s="75">
        <v>43828</v>
      </c>
      <c r="D1267" s="76" t="s">
        <v>266</v>
      </c>
      <c r="E1267" s="358" t="s">
        <v>418</v>
      </c>
      <c r="F1267" s="359">
        <v>100</v>
      </c>
      <c r="G1267" s="76" t="s">
        <v>275</v>
      </c>
      <c r="H1267" s="76" t="s">
        <v>60</v>
      </c>
      <c r="I1267" s="360" t="str">
        <f t="shared" ca="1" si="95"/>
        <v/>
      </c>
      <c r="J1267" s="360">
        <f t="shared" si="96"/>
        <v>29</v>
      </c>
      <c r="K1267" s="360">
        <f t="shared" si="97"/>
        <v>12</v>
      </c>
      <c r="L1267" s="360">
        <f t="shared" si="98"/>
        <v>2019</v>
      </c>
      <c r="M1267" s="360">
        <f t="shared" si="99"/>
        <v>1</v>
      </c>
      <c r="N1267" s="357">
        <f>VLOOKUP(Tabela14[[#This Row],[Banco]],$U$9:$V$28,2,0)</f>
        <v>4</v>
      </c>
      <c r="O1267" s="360">
        <f>IF(M1267&gt;'06'!$AZ$15,0,1)</f>
        <v>1</v>
      </c>
      <c r="P1267" s="360" t="str">
        <f>IF(Tabela14[[#This Row],[DIA]]&gt;0,IF('13'!$CD$36=77,1,""),"")</f>
        <v/>
      </c>
      <c r="Q1267" s="360">
        <f>IF(M1267&gt;'13'!$CD$30,0,1)</f>
        <v>1</v>
      </c>
      <c r="R1267" s="357" t="str">
        <f>IF(Tabela14[[#This Row],[DIA]]&gt;0,IF('01'!$BX$33=77,1,""),"")</f>
        <v/>
      </c>
      <c r="S1267" s="360">
        <f>IF(M1267&gt;'01'!$BX$27,0,1)</f>
        <v>1</v>
      </c>
    </row>
    <row r="1268" spans="3:19" x14ac:dyDescent="0.25">
      <c r="C1268" s="75">
        <v>43828</v>
      </c>
      <c r="D1268" s="76" t="s">
        <v>264</v>
      </c>
      <c r="E1268" s="358" t="s">
        <v>746</v>
      </c>
      <c r="F1268" s="359">
        <v>65</v>
      </c>
      <c r="G1268" s="76" t="s">
        <v>272</v>
      </c>
      <c r="H1268" s="76" t="s">
        <v>60</v>
      </c>
      <c r="I1268" s="360" t="str">
        <f t="shared" ca="1" si="95"/>
        <v/>
      </c>
      <c r="J1268" s="360">
        <f t="shared" si="96"/>
        <v>29</v>
      </c>
      <c r="K1268" s="360">
        <f t="shared" si="97"/>
        <v>12</v>
      </c>
      <c r="L1268" s="360">
        <f t="shared" si="98"/>
        <v>2019</v>
      </c>
      <c r="M1268" s="360">
        <f t="shared" si="99"/>
        <v>1</v>
      </c>
      <c r="N1268" s="357">
        <f>VLOOKUP(Tabela14[[#This Row],[Banco]],$U$9:$V$28,2,0)</f>
        <v>1</v>
      </c>
      <c r="O1268" s="360">
        <f>IF(M1268&gt;'06'!$AZ$15,0,1)</f>
        <v>1</v>
      </c>
      <c r="P1268" s="360" t="str">
        <f>IF(Tabela14[[#This Row],[DIA]]&gt;0,IF('13'!$CD$36=77,1,""),"")</f>
        <v/>
      </c>
      <c r="Q1268" s="360">
        <f>IF(M1268&gt;'13'!$CD$30,0,1)</f>
        <v>1</v>
      </c>
      <c r="R1268" s="357" t="str">
        <f>IF(Tabela14[[#This Row],[DIA]]&gt;0,IF('01'!$BX$33=77,1,""),"")</f>
        <v/>
      </c>
      <c r="S1268" s="360">
        <f>IF(M1268&gt;'01'!$BX$27,0,1)</f>
        <v>1</v>
      </c>
    </row>
    <row r="1269" spans="3:19" x14ac:dyDescent="0.25">
      <c r="C1269" s="75">
        <v>43828</v>
      </c>
      <c r="D1269" s="76" t="s">
        <v>265</v>
      </c>
      <c r="E1269" s="358" t="s">
        <v>461</v>
      </c>
      <c r="F1269" s="359">
        <v>28.6</v>
      </c>
      <c r="G1269" s="76" t="s">
        <v>272</v>
      </c>
      <c r="H1269" s="76" t="s">
        <v>60</v>
      </c>
      <c r="I1269" s="360" t="str">
        <f t="shared" ca="1" si="95"/>
        <v/>
      </c>
      <c r="J1269" s="360">
        <f t="shared" si="96"/>
        <v>29</v>
      </c>
      <c r="K1269" s="360">
        <f t="shared" si="97"/>
        <v>12</v>
      </c>
      <c r="L1269" s="360">
        <f t="shared" si="98"/>
        <v>2019</v>
      </c>
      <c r="M1269" s="360">
        <f t="shared" si="99"/>
        <v>1</v>
      </c>
      <c r="N1269" s="357">
        <f>VLOOKUP(Tabela14[[#This Row],[Banco]],$U$9:$V$28,2,0)</f>
        <v>1</v>
      </c>
      <c r="O1269" s="360">
        <f>IF(M1269&gt;'06'!$AZ$15,0,1)</f>
        <v>1</v>
      </c>
      <c r="P1269" s="360" t="str">
        <f>IF(Tabela14[[#This Row],[DIA]]&gt;0,IF('13'!$CD$36=77,1,""),"")</f>
        <v/>
      </c>
      <c r="Q1269" s="360">
        <f>IF(M1269&gt;'13'!$CD$30,0,1)</f>
        <v>1</v>
      </c>
      <c r="R1269" s="357" t="str">
        <f>IF(Tabela14[[#This Row],[DIA]]&gt;0,IF('01'!$BX$33=77,1,""),"")</f>
        <v/>
      </c>
      <c r="S1269" s="360">
        <f>IF(M1269&gt;'01'!$BX$27,0,1)</f>
        <v>1</v>
      </c>
    </row>
    <row r="1270" spans="3:19" x14ac:dyDescent="0.25">
      <c r="C1270" s="75">
        <v>43830</v>
      </c>
      <c r="D1270" s="76" t="s">
        <v>269</v>
      </c>
      <c r="E1270" s="358" t="s">
        <v>768</v>
      </c>
      <c r="F1270" s="359">
        <v>19</v>
      </c>
      <c r="G1270" s="76" t="s">
        <v>272</v>
      </c>
      <c r="H1270" s="76" t="s">
        <v>60</v>
      </c>
      <c r="I1270" s="360" t="str">
        <f t="shared" ca="1" si="95"/>
        <v/>
      </c>
      <c r="J1270" s="360">
        <f t="shared" si="96"/>
        <v>31</v>
      </c>
      <c r="K1270" s="360">
        <f t="shared" si="97"/>
        <v>12</v>
      </c>
      <c r="L1270" s="360">
        <f t="shared" si="98"/>
        <v>2019</v>
      </c>
      <c r="M1270" s="360">
        <f t="shared" si="99"/>
        <v>1</v>
      </c>
      <c r="N1270" s="357">
        <f>VLOOKUP(Tabela14[[#This Row],[Banco]],$U$9:$V$28,2,0)</f>
        <v>1</v>
      </c>
      <c r="O1270" s="360">
        <f>IF(M1270&gt;'06'!$AZ$15,0,1)</f>
        <v>1</v>
      </c>
      <c r="P1270" s="360" t="str">
        <f>IF(Tabela14[[#This Row],[DIA]]&gt;0,IF('13'!$CD$36=77,1,""),"")</f>
        <v/>
      </c>
      <c r="Q1270" s="360">
        <f>IF(M1270&gt;'13'!$CD$30,0,1)</f>
        <v>1</v>
      </c>
      <c r="R1270" s="357" t="str">
        <f>IF(Tabela14[[#This Row],[DIA]]&gt;0,IF('01'!$BX$33=77,1,""),"")</f>
        <v/>
      </c>
      <c r="S1270" s="360">
        <f>IF(M1270&gt;'01'!$BX$27,0,1)</f>
        <v>1</v>
      </c>
    </row>
    <row r="1271" spans="3:19" x14ac:dyDescent="0.25">
      <c r="C1271" s="75">
        <v>44004</v>
      </c>
      <c r="D1271" s="76" t="s">
        <v>266</v>
      </c>
      <c r="E1271" s="358" t="s">
        <v>770</v>
      </c>
      <c r="F1271" s="359">
        <v>100</v>
      </c>
      <c r="G1271" s="76" t="s">
        <v>274</v>
      </c>
      <c r="H1271" s="76" t="s">
        <v>61</v>
      </c>
      <c r="I1271" s="360" t="str">
        <f t="shared" ca="1" si="95"/>
        <v>Atrasado</v>
      </c>
      <c r="J1271" s="360">
        <f t="shared" si="96"/>
        <v>22</v>
      </c>
      <c r="K1271" s="360">
        <f t="shared" si="97"/>
        <v>6</v>
      </c>
      <c r="L1271" s="360">
        <f t="shared" si="98"/>
        <v>2020</v>
      </c>
      <c r="M1271" s="360">
        <f t="shared" si="99"/>
        <v>2</v>
      </c>
      <c r="N1271" s="357">
        <f>VLOOKUP(Tabela14[[#This Row],[Banco]],$U$9:$V$28,2,0)</f>
        <v>3</v>
      </c>
      <c r="O1271" s="360">
        <f>IF(M1271&gt;'06'!$AZ$15,0,1)</f>
        <v>1</v>
      </c>
      <c r="P1271" s="360" t="str">
        <f>IF(Tabela14[[#This Row],[DIA]]&gt;0,IF('13'!$CD$36=77,1,""),"")</f>
        <v/>
      </c>
      <c r="Q1271" s="360">
        <f>IF(M1271&gt;'13'!$CD$30,0,1)</f>
        <v>0</v>
      </c>
      <c r="R1271" s="357" t="str">
        <f>IF(Tabela14[[#This Row],[DIA]]&gt;0,IF('01'!$BX$33=77,1,""),"")</f>
        <v/>
      </c>
      <c r="S1271" s="360">
        <f>IF(M1271&gt;'01'!$BX$27,0,1)</f>
        <v>0</v>
      </c>
    </row>
    <row r="1272" spans="3:19" x14ac:dyDescent="0.25">
      <c r="C1272" s="75">
        <v>44078</v>
      </c>
      <c r="D1272" s="76" t="s">
        <v>266</v>
      </c>
      <c r="E1272" s="358" t="s">
        <v>771</v>
      </c>
      <c r="F1272" s="359">
        <v>130</v>
      </c>
      <c r="G1272" s="76" t="s">
        <v>272</v>
      </c>
      <c r="H1272" s="76" t="s">
        <v>60</v>
      </c>
      <c r="I1272" s="360" t="str">
        <f t="shared" ca="1" si="95"/>
        <v/>
      </c>
      <c r="J1272" s="360">
        <f t="shared" si="96"/>
        <v>4</v>
      </c>
      <c r="K1272" s="360">
        <f t="shared" si="97"/>
        <v>9</v>
      </c>
      <c r="L1272" s="360">
        <f t="shared" si="98"/>
        <v>2020</v>
      </c>
      <c r="M1272" s="360">
        <f t="shared" si="99"/>
        <v>1</v>
      </c>
      <c r="N1272" s="357">
        <f>VLOOKUP(Tabela14[[#This Row],[Banco]],$U$9:$V$28,2,0)</f>
        <v>1</v>
      </c>
      <c r="O1272" s="360">
        <f>IF(M1272&gt;'06'!$AZ$15,0,1)</f>
        <v>1</v>
      </c>
      <c r="P1272" s="360" t="str">
        <f>IF(Tabela14[[#This Row],[DIA]]&gt;0,IF('13'!$CD$36=77,1,""),"")</f>
        <v/>
      </c>
      <c r="Q1272" s="360">
        <f>IF(M1272&gt;'13'!$CD$30,0,1)</f>
        <v>1</v>
      </c>
      <c r="R1272" s="357" t="str">
        <f>IF(Tabela14[[#This Row],[DIA]]&gt;0,IF('01'!$BX$33=77,1,""),"")</f>
        <v/>
      </c>
      <c r="S1272" s="360">
        <f>IF(M1272&gt;'01'!$BX$27,0,1)</f>
        <v>1</v>
      </c>
    </row>
    <row r="1273" spans="3:19" x14ac:dyDescent="0.25">
      <c r="C1273" s="75">
        <v>44285</v>
      </c>
      <c r="D1273" s="76" t="s">
        <v>265</v>
      </c>
      <c r="E1273" s="358" t="s">
        <v>769</v>
      </c>
      <c r="F1273" s="359">
        <v>500</v>
      </c>
      <c r="G1273" s="76" t="s">
        <v>274</v>
      </c>
      <c r="H1273" s="76" t="s">
        <v>61</v>
      </c>
      <c r="I1273" s="357" t="str">
        <f t="shared" ca="1" si="95"/>
        <v>Atrasado</v>
      </c>
      <c r="J1273" s="360">
        <f t="shared" si="96"/>
        <v>30</v>
      </c>
      <c r="K1273" s="360">
        <f t="shared" si="97"/>
        <v>3</v>
      </c>
      <c r="L1273" s="360">
        <f t="shared" si="98"/>
        <v>2021</v>
      </c>
      <c r="M1273" s="360">
        <f t="shared" si="99"/>
        <v>2</v>
      </c>
      <c r="N1273" s="357">
        <f>VLOOKUP(Tabela14[[#This Row],[Banco]],$U$9:$V$28,2,0)</f>
        <v>3</v>
      </c>
      <c r="O1273" s="360">
        <f>IF(M1273&gt;'06'!$AZ$15,0,1)</f>
        <v>1</v>
      </c>
      <c r="P1273" s="360" t="str">
        <f>IF(Tabela14[[#This Row],[DIA]]&gt;0,IF('13'!$CD$36=77,1,""),"")</f>
        <v/>
      </c>
      <c r="Q1273" s="360">
        <f>IF(M1273&gt;'13'!$CD$30,0,1)</f>
        <v>0</v>
      </c>
      <c r="R1273" s="357" t="str">
        <f>IF(Tabela14[[#This Row],[DIA]]&gt;0,IF('01'!$BX$33=77,1,""),"")</f>
        <v/>
      </c>
      <c r="S1273" s="360">
        <f>IF(M1273&gt;'01'!$BX$27,0,1)</f>
        <v>0</v>
      </c>
    </row>
    <row r="1274" spans="3:19" x14ac:dyDescent="0.25">
      <c r="C1274" s="75">
        <v>44311</v>
      </c>
      <c r="D1274" s="76" t="s">
        <v>266</v>
      </c>
      <c r="E1274" s="358" t="s">
        <v>781</v>
      </c>
      <c r="F1274" s="359">
        <v>35</v>
      </c>
      <c r="G1274" s="76" t="s">
        <v>272</v>
      </c>
      <c r="H1274" s="76" t="s">
        <v>61</v>
      </c>
      <c r="I1274" s="360" t="str">
        <f t="shared" ca="1" si="95"/>
        <v>Atrasado</v>
      </c>
      <c r="J1274" s="360">
        <f t="shared" si="96"/>
        <v>25</v>
      </c>
      <c r="K1274" s="360">
        <f t="shared" si="97"/>
        <v>4</v>
      </c>
      <c r="L1274" s="360">
        <f t="shared" si="98"/>
        <v>2021</v>
      </c>
      <c r="M1274" s="360">
        <f t="shared" si="99"/>
        <v>2</v>
      </c>
      <c r="N1274" s="357">
        <f>VLOOKUP(Tabela14[[#This Row],[Banco]],$U$9:$V$28,2,0)</f>
        <v>1</v>
      </c>
      <c r="O1274" s="360">
        <f>IF(M1274&gt;'06'!$AZ$15,0,1)</f>
        <v>1</v>
      </c>
      <c r="P1274" s="360" t="str">
        <f>IF(Tabela14[[#This Row],[DIA]]&gt;0,IF('13'!$CD$36=77,1,""),"")</f>
        <v/>
      </c>
      <c r="Q1274" s="360">
        <f>IF(M1274&gt;'13'!$CD$30,0,1)</f>
        <v>0</v>
      </c>
      <c r="R1274" s="357" t="str">
        <f>IF(Tabela14[[#This Row],[DIA]]&gt;0,IF('01'!$BX$33=77,1,""),"")</f>
        <v/>
      </c>
      <c r="S1274" s="360">
        <f>IF(M1274&gt;'01'!$BX$27,0,1)</f>
        <v>0</v>
      </c>
    </row>
    <row r="1275" spans="3:19" x14ac:dyDescent="0.25">
      <c r="C1275" s="356"/>
      <c r="D1275" s="357"/>
      <c r="E1275" s="358"/>
      <c r="F1275" s="359"/>
      <c r="G1275" s="357"/>
      <c r="H1275" s="357"/>
      <c r="I1275" s="360" t="str">
        <f t="shared" ca="1" si="95"/>
        <v/>
      </c>
      <c r="J1275" s="360">
        <f t="shared" si="96"/>
        <v>0</v>
      </c>
      <c r="K1275" s="360">
        <f t="shared" si="97"/>
        <v>1</v>
      </c>
      <c r="L1275" s="360">
        <f t="shared" si="98"/>
        <v>1900</v>
      </c>
      <c r="M1275" s="360" t="e">
        <f t="shared" si="99"/>
        <v>#N/A</v>
      </c>
      <c r="N1275" s="357">
        <f>VLOOKUP(Tabela14[[#This Row],[Banco]],$U$9:$V$28,2,0)</f>
        <v>7</v>
      </c>
      <c r="O1275" s="360" t="e">
        <f>IF(M1275&gt;'06'!$AZ$15,0,1)</f>
        <v>#N/A</v>
      </c>
      <c r="P1275" s="360" t="str">
        <f>IF(Tabela14[[#This Row],[DIA]]&gt;0,IF('13'!$CD$36=77,1,""),"")</f>
        <v/>
      </c>
      <c r="Q1275" s="360" t="e">
        <f>IF(M1275&gt;'13'!$CD$30,0,1)</f>
        <v>#N/A</v>
      </c>
      <c r="R1275" s="357" t="str">
        <f>IF(Tabela14[[#This Row],[DIA]]&gt;0,IF('01'!$BX$33=77,1,""),"")</f>
        <v/>
      </c>
      <c r="S1275" s="360" t="e">
        <f>IF(M1275&gt;'01'!$BX$27,0,1)</f>
        <v>#N/A</v>
      </c>
    </row>
    <row r="1276" spans="3:19" x14ac:dyDescent="0.25">
      <c r="C1276" s="356"/>
      <c r="D1276" s="357"/>
      <c r="E1276" s="358"/>
      <c r="F1276" s="359"/>
      <c r="G1276" s="357"/>
      <c r="H1276" s="357"/>
      <c r="I1276" s="360" t="str">
        <f t="shared" ca="1" si="95"/>
        <v/>
      </c>
      <c r="J1276" s="360">
        <f t="shared" si="96"/>
        <v>0</v>
      </c>
      <c r="K1276" s="360">
        <f t="shared" si="97"/>
        <v>1</v>
      </c>
      <c r="L1276" s="360">
        <f t="shared" si="98"/>
        <v>1900</v>
      </c>
      <c r="M1276" s="360" t="e">
        <f t="shared" si="99"/>
        <v>#N/A</v>
      </c>
      <c r="N1276" s="357">
        <f>VLOOKUP(Tabela14[[#This Row],[Banco]],$U$9:$V$28,2,0)</f>
        <v>7</v>
      </c>
      <c r="O1276" s="360" t="e">
        <f>IF(M1276&gt;'06'!$AZ$15,0,1)</f>
        <v>#N/A</v>
      </c>
      <c r="P1276" s="360" t="str">
        <f>IF(Tabela14[[#This Row],[DIA]]&gt;0,IF('13'!$CD$36=77,1,""),"")</f>
        <v/>
      </c>
      <c r="Q1276" s="360" t="e">
        <f>IF(M1276&gt;'13'!$CD$30,0,1)</f>
        <v>#N/A</v>
      </c>
      <c r="R1276" s="357" t="str">
        <f>IF(Tabela14[[#This Row],[DIA]]&gt;0,IF('01'!$BX$33=77,1,""),"")</f>
        <v/>
      </c>
      <c r="S1276" s="360" t="e">
        <f>IF(M1276&gt;'01'!$BX$27,0,1)</f>
        <v>#N/A</v>
      </c>
    </row>
    <row r="1277" spans="3:19" x14ac:dyDescent="0.25">
      <c r="C1277" s="356"/>
      <c r="D1277" s="357"/>
      <c r="E1277" s="358"/>
      <c r="F1277" s="359"/>
      <c r="G1277" s="357"/>
      <c r="H1277" s="357"/>
      <c r="I1277" s="360" t="str">
        <f t="shared" ca="1" si="95"/>
        <v/>
      </c>
      <c r="J1277" s="360">
        <f t="shared" si="96"/>
        <v>0</v>
      </c>
      <c r="K1277" s="360">
        <f t="shared" si="97"/>
        <v>1</v>
      </c>
      <c r="L1277" s="360">
        <f t="shared" si="98"/>
        <v>1900</v>
      </c>
      <c r="M1277" s="360" t="e">
        <f t="shared" si="99"/>
        <v>#N/A</v>
      </c>
      <c r="N1277" s="357">
        <f>VLOOKUP(Tabela14[[#This Row],[Banco]],$U$9:$V$28,2,0)</f>
        <v>7</v>
      </c>
      <c r="O1277" s="360" t="e">
        <f>IF(M1277&gt;'06'!$AZ$15,0,1)</f>
        <v>#N/A</v>
      </c>
      <c r="P1277" s="360" t="str">
        <f>IF(Tabela14[[#This Row],[DIA]]&gt;0,IF('13'!$CD$36=77,1,""),"")</f>
        <v/>
      </c>
      <c r="Q1277" s="360" t="e">
        <f>IF(M1277&gt;'13'!$CD$30,0,1)</f>
        <v>#N/A</v>
      </c>
      <c r="R1277" s="357" t="str">
        <f>IF(Tabela14[[#This Row],[DIA]]&gt;0,IF('01'!$BX$33=77,1,""),"")</f>
        <v/>
      </c>
      <c r="S1277" s="360" t="e">
        <f>IF(M1277&gt;'01'!$BX$27,0,1)</f>
        <v>#N/A</v>
      </c>
    </row>
    <row r="1278" spans="3:19" x14ac:dyDescent="0.25">
      <c r="C1278" s="356"/>
      <c r="D1278" s="357"/>
      <c r="E1278" s="358"/>
      <c r="F1278" s="359"/>
      <c r="G1278" s="357"/>
      <c r="H1278" s="357"/>
      <c r="I1278" s="360" t="str">
        <f t="shared" ca="1" si="95"/>
        <v/>
      </c>
      <c r="J1278" s="360">
        <f t="shared" si="96"/>
        <v>0</v>
      </c>
      <c r="K1278" s="360">
        <f t="shared" si="97"/>
        <v>1</v>
      </c>
      <c r="L1278" s="360">
        <f t="shared" si="98"/>
        <v>1900</v>
      </c>
      <c r="M1278" s="360" t="e">
        <f t="shared" si="99"/>
        <v>#N/A</v>
      </c>
      <c r="N1278" s="357">
        <f>VLOOKUP(Tabela14[[#This Row],[Banco]],$U$9:$V$28,2,0)</f>
        <v>7</v>
      </c>
      <c r="O1278" s="360" t="e">
        <f>IF(M1278&gt;'06'!$AZ$15,0,1)</f>
        <v>#N/A</v>
      </c>
      <c r="P1278" s="360" t="str">
        <f>IF(Tabela14[[#This Row],[DIA]]&gt;0,IF('13'!$CD$36=77,1,""),"")</f>
        <v/>
      </c>
      <c r="Q1278" s="360" t="e">
        <f>IF(M1278&gt;'13'!$CD$30,0,1)</f>
        <v>#N/A</v>
      </c>
      <c r="R1278" s="357" t="str">
        <f>IF(Tabela14[[#This Row],[DIA]]&gt;0,IF('01'!$BX$33=77,1,""),"")</f>
        <v/>
      </c>
      <c r="S1278" s="360" t="e">
        <f>IF(M1278&gt;'01'!$BX$27,0,1)</f>
        <v>#N/A</v>
      </c>
    </row>
    <row r="1279" spans="3:19" x14ac:dyDescent="0.25">
      <c r="C1279" s="356"/>
      <c r="D1279" s="357"/>
      <c r="E1279" s="358"/>
      <c r="F1279" s="359"/>
      <c r="G1279" s="357"/>
      <c r="H1279" s="357"/>
      <c r="I1279" s="360" t="str">
        <f t="shared" ca="1" si="95"/>
        <v/>
      </c>
      <c r="J1279" s="360">
        <f t="shared" si="96"/>
        <v>0</v>
      </c>
      <c r="K1279" s="360">
        <f t="shared" si="97"/>
        <v>1</v>
      </c>
      <c r="L1279" s="360">
        <f t="shared" si="98"/>
        <v>1900</v>
      </c>
      <c r="M1279" s="360" t="e">
        <f t="shared" si="99"/>
        <v>#N/A</v>
      </c>
      <c r="N1279" s="357">
        <f>VLOOKUP(Tabela14[[#This Row],[Banco]],$U$9:$V$28,2,0)</f>
        <v>7</v>
      </c>
      <c r="O1279" s="360" t="e">
        <f>IF(M1279&gt;'06'!$AZ$15,0,1)</f>
        <v>#N/A</v>
      </c>
      <c r="P1279" s="360" t="str">
        <f>IF(Tabela14[[#This Row],[DIA]]&gt;0,IF('13'!$CD$36=77,1,""),"")</f>
        <v/>
      </c>
      <c r="Q1279" s="360" t="e">
        <f>IF(M1279&gt;'13'!$CD$30,0,1)</f>
        <v>#N/A</v>
      </c>
      <c r="R1279" s="357" t="str">
        <f>IF(Tabela14[[#This Row],[DIA]]&gt;0,IF('01'!$BX$33=77,1,""),"")</f>
        <v/>
      </c>
      <c r="S1279" s="360" t="e">
        <f>IF(M1279&gt;'01'!$BX$27,0,1)</f>
        <v>#N/A</v>
      </c>
    </row>
    <row r="1280" spans="3:19" x14ac:dyDescent="0.25">
      <c r="C1280" s="356"/>
      <c r="D1280" s="357"/>
      <c r="E1280" s="358"/>
      <c r="F1280" s="359"/>
      <c r="G1280" s="357"/>
      <c r="H1280" s="357"/>
      <c r="I1280" s="360" t="str">
        <f t="shared" ca="1" si="95"/>
        <v/>
      </c>
      <c r="J1280" s="360">
        <f t="shared" si="96"/>
        <v>0</v>
      </c>
      <c r="K1280" s="360">
        <f t="shared" si="97"/>
        <v>1</v>
      </c>
      <c r="L1280" s="360">
        <f t="shared" si="98"/>
        <v>1900</v>
      </c>
      <c r="M1280" s="360" t="e">
        <f t="shared" si="99"/>
        <v>#N/A</v>
      </c>
      <c r="N1280" s="357">
        <f>VLOOKUP(Tabela14[[#This Row],[Banco]],$U$9:$V$28,2,0)</f>
        <v>7</v>
      </c>
      <c r="O1280" s="360" t="e">
        <f>IF(M1280&gt;'06'!$AZ$15,0,1)</f>
        <v>#N/A</v>
      </c>
      <c r="P1280" s="360" t="str">
        <f>IF(Tabela14[[#This Row],[DIA]]&gt;0,IF('13'!$CD$36=77,1,""),"")</f>
        <v/>
      </c>
      <c r="Q1280" s="360" t="e">
        <f>IF(M1280&gt;'13'!$CD$30,0,1)</f>
        <v>#N/A</v>
      </c>
      <c r="R1280" s="357" t="str">
        <f>IF(Tabela14[[#This Row],[DIA]]&gt;0,IF('01'!$BX$33=77,1,""),"")</f>
        <v/>
      </c>
      <c r="S1280" s="360" t="e">
        <f>IF(M1280&gt;'01'!$BX$27,0,1)</f>
        <v>#N/A</v>
      </c>
    </row>
    <row r="1281" spans="3:19" x14ac:dyDescent="0.25">
      <c r="C1281" s="356"/>
      <c r="D1281" s="357"/>
      <c r="E1281" s="358"/>
      <c r="F1281" s="359"/>
      <c r="G1281" s="357"/>
      <c r="H1281" s="357"/>
      <c r="I1281" s="360" t="str">
        <f t="shared" ca="1" si="95"/>
        <v/>
      </c>
      <c r="J1281" s="360">
        <f t="shared" si="96"/>
        <v>0</v>
      </c>
      <c r="K1281" s="360">
        <f t="shared" si="97"/>
        <v>1</v>
      </c>
      <c r="L1281" s="360">
        <f t="shared" si="98"/>
        <v>1900</v>
      </c>
      <c r="M1281" s="360" t="e">
        <f t="shared" si="99"/>
        <v>#N/A</v>
      </c>
      <c r="N1281" s="357">
        <f>VLOOKUP(Tabela14[[#This Row],[Banco]],$U$9:$V$28,2,0)</f>
        <v>7</v>
      </c>
      <c r="O1281" s="360" t="e">
        <f>IF(M1281&gt;'06'!$AZ$15,0,1)</f>
        <v>#N/A</v>
      </c>
      <c r="P1281" s="360" t="str">
        <f>IF(Tabela14[[#This Row],[DIA]]&gt;0,IF('13'!$CD$36=77,1,""),"")</f>
        <v/>
      </c>
      <c r="Q1281" s="360" t="e">
        <f>IF(M1281&gt;'13'!$CD$30,0,1)</f>
        <v>#N/A</v>
      </c>
      <c r="R1281" s="357" t="str">
        <f>IF(Tabela14[[#This Row],[DIA]]&gt;0,IF('01'!$BX$33=77,1,""),"")</f>
        <v/>
      </c>
      <c r="S1281" s="360" t="e">
        <f>IF(M1281&gt;'01'!$BX$27,0,1)</f>
        <v>#N/A</v>
      </c>
    </row>
    <row r="1282" spans="3:19" x14ac:dyDescent="0.25">
      <c r="C1282" s="356"/>
      <c r="D1282" s="357"/>
      <c r="E1282" s="358"/>
      <c r="F1282" s="359"/>
      <c r="G1282" s="357"/>
      <c r="H1282" s="357"/>
      <c r="I1282" s="360" t="str">
        <f t="shared" ca="1" si="95"/>
        <v/>
      </c>
      <c r="J1282" s="360">
        <f t="shared" si="96"/>
        <v>0</v>
      </c>
      <c r="K1282" s="360">
        <f t="shared" si="97"/>
        <v>1</v>
      </c>
      <c r="L1282" s="360">
        <f t="shared" si="98"/>
        <v>1900</v>
      </c>
      <c r="M1282" s="360" t="e">
        <f t="shared" si="99"/>
        <v>#N/A</v>
      </c>
      <c r="N1282" s="357">
        <f>VLOOKUP(Tabela14[[#This Row],[Banco]],$U$9:$V$28,2,0)</f>
        <v>7</v>
      </c>
      <c r="O1282" s="360" t="e">
        <f>IF(M1282&gt;'06'!$AZ$15,0,1)</f>
        <v>#N/A</v>
      </c>
      <c r="P1282" s="360" t="str">
        <f>IF(Tabela14[[#This Row],[DIA]]&gt;0,IF('13'!$CD$36=77,1,""),"")</f>
        <v/>
      </c>
      <c r="Q1282" s="360" t="e">
        <f>IF(M1282&gt;'13'!$CD$30,0,1)</f>
        <v>#N/A</v>
      </c>
      <c r="R1282" s="357" t="str">
        <f>IF(Tabela14[[#This Row],[DIA]]&gt;0,IF('01'!$BX$33=77,1,""),"")</f>
        <v/>
      </c>
      <c r="S1282" s="360" t="e">
        <f>IF(M1282&gt;'01'!$BX$27,0,1)</f>
        <v>#N/A</v>
      </c>
    </row>
    <row r="1283" spans="3:19" x14ac:dyDescent="0.25">
      <c r="C1283" s="356"/>
      <c r="D1283" s="357"/>
      <c r="E1283" s="358"/>
      <c r="F1283" s="359"/>
      <c r="G1283" s="357"/>
      <c r="H1283" s="357"/>
      <c r="I1283" s="360" t="str">
        <f t="shared" ca="1" si="95"/>
        <v/>
      </c>
      <c r="J1283" s="360">
        <f t="shared" si="96"/>
        <v>0</v>
      </c>
      <c r="K1283" s="360">
        <f t="shared" si="97"/>
        <v>1</v>
      </c>
      <c r="L1283" s="360">
        <f t="shared" si="98"/>
        <v>1900</v>
      </c>
      <c r="M1283" s="360" t="e">
        <f t="shared" si="99"/>
        <v>#N/A</v>
      </c>
      <c r="N1283" s="357">
        <f>VLOOKUP(Tabela14[[#This Row],[Banco]],$U$9:$V$28,2,0)</f>
        <v>7</v>
      </c>
      <c r="O1283" s="360" t="e">
        <f>IF(M1283&gt;'06'!$AZ$15,0,1)</f>
        <v>#N/A</v>
      </c>
      <c r="P1283" s="360" t="str">
        <f>IF(Tabela14[[#This Row],[DIA]]&gt;0,IF('13'!$CD$36=77,1,""),"")</f>
        <v/>
      </c>
      <c r="Q1283" s="360" t="e">
        <f>IF(M1283&gt;'13'!$CD$30,0,1)</f>
        <v>#N/A</v>
      </c>
      <c r="R1283" s="357" t="str">
        <f>IF(Tabela14[[#This Row],[DIA]]&gt;0,IF('01'!$BX$33=77,1,""),"")</f>
        <v/>
      </c>
      <c r="S1283" s="360" t="e">
        <f>IF(M1283&gt;'01'!$BX$27,0,1)</f>
        <v>#N/A</v>
      </c>
    </row>
    <row r="1284" spans="3:19" x14ac:dyDescent="0.25">
      <c r="C1284" s="356"/>
      <c r="D1284" s="357"/>
      <c r="E1284" s="358"/>
      <c r="F1284" s="359"/>
      <c r="G1284" s="357"/>
      <c r="H1284" s="357"/>
      <c r="I1284" s="360" t="str">
        <f t="shared" ca="1" si="95"/>
        <v/>
      </c>
      <c r="J1284" s="360">
        <f t="shared" si="96"/>
        <v>0</v>
      </c>
      <c r="K1284" s="360">
        <f t="shared" si="97"/>
        <v>1</v>
      </c>
      <c r="L1284" s="360">
        <f t="shared" si="98"/>
        <v>1900</v>
      </c>
      <c r="M1284" s="360" t="e">
        <f t="shared" si="99"/>
        <v>#N/A</v>
      </c>
      <c r="N1284" s="357">
        <f>VLOOKUP(Tabela14[[#This Row],[Banco]],$U$9:$V$28,2,0)</f>
        <v>7</v>
      </c>
      <c r="O1284" s="360" t="e">
        <f>IF(M1284&gt;'06'!$AZ$15,0,1)</f>
        <v>#N/A</v>
      </c>
      <c r="P1284" s="360" t="str">
        <f>IF(Tabela14[[#This Row],[DIA]]&gt;0,IF('13'!$CD$36=77,1,""),"")</f>
        <v/>
      </c>
      <c r="Q1284" s="360" t="e">
        <f>IF(M1284&gt;'13'!$CD$30,0,1)</f>
        <v>#N/A</v>
      </c>
      <c r="R1284" s="357" t="str">
        <f>IF(Tabela14[[#This Row],[DIA]]&gt;0,IF('01'!$BX$33=77,1,""),"")</f>
        <v/>
      </c>
      <c r="S1284" s="360" t="e">
        <f>IF(M1284&gt;'01'!$BX$27,0,1)</f>
        <v>#N/A</v>
      </c>
    </row>
    <row r="1285" spans="3:19" x14ac:dyDescent="0.25">
      <c r="C1285" s="356"/>
      <c r="D1285" s="357"/>
      <c r="E1285" s="358"/>
      <c r="F1285" s="359"/>
      <c r="G1285" s="357"/>
      <c r="H1285" s="357"/>
      <c r="I1285" s="360" t="str">
        <f t="shared" ca="1" si="95"/>
        <v/>
      </c>
      <c r="J1285" s="360">
        <f t="shared" si="96"/>
        <v>0</v>
      </c>
      <c r="K1285" s="360">
        <f t="shared" si="97"/>
        <v>1</v>
      </c>
      <c r="L1285" s="360">
        <f t="shared" si="98"/>
        <v>1900</v>
      </c>
      <c r="M1285" s="360" t="e">
        <f t="shared" si="99"/>
        <v>#N/A</v>
      </c>
      <c r="N1285" s="357">
        <f>VLOOKUP(Tabela14[[#This Row],[Banco]],$U$9:$V$28,2,0)</f>
        <v>7</v>
      </c>
      <c r="O1285" s="360" t="e">
        <f>IF(M1285&gt;'06'!$AZ$15,0,1)</f>
        <v>#N/A</v>
      </c>
      <c r="P1285" s="360" t="str">
        <f>IF(Tabela14[[#This Row],[DIA]]&gt;0,IF('13'!$CD$36=77,1,""),"")</f>
        <v/>
      </c>
      <c r="Q1285" s="360" t="e">
        <f>IF(M1285&gt;'13'!$CD$30,0,1)</f>
        <v>#N/A</v>
      </c>
      <c r="R1285" s="357" t="str">
        <f>IF(Tabela14[[#This Row],[DIA]]&gt;0,IF('01'!$BX$33=77,1,""),"")</f>
        <v/>
      </c>
      <c r="S1285" s="360" t="e">
        <f>IF(M1285&gt;'01'!$BX$27,0,1)</f>
        <v>#N/A</v>
      </c>
    </row>
    <row r="1286" spans="3:19" x14ac:dyDescent="0.25">
      <c r="C1286" s="356"/>
      <c r="D1286" s="357"/>
      <c r="E1286" s="358"/>
      <c r="F1286" s="359"/>
      <c r="G1286" s="357"/>
      <c r="H1286" s="357"/>
      <c r="I1286" s="360" t="str">
        <f t="shared" ca="1" si="95"/>
        <v/>
      </c>
      <c r="J1286" s="360">
        <f t="shared" si="96"/>
        <v>0</v>
      </c>
      <c r="K1286" s="360">
        <f t="shared" si="97"/>
        <v>1</v>
      </c>
      <c r="L1286" s="360">
        <f t="shared" si="98"/>
        <v>1900</v>
      </c>
      <c r="M1286" s="360" t="e">
        <f t="shared" si="99"/>
        <v>#N/A</v>
      </c>
      <c r="N1286" s="357">
        <f>VLOOKUP(Tabela14[[#This Row],[Banco]],$U$9:$V$28,2,0)</f>
        <v>7</v>
      </c>
      <c r="O1286" s="360" t="e">
        <f>IF(M1286&gt;'06'!$AZ$15,0,1)</f>
        <v>#N/A</v>
      </c>
      <c r="P1286" s="360" t="str">
        <f>IF(Tabela14[[#This Row],[DIA]]&gt;0,IF('13'!$CD$36=77,1,""),"")</f>
        <v/>
      </c>
      <c r="Q1286" s="360" t="e">
        <f>IF(M1286&gt;'13'!$CD$30,0,1)</f>
        <v>#N/A</v>
      </c>
      <c r="R1286" s="357" t="str">
        <f>IF(Tabela14[[#This Row],[DIA]]&gt;0,IF('01'!$BX$33=77,1,""),"")</f>
        <v/>
      </c>
      <c r="S1286" s="360" t="e">
        <f>IF(M1286&gt;'01'!$BX$27,0,1)</f>
        <v>#N/A</v>
      </c>
    </row>
    <row r="1287" spans="3:19" x14ac:dyDescent="0.25">
      <c r="C1287" s="356"/>
      <c r="D1287" s="357"/>
      <c r="E1287" s="358"/>
      <c r="F1287" s="359"/>
      <c r="G1287" s="357"/>
      <c r="H1287" s="357"/>
      <c r="I1287" s="360" t="str">
        <f t="shared" ca="1" si="95"/>
        <v/>
      </c>
      <c r="J1287" s="360">
        <f t="shared" si="96"/>
        <v>0</v>
      </c>
      <c r="K1287" s="360">
        <f t="shared" si="97"/>
        <v>1</v>
      </c>
      <c r="L1287" s="360">
        <f t="shared" si="98"/>
        <v>1900</v>
      </c>
      <c r="M1287" s="360" t="e">
        <f t="shared" si="99"/>
        <v>#N/A</v>
      </c>
      <c r="N1287" s="357">
        <f>VLOOKUP(Tabela14[[#This Row],[Banco]],$U$9:$V$28,2,0)</f>
        <v>7</v>
      </c>
      <c r="O1287" s="360" t="e">
        <f>IF(M1287&gt;'06'!$AZ$15,0,1)</f>
        <v>#N/A</v>
      </c>
      <c r="P1287" s="360" t="str">
        <f>IF(Tabela14[[#This Row],[DIA]]&gt;0,IF('13'!$CD$36=77,1,""),"")</f>
        <v/>
      </c>
      <c r="Q1287" s="360" t="e">
        <f>IF(M1287&gt;'13'!$CD$30,0,1)</f>
        <v>#N/A</v>
      </c>
      <c r="R1287" s="357" t="str">
        <f>IF(Tabela14[[#This Row],[DIA]]&gt;0,IF('01'!$BX$33=77,1,""),"")</f>
        <v/>
      </c>
      <c r="S1287" s="360" t="e">
        <f>IF(M1287&gt;'01'!$BX$27,0,1)</f>
        <v>#N/A</v>
      </c>
    </row>
    <row r="1288" spans="3:19" x14ac:dyDescent="0.25">
      <c r="C1288" s="356"/>
      <c r="D1288" s="357"/>
      <c r="E1288" s="358"/>
      <c r="F1288" s="359"/>
      <c r="G1288" s="357"/>
      <c r="H1288" s="357"/>
      <c r="I1288" s="360" t="str">
        <f t="shared" ca="1" si="95"/>
        <v/>
      </c>
      <c r="J1288" s="360">
        <f t="shared" si="96"/>
        <v>0</v>
      </c>
      <c r="K1288" s="360">
        <f t="shared" si="97"/>
        <v>1</v>
      </c>
      <c r="L1288" s="360">
        <f t="shared" si="98"/>
        <v>1900</v>
      </c>
      <c r="M1288" s="360" t="e">
        <f t="shared" si="99"/>
        <v>#N/A</v>
      </c>
      <c r="N1288" s="357">
        <f>VLOOKUP(Tabela14[[#This Row],[Banco]],$U$9:$V$28,2,0)</f>
        <v>7</v>
      </c>
      <c r="O1288" s="360" t="e">
        <f>IF(M1288&gt;'06'!$AZ$15,0,1)</f>
        <v>#N/A</v>
      </c>
      <c r="P1288" s="360" t="str">
        <f>IF(Tabela14[[#This Row],[DIA]]&gt;0,IF('13'!$CD$36=77,1,""),"")</f>
        <v/>
      </c>
      <c r="Q1288" s="360" t="e">
        <f>IF(M1288&gt;'13'!$CD$30,0,1)</f>
        <v>#N/A</v>
      </c>
      <c r="R1288" s="357" t="str">
        <f>IF(Tabela14[[#This Row],[DIA]]&gt;0,IF('01'!$BX$33=77,1,""),"")</f>
        <v/>
      </c>
      <c r="S1288" s="360" t="e">
        <f>IF(M1288&gt;'01'!$BX$27,0,1)</f>
        <v>#N/A</v>
      </c>
    </row>
    <row r="1289" spans="3:19" x14ac:dyDescent="0.25">
      <c r="C1289" s="356"/>
      <c r="D1289" s="357"/>
      <c r="E1289" s="358"/>
      <c r="F1289" s="359"/>
      <c r="G1289" s="357"/>
      <c r="H1289" s="357"/>
      <c r="I1289" s="360" t="str">
        <f t="shared" ref="I1289:I1352" ca="1" si="100">IF(H1289="","",(IF(H1289="Efetivado","",IF(C1289="","",IF(C1289=TODAY(),"Vence Hoje",IF(C1289&lt;TODAY(),"Atrasado",C1289-TODAY()&amp;" Dias para Vencer"))))))</f>
        <v/>
      </c>
      <c r="J1289" s="360">
        <f t="shared" ref="J1289:J1352" si="101">DAY(C1289)</f>
        <v>0</v>
      </c>
      <c r="K1289" s="360">
        <f t="shared" ref="K1289:K1352" si="102">MONTH(C1289)</f>
        <v>1</v>
      </c>
      <c r="L1289" s="360">
        <f t="shared" ref="L1289:L1352" si="103">YEAR(C1289)</f>
        <v>1900</v>
      </c>
      <c r="M1289" s="360" t="e">
        <f t="shared" ref="M1289:M1352" si="104">VLOOKUP(H1289,$Z$9:$AA$10,2,0)</f>
        <v>#N/A</v>
      </c>
      <c r="N1289" s="357">
        <f>VLOOKUP(Tabela14[[#This Row],[Banco]],$U$9:$V$28,2,0)</f>
        <v>7</v>
      </c>
      <c r="O1289" s="360" t="e">
        <f>IF(M1289&gt;'06'!$AZ$15,0,1)</f>
        <v>#N/A</v>
      </c>
      <c r="P1289" s="360" t="str">
        <f>IF(Tabela14[[#This Row],[DIA]]&gt;0,IF('13'!$CD$36=77,1,""),"")</f>
        <v/>
      </c>
      <c r="Q1289" s="360" t="e">
        <f>IF(M1289&gt;'13'!$CD$30,0,1)</f>
        <v>#N/A</v>
      </c>
      <c r="R1289" s="357" t="str">
        <f>IF(Tabela14[[#This Row],[DIA]]&gt;0,IF('01'!$BX$33=77,1,""),"")</f>
        <v/>
      </c>
      <c r="S1289" s="360" t="e">
        <f>IF(M1289&gt;'01'!$BX$27,0,1)</f>
        <v>#N/A</v>
      </c>
    </row>
    <row r="1290" spans="3:19" x14ac:dyDescent="0.25">
      <c r="C1290" s="356"/>
      <c r="D1290" s="357"/>
      <c r="E1290" s="358"/>
      <c r="F1290" s="359"/>
      <c r="G1290" s="357"/>
      <c r="H1290" s="357"/>
      <c r="I1290" s="360" t="str">
        <f t="shared" ca="1" si="100"/>
        <v/>
      </c>
      <c r="J1290" s="360">
        <f t="shared" si="101"/>
        <v>0</v>
      </c>
      <c r="K1290" s="360">
        <f t="shared" si="102"/>
        <v>1</v>
      </c>
      <c r="L1290" s="360">
        <f t="shared" si="103"/>
        <v>1900</v>
      </c>
      <c r="M1290" s="360" t="e">
        <f t="shared" si="104"/>
        <v>#N/A</v>
      </c>
      <c r="N1290" s="357">
        <f>VLOOKUP(Tabela14[[#This Row],[Banco]],$U$9:$V$28,2,0)</f>
        <v>7</v>
      </c>
      <c r="O1290" s="360" t="e">
        <f>IF(M1290&gt;'06'!$AZ$15,0,1)</f>
        <v>#N/A</v>
      </c>
      <c r="P1290" s="360" t="str">
        <f>IF(Tabela14[[#This Row],[DIA]]&gt;0,IF('13'!$CD$36=77,1,""),"")</f>
        <v/>
      </c>
      <c r="Q1290" s="360" t="e">
        <f>IF(M1290&gt;'13'!$CD$30,0,1)</f>
        <v>#N/A</v>
      </c>
      <c r="R1290" s="357" t="str">
        <f>IF(Tabela14[[#This Row],[DIA]]&gt;0,IF('01'!$BX$33=77,1,""),"")</f>
        <v/>
      </c>
      <c r="S1290" s="360" t="e">
        <f>IF(M1290&gt;'01'!$BX$27,0,1)</f>
        <v>#N/A</v>
      </c>
    </row>
    <row r="1291" spans="3:19" x14ac:dyDescent="0.25">
      <c r="C1291" s="356"/>
      <c r="D1291" s="357"/>
      <c r="E1291" s="358"/>
      <c r="F1291" s="359"/>
      <c r="G1291" s="357"/>
      <c r="H1291" s="357"/>
      <c r="I1291" s="360" t="str">
        <f t="shared" ca="1" si="100"/>
        <v/>
      </c>
      <c r="J1291" s="360">
        <f t="shared" si="101"/>
        <v>0</v>
      </c>
      <c r="K1291" s="360">
        <f t="shared" si="102"/>
        <v>1</v>
      </c>
      <c r="L1291" s="360">
        <f t="shared" si="103"/>
        <v>1900</v>
      </c>
      <c r="M1291" s="360" t="e">
        <f t="shared" si="104"/>
        <v>#N/A</v>
      </c>
      <c r="N1291" s="357">
        <f>VLOOKUP(Tabela14[[#This Row],[Banco]],$U$9:$V$28,2,0)</f>
        <v>7</v>
      </c>
      <c r="O1291" s="360" t="e">
        <f>IF(M1291&gt;'06'!$AZ$15,0,1)</f>
        <v>#N/A</v>
      </c>
      <c r="P1291" s="360" t="str">
        <f>IF(Tabela14[[#This Row],[DIA]]&gt;0,IF('13'!$CD$36=77,1,""),"")</f>
        <v/>
      </c>
      <c r="Q1291" s="360" t="e">
        <f>IF(M1291&gt;'13'!$CD$30,0,1)</f>
        <v>#N/A</v>
      </c>
      <c r="R1291" s="357" t="str">
        <f>IF(Tabela14[[#This Row],[DIA]]&gt;0,IF('01'!$BX$33=77,1,""),"")</f>
        <v/>
      </c>
      <c r="S1291" s="360" t="e">
        <f>IF(M1291&gt;'01'!$BX$27,0,1)</f>
        <v>#N/A</v>
      </c>
    </row>
    <row r="1292" spans="3:19" x14ac:dyDescent="0.25">
      <c r="C1292" s="356"/>
      <c r="D1292" s="357"/>
      <c r="E1292" s="358"/>
      <c r="F1292" s="359"/>
      <c r="G1292" s="357"/>
      <c r="H1292" s="357"/>
      <c r="I1292" s="360" t="str">
        <f t="shared" ca="1" si="100"/>
        <v/>
      </c>
      <c r="J1292" s="360">
        <f t="shared" si="101"/>
        <v>0</v>
      </c>
      <c r="K1292" s="360">
        <f t="shared" si="102"/>
        <v>1</v>
      </c>
      <c r="L1292" s="360">
        <f t="shared" si="103"/>
        <v>1900</v>
      </c>
      <c r="M1292" s="360" t="e">
        <f t="shared" si="104"/>
        <v>#N/A</v>
      </c>
      <c r="N1292" s="357">
        <f>VLOOKUP(Tabela14[[#This Row],[Banco]],$U$9:$V$28,2,0)</f>
        <v>7</v>
      </c>
      <c r="O1292" s="360" t="e">
        <f>IF(M1292&gt;'06'!$AZ$15,0,1)</f>
        <v>#N/A</v>
      </c>
      <c r="P1292" s="360" t="str">
        <f>IF(Tabela14[[#This Row],[DIA]]&gt;0,IF('13'!$CD$36=77,1,""),"")</f>
        <v/>
      </c>
      <c r="Q1292" s="360" t="e">
        <f>IF(M1292&gt;'13'!$CD$30,0,1)</f>
        <v>#N/A</v>
      </c>
      <c r="R1292" s="357" t="str">
        <f>IF(Tabela14[[#This Row],[DIA]]&gt;0,IF('01'!$BX$33=77,1,""),"")</f>
        <v/>
      </c>
      <c r="S1292" s="360" t="e">
        <f>IF(M1292&gt;'01'!$BX$27,0,1)</f>
        <v>#N/A</v>
      </c>
    </row>
    <row r="1293" spans="3:19" x14ac:dyDescent="0.25">
      <c r="C1293" s="356"/>
      <c r="D1293" s="357"/>
      <c r="E1293" s="358"/>
      <c r="F1293" s="359"/>
      <c r="G1293" s="357"/>
      <c r="H1293" s="357"/>
      <c r="I1293" s="360" t="str">
        <f t="shared" ca="1" si="100"/>
        <v/>
      </c>
      <c r="J1293" s="360">
        <f t="shared" si="101"/>
        <v>0</v>
      </c>
      <c r="K1293" s="360">
        <f t="shared" si="102"/>
        <v>1</v>
      </c>
      <c r="L1293" s="360">
        <f t="shared" si="103"/>
        <v>1900</v>
      </c>
      <c r="M1293" s="360" t="e">
        <f t="shared" si="104"/>
        <v>#N/A</v>
      </c>
      <c r="N1293" s="357">
        <f>VLOOKUP(Tabela14[[#This Row],[Banco]],$U$9:$V$28,2,0)</f>
        <v>7</v>
      </c>
      <c r="O1293" s="360" t="e">
        <f>IF(M1293&gt;'06'!$AZ$15,0,1)</f>
        <v>#N/A</v>
      </c>
      <c r="P1293" s="360" t="str">
        <f>IF(Tabela14[[#This Row],[DIA]]&gt;0,IF('13'!$CD$36=77,1,""),"")</f>
        <v/>
      </c>
      <c r="Q1293" s="360" t="e">
        <f>IF(M1293&gt;'13'!$CD$30,0,1)</f>
        <v>#N/A</v>
      </c>
      <c r="R1293" s="357" t="str">
        <f>IF(Tabela14[[#This Row],[DIA]]&gt;0,IF('01'!$BX$33=77,1,""),"")</f>
        <v/>
      </c>
      <c r="S1293" s="360" t="e">
        <f>IF(M1293&gt;'01'!$BX$27,0,1)</f>
        <v>#N/A</v>
      </c>
    </row>
    <row r="1294" spans="3:19" x14ac:dyDescent="0.25">
      <c r="C1294" s="356"/>
      <c r="D1294" s="357"/>
      <c r="E1294" s="358"/>
      <c r="F1294" s="359"/>
      <c r="G1294" s="357"/>
      <c r="H1294" s="357"/>
      <c r="I1294" s="360" t="str">
        <f t="shared" ca="1" si="100"/>
        <v/>
      </c>
      <c r="J1294" s="360">
        <f t="shared" si="101"/>
        <v>0</v>
      </c>
      <c r="K1294" s="360">
        <f t="shared" si="102"/>
        <v>1</v>
      </c>
      <c r="L1294" s="360">
        <f t="shared" si="103"/>
        <v>1900</v>
      </c>
      <c r="M1294" s="360" t="e">
        <f t="shared" si="104"/>
        <v>#N/A</v>
      </c>
      <c r="N1294" s="357">
        <f>VLOOKUP(Tabela14[[#This Row],[Banco]],$U$9:$V$28,2,0)</f>
        <v>7</v>
      </c>
      <c r="O1294" s="360" t="e">
        <f>IF(M1294&gt;'06'!$AZ$15,0,1)</f>
        <v>#N/A</v>
      </c>
      <c r="P1294" s="360" t="str">
        <f>IF(Tabela14[[#This Row],[DIA]]&gt;0,IF('13'!$CD$36=77,1,""),"")</f>
        <v/>
      </c>
      <c r="Q1294" s="360" t="e">
        <f>IF(M1294&gt;'13'!$CD$30,0,1)</f>
        <v>#N/A</v>
      </c>
      <c r="R1294" s="357" t="str">
        <f>IF(Tabela14[[#This Row],[DIA]]&gt;0,IF('01'!$BX$33=77,1,""),"")</f>
        <v/>
      </c>
      <c r="S1294" s="360" t="e">
        <f>IF(M1294&gt;'01'!$BX$27,0,1)</f>
        <v>#N/A</v>
      </c>
    </row>
    <row r="1295" spans="3:19" x14ac:dyDescent="0.25">
      <c r="C1295" s="356"/>
      <c r="D1295" s="357"/>
      <c r="E1295" s="358"/>
      <c r="F1295" s="359"/>
      <c r="G1295" s="357"/>
      <c r="H1295" s="357"/>
      <c r="I1295" s="360" t="str">
        <f t="shared" ca="1" si="100"/>
        <v/>
      </c>
      <c r="J1295" s="360">
        <f t="shared" si="101"/>
        <v>0</v>
      </c>
      <c r="K1295" s="360">
        <f t="shared" si="102"/>
        <v>1</v>
      </c>
      <c r="L1295" s="360">
        <f t="shared" si="103"/>
        <v>1900</v>
      </c>
      <c r="M1295" s="360" t="e">
        <f t="shared" si="104"/>
        <v>#N/A</v>
      </c>
      <c r="N1295" s="357">
        <f>VLOOKUP(Tabela14[[#This Row],[Banco]],$U$9:$V$28,2,0)</f>
        <v>7</v>
      </c>
      <c r="O1295" s="360" t="e">
        <f>IF(M1295&gt;'06'!$AZ$15,0,1)</f>
        <v>#N/A</v>
      </c>
      <c r="P1295" s="360" t="str">
        <f>IF(Tabela14[[#This Row],[DIA]]&gt;0,IF('13'!$CD$36=77,1,""),"")</f>
        <v/>
      </c>
      <c r="Q1295" s="360" t="e">
        <f>IF(M1295&gt;'13'!$CD$30,0,1)</f>
        <v>#N/A</v>
      </c>
      <c r="R1295" s="357" t="str">
        <f>IF(Tabela14[[#This Row],[DIA]]&gt;0,IF('01'!$BX$33=77,1,""),"")</f>
        <v/>
      </c>
      <c r="S1295" s="360" t="e">
        <f>IF(M1295&gt;'01'!$BX$27,0,1)</f>
        <v>#N/A</v>
      </c>
    </row>
    <row r="1296" spans="3:19" x14ac:dyDescent="0.25">
      <c r="C1296" s="356"/>
      <c r="D1296" s="357"/>
      <c r="E1296" s="358"/>
      <c r="F1296" s="359"/>
      <c r="G1296" s="357"/>
      <c r="H1296" s="357"/>
      <c r="I1296" s="360" t="str">
        <f t="shared" ca="1" si="100"/>
        <v/>
      </c>
      <c r="J1296" s="360">
        <f t="shared" si="101"/>
        <v>0</v>
      </c>
      <c r="K1296" s="360">
        <f t="shared" si="102"/>
        <v>1</v>
      </c>
      <c r="L1296" s="360">
        <f t="shared" si="103"/>
        <v>1900</v>
      </c>
      <c r="M1296" s="360" t="e">
        <f t="shared" si="104"/>
        <v>#N/A</v>
      </c>
      <c r="N1296" s="357">
        <f>VLOOKUP(Tabela14[[#This Row],[Banco]],$U$9:$V$28,2,0)</f>
        <v>7</v>
      </c>
      <c r="O1296" s="360" t="e">
        <f>IF(M1296&gt;'06'!$AZ$15,0,1)</f>
        <v>#N/A</v>
      </c>
      <c r="P1296" s="360" t="str">
        <f>IF(Tabela14[[#This Row],[DIA]]&gt;0,IF('13'!$CD$36=77,1,""),"")</f>
        <v/>
      </c>
      <c r="Q1296" s="360" t="e">
        <f>IF(M1296&gt;'13'!$CD$30,0,1)</f>
        <v>#N/A</v>
      </c>
      <c r="R1296" s="357" t="str">
        <f>IF(Tabela14[[#This Row],[DIA]]&gt;0,IF('01'!$BX$33=77,1,""),"")</f>
        <v/>
      </c>
      <c r="S1296" s="360" t="e">
        <f>IF(M1296&gt;'01'!$BX$27,0,1)</f>
        <v>#N/A</v>
      </c>
    </row>
    <row r="1297" spans="3:19" x14ac:dyDescent="0.25">
      <c r="C1297" s="356"/>
      <c r="D1297" s="357"/>
      <c r="E1297" s="358"/>
      <c r="F1297" s="359"/>
      <c r="G1297" s="357"/>
      <c r="H1297" s="357"/>
      <c r="I1297" s="360" t="str">
        <f t="shared" ca="1" si="100"/>
        <v/>
      </c>
      <c r="J1297" s="360">
        <f t="shared" si="101"/>
        <v>0</v>
      </c>
      <c r="K1297" s="360">
        <f t="shared" si="102"/>
        <v>1</v>
      </c>
      <c r="L1297" s="360">
        <f t="shared" si="103"/>
        <v>1900</v>
      </c>
      <c r="M1297" s="360" t="e">
        <f t="shared" si="104"/>
        <v>#N/A</v>
      </c>
      <c r="N1297" s="357">
        <f>VLOOKUP(Tabela14[[#This Row],[Banco]],$U$9:$V$28,2,0)</f>
        <v>7</v>
      </c>
      <c r="O1297" s="360" t="e">
        <f>IF(M1297&gt;'06'!$AZ$15,0,1)</f>
        <v>#N/A</v>
      </c>
      <c r="P1297" s="360" t="str">
        <f>IF(Tabela14[[#This Row],[DIA]]&gt;0,IF('13'!$CD$36=77,1,""),"")</f>
        <v/>
      </c>
      <c r="Q1297" s="360" t="e">
        <f>IF(M1297&gt;'13'!$CD$30,0,1)</f>
        <v>#N/A</v>
      </c>
      <c r="R1297" s="357" t="str">
        <f>IF(Tabela14[[#This Row],[DIA]]&gt;0,IF('01'!$BX$33=77,1,""),"")</f>
        <v/>
      </c>
      <c r="S1297" s="360" t="e">
        <f>IF(M1297&gt;'01'!$BX$27,0,1)</f>
        <v>#N/A</v>
      </c>
    </row>
    <row r="1298" spans="3:19" x14ac:dyDescent="0.25">
      <c r="C1298" s="356"/>
      <c r="D1298" s="357"/>
      <c r="E1298" s="358"/>
      <c r="F1298" s="359"/>
      <c r="G1298" s="357"/>
      <c r="H1298" s="357"/>
      <c r="I1298" s="360" t="str">
        <f t="shared" ca="1" si="100"/>
        <v/>
      </c>
      <c r="J1298" s="360">
        <f t="shared" si="101"/>
        <v>0</v>
      </c>
      <c r="K1298" s="360">
        <f t="shared" si="102"/>
        <v>1</v>
      </c>
      <c r="L1298" s="360">
        <f t="shared" si="103"/>
        <v>1900</v>
      </c>
      <c r="M1298" s="360" t="e">
        <f t="shared" si="104"/>
        <v>#N/A</v>
      </c>
      <c r="N1298" s="357">
        <f>VLOOKUP(Tabela14[[#This Row],[Banco]],$U$9:$V$28,2,0)</f>
        <v>7</v>
      </c>
      <c r="O1298" s="360" t="e">
        <f>IF(M1298&gt;'06'!$AZ$15,0,1)</f>
        <v>#N/A</v>
      </c>
      <c r="P1298" s="360" t="str">
        <f>IF(Tabela14[[#This Row],[DIA]]&gt;0,IF('13'!$CD$36=77,1,""),"")</f>
        <v/>
      </c>
      <c r="Q1298" s="360" t="e">
        <f>IF(M1298&gt;'13'!$CD$30,0,1)</f>
        <v>#N/A</v>
      </c>
      <c r="R1298" s="357" t="str">
        <f>IF(Tabela14[[#This Row],[DIA]]&gt;0,IF('01'!$BX$33=77,1,""),"")</f>
        <v/>
      </c>
      <c r="S1298" s="360" t="e">
        <f>IF(M1298&gt;'01'!$BX$27,0,1)</f>
        <v>#N/A</v>
      </c>
    </row>
    <row r="1299" spans="3:19" x14ac:dyDescent="0.25">
      <c r="C1299" s="356"/>
      <c r="D1299" s="357"/>
      <c r="E1299" s="358"/>
      <c r="F1299" s="359"/>
      <c r="G1299" s="357"/>
      <c r="H1299" s="357"/>
      <c r="I1299" s="360" t="str">
        <f t="shared" ca="1" si="100"/>
        <v/>
      </c>
      <c r="J1299" s="360">
        <f t="shared" si="101"/>
        <v>0</v>
      </c>
      <c r="K1299" s="360">
        <f t="shared" si="102"/>
        <v>1</v>
      </c>
      <c r="L1299" s="360">
        <f t="shared" si="103"/>
        <v>1900</v>
      </c>
      <c r="M1299" s="360" t="e">
        <f t="shared" si="104"/>
        <v>#N/A</v>
      </c>
      <c r="N1299" s="357">
        <f>VLOOKUP(Tabela14[[#This Row],[Banco]],$U$9:$V$28,2,0)</f>
        <v>7</v>
      </c>
      <c r="O1299" s="360" t="e">
        <f>IF(M1299&gt;'06'!$AZ$15,0,1)</f>
        <v>#N/A</v>
      </c>
      <c r="P1299" s="360" t="str">
        <f>IF(Tabela14[[#This Row],[DIA]]&gt;0,IF('13'!$CD$36=77,1,""),"")</f>
        <v/>
      </c>
      <c r="Q1299" s="360" t="e">
        <f>IF(M1299&gt;'13'!$CD$30,0,1)</f>
        <v>#N/A</v>
      </c>
      <c r="R1299" s="357" t="str">
        <f>IF(Tabela14[[#This Row],[DIA]]&gt;0,IF('01'!$BX$33=77,1,""),"")</f>
        <v/>
      </c>
      <c r="S1299" s="360" t="e">
        <f>IF(M1299&gt;'01'!$BX$27,0,1)</f>
        <v>#N/A</v>
      </c>
    </row>
    <row r="1300" spans="3:19" x14ac:dyDescent="0.25">
      <c r="C1300" s="356"/>
      <c r="D1300" s="357"/>
      <c r="E1300" s="358"/>
      <c r="F1300" s="359"/>
      <c r="G1300" s="357"/>
      <c r="H1300" s="357"/>
      <c r="I1300" s="360" t="str">
        <f t="shared" ca="1" si="100"/>
        <v/>
      </c>
      <c r="J1300" s="360">
        <f t="shared" si="101"/>
        <v>0</v>
      </c>
      <c r="K1300" s="360">
        <f t="shared" si="102"/>
        <v>1</v>
      </c>
      <c r="L1300" s="360">
        <f t="shared" si="103"/>
        <v>1900</v>
      </c>
      <c r="M1300" s="360" t="e">
        <f t="shared" si="104"/>
        <v>#N/A</v>
      </c>
      <c r="N1300" s="357">
        <f>VLOOKUP(Tabela14[[#This Row],[Banco]],$U$9:$V$28,2,0)</f>
        <v>7</v>
      </c>
      <c r="O1300" s="360" t="e">
        <f>IF(M1300&gt;'06'!$AZ$15,0,1)</f>
        <v>#N/A</v>
      </c>
      <c r="P1300" s="360" t="str">
        <f>IF(Tabela14[[#This Row],[DIA]]&gt;0,IF('13'!$CD$36=77,1,""),"")</f>
        <v/>
      </c>
      <c r="Q1300" s="360" t="e">
        <f>IF(M1300&gt;'13'!$CD$30,0,1)</f>
        <v>#N/A</v>
      </c>
      <c r="R1300" s="357" t="str">
        <f>IF(Tabela14[[#This Row],[DIA]]&gt;0,IF('01'!$BX$33=77,1,""),"")</f>
        <v/>
      </c>
      <c r="S1300" s="360" t="e">
        <f>IF(M1300&gt;'01'!$BX$27,0,1)</f>
        <v>#N/A</v>
      </c>
    </row>
    <row r="1301" spans="3:19" x14ac:dyDescent="0.25">
      <c r="C1301" s="356"/>
      <c r="D1301" s="357"/>
      <c r="E1301" s="358"/>
      <c r="F1301" s="359"/>
      <c r="G1301" s="357"/>
      <c r="H1301" s="357"/>
      <c r="I1301" s="360" t="str">
        <f t="shared" ca="1" si="100"/>
        <v/>
      </c>
      <c r="J1301" s="360">
        <f t="shared" si="101"/>
        <v>0</v>
      </c>
      <c r="K1301" s="360">
        <f t="shared" si="102"/>
        <v>1</v>
      </c>
      <c r="L1301" s="360">
        <f t="shared" si="103"/>
        <v>1900</v>
      </c>
      <c r="M1301" s="360" t="e">
        <f t="shared" si="104"/>
        <v>#N/A</v>
      </c>
      <c r="N1301" s="357">
        <f>VLOOKUP(Tabela14[[#This Row],[Banco]],$U$9:$V$28,2,0)</f>
        <v>7</v>
      </c>
      <c r="O1301" s="360" t="e">
        <f>IF(M1301&gt;'06'!$AZ$15,0,1)</f>
        <v>#N/A</v>
      </c>
      <c r="P1301" s="360" t="str">
        <f>IF(Tabela14[[#This Row],[DIA]]&gt;0,IF('13'!$CD$36=77,1,""),"")</f>
        <v/>
      </c>
      <c r="Q1301" s="360" t="e">
        <f>IF(M1301&gt;'13'!$CD$30,0,1)</f>
        <v>#N/A</v>
      </c>
      <c r="R1301" s="357" t="str">
        <f>IF(Tabela14[[#This Row],[DIA]]&gt;0,IF('01'!$BX$33=77,1,""),"")</f>
        <v/>
      </c>
      <c r="S1301" s="360" t="e">
        <f>IF(M1301&gt;'01'!$BX$27,0,1)</f>
        <v>#N/A</v>
      </c>
    </row>
    <row r="1302" spans="3:19" x14ac:dyDescent="0.25">
      <c r="C1302" s="356"/>
      <c r="D1302" s="357"/>
      <c r="E1302" s="358"/>
      <c r="F1302" s="359"/>
      <c r="G1302" s="357"/>
      <c r="H1302" s="357"/>
      <c r="I1302" s="360" t="str">
        <f t="shared" ca="1" si="100"/>
        <v/>
      </c>
      <c r="J1302" s="360">
        <f t="shared" si="101"/>
        <v>0</v>
      </c>
      <c r="K1302" s="360">
        <f t="shared" si="102"/>
        <v>1</v>
      </c>
      <c r="L1302" s="360">
        <f t="shared" si="103"/>
        <v>1900</v>
      </c>
      <c r="M1302" s="360" t="e">
        <f t="shared" si="104"/>
        <v>#N/A</v>
      </c>
      <c r="N1302" s="357">
        <f>VLOOKUP(Tabela14[[#This Row],[Banco]],$U$9:$V$28,2,0)</f>
        <v>7</v>
      </c>
      <c r="O1302" s="360" t="e">
        <f>IF(M1302&gt;'06'!$AZ$15,0,1)</f>
        <v>#N/A</v>
      </c>
      <c r="P1302" s="360" t="str">
        <f>IF(Tabela14[[#This Row],[DIA]]&gt;0,IF('13'!$CD$36=77,1,""),"")</f>
        <v/>
      </c>
      <c r="Q1302" s="360" t="e">
        <f>IF(M1302&gt;'13'!$CD$30,0,1)</f>
        <v>#N/A</v>
      </c>
      <c r="R1302" s="357" t="str">
        <f>IF(Tabela14[[#This Row],[DIA]]&gt;0,IF('01'!$BX$33=77,1,""),"")</f>
        <v/>
      </c>
      <c r="S1302" s="360" t="e">
        <f>IF(M1302&gt;'01'!$BX$27,0,1)</f>
        <v>#N/A</v>
      </c>
    </row>
    <row r="1303" spans="3:19" x14ac:dyDescent="0.25">
      <c r="C1303" s="356"/>
      <c r="D1303" s="357"/>
      <c r="E1303" s="358"/>
      <c r="F1303" s="359"/>
      <c r="G1303" s="357"/>
      <c r="H1303" s="357"/>
      <c r="I1303" s="360" t="str">
        <f t="shared" ca="1" si="100"/>
        <v/>
      </c>
      <c r="J1303" s="360">
        <f t="shared" si="101"/>
        <v>0</v>
      </c>
      <c r="K1303" s="360">
        <f t="shared" si="102"/>
        <v>1</v>
      </c>
      <c r="L1303" s="360">
        <f t="shared" si="103"/>
        <v>1900</v>
      </c>
      <c r="M1303" s="360" t="e">
        <f t="shared" si="104"/>
        <v>#N/A</v>
      </c>
      <c r="N1303" s="357">
        <f>VLOOKUP(Tabela14[[#This Row],[Banco]],$U$9:$V$28,2,0)</f>
        <v>7</v>
      </c>
      <c r="O1303" s="360" t="e">
        <f>IF(M1303&gt;'06'!$AZ$15,0,1)</f>
        <v>#N/A</v>
      </c>
      <c r="P1303" s="360" t="str">
        <f>IF(Tabela14[[#This Row],[DIA]]&gt;0,IF('13'!$CD$36=77,1,""),"")</f>
        <v/>
      </c>
      <c r="Q1303" s="360" t="e">
        <f>IF(M1303&gt;'13'!$CD$30,0,1)</f>
        <v>#N/A</v>
      </c>
      <c r="R1303" s="357" t="str">
        <f>IF(Tabela14[[#This Row],[DIA]]&gt;0,IF('01'!$BX$33=77,1,""),"")</f>
        <v/>
      </c>
      <c r="S1303" s="360" t="e">
        <f>IF(M1303&gt;'01'!$BX$27,0,1)</f>
        <v>#N/A</v>
      </c>
    </row>
    <row r="1304" spans="3:19" x14ac:dyDescent="0.25">
      <c r="C1304" s="356"/>
      <c r="D1304" s="357"/>
      <c r="E1304" s="358"/>
      <c r="F1304" s="359"/>
      <c r="G1304" s="357"/>
      <c r="H1304" s="357"/>
      <c r="I1304" s="360" t="str">
        <f t="shared" ca="1" si="100"/>
        <v/>
      </c>
      <c r="J1304" s="360">
        <f t="shared" si="101"/>
        <v>0</v>
      </c>
      <c r="K1304" s="360">
        <f t="shared" si="102"/>
        <v>1</v>
      </c>
      <c r="L1304" s="360">
        <f t="shared" si="103"/>
        <v>1900</v>
      </c>
      <c r="M1304" s="360" t="e">
        <f t="shared" si="104"/>
        <v>#N/A</v>
      </c>
      <c r="N1304" s="357">
        <f>VLOOKUP(Tabela14[[#This Row],[Banco]],$U$9:$V$28,2,0)</f>
        <v>7</v>
      </c>
      <c r="O1304" s="360" t="e">
        <f>IF(M1304&gt;'06'!$AZ$15,0,1)</f>
        <v>#N/A</v>
      </c>
      <c r="P1304" s="360" t="str">
        <f>IF(Tabela14[[#This Row],[DIA]]&gt;0,IF('13'!$CD$36=77,1,""),"")</f>
        <v/>
      </c>
      <c r="Q1304" s="360" t="e">
        <f>IF(M1304&gt;'13'!$CD$30,0,1)</f>
        <v>#N/A</v>
      </c>
      <c r="R1304" s="357" t="str">
        <f>IF(Tabela14[[#This Row],[DIA]]&gt;0,IF('01'!$BX$33=77,1,""),"")</f>
        <v/>
      </c>
      <c r="S1304" s="360" t="e">
        <f>IF(M1304&gt;'01'!$BX$27,0,1)</f>
        <v>#N/A</v>
      </c>
    </row>
    <row r="1305" spans="3:19" x14ac:dyDescent="0.25">
      <c r="C1305" s="356"/>
      <c r="D1305" s="357"/>
      <c r="E1305" s="358"/>
      <c r="F1305" s="359"/>
      <c r="G1305" s="357"/>
      <c r="H1305" s="357"/>
      <c r="I1305" s="360" t="str">
        <f t="shared" ca="1" si="100"/>
        <v/>
      </c>
      <c r="J1305" s="360">
        <f t="shared" si="101"/>
        <v>0</v>
      </c>
      <c r="K1305" s="360">
        <f t="shared" si="102"/>
        <v>1</v>
      </c>
      <c r="L1305" s="360">
        <f t="shared" si="103"/>
        <v>1900</v>
      </c>
      <c r="M1305" s="360" t="e">
        <f t="shared" si="104"/>
        <v>#N/A</v>
      </c>
      <c r="N1305" s="357">
        <f>VLOOKUP(Tabela14[[#This Row],[Banco]],$U$9:$V$28,2,0)</f>
        <v>7</v>
      </c>
      <c r="O1305" s="360" t="e">
        <f>IF(M1305&gt;'06'!$AZ$15,0,1)</f>
        <v>#N/A</v>
      </c>
      <c r="P1305" s="360" t="str">
        <f>IF(Tabela14[[#This Row],[DIA]]&gt;0,IF('13'!$CD$36=77,1,""),"")</f>
        <v/>
      </c>
      <c r="Q1305" s="360" t="e">
        <f>IF(M1305&gt;'13'!$CD$30,0,1)</f>
        <v>#N/A</v>
      </c>
      <c r="R1305" s="357" t="str">
        <f>IF(Tabela14[[#This Row],[DIA]]&gt;0,IF('01'!$BX$33=77,1,""),"")</f>
        <v/>
      </c>
      <c r="S1305" s="360" t="e">
        <f>IF(M1305&gt;'01'!$BX$27,0,1)</f>
        <v>#N/A</v>
      </c>
    </row>
    <row r="1306" spans="3:19" x14ac:dyDescent="0.25">
      <c r="C1306" s="356"/>
      <c r="D1306" s="357"/>
      <c r="E1306" s="358"/>
      <c r="F1306" s="359"/>
      <c r="G1306" s="357"/>
      <c r="H1306" s="357"/>
      <c r="I1306" s="360" t="str">
        <f t="shared" ca="1" si="100"/>
        <v/>
      </c>
      <c r="J1306" s="360">
        <f t="shared" si="101"/>
        <v>0</v>
      </c>
      <c r="K1306" s="360">
        <f t="shared" si="102"/>
        <v>1</v>
      </c>
      <c r="L1306" s="360">
        <f t="shared" si="103"/>
        <v>1900</v>
      </c>
      <c r="M1306" s="360" t="e">
        <f t="shared" si="104"/>
        <v>#N/A</v>
      </c>
      <c r="N1306" s="357">
        <f>VLOOKUP(Tabela14[[#This Row],[Banco]],$U$9:$V$28,2,0)</f>
        <v>7</v>
      </c>
      <c r="O1306" s="360" t="e">
        <f>IF(M1306&gt;'06'!$AZ$15,0,1)</f>
        <v>#N/A</v>
      </c>
      <c r="P1306" s="360" t="str">
        <f>IF(Tabela14[[#This Row],[DIA]]&gt;0,IF('13'!$CD$36=77,1,""),"")</f>
        <v/>
      </c>
      <c r="Q1306" s="360" t="e">
        <f>IF(M1306&gt;'13'!$CD$30,0,1)</f>
        <v>#N/A</v>
      </c>
      <c r="R1306" s="357" t="str">
        <f>IF(Tabela14[[#This Row],[DIA]]&gt;0,IF('01'!$BX$33=77,1,""),"")</f>
        <v/>
      </c>
      <c r="S1306" s="360" t="e">
        <f>IF(M1306&gt;'01'!$BX$27,0,1)</f>
        <v>#N/A</v>
      </c>
    </row>
    <row r="1307" spans="3:19" x14ac:dyDescent="0.25">
      <c r="C1307" s="356"/>
      <c r="D1307" s="357"/>
      <c r="E1307" s="358"/>
      <c r="F1307" s="359"/>
      <c r="G1307" s="357"/>
      <c r="H1307" s="357"/>
      <c r="I1307" s="360" t="str">
        <f t="shared" ca="1" si="100"/>
        <v/>
      </c>
      <c r="J1307" s="360">
        <f t="shared" si="101"/>
        <v>0</v>
      </c>
      <c r="K1307" s="360">
        <f t="shared" si="102"/>
        <v>1</v>
      </c>
      <c r="L1307" s="360">
        <f t="shared" si="103"/>
        <v>1900</v>
      </c>
      <c r="M1307" s="360" t="e">
        <f t="shared" si="104"/>
        <v>#N/A</v>
      </c>
      <c r="N1307" s="357">
        <f>VLOOKUP(Tabela14[[#This Row],[Banco]],$U$9:$V$28,2,0)</f>
        <v>7</v>
      </c>
      <c r="O1307" s="360" t="e">
        <f>IF(M1307&gt;'06'!$AZ$15,0,1)</f>
        <v>#N/A</v>
      </c>
      <c r="P1307" s="360" t="str">
        <f>IF(Tabela14[[#This Row],[DIA]]&gt;0,IF('13'!$CD$36=77,1,""),"")</f>
        <v/>
      </c>
      <c r="Q1307" s="360" t="e">
        <f>IF(M1307&gt;'13'!$CD$30,0,1)</f>
        <v>#N/A</v>
      </c>
      <c r="R1307" s="357" t="str">
        <f>IF(Tabela14[[#This Row],[DIA]]&gt;0,IF('01'!$BX$33=77,1,""),"")</f>
        <v/>
      </c>
      <c r="S1307" s="360" t="e">
        <f>IF(M1307&gt;'01'!$BX$27,0,1)</f>
        <v>#N/A</v>
      </c>
    </row>
    <row r="1308" spans="3:19" x14ac:dyDescent="0.25">
      <c r="C1308" s="356"/>
      <c r="D1308" s="357"/>
      <c r="E1308" s="358"/>
      <c r="F1308" s="359"/>
      <c r="G1308" s="357"/>
      <c r="H1308" s="357"/>
      <c r="I1308" s="360" t="str">
        <f t="shared" ca="1" si="100"/>
        <v/>
      </c>
      <c r="J1308" s="360">
        <f t="shared" si="101"/>
        <v>0</v>
      </c>
      <c r="K1308" s="360">
        <f t="shared" si="102"/>
        <v>1</v>
      </c>
      <c r="L1308" s="360">
        <f t="shared" si="103"/>
        <v>1900</v>
      </c>
      <c r="M1308" s="360" t="e">
        <f t="shared" si="104"/>
        <v>#N/A</v>
      </c>
      <c r="N1308" s="357">
        <f>VLOOKUP(Tabela14[[#This Row],[Banco]],$U$9:$V$28,2,0)</f>
        <v>7</v>
      </c>
      <c r="O1308" s="360" t="e">
        <f>IF(M1308&gt;'06'!$AZ$15,0,1)</f>
        <v>#N/A</v>
      </c>
      <c r="P1308" s="360" t="str">
        <f>IF(Tabela14[[#This Row],[DIA]]&gt;0,IF('13'!$CD$36=77,1,""),"")</f>
        <v/>
      </c>
      <c r="Q1308" s="360" t="e">
        <f>IF(M1308&gt;'13'!$CD$30,0,1)</f>
        <v>#N/A</v>
      </c>
      <c r="R1308" s="357" t="str">
        <f>IF(Tabela14[[#This Row],[DIA]]&gt;0,IF('01'!$BX$33=77,1,""),"")</f>
        <v/>
      </c>
      <c r="S1308" s="360" t="e">
        <f>IF(M1308&gt;'01'!$BX$27,0,1)</f>
        <v>#N/A</v>
      </c>
    </row>
    <row r="1309" spans="3:19" x14ac:dyDescent="0.25">
      <c r="C1309" s="356"/>
      <c r="D1309" s="357"/>
      <c r="E1309" s="358"/>
      <c r="F1309" s="359"/>
      <c r="G1309" s="357"/>
      <c r="H1309" s="357"/>
      <c r="I1309" s="360" t="str">
        <f t="shared" ca="1" si="100"/>
        <v/>
      </c>
      <c r="J1309" s="360">
        <f t="shared" si="101"/>
        <v>0</v>
      </c>
      <c r="K1309" s="360">
        <f t="shared" si="102"/>
        <v>1</v>
      </c>
      <c r="L1309" s="360">
        <f t="shared" si="103"/>
        <v>1900</v>
      </c>
      <c r="M1309" s="360" t="e">
        <f t="shared" si="104"/>
        <v>#N/A</v>
      </c>
      <c r="N1309" s="357">
        <f>VLOOKUP(Tabela14[[#This Row],[Banco]],$U$9:$V$28,2,0)</f>
        <v>7</v>
      </c>
      <c r="O1309" s="360" t="e">
        <f>IF(M1309&gt;'06'!$AZ$15,0,1)</f>
        <v>#N/A</v>
      </c>
      <c r="P1309" s="360" t="str">
        <f>IF(Tabela14[[#This Row],[DIA]]&gt;0,IF('13'!$CD$36=77,1,""),"")</f>
        <v/>
      </c>
      <c r="Q1309" s="360" t="e">
        <f>IF(M1309&gt;'13'!$CD$30,0,1)</f>
        <v>#N/A</v>
      </c>
      <c r="R1309" s="357" t="str">
        <f>IF(Tabela14[[#This Row],[DIA]]&gt;0,IF('01'!$BX$33=77,1,""),"")</f>
        <v/>
      </c>
      <c r="S1309" s="360" t="e">
        <f>IF(M1309&gt;'01'!$BX$27,0,1)</f>
        <v>#N/A</v>
      </c>
    </row>
    <row r="1310" spans="3:19" x14ac:dyDescent="0.25">
      <c r="C1310" s="356"/>
      <c r="D1310" s="357"/>
      <c r="E1310" s="358"/>
      <c r="F1310" s="359"/>
      <c r="G1310" s="357"/>
      <c r="H1310" s="357"/>
      <c r="I1310" s="360" t="str">
        <f t="shared" ca="1" si="100"/>
        <v/>
      </c>
      <c r="J1310" s="360">
        <f t="shared" si="101"/>
        <v>0</v>
      </c>
      <c r="K1310" s="360">
        <f t="shared" si="102"/>
        <v>1</v>
      </c>
      <c r="L1310" s="360">
        <f t="shared" si="103"/>
        <v>1900</v>
      </c>
      <c r="M1310" s="360" t="e">
        <f t="shared" si="104"/>
        <v>#N/A</v>
      </c>
      <c r="N1310" s="357">
        <f>VLOOKUP(Tabela14[[#This Row],[Banco]],$U$9:$V$28,2,0)</f>
        <v>7</v>
      </c>
      <c r="O1310" s="360" t="e">
        <f>IF(M1310&gt;'06'!$AZ$15,0,1)</f>
        <v>#N/A</v>
      </c>
      <c r="P1310" s="360" t="str">
        <f>IF(Tabela14[[#This Row],[DIA]]&gt;0,IF('13'!$CD$36=77,1,""),"")</f>
        <v/>
      </c>
      <c r="Q1310" s="360" t="e">
        <f>IF(M1310&gt;'13'!$CD$30,0,1)</f>
        <v>#N/A</v>
      </c>
      <c r="R1310" s="357" t="str">
        <f>IF(Tabela14[[#This Row],[DIA]]&gt;0,IF('01'!$BX$33=77,1,""),"")</f>
        <v/>
      </c>
      <c r="S1310" s="360" t="e">
        <f>IF(M1310&gt;'01'!$BX$27,0,1)</f>
        <v>#N/A</v>
      </c>
    </row>
    <row r="1311" spans="3:19" x14ac:dyDescent="0.25">
      <c r="C1311" s="356"/>
      <c r="D1311" s="357"/>
      <c r="E1311" s="358"/>
      <c r="F1311" s="359"/>
      <c r="G1311" s="357"/>
      <c r="H1311" s="357"/>
      <c r="I1311" s="360" t="str">
        <f t="shared" ca="1" si="100"/>
        <v/>
      </c>
      <c r="J1311" s="360">
        <f t="shared" si="101"/>
        <v>0</v>
      </c>
      <c r="K1311" s="360">
        <f t="shared" si="102"/>
        <v>1</v>
      </c>
      <c r="L1311" s="360">
        <f t="shared" si="103"/>
        <v>1900</v>
      </c>
      <c r="M1311" s="360" t="e">
        <f t="shared" si="104"/>
        <v>#N/A</v>
      </c>
      <c r="N1311" s="357">
        <f>VLOOKUP(Tabela14[[#This Row],[Banco]],$U$9:$V$28,2,0)</f>
        <v>7</v>
      </c>
      <c r="O1311" s="360" t="e">
        <f>IF(M1311&gt;'06'!$AZ$15,0,1)</f>
        <v>#N/A</v>
      </c>
      <c r="P1311" s="360" t="str">
        <f>IF(Tabela14[[#This Row],[DIA]]&gt;0,IF('13'!$CD$36=77,1,""),"")</f>
        <v/>
      </c>
      <c r="Q1311" s="360" t="e">
        <f>IF(M1311&gt;'13'!$CD$30,0,1)</f>
        <v>#N/A</v>
      </c>
      <c r="R1311" s="357" t="str">
        <f>IF(Tabela14[[#This Row],[DIA]]&gt;0,IF('01'!$BX$33=77,1,""),"")</f>
        <v/>
      </c>
      <c r="S1311" s="360" t="e">
        <f>IF(M1311&gt;'01'!$BX$27,0,1)</f>
        <v>#N/A</v>
      </c>
    </row>
    <row r="1312" spans="3:19" x14ac:dyDescent="0.25">
      <c r="C1312" s="356"/>
      <c r="D1312" s="357"/>
      <c r="E1312" s="358"/>
      <c r="F1312" s="359"/>
      <c r="G1312" s="357"/>
      <c r="H1312" s="357"/>
      <c r="I1312" s="360" t="str">
        <f t="shared" ca="1" si="100"/>
        <v/>
      </c>
      <c r="J1312" s="360">
        <f t="shared" si="101"/>
        <v>0</v>
      </c>
      <c r="K1312" s="360">
        <f t="shared" si="102"/>
        <v>1</v>
      </c>
      <c r="L1312" s="360">
        <f t="shared" si="103"/>
        <v>1900</v>
      </c>
      <c r="M1312" s="360" t="e">
        <f t="shared" si="104"/>
        <v>#N/A</v>
      </c>
      <c r="N1312" s="357">
        <f>VLOOKUP(Tabela14[[#This Row],[Banco]],$U$9:$V$28,2,0)</f>
        <v>7</v>
      </c>
      <c r="O1312" s="360" t="e">
        <f>IF(M1312&gt;'06'!$AZ$15,0,1)</f>
        <v>#N/A</v>
      </c>
      <c r="P1312" s="360" t="str">
        <f>IF(Tabela14[[#This Row],[DIA]]&gt;0,IF('13'!$CD$36=77,1,""),"")</f>
        <v/>
      </c>
      <c r="Q1312" s="360" t="e">
        <f>IF(M1312&gt;'13'!$CD$30,0,1)</f>
        <v>#N/A</v>
      </c>
      <c r="R1312" s="357" t="str">
        <f>IF(Tabela14[[#This Row],[DIA]]&gt;0,IF('01'!$BX$33=77,1,""),"")</f>
        <v/>
      </c>
      <c r="S1312" s="360" t="e">
        <f>IF(M1312&gt;'01'!$BX$27,0,1)</f>
        <v>#N/A</v>
      </c>
    </row>
    <row r="1313" spans="3:19" x14ac:dyDescent="0.25">
      <c r="C1313" s="356"/>
      <c r="D1313" s="357"/>
      <c r="E1313" s="358"/>
      <c r="F1313" s="359"/>
      <c r="G1313" s="357"/>
      <c r="H1313" s="357"/>
      <c r="I1313" s="360" t="str">
        <f t="shared" ca="1" si="100"/>
        <v/>
      </c>
      <c r="J1313" s="360">
        <f t="shared" si="101"/>
        <v>0</v>
      </c>
      <c r="K1313" s="360">
        <f t="shared" si="102"/>
        <v>1</v>
      </c>
      <c r="L1313" s="360">
        <f t="shared" si="103"/>
        <v>1900</v>
      </c>
      <c r="M1313" s="360" t="e">
        <f t="shared" si="104"/>
        <v>#N/A</v>
      </c>
      <c r="N1313" s="357">
        <f>VLOOKUP(Tabela14[[#This Row],[Banco]],$U$9:$V$28,2,0)</f>
        <v>7</v>
      </c>
      <c r="O1313" s="360" t="e">
        <f>IF(M1313&gt;'06'!$AZ$15,0,1)</f>
        <v>#N/A</v>
      </c>
      <c r="P1313" s="360" t="str">
        <f>IF(Tabela14[[#This Row],[DIA]]&gt;0,IF('13'!$CD$36=77,1,""),"")</f>
        <v/>
      </c>
      <c r="Q1313" s="360" t="e">
        <f>IF(M1313&gt;'13'!$CD$30,0,1)</f>
        <v>#N/A</v>
      </c>
      <c r="R1313" s="357" t="str">
        <f>IF(Tabela14[[#This Row],[DIA]]&gt;0,IF('01'!$BX$33=77,1,""),"")</f>
        <v/>
      </c>
      <c r="S1313" s="360" t="e">
        <f>IF(M1313&gt;'01'!$BX$27,0,1)</f>
        <v>#N/A</v>
      </c>
    </row>
    <row r="1314" spans="3:19" x14ac:dyDescent="0.25">
      <c r="C1314" s="356"/>
      <c r="D1314" s="357"/>
      <c r="E1314" s="358"/>
      <c r="F1314" s="359"/>
      <c r="G1314" s="357"/>
      <c r="H1314" s="357"/>
      <c r="I1314" s="360" t="str">
        <f t="shared" ca="1" si="100"/>
        <v/>
      </c>
      <c r="J1314" s="360">
        <f t="shared" si="101"/>
        <v>0</v>
      </c>
      <c r="K1314" s="360">
        <f t="shared" si="102"/>
        <v>1</v>
      </c>
      <c r="L1314" s="360">
        <f t="shared" si="103"/>
        <v>1900</v>
      </c>
      <c r="M1314" s="360" t="e">
        <f t="shared" si="104"/>
        <v>#N/A</v>
      </c>
      <c r="N1314" s="357">
        <f>VLOOKUP(Tabela14[[#This Row],[Banco]],$U$9:$V$28,2,0)</f>
        <v>7</v>
      </c>
      <c r="O1314" s="360" t="e">
        <f>IF(M1314&gt;'06'!$AZ$15,0,1)</f>
        <v>#N/A</v>
      </c>
      <c r="P1314" s="360" t="str">
        <f>IF(Tabela14[[#This Row],[DIA]]&gt;0,IF('13'!$CD$36=77,1,""),"")</f>
        <v/>
      </c>
      <c r="Q1314" s="360" t="e">
        <f>IF(M1314&gt;'13'!$CD$30,0,1)</f>
        <v>#N/A</v>
      </c>
      <c r="R1314" s="357" t="str">
        <f>IF(Tabela14[[#This Row],[DIA]]&gt;0,IF('01'!$BX$33=77,1,""),"")</f>
        <v/>
      </c>
      <c r="S1314" s="360" t="e">
        <f>IF(M1314&gt;'01'!$BX$27,0,1)</f>
        <v>#N/A</v>
      </c>
    </row>
    <row r="1315" spans="3:19" x14ac:dyDescent="0.25">
      <c r="C1315" s="356"/>
      <c r="D1315" s="357"/>
      <c r="E1315" s="358"/>
      <c r="F1315" s="359"/>
      <c r="G1315" s="357"/>
      <c r="H1315" s="357"/>
      <c r="I1315" s="360" t="str">
        <f t="shared" ca="1" si="100"/>
        <v/>
      </c>
      <c r="J1315" s="360">
        <f t="shared" si="101"/>
        <v>0</v>
      </c>
      <c r="K1315" s="360">
        <f t="shared" si="102"/>
        <v>1</v>
      </c>
      <c r="L1315" s="360">
        <f t="shared" si="103"/>
        <v>1900</v>
      </c>
      <c r="M1315" s="360" t="e">
        <f t="shared" si="104"/>
        <v>#N/A</v>
      </c>
      <c r="N1315" s="357">
        <f>VLOOKUP(Tabela14[[#This Row],[Banco]],$U$9:$V$28,2,0)</f>
        <v>7</v>
      </c>
      <c r="O1315" s="360" t="e">
        <f>IF(M1315&gt;'06'!$AZ$15,0,1)</f>
        <v>#N/A</v>
      </c>
      <c r="P1315" s="360" t="str">
        <f>IF(Tabela14[[#This Row],[DIA]]&gt;0,IF('13'!$CD$36=77,1,""),"")</f>
        <v/>
      </c>
      <c r="Q1315" s="360" t="e">
        <f>IF(M1315&gt;'13'!$CD$30,0,1)</f>
        <v>#N/A</v>
      </c>
      <c r="R1315" s="357" t="str">
        <f>IF(Tabela14[[#This Row],[DIA]]&gt;0,IF('01'!$BX$33=77,1,""),"")</f>
        <v/>
      </c>
      <c r="S1315" s="360" t="e">
        <f>IF(M1315&gt;'01'!$BX$27,0,1)</f>
        <v>#N/A</v>
      </c>
    </row>
    <row r="1316" spans="3:19" x14ac:dyDescent="0.25">
      <c r="C1316" s="356"/>
      <c r="D1316" s="357"/>
      <c r="E1316" s="358"/>
      <c r="F1316" s="359"/>
      <c r="G1316" s="357"/>
      <c r="H1316" s="357"/>
      <c r="I1316" s="360" t="str">
        <f t="shared" ca="1" si="100"/>
        <v/>
      </c>
      <c r="J1316" s="360">
        <f t="shared" si="101"/>
        <v>0</v>
      </c>
      <c r="K1316" s="360">
        <f t="shared" si="102"/>
        <v>1</v>
      </c>
      <c r="L1316" s="360">
        <f t="shared" si="103"/>
        <v>1900</v>
      </c>
      <c r="M1316" s="360" t="e">
        <f t="shared" si="104"/>
        <v>#N/A</v>
      </c>
      <c r="N1316" s="357">
        <f>VLOOKUP(Tabela14[[#This Row],[Banco]],$U$9:$V$28,2,0)</f>
        <v>7</v>
      </c>
      <c r="O1316" s="360" t="e">
        <f>IF(M1316&gt;'06'!$AZ$15,0,1)</f>
        <v>#N/A</v>
      </c>
      <c r="P1316" s="360" t="str">
        <f>IF(Tabela14[[#This Row],[DIA]]&gt;0,IF('13'!$CD$36=77,1,""),"")</f>
        <v/>
      </c>
      <c r="Q1316" s="360" t="e">
        <f>IF(M1316&gt;'13'!$CD$30,0,1)</f>
        <v>#N/A</v>
      </c>
      <c r="R1316" s="357" t="str">
        <f>IF(Tabela14[[#This Row],[DIA]]&gt;0,IF('01'!$BX$33=77,1,""),"")</f>
        <v/>
      </c>
      <c r="S1316" s="360" t="e">
        <f>IF(M1316&gt;'01'!$BX$27,0,1)</f>
        <v>#N/A</v>
      </c>
    </row>
    <row r="1317" spans="3:19" x14ac:dyDescent="0.25">
      <c r="C1317" s="356"/>
      <c r="D1317" s="357"/>
      <c r="E1317" s="358"/>
      <c r="F1317" s="359"/>
      <c r="G1317" s="357"/>
      <c r="H1317" s="357"/>
      <c r="I1317" s="360" t="str">
        <f t="shared" ca="1" si="100"/>
        <v/>
      </c>
      <c r="J1317" s="360">
        <f t="shared" si="101"/>
        <v>0</v>
      </c>
      <c r="K1317" s="360">
        <f t="shared" si="102"/>
        <v>1</v>
      </c>
      <c r="L1317" s="360">
        <f t="shared" si="103"/>
        <v>1900</v>
      </c>
      <c r="M1317" s="360" t="e">
        <f t="shared" si="104"/>
        <v>#N/A</v>
      </c>
      <c r="N1317" s="357">
        <f>VLOOKUP(Tabela14[[#This Row],[Banco]],$U$9:$V$28,2,0)</f>
        <v>7</v>
      </c>
      <c r="O1317" s="360" t="e">
        <f>IF(M1317&gt;'06'!$AZ$15,0,1)</f>
        <v>#N/A</v>
      </c>
      <c r="P1317" s="360" t="str">
        <f>IF(Tabela14[[#This Row],[DIA]]&gt;0,IF('13'!$CD$36=77,1,""),"")</f>
        <v/>
      </c>
      <c r="Q1317" s="360" t="e">
        <f>IF(M1317&gt;'13'!$CD$30,0,1)</f>
        <v>#N/A</v>
      </c>
      <c r="R1317" s="357" t="str">
        <f>IF(Tabela14[[#This Row],[DIA]]&gt;0,IF('01'!$BX$33=77,1,""),"")</f>
        <v/>
      </c>
      <c r="S1317" s="360" t="e">
        <f>IF(M1317&gt;'01'!$BX$27,0,1)</f>
        <v>#N/A</v>
      </c>
    </row>
    <row r="1318" spans="3:19" x14ac:dyDescent="0.25">
      <c r="C1318" s="356"/>
      <c r="D1318" s="357"/>
      <c r="E1318" s="358"/>
      <c r="F1318" s="359"/>
      <c r="G1318" s="357"/>
      <c r="H1318" s="357"/>
      <c r="I1318" s="360" t="str">
        <f t="shared" ca="1" si="100"/>
        <v/>
      </c>
      <c r="J1318" s="360">
        <f t="shared" si="101"/>
        <v>0</v>
      </c>
      <c r="K1318" s="360">
        <f t="shared" si="102"/>
        <v>1</v>
      </c>
      <c r="L1318" s="360">
        <f t="shared" si="103"/>
        <v>1900</v>
      </c>
      <c r="M1318" s="360" t="e">
        <f t="shared" si="104"/>
        <v>#N/A</v>
      </c>
      <c r="N1318" s="357">
        <f>VLOOKUP(Tabela14[[#This Row],[Banco]],$U$9:$V$28,2,0)</f>
        <v>7</v>
      </c>
      <c r="O1318" s="360" t="e">
        <f>IF(M1318&gt;'06'!$AZ$15,0,1)</f>
        <v>#N/A</v>
      </c>
      <c r="P1318" s="360" t="str">
        <f>IF(Tabela14[[#This Row],[DIA]]&gt;0,IF('13'!$CD$36=77,1,""),"")</f>
        <v/>
      </c>
      <c r="Q1318" s="360" t="e">
        <f>IF(M1318&gt;'13'!$CD$30,0,1)</f>
        <v>#N/A</v>
      </c>
      <c r="R1318" s="357" t="str">
        <f>IF(Tabela14[[#This Row],[DIA]]&gt;0,IF('01'!$BX$33=77,1,""),"")</f>
        <v/>
      </c>
      <c r="S1318" s="360" t="e">
        <f>IF(M1318&gt;'01'!$BX$27,0,1)</f>
        <v>#N/A</v>
      </c>
    </row>
    <row r="1319" spans="3:19" x14ac:dyDescent="0.25">
      <c r="C1319" s="356"/>
      <c r="D1319" s="357"/>
      <c r="E1319" s="358"/>
      <c r="F1319" s="359"/>
      <c r="G1319" s="357"/>
      <c r="H1319" s="357"/>
      <c r="I1319" s="360" t="str">
        <f t="shared" ca="1" si="100"/>
        <v/>
      </c>
      <c r="J1319" s="360">
        <f t="shared" si="101"/>
        <v>0</v>
      </c>
      <c r="K1319" s="360">
        <f t="shared" si="102"/>
        <v>1</v>
      </c>
      <c r="L1319" s="360">
        <f t="shared" si="103"/>
        <v>1900</v>
      </c>
      <c r="M1319" s="360" t="e">
        <f t="shared" si="104"/>
        <v>#N/A</v>
      </c>
      <c r="N1319" s="357">
        <f>VLOOKUP(Tabela14[[#This Row],[Banco]],$U$9:$V$28,2,0)</f>
        <v>7</v>
      </c>
      <c r="O1319" s="360" t="e">
        <f>IF(M1319&gt;'06'!$AZ$15,0,1)</f>
        <v>#N/A</v>
      </c>
      <c r="P1319" s="360" t="str">
        <f>IF(Tabela14[[#This Row],[DIA]]&gt;0,IF('13'!$CD$36=77,1,""),"")</f>
        <v/>
      </c>
      <c r="Q1319" s="360" t="e">
        <f>IF(M1319&gt;'13'!$CD$30,0,1)</f>
        <v>#N/A</v>
      </c>
      <c r="R1319" s="357" t="str">
        <f>IF(Tabela14[[#This Row],[DIA]]&gt;0,IF('01'!$BX$33=77,1,""),"")</f>
        <v/>
      </c>
      <c r="S1319" s="360" t="e">
        <f>IF(M1319&gt;'01'!$BX$27,0,1)</f>
        <v>#N/A</v>
      </c>
    </row>
    <row r="1320" spans="3:19" x14ac:dyDescent="0.25">
      <c r="C1320" s="356"/>
      <c r="D1320" s="357"/>
      <c r="E1320" s="358"/>
      <c r="F1320" s="359"/>
      <c r="G1320" s="357"/>
      <c r="H1320" s="357"/>
      <c r="I1320" s="360" t="str">
        <f t="shared" ca="1" si="100"/>
        <v/>
      </c>
      <c r="J1320" s="360">
        <f t="shared" si="101"/>
        <v>0</v>
      </c>
      <c r="K1320" s="360">
        <f t="shared" si="102"/>
        <v>1</v>
      </c>
      <c r="L1320" s="360">
        <f t="shared" si="103"/>
        <v>1900</v>
      </c>
      <c r="M1320" s="360" t="e">
        <f t="shared" si="104"/>
        <v>#N/A</v>
      </c>
      <c r="N1320" s="357">
        <f>VLOOKUP(Tabela14[[#This Row],[Banco]],$U$9:$V$28,2,0)</f>
        <v>7</v>
      </c>
      <c r="O1320" s="360" t="e">
        <f>IF(M1320&gt;'06'!$AZ$15,0,1)</f>
        <v>#N/A</v>
      </c>
      <c r="P1320" s="360" t="str">
        <f>IF(Tabela14[[#This Row],[DIA]]&gt;0,IF('13'!$CD$36=77,1,""),"")</f>
        <v/>
      </c>
      <c r="Q1320" s="360" t="e">
        <f>IF(M1320&gt;'13'!$CD$30,0,1)</f>
        <v>#N/A</v>
      </c>
      <c r="R1320" s="357" t="str">
        <f>IF(Tabela14[[#This Row],[DIA]]&gt;0,IF('01'!$BX$33=77,1,""),"")</f>
        <v/>
      </c>
      <c r="S1320" s="360" t="e">
        <f>IF(M1320&gt;'01'!$BX$27,0,1)</f>
        <v>#N/A</v>
      </c>
    </row>
    <row r="1321" spans="3:19" x14ac:dyDescent="0.25">
      <c r="C1321" s="356"/>
      <c r="D1321" s="357"/>
      <c r="E1321" s="358"/>
      <c r="F1321" s="359"/>
      <c r="G1321" s="357"/>
      <c r="H1321" s="357"/>
      <c r="I1321" s="360" t="str">
        <f t="shared" ca="1" si="100"/>
        <v/>
      </c>
      <c r="J1321" s="360">
        <f t="shared" si="101"/>
        <v>0</v>
      </c>
      <c r="K1321" s="360">
        <f t="shared" si="102"/>
        <v>1</v>
      </c>
      <c r="L1321" s="360">
        <f t="shared" si="103"/>
        <v>1900</v>
      </c>
      <c r="M1321" s="360" t="e">
        <f t="shared" si="104"/>
        <v>#N/A</v>
      </c>
      <c r="N1321" s="357">
        <f>VLOOKUP(Tabela14[[#This Row],[Banco]],$U$9:$V$28,2,0)</f>
        <v>7</v>
      </c>
      <c r="O1321" s="360" t="e">
        <f>IF(M1321&gt;'06'!$AZ$15,0,1)</f>
        <v>#N/A</v>
      </c>
      <c r="P1321" s="360" t="str">
        <f>IF(Tabela14[[#This Row],[DIA]]&gt;0,IF('13'!$CD$36=77,1,""),"")</f>
        <v/>
      </c>
      <c r="Q1321" s="360" t="e">
        <f>IF(M1321&gt;'13'!$CD$30,0,1)</f>
        <v>#N/A</v>
      </c>
      <c r="R1321" s="357" t="str">
        <f>IF(Tabela14[[#This Row],[DIA]]&gt;0,IF('01'!$BX$33=77,1,""),"")</f>
        <v/>
      </c>
      <c r="S1321" s="360" t="e">
        <f>IF(M1321&gt;'01'!$BX$27,0,1)</f>
        <v>#N/A</v>
      </c>
    </row>
    <row r="1322" spans="3:19" x14ac:dyDescent="0.25">
      <c r="C1322" s="356"/>
      <c r="D1322" s="357"/>
      <c r="E1322" s="358"/>
      <c r="F1322" s="359"/>
      <c r="G1322" s="357"/>
      <c r="H1322" s="357"/>
      <c r="I1322" s="360" t="str">
        <f t="shared" ca="1" si="100"/>
        <v/>
      </c>
      <c r="J1322" s="360">
        <f t="shared" si="101"/>
        <v>0</v>
      </c>
      <c r="K1322" s="360">
        <f t="shared" si="102"/>
        <v>1</v>
      </c>
      <c r="L1322" s="360">
        <f t="shared" si="103"/>
        <v>1900</v>
      </c>
      <c r="M1322" s="360" t="e">
        <f t="shared" si="104"/>
        <v>#N/A</v>
      </c>
      <c r="N1322" s="357">
        <f>VLOOKUP(Tabela14[[#This Row],[Banco]],$U$9:$V$28,2,0)</f>
        <v>7</v>
      </c>
      <c r="O1322" s="360" t="e">
        <f>IF(M1322&gt;'06'!$AZ$15,0,1)</f>
        <v>#N/A</v>
      </c>
      <c r="P1322" s="360" t="str">
        <f>IF(Tabela14[[#This Row],[DIA]]&gt;0,IF('13'!$CD$36=77,1,""),"")</f>
        <v/>
      </c>
      <c r="Q1322" s="360" t="e">
        <f>IF(M1322&gt;'13'!$CD$30,0,1)</f>
        <v>#N/A</v>
      </c>
      <c r="R1322" s="357" t="str">
        <f>IF(Tabela14[[#This Row],[DIA]]&gt;0,IF('01'!$BX$33=77,1,""),"")</f>
        <v/>
      </c>
      <c r="S1322" s="360" t="e">
        <f>IF(M1322&gt;'01'!$BX$27,0,1)</f>
        <v>#N/A</v>
      </c>
    </row>
    <row r="1323" spans="3:19" x14ac:dyDescent="0.25">
      <c r="C1323" s="356"/>
      <c r="D1323" s="357"/>
      <c r="E1323" s="358"/>
      <c r="F1323" s="359"/>
      <c r="G1323" s="357"/>
      <c r="H1323" s="357"/>
      <c r="I1323" s="360" t="str">
        <f t="shared" ca="1" si="100"/>
        <v/>
      </c>
      <c r="J1323" s="360">
        <f t="shared" si="101"/>
        <v>0</v>
      </c>
      <c r="K1323" s="360">
        <f t="shared" si="102"/>
        <v>1</v>
      </c>
      <c r="L1323" s="360">
        <f t="shared" si="103"/>
        <v>1900</v>
      </c>
      <c r="M1323" s="360" t="e">
        <f t="shared" si="104"/>
        <v>#N/A</v>
      </c>
      <c r="N1323" s="357">
        <f>VLOOKUP(Tabela14[[#This Row],[Banco]],$U$9:$V$28,2,0)</f>
        <v>7</v>
      </c>
      <c r="O1323" s="360" t="e">
        <f>IF(M1323&gt;'06'!$AZ$15,0,1)</f>
        <v>#N/A</v>
      </c>
      <c r="P1323" s="360" t="str">
        <f>IF(Tabela14[[#This Row],[DIA]]&gt;0,IF('13'!$CD$36=77,1,""),"")</f>
        <v/>
      </c>
      <c r="Q1323" s="360" t="e">
        <f>IF(M1323&gt;'13'!$CD$30,0,1)</f>
        <v>#N/A</v>
      </c>
      <c r="R1323" s="357" t="str">
        <f>IF(Tabela14[[#This Row],[DIA]]&gt;0,IF('01'!$BX$33=77,1,""),"")</f>
        <v/>
      </c>
      <c r="S1323" s="360" t="e">
        <f>IF(M1323&gt;'01'!$BX$27,0,1)</f>
        <v>#N/A</v>
      </c>
    </row>
    <row r="1324" spans="3:19" x14ac:dyDescent="0.25">
      <c r="C1324" s="356"/>
      <c r="D1324" s="357"/>
      <c r="E1324" s="358"/>
      <c r="F1324" s="359"/>
      <c r="G1324" s="357"/>
      <c r="H1324" s="357"/>
      <c r="I1324" s="360" t="str">
        <f t="shared" ca="1" si="100"/>
        <v/>
      </c>
      <c r="J1324" s="360">
        <f t="shared" si="101"/>
        <v>0</v>
      </c>
      <c r="K1324" s="360">
        <f t="shared" si="102"/>
        <v>1</v>
      </c>
      <c r="L1324" s="360">
        <f t="shared" si="103"/>
        <v>1900</v>
      </c>
      <c r="M1324" s="360" t="e">
        <f t="shared" si="104"/>
        <v>#N/A</v>
      </c>
      <c r="N1324" s="357">
        <f>VLOOKUP(Tabela14[[#This Row],[Banco]],$U$9:$V$28,2,0)</f>
        <v>7</v>
      </c>
      <c r="O1324" s="360" t="e">
        <f>IF(M1324&gt;'06'!$AZ$15,0,1)</f>
        <v>#N/A</v>
      </c>
      <c r="P1324" s="360" t="str">
        <f>IF(Tabela14[[#This Row],[DIA]]&gt;0,IF('13'!$CD$36=77,1,""),"")</f>
        <v/>
      </c>
      <c r="Q1324" s="360" t="e">
        <f>IF(M1324&gt;'13'!$CD$30,0,1)</f>
        <v>#N/A</v>
      </c>
      <c r="R1324" s="357" t="str">
        <f>IF(Tabela14[[#This Row],[DIA]]&gt;0,IF('01'!$BX$33=77,1,""),"")</f>
        <v/>
      </c>
      <c r="S1324" s="360" t="e">
        <f>IF(M1324&gt;'01'!$BX$27,0,1)</f>
        <v>#N/A</v>
      </c>
    </row>
    <row r="1325" spans="3:19" x14ac:dyDescent="0.25">
      <c r="C1325" s="356"/>
      <c r="D1325" s="357"/>
      <c r="E1325" s="358"/>
      <c r="F1325" s="359"/>
      <c r="G1325" s="357"/>
      <c r="H1325" s="357"/>
      <c r="I1325" s="360" t="str">
        <f t="shared" ca="1" si="100"/>
        <v/>
      </c>
      <c r="J1325" s="360">
        <f t="shared" si="101"/>
        <v>0</v>
      </c>
      <c r="K1325" s="360">
        <f t="shared" si="102"/>
        <v>1</v>
      </c>
      <c r="L1325" s="360">
        <f t="shared" si="103"/>
        <v>1900</v>
      </c>
      <c r="M1325" s="360" t="e">
        <f t="shared" si="104"/>
        <v>#N/A</v>
      </c>
      <c r="N1325" s="357">
        <f>VLOOKUP(Tabela14[[#This Row],[Banco]],$U$9:$V$28,2,0)</f>
        <v>7</v>
      </c>
      <c r="O1325" s="360" t="e">
        <f>IF(M1325&gt;'06'!$AZ$15,0,1)</f>
        <v>#N/A</v>
      </c>
      <c r="P1325" s="360" t="str">
        <f>IF(Tabela14[[#This Row],[DIA]]&gt;0,IF('13'!$CD$36=77,1,""),"")</f>
        <v/>
      </c>
      <c r="Q1325" s="360" t="e">
        <f>IF(M1325&gt;'13'!$CD$30,0,1)</f>
        <v>#N/A</v>
      </c>
      <c r="R1325" s="357" t="str">
        <f>IF(Tabela14[[#This Row],[DIA]]&gt;0,IF('01'!$BX$33=77,1,""),"")</f>
        <v/>
      </c>
      <c r="S1325" s="360" t="e">
        <f>IF(M1325&gt;'01'!$BX$27,0,1)</f>
        <v>#N/A</v>
      </c>
    </row>
    <row r="1326" spans="3:19" x14ac:dyDescent="0.25">
      <c r="C1326" s="356"/>
      <c r="D1326" s="357"/>
      <c r="E1326" s="358"/>
      <c r="F1326" s="359"/>
      <c r="G1326" s="357"/>
      <c r="H1326" s="357"/>
      <c r="I1326" s="360" t="str">
        <f t="shared" ca="1" si="100"/>
        <v/>
      </c>
      <c r="J1326" s="360">
        <f t="shared" si="101"/>
        <v>0</v>
      </c>
      <c r="K1326" s="360">
        <f t="shared" si="102"/>
        <v>1</v>
      </c>
      <c r="L1326" s="360">
        <f t="shared" si="103"/>
        <v>1900</v>
      </c>
      <c r="M1326" s="360" t="e">
        <f t="shared" si="104"/>
        <v>#N/A</v>
      </c>
      <c r="N1326" s="357">
        <f>VLOOKUP(Tabela14[[#This Row],[Banco]],$U$9:$V$28,2,0)</f>
        <v>7</v>
      </c>
      <c r="O1326" s="360" t="e">
        <f>IF(M1326&gt;'06'!$AZ$15,0,1)</f>
        <v>#N/A</v>
      </c>
      <c r="P1326" s="360" t="str">
        <f>IF(Tabela14[[#This Row],[DIA]]&gt;0,IF('13'!$CD$36=77,1,""),"")</f>
        <v/>
      </c>
      <c r="Q1326" s="360" t="e">
        <f>IF(M1326&gt;'13'!$CD$30,0,1)</f>
        <v>#N/A</v>
      </c>
      <c r="R1326" s="357" t="str">
        <f>IF(Tabela14[[#This Row],[DIA]]&gt;0,IF('01'!$BX$33=77,1,""),"")</f>
        <v/>
      </c>
      <c r="S1326" s="360" t="e">
        <f>IF(M1326&gt;'01'!$BX$27,0,1)</f>
        <v>#N/A</v>
      </c>
    </row>
    <row r="1327" spans="3:19" x14ac:dyDescent="0.25">
      <c r="C1327" s="356"/>
      <c r="D1327" s="357"/>
      <c r="E1327" s="358"/>
      <c r="F1327" s="359"/>
      <c r="G1327" s="357"/>
      <c r="H1327" s="357"/>
      <c r="I1327" s="360" t="str">
        <f t="shared" ca="1" si="100"/>
        <v/>
      </c>
      <c r="J1327" s="360">
        <f t="shared" si="101"/>
        <v>0</v>
      </c>
      <c r="K1327" s="360">
        <f t="shared" si="102"/>
        <v>1</v>
      </c>
      <c r="L1327" s="360">
        <f t="shared" si="103"/>
        <v>1900</v>
      </c>
      <c r="M1327" s="360" t="e">
        <f t="shared" si="104"/>
        <v>#N/A</v>
      </c>
      <c r="N1327" s="357">
        <f>VLOOKUP(Tabela14[[#This Row],[Banco]],$U$9:$V$28,2,0)</f>
        <v>7</v>
      </c>
      <c r="O1327" s="360" t="e">
        <f>IF(M1327&gt;'06'!$AZ$15,0,1)</f>
        <v>#N/A</v>
      </c>
      <c r="P1327" s="360" t="str">
        <f>IF(Tabela14[[#This Row],[DIA]]&gt;0,IF('13'!$CD$36=77,1,""),"")</f>
        <v/>
      </c>
      <c r="Q1327" s="360" t="e">
        <f>IF(M1327&gt;'13'!$CD$30,0,1)</f>
        <v>#N/A</v>
      </c>
      <c r="R1327" s="357" t="str">
        <f>IF(Tabela14[[#This Row],[DIA]]&gt;0,IF('01'!$BX$33=77,1,""),"")</f>
        <v/>
      </c>
      <c r="S1327" s="360" t="e">
        <f>IF(M1327&gt;'01'!$BX$27,0,1)</f>
        <v>#N/A</v>
      </c>
    </row>
    <row r="1328" spans="3:19" x14ac:dyDescent="0.25">
      <c r="C1328" s="356"/>
      <c r="D1328" s="357"/>
      <c r="E1328" s="358"/>
      <c r="F1328" s="359"/>
      <c r="G1328" s="357"/>
      <c r="H1328" s="357"/>
      <c r="I1328" s="360" t="str">
        <f t="shared" ca="1" si="100"/>
        <v/>
      </c>
      <c r="J1328" s="360">
        <f t="shared" si="101"/>
        <v>0</v>
      </c>
      <c r="K1328" s="360">
        <f t="shared" si="102"/>
        <v>1</v>
      </c>
      <c r="L1328" s="360">
        <f t="shared" si="103"/>
        <v>1900</v>
      </c>
      <c r="M1328" s="360" t="e">
        <f t="shared" si="104"/>
        <v>#N/A</v>
      </c>
      <c r="N1328" s="357">
        <f>VLOOKUP(Tabela14[[#This Row],[Banco]],$U$9:$V$28,2,0)</f>
        <v>7</v>
      </c>
      <c r="O1328" s="360" t="e">
        <f>IF(M1328&gt;'06'!$AZ$15,0,1)</f>
        <v>#N/A</v>
      </c>
      <c r="P1328" s="360" t="str">
        <f>IF(Tabela14[[#This Row],[DIA]]&gt;0,IF('13'!$CD$36=77,1,""),"")</f>
        <v/>
      </c>
      <c r="Q1328" s="360" t="e">
        <f>IF(M1328&gt;'13'!$CD$30,0,1)</f>
        <v>#N/A</v>
      </c>
      <c r="R1328" s="357" t="str">
        <f>IF(Tabela14[[#This Row],[DIA]]&gt;0,IF('01'!$BX$33=77,1,""),"")</f>
        <v/>
      </c>
      <c r="S1328" s="360" t="e">
        <f>IF(M1328&gt;'01'!$BX$27,0,1)</f>
        <v>#N/A</v>
      </c>
    </row>
    <row r="1329" spans="3:19" x14ac:dyDescent="0.25">
      <c r="C1329" s="356"/>
      <c r="D1329" s="357"/>
      <c r="E1329" s="358"/>
      <c r="F1329" s="359"/>
      <c r="G1329" s="357"/>
      <c r="H1329" s="357"/>
      <c r="I1329" s="360" t="str">
        <f t="shared" ca="1" si="100"/>
        <v/>
      </c>
      <c r="J1329" s="360">
        <f t="shared" si="101"/>
        <v>0</v>
      </c>
      <c r="K1329" s="360">
        <f t="shared" si="102"/>
        <v>1</v>
      </c>
      <c r="L1329" s="360">
        <f t="shared" si="103"/>
        <v>1900</v>
      </c>
      <c r="M1329" s="360" t="e">
        <f t="shared" si="104"/>
        <v>#N/A</v>
      </c>
      <c r="N1329" s="357">
        <f>VLOOKUP(Tabela14[[#This Row],[Banco]],$U$9:$V$28,2,0)</f>
        <v>7</v>
      </c>
      <c r="O1329" s="360" t="e">
        <f>IF(M1329&gt;'06'!$AZ$15,0,1)</f>
        <v>#N/A</v>
      </c>
      <c r="P1329" s="360" t="str">
        <f>IF(Tabela14[[#This Row],[DIA]]&gt;0,IF('13'!$CD$36=77,1,""),"")</f>
        <v/>
      </c>
      <c r="Q1329" s="360" t="e">
        <f>IF(M1329&gt;'13'!$CD$30,0,1)</f>
        <v>#N/A</v>
      </c>
      <c r="R1329" s="357" t="str">
        <f>IF(Tabela14[[#This Row],[DIA]]&gt;0,IF('01'!$BX$33=77,1,""),"")</f>
        <v/>
      </c>
      <c r="S1329" s="360" t="e">
        <f>IF(M1329&gt;'01'!$BX$27,0,1)</f>
        <v>#N/A</v>
      </c>
    </row>
    <row r="1330" spans="3:19" x14ac:dyDescent="0.25">
      <c r="C1330" s="356"/>
      <c r="D1330" s="357"/>
      <c r="E1330" s="358"/>
      <c r="F1330" s="359"/>
      <c r="G1330" s="357"/>
      <c r="H1330" s="357"/>
      <c r="I1330" s="360" t="str">
        <f t="shared" ca="1" si="100"/>
        <v/>
      </c>
      <c r="J1330" s="360">
        <f t="shared" si="101"/>
        <v>0</v>
      </c>
      <c r="K1330" s="360">
        <f t="shared" si="102"/>
        <v>1</v>
      </c>
      <c r="L1330" s="360">
        <f t="shared" si="103"/>
        <v>1900</v>
      </c>
      <c r="M1330" s="360" t="e">
        <f t="shared" si="104"/>
        <v>#N/A</v>
      </c>
      <c r="N1330" s="357">
        <f>VLOOKUP(Tabela14[[#This Row],[Banco]],$U$9:$V$28,2,0)</f>
        <v>7</v>
      </c>
      <c r="O1330" s="360" t="e">
        <f>IF(M1330&gt;'06'!$AZ$15,0,1)</f>
        <v>#N/A</v>
      </c>
      <c r="P1330" s="360" t="str">
        <f>IF(Tabela14[[#This Row],[DIA]]&gt;0,IF('13'!$CD$36=77,1,""),"")</f>
        <v/>
      </c>
      <c r="Q1330" s="360" t="e">
        <f>IF(M1330&gt;'13'!$CD$30,0,1)</f>
        <v>#N/A</v>
      </c>
      <c r="R1330" s="357" t="str">
        <f>IF(Tabela14[[#This Row],[DIA]]&gt;0,IF('01'!$BX$33=77,1,""),"")</f>
        <v/>
      </c>
      <c r="S1330" s="360" t="e">
        <f>IF(M1330&gt;'01'!$BX$27,0,1)</f>
        <v>#N/A</v>
      </c>
    </row>
    <row r="1331" spans="3:19" x14ac:dyDescent="0.25">
      <c r="C1331" s="356"/>
      <c r="D1331" s="357"/>
      <c r="E1331" s="358"/>
      <c r="F1331" s="359"/>
      <c r="G1331" s="357"/>
      <c r="H1331" s="357"/>
      <c r="I1331" s="360" t="str">
        <f t="shared" ca="1" si="100"/>
        <v/>
      </c>
      <c r="J1331" s="360">
        <f t="shared" si="101"/>
        <v>0</v>
      </c>
      <c r="K1331" s="360">
        <f t="shared" si="102"/>
        <v>1</v>
      </c>
      <c r="L1331" s="360">
        <f t="shared" si="103"/>
        <v>1900</v>
      </c>
      <c r="M1331" s="360" t="e">
        <f t="shared" si="104"/>
        <v>#N/A</v>
      </c>
      <c r="N1331" s="357">
        <f>VLOOKUP(Tabela14[[#This Row],[Banco]],$U$9:$V$28,2,0)</f>
        <v>7</v>
      </c>
      <c r="O1331" s="360" t="e">
        <f>IF(M1331&gt;'06'!$AZ$15,0,1)</f>
        <v>#N/A</v>
      </c>
      <c r="P1331" s="360" t="str">
        <f>IF(Tabela14[[#This Row],[DIA]]&gt;0,IF('13'!$CD$36=77,1,""),"")</f>
        <v/>
      </c>
      <c r="Q1331" s="360" t="e">
        <f>IF(M1331&gt;'13'!$CD$30,0,1)</f>
        <v>#N/A</v>
      </c>
      <c r="R1331" s="357" t="str">
        <f>IF(Tabela14[[#This Row],[DIA]]&gt;0,IF('01'!$BX$33=77,1,""),"")</f>
        <v/>
      </c>
      <c r="S1331" s="360" t="e">
        <f>IF(M1331&gt;'01'!$BX$27,0,1)</f>
        <v>#N/A</v>
      </c>
    </row>
    <row r="1332" spans="3:19" x14ac:dyDescent="0.25">
      <c r="C1332" s="356"/>
      <c r="D1332" s="357"/>
      <c r="E1332" s="358"/>
      <c r="F1332" s="359"/>
      <c r="G1332" s="357"/>
      <c r="H1332" s="357"/>
      <c r="I1332" s="360" t="str">
        <f t="shared" ca="1" si="100"/>
        <v/>
      </c>
      <c r="J1332" s="360">
        <f t="shared" si="101"/>
        <v>0</v>
      </c>
      <c r="K1332" s="360">
        <f t="shared" si="102"/>
        <v>1</v>
      </c>
      <c r="L1332" s="360">
        <f t="shared" si="103"/>
        <v>1900</v>
      </c>
      <c r="M1332" s="360" t="e">
        <f t="shared" si="104"/>
        <v>#N/A</v>
      </c>
      <c r="N1332" s="357">
        <f>VLOOKUP(Tabela14[[#This Row],[Banco]],$U$9:$V$28,2,0)</f>
        <v>7</v>
      </c>
      <c r="O1332" s="360" t="e">
        <f>IF(M1332&gt;'06'!$AZ$15,0,1)</f>
        <v>#N/A</v>
      </c>
      <c r="P1332" s="360" t="str">
        <f>IF(Tabela14[[#This Row],[DIA]]&gt;0,IF('13'!$CD$36=77,1,""),"")</f>
        <v/>
      </c>
      <c r="Q1332" s="360" t="e">
        <f>IF(M1332&gt;'13'!$CD$30,0,1)</f>
        <v>#N/A</v>
      </c>
      <c r="R1332" s="357" t="str">
        <f>IF(Tabela14[[#This Row],[DIA]]&gt;0,IF('01'!$BX$33=77,1,""),"")</f>
        <v/>
      </c>
      <c r="S1332" s="360" t="e">
        <f>IF(M1332&gt;'01'!$BX$27,0,1)</f>
        <v>#N/A</v>
      </c>
    </row>
    <row r="1333" spans="3:19" x14ac:dyDescent="0.25">
      <c r="C1333" s="356"/>
      <c r="D1333" s="357"/>
      <c r="E1333" s="358"/>
      <c r="F1333" s="359"/>
      <c r="G1333" s="357"/>
      <c r="H1333" s="357"/>
      <c r="I1333" s="360" t="str">
        <f t="shared" ca="1" si="100"/>
        <v/>
      </c>
      <c r="J1333" s="360">
        <f t="shared" si="101"/>
        <v>0</v>
      </c>
      <c r="K1333" s="360">
        <f t="shared" si="102"/>
        <v>1</v>
      </c>
      <c r="L1333" s="360">
        <f t="shared" si="103"/>
        <v>1900</v>
      </c>
      <c r="M1333" s="360" t="e">
        <f t="shared" si="104"/>
        <v>#N/A</v>
      </c>
      <c r="N1333" s="357">
        <f>VLOOKUP(Tabela14[[#This Row],[Banco]],$U$9:$V$28,2,0)</f>
        <v>7</v>
      </c>
      <c r="O1333" s="360" t="e">
        <f>IF(M1333&gt;'06'!$AZ$15,0,1)</f>
        <v>#N/A</v>
      </c>
      <c r="P1333" s="360" t="str">
        <f>IF(Tabela14[[#This Row],[DIA]]&gt;0,IF('13'!$CD$36=77,1,""),"")</f>
        <v/>
      </c>
      <c r="Q1333" s="360" t="e">
        <f>IF(M1333&gt;'13'!$CD$30,0,1)</f>
        <v>#N/A</v>
      </c>
      <c r="R1333" s="357" t="str">
        <f>IF(Tabela14[[#This Row],[DIA]]&gt;0,IF('01'!$BX$33=77,1,""),"")</f>
        <v/>
      </c>
      <c r="S1333" s="360" t="e">
        <f>IF(M1333&gt;'01'!$BX$27,0,1)</f>
        <v>#N/A</v>
      </c>
    </row>
    <row r="1334" spans="3:19" x14ac:dyDescent="0.25">
      <c r="C1334" s="356"/>
      <c r="D1334" s="357"/>
      <c r="E1334" s="358"/>
      <c r="F1334" s="359"/>
      <c r="G1334" s="357"/>
      <c r="H1334" s="357"/>
      <c r="I1334" s="360" t="str">
        <f t="shared" ca="1" si="100"/>
        <v/>
      </c>
      <c r="J1334" s="360">
        <f t="shared" si="101"/>
        <v>0</v>
      </c>
      <c r="K1334" s="360">
        <f t="shared" si="102"/>
        <v>1</v>
      </c>
      <c r="L1334" s="360">
        <f t="shared" si="103"/>
        <v>1900</v>
      </c>
      <c r="M1334" s="360" t="e">
        <f t="shared" si="104"/>
        <v>#N/A</v>
      </c>
      <c r="N1334" s="357">
        <f>VLOOKUP(Tabela14[[#This Row],[Banco]],$U$9:$V$28,2,0)</f>
        <v>7</v>
      </c>
      <c r="O1334" s="360" t="e">
        <f>IF(M1334&gt;'06'!$AZ$15,0,1)</f>
        <v>#N/A</v>
      </c>
      <c r="P1334" s="360" t="str">
        <f>IF(Tabela14[[#This Row],[DIA]]&gt;0,IF('13'!$CD$36=77,1,""),"")</f>
        <v/>
      </c>
      <c r="Q1334" s="360" t="e">
        <f>IF(M1334&gt;'13'!$CD$30,0,1)</f>
        <v>#N/A</v>
      </c>
      <c r="R1334" s="357" t="str">
        <f>IF(Tabela14[[#This Row],[DIA]]&gt;0,IF('01'!$BX$33=77,1,""),"")</f>
        <v/>
      </c>
      <c r="S1334" s="360" t="e">
        <f>IF(M1334&gt;'01'!$BX$27,0,1)</f>
        <v>#N/A</v>
      </c>
    </row>
    <row r="1335" spans="3:19" x14ac:dyDescent="0.25">
      <c r="C1335" s="356"/>
      <c r="D1335" s="357"/>
      <c r="E1335" s="358"/>
      <c r="F1335" s="359"/>
      <c r="G1335" s="357"/>
      <c r="H1335" s="357"/>
      <c r="I1335" s="360" t="str">
        <f t="shared" ca="1" si="100"/>
        <v/>
      </c>
      <c r="J1335" s="360">
        <f t="shared" si="101"/>
        <v>0</v>
      </c>
      <c r="K1335" s="360">
        <f t="shared" si="102"/>
        <v>1</v>
      </c>
      <c r="L1335" s="360">
        <f t="shared" si="103"/>
        <v>1900</v>
      </c>
      <c r="M1335" s="360" t="e">
        <f t="shared" si="104"/>
        <v>#N/A</v>
      </c>
      <c r="N1335" s="357">
        <f>VLOOKUP(Tabela14[[#This Row],[Banco]],$U$9:$V$28,2,0)</f>
        <v>7</v>
      </c>
      <c r="O1335" s="360" t="e">
        <f>IF(M1335&gt;'06'!$AZ$15,0,1)</f>
        <v>#N/A</v>
      </c>
      <c r="P1335" s="360" t="str">
        <f>IF(Tabela14[[#This Row],[DIA]]&gt;0,IF('13'!$CD$36=77,1,""),"")</f>
        <v/>
      </c>
      <c r="Q1335" s="360" t="e">
        <f>IF(M1335&gt;'13'!$CD$30,0,1)</f>
        <v>#N/A</v>
      </c>
      <c r="R1335" s="357" t="str">
        <f>IF(Tabela14[[#This Row],[DIA]]&gt;0,IF('01'!$BX$33=77,1,""),"")</f>
        <v/>
      </c>
      <c r="S1335" s="360" t="e">
        <f>IF(M1335&gt;'01'!$BX$27,0,1)</f>
        <v>#N/A</v>
      </c>
    </row>
    <row r="1336" spans="3:19" x14ac:dyDescent="0.25">
      <c r="C1336" s="356"/>
      <c r="D1336" s="357"/>
      <c r="E1336" s="358"/>
      <c r="F1336" s="359"/>
      <c r="G1336" s="357"/>
      <c r="H1336" s="357"/>
      <c r="I1336" s="360" t="str">
        <f t="shared" ca="1" si="100"/>
        <v/>
      </c>
      <c r="J1336" s="360">
        <f t="shared" si="101"/>
        <v>0</v>
      </c>
      <c r="K1336" s="360">
        <f t="shared" si="102"/>
        <v>1</v>
      </c>
      <c r="L1336" s="360">
        <f t="shared" si="103"/>
        <v>1900</v>
      </c>
      <c r="M1336" s="360" t="e">
        <f t="shared" si="104"/>
        <v>#N/A</v>
      </c>
      <c r="N1336" s="357">
        <f>VLOOKUP(Tabela14[[#This Row],[Banco]],$U$9:$V$28,2,0)</f>
        <v>7</v>
      </c>
      <c r="O1336" s="360" t="e">
        <f>IF(M1336&gt;'06'!$AZ$15,0,1)</f>
        <v>#N/A</v>
      </c>
      <c r="P1336" s="360" t="str">
        <f>IF(Tabela14[[#This Row],[DIA]]&gt;0,IF('13'!$CD$36=77,1,""),"")</f>
        <v/>
      </c>
      <c r="Q1336" s="360" t="e">
        <f>IF(M1336&gt;'13'!$CD$30,0,1)</f>
        <v>#N/A</v>
      </c>
      <c r="R1336" s="357" t="str">
        <f>IF(Tabela14[[#This Row],[DIA]]&gt;0,IF('01'!$BX$33=77,1,""),"")</f>
        <v/>
      </c>
      <c r="S1336" s="360" t="e">
        <f>IF(M1336&gt;'01'!$BX$27,0,1)</f>
        <v>#N/A</v>
      </c>
    </row>
    <row r="1337" spans="3:19" x14ac:dyDescent="0.25">
      <c r="C1337" s="356"/>
      <c r="D1337" s="357"/>
      <c r="E1337" s="358"/>
      <c r="F1337" s="359"/>
      <c r="G1337" s="357"/>
      <c r="H1337" s="357"/>
      <c r="I1337" s="360" t="str">
        <f t="shared" ca="1" si="100"/>
        <v/>
      </c>
      <c r="J1337" s="360">
        <f t="shared" si="101"/>
        <v>0</v>
      </c>
      <c r="K1337" s="360">
        <f t="shared" si="102"/>
        <v>1</v>
      </c>
      <c r="L1337" s="360">
        <f t="shared" si="103"/>
        <v>1900</v>
      </c>
      <c r="M1337" s="360" t="e">
        <f t="shared" si="104"/>
        <v>#N/A</v>
      </c>
      <c r="N1337" s="357">
        <f>VLOOKUP(Tabela14[[#This Row],[Banco]],$U$9:$V$28,2,0)</f>
        <v>7</v>
      </c>
      <c r="O1337" s="360" t="e">
        <f>IF(M1337&gt;'06'!$AZ$15,0,1)</f>
        <v>#N/A</v>
      </c>
      <c r="P1337" s="360" t="str">
        <f>IF(Tabela14[[#This Row],[DIA]]&gt;0,IF('13'!$CD$36=77,1,""),"")</f>
        <v/>
      </c>
      <c r="Q1337" s="360" t="e">
        <f>IF(M1337&gt;'13'!$CD$30,0,1)</f>
        <v>#N/A</v>
      </c>
      <c r="R1337" s="357" t="str">
        <f>IF(Tabela14[[#This Row],[DIA]]&gt;0,IF('01'!$BX$33=77,1,""),"")</f>
        <v/>
      </c>
      <c r="S1337" s="360" t="e">
        <f>IF(M1337&gt;'01'!$BX$27,0,1)</f>
        <v>#N/A</v>
      </c>
    </row>
    <row r="1338" spans="3:19" x14ac:dyDescent="0.25">
      <c r="C1338" s="356"/>
      <c r="D1338" s="357"/>
      <c r="E1338" s="358"/>
      <c r="F1338" s="359"/>
      <c r="G1338" s="357"/>
      <c r="H1338" s="357"/>
      <c r="I1338" s="360" t="str">
        <f t="shared" ca="1" si="100"/>
        <v/>
      </c>
      <c r="J1338" s="360">
        <f t="shared" si="101"/>
        <v>0</v>
      </c>
      <c r="K1338" s="360">
        <f t="shared" si="102"/>
        <v>1</v>
      </c>
      <c r="L1338" s="360">
        <f t="shared" si="103"/>
        <v>1900</v>
      </c>
      <c r="M1338" s="360" t="e">
        <f t="shared" si="104"/>
        <v>#N/A</v>
      </c>
      <c r="N1338" s="357">
        <f>VLOOKUP(Tabela14[[#This Row],[Banco]],$U$9:$V$28,2,0)</f>
        <v>7</v>
      </c>
      <c r="O1338" s="360" t="e">
        <f>IF(M1338&gt;'06'!$AZ$15,0,1)</f>
        <v>#N/A</v>
      </c>
      <c r="P1338" s="360" t="str">
        <f>IF(Tabela14[[#This Row],[DIA]]&gt;0,IF('13'!$CD$36=77,1,""),"")</f>
        <v/>
      </c>
      <c r="Q1338" s="360" t="e">
        <f>IF(M1338&gt;'13'!$CD$30,0,1)</f>
        <v>#N/A</v>
      </c>
      <c r="R1338" s="357" t="str">
        <f>IF(Tabela14[[#This Row],[DIA]]&gt;0,IF('01'!$BX$33=77,1,""),"")</f>
        <v/>
      </c>
      <c r="S1338" s="360" t="e">
        <f>IF(M1338&gt;'01'!$BX$27,0,1)</f>
        <v>#N/A</v>
      </c>
    </row>
    <row r="1339" spans="3:19" x14ac:dyDescent="0.25">
      <c r="C1339" s="356"/>
      <c r="D1339" s="357"/>
      <c r="E1339" s="358"/>
      <c r="F1339" s="359"/>
      <c r="G1339" s="357"/>
      <c r="H1339" s="357"/>
      <c r="I1339" s="360" t="str">
        <f t="shared" ca="1" si="100"/>
        <v/>
      </c>
      <c r="J1339" s="360">
        <f t="shared" si="101"/>
        <v>0</v>
      </c>
      <c r="K1339" s="360">
        <f t="shared" si="102"/>
        <v>1</v>
      </c>
      <c r="L1339" s="360">
        <f t="shared" si="103"/>
        <v>1900</v>
      </c>
      <c r="M1339" s="360" t="e">
        <f t="shared" si="104"/>
        <v>#N/A</v>
      </c>
      <c r="N1339" s="357">
        <f>VLOOKUP(Tabela14[[#This Row],[Banco]],$U$9:$V$28,2,0)</f>
        <v>7</v>
      </c>
      <c r="O1339" s="360" t="e">
        <f>IF(M1339&gt;'06'!$AZ$15,0,1)</f>
        <v>#N/A</v>
      </c>
      <c r="P1339" s="360" t="str">
        <f>IF(Tabela14[[#This Row],[DIA]]&gt;0,IF('13'!$CD$36=77,1,""),"")</f>
        <v/>
      </c>
      <c r="Q1339" s="360" t="e">
        <f>IF(M1339&gt;'13'!$CD$30,0,1)</f>
        <v>#N/A</v>
      </c>
      <c r="R1339" s="357" t="str">
        <f>IF(Tabela14[[#This Row],[DIA]]&gt;0,IF('01'!$BX$33=77,1,""),"")</f>
        <v/>
      </c>
      <c r="S1339" s="360" t="e">
        <f>IF(M1339&gt;'01'!$BX$27,0,1)</f>
        <v>#N/A</v>
      </c>
    </row>
    <row r="1340" spans="3:19" x14ac:dyDescent="0.25">
      <c r="C1340" s="356"/>
      <c r="D1340" s="357"/>
      <c r="E1340" s="358"/>
      <c r="F1340" s="359"/>
      <c r="G1340" s="357"/>
      <c r="H1340" s="357"/>
      <c r="I1340" s="360" t="str">
        <f t="shared" ca="1" si="100"/>
        <v/>
      </c>
      <c r="J1340" s="360">
        <f t="shared" si="101"/>
        <v>0</v>
      </c>
      <c r="K1340" s="360">
        <f t="shared" si="102"/>
        <v>1</v>
      </c>
      <c r="L1340" s="360">
        <f t="shared" si="103"/>
        <v>1900</v>
      </c>
      <c r="M1340" s="360" t="e">
        <f t="shared" si="104"/>
        <v>#N/A</v>
      </c>
      <c r="N1340" s="357">
        <f>VLOOKUP(Tabela14[[#This Row],[Banco]],$U$9:$V$28,2,0)</f>
        <v>7</v>
      </c>
      <c r="O1340" s="360" t="e">
        <f>IF(M1340&gt;'06'!$AZ$15,0,1)</f>
        <v>#N/A</v>
      </c>
      <c r="P1340" s="360" t="str">
        <f>IF(Tabela14[[#This Row],[DIA]]&gt;0,IF('13'!$CD$36=77,1,""),"")</f>
        <v/>
      </c>
      <c r="Q1340" s="360" t="e">
        <f>IF(M1340&gt;'13'!$CD$30,0,1)</f>
        <v>#N/A</v>
      </c>
      <c r="R1340" s="357" t="str">
        <f>IF(Tabela14[[#This Row],[DIA]]&gt;0,IF('01'!$BX$33=77,1,""),"")</f>
        <v/>
      </c>
      <c r="S1340" s="360" t="e">
        <f>IF(M1340&gt;'01'!$BX$27,0,1)</f>
        <v>#N/A</v>
      </c>
    </row>
    <row r="1341" spans="3:19" x14ac:dyDescent="0.25">
      <c r="C1341" s="356"/>
      <c r="D1341" s="357"/>
      <c r="E1341" s="358"/>
      <c r="F1341" s="359"/>
      <c r="G1341" s="357"/>
      <c r="H1341" s="357"/>
      <c r="I1341" s="360" t="str">
        <f t="shared" ca="1" si="100"/>
        <v/>
      </c>
      <c r="J1341" s="360">
        <f t="shared" si="101"/>
        <v>0</v>
      </c>
      <c r="K1341" s="360">
        <f t="shared" si="102"/>
        <v>1</v>
      </c>
      <c r="L1341" s="360">
        <f t="shared" si="103"/>
        <v>1900</v>
      </c>
      <c r="M1341" s="360" t="e">
        <f t="shared" si="104"/>
        <v>#N/A</v>
      </c>
      <c r="N1341" s="357">
        <f>VLOOKUP(Tabela14[[#This Row],[Banco]],$U$9:$V$28,2,0)</f>
        <v>7</v>
      </c>
      <c r="O1341" s="360" t="e">
        <f>IF(M1341&gt;'06'!$AZ$15,0,1)</f>
        <v>#N/A</v>
      </c>
      <c r="P1341" s="360" t="str">
        <f>IF(Tabela14[[#This Row],[DIA]]&gt;0,IF('13'!$CD$36=77,1,""),"")</f>
        <v/>
      </c>
      <c r="Q1341" s="360" t="e">
        <f>IF(M1341&gt;'13'!$CD$30,0,1)</f>
        <v>#N/A</v>
      </c>
      <c r="R1341" s="357" t="str">
        <f>IF(Tabela14[[#This Row],[DIA]]&gt;0,IF('01'!$BX$33=77,1,""),"")</f>
        <v/>
      </c>
      <c r="S1341" s="360" t="e">
        <f>IF(M1341&gt;'01'!$BX$27,0,1)</f>
        <v>#N/A</v>
      </c>
    </row>
    <row r="1342" spans="3:19" x14ac:dyDescent="0.25">
      <c r="C1342" s="356"/>
      <c r="D1342" s="357"/>
      <c r="E1342" s="358"/>
      <c r="F1342" s="359"/>
      <c r="G1342" s="357"/>
      <c r="H1342" s="357"/>
      <c r="I1342" s="360" t="str">
        <f t="shared" ca="1" si="100"/>
        <v/>
      </c>
      <c r="J1342" s="360">
        <f t="shared" si="101"/>
        <v>0</v>
      </c>
      <c r="K1342" s="360">
        <f t="shared" si="102"/>
        <v>1</v>
      </c>
      <c r="L1342" s="360">
        <f t="shared" si="103"/>
        <v>1900</v>
      </c>
      <c r="M1342" s="360" t="e">
        <f t="shared" si="104"/>
        <v>#N/A</v>
      </c>
      <c r="N1342" s="357">
        <f>VLOOKUP(Tabela14[[#This Row],[Banco]],$U$9:$V$28,2,0)</f>
        <v>7</v>
      </c>
      <c r="O1342" s="360" t="e">
        <f>IF(M1342&gt;'06'!$AZ$15,0,1)</f>
        <v>#N/A</v>
      </c>
      <c r="P1342" s="360" t="str">
        <f>IF(Tabela14[[#This Row],[DIA]]&gt;0,IF('13'!$CD$36=77,1,""),"")</f>
        <v/>
      </c>
      <c r="Q1342" s="360" t="e">
        <f>IF(M1342&gt;'13'!$CD$30,0,1)</f>
        <v>#N/A</v>
      </c>
      <c r="R1342" s="357" t="str">
        <f>IF(Tabela14[[#This Row],[DIA]]&gt;0,IF('01'!$BX$33=77,1,""),"")</f>
        <v/>
      </c>
      <c r="S1342" s="360" t="e">
        <f>IF(M1342&gt;'01'!$BX$27,0,1)</f>
        <v>#N/A</v>
      </c>
    </row>
    <row r="1343" spans="3:19" x14ac:dyDescent="0.25">
      <c r="C1343" s="356"/>
      <c r="D1343" s="357"/>
      <c r="E1343" s="358"/>
      <c r="F1343" s="359"/>
      <c r="G1343" s="357"/>
      <c r="H1343" s="357"/>
      <c r="I1343" s="360" t="str">
        <f t="shared" ca="1" si="100"/>
        <v/>
      </c>
      <c r="J1343" s="360">
        <f t="shared" si="101"/>
        <v>0</v>
      </c>
      <c r="K1343" s="360">
        <f t="shared" si="102"/>
        <v>1</v>
      </c>
      <c r="L1343" s="360">
        <f t="shared" si="103"/>
        <v>1900</v>
      </c>
      <c r="M1343" s="360" t="e">
        <f t="shared" si="104"/>
        <v>#N/A</v>
      </c>
      <c r="N1343" s="357">
        <f>VLOOKUP(Tabela14[[#This Row],[Banco]],$U$9:$V$28,2,0)</f>
        <v>7</v>
      </c>
      <c r="O1343" s="360" t="e">
        <f>IF(M1343&gt;'06'!$AZ$15,0,1)</f>
        <v>#N/A</v>
      </c>
      <c r="P1343" s="360" t="str">
        <f>IF(Tabela14[[#This Row],[DIA]]&gt;0,IF('13'!$CD$36=77,1,""),"")</f>
        <v/>
      </c>
      <c r="Q1343" s="360" t="e">
        <f>IF(M1343&gt;'13'!$CD$30,0,1)</f>
        <v>#N/A</v>
      </c>
      <c r="R1343" s="357" t="str">
        <f>IF(Tabela14[[#This Row],[DIA]]&gt;0,IF('01'!$BX$33=77,1,""),"")</f>
        <v/>
      </c>
      <c r="S1343" s="360" t="e">
        <f>IF(M1343&gt;'01'!$BX$27,0,1)</f>
        <v>#N/A</v>
      </c>
    </row>
    <row r="1344" spans="3:19" x14ac:dyDescent="0.25">
      <c r="C1344" s="356"/>
      <c r="D1344" s="357"/>
      <c r="E1344" s="358"/>
      <c r="F1344" s="359"/>
      <c r="G1344" s="357"/>
      <c r="H1344" s="357"/>
      <c r="I1344" s="360" t="str">
        <f t="shared" ca="1" si="100"/>
        <v/>
      </c>
      <c r="J1344" s="360">
        <f t="shared" si="101"/>
        <v>0</v>
      </c>
      <c r="K1344" s="360">
        <f t="shared" si="102"/>
        <v>1</v>
      </c>
      <c r="L1344" s="360">
        <f t="shared" si="103"/>
        <v>1900</v>
      </c>
      <c r="M1344" s="360" t="e">
        <f t="shared" si="104"/>
        <v>#N/A</v>
      </c>
      <c r="N1344" s="357">
        <f>VLOOKUP(Tabela14[[#This Row],[Banco]],$U$9:$V$28,2,0)</f>
        <v>7</v>
      </c>
      <c r="O1344" s="360" t="e">
        <f>IF(M1344&gt;'06'!$AZ$15,0,1)</f>
        <v>#N/A</v>
      </c>
      <c r="P1344" s="360" t="str">
        <f>IF(Tabela14[[#This Row],[DIA]]&gt;0,IF('13'!$CD$36=77,1,""),"")</f>
        <v/>
      </c>
      <c r="Q1344" s="360" t="e">
        <f>IF(M1344&gt;'13'!$CD$30,0,1)</f>
        <v>#N/A</v>
      </c>
      <c r="R1344" s="357" t="str">
        <f>IF(Tabela14[[#This Row],[DIA]]&gt;0,IF('01'!$BX$33=77,1,""),"")</f>
        <v/>
      </c>
      <c r="S1344" s="360" t="e">
        <f>IF(M1344&gt;'01'!$BX$27,0,1)</f>
        <v>#N/A</v>
      </c>
    </row>
    <row r="1345" spans="3:19" x14ac:dyDescent="0.25">
      <c r="C1345" s="356"/>
      <c r="D1345" s="357"/>
      <c r="E1345" s="358"/>
      <c r="F1345" s="359"/>
      <c r="G1345" s="357"/>
      <c r="H1345" s="357"/>
      <c r="I1345" s="360" t="str">
        <f t="shared" ca="1" si="100"/>
        <v/>
      </c>
      <c r="J1345" s="360">
        <f t="shared" si="101"/>
        <v>0</v>
      </c>
      <c r="K1345" s="360">
        <f t="shared" si="102"/>
        <v>1</v>
      </c>
      <c r="L1345" s="360">
        <f t="shared" si="103"/>
        <v>1900</v>
      </c>
      <c r="M1345" s="360" t="e">
        <f t="shared" si="104"/>
        <v>#N/A</v>
      </c>
      <c r="N1345" s="357">
        <f>VLOOKUP(Tabela14[[#This Row],[Banco]],$U$9:$V$28,2,0)</f>
        <v>7</v>
      </c>
      <c r="O1345" s="360" t="e">
        <f>IF(M1345&gt;'06'!$AZ$15,0,1)</f>
        <v>#N/A</v>
      </c>
      <c r="P1345" s="360" t="str">
        <f>IF(Tabela14[[#This Row],[DIA]]&gt;0,IF('13'!$CD$36=77,1,""),"")</f>
        <v/>
      </c>
      <c r="Q1345" s="360" t="e">
        <f>IF(M1345&gt;'13'!$CD$30,0,1)</f>
        <v>#N/A</v>
      </c>
      <c r="R1345" s="357" t="str">
        <f>IF(Tabela14[[#This Row],[DIA]]&gt;0,IF('01'!$BX$33=77,1,""),"")</f>
        <v/>
      </c>
      <c r="S1345" s="360" t="e">
        <f>IF(M1345&gt;'01'!$BX$27,0,1)</f>
        <v>#N/A</v>
      </c>
    </row>
    <row r="1346" spans="3:19" x14ac:dyDescent="0.25">
      <c r="C1346" s="356"/>
      <c r="D1346" s="357"/>
      <c r="E1346" s="358"/>
      <c r="F1346" s="359"/>
      <c r="G1346" s="357"/>
      <c r="H1346" s="357"/>
      <c r="I1346" s="360" t="str">
        <f t="shared" ca="1" si="100"/>
        <v/>
      </c>
      <c r="J1346" s="360">
        <f t="shared" si="101"/>
        <v>0</v>
      </c>
      <c r="K1346" s="360">
        <f t="shared" si="102"/>
        <v>1</v>
      </c>
      <c r="L1346" s="360">
        <f t="shared" si="103"/>
        <v>1900</v>
      </c>
      <c r="M1346" s="360" t="e">
        <f t="shared" si="104"/>
        <v>#N/A</v>
      </c>
      <c r="N1346" s="357">
        <f>VLOOKUP(Tabela14[[#This Row],[Banco]],$U$9:$V$28,2,0)</f>
        <v>7</v>
      </c>
      <c r="O1346" s="360" t="e">
        <f>IF(M1346&gt;'06'!$AZ$15,0,1)</f>
        <v>#N/A</v>
      </c>
      <c r="P1346" s="360" t="str">
        <f>IF(Tabela14[[#This Row],[DIA]]&gt;0,IF('13'!$CD$36=77,1,""),"")</f>
        <v/>
      </c>
      <c r="Q1346" s="360" t="e">
        <f>IF(M1346&gt;'13'!$CD$30,0,1)</f>
        <v>#N/A</v>
      </c>
      <c r="R1346" s="357" t="str">
        <f>IF(Tabela14[[#This Row],[DIA]]&gt;0,IF('01'!$BX$33=77,1,""),"")</f>
        <v/>
      </c>
      <c r="S1346" s="360" t="e">
        <f>IF(M1346&gt;'01'!$BX$27,0,1)</f>
        <v>#N/A</v>
      </c>
    </row>
    <row r="1347" spans="3:19" x14ac:dyDescent="0.25">
      <c r="C1347" s="356"/>
      <c r="D1347" s="357"/>
      <c r="E1347" s="358"/>
      <c r="F1347" s="359"/>
      <c r="G1347" s="357"/>
      <c r="H1347" s="357"/>
      <c r="I1347" s="360" t="str">
        <f t="shared" ca="1" si="100"/>
        <v/>
      </c>
      <c r="J1347" s="360">
        <f t="shared" si="101"/>
        <v>0</v>
      </c>
      <c r="K1347" s="360">
        <f t="shared" si="102"/>
        <v>1</v>
      </c>
      <c r="L1347" s="360">
        <f t="shared" si="103"/>
        <v>1900</v>
      </c>
      <c r="M1347" s="360" t="e">
        <f t="shared" si="104"/>
        <v>#N/A</v>
      </c>
      <c r="N1347" s="357">
        <f>VLOOKUP(Tabela14[[#This Row],[Banco]],$U$9:$V$28,2,0)</f>
        <v>7</v>
      </c>
      <c r="O1347" s="360" t="e">
        <f>IF(M1347&gt;'06'!$AZ$15,0,1)</f>
        <v>#N/A</v>
      </c>
      <c r="P1347" s="360" t="str">
        <f>IF(Tabela14[[#This Row],[DIA]]&gt;0,IF('13'!$CD$36=77,1,""),"")</f>
        <v/>
      </c>
      <c r="Q1347" s="360" t="e">
        <f>IF(M1347&gt;'13'!$CD$30,0,1)</f>
        <v>#N/A</v>
      </c>
      <c r="R1347" s="357" t="str">
        <f>IF(Tabela14[[#This Row],[DIA]]&gt;0,IF('01'!$BX$33=77,1,""),"")</f>
        <v/>
      </c>
      <c r="S1347" s="360" t="e">
        <f>IF(M1347&gt;'01'!$BX$27,0,1)</f>
        <v>#N/A</v>
      </c>
    </row>
    <row r="1348" spans="3:19" x14ac:dyDescent="0.25">
      <c r="C1348" s="356"/>
      <c r="D1348" s="357"/>
      <c r="E1348" s="358"/>
      <c r="F1348" s="359"/>
      <c r="G1348" s="357"/>
      <c r="H1348" s="357"/>
      <c r="I1348" s="360" t="str">
        <f t="shared" ca="1" si="100"/>
        <v/>
      </c>
      <c r="J1348" s="360">
        <f t="shared" si="101"/>
        <v>0</v>
      </c>
      <c r="K1348" s="360">
        <f t="shared" si="102"/>
        <v>1</v>
      </c>
      <c r="L1348" s="360">
        <f t="shared" si="103"/>
        <v>1900</v>
      </c>
      <c r="M1348" s="360" t="e">
        <f t="shared" si="104"/>
        <v>#N/A</v>
      </c>
      <c r="N1348" s="357">
        <f>VLOOKUP(Tabela14[[#This Row],[Banco]],$U$9:$V$28,2,0)</f>
        <v>7</v>
      </c>
      <c r="O1348" s="360" t="e">
        <f>IF(M1348&gt;'06'!$AZ$15,0,1)</f>
        <v>#N/A</v>
      </c>
      <c r="P1348" s="360" t="str">
        <f>IF(Tabela14[[#This Row],[DIA]]&gt;0,IF('13'!$CD$36=77,1,""),"")</f>
        <v/>
      </c>
      <c r="Q1348" s="360" t="e">
        <f>IF(M1348&gt;'13'!$CD$30,0,1)</f>
        <v>#N/A</v>
      </c>
      <c r="R1348" s="357" t="str">
        <f>IF(Tabela14[[#This Row],[DIA]]&gt;0,IF('01'!$BX$33=77,1,""),"")</f>
        <v/>
      </c>
      <c r="S1348" s="360" t="e">
        <f>IF(M1348&gt;'01'!$BX$27,0,1)</f>
        <v>#N/A</v>
      </c>
    </row>
    <row r="1349" spans="3:19" x14ac:dyDescent="0.25">
      <c r="C1349" s="356"/>
      <c r="D1349" s="357"/>
      <c r="E1349" s="358"/>
      <c r="F1349" s="359"/>
      <c r="G1349" s="357"/>
      <c r="H1349" s="357"/>
      <c r="I1349" s="360" t="str">
        <f t="shared" ca="1" si="100"/>
        <v/>
      </c>
      <c r="J1349" s="360">
        <f t="shared" si="101"/>
        <v>0</v>
      </c>
      <c r="K1349" s="360">
        <f t="shared" si="102"/>
        <v>1</v>
      </c>
      <c r="L1349" s="360">
        <f t="shared" si="103"/>
        <v>1900</v>
      </c>
      <c r="M1349" s="360" t="e">
        <f t="shared" si="104"/>
        <v>#N/A</v>
      </c>
      <c r="N1349" s="357">
        <f>VLOOKUP(Tabela14[[#This Row],[Banco]],$U$9:$V$28,2,0)</f>
        <v>7</v>
      </c>
      <c r="O1349" s="360" t="e">
        <f>IF(M1349&gt;'06'!$AZ$15,0,1)</f>
        <v>#N/A</v>
      </c>
      <c r="P1349" s="360" t="str">
        <f>IF(Tabela14[[#This Row],[DIA]]&gt;0,IF('13'!$CD$36=77,1,""),"")</f>
        <v/>
      </c>
      <c r="Q1349" s="360" t="e">
        <f>IF(M1349&gt;'13'!$CD$30,0,1)</f>
        <v>#N/A</v>
      </c>
      <c r="R1349" s="357" t="str">
        <f>IF(Tabela14[[#This Row],[DIA]]&gt;0,IF('01'!$BX$33=77,1,""),"")</f>
        <v/>
      </c>
      <c r="S1349" s="360" t="e">
        <f>IF(M1349&gt;'01'!$BX$27,0,1)</f>
        <v>#N/A</v>
      </c>
    </row>
    <row r="1350" spans="3:19" x14ac:dyDescent="0.25">
      <c r="C1350" s="356"/>
      <c r="D1350" s="357"/>
      <c r="E1350" s="358"/>
      <c r="F1350" s="359"/>
      <c r="G1350" s="357"/>
      <c r="H1350" s="357"/>
      <c r="I1350" s="360" t="str">
        <f t="shared" ca="1" si="100"/>
        <v/>
      </c>
      <c r="J1350" s="360">
        <f t="shared" si="101"/>
        <v>0</v>
      </c>
      <c r="K1350" s="360">
        <f t="shared" si="102"/>
        <v>1</v>
      </c>
      <c r="L1350" s="360">
        <f t="shared" si="103"/>
        <v>1900</v>
      </c>
      <c r="M1350" s="360" t="e">
        <f t="shared" si="104"/>
        <v>#N/A</v>
      </c>
      <c r="N1350" s="357">
        <f>VLOOKUP(Tabela14[[#This Row],[Banco]],$U$9:$V$28,2,0)</f>
        <v>7</v>
      </c>
      <c r="O1350" s="360" t="e">
        <f>IF(M1350&gt;'06'!$AZ$15,0,1)</f>
        <v>#N/A</v>
      </c>
      <c r="P1350" s="360" t="str">
        <f>IF(Tabela14[[#This Row],[DIA]]&gt;0,IF('13'!$CD$36=77,1,""),"")</f>
        <v/>
      </c>
      <c r="Q1350" s="360" t="e">
        <f>IF(M1350&gt;'13'!$CD$30,0,1)</f>
        <v>#N/A</v>
      </c>
      <c r="R1350" s="357" t="str">
        <f>IF(Tabela14[[#This Row],[DIA]]&gt;0,IF('01'!$BX$33=77,1,""),"")</f>
        <v/>
      </c>
      <c r="S1350" s="360" t="e">
        <f>IF(M1350&gt;'01'!$BX$27,0,1)</f>
        <v>#N/A</v>
      </c>
    </row>
    <row r="1351" spans="3:19" x14ac:dyDescent="0.25">
      <c r="C1351" s="356"/>
      <c r="D1351" s="357"/>
      <c r="E1351" s="358"/>
      <c r="F1351" s="359"/>
      <c r="G1351" s="357"/>
      <c r="H1351" s="357"/>
      <c r="I1351" s="360" t="str">
        <f t="shared" ca="1" si="100"/>
        <v/>
      </c>
      <c r="J1351" s="360">
        <f t="shared" si="101"/>
        <v>0</v>
      </c>
      <c r="K1351" s="360">
        <f t="shared" si="102"/>
        <v>1</v>
      </c>
      <c r="L1351" s="360">
        <f t="shared" si="103"/>
        <v>1900</v>
      </c>
      <c r="M1351" s="360" t="e">
        <f t="shared" si="104"/>
        <v>#N/A</v>
      </c>
      <c r="N1351" s="357">
        <f>VLOOKUP(Tabela14[[#This Row],[Banco]],$U$9:$V$28,2,0)</f>
        <v>7</v>
      </c>
      <c r="O1351" s="360" t="e">
        <f>IF(M1351&gt;'06'!$AZ$15,0,1)</f>
        <v>#N/A</v>
      </c>
      <c r="P1351" s="360" t="str">
        <f>IF(Tabela14[[#This Row],[DIA]]&gt;0,IF('13'!$CD$36=77,1,""),"")</f>
        <v/>
      </c>
      <c r="Q1351" s="360" t="e">
        <f>IF(M1351&gt;'13'!$CD$30,0,1)</f>
        <v>#N/A</v>
      </c>
      <c r="R1351" s="357" t="str">
        <f>IF(Tabela14[[#This Row],[DIA]]&gt;0,IF('01'!$BX$33=77,1,""),"")</f>
        <v/>
      </c>
      <c r="S1351" s="360" t="e">
        <f>IF(M1351&gt;'01'!$BX$27,0,1)</f>
        <v>#N/A</v>
      </c>
    </row>
    <row r="1352" spans="3:19" x14ac:dyDescent="0.25">
      <c r="C1352" s="356"/>
      <c r="D1352" s="357"/>
      <c r="E1352" s="358"/>
      <c r="F1352" s="359"/>
      <c r="G1352" s="357"/>
      <c r="H1352" s="357"/>
      <c r="I1352" s="360" t="str">
        <f t="shared" ca="1" si="100"/>
        <v/>
      </c>
      <c r="J1352" s="360">
        <f t="shared" si="101"/>
        <v>0</v>
      </c>
      <c r="K1352" s="360">
        <f t="shared" si="102"/>
        <v>1</v>
      </c>
      <c r="L1352" s="360">
        <f t="shared" si="103"/>
        <v>1900</v>
      </c>
      <c r="M1352" s="360" t="e">
        <f t="shared" si="104"/>
        <v>#N/A</v>
      </c>
      <c r="N1352" s="357">
        <f>VLOOKUP(Tabela14[[#This Row],[Banco]],$U$9:$V$28,2,0)</f>
        <v>7</v>
      </c>
      <c r="O1352" s="360" t="e">
        <f>IF(M1352&gt;'06'!$AZ$15,0,1)</f>
        <v>#N/A</v>
      </c>
      <c r="P1352" s="360" t="str">
        <f>IF(Tabela14[[#This Row],[DIA]]&gt;0,IF('13'!$CD$36=77,1,""),"")</f>
        <v/>
      </c>
      <c r="Q1352" s="360" t="e">
        <f>IF(M1352&gt;'13'!$CD$30,0,1)</f>
        <v>#N/A</v>
      </c>
      <c r="R1352" s="357" t="str">
        <f>IF(Tabela14[[#This Row],[DIA]]&gt;0,IF('01'!$BX$33=77,1,""),"")</f>
        <v/>
      </c>
      <c r="S1352" s="360" t="e">
        <f>IF(M1352&gt;'01'!$BX$27,0,1)</f>
        <v>#N/A</v>
      </c>
    </row>
    <row r="1353" spans="3:19" x14ac:dyDescent="0.25">
      <c r="C1353" s="356"/>
      <c r="D1353" s="357"/>
      <c r="E1353" s="358"/>
      <c r="F1353" s="359"/>
      <c r="G1353" s="357"/>
      <c r="H1353" s="357"/>
      <c r="I1353" s="360" t="str">
        <f t="shared" ref="I1353:I1416" ca="1" si="105">IF(H1353="","",(IF(H1353="Efetivado","",IF(C1353="","",IF(C1353=TODAY(),"Vence Hoje",IF(C1353&lt;TODAY(),"Atrasado",C1353-TODAY()&amp;" Dias para Vencer"))))))</f>
        <v/>
      </c>
      <c r="J1353" s="360">
        <f t="shared" ref="J1353:J1416" si="106">DAY(C1353)</f>
        <v>0</v>
      </c>
      <c r="K1353" s="360">
        <f t="shared" ref="K1353:K1416" si="107">MONTH(C1353)</f>
        <v>1</v>
      </c>
      <c r="L1353" s="360">
        <f t="shared" ref="L1353:L1416" si="108">YEAR(C1353)</f>
        <v>1900</v>
      </c>
      <c r="M1353" s="360" t="e">
        <f t="shared" ref="M1353:M1416" si="109">VLOOKUP(H1353,$Z$9:$AA$10,2,0)</f>
        <v>#N/A</v>
      </c>
      <c r="N1353" s="357">
        <f>VLOOKUP(Tabela14[[#This Row],[Banco]],$U$9:$V$28,2,0)</f>
        <v>7</v>
      </c>
      <c r="O1353" s="360" t="e">
        <f>IF(M1353&gt;'06'!$AZ$15,0,1)</f>
        <v>#N/A</v>
      </c>
      <c r="P1353" s="360" t="str">
        <f>IF(Tabela14[[#This Row],[DIA]]&gt;0,IF('13'!$CD$36=77,1,""),"")</f>
        <v/>
      </c>
      <c r="Q1353" s="360" t="e">
        <f>IF(M1353&gt;'13'!$CD$30,0,1)</f>
        <v>#N/A</v>
      </c>
      <c r="R1353" s="357" t="str">
        <f>IF(Tabela14[[#This Row],[DIA]]&gt;0,IF('01'!$BX$33=77,1,""),"")</f>
        <v/>
      </c>
      <c r="S1353" s="360" t="e">
        <f>IF(M1353&gt;'01'!$BX$27,0,1)</f>
        <v>#N/A</v>
      </c>
    </row>
    <row r="1354" spans="3:19" x14ac:dyDescent="0.25">
      <c r="C1354" s="356"/>
      <c r="D1354" s="357"/>
      <c r="E1354" s="358"/>
      <c r="F1354" s="359"/>
      <c r="G1354" s="357"/>
      <c r="H1354" s="357"/>
      <c r="I1354" s="360" t="str">
        <f t="shared" ca="1" si="105"/>
        <v/>
      </c>
      <c r="J1354" s="360">
        <f t="shared" si="106"/>
        <v>0</v>
      </c>
      <c r="K1354" s="360">
        <f t="shared" si="107"/>
        <v>1</v>
      </c>
      <c r="L1354" s="360">
        <f t="shared" si="108"/>
        <v>1900</v>
      </c>
      <c r="M1354" s="360" t="e">
        <f t="shared" si="109"/>
        <v>#N/A</v>
      </c>
      <c r="N1354" s="357">
        <f>VLOOKUP(Tabela14[[#This Row],[Banco]],$U$9:$V$28,2,0)</f>
        <v>7</v>
      </c>
      <c r="O1354" s="360" t="e">
        <f>IF(M1354&gt;'06'!$AZ$15,0,1)</f>
        <v>#N/A</v>
      </c>
      <c r="P1354" s="360" t="str">
        <f>IF(Tabela14[[#This Row],[DIA]]&gt;0,IF('13'!$CD$36=77,1,""),"")</f>
        <v/>
      </c>
      <c r="Q1354" s="360" t="e">
        <f>IF(M1354&gt;'13'!$CD$30,0,1)</f>
        <v>#N/A</v>
      </c>
      <c r="R1354" s="357" t="str">
        <f>IF(Tabela14[[#This Row],[DIA]]&gt;0,IF('01'!$BX$33=77,1,""),"")</f>
        <v/>
      </c>
      <c r="S1354" s="360" t="e">
        <f>IF(M1354&gt;'01'!$BX$27,0,1)</f>
        <v>#N/A</v>
      </c>
    </row>
    <row r="1355" spans="3:19" x14ac:dyDescent="0.25">
      <c r="C1355" s="356"/>
      <c r="D1355" s="357"/>
      <c r="E1355" s="358"/>
      <c r="F1355" s="359"/>
      <c r="G1355" s="357"/>
      <c r="H1355" s="357"/>
      <c r="I1355" s="360" t="str">
        <f t="shared" ca="1" si="105"/>
        <v/>
      </c>
      <c r="J1355" s="360">
        <f t="shared" si="106"/>
        <v>0</v>
      </c>
      <c r="K1355" s="360">
        <f t="shared" si="107"/>
        <v>1</v>
      </c>
      <c r="L1355" s="360">
        <f t="shared" si="108"/>
        <v>1900</v>
      </c>
      <c r="M1355" s="360" t="e">
        <f t="shared" si="109"/>
        <v>#N/A</v>
      </c>
      <c r="N1355" s="357">
        <f>VLOOKUP(Tabela14[[#This Row],[Banco]],$U$9:$V$28,2,0)</f>
        <v>7</v>
      </c>
      <c r="O1355" s="360" t="e">
        <f>IF(M1355&gt;'06'!$AZ$15,0,1)</f>
        <v>#N/A</v>
      </c>
      <c r="P1355" s="360" t="str">
        <f>IF(Tabela14[[#This Row],[DIA]]&gt;0,IF('13'!$CD$36=77,1,""),"")</f>
        <v/>
      </c>
      <c r="Q1355" s="360" t="e">
        <f>IF(M1355&gt;'13'!$CD$30,0,1)</f>
        <v>#N/A</v>
      </c>
      <c r="R1355" s="357" t="str">
        <f>IF(Tabela14[[#This Row],[DIA]]&gt;0,IF('01'!$BX$33=77,1,""),"")</f>
        <v/>
      </c>
      <c r="S1355" s="360" t="e">
        <f>IF(M1355&gt;'01'!$BX$27,0,1)</f>
        <v>#N/A</v>
      </c>
    </row>
    <row r="1356" spans="3:19" x14ac:dyDescent="0.25">
      <c r="C1356" s="356"/>
      <c r="D1356" s="357"/>
      <c r="E1356" s="358"/>
      <c r="F1356" s="359"/>
      <c r="G1356" s="357"/>
      <c r="H1356" s="357"/>
      <c r="I1356" s="360" t="str">
        <f t="shared" ca="1" si="105"/>
        <v/>
      </c>
      <c r="J1356" s="360">
        <f t="shared" si="106"/>
        <v>0</v>
      </c>
      <c r="K1356" s="360">
        <f t="shared" si="107"/>
        <v>1</v>
      </c>
      <c r="L1356" s="360">
        <f t="shared" si="108"/>
        <v>1900</v>
      </c>
      <c r="M1356" s="360" t="e">
        <f t="shared" si="109"/>
        <v>#N/A</v>
      </c>
      <c r="N1356" s="357">
        <f>VLOOKUP(Tabela14[[#This Row],[Banco]],$U$9:$V$28,2,0)</f>
        <v>7</v>
      </c>
      <c r="O1356" s="360" t="e">
        <f>IF(M1356&gt;'06'!$AZ$15,0,1)</f>
        <v>#N/A</v>
      </c>
      <c r="P1356" s="360" t="str">
        <f>IF(Tabela14[[#This Row],[DIA]]&gt;0,IF('13'!$CD$36=77,1,""),"")</f>
        <v/>
      </c>
      <c r="Q1356" s="360" t="e">
        <f>IF(M1356&gt;'13'!$CD$30,0,1)</f>
        <v>#N/A</v>
      </c>
      <c r="R1356" s="357" t="str">
        <f>IF(Tabela14[[#This Row],[DIA]]&gt;0,IF('01'!$BX$33=77,1,""),"")</f>
        <v/>
      </c>
      <c r="S1356" s="360" t="e">
        <f>IF(M1356&gt;'01'!$BX$27,0,1)</f>
        <v>#N/A</v>
      </c>
    </row>
    <row r="1357" spans="3:19" x14ac:dyDescent="0.25">
      <c r="C1357" s="356"/>
      <c r="D1357" s="357"/>
      <c r="E1357" s="358"/>
      <c r="F1357" s="359"/>
      <c r="G1357" s="357"/>
      <c r="H1357" s="357"/>
      <c r="I1357" s="360" t="str">
        <f t="shared" ca="1" si="105"/>
        <v/>
      </c>
      <c r="J1357" s="360">
        <f t="shared" si="106"/>
        <v>0</v>
      </c>
      <c r="K1357" s="360">
        <f t="shared" si="107"/>
        <v>1</v>
      </c>
      <c r="L1357" s="360">
        <f t="shared" si="108"/>
        <v>1900</v>
      </c>
      <c r="M1357" s="360" t="e">
        <f t="shared" si="109"/>
        <v>#N/A</v>
      </c>
      <c r="N1357" s="357">
        <f>VLOOKUP(Tabela14[[#This Row],[Banco]],$U$9:$V$28,2,0)</f>
        <v>7</v>
      </c>
      <c r="O1357" s="360" t="e">
        <f>IF(M1357&gt;'06'!$AZ$15,0,1)</f>
        <v>#N/A</v>
      </c>
      <c r="P1357" s="360" t="str">
        <f>IF(Tabela14[[#This Row],[DIA]]&gt;0,IF('13'!$CD$36=77,1,""),"")</f>
        <v/>
      </c>
      <c r="Q1357" s="360" t="e">
        <f>IF(M1357&gt;'13'!$CD$30,0,1)</f>
        <v>#N/A</v>
      </c>
      <c r="R1357" s="357" t="str">
        <f>IF(Tabela14[[#This Row],[DIA]]&gt;0,IF('01'!$BX$33=77,1,""),"")</f>
        <v/>
      </c>
      <c r="S1357" s="360" t="e">
        <f>IF(M1357&gt;'01'!$BX$27,0,1)</f>
        <v>#N/A</v>
      </c>
    </row>
    <row r="1358" spans="3:19" x14ac:dyDescent="0.25">
      <c r="C1358" s="356"/>
      <c r="D1358" s="357"/>
      <c r="E1358" s="358"/>
      <c r="F1358" s="359"/>
      <c r="G1358" s="357"/>
      <c r="H1358" s="357"/>
      <c r="I1358" s="360" t="str">
        <f t="shared" ca="1" si="105"/>
        <v/>
      </c>
      <c r="J1358" s="360">
        <f t="shared" si="106"/>
        <v>0</v>
      </c>
      <c r="K1358" s="360">
        <f t="shared" si="107"/>
        <v>1</v>
      </c>
      <c r="L1358" s="360">
        <f t="shared" si="108"/>
        <v>1900</v>
      </c>
      <c r="M1358" s="360" t="e">
        <f t="shared" si="109"/>
        <v>#N/A</v>
      </c>
      <c r="N1358" s="357">
        <f>VLOOKUP(Tabela14[[#This Row],[Banco]],$U$9:$V$28,2,0)</f>
        <v>7</v>
      </c>
      <c r="O1358" s="360" t="e">
        <f>IF(M1358&gt;'06'!$AZ$15,0,1)</f>
        <v>#N/A</v>
      </c>
      <c r="P1358" s="360" t="str">
        <f>IF(Tabela14[[#This Row],[DIA]]&gt;0,IF('13'!$CD$36=77,1,""),"")</f>
        <v/>
      </c>
      <c r="Q1358" s="360" t="e">
        <f>IF(M1358&gt;'13'!$CD$30,0,1)</f>
        <v>#N/A</v>
      </c>
      <c r="R1358" s="357" t="str">
        <f>IF(Tabela14[[#This Row],[DIA]]&gt;0,IF('01'!$BX$33=77,1,""),"")</f>
        <v/>
      </c>
      <c r="S1358" s="360" t="e">
        <f>IF(M1358&gt;'01'!$BX$27,0,1)</f>
        <v>#N/A</v>
      </c>
    </row>
    <row r="1359" spans="3:19" x14ac:dyDescent="0.25">
      <c r="C1359" s="356"/>
      <c r="D1359" s="357"/>
      <c r="E1359" s="358"/>
      <c r="F1359" s="359"/>
      <c r="G1359" s="357"/>
      <c r="H1359" s="357"/>
      <c r="I1359" s="360" t="str">
        <f t="shared" ca="1" si="105"/>
        <v/>
      </c>
      <c r="J1359" s="360">
        <f t="shared" si="106"/>
        <v>0</v>
      </c>
      <c r="K1359" s="360">
        <f t="shared" si="107"/>
        <v>1</v>
      </c>
      <c r="L1359" s="360">
        <f t="shared" si="108"/>
        <v>1900</v>
      </c>
      <c r="M1359" s="360" t="e">
        <f t="shared" si="109"/>
        <v>#N/A</v>
      </c>
      <c r="N1359" s="357">
        <f>VLOOKUP(Tabela14[[#This Row],[Banco]],$U$9:$V$28,2,0)</f>
        <v>7</v>
      </c>
      <c r="O1359" s="360" t="e">
        <f>IF(M1359&gt;'06'!$AZ$15,0,1)</f>
        <v>#N/A</v>
      </c>
      <c r="P1359" s="360" t="str">
        <f>IF(Tabela14[[#This Row],[DIA]]&gt;0,IF('13'!$CD$36=77,1,""),"")</f>
        <v/>
      </c>
      <c r="Q1359" s="360" t="e">
        <f>IF(M1359&gt;'13'!$CD$30,0,1)</f>
        <v>#N/A</v>
      </c>
      <c r="R1359" s="357" t="str">
        <f>IF(Tabela14[[#This Row],[DIA]]&gt;0,IF('01'!$BX$33=77,1,""),"")</f>
        <v/>
      </c>
      <c r="S1359" s="360" t="e">
        <f>IF(M1359&gt;'01'!$BX$27,0,1)</f>
        <v>#N/A</v>
      </c>
    </row>
    <row r="1360" spans="3:19" x14ac:dyDescent="0.25">
      <c r="C1360" s="356"/>
      <c r="D1360" s="357"/>
      <c r="E1360" s="358"/>
      <c r="F1360" s="359"/>
      <c r="G1360" s="357"/>
      <c r="H1360" s="357"/>
      <c r="I1360" s="360" t="str">
        <f t="shared" ca="1" si="105"/>
        <v/>
      </c>
      <c r="J1360" s="360">
        <f t="shared" si="106"/>
        <v>0</v>
      </c>
      <c r="K1360" s="360">
        <f t="shared" si="107"/>
        <v>1</v>
      </c>
      <c r="L1360" s="360">
        <f t="shared" si="108"/>
        <v>1900</v>
      </c>
      <c r="M1360" s="360" t="e">
        <f t="shared" si="109"/>
        <v>#N/A</v>
      </c>
      <c r="N1360" s="357">
        <f>VLOOKUP(Tabela14[[#This Row],[Banco]],$U$9:$V$28,2,0)</f>
        <v>7</v>
      </c>
      <c r="O1360" s="360" t="e">
        <f>IF(M1360&gt;'06'!$AZ$15,0,1)</f>
        <v>#N/A</v>
      </c>
      <c r="P1360" s="360" t="str">
        <f>IF(Tabela14[[#This Row],[DIA]]&gt;0,IF('13'!$CD$36=77,1,""),"")</f>
        <v/>
      </c>
      <c r="Q1360" s="360" t="e">
        <f>IF(M1360&gt;'13'!$CD$30,0,1)</f>
        <v>#N/A</v>
      </c>
      <c r="R1360" s="357" t="str">
        <f>IF(Tabela14[[#This Row],[DIA]]&gt;0,IF('01'!$BX$33=77,1,""),"")</f>
        <v/>
      </c>
      <c r="S1360" s="360" t="e">
        <f>IF(M1360&gt;'01'!$BX$27,0,1)</f>
        <v>#N/A</v>
      </c>
    </row>
    <row r="1361" spans="3:19" x14ac:dyDescent="0.25">
      <c r="C1361" s="356"/>
      <c r="D1361" s="357"/>
      <c r="E1361" s="358"/>
      <c r="F1361" s="359"/>
      <c r="G1361" s="357"/>
      <c r="H1361" s="357"/>
      <c r="I1361" s="360" t="str">
        <f t="shared" ca="1" si="105"/>
        <v/>
      </c>
      <c r="J1361" s="360">
        <f t="shared" si="106"/>
        <v>0</v>
      </c>
      <c r="K1361" s="360">
        <f t="shared" si="107"/>
        <v>1</v>
      </c>
      <c r="L1361" s="360">
        <f t="shared" si="108"/>
        <v>1900</v>
      </c>
      <c r="M1361" s="360" t="e">
        <f t="shared" si="109"/>
        <v>#N/A</v>
      </c>
      <c r="N1361" s="357">
        <f>VLOOKUP(Tabela14[[#This Row],[Banco]],$U$9:$V$28,2,0)</f>
        <v>7</v>
      </c>
      <c r="O1361" s="360" t="e">
        <f>IF(M1361&gt;'06'!$AZ$15,0,1)</f>
        <v>#N/A</v>
      </c>
      <c r="P1361" s="360" t="str">
        <f>IF(Tabela14[[#This Row],[DIA]]&gt;0,IF('13'!$CD$36=77,1,""),"")</f>
        <v/>
      </c>
      <c r="Q1361" s="360" t="e">
        <f>IF(M1361&gt;'13'!$CD$30,0,1)</f>
        <v>#N/A</v>
      </c>
      <c r="R1361" s="357" t="str">
        <f>IF(Tabela14[[#This Row],[DIA]]&gt;0,IF('01'!$BX$33=77,1,""),"")</f>
        <v/>
      </c>
      <c r="S1361" s="360" t="e">
        <f>IF(M1361&gt;'01'!$BX$27,0,1)</f>
        <v>#N/A</v>
      </c>
    </row>
    <row r="1362" spans="3:19" x14ac:dyDescent="0.25">
      <c r="C1362" s="356"/>
      <c r="D1362" s="357"/>
      <c r="E1362" s="358"/>
      <c r="F1362" s="359"/>
      <c r="G1362" s="357"/>
      <c r="H1362" s="357"/>
      <c r="I1362" s="360" t="str">
        <f t="shared" ca="1" si="105"/>
        <v/>
      </c>
      <c r="J1362" s="360">
        <f t="shared" si="106"/>
        <v>0</v>
      </c>
      <c r="K1362" s="360">
        <f t="shared" si="107"/>
        <v>1</v>
      </c>
      <c r="L1362" s="360">
        <f t="shared" si="108"/>
        <v>1900</v>
      </c>
      <c r="M1362" s="360" t="e">
        <f t="shared" si="109"/>
        <v>#N/A</v>
      </c>
      <c r="N1362" s="357">
        <f>VLOOKUP(Tabela14[[#This Row],[Banco]],$U$9:$V$28,2,0)</f>
        <v>7</v>
      </c>
      <c r="O1362" s="360" t="e">
        <f>IF(M1362&gt;'06'!$AZ$15,0,1)</f>
        <v>#N/A</v>
      </c>
      <c r="P1362" s="360" t="str">
        <f>IF(Tabela14[[#This Row],[DIA]]&gt;0,IF('13'!$CD$36=77,1,""),"")</f>
        <v/>
      </c>
      <c r="Q1362" s="360" t="e">
        <f>IF(M1362&gt;'13'!$CD$30,0,1)</f>
        <v>#N/A</v>
      </c>
      <c r="R1362" s="357" t="str">
        <f>IF(Tabela14[[#This Row],[DIA]]&gt;0,IF('01'!$BX$33=77,1,""),"")</f>
        <v/>
      </c>
      <c r="S1362" s="360" t="e">
        <f>IF(M1362&gt;'01'!$BX$27,0,1)</f>
        <v>#N/A</v>
      </c>
    </row>
    <row r="1363" spans="3:19" x14ac:dyDescent="0.25">
      <c r="C1363" s="356"/>
      <c r="D1363" s="357"/>
      <c r="E1363" s="358"/>
      <c r="F1363" s="359"/>
      <c r="G1363" s="357"/>
      <c r="H1363" s="357"/>
      <c r="I1363" s="360" t="str">
        <f t="shared" ca="1" si="105"/>
        <v/>
      </c>
      <c r="J1363" s="360">
        <f t="shared" si="106"/>
        <v>0</v>
      </c>
      <c r="K1363" s="360">
        <f t="shared" si="107"/>
        <v>1</v>
      </c>
      <c r="L1363" s="360">
        <f t="shared" si="108"/>
        <v>1900</v>
      </c>
      <c r="M1363" s="360" t="e">
        <f t="shared" si="109"/>
        <v>#N/A</v>
      </c>
      <c r="N1363" s="357">
        <f>VLOOKUP(Tabela14[[#This Row],[Banco]],$U$9:$V$28,2,0)</f>
        <v>7</v>
      </c>
      <c r="O1363" s="360" t="e">
        <f>IF(M1363&gt;'06'!$AZ$15,0,1)</f>
        <v>#N/A</v>
      </c>
      <c r="P1363" s="360" t="str">
        <f>IF(Tabela14[[#This Row],[DIA]]&gt;0,IF('13'!$CD$36=77,1,""),"")</f>
        <v/>
      </c>
      <c r="Q1363" s="360" t="e">
        <f>IF(M1363&gt;'13'!$CD$30,0,1)</f>
        <v>#N/A</v>
      </c>
      <c r="R1363" s="357" t="str">
        <f>IF(Tabela14[[#This Row],[DIA]]&gt;0,IF('01'!$BX$33=77,1,""),"")</f>
        <v/>
      </c>
      <c r="S1363" s="360" t="e">
        <f>IF(M1363&gt;'01'!$BX$27,0,1)</f>
        <v>#N/A</v>
      </c>
    </row>
    <row r="1364" spans="3:19" x14ac:dyDescent="0.25">
      <c r="C1364" s="356"/>
      <c r="D1364" s="357"/>
      <c r="E1364" s="358"/>
      <c r="F1364" s="359"/>
      <c r="G1364" s="357"/>
      <c r="H1364" s="357"/>
      <c r="I1364" s="360" t="str">
        <f t="shared" ca="1" si="105"/>
        <v/>
      </c>
      <c r="J1364" s="360">
        <f t="shared" si="106"/>
        <v>0</v>
      </c>
      <c r="K1364" s="360">
        <f t="shared" si="107"/>
        <v>1</v>
      </c>
      <c r="L1364" s="360">
        <f t="shared" si="108"/>
        <v>1900</v>
      </c>
      <c r="M1364" s="360" t="e">
        <f t="shared" si="109"/>
        <v>#N/A</v>
      </c>
      <c r="N1364" s="357">
        <f>VLOOKUP(Tabela14[[#This Row],[Banco]],$U$9:$V$28,2,0)</f>
        <v>7</v>
      </c>
      <c r="O1364" s="360" t="e">
        <f>IF(M1364&gt;'06'!$AZ$15,0,1)</f>
        <v>#N/A</v>
      </c>
      <c r="P1364" s="360" t="str">
        <f>IF(Tabela14[[#This Row],[DIA]]&gt;0,IF('13'!$CD$36=77,1,""),"")</f>
        <v/>
      </c>
      <c r="Q1364" s="360" t="e">
        <f>IF(M1364&gt;'13'!$CD$30,0,1)</f>
        <v>#N/A</v>
      </c>
      <c r="R1364" s="357" t="str">
        <f>IF(Tabela14[[#This Row],[DIA]]&gt;0,IF('01'!$BX$33=77,1,""),"")</f>
        <v/>
      </c>
      <c r="S1364" s="360" t="e">
        <f>IF(M1364&gt;'01'!$BX$27,0,1)</f>
        <v>#N/A</v>
      </c>
    </row>
    <row r="1365" spans="3:19" x14ac:dyDescent="0.25">
      <c r="C1365" s="356"/>
      <c r="D1365" s="357"/>
      <c r="E1365" s="358"/>
      <c r="F1365" s="359"/>
      <c r="G1365" s="357"/>
      <c r="H1365" s="357"/>
      <c r="I1365" s="360" t="str">
        <f t="shared" ca="1" si="105"/>
        <v/>
      </c>
      <c r="J1365" s="360">
        <f t="shared" si="106"/>
        <v>0</v>
      </c>
      <c r="K1365" s="360">
        <f t="shared" si="107"/>
        <v>1</v>
      </c>
      <c r="L1365" s="360">
        <f t="shared" si="108"/>
        <v>1900</v>
      </c>
      <c r="M1365" s="360" t="e">
        <f t="shared" si="109"/>
        <v>#N/A</v>
      </c>
      <c r="N1365" s="357">
        <f>VLOOKUP(Tabela14[[#This Row],[Banco]],$U$9:$V$28,2,0)</f>
        <v>7</v>
      </c>
      <c r="O1365" s="360" t="e">
        <f>IF(M1365&gt;'06'!$AZ$15,0,1)</f>
        <v>#N/A</v>
      </c>
      <c r="P1365" s="360" t="str">
        <f>IF(Tabela14[[#This Row],[DIA]]&gt;0,IF('13'!$CD$36=77,1,""),"")</f>
        <v/>
      </c>
      <c r="Q1365" s="360" t="e">
        <f>IF(M1365&gt;'13'!$CD$30,0,1)</f>
        <v>#N/A</v>
      </c>
      <c r="R1365" s="357" t="str">
        <f>IF(Tabela14[[#This Row],[DIA]]&gt;0,IF('01'!$BX$33=77,1,""),"")</f>
        <v/>
      </c>
      <c r="S1365" s="360" t="e">
        <f>IF(M1365&gt;'01'!$BX$27,0,1)</f>
        <v>#N/A</v>
      </c>
    </row>
    <row r="1366" spans="3:19" x14ac:dyDescent="0.25">
      <c r="C1366" s="356"/>
      <c r="D1366" s="357"/>
      <c r="E1366" s="358"/>
      <c r="F1366" s="359"/>
      <c r="G1366" s="357"/>
      <c r="H1366" s="357"/>
      <c r="I1366" s="360" t="str">
        <f t="shared" ca="1" si="105"/>
        <v/>
      </c>
      <c r="J1366" s="360">
        <f t="shared" si="106"/>
        <v>0</v>
      </c>
      <c r="K1366" s="360">
        <f t="shared" si="107"/>
        <v>1</v>
      </c>
      <c r="L1366" s="360">
        <f t="shared" si="108"/>
        <v>1900</v>
      </c>
      <c r="M1366" s="360" t="e">
        <f t="shared" si="109"/>
        <v>#N/A</v>
      </c>
      <c r="N1366" s="357">
        <f>VLOOKUP(Tabela14[[#This Row],[Banco]],$U$9:$V$28,2,0)</f>
        <v>7</v>
      </c>
      <c r="O1366" s="360" t="e">
        <f>IF(M1366&gt;'06'!$AZ$15,0,1)</f>
        <v>#N/A</v>
      </c>
      <c r="P1366" s="360" t="str">
        <f>IF(Tabela14[[#This Row],[DIA]]&gt;0,IF('13'!$CD$36=77,1,""),"")</f>
        <v/>
      </c>
      <c r="Q1366" s="360" t="e">
        <f>IF(M1366&gt;'13'!$CD$30,0,1)</f>
        <v>#N/A</v>
      </c>
      <c r="R1366" s="357" t="str">
        <f>IF(Tabela14[[#This Row],[DIA]]&gt;0,IF('01'!$BX$33=77,1,""),"")</f>
        <v/>
      </c>
      <c r="S1366" s="360" t="e">
        <f>IF(M1366&gt;'01'!$BX$27,0,1)</f>
        <v>#N/A</v>
      </c>
    </row>
    <row r="1367" spans="3:19" x14ac:dyDescent="0.25">
      <c r="C1367" s="356"/>
      <c r="D1367" s="357"/>
      <c r="E1367" s="358"/>
      <c r="F1367" s="359"/>
      <c r="G1367" s="357"/>
      <c r="H1367" s="357"/>
      <c r="I1367" s="360" t="str">
        <f t="shared" ca="1" si="105"/>
        <v/>
      </c>
      <c r="J1367" s="360">
        <f t="shared" si="106"/>
        <v>0</v>
      </c>
      <c r="K1367" s="360">
        <f t="shared" si="107"/>
        <v>1</v>
      </c>
      <c r="L1367" s="360">
        <f t="shared" si="108"/>
        <v>1900</v>
      </c>
      <c r="M1367" s="360" t="e">
        <f t="shared" si="109"/>
        <v>#N/A</v>
      </c>
      <c r="N1367" s="357">
        <f>VLOOKUP(Tabela14[[#This Row],[Banco]],$U$9:$V$28,2,0)</f>
        <v>7</v>
      </c>
      <c r="O1367" s="360" t="e">
        <f>IF(M1367&gt;'06'!$AZ$15,0,1)</f>
        <v>#N/A</v>
      </c>
      <c r="P1367" s="360" t="str">
        <f>IF(Tabela14[[#This Row],[DIA]]&gt;0,IF('13'!$CD$36=77,1,""),"")</f>
        <v/>
      </c>
      <c r="Q1367" s="360" t="e">
        <f>IF(M1367&gt;'13'!$CD$30,0,1)</f>
        <v>#N/A</v>
      </c>
      <c r="R1367" s="357" t="str">
        <f>IF(Tabela14[[#This Row],[DIA]]&gt;0,IF('01'!$BX$33=77,1,""),"")</f>
        <v/>
      </c>
      <c r="S1367" s="360" t="e">
        <f>IF(M1367&gt;'01'!$BX$27,0,1)</f>
        <v>#N/A</v>
      </c>
    </row>
    <row r="1368" spans="3:19" x14ac:dyDescent="0.25">
      <c r="C1368" s="356"/>
      <c r="D1368" s="357"/>
      <c r="E1368" s="358"/>
      <c r="F1368" s="359"/>
      <c r="G1368" s="357"/>
      <c r="H1368" s="357"/>
      <c r="I1368" s="360" t="str">
        <f t="shared" ca="1" si="105"/>
        <v/>
      </c>
      <c r="J1368" s="360">
        <f t="shared" si="106"/>
        <v>0</v>
      </c>
      <c r="K1368" s="360">
        <f t="shared" si="107"/>
        <v>1</v>
      </c>
      <c r="L1368" s="360">
        <f t="shared" si="108"/>
        <v>1900</v>
      </c>
      <c r="M1368" s="360" t="e">
        <f t="shared" si="109"/>
        <v>#N/A</v>
      </c>
      <c r="N1368" s="357">
        <f>VLOOKUP(Tabela14[[#This Row],[Banco]],$U$9:$V$28,2,0)</f>
        <v>7</v>
      </c>
      <c r="O1368" s="360" t="e">
        <f>IF(M1368&gt;'06'!$AZ$15,0,1)</f>
        <v>#N/A</v>
      </c>
      <c r="P1368" s="360" t="str">
        <f>IF(Tabela14[[#This Row],[DIA]]&gt;0,IF('13'!$CD$36=77,1,""),"")</f>
        <v/>
      </c>
      <c r="Q1368" s="360" t="e">
        <f>IF(M1368&gt;'13'!$CD$30,0,1)</f>
        <v>#N/A</v>
      </c>
      <c r="R1368" s="357" t="str">
        <f>IF(Tabela14[[#This Row],[DIA]]&gt;0,IF('01'!$BX$33=77,1,""),"")</f>
        <v/>
      </c>
      <c r="S1368" s="360" t="e">
        <f>IF(M1368&gt;'01'!$BX$27,0,1)</f>
        <v>#N/A</v>
      </c>
    </row>
    <row r="1369" spans="3:19" x14ac:dyDescent="0.25">
      <c r="C1369" s="356"/>
      <c r="D1369" s="357"/>
      <c r="E1369" s="358"/>
      <c r="F1369" s="359"/>
      <c r="G1369" s="357"/>
      <c r="H1369" s="357"/>
      <c r="I1369" s="360" t="str">
        <f t="shared" ca="1" si="105"/>
        <v/>
      </c>
      <c r="J1369" s="360">
        <f t="shared" si="106"/>
        <v>0</v>
      </c>
      <c r="K1369" s="360">
        <f t="shared" si="107"/>
        <v>1</v>
      </c>
      <c r="L1369" s="360">
        <f t="shared" si="108"/>
        <v>1900</v>
      </c>
      <c r="M1369" s="360" t="e">
        <f t="shared" si="109"/>
        <v>#N/A</v>
      </c>
      <c r="N1369" s="357">
        <f>VLOOKUP(Tabela14[[#This Row],[Banco]],$U$9:$V$28,2,0)</f>
        <v>7</v>
      </c>
      <c r="O1369" s="360" t="e">
        <f>IF(M1369&gt;'06'!$AZ$15,0,1)</f>
        <v>#N/A</v>
      </c>
      <c r="P1369" s="360" t="str">
        <f>IF(Tabela14[[#This Row],[DIA]]&gt;0,IF('13'!$CD$36=77,1,""),"")</f>
        <v/>
      </c>
      <c r="Q1369" s="360" t="e">
        <f>IF(M1369&gt;'13'!$CD$30,0,1)</f>
        <v>#N/A</v>
      </c>
      <c r="R1369" s="357" t="str">
        <f>IF(Tabela14[[#This Row],[DIA]]&gt;0,IF('01'!$BX$33=77,1,""),"")</f>
        <v/>
      </c>
      <c r="S1369" s="360" t="e">
        <f>IF(M1369&gt;'01'!$BX$27,0,1)</f>
        <v>#N/A</v>
      </c>
    </row>
    <row r="1370" spans="3:19" x14ac:dyDescent="0.25">
      <c r="C1370" s="356"/>
      <c r="D1370" s="357"/>
      <c r="E1370" s="358"/>
      <c r="F1370" s="359"/>
      <c r="G1370" s="357"/>
      <c r="H1370" s="357"/>
      <c r="I1370" s="360" t="str">
        <f t="shared" ca="1" si="105"/>
        <v/>
      </c>
      <c r="J1370" s="360">
        <f t="shared" si="106"/>
        <v>0</v>
      </c>
      <c r="K1370" s="360">
        <f t="shared" si="107"/>
        <v>1</v>
      </c>
      <c r="L1370" s="360">
        <f t="shared" si="108"/>
        <v>1900</v>
      </c>
      <c r="M1370" s="360" t="e">
        <f t="shared" si="109"/>
        <v>#N/A</v>
      </c>
      <c r="N1370" s="357">
        <f>VLOOKUP(Tabela14[[#This Row],[Banco]],$U$9:$V$28,2,0)</f>
        <v>7</v>
      </c>
      <c r="O1370" s="360" t="e">
        <f>IF(M1370&gt;'06'!$AZ$15,0,1)</f>
        <v>#N/A</v>
      </c>
      <c r="P1370" s="360" t="str">
        <f>IF(Tabela14[[#This Row],[DIA]]&gt;0,IF('13'!$CD$36=77,1,""),"")</f>
        <v/>
      </c>
      <c r="Q1370" s="360" t="e">
        <f>IF(M1370&gt;'13'!$CD$30,0,1)</f>
        <v>#N/A</v>
      </c>
      <c r="R1370" s="357" t="str">
        <f>IF(Tabela14[[#This Row],[DIA]]&gt;0,IF('01'!$BX$33=77,1,""),"")</f>
        <v/>
      </c>
      <c r="S1370" s="360" t="e">
        <f>IF(M1370&gt;'01'!$BX$27,0,1)</f>
        <v>#N/A</v>
      </c>
    </row>
    <row r="1371" spans="3:19" x14ac:dyDescent="0.25">
      <c r="C1371" s="356"/>
      <c r="D1371" s="357"/>
      <c r="E1371" s="358"/>
      <c r="F1371" s="359"/>
      <c r="G1371" s="357"/>
      <c r="H1371" s="357"/>
      <c r="I1371" s="360" t="str">
        <f t="shared" ca="1" si="105"/>
        <v/>
      </c>
      <c r="J1371" s="360">
        <f t="shared" si="106"/>
        <v>0</v>
      </c>
      <c r="K1371" s="360">
        <f t="shared" si="107"/>
        <v>1</v>
      </c>
      <c r="L1371" s="360">
        <f t="shared" si="108"/>
        <v>1900</v>
      </c>
      <c r="M1371" s="360" t="e">
        <f t="shared" si="109"/>
        <v>#N/A</v>
      </c>
      <c r="N1371" s="357">
        <f>VLOOKUP(Tabela14[[#This Row],[Banco]],$U$9:$V$28,2,0)</f>
        <v>7</v>
      </c>
      <c r="O1371" s="360" t="e">
        <f>IF(M1371&gt;'06'!$AZ$15,0,1)</f>
        <v>#N/A</v>
      </c>
      <c r="P1371" s="360" t="str">
        <f>IF(Tabela14[[#This Row],[DIA]]&gt;0,IF('13'!$CD$36=77,1,""),"")</f>
        <v/>
      </c>
      <c r="Q1371" s="360" t="e">
        <f>IF(M1371&gt;'13'!$CD$30,0,1)</f>
        <v>#N/A</v>
      </c>
      <c r="R1371" s="357" t="str">
        <f>IF(Tabela14[[#This Row],[DIA]]&gt;0,IF('01'!$BX$33=77,1,""),"")</f>
        <v/>
      </c>
      <c r="S1371" s="360" t="e">
        <f>IF(M1371&gt;'01'!$BX$27,0,1)</f>
        <v>#N/A</v>
      </c>
    </row>
    <row r="1372" spans="3:19" x14ac:dyDescent="0.25">
      <c r="C1372" s="356"/>
      <c r="D1372" s="357"/>
      <c r="E1372" s="358"/>
      <c r="F1372" s="359"/>
      <c r="G1372" s="357"/>
      <c r="H1372" s="357"/>
      <c r="I1372" s="360" t="str">
        <f t="shared" ca="1" si="105"/>
        <v/>
      </c>
      <c r="J1372" s="360">
        <f t="shared" si="106"/>
        <v>0</v>
      </c>
      <c r="K1372" s="360">
        <f t="shared" si="107"/>
        <v>1</v>
      </c>
      <c r="L1372" s="360">
        <f t="shared" si="108"/>
        <v>1900</v>
      </c>
      <c r="M1372" s="360" t="e">
        <f t="shared" si="109"/>
        <v>#N/A</v>
      </c>
      <c r="N1372" s="357">
        <f>VLOOKUP(Tabela14[[#This Row],[Banco]],$U$9:$V$28,2,0)</f>
        <v>7</v>
      </c>
      <c r="O1372" s="360" t="e">
        <f>IF(M1372&gt;'06'!$AZ$15,0,1)</f>
        <v>#N/A</v>
      </c>
      <c r="P1372" s="360" t="str">
        <f>IF(Tabela14[[#This Row],[DIA]]&gt;0,IF('13'!$CD$36=77,1,""),"")</f>
        <v/>
      </c>
      <c r="Q1372" s="360" t="e">
        <f>IF(M1372&gt;'13'!$CD$30,0,1)</f>
        <v>#N/A</v>
      </c>
      <c r="R1372" s="357" t="str">
        <f>IF(Tabela14[[#This Row],[DIA]]&gt;0,IF('01'!$BX$33=77,1,""),"")</f>
        <v/>
      </c>
      <c r="S1372" s="360" t="e">
        <f>IF(M1372&gt;'01'!$BX$27,0,1)</f>
        <v>#N/A</v>
      </c>
    </row>
    <row r="1373" spans="3:19" x14ac:dyDescent="0.25">
      <c r="C1373" s="356"/>
      <c r="D1373" s="357"/>
      <c r="E1373" s="358"/>
      <c r="F1373" s="359"/>
      <c r="G1373" s="357"/>
      <c r="H1373" s="357"/>
      <c r="I1373" s="360" t="str">
        <f t="shared" ca="1" si="105"/>
        <v/>
      </c>
      <c r="J1373" s="360">
        <f t="shared" si="106"/>
        <v>0</v>
      </c>
      <c r="K1373" s="360">
        <f t="shared" si="107"/>
        <v>1</v>
      </c>
      <c r="L1373" s="360">
        <f t="shared" si="108"/>
        <v>1900</v>
      </c>
      <c r="M1373" s="360" t="e">
        <f t="shared" si="109"/>
        <v>#N/A</v>
      </c>
      <c r="N1373" s="357">
        <f>VLOOKUP(Tabela14[[#This Row],[Banco]],$U$9:$V$28,2,0)</f>
        <v>7</v>
      </c>
      <c r="O1373" s="360" t="e">
        <f>IF(M1373&gt;'06'!$AZ$15,0,1)</f>
        <v>#N/A</v>
      </c>
      <c r="P1373" s="360" t="str">
        <f>IF(Tabela14[[#This Row],[DIA]]&gt;0,IF('13'!$CD$36=77,1,""),"")</f>
        <v/>
      </c>
      <c r="Q1373" s="360" t="e">
        <f>IF(M1373&gt;'13'!$CD$30,0,1)</f>
        <v>#N/A</v>
      </c>
      <c r="R1373" s="357" t="str">
        <f>IF(Tabela14[[#This Row],[DIA]]&gt;0,IF('01'!$BX$33=77,1,""),"")</f>
        <v/>
      </c>
      <c r="S1373" s="360" t="e">
        <f>IF(M1373&gt;'01'!$BX$27,0,1)</f>
        <v>#N/A</v>
      </c>
    </row>
    <row r="1374" spans="3:19" x14ac:dyDescent="0.25">
      <c r="C1374" s="356"/>
      <c r="D1374" s="357"/>
      <c r="E1374" s="358"/>
      <c r="F1374" s="359"/>
      <c r="G1374" s="357"/>
      <c r="H1374" s="357"/>
      <c r="I1374" s="360" t="str">
        <f t="shared" ca="1" si="105"/>
        <v/>
      </c>
      <c r="J1374" s="360">
        <f t="shared" si="106"/>
        <v>0</v>
      </c>
      <c r="K1374" s="360">
        <f t="shared" si="107"/>
        <v>1</v>
      </c>
      <c r="L1374" s="360">
        <f t="shared" si="108"/>
        <v>1900</v>
      </c>
      <c r="M1374" s="360" t="e">
        <f t="shared" si="109"/>
        <v>#N/A</v>
      </c>
      <c r="N1374" s="357">
        <f>VLOOKUP(Tabela14[[#This Row],[Banco]],$U$9:$V$28,2,0)</f>
        <v>7</v>
      </c>
      <c r="O1374" s="360" t="e">
        <f>IF(M1374&gt;'06'!$AZ$15,0,1)</f>
        <v>#N/A</v>
      </c>
      <c r="P1374" s="360" t="str">
        <f>IF(Tabela14[[#This Row],[DIA]]&gt;0,IF('13'!$CD$36=77,1,""),"")</f>
        <v/>
      </c>
      <c r="Q1374" s="360" t="e">
        <f>IF(M1374&gt;'13'!$CD$30,0,1)</f>
        <v>#N/A</v>
      </c>
      <c r="R1374" s="357" t="str">
        <f>IF(Tabela14[[#This Row],[DIA]]&gt;0,IF('01'!$BX$33=77,1,""),"")</f>
        <v/>
      </c>
      <c r="S1374" s="360" t="e">
        <f>IF(M1374&gt;'01'!$BX$27,0,1)</f>
        <v>#N/A</v>
      </c>
    </row>
    <row r="1375" spans="3:19" x14ac:dyDescent="0.25">
      <c r="C1375" s="356"/>
      <c r="D1375" s="357"/>
      <c r="E1375" s="358"/>
      <c r="F1375" s="359"/>
      <c r="G1375" s="357"/>
      <c r="H1375" s="357"/>
      <c r="I1375" s="360" t="str">
        <f t="shared" ca="1" si="105"/>
        <v/>
      </c>
      <c r="J1375" s="360">
        <f t="shared" si="106"/>
        <v>0</v>
      </c>
      <c r="K1375" s="360">
        <f t="shared" si="107"/>
        <v>1</v>
      </c>
      <c r="L1375" s="360">
        <f t="shared" si="108"/>
        <v>1900</v>
      </c>
      <c r="M1375" s="360" t="e">
        <f t="shared" si="109"/>
        <v>#N/A</v>
      </c>
      <c r="N1375" s="357">
        <f>VLOOKUP(Tabela14[[#This Row],[Banco]],$U$9:$V$28,2,0)</f>
        <v>7</v>
      </c>
      <c r="O1375" s="360" t="e">
        <f>IF(M1375&gt;'06'!$AZ$15,0,1)</f>
        <v>#N/A</v>
      </c>
      <c r="P1375" s="360" t="str">
        <f>IF(Tabela14[[#This Row],[DIA]]&gt;0,IF('13'!$CD$36=77,1,""),"")</f>
        <v/>
      </c>
      <c r="Q1375" s="360" t="e">
        <f>IF(M1375&gt;'13'!$CD$30,0,1)</f>
        <v>#N/A</v>
      </c>
      <c r="R1375" s="357" t="str">
        <f>IF(Tabela14[[#This Row],[DIA]]&gt;0,IF('01'!$BX$33=77,1,""),"")</f>
        <v/>
      </c>
      <c r="S1375" s="360" t="e">
        <f>IF(M1375&gt;'01'!$BX$27,0,1)</f>
        <v>#N/A</v>
      </c>
    </row>
    <row r="1376" spans="3:19" x14ac:dyDescent="0.25">
      <c r="C1376" s="356"/>
      <c r="D1376" s="357"/>
      <c r="E1376" s="358"/>
      <c r="F1376" s="359"/>
      <c r="G1376" s="357"/>
      <c r="H1376" s="357"/>
      <c r="I1376" s="360" t="str">
        <f t="shared" ca="1" si="105"/>
        <v/>
      </c>
      <c r="J1376" s="360">
        <f t="shared" si="106"/>
        <v>0</v>
      </c>
      <c r="K1376" s="360">
        <f t="shared" si="107"/>
        <v>1</v>
      </c>
      <c r="L1376" s="360">
        <f t="shared" si="108"/>
        <v>1900</v>
      </c>
      <c r="M1376" s="360" t="e">
        <f t="shared" si="109"/>
        <v>#N/A</v>
      </c>
      <c r="N1376" s="357">
        <f>VLOOKUP(Tabela14[[#This Row],[Banco]],$U$9:$V$28,2,0)</f>
        <v>7</v>
      </c>
      <c r="O1376" s="360" t="e">
        <f>IF(M1376&gt;'06'!$AZ$15,0,1)</f>
        <v>#N/A</v>
      </c>
      <c r="P1376" s="360" t="str">
        <f>IF(Tabela14[[#This Row],[DIA]]&gt;0,IF('13'!$CD$36=77,1,""),"")</f>
        <v/>
      </c>
      <c r="Q1376" s="360" t="e">
        <f>IF(M1376&gt;'13'!$CD$30,0,1)</f>
        <v>#N/A</v>
      </c>
      <c r="R1376" s="357" t="str">
        <f>IF(Tabela14[[#This Row],[DIA]]&gt;0,IF('01'!$BX$33=77,1,""),"")</f>
        <v/>
      </c>
      <c r="S1376" s="360" t="e">
        <f>IF(M1376&gt;'01'!$BX$27,0,1)</f>
        <v>#N/A</v>
      </c>
    </row>
    <row r="1377" spans="3:19" x14ac:dyDescent="0.25">
      <c r="C1377" s="356"/>
      <c r="D1377" s="357"/>
      <c r="E1377" s="358"/>
      <c r="F1377" s="359"/>
      <c r="G1377" s="357"/>
      <c r="H1377" s="357"/>
      <c r="I1377" s="360" t="str">
        <f t="shared" ca="1" si="105"/>
        <v/>
      </c>
      <c r="J1377" s="360">
        <f t="shared" si="106"/>
        <v>0</v>
      </c>
      <c r="K1377" s="360">
        <f t="shared" si="107"/>
        <v>1</v>
      </c>
      <c r="L1377" s="360">
        <f t="shared" si="108"/>
        <v>1900</v>
      </c>
      <c r="M1377" s="360" t="e">
        <f t="shared" si="109"/>
        <v>#N/A</v>
      </c>
      <c r="N1377" s="357">
        <f>VLOOKUP(Tabela14[[#This Row],[Banco]],$U$9:$V$28,2,0)</f>
        <v>7</v>
      </c>
      <c r="O1377" s="360" t="e">
        <f>IF(M1377&gt;'06'!$AZ$15,0,1)</f>
        <v>#N/A</v>
      </c>
      <c r="P1377" s="360" t="str">
        <f>IF(Tabela14[[#This Row],[DIA]]&gt;0,IF('13'!$CD$36=77,1,""),"")</f>
        <v/>
      </c>
      <c r="Q1377" s="360" t="e">
        <f>IF(M1377&gt;'13'!$CD$30,0,1)</f>
        <v>#N/A</v>
      </c>
      <c r="R1377" s="357" t="str">
        <f>IF(Tabela14[[#This Row],[DIA]]&gt;0,IF('01'!$BX$33=77,1,""),"")</f>
        <v/>
      </c>
      <c r="S1377" s="360" t="e">
        <f>IF(M1377&gt;'01'!$BX$27,0,1)</f>
        <v>#N/A</v>
      </c>
    </row>
    <row r="1378" spans="3:19" x14ac:dyDescent="0.25">
      <c r="C1378" s="356"/>
      <c r="D1378" s="357"/>
      <c r="E1378" s="358"/>
      <c r="F1378" s="359"/>
      <c r="G1378" s="357"/>
      <c r="H1378" s="357"/>
      <c r="I1378" s="360" t="str">
        <f t="shared" ca="1" si="105"/>
        <v/>
      </c>
      <c r="J1378" s="360">
        <f t="shared" si="106"/>
        <v>0</v>
      </c>
      <c r="K1378" s="360">
        <f t="shared" si="107"/>
        <v>1</v>
      </c>
      <c r="L1378" s="360">
        <f t="shared" si="108"/>
        <v>1900</v>
      </c>
      <c r="M1378" s="360" t="e">
        <f t="shared" si="109"/>
        <v>#N/A</v>
      </c>
      <c r="N1378" s="357">
        <f>VLOOKUP(Tabela14[[#This Row],[Banco]],$U$9:$V$28,2,0)</f>
        <v>7</v>
      </c>
      <c r="O1378" s="360" t="e">
        <f>IF(M1378&gt;'06'!$AZ$15,0,1)</f>
        <v>#N/A</v>
      </c>
      <c r="P1378" s="360" t="str">
        <f>IF(Tabela14[[#This Row],[DIA]]&gt;0,IF('13'!$CD$36=77,1,""),"")</f>
        <v/>
      </c>
      <c r="Q1378" s="360" t="e">
        <f>IF(M1378&gt;'13'!$CD$30,0,1)</f>
        <v>#N/A</v>
      </c>
      <c r="R1378" s="357" t="str">
        <f>IF(Tabela14[[#This Row],[DIA]]&gt;0,IF('01'!$BX$33=77,1,""),"")</f>
        <v/>
      </c>
      <c r="S1378" s="360" t="e">
        <f>IF(M1378&gt;'01'!$BX$27,0,1)</f>
        <v>#N/A</v>
      </c>
    </row>
    <row r="1379" spans="3:19" x14ac:dyDescent="0.25">
      <c r="C1379" s="356"/>
      <c r="D1379" s="357"/>
      <c r="E1379" s="358"/>
      <c r="F1379" s="359"/>
      <c r="G1379" s="357"/>
      <c r="H1379" s="357"/>
      <c r="I1379" s="360" t="str">
        <f t="shared" ca="1" si="105"/>
        <v/>
      </c>
      <c r="J1379" s="360">
        <f t="shared" si="106"/>
        <v>0</v>
      </c>
      <c r="K1379" s="360">
        <f t="shared" si="107"/>
        <v>1</v>
      </c>
      <c r="L1379" s="360">
        <f t="shared" si="108"/>
        <v>1900</v>
      </c>
      <c r="M1379" s="360" t="e">
        <f t="shared" si="109"/>
        <v>#N/A</v>
      </c>
      <c r="N1379" s="357">
        <f>VLOOKUP(Tabela14[[#This Row],[Banco]],$U$9:$V$28,2,0)</f>
        <v>7</v>
      </c>
      <c r="O1379" s="360" t="e">
        <f>IF(M1379&gt;'06'!$AZ$15,0,1)</f>
        <v>#N/A</v>
      </c>
      <c r="P1379" s="360" t="str">
        <f>IF(Tabela14[[#This Row],[DIA]]&gt;0,IF('13'!$CD$36=77,1,""),"")</f>
        <v/>
      </c>
      <c r="Q1379" s="360" t="e">
        <f>IF(M1379&gt;'13'!$CD$30,0,1)</f>
        <v>#N/A</v>
      </c>
      <c r="R1379" s="357" t="str">
        <f>IF(Tabela14[[#This Row],[DIA]]&gt;0,IF('01'!$BX$33=77,1,""),"")</f>
        <v/>
      </c>
      <c r="S1379" s="360" t="e">
        <f>IF(M1379&gt;'01'!$BX$27,0,1)</f>
        <v>#N/A</v>
      </c>
    </row>
    <row r="1380" spans="3:19" x14ac:dyDescent="0.25">
      <c r="C1380" s="356"/>
      <c r="D1380" s="357"/>
      <c r="E1380" s="358"/>
      <c r="F1380" s="359"/>
      <c r="G1380" s="357"/>
      <c r="H1380" s="357"/>
      <c r="I1380" s="360" t="str">
        <f t="shared" ca="1" si="105"/>
        <v/>
      </c>
      <c r="J1380" s="360">
        <f t="shared" si="106"/>
        <v>0</v>
      </c>
      <c r="K1380" s="360">
        <f t="shared" si="107"/>
        <v>1</v>
      </c>
      <c r="L1380" s="360">
        <f t="shared" si="108"/>
        <v>1900</v>
      </c>
      <c r="M1380" s="360" t="e">
        <f t="shared" si="109"/>
        <v>#N/A</v>
      </c>
      <c r="N1380" s="357">
        <f>VLOOKUP(Tabela14[[#This Row],[Banco]],$U$9:$V$28,2,0)</f>
        <v>7</v>
      </c>
      <c r="O1380" s="360" t="e">
        <f>IF(M1380&gt;'06'!$AZ$15,0,1)</f>
        <v>#N/A</v>
      </c>
      <c r="P1380" s="360" t="str">
        <f>IF(Tabela14[[#This Row],[DIA]]&gt;0,IF('13'!$CD$36=77,1,""),"")</f>
        <v/>
      </c>
      <c r="Q1380" s="360" t="e">
        <f>IF(M1380&gt;'13'!$CD$30,0,1)</f>
        <v>#N/A</v>
      </c>
      <c r="R1380" s="357" t="str">
        <f>IF(Tabela14[[#This Row],[DIA]]&gt;0,IF('01'!$BX$33=77,1,""),"")</f>
        <v/>
      </c>
      <c r="S1380" s="360" t="e">
        <f>IF(M1380&gt;'01'!$BX$27,0,1)</f>
        <v>#N/A</v>
      </c>
    </row>
    <row r="1381" spans="3:19" x14ac:dyDescent="0.25">
      <c r="C1381" s="356"/>
      <c r="D1381" s="357"/>
      <c r="E1381" s="358"/>
      <c r="F1381" s="359"/>
      <c r="G1381" s="357"/>
      <c r="H1381" s="357"/>
      <c r="I1381" s="360" t="str">
        <f t="shared" ca="1" si="105"/>
        <v/>
      </c>
      <c r="J1381" s="360">
        <f t="shared" si="106"/>
        <v>0</v>
      </c>
      <c r="K1381" s="360">
        <f t="shared" si="107"/>
        <v>1</v>
      </c>
      <c r="L1381" s="360">
        <f t="shared" si="108"/>
        <v>1900</v>
      </c>
      <c r="M1381" s="360" t="e">
        <f t="shared" si="109"/>
        <v>#N/A</v>
      </c>
      <c r="N1381" s="357">
        <f>VLOOKUP(Tabela14[[#This Row],[Banco]],$U$9:$V$28,2,0)</f>
        <v>7</v>
      </c>
      <c r="O1381" s="360" t="e">
        <f>IF(M1381&gt;'06'!$AZ$15,0,1)</f>
        <v>#N/A</v>
      </c>
      <c r="P1381" s="360" t="str">
        <f>IF(Tabela14[[#This Row],[DIA]]&gt;0,IF('13'!$CD$36=77,1,""),"")</f>
        <v/>
      </c>
      <c r="Q1381" s="360" t="e">
        <f>IF(M1381&gt;'13'!$CD$30,0,1)</f>
        <v>#N/A</v>
      </c>
      <c r="R1381" s="357" t="str">
        <f>IF(Tabela14[[#This Row],[DIA]]&gt;0,IF('01'!$BX$33=77,1,""),"")</f>
        <v/>
      </c>
      <c r="S1381" s="360" t="e">
        <f>IF(M1381&gt;'01'!$BX$27,0,1)</f>
        <v>#N/A</v>
      </c>
    </row>
    <row r="1382" spans="3:19" x14ac:dyDescent="0.25">
      <c r="C1382" s="356"/>
      <c r="D1382" s="357"/>
      <c r="E1382" s="358"/>
      <c r="F1382" s="359"/>
      <c r="G1382" s="357"/>
      <c r="H1382" s="357"/>
      <c r="I1382" s="360" t="str">
        <f t="shared" ca="1" si="105"/>
        <v/>
      </c>
      <c r="J1382" s="360">
        <f t="shared" si="106"/>
        <v>0</v>
      </c>
      <c r="K1382" s="360">
        <f t="shared" si="107"/>
        <v>1</v>
      </c>
      <c r="L1382" s="360">
        <f t="shared" si="108"/>
        <v>1900</v>
      </c>
      <c r="M1382" s="360" t="e">
        <f t="shared" si="109"/>
        <v>#N/A</v>
      </c>
      <c r="N1382" s="357">
        <f>VLOOKUP(Tabela14[[#This Row],[Banco]],$U$9:$V$28,2,0)</f>
        <v>7</v>
      </c>
      <c r="O1382" s="360" t="e">
        <f>IF(M1382&gt;'06'!$AZ$15,0,1)</f>
        <v>#N/A</v>
      </c>
      <c r="P1382" s="360" t="str">
        <f>IF(Tabela14[[#This Row],[DIA]]&gt;0,IF('13'!$CD$36=77,1,""),"")</f>
        <v/>
      </c>
      <c r="Q1382" s="360" t="e">
        <f>IF(M1382&gt;'13'!$CD$30,0,1)</f>
        <v>#N/A</v>
      </c>
      <c r="R1382" s="357" t="str">
        <f>IF(Tabela14[[#This Row],[DIA]]&gt;0,IF('01'!$BX$33=77,1,""),"")</f>
        <v/>
      </c>
      <c r="S1382" s="360" t="e">
        <f>IF(M1382&gt;'01'!$BX$27,0,1)</f>
        <v>#N/A</v>
      </c>
    </row>
    <row r="1383" spans="3:19" x14ac:dyDescent="0.25">
      <c r="C1383" s="356"/>
      <c r="D1383" s="357"/>
      <c r="E1383" s="358"/>
      <c r="F1383" s="359"/>
      <c r="G1383" s="357"/>
      <c r="H1383" s="357"/>
      <c r="I1383" s="360" t="str">
        <f t="shared" ca="1" si="105"/>
        <v/>
      </c>
      <c r="J1383" s="360">
        <f t="shared" si="106"/>
        <v>0</v>
      </c>
      <c r="K1383" s="360">
        <f t="shared" si="107"/>
        <v>1</v>
      </c>
      <c r="L1383" s="360">
        <f t="shared" si="108"/>
        <v>1900</v>
      </c>
      <c r="M1383" s="360" t="e">
        <f t="shared" si="109"/>
        <v>#N/A</v>
      </c>
      <c r="N1383" s="357">
        <f>VLOOKUP(Tabela14[[#This Row],[Banco]],$U$9:$V$28,2,0)</f>
        <v>7</v>
      </c>
      <c r="O1383" s="360" t="e">
        <f>IF(M1383&gt;'06'!$AZ$15,0,1)</f>
        <v>#N/A</v>
      </c>
      <c r="P1383" s="360" t="str">
        <f>IF(Tabela14[[#This Row],[DIA]]&gt;0,IF('13'!$CD$36=77,1,""),"")</f>
        <v/>
      </c>
      <c r="Q1383" s="360" t="e">
        <f>IF(M1383&gt;'13'!$CD$30,0,1)</f>
        <v>#N/A</v>
      </c>
      <c r="R1383" s="357" t="str">
        <f>IF(Tabela14[[#This Row],[DIA]]&gt;0,IF('01'!$BX$33=77,1,""),"")</f>
        <v/>
      </c>
      <c r="S1383" s="360" t="e">
        <f>IF(M1383&gt;'01'!$BX$27,0,1)</f>
        <v>#N/A</v>
      </c>
    </row>
    <row r="1384" spans="3:19" x14ac:dyDescent="0.25">
      <c r="C1384" s="356"/>
      <c r="D1384" s="357"/>
      <c r="E1384" s="358"/>
      <c r="F1384" s="359"/>
      <c r="G1384" s="357"/>
      <c r="H1384" s="357"/>
      <c r="I1384" s="360" t="str">
        <f t="shared" ca="1" si="105"/>
        <v/>
      </c>
      <c r="J1384" s="360">
        <f t="shared" si="106"/>
        <v>0</v>
      </c>
      <c r="K1384" s="360">
        <f t="shared" si="107"/>
        <v>1</v>
      </c>
      <c r="L1384" s="360">
        <f t="shared" si="108"/>
        <v>1900</v>
      </c>
      <c r="M1384" s="360" t="e">
        <f t="shared" si="109"/>
        <v>#N/A</v>
      </c>
      <c r="N1384" s="357">
        <f>VLOOKUP(Tabela14[[#This Row],[Banco]],$U$9:$V$28,2,0)</f>
        <v>7</v>
      </c>
      <c r="O1384" s="360" t="e">
        <f>IF(M1384&gt;'06'!$AZ$15,0,1)</f>
        <v>#N/A</v>
      </c>
      <c r="P1384" s="360" t="str">
        <f>IF(Tabela14[[#This Row],[DIA]]&gt;0,IF('13'!$CD$36=77,1,""),"")</f>
        <v/>
      </c>
      <c r="Q1384" s="360" t="e">
        <f>IF(M1384&gt;'13'!$CD$30,0,1)</f>
        <v>#N/A</v>
      </c>
      <c r="R1384" s="357" t="str">
        <f>IF(Tabela14[[#This Row],[DIA]]&gt;0,IF('01'!$BX$33=77,1,""),"")</f>
        <v/>
      </c>
      <c r="S1384" s="360" t="e">
        <f>IF(M1384&gt;'01'!$BX$27,0,1)</f>
        <v>#N/A</v>
      </c>
    </row>
    <row r="1385" spans="3:19" x14ac:dyDescent="0.25">
      <c r="C1385" s="356"/>
      <c r="D1385" s="357"/>
      <c r="E1385" s="358"/>
      <c r="F1385" s="359"/>
      <c r="G1385" s="357"/>
      <c r="H1385" s="357"/>
      <c r="I1385" s="360" t="str">
        <f t="shared" ca="1" si="105"/>
        <v/>
      </c>
      <c r="J1385" s="360">
        <f t="shared" si="106"/>
        <v>0</v>
      </c>
      <c r="K1385" s="360">
        <f t="shared" si="107"/>
        <v>1</v>
      </c>
      <c r="L1385" s="360">
        <f t="shared" si="108"/>
        <v>1900</v>
      </c>
      <c r="M1385" s="360" t="e">
        <f t="shared" si="109"/>
        <v>#N/A</v>
      </c>
      <c r="N1385" s="357">
        <f>VLOOKUP(Tabela14[[#This Row],[Banco]],$U$9:$V$28,2,0)</f>
        <v>7</v>
      </c>
      <c r="O1385" s="360" t="e">
        <f>IF(M1385&gt;'06'!$AZ$15,0,1)</f>
        <v>#N/A</v>
      </c>
      <c r="P1385" s="360" t="str">
        <f>IF(Tabela14[[#This Row],[DIA]]&gt;0,IF('13'!$CD$36=77,1,""),"")</f>
        <v/>
      </c>
      <c r="Q1385" s="360" t="e">
        <f>IF(M1385&gt;'13'!$CD$30,0,1)</f>
        <v>#N/A</v>
      </c>
      <c r="R1385" s="357" t="str">
        <f>IF(Tabela14[[#This Row],[DIA]]&gt;0,IF('01'!$BX$33=77,1,""),"")</f>
        <v/>
      </c>
      <c r="S1385" s="360" t="e">
        <f>IF(M1385&gt;'01'!$BX$27,0,1)</f>
        <v>#N/A</v>
      </c>
    </row>
    <row r="1386" spans="3:19" x14ac:dyDescent="0.25">
      <c r="C1386" s="356"/>
      <c r="D1386" s="357"/>
      <c r="E1386" s="358"/>
      <c r="F1386" s="359"/>
      <c r="G1386" s="357"/>
      <c r="H1386" s="357"/>
      <c r="I1386" s="360" t="str">
        <f t="shared" ca="1" si="105"/>
        <v/>
      </c>
      <c r="J1386" s="360">
        <f t="shared" si="106"/>
        <v>0</v>
      </c>
      <c r="K1386" s="360">
        <f t="shared" si="107"/>
        <v>1</v>
      </c>
      <c r="L1386" s="360">
        <f t="shared" si="108"/>
        <v>1900</v>
      </c>
      <c r="M1386" s="360" t="e">
        <f t="shared" si="109"/>
        <v>#N/A</v>
      </c>
      <c r="N1386" s="357">
        <f>VLOOKUP(Tabela14[[#This Row],[Banco]],$U$9:$V$28,2,0)</f>
        <v>7</v>
      </c>
      <c r="O1386" s="360" t="e">
        <f>IF(M1386&gt;'06'!$AZ$15,0,1)</f>
        <v>#N/A</v>
      </c>
      <c r="P1386" s="360" t="str">
        <f>IF(Tabela14[[#This Row],[DIA]]&gt;0,IF('13'!$CD$36=77,1,""),"")</f>
        <v/>
      </c>
      <c r="Q1386" s="360" t="e">
        <f>IF(M1386&gt;'13'!$CD$30,0,1)</f>
        <v>#N/A</v>
      </c>
      <c r="R1386" s="357" t="str">
        <f>IF(Tabela14[[#This Row],[DIA]]&gt;0,IF('01'!$BX$33=77,1,""),"")</f>
        <v/>
      </c>
      <c r="S1386" s="360" t="e">
        <f>IF(M1386&gt;'01'!$BX$27,0,1)</f>
        <v>#N/A</v>
      </c>
    </row>
    <row r="1387" spans="3:19" x14ac:dyDescent="0.25">
      <c r="C1387" s="356"/>
      <c r="D1387" s="357"/>
      <c r="E1387" s="358"/>
      <c r="F1387" s="359"/>
      <c r="G1387" s="357"/>
      <c r="H1387" s="357"/>
      <c r="I1387" s="360" t="str">
        <f t="shared" ca="1" si="105"/>
        <v/>
      </c>
      <c r="J1387" s="360">
        <f t="shared" si="106"/>
        <v>0</v>
      </c>
      <c r="K1387" s="360">
        <f t="shared" si="107"/>
        <v>1</v>
      </c>
      <c r="L1387" s="360">
        <f t="shared" si="108"/>
        <v>1900</v>
      </c>
      <c r="M1387" s="360" t="e">
        <f t="shared" si="109"/>
        <v>#N/A</v>
      </c>
      <c r="N1387" s="357">
        <f>VLOOKUP(Tabela14[[#This Row],[Banco]],$U$9:$V$28,2,0)</f>
        <v>7</v>
      </c>
      <c r="O1387" s="360" t="e">
        <f>IF(M1387&gt;'06'!$AZ$15,0,1)</f>
        <v>#N/A</v>
      </c>
      <c r="P1387" s="360" t="str">
        <f>IF(Tabela14[[#This Row],[DIA]]&gt;0,IF('13'!$CD$36=77,1,""),"")</f>
        <v/>
      </c>
      <c r="Q1387" s="360" t="e">
        <f>IF(M1387&gt;'13'!$CD$30,0,1)</f>
        <v>#N/A</v>
      </c>
      <c r="R1387" s="357" t="str">
        <f>IF(Tabela14[[#This Row],[DIA]]&gt;0,IF('01'!$BX$33=77,1,""),"")</f>
        <v/>
      </c>
      <c r="S1387" s="360" t="e">
        <f>IF(M1387&gt;'01'!$BX$27,0,1)</f>
        <v>#N/A</v>
      </c>
    </row>
    <row r="1388" spans="3:19" x14ac:dyDescent="0.25">
      <c r="C1388" s="356"/>
      <c r="D1388" s="357"/>
      <c r="E1388" s="358"/>
      <c r="F1388" s="359"/>
      <c r="G1388" s="357"/>
      <c r="H1388" s="357"/>
      <c r="I1388" s="360" t="str">
        <f t="shared" ca="1" si="105"/>
        <v/>
      </c>
      <c r="J1388" s="360">
        <f t="shared" si="106"/>
        <v>0</v>
      </c>
      <c r="K1388" s="360">
        <f t="shared" si="107"/>
        <v>1</v>
      </c>
      <c r="L1388" s="360">
        <f t="shared" si="108"/>
        <v>1900</v>
      </c>
      <c r="M1388" s="360" t="e">
        <f t="shared" si="109"/>
        <v>#N/A</v>
      </c>
      <c r="N1388" s="357">
        <f>VLOOKUP(Tabela14[[#This Row],[Banco]],$U$9:$V$28,2,0)</f>
        <v>7</v>
      </c>
      <c r="O1388" s="360" t="e">
        <f>IF(M1388&gt;'06'!$AZ$15,0,1)</f>
        <v>#N/A</v>
      </c>
      <c r="P1388" s="360" t="str">
        <f>IF(Tabela14[[#This Row],[DIA]]&gt;0,IF('13'!$CD$36=77,1,""),"")</f>
        <v/>
      </c>
      <c r="Q1388" s="360" t="e">
        <f>IF(M1388&gt;'13'!$CD$30,0,1)</f>
        <v>#N/A</v>
      </c>
      <c r="R1388" s="357" t="str">
        <f>IF(Tabela14[[#This Row],[DIA]]&gt;0,IF('01'!$BX$33=77,1,""),"")</f>
        <v/>
      </c>
      <c r="S1388" s="360" t="e">
        <f>IF(M1388&gt;'01'!$BX$27,0,1)</f>
        <v>#N/A</v>
      </c>
    </row>
    <row r="1389" spans="3:19" x14ac:dyDescent="0.25">
      <c r="C1389" s="356"/>
      <c r="D1389" s="357"/>
      <c r="E1389" s="358"/>
      <c r="F1389" s="359"/>
      <c r="G1389" s="357"/>
      <c r="H1389" s="357"/>
      <c r="I1389" s="360" t="str">
        <f t="shared" ca="1" si="105"/>
        <v/>
      </c>
      <c r="J1389" s="360">
        <f t="shared" si="106"/>
        <v>0</v>
      </c>
      <c r="K1389" s="360">
        <f t="shared" si="107"/>
        <v>1</v>
      </c>
      <c r="L1389" s="360">
        <f t="shared" si="108"/>
        <v>1900</v>
      </c>
      <c r="M1389" s="360" t="e">
        <f t="shared" si="109"/>
        <v>#N/A</v>
      </c>
      <c r="N1389" s="357">
        <f>VLOOKUP(Tabela14[[#This Row],[Banco]],$U$9:$V$28,2,0)</f>
        <v>7</v>
      </c>
      <c r="O1389" s="360" t="e">
        <f>IF(M1389&gt;'06'!$AZ$15,0,1)</f>
        <v>#N/A</v>
      </c>
      <c r="P1389" s="360" t="str">
        <f>IF(Tabela14[[#This Row],[DIA]]&gt;0,IF('13'!$CD$36=77,1,""),"")</f>
        <v/>
      </c>
      <c r="Q1389" s="360" t="e">
        <f>IF(M1389&gt;'13'!$CD$30,0,1)</f>
        <v>#N/A</v>
      </c>
      <c r="R1389" s="357" t="str">
        <f>IF(Tabela14[[#This Row],[DIA]]&gt;0,IF('01'!$BX$33=77,1,""),"")</f>
        <v/>
      </c>
      <c r="S1389" s="360" t="e">
        <f>IF(M1389&gt;'01'!$BX$27,0,1)</f>
        <v>#N/A</v>
      </c>
    </row>
    <row r="1390" spans="3:19" x14ac:dyDescent="0.25">
      <c r="C1390" s="356"/>
      <c r="D1390" s="357"/>
      <c r="E1390" s="358"/>
      <c r="F1390" s="359"/>
      <c r="G1390" s="357"/>
      <c r="H1390" s="357"/>
      <c r="I1390" s="360" t="str">
        <f t="shared" ca="1" si="105"/>
        <v/>
      </c>
      <c r="J1390" s="360">
        <f t="shared" si="106"/>
        <v>0</v>
      </c>
      <c r="K1390" s="360">
        <f t="shared" si="107"/>
        <v>1</v>
      </c>
      <c r="L1390" s="360">
        <f t="shared" si="108"/>
        <v>1900</v>
      </c>
      <c r="M1390" s="360" t="e">
        <f t="shared" si="109"/>
        <v>#N/A</v>
      </c>
      <c r="N1390" s="357">
        <f>VLOOKUP(Tabela14[[#This Row],[Banco]],$U$9:$V$28,2,0)</f>
        <v>7</v>
      </c>
      <c r="O1390" s="360" t="e">
        <f>IF(M1390&gt;'06'!$AZ$15,0,1)</f>
        <v>#N/A</v>
      </c>
      <c r="P1390" s="360" t="str">
        <f>IF(Tabela14[[#This Row],[DIA]]&gt;0,IF('13'!$CD$36=77,1,""),"")</f>
        <v/>
      </c>
      <c r="Q1390" s="360" t="e">
        <f>IF(M1390&gt;'13'!$CD$30,0,1)</f>
        <v>#N/A</v>
      </c>
      <c r="R1390" s="357" t="str">
        <f>IF(Tabela14[[#This Row],[DIA]]&gt;0,IF('01'!$BX$33=77,1,""),"")</f>
        <v/>
      </c>
      <c r="S1390" s="360" t="e">
        <f>IF(M1390&gt;'01'!$BX$27,0,1)</f>
        <v>#N/A</v>
      </c>
    </row>
    <row r="1391" spans="3:19" x14ac:dyDescent="0.25">
      <c r="C1391" s="356"/>
      <c r="D1391" s="357"/>
      <c r="E1391" s="358"/>
      <c r="F1391" s="359"/>
      <c r="G1391" s="357"/>
      <c r="H1391" s="357"/>
      <c r="I1391" s="360" t="str">
        <f t="shared" ca="1" si="105"/>
        <v/>
      </c>
      <c r="J1391" s="360">
        <f t="shared" si="106"/>
        <v>0</v>
      </c>
      <c r="K1391" s="360">
        <f t="shared" si="107"/>
        <v>1</v>
      </c>
      <c r="L1391" s="360">
        <f t="shared" si="108"/>
        <v>1900</v>
      </c>
      <c r="M1391" s="360" t="e">
        <f t="shared" si="109"/>
        <v>#N/A</v>
      </c>
      <c r="N1391" s="357">
        <f>VLOOKUP(Tabela14[[#This Row],[Banco]],$U$9:$V$28,2,0)</f>
        <v>7</v>
      </c>
      <c r="O1391" s="360" t="e">
        <f>IF(M1391&gt;'06'!$AZ$15,0,1)</f>
        <v>#N/A</v>
      </c>
      <c r="P1391" s="360" t="str">
        <f>IF(Tabela14[[#This Row],[DIA]]&gt;0,IF('13'!$CD$36=77,1,""),"")</f>
        <v/>
      </c>
      <c r="Q1391" s="360" t="e">
        <f>IF(M1391&gt;'13'!$CD$30,0,1)</f>
        <v>#N/A</v>
      </c>
      <c r="R1391" s="357" t="str">
        <f>IF(Tabela14[[#This Row],[DIA]]&gt;0,IF('01'!$BX$33=77,1,""),"")</f>
        <v/>
      </c>
      <c r="S1391" s="360" t="e">
        <f>IF(M1391&gt;'01'!$BX$27,0,1)</f>
        <v>#N/A</v>
      </c>
    </row>
    <row r="1392" spans="3:19" x14ac:dyDescent="0.25">
      <c r="C1392" s="356"/>
      <c r="D1392" s="357"/>
      <c r="E1392" s="358"/>
      <c r="F1392" s="359"/>
      <c r="G1392" s="357"/>
      <c r="H1392" s="357"/>
      <c r="I1392" s="360" t="str">
        <f t="shared" ca="1" si="105"/>
        <v/>
      </c>
      <c r="J1392" s="360">
        <f t="shared" si="106"/>
        <v>0</v>
      </c>
      <c r="K1392" s="360">
        <f t="shared" si="107"/>
        <v>1</v>
      </c>
      <c r="L1392" s="360">
        <f t="shared" si="108"/>
        <v>1900</v>
      </c>
      <c r="M1392" s="360" t="e">
        <f t="shared" si="109"/>
        <v>#N/A</v>
      </c>
      <c r="N1392" s="357">
        <f>VLOOKUP(Tabela14[[#This Row],[Banco]],$U$9:$V$28,2,0)</f>
        <v>7</v>
      </c>
      <c r="O1392" s="360" t="e">
        <f>IF(M1392&gt;'06'!$AZ$15,0,1)</f>
        <v>#N/A</v>
      </c>
      <c r="P1392" s="360" t="str">
        <f>IF(Tabela14[[#This Row],[DIA]]&gt;0,IF('13'!$CD$36=77,1,""),"")</f>
        <v/>
      </c>
      <c r="Q1392" s="360" t="e">
        <f>IF(M1392&gt;'13'!$CD$30,0,1)</f>
        <v>#N/A</v>
      </c>
      <c r="R1392" s="357" t="str">
        <f>IF(Tabela14[[#This Row],[DIA]]&gt;0,IF('01'!$BX$33=77,1,""),"")</f>
        <v/>
      </c>
      <c r="S1392" s="360" t="e">
        <f>IF(M1392&gt;'01'!$BX$27,0,1)</f>
        <v>#N/A</v>
      </c>
    </row>
    <row r="1393" spans="3:19" x14ac:dyDescent="0.25">
      <c r="C1393" s="356"/>
      <c r="D1393" s="357"/>
      <c r="E1393" s="358"/>
      <c r="F1393" s="359"/>
      <c r="G1393" s="357"/>
      <c r="H1393" s="357"/>
      <c r="I1393" s="360" t="str">
        <f t="shared" ca="1" si="105"/>
        <v/>
      </c>
      <c r="J1393" s="360">
        <f t="shared" si="106"/>
        <v>0</v>
      </c>
      <c r="K1393" s="360">
        <f t="shared" si="107"/>
        <v>1</v>
      </c>
      <c r="L1393" s="360">
        <f t="shared" si="108"/>
        <v>1900</v>
      </c>
      <c r="M1393" s="360" t="e">
        <f t="shared" si="109"/>
        <v>#N/A</v>
      </c>
      <c r="N1393" s="357">
        <f>VLOOKUP(Tabela14[[#This Row],[Banco]],$U$9:$V$28,2,0)</f>
        <v>7</v>
      </c>
      <c r="O1393" s="360" t="e">
        <f>IF(M1393&gt;'06'!$AZ$15,0,1)</f>
        <v>#N/A</v>
      </c>
      <c r="P1393" s="360" t="str">
        <f>IF(Tabela14[[#This Row],[DIA]]&gt;0,IF('13'!$CD$36=77,1,""),"")</f>
        <v/>
      </c>
      <c r="Q1393" s="360" t="e">
        <f>IF(M1393&gt;'13'!$CD$30,0,1)</f>
        <v>#N/A</v>
      </c>
      <c r="R1393" s="357" t="str">
        <f>IF(Tabela14[[#This Row],[DIA]]&gt;0,IF('01'!$BX$33=77,1,""),"")</f>
        <v/>
      </c>
      <c r="S1393" s="360" t="e">
        <f>IF(M1393&gt;'01'!$BX$27,0,1)</f>
        <v>#N/A</v>
      </c>
    </row>
    <row r="1394" spans="3:19" x14ac:dyDescent="0.25">
      <c r="C1394" s="356"/>
      <c r="D1394" s="357"/>
      <c r="E1394" s="358"/>
      <c r="F1394" s="359"/>
      <c r="G1394" s="357"/>
      <c r="H1394" s="357"/>
      <c r="I1394" s="360" t="str">
        <f t="shared" ca="1" si="105"/>
        <v/>
      </c>
      <c r="J1394" s="360">
        <f t="shared" si="106"/>
        <v>0</v>
      </c>
      <c r="K1394" s="360">
        <f t="shared" si="107"/>
        <v>1</v>
      </c>
      <c r="L1394" s="360">
        <f t="shared" si="108"/>
        <v>1900</v>
      </c>
      <c r="M1394" s="360" t="e">
        <f t="shared" si="109"/>
        <v>#N/A</v>
      </c>
      <c r="N1394" s="357">
        <f>VLOOKUP(Tabela14[[#This Row],[Banco]],$U$9:$V$28,2,0)</f>
        <v>7</v>
      </c>
      <c r="O1394" s="360" t="e">
        <f>IF(M1394&gt;'06'!$AZ$15,0,1)</f>
        <v>#N/A</v>
      </c>
      <c r="P1394" s="360" t="str">
        <f>IF(Tabela14[[#This Row],[DIA]]&gt;0,IF('13'!$CD$36=77,1,""),"")</f>
        <v/>
      </c>
      <c r="Q1394" s="360" t="e">
        <f>IF(M1394&gt;'13'!$CD$30,0,1)</f>
        <v>#N/A</v>
      </c>
      <c r="R1394" s="357" t="str">
        <f>IF(Tabela14[[#This Row],[DIA]]&gt;0,IF('01'!$BX$33=77,1,""),"")</f>
        <v/>
      </c>
      <c r="S1394" s="360" t="e">
        <f>IF(M1394&gt;'01'!$BX$27,0,1)</f>
        <v>#N/A</v>
      </c>
    </row>
    <row r="1395" spans="3:19" x14ac:dyDescent="0.25">
      <c r="C1395" s="356"/>
      <c r="D1395" s="357"/>
      <c r="E1395" s="358"/>
      <c r="F1395" s="359"/>
      <c r="G1395" s="357"/>
      <c r="H1395" s="357"/>
      <c r="I1395" s="360" t="str">
        <f t="shared" ca="1" si="105"/>
        <v/>
      </c>
      <c r="J1395" s="360">
        <f t="shared" si="106"/>
        <v>0</v>
      </c>
      <c r="K1395" s="360">
        <f t="shared" si="107"/>
        <v>1</v>
      </c>
      <c r="L1395" s="360">
        <f t="shared" si="108"/>
        <v>1900</v>
      </c>
      <c r="M1395" s="360" t="e">
        <f t="shared" si="109"/>
        <v>#N/A</v>
      </c>
      <c r="N1395" s="357">
        <f>VLOOKUP(Tabela14[[#This Row],[Banco]],$U$9:$V$28,2,0)</f>
        <v>7</v>
      </c>
      <c r="O1395" s="360" t="e">
        <f>IF(M1395&gt;'06'!$AZ$15,0,1)</f>
        <v>#N/A</v>
      </c>
      <c r="P1395" s="360" t="str">
        <f>IF(Tabela14[[#This Row],[DIA]]&gt;0,IF('13'!$CD$36=77,1,""),"")</f>
        <v/>
      </c>
      <c r="Q1395" s="360" t="e">
        <f>IF(M1395&gt;'13'!$CD$30,0,1)</f>
        <v>#N/A</v>
      </c>
      <c r="R1395" s="357" t="str">
        <f>IF(Tabela14[[#This Row],[DIA]]&gt;0,IF('01'!$BX$33=77,1,""),"")</f>
        <v/>
      </c>
      <c r="S1395" s="360" t="e">
        <f>IF(M1395&gt;'01'!$BX$27,0,1)</f>
        <v>#N/A</v>
      </c>
    </row>
    <row r="1396" spans="3:19" x14ac:dyDescent="0.25">
      <c r="C1396" s="356"/>
      <c r="D1396" s="357"/>
      <c r="E1396" s="358"/>
      <c r="F1396" s="359"/>
      <c r="G1396" s="357"/>
      <c r="H1396" s="357"/>
      <c r="I1396" s="360" t="str">
        <f t="shared" ca="1" si="105"/>
        <v/>
      </c>
      <c r="J1396" s="360">
        <f t="shared" si="106"/>
        <v>0</v>
      </c>
      <c r="K1396" s="360">
        <f t="shared" si="107"/>
        <v>1</v>
      </c>
      <c r="L1396" s="360">
        <f t="shared" si="108"/>
        <v>1900</v>
      </c>
      <c r="M1396" s="360" t="e">
        <f t="shared" si="109"/>
        <v>#N/A</v>
      </c>
      <c r="N1396" s="357">
        <f>VLOOKUP(Tabela14[[#This Row],[Banco]],$U$9:$V$28,2,0)</f>
        <v>7</v>
      </c>
      <c r="O1396" s="360" t="e">
        <f>IF(M1396&gt;'06'!$AZ$15,0,1)</f>
        <v>#N/A</v>
      </c>
      <c r="P1396" s="360" t="str">
        <f>IF(Tabela14[[#This Row],[DIA]]&gt;0,IF('13'!$CD$36=77,1,""),"")</f>
        <v/>
      </c>
      <c r="Q1396" s="360" t="e">
        <f>IF(M1396&gt;'13'!$CD$30,0,1)</f>
        <v>#N/A</v>
      </c>
      <c r="R1396" s="357" t="str">
        <f>IF(Tabela14[[#This Row],[DIA]]&gt;0,IF('01'!$BX$33=77,1,""),"")</f>
        <v/>
      </c>
      <c r="S1396" s="360" t="e">
        <f>IF(M1396&gt;'01'!$BX$27,0,1)</f>
        <v>#N/A</v>
      </c>
    </row>
    <row r="1397" spans="3:19" x14ac:dyDescent="0.25">
      <c r="C1397" s="356"/>
      <c r="D1397" s="357"/>
      <c r="E1397" s="358"/>
      <c r="F1397" s="359"/>
      <c r="G1397" s="357"/>
      <c r="H1397" s="357"/>
      <c r="I1397" s="360" t="str">
        <f t="shared" ca="1" si="105"/>
        <v/>
      </c>
      <c r="J1397" s="360">
        <f t="shared" si="106"/>
        <v>0</v>
      </c>
      <c r="K1397" s="360">
        <f t="shared" si="107"/>
        <v>1</v>
      </c>
      <c r="L1397" s="360">
        <f t="shared" si="108"/>
        <v>1900</v>
      </c>
      <c r="M1397" s="360" t="e">
        <f t="shared" si="109"/>
        <v>#N/A</v>
      </c>
      <c r="N1397" s="357">
        <f>VLOOKUP(Tabela14[[#This Row],[Banco]],$U$9:$V$28,2,0)</f>
        <v>7</v>
      </c>
      <c r="O1397" s="360" t="e">
        <f>IF(M1397&gt;'06'!$AZ$15,0,1)</f>
        <v>#N/A</v>
      </c>
      <c r="P1397" s="360" t="str">
        <f>IF(Tabela14[[#This Row],[DIA]]&gt;0,IF('13'!$CD$36=77,1,""),"")</f>
        <v/>
      </c>
      <c r="Q1397" s="360" t="e">
        <f>IF(M1397&gt;'13'!$CD$30,0,1)</f>
        <v>#N/A</v>
      </c>
      <c r="R1397" s="357" t="str">
        <f>IF(Tabela14[[#This Row],[DIA]]&gt;0,IF('01'!$BX$33=77,1,""),"")</f>
        <v/>
      </c>
      <c r="S1397" s="360" t="e">
        <f>IF(M1397&gt;'01'!$BX$27,0,1)</f>
        <v>#N/A</v>
      </c>
    </row>
    <row r="1398" spans="3:19" x14ac:dyDescent="0.25">
      <c r="C1398" s="356"/>
      <c r="D1398" s="357"/>
      <c r="E1398" s="358"/>
      <c r="F1398" s="359"/>
      <c r="G1398" s="357"/>
      <c r="H1398" s="357"/>
      <c r="I1398" s="360" t="str">
        <f t="shared" ca="1" si="105"/>
        <v/>
      </c>
      <c r="J1398" s="360">
        <f t="shared" si="106"/>
        <v>0</v>
      </c>
      <c r="K1398" s="360">
        <f t="shared" si="107"/>
        <v>1</v>
      </c>
      <c r="L1398" s="360">
        <f t="shared" si="108"/>
        <v>1900</v>
      </c>
      <c r="M1398" s="360" t="e">
        <f t="shared" si="109"/>
        <v>#N/A</v>
      </c>
      <c r="N1398" s="357">
        <f>VLOOKUP(Tabela14[[#This Row],[Banco]],$U$9:$V$28,2,0)</f>
        <v>7</v>
      </c>
      <c r="O1398" s="360" t="e">
        <f>IF(M1398&gt;'06'!$AZ$15,0,1)</f>
        <v>#N/A</v>
      </c>
      <c r="P1398" s="360" t="str">
        <f>IF(Tabela14[[#This Row],[DIA]]&gt;0,IF('13'!$CD$36=77,1,""),"")</f>
        <v/>
      </c>
      <c r="Q1398" s="360" t="e">
        <f>IF(M1398&gt;'13'!$CD$30,0,1)</f>
        <v>#N/A</v>
      </c>
      <c r="R1398" s="357" t="str">
        <f>IF(Tabela14[[#This Row],[DIA]]&gt;0,IF('01'!$BX$33=77,1,""),"")</f>
        <v/>
      </c>
      <c r="S1398" s="360" t="e">
        <f>IF(M1398&gt;'01'!$BX$27,0,1)</f>
        <v>#N/A</v>
      </c>
    </row>
    <row r="1399" spans="3:19" x14ac:dyDescent="0.25">
      <c r="C1399" s="356"/>
      <c r="D1399" s="357"/>
      <c r="E1399" s="358"/>
      <c r="F1399" s="359"/>
      <c r="G1399" s="357"/>
      <c r="H1399" s="357"/>
      <c r="I1399" s="360" t="str">
        <f t="shared" ca="1" si="105"/>
        <v/>
      </c>
      <c r="J1399" s="360">
        <f t="shared" si="106"/>
        <v>0</v>
      </c>
      <c r="K1399" s="360">
        <f t="shared" si="107"/>
        <v>1</v>
      </c>
      <c r="L1399" s="360">
        <f t="shared" si="108"/>
        <v>1900</v>
      </c>
      <c r="M1399" s="360" t="e">
        <f t="shared" si="109"/>
        <v>#N/A</v>
      </c>
      <c r="N1399" s="357">
        <f>VLOOKUP(Tabela14[[#This Row],[Banco]],$U$9:$V$28,2,0)</f>
        <v>7</v>
      </c>
      <c r="O1399" s="360" t="e">
        <f>IF(M1399&gt;'06'!$AZ$15,0,1)</f>
        <v>#N/A</v>
      </c>
      <c r="P1399" s="360" t="str">
        <f>IF(Tabela14[[#This Row],[DIA]]&gt;0,IF('13'!$CD$36=77,1,""),"")</f>
        <v/>
      </c>
      <c r="Q1399" s="360" t="e">
        <f>IF(M1399&gt;'13'!$CD$30,0,1)</f>
        <v>#N/A</v>
      </c>
      <c r="R1399" s="357" t="str">
        <f>IF(Tabela14[[#This Row],[DIA]]&gt;0,IF('01'!$BX$33=77,1,""),"")</f>
        <v/>
      </c>
      <c r="S1399" s="360" t="e">
        <f>IF(M1399&gt;'01'!$BX$27,0,1)</f>
        <v>#N/A</v>
      </c>
    </row>
    <row r="1400" spans="3:19" x14ac:dyDescent="0.25">
      <c r="C1400" s="356"/>
      <c r="D1400" s="357"/>
      <c r="E1400" s="358"/>
      <c r="F1400" s="359"/>
      <c r="G1400" s="357"/>
      <c r="H1400" s="357"/>
      <c r="I1400" s="360" t="str">
        <f t="shared" ca="1" si="105"/>
        <v/>
      </c>
      <c r="J1400" s="360">
        <f t="shared" si="106"/>
        <v>0</v>
      </c>
      <c r="K1400" s="360">
        <f t="shared" si="107"/>
        <v>1</v>
      </c>
      <c r="L1400" s="360">
        <f t="shared" si="108"/>
        <v>1900</v>
      </c>
      <c r="M1400" s="360" t="e">
        <f t="shared" si="109"/>
        <v>#N/A</v>
      </c>
      <c r="N1400" s="357">
        <f>VLOOKUP(Tabela14[[#This Row],[Banco]],$U$9:$V$28,2,0)</f>
        <v>7</v>
      </c>
      <c r="O1400" s="360" t="e">
        <f>IF(M1400&gt;'06'!$AZ$15,0,1)</f>
        <v>#N/A</v>
      </c>
      <c r="P1400" s="360" t="str">
        <f>IF(Tabela14[[#This Row],[DIA]]&gt;0,IF('13'!$CD$36=77,1,""),"")</f>
        <v/>
      </c>
      <c r="Q1400" s="360" t="e">
        <f>IF(M1400&gt;'13'!$CD$30,0,1)</f>
        <v>#N/A</v>
      </c>
      <c r="R1400" s="357" t="str">
        <f>IF(Tabela14[[#This Row],[DIA]]&gt;0,IF('01'!$BX$33=77,1,""),"")</f>
        <v/>
      </c>
      <c r="S1400" s="360" t="e">
        <f>IF(M1400&gt;'01'!$BX$27,0,1)</f>
        <v>#N/A</v>
      </c>
    </row>
    <row r="1401" spans="3:19" x14ac:dyDescent="0.25">
      <c r="C1401" s="356"/>
      <c r="D1401" s="357"/>
      <c r="E1401" s="358"/>
      <c r="F1401" s="359"/>
      <c r="G1401" s="357"/>
      <c r="H1401" s="357"/>
      <c r="I1401" s="360" t="str">
        <f t="shared" ca="1" si="105"/>
        <v/>
      </c>
      <c r="J1401" s="360">
        <f t="shared" si="106"/>
        <v>0</v>
      </c>
      <c r="K1401" s="360">
        <f t="shared" si="107"/>
        <v>1</v>
      </c>
      <c r="L1401" s="360">
        <f t="shared" si="108"/>
        <v>1900</v>
      </c>
      <c r="M1401" s="360" t="e">
        <f t="shared" si="109"/>
        <v>#N/A</v>
      </c>
      <c r="N1401" s="357">
        <f>VLOOKUP(Tabela14[[#This Row],[Banco]],$U$9:$V$28,2,0)</f>
        <v>7</v>
      </c>
      <c r="O1401" s="360" t="e">
        <f>IF(M1401&gt;'06'!$AZ$15,0,1)</f>
        <v>#N/A</v>
      </c>
      <c r="P1401" s="360" t="str">
        <f>IF(Tabela14[[#This Row],[DIA]]&gt;0,IF('13'!$CD$36=77,1,""),"")</f>
        <v/>
      </c>
      <c r="Q1401" s="360" t="e">
        <f>IF(M1401&gt;'13'!$CD$30,0,1)</f>
        <v>#N/A</v>
      </c>
      <c r="R1401" s="357" t="str">
        <f>IF(Tabela14[[#This Row],[DIA]]&gt;0,IF('01'!$BX$33=77,1,""),"")</f>
        <v/>
      </c>
      <c r="S1401" s="360" t="e">
        <f>IF(M1401&gt;'01'!$BX$27,0,1)</f>
        <v>#N/A</v>
      </c>
    </row>
    <row r="1402" spans="3:19" x14ac:dyDescent="0.25">
      <c r="C1402" s="356"/>
      <c r="D1402" s="357"/>
      <c r="E1402" s="358"/>
      <c r="F1402" s="359"/>
      <c r="G1402" s="357"/>
      <c r="H1402" s="357"/>
      <c r="I1402" s="360" t="str">
        <f t="shared" ca="1" si="105"/>
        <v/>
      </c>
      <c r="J1402" s="360">
        <f t="shared" si="106"/>
        <v>0</v>
      </c>
      <c r="K1402" s="360">
        <f t="shared" si="107"/>
        <v>1</v>
      </c>
      <c r="L1402" s="360">
        <f t="shared" si="108"/>
        <v>1900</v>
      </c>
      <c r="M1402" s="360" t="e">
        <f t="shared" si="109"/>
        <v>#N/A</v>
      </c>
      <c r="N1402" s="357">
        <f>VLOOKUP(Tabela14[[#This Row],[Banco]],$U$9:$V$28,2,0)</f>
        <v>7</v>
      </c>
      <c r="O1402" s="360" t="e">
        <f>IF(M1402&gt;'06'!$AZ$15,0,1)</f>
        <v>#N/A</v>
      </c>
      <c r="P1402" s="360" t="str">
        <f>IF(Tabela14[[#This Row],[DIA]]&gt;0,IF('13'!$CD$36=77,1,""),"")</f>
        <v/>
      </c>
      <c r="Q1402" s="360" t="e">
        <f>IF(M1402&gt;'13'!$CD$30,0,1)</f>
        <v>#N/A</v>
      </c>
      <c r="R1402" s="357" t="str">
        <f>IF(Tabela14[[#This Row],[DIA]]&gt;0,IF('01'!$BX$33=77,1,""),"")</f>
        <v/>
      </c>
      <c r="S1402" s="360" t="e">
        <f>IF(M1402&gt;'01'!$BX$27,0,1)</f>
        <v>#N/A</v>
      </c>
    </row>
    <row r="1403" spans="3:19" x14ac:dyDescent="0.25">
      <c r="C1403" s="356"/>
      <c r="D1403" s="357"/>
      <c r="E1403" s="358"/>
      <c r="F1403" s="359"/>
      <c r="G1403" s="357"/>
      <c r="H1403" s="357"/>
      <c r="I1403" s="360" t="str">
        <f t="shared" ca="1" si="105"/>
        <v/>
      </c>
      <c r="J1403" s="360">
        <f t="shared" si="106"/>
        <v>0</v>
      </c>
      <c r="K1403" s="360">
        <f t="shared" si="107"/>
        <v>1</v>
      </c>
      <c r="L1403" s="360">
        <f t="shared" si="108"/>
        <v>1900</v>
      </c>
      <c r="M1403" s="360" t="e">
        <f t="shared" si="109"/>
        <v>#N/A</v>
      </c>
      <c r="N1403" s="357">
        <f>VLOOKUP(Tabela14[[#This Row],[Banco]],$U$9:$V$28,2,0)</f>
        <v>7</v>
      </c>
      <c r="O1403" s="360" t="e">
        <f>IF(M1403&gt;'06'!$AZ$15,0,1)</f>
        <v>#N/A</v>
      </c>
      <c r="P1403" s="360" t="str">
        <f>IF(Tabela14[[#This Row],[DIA]]&gt;0,IF('13'!$CD$36=77,1,""),"")</f>
        <v/>
      </c>
      <c r="Q1403" s="360" t="e">
        <f>IF(M1403&gt;'13'!$CD$30,0,1)</f>
        <v>#N/A</v>
      </c>
      <c r="R1403" s="357" t="str">
        <f>IF(Tabela14[[#This Row],[DIA]]&gt;0,IF('01'!$BX$33=77,1,""),"")</f>
        <v/>
      </c>
      <c r="S1403" s="360" t="e">
        <f>IF(M1403&gt;'01'!$BX$27,0,1)</f>
        <v>#N/A</v>
      </c>
    </row>
    <row r="1404" spans="3:19" x14ac:dyDescent="0.25">
      <c r="C1404" s="356"/>
      <c r="D1404" s="357"/>
      <c r="E1404" s="358"/>
      <c r="F1404" s="359"/>
      <c r="G1404" s="357"/>
      <c r="H1404" s="357"/>
      <c r="I1404" s="360" t="str">
        <f t="shared" ca="1" si="105"/>
        <v/>
      </c>
      <c r="J1404" s="360">
        <f t="shared" si="106"/>
        <v>0</v>
      </c>
      <c r="K1404" s="360">
        <f t="shared" si="107"/>
        <v>1</v>
      </c>
      <c r="L1404" s="360">
        <f t="shared" si="108"/>
        <v>1900</v>
      </c>
      <c r="M1404" s="360" t="e">
        <f t="shared" si="109"/>
        <v>#N/A</v>
      </c>
      <c r="N1404" s="357">
        <f>VLOOKUP(Tabela14[[#This Row],[Banco]],$U$9:$V$28,2,0)</f>
        <v>7</v>
      </c>
      <c r="O1404" s="360" t="e">
        <f>IF(M1404&gt;'06'!$AZ$15,0,1)</f>
        <v>#N/A</v>
      </c>
      <c r="P1404" s="360" t="str">
        <f>IF(Tabela14[[#This Row],[DIA]]&gt;0,IF('13'!$CD$36=77,1,""),"")</f>
        <v/>
      </c>
      <c r="Q1404" s="360" t="e">
        <f>IF(M1404&gt;'13'!$CD$30,0,1)</f>
        <v>#N/A</v>
      </c>
      <c r="R1404" s="357" t="str">
        <f>IF(Tabela14[[#This Row],[DIA]]&gt;0,IF('01'!$BX$33=77,1,""),"")</f>
        <v/>
      </c>
      <c r="S1404" s="360" t="e">
        <f>IF(M1404&gt;'01'!$BX$27,0,1)</f>
        <v>#N/A</v>
      </c>
    </row>
    <row r="1405" spans="3:19" x14ac:dyDescent="0.25">
      <c r="C1405" s="356"/>
      <c r="D1405" s="357"/>
      <c r="E1405" s="358"/>
      <c r="F1405" s="359"/>
      <c r="G1405" s="357"/>
      <c r="H1405" s="357"/>
      <c r="I1405" s="360" t="str">
        <f t="shared" ca="1" si="105"/>
        <v/>
      </c>
      <c r="J1405" s="360">
        <f t="shared" si="106"/>
        <v>0</v>
      </c>
      <c r="K1405" s="360">
        <f t="shared" si="107"/>
        <v>1</v>
      </c>
      <c r="L1405" s="360">
        <f t="shared" si="108"/>
        <v>1900</v>
      </c>
      <c r="M1405" s="360" t="e">
        <f t="shared" si="109"/>
        <v>#N/A</v>
      </c>
      <c r="N1405" s="357">
        <f>VLOOKUP(Tabela14[[#This Row],[Banco]],$U$9:$V$28,2,0)</f>
        <v>7</v>
      </c>
      <c r="O1405" s="360" t="e">
        <f>IF(M1405&gt;'06'!$AZ$15,0,1)</f>
        <v>#N/A</v>
      </c>
      <c r="P1405" s="360" t="str">
        <f>IF(Tabela14[[#This Row],[DIA]]&gt;0,IF('13'!$CD$36=77,1,""),"")</f>
        <v/>
      </c>
      <c r="Q1405" s="360" t="e">
        <f>IF(M1405&gt;'13'!$CD$30,0,1)</f>
        <v>#N/A</v>
      </c>
      <c r="R1405" s="357" t="str">
        <f>IF(Tabela14[[#This Row],[DIA]]&gt;0,IF('01'!$BX$33=77,1,""),"")</f>
        <v/>
      </c>
      <c r="S1405" s="360" t="e">
        <f>IF(M1405&gt;'01'!$BX$27,0,1)</f>
        <v>#N/A</v>
      </c>
    </row>
    <row r="1406" spans="3:19" x14ac:dyDescent="0.25">
      <c r="C1406" s="356"/>
      <c r="D1406" s="357"/>
      <c r="E1406" s="358"/>
      <c r="F1406" s="359"/>
      <c r="G1406" s="357"/>
      <c r="H1406" s="357"/>
      <c r="I1406" s="360" t="str">
        <f t="shared" ca="1" si="105"/>
        <v/>
      </c>
      <c r="J1406" s="360">
        <f t="shared" si="106"/>
        <v>0</v>
      </c>
      <c r="K1406" s="360">
        <f t="shared" si="107"/>
        <v>1</v>
      </c>
      <c r="L1406" s="360">
        <f t="shared" si="108"/>
        <v>1900</v>
      </c>
      <c r="M1406" s="360" t="e">
        <f t="shared" si="109"/>
        <v>#N/A</v>
      </c>
      <c r="N1406" s="357">
        <f>VLOOKUP(Tabela14[[#This Row],[Banco]],$U$9:$V$28,2,0)</f>
        <v>7</v>
      </c>
      <c r="O1406" s="360" t="e">
        <f>IF(M1406&gt;'06'!$AZ$15,0,1)</f>
        <v>#N/A</v>
      </c>
      <c r="P1406" s="360" t="str">
        <f>IF(Tabela14[[#This Row],[DIA]]&gt;0,IF('13'!$CD$36=77,1,""),"")</f>
        <v/>
      </c>
      <c r="Q1406" s="360" t="e">
        <f>IF(M1406&gt;'13'!$CD$30,0,1)</f>
        <v>#N/A</v>
      </c>
      <c r="R1406" s="357" t="str">
        <f>IF(Tabela14[[#This Row],[DIA]]&gt;0,IF('01'!$BX$33=77,1,""),"")</f>
        <v/>
      </c>
      <c r="S1406" s="360" t="e">
        <f>IF(M1406&gt;'01'!$BX$27,0,1)</f>
        <v>#N/A</v>
      </c>
    </row>
    <row r="1407" spans="3:19" x14ac:dyDescent="0.25">
      <c r="C1407" s="356"/>
      <c r="D1407" s="357"/>
      <c r="E1407" s="358"/>
      <c r="F1407" s="359"/>
      <c r="G1407" s="357"/>
      <c r="H1407" s="357"/>
      <c r="I1407" s="360" t="str">
        <f t="shared" ca="1" si="105"/>
        <v/>
      </c>
      <c r="J1407" s="360">
        <f t="shared" si="106"/>
        <v>0</v>
      </c>
      <c r="K1407" s="360">
        <f t="shared" si="107"/>
        <v>1</v>
      </c>
      <c r="L1407" s="360">
        <f t="shared" si="108"/>
        <v>1900</v>
      </c>
      <c r="M1407" s="360" t="e">
        <f t="shared" si="109"/>
        <v>#N/A</v>
      </c>
      <c r="N1407" s="357">
        <f>VLOOKUP(Tabela14[[#This Row],[Banco]],$U$9:$V$28,2,0)</f>
        <v>7</v>
      </c>
      <c r="O1407" s="360" t="e">
        <f>IF(M1407&gt;'06'!$AZ$15,0,1)</f>
        <v>#N/A</v>
      </c>
      <c r="P1407" s="360" t="str">
        <f>IF(Tabela14[[#This Row],[DIA]]&gt;0,IF('13'!$CD$36=77,1,""),"")</f>
        <v/>
      </c>
      <c r="Q1407" s="360" t="e">
        <f>IF(M1407&gt;'13'!$CD$30,0,1)</f>
        <v>#N/A</v>
      </c>
      <c r="R1407" s="357" t="str">
        <f>IF(Tabela14[[#This Row],[DIA]]&gt;0,IF('01'!$BX$33=77,1,""),"")</f>
        <v/>
      </c>
      <c r="S1407" s="360" t="e">
        <f>IF(M1407&gt;'01'!$BX$27,0,1)</f>
        <v>#N/A</v>
      </c>
    </row>
    <row r="1408" spans="3:19" x14ac:dyDescent="0.25">
      <c r="C1408" s="356"/>
      <c r="D1408" s="357"/>
      <c r="E1408" s="358"/>
      <c r="F1408" s="359"/>
      <c r="G1408" s="357"/>
      <c r="H1408" s="357"/>
      <c r="I1408" s="360" t="str">
        <f t="shared" ca="1" si="105"/>
        <v/>
      </c>
      <c r="J1408" s="360">
        <f t="shared" si="106"/>
        <v>0</v>
      </c>
      <c r="K1408" s="360">
        <f t="shared" si="107"/>
        <v>1</v>
      </c>
      <c r="L1408" s="360">
        <f t="shared" si="108"/>
        <v>1900</v>
      </c>
      <c r="M1408" s="360" t="e">
        <f t="shared" si="109"/>
        <v>#N/A</v>
      </c>
      <c r="N1408" s="357">
        <f>VLOOKUP(Tabela14[[#This Row],[Banco]],$U$9:$V$28,2,0)</f>
        <v>7</v>
      </c>
      <c r="O1408" s="360" t="e">
        <f>IF(M1408&gt;'06'!$AZ$15,0,1)</f>
        <v>#N/A</v>
      </c>
      <c r="P1408" s="360" t="str">
        <f>IF(Tabela14[[#This Row],[DIA]]&gt;0,IF('13'!$CD$36=77,1,""),"")</f>
        <v/>
      </c>
      <c r="Q1408" s="360" t="e">
        <f>IF(M1408&gt;'13'!$CD$30,0,1)</f>
        <v>#N/A</v>
      </c>
      <c r="R1408" s="357" t="str">
        <f>IF(Tabela14[[#This Row],[DIA]]&gt;0,IF('01'!$BX$33=77,1,""),"")</f>
        <v/>
      </c>
      <c r="S1408" s="360" t="e">
        <f>IF(M1408&gt;'01'!$BX$27,0,1)</f>
        <v>#N/A</v>
      </c>
    </row>
    <row r="1409" spans="3:19" x14ac:dyDescent="0.25">
      <c r="C1409" s="356"/>
      <c r="D1409" s="357"/>
      <c r="E1409" s="358"/>
      <c r="F1409" s="359"/>
      <c r="G1409" s="357"/>
      <c r="H1409" s="357"/>
      <c r="I1409" s="360" t="str">
        <f t="shared" ca="1" si="105"/>
        <v/>
      </c>
      <c r="J1409" s="360">
        <f t="shared" si="106"/>
        <v>0</v>
      </c>
      <c r="K1409" s="360">
        <f t="shared" si="107"/>
        <v>1</v>
      </c>
      <c r="L1409" s="360">
        <f t="shared" si="108"/>
        <v>1900</v>
      </c>
      <c r="M1409" s="360" t="e">
        <f t="shared" si="109"/>
        <v>#N/A</v>
      </c>
      <c r="N1409" s="357">
        <f>VLOOKUP(Tabela14[[#This Row],[Banco]],$U$9:$V$28,2,0)</f>
        <v>7</v>
      </c>
      <c r="O1409" s="360" t="e">
        <f>IF(M1409&gt;'06'!$AZ$15,0,1)</f>
        <v>#N/A</v>
      </c>
      <c r="P1409" s="360" t="str">
        <f>IF(Tabela14[[#This Row],[DIA]]&gt;0,IF('13'!$CD$36=77,1,""),"")</f>
        <v/>
      </c>
      <c r="Q1409" s="360" t="e">
        <f>IF(M1409&gt;'13'!$CD$30,0,1)</f>
        <v>#N/A</v>
      </c>
      <c r="R1409" s="357" t="str">
        <f>IF(Tabela14[[#This Row],[DIA]]&gt;0,IF('01'!$BX$33=77,1,""),"")</f>
        <v/>
      </c>
      <c r="S1409" s="360" t="e">
        <f>IF(M1409&gt;'01'!$BX$27,0,1)</f>
        <v>#N/A</v>
      </c>
    </row>
    <row r="1410" spans="3:19" x14ac:dyDescent="0.25">
      <c r="C1410" s="356"/>
      <c r="D1410" s="357"/>
      <c r="E1410" s="358"/>
      <c r="F1410" s="359"/>
      <c r="G1410" s="357"/>
      <c r="H1410" s="357"/>
      <c r="I1410" s="360" t="str">
        <f t="shared" ca="1" si="105"/>
        <v/>
      </c>
      <c r="J1410" s="360">
        <f t="shared" si="106"/>
        <v>0</v>
      </c>
      <c r="K1410" s="360">
        <f t="shared" si="107"/>
        <v>1</v>
      </c>
      <c r="L1410" s="360">
        <f t="shared" si="108"/>
        <v>1900</v>
      </c>
      <c r="M1410" s="360" t="e">
        <f t="shared" si="109"/>
        <v>#N/A</v>
      </c>
      <c r="N1410" s="357">
        <f>VLOOKUP(Tabela14[[#This Row],[Banco]],$U$9:$V$28,2,0)</f>
        <v>7</v>
      </c>
      <c r="O1410" s="360" t="e">
        <f>IF(M1410&gt;'06'!$AZ$15,0,1)</f>
        <v>#N/A</v>
      </c>
      <c r="P1410" s="360" t="str">
        <f>IF(Tabela14[[#This Row],[DIA]]&gt;0,IF('13'!$CD$36=77,1,""),"")</f>
        <v/>
      </c>
      <c r="Q1410" s="360" t="e">
        <f>IF(M1410&gt;'13'!$CD$30,0,1)</f>
        <v>#N/A</v>
      </c>
      <c r="R1410" s="357" t="str">
        <f>IF(Tabela14[[#This Row],[DIA]]&gt;0,IF('01'!$BX$33=77,1,""),"")</f>
        <v/>
      </c>
      <c r="S1410" s="360" t="e">
        <f>IF(M1410&gt;'01'!$BX$27,0,1)</f>
        <v>#N/A</v>
      </c>
    </row>
    <row r="1411" spans="3:19" x14ac:dyDescent="0.25">
      <c r="C1411" s="356"/>
      <c r="D1411" s="357"/>
      <c r="E1411" s="358"/>
      <c r="F1411" s="359"/>
      <c r="G1411" s="357"/>
      <c r="H1411" s="357"/>
      <c r="I1411" s="360" t="str">
        <f t="shared" ca="1" si="105"/>
        <v/>
      </c>
      <c r="J1411" s="360">
        <f t="shared" si="106"/>
        <v>0</v>
      </c>
      <c r="K1411" s="360">
        <f t="shared" si="107"/>
        <v>1</v>
      </c>
      <c r="L1411" s="360">
        <f t="shared" si="108"/>
        <v>1900</v>
      </c>
      <c r="M1411" s="360" t="e">
        <f t="shared" si="109"/>
        <v>#N/A</v>
      </c>
      <c r="N1411" s="357">
        <f>VLOOKUP(Tabela14[[#This Row],[Banco]],$U$9:$V$28,2,0)</f>
        <v>7</v>
      </c>
      <c r="O1411" s="360" t="e">
        <f>IF(M1411&gt;'06'!$AZ$15,0,1)</f>
        <v>#N/A</v>
      </c>
      <c r="P1411" s="360" t="str">
        <f>IF(Tabela14[[#This Row],[DIA]]&gt;0,IF('13'!$CD$36=77,1,""),"")</f>
        <v/>
      </c>
      <c r="Q1411" s="360" t="e">
        <f>IF(M1411&gt;'13'!$CD$30,0,1)</f>
        <v>#N/A</v>
      </c>
      <c r="R1411" s="357" t="str">
        <f>IF(Tabela14[[#This Row],[DIA]]&gt;0,IF('01'!$BX$33=77,1,""),"")</f>
        <v/>
      </c>
      <c r="S1411" s="360" t="e">
        <f>IF(M1411&gt;'01'!$BX$27,0,1)</f>
        <v>#N/A</v>
      </c>
    </row>
    <row r="1412" spans="3:19" x14ac:dyDescent="0.25">
      <c r="C1412" s="356"/>
      <c r="D1412" s="357"/>
      <c r="E1412" s="358"/>
      <c r="F1412" s="359"/>
      <c r="G1412" s="357"/>
      <c r="H1412" s="357"/>
      <c r="I1412" s="360" t="str">
        <f t="shared" ca="1" si="105"/>
        <v/>
      </c>
      <c r="J1412" s="360">
        <f t="shared" si="106"/>
        <v>0</v>
      </c>
      <c r="K1412" s="360">
        <f t="shared" si="107"/>
        <v>1</v>
      </c>
      <c r="L1412" s="360">
        <f t="shared" si="108"/>
        <v>1900</v>
      </c>
      <c r="M1412" s="360" t="e">
        <f t="shared" si="109"/>
        <v>#N/A</v>
      </c>
      <c r="N1412" s="357">
        <f>VLOOKUP(Tabela14[[#This Row],[Banco]],$U$9:$V$28,2,0)</f>
        <v>7</v>
      </c>
      <c r="O1412" s="360" t="e">
        <f>IF(M1412&gt;'06'!$AZ$15,0,1)</f>
        <v>#N/A</v>
      </c>
      <c r="P1412" s="360" t="str">
        <f>IF(Tabela14[[#This Row],[DIA]]&gt;0,IF('13'!$CD$36=77,1,""),"")</f>
        <v/>
      </c>
      <c r="Q1412" s="360" t="e">
        <f>IF(M1412&gt;'13'!$CD$30,0,1)</f>
        <v>#N/A</v>
      </c>
      <c r="R1412" s="357" t="str">
        <f>IF(Tabela14[[#This Row],[DIA]]&gt;0,IF('01'!$BX$33=77,1,""),"")</f>
        <v/>
      </c>
      <c r="S1412" s="360" t="e">
        <f>IF(M1412&gt;'01'!$BX$27,0,1)</f>
        <v>#N/A</v>
      </c>
    </row>
    <row r="1413" spans="3:19" x14ac:dyDescent="0.25">
      <c r="C1413" s="356"/>
      <c r="D1413" s="357"/>
      <c r="E1413" s="358"/>
      <c r="F1413" s="359"/>
      <c r="G1413" s="357"/>
      <c r="H1413" s="357"/>
      <c r="I1413" s="360" t="str">
        <f t="shared" ca="1" si="105"/>
        <v/>
      </c>
      <c r="J1413" s="360">
        <f t="shared" si="106"/>
        <v>0</v>
      </c>
      <c r="K1413" s="360">
        <f t="shared" si="107"/>
        <v>1</v>
      </c>
      <c r="L1413" s="360">
        <f t="shared" si="108"/>
        <v>1900</v>
      </c>
      <c r="M1413" s="360" t="e">
        <f t="shared" si="109"/>
        <v>#N/A</v>
      </c>
      <c r="N1413" s="357">
        <f>VLOOKUP(Tabela14[[#This Row],[Banco]],$U$9:$V$28,2,0)</f>
        <v>7</v>
      </c>
      <c r="O1413" s="360" t="e">
        <f>IF(M1413&gt;'06'!$AZ$15,0,1)</f>
        <v>#N/A</v>
      </c>
      <c r="P1413" s="360" t="str">
        <f>IF(Tabela14[[#This Row],[DIA]]&gt;0,IF('13'!$CD$36=77,1,""),"")</f>
        <v/>
      </c>
      <c r="Q1413" s="360" t="e">
        <f>IF(M1413&gt;'13'!$CD$30,0,1)</f>
        <v>#N/A</v>
      </c>
      <c r="R1413" s="357" t="str">
        <f>IF(Tabela14[[#This Row],[DIA]]&gt;0,IF('01'!$BX$33=77,1,""),"")</f>
        <v/>
      </c>
      <c r="S1413" s="360" t="e">
        <f>IF(M1413&gt;'01'!$BX$27,0,1)</f>
        <v>#N/A</v>
      </c>
    </row>
    <row r="1414" spans="3:19" x14ac:dyDescent="0.25">
      <c r="C1414" s="356"/>
      <c r="D1414" s="357"/>
      <c r="E1414" s="358"/>
      <c r="F1414" s="359"/>
      <c r="G1414" s="357"/>
      <c r="H1414" s="357"/>
      <c r="I1414" s="360" t="str">
        <f t="shared" ca="1" si="105"/>
        <v/>
      </c>
      <c r="J1414" s="360">
        <f t="shared" si="106"/>
        <v>0</v>
      </c>
      <c r="K1414" s="360">
        <f t="shared" si="107"/>
        <v>1</v>
      </c>
      <c r="L1414" s="360">
        <f t="shared" si="108"/>
        <v>1900</v>
      </c>
      <c r="M1414" s="360" t="e">
        <f t="shared" si="109"/>
        <v>#N/A</v>
      </c>
      <c r="N1414" s="357">
        <f>VLOOKUP(Tabela14[[#This Row],[Banco]],$U$9:$V$28,2,0)</f>
        <v>7</v>
      </c>
      <c r="O1414" s="360" t="e">
        <f>IF(M1414&gt;'06'!$AZ$15,0,1)</f>
        <v>#N/A</v>
      </c>
      <c r="P1414" s="360" t="str">
        <f>IF(Tabela14[[#This Row],[DIA]]&gt;0,IF('13'!$CD$36=77,1,""),"")</f>
        <v/>
      </c>
      <c r="Q1414" s="360" t="e">
        <f>IF(M1414&gt;'13'!$CD$30,0,1)</f>
        <v>#N/A</v>
      </c>
      <c r="R1414" s="357" t="str">
        <f>IF(Tabela14[[#This Row],[DIA]]&gt;0,IF('01'!$BX$33=77,1,""),"")</f>
        <v/>
      </c>
      <c r="S1414" s="360" t="e">
        <f>IF(M1414&gt;'01'!$BX$27,0,1)</f>
        <v>#N/A</v>
      </c>
    </row>
    <row r="1415" spans="3:19" x14ac:dyDescent="0.25">
      <c r="C1415" s="356"/>
      <c r="D1415" s="357"/>
      <c r="E1415" s="358"/>
      <c r="F1415" s="359"/>
      <c r="G1415" s="357"/>
      <c r="H1415" s="357"/>
      <c r="I1415" s="360" t="str">
        <f t="shared" ca="1" si="105"/>
        <v/>
      </c>
      <c r="J1415" s="360">
        <f t="shared" si="106"/>
        <v>0</v>
      </c>
      <c r="K1415" s="360">
        <f t="shared" si="107"/>
        <v>1</v>
      </c>
      <c r="L1415" s="360">
        <f t="shared" si="108"/>
        <v>1900</v>
      </c>
      <c r="M1415" s="360" t="e">
        <f t="shared" si="109"/>
        <v>#N/A</v>
      </c>
      <c r="N1415" s="357">
        <f>VLOOKUP(Tabela14[[#This Row],[Banco]],$U$9:$V$28,2,0)</f>
        <v>7</v>
      </c>
      <c r="O1415" s="360" t="e">
        <f>IF(M1415&gt;'06'!$AZ$15,0,1)</f>
        <v>#N/A</v>
      </c>
      <c r="P1415" s="360" t="str">
        <f>IF(Tabela14[[#This Row],[DIA]]&gt;0,IF('13'!$CD$36=77,1,""),"")</f>
        <v/>
      </c>
      <c r="Q1415" s="360" t="e">
        <f>IF(M1415&gt;'13'!$CD$30,0,1)</f>
        <v>#N/A</v>
      </c>
      <c r="R1415" s="357" t="str">
        <f>IF(Tabela14[[#This Row],[DIA]]&gt;0,IF('01'!$BX$33=77,1,""),"")</f>
        <v/>
      </c>
      <c r="S1415" s="360" t="e">
        <f>IF(M1415&gt;'01'!$BX$27,0,1)</f>
        <v>#N/A</v>
      </c>
    </row>
    <row r="1416" spans="3:19" x14ac:dyDescent="0.25">
      <c r="C1416" s="356"/>
      <c r="D1416" s="357"/>
      <c r="E1416" s="358"/>
      <c r="F1416" s="359"/>
      <c r="G1416" s="357"/>
      <c r="H1416" s="357"/>
      <c r="I1416" s="360" t="str">
        <f t="shared" ca="1" si="105"/>
        <v/>
      </c>
      <c r="J1416" s="360">
        <f t="shared" si="106"/>
        <v>0</v>
      </c>
      <c r="K1416" s="360">
        <f t="shared" si="107"/>
        <v>1</v>
      </c>
      <c r="L1416" s="360">
        <f t="shared" si="108"/>
        <v>1900</v>
      </c>
      <c r="M1416" s="360" t="e">
        <f t="shared" si="109"/>
        <v>#N/A</v>
      </c>
      <c r="N1416" s="357">
        <f>VLOOKUP(Tabela14[[#This Row],[Banco]],$U$9:$V$28,2,0)</f>
        <v>7</v>
      </c>
      <c r="O1416" s="360" t="e">
        <f>IF(M1416&gt;'06'!$AZ$15,0,1)</f>
        <v>#N/A</v>
      </c>
      <c r="P1416" s="360" t="str">
        <f>IF(Tabela14[[#This Row],[DIA]]&gt;0,IF('13'!$CD$36=77,1,""),"")</f>
        <v/>
      </c>
      <c r="Q1416" s="360" t="e">
        <f>IF(M1416&gt;'13'!$CD$30,0,1)</f>
        <v>#N/A</v>
      </c>
      <c r="R1416" s="357" t="str">
        <f>IF(Tabela14[[#This Row],[DIA]]&gt;0,IF('01'!$BX$33=77,1,""),"")</f>
        <v/>
      </c>
      <c r="S1416" s="360" t="e">
        <f>IF(M1416&gt;'01'!$BX$27,0,1)</f>
        <v>#N/A</v>
      </c>
    </row>
    <row r="1417" spans="3:19" x14ac:dyDescent="0.25">
      <c r="C1417" s="356"/>
      <c r="D1417" s="357"/>
      <c r="E1417" s="358"/>
      <c r="F1417" s="359"/>
      <c r="G1417" s="357"/>
      <c r="H1417" s="357"/>
      <c r="I1417" s="360" t="str">
        <f t="shared" ref="I1417:I1458" ca="1" si="110">IF(H1417="","",(IF(H1417="Efetivado","",IF(C1417="","",IF(C1417=TODAY(),"Vence Hoje",IF(C1417&lt;TODAY(),"Atrasado",C1417-TODAY()&amp;" Dias para Vencer"))))))</f>
        <v/>
      </c>
      <c r="J1417" s="360">
        <f t="shared" ref="J1417:J1458" si="111">DAY(C1417)</f>
        <v>0</v>
      </c>
      <c r="K1417" s="360">
        <f t="shared" ref="K1417:K1458" si="112">MONTH(C1417)</f>
        <v>1</v>
      </c>
      <c r="L1417" s="360">
        <f t="shared" ref="L1417:L1458" si="113">YEAR(C1417)</f>
        <v>1900</v>
      </c>
      <c r="M1417" s="360" t="e">
        <f t="shared" ref="M1417:M1458" si="114">VLOOKUP(H1417,$Z$9:$AA$10,2,0)</f>
        <v>#N/A</v>
      </c>
      <c r="N1417" s="357">
        <f>VLOOKUP(Tabela14[[#This Row],[Banco]],$U$9:$V$28,2,0)</f>
        <v>7</v>
      </c>
      <c r="O1417" s="360" t="e">
        <f>IF(M1417&gt;'06'!$AZ$15,0,1)</f>
        <v>#N/A</v>
      </c>
      <c r="P1417" s="360" t="str">
        <f>IF(Tabela14[[#This Row],[DIA]]&gt;0,IF('13'!$CD$36=77,1,""),"")</f>
        <v/>
      </c>
      <c r="Q1417" s="360" t="e">
        <f>IF(M1417&gt;'13'!$CD$30,0,1)</f>
        <v>#N/A</v>
      </c>
      <c r="R1417" s="357" t="str">
        <f>IF(Tabela14[[#This Row],[DIA]]&gt;0,IF('01'!$BX$33=77,1,""),"")</f>
        <v/>
      </c>
      <c r="S1417" s="360" t="e">
        <f>IF(M1417&gt;'01'!$BX$27,0,1)</f>
        <v>#N/A</v>
      </c>
    </row>
    <row r="1418" spans="3:19" x14ac:dyDescent="0.25">
      <c r="C1418" s="356"/>
      <c r="D1418" s="357"/>
      <c r="E1418" s="358"/>
      <c r="F1418" s="359"/>
      <c r="G1418" s="357"/>
      <c r="H1418" s="357"/>
      <c r="I1418" s="360" t="str">
        <f t="shared" ca="1" si="110"/>
        <v/>
      </c>
      <c r="J1418" s="360">
        <f t="shared" si="111"/>
        <v>0</v>
      </c>
      <c r="K1418" s="360">
        <f t="shared" si="112"/>
        <v>1</v>
      </c>
      <c r="L1418" s="360">
        <f t="shared" si="113"/>
        <v>1900</v>
      </c>
      <c r="M1418" s="360" t="e">
        <f t="shared" si="114"/>
        <v>#N/A</v>
      </c>
      <c r="N1418" s="357">
        <f>VLOOKUP(Tabela14[[#This Row],[Banco]],$U$9:$V$28,2,0)</f>
        <v>7</v>
      </c>
      <c r="O1418" s="360" t="e">
        <f>IF(M1418&gt;'06'!$AZ$15,0,1)</f>
        <v>#N/A</v>
      </c>
      <c r="P1418" s="360" t="str">
        <f>IF(Tabela14[[#This Row],[DIA]]&gt;0,IF('13'!$CD$36=77,1,""),"")</f>
        <v/>
      </c>
      <c r="Q1418" s="360" t="e">
        <f>IF(M1418&gt;'13'!$CD$30,0,1)</f>
        <v>#N/A</v>
      </c>
      <c r="R1418" s="357" t="str">
        <f>IF(Tabela14[[#This Row],[DIA]]&gt;0,IF('01'!$BX$33=77,1,""),"")</f>
        <v/>
      </c>
      <c r="S1418" s="360" t="e">
        <f>IF(M1418&gt;'01'!$BX$27,0,1)</f>
        <v>#N/A</v>
      </c>
    </row>
    <row r="1419" spans="3:19" x14ac:dyDescent="0.25">
      <c r="C1419" s="356"/>
      <c r="D1419" s="357"/>
      <c r="E1419" s="358"/>
      <c r="F1419" s="359"/>
      <c r="G1419" s="357"/>
      <c r="H1419" s="357"/>
      <c r="I1419" s="360" t="str">
        <f t="shared" ca="1" si="110"/>
        <v/>
      </c>
      <c r="J1419" s="360">
        <f t="shared" si="111"/>
        <v>0</v>
      </c>
      <c r="K1419" s="360">
        <f t="shared" si="112"/>
        <v>1</v>
      </c>
      <c r="L1419" s="360">
        <f t="shared" si="113"/>
        <v>1900</v>
      </c>
      <c r="M1419" s="360" t="e">
        <f t="shared" si="114"/>
        <v>#N/A</v>
      </c>
      <c r="N1419" s="357">
        <f>VLOOKUP(Tabela14[[#This Row],[Banco]],$U$9:$V$28,2,0)</f>
        <v>7</v>
      </c>
      <c r="O1419" s="360" t="e">
        <f>IF(M1419&gt;'06'!$AZ$15,0,1)</f>
        <v>#N/A</v>
      </c>
      <c r="P1419" s="360" t="str">
        <f>IF(Tabela14[[#This Row],[DIA]]&gt;0,IF('13'!$CD$36=77,1,""),"")</f>
        <v/>
      </c>
      <c r="Q1419" s="360" t="e">
        <f>IF(M1419&gt;'13'!$CD$30,0,1)</f>
        <v>#N/A</v>
      </c>
      <c r="R1419" s="357" t="str">
        <f>IF(Tabela14[[#This Row],[DIA]]&gt;0,IF('01'!$BX$33=77,1,""),"")</f>
        <v/>
      </c>
      <c r="S1419" s="360" t="e">
        <f>IF(M1419&gt;'01'!$BX$27,0,1)</f>
        <v>#N/A</v>
      </c>
    </row>
    <row r="1420" spans="3:19" x14ac:dyDescent="0.25">
      <c r="C1420" s="356"/>
      <c r="D1420" s="357"/>
      <c r="E1420" s="358"/>
      <c r="F1420" s="359"/>
      <c r="G1420" s="357"/>
      <c r="H1420" s="357"/>
      <c r="I1420" s="360" t="str">
        <f t="shared" ca="1" si="110"/>
        <v/>
      </c>
      <c r="J1420" s="360">
        <f t="shared" si="111"/>
        <v>0</v>
      </c>
      <c r="K1420" s="360">
        <f t="shared" si="112"/>
        <v>1</v>
      </c>
      <c r="L1420" s="360">
        <f t="shared" si="113"/>
        <v>1900</v>
      </c>
      <c r="M1420" s="360" t="e">
        <f t="shared" si="114"/>
        <v>#N/A</v>
      </c>
      <c r="N1420" s="357">
        <f>VLOOKUP(Tabela14[[#This Row],[Banco]],$U$9:$V$28,2,0)</f>
        <v>7</v>
      </c>
      <c r="O1420" s="360" t="e">
        <f>IF(M1420&gt;'06'!$AZ$15,0,1)</f>
        <v>#N/A</v>
      </c>
      <c r="P1420" s="360" t="str">
        <f>IF(Tabela14[[#This Row],[DIA]]&gt;0,IF('13'!$CD$36=77,1,""),"")</f>
        <v/>
      </c>
      <c r="Q1420" s="360" t="e">
        <f>IF(M1420&gt;'13'!$CD$30,0,1)</f>
        <v>#N/A</v>
      </c>
      <c r="R1420" s="357" t="str">
        <f>IF(Tabela14[[#This Row],[DIA]]&gt;0,IF('01'!$BX$33=77,1,""),"")</f>
        <v/>
      </c>
      <c r="S1420" s="360" t="e">
        <f>IF(M1420&gt;'01'!$BX$27,0,1)</f>
        <v>#N/A</v>
      </c>
    </row>
    <row r="1421" spans="3:19" x14ac:dyDescent="0.25">
      <c r="C1421" s="356"/>
      <c r="D1421" s="357"/>
      <c r="E1421" s="358"/>
      <c r="F1421" s="359"/>
      <c r="G1421" s="357"/>
      <c r="H1421" s="357"/>
      <c r="I1421" s="360" t="str">
        <f t="shared" ca="1" si="110"/>
        <v/>
      </c>
      <c r="J1421" s="360">
        <f t="shared" si="111"/>
        <v>0</v>
      </c>
      <c r="K1421" s="360">
        <f t="shared" si="112"/>
        <v>1</v>
      </c>
      <c r="L1421" s="360">
        <f t="shared" si="113"/>
        <v>1900</v>
      </c>
      <c r="M1421" s="360" t="e">
        <f t="shared" si="114"/>
        <v>#N/A</v>
      </c>
      <c r="N1421" s="357">
        <f>VLOOKUP(Tabela14[[#This Row],[Banco]],$U$9:$V$28,2,0)</f>
        <v>7</v>
      </c>
      <c r="O1421" s="360" t="e">
        <f>IF(M1421&gt;'06'!$AZ$15,0,1)</f>
        <v>#N/A</v>
      </c>
      <c r="P1421" s="360" t="str">
        <f>IF(Tabela14[[#This Row],[DIA]]&gt;0,IF('13'!$CD$36=77,1,""),"")</f>
        <v/>
      </c>
      <c r="Q1421" s="360" t="e">
        <f>IF(M1421&gt;'13'!$CD$30,0,1)</f>
        <v>#N/A</v>
      </c>
      <c r="R1421" s="357" t="str">
        <f>IF(Tabela14[[#This Row],[DIA]]&gt;0,IF('01'!$BX$33=77,1,""),"")</f>
        <v/>
      </c>
      <c r="S1421" s="360" t="e">
        <f>IF(M1421&gt;'01'!$BX$27,0,1)</f>
        <v>#N/A</v>
      </c>
    </row>
    <row r="1422" spans="3:19" x14ac:dyDescent="0.25">
      <c r="C1422" s="356"/>
      <c r="D1422" s="357"/>
      <c r="E1422" s="358"/>
      <c r="F1422" s="359"/>
      <c r="G1422" s="357"/>
      <c r="H1422" s="357"/>
      <c r="I1422" s="360" t="str">
        <f t="shared" ca="1" si="110"/>
        <v/>
      </c>
      <c r="J1422" s="360">
        <f t="shared" si="111"/>
        <v>0</v>
      </c>
      <c r="K1422" s="360">
        <f t="shared" si="112"/>
        <v>1</v>
      </c>
      <c r="L1422" s="360">
        <f t="shared" si="113"/>
        <v>1900</v>
      </c>
      <c r="M1422" s="360" t="e">
        <f t="shared" si="114"/>
        <v>#N/A</v>
      </c>
      <c r="N1422" s="357">
        <f>VLOOKUP(Tabela14[[#This Row],[Banco]],$U$9:$V$28,2,0)</f>
        <v>7</v>
      </c>
      <c r="O1422" s="360" t="e">
        <f>IF(M1422&gt;'06'!$AZ$15,0,1)</f>
        <v>#N/A</v>
      </c>
      <c r="P1422" s="360" t="str">
        <f>IF(Tabela14[[#This Row],[DIA]]&gt;0,IF('13'!$CD$36=77,1,""),"")</f>
        <v/>
      </c>
      <c r="Q1422" s="360" t="e">
        <f>IF(M1422&gt;'13'!$CD$30,0,1)</f>
        <v>#N/A</v>
      </c>
      <c r="R1422" s="357" t="str">
        <f>IF(Tabela14[[#This Row],[DIA]]&gt;0,IF('01'!$BX$33=77,1,""),"")</f>
        <v/>
      </c>
      <c r="S1422" s="360" t="e">
        <f>IF(M1422&gt;'01'!$BX$27,0,1)</f>
        <v>#N/A</v>
      </c>
    </row>
    <row r="1423" spans="3:19" x14ac:dyDescent="0.25">
      <c r="C1423" s="356"/>
      <c r="D1423" s="357"/>
      <c r="E1423" s="358"/>
      <c r="F1423" s="359"/>
      <c r="G1423" s="357"/>
      <c r="H1423" s="357"/>
      <c r="I1423" s="360" t="str">
        <f t="shared" ca="1" si="110"/>
        <v/>
      </c>
      <c r="J1423" s="360">
        <f t="shared" si="111"/>
        <v>0</v>
      </c>
      <c r="K1423" s="360">
        <f t="shared" si="112"/>
        <v>1</v>
      </c>
      <c r="L1423" s="360">
        <f t="shared" si="113"/>
        <v>1900</v>
      </c>
      <c r="M1423" s="360" t="e">
        <f t="shared" si="114"/>
        <v>#N/A</v>
      </c>
      <c r="N1423" s="357">
        <f>VLOOKUP(Tabela14[[#This Row],[Banco]],$U$9:$V$28,2,0)</f>
        <v>7</v>
      </c>
      <c r="O1423" s="360" t="e">
        <f>IF(M1423&gt;'06'!$AZ$15,0,1)</f>
        <v>#N/A</v>
      </c>
      <c r="P1423" s="360" t="str">
        <f>IF(Tabela14[[#This Row],[DIA]]&gt;0,IF('13'!$CD$36=77,1,""),"")</f>
        <v/>
      </c>
      <c r="Q1423" s="360" t="e">
        <f>IF(M1423&gt;'13'!$CD$30,0,1)</f>
        <v>#N/A</v>
      </c>
      <c r="R1423" s="357" t="str">
        <f>IF(Tabela14[[#This Row],[DIA]]&gt;0,IF('01'!$BX$33=77,1,""),"")</f>
        <v/>
      </c>
      <c r="S1423" s="360" t="e">
        <f>IF(M1423&gt;'01'!$BX$27,0,1)</f>
        <v>#N/A</v>
      </c>
    </row>
    <row r="1424" spans="3:19" x14ac:dyDescent="0.25">
      <c r="C1424" s="356"/>
      <c r="D1424" s="357"/>
      <c r="E1424" s="358"/>
      <c r="F1424" s="359"/>
      <c r="G1424" s="357"/>
      <c r="H1424" s="357"/>
      <c r="I1424" s="360" t="str">
        <f t="shared" ca="1" si="110"/>
        <v/>
      </c>
      <c r="J1424" s="360">
        <f t="shared" si="111"/>
        <v>0</v>
      </c>
      <c r="K1424" s="360">
        <f t="shared" si="112"/>
        <v>1</v>
      </c>
      <c r="L1424" s="360">
        <f t="shared" si="113"/>
        <v>1900</v>
      </c>
      <c r="M1424" s="360" t="e">
        <f t="shared" si="114"/>
        <v>#N/A</v>
      </c>
      <c r="N1424" s="357">
        <f>VLOOKUP(Tabela14[[#This Row],[Banco]],$U$9:$V$28,2,0)</f>
        <v>7</v>
      </c>
      <c r="O1424" s="360" t="e">
        <f>IF(M1424&gt;'06'!$AZ$15,0,1)</f>
        <v>#N/A</v>
      </c>
      <c r="P1424" s="360" t="str">
        <f>IF(Tabela14[[#This Row],[DIA]]&gt;0,IF('13'!$CD$36=77,1,""),"")</f>
        <v/>
      </c>
      <c r="Q1424" s="360" t="e">
        <f>IF(M1424&gt;'13'!$CD$30,0,1)</f>
        <v>#N/A</v>
      </c>
      <c r="R1424" s="357" t="str">
        <f>IF(Tabela14[[#This Row],[DIA]]&gt;0,IF('01'!$BX$33=77,1,""),"")</f>
        <v/>
      </c>
      <c r="S1424" s="360" t="e">
        <f>IF(M1424&gt;'01'!$BX$27,0,1)</f>
        <v>#N/A</v>
      </c>
    </row>
    <row r="1425" spans="3:19" x14ac:dyDescent="0.25">
      <c r="C1425" s="356"/>
      <c r="D1425" s="357"/>
      <c r="E1425" s="358"/>
      <c r="F1425" s="359"/>
      <c r="G1425" s="357"/>
      <c r="H1425" s="357"/>
      <c r="I1425" s="360" t="str">
        <f t="shared" ca="1" si="110"/>
        <v/>
      </c>
      <c r="J1425" s="360">
        <f t="shared" si="111"/>
        <v>0</v>
      </c>
      <c r="K1425" s="360">
        <f t="shared" si="112"/>
        <v>1</v>
      </c>
      <c r="L1425" s="360">
        <f t="shared" si="113"/>
        <v>1900</v>
      </c>
      <c r="M1425" s="360" t="e">
        <f t="shared" si="114"/>
        <v>#N/A</v>
      </c>
      <c r="N1425" s="357">
        <f>VLOOKUP(Tabela14[[#This Row],[Banco]],$U$9:$V$28,2,0)</f>
        <v>7</v>
      </c>
      <c r="O1425" s="360" t="e">
        <f>IF(M1425&gt;'06'!$AZ$15,0,1)</f>
        <v>#N/A</v>
      </c>
      <c r="P1425" s="360" t="str">
        <f>IF(Tabela14[[#This Row],[DIA]]&gt;0,IF('13'!$CD$36=77,1,""),"")</f>
        <v/>
      </c>
      <c r="Q1425" s="360" t="e">
        <f>IF(M1425&gt;'13'!$CD$30,0,1)</f>
        <v>#N/A</v>
      </c>
      <c r="R1425" s="357" t="str">
        <f>IF(Tabela14[[#This Row],[DIA]]&gt;0,IF('01'!$BX$33=77,1,""),"")</f>
        <v/>
      </c>
      <c r="S1425" s="360" t="e">
        <f>IF(M1425&gt;'01'!$BX$27,0,1)</f>
        <v>#N/A</v>
      </c>
    </row>
    <row r="1426" spans="3:19" x14ac:dyDescent="0.25">
      <c r="C1426" s="356"/>
      <c r="D1426" s="357"/>
      <c r="E1426" s="358"/>
      <c r="F1426" s="359"/>
      <c r="G1426" s="357"/>
      <c r="H1426" s="357"/>
      <c r="I1426" s="360" t="str">
        <f t="shared" ca="1" si="110"/>
        <v/>
      </c>
      <c r="J1426" s="360">
        <f t="shared" si="111"/>
        <v>0</v>
      </c>
      <c r="K1426" s="360">
        <f t="shared" si="112"/>
        <v>1</v>
      </c>
      <c r="L1426" s="360">
        <f t="shared" si="113"/>
        <v>1900</v>
      </c>
      <c r="M1426" s="360" t="e">
        <f t="shared" si="114"/>
        <v>#N/A</v>
      </c>
      <c r="N1426" s="357">
        <f>VLOOKUP(Tabela14[[#This Row],[Banco]],$U$9:$V$28,2,0)</f>
        <v>7</v>
      </c>
      <c r="O1426" s="360" t="e">
        <f>IF(M1426&gt;'06'!$AZ$15,0,1)</f>
        <v>#N/A</v>
      </c>
      <c r="P1426" s="360" t="str">
        <f>IF(Tabela14[[#This Row],[DIA]]&gt;0,IF('13'!$CD$36=77,1,""),"")</f>
        <v/>
      </c>
      <c r="Q1426" s="360" t="e">
        <f>IF(M1426&gt;'13'!$CD$30,0,1)</f>
        <v>#N/A</v>
      </c>
      <c r="R1426" s="357" t="str">
        <f>IF(Tabela14[[#This Row],[DIA]]&gt;0,IF('01'!$BX$33=77,1,""),"")</f>
        <v/>
      </c>
      <c r="S1426" s="360" t="e">
        <f>IF(M1426&gt;'01'!$BX$27,0,1)</f>
        <v>#N/A</v>
      </c>
    </row>
    <row r="1427" spans="3:19" x14ac:dyDescent="0.25">
      <c r="C1427" s="356"/>
      <c r="D1427" s="357"/>
      <c r="E1427" s="358"/>
      <c r="F1427" s="359"/>
      <c r="G1427" s="357"/>
      <c r="H1427" s="357"/>
      <c r="I1427" s="360" t="str">
        <f t="shared" ca="1" si="110"/>
        <v/>
      </c>
      <c r="J1427" s="360">
        <f t="shared" si="111"/>
        <v>0</v>
      </c>
      <c r="K1427" s="360">
        <f t="shared" si="112"/>
        <v>1</v>
      </c>
      <c r="L1427" s="360">
        <f t="shared" si="113"/>
        <v>1900</v>
      </c>
      <c r="M1427" s="360" t="e">
        <f t="shared" si="114"/>
        <v>#N/A</v>
      </c>
      <c r="N1427" s="357">
        <f>VLOOKUP(Tabela14[[#This Row],[Banco]],$U$9:$V$28,2,0)</f>
        <v>7</v>
      </c>
      <c r="O1427" s="360" t="e">
        <f>IF(M1427&gt;'06'!$AZ$15,0,1)</f>
        <v>#N/A</v>
      </c>
      <c r="P1427" s="360" t="str">
        <f>IF(Tabela14[[#This Row],[DIA]]&gt;0,IF('13'!$CD$36=77,1,""),"")</f>
        <v/>
      </c>
      <c r="Q1427" s="360" t="e">
        <f>IF(M1427&gt;'13'!$CD$30,0,1)</f>
        <v>#N/A</v>
      </c>
      <c r="R1427" s="357" t="str">
        <f>IF(Tabela14[[#This Row],[DIA]]&gt;0,IF('01'!$BX$33=77,1,""),"")</f>
        <v/>
      </c>
      <c r="S1427" s="360" t="e">
        <f>IF(M1427&gt;'01'!$BX$27,0,1)</f>
        <v>#N/A</v>
      </c>
    </row>
    <row r="1428" spans="3:19" x14ac:dyDescent="0.25">
      <c r="C1428" s="356"/>
      <c r="D1428" s="357"/>
      <c r="E1428" s="358"/>
      <c r="F1428" s="359"/>
      <c r="G1428" s="357"/>
      <c r="H1428" s="357"/>
      <c r="I1428" s="360" t="str">
        <f t="shared" ca="1" si="110"/>
        <v/>
      </c>
      <c r="J1428" s="360">
        <f t="shared" si="111"/>
        <v>0</v>
      </c>
      <c r="K1428" s="360">
        <f t="shared" si="112"/>
        <v>1</v>
      </c>
      <c r="L1428" s="360">
        <f t="shared" si="113"/>
        <v>1900</v>
      </c>
      <c r="M1428" s="360" t="e">
        <f t="shared" si="114"/>
        <v>#N/A</v>
      </c>
      <c r="N1428" s="357">
        <f>VLOOKUP(Tabela14[[#This Row],[Banco]],$U$9:$V$28,2,0)</f>
        <v>7</v>
      </c>
      <c r="O1428" s="360" t="e">
        <f>IF(M1428&gt;'06'!$AZ$15,0,1)</f>
        <v>#N/A</v>
      </c>
      <c r="P1428" s="360" t="str">
        <f>IF(Tabela14[[#This Row],[DIA]]&gt;0,IF('13'!$CD$36=77,1,""),"")</f>
        <v/>
      </c>
      <c r="Q1428" s="360" t="e">
        <f>IF(M1428&gt;'13'!$CD$30,0,1)</f>
        <v>#N/A</v>
      </c>
      <c r="R1428" s="357" t="str">
        <f>IF(Tabela14[[#This Row],[DIA]]&gt;0,IF('01'!$BX$33=77,1,""),"")</f>
        <v/>
      </c>
      <c r="S1428" s="360" t="e">
        <f>IF(M1428&gt;'01'!$BX$27,0,1)</f>
        <v>#N/A</v>
      </c>
    </row>
    <row r="1429" spans="3:19" x14ac:dyDescent="0.25">
      <c r="C1429" s="356"/>
      <c r="D1429" s="357"/>
      <c r="E1429" s="358"/>
      <c r="F1429" s="359"/>
      <c r="G1429" s="357"/>
      <c r="H1429" s="357"/>
      <c r="I1429" s="360" t="str">
        <f t="shared" ca="1" si="110"/>
        <v/>
      </c>
      <c r="J1429" s="360">
        <f t="shared" si="111"/>
        <v>0</v>
      </c>
      <c r="K1429" s="360">
        <f t="shared" si="112"/>
        <v>1</v>
      </c>
      <c r="L1429" s="360">
        <f t="shared" si="113"/>
        <v>1900</v>
      </c>
      <c r="M1429" s="360" t="e">
        <f t="shared" si="114"/>
        <v>#N/A</v>
      </c>
      <c r="N1429" s="357">
        <f>VLOOKUP(Tabela14[[#This Row],[Banco]],$U$9:$V$28,2,0)</f>
        <v>7</v>
      </c>
      <c r="O1429" s="360" t="e">
        <f>IF(M1429&gt;'06'!$AZ$15,0,1)</f>
        <v>#N/A</v>
      </c>
      <c r="P1429" s="360" t="str">
        <f>IF(Tabela14[[#This Row],[DIA]]&gt;0,IF('13'!$CD$36=77,1,""),"")</f>
        <v/>
      </c>
      <c r="Q1429" s="360" t="e">
        <f>IF(M1429&gt;'13'!$CD$30,0,1)</f>
        <v>#N/A</v>
      </c>
      <c r="R1429" s="357" t="str">
        <f>IF(Tabela14[[#This Row],[DIA]]&gt;0,IF('01'!$BX$33=77,1,""),"")</f>
        <v/>
      </c>
      <c r="S1429" s="360" t="e">
        <f>IF(M1429&gt;'01'!$BX$27,0,1)</f>
        <v>#N/A</v>
      </c>
    </row>
    <row r="1430" spans="3:19" x14ac:dyDescent="0.25">
      <c r="C1430" s="356"/>
      <c r="D1430" s="357"/>
      <c r="E1430" s="358"/>
      <c r="F1430" s="359"/>
      <c r="G1430" s="357"/>
      <c r="H1430" s="357"/>
      <c r="I1430" s="360" t="str">
        <f t="shared" ca="1" si="110"/>
        <v/>
      </c>
      <c r="J1430" s="360">
        <f t="shared" si="111"/>
        <v>0</v>
      </c>
      <c r="K1430" s="360">
        <f t="shared" si="112"/>
        <v>1</v>
      </c>
      <c r="L1430" s="360">
        <f t="shared" si="113"/>
        <v>1900</v>
      </c>
      <c r="M1430" s="360" t="e">
        <f t="shared" si="114"/>
        <v>#N/A</v>
      </c>
      <c r="N1430" s="357">
        <f>VLOOKUP(Tabela14[[#This Row],[Banco]],$U$9:$V$28,2,0)</f>
        <v>7</v>
      </c>
      <c r="O1430" s="360" t="e">
        <f>IF(M1430&gt;'06'!$AZ$15,0,1)</f>
        <v>#N/A</v>
      </c>
      <c r="P1430" s="360" t="str">
        <f>IF(Tabela14[[#This Row],[DIA]]&gt;0,IF('13'!$CD$36=77,1,""),"")</f>
        <v/>
      </c>
      <c r="Q1430" s="360" t="e">
        <f>IF(M1430&gt;'13'!$CD$30,0,1)</f>
        <v>#N/A</v>
      </c>
      <c r="R1430" s="357" t="str">
        <f>IF(Tabela14[[#This Row],[DIA]]&gt;0,IF('01'!$BX$33=77,1,""),"")</f>
        <v/>
      </c>
      <c r="S1430" s="360" t="e">
        <f>IF(M1430&gt;'01'!$BX$27,0,1)</f>
        <v>#N/A</v>
      </c>
    </row>
    <row r="1431" spans="3:19" x14ac:dyDescent="0.25">
      <c r="C1431" s="356"/>
      <c r="D1431" s="357"/>
      <c r="E1431" s="358"/>
      <c r="F1431" s="359"/>
      <c r="G1431" s="357"/>
      <c r="H1431" s="357"/>
      <c r="I1431" s="360" t="str">
        <f t="shared" ca="1" si="110"/>
        <v/>
      </c>
      <c r="J1431" s="360">
        <f t="shared" si="111"/>
        <v>0</v>
      </c>
      <c r="K1431" s="360">
        <f t="shared" si="112"/>
        <v>1</v>
      </c>
      <c r="L1431" s="360">
        <f t="shared" si="113"/>
        <v>1900</v>
      </c>
      <c r="M1431" s="360" t="e">
        <f t="shared" si="114"/>
        <v>#N/A</v>
      </c>
      <c r="N1431" s="357">
        <f>VLOOKUP(Tabela14[[#This Row],[Banco]],$U$9:$V$28,2,0)</f>
        <v>7</v>
      </c>
      <c r="O1431" s="360" t="e">
        <f>IF(M1431&gt;'06'!$AZ$15,0,1)</f>
        <v>#N/A</v>
      </c>
      <c r="P1431" s="360" t="str">
        <f>IF(Tabela14[[#This Row],[DIA]]&gt;0,IF('13'!$CD$36=77,1,""),"")</f>
        <v/>
      </c>
      <c r="Q1431" s="360" t="e">
        <f>IF(M1431&gt;'13'!$CD$30,0,1)</f>
        <v>#N/A</v>
      </c>
      <c r="R1431" s="357" t="str">
        <f>IF(Tabela14[[#This Row],[DIA]]&gt;0,IF('01'!$BX$33=77,1,""),"")</f>
        <v/>
      </c>
      <c r="S1431" s="360" t="e">
        <f>IF(M1431&gt;'01'!$BX$27,0,1)</f>
        <v>#N/A</v>
      </c>
    </row>
    <row r="1432" spans="3:19" x14ac:dyDescent="0.25">
      <c r="C1432" s="356"/>
      <c r="D1432" s="357"/>
      <c r="E1432" s="358"/>
      <c r="F1432" s="359"/>
      <c r="G1432" s="357"/>
      <c r="H1432" s="357"/>
      <c r="I1432" s="360" t="str">
        <f t="shared" ca="1" si="110"/>
        <v/>
      </c>
      <c r="J1432" s="360">
        <f t="shared" si="111"/>
        <v>0</v>
      </c>
      <c r="K1432" s="360">
        <f t="shared" si="112"/>
        <v>1</v>
      </c>
      <c r="L1432" s="360">
        <f t="shared" si="113"/>
        <v>1900</v>
      </c>
      <c r="M1432" s="360" t="e">
        <f t="shared" si="114"/>
        <v>#N/A</v>
      </c>
      <c r="N1432" s="357">
        <f>VLOOKUP(Tabela14[[#This Row],[Banco]],$U$9:$V$28,2,0)</f>
        <v>7</v>
      </c>
      <c r="O1432" s="360" t="e">
        <f>IF(M1432&gt;'06'!$AZ$15,0,1)</f>
        <v>#N/A</v>
      </c>
      <c r="P1432" s="360" t="str">
        <f>IF(Tabela14[[#This Row],[DIA]]&gt;0,IF('13'!$CD$36=77,1,""),"")</f>
        <v/>
      </c>
      <c r="Q1432" s="360" t="e">
        <f>IF(M1432&gt;'13'!$CD$30,0,1)</f>
        <v>#N/A</v>
      </c>
      <c r="R1432" s="357" t="str">
        <f>IF(Tabela14[[#This Row],[DIA]]&gt;0,IF('01'!$BX$33=77,1,""),"")</f>
        <v/>
      </c>
      <c r="S1432" s="360" t="e">
        <f>IF(M1432&gt;'01'!$BX$27,0,1)</f>
        <v>#N/A</v>
      </c>
    </row>
    <row r="1433" spans="3:19" x14ac:dyDescent="0.25">
      <c r="C1433" s="356"/>
      <c r="D1433" s="357"/>
      <c r="E1433" s="358"/>
      <c r="F1433" s="359"/>
      <c r="G1433" s="357"/>
      <c r="H1433" s="357"/>
      <c r="I1433" s="360" t="str">
        <f t="shared" ca="1" si="110"/>
        <v/>
      </c>
      <c r="J1433" s="360">
        <f t="shared" si="111"/>
        <v>0</v>
      </c>
      <c r="K1433" s="360">
        <f t="shared" si="112"/>
        <v>1</v>
      </c>
      <c r="L1433" s="360">
        <f t="shared" si="113"/>
        <v>1900</v>
      </c>
      <c r="M1433" s="360" t="e">
        <f t="shared" si="114"/>
        <v>#N/A</v>
      </c>
      <c r="N1433" s="357">
        <f>VLOOKUP(Tabela14[[#This Row],[Banco]],$U$9:$V$28,2,0)</f>
        <v>7</v>
      </c>
      <c r="O1433" s="360" t="e">
        <f>IF(M1433&gt;'06'!$AZ$15,0,1)</f>
        <v>#N/A</v>
      </c>
      <c r="P1433" s="360" t="str">
        <f>IF(Tabela14[[#This Row],[DIA]]&gt;0,IF('13'!$CD$36=77,1,""),"")</f>
        <v/>
      </c>
      <c r="Q1433" s="360" t="e">
        <f>IF(M1433&gt;'13'!$CD$30,0,1)</f>
        <v>#N/A</v>
      </c>
      <c r="R1433" s="357" t="str">
        <f>IF(Tabela14[[#This Row],[DIA]]&gt;0,IF('01'!$BX$33=77,1,""),"")</f>
        <v/>
      </c>
      <c r="S1433" s="360" t="e">
        <f>IF(M1433&gt;'01'!$BX$27,0,1)</f>
        <v>#N/A</v>
      </c>
    </row>
    <row r="1434" spans="3:19" x14ac:dyDescent="0.25">
      <c r="C1434" s="356"/>
      <c r="D1434" s="357"/>
      <c r="E1434" s="358"/>
      <c r="F1434" s="359"/>
      <c r="G1434" s="357"/>
      <c r="H1434" s="357"/>
      <c r="I1434" s="360" t="str">
        <f t="shared" ca="1" si="110"/>
        <v/>
      </c>
      <c r="J1434" s="360">
        <f t="shared" si="111"/>
        <v>0</v>
      </c>
      <c r="K1434" s="360">
        <f t="shared" si="112"/>
        <v>1</v>
      </c>
      <c r="L1434" s="360">
        <f t="shared" si="113"/>
        <v>1900</v>
      </c>
      <c r="M1434" s="360" t="e">
        <f t="shared" si="114"/>
        <v>#N/A</v>
      </c>
      <c r="N1434" s="357">
        <f>VLOOKUP(Tabela14[[#This Row],[Banco]],$U$9:$V$28,2,0)</f>
        <v>7</v>
      </c>
      <c r="O1434" s="360" t="e">
        <f>IF(M1434&gt;'06'!$AZ$15,0,1)</f>
        <v>#N/A</v>
      </c>
      <c r="P1434" s="360" t="str">
        <f>IF(Tabela14[[#This Row],[DIA]]&gt;0,IF('13'!$CD$36=77,1,""),"")</f>
        <v/>
      </c>
      <c r="Q1434" s="360" t="e">
        <f>IF(M1434&gt;'13'!$CD$30,0,1)</f>
        <v>#N/A</v>
      </c>
      <c r="R1434" s="357" t="str">
        <f>IF(Tabela14[[#This Row],[DIA]]&gt;0,IF('01'!$BX$33=77,1,""),"")</f>
        <v/>
      </c>
      <c r="S1434" s="360" t="e">
        <f>IF(M1434&gt;'01'!$BX$27,0,1)</f>
        <v>#N/A</v>
      </c>
    </row>
    <row r="1435" spans="3:19" x14ac:dyDescent="0.25">
      <c r="C1435" s="356"/>
      <c r="D1435" s="357"/>
      <c r="E1435" s="358"/>
      <c r="F1435" s="359"/>
      <c r="G1435" s="357"/>
      <c r="H1435" s="357"/>
      <c r="I1435" s="360" t="str">
        <f t="shared" ca="1" si="110"/>
        <v/>
      </c>
      <c r="J1435" s="360">
        <f t="shared" si="111"/>
        <v>0</v>
      </c>
      <c r="K1435" s="360">
        <f t="shared" si="112"/>
        <v>1</v>
      </c>
      <c r="L1435" s="360">
        <f t="shared" si="113"/>
        <v>1900</v>
      </c>
      <c r="M1435" s="360" t="e">
        <f t="shared" si="114"/>
        <v>#N/A</v>
      </c>
      <c r="N1435" s="357">
        <f>VLOOKUP(Tabela14[[#This Row],[Banco]],$U$9:$V$28,2,0)</f>
        <v>7</v>
      </c>
      <c r="O1435" s="360" t="e">
        <f>IF(M1435&gt;'06'!$AZ$15,0,1)</f>
        <v>#N/A</v>
      </c>
      <c r="P1435" s="360" t="str">
        <f>IF(Tabela14[[#This Row],[DIA]]&gt;0,IF('13'!$CD$36=77,1,""),"")</f>
        <v/>
      </c>
      <c r="Q1435" s="360" t="e">
        <f>IF(M1435&gt;'13'!$CD$30,0,1)</f>
        <v>#N/A</v>
      </c>
      <c r="R1435" s="357" t="str">
        <f>IF(Tabela14[[#This Row],[DIA]]&gt;0,IF('01'!$BX$33=77,1,""),"")</f>
        <v/>
      </c>
      <c r="S1435" s="360" t="e">
        <f>IF(M1435&gt;'01'!$BX$27,0,1)</f>
        <v>#N/A</v>
      </c>
    </row>
    <row r="1436" spans="3:19" x14ac:dyDescent="0.25">
      <c r="C1436" s="356"/>
      <c r="D1436" s="357"/>
      <c r="E1436" s="358"/>
      <c r="F1436" s="359"/>
      <c r="G1436" s="357"/>
      <c r="H1436" s="357"/>
      <c r="I1436" s="360" t="str">
        <f t="shared" ca="1" si="110"/>
        <v/>
      </c>
      <c r="J1436" s="360">
        <f t="shared" si="111"/>
        <v>0</v>
      </c>
      <c r="K1436" s="360">
        <f t="shared" si="112"/>
        <v>1</v>
      </c>
      <c r="L1436" s="360">
        <f t="shared" si="113"/>
        <v>1900</v>
      </c>
      <c r="M1436" s="360" t="e">
        <f t="shared" si="114"/>
        <v>#N/A</v>
      </c>
      <c r="N1436" s="357">
        <f>VLOOKUP(Tabela14[[#This Row],[Banco]],$U$9:$V$28,2,0)</f>
        <v>7</v>
      </c>
      <c r="O1436" s="360" t="e">
        <f>IF(M1436&gt;'06'!$AZ$15,0,1)</f>
        <v>#N/A</v>
      </c>
      <c r="P1436" s="360" t="str">
        <f>IF(Tabela14[[#This Row],[DIA]]&gt;0,IF('13'!$CD$36=77,1,""),"")</f>
        <v/>
      </c>
      <c r="Q1436" s="360" t="e">
        <f>IF(M1436&gt;'13'!$CD$30,0,1)</f>
        <v>#N/A</v>
      </c>
      <c r="R1436" s="357" t="str">
        <f>IF(Tabela14[[#This Row],[DIA]]&gt;0,IF('01'!$BX$33=77,1,""),"")</f>
        <v/>
      </c>
      <c r="S1436" s="360" t="e">
        <f>IF(M1436&gt;'01'!$BX$27,0,1)</f>
        <v>#N/A</v>
      </c>
    </row>
    <row r="1437" spans="3:19" x14ac:dyDescent="0.25">
      <c r="C1437" s="356"/>
      <c r="D1437" s="357"/>
      <c r="E1437" s="358"/>
      <c r="F1437" s="359"/>
      <c r="G1437" s="357"/>
      <c r="H1437" s="357"/>
      <c r="I1437" s="360" t="str">
        <f t="shared" ca="1" si="110"/>
        <v/>
      </c>
      <c r="J1437" s="360">
        <f t="shared" si="111"/>
        <v>0</v>
      </c>
      <c r="K1437" s="360">
        <f t="shared" si="112"/>
        <v>1</v>
      </c>
      <c r="L1437" s="360">
        <f t="shared" si="113"/>
        <v>1900</v>
      </c>
      <c r="M1437" s="360" t="e">
        <f t="shared" si="114"/>
        <v>#N/A</v>
      </c>
      <c r="N1437" s="357">
        <f>VLOOKUP(Tabela14[[#This Row],[Banco]],$U$9:$V$28,2,0)</f>
        <v>7</v>
      </c>
      <c r="O1437" s="360" t="e">
        <f>IF(M1437&gt;'06'!$AZ$15,0,1)</f>
        <v>#N/A</v>
      </c>
      <c r="P1437" s="360" t="str">
        <f>IF(Tabela14[[#This Row],[DIA]]&gt;0,IF('13'!$CD$36=77,1,""),"")</f>
        <v/>
      </c>
      <c r="Q1437" s="360" t="e">
        <f>IF(M1437&gt;'13'!$CD$30,0,1)</f>
        <v>#N/A</v>
      </c>
      <c r="R1437" s="357" t="str">
        <f>IF(Tabela14[[#This Row],[DIA]]&gt;0,IF('01'!$BX$33=77,1,""),"")</f>
        <v/>
      </c>
      <c r="S1437" s="360" t="e">
        <f>IF(M1437&gt;'01'!$BX$27,0,1)</f>
        <v>#N/A</v>
      </c>
    </row>
    <row r="1438" spans="3:19" x14ac:dyDescent="0.25">
      <c r="C1438" s="356"/>
      <c r="D1438" s="357"/>
      <c r="E1438" s="358"/>
      <c r="F1438" s="359"/>
      <c r="G1438" s="357"/>
      <c r="H1438" s="357"/>
      <c r="I1438" s="360" t="str">
        <f t="shared" ca="1" si="110"/>
        <v/>
      </c>
      <c r="J1438" s="360">
        <f t="shared" si="111"/>
        <v>0</v>
      </c>
      <c r="K1438" s="360">
        <f t="shared" si="112"/>
        <v>1</v>
      </c>
      <c r="L1438" s="360">
        <f t="shared" si="113"/>
        <v>1900</v>
      </c>
      <c r="M1438" s="360" t="e">
        <f t="shared" si="114"/>
        <v>#N/A</v>
      </c>
      <c r="N1438" s="357">
        <f>VLOOKUP(Tabela14[[#This Row],[Banco]],$U$9:$V$28,2,0)</f>
        <v>7</v>
      </c>
      <c r="O1438" s="360" t="e">
        <f>IF(M1438&gt;'06'!$AZ$15,0,1)</f>
        <v>#N/A</v>
      </c>
      <c r="P1438" s="360" t="str">
        <f>IF(Tabela14[[#This Row],[DIA]]&gt;0,IF('13'!$CD$36=77,1,""),"")</f>
        <v/>
      </c>
      <c r="Q1438" s="360" t="e">
        <f>IF(M1438&gt;'13'!$CD$30,0,1)</f>
        <v>#N/A</v>
      </c>
      <c r="R1438" s="357" t="str">
        <f>IF(Tabela14[[#This Row],[DIA]]&gt;0,IF('01'!$BX$33=77,1,""),"")</f>
        <v/>
      </c>
      <c r="S1438" s="360" t="e">
        <f>IF(M1438&gt;'01'!$BX$27,0,1)</f>
        <v>#N/A</v>
      </c>
    </row>
    <row r="1439" spans="3:19" x14ac:dyDescent="0.25">
      <c r="C1439" s="356"/>
      <c r="D1439" s="357"/>
      <c r="E1439" s="358"/>
      <c r="F1439" s="359"/>
      <c r="G1439" s="357"/>
      <c r="H1439" s="357"/>
      <c r="I1439" s="360" t="str">
        <f t="shared" ca="1" si="110"/>
        <v/>
      </c>
      <c r="J1439" s="360">
        <f t="shared" si="111"/>
        <v>0</v>
      </c>
      <c r="K1439" s="360">
        <f t="shared" si="112"/>
        <v>1</v>
      </c>
      <c r="L1439" s="360">
        <f t="shared" si="113"/>
        <v>1900</v>
      </c>
      <c r="M1439" s="360" t="e">
        <f t="shared" si="114"/>
        <v>#N/A</v>
      </c>
      <c r="N1439" s="357">
        <f>VLOOKUP(Tabela14[[#This Row],[Banco]],$U$9:$V$28,2,0)</f>
        <v>7</v>
      </c>
      <c r="O1439" s="360" t="e">
        <f>IF(M1439&gt;'06'!$AZ$15,0,1)</f>
        <v>#N/A</v>
      </c>
      <c r="P1439" s="360" t="str">
        <f>IF(Tabela14[[#This Row],[DIA]]&gt;0,IF('13'!$CD$36=77,1,""),"")</f>
        <v/>
      </c>
      <c r="Q1439" s="360" t="e">
        <f>IF(M1439&gt;'13'!$CD$30,0,1)</f>
        <v>#N/A</v>
      </c>
      <c r="R1439" s="357" t="str">
        <f>IF(Tabela14[[#This Row],[DIA]]&gt;0,IF('01'!$BX$33=77,1,""),"")</f>
        <v/>
      </c>
      <c r="S1439" s="360" t="e">
        <f>IF(M1439&gt;'01'!$BX$27,0,1)</f>
        <v>#N/A</v>
      </c>
    </row>
    <row r="1440" spans="3:19" x14ac:dyDescent="0.25">
      <c r="C1440" s="356"/>
      <c r="D1440" s="357"/>
      <c r="E1440" s="358"/>
      <c r="F1440" s="359"/>
      <c r="G1440" s="357"/>
      <c r="H1440" s="357"/>
      <c r="I1440" s="360" t="str">
        <f t="shared" ca="1" si="110"/>
        <v/>
      </c>
      <c r="J1440" s="360">
        <f t="shared" si="111"/>
        <v>0</v>
      </c>
      <c r="K1440" s="360">
        <f t="shared" si="112"/>
        <v>1</v>
      </c>
      <c r="L1440" s="360">
        <f t="shared" si="113"/>
        <v>1900</v>
      </c>
      <c r="M1440" s="360" t="e">
        <f t="shared" si="114"/>
        <v>#N/A</v>
      </c>
      <c r="N1440" s="357">
        <f>VLOOKUP(Tabela14[[#This Row],[Banco]],$U$9:$V$28,2,0)</f>
        <v>7</v>
      </c>
      <c r="O1440" s="360" t="e">
        <f>IF(M1440&gt;'06'!$AZ$15,0,1)</f>
        <v>#N/A</v>
      </c>
      <c r="P1440" s="360" t="str">
        <f>IF(Tabela14[[#This Row],[DIA]]&gt;0,IF('13'!$CD$36=77,1,""),"")</f>
        <v/>
      </c>
      <c r="Q1440" s="360" t="e">
        <f>IF(M1440&gt;'13'!$CD$30,0,1)</f>
        <v>#N/A</v>
      </c>
      <c r="R1440" s="357" t="str">
        <f>IF(Tabela14[[#This Row],[DIA]]&gt;0,IF('01'!$BX$33=77,1,""),"")</f>
        <v/>
      </c>
      <c r="S1440" s="360" t="e">
        <f>IF(M1440&gt;'01'!$BX$27,0,1)</f>
        <v>#N/A</v>
      </c>
    </row>
    <row r="1441" spans="3:19" x14ac:dyDescent="0.25">
      <c r="C1441" s="356"/>
      <c r="D1441" s="357"/>
      <c r="E1441" s="358"/>
      <c r="F1441" s="359"/>
      <c r="G1441" s="357"/>
      <c r="H1441" s="357"/>
      <c r="I1441" s="360" t="str">
        <f t="shared" ca="1" si="110"/>
        <v/>
      </c>
      <c r="J1441" s="360">
        <f t="shared" si="111"/>
        <v>0</v>
      </c>
      <c r="K1441" s="360">
        <f t="shared" si="112"/>
        <v>1</v>
      </c>
      <c r="L1441" s="360">
        <f t="shared" si="113"/>
        <v>1900</v>
      </c>
      <c r="M1441" s="360" t="e">
        <f t="shared" si="114"/>
        <v>#N/A</v>
      </c>
      <c r="N1441" s="357">
        <f>VLOOKUP(Tabela14[[#This Row],[Banco]],$U$9:$V$28,2,0)</f>
        <v>7</v>
      </c>
      <c r="O1441" s="360" t="e">
        <f>IF(M1441&gt;'06'!$AZ$15,0,1)</f>
        <v>#N/A</v>
      </c>
      <c r="P1441" s="360" t="str">
        <f>IF(Tabela14[[#This Row],[DIA]]&gt;0,IF('13'!$CD$36=77,1,""),"")</f>
        <v/>
      </c>
      <c r="Q1441" s="360" t="e">
        <f>IF(M1441&gt;'13'!$CD$30,0,1)</f>
        <v>#N/A</v>
      </c>
      <c r="R1441" s="357" t="str">
        <f>IF(Tabela14[[#This Row],[DIA]]&gt;0,IF('01'!$BX$33=77,1,""),"")</f>
        <v/>
      </c>
      <c r="S1441" s="360" t="e">
        <f>IF(M1441&gt;'01'!$BX$27,0,1)</f>
        <v>#N/A</v>
      </c>
    </row>
    <row r="1442" spans="3:19" x14ac:dyDescent="0.25">
      <c r="C1442" s="356"/>
      <c r="D1442" s="357"/>
      <c r="E1442" s="358"/>
      <c r="F1442" s="359"/>
      <c r="G1442" s="357"/>
      <c r="H1442" s="357"/>
      <c r="I1442" s="360" t="str">
        <f t="shared" ca="1" si="110"/>
        <v/>
      </c>
      <c r="J1442" s="360">
        <f t="shared" si="111"/>
        <v>0</v>
      </c>
      <c r="K1442" s="360">
        <f t="shared" si="112"/>
        <v>1</v>
      </c>
      <c r="L1442" s="360">
        <f t="shared" si="113"/>
        <v>1900</v>
      </c>
      <c r="M1442" s="360" t="e">
        <f t="shared" si="114"/>
        <v>#N/A</v>
      </c>
      <c r="N1442" s="357">
        <f>VLOOKUP(Tabela14[[#This Row],[Banco]],$U$9:$V$28,2,0)</f>
        <v>7</v>
      </c>
      <c r="O1442" s="360" t="e">
        <f>IF(M1442&gt;'06'!$AZ$15,0,1)</f>
        <v>#N/A</v>
      </c>
      <c r="P1442" s="360" t="str">
        <f>IF(Tabela14[[#This Row],[DIA]]&gt;0,IF('13'!$CD$36=77,1,""),"")</f>
        <v/>
      </c>
      <c r="Q1442" s="360" t="e">
        <f>IF(M1442&gt;'13'!$CD$30,0,1)</f>
        <v>#N/A</v>
      </c>
      <c r="R1442" s="357" t="str">
        <f>IF(Tabela14[[#This Row],[DIA]]&gt;0,IF('01'!$BX$33=77,1,""),"")</f>
        <v/>
      </c>
      <c r="S1442" s="360" t="e">
        <f>IF(M1442&gt;'01'!$BX$27,0,1)</f>
        <v>#N/A</v>
      </c>
    </row>
    <row r="1443" spans="3:19" x14ac:dyDescent="0.25">
      <c r="C1443" s="356"/>
      <c r="D1443" s="357"/>
      <c r="E1443" s="358"/>
      <c r="F1443" s="359"/>
      <c r="G1443" s="357"/>
      <c r="H1443" s="357"/>
      <c r="I1443" s="360" t="str">
        <f t="shared" ca="1" si="110"/>
        <v/>
      </c>
      <c r="J1443" s="360">
        <f t="shared" si="111"/>
        <v>0</v>
      </c>
      <c r="K1443" s="360">
        <f t="shared" si="112"/>
        <v>1</v>
      </c>
      <c r="L1443" s="360">
        <f t="shared" si="113"/>
        <v>1900</v>
      </c>
      <c r="M1443" s="360" t="e">
        <f t="shared" si="114"/>
        <v>#N/A</v>
      </c>
      <c r="N1443" s="357">
        <f>VLOOKUP(Tabela14[[#This Row],[Banco]],$U$9:$V$28,2,0)</f>
        <v>7</v>
      </c>
      <c r="O1443" s="360" t="e">
        <f>IF(M1443&gt;'06'!$AZ$15,0,1)</f>
        <v>#N/A</v>
      </c>
      <c r="P1443" s="360" t="str">
        <f>IF(Tabela14[[#This Row],[DIA]]&gt;0,IF('13'!$CD$36=77,1,""),"")</f>
        <v/>
      </c>
      <c r="Q1443" s="360" t="e">
        <f>IF(M1443&gt;'13'!$CD$30,0,1)</f>
        <v>#N/A</v>
      </c>
      <c r="R1443" s="357" t="str">
        <f>IF(Tabela14[[#This Row],[DIA]]&gt;0,IF('01'!$BX$33=77,1,""),"")</f>
        <v/>
      </c>
      <c r="S1443" s="360" t="e">
        <f>IF(M1443&gt;'01'!$BX$27,0,1)</f>
        <v>#N/A</v>
      </c>
    </row>
    <row r="1444" spans="3:19" x14ac:dyDescent="0.25">
      <c r="C1444" s="356"/>
      <c r="D1444" s="357"/>
      <c r="E1444" s="358"/>
      <c r="F1444" s="359"/>
      <c r="G1444" s="357"/>
      <c r="H1444" s="357"/>
      <c r="I1444" s="360" t="str">
        <f t="shared" ca="1" si="110"/>
        <v/>
      </c>
      <c r="J1444" s="360">
        <f t="shared" si="111"/>
        <v>0</v>
      </c>
      <c r="K1444" s="360">
        <f t="shared" si="112"/>
        <v>1</v>
      </c>
      <c r="L1444" s="360">
        <f t="shared" si="113"/>
        <v>1900</v>
      </c>
      <c r="M1444" s="360" t="e">
        <f t="shared" si="114"/>
        <v>#N/A</v>
      </c>
      <c r="N1444" s="357">
        <f>VLOOKUP(Tabela14[[#This Row],[Banco]],$U$9:$V$28,2,0)</f>
        <v>7</v>
      </c>
      <c r="O1444" s="360" t="e">
        <f>IF(M1444&gt;'06'!$AZ$15,0,1)</f>
        <v>#N/A</v>
      </c>
      <c r="P1444" s="360" t="str">
        <f>IF(Tabela14[[#This Row],[DIA]]&gt;0,IF('13'!$CD$36=77,1,""),"")</f>
        <v/>
      </c>
      <c r="Q1444" s="360" t="e">
        <f>IF(M1444&gt;'13'!$CD$30,0,1)</f>
        <v>#N/A</v>
      </c>
      <c r="R1444" s="357" t="str">
        <f>IF(Tabela14[[#This Row],[DIA]]&gt;0,IF('01'!$BX$33=77,1,""),"")</f>
        <v/>
      </c>
      <c r="S1444" s="360" t="e">
        <f>IF(M1444&gt;'01'!$BX$27,0,1)</f>
        <v>#N/A</v>
      </c>
    </row>
    <row r="1445" spans="3:19" x14ac:dyDescent="0.25">
      <c r="C1445" s="356"/>
      <c r="D1445" s="357"/>
      <c r="E1445" s="358"/>
      <c r="F1445" s="359"/>
      <c r="G1445" s="357"/>
      <c r="H1445" s="357"/>
      <c r="I1445" s="360" t="str">
        <f t="shared" ca="1" si="110"/>
        <v/>
      </c>
      <c r="J1445" s="360">
        <f t="shared" si="111"/>
        <v>0</v>
      </c>
      <c r="K1445" s="360">
        <f t="shared" si="112"/>
        <v>1</v>
      </c>
      <c r="L1445" s="360">
        <f t="shared" si="113"/>
        <v>1900</v>
      </c>
      <c r="M1445" s="360" t="e">
        <f t="shared" si="114"/>
        <v>#N/A</v>
      </c>
      <c r="N1445" s="357">
        <f>VLOOKUP(Tabela14[[#This Row],[Banco]],$U$9:$V$28,2,0)</f>
        <v>7</v>
      </c>
      <c r="O1445" s="360" t="e">
        <f>IF(M1445&gt;'06'!$AZ$15,0,1)</f>
        <v>#N/A</v>
      </c>
      <c r="P1445" s="360" t="str">
        <f>IF(Tabela14[[#This Row],[DIA]]&gt;0,IF('13'!$CD$36=77,1,""),"")</f>
        <v/>
      </c>
      <c r="Q1445" s="360" t="e">
        <f>IF(M1445&gt;'13'!$CD$30,0,1)</f>
        <v>#N/A</v>
      </c>
      <c r="R1445" s="357" t="str">
        <f>IF(Tabela14[[#This Row],[DIA]]&gt;0,IF('01'!$BX$33=77,1,""),"")</f>
        <v/>
      </c>
      <c r="S1445" s="360" t="e">
        <f>IF(M1445&gt;'01'!$BX$27,0,1)</f>
        <v>#N/A</v>
      </c>
    </row>
    <row r="1446" spans="3:19" x14ac:dyDescent="0.25">
      <c r="C1446" s="356"/>
      <c r="D1446" s="357"/>
      <c r="E1446" s="358"/>
      <c r="F1446" s="359"/>
      <c r="G1446" s="357"/>
      <c r="H1446" s="357"/>
      <c r="I1446" s="360" t="str">
        <f t="shared" ca="1" si="110"/>
        <v/>
      </c>
      <c r="J1446" s="360">
        <f t="shared" si="111"/>
        <v>0</v>
      </c>
      <c r="K1446" s="360">
        <f t="shared" si="112"/>
        <v>1</v>
      </c>
      <c r="L1446" s="360">
        <f t="shared" si="113"/>
        <v>1900</v>
      </c>
      <c r="M1446" s="360" t="e">
        <f t="shared" si="114"/>
        <v>#N/A</v>
      </c>
      <c r="N1446" s="357">
        <f>VLOOKUP(Tabela14[[#This Row],[Banco]],$U$9:$V$28,2,0)</f>
        <v>7</v>
      </c>
      <c r="O1446" s="360" t="e">
        <f>IF(M1446&gt;'06'!$AZ$15,0,1)</f>
        <v>#N/A</v>
      </c>
      <c r="P1446" s="360" t="str">
        <f>IF(Tabela14[[#This Row],[DIA]]&gt;0,IF('13'!$CD$36=77,1,""),"")</f>
        <v/>
      </c>
      <c r="Q1446" s="360" t="e">
        <f>IF(M1446&gt;'13'!$CD$30,0,1)</f>
        <v>#N/A</v>
      </c>
      <c r="R1446" s="357" t="str">
        <f>IF(Tabela14[[#This Row],[DIA]]&gt;0,IF('01'!$BX$33=77,1,""),"")</f>
        <v/>
      </c>
      <c r="S1446" s="360" t="e">
        <f>IF(M1446&gt;'01'!$BX$27,0,1)</f>
        <v>#N/A</v>
      </c>
    </row>
    <row r="1447" spans="3:19" x14ac:dyDescent="0.25">
      <c r="C1447" s="356"/>
      <c r="D1447" s="357"/>
      <c r="E1447" s="358"/>
      <c r="F1447" s="359"/>
      <c r="G1447" s="357"/>
      <c r="H1447" s="357"/>
      <c r="I1447" s="360" t="str">
        <f t="shared" ca="1" si="110"/>
        <v/>
      </c>
      <c r="J1447" s="360">
        <f t="shared" si="111"/>
        <v>0</v>
      </c>
      <c r="K1447" s="360">
        <f t="shared" si="112"/>
        <v>1</v>
      </c>
      <c r="L1447" s="360">
        <f t="shared" si="113"/>
        <v>1900</v>
      </c>
      <c r="M1447" s="360" t="e">
        <f t="shared" si="114"/>
        <v>#N/A</v>
      </c>
      <c r="N1447" s="357">
        <f>VLOOKUP(Tabela14[[#This Row],[Banco]],$U$9:$V$28,2,0)</f>
        <v>7</v>
      </c>
      <c r="O1447" s="360" t="e">
        <f>IF(M1447&gt;'06'!$AZ$15,0,1)</f>
        <v>#N/A</v>
      </c>
      <c r="P1447" s="360" t="str">
        <f>IF(Tabela14[[#This Row],[DIA]]&gt;0,IF('13'!$CD$36=77,1,""),"")</f>
        <v/>
      </c>
      <c r="Q1447" s="360" t="e">
        <f>IF(M1447&gt;'13'!$CD$30,0,1)</f>
        <v>#N/A</v>
      </c>
      <c r="R1447" s="357" t="str">
        <f>IF(Tabela14[[#This Row],[DIA]]&gt;0,IF('01'!$BX$33=77,1,""),"")</f>
        <v/>
      </c>
      <c r="S1447" s="360" t="e">
        <f>IF(M1447&gt;'01'!$BX$27,0,1)</f>
        <v>#N/A</v>
      </c>
    </row>
    <row r="1448" spans="3:19" x14ac:dyDescent="0.25">
      <c r="C1448" s="356"/>
      <c r="D1448" s="357"/>
      <c r="E1448" s="358"/>
      <c r="F1448" s="359"/>
      <c r="G1448" s="357"/>
      <c r="H1448" s="357"/>
      <c r="I1448" s="360" t="str">
        <f t="shared" ca="1" si="110"/>
        <v/>
      </c>
      <c r="J1448" s="360">
        <f t="shared" si="111"/>
        <v>0</v>
      </c>
      <c r="K1448" s="360">
        <f t="shared" si="112"/>
        <v>1</v>
      </c>
      <c r="L1448" s="360">
        <f t="shared" si="113"/>
        <v>1900</v>
      </c>
      <c r="M1448" s="360" t="e">
        <f t="shared" si="114"/>
        <v>#N/A</v>
      </c>
      <c r="N1448" s="357">
        <f>VLOOKUP(Tabela14[[#This Row],[Banco]],$U$9:$V$28,2,0)</f>
        <v>7</v>
      </c>
      <c r="O1448" s="360" t="e">
        <f>IF(M1448&gt;'06'!$AZ$15,0,1)</f>
        <v>#N/A</v>
      </c>
      <c r="P1448" s="360" t="str">
        <f>IF(Tabela14[[#This Row],[DIA]]&gt;0,IF('13'!$CD$36=77,1,""),"")</f>
        <v/>
      </c>
      <c r="Q1448" s="360" t="e">
        <f>IF(M1448&gt;'13'!$CD$30,0,1)</f>
        <v>#N/A</v>
      </c>
      <c r="R1448" s="357" t="str">
        <f>IF(Tabela14[[#This Row],[DIA]]&gt;0,IF('01'!$BX$33=77,1,""),"")</f>
        <v/>
      </c>
      <c r="S1448" s="360" t="e">
        <f>IF(M1448&gt;'01'!$BX$27,0,1)</f>
        <v>#N/A</v>
      </c>
    </row>
    <row r="1449" spans="3:19" x14ac:dyDescent="0.25">
      <c r="C1449" s="356"/>
      <c r="D1449" s="357"/>
      <c r="E1449" s="358"/>
      <c r="F1449" s="359"/>
      <c r="G1449" s="357"/>
      <c r="H1449" s="357"/>
      <c r="I1449" s="360" t="str">
        <f t="shared" ca="1" si="110"/>
        <v/>
      </c>
      <c r="J1449" s="360">
        <f t="shared" si="111"/>
        <v>0</v>
      </c>
      <c r="K1449" s="360">
        <f t="shared" si="112"/>
        <v>1</v>
      </c>
      <c r="L1449" s="360">
        <f t="shared" si="113"/>
        <v>1900</v>
      </c>
      <c r="M1449" s="360" t="e">
        <f t="shared" si="114"/>
        <v>#N/A</v>
      </c>
      <c r="N1449" s="357">
        <f>VLOOKUP(Tabela14[[#This Row],[Banco]],$U$9:$V$28,2,0)</f>
        <v>7</v>
      </c>
      <c r="O1449" s="360" t="e">
        <f>IF(M1449&gt;'06'!$AZ$15,0,1)</f>
        <v>#N/A</v>
      </c>
      <c r="P1449" s="360" t="str">
        <f>IF(Tabela14[[#This Row],[DIA]]&gt;0,IF('13'!$CD$36=77,1,""),"")</f>
        <v/>
      </c>
      <c r="Q1449" s="360" t="e">
        <f>IF(M1449&gt;'13'!$CD$30,0,1)</f>
        <v>#N/A</v>
      </c>
      <c r="R1449" s="357" t="str">
        <f>IF(Tabela14[[#This Row],[DIA]]&gt;0,IF('01'!$BX$33=77,1,""),"")</f>
        <v/>
      </c>
      <c r="S1449" s="360" t="e">
        <f>IF(M1449&gt;'01'!$BX$27,0,1)</f>
        <v>#N/A</v>
      </c>
    </row>
    <row r="1450" spans="3:19" x14ac:dyDescent="0.25">
      <c r="C1450" s="356"/>
      <c r="D1450" s="357"/>
      <c r="E1450" s="358"/>
      <c r="F1450" s="359"/>
      <c r="G1450" s="357"/>
      <c r="H1450" s="357"/>
      <c r="I1450" s="360" t="str">
        <f t="shared" ca="1" si="110"/>
        <v/>
      </c>
      <c r="J1450" s="360">
        <f t="shared" si="111"/>
        <v>0</v>
      </c>
      <c r="K1450" s="360">
        <f t="shared" si="112"/>
        <v>1</v>
      </c>
      <c r="L1450" s="360">
        <f t="shared" si="113"/>
        <v>1900</v>
      </c>
      <c r="M1450" s="360" t="e">
        <f t="shared" si="114"/>
        <v>#N/A</v>
      </c>
      <c r="N1450" s="357">
        <f>VLOOKUP(Tabela14[[#This Row],[Banco]],$U$9:$V$28,2,0)</f>
        <v>7</v>
      </c>
      <c r="O1450" s="360" t="e">
        <f>IF(M1450&gt;'06'!$AZ$15,0,1)</f>
        <v>#N/A</v>
      </c>
      <c r="P1450" s="360" t="str">
        <f>IF(Tabela14[[#This Row],[DIA]]&gt;0,IF('13'!$CD$36=77,1,""),"")</f>
        <v/>
      </c>
      <c r="Q1450" s="360" t="e">
        <f>IF(M1450&gt;'13'!$CD$30,0,1)</f>
        <v>#N/A</v>
      </c>
      <c r="R1450" s="357" t="str">
        <f>IF(Tabela14[[#This Row],[DIA]]&gt;0,IF('01'!$BX$33=77,1,""),"")</f>
        <v/>
      </c>
      <c r="S1450" s="360" t="e">
        <f>IF(M1450&gt;'01'!$BX$27,0,1)</f>
        <v>#N/A</v>
      </c>
    </row>
    <row r="1451" spans="3:19" x14ac:dyDescent="0.25">
      <c r="C1451" s="356"/>
      <c r="D1451" s="357"/>
      <c r="E1451" s="358"/>
      <c r="F1451" s="359"/>
      <c r="G1451" s="357"/>
      <c r="H1451" s="357"/>
      <c r="I1451" s="360" t="str">
        <f t="shared" ca="1" si="110"/>
        <v/>
      </c>
      <c r="J1451" s="360">
        <f t="shared" si="111"/>
        <v>0</v>
      </c>
      <c r="K1451" s="360">
        <f t="shared" si="112"/>
        <v>1</v>
      </c>
      <c r="L1451" s="360">
        <f t="shared" si="113"/>
        <v>1900</v>
      </c>
      <c r="M1451" s="360" t="e">
        <f t="shared" si="114"/>
        <v>#N/A</v>
      </c>
      <c r="N1451" s="357">
        <f>VLOOKUP(Tabela14[[#This Row],[Banco]],$U$9:$V$28,2,0)</f>
        <v>7</v>
      </c>
      <c r="O1451" s="360" t="e">
        <f>IF(M1451&gt;'06'!$AZ$15,0,1)</f>
        <v>#N/A</v>
      </c>
      <c r="P1451" s="360" t="str">
        <f>IF(Tabela14[[#This Row],[DIA]]&gt;0,IF('13'!$CD$36=77,1,""),"")</f>
        <v/>
      </c>
      <c r="Q1451" s="360" t="e">
        <f>IF(M1451&gt;'13'!$CD$30,0,1)</f>
        <v>#N/A</v>
      </c>
      <c r="R1451" s="357" t="str">
        <f>IF(Tabela14[[#This Row],[DIA]]&gt;0,IF('01'!$BX$33=77,1,""),"")</f>
        <v/>
      </c>
      <c r="S1451" s="360" t="e">
        <f>IF(M1451&gt;'01'!$BX$27,0,1)</f>
        <v>#N/A</v>
      </c>
    </row>
    <row r="1452" spans="3:19" x14ac:dyDescent="0.25">
      <c r="C1452" s="356"/>
      <c r="D1452" s="357"/>
      <c r="E1452" s="358"/>
      <c r="F1452" s="359"/>
      <c r="G1452" s="357"/>
      <c r="H1452" s="357"/>
      <c r="I1452" s="360" t="str">
        <f t="shared" ca="1" si="110"/>
        <v/>
      </c>
      <c r="J1452" s="360">
        <f t="shared" si="111"/>
        <v>0</v>
      </c>
      <c r="K1452" s="360">
        <f t="shared" si="112"/>
        <v>1</v>
      </c>
      <c r="L1452" s="360">
        <f t="shared" si="113"/>
        <v>1900</v>
      </c>
      <c r="M1452" s="360" t="e">
        <f t="shared" si="114"/>
        <v>#N/A</v>
      </c>
      <c r="N1452" s="357">
        <f>VLOOKUP(Tabela14[[#This Row],[Banco]],$U$9:$V$28,2,0)</f>
        <v>7</v>
      </c>
      <c r="O1452" s="360" t="e">
        <f>IF(M1452&gt;'06'!$AZ$15,0,1)</f>
        <v>#N/A</v>
      </c>
      <c r="P1452" s="360" t="str">
        <f>IF(Tabela14[[#This Row],[DIA]]&gt;0,IF('13'!$CD$36=77,1,""),"")</f>
        <v/>
      </c>
      <c r="Q1452" s="360" t="e">
        <f>IF(M1452&gt;'13'!$CD$30,0,1)</f>
        <v>#N/A</v>
      </c>
      <c r="R1452" s="357" t="str">
        <f>IF(Tabela14[[#This Row],[DIA]]&gt;0,IF('01'!$BX$33=77,1,""),"")</f>
        <v/>
      </c>
      <c r="S1452" s="360" t="e">
        <f>IF(M1452&gt;'01'!$BX$27,0,1)</f>
        <v>#N/A</v>
      </c>
    </row>
    <row r="1453" spans="3:19" x14ac:dyDescent="0.25">
      <c r="C1453" s="356"/>
      <c r="D1453" s="357"/>
      <c r="E1453" s="358"/>
      <c r="F1453" s="359"/>
      <c r="G1453" s="357"/>
      <c r="H1453" s="357"/>
      <c r="I1453" s="360" t="str">
        <f t="shared" ca="1" si="110"/>
        <v/>
      </c>
      <c r="J1453" s="360">
        <f t="shared" si="111"/>
        <v>0</v>
      </c>
      <c r="K1453" s="360">
        <f t="shared" si="112"/>
        <v>1</v>
      </c>
      <c r="L1453" s="360">
        <f t="shared" si="113"/>
        <v>1900</v>
      </c>
      <c r="M1453" s="360" t="e">
        <f t="shared" si="114"/>
        <v>#N/A</v>
      </c>
      <c r="N1453" s="357">
        <f>VLOOKUP(Tabela14[[#This Row],[Banco]],$U$9:$V$28,2,0)</f>
        <v>7</v>
      </c>
      <c r="O1453" s="360" t="e">
        <f>IF(M1453&gt;'06'!$AZ$15,0,1)</f>
        <v>#N/A</v>
      </c>
      <c r="P1453" s="360" t="str">
        <f>IF(Tabela14[[#This Row],[DIA]]&gt;0,IF('13'!$CD$36=77,1,""),"")</f>
        <v/>
      </c>
      <c r="Q1453" s="360" t="e">
        <f>IF(M1453&gt;'13'!$CD$30,0,1)</f>
        <v>#N/A</v>
      </c>
      <c r="R1453" s="357" t="str">
        <f>IF(Tabela14[[#This Row],[DIA]]&gt;0,IF('01'!$BX$33=77,1,""),"")</f>
        <v/>
      </c>
      <c r="S1453" s="360" t="e">
        <f>IF(M1453&gt;'01'!$BX$27,0,1)</f>
        <v>#N/A</v>
      </c>
    </row>
    <row r="1454" spans="3:19" x14ac:dyDescent="0.25">
      <c r="C1454" s="356"/>
      <c r="D1454" s="357"/>
      <c r="E1454" s="358"/>
      <c r="F1454" s="359"/>
      <c r="G1454" s="357"/>
      <c r="H1454" s="357"/>
      <c r="I1454" s="360" t="str">
        <f t="shared" ca="1" si="110"/>
        <v/>
      </c>
      <c r="J1454" s="360">
        <f t="shared" si="111"/>
        <v>0</v>
      </c>
      <c r="K1454" s="360">
        <f t="shared" si="112"/>
        <v>1</v>
      </c>
      <c r="L1454" s="360">
        <f t="shared" si="113"/>
        <v>1900</v>
      </c>
      <c r="M1454" s="360" t="e">
        <f t="shared" si="114"/>
        <v>#N/A</v>
      </c>
      <c r="N1454" s="357">
        <f>VLOOKUP(Tabela14[[#This Row],[Banco]],$U$9:$V$28,2,0)</f>
        <v>7</v>
      </c>
      <c r="O1454" s="360" t="e">
        <f>IF(M1454&gt;'06'!$AZ$15,0,1)</f>
        <v>#N/A</v>
      </c>
      <c r="P1454" s="360" t="str">
        <f>IF(Tabela14[[#This Row],[DIA]]&gt;0,IF('13'!$CD$36=77,1,""),"")</f>
        <v/>
      </c>
      <c r="Q1454" s="360" t="e">
        <f>IF(M1454&gt;'13'!$CD$30,0,1)</f>
        <v>#N/A</v>
      </c>
      <c r="R1454" s="357" t="str">
        <f>IF(Tabela14[[#This Row],[DIA]]&gt;0,IF('01'!$BX$33=77,1,""),"")</f>
        <v/>
      </c>
      <c r="S1454" s="360" t="e">
        <f>IF(M1454&gt;'01'!$BX$27,0,1)</f>
        <v>#N/A</v>
      </c>
    </row>
    <row r="1455" spans="3:19" x14ac:dyDescent="0.25">
      <c r="C1455" s="356"/>
      <c r="D1455" s="357"/>
      <c r="E1455" s="358"/>
      <c r="F1455" s="359"/>
      <c r="G1455" s="357"/>
      <c r="H1455" s="357"/>
      <c r="I1455" s="360" t="str">
        <f t="shared" ca="1" si="110"/>
        <v/>
      </c>
      <c r="J1455" s="360">
        <f t="shared" si="111"/>
        <v>0</v>
      </c>
      <c r="K1455" s="360">
        <f t="shared" si="112"/>
        <v>1</v>
      </c>
      <c r="L1455" s="360">
        <f t="shared" si="113"/>
        <v>1900</v>
      </c>
      <c r="M1455" s="360" t="e">
        <f t="shared" si="114"/>
        <v>#N/A</v>
      </c>
      <c r="N1455" s="357">
        <f>VLOOKUP(Tabela14[[#This Row],[Banco]],$U$9:$V$28,2,0)</f>
        <v>7</v>
      </c>
      <c r="O1455" s="360" t="e">
        <f>IF(M1455&gt;'06'!$AZ$15,0,1)</f>
        <v>#N/A</v>
      </c>
      <c r="P1455" s="360" t="str">
        <f>IF(Tabela14[[#This Row],[DIA]]&gt;0,IF('13'!$CD$36=77,1,""),"")</f>
        <v/>
      </c>
      <c r="Q1455" s="360" t="e">
        <f>IF(M1455&gt;'13'!$CD$30,0,1)</f>
        <v>#N/A</v>
      </c>
      <c r="R1455" s="357" t="str">
        <f>IF(Tabela14[[#This Row],[DIA]]&gt;0,IF('01'!$BX$33=77,1,""),"")</f>
        <v/>
      </c>
      <c r="S1455" s="360" t="e">
        <f>IF(M1455&gt;'01'!$BX$27,0,1)</f>
        <v>#N/A</v>
      </c>
    </row>
    <row r="1456" spans="3:19" x14ac:dyDescent="0.25">
      <c r="C1456" s="356"/>
      <c r="D1456" s="357"/>
      <c r="E1456" s="358"/>
      <c r="F1456" s="359"/>
      <c r="G1456" s="357"/>
      <c r="H1456" s="357"/>
      <c r="I1456" s="360" t="str">
        <f t="shared" ca="1" si="110"/>
        <v/>
      </c>
      <c r="J1456" s="360">
        <f t="shared" si="111"/>
        <v>0</v>
      </c>
      <c r="K1456" s="360">
        <f t="shared" si="112"/>
        <v>1</v>
      </c>
      <c r="L1456" s="360">
        <f t="shared" si="113"/>
        <v>1900</v>
      </c>
      <c r="M1456" s="360" t="e">
        <f t="shared" si="114"/>
        <v>#N/A</v>
      </c>
      <c r="N1456" s="357">
        <f>VLOOKUP(Tabela14[[#This Row],[Banco]],$U$9:$V$28,2,0)</f>
        <v>7</v>
      </c>
      <c r="O1456" s="360" t="e">
        <f>IF(M1456&gt;'06'!$AZ$15,0,1)</f>
        <v>#N/A</v>
      </c>
      <c r="P1456" s="360" t="str">
        <f>IF(Tabela14[[#This Row],[DIA]]&gt;0,IF('13'!$CD$36=77,1,""),"")</f>
        <v/>
      </c>
      <c r="Q1456" s="360" t="e">
        <f>IF(M1456&gt;'13'!$CD$30,0,1)</f>
        <v>#N/A</v>
      </c>
      <c r="R1456" s="357" t="str">
        <f>IF(Tabela14[[#This Row],[DIA]]&gt;0,IF('01'!$BX$33=77,1,""),"")</f>
        <v/>
      </c>
      <c r="S1456" s="360" t="e">
        <f>IF(M1456&gt;'01'!$BX$27,0,1)</f>
        <v>#N/A</v>
      </c>
    </row>
    <row r="1457" spans="3:19" x14ac:dyDescent="0.25">
      <c r="C1457" s="356"/>
      <c r="D1457" s="357"/>
      <c r="E1457" s="358"/>
      <c r="F1457" s="359"/>
      <c r="G1457" s="357"/>
      <c r="H1457" s="357"/>
      <c r="I1457" s="360" t="str">
        <f t="shared" ca="1" si="110"/>
        <v/>
      </c>
      <c r="J1457" s="360">
        <f t="shared" si="111"/>
        <v>0</v>
      </c>
      <c r="K1457" s="360">
        <f t="shared" si="112"/>
        <v>1</v>
      </c>
      <c r="L1457" s="360">
        <f t="shared" si="113"/>
        <v>1900</v>
      </c>
      <c r="M1457" s="360" t="e">
        <f t="shared" si="114"/>
        <v>#N/A</v>
      </c>
      <c r="N1457" s="357">
        <f>VLOOKUP(Tabela14[[#This Row],[Banco]],$U$9:$V$28,2,0)</f>
        <v>7</v>
      </c>
      <c r="O1457" s="360" t="e">
        <f>IF(M1457&gt;'06'!$AZ$15,0,1)</f>
        <v>#N/A</v>
      </c>
      <c r="P1457" s="360" t="str">
        <f>IF(Tabela14[[#This Row],[DIA]]&gt;0,IF('13'!$CD$36=77,1,""),"")</f>
        <v/>
      </c>
      <c r="Q1457" s="360" t="e">
        <f>IF(M1457&gt;'13'!$CD$30,0,1)</f>
        <v>#N/A</v>
      </c>
      <c r="R1457" s="357" t="str">
        <f>IF(Tabela14[[#This Row],[DIA]]&gt;0,IF('01'!$BX$33=77,1,""),"")</f>
        <v/>
      </c>
      <c r="S1457" s="360" t="e">
        <f>IF(M1457&gt;'01'!$BX$27,0,1)</f>
        <v>#N/A</v>
      </c>
    </row>
    <row r="1458" spans="3:19" x14ac:dyDescent="0.25">
      <c r="C1458" s="356"/>
      <c r="D1458" s="357"/>
      <c r="E1458" s="358"/>
      <c r="F1458" s="359"/>
      <c r="G1458" s="357"/>
      <c r="H1458" s="357"/>
      <c r="I1458" s="360" t="str">
        <f t="shared" ca="1" si="110"/>
        <v/>
      </c>
      <c r="J1458" s="360">
        <f t="shared" si="111"/>
        <v>0</v>
      </c>
      <c r="K1458" s="360">
        <f t="shared" si="112"/>
        <v>1</v>
      </c>
      <c r="L1458" s="360">
        <f t="shared" si="113"/>
        <v>1900</v>
      </c>
      <c r="M1458" s="360" t="e">
        <f t="shared" si="114"/>
        <v>#N/A</v>
      </c>
      <c r="N1458" s="357">
        <f>VLOOKUP(Tabela14[[#This Row],[Banco]],$U$9:$V$28,2,0)</f>
        <v>7</v>
      </c>
      <c r="O1458" s="360" t="e">
        <f>IF(M1458&gt;'06'!$AZ$15,0,1)</f>
        <v>#N/A</v>
      </c>
      <c r="P1458" s="360" t="str">
        <f>IF(Tabela14[[#This Row],[DIA]]&gt;0,IF('13'!$CD$36=77,1,""),"")</f>
        <v/>
      </c>
      <c r="Q1458" s="360" t="e">
        <f>IF(M1458&gt;'13'!$CD$30,0,1)</f>
        <v>#N/A</v>
      </c>
      <c r="R1458" s="357" t="str">
        <f>IF(Tabela14[[#This Row],[DIA]]&gt;0,IF('01'!$BX$33=77,1,""),"")</f>
        <v/>
      </c>
      <c r="S1458" s="360" t="e">
        <f>IF(M1458&gt;'01'!$BX$27,0,1)</f>
        <v>#N/A</v>
      </c>
    </row>
  </sheetData>
  <mergeCells count="1">
    <mergeCell ref="C6:D6"/>
  </mergeCells>
  <conditionalFormatting sqref="C9:S1458">
    <cfRule type="expression" dxfId="185" priority="1">
      <formula>$H9="Pendente"</formula>
    </cfRule>
  </conditionalFormatting>
  <dataValidations count="4">
    <dataValidation type="list" allowBlank="1" showErrorMessage="1" sqref="H9:H1458" xr:uid="{00000000-0002-0000-0600-000000000000}">
      <formula1>$Z$9:$Z$10</formula1>
    </dataValidation>
    <dataValidation type="list" allowBlank="1" showInputMessage="1" showErrorMessage="1" promptTitle="Conta Bancária" prompt="_x000a_Escolha a Conta Bancária de Pagamento da Despesa." sqref="G9:G1458" xr:uid="{00000000-0002-0000-0600-000001000000}">
      <formula1>$U$9:$U$28</formula1>
    </dataValidation>
    <dataValidation type="list" allowBlank="1" showInputMessage="1" showErrorMessage="1" sqref="D9:D1458" xr:uid="{00000000-0002-0000-0600-000002000000}">
      <formula1>$X$9:$X$58</formula1>
    </dataValidation>
    <dataValidation allowBlank="1" showInputMessage="1" showErrorMessage="1" promptTitle="Observação" prompt="_x000a_Essa cédula é preenchida automaticamente quando o &quot;STATUS&quot; do lançamento está na opção &quot;PENDENTE&quot;." sqref="I9:I1458" xr:uid="{00000000-0002-0000-0600-00000300000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ULTIMALINHA">
                <anchor moveWithCells="1" sizeWithCells="1">
                  <from>
                    <xdr:col>4</xdr:col>
                    <xdr:colOff>2667000</xdr:colOff>
                    <xdr:row>4</xdr:row>
                    <xdr:rowOff>171450</xdr:rowOff>
                  </from>
                  <to>
                    <xdr:col>5</xdr:col>
                    <xdr:colOff>466725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LA_DES">
                <anchor moveWithCells="1" sizeWithCells="1">
                  <from>
                    <xdr:col>5</xdr:col>
                    <xdr:colOff>657225</xdr:colOff>
                    <xdr:row>4</xdr:row>
                    <xdr:rowOff>171450</xdr:rowOff>
                  </from>
                  <to>
                    <xdr:col>6</xdr:col>
                    <xdr:colOff>1476375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>
    <tabColor rgb="FF00B050"/>
  </sheetPr>
  <dimension ref="A5:Z556"/>
  <sheetViews>
    <sheetView showGridLines="0" showRowColHeaders="0" workbookViewId="0">
      <pane ySplit="8" topLeftCell="A43" activePane="bottomLeft" state="frozen"/>
      <selection pane="bottomLeft"/>
    </sheetView>
  </sheetViews>
  <sheetFormatPr defaultRowHeight="15" x14ac:dyDescent="0.25"/>
  <cols>
    <col min="1" max="1" width="11.28515625" style="77" customWidth="1"/>
    <col min="2" max="2" width="2.7109375" style="47" customWidth="1"/>
    <col min="3" max="3" width="10.85546875" style="47" customWidth="1"/>
    <col min="4" max="4" width="26.7109375" style="47" customWidth="1"/>
    <col min="5" max="5" width="11.85546875" style="91" customWidth="1"/>
    <col min="6" max="6" width="11.85546875" style="47" customWidth="1"/>
    <col min="7" max="7" width="36.28515625" style="47" customWidth="1"/>
    <col min="8" max="8" width="13.7109375" style="47" customWidth="1"/>
    <col min="9" max="9" width="25.7109375" style="47" customWidth="1"/>
    <col min="10" max="10" width="15.85546875" style="47" customWidth="1"/>
    <col min="11" max="11" width="20.28515625" style="47" customWidth="1"/>
    <col min="12" max="14" width="10.85546875" style="47" hidden="1" customWidth="1"/>
    <col min="15" max="15" width="13.7109375" style="47" hidden="1" customWidth="1"/>
    <col min="16" max="17" width="8.140625" style="47" hidden="1" customWidth="1"/>
    <col min="18" max="18" width="9.140625" style="47" hidden="1" customWidth="1"/>
    <col min="19" max="19" width="13.140625" style="47" hidden="1" customWidth="1"/>
    <col min="20" max="20" width="4.140625" style="47" hidden="1" customWidth="1"/>
    <col min="21" max="21" width="13.140625" style="47" hidden="1" customWidth="1"/>
    <col min="22" max="22" width="4.140625" style="47" hidden="1" customWidth="1"/>
    <col min="23" max="23" width="11.42578125" style="47" hidden="1" customWidth="1"/>
    <col min="24" max="24" width="6.42578125" style="47" hidden="1" customWidth="1"/>
    <col min="25" max="26" width="9.140625" style="47" hidden="1" customWidth="1"/>
    <col min="27" max="27" width="9.140625" style="47" customWidth="1"/>
    <col min="28" max="16384" width="9.140625" style="47"/>
  </cols>
  <sheetData>
    <row r="5" spans="3:26" x14ac:dyDescent="0.25">
      <c r="P5" s="85"/>
      <c r="Q5" s="85"/>
      <c r="R5" s="85"/>
    </row>
    <row r="6" spans="3:26" ht="17.100000000000001" customHeight="1" x14ac:dyDescent="0.25">
      <c r="C6" s="288" t="s">
        <v>213</v>
      </c>
      <c r="D6" s="288"/>
      <c r="E6" s="288"/>
      <c r="F6" s="288"/>
      <c r="G6" s="288"/>
      <c r="J6" s="92" t="s">
        <v>156</v>
      </c>
      <c r="K6" s="93">
        <f>SUBTOTAL(9,H:H)</f>
        <v>50605.070000000014</v>
      </c>
      <c r="P6" s="88"/>
      <c r="Q6" s="88"/>
      <c r="R6" s="85"/>
    </row>
    <row r="7" spans="3:26" ht="3" customHeight="1" x14ac:dyDescent="0.25"/>
    <row r="8" spans="3:26" ht="30" customHeight="1" x14ac:dyDescent="0.25">
      <c r="C8" s="94" t="s">
        <v>0</v>
      </c>
      <c r="D8" s="94" t="s">
        <v>1</v>
      </c>
      <c r="E8" s="95" t="s">
        <v>99</v>
      </c>
      <c r="F8" s="95" t="s">
        <v>100</v>
      </c>
      <c r="G8" s="96" t="s">
        <v>2</v>
      </c>
      <c r="H8" s="96" t="s">
        <v>66</v>
      </c>
      <c r="I8" s="96" t="s">
        <v>9</v>
      </c>
      <c r="J8" s="96" t="s">
        <v>3</v>
      </c>
      <c r="K8" s="96" t="s">
        <v>4</v>
      </c>
      <c r="L8" s="97" t="s">
        <v>62</v>
      </c>
      <c r="M8" s="97" t="s">
        <v>63</v>
      </c>
      <c r="N8" s="97" t="s">
        <v>64</v>
      </c>
      <c r="O8" s="97" t="s">
        <v>101</v>
      </c>
      <c r="P8" s="97" t="s">
        <v>65</v>
      </c>
      <c r="Q8" s="318" t="s">
        <v>758</v>
      </c>
      <c r="X8" s="84"/>
    </row>
    <row r="9" spans="3:26" x14ac:dyDescent="0.25">
      <c r="C9" s="356">
        <v>43466</v>
      </c>
      <c r="D9" s="357" t="s">
        <v>264</v>
      </c>
      <c r="E9" s="357" t="s">
        <v>34</v>
      </c>
      <c r="F9" s="357">
        <v>2019</v>
      </c>
      <c r="G9" s="358" t="s">
        <v>747</v>
      </c>
      <c r="H9" s="359">
        <v>1290</v>
      </c>
      <c r="I9" s="357" t="s">
        <v>279</v>
      </c>
      <c r="J9" s="357" t="s">
        <v>60</v>
      </c>
      <c r="K9" s="357" t="str">
        <f t="shared" ref="K9:K72" ca="1" si="0">IF(J9="","",(IF(J9="Efetivado","",IF(C9="","",IF(C9=TODAY(),"Vence Hoje",IF(C9&lt;TODAY(),"Atrasado",C9-TODAY()&amp;" Dias para Vencer"))))))</f>
        <v/>
      </c>
      <c r="L9" s="360">
        <f t="shared" ref="L9:L72" si="1">DAY(C9)</f>
        <v>1</v>
      </c>
      <c r="M9" s="360">
        <f t="shared" ref="M9:M72" si="2">MONTH(C9)</f>
        <v>1</v>
      </c>
      <c r="N9" s="360">
        <f t="shared" ref="N9:N72" si="3">YEAR(C9)</f>
        <v>2019</v>
      </c>
      <c r="O9" s="366">
        <f t="shared" ref="O9:O72" si="4">VLOOKUP(E9,$W$12:$X$425,2,0)</f>
        <v>1</v>
      </c>
      <c r="P9" s="360">
        <f t="shared" ref="P9:P72" si="5">VLOOKUP(J9,$W$9:$X$10,2,0)</f>
        <v>1</v>
      </c>
      <c r="Q9" s="360">
        <f>IF(P9&gt;'06'!$AZ$15,0,1)</f>
        <v>1</v>
      </c>
      <c r="S9" s="361" t="str">
        <f>'CAD2'!H7</f>
        <v>CREDISHOP</v>
      </c>
      <c r="T9" s="84"/>
      <c r="U9" s="361" t="str">
        <f>CAD!I7</f>
        <v>MERCADO</v>
      </c>
      <c r="V9" s="84"/>
      <c r="W9" s="363" t="s">
        <v>60</v>
      </c>
      <c r="X9" s="364">
        <v>1</v>
      </c>
      <c r="Z9" s="355">
        <v>2018</v>
      </c>
    </row>
    <row r="10" spans="3:26" x14ac:dyDescent="0.25">
      <c r="C10" s="356">
        <v>43497</v>
      </c>
      <c r="D10" s="357" t="s">
        <v>264</v>
      </c>
      <c r="E10" s="357" t="s">
        <v>35</v>
      </c>
      <c r="F10" s="357">
        <v>2019</v>
      </c>
      <c r="G10" s="358" t="s">
        <v>747</v>
      </c>
      <c r="H10" s="359">
        <v>2908</v>
      </c>
      <c r="I10" s="357" t="s">
        <v>279</v>
      </c>
      <c r="J10" s="357" t="s">
        <v>60</v>
      </c>
      <c r="K10" s="357" t="str">
        <f t="shared" ca="1" si="0"/>
        <v/>
      </c>
      <c r="L10" s="360">
        <f t="shared" si="1"/>
        <v>1</v>
      </c>
      <c r="M10" s="360">
        <f t="shared" si="2"/>
        <v>2</v>
      </c>
      <c r="N10" s="360">
        <f t="shared" si="3"/>
        <v>2019</v>
      </c>
      <c r="O10" s="366">
        <f t="shared" si="4"/>
        <v>2</v>
      </c>
      <c r="P10" s="360">
        <f t="shared" si="5"/>
        <v>1</v>
      </c>
      <c r="Q10" s="360">
        <f>IF(P10&gt;'06'!$AZ$15,0,1)</f>
        <v>1</v>
      </c>
      <c r="S10" s="361" t="str">
        <f>'CAD2'!H8</f>
        <v>NUBANK</v>
      </c>
      <c r="T10" s="84"/>
      <c r="U10" s="361" t="str">
        <f>CAD!I8</f>
        <v>VEÍCULO</v>
      </c>
      <c r="V10" s="84"/>
      <c r="W10" s="363" t="s">
        <v>61</v>
      </c>
      <c r="X10" s="364">
        <v>2</v>
      </c>
      <c r="Z10" s="355">
        <v>2019</v>
      </c>
    </row>
    <row r="11" spans="3:26" x14ac:dyDescent="0.25">
      <c r="C11" s="356">
        <v>43525</v>
      </c>
      <c r="D11" s="357" t="s">
        <v>264</v>
      </c>
      <c r="E11" s="357" t="s">
        <v>36</v>
      </c>
      <c r="F11" s="357">
        <v>2019</v>
      </c>
      <c r="G11" s="358" t="s">
        <v>749</v>
      </c>
      <c r="H11" s="359">
        <v>2456</v>
      </c>
      <c r="I11" s="357" t="s">
        <v>279</v>
      </c>
      <c r="J11" s="357" t="s">
        <v>60</v>
      </c>
      <c r="K11" s="357" t="str">
        <f t="shared" ca="1" si="0"/>
        <v/>
      </c>
      <c r="L11" s="360">
        <f t="shared" si="1"/>
        <v>1</v>
      </c>
      <c r="M11" s="360">
        <f t="shared" si="2"/>
        <v>3</v>
      </c>
      <c r="N11" s="360">
        <f t="shared" si="3"/>
        <v>2019</v>
      </c>
      <c r="O11" s="366">
        <f t="shared" si="4"/>
        <v>3</v>
      </c>
      <c r="P11" s="360">
        <f t="shared" si="5"/>
        <v>1</v>
      </c>
      <c r="Q11" s="360">
        <f>IF(P11&gt;'06'!$AZ$15,0,1)</f>
        <v>1</v>
      </c>
      <c r="S11" s="361" t="str">
        <f>'CAD2'!H9</f>
        <v>DIGIO</v>
      </c>
      <c r="T11" s="84"/>
      <c r="U11" s="361" t="str">
        <f>CAD!I9</f>
        <v>ENERGIA ELÉTRICA</v>
      </c>
      <c r="V11" s="84"/>
      <c r="W11" s="84"/>
      <c r="X11" s="84"/>
      <c r="Z11" s="355">
        <v>2020</v>
      </c>
    </row>
    <row r="12" spans="3:26" x14ac:dyDescent="0.25">
      <c r="C12" s="356">
        <v>43556</v>
      </c>
      <c r="D12" s="357" t="s">
        <v>264</v>
      </c>
      <c r="E12" s="357" t="s">
        <v>37</v>
      </c>
      <c r="F12" s="357">
        <v>2019</v>
      </c>
      <c r="G12" s="358" t="s">
        <v>418</v>
      </c>
      <c r="H12" s="359">
        <v>2134</v>
      </c>
      <c r="I12" s="357" t="s">
        <v>279</v>
      </c>
      <c r="J12" s="357" t="s">
        <v>60</v>
      </c>
      <c r="K12" s="357" t="str">
        <f t="shared" ca="1" si="0"/>
        <v/>
      </c>
      <c r="L12" s="360">
        <f t="shared" si="1"/>
        <v>1</v>
      </c>
      <c r="M12" s="360">
        <f t="shared" si="2"/>
        <v>4</v>
      </c>
      <c r="N12" s="360">
        <f t="shared" si="3"/>
        <v>2019</v>
      </c>
      <c r="O12" s="366">
        <f t="shared" si="4"/>
        <v>4</v>
      </c>
      <c r="P12" s="360">
        <f t="shared" si="5"/>
        <v>1</v>
      </c>
      <c r="Q12" s="360">
        <f>IF(P12&gt;'06'!$AZ$15,0,1)</f>
        <v>1</v>
      </c>
      <c r="S12" s="361" t="str">
        <f>'CAD2'!H10</f>
        <v>INTER</v>
      </c>
      <c r="T12" s="84"/>
      <c r="U12" s="361" t="str">
        <f>CAD!I10</f>
        <v>LANCHE/COMER FORA</v>
      </c>
      <c r="V12" s="84"/>
      <c r="W12" s="367" t="s">
        <v>34</v>
      </c>
      <c r="X12" s="368">
        <v>1</v>
      </c>
      <c r="Z12" s="355">
        <v>2021</v>
      </c>
    </row>
    <row r="13" spans="3:26" x14ac:dyDescent="0.25">
      <c r="C13" s="356">
        <v>43586</v>
      </c>
      <c r="D13" s="357" t="s">
        <v>264</v>
      </c>
      <c r="E13" s="357" t="s">
        <v>38</v>
      </c>
      <c r="F13" s="357">
        <v>2019</v>
      </c>
      <c r="G13" s="358" t="s">
        <v>750</v>
      </c>
      <c r="H13" s="359">
        <v>1239</v>
      </c>
      <c r="I13" s="357" t="s">
        <v>279</v>
      </c>
      <c r="J13" s="357" t="s">
        <v>60</v>
      </c>
      <c r="K13" s="357" t="str">
        <f t="shared" ca="1" si="0"/>
        <v/>
      </c>
      <c r="L13" s="360">
        <f t="shared" si="1"/>
        <v>1</v>
      </c>
      <c r="M13" s="360">
        <f t="shared" si="2"/>
        <v>5</v>
      </c>
      <c r="N13" s="360">
        <f t="shared" si="3"/>
        <v>2019</v>
      </c>
      <c r="O13" s="366">
        <f t="shared" si="4"/>
        <v>5</v>
      </c>
      <c r="P13" s="360">
        <f t="shared" si="5"/>
        <v>1</v>
      </c>
      <c r="Q13" s="360">
        <f>IF(P13&gt;'06'!$AZ$15,0,1)</f>
        <v>1</v>
      </c>
      <c r="S13" s="361" t="str">
        <f>'CAD2'!H11</f>
        <v>SANTANDER FREE</v>
      </c>
      <c r="T13" s="84"/>
      <c r="U13" s="361" t="str">
        <f>CAD!I11</f>
        <v>LAZER</v>
      </c>
      <c r="V13" s="84"/>
      <c r="W13" s="367" t="s">
        <v>35</v>
      </c>
      <c r="X13" s="368">
        <v>2</v>
      </c>
      <c r="Z13" s="355">
        <v>2022</v>
      </c>
    </row>
    <row r="14" spans="3:26" x14ac:dyDescent="0.25">
      <c r="C14" s="356">
        <v>43617</v>
      </c>
      <c r="D14" s="357" t="s">
        <v>264</v>
      </c>
      <c r="E14" s="357" t="s">
        <v>39</v>
      </c>
      <c r="F14" s="357">
        <v>2019</v>
      </c>
      <c r="G14" s="358" t="s">
        <v>751</v>
      </c>
      <c r="H14" s="359">
        <v>3245</v>
      </c>
      <c r="I14" s="357" t="s">
        <v>279</v>
      </c>
      <c r="J14" s="357" t="s">
        <v>60</v>
      </c>
      <c r="K14" s="357" t="str">
        <f t="shared" ca="1" si="0"/>
        <v/>
      </c>
      <c r="L14" s="360">
        <f t="shared" si="1"/>
        <v>1</v>
      </c>
      <c r="M14" s="360">
        <f t="shared" si="2"/>
        <v>6</v>
      </c>
      <c r="N14" s="360">
        <f t="shared" si="3"/>
        <v>2019</v>
      </c>
      <c r="O14" s="366">
        <f t="shared" si="4"/>
        <v>6</v>
      </c>
      <c r="P14" s="360">
        <f t="shared" si="5"/>
        <v>1</v>
      </c>
      <c r="Q14" s="360">
        <f>IF(P14&gt;'06'!$AZ$15,0,1)</f>
        <v>1</v>
      </c>
      <c r="S14" s="361">
        <f>'CAD2'!H12</f>
        <v>0</v>
      </c>
      <c r="T14" s="84"/>
      <c r="U14" s="361" t="str">
        <f>CAD!I12</f>
        <v>REFORMA / IMÓVEL</v>
      </c>
      <c r="V14" s="84"/>
      <c r="W14" s="367" t="s">
        <v>36</v>
      </c>
      <c r="X14" s="368">
        <v>3</v>
      </c>
      <c r="Z14" s="355">
        <v>2023</v>
      </c>
    </row>
    <row r="15" spans="3:26" x14ac:dyDescent="0.25">
      <c r="C15" s="356">
        <v>43647</v>
      </c>
      <c r="D15" s="357" t="s">
        <v>264</v>
      </c>
      <c r="E15" s="357" t="s">
        <v>40</v>
      </c>
      <c r="F15" s="357">
        <v>2019</v>
      </c>
      <c r="G15" s="358" t="s">
        <v>747</v>
      </c>
      <c r="H15" s="359">
        <v>2134</v>
      </c>
      <c r="I15" s="357" t="s">
        <v>279</v>
      </c>
      <c r="J15" s="357" t="s">
        <v>60</v>
      </c>
      <c r="K15" s="357" t="str">
        <f t="shared" ca="1" si="0"/>
        <v/>
      </c>
      <c r="L15" s="360">
        <f t="shared" si="1"/>
        <v>1</v>
      </c>
      <c r="M15" s="360">
        <f t="shared" si="2"/>
        <v>7</v>
      </c>
      <c r="N15" s="360">
        <f t="shared" si="3"/>
        <v>2019</v>
      </c>
      <c r="O15" s="366">
        <f t="shared" si="4"/>
        <v>7</v>
      </c>
      <c r="P15" s="360">
        <f t="shared" si="5"/>
        <v>1</v>
      </c>
      <c r="Q15" s="360">
        <f>IF(P15&gt;'06'!$AZ$15,0,1)</f>
        <v>1</v>
      </c>
      <c r="S15" s="361">
        <f>'CAD2'!H13</f>
        <v>0</v>
      </c>
      <c r="T15" s="84"/>
      <c r="U15" s="361" t="str">
        <f>CAD!I13</f>
        <v>OUTROS</v>
      </c>
      <c r="V15" s="84"/>
      <c r="W15" s="367" t="s">
        <v>37</v>
      </c>
      <c r="X15" s="368">
        <v>4</v>
      </c>
      <c r="Z15" s="355">
        <v>2024</v>
      </c>
    </row>
    <row r="16" spans="3:26" x14ac:dyDescent="0.25">
      <c r="C16" s="356">
        <v>43678</v>
      </c>
      <c r="D16" s="357" t="s">
        <v>264</v>
      </c>
      <c r="E16" s="357" t="s">
        <v>41</v>
      </c>
      <c r="F16" s="357">
        <v>2019</v>
      </c>
      <c r="G16" s="358" t="s">
        <v>750</v>
      </c>
      <c r="H16" s="359">
        <v>1237</v>
      </c>
      <c r="I16" s="357" t="s">
        <v>279</v>
      </c>
      <c r="J16" s="357" t="s">
        <v>60</v>
      </c>
      <c r="K16" s="357" t="str">
        <f t="shared" ca="1" si="0"/>
        <v/>
      </c>
      <c r="L16" s="360">
        <f t="shared" si="1"/>
        <v>1</v>
      </c>
      <c r="M16" s="360">
        <f t="shared" si="2"/>
        <v>8</v>
      </c>
      <c r="N16" s="360">
        <f t="shared" si="3"/>
        <v>2019</v>
      </c>
      <c r="O16" s="366">
        <f t="shared" si="4"/>
        <v>8</v>
      </c>
      <c r="P16" s="360">
        <f t="shared" si="5"/>
        <v>1</v>
      </c>
      <c r="Q16" s="360">
        <f>IF(P16&gt;'06'!$AZ$15,0,1)</f>
        <v>1</v>
      </c>
      <c r="S16" s="361">
        <f>'CAD2'!H14</f>
        <v>0</v>
      </c>
      <c r="T16" s="84"/>
      <c r="U16" s="361" t="str">
        <f>CAD!I14</f>
        <v>VESTUÁRIO</v>
      </c>
      <c r="V16" s="84"/>
      <c r="W16" s="367" t="s">
        <v>38</v>
      </c>
      <c r="X16" s="368">
        <v>5</v>
      </c>
      <c r="Z16" s="355">
        <v>2025</v>
      </c>
    </row>
    <row r="17" spans="3:26" x14ac:dyDescent="0.25">
      <c r="C17" s="356">
        <v>43709</v>
      </c>
      <c r="D17" s="357" t="s">
        <v>264</v>
      </c>
      <c r="E17" s="357" t="s">
        <v>42</v>
      </c>
      <c r="F17" s="357">
        <v>2019</v>
      </c>
      <c r="G17" s="358" t="s">
        <v>752</v>
      </c>
      <c r="H17" s="359">
        <v>2412</v>
      </c>
      <c r="I17" s="357" t="s">
        <v>279</v>
      </c>
      <c r="J17" s="357" t="s">
        <v>60</v>
      </c>
      <c r="K17" s="357" t="str">
        <f t="shared" ca="1" si="0"/>
        <v/>
      </c>
      <c r="L17" s="360">
        <f t="shared" si="1"/>
        <v>1</v>
      </c>
      <c r="M17" s="360">
        <f t="shared" si="2"/>
        <v>9</v>
      </c>
      <c r="N17" s="360">
        <f t="shared" si="3"/>
        <v>2019</v>
      </c>
      <c r="O17" s="366">
        <f t="shared" si="4"/>
        <v>9</v>
      </c>
      <c r="P17" s="360">
        <f t="shared" si="5"/>
        <v>1</v>
      </c>
      <c r="Q17" s="360">
        <f>IF(P17&gt;'06'!$AZ$15,0,1)</f>
        <v>1</v>
      </c>
      <c r="S17" s="361">
        <f>'CAD2'!H15</f>
        <v>0</v>
      </c>
      <c r="T17" s="84"/>
      <c r="U17" s="361" t="str">
        <f>CAD!I15</f>
        <v>PARCELA - CASA</v>
      </c>
      <c r="V17" s="84"/>
      <c r="W17" s="367" t="s">
        <v>39</v>
      </c>
      <c r="X17" s="368">
        <v>6</v>
      </c>
      <c r="Z17" s="355">
        <v>2026</v>
      </c>
    </row>
    <row r="18" spans="3:26" x14ac:dyDescent="0.25">
      <c r="C18" s="356">
        <v>43739</v>
      </c>
      <c r="D18" s="357" t="s">
        <v>264</v>
      </c>
      <c r="E18" s="357" t="s">
        <v>43</v>
      </c>
      <c r="F18" s="357">
        <v>2019</v>
      </c>
      <c r="G18" s="358" t="s">
        <v>753</v>
      </c>
      <c r="H18" s="359">
        <v>2314</v>
      </c>
      <c r="I18" s="357" t="s">
        <v>279</v>
      </c>
      <c r="J18" s="357" t="s">
        <v>60</v>
      </c>
      <c r="K18" s="357" t="str">
        <f t="shared" ca="1" si="0"/>
        <v/>
      </c>
      <c r="L18" s="360">
        <f t="shared" si="1"/>
        <v>1</v>
      </c>
      <c r="M18" s="360">
        <f t="shared" si="2"/>
        <v>10</v>
      </c>
      <c r="N18" s="360">
        <f t="shared" si="3"/>
        <v>2019</v>
      </c>
      <c r="O18" s="366">
        <f t="shared" si="4"/>
        <v>10</v>
      </c>
      <c r="P18" s="360">
        <f t="shared" si="5"/>
        <v>1</v>
      </c>
      <c r="Q18" s="360">
        <f>IF(P18&gt;'06'!$AZ$15,0,1)</f>
        <v>1</v>
      </c>
      <c r="S18" s="361">
        <f>'CAD2'!H16</f>
        <v>0</v>
      </c>
      <c r="T18" s="84"/>
      <c r="U18" s="361" t="str">
        <f>CAD!I16</f>
        <v>SAÚDE</v>
      </c>
      <c r="V18" s="84"/>
      <c r="W18" s="367" t="s">
        <v>40</v>
      </c>
      <c r="X18" s="368">
        <v>7</v>
      </c>
      <c r="Z18" s="355">
        <v>2027</v>
      </c>
    </row>
    <row r="19" spans="3:26" x14ac:dyDescent="0.25">
      <c r="C19" s="356">
        <v>43770</v>
      </c>
      <c r="D19" s="357" t="s">
        <v>264</v>
      </c>
      <c r="E19" s="357" t="s">
        <v>44</v>
      </c>
      <c r="F19" s="357">
        <v>2019</v>
      </c>
      <c r="G19" s="358" t="s">
        <v>406</v>
      </c>
      <c r="H19" s="359">
        <v>2456</v>
      </c>
      <c r="I19" s="357" t="s">
        <v>279</v>
      </c>
      <c r="J19" s="357" t="s">
        <v>60</v>
      </c>
      <c r="K19" s="357" t="str">
        <f t="shared" ca="1" si="0"/>
        <v/>
      </c>
      <c r="L19" s="360">
        <f t="shared" si="1"/>
        <v>1</v>
      </c>
      <c r="M19" s="360">
        <f t="shared" si="2"/>
        <v>11</v>
      </c>
      <c r="N19" s="360">
        <f t="shared" si="3"/>
        <v>2019</v>
      </c>
      <c r="O19" s="366">
        <f t="shared" si="4"/>
        <v>11</v>
      </c>
      <c r="P19" s="360">
        <f t="shared" si="5"/>
        <v>1</v>
      </c>
      <c r="Q19" s="360">
        <f>IF(P19&gt;'06'!$AZ$15,0,1)</f>
        <v>1</v>
      </c>
      <c r="S19" s="361">
        <f>'CAD2'!H17</f>
        <v>0</v>
      </c>
      <c r="T19" s="84"/>
      <c r="U19" s="361">
        <f>CAD!I17</f>
        <v>0</v>
      </c>
      <c r="V19" s="84"/>
      <c r="W19" s="367" t="s">
        <v>41</v>
      </c>
      <c r="X19" s="368">
        <v>8</v>
      </c>
      <c r="Z19" s="355">
        <v>2028</v>
      </c>
    </row>
    <row r="20" spans="3:26" x14ac:dyDescent="0.25">
      <c r="C20" s="356">
        <v>43775</v>
      </c>
      <c r="D20" s="357" t="s">
        <v>264</v>
      </c>
      <c r="E20" s="357" t="s">
        <v>44</v>
      </c>
      <c r="F20" s="357">
        <v>2019</v>
      </c>
      <c r="G20" s="358" t="s">
        <v>747</v>
      </c>
      <c r="H20" s="359">
        <v>20</v>
      </c>
      <c r="I20" s="357" t="s">
        <v>278</v>
      </c>
      <c r="J20" s="357" t="s">
        <v>60</v>
      </c>
      <c r="K20" s="357" t="str">
        <f t="shared" ca="1" si="0"/>
        <v/>
      </c>
      <c r="L20" s="360">
        <f t="shared" si="1"/>
        <v>6</v>
      </c>
      <c r="M20" s="360">
        <f t="shared" si="2"/>
        <v>11</v>
      </c>
      <c r="N20" s="360">
        <f t="shared" si="3"/>
        <v>2019</v>
      </c>
      <c r="O20" s="366">
        <f t="shared" si="4"/>
        <v>11</v>
      </c>
      <c r="P20" s="357">
        <f t="shared" si="5"/>
        <v>1</v>
      </c>
      <c r="Q20" s="357">
        <f>IF(P20&gt;'06'!$AZ$15,0,1)</f>
        <v>1</v>
      </c>
      <c r="S20" s="361">
        <f>'CAD2'!H18</f>
        <v>0</v>
      </c>
      <c r="T20" s="84"/>
      <c r="U20" s="361">
        <f>CAD!I18</f>
        <v>0</v>
      </c>
      <c r="V20" s="84"/>
      <c r="W20" s="367" t="s">
        <v>42</v>
      </c>
      <c r="X20" s="368">
        <v>9</v>
      </c>
      <c r="Z20" s="355">
        <v>2029</v>
      </c>
    </row>
    <row r="21" spans="3:26" x14ac:dyDescent="0.25">
      <c r="C21" s="356">
        <v>43775</v>
      </c>
      <c r="D21" s="357" t="s">
        <v>265</v>
      </c>
      <c r="E21" s="357" t="s">
        <v>44</v>
      </c>
      <c r="F21" s="357">
        <v>2019</v>
      </c>
      <c r="G21" s="358" t="s">
        <v>663</v>
      </c>
      <c r="H21" s="359">
        <v>344.72</v>
      </c>
      <c r="I21" s="357" t="s">
        <v>278</v>
      </c>
      <c r="J21" s="357" t="s">
        <v>60</v>
      </c>
      <c r="K21" s="357" t="str">
        <f t="shared" ca="1" si="0"/>
        <v/>
      </c>
      <c r="L21" s="360">
        <f t="shared" si="1"/>
        <v>6</v>
      </c>
      <c r="M21" s="360">
        <f t="shared" si="2"/>
        <v>11</v>
      </c>
      <c r="N21" s="360">
        <f t="shared" si="3"/>
        <v>2019</v>
      </c>
      <c r="O21" s="366">
        <f t="shared" si="4"/>
        <v>11</v>
      </c>
      <c r="P21" s="357">
        <f t="shared" si="5"/>
        <v>1</v>
      </c>
      <c r="Q21" s="357">
        <f>IF(P21&gt;'06'!$AZ$15,0,1)</f>
        <v>1</v>
      </c>
      <c r="S21" s="361">
        <f>'CAD2'!H19</f>
        <v>0</v>
      </c>
      <c r="T21" s="84"/>
      <c r="U21" s="361">
        <f>CAD!I19</f>
        <v>0</v>
      </c>
      <c r="V21" s="84"/>
      <c r="W21" s="367" t="s">
        <v>43</v>
      </c>
      <c r="X21" s="368">
        <v>10</v>
      </c>
      <c r="Z21" s="355">
        <v>2030</v>
      </c>
    </row>
    <row r="22" spans="3:26" x14ac:dyDescent="0.25">
      <c r="C22" s="356">
        <v>43775</v>
      </c>
      <c r="D22" s="357" t="s">
        <v>264</v>
      </c>
      <c r="E22" s="357" t="s">
        <v>44</v>
      </c>
      <c r="F22" s="357">
        <v>2019</v>
      </c>
      <c r="G22" s="358" t="s">
        <v>748</v>
      </c>
      <c r="H22" s="359">
        <v>9.99</v>
      </c>
      <c r="I22" s="357" t="s">
        <v>278</v>
      </c>
      <c r="J22" s="357" t="s">
        <v>60</v>
      </c>
      <c r="K22" s="357" t="str">
        <f t="shared" ca="1" si="0"/>
        <v/>
      </c>
      <c r="L22" s="360">
        <f t="shared" si="1"/>
        <v>6</v>
      </c>
      <c r="M22" s="360">
        <f t="shared" si="2"/>
        <v>11</v>
      </c>
      <c r="N22" s="360">
        <f t="shared" si="3"/>
        <v>2019</v>
      </c>
      <c r="O22" s="366">
        <f t="shared" si="4"/>
        <v>11</v>
      </c>
      <c r="P22" s="357">
        <f t="shared" si="5"/>
        <v>1</v>
      </c>
      <c r="Q22" s="357">
        <f>IF(P22&gt;'06'!$AZ$15,0,1)</f>
        <v>1</v>
      </c>
      <c r="S22" s="361">
        <f>'CAD2'!H20</f>
        <v>0</v>
      </c>
      <c r="T22" s="84"/>
      <c r="U22" s="361">
        <f>CAD!I20</f>
        <v>0</v>
      </c>
      <c r="V22" s="84"/>
      <c r="W22" s="367" t="s">
        <v>44</v>
      </c>
      <c r="X22" s="368">
        <v>11</v>
      </c>
      <c r="Z22" s="355">
        <v>2031</v>
      </c>
    </row>
    <row r="23" spans="3:26" x14ac:dyDescent="0.25">
      <c r="C23" s="356">
        <v>43775</v>
      </c>
      <c r="D23" s="357" t="s">
        <v>264</v>
      </c>
      <c r="E23" s="357" t="s">
        <v>44</v>
      </c>
      <c r="F23" s="357">
        <v>2019</v>
      </c>
      <c r="G23" s="358" t="s">
        <v>747</v>
      </c>
      <c r="H23" s="359">
        <v>9.5500000000000007</v>
      </c>
      <c r="I23" s="357" t="s">
        <v>278</v>
      </c>
      <c r="J23" s="357" t="s">
        <v>60</v>
      </c>
      <c r="K23" s="357" t="str">
        <f t="shared" ca="1" si="0"/>
        <v/>
      </c>
      <c r="L23" s="360">
        <f t="shared" si="1"/>
        <v>6</v>
      </c>
      <c r="M23" s="360">
        <f t="shared" si="2"/>
        <v>11</v>
      </c>
      <c r="N23" s="360">
        <f t="shared" si="3"/>
        <v>2019</v>
      </c>
      <c r="O23" s="366">
        <f t="shared" si="4"/>
        <v>11</v>
      </c>
      <c r="P23" s="357">
        <f t="shared" si="5"/>
        <v>1</v>
      </c>
      <c r="Q23" s="357">
        <f>IF(P23&gt;'06'!$AZ$15,0,1)</f>
        <v>1</v>
      </c>
      <c r="S23" s="361">
        <f>'CAD2'!H21</f>
        <v>0</v>
      </c>
      <c r="T23" s="84"/>
      <c r="U23" s="361">
        <f>CAD!I21</f>
        <v>0</v>
      </c>
      <c r="V23" s="84"/>
      <c r="W23" s="367" t="s">
        <v>45</v>
      </c>
      <c r="X23" s="368">
        <v>12</v>
      </c>
      <c r="Z23" s="355">
        <v>2032</v>
      </c>
    </row>
    <row r="24" spans="3:26" x14ac:dyDescent="0.25">
      <c r="C24" s="356">
        <v>43775</v>
      </c>
      <c r="D24" s="357" t="s">
        <v>264</v>
      </c>
      <c r="E24" s="357" t="s">
        <v>44</v>
      </c>
      <c r="F24" s="357">
        <v>2019</v>
      </c>
      <c r="G24" s="358" t="s">
        <v>747</v>
      </c>
      <c r="H24" s="359">
        <v>9</v>
      </c>
      <c r="I24" s="357" t="s">
        <v>278</v>
      </c>
      <c r="J24" s="357" t="s">
        <v>60</v>
      </c>
      <c r="K24" s="357" t="str">
        <f t="shared" ca="1" si="0"/>
        <v/>
      </c>
      <c r="L24" s="360">
        <f t="shared" si="1"/>
        <v>6</v>
      </c>
      <c r="M24" s="360">
        <f t="shared" si="2"/>
        <v>11</v>
      </c>
      <c r="N24" s="360">
        <f t="shared" si="3"/>
        <v>2019</v>
      </c>
      <c r="O24" s="366">
        <f t="shared" si="4"/>
        <v>11</v>
      </c>
      <c r="P24" s="357">
        <f t="shared" si="5"/>
        <v>1</v>
      </c>
      <c r="Q24" s="357">
        <f>IF(P24&gt;'06'!$AZ$15,0,1)</f>
        <v>1</v>
      </c>
      <c r="S24" s="361">
        <f>'CAD2'!H22</f>
        <v>0</v>
      </c>
      <c r="T24" s="84"/>
      <c r="U24" s="361">
        <f>CAD!I22</f>
        <v>0</v>
      </c>
      <c r="V24" s="84"/>
      <c r="W24" s="369"/>
      <c r="X24" s="370"/>
      <c r="Z24" s="355">
        <v>2033</v>
      </c>
    </row>
    <row r="25" spans="3:26" x14ac:dyDescent="0.25">
      <c r="C25" s="356">
        <v>43775</v>
      </c>
      <c r="D25" s="357" t="s">
        <v>264</v>
      </c>
      <c r="E25" s="357" t="s">
        <v>44</v>
      </c>
      <c r="F25" s="357">
        <v>2019</v>
      </c>
      <c r="G25" s="358" t="s">
        <v>747</v>
      </c>
      <c r="H25" s="359">
        <v>9.52</v>
      </c>
      <c r="I25" s="357" t="s">
        <v>278</v>
      </c>
      <c r="J25" s="357" t="s">
        <v>60</v>
      </c>
      <c r="K25" s="357" t="str">
        <f t="shared" ca="1" si="0"/>
        <v/>
      </c>
      <c r="L25" s="360">
        <f t="shared" si="1"/>
        <v>6</v>
      </c>
      <c r="M25" s="360">
        <f t="shared" si="2"/>
        <v>11</v>
      </c>
      <c r="N25" s="360">
        <f t="shared" si="3"/>
        <v>2019</v>
      </c>
      <c r="O25" s="366">
        <f t="shared" si="4"/>
        <v>11</v>
      </c>
      <c r="P25" s="357">
        <f t="shared" si="5"/>
        <v>1</v>
      </c>
      <c r="Q25" s="357">
        <f>IF(P25&gt;'06'!$AZ$15,0,1)</f>
        <v>1</v>
      </c>
      <c r="S25" s="361">
        <f>'CAD2'!H23</f>
        <v>0</v>
      </c>
      <c r="T25" s="84"/>
      <c r="U25" s="361">
        <f>CAD!I23</f>
        <v>0</v>
      </c>
      <c r="V25" s="84"/>
      <c r="W25" s="369"/>
      <c r="X25" s="370"/>
      <c r="Z25" s="355">
        <v>2034</v>
      </c>
    </row>
    <row r="26" spans="3:26" x14ac:dyDescent="0.25">
      <c r="C26" s="356">
        <v>43775</v>
      </c>
      <c r="D26" s="357" t="s">
        <v>266</v>
      </c>
      <c r="E26" s="357" t="s">
        <v>44</v>
      </c>
      <c r="F26" s="357">
        <v>2019</v>
      </c>
      <c r="G26" s="358" t="s">
        <v>749</v>
      </c>
      <c r="H26" s="359">
        <v>111.95</v>
      </c>
      <c r="I26" s="357" t="s">
        <v>278</v>
      </c>
      <c r="J26" s="357" t="s">
        <v>60</v>
      </c>
      <c r="K26" s="357" t="str">
        <f t="shared" ca="1" si="0"/>
        <v/>
      </c>
      <c r="L26" s="360">
        <f t="shared" si="1"/>
        <v>6</v>
      </c>
      <c r="M26" s="360">
        <f t="shared" si="2"/>
        <v>11</v>
      </c>
      <c r="N26" s="360">
        <f t="shared" si="3"/>
        <v>2019</v>
      </c>
      <c r="O26" s="366">
        <f t="shared" si="4"/>
        <v>11</v>
      </c>
      <c r="P26" s="357">
        <f t="shared" si="5"/>
        <v>1</v>
      </c>
      <c r="Q26" s="357">
        <f>IF(P26&gt;'06'!$AZ$15,0,1)</f>
        <v>1</v>
      </c>
      <c r="S26" s="361">
        <f>'CAD2'!H24</f>
        <v>0</v>
      </c>
      <c r="T26" s="84"/>
      <c r="U26" s="361">
        <f>CAD!I24</f>
        <v>0</v>
      </c>
      <c r="V26" s="84"/>
      <c r="W26" s="369"/>
      <c r="X26" s="370"/>
      <c r="Z26" s="355">
        <v>2035</v>
      </c>
    </row>
    <row r="27" spans="3:26" x14ac:dyDescent="0.25">
      <c r="C27" s="356">
        <v>43775</v>
      </c>
      <c r="D27" s="357" t="s">
        <v>266</v>
      </c>
      <c r="E27" s="357" t="s">
        <v>44</v>
      </c>
      <c r="F27" s="357">
        <v>2019</v>
      </c>
      <c r="G27" s="358" t="s">
        <v>418</v>
      </c>
      <c r="H27" s="359">
        <v>103.11</v>
      </c>
      <c r="I27" s="357" t="s">
        <v>278</v>
      </c>
      <c r="J27" s="357" t="s">
        <v>60</v>
      </c>
      <c r="K27" s="357" t="str">
        <f t="shared" ca="1" si="0"/>
        <v/>
      </c>
      <c r="L27" s="360">
        <f t="shared" si="1"/>
        <v>6</v>
      </c>
      <c r="M27" s="360">
        <f t="shared" si="2"/>
        <v>11</v>
      </c>
      <c r="N27" s="360">
        <f t="shared" si="3"/>
        <v>2019</v>
      </c>
      <c r="O27" s="366">
        <f t="shared" si="4"/>
        <v>11</v>
      </c>
      <c r="P27" s="360">
        <f t="shared" si="5"/>
        <v>1</v>
      </c>
      <c r="Q27" s="360">
        <f>IF(P27&gt;'06'!$AZ$15,0,1)</f>
        <v>1</v>
      </c>
      <c r="S27" s="361">
        <f>'CAD2'!H25</f>
        <v>0</v>
      </c>
      <c r="T27" s="84"/>
      <c r="U27" s="361">
        <f>CAD!I25</f>
        <v>0</v>
      </c>
      <c r="V27" s="84"/>
      <c r="W27" s="369"/>
      <c r="X27" s="370"/>
      <c r="Z27" s="355">
        <v>2036</v>
      </c>
    </row>
    <row r="28" spans="3:26" x14ac:dyDescent="0.25">
      <c r="C28" s="356">
        <v>43775</v>
      </c>
      <c r="D28" s="357" t="s">
        <v>264</v>
      </c>
      <c r="E28" s="357" t="s">
        <v>44</v>
      </c>
      <c r="F28" s="357">
        <v>2019</v>
      </c>
      <c r="G28" s="358" t="s">
        <v>750</v>
      </c>
      <c r="H28" s="359">
        <v>13.52</v>
      </c>
      <c r="I28" s="357" t="s">
        <v>278</v>
      </c>
      <c r="J28" s="357" t="s">
        <v>60</v>
      </c>
      <c r="K28" s="357" t="str">
        <f t="shared" ca="1" si="0"/>
        <v/>
      </c>
      <c r="L28" s="360">
        <f t="shared" si="1"/>
        <v>6</v>
      </c>
      <c r="M28" s="360">
        <f t="shared" si="2"/>
        <v>11</v>
      </c>
      <c r="N28" s="360">
        <f t="shared" si="3"/>
        <v>2019</v>
      </c>
      <c r="O28" s="366">
        <f t="shared" si="4"/>
        <v>11</v>
      </c>
      <c r="P28" s="360">
        <f t="shared" si="5"/>
        <v>1</v>
      </c>
      <c r="Q28" s="360">
        <f>IF(P28&gt;'06'!$AZ$15,0,1)</f>
        <v>1</v>
      </c>
      <c r="S28" s="361">
        <f>'CAD2'!H26</f>
        <v>0</v>
      </c>
      <c r="T28" s="84"/>
      <c r="U28" s="361">
        <f>CAD!I26</f>
        <v>0</v>
      </c>
      <c r="V28" s="84"/>
      <c r="W28" s="369"/>
      <c r="X28" s="370"/>
      <c r="Z28" s="355">
        <v>2037</v>
      </c>
    </row>
    <row r="29" spans="3:26" x14ac:dyDescent="0.25">
      <c r="C29" s="356">
        <v>43775</v>
      </c>
      <c r="D29" s="357" t="s">
        <v>271</v>
      </c>
      <c r="E29" s="357" t="s">
        <v>44</v>
      </c>
      <c r="F29" s="357">
        <v>2019</v>
      </c>
      <c r="G29" s="358" t="s">
        <v>751</v>
      </c>
      <c r="H29" s="359">
        <v>115.89</v>
      </c>
      <c r="I29" s="357" t="s">
        <v>278</v>
      </c>
      <c r="J29" s="357" t="s">
        <v>60</v>
      </c>
      <c r="K29" s="357" t="str">
        <f t="shared" ca="1" si="0"/>
        <v/>
      </c>
      <c r="L29" s="360">
        <f t="shared" si="1"/>
        <v>6</v>
      </c>
      <c r="M29" s="360">
        <f t="shared" si="2"/>
        <v>11</v>
      </c>
      <c r="N29" s="360">
        <f t="shared" si="3"/>
        <v>2019</v>
      </c>
      <c r="O29" s="366">
        <f t="shared" si="4"/>
        <v>11</v>
      </c>
      <c r="P29" s="360">
        <f t="shared" si="5"/>
        <v>1</v>
      </c>
      <c r="Q29" s="360">
        <f>IF(P29&gt;'06'!$AZ$15,0,1)</f>
        <v>1</v>
      </c>
      <c r="S29" s="365"/>
      <c r="T29" s="84"/>
      <c r="U29" s="361">
        <f>CAD!I27</f>
        <v>0</v>
      </c>
      <c r="V29" s="84"/>
      <c r="W29" s="369"/>
      <c r="X29" s="370"/>
      <c r="Z29" s="355">
        <v>2038</v>
      </c>
    </row>
    <row r="30" spans="3:26" x14ac:dyDescent="0.25">
      <c r="C30" s="356">
        <v>43775</v>
      </c>
      <c r="D30" s="357" t="s">
        <v>264</v>
      </c>
      <c r="E30" s="357" t="s">
        <v>44</v>
      </c>
      <c r="F30" s="357">
        <v>2019</v>
      </c>
      <c r="G30" s="358" t="s">
        <v>747</v>
      </c>
      <c r="H30" s="359">
        <v>19.32</v>
      </c>
      <c r="I30" s="357" t="s">
        <v>278</v>
      </c>
      <c r="J30" s="357" t="s">
        <v>60</v>
      </c>
      <c r="K30" s="357" t="str">
        <f t="shared" ca="1" si="0"/>
        <v/>
      </c>
      <c r="L30" s="360">
        <f t="shared" si="1"/>
        <v>6</v>
      </c>
      <c r="M30" s="360">
        <f t="shared" si="2"/>
        <v>11</v>
      </c>
      <c r="N30" s="360">
        <f t="shared" si="3"/>
        <v>2019</v>
      </c>
      <c r="O30" s="366">
        <f t="shared" si="4"/>
        <v>11</v>
      </c>
      <c r="P30" s="360">
        <f t="shared" si="5"/>
        <v>1</v>
      </c>
      <c r="Q30" s="360">
        <f>IF(P30&gt;'06'!$AZ$15,0,1)</f>
        <v>1</v>
      </c>
      <c r="S30" s="365"/>
      <c r="T30" s="84"/>
      <c r="U30" s="361">
        <f>CAD!I28</f>
        <v>0</v>
      </c>
      <c r="V30" s="84"/>
      <c r="W30" s="369"/>
      <c r="X30" s="370"/>
      <c r="Z30" s="355">
        <v>2039</v>
      </c>
    </row>
    <row r="31" spans="3:26" x14ac:dyDescent="0.25">
      <c r="C31" s="356">
        <v>43775</v>
      </c>
      <c r="D31" s="357" t="s">
        <v>264</v>
      </c>
      <c r="E31" s="357" t="s">
        <v>44</v>
      </c>
      <c r="F31" s="357">
        <v>2019</v>
      </c>
      <c r="G31" s="358" t="s">
        <v>750</v>
      </c>
      <c r="H31" s="359">
        <v>19.03</v>
      </c>
      <c r="I31" s="357" t="s">
        <v>278</v>
      </c>
      <c r="J31" s="357" t="s">
        <v>60</v>
      </c>
      <c r="K31" s="357" t="str">
        <f t="shared" ca="1" si="0"/>
        <v/>
      </c>
      <c r="L31" s="360">
        <f t="shared" si="1"/>
        <v>6</v>
      </c>
      <c r="M31" s="360">
        <f t="shared" si="2"/>
        <v>11</v>
      </c>
      <c r="N31" s="360">
        <f t="shared" si="3"/>
        <v>2019</v>
      </c>
      <c r="O31" s="366">
        <f t="shared" si="4"/>
        <v>11</v>
      </c>
      <c r="P31" s="360">
        <f t="shared" si="5"/>
        <v>1</v>
      </c>
      <c r="Q31" s="360">
        <f>IF(P31&gt;'06'!$AZ$15,0,1)</f>
        <v>1</v>
      </c>
      <c r="S31" s="365"/>
      <c r="T31" s="84"/>
      <c r="U31" s="361">
        <f>CAD!I29</f>
        <v>0</v>
      </c>
      <c r="V31" s="84"/>
      <c r="W31" s="369"/>
      <c r="X31" s="370"/>
      <c r="Z31" s="355">
        <v>2040</v>
      </c>
    </row>
    <row r="32" spans="3:26" x14ac:dyDescent="0.25">
      <c r="C32" s="356">
        <v>43775</v>
      </c>
      <c r="D32" s="357" t="s">
        <v>264</v>
      </c>
      <c r="E32" s="357" t="s">
        <v>44</v>
      </c>
      <c r="F32" s="357">
        <v>2019</v>
      </c>
      <c r="G32" s="358" t="s">
        <v>752</v>
      </c>
      <c r="H32" s="359">
        <v>3.16</v>
      </c>
      <c r="I32" s="357" t="s">
        <v>278</v>
      </c>
      <c r="J32" s="357" t="s">
        <v>60</v>
      </c>
      <c r="K32" s="357" t="str">
        <f t="shared" ca="1" si="0"/>
        <v/>
      </c>
      <c r="L32" s="360">
        <f t="shared" si="1"/>
        <v>6</v>
      </c>
      <c r="M32" s="360">
        <f t="shared" si="2"/>
        <v>11</v>
      </c>
      <c r="N32" s="360">
        <f t="shared" si="3"/>
        <v>2019</v>
      </c>
      <c r="O32" s="366">
        <f t="shared" si="4"/>
        <v>11</v>
      </c>
      <c r="P32" s="360">
        <f t="shared" si="5"/>
        <v>1</v>
      </c>
      <c r="Q32" s="360">
        <f>IF(P32&gt;'06'!$AZ$15,0,1)</f>
        <v>1</v>
      </c>
      <c r="S32" s="365"/>
      <c r="T32" s="84"/>
      <c r="U32" s="361">
        <f>CAD!I30</f>
        <v>0</v>
      </c>
      <c r="V32" s="84"/>
      <c r="W32" s="369"/>
      <c r="X32" s="370"/>
      <c r="Z32" s="355">
        <v>2041</v>
      </c>
    </row>
    <row r="33" spans="3:26" x14ac:dyDescent="0.25">
      <c r="C33" s="356">
        <v>43775</v>
      </c>
      <c r="D33" s="357" t="s">
        <v>264</v>
      </c>
      <c r="E33" s="357" t="s">
        <v>44</v>
      </c>
      <c r="F33" s="357">
        <v>2019</v>
      </c>
      <c r="G33" s="358" t="s">
        <v>753</v>
      </c>
      <c r="H33" s="359">
        <v>2.0099999999999998</v>
      </c>
      <c r="I33" s="357" t="s">
        <v>278</v>
      </c>
      <c r="J33" s="357" t="s">
        <v>60</v>
      </c>
      <c r="K33" s="357" t="str">
        <f t="shared" ca="1" si="0"/>
        <v/>
      </c>
      <c r="L33" s="360">
        <f t="shared" si="1"/>
        <v>6</v>
      </c>
      <c r="M33" s="360">
        <f t="shared" si="2"/>
        <v>11</v>
      </c>
      <c r="N33" s="360">
        <f t="shared" si="3"/>
        <v>2019</v>
      </c>
      <c r="O33" s="366">
        <f t="shared" si="4"/>
        <v>11</v>
      </c>
      <c r="P33" s="360">
        <f t="shared" si="5"/>
        <v>1</v>
      </c>
      <c r="Q33" s="360">
        <f>IF(P33&gt;'06'!$AZ$15,0,1)</f>
        <v>1</v>
      </c>
      <c r="S33" s="365"/>
      <c r="T33" s="84"/>
      <c r="U33" s="361">
        <f>CAD!I31</f>
        <v>0</v>
      </c>
      <c r="V33" s="84"/>
      <c r="W33" s="369"/>
      <c r="X33" s="370"/>
      <c r="Z33" s="355">
        <v>2042</v>
      </c>
    </row>
    <row r="34" spans="3:26" x14ac:dyDescent="0.25">
      <c r="C34" s="356">
        <v>43800</v>
      </c>
      <c r="D34" s="357" t="s">
        <v>264</v>
      </c>
      <c r="E34" s="357" t="s">
        <v>45</v>
      </c>
      <c r="F34" s="357">
        <v>2019</v>
      </c>
      <c r="G34" s="358" t="s">
        <v>737</v>
      </c>
      <c r="H34" s="359">
        <v>1278</v>
      </c>
      <c r="I34" s="357" t="s">
        <v>279</v>
      </c>
      <c r="J34" s="357" t="s">
        <v>60</v>
      </c>
      <c r="K34" s="357" t="str">
        <f t="shared" ca="1" si="0"/>
        <v/>
      </c>
      <c r="L34" s="360">
        <f t="shared" si="1"/>
        <v>1</v>
      </c>
      <c r="M34" s="360">
        <f t="shared" si="2"/>
        <v>12</v>
      </c>
      <c r="N34" s="360">
        <f t="shared" si="3"/>
        <v>2019</v>
      </c>
      <c r="O34" s="366">
        <f t="shared" si="4"/>
        <v>12</v>
      </c>
      <c r="P34" s="360">
        <f t="shared" si="5"/>
        <v>1</v>
      </c>
      <c r="Q34" s="360">
        <f>IF(P34&gt;'06'!$AZ$15,0,1)</f>
        <v>1</v>
      </c>
      <c r="S34" s="365"/>
      <c r="T34" s="84"/>
      <c r="U34" s="361">
        <f>CAD!K7</f>
        <v>0</v>
      </c>
      <c r="V34" s="84"/>
      <c r="W34" s="369"/>
      <c r="X34" s="370"/>
      <c r="Z34" s="355">
        <v>2043</v>
      </c>
    </row>
    <row r="35" spans="3:26" x14ac:dyDescent="0.25">
      <c r="C35" s="356">
        <v>43806</v>
      </c>
      <c r="D35" s="357" t="s">
        <v>266</v>
      </c>
      <c r="E35" s="357" t="s">
        <v>45</v>
      </c>
      <c r="F35" s="357">
        <v>2019</v>
      </c>
      <c r="G35" s="358" t="s">
        <v>737</v>
      </c>
      <c r="H35" s="359">
        <v>380</v>
      </c>
      <c r="I35" s="357" t="s">
        <v>278</v>
      </c>
      <c r="J35" s="357" t="s">
        <v>60</v>
      </c>
      <c r="K35" s="357" t="str">
        <f t="shared" ca="1" si="0"/>
        <v/>
      </c>
      <c r="L35" s="360">
        <f t="shared" si="1"/>
        <v>7</v>
      </c>
      <c r="M35" s="360">
        <f t="shared" si="2"/>
        <v>12</v>
      </c>
      <c r="N35" s="360">
        <f t="shared" si="3"/>
        <v>2019</v>
      </c>
      <c r="O35" s="366">
        <f t="shared" si="4"/>
        <v>12</v>
      </c>
      <c r="P35" s="360">
        <f t="shared" si="5"/>
        <v>1</v>
      </c>
      <c r="Q35" s="360">
        <f>IF(P35&gt;'06'!$AZ$15,0,1)</f>
        <v>1</v>
      </c>
      <c r="S35" s="365"/>
      <c r="T35" s="84"/>
      <c r="U35" s="361">
        <f>CAD!K8</f>
        <v>0</v>
      </c>
      <c r="V35" s="84"/>
      <c r="W35" s="369"/>
      <c r="X35" s="370"/>
      <c r="Z35" s="355">
        <v>2044</v>
      </c>
    </row>
    <row r="36" spans="3:26" x14ac:dyDescent="0.25">
      <c r="C36" s="356">
        <v>43806</v>
      </c>
      <c r="D36" s="357" t="s">
        <v>264</v>
      </c>
      <c r="E36" s="357" t="s">
        <v>45</v>
      </c>
      <c r="F36" s="357">
        <v>2019</v>
      </c>
      <c r="G36" s="358" t="s">
        <v>618</v>
      </c>
      <c r="H36" s="359">
        <v>10</v>
      </c>
      <c r="I36" s="357" t="s">
        <v>278</v>
      </c>
      <c r="J36" s="357" t="s">
        <v>60</v>
      </c>
      <c r="K36" s="357" t="str">
        <f t="shared" ca="1" si="0"/>
        <v/>
      </c>
      <c r="L36" s="360">
        <f t="shared" si="1"/>
        <v>7</v>
      </c>
      <c r="M36" s="360">
        <f t="shared" si="2"/>
        <v>12</v>
      </c>
      <c r="N36" s="360">
        <f t="shared" si="3"/>
        <v>2019</v>
      </c>
      <c r="O36" s="366">
        <f t="shared" si="4"/>
        <v>12</v>
      </c>
      <c r="P36" s="360">
        <f t="shared" si="5"/>
        <v>1</v>
      </c>
      <c r="Q36" s="360">
        <f>IF(P36&gt;'06'!$AZ$15,0,1)</f>
        <v>1</v>
      </c>
      <c r="S36" s="365"/>
      <c r="T36" s="84"/>
      <c r="U36" s="361">
        <f>CAD!K9</f>
        <v>0</v>
      </c>
      <c r="V36" s="84"/>
      <c r="W36" s="369"/>
      <c r="X36" s="370"/>
      <c r="Z36" s="355">
        <v>2045</v>
      </c>
    </row>
    <row r="37" spans="3:26" x14ac:dyDescent="0.25">
      <c r="C37" s="356">
        <v>43806</v>
      </c>
      <c r="D37" s="357" t="s">
        <v>264</v>
      </c>
      <c r="E37" s="357" t="s">
        <v>45</v>
      </c>
      <c r="F37" s="357">
        <v>2019</v>
      </c>
      <c r="G37" s="358" t="s">
        <v>738</v>
      </c>
      <c r="H37" s="359">
        <v>9.99</v>
      </c>
      <c r="I37" s="357" t="s">
        <v>278</v>
      </c>
      <c r="J37" s="357" t="s">
        <v>60</v>
      </c>
      <c r="K37" s="357" t="str">
        <f t="shared" ca="1" si="0"/>
        <v/>
      </c>
      <c r="L37" s="360">
        <f t="shared" si="1"/>
        <v>7</v>
      </c>
      <c r="M37" s="360">
        <f t="shared" si="2"/>
        <v>12</v>
      </c>
      <c r="N37" s="360">
        <f t="shared" si="3"/>
        <v>2019</v>
      </c>
      <c r="O37" s="366">
        <f t="shared" si="4"/>
        <v>12</v>
      </c>
      <c r="P37" s="360">
        <f t="shared" si="5"/>
        <v>1</v>
      </c>
      <c r="Q37" s="360">
        <f>IF(P37&gt;'06'!$AZ$15,0,1)</f>
        <v>1</v>
      </c>
      <c r="S37" s="365"/>
      <c r="T37" s="84"/>
      <c r="U37" s="361">
        <f>CAD!K10</f>
        <v>0</v>
      </c>
      <c r="V37" s="84"/>
      <c r="W37" s="369"/>
      <c r="X37" s="370"/>
      <c r="Z37" s="355">
        <v>2046</v>
      </c>
    </row>
    <row r="38" spans="3:26" x14ac:dyDescent="0.25">
      <c r="C38" s="356">
        <v>43806</v>
      </c>
      <c r="D38" s="357" t="s">
        <v>270</v>
      </c>
      <c r="E38" s="357" t="s">
        <v>45</v>
      </c>
      <c r="F38" s="357">
        <v>2019</v>
      </c>
      <c r="G38" s="358" t="s">
        <v>367</v>
      </c>
      <c r="H38" s="359">
        <v>140</v>
      </c>
      <c r="I38" s="357" t="s">
        <v>278</v>
      </c>
      <c r="J38" s="357" t="s">
        <v>60</v>
      </c>
      <c r="K38" s="357" t="str">
        <f t="shared" ca="1" si="0"/>
        <v/>
      </c>
      <c r="L38" s="360">
        <f t="shared" si="1"/>
        <v>7</v>
      </c>
      <c r="M38" s="360">
        <f t="shared" si="2"/>
        <v>12</v>
      </c>
      <c r="N38" s="360">
        <f t="shared" si="3"/>
        <v>2019</v>
      </c>
      <c r="O38" s="366">
        <f t="shared" si="4"/>
        <v>12</v>
      </c>
      <c r="P38" s="360">
        <f t="shared" si="5"/>
        <v>1</v>
      </c>
      <c r="Q38" s="360">
        <f>IF(P38&gt;'06'!$AZ$15,0,1)</f>
        <v>1</v>
      </c>
      <c r="S38" s="365"/>
      <c r="T38" s="84"/>
      <c r="U38" s="361">
        <f>CAD!K11</f>
        <v>0</v>
      </c>
      <c r="V38" s="84"/>
      <c r="W38" s="369"/>
      <c r="X38" s="370"/>
      <c r="Z38" s="355">
        <v>2047</v>
      </c>
    </row>
    <row r="39" spans="3:26" x14ac:dyDescent="0.25">
      <c r="C39" s="356">
        <v>43809</v>
      </c>
      <c r="D39" s="357" t="s">
        <v>264</v>
      </c>
      <c r="E39" s="357" t="s">
        <v>45</v>
      </c>
      <c r="F39" s="357">
        <v>2019</v>
      </c>
      <c r="G39" s="358" t="s">
        <v>716</v>
      </c>
      <c r="H39" s="359">
        <v>20</v>
      </c>
      <c r="I39" s="357" t="s">
        <v>278</v>
      </c>
      <c r="J39" s="357" t="s">
        <v>60</v>
      </c>
      <c r="K39" s="357" t="str">
        <f t="shared" ca="1" si="0"/>
        <v/>
      </c>
      <c r="L39" s="360">
        <f t="shared" si="1"/>
        <v>10</v>
      </c>
      <c r="M39" s="360">
        <f t="shared" si="2"/>
        <v>12</v>
      </c>
      <c r="N39" s="360">
        <f t="shared" si="3"/>
        <v>2019</v>
      </c>
      <c r="O39" s="366">
        <f t="shared" si="4"/>
        <v>12</v>
      </c>
      <c r="P39" s="360">
        <f t="shared" si="5"/>
        <v>1</v>
      </c>
      <c r="Q39" s="360">
        <f>IF(P39&gt;'06'!$AZ$15,0,1)</f>
        <v>1</v>
      </c>
      <c r="S39" s="365"/>
      <c r="T39" s="84"/>
      <c r="U39" s="361">
        <f>CAD!K12</f>
        <v>0</v>
      </c>
      <c r="V39" s="84"/>
      <c r="W39" s="369"/>
      <c r="X39" s="370"/>
      <c r="Z39" s="355">
        <v>2048</v>
      </c>
    </row>
    <row r="40" spans="3:26" x14ac:dyDescent="0.25">
      <c r="C40" s="356">
        <v>43809</v>
      </c>
      <c r="D40" s="357" t="s">
        <v>264</v>
      </c>
      <c r="E40" s="357" t="s">
        <v>45</v>
      </c>
      <c r="F40" s="357">
        <v>2019</v>
      </c>
      <c r="G40" s="358" t="s">
        <v>716</v>
      </c>
      <c r="H40" s="359">
        <v>19</v>
      </c>
      <c r="I40" s="357" t="s">
        <v>278</v>
      </c>
      <c r="J40" s="357" t="s">
        <v>60</v>
      </c>
      <c r="K40" s="357" t="str">
        <f t="shared" ca="1" si="0"/>
        <v/>
      </c>
      <c r="L40" s="360">
        <f t="shared" si="1"/>
        <v>10</v>
      </c>
      <c r="M40" s="360">
        <f t="shared" si="2"/>
        <v>12</v>
      </c>
      <c r="N40" s="360">
        <f t="shared" si="3"/>
        <v>2019</v>
      </c>
      <c r="O40" s="366">
        <f t="shared" si="4"/>
        <v>12</v>
      </c>
      <c r="P40" s="360">
        <f t="shared" si="5"/>
        <v>1</v>
      </c>
      <c r="Q40" s="360">
        <f>IF(P40&gt;'06'!$AZ$15,0,1)</f>
        <v>1</v>
      </c>
      <c r="S40" s="365"/>
      <c r="T40" s="84"/>
      <c r="U40" s="361">
        <f>CAD!K13</f>
        <v>0</v>
      </c>
      <c r="V40" s="84"/>
      <c r="W40" s="369"/>
      <c r="X40" s="370"/>
      <c r="Z40" s="355">
        <v>2049</v>
      </c>
    </row>
    <row r="41" spans="3:26" x14ac:dyDescent="0.25">
      <c r="C41" s="356">
        <v>43809</v>
      </c>
      <c r="D41" s="357" t="s">
        <v>264</v>
      </c>
      <c r="E41" s="357" t="s">
        <v>45</v>
      </c>
      <c r="F41" s="357">
        <v>2019</v>
      </c>
      <c r="G41" s="358" t="s">
        <v>716</v>
      </c>
      <c r="H41" s="359">
        <v>19.52</v>
      </c>
      <c r="I41" s="357" t="s">
        <v>278</v>
      </c>
      <c r="J41" s="357" t="s">
        <v>60</v>
      </c>
      <c r="K41" s="357" t="str">
        <f t="shared" ca="1" si="0"/>
        <v/>
      </c>
      <c r="L41" s="360">
        <f t="shared" si="1"/>
        <v>10</v>
      </c>
      <c r="M41" s="360">
        <f t="shared" si="2"/>
        <v>12</v>
      </c>
      <c r="N41" s="360">
        <f t="shared" si="3"/>
        <v>2019</v>
      </c>
      <c r="O41" s="366">
        <f t="shared" si="4"/>
        <v>12</v>
      </c>
      <c r="P41" s="360">
        <f t="shared" si="5"/>
        <v>1</v>
      </c>
      <c r="Q41" s="360">
        <f>IF(P41&gt;'06'!$AZ$15,0,1)</f>
        <v>1</v>
      </c>
      <c r="S41" s="365"/>
      <c r="T41" s="84"/>
      <c r="U41" s="361">
        <f>CAD!K14</f>
        <v>0</v>
      </c>
      <c r="V41" s="84"/>
      <c r="W41" s="369"/>
      <c r="X41" s="370"/>
      <c r="Z41" s="355">
        <v>2050</v>
      </c>
    </row>
    <row r="42" spans="3:26" x14ac:dyDescent="0.25">
      <c r="C42" s="356">
        <v>43809</v>
      </c>
      <c r="D42" s="357" t="s">
        <v>264</v>
      </c>
      <c r="E42" s="357" t="s">
        <v>45</v>
      </c>
      <c r="F42" s="357">
        <v>2019</v>
      </c>
      <c r="G42" s="358" t="s">
        <v>716</v>
      </c>
      <c r="H42" s="359">
        <v>9.5500000000000007</v>
      </c>
      <c r="I42" s="357" t="s">
        <v>278</v>
      </c>
      <c r="J42" s="357" t="s">
        <v>60</v>
      </c>
      <c r="K42" s="357" t="str">
        <f t="shared" ca="1" si="0"/>
        <v/>
      </c>
      <c r="L42" s="360">
        <f t="shared" si="1"/>
        <v>10</v>
      </c>
      <c r="M42" s="360">
        <f t="shared" si="2"/>
        <v>12</v>
      </c>
      <c r="N42" s="360">
        <f t="shared" si="3"/>
        <v>2019</v>
      </c>
      <c r="O42" s="366">
        <f t="shared" si="4"/>
        <v>12</v>
      </c>
      <c r="P42" s="360">
        <f t="shared" si="5"/>
        <v>1</v>
      </c>
      <c r="Q42" s="360">
        <f>IF(P42&gt;'06'!$AZ$15,0,1)</f>
        <v>1</v>
      </c>
      <c r="S42" s="365"/>
      <c r="T42" s="84"/>
      <c r="U42" s="361">
        <f>CAD!K15</f>
        <v>0</v>
      </c>
      <c r="V42" s="84"/>
      <c r="W42" s="369"/>
      <c r="X42" s="370"/>
      <c r="Z42" s="355">
        <v>2051</v>
      </c>
    </row>
    <row r="43" spans="3:26" x14ac:dyDescent="0.25">
      <c r="C43" s="356">
        <v>43828</v>
      </c>
      <c r="D43" s="357" t="s">
        <v>264</v>
      </c>
      <c r="E43" s="357" t="s">
        <v>45</v>
      </c>
      <c r="F43" s="357">
        <v>2019</v>
      </c>
      <c r="G43" s="358" t="s">
        <v>754</v>
      </c>
      <c r="H43" s="359">
        <v>9.5500000000000007</v>
      </c>
      <c r="I43" s="357" t="s">
        <v>278</v>
      </c>
      <c r="J43" s="357" t="s">
        <v>60</v>
      </c>
      <c r="K43" s="357" t="str">
        <f t="shared" ca="1" si="0"/>
        <v/>
      </c>
      <c r="L43" s="360">
        <f t="shared" si="1"/>
        <v>29</v>
      </c>
      <c r="M43" s="360">
        <f t="shared" si="2"/>
        <v>12</v>
      </c>
      <c r="N43" s="360">
        <f t="shared" si="3"/>
        <v>2019</v>
      </c>
      <c r="O43" s="366">
        <f t="shared" si="4"/>
        <v>12</v>
      </c>
      <c r="P43" s="360">
        <f t="shared" si="5"/>
        <v>1</v>
      </c>
      <c r="Q43" s="360">
        <f>IF(P43&gt;'06'!$AZ$15,0,1)</f>
        <v>1</v>
      </c>
      <c r="S43" s="365"/>
      <c r="T43" s="84"/>
      <c r="U43" s="361">
        <f>CAD!K16</f>
        <v>0</v>
      </c>
      <c r="V43" s="84"/>
      <c r="W43" s="369"/>
      <c r="X43" s="370"/>
      <c r="Z43" s="355">
        <v>2052</v>
      </c>
    </row>
    <row r="44" spans="3:26" x14ac:dyDescent="0.25">
      <c r="C44" s="356">
        <v>43828</v>
      </c>
      <c r="D44" s="357" t="s">
        <v>264</v>
      </c>
      <c r="E44" s="357" t="s">
        <v>45</v>
      </c>
      <c r="F44" s="357">
        <v>2019</v>
      </c>
      <c r="G44" s="358" t="s">
        <v>406</v>
      </c>
      <c r="H44" s="359">
        <v>19.05</v>
      </c>
      <c r="I44" s="357" t="s">
        <v>278</v>
      </c>
      <c r="J44" s="357" t="s">
        <v>60</v>
      </c>
      <c r="K44" s="357" t="str">
        <f t="shared" ca="1" si="0"/>
        <v/>
      </c>
      <c r="L44" s="360">
        <f t="shared" si="1"/>
        <v>29</v>
      </c>
      <c r="M44" s="360">
        <f t="shared" si="2"/>
        <v>12</v>
      </c>
      <c r="N44" s="360">
        <f t="shared" si="3"/>
        <v>2019</v>
      </c>
      <c r="O44" s="366">
        <f t="shared" si="4"/>
        <v>12</v>
      </c>
      <c r="P44" s="360">
        <f t="shared" si="5"/>
        <v>1</v>
      </c>
      <c r="Q44" s="360">
        <f>IF(P44&gt;'06'!$AZ$15,0,1)</f>
        <v>1</v>
      </c>
      <c r="S44" s="365"/>
      <c r="T44" s="84"/>
      <c r="U44" s="361">
        <f>CAD!K17</f>
        <v>0</v>
      </c>
      <c r="V44" s="84"/>
      <c r="W44" s="369"/>
      <c r="X44" s="370"/>
      <c r="Z44" s="355">
        <v>2053</v>
      </c>
    </row>
    <row r="45" spans="3:26" x14ac:dyDescent="0.25">
      <c r="C45" s="356">
        <v>43831</v>
      </c>
      <c r="D45" s="357" t="s">
        <v>264</v>
      </c>
      <c r="E45" s="357" t="s">
        <v>34</v>
      </c>
      <c r="F45" s="357">
        <v>2020</v>
      </c>
      <c r="G45" s="358" t="s">
        <v>618</v>
      </c>
      <c r="H45" s="359">
        <v>3451</v>
      </c>
      <c r="I45" s="357" t="s">
        <v>279</v>
      </c>
      <c r="J45" s="357" t="s">
        <v>60</v>
      </c>
      <c r="K45" s="357" t="str">
        <f t="shared" ca="1" si="0"/>
        <v/>
      </c>
      <c r="L45" s="360">
        <f t="shared" si="1"/>
        <v>1</v>
      </c>
      <c r="M45" s="360">
        <f t="shared" si="2"/>
        <v>1</v>
      </c>
      <c r="N45" s="360">
        <f t="shared" si="3"/>
        <v>2020</v>
      </c>
      <c r="O45" s="366">
        <f t="shared" si="4"/>
        <v>1</v>
      </c>
      <c r="P45" s="360">
        <f t="shared" si="5"/>
        <v>1</v>
      </c>
      <c r="Q45" s="360">
        <f>IF(P45&gt;'06'!$AZ$15,0,1)</f>
        <v>1</v>
      </c>
      <c r="S45" s="365"/>
      <c r="T45" s="84"/>
      <c r="U45" s="361">
        <f>CAD!K18</f>
        <v>0</v>
      </c>
      <c r="V45" s="84"/>
      <c r="W45" s="369"/>
      <c r="X45" s="370"/>
      <c r="Z45" s="355">
        <v>2054</v>
      </c>
    </row>
    <row r="46" spans="3:26" x14ac:dyDescent="0.25">
      <c r="C46" s="356">
        <v>43862</v>
      </c>
      <c r="D46" s="357" t="s">
        <v>264</v>
      </c>
      <c r="E46" s="357" t="s">
        <v>35</v>
      </c>
      <c r="F46" s="357">
        <v>2020</v>
      </c>
      <c r="G46" s="358" t="s">
        <v>738</v>
      </c>
      <c r="H46" s="359">
        <v>3123</v>
      </c>
      <c r="I46" s="357" t="s">
        <v>279</v>
      </c>
      <c r="J46" s="357" t="s">
        <v>60</v>
      </c>
      <c r="K46" s="357" t="str">
        <f t="shared" ca="1" si="0"/>
        <v/>
      </c>
      <c r="L46" s="360">
        <f t="shared" si="1"/>
        <v>1</v>
      </c>
      <c r="M46" s="360">
        <f t="shared" si="2"/>
        <v>2</v>
      </c>
      <c r="N46" s="360">
        <f t="shared" si="3"/>
        <v>2020</v>
      </c>
      <c r="O46" s="366">
        <f t="shared" si="4"/>
        <v>2</v>
      </c>
      <c r="P46" s="360">
        <f t="shared" si="5"/>
        <v>1</v>
      </c>
      <c r="Q46" s="360">
        <f>IF(P46&gt;'06'!$AZ$15,0,1)</f>
        <v>1</v>
      </c>
      <c r="S46" s="365"/>
      <c r="T46" s="84"/>
      <c r="U46" s="361">
        <f>CAD!K19</f>
        <v>0</v>
      </c>
      <c r="V46" s="84"/>
      <c r="W46" s="369"/>
      <c r="X46" s="370"/>
      <c r="Z46" s="355">
        <v>2055</v>
      </c>
    </row>
    <row r="47" spans="3:26" x14ac:dyDescent="0.25">
      <c r="C47" s="356">
        <v>43891</v>
      </c>
      <c r="D47" s="357" t="s">
        <v>264</v>
      </c>
      <c r="E47" s="357" t="s">
        <v>36</v>
      </c>
      <c r="F47" s="357">
        <v>2020</v>
      </c>
      <c r="G47" s="358" t="s">
        <v>367</v>
      </c>
      <c r="H47" s="359">
        <v>1256.1199999999999</v>
      </c>
      <c r="I47" s="357" t="s">
        <v>279</v>
      </c>
      <c r="J47" s="357" t="s">
        <v>60</v>
      </c>
      <c r="K47" s="357" t="str">
        <f t="shared" ca="1" si="0"/>
        <v/>
      </c>
      <c r="L47" s="360">
        <f t="shared" si="1"/>
        <v>1</v>
      </c>
      <c r="M47" s="360">
        <f t="shared" si="2"/>
        <v>3</v>
      </c>
      <c r="N47" s="360">
        <f t="shared" si="3"/>
        <v>2020</v>
      </c>
      <c r="O47" s="366">
        <f t="shared" si="4"/>
        <v>3</v>
      </c>
      <c r="P47" s="360">
        <f t="shared" si="5"/>
        <v>1</v>
      </c>
      <c r="Q47" s="360">
        <f>IF(P47&gt;'06'!$AZ$15,0,1)</f>
        <v>1</v>
      </c>
      <c r="S47" s="365"/>
      <c r="T47" s="84"/>
      <c r="U47" s="361">
        <f>CAD!K20</f>
        <v>0</v>
      </c>
      <c r="V47" s="84"/>
      <c r="W47" s="369"/>
      <c r="X47" s="370"/>
      <c r="Z47" s="355">
        <v>2056</v>
      </c>
    </row>
    <row r="48" spans="3:26" x14ac:dyDescent="0.25">
      <c r="C48" s="356">
        <v>43922</v>
      </c>
      <c r="D48" s="357" t="s">
        <v>264</v>
      </c>
      <c r="E48" s="357" t="s">
        <v>37</v>
      </c>
      <c r="F48" s="357">
        <v>2020</v>
      </c>
      <c r="G48" s="358" t="s">
        <v>716</v>
      </c>
      <c r="H48" s="359">
        <v>2341.87</v>
      </c>
      <c r="I48" s="357" t="s">
        <v>279</v>
      </c>
      <c r="J48" s="357" t="s">
        <v>60</v>
      </c>
      <c r="K48" s="357" t="str">
        <f t="shared" ca="1" si="0"/>
        <v/>
      </c>
      <c r="L48" s="360">
        <f t="shared" si="1"/>
        <v>1</v>
      </c>
      <c r="M48" s="360">
        <f t="shared" si="2"/>
        <v>4</v>
      </c>
      <c r="N48" s="360">
        <f t="shared" si="3"/>
        <v>2020</v>
      </c>
      <c r="O48" s="366">
        <f t="shared" si="4"/>
        <v>4</v>
      </c>
      <c r="P48" s="360">
        <f t="shared" si="5"/>
        <v>1</v>
      </c>
      <c r="Q48" s="360">
        <f>IF(P48&gt;'06'!$AZ$15,0,1)</f>
        <v>1</v>
      </c>
      <c r="S48" s="365"/>
      <c r="T48" s="84"/>
      <c r="U48" s="361">
        <f>CAD!K21</f>
        <v>0</v>
      </c>
      <c r="V48" s="84"/>
      <c r="W48" s="369"/>
      <c r="X48" s="370"/>
      <c r="Z48" s="355">
        <v>2057</v>
      </c>
    </row>
    <row r="49" spans="3:26" x14ac:dyDescent="0.25">
      <c r="C49" s="356">
        <v>43952</v>
      </c>
      <c r="D49" s="357" t="s">
        <v>264</v>
      </c>
      <c r="E49" s="357" t="s">
        <v>38</v>
      </c>
      <c r="F49" s="357">
        <v>2020</v>
      </c>
      <c r="G49" s="358" t="s">
        <v>716</v>
      </c>
      <c r="H49" s="359">
        <v>2200.9</v>
      </c>
      <c r="I49" s="357" t="s">
        <v>279</v>
      </c>
      <c r="J49" s="357" t="s">
        <v>60</v>
      </c>
      <c r="K49" s="357" t="str">
        <f t="shared" ca="1" si="0"/>
        <v/>
      </c>
      <c r="L49" s="360">
        <f t="shared" si="1"/>
        <v>1</v>
      </c>
      <c r="M49" s="360">
        <f t="shared" si="2"/>
        <v>5</v>
      </c>
      <c r="N49" s="360">
        <f t="shared" si="3"/>
        <v>2020</v>
      </c>
      <c r="O49" s="366">
        <f t="shared" si="4"/>
        <v>5</v>
      </c>
      <c r="P49" s="360">
        <f t="shared" si="5"/>
        <v>1</v>
      </c>
      <c r="Q49" s="360">
        <f>IF(P49&gt;'06'!$AZ$15,0,1)</f>
        <v>1</v>
      </c>
      <c r="S49" s="365"/>
      <c r="T49" s="84"/>
      <c r="U49" s="361">
        <f>CAD!K22</f>
        <v>0</v>
      </c>
      <c r="V49" s="84"/>
      <c r="W49" s="369"/>
      <c r="X49" s="370"/>
      <c r="Z49" s="355">
        <v>2058</v>
      </c>
    </row>
    <row r="50" spans="3:26" x14ac:dyDescent="0.25">
      <c r="C50" s="356">
        <v>43983</v>
      </c>
      <c r="D50" s="357" t="s">
        <v>264</v>
      </c>
      <c r="E50" s="357" t="s">
        <v>39</v>
      </c>
      <c r="F50" s="357">
        <v>2020</v>
      </c>
      <c r="G50" s="358" t="s">
        <v>716</v>
      </c>
      <c r="H50" s="359">
        <v>2198.33</v>
      </c>
      <c r="I50" s="357" t="s">
        <v>279</v>
      </c>
      <c r="J50" s="357" t="s">
        <v>60</v>
      </c>
      <c r="K50" s="357" t="str">
        <f t="shared" ca="1" si="0"/>
        <v/>
      </c>
      <c r="L50" s="360">
        <f t="shared" si="1"/>
        <v>1</v>
      </c>
      <c r="M50" s="360">
        <f t="shared" si="2"/>
        <v>6</v>
      </c>
      <c r="N50" s="360">
        <f t="shared" si="3"/>
        <v>2020</v>
      </c>
      <c r="O50" s="366">
        <f t="shared" si="4"/>
        <v>6</v>
      </c>
      <c r="P50" s="360">
        <f t="shared" si="5"/>
        <v>1</v>
      </c>
      <c r="Q50" s="360">
        <f>IF(P50&gt;'06'!$AZ$15,0,1)</f>
        <v>1</v>
      </c>
      <c r="S50" s="365"/>
      <c r="T50" s="84"/>
      <c r="U50" s="361">
        <f>CAD!K23</f>
        <v>0</v>
      </c>
      <c r="V50" s="84"/>
      <c r="W50" s="369"/>
      <c r="X50" s="370"/>
      <c r="Z50" s="355">
        <v>2059</v>
      </c>
    </row>
    <row r="51" spans="3:26" x14ac:dyDescent="0.25">
      <c r="C51" s="356">
        <v>44013</v>
      </c>
      <c r="D51" s="357" t="s">
        <v>264</v>
      </c>
      <c r="E51" s="357" t="s">
        <v>40</v>
      </c>
      <c r="F51" s="357">
        <v>2020</v>
      </c>
      <c r="G51" s="358" t="s">
        <v>716</v>
      </c>
      <c r="H51" s="359">
        <v>3198.12</v>
      </c>
      <c r="I51" s="357" t="s">
        <v>279</v>
      </c>
      <c r="J51" s="357" t="s">
        <v>60</v>
      </c>
      <c r="K51" s="357" t="str">
        <f t="shared" ca="1" si="0"/>
        <v/>
      </c>
      <c r="L51" s="360">
        <f t="shared" si="1"/>
        <v>1</v>
      </c>
      <c r="M51" s="360">
        <f t="shared" si="2"/>
        <v>7</v>
      </c>
      <c r="N51" s="360">
        <f t="shared" si="3"/>
        <v>2020</v>
      </c>
      <c r="O51" s="366">
        <f t="shared" si="4"/>
        <v>7</v>
      </c>
      <c r="P51" s="360">
        <f t="shared" si="5"/>
        <v>1</v>
      </c>
      <c r="Q51" s="360">
        <f>IF(P51&gt;'06'!$AZ$15,0,1)</f>
        <v>1</v>
      </c>
      <c r="S51" s="365"/>
      <c r="T51" s="84"/>
      <c r="U51" s="361">
        <f>CAD!K24</f>
        <v>0</v>
      </c>
      <c r="V51" s="84"/>
      <c r="W51" s="369"/>
      <c r="X51" s="370"/>
      <c r="Z51" s="355">
        <v>2060</v>
      </c>
    </row>
    <row r="52" spans="3:26" x14ac:dyDescent="0.25">
      <c r="C52" s="356">
        <v>44044</v>
      </c>
      <c r="D52" s="357" t="s">
        <v>264</v>
      </c>
      <c r="E52" s="357" t="s">
        <v>41</v>
      </c>
      <c r="F52" s="357">
        <v>2020</v>
      </c>
      <c r="G52" s="358" t="s">
        <v>754</v>
      </c>
      <c r="H52" s="359">
        <v>3100.9</v>
      </c>
      <c r="I52" s="357" t="s">
        <v>279</v>
      </c>
      <c r="J52" s="357" t="s">
        <v>60</v>
      </c>
      <c r="K52" s="357" t="str">
        <f t="shared" ca="1" si="0"/>
        <v/>
      </c>
      <c r="L52" s="360">
        <f t="shared" si="1"/>
        <v>1</v>
      </c>
      <c r="M52" s="360">
        <f t="shared" si="2"/>
        <v>8</v>
      </c>
      <c r="N52" s="360">
        <f t="shared" si="3"/>
        <v>2020</v>
      </c>
      <c r="O52" s="366">
        <f t="shared" si="4"/>
        <v>8</v>
      </c>
      <c r="P52" s="360">
        <f t="shared" si="5"/>
        <v>1</v>
      </c>
      <c r="Q52" s="360">
        <f>IF(P52&gt;'06'!$AZ$15,0,1)</f>
        <v>1</v>
      </c>
      <c r="S52" s="365"/>
      <c r="T52" s="84"/>
      <c r="U52" s="361">
        <f>CAD!K25</f>
        <v>0</v>
      </c>
      <c r="V52" s="84"/>
      <c r="W52" s="369"/>
      <c r="X52" s="370"/>
      <c r="Z52" s="355">
        <v>2061</v>
      </c>
    </row>
    <row r="53" spans="3:26" x14ac:dyDescent="0.25">
      <c r="C53" s="356">
        <v>44075</v>
      </c>
      <c r="D53" s="357" t="s">
        <v>264</v>
      </c>
      <c r="E53" s="357" t="s">
        <v>42</v>
      </c>
      <c r="F53" s="357">
        <v>2020</v>
      </c>
      <c r="G53" s="358" t="s">
        <v>406</v>
      </c>
      <c r="H53" s="359">
        <v>3204.4</v>
      </c>
      <c r="I53" s="357" t="s">
        <v>279</v>
      </c>
      <c r="J53" s="357" t="s">
        <v>60</v>
      </c>
      <c r="K53" s="357" t="str">
        <f t="shared" ca="1" si="0"/>
        <v/>
      </c>
      <c r="L53" s="360">
        <f t="shared" si="1"/>
        <v>1</v>
      </c>
      <c r="M53" s="360">
        <f t="shared" si="2"/>
        <v>9</v>
      </c>
      <c r="N53" s="360">
        <f t="shared" si="3"/>
        <v>2020</v>
      </c>
      <c r="O53" s="366">
        <f t="shared" si="4"/>
        <v>9</v>
      </c>
      <c r="P53" s="360">
        <f t="shared" si="5"/>
        <v>1</v>
      </c>
      <c r="Q53" s="360">
        <f>IF(P53&gt;'06'!$AZ$15,0,1)</f>
        <v>1</v>
      </c>
      <c r="S53" s="365"/>
      <c r="T53" s="84"/>
      <c r="U53" s="361">
        <f>CAD!K26</f>
        <v>0</v>
      </c>
      <c r="V53" s="84"/>
      <c r="W53" s="369"/>
      <c r="X53" s="370"/>
      <c r="Z53" s="355">
        <v>2062</v>
      </c>
    </row>
    <row r="54" spans="3:26" x14ac:dyDescent="0.25">
      <c r="C54" s="356"/>
      <c r="D54" s="357"/>
      <c r="E54" s="357"/>
      <c r="F54" s="357"/>
      <c r="G54" s="358"/>
      <c r="H54" s="359"/>
      <c r="I54" s="357"/>
      <c r="J54" s="357"/>
      <c r="K54" s="357" t="str">
        <f t="shared" ca="1" si="0"/>
        <v/>
      </c>
      <c r="L54" s="360">
        <f t="shared" si="1"/>
        <v>0</v>
      </c>
      <c r="M54" s="360">
        <f t="shared" si="2"/>
        <v>1</v>
      </c>
      <c r="N54" s="360">
        <f t="shared" si="3"/>
        <v>1900</v>
      </c>
      <c r="O54" s="366" t="e">
        <f t="shared" si="4"/>
        <v>#N/A</v>
      </c>
      <c r="P54" s="360" t="e">
        <f t="shared" si="5"/>
        <v>#N/A</v>
      </c>
      <c r="Q54" s="360" t="e">
        <f>IF(P54&gt;'06'!$AZ$15,0,1)</f>
        <v>#N/A</v>
      </c>
      <c r="S54" s="365"/>
      <c r="T54" s="84"/>
      <c r="U54" s="361">
        <f>CAD!K27</f>
        <v>0</v>
      </c>
      <c r="V54" s="84"/>
      <c r="W54" s="369"/>
      <c r="X54" s="370"/>
      <c r="Z54" s="355">
        <v>2063</v>
      </c>
    </row>
    <row r="55" spans="3:26" x14ac:dyDescent="0.25">
      <c r="C55" s="356"/>
      <c r="D55" s="357"/>
      <c r="E55" s="357"/>
      <c r="F55" s="357"/>
      <c r="G55" s="358"/>
      <c r="H55" s="359"/>
      <c r="I55" s="357"/>
      <c r="J55" s="357"/>
      <c r="K55" s="357" t="str">
        <f t="shared" ca="1" si="0"/>
        <v/>
      </c>
      <c r="L55" s="360">
        <f t="shared" si="1"/>
        <v>0</v>
      </c>
      <c r="M55" s="360">
        <f t="shared" si="2"/>
        <v>1</v>
      </c>
      <c r="N55" s="360">
        <f t="shared" si="3"/>
        <v>1900</v>
      </c>
      <c r="O55" s="366" t="e">
        <f t="shared" si="4"/>
        <v>#N/A</v>
      </c>
      <c r="P55" s="360" t="e">
        <f t="shared" si="5"/>
        <v>#N/A</v>
      </c>
      <c r="Q55" s="360" t="e">
        <f>IF(P55&gt;'06'!$AZ$15,0,1)</f>
        <v>#N/A</v>
      </c>
      <c r="S55" s="365"/>
      <c r="T55" s="84"/>
      <c r="U55" s="361">
        <f>CAD!K28</f>
        <v>0</v>
      </c>
      <c r="V55" s="84"/>
      <c r="W55" s="369"/>
      <c r="X55" s="370"/>
      <c r="Z55" s="355">
        <v>2064</v>
      </c>
    </row>
    <row r="56" spans="3:26" x14ac:dyDescent="0.25">
      <c r="C56" s="356"/>
      <c r="D56" s="357"/>
      <c r="E56" s="357"/>
      <c r="F56" s="357"/>
      <c r="G56" s="358"/>
      <c r="H56" s="359"/>
      <c r="I56" s="357"/>
      <c r="J56" s="357"/>
      <c r="K56" s="357" t="str">
        <f t="shared" ca="1" si="0"/>
        <v/>
      </c>
      <c r="L56" s="360">
        <f t="shared" si="1"/>
        <v>0</v>
      </c>
      <c r="M56" s="360">
        <f t="shared" si="2"/>
        <v>1</v>
      </c>
      <c r="N56" s="360">
        <f t="shared" si="3"/>
        <v>1900</v>
      </c>
      <c r="O56" s="366" t="e">
        <f t="shared" si="4"/>
        <v>#N/A</v>
      </c>
      <c r="P56" s="360" t="e">
        <f t="shared" si="5"/>
        <v>#N/A</v>
      </c>
      <c r="Q56" s="360" t="e">
        <f>IF(P56&gt;'06'!$AZ$15,0,1)</f>
        <v>#N/A</v>
      </c>
      <c r="S56" s="365"/>
      <c r="T56" s="84"/>
      <c r="U56" s="361">
        <f>CAD!K29</f>
        <v>0</v>
      </c>
      <c r="V56" s="84"/>
      <c r="W56" s="369"/>
      <c r="X56" s="370"/>
      <c r="Z56" s="355">
        <v>2065</v>
      </c>
    </row>
    <row r="57" spans="3:26" x14ac:dyDescent="0.25">
      <c r="C57" s="356"/>
      <c r="D57" s="357"/>
      <c r="E57" s="357"/>
      <c r="F57" s="357"/>
      <c r="G57" s="358"/>
      <c r="H57" s="359"/>
      <c r="I57" s="357"/>
      <c r="J57" s="357"/>
      <c r="K57" s="357" t="str">
        <f t="shared" ca="1" si="0"/>
        <v/>
      </c>
      <c r="L57" s="360">
        <f t="shared" si="1"/>
        <v>0</v>
      </c>
      <c r="M57" s="360">
        <f t="shared" si="2"/>
        <v>1</v>
      </c>
      <c r="N57" s="360">
        <f t="shared" si="3"/>
        <v>1900</v>
      </c>
      <c r="O57" s="366" t="e">
        <f t="shared" si="4"/>
        <v>#N/A</v>
      </c>
      <c r="P57" s="360" t="e">
        <f t="shared" si="5"/>
        <v>#N/A</v>
      </c>
      <c r="Q57" s="360" t="e">
        <f>IF(P57&gt;'06'!$AZ$15,0,1)</f>
        <v>#N/A</v>
      </c>
      <c r="S57" s="365"/>
      <c r="T57" s="84"/>
      <c r="U57" s="361">
        <f>CAD!K30</f>
        <v>0</v>
      </c>
      <c r="V57" s="84"/>
      <c r="W57" s="369"/>
      <c r="X57" s="370"/>
      <c r="Z57" s="355">
        <v>2066</v>
      </c>
    </row>
    <row r="58" spans="3:26" x14ac:dyDescent="0.25">
      <c r="C58" s="356"/>
      <c r="D58" s="357"/>
      <c r="E58" s="357"/>
      <c r="F58" s="357"/>
      <c r="G58" s="358"/>
      <c r="H58" s="359"/>
      <c r="I58" s="357"/>
      <c r="J58" s="357"/>
      <c r="K58" s="357" t="str">
        <f t="shared" ca="1" si="0"/>
        <v/>
      </c>
      <c r="L58" s="360">
        <f t="shared" si="1"/>
        <v>0</v>
      </c>
      <c r="M58" s="360">
        <f t="shared" si="2"/>
        <v>1</v>
      </c>
      <c r="N58" s="360">
        <f t="shared" si="3"/>
        <v>1900</v>
      </c>
      <c r="O58" s="366" t="e">
        <f t="shared" si="4"/>
        <v>#N/A</v>
      </c>
      <c r="P58" s="360" t="e">
        <f t="shared" si="5"/>
        <v>#N/A</v>
      </c>
      <c r="Q58" s="360" t="e">
        <f>IF(P58&gt;'06'!$AZ$15,0,1)</f>
        <v>#N/A</v>
      </c>
      <c r="S58" s="365"/>
      <c r="T58" s="84"/>
      <c r="U58" s="361">
        <f>CAD!K31</f>
        <v>0</v>
      </c>
      <c r="V58" s="84"/>
      <c r="W58" s="369"/>
      <c r="X58" s="370"/>
      <c r="Z58" s="355">
        <v>2067</v>
      </c>
    </row>
    <row r="59" spans="3:26" x14ac:dyDescent="0.25">
      <c r="C59" s="356"/>
      <c r="D59" s="357"/>
      <c r="E59" s="357"/>
      <c r="F59" s="357"/>
      <c r="G59" s="358"/>
      <c r="H59" s="359"/>
      <c r="I59" s="357"/>
      <c r="J59" s="357"/>
      <c r="K59" s="357" t="str">
        <f t="shared" ca="1" si="0"/>
        <v/>
      </c>
      <c r="L59" s="360">
        <f t="shared" si="1"/>
        <v>0</v>
      </c>
      <c r="M59" s="360">
        <f t="shared" si="2"/>
        <v>1</v>
      </c>
      <c r="N59" s="360">
        <f t="shared" si="3"/>
        <v>1900</v>
      </c>
      <c r="O59" s="366" t="e">
        <f t="shared" si="4"/>
        <v>#N/A</v>
      </c>
      <c r="P59" s="360" t="e">
        <f t="shared" si="5"/>
        <v>#N/A</v>
      </c>
      <c r="Q59" s="360" t="e">
        <f>IF(P59&gt;'06'!$AZ$15,0,1)</f>
        <v>#N/A</v>
      </c>
      <c r="S59" s="365"/>
      <c r="T59" s="84"/>
      <c r="U59" s="365"/>
      <c r="V59" s="84"/>
      <c r="W59" s="369"/>
      <c r="X59" s="370"/>
      <c r="Z59" s="355">
        <v>2068</v>
      </c>
    </row>
    <row r="60" spans="3:26" x14ac:dyDescent="0.25">
      <c r="C60" s="356"/>
      <c r="D60" s="357"/>
      <c r="E60" s="357"/>
      <c r="F60" s="357"/>
      <c r="G60" s="358"/>
      <c r="H60" s="359"/>
      <c r="I60" s="357"/>
      <c r="J60" s="357"/>
      <c r="K60" s="357" t="str">
        <f t="shared" ca="1" si="0"/>
        <v/>
      </c>
      <c r="L60" s="360">
        <f t="shared" si="1"/>
        <v>0</v>
      </c>
      <c r="M60" s="360">
        <f t="shared" si="2"/>
        <v>1</v>
      </c>
      <c r="N60" s="360">
        <f t="shared" si="3"/>
        <v>1900</v>
      </c>
      <c r="O60" s="366" t="e">
        <f t="shared" si="4"/>
        <v>#N/A</v>
      </c>
      <c r="P60" s="360" t="e">
        <f t="shared" si="5"/>
        <v>#N/A</v>
      </c>
      <c r="Q60" s="360" t="e">
        <f>IF(P60&gt;'06'!$AZ$15,0,1)</f>
        <v>#N/A</v>
      </c>
      <c r="S60" s="365"/>
      <c r="T60" s="369"/>
      <c r="U60" s="365"/>
      <c r="V60" s="369"/>
      <c r="W60" s="369"/>
      <c r="X60" s="370"/>
      <c r="Y60" s="85"/>
      <c r="Z60" s="371"/>
    </row>
    <row r="61" spans="3:26" x14ac:dyDescent="0.25">
      <c r="C61" s="356"/>
      <c r="D61" s="357"/>
      <c r="E61" s="357"/>
      <c r="F61" s="357"/>
      <c r="G61" s="358"/>
      <c r="H61" s="359"/>
      <c r="I61" s="357"/>
      <c r="J61" s="357"/>
      <c r="K61" s="357" t="str">
        <f t="shared" ca="1" si="0"/>
        <v/>
      </c>
      <c r="L61" s="360">
        <f t="shared" si="1"/>
        <v>0</v>
      </c>
      <c r="M61" s="360">
        <f t="shared" si="2"/>
        <v>1</v>
      </c>
      <c r="N61" s="360">
        <f t="shared" si="3"/>
        <v>1900</v>
      </c>
      <c r="O61" s="366" t="e">
        <f t="shared" si="4"/>
        <v>#N/A</v>
      </c>
      <c r="P61" s="360" t="e">
        <f t="shared" si="5"/>
        <v>#N/A</v>
      </c>
      <c r="Q61" s="360" t="e">
        <f>IF(P61&gt;'06'!$AZ$15,0,1)</f>
        <v>#N/A</v>
      </c>
      <c r="S61" s="365"/>
      <c r="T61" s="369"/>
      <c r="U61" s="365"/>
      <c r="V61" s="369"/>
      <c r="W61" s="369"/>
      <c r="X61" s="370"/>
      <c r="Y61" s="85"/>
      <c r="Z61" s="371"/>
    </row>
    <row r="62" spans="3:26" x14ac:dyDescent="0.25">
      <c r="C62" s="356"/>
      <c r="D62" s="357"/>
      <c r="E62" s="357"/>
      <c r="F62" s="357"/>
      <c r="G62" s="358"/>
      <c r="H62" s="359"/>
      <c r="I62" s="357"/>
      <c r="J62" s="357"/>
      <c r="K62" s="357" t="str">
        <f t="shared" ca="1" si="0"/>
        <v/>
      </c>
      <c r="L62" s="360">
        <f t="shared" si="1"/>
        <v>0</v>
      </c>
      <c r="M62" s="360">
        <f t="shared" si="2"/>
        <v>1</v>
      </c>
      <c r="N62" s="360">
        <f t="shared" si="3"/>
        <v>1900</v>
      </c>
      <c r="O62" s="366" t="e">
        <f t="shared" si="4"/>
        <v>#N/A</v>
      </c>
      <c r="P62" s="360" t="e">
        <f t="shared" si="5"/>
        <v>#N/A</v>
      </c>
      <c r="Q62" s="360" t="e">
        <f>IF(P62&gt;'06'!$AZ$15,0,1)</f>
        <v>#N/A</v>
      </c>
      <c r="S62" s="365"/>
      <c r="T62" s="369"/>
      <c r="U62" s="365"/>
      <c r="V62" s="369"/>
      <c r="W62" s="369"/>
      <c r="X62" s="370"/>
      <c r="Y62" s="85"/>
      <c r="Z62" s="371"/>
    </row>
    <row r="63" spans="3:26" x14ac:dyDescent="0.25">
      <c r="C63" s="356"/>
      <c r="D63" s="357"/>
      <c r="E63" s="357"/>
      <c r="F63" s="357"/>
      <c r="G63" s="358"/>
      <c r="H63" s="359"/>
      <c r="I63" s="357"/>
      <c r="J63" s="357"/>
      <c r="K63" s="357" t="str">
        <f t="shared" ca="1" si="0"/>
        <v/>
      </c>
      <c r="L63" s="360">
        <f t="shared" si="1"/>
        <v>0</v>
      </c>
      <c r="M63" s="360">
        <f t="shared" si="2"/>
        <v>1</v>
      </c>
      <c r="N63" s="360">
        <f t="shared" si="3"/>
        <v>1900</v>
      </c>
      <c r="O63" s="366" t="e">
        <f t="shared" si="4"/>
        <v>#N/A</v>
      </c>
      <c r="P63" s="360" t="e">
        <f t="shared" si="5"/>
        <v>#N/A</v>
      </c>
      <c r="Q63" s="360" t="e">
        <f>IF(P63&gt;'06'!$AZ$15,0,1)</f>
        <v>#N/A</v>
      </c>
      <c r="S63" s="365"/>
      <c r="T63" s="369"/>
      <c r="U63" s="365"/>
      <c r="V63" s="369"/>
      <c r="W63" s="369"/>
      <c r="X63" s="370"/>
      <c r="Y63" s="85"/>
      <c r="Z63" s="371"/>
    </row>
    <row r="64" spans="3:26" x14ac:dyDescent="0.25">
      <c r="C64" s="356"/>
      <c r="D64" s="357"/>
      <c r="E64" s="357"/>
      <c r="F64" s="357"/>
      <c r="G64" s="358"/>
      <c r="H64" s="359"/>
      <c r="I64" s="357"/>
      <c r="J64" s="357"/>
      <c r="K64" s="357" t="str">
        <f t="shared" ca="1" si="0"/>
        <v/>
      </c>
      <c r="L64" s="360">
        <f t="shared" si="1"/>
        <v>0</v>
      </c>
      <c r="M64" s="360">
        <f t="shared" si="2"/>
        <v>1</v>
      </c>
      <c r="N64" s="360">
        <f t="shared" si="3"/>
        <v>1900</v>
      </c>
      <c r="O64" s="366" t="e">
        <f t="shared" si="4"/>
        <v>#N/A</v>
      </c>
      <c r="P64" s="360" t="e">
        <f t="shared" si="5"/>
        <v>#N/A</v>
      </c>
      <c r="Q64" s="360" t="e">
        <f>IF(P64&gt;'06'!$AZ$15,0,1)</f>
        <v>#N/A</v>
      </c>
      <c r="S64" s="365"/>
      <c r="T64" s="369"/>
      <c r="U64" s="365"/>
      <c r="V64" s="369"/>
      <c r="W64" s="369"/>
      <c r="X64" s="370"/>
      <c r="Y64" s="85"/>
      <c r="Z64" s="371"/>
    </row>
    <row r="65" spans="3:26" x14ac:dyDescent="0.25">
      <c r="C65" s="356"/>
      <c r="D65" s="357"/>
      <c r="E65" s="357"/>
      <c r="F65" s="357"/>
      <c r="G65" s="358"/>
      <c r="H65" s="359"/>
      <c r="I65" s="357"/>
      <c r="J65" s="357"/>
      <c r="K65" s="357" t="str">
        <f t="shared" ca="1" si="0"/>
        <v/>
      </c>
      <c r="L65" s="360">
        <f t="shared" si="1"/>
        <v>0</v>
      </c>
      <c r="M65" s="360">
        <f t="shared" si="2"/>
        <v>1</v>
      </c>
      <c r="N65" s="360">
        <f t="shared" si="3"/>
        <v>1900</v>
      </c>
      <c r="O65" s="366" t="e">
        <f t="shared" si="4"/>
        <v>#N/A</v>
      </c>
      <c r="P65" s="360" t="e">
        <f t="shared" si="5"/>
        <v>#N/A</v>
      </c>
      <c r="Q65" s="360" t="e">
        <f>IF(P65&gt;'06'!$AZ$15,0,1)</f>
        <v>#N/A</v>
      </c>
      <c r="S65" s="365"/>
      <c r="T65" s="369"/>
      <c r="U65" s="365"/>
      <c r="V65" s="369"/>
      <c r="W65" s="369"/>
      <c r="X65" s="370"/>
      <c r="Y65" s="85"/>
      <c r="Z65" s="371"/>
    </row>
    <row r="66" spans="3:26" x14ac:dyDescent="0.25">
      <c r="C66" s="356"/>
      <c r="D66" s="357"/>
      <c r="E66" s="357"/>
      <c r="F66" s="357"/>
      <c r="G66" s="358"/>
      <c r="H66" s="359"/>
      <c r="I66" s="357"/>
      <c r="J66" s="357"/>
      <c r="K66" s="357" t="str">
        <f t="shared" ca="1" si="0"/>
        <v/>
      </c>
      <c r="L66" s="360">
        <f t="shared" si="1"/>
        <v>0</v>
      </c>
      <c r="M66" s="360">
        <f t="shared" si="2"/>
        <v>1</v>
      </c>
      <c r="N66" s="360">
        <f t="shared" si="3"/>
        <v>1900</v>
      </c>
      <c r="O66" s="366" t="e">
        <f t="shared" si="4"/>
        <v>#N/A</v>
      </c>
      <c r="P66" s="360" t="e">
        <f t="shared" si="5"/>
        <v>#N/A</v>
      </c>
      <c r="Q66" s="360" t="e">
        <f>IF(P66&gt;'06'!$AZ$15,0,1)</f>
        <v>#N/A</v>
      </c>
      <c r="S66" s="365"/>
      <c r="T66" s="369"/>
      <c r="U66" s="365"/>
      <c r="V66" s="369"/>
      <c r="W66" s="369"/>
      <c r="X66" s="370"/>
      <c r="Y66" s="85"/>
      <c r="Z66" s="371"/>
    </row>
    <row r="67" spans="3:26" x14ac:dyDescent="0.25">
      <c r="C67" s="356"/>
      <c r="D67" s="357"/>
      <c r="E67" s="357"/>
      <c r="F67" s="357"/>
      <c r="G67" s="358"/>
      <c r="H67" s="359"/>
      <c r="I67" s="357"/>
      <c r="J67" s="357"/>
      <c r="K67" s="357" t="str">
        <f t="shared" ca="1" si="0"/>
        <v/>
      </c>
      <c r="L67" s="360">
        <f t="shared" si="1"/>
        <v>0</v>
      </c>
      <c r="M67" s="360">
        <f t="shared" si="2"/>
        <v>1</v>
      </c>
      <c r="N67" s="360">
        <f t="shared" si="3"/>
        <v>1900</v>
      </c>
      <c r="O67" s="366" t="e">
        <f t="shared" si="4"/>
        <v>#N/A</v>
      </c>
      <c r="P67" s="360" t="e">
        <f t="shared" si="5"/>
        <v>#N/A</v>
      </c>
      <c r="Q67" s="360" t="e">
        <f>IF(P67&gt;'06'!$AZ$15,0,1)</f>
        <v>#N/A</v>
      </c>
      <c r="S67" s="365"/>
      <c r="T67" s="369"/>
      <c r="U67" s="365"/>
      <c r="V67" s="369"/>
      <c r="W67" s="369"/>
      <c r="X67" s="370"/>
      <c r="Y67" s="85"/>
      <c r="Z67" s="371"/>
    </row>
    <row r="68" spans="3:26" x14ac:dyDescent="0.25">
      <c r="C68" s="356"/>
      <c r="D68" s="357"/>
      <c r="E68" s="357"/>
      <c r="F68" s="357"/>
      <c r="G68" s="358"/>
      <c r="H68" s="359"/>
      <c r="I68" s="357"/>
      <c r="J68" s="357"/>
      <c r="K68" s="357" t="str">
        <f t="shared" ca="1" si="0"/>
        <v/>
      </c>
      <c r="L68" s="360">
        <f t="shared" si="1"/>
        <v>0</v>
      </c>
      <c r="M68" s="360">
        <f t="shared" si="2"/>
        <v>1</v>
      </c>
      <c r="N68" s="360">
        <f t="shared" si="3"/>
        <v>1900</v>
      </c>
      <c r="O68" s="366" t="e">
        <f t="shared" si="4"/>
        <v>#N/A</v>
      </c>
      <c r="P68" s="360" t="e">
        <f t="shared" si="5"/>
        <v>#N/A</v>
      </c>
      <c r="Q68" s="360" t="e">
        <f>IF(P68&gt;'06'!$AZ$15,0,1)</f>
        <v>#N/A</v>
      </c>
      <c r="S68" s="365"/>
      <c r="T68" s="369"/>
      <c r="U68" s="365"/>
      <c r="V68" s="369"/>
      <c r="W68" s="369"/>
      <c r="X68" s="370"/>
      <c r="Y68" s="85"/>
      <c r="Z68" s="371"/>
    </row>
    <row r="69" spans="3:26" x14ac:dyDescent="0.25">
      <c r="C69" s="356"/>
      <c r="D69" s="357"/>
      <c r="E69" s="357"/>
      <c r="F69" s="357"/>
      <c r="G69" s="358"/>
      <c r="H69" s="359"/>
      <c r="I69" s="357"/>
      <c r="J69" s="357"/>
      <c r="K69" s="357" t="str">
        <f t="shared" ca="1" si="0"/>
        <v/>
      </c>
      <c r="L69" s="360">
        <f t="shared" si="1"/>
        <v>0</v>
      </c>
      <c r="M69" s="360">
        <f t="shared" si="2"/>
        <v>1</v>
      </c>
      <c r="N69" s="360">
        <f t="shared" si="3"/>
        <v>1900</v>
      </c>
      <c r="O69" s="366" t="e">
        <f t="shared" si="4"/>
        <v>#N/A</v>
      </c>
      <c r="P69" s="360" t="e">
        <f t="shared" si="5"/>
        <v>#N/A</v>
      </c>
      <c r="Q69" s="360" t="e">
        <f>IF(P69&gt;'06'!$AZ$15,0,1)</f>
        <v>#N/A</v>
      </c>
      <c r="S69" s="365"/>
      <c r="T69" s="369"/>
      <c r="U69" s="365"/>
      <c r="V69" s="369"/>
      <c r="W69" s="369"/>
      <c r="X69" s="370"/>
      <c r="Y69" s="85"/>
      <c r="Z69" s="371"/>
    </row>
    <row r="70" spans="3:26" x14ac:dyDescent="0.25">
      <c r="C70" s="356"/>
      <c r="D70" s="357"/>
      <c r="E70" s="357"/>
      <c r="F70" s="357"/>
      <c r="G70" s="358"/>
      <c r="H70" s="359"/>
      <c r="I70" s="357"/>
      <c r="J70" s="357"/>
      <c r="K70" s="357" t="str">
        <f t="shared" ca="1" si="0"/>
        <v/>
      </c>
      <c r="L70" s="360">
        <f t="shared" si="1"/>
        <v>0</v>
      </c>
      <c r="M70" s="360">
        <f t="shared" si="2"/>
        <v>1</v>
      </c>
      <c r="N70" s="360">
        <f t="shared" si="3"/>
        <v>1900</v>
      </c>
      <c r="O70" s="366" t="e">
        <f t="shared" si="4"/>
        <v>#N/A</v>
      </c>
      <c r="P70" s="360" t="e">
        <f t="shared" si="5"/>
        <v>#N/A</v>
      </c>
      <c r="Q70" s="360" t="e">
        <f>IF(P70&gt;'06'!$AZ$15,0,1)</f>
        <v>#N/A</v>
      </c>
      <c r="S70" s="365"/>
      <c r="T70" s="369"/>
      <c r="U70" s="365"/>
      <c r="V70" s="369"/>
      <c r="W70" s="369"/>
      <c r="X70" s="370"/>
      <c r="Y70" s="85"/>
      <c r="Z70" s="371"/>
    </row>
    <row r="71" spans="3:26" x14ac:dyDescent="0.25">
      <c r="C71" s="356"/>
      <c r="D71" s="357"/>
      <c r="E71" s="357"/>
      <c r="F71" s="357"/>
      <c r="G71" s="358"/>
      <c r="H71" s="359"/>
      <c r="I71" s="357"/>
      <c r="J71" s="357"/>
      <c r="K71" s="357" t="str">
        <f t="shared" ca="1" si="0"/>
        <v/>
      </c>
      <c r="L71" s="360">
        <f t="shared" si="1"/>
        <v>0</v>
      </c>
      <c r="M71" s="360">
        <f t="shared" si="2"/>
        <v>1</v>
      </c>
      <c r="N71" s="360">
        <f t="shared" si="3"/>
        <v>1900</v>
      </c>
      <c r="O71" s="366" t="e">
        <f t="shared" si="4"/>
        <v>#N/A</v>
      </c>
      <c r="P71" s="360" t="e">
        <f t="shared" si="5"/>
        <v>#N/A</v>
      </c>
      <c r="Q71" s="360" t="e">
        <f>IF(P71&gt;'06'!$AZ$15,0,1)</f>
        <v>#N/A</v>
      </c>
      <c r="S71" s="365"/>
      <c r="T71" s="369"/>
      <c r="U71" s="365"/>
      <c r="V71" s="369"/>
      <c r="W71" s="369"/>
      <c r="X71" s="370"/>
      <c r="Y71" s="85"/>
      <c r="Z71" s="371"/>
    </row>
    <row r="72" spans="3:26" x14ac:dyDescent="0.25">
      <c r="C72" s="356"/>
      <c r="D72" s="357"/>
      <c r="E72" s="357"/>
      <c r="F72" s="357"/>
      <c r="G72" s="358"/>
      <c r="H72" s="359"/>
      <c r="I72" s="357"/>
      <c r="J72" s="357"/>
      <c r="K72" s="357" t="str">
        <f t="shared" ca="1" si="0"/>
        <v/>
      </c>
      <c r="L72" s="360">
        <f t="shared" si="1"/>
        <v>0</v>
      </c>
      <c r="M72" s="360">
        <f t="shared" si="2"/>
        <v>1</v>
      </c>
      <c r="N72" s="360">
        <f t="shared" si="3"/>
        <v>1900</v>
      </c>
      <c r="O72" s="366" t="e">
        <f t="shared" si="4"/>
        <v>#N/A</v>
      </c>
      <c r="P72" s="360" t="e">
        <f t="shared" si="5"/>
        <v>#N/A</v>
      </c>
      <c r="Q72" s="360" t="e">
        <f>IF(P72&gt;'06'!$AZ$15,0,1)</f>
        <v>#N/A</v>
      </c>
      <c r="S72" s="365"/>
      <c r="T72" s="369"/>
      <c r="U72" s="365"/>
      <c r="V72" s="369"/>
      <c r="W72" s="369"/>
      <c r="X72" s="370"/>
      <c r="Y72" s="85"/>
      <c r="Z72" s="371"/>
    </row>
    <row r="73" spans="3:26" x14ac:dyDescent="0.25">
      <c r="C73" s="356"/>
      <c r="D73" s="357"/>
      <c r="E73" s="357"/>
      <c r="F73" s="357"/>
      <c r="G73" s="358"/>
      <c r="H73" s="359"/>
      <c r="I73" s="357"/>
      <c r="J73" s="357"/>
      <c r="K73" s="357" t="str">
        <f t="shared" ref="K73:K136" ca="1" si="6">IF(J73="","",(IF(J73="Efetivado","",IF(C73="","",IF(C73=TODAY(),"Vence Hoje",IF(C73&lt;TODAY(),"Atrasado",C73-TODAY()&amp;" Dias para Vencer"))))))</f>
        <v/>
      </c>
      <c r="L73" s="360">
        <f t="shared" ref="L73:L136" si="7">DAY(C73)</f>
        <v>0</v>
      </c>
      <c r="M73" s="360">
        <f t="shared" ref="M73:M136" si="8">MONTH(C73)</f>
        <v>1</v>
      </c>
      <c r="N73" s="360">
        <f t="shared" ref="N73:N136" si="9">YEAR(C73)</f>
        <v>1900</v>
      </c>
      <c r="O73" s="366" t="e">
        <f t="shared" ref="O73:O136" si="10">VLOOKUP(E73,$W$12:$X$425,2,0)</f>
        <v>#N/A</v>
      </c>
      <c r="P73" s="360" t="e">
        <f t="shared" ref="P73:P136" si="11">VLOOKUP(J73,$W$9:$X$10,2,0)</f>
        <v>#N/A</v>
      </c>
      <c r="Q73" s="360" t="e">
        <f>IF(P73&gt;'06'!$AZ$15,0,1)</f>
        <v>#N/A</v>
      </c>
      <c r="S73" s="365"/>
      <c r="T73" s="369"/>
      <c r="U73" s="365"/>
      <c r="V73" s="369"/>
      <c r="W73" s="369"/>
      <c r="X73" s="370"/>
      <c r="Y73" s="85"/>
      <c r="Z73" s="371"/>
    </row>
    <row r="74" spans="3:26" x14ac:dyDescent="0.25">
      <c r="C74" s="356"/>
      <c r="D74" s="357"/>
      <c r="E74" s="357"/>
      <c r="F74" s="357"/>
      <c r="G74" s="358"/>
      <c r="H74" s="359"/>
      <c r="I74" s="357"/>
      <c r="J74" s="357"/>
      <c r="K74" s="357" t="str">
        <f t="shared" ca="1" si="6"/>
        <v/>
      </c>
      <c r="L74" s="360">
        <f t="shared" si="7"/>
        <v>0</v>
      </c>
      <c r="M74" s="360">
        <f t="shared" si="8"/>
        <v>1</v>
      </c>
      <c r="N74" s="360">
        <f t="shared" si="9"/>
        <v>1900</v>
      </c>
      <c r="O74" s="366" t="e">
        <f t="shared" si="10"/>
        <v>#N/A</v>
      </c>
      <c r="P74" s="360" t="e">
        <f t="shared" si="11"/>
        <v>#N/A</v>
      </c>
      <c r="Q74" s="360" t="e">
        <f>IF(P74&gt;'06'!$AZ$15,0,1)</f>
        <v>#N/A</v>
      </c>
      <c r="S74" s="365"/>
      <c r="T74" s="369"/>
      <c r="U74" s="365"/>
      <c r="V74" s="369"/>
      <c r="W74" s="369"/>
      <c r="X74" s="370"/>
      <c r="Y74" s="85"/>
      <c r="Z74" s="371"/>
    </row>
    <row r="75" spans="3:26" x14ac:dyDescent="0.25">
      <c r="C75" s="356"/>
      <c r="D75" s="357"/>
      <c r="E75" s="357"/>
      <c r="F75" s="357"/>
      <c r="G75" s="358"/>
      <c r="H75" s="359"/>
      <c r="I75" s="357"/>
      <c r="J75" s="357"/>
      <c r="K75" s="357" t="str">
        <f t="shared" ca="1" si="6"/>
        <v/>
      </c>
      <c r="L75" s="360">
        <f t="shared" si="7"/>
        <v>0</v>
      </c>
      <c r="M75" s="360">
        <f t="shared" si="8"/>
        <v>1</v>
      </c>
      <c r="N75" s="360">
        <f t="shared" si="9"/>
        <v>1900</v>
      </c>
      <c r="O75" s="366" t="e">
        <f t="shared" si="10"/>
        <v>#N/A</v>
      </c>
      <c r="P75" s="360" t="e">
        <f t="shared" si="11"/>
        <v>#N/A</v>
      </c>
      <c r="Q75" s="360" t="e">
        <f>IF(P75&gt;'06'!$AZ$15,0,1)</f>
        <v>#N/A</v>
      </c>
      <c r="S75" s="365"/>
      <c r="T75" s="369"/>
      <c r="U75" s="365"/>
      <c r="V75" s="369"/>
      <c r="W75" s="369"/>
      <c r="X75" s="370"/>
      <c r="Y75" s="85"/>
      <c r="Z75" s="371"/>
    </row>
    <row r="76" spans="3:26" x14ac:dyDescent="0.25">
      <c r="C76" s="356"/>
      <c r="D76" s="357"/>
      <c r="E76" s="357"/>
      <c r="F76" s="357"/>
      <c r="G76" s="358"/>
      <c r="H76" s="359"/>
      <c r="I76" s="357"/>
      <c r="J76" s="357"/>
      <c r="K76" s="357" t="str">
        <f t="shared" ca="1" si="6"/>
        <v/>
      </c>
      <c r="L76" s="360">
        <f t="shared" si="7"/>
        <v>0</v>
      </c>
      <c r="M76" s="360">
        <f t="shared" si="8"/>
        <v>1</v>
      </c>
      <c r="N76" s="360">
        <f t="shared" si="9"/>
        <v>1900</v>
      </c>
      <c r="O76" s="366" t="e">
        <f t="shared" si="10"/>
        <v>#N/A</v>
      </c>
      <c r="P76" s="360" t="e">
        <f t="shared" si="11"/>
        <v>#N/A</v>
      </c>
      <c r="Q76" s="360" t="e">
        <f>IF(P76&gt;'06'!$AZ$15,0,1)</f>
        <v>#N/A</v>
      </c>
      <c r="S76" s="365"/>
      <c r="T76" s="369"/>
      <c r="U76" s="365"/>
      <c r="V76" s="369"/>
      <c r="W76" s="369"/>
      <c r="X76" s="370"/>
      <c r="Y76" s="85"/>
      <c r="Z76" s="371"/>
    </row>
    <row r="77" spans="3:26" x14ac:dyDescent="0.25">
      <c r="C77" s="356"/>
      <c r="D77" s="357"/>
      <c r="E77" s="357"/>
      <c r="F77" s="357"/>
      <c r="G77" s="358"/>
      <c r="H77" s="359"/>
      <c r="I77" s="357"/>
      <c r="J77" s="357"/>
      <c r="K77" s="357" t="str">
        <f t="shared" ca="1" si="6"/>
        <v/>
      </c>
      <c r="L77" s="360">
        <f t="shared" si="7"/>
        <v>0</v>
      </c>
      <c r="M77" s="360">
        <f t="shared" si="8"/>
        <v>1</v>
      </c>
      <c r="N77" s="360">
        <f t="shared" si="9"/>
        <v>1900</v>
      </c>
      <c r="O77" s="366" t="e">
        <f t="shared" si="10"/>
        <v>#N/A</v>
      </c>
      <c r="P77" s="360" t="e">
        <f t="shared" si="11"/>
        <v>#N/A</v>
      </c>
      <c r="Q77" s="360" t="e">
        <f>IF(P77&gt;'06'!$AZ$15,0,1)</f>
        <v>#N/A</v>
      </c>
      <c r="S77" s="365"/>
      <c r="T77" s="369"/>
      <c r="U77" s="365"/>
      <c r="V77" s="369"/>
      <c r="W77" s="369"/>
      <c r="X77" s="370"/>
      <c r="Y77" s="85"/>
      <c r="Z77" s="371"/>
    </row>
    <row r="78" spans="3:26" x14ac:dyDescent="0.25">
      <c r="C78" s="356"/>
      <c r="D78" s="357"/>
      <c r="E78" s="357"/>
      <c r="F78" s="357"/>
      <c r="G78" s="358"/>
      <c r="H78" s="359"/>
      <c r="I78" s="357"/>
      <c r="J78" s="357"/>
      <c r="K78" s="357" t="str">
        <f t="shared" ca="1" si="6"/>
        <v/>
      </c>
      <c r="L78" s="360">
        <f t="shared" si="7"/>
        <v>0</v>
      </c>
      <c r="M78" s="360">
        <f t="shared" si="8"/>
        <v>1</v>
      </c>
      <c r="N78" s="360">
        <f t="shared" si="9"/>
        <v>1900</v>
      </c>
      <c r="O78" s="366" t="e">
        <f t="shared" si="10"/>
        <v>#N/A</v>
      </c>
      <c r="P78" s="360" t="e">
        <f t="shared" si="11"/>
        <v>#N/A</v>
      </c>
      <c r="Q78" s="360" t="e">
        <f>IF(P78&gt;'06'!$AZ$15,0,1)</f>
        <v>#N/A</v>
      </c>
      <c r="S78" s="365"/>
      <c r="T78" s="369"/>
      <c r="U78" s="365"/>
      <c r="V78" s="369"/>
      <c r="W78" s="369"/>
      <c r="X78" s="370"/>
      <c r="Y78" s="85"/>
      <c r="Z78" s="371"/>
    </row>
    <row r="79" spans="3:26" x14ac:dyDescent="0.25">
      <c r="C79" s="356"/>
      <c r="D79" s="357"/>
      <c r="E79" s="357"/>
      <c r="F79" s="357"/>
      <c r="G79" s="358"/>
      <c r="H79" s="359"/>
      <c r="I79" s="357"/>
      <c r="J79" s="357"/>
      <c r="K79" s="357" t="str">
        <f t="shared" ca="1" si="6"/>
        <v/>
      </c>
      <c r="L79" s="360">
        <f t="shared" si="7"/>
        <v>0</v>
      </c>
      <c r="M79" s="360">
        <f t="shared" si="8"/>
        <v>1</v>
      </c>
      <c r="N79" s="360">
        <f t="shared" si="9"/>
        <v>1900</v>
      </c>
      <c r="O79" s="366" t="e">
        <f t="shared" si="10"/>
        <v>#N/A</v>
      </c>
      <c r="P79" s="360" t="e">
        <f t="shared" si="11"/>
        <v>#N/A</v>
      </c>
      <c r="Q79" s="360" t="e">
        <f>IF(P79&gt;'06'!$AZ$15,0,1)</f>
        <v>#N/A</v>
      </c>
      <c r="S79" s="365"/>
      <c r="T79" s="369"/>
      <c r="U79" s="365"/>
      <c r="V79" s="369"/>
      <c r="W79" s="369"/>
      <c r="X79" s="370"/>
      <c r="Y79" s="85"/>
      <c r="Z79" s="371"/>
    </row>
    <row r="80" spans="3:26" x14ac:dyDescent="0.25">
      <c r="C80" s="356"/>
      <c r="D80" s="357"/>
      <c r="E80" s="357"/>
      <c r="F80" s="357"/>
      <c r="G80" s="358"/>
      <c r="H80" s="359"/>
      <c r="I80" s="357"/>
      <c r="J80" s="357"/>
      <c r="K80" s="357" t="str">
        <f t="shared" ca="1" si="6"/>
        <v/>
      </c>
      <c r="L80" s="360">
        <f t="shared" si="7"/>
        <v>0</v>
      </c>
      <c r="M80" s="360">
        <f t="shared" si="8"/>
        <v>1</v>
      </c>
      <c r="N80" s="360">
        <f t="shared" si="9"/>
        <v>1900</v>
      </c>
      <c r="O80" s="366" t="e">
        <f t="shared" si="10"/>
        <v>#N/A</v>
      </c>
      <c r="P80" s="360" t="e">
        <f t="shared" si="11"/>
        <v>#N/A</v>
      </c>
      <c r="Q80" s="360" t="e">
        <f>IF(P80&gt;'06'!$AZ$15,0,1)</f>
        <v>#N/A</v>
      </c>
      <c r="S80" s="365"/>
      <c r="T80" s="369"/>
      <c r="U80" s="365"/>
      <c r="V80" s="369"/>
      <c r="W80" s="369"/>
      <c r="X80" s="370"/>
      <c r="Y80" s="85"/>
      <c r="Z80" s="371"/>
    </row>
    <row r="81" spans="3:26" x14ac:dyDescent="0.25">
      <c r="C81" s="356"/>
      <c r="D81" s="357"/>
      <c r="E81" s="357"/>
      <c r="F81" s="357"/>
      <c r="G81" s="358"/>
      <c r="H81" s="359"/>
      <c r="I81" s="357"/>
      <c r="J81" s="357"/>
      <c r="K81" s="357" t="str">
        <f t="shared" ca="1" si="6"/>
        <v/>
      </c>
      <c r="L81" s="360">
        <f t="shared" si="7"/>
        <v>0</v>
      </c>
      <c r="M81" s="360">
        <f t="shared" si="8"/>
        <v>1</v>
      </c>
      <c r="N81" s="360">
        <f t="shared" si="9"/>
        <v>1900</v>
      </c>
      <c r="O81" s="366" t="e">
        <f t="shared" si="10"/>
        <v>#N/A</v>
      </c>
      <c r="P81" s="360" t="e">
        <f t="shared" si="11"/>
        <v>#N/A</v>
      </c>
      <c r="Q81" s="360" t="e">
        <f>IF(P81&gt;'06'!$AZ$15,0,1)</f>
        <v>#N/A</v>
      </c>
      <c r="S81" s="365"/>
      <c r="T81" s="369"/>
      <c r="U81" s="365"/>
      <c r="V81" s="369"/>
      <c r="W81" s="369"/>
      <c r="X81" s="370"/>
      <c r="Y81" s="85"/>
      <c r="Z81" s="371"/>
    </row>
    <row r="82" spans="3:26" x14ac:dyDescent="0.25">
      <c r="C82" s="356"/>
      <c r="D82" s="357"/>
      <c r="E82" s="357"/>
      <c r="F82" s="357"/>
      <c r="G82" s="358"/>
      <c r="H82" s="359"/>
      <c r="I82" s="357"/>
      <c r="J82" s="357"/>
      <c r="K82" s="357" t="str">
        <f t="shared" ca="1" si="6"/>
        <v/>
      </c>
      <c r="L82" s="360">
        <f t="shared" si="7"/>
        <v>0</v>
      </c>
      <c r="M82" s="360">
        <f t="shared" si="8"/>
        <v>1</v>
      </c>
      <c r="N82" s="360">
        <f t="shared" si="9"/>
        <v>1900</v>
      </c>
      <c r="O82" s="366" t="e">
        <f t="shared" si="10"/>
        <v>#N/A</v>
      </c>
      <c r="P82" s="360" t="e">
        <f t="shared" si="11"/>
        <v>#N/A</v>
      </c>
      <c r="Q82" s="360" t="e">
        <f>IF(P82&gt;'06'!$AZ$15,0,1)</f>
        <v>#N/A</v>
      </c>
      <c r="S82" s="365"/>
      <c r="T82" s="369"/>
      <c r="U82" s="365"/>
      <c r="V82" s="369"/>
      <c r="W82" s="369"/>
      <c r="X82" s="370"/>
      <c r="Y82" s="85"/>
      <c r="Z82" s="371"/>
    </row>
    <row r="83" spans="3:26" x14ac:dyDescent="0.25">
      <c r="C83" s="356"/>
      <c r="D83" s="357"/>
      <c r="E83" s="357"/>
      <c r="F83" s="357"/>
      <c r="G83" s="358"/>
      <c r="H83" s="359"/>
      <c r="I83" s="357"/>
      <c r="J83" s="357"/>
      <c r="K83" s="357" t="str">
        <f t="shared" ca="1" si="6"/>
        <v/>
      </c>
      <c r="L83" s="360">
        <f t="shared" si="7"/>
        <v>0</v>
      </c>
      <c r="M83" s="360">
        <f t="shared" si="8"/>
        <v>1</v>
      </c>
      <c r="N83" s="360">
        <f t="shared" si="9"/>
        <v>1900</v>
      </c>
      <c r="O83" s="366" t="e">
        <f t="shared" si="10"/>
        <v>#N/A</v>
      </c>
      <c r="P83" s="360" t="e">
        <f t="shared" si="11"/>
        <v>#N/A</v>
      </c>
      <c r="Q83" s="360" t="e">
        <f>IF(P83&gt;'06'!$AZ$15,0,1)</f>
        <v>#N/A</v>
      </c>
      <c r="S83" s="365"/>
      <c r="T83" s="369"/>
      <c r="U83" s="365"/>
      <c r="V83" s="369"/>
      <c r="W83" s="369"/>
      <c r="X83" s="370"/>
      <c r="Y83" s="85"/>
      <c r="Z83" s="371"/>
    </row>
    <row r="84" spans="3:26" x14ac:dyDescent="0.25">
      <c r="C84" s="356"/>
      <c r="D84" s="357"/>
      <c r="E84" s="357"/>
      <c r="F84" s="357"/>
      <c r="G84" s="358"/>
      <c r="H84" s="359"/>
      <c r="I84" s="357"/>
      <c r="J84" s="357"/>
      <c r="K84" s="357" t="str">
        <f t="shared" ca="1" si="6"/>
        <v/>
      </c>
      <c r="L84" s="360">
        <f t="shared" si="7"/>
        <v>0</v>
      </c>
      <c r="M84" s="360">
        <f t="shared" si="8"/>
        <v>1</v>
      </c>
      <c r="N84" s="360">
        <f t="shared" si="9"/>
        <v>1900</v>
      </c>
      <c r="O84" s="366" t="e">
        <f t="shared" si="10"/>
        <v>#N/A</v>
      </c>
      <c r="P84" s="360" t="e">
        <f t="shared" si="11"/>
        <v>#N/A</v>
      </c>
      <c r="Q84" s="360" t="e">
        <f>IF(P84&gt;'06'!$AZ$15,0,1)</f>
        <v>#N/A</v>
      </c>
      <c r="S84" s="365"/>
      <c r="T84" s="369"/>
      <c r="U84" s="365"/>
      <c r="V84" s="369"/>
      <c r="W84" s="369"/>
      <c r="X84" s="370"/>
      <c r="Y84" s="85"/>
      <c r="Z84" s="371"/>
    </row>
    <row r="85" spans="3:26" x14ac:dyDescent="0.25">
      <c r="C85" s="356"/>
      <c r="D85" s="357"/>
      <c r="E85" s="357"/>
      <c r="F85" s="357"/>
      <c r="G85" s="358"/>
      <c r="H85" s="359"/>
      <c r="I85" s="357"/>
      <c r="J85" s="357"/>
      <c r="K85" s="357" t="str">
        <f t="shared" ca="1" si="6"/>
        <v/>
      </c>
      <c r="L85" s="360">
        <f t="shared" si="7"/>
        <v>0</v>
      </c>
      <c r="M85" s="360">
        <f t="shared" si="8"/>
        <v>1</v>
      </c>
      <c r="N85" s="360">
        <f t="shared" si="9"/>
        <v>1900</v>
      </c>
      <c r="O85" s="366" t="e">
        <f t="shared" si="10"/>
        <v>#N/A</v>
      </c>
      <c r="P85" s="360" t="e">
        <f t="shared" si="11"/>
        <v>#N/A</v>
      </c>
      <c r="Q85" s="360" t="e">
        <f>IF(P85&gt;'06'!$AZ$15,0,1)</f>
        <v>#N/A</v>
      </c>
      <c r="S85" s="365"/>
      <c r="T85" s="369"/>
      <c r="U85" s="365"/>
      <c r="V85" s="369"/>
      <c r="W85" s="369"/>
      <c r="X85" s="370"/>
      <c r="Y85" s="85"/>
      <c r="Z85" s="371"/>
    </row>
    <row r="86" spans="3:26" x14ac:dyDescent="0.25">
      <c r="C86" s="356"/>
      <c r="D86" s="357"/>
      <c r="E86" s="357"/>
      <c r="F86" s="357"/>
      <c r="G86" s="358"/>
      <c r="H86" s="359"/>
      <c r="I86" s="357"/>
      <c r="J86" s="357"/>
      <c r="K86" s="357" t="str">
        <f t="shared" ca="1" si="6"/>
        <v/>
      </c>
      <c r="L86" s="360">
        <f t="shared" si="7"/>
        <v>0</v>
      </c>
      <c r="M86" s="360">
        <f t="shared" si="8"/>
        <v>1</v>
      </c>
      <c r="N86" s="360">
        <f t="shared" si="9"/>
        <v>1900</v>
      </c>
      <c r="O86" s="366" t="e">
        <f t="shared" si="10"/>
        <v>#N/A</v>
      </c>
      <c r="P86" s="360" t="e">
        <f t="shared" si="11"/>
        <v>#N/A</v>
      </c>
      <c r="Q86" s="360" t="e">
        <f>IF(P86&gt;'06'!$AZ$15,0,1)</f>
        <v>#N/A</v>
      </c>
      <c r="S86" s="365"/>
      <c r="T86" s="369"/>
      <c r="U86" s="365"/>
      <c r="V86" s="369"/>
      <c r="W86" s="369"/>
      <c r="X86" s="370"/>
      <c r="Y86" s="85"/>
      <c r="Z86" s="371"/>
    </row>
    <row r="87" spans="3:26" x14ac:dyDescent="0.25">
      <c r="C87" s="356"/>
      <c r="D87" s="357"/>
      <c r="E87" s="357"/>
      <c r="F87" s="357"/>
      <c r="G87" s="358"/>
      <c r="H87" s="359"/>
      <c r="I87" s="357"/>
      <c r="J87" s="357"/>
      <c r="K87" s="357" t="str">
        <f t="shared" ca="1" si="6"/>
        <v/>
      </c>
      <c r="L87" s="360">
        <f t="shared" si="7"/>
        <v>0</v>
      </c>
      <c r="M87" s="360">
        <f t="shared" si="8"/>
        <v>1</v>
      </c>
      <c r="N87" s="360">
        <f t="shared" si="9"/>
        <v>1900</v>
      </c>
      <c r="O87" s="366" t="e">
        <f t="shared" si="10"/>
        <v>#N/A</v>
      </c>
      <c r="P87" s="360" t="e">
        <f t="shared" si="11"/>
        <v>#N/A</v>
      </c>
      <c r="Q87" s="360" t="e">
        <f>IF(P87&gt;'06'!$AZ$15,0,1)</f>
        <v>#N/A</v>
      </c>
      <c r="S87" s="365"/>
      <c r="T87" s="369"/>
      <c r="U87" s="365"/>
      <c r="V87" s="369"/>
      <c r="W87" s="369"/>
      <c r="X87" s="370"/>
      <c r="Y87" s="85"/>
      <c r="Z87" s="371"/>
    </row>
    <row r="88" spans="3:26" x14ac:dyDescent="0.25">
      <c r="C88" s="356"/>
      <c r="D88" s="357"/>
      <c r="E88" s="357"/>
      <c r="F88" s="357"/>
      <c r="G88" s="358"/>
      <c r="H88" s="359"/>
      <c r="I88" s="357"/>
      <c r="J88" s="357"/>
      <c r="K88" s="357" t="str">
        <f t="shared" ca="1" si="6"/>
        <v/>
      </c>
      <c r="L88" s="360">
        <f t="shared" si="7"/>
        <v>0</v>
      </c>
      <c r="M88" s="360">
        <f t="shared" si="8"/>
        <v>1</v>
      </c>
      <c r="N88" s="360">
        <f t="shared" si="9"/>
        <v>1900</v>
      </c>
      <c r="O88" s="366" t="e">
        <f t="shared" si="10"/>
        <v>#N/A</v>
      </c>
      <c r="P88" s="360" t="e">
        <f t="shared" si="11"/>
        <v>#N/A</v>
      </c>
      <c r="Q88" s="360" t="e">
        <f>IF(P88&gt;'06'!$AZ$15,0,1)</f>
        <v>#N/A</v>
      </c>
      <c r="S88" s="365"/>
      <c r="T88" s="369"/>
      <c r="U88" s="365"/>
      <c r="V88" s="369"/>
      <c r="W88" s="369"/>
      <c r="X88" s="370"/>
      <c r="Y88" s="85"/>
      <c r="Z88" s="371"/>
    </row>
    <row r="89" spans="3:26" x14ac:dyDescent="0.25">
      <c r="C89" s="356"/>
      <c r="D89" s="357"/>
      <c r="E89" s="357"/>
      <c r="F89" s="357"/>
      <c r="G89" s="358"/>
      <c r="H89" s="359"/>
      <c r="I89" s="357"/>
      <c r="J89" s="357"/>
      <c r="K89" s="357" t="str">
        <f t="shared" ca="1" si="6"/>
        <v/>
      </c>
      <c r="L89" s="360">
        <f t="shared" si="7"/>
        <v>0</v>
      </c>
      <c r="M89" s="360">
        <f t="shared" si="8"/>
        <v>1</v>
      </c>
      <c r="N89" s="360">
        <f t="shared" si="9"/>
        <v>1900</v>
      </c>
      <c r="O89" s="366" t="e">
        <f t="shared" si="10"/>
        <v>#N/A</v>
      </c>
      <c r="P89" s="360" t="e">
        <f t="shared" si="11"/>
        <v>#N/A</v>
      </c>
      <c r="Q89" s="360" t="e">
        <f>IF(P89&gt;'06'!$AZ$15,0,1)</f>
        <v>#N/A</v>
      </c>
      <c r="S89" s="365"/>
      <c r="T89" s="369"/>
      <c r="U89" s="365"/>
      <c r="V89" s="369"/>
      <c r="W89" s="369"/>
      <c r="X89" s="370"/>
      <c r="Y89" s="85"/>
      <c r="Z89" s="371"/>
    </row>
    <row r="90" spans="3:26" x14ac:dyDescent="0.25">
      <c r="C90" s="356"/>
      <c r="D90" s="357"/>
      <c r="E90" s="357"/>
      <c r="F90" s="357"/>
      <c r="G90" s="358"/>
      <c r="H90" s="359"/>
      <c r="I90" s="357"/>
      <c r="J90" s="357"/>
      <c r="K90" s="357" t="str">
        <f t="shared" ca="1" si="6"/>
        <v/>
      </c>
      <c r="L90" s="360">
        <f t="shared" si="7"/>
        <v>0</v>
      </c>
      <c r="M90" s="360">
        <f t="shared" si="8"/>
        <v>1</v>
      </c>
      <c r="N90" s="360">
        <f t="shared" si="9"/>
        <v>1900</v>
      </c>
      <c r="O90" s="366" t="e">
        <f t="shared" si="10"/>
        <v>#N/A</v>
      </c>
      <c r="P90" s="360" t="e">
        <f t="shared" si="11"/>
        <v>#N/A</v>
      </c>
      <c r="Q90" s="360" t="e">
        <f>IF(P90&gt;'06'!$AZ$15,0,1)</f>
        <v>#N/A</v>
      </c>
      <c r="S90" s="365"/>
      <c r="T90" s="369"/>
      <c r="U90" s="365"/>
      <c r="V90" s="369"/>
      <c r="W90" s="369"/>
      <c r="X90" s="370"/>
      <c r="Y90" s="85"/>
      <c r="Z90" s="371"/>
    </row>
    <row r="91" spans="3:26" x14ac:dyDescent="0.25">
      <c r="C91" s="356"/>
      <c r="D91" s="357"/>
      <c r="E91" s="357"/>
      <c r="F91" s="357"/>
      <c r="G91" s="358"/>
      <c r="H91" s="359"/>
      <c r="I91" s="357"/>
      <c r="J91" s="357"/>
      <c r="K91" s="357" t="str">
        <f t="shared" ca="1" si="6"/>
        <v/>
      </c>
      <c r="L91" s="360">
        <f t="shared" si="7"/>
        <v>0</v>
      </c>
      <c r="M91" s="360">
        <f t="shared" si="8"/>
        <v>1</v>
      </c>
      <c r="N91" s="360">
        <f t="shared" si="9"/>
        <v>1900</v>
      </c>
      <c r="O91" s="366" t="e">
        <f t="shared" si="10"/>
        <v>#N/A</v>
      </c>
      <c r="P91" s="360" t="e">
        <f t="shared" si="11"/>
        <v>#N/A</v>
      </c>
      <c r="Q91" s="360" t="e">
        <f>IF(P91&gt;'06'!$AZ$15,0,1)</f>
        <v>#N/A</v>
      </c>
      <c r="S91" s="365"/>
      <c r="T91" s="369"/>
      <c r="U91" s="365"/>
      <c r="V91" s="369"/>
      <c r="W91" s="369"/>
      <c r="X91" s="370"/>
      <c r="Y91" s="85"/>
      <c r="Z91" s="371"/>
    </row>
    <row r="92" spans="3:26" x14ac:dyDescent="0.25">
      <c r="C92" s="356"/>
      <c r="D92" s="357"/>
      <c r="E92" s="357"/>
      <c r="F92" s="357"/>
      <c r="G92" s="358"/>
      <c r="H92" s="359"/>
      <c r="I92" s="357"/>
      <c r="J92" s="357"/>
      <c r="K92" s="357" t="str">
        <f t="shared" ca="1" si="6"/>
        <v/>
      </c>
      <c r="L92" s="360">
        <f t="shared" si="7"/>
        <v>0</v>
      </c>
      <c r="M92" s="360">
        <f t="shared" si="8"/>
        <v>1</v>
      </c>
      <c r="N92" s="360">
        <f t="shared" si="9"/>
        <v>1900</v>
      </c>
      <c r="O92" s="366" t="e">
        <f t="shared" si="10"/>
        <v>#N/A</v>
      </c>
      <c r="P92" s="360" t="e">
        <f t="shared" si="11"/>
        <v>#N/A</v>
      </c>
      <c r="Q92" s="360" t="e">
        <f>IF(P92&gt;'06'!$AZ$15,0,1)</f>
        <v>#N/A</v>
      </c>
      <c r="S92" s="365"/>
      <c r="T92" s="369"/>
      <c r="U92" s="365"/>
      <c r="V92" s="369"/>
      <c r="W92" s="369"/>
      <c r="X92" s="370"/>
      <c r="Y92" s="85"/>
      <c r="Z92" s="371"/>
    </row>
    <row r="93" spans="3:26" x14ac:dyDescent="0.25">
      <c r="C93" s="356"/>
      <c r="D93" s="357"/>
      <c r="E93" s="357"/>
      <c r="F93" s="357"/>
      <c r="G93" s="358"/>
      <c r="H93" s="359"/>
      <c r="I93" s="357"/>
      <c r="J93" s="357"/>
      <c r="K93" s="357" t="str">
        <f t="shared" ca="1" si="6"/>
        <v/>
      </c>
      <c r="L93" s="360">
        <f t="shared" si="7"/>
        <v>0</v>
      </c>
      <c r="M93" s="360">
        <f t="shared" si="8"/>
        <v>1</v>
      </c>
      <c r="N93" s="360">
        <f t="shared" si="9"/>
        <v>1900</v>
      </c>
      <c r="O93" s="366" t="e">
        <f t="shared" si="10"/>
        <v>#N/A</v>
      </c>
      <c r="P93" s="360" t="e">
        <f t="shared" si="11"/>
        <v>#N/A</v>
      </c>
      <c r="Q93" s="360" t="e">
        <f>IF(P93&gt;'06'!$AZ$15,0,1)</f>
        <v>#N/A</v>
      </c>
      <c r="S93" s="365"/>
      <c r="T93" s="369"/>
      <c r="U93" s="365"/>
      <c r="V93" s="369"/>
      <c r="W93" s="369"/>
      <c r="X93" s="370"/>
      <c r="Y93" s="85"/>
      <c r="Z93" s="371"/>
    </row>
    <row r="94" spans="3:26" x14ac:dyDescent="0.25">
      <c r="C94" s="356"/>
      <c r="D94" s="357"/>
      <c r="E94" s="357"/>
      <c r="F94" s="357"/>
      <c r="G94" s="358"/>
      <c r="H94" s="359"/>
      <c r="I94" s="357"/>
      <c r="J94" s="357"/>
      <c r="K94" s="357" t="str">
        <f t="shared" ca="1" si="6"/>
        <v/>
      </c>
      <c r="L94" s="360">
        <f t="shared" si="7"/>
        <v>0</v>
      </c>
      <c r="M94" s="360">
        <f t="shared" si="8"/>
        <v>1</v>
      </c>
      <c r="N94" s="360">
        <f t="shared" si="9"/>
        <v>1900</v>
      </c>
      <c r="O94" s="366" t="e">
        <f t="shared" si="10"/>
        <v>#N/A</v>
      </c>
      <c r="P94" s="360" t="e">
        <f t="shared" si="11"/>
        <v>#N/A</v>
      </c>
      <c r="Q94" s="360" t="e">
        <f>IF(P94&gt;'06'!$AZ$15,0,1)</f>
        <v>#N/A</v>
      </c>
      <c r="S94" s="365"/>
      <c r="T94" s="369"/>
      <c r="U94" s="365"/>
      <c r="V94" s="369"/>
      <c r="W94" s="369"/>
      <c r="X94" s="370"/>
      <c r="Y94" s="85"/>
      <c r="Z94" s="371"/>
    </row>
    <row r="95" spans="3:26" x14ac:dyDescent="0.25">
      <c r="C95" s="356"/>
      <c r="D95" s="357"/>
      <c r="E95" s="357"/>
      <c r="F95" s="357"/>
      <c r="G95" s="358"/>
      <c r="H95" s="359"/>
      <c r="I95" s="357"/>
      <c r="J95" s="357"/>
      <c r="K95" s="357" t="str">
        <f t="shared" ca="1" si="6"/>
        <v/>
      </c>
      <c r="L95" s="360">
        <f t="shared" si="7"/>
        <v>0</v>
      </c>
      <c r="M95" s="360">
        <f t="shared" si="8"/>
        <v>1</v>
      </c>
      <c r="N95" s="360">
        <f t="shared" si="9"/>
        <v>1900</v>
      </c>
      <c r="O95" s="366" t="e">
        <f t="shared" si="10"/>
        <v>#N/A</v>
      </c>
      <c r="P95" s="360" t="e">
        <f t="shared" si="11"/>
        <v>#N/A</v>
      </c>
      <c r="Q95" s="360" t="e">
        <f>IF(P95&gt;'06'!$AZ$15,0,1)</f>
        <v>#N/A</v>
      </c>
      <c r="S95" s="365"/>
      <c r="T95" s="369"/>
      <c r="U95" s="365"/>
      <c r="V95" s="369"/>
      <c r="W95" s="369"/>
      <c r="X95" s="370"/>
      <c r="Y95" s="85"/>
      <c r="Z95" s="371"/>
    </row>
    <row r="96" spans="3:26" x14ac:dyDescent="0.25">
      <c r="C96" s="356"/>
      <c r="D96" s="357"/>
      <c r="E96" s="357"/>
      <c r="F96" s="357"/>
      <c r="G96" s="358"/>
      <c r="H96" s="359"/>
      <c r="I96" s="357"/>
      <c r="J96" s="357"/>
      <c r="K96" s="357" t="str">
        <f t="shared" ca="1" si="6"/>
        <v/>
      </c>
      <c r="L96" s="360">
        <f t="shared" si="7"/>
        <v>0</v>
      </c>
      <c r="M96" s="360">
        <f t="shared" si="8"/>
        <v>1</v>
      </c>
      <c r="N96" s="360">
        <f t="shared" si="9"/>
        <v>1900</v>
      </c>
      <c r="O96" s="366" t="e">
        <f t="shared" si="10"/>
        <v>#N/A</v>
      </c>
      <c r="P96" s="360" t="e">
        <f t="shared" si="11"/>
        <v>#N/A</v>
      </c>
      <c r="Q96" s="360" t="e">
        <f>IF(P96&gt;'06'!$AZ$15,0,1)</f>
        <v>#N/A</v>
      </c>
      <c r="S96" s="365"/>
      <c r="T96" s="369"/>
      <c r="U96" s="365"/>
      <c r="V96" s="369"/>
      <c r="W96" s="369"/>
      <c r="X96" s="370"/>
      <c r="Y96" s="85"/>
      <c r="Z96" s="371"/>
    </row>
    <row r="97" spans="3:26" x14ac:dyDescent="0.25">
      <c r="C97" s="356"/>
      <c r="D97" s="357"/>
      <c r="E97" s="357"/>
      <c r="F97" s="357"/>
      <c r="G97" s="358"/>
      <c r="H97" s="359"/>
      <c r="I97" s="357"/>
      <c r="J97" s="357"/>
      <c r="K97" s="357" t="str">
        <f t="shared" ca="1" si="6"/>
        <v/>
      </c>
      <c r="L97" s="360">
        <f t="shared" si="7"/>
        <v>0</v>
      </c>
      <c r="M97" s="360">
        <f t="shared" si="8"/>
        <v>1</v>
      </c>
      <c r="N97" s="360">
        <f t="shared" si="9"/>
        <v>1900</v>
      </c>
      <c r="O97" s="366" t="e">
        <f t="shared" si="10"/>
        <v>#N/A</v>
      </c>
      <c r="P97" s="360" t="e">
        <f t="shared" si="11"/>
        <v>#N/A</v>
      </c>
      <c r="Q97" s="360" t="e">
        <f>IF(P97&gt;'06'!$AZ$15,0,1)</f>
        <v>#N/A</v>
      </c>
      <c r="S97" s="365"/>
      <c r="T97" s="369"/>
      <c r="U97" s="365"/>
      <c r="V97" s="369"/>
      <c r="W97" s="369"/>
      <c r="X97" s="370"/>
      <c r="Y97" s="85"/>
      <c r="Z97" s="371"/>
    </row>
    <row r="98" spans="3:26" x14ac:dyDescent="0.25">
      <c r="C98" s="356"/>
      <c r="D98" s="357"/>
      <c r="E98" s="357"/>
      <c r="F98" s="357"/>
      <c r="G98" s="358"/>
      <c r="H98" s="359"/>
      <c r="I98" s="357"/>
      <c r="J98" s="357"/>
      <c r="K98" s="357" t="str">
        <f t="shared" ca="1" si="6"/>
        <v/>
      </c>
      <c r="L98" s="360">
        <f t="shared" si="7"/>
        <v>0</v>
      </c>
      <c r="M98" s="360">
        <f t="shared" si="8"/>
        <v>1</v>
      </c>
      <c r="N98" s="360">
        <f t="shared" si="9"/>
        <v>1900</v>
      </c>
      <c r="O98" s="366" t="e">
        <f t="shared" si="10"/>
        <v>#N/A</v>
      </c>
      <c r="P98" s="360" t="e">
        <f t="shared" si="11"/>
        <v>#N/A</v>
      </c>
      <c r="Q98" s="360" t="e">
        <f>IF(P98&gt;'06'!$AZ$15,0,1)</f>
        <v>#N/A</v>
      </c>
      <c r="S98" s="365"/>
      <c r="T98" s="369"/>
      <c r="U98" s="365"/>
      <c r="V98" s="369"/>
      <c r="W98" s="369"/>
      <c r="X98" s="370"/>
      <c r="Y98" s="85"/>
      <c r="Z98" s="371"/>
    </row>
    <row r="99" spans="3:26" x14ac:dyDescent="0.25">
      <c r="C99" s="356"/>
      <c r="D99" s="357"/>
      <c r="E99" s="357"/>
      <c r="F99" s="357"/>
      <c r="G99" s="358"/>
      <c r="H99" s="359"/>
      <c r="I99" s="357"/>
      <c r="J99" s="357"/>
      <c r="K99" s="357" t="str">
        <f t="shared" ca="1" si="6"/>
        <v/>
      </c>
      <c r="L99" s="360">
        <f t="shared" si="7"/>
        <v>0</v>
      </c>
      <c r="M99" s="360">
        <f t="shared" si="8"/>
        <v>1</v>
      </c>
      <c r="N99" s="360">
        <f t="shared" si="9"/>
        <v>1900</v>
      </c>
      <c r="O99" s="366" t="e">
        <f t="shared" si="10"/>
        <v>#N/A</v>
      </c>
      <c r="P99" s="360" t="e">
        <f t="shared" si="11"/>
        <v>#N/A</v>
      </c>
      <c r="Q99" s="360" t="e">
        <f>IF(P99&gt;'06'!$AZ$15,0,1)</f>
        <v>#N/A</v>
      </c>
      <c r="S99" s="365"/>
      <c r="T99" s="369"/>
      <c r="U99" s="365"/>
      <c r="V99" s="369"/>
      <c r="W99" s="369"/>
      <c r="X99" s="370"/>
      <c r="Y99" s="85"/>
      <c r="Z99" s="371"/>
    </row>
    <row r="100" spans="3:26" x14ac:dyDescent="0.25">
      <c r="C100" s="356"/>
      <c r="D100" s="357"/>
      <c r="E100" s="357"/>
      <c r="F100" s="357"/>
      <c r="G100" s="358"/>
      <c r="H100" s="359"/>
      <c r="I100" s="357"/>
      <c r="J100" s="357"/>
      <c r="K100" s="357" t="str">
        <f t="shared" ca="1" si="6"/>
        <v/>
      </c>
      <c r="L100" s="360">
        <f t="shared" si="7"/>
        <v>0</v>
      </c>
      <c r="M100" s="360">
        <f t="shared" si="8"/>
        <v>1</v>
      </c>
      <c r="N100" s="360">
        <f t="shared" si="9"/>
        <v>1900</v>
      </c>
      <c r="O100" s="366" t="e">
        <f t="shared" si="10"/>
        <v>#N/A</v>
      </c>
      <c r="P100" s="360" t="e">
        <f t="shared" si="11"/>
        <v>#N/A</v>
      </c>
      <c r="Q100" s="360" t="e">
        <f>IF(P100&gt;'06'!$AZ$15,0,1)</f>
        <v>#N/A</v>
      </c>
      <c r="S100" s="365"/>
      <c r="T100" s="369"/>
      <c r="U100" s="365"/>
      <c r="V100" s="369"/>
      <c r="W100" s="369"/>
      <c r="X100" s="370"/>
      <c r="Y100" s="85"/>
      <c r="Z100" s="371"/>
    </row>
    <row r="101" spans="3:26" x14ac:dyDescent="0.25">
      <c r="C101" s="356"/>
      <c r="D101" s="357"/>
      <c r="E101" s="357"/>
      <c r="F101" s="357"/>
      <c r="G101" s="358"/>
      <c r="H101" s="359"/>
      <c r="I101" s="357"/>
      <c r="J101" s="357"/>
      <c r="K101" s="357" t="str">
        <f t="shared" ca="1" si="6"/>
        <v/>
      </c>
      <c r="L101" s="360">
        <f t="shared" si="7"/>
        <v>0</v>
      </c>
      <c r="M101" s="360">
        <f t="shared" si="8"/>
        <v>1</v>
      </c>
      <c r="N101" s="360">
        <f t="shared" si="9"/>
        <v>1900</v>
      </c>
      <c r="O101" s="366" t="e">
        <f t="shared" si="10"/>
        <v>#N/A</v>
      </c>
      <c r="P101" s="360" t="e">
        <f t="shared" si="11"/>
        <v>#N/A</v>
      </c>
      <c r="Q101" s="360" t="e">
        <f>IF(P101&gt;'06'!$AZ$15,0,1)</f>
        <v>#N/A</v>
      </c>
      <c r="S101" s="365"/>
      <c r="T101" s="369"/>
      <c r="U101" s="365"/>
      <c r="V101" s="369"/>
      <c r="W101" s="369"/>
      <c r="X101" s="370"/>
      <c r="Y101" s="85"/>
      <c r="Z101" s="371"/>
    </row>
    <row r="102" spans="3:26" x14ac:dyDescent="0.25">
      <c r="C102" s="356"/>
      <c r="D102" s="357"/>
      <c r="E102" s="357"/>
      <c r="F102" s="357"/>
      <c r="G102" s="358"/>
      <c r="H102" s="359"/>
      <c r="I102" s="357"/>
      <c r="J102" s="357"/>
      <c r="K102" s="357" t="str">
        <f t="shared" ca="1" si="6"/>
        <v/>
      </c>
      <c r="L102" s="360">
        <f t="shared" si="7"/>
        <v>0</v>
      </c>
      <c r="M102" s="360">
        <f t="shared" si="8"/>
        <v>1</v>
      </c>
      <c r="N102" s="360">
        <f t="shared" si="9"/>
        <v>1900</v>
      </c>
      <c r="O102" s="366" t="e">
        <f t="shared" si="10"/>
        <v>#N/A</v>
      </c>
      <c r="P102" s="360" t="e">
        <f t="shared" si="11"/>
        <v>#N/A</v>
      </c>
      <c r="Q102" s="360" t="e">
        <f>IF(P102&gt;'06'!$AZ$15,0,1)</f>
        <v>#N/A</v>
      </c>
      <c r="S102" s="365"/>
      <c r="T102" s="369"/>
      <c r="U102" s="365"/>
      <c r="V102" s="369"/>
      <c r="W102" s="369"/>
      <c r="X102" s="370"/>
      <c r="Y102" s="85"/>
      <c r="Z102" s="371"/>
    </row>
    <row r="103" spans="3:26" x14ac:dyDescent="0.25">
      <c r="C103" s="356"/>
      <c r="D103" s="357"/>
      <c r="E103" s="357"/>
      <c r="F103" s="357"/>
      <c r="G103" s="358"/>
      <c r="H103" s="359"/>
      <c r="I103" s="357"/>
      <c r="J103" s="357"/>
      <c r="K103" s="357" t="str">
        <f t="shared" ca="1" si="6"/>
        <v/>
      </c>
      <c r="L103" s="360">
        <f t="shared" si="7"/>
        <v>0</v>
      </c>
      <c r="M103" s="360">
        <f t="shared" si="8"/>
        <v>1</v>
      </c>
      <c r="N103" s="360">
        <f t="shared" si="9"/>
        <v>1900</v>
      </c>
      <c r="O103" s="366" t="e">
        <f t="shared" si="10"/>
        <v>#N/A</v>
      </c>
      <c r="P103" s="360" t="e">
        <f t="shared" si="11"/>
        <v>#N/A</v>
      </c>
      <c r="Q103" s="360" t="e">
        <f>IF(P103&gt;'06'!$AZ$15,0,1)</f>
        <v>#N/A</v>
      </c>
      <c r="S103" s="365"/>
      <c r="T103" s="369"/>
      <c r="U103" s="365"/>
      <c r="V103" s="369"/>
      <c r="W103" s="369"/>
      <c r="X103" s="370"/>
      <c r="Y103" s="85"/>
      <c r="Z103" s="371"/>
    </row>
    <row r="104" spans="3:26" x14ac:dyDescent="0.25">
      <c r="C104" s="356"/>
      <c r="D104" s="357"/>
      <c r="E104" s="357"/>
      <c r="F104" s="357"/>
      <c r="G104" s="358"/>
      <c r="H104" s="359"/>
      <c r="I104" s="357"/>
      <c r="J104" s="357"/>
      <c r="K104" s="357" t="str">
        <f t="shared" ca="1" si="6"/>
        <v/>
      </c>
      <c r="L104" s="360">
        <f t="shared" si="7"/>
        <v>0</v>
      </c>
      <c r="M104" s="360">
        <f t="shared" si="8"/>
        <v>1</v>
      </c>
      <c r="N104" s="360">
        <f t="shared" si="9"/>
        <v>1900</v>
      </c>
      <c r="O104" s="366" t="e">
        <f t="shared" si="10"/>
        <v>#N/A</v>
      </c>
      <c r="P104" s="360" t="e">
        <f t="shared" si="11"/>
        <v>#N/A</v>
      </c>
      <c r="Q104" s="360" t="e">
        <f>IF(P104&gt;'06'!$AZ$15,0,1)</f>
        <v>#N/A</v>
      </c>
      <c r="S104" s="365"/>
      <c r="T104" s="369"/>
      <c r="U104" s="365"/>
      <c r="V104" s="369"/>
      <c r="W104" s="369"/>
      <c r="X104" s="370"/>
      <c r="Y104" s="85"/>
      <c r="Z104" s="371"/>
    </row>
    <row r="105" spans="3:26" x14ac:dyDescent="0.25">
      <c r="C105" s="356"/>
      <c r="D105" s="357"/>
      <c r="E105" s="357"/>
      <c r="F105" s="357"/>
      <c r="G105" s="358"/>
      <c r="H105" s="359"/>
      <c r="I105" s="357"/>
      <c r="J105" s="357"/>
      <c r="K105" s="357" t="str">
        <f t="shared" ca="1" si="6"/>
        <v/>
      </c>
      <c r="L105" s="360">
        <f t="shared" si="7"/>
        <v>0</v>
      </c>
      <c r="M105" s="360">
        <f t="shared" si="8"/>
        <v>1</v>
      </c>
      <c r="N105" s="360">
        <f t="shared" si="9"/>
        <v>1900</v>
      </c>
      <c r="O105" s="366" t="e">
        <f t="shared" si="10"/>
        <v>#N/A</v>
      </c>
      <c r="P105" s="360" t="e">
        <f t="shared" si="11"/>
        <v>#N/A</v>
      </c>
      <c r="Q105" s="360" t="e">
        <f>IF(P105&gt;'06'!$AZ$15,0,1)</f>
        <v>#N/A</v>
      </c>
      <c r="S105" s="365"/>
      <c r="T105" s="369"/>
      <c r="U105" s="365"/>
      <c r="V105" s="369"/>
      <c r="W105" s="369"/>
      <c r="X105" s="370"/>
      <c r="Y105" s="85"/>
      <c r="Z105" s="371"/>
    </row>
    <row r="106" spans="3:26" x14ac:dyDescent="0.25">
      <c r="C106" s="356"/>
      <c r="D106" s="357"/>
      <c r="E106" s="357"/>
      <c r="F106" s="357"/>
      <c r="G106" s="358"/>
      <c r="H106" s="359"/>
      <c r="I106" s="357"/>
      <c r="J106" s="357"/>
      <c r="K106" s="357" t="str">
        <f t="shared" ca="1" si="6"/>
        <v/>
      </c>
      <c r="L106" s="360">
        <f t="shared" si="7"/>
        <v>0</v>
      </c>
      <c r="M106" s="360">
        <f t="shared" si="8"/>
        <v>1</v>
      </c>
      <c r="N106" s="360">
        <f t="shared" si="9"/>
        <v>1900</v>
      </c>
      <c r="O106" s="366" t="e">
        <f t="shared" si="10"/>
        <v>#N/A</v>
      </c>
      <c r="P106" s="360" t="e">
        <f t="shared" si="11"/>
        <v>#N/A</v>
      </c>
      <c r="Q106" s="360" t="e">
        <f>IF(P106&gt;'06'!$AZ$15,0,1)</f>
        <v>#N/A</v>
      </c>
      <c r="S106" s="365"/>
      <c r="T106" s="369"/>
      <c r="U106" s="365"/>
      <c r="V106" s="369"/>
      <c r="W106" s="369"/>
      <c r="X106" s="370"/>
      <c r="Y106" s="85"/>
      <c r="Z106" s="371"/>
    </row>
    <row r="107" spans="3:26" x14ac:dyDescent="0.25">
      <c r="C107" s="356"/>
      <c r="D107" s="357"/>
      <c r="E107" s="357"/>
      <c r="F107" s="357"/>
      <c r="G107" s="358"/>
      <c r="H107" s="359"/>
      <c r="I107" s="357"/>
      <c r="J107" s="357"/>
      <c r="K107" s="357" t="str">
        <f t="shared" ca="1" si="6"/>
        <v/>
      </c>
      <c r="L107" s="360">
        <f t="shared" si="7"/>
        <v>0</v>
      </c>
      <c r="M107" s="360">
        <f t="shared" si="8"/>
        <v>1</v>
      </c>
      <c r="N107" s="360">
        <f t="shared" si="9"/>
        <v>1900</v>
      </c>
      <c r="O107" s="366" t="e">
        <f t="shared" si="10"/>
        <v>#N/A</v>
      </c>
      <c r="P107" s="360" t="e">
        <f t="shared" si="11"/>
        <v>#N/A</v>
      </c>
      <c r="Q107" s="360" t="e">
        <f>IF(P107&gt;'06'!$AZ$15,0,1)</f>
        <v>#N/A</v>
      </c>
      <c r="S107" s="365"/>
      <c r="T107" s="369"/>
      <c r="U107" s="365"/>
      <c r="V107" s="369"/>
      <c r="W107" s="369"/>
      <c r="X107" s="370"/>
      <c r="Y107" s="85"/>
      <c r="Z107" s="371"/>
    </row>
    <row r="108" spans="3:26" x14ac:dyDescent="0.25">
      <c r="C108" s="356"/>
      <c r="D108" s="357"/>
      <c r="E108" s="357"/>
      <c r="F108" s="357"/>
      <c r="G108" s="358"/>
      <c r="H108" s="359"/>
      <c r="I108" s="357"/>
      <c r="J108" s="357"/>
      <c r="K108" s="357" t="str">
        <f t="shared" ca="1" si="6"/>
        <v/>
      </c>
      <c r="L108" s="360">
        <f t="shared" si="7"/>
        <v>0</v>
      </c>
      <c r="M108" s="360">
        <f t="shared" si="8"/>
        <v>1</v>
      </c>
      <c r="N108" s="360">
        <f t="shared" si="9"/>
        <v>1900</v>
      </c>
      <c r="O108" s="366" t="e">
        <f t="shared" si="10"/>
        <v>#N/A</v>
      </c>
      <c r="P108" s="360" t="e">
        <f t="shared" si="11"/>
        <v>#N/A</v>
      </c>
      <c r="Q108" s="360" t="e">
        <f>IF(P108&gt;'06'!$AZ$15,0,1)</f>
        <v>#N/A</v>
      </c>
      <c r="S108" s="365"/>
      <c r="T108" s="369"/>
      <c r="U108" s="365"/>
      <c r="V108" s="369"/>
      <c r="W108" s="369"/>
      <c r="X108" s="370"/>
      <c r="Y108" s="85"/>
      <c r="Z108" s="371"/>
    </row>
    <row r="109" spans="3:26" x14ac:dyDescent="0.25">
      <c r="C109" s="356"/>
      <c r="D109" s="357"/>
      <c r="E109" s="357"/>
      <c r="F109" s="357"/>
      <c r="G109" s="358"/>
      <c r="H109" s="359"/>
      <c r="I109" s="357"/>
      <c r="J109" s="357"/>
      <c r="K109" s="357" t="str">
        <f t="shared" ca="1" si="6"/>
        <v/>
      </c>
      <c r="L109" s="360">
        <f t="shared" si="7"/>
        <v>0</v>
      </c>
      <c r="M109" s="360">
        <f t="shared" si="8"/>
        <v>1</v>
      </c>
      <c r="N109" s="360">
        <f t="shared" si="9"/>
        <v>1900</v>
      </c>
      <c r="O109" s="366" t="e">
        <f t="shared" si="10"/>
        <v>#N/A</v>
      </c>
      <c r="P109" s="360" t="e">
        <f t="shared" si="11"/>
        <v>#N/A</v>
      </c>
      <c r="Q109" s="360" t="e">
        <f>IF(P109&gt;'06'!$AZ$15,0,1)</f>
        <v>#N/A</v>
      </c>
      <c r="S109" s="365"/>
      <c r="T109" s="369"/>
      <c r="U109" s="365"/>
      <c r="V109" s="369"/>
      <c r="W109" s="369"/>
      <c r="X109" s="370"/>
      <c r="Y109" s="85"/>
      <c r="Z109" s="371"/>
    </row>
    <row r="110" spans="3:26" x14ac:dyDescent="0.25">
      <c r="C110" s="356"/>
      <c r="D110" s="357"/>
      <c r="E110" s="357"/>
      <c r="F110" s="357"/>
      <c r="G110" s="358"/>
      <c r="H110" s="359"/>
      <c r="I110" s="357"/>
      <c r="J110" s="357"/>
      <c r="K110" s="357" t="str">
        <f t="shared" ca="1" si="6"/>
        <v/>
      </c>
      <c r="L110" s="360">
        <f t="shared" si="7"/>
        <v>0</v>
      </c>
      <c r="M110" s="360">
        <f t="shared" si="8"/>
        <v>1</v>
      </c>
      <c r="N110" s="360">
        <f t="shared" si="9"/>
        <v>1900</v>
      </c>
      <c r="O110" s="366" t="e">
        <f t="shared" si="10"/>
        <v>#N/A</v>
      </c>
      <c r="P110" s="360" t="e">
        <f t="shared" si="11"/>
        <v>#N/A</v>
      </c>
      <c r="Q110" s="360" t="e">
        <f>IF(P110&gt;'06'!$AZ$15,0,1)</f>
        <v>#N/A</v>
      </c>
      <c r="S110" s="365"/>
      <c r="T110" s="369"/>
      <c r="U110" s="365"/>
      <c r="V110" s="369"/>
      <c r="W110" s="369"/>
      <c r="X110" s="370"/>
      <c r="Y110" s="85"/>
      <c r="Z110" s="371"/>
    </row>
    <row r="111" spans="3:26" x14ac:dyDescent="0.25">
      <c r="C111" s="356"/>
      <c r="D111" s="357"/>
      <c r="E111" s="357"/>
      <c r="F111" s="357"/>
      <c r="G111" s="358"/>
      <c r="H111" s="359"/>
      <c r="I111" s="357"/>
      <c r="J111" s="357"/>
      <c r="K111" s="357" t="str">
        <f t="shared" ca="1" si="6"/>
        <v/>
      </c>
      <c r="L111" s="360">
        <f t="shared" si="7"/>
        <v>0</v>
      </c>
      <c r="M111" s="360">
        <f t="shared" si="8"/>
        <v>1</v>
      </c>
      <c r="N111" s="360">
        <f t="shared" si="9"/>
        <v>1900</v>
      </c>
      <c r="O111" s="366" t="e">
        <f t="shared" si="10"/>
        <v>#N/A</v>
      </c>
      <c r="P111" s="360" t="e">
        <f t="shared" si="11"/>
        <v>#N/A</v>
      </c>
      <c r="Q111" s="360" t="e">
        <f>IF(P111&gt;'06'!$AZ$15,0,1)</f>
        <v>#N/A</v>
      </c>
      <c r="S111" s="365"/>
      <c r="T111" s="369"/>
      <c r="U111" s="365"/>
      <c r="V111" s="369"/>
      <c r="W111" s="369"/>
      <c r="X111" s="370"/>
      <c r="Y111" s="85"/>
      <c r="Z111" s="371"/>
    </row>
    <row r="112" spans="3:26" x14ac:dyDescent="0.25">
      <c r="C112" s="356"/>
      <c r="D112" s="357"/>
      <c r="E112" s="357"/>
      <c r="F112" s="357"/>
      <c r="G112" s="358"/>
      <c r="H112" s="359"/>
      <c r="I112" s="357"/>
      <c r="J112" s="357"/>
      <c r="K112" s="357" t="str">
        <f t="shared" ca="1" si="6"/>
        <v/>
      </c>
      <c r="L112" s="360">
        <f t="shared" si="7"/>
        <v>0</v>
      </c>
      <c r="M112" s="360">
        <f t="shared" si="8"/>
        <v>1</v>
      </c>
      <c r="N112" s="360">
        <f t="shared" si="9"/>
        <v>1900</v>
      </c>
      <c r="O112" s="366" t="e">
        <f t="shared" si="10"/>
        <v>#N/A</v>
      </c>
      <c r="P112" s="360" t="e">
        <f t="shared" si="11"/>
        <v>#N/A</v>
      </c>
      <c r="Q112" s="360" t="e">
        <f>IF(P112&gt;'06'!$AZ$15,0,1)</f>
        <v>#N/A</v>
      </c>
      <c r="S112" s="365"/>
      <c r="T112" s="369"/>
      <c r="U112" s="365"/>
      <c r="V112" s="369"/>
      <c r="W112" s="369"/>
      <c r="X112" s="370"/>
      <c r="Y112" s="85"/>
      <c r="Z112" s="371"/>
    </row>
    <row r="113" spans="3:26" x14ac:dyDescent="0.25">
      <c r="C113" s="356"/>
      <c r="D113" s="357"/>
      <c r="E113" s="357"/>
      <c r="F113" s="357"/>
      <c r="G113" s="358"/>
      <c r="H113" s="359"/>
      <c r="I113" s="357"/>
      <c r="J113" s="357"/>
      <c r="K113" s="357" t="str">
        <f t="shared" ca="1" si="6"/>
        <v/>
      </c>
      <c r="L113" s="360">
        <f t="shared" si="7"/>
        <v>0</v>
      </c>
      <c r="M113" s="360">
        <f t="shared" si="8"/>
        <v>1</v>
      </c>
      <c r="N113" s="360">
        <f t="shared" si="9"/>
        <v>1900</v>
      </c>
      <c r="O113" s="366" t="e">
        <f t="shared" si="10"/>
        <v>#N/A</v>
      </c>
      <c r="P113" s="360" t="e">
        <f t="shared" si="11"/>
        <v>#N/A</v>
      </c>
      <c r="Q113" s="360" t="e">
        <f>IF(P113&gt;'06'!$AZ$15,0,1)</f>
        <v>#N/A</v>
      </c>
      <c r="S113" s="365"/>
      <c r="T113" s="369"/>
      <c r="U113" s="365"/>
      <c r="V113" s="369"/>
      <c r="W113" s="369"/>
      <c r="X113" s="370"/>
      <c r="Y113" s="85"/>
      <c r="Z113" s="371"/>
    </row>
    <row r="114" spans="3:26" x14ac:dyDescent="0.25">
      <c r="C114" s="356"/>
      <c r="D114" s="357"/>
      <c r="E114" s="357"/>
      <c r="F114" s="357"/>
      <c r="G114" s="358"/>
      <c r="H114" s="359"/>
      <c r="I114" s="357"/>
      <c r="J114" s="357"/>
      <c r="K114" s="357" t="str">
        <f t="shared" ca="1" si="6"/>
        <v/>
      </c>
      <c r="L114" s="360">
        <f t="shared" si="7"/>
        <v>0</v>
      </c>
      <c r="M114" s="360">
        <f t="shared" si="8"/>
        <v>1</v>
      </c>
      <c r="N114" s="360">
        <f t="shared" si="9"/>
        <v>1900</v>
      </c>
      <c r="O114" s="366" t="e">
        <f t="shared" si="10"/>
        <v>#N/A</v>
      </c>
      <c r="P114" s="360" t="e">
        <f t="shared" si="11"/>
        <v>#N/A</v>
      </c>
      <c r="Q114" s="360" t="e">
        <f>IF(P114&gt;'06'!$AZ$15,0,1)</f>
        <v>#N/A</v>
      </c>
      <c r="S114" s="365"/>
      <c r="T114" s="369"/>
      <c r="U114" s="365"/>
      <c r="V114" s="369"/>
      <c r="W114" s="369"/>
      <c r="X114" s="370"/>
      <c r="Y114" s="85"/>
      <c r="Z114" s="371"/>
    </row>
    <row r="115" spans="3:26" x14ac:dyDescent="0.25">
      <c r="C115" s="356"/>
      <c r="D115" s="357"/>
      <c r="E115" s="357"/>
      <c r="F115" s="357"/>
      <c r="G115" s="358"/>
      <c r="H115" s="359"/>
      <c r="I115" s="357"/>
      <c r="J115" s="357"/>
      <c r="K115" s="357" t="str">
        <f t="shared" ca="1" si="6"/>
        <v/>
      </c>
      <c r="L115" s="360">
        <f t="shared" si="7"/>
        <v>0</v>
      </c>
      <c r="M115" s="360">
        <f t="shared" si="8"/>
        <v>1</v>
      </c>
      <c r="N115" s="360">
        <f t="shared" si="9"/>
        <v>1900</v>
      </c>
      <c r="O115" s="366" t="e">
        <f t="shared" si="10"/>
        <v>#N/A</v>
      </c>
      <c r="P115" s="360" t="e">
        <f t="shared" si="11"/>
        <v>#N/A</v>
      </c>
      <c r="Q115" s="360" t="e">
        <f>IF(P115&gt;'06'!$AZ$15,0,1)</f>
        <v>#N/A</v>
      </c>
      <c r="S115" s="365"/>
      <c r="T115" s="369"/>
      <c r="U115" s="365"/>
      <c r="V115" s="369"/>
      <c r="W115" s="369"/>
      <c r="X115" s="370"/>
      <c r="Y115" s="85"/>
      <c r="Z115" s="371"/>
    </row>
    <row r="116" spans="3:26" x14ac:dyDescent="0.25">
      <c r="C116" s="356"/>
      <c r="D116" s="357"/>
      <c r="E116" s="357"/>
      <c r="F116" s="357"/>
      <c r="G116" s="358"/>
      <c r="H116" s="359"/>
      <c r="I116" s="357"/>
      <c r="J116" s="357"/>
      <c r="K116" s="357" t="str">
        <f t="shared" ca="1" si="6"/>
        <v/>
      </c>
      <c r="L116" s="360">
        <f t="shared" si="7"/>
        <v>0</v>
      </c>
      <c r="M116" s="360">
        <f t="shared" si="8"/>
        <v>1</v>
      </c>
      <c r="N116" s="360">
        <f t="shared" si="9"/>
        <v>1900</v>
      </c>
      <c r="O116" s="366" t="e">
        <f t="shared" si="10"/>
        <v>#N/A</v>
      </c>
      <c r="P116" s="360" t="e">
        <f t="shared" si="11"/>
        <v>#N/A</v>
      </c>
      <c r="Q116" s="360" t="e">
        <f>IF(P116&gt;'06'!$AZ$15,0,1)</f>
        <v>#N/A</v>
      </c>
      <c r="S116" s="365"/>
      <c r="T116" s="369"/>
      <c r="U116" s="365"/>
      <c r="V116" s="369"/>
      <c r="W116" s="369"/>
      <c r="X116" s="370"/>
      <c r="Y116" s="85"/>
      <c r="Z116" s="371"/>
    </row>
    <row r="117" spans="3:26" x14ac:dyDescent="0.25">
      <c r="C117" s="356"/>
      <c r="D117" s="357"/>
      <c r="E117" s="357"/>
      <c r="F117" s="357"/>
      <c r="G117" s="358"/>
      <c r="H117" s="359"/>
      <c r="I117" s="357"/>
      <c r="J117" s="357"/>
      <c r="K117" s="357" t="str">
        <f t="shared" ca="1" si="6"/>
        <v/>
      </c>
      <c r="L117" s="360">
        <f t="shared" si="7"/>
        <v>0</v>
      </c>
      <c r="M117" s="360">
        <f t="shared" si="8"/>
        <v>1</v>
      </c>
      <c r="N117" s="360">
        <f t="shared" si="9"/>
        <v>1900</v>
      </c>
      <c r="O117" s="366" t="e">
        <f t="shared" si="10"/>
        <v>#N/A</v>
      </c>
      <c r="P117" s="360" t="e">
        <f t="shared" si="11"/>
        <v>#N/A</v>
      </c>
      <c r="Q117" s="360" t="e">
        <f>IF(P117&gt;'06'!$AZ$15,0,1)</f>
        <v>#N/A</v>
      </c>
      <c r="S117" s="365"/>
      <c r="T117" s="369"/>
      <c r="U117" s="365"/>
      <c r="V117" s="369"/>
      <c r="W117" s="369"/>
      <c r="X117" s="370"/>
      <c r="Y117" s="85"/>
      <c r="Z117" s="371"/>
    </row>
    <row r="118" spans="3:26" x14ac:dyDescent="0.25">
      <c r="C118" s="356"/>
      <c r="D118" s="357"/>
      <c r="E118" s="357"/>
      <c r="F118" s="357"/>
      <c r="G118" s="358"/>
      <c r="H118" s="359"/>
      <c r="I118" s="357"/>
      <c r="J118" s="357"/>
      <c r="K118" s="357" t="str">
        <f t="shared" ca="1" si="6"/>
        <v/>
      </c>
      <c r="L118" s="360">
        <f t="shared" si="7"/>
        <v>0</v>
      </c>
      <c r="M118" s="360">
        <f t="shared" si="8"/>
        <v>1</v>
      </c>
      <c r="N118" s="360">
        <f t="shared" si="9"/>
        <v>1900</v>
      </c>
      <c r="O118" s="366" t="e">
        <f t="shared" si="10"/>
        <v>#N/A</v>
      </c>
      <c r="P118" s="360" t="e">
        <f t="shared" si="11"/>
        <v>#N/A</v>
      </c>
      <c r="Q118" s="360" t="e">
        <f>IF(P118&gt;'06'!$AZ$15,0,1)</f>
        <v>#N/A</v>
      </c>
      <c r="S118" s="365"/>
      <c r="T118" s="369"/>
      <c r="U118" s="365"/>
      <c r="V118" s="369"/>
      <c r="W118" s="369"/>
      <c r="X118" s="370"/>
      <c r="Y118" s="85"/>
      <c r="Z118" s="371"/>
    </row>
    <row r="119" spans="3:26" x14ac:dyDescent="0.25">
      <c r="C119" s="356"/>
      <c r="D119" s="357"/>
      <c r="E119" s="357"/>
      <c r="F119" s="357"/>
      <c r="G119" s="358"/>
      <c r="H119" s="359"/>
      <c r="I119" s="357"/>
      <c r="J119" s="357"/>
      <c r="K119" s="357" t="str">
        <f t="shared" ca="1" si="6"/>
        <v/>
      </c>
      <c r="L119" s="360">
        <f t="shared" si="7"/>
        <v>0</v>
      </c>
      <c r="M119" s="360">
        <f t="shared" si="8"/>
        <v>1</v>
      </c>
      <c r="N119" s="360">
        <f t="shared" si="9"/>
        <v>1900</v>
      </c>
      <c r="O119" s="366" t="e">
        <f t="shared" si="10"/>
        <v>#N/A</v>
      </c>
      <c r="P119" s="360" t="e">
        <f t="shared" si="11"/>
        <v>#N/A</v>
      </c>
      <c r="Q119" s="360" t="e">
        <f>IF(P119&gt;'06'!$AZ$15,0,1)</f>
        <v>#N/A</v>
      </c>
      <c r="S119" s="365"/>
      <c r="T119" s="369"/>
      <c r="U119" s="365"/>
      <c r="V119" s="369"/>
      <c r="W119" s="369"/>
      <c r="X119" s="370"/>
      <c r="Y119" s="85"/>
      <c r="Z119" s="371"/>
    </row>
    <row r="120" spans="3:26" x14ac:dyDescent="0.25">
      <c r="C120" s="356"/>
      <c r="D120" s="357"/>
      <c r="E120" s="357"/>
      <c r="F120" s="357"/>
      <c r="G120" s="358"/>
      <c r="H120" s="359"/>
      <c r="I120" s="357"/>
      <c r="J120" s="357"/>
      <c r="K120" s="357" t="str">
        <f t="shared" ca="1" si="6"/>
        <v/>
      </c>
      <c r="L120" s="360">
        <f t="shared" si="7"/>
        <v>0</v>
      </c>
      <c r="M120" s="360">
        <f t="shared" si="8"/>
        <v>1</v>
      </c>
      <c r="N120" s="360">
        <f t="shared" si="9"/>
        <v>1900</v>
      </c>
      <c r="O120" s="366" t="e">
        <f t="shared" si="10"/>
        <v>#N/A</v>
      </c>
      <c r="P120" s="360" t="e">
        <f t="shared" si="11"/>
        <v>#N/A</v>
      </c>
      <c r="Q120" s="360" t="e">
        <f>IF(P120&gt;'06'!$AZ$15,0,1)</f>
        <v>#N/A</v>
      </c>
      <c r="S120" s="365"/>
      <c r="T120" s="369"/>
      <c r="U120" s="365"/>
      <c r="V120" s="369"/>
      <c r="W120" s="369"/>
      <c r="X120" s="370"/>
      <c r="Y120" s="85"/>
      <c r="Z120" s="371"/>
    </row>
    <row r="121" spans="3:26" x14ac:dyDescent="0.25">
      <c r="C121" s="356"/>
      <c r="D121" s="357"/>
      <c r="E121" s="357"/>
      <c r="F121" s="357"/>
      <c r="G121" s="358"/>
      <c r="H121" s="359"/>
      <c r="I121" s="357"/>
      <c r="J121" s="357"/>
      <c r="K121" s="357" t="str">
        <f t="shared" ca="1" si="6"/>
        <v/>
      </c>
      <c r="L121" s="360">
        <f t="shared" si="7"/>
        <v>0</v>
      </c>
      <c r="M121" s="360">
        <f t="shared" si="8"/>
        <v>1</v>
      </c>
      <c r="N121" s="360">
        <f t="shared" si="9"/>
        <v>1900</v>
      </c>
      <c r="O121" s="366" t="e">
        <f t="shared" si="10"/>
        <v>#N/A</v>
      </c>
      <c r="P121" s="360" t="e">
        <f t="shared" si="11"/>
        <v>#N/A</v>
      </c>
      <c r="Q121" s="360" t="e">
        <f>IF(P121&gt;'06'!$AZ$15,0,1)</f>
        <v>#N/A</v>
      </c>
      <c r="S121" s="365"/>
      <c r="T121" s="369"/>
      <c r="U121" s="365"/>
      <c r="V121" s="369"/>
      <c r="W121" s="369"/>
      <c r="X121" s="370"/>
      <c r="Y121" s="85"/>
      <c r="Z121" s="371"/>
    </row>
    <row r="122" spans="3:26" x14ac:dyDescent="0.25">
      <c r="C122" s="356"/>
      <c r="D122" s="357"/>
      <c r="E122" s="357"/>
      <c r="F122" s="357"/>
      <c r="G122" s="358"/>
      <c r="H122" s="359"/>
      <c r="I122" s="357"/>
      <c r="J122" s="357"/>
      <c r="K122" s="357" t="str">
        <f t="shared" ca="1" si="6"/>
        <v/>
      </c>
      <c r="L122" s="360">
        <f t="shared" si="7"/>
        <v>0</v>
      </c>
      <c r="M122" s="360">
        <f t="shared" si="8"/>
        <v>1</v>
      </c>
      <c r="N122" s="360">
        <f t="shared" si="9"/>
        <v>1900</v>
      </c>
      <c r="O122" s="366" t="e">
        <f t="shared" si="10"/>
        <v>#N/A</v>
      </c>
      <c r="P122" s="360" t="e">
        <f t="shared" si="11"/>
        <v>#N/A</v>
      </c>
      <c r="Q122" s="360" t="e">
        <f>IF(P122&gt;'06'!$AZ$15,0,1)</f>
        <v>#N/A</v>
      </c>
      <c r="S122" s="365"/>
      <c r="T122" s="369"/>
      <c r="U122" s="365"/>
      <c r="V122" s="369"/>
      <c r="W122" s="369"/>
      <c r="X122" s="370"/>
      <c r="Y122" s="85"/>
      <c r="Z122" s="371"/>
    </row>
    <row r="123" spans="3:26" x14ac:dyDescent="0.25">
      <c r="C123" s="356"/>
      <c r="D123" s="357"/>
      <c r="E123" s="357"/>
      <c r="F123" s="357"/>
      <c r="G123" s="358"/>
      <c r="H123" s="359"/>
      <c r="I123" s="357"/>
      <c r="J123" s="357"/>
      <c r="K123" s="357" t="str">
        <f t="shared" ca="1" si="6"/>
        <v/>
      </c>
      <c r="L123" s="360">
        <f t="shared" si="7"/>
        <v>0</v>
      </c>
      <c r="M123" s="360">
        <f t="shared" si="8"/>
        <v>1</v>
      </c>
      <c r="N123" s="360">
        <f t="shared" si="9"/>
        <v>1900</v>
      </c>
      <c r="O123" s="366" t="e">
        <f t="shared" si="10"/>
        <v>#N/A</v>
      </c>
      <c r="P123" s="360" t="e">
        <f t="shared" si="11"/>
        <v>#N/A</v>
      </c>
      <c r="Q123" s="360" t="e">
        <f>IF(P123&gt;'06'!$AZ$15,0,1)</f>
        <v>#N/A</v>
      </c>
      <c r="S123" s="365"/>
      <c r="T123" s="369"/>
      <c r="U123" s="365"/>
      <c r="V123" s="369"/>
      <c r="W123" s="369"/>
      <c r="X123" s="370"/>
      <c r="Y123" s="85"/>
      <c r="Z123" s="371"/>
    </row>
    <row r="124" spans="3:26" x14ac:dyDescent="0.25">
      <c r="C124" s="356"/>
      <c r="D124" s="357"/>
      <c r="E124" s="357"/>
      <c r="F124" s="357"/>
      <c r="G124" s="358"/>
      <c r="H124" s="359"/>
      <c r="I124" s="357"/>
      <c r="J124" s="357"/>
      <c r="K124" s="357" t="str">
        <f t="shared" ca="1" si="6"/>
        <v/>
      </c>
      <c r="L124" s="360">
        <f t="shared" si="7"/>
        <v>0</v>
      </c>
      <c r="M124" s="360">
        <f t="shared" si="8"/>
        <v>1</v>
      </c>
      <c r="N124" s="360">
        <f t="shared" si="9"/>
        <v>1900</v>
      </c>
      <c r="O124" s="366" t="e">
        <f t="shared" si="10"/>
        <v>#N/A</v>
      </c>
      <c r="P124" s="360" t="e">
        <f t="shared" si="11"/>
        <v>#N/A</v>
      </c>
      <c r="Q124" s="360" t="e">
        <f>IF(P124&gt;'06'!$AZ$15,0,1)</f>
        <v>#N/A</v>
      </c>
      <c r="S124" s="365"/>
      <c r="T124" s="369"/>
      <c r="U124" s="365"/>
      <c r="V124" s="369"/>
      <c r="W124" s="369"/>
      <c r="X124" s="370"/>
      <c r="Y124" s="85"/>
      <c r="Z124" s="371"/>
    </row>
    <row r="125" spans="3:26" x14ac:dyDescent="0.25">
      <c r="C125" s="356"/>
      <c r="D125" s="357"/>
      <c r="E125" s="357"/>
      <c r="F125" s="357"/>
      <c r="G125" s="358"/>
      <c r="H125" s="359"/>
      <c r="I125" s="357"/>
      <c r="J125" s="357"/>
      <c r="K125" s="357" t="str">
        <f t="shared" ca="1" si="6"/>
        <v/>
      </c>
      <c r="L125" s="360">
        <f t="shared" si="7"/>
        <v>0</v>
      </c>
      <c r="M125" s="360">
        <f t="shared" si="8"/>
        <v>1</v>
      </c>
      <c r="N125" s="360">
        <f t="shared" si="9"/>
        <v>1900</v>
      </c>
      <c r="O125" s="366" t="e">
        <f t="shared" si="10"/>
        <v>#N/A</v>
      </c>
      <c r="P125" s="360" t="e">
        <f t="shared" si="11"/>
        <v>#N/A</v>
      </c>
      <c r="Q125" s="360" t="e">
        <f>IF(P125&gt;'06'!$AZ$15,0,1)</f>
        <v>#N/A</v>
      </c>
      <c r="S125" s="365"/>
      <c r="T125" s="369"/>
      <c r="U125" s="365"/>
      <c r="V125" s="369"/>
      <c r="W125" s="369"/>
      <c r="X125" s="370"/>
      <c r="Y125" s="85"/>
      <c r="Z125" s="371"/>
    </row>
    <row r="126" spans="3:26" x14ac:dyDescent="0.25">
      <c r="C126" s="356"/>
      <c r="D126" s="357"/>
      <c r="E126" s="357"/>
      <c r="F126" s="357"/>
      <c r="G126" s="358"/>
      <c r="H126" s="359"/>
      <c r="I126" s="357"/>
      <c r="J126" s="357"/>
      <c r="K126" s="357" t="str">
        <f t="shared" ca="1" si="6"/>
        <v/>
      </c>
      <c r="L126" s="360">
        <f t="shared" si="7"/>
        <v>0</v>
      </c>
      <c r="M126" s="360">
        <f t="shared" si="8"/>
        <v>1</v>
      </c>
      <c r="N126" s="360">
        <f t="shared" si="9"/>
        <v>1900</v>
      </c>
      <c r="O126" s="366" t="e">
        <f t="shared" si="10"/>
        <v>#N/A</v>
      </c>
      <c r="P126" s="360" t="e">
        <f t="shared" si="11"/>
        <v>#N/A</v>
      </c>
      <c r="Q126" s="360" t="e">
        <f>IF(P126&gt;'06'!$AZ$15,0,1)</f>
        <v>#N/A</v>
      </c>
      <c r="S126" s="365"/>
      <c r="T126" s="369"/>
      <c r="U126" s="365"/>
      <c r="V126" s="369"/>
      <c r="W126" s="369"/>
      <c r="X126" s="370"/>
      <c r="Y126" s="85"/>
      <c r="Z126" s="371"/>
    </row>
    <row r="127" spans="3:26" x14ac:dyDescent="0.25">
      <c r="C127" s="356"/>
      <c r="D127" s="357"/>
      <c r="E127" s="357"/>
      <c r="F127" s="357"/>
      <c r="G127" s="358"/>
      <c r="H127" s="359"/>
      <c r="I127" s="357"/>
      <c r="J127" s="357"/>
      <c r="K127" s="357" t="str">
        <f t="shared" ca="1" si="6"/>
        <v/>
      </c>
      <c r="L127" s="360">
        <f t="shared" si="7"/>
        <v>0</v>
      </c>
      <c r="M127" s="360">
        <f t="shared" si="8"/>
        <v>1</v>
      </c>
      <c r="N127" s="360">
        <f t="shared" si="9"/>
        <v>1900</v>
      </c>
      <c r="O127" s="366" t="e">
        <f t="shared" si="10"/>
        <v>#N/A</v>
      </c>
      <c r="P127" s="360" t="e">
        <f t="shared" si="11"/>
        <v>#N/A</v>
      </c>
      <c r="Q127" s="360" t="e">
        <f>IF(P127&gt;'06'!$AZ$15,0,1)</f>
        <v>#N/A</v>
      </c>
      <c r="S127" s="365"/>
      <c r="T127" s="369"/>
      <c r="U127" s="365"/>
      <c r="V127" s="369"/>
      <c r="W127" s="369"/>
      <c r="X127" s="370"/>
      <c r="Y127" s="85"/>
      <c r="Z127" s="371"/>
    </row>
    <row r="128" spans="3:26" x14ac:dyDescent="0.25">
      <c r="C128" s="356"/>
      <c r="D128" s="357"/>
      <c r="E128" s="357"/>
      <c r="F128" s="357"/>
      <c r="G128" s="358"/>
      <c r="H128" s="359"/>
      <c r="I128" s="357"/>
      <c r="J128" s="357"/>
      <c r="K128" s="357" t="str">
        <f t="shared" ca="1" si="6"/>
        <v/>
      </c>
      <c r="L128" s="360">
        <f t="shared" si="7"/>
        <v>0</v>
      </c>
      <c r="M128" s="360">
        <f t="shared" si="8"/>
        <v>1</v>
      </c>
      <c r="N128" s="360">
        <f t="shared" si="9"/>
        <v>1900</v>
      </c>
      <c r="O128" s="366" t="e">
        <f t="shared" si="10"/>
        <v>#N/A</v>
      </c>
      <c r="P128" s="360" t="e">
        <f t="shared" si="11"/>
        <v>#N/A</v>
      </c>
      <c r="Q128" s="360" t="e">
        <f>IF(P128&gt;'06'!$AZ$15,0,1)</f>
        <v>#N/A</v>
      </c>
      <c r="S128" s="365"/>
      <c r="T128" s="369"/>
      <c r="U128" s="365"/>
      <c r="V128" s="369"/>
      <c r="W128" s="369"/>
      <c r="X128" s="370"/>
      <c r="Y128" s="85"/>
      <c r="Z128" s="371"/>
    </row>
    <row r="129" spans="3:26" x14ac:dyDescent="0.25">
      <c r="C129" s="356"/>
      <c r="D129" s="357"/>
      <c r="E129" s="357"/>
      <c r="F129" s="357"/>
      <c r="G129" s="358"/>
      <c r="H129" s="359"/>
      <c r="I129" s="357"/>
      <c r="J129" s="357"/>
      <c r="K129" s="357" t="str">
        <f t="shared" ca="1" si="6"/>
        <v/>
      </c>
      <c r="L129" s="360">
        <f t="shared" si="7"/>
        <v>0</v>
      </c>
      <c r="M129" s="360">
        <f t="shared" si="8"/>
        <v>1</v>
      </c>
      <c r="N129" s="360">
        <f t="shared" si="9"/>
        <v>1900</v>
      </c>
      <c r="O129" s="366" t="e">
        <f t="shared" si="10"/>
        <v>#N/A</v>
      </c>
      <c r="P129" s="360" t="e">
        <f t="shared" si="11"/>
        <v>#N/A</v>
      </c>
      <c r="Q129" s="360" t="e">
        <f>IF(P129&gt;'06'!$AZ$15,0,1)</f>
        <v>#N/A</v>
      </c>
      <c r="S129" s="365"/>
      <c r="T129" s="369"/>
      <c r="U129" s="365"/>
      <c r="V129" s="369"/>
      <c r="W129" s="369"/>
      <c r="X129" s="370"/>
      <c r="Y129" s="85"/>
      <c r="Z129" s="371"/>
    </row>
    <row r="130" spans="3:26" x14ac:dyDescent="0.25">
      <c r="C130" s="356"/>
      <c r="D130" s="357"/>
      <c r="E130" s="357"/>
      <c r="F130" s="357"/>
      <c r="G130" s="358"/>
      <c r="H130" s="359"/>
      <c r="I130" s="357"/>
      <c r="J130" s="357"/>
      <c r="K130" s="357" t="str">
        <f t="shared" ca="1" si="6"/>
        <v/>
      </c>
      <c r="L130" s="360">
        <f t="shared" si="7"/>
        <v>0</v>
      </c>
      <c r="M130" s="360">
        <f t="shared" si="8"/>
        <v>1</v>
      </c>
      <c r="N130" s="360">
        <f t="shared" si="9"/>
        <v>1900</v>
      </c>
      <c r="O130" s="366" t="e">
        <f t="shared" si="10"/>
        <v>#N/A</v>
      </c>
      <c r="P130" s="360" t="e">
        <f t="shared" si="11"/>
        <v>#N/A</v>
      </c>
      <c r="Q130" s="360" t="e">
        <f>IF(P130&gt;'06'!$AZ$15,0,1)</f>
        <v>#N/A</v>
      </c>
      <c r="S130" s="365"/>
      <c r="T130" s="369"/>
      <c r="U130" s="365"/>
      <c r="V130" s="369"/>
      <c r="W130" s="369"/>
      <c r="X130" s="370"/>
      <c r="Y130" s="85"/>
      <c r="Z130" s="371"/>
    </row>
    <row r="131" spans="3:26" x14ac:dyDescent="0.25">
      <c r="C131" s="356"/>
      <c r="D131" s="357"/>
      <c r="E131" s="357"/>
      <c r="F131" s="357"/>
      <c r="G131" s="358"/>
      <c r="H131" s="359"/>
      <c r="I131" s="357"/>
      <c r="J131" s="357"/>
      <c r="K131" s="357" t="str">
        <f t="shared" ca="1" si="6"/>
        <v/>
      </c>
      <c r="L131" s="360">
        <f t="shared" si="7"/>
        <v>0</v>
      </c>
      <c r="M131" s="360">
        <f t="shared" si="8"/>
        <v>1</v>
      </c>
      <c r="N131" s="360">
        <f t="shared" si="9"/>
        <v>1900</v>
      </c>
      <c r="O131" s="366" t="e">
        <f t="shared" si="10"/>
        <v>#N/A</v>
      </c>
      <c r="P131" s="360" t="e">
        <f t="shared" si="11"/>
        <v>#N/A</v>
      </c>
      <c r="Q131" s="360" t="e">
        <f>IF(P131&gt;'06'!$AZ$15,0,1)</f>
        <v>#N/A</v>
      </c>
      <c r="S131" s="365"/>
      <c r="T131" s="369"/>
      <c r="U131" s="365"/>
      <c r="V131" s="369"/>
      <c r="W131" s="369"/>
      <c r="X131" s="370"/>
      <c r="Y131" s="85"/>
      <c r="Z131" s="371"/>
    </row>
    <row r="132" spans="3:26" x14ac:dyDescent="0.25">
      <c r="C132" s="356"/>
      <c r="D132" s="357"/>
      <c r="E132" s="357"/>
      <c r="F132" s="357"/>
      <c r="G132" s="358"/>
      <c r="H132" s="359"/>
      <c r="I132" s="357"/>
      <c r="J132" s="357"/>
      <c r="K132" s="357" t="str">
        <f t="shared" ca="1" si="6"/>
        <v/>
      </c>
      <c r="L132" s="360">
        <f t="shared" si="7"/>
        <v>0</v>
      </c>
      <c r="M132" s="360">
        <f t="shared" si="8"/>
        <v>1</v>
      </c>
      <c r="N132" s="360">
        <f t="shared" si="9"/>
        <v>1900</v>
      </c>
      <c r="O132" s="366" t="e">
        <f t="shared" si="10"/>
        <v>#N/A</v>
      </c>
      <c r="P132" s="360" t="e">
        <f t="shared" si="11"/>
        <v>#N/A</v>
      </c>
      <c r="Q132" s="360" t="e">
        <f>IF(P132&gt;'06'!$AZ$15,0,1)</f>
        <v>#N/A</v>
      </c>
      <c r="S132" s="365"/>
      <c r="T132" s="369"/>
      <c r="U132" s="365"/>
      <c r="V132" s="369"/>
      <c r="W132" s="369"/>
      <c r="X132" s="370"/>
      <c r="Y132" s="85"/>
      <c r="Z132" s="371"/>
    </row>
    <row r="133" spans="3:26" x14ac:dyDescent="0.25">
      <c r="C133" s="356"/>
      <c r="D133" s="357"/>
      <c r="E133" s="357"/>
      <c r="F133" s="357"/>
      <c r="G133" s="358"/>
      <c r="H133" s="359"/>
      <c r="I133" s="357"/>
      <c r="J133" s="357"/>
      <c r="K133" s="357" t="str">
        <f t="shared" ca="1" si="6"/>
        <v/>
      </c>
      <c r="L133" s="360">
        <f t="shared" si="7"/>
        <v>0</v>
      </c>
      <c r="M133" s="360">
        <f t="shared" si="8"/>
        <v>1</v>
      </c>
      <c r="N133" s="360">
        <f t="shared" si="9"/>
        <v>1900</v>
      </c>
      <c r="O133" s="366" t="e">
        <f t="shared" si="10"/>
        <v>#N/A</v>
      </c>
      <c r="P133" s="360" t="e">
        <f t="shared" si="11"/>
        <v>#N/A</v>
      </c>
      <c r="Q133" s="360" t="e">
        <f>IF(P133&gt;'06'!$AZ$15,0,1)</f>
        <v>#N/A</v>
      </c>
      <c r="S133" s="365"/>
      <c r="T133" s="369"/>
      <c r="U133" s="365"/>
      <c r="V133" s="369"/>
      <c r="W133" s="369"/>
      <c r="X133" s="370"/>
      <c r="Y133" s="85"/>
      <c r="Z133" s="371"/>
    </row>
    <row r="134" spans="3:26" x14ac:dyDescent="0.25">
      <c r="C134" s="356"/>
      <c r="D134" s="357"/>
      <c r="E134" s="357"/>
      <c r="F134" s="357"/>
      <c r="G134" s="358"/>
      <c r="H134" s="359"/>
      <c r="I134" s="357"/>
      <c r="J134" s="357"/>
      <c r="K134" s="357" t="str">
        <f t="shared" ca="1" si="6"/>
        <v/>
      </c>
      <c r="L134" s="360">
        <f t="shared" si="7"/>
        <v>0</v>
      </c>
      <c r="M134" s="360">
        <f t="shared" si="8"/>
        <v>1</v>
      </c>
      <c r="N134" s="360">
        <f t="shared" si="9"/>
        <v>1900</v>
      </c>
      <c r="O134" s="366" t="e">
        <f t="shared" si="10"/>
        <v>#N/A</v>
      </c>
      <c r="P134" s="360" t="e">
        <f t="shared" si="11"/>
        <v>#N/A</v>
      </c>
      <c r="Q134" s="360" t="e">
        <f>IF(P134&gt;'06'!$AZ$15,0,1)</f>
        <v>#N/A</v>
      </c>
      <c r="S134" s="365"/>
      <c r="T134" s="369"/>
      <c r="U134" s="365"/>
      <c r="V134" s="369"/>
      <c r="W134" s="369"/>
      <c r="X134" s="370"/>
      <c r="Y134" s="85"/>
      <c r="Z134" s="371"/>
    </row>
    <row r="135" spans="3:26" x14ac:dyDescent="0.25">
      <c r="C135" s="356"/>
      <c r="D135" s="357"/>
      <c r="E135" s="357"/>
      <c r="F135" s="357"/>
      <c r="G135" s="358"/>
      <c r="H135" s="359"/>
      <c r="I135" s="357"/>
      <c r="J135" s="357"/>
      <c r="K135" s="357" t="str">
        <f t="shared" ca="1" si="6"/>
        <v/>
      </c>
      <c r="L135" s="360">
        <f t="shared" si="7"/>
        <v>0</v>
      </c>
      <c r="M135" s="360">
        <f t="shared" si="8"/>
        <v>1</v>
      </c>
      <c r="N135" s="360">
        <f t="shared" si="9"/>
        <v>1900</v>
      </c>
      <c r="O135" s="366" t="e">
        <f t="shared" si="10"/>
        <v>#N/A</v>
      </c>
      <c r="P135" s="360" t="e">
        <f t="shared" si="11"/>
        <v>#N/A</v>
      </c>
      <c r="Q135" s="360" t="e">
        <f>IF(P135&gt;'06'!$AZ$15,0,1)</f>
        <v>#N/A</v>
      </c>
      <c r="S135" s="365"/>
      <c r="T135" s="369"/>
      <c r="U135" s="365"/>
      <c r="V135" s="369"/>
      <c r="W135" s="369"/>
      <c r="X135" s="370"/>
      <c r="Y135" s="85"/>
      <c r="Z135" s="371"/>
    </row>
    <row r="136" spans="3:26" x14ac:dyDescent="0.25">
      <c r="C136" s="356"/>
      <c r="D136" s="357"/>
      <c r="E136" s="357"/>
      <c r="F136" s="357"/>
      <c r="G136" s="358"/>
      <c r="H136" s="359"/>
      <c r="I136" s="357"/>
      <c r="J136" s="357"/>
      <c r="K136" s="357" t="str">
        <f t="shared" ca="1" si="6"/>
        <v/>
      </c>
      <c r="L136" s="360">
        <f t="shared" si="7"/>
        <v>0</v>
      </c>
      <c r="M136" s="360">
        <f t="shared" si="8"/>
        <v>1</v>
      </c>
      <c r="N136" s="360">
        <f t="shared" si="9"/>
        <v>1900</v>
      </c>
      <c r="O136" s="366" t="e">
        <f t="shared" si="10"/>
        <v>#N/A</v>
      </c>
      <c r="P136" s="360" t="e">
        <f t="shared" si="11"/>
        <v>#N/A</v>
      </c>
      <c r="Q136" s="360" t="e">
        <f>IF(P136&gt;'06'!$AZ$15,0,1)</f>
        <v>#N/A</v>
      </c>
      <c r="S136" s="365"/>
      <c r="T136" s="369"/>
      <c r="U136" s="365"/>
      <c r="V136" s="369"/>
      <c r="W136" s="369"/>
      <c r="X136" s="370"/>
      <c r="Y136" s="85"/>
      <c r="Z136" s="371"/>
    </row>
    <row r="137" spans="3:26" x14ac:dyDescent="0.25">
      <c r="C137" s="356"/>
      <c r="D137" s="357"/>
      <c r="E137" s="357"/>
      <c r="F137" s="357"/>
      <c r="G137" s="358"/>
      <c r="H137" s="359"/>
      <c r="I137" s="357"/>
      <c r="J137" s="357"/>
      <c r="K137" s="357" t="str">
        <f t="shared" ref="K137:K200" ca="1" si="12">IF(J137="","",(IF(J137="Efetivado","",IF(C137="","",IF(C137=TODAY(),"Vence Hoje",IF(C137&lt;TODAY(),"Atrasado",C137-TODAY()&amp;" Dias para Vencer"))))))</f>
        <v/>
      </c>
      <c r="L137" s="360">
        <f t="shared" ref="L137:L200" si="13">DAY(C137)</f>
        <v>0</v>
      </c>
      <c r="M137" s="360">
        <f t="shared" ref="M137:M200" si="14">MONTH(C137)</f>
        <v>1</v>
      </c>
      <c r="N137" s="360">
        <f t="shared" ref="N137:N200" si="15">YEAR(C137)</f>
        <v>1900</v>
      </c>
      <c r="O137" s="366" t="e">
        <f t="shared" ref="O137:O200" si="16">VLOOKUP(E137,$W$12:$X$425,2,0)</f>
        <v>#N/A</v>
      </c>
      <c r="P137" s="360" t="e">
        <f t="shared" ref="P137:P200" si="17">VLOOKUP(J137,$W$9:$X$10,2,0)</f>
        <v>#N/A</v>
      </c>
      <c r="Q137" s="360" t="e">
        <f>IF(P137&gt;'06'!$AZ$15,0,1)</f>
        <v>#N/A</v>
      </c>
      <c r="S137" s="365"/>
      <c r="T137" s="369"/>
      <c r="U137" s="365"/>
      <c r="V137" s="369"/>
      <c r="W137" s="369"/>
      <c r="X137" s="370"/>
      <c r="Y137" s="85"/>
      <c r="Z137" s="371"/>
    </row>
    <row r="138" spans="3:26" x14ac:dyDescent="0.25">
      <c r="C138" s="356"/>
      <c r="D138" s="357"/>
      <c r="E138" s="357"/>
      <c r="F138" s="357"/>
      <c r="G138" s="358"/>
      <c r="H138" s="359"/>
      <c r="I138" s="357"/>
      <c r="J138" s="357"/>
      <c r="K138" s="357" t="str">
        <f t="shared" ca="1" si="12"/>
        <v/>
      </c>
      <c r="L138" s="360">
        <f t="shared" si="13"/>
        <v>0</v>
      </c>
      <c r="M138" s="360">
        <f t="shared" si="14"/>
        <v>1</v>
      </c>
      <c r="N138" s="360">
        <f t="shared" si="15"/>
        <v>1900</v>
      </c>
      <c r="O138" s="366" t="e">
        <f t="shared" si="16"/>
        <v>#N/A</v>
      </c>
      <c r="P138" s="360" t="e">
        <f t="shared" si="17"/>
        <v>#N/A</v>
      </c>
      <c r="Q138" s="360" t="e">
        <f>IF(P138&gt;'06'!$AZ$15,0,1)</f>
        <v>#N/A</v>
      </c>
      <c r="S138" s="365"/>
      <c r="T138" s="369"/>
      <c r="U138" s="365"/>
      <c r="V138" s="369"/>
      <c r="W138" s="369"/>
      <c r="X138" s="370"/>
      <c r="Y138" s="85"/>
      <c r="Z138" s="371"/>
    </row>
    <row r="139" spans="3:26" x14ac:dyDescent="0.25">
      <c r="C139" s="356"/>
      <c r="D139" s="357"/>
      <c r="E139" s="357"/>
      <c r="F139" s="357"/>
      <c r="G139" s="358"/>
      <c r="H139" s="359"/>
      <c r="I139" s="357"/>
      <c r="J139" s="357"/>
      <c r="K139" s="357" t="str">
        <f t="shared" ca="1" si="12"/>
        <v/>
      </c>
      <c r="L139" s="360">
        <f t="shared" si="13"/>
        <v>0</v>
      </c>
      <c r="M139" s="360">
        <f t="shared" si="14"/>
        <v>1</v>
      </c>
      <c r="N139" s="360">
        <f t="shared" si="15"/>
        <v>1900</v>
      </c>
      <c r="O139" s="366" t="e">
        <f t="shared" si="16"/>
        <v>#N/A</v>
      </c>
      <c r="P139" s="360" t="e">
        <f t="shared" si="17"/>
        <v>#N/A</v>
      </c>
      <c r="Q139" s="360" t="e">
        <f>IF(P139&gt;'06'!$AZ$15,0,1)</f>
        <v>#N/A</v>
      </c>
      <c r="S139" s="365"/>
      <c r="T139" s="369"/>
      <c r="U139" s="365"/>
      <c r="V139" s="369"/>
      <c r="W139" s="369"/>
      <c r="X139" s="370"/>
      <c r="Y139" s="85"/>
      <c r="Z139" s="371"/>
    </row>
    <row r="140" spans="3:26" x14ac:dyDescent="0.25">
      <c r="C140" s="356"/>
      <c r="D140" s="357"/>
      <c r="E140" s="357"/>
      <c r="F140" s="357"/>
      <c r="G140" s="358"/>
      <c r="H140" s="359"/>
      <c r="I140" s="357"/>
      <c r="J140" s="357"/>
      <c r="K140" s="357" t="str">
        <f t="shared" ca="1" si="12"/>
        <v/>
      </c>
      <c r="L140" s="360">
        <f t="shared" si="13"/>
        <v>0</v>
      </c>
      <c r="M140" s="360">
        <f t="shared" si="14"/>
        <v>1</v>
      </c>
      <c r="N140" s="360">
        <f t="shared" si="15"/>
        <v>1900</v>
      </c>
      <c r="O140" s="366" t="e">
        <f t="shared" si="16"/>
        <v>#N/A</v>
      </c>
      <c r="P140" s="360" t="e">
        <f t="shared" si="17"/>
        <v>#N/A</v>
      </c>
      <c r="Q140" s="360" t="e">
        <f>IF(P140&gt;'06'!$AZ$15,0,1)</f>
        <v>#N/A</v>
      </c>
      <c r="S140" s="365"/>
      <c r="T140" s="369"/>
      <c r="U140" s="365"/>
      <c r="V140" s="369"/>
      <c r="W140" s="369"/>
      <c r="X140" s="370"/>
      <c r="Y140" s="85"/>
      <c r="Z140" s="371"/>
    </row>
    <row r="141" spans="3:26" x14ac:dyDescent="0.25">
      <c r="C141" s="356"/>
      <c r="D141" s="357"/>
      <c r="E141" s="357"/>
      <c r="F141" s="357"/>
      <c r="G141" s="358"/>
      <c r="H141" s="359"/>
      <c r="I141" s="357"/>
      <c r="J141" s="357"/>
      <c r="K141" s="357" t="str">
        <f t="shared" ca="1" si="12"/>
        <v/>
      </c>
      <c r="L141" s="360">
        <f t="shared" si="13"/>
        <v>0</v>
      </c>
      <c r="M141" s="360">
        <f t="shared" si="14"/>
        <v>1</v>
      </c>
      <c r="N141" s="360">
        <f t="shared" si="15"/>
        <v>1900</v>
      </c>
      <c r="O141" s="366" t="e">
        <f t="shared" si="16"/>
        <v>#N/A</v>
      </c>
      <c r="P141" s="360" t="e">
        <f t="shared" si="17"/>
        <v>#N/A</v>
      </c>
      <c r="Q141" s="360" t="e">
        <f>IF(P141&gt;'06'!$AZ$15,0,1)</f>
        <v>#N/A</v>
      </c>
      <c r="S141" s="365"/>
      <c r="T141" s="369"/>
      <c r="U141" s="365"/>
      <c r="V141" s="369"/>
      <c r="W141" s="369"/>
      <c r="X141" s="370"/>
      <c r="Y141" s="85"/>
      <c r="Z141" s="371"/>
    </row>
    <row r="142" spans="3:26" x14ac:dyDescent="0.25">
      <c r="C142" s="356"/>
      <c r="D142" s="357"/>
      <c r="E142" s="357"/>
      <c r="F142" s="357"/>
      <c r="G142" s="358"/>
      <c r="H142" s="359"/>
      <c r="I142" s="357"/>
      <c r="J142" s="357"/>
      <c r="K142" s="357" t="str">
        <f t="shared" ca="1" si="12"/>
        <v/>
      </c>
      <c r="L142" s="360">
        <f t="shared" si="13"/>
        <v>0</v>
      </c>
      <c r="M142" s="360">
        <f t="shared" si="14"/>
        <v>1</v>
      </c>
      <c r="N142" s="360">
        <f t="shared" si="15"/>
        <v>1900</v>
      </c>
      <c r="O142" s="366" t="e">
        <f t="shared" si="16"/>
        <v>#N/A</v>
      </c>
      <c r="P142" s="360" t="e">
        <f t="shared" si="17"/>
        <v>#N/A</v>
      </c>
      <c r="Q142" s="360" t="e">
        <f>IF(P142&gt;'06'!$AZ$15,0,1)</f>
        <v>#N/A</v>
      </c>
      <c r="S142" s="365"/>
      <c r="T142" s="369"/>
      <c r="U142" s="365"/>
      <c r="V142" s="369"/>
      <c r="W142" s="369"/>
      <c r="X142" s="370"/>
      <c r="Y142" s="85"/>
      <c r="Z142" s="371"/>
    </row>
    <row r="143" spans="3:26" x14ac:dyDescent="0.25">
      <c r="C143" s="356"/>
      <c r="D143" s="357"/>
      <c r="E143" s="357"/>
      <c r="F143" s="357"/>
      <c r="G143" s="358"/>
      <c r="H143" s="359"/>
      <c r="I143" s="357"/>
      <c r="J143" s="357"/>
      <c r="K143" s="357" t="str">
        <f t="shared" ca="1" si="12"/>
        <v/>
      </c>
      <c r="L143" s="360">
        <f t="shared" si="13"/>
        <v>0</v>
      </c>
      <c r="M143" s="360">
        <f t="shared" si="14"/>
        <v>1</v>
      </c>
      <c r="N143" s="360">
        <f t="shared" si="15"/>
        <v>1900</v>
      </c>
      <c r="O143" s="366" t="e">
        <f t="shared" si="16"/>
        <v>#N/A</v>
      </c>
      <c r="P143" s="360" t="e">
        <f t="shared" si="17"/>
        <v>#N/A</v>
      </c>
      <c r="Q143" s="360" t="e">
        <f>IF(P143&gt;'06'!$AZ$15,0,1)</f>
        <v>#N/A</v>
      </c>
      <c r="S143" s="365"/>
      <c r="T143" s="369"/>
      <c r="U143" s="365"/>
      <c r="V143" s="369"/>
      <c r="W143" s="369"/>
      <c r="X143" s="370"/>
      <c r="Y143" s="85"/>
      <c r="Z143" s="371"/>
    </row>
    <row r="144" spans="3:26" x14ac:dyDescent="0.25">
      <c r="C144" s="356"/>
      <c r="D144" s="357"/>
      <c r="E144" s="357"/>
      <c r="F144" s="357"/>
      <c r="G144" s="358"/>
      <c r="H144" s="359"/>
      <c r="I144" s="357"/>
      <c r="J144" s="357"/>
      <c r="K144" s="357" t="str">
        <f t="shared" ca="1" si="12"/>
        <v/>
      </c>
      <c r="L144" s="360">
        <f t="shared" si="13"/>
        <v>0</v>
      </c>
      <c r="M144" s="360">
        <f t="shared" si="14"/>
        <v>1</v>
      </c>
      <c r="N144" s="360">
        <f t="shared" si="15"/>
        <v>1900</v>
      </c>
      <c r="O144" s="366" t="e">
        <f t="shared" si="16"/>
        <v>#N/A</v>
      </c>
      <c r="P144" s="360" t="e">
        <f t="shared" si="17"/>
        <v>#N/A</v>
      </c>
      <c r="Q144" s="360" t="e">
        <f>IF(P144&gt;'06'!$AZ$15,0,1)</f>
        <v>#N/A</v>
      </c>
      <c r="S144" s="365"/>
      <c r="T144" s="369"/>
      <c r="U144" s="365"/>
      <c r="V144" s="369"/>
      <c r="W144" s="369"/>
      <c r="X144" s="370"/>
      <c r="Y144" s="85"/>
      <c r="Z144" s="371"/>
    </row>
    <row r="145" spans="3:26" x14ac:dyDescent="0.25">
      <c r="C145" s="356"/>
      <c r="D145" s="357"/>
      <c r="E145" s="357"/>
      <c r="F145" s="357"/>
      <c r="G145" s="358"/>
      <c r="H145" s="359"/>
      <c r="I145" s="357"/>
      <c r="J145" s="357"/>
      <c r="K145" s="357" t="str">
        <f t="shared" ca="1" si="12"/>
        <v/>
      </c>
      <c r="L145" s="360">
        <f t="shared" si="13"/>
        <v>0</v>
      </c>
      <c r="M145" s="360">
        <f t="shared" si="14"/>
        <v>1</v>
      </c>
      <c r="N145" s="360">
        <f t="shared" si="15"/>
        <v>1900</v>
      </c>
      <c r="O145" s="366" t="e">
        <f t="shared" si="16"/>
        <v>#N/A</v>
      </c>
      <c r="P145" s="360" t="e">
        <f t="shared" si="17"/>
        <v>#N/A</v>
      </c>
      <c r="Q145" s="360" t="e">
        <f>IF(P145&gt;'06'!$AZ$15,0,1)</f>
        <v>#N/A</v>
      </c>
      <c r="S145" s="365"/>
      <c r="T145" s="369"/>
      <c r="U145" s="365"/>
      <c r="V145" s="369"/>
      <c r="W145" s="369"/>
      <c r="X145" s="370"/>
      <c r="Y145" s="85"/>
      <c r="Z145" s="371"/>
    </row>
    <row r="146" spans="3:26" x14ac:dyDescent="0.25">
      <c r="C146" s="356"/>
      <c r="D146" s="357"/>
      <c r="E146" s="357"/>
      <c r="F146" s="357"/>
      <c r="G146" s="358"/>
      <c r="H146" s="359"/>
      <c r="I146" s="357"/>
      <c r="J146" s="357"/>
      <c r="K146" s="357" t="str">
        <f t="shared" ca="1" si="12"/>
        <v/>
      </c>
      <c r="L146" s="360">
        <f t="shared" si="13"/>
        <v>0</v>
      </c>
      <c r="M146" s="360">
        <f t="shared" si="14"/>
        <v>1</v>
      </c>
      <c r="N146" s="360">
        <f t="shared" si="15"/>
        <v>1900</v>
      </c>
      <c r="O146" s="366" t="e">
        <f t="shared" si="16"/>
        <v>#N/A</v>
      </c>
      <c r="P146" s="360" t="e">
        <f t="shared" si="17"/>
        <v>#N/A</v>
      </c>
      <c r="Q146" s="360" t="e">
        <f>IF(P146&gt;'06'!$AZ$15,0,1)</f>
        <v>#N/A</v>
      </c>
      <c r="S146" s="365"/>
      <c r="T146" s="369"/>
      <c r="U146" s="365"/>
      <c r="V146" s="369"/>
      <c r="W146" s="369"/>
      <c r="X146" s="370"/>
      <c r="Y146" s="85"/>
      <c r="Z146" s="371"/>
    </row>
    <row r="147" spans="3:26" x14ac:dyDescent="0.25">
      <c r="C147" s="356"/>
      <c r="D147" s="357"/>
      <c r="E147" s="357"/>
      <c r="F147" s="357"/>
      <c r="G147" s="358"/>
      <c r="H147" s="359"/>
      <c r="I147" s="357"/>
      <c r="J147" s="357"/>
      <c r="K147" s="357" t="str">
        <f t="shared" ca="1" si="12"/>
        <v/>
      </c>
      <c r="L147" s="360">
        <f t="shared" si="13"/>
        <v>0</v>
      </c>
      <c r="M147" s="360">
        <f t="shared" si="14"/>
        <v>1</v>
      </c>
      <c r="N147" s="360">
        <f t="shared" si="15"/>
        <v>1900</v>
      </c>
      <c r="O147" s="366" t="e">
        <f t="shared" si="16"/>
        <v>#N/A</v>
      </c>
      <c r="P147" s="360" t="e">
        <f t="shared" si="17"/>
        <v>#N/A</v>
      </c>
      <c r="Q147" s="360" t="e">
        <f>IF(P147&gt;'06'!$AZ$15,0,1)</f>
        <v>#N/A</v>
      </c>
      <c r="S147" s="365"/>
      <c r="T147" s="369"/>
      <c r="U147" s="365"/>
      <c r="V147" s="369"/>
      <c r="W147" s="369"/>
      <c r="X147" s="370"/>
      <c r="Y147" s="85"/>
      <c r="Z147" s="371"/>
    </row>
    <row r="148" spans="3:26" x14ac:dyDescent="0.25">
      <c r="C148" s="356"/>
      <c r="D148" s="357"/>
      <c r="E148" s="357"/>
      <c r="F148" s="357"/>
      <c r="G148" s="358"/>
      <c r="H148" s="359"/>
      <c r="I148" s="357"/>
      <c r="J148" s="357"/>
      <c r="K148" s="357" t="str">
        <f t="shared" ca="1" si="12"/>
        <v/>
      </c>
      <c r="L148" s="360">
        <f t="shared" si="13"/>
        <v>0</v>
      </c>
      <c r="M148" s="360">
        <f t="shared" si="14"/>
        <v>1</v>
      </c>
      <c r="N148" s="360">
        <f t="shared" si="15"/>
        <v>1900</v>
      </c>
      <c r="O148" s="366" t="e">
        <f t="shared" si="16"/>
        <v>#N/A</v>
      </c>
      <c r="P148" s="360" t="e">
        <f t="shared" si="17"/>
        <v>#N/A</v>
      </c>
      <c r="Q148" s="360" t="e">
        <f>IF(P148&gt;'06'!$AZ$15,0,1)</f>
        <v>#N/A</v>
      </c>
      <c r="S148" s="365"/>
      <c r="T148" s="369"/>
      <c r="U148" s="365"/>
      <c r="V148" s="369"/>
      <c r="W148" s="369"/>
      <c r="X148" s="370"/>
      <c r="Y148" s="85"/>
      <c r="Z148" s="371"/>
    </row>
    <row r="149" spans="3:26" x14ac:dyDescent="0.25">
      <c r="C149" s="356"/>
      <c r="D149" s="357"/>
      <c r="E149" s="357"/>
      <c r="F149" s="357"/>
      <c r="G149" s="358"/>
      <c r="H149" s="359"/>
      <c r="I149" s="357"/>
      <c r="J149" s="357"/>
      <c r="K149" s="357" t="str">
        <f t="shared" ca="1" si="12"/>
        <v/>
      </c>
      <c r="L149" s="360">
        <f t="shared" si="13"/>
        <v>0</v>
      </c>
      <c r="M149" s="360">
        <f t="shared" si="14"/>
        <v>1</v>
      </c>
      <c r="N149" s="360">
        <f t="shared" si="15"/>
        <v>1900</v>
      </c>
      <c r="O149" s="366" t="e">
        <f t="shared" si="16"/>
        <v>#N/A</v>
      </c>
      <c r="P149" s="360" t="e">
        <f t="shared" si="17"/>
        <v>#N/A</v>
      </c>
      <c r="Q149" s="360" t="e">
        <f>IF(P149&gt;'06'!$AZ$15,0,1)</f>
        <v>#N/A</v>
      </c>
      <c r="S149" s="365"/>
      <c r="T149" s="369"/>
      <c r="U149" s="365"/>
      <c r="V149" s="369"/>
      <c r="W149" s="369"/>
      <c r="X149" s="370"/>
      <c r="Y149" s="85"/>
      <c r="Z149" s="371"/>
    </row>
    <row r="150" spans="3:26" x14ac:dyDescent="0.25">
      <c r="C150" s="356"/>
      <c r="D150" s="357"/>
      <c r="E150" s="357"/>
      <c r="F150" s="357"/>
      <c r="G150" s="358"/>
      <c r="H150" s="359"/>
      <c r="I150" s="357"/>
      <c r="J150" s="357"/>
      <c r="K150" s="357" t="str">
        <f t="shared" ca="1" si="12"/>
        <v/>
      </c>
      <c r="L150" s="360">
        <f t="shared" si="13"/>
        <v>0</v>
      </c>
      <c r="M150" s="360">
        <f t="shared" si="14"/>
        <v>1</v>
      </c>
      <c r="N150" s="360">
        <f t="shared" si="15"/>
        <v>1900</v>
      </c>
      <c r="O150" s="366" t="e">
        <f t="shared" si="16"/>
        <v>#N/A</v>
      </c>
      <c r="P150" s="360" t="e">
        <f t="shared" si="17"/>
        <v>#N/A</v>
      </c>
      <c r="Q150" s="360" t="e">
        <f>IF(P150&gt;'06'!$AZ$15,0,1)</f>
        <v>#N/A</v>
      </c>
      <c r="S150" s="365"/>
      <c r="T150" s="369"/>
      <c r="U150" s="365"/>
      <c r="V150" s="369"/>
      <c r="W150" s="369"/>
      <c r="X150" s="370"/>
      <c r="Y150" s="85"/>
      <c r="Z150" s="371"/>
    </row>
    <row r="151" spans="3:26" x14ac:dyDescent="0.25">
      <c r="C151" s="356"/>
      <c r="D151" s="357"/>
      <c r="E151" s="357"/>
      <c r="F151" s="357"/>
      <c r="G151" s="358"/>
      <c r="H151" s="359"/>
      <c r="I151" s="357"/>
      <c r="J151" s="357"/>
      <c r="K151" s="357" t="str">
        <f t="shared" ca="1" si="12"/>
        <v/>
      </c>
      <c r="L151" s="360">
        <f t="shared" si="13"/>
        <v>0</v>
      </c>
      <c r="M151" s="360">
        <f t="shared" si="14"/>
        <v>1</v>
      </c>
      <c r="N151" s="360">
        <f t="shared" si="15"/>
        <v>1900</v>
      </c>
      <c r="O151" s="366" t="e">
        <f t="shared" si="16"/>
        <v>#N/A</v>
      </c>
      <c r="P151" s="360" t="e">
        <f t="shared" si="17"/>
        <v>#N/A</v>
      </c>
      <c r="Q151" s="360" t="e">
        <f>IF(P151&gt;'06'!$AZ$15,0,1)</f>
        <v>#N/A</v>
      </c>
      <c r="S151" s="365"/>
      <c r="T151" s="369"/>
      <c r="U151" s="365"/>
      <c r="V151" s="369"/>
      <c r="W151" s="369"/>
      <c r="X151" s="370"/>
      <c r="Y151" s="85"/>
      <c r="Z151" s="371"/>
    </row>
    <row r="152" spans="3:26" x14ac:dyDescent="0.25">
      <c r="C152" s="356"/>
      <c r="D152" s="357"/>
      <c r="E152" s="357"/>
      <c r="F152" s="357"/>
      <c r="G152" s="358"/>
      <c r="H152" s="359"/>
      <c r="I152" s="357"/>
      <c r="J152" s="357"/>
      <c r="K152" s="357" t="str">
        <f t="shared" ca="1" si="12"/>
        <v/>
      </c>
      <c r="L152" s="360">
        <f t="shared" si="13"/>
        <v>0</v>
      </c>
      <c r="M152" s="360">
        <f t="shared" si="14"/>
        <v>1</v>
      </c>
      <c r="N152" s="360">
        <f t="shared" si="15"/>
        <v>1900</v>
      </c>
      <c r="O152" s="366" t="e">
        <f t="shared" si="16"/>
        <v>#N/A</v>
      </c>
      <c r="P152" s="360" t="e">
        <f t="shared" si="17"/>
        <v>#N/A</v>
      </c>
      <c r="Q152" s="360" t="e">
        <f>IF(P152&gt;'06'!$AZ$15,0,1)</f>
        <v>#N/A</v>
      </c>
      <c r="S152" s="365"/>
      <c r="T152" s="369"/>
      <c r="U152" s="365"/>
      <c r="V152" s="369"/>
      <c r="W152" s="369"/>
      <c r="X152" s="370"/>
      <c r="Y152" s="85"/>
      <c r="Z152" s="371"/>
    </row>
    <row r="153" spans="3:26" x14ac:dyDescent="0.25">
      <c r="C153" s="356"/>
      <c r="D153" s="357"/>
      <c r="E153" s="357"/>
      <c r="F153" s="357"/>
      <c r="G153" s="358"/>
      <c r="H153" s="359"/>
      <c r="I153" s="357"/>
      <c r="J153" s="357"/>
      <c r="K153" s="357" t="str">
        <f t="shared" ca="1" si="12"/>
        <v/>
      </c>
      <c r="L153" s="360">
        <f t="shared" si="13"/>
        <v>0</v>
      </c>
      <c r="M153" s="360">
        <f t="shared" si="14"/>
        <v>1</v>
      </c>
      <c r="N153" s="360">
        <f t="shared" si="15"/>
        <v>1900</v>
      </c>
      <c r="O153" s="366" t="e">
        <f t="shared" si="16"/>
        <v>#N/A</v>
      </c>
      <c r="P153" s="360" t="e">
        <f t="shared" si="17"/>
        <v>#N/A</v>
      </c>
      <c r="Q153" s="360" t="e">
        <f>IF(P153&gt;'06'!$AZ$15,0,1)</f>
        <v>#N/A</v>
      </c>
      <c r="S153" s="365"/>
      <c r="T153" s="369"/>
      <c r="U153" s="365"/>
      <c r="V153" s="369"/>
      <c r="W153" s="369"/>
      <c r="X153" s="370"/>
      <c r="Y153" s="85"/>
      <c r="Z153" s="371"/>
    </row>
    <row r="154" spans="3:26" x14ac:dyDescent="0.25">
      <c r="C154" s="356"/>
      <c r="D154" s="357"/>
      <c r="E154" s="357"/>
      <c r="F154" s="357"/>
      <c r="G154" s="358"/>
      <c r="H154" s="359"/>
      <c r="I154" s="357"/>
      <c r="J154" s="357"/>
      <c r="K154" s="357" t="str">
        <f t="shared" ca="1" si="12"/>
        <v/>
      </c>
      <c r="L154" s="360">
        <f t="shared" si="13"/>
        <v>0</v>
      </c>
      <c r="M154" s="360">
        <f t="shared" si="14"/>
        <v>1</v>
      </c>
      <c r="N154" s="360">
        <f t="shared" si="15"/>
        <v>1900</v>
      </c>
      <c r="O154" s="366" t="e">
        <f t="shared" si="16"/>
        <v>#N/A</v>
      </c>
      <c r="P154" s="360" t="e">
        <f t="shared" si="17"/>
        <v>#N/A</v>
      </c>
      <c r="Q154" s="360" t="e">
        <f>IF(P154&gt;'06'!$AZ$15,0,1)</f>
        <v>#N/A</v>
      </c>
      <c r="S154" s="365"/>
      <c r="T154" s="369"/>
      <c r="U154" s="365"/>
      <c r="V154" s="369"/>
      <c r="W154" s="369"/>
      <c r="X154" s="370"/>
      <c r="Y154" s="85"/>
      <c r="Z154" s="371"/>
    </row>
    <row r="155" spans="3:26" x14ac:dyDescent="0.25">
      <c r="C155" s="356"/>
      <c r="D155" s="357"/>
      <c r="E155" s="357"/>
      <c r="F155" s="357"/>
      <c r="G155" s="358"/>
      <c r="H155" s="359"/>
      <c r="I155" s="357"/>
      <c r="J155" s="357"/>
      <c r="K155" s="357" t="str">
        <f t="shared" ca="1" si="12"/>
        <v/>
      </c>
      <c r="L155" s="360">
        <f t="shared" si="13"/>
        <v>0</v>
      </c>
      <c r="M155" s="360">
        <f t="shared" si="14"/>
        <v>1</v>
      </c>
      <c r="N155" s="360">
        <f t="shared" si="15"/>
        <v>1900</v>
      </c>
      <c r="O155" s="366" t="e">
        <f t="shared" si="16"/>
        <v>#N/A</v>
      </c>
      <c r="P155" s="360" t="e">
        <f t="shared" si="17"/>
        <v>#N/A</v>
      </c>
      <c r="Q155" s="360" t="e">
        <f>IF(P155&gt;'06'!$AZ$15,0,1)</f>
        <v>#N/A</v>
      </c>
      <c r="S155" s="365"/>
      <c r="T155" s="369"/>
      <c r="U155" s="365"/>
      <c r="V155" s="369"/>
      <c r="W155" s="369"/>
      <c r="X155" s="370"/>
      <c r="Y155" s="85"/>
      <c r="Z155" s="371"/>
    </row>
    <row r="156" spans="3:26" x14ac:dyDescent="0.25">
      <c r="C156" s="356"/>
      <c r="D156" s="357"/>
      <c r="E156" s="357"/>
      <c r="F156" s="357"/>
      <c r="G156" s="358"/>
      <c r="H156" s="359"/>
      <c r="I156" s="357"/>
      <c r="J156" s="357"/>
      <c r="K156" s="357" t="str">
        <f t="shared" ca="1" si="12"/>
        <v/>
      </c>
      <c r="L156" s="360">
        <f t="shared" si="13"/>
        <v>0</v>
      </c>
      <c r="M156" s="360">
        <f t="shared" si="14"/>
        <v>1</v>
      </c>
      <c r="N156" s="360">
        <f t="shared" si="15"/>
        <v>1900</v>
      </c>
      <c r="O156" s="366" t="e">
        <f t="shared" si="16"/>
        <v>#N/A</v>
      </c>
      <c r="P156" s="360" t="e">
        <f t="shared" si="17"/>
        <v>#N/A</v>
      </c>
      <c r="Q156" s="360" t="e">
        <f>IF(P156&gt;'06'!$AZ$15,0,1)</f>
        <v>#N/A</v>
      </c>
      <c r="S156" s="365"/>
      <c r="T156" s="369"/>
      <c r="U156" s="365"/>
      <c r="V156" s="369"/>
      <c r="W156" s="369"/>
      <c r="X156" s="370"/>
      <c r="Y156" s="85"/>
      <c r="Z156" s="371"/>
    </row>
    <row r="157" spans="3:26" x14ac:dyDescent="0.25">
      <c r="C157" s="356"/>
      <c r="D157" s="357"/>
      <c r="E157" s="357"/>
      <c r="F157" s="357"/>
      <c r="G157" s="358"/>
      <c r="H157" s="359"/>
      <c r="I157" s="357"/>
      <c r="J157" s="357"/>
      <c r="K157" s="357" t="str">
        <f t="shared" ca="1" si="12"/>
        <v/>
      </c>
      <c r="L157" s="360">
        <f t="shared" si="13"/>
        <v>0</v>
      </c>
      <c r="M157" s="360">
        <f t="shared" si="14"/>
        <v>1</v>
      </c>
      <c r="N157" s="360">
        <f t="shared" si="15"/>
        <v>1900</v>
      </c>
      <c r="O157" s="366" t="e">
        <f t="shared" si="16"/>
        <v>#N/A</v>
      </c>
      <c r="P157" s="360" t="e">
        <f t="shared" si="17"/>
        <v>#N/A</v>
      </c>
      <c r="Q157" s="360" t="e">
        <f>IF(P157&gt;'06'!$AZ$15,0,1)</f>
        <v>#N/A</v>
      </c>
      <c r="S157" s="365"/>
      <c r="T157" s="369"/>
      <c r="U157" s="365"/>
      <c r="V157" s="369"/>
      <c r="W157" s="369"/>
      <c r="X157" s="370"/>
      <c r="Y157" s="85"/>
      <c r="Z157" s="371"/>
    </row>
    <row r="158" spans="3:26" x14ac:dyDescent="0.25">
      <c r="C158" s="356"/>
      <c r="D158" s="357"/>
      <c r="E158" s="357"/>
      <c r="F158" s="357"/>
      <c r="G158" s="358"/>
      <c r="H158" s="359"/>
      <c r="I158" s="357"/>
      <c r="J158" s="357"/>
      <c r="K158" s="357" t="str">
        <f t="shared" ca="1" si="12"/>
        <v/>
      </c>
      <c r="L158" s="360">
        <f t="shared" si="13"/>
        <v>0</v>
      </c>
      <c r="M158" s="360">
        <f t="shared" si="14"/>
        <v>1</v>
      </c>
      <c r="N158" s="360">
        <f t="shared" si="15"/>
        <v>1900</v>
      </c>
      <c r="O158" s="366" t="e">
        <f t="shared" si="16"/>
        <v>#N/A</v>
      </c>
      <c r="P158" s="360" t="e">
        <f t="shared" si="17"/>
        <v>#N/A</v>
      </c>
      <c r="Q158" s="360" t="e">
        <f>IF(P158&gt;'06'!$AZ$15,0,1)</f>
        <v>#N/A</v>
      </c>
      <c r="S158" s="365"/>
      <c r="T158" s="369"/>
      <c r="U158" s="365"/>
      <c r="V158" s="369"/>
      <c r="W158" s="369"/>
      <c r="X158" s="370"/>
      <c r="Y158" s="85"/>
      <c r="Z158" s="371"/>
    </row>
    <row r="159" spans="3:26" x14ac:dyDescent="0.25">
      <c r="C159" s="356"/>
      <c r="D159" s="357"/>
      <c r="E159" s="357"/>
      <c r="F159" s="357"/>
      <c r="G159" s="358"/>
      <c r="H159" s="359"/>
      <c r="I159" s="357"/>
      <c r="J159" s="357"/>
      <c r="K159" s="357" t="str">
        <f t="shared" ca="1" si="12"/>
        <v/>
      </c>
      <c r="L159" s="360">
        <f t="shared" si="13"/>
        <v>0</v>
      </c>
      <c r="M159" s="360">
        <f t="shared" si="14"/>
        <v>1</v>
      </c>
      <c r="N159" s="360">
        <f t="shared" si="15"/>
        <v>1900</v>
      </c>
      <c r="O159" s="366" t="e">
        <f t="shared" si="16"/>
        <v>#N/A</v>
      </c>
      <c r="P159" s="360" t="e">
        <f t="shared" si="17"/>
        <v>#N/A</v>
      </c>
      <c r="Q159" s="360" t="e">
        <f>IF(P159&gt;'06'!$AZ$15,0,1)</f>
        <v>#N/A</v>
      </c>
      <c r="S159" s="365"/>
      <c r="T159" s="369"/>
      <c r="U159" s="365"/>
      <c r="V159" s="369"/>
      <c r="W159" s="369"/>
      <c r="X159" s="370"/>
      <c r="Y159" s="85"/>
      <c r="Z159" s="371"/>
    </row>
    <row r="160" spans="3:26" x14ac:dyDescent="0.25">
      <c r="C160" s="356"/>
      <c r="D160" s="357"/>
      <c r="E160" s="357"/>
      <c r="F160" s="357"/>
      <c r="G160" s="358"/>
      <c r="H160" s="359"/>
      <c r="I160" s="357"/>
      <c r="J160" s="357"/>
      <c r="K160" s="357" t="str">
        <f t="shared" ca="1" si="12"/>
        <v/>
      </c>
      <c r="L160" s="360">
        <f t="shared" si="13"/>
        <v>0</v>
      </c>
      <c r="M160" s="360">
        <f t="shared" si="14"/>
        <v>1</v>
      </c>
      <c r="N160" s="360">
        <f t="shared" si="15"/>
        <v>1900</v>
      </c>
      <c r="O160" s="366" t="e">
        <f t="shared" si="16"/>
        <v>#N/A</v>
      </c>
      <c r="P160" s="360" t="e">
        <f t="shared" si="17"/>
        <v>#N/A</v>
      </c>
      <c r="Q160" s="360" t="e">
        <f>IF(P160&gt;'06'!$AZ$15,0,1)</f>
        <v>#N/A</v>
      </c>
      <c r="S160" s="365"/>
      <c r="T160" s="369"/>
      <c r="U160" s="365"/>
      <c r="V160" s="369"/>
      <c r="W160" s="369"/>
      <c r="X160" s="370"/>
      <c r="Y160" s="85"/>
      <c r="Z160" s="371"/>
    </row>
    <row r="161" spans="3:26" x14ac:dyDescent="0.25">
      <c r="C161" s="356"/>
      <c r="D161" s="357"/>
      <c r="E161" s="357"/>
      <c r="F161" s="357"/>
      <c r="G161" s="358"/>
      <c r="H161" s="359"/>
      <c r="I161" s="357"/>
      <c r="J161" s="357"/>
      <c r="K161" s="357" t="str">
        <f t="shared" ca="1" si="12"/>
        <v/>
      </c>
      <c r="L161" s="360">
        <f t="shared" si="13"/>
        <v>0</v>
      </c>
      <c r="M161" s="360">
        <f t="shared" si="14"/>
        <v>1</v>
      </c>
      <c r="N161" s="360">
        <f t="shared" si="15"/>
        <v>1900</v>
      </c>
      <c r="O161" s="366" t="e">
        <f t="shared" si="16"/>
        <v>#N/A</v>
      </c>
      <c r="P161" s="360" t="e">
        <f t="shared" si="17"/>
        <v>#N/A</v>
      </c>
      <c r="Q161" s="360" t="e">
        <f>IF(P161&gt;'06'!$AZ$15,0,1)</f>
        <v>#N/A</v>
      </c>
      <c r="S161" s="365"/>
      <c r="T161" s="369"/>
      <c r="U161" s="365"/>
      <c r="V161" s="369"/>
      <c r="W161" s="369"/>
      <c r="X161" s="370"/>
      <c r="Y161" s="85"/>
      <c r="Z161" s="371"/>
    </row>
    <row r="162" spans="3:26" x14ac:dyDescent="0.25">
      <c r="C162" s="356"/>
      <c r="D162" s="357"/>
      <c r="E162" s="357"/>
      <c r="F162" s="357"/>
      <c r="G162" s="358"/>
      <c r="H162" s="359"/>
      <c r="I162" s="357"/>
      <c r="J162" s="357"/>
      <c r="K162" s="357" t="str">
        <f t="shared" ca="1" si="12"/>
        <v/>
      </c>
      <c r="L162" s="360">
        <f t="shared" si="13"/>
        <v>0</v>
      </c>
      <c r="M162" s="360">
        <f t="shared" si="14"/>
        <v>1</v>
      </c>
      <c r="N162" s="360">
        <f t="shared" si="15"/>
        <v>1900</v>
      </c>
      <c r="O162" s="366" t="e">
        <f t="shared" si="16"/>
        <v>#N/A</v>
      </c>
      <c r="P162" s="360" t="e">
        <f t="shared" si="17"/>
        <v>#N/A</v>
      </c>
      <c r="Q162" s="360" t="e">
        <f>IF(P162&gt;'06'!$AZ$15,0,1)</f>
        <v>#N/A</v>
      </c>
      <c r="S162" s="365"/>
      <c r="T162" s="369"/>
      <c r="U162" s="365"/>
      <c r="V162" s="369"/>
      <c r="W162" s="369"/>
      <c r="X162" s="370"/>
      <c r="Y162" s="85"/>
      <c r="Z162" s="371"/>
    </row>
    <row r="163" spans="3:26" x14ac:dyDescent="0.25">
      <c r="C163" s="356"/>
      <c r="D163" s="357"/>
      <c r="E163" s="357"/>
      <c r="F163" s="357"/>
      <c r="G163" s="358"/>
      <c r="H163" s="359"/>
      <c r="I163" s="357"/>
      <c r="J163" s="357"/>
      <c r="K163" s="357" t="str">
        <f t="shared" ca="1" si="12"/>
        <v/>
      </c>
      <c r="L163" s="360">
        <f t="shared" si="13"/>
        <v>0</v>
      </c>
      <c r="M163" s="360">
        <f t="shared" si="14"/>
        <v>1</v>
      </c>
      <c r="N163" s="360">
        <f t="shared" si="15"/>
        <v>1900</v>
      </c>
      <c r="O163" s="366" t="e">
        <f t="shared" si="16"/>
        <v>#N/A</v>
      </c>
      <c r="P163" s="360" t="e">
        <f t="shared" si="17"/>
        <v>#N/A</v>
      </c>
      <c r="Q163" s="360" t="e">
        <f>IF(P163&gt;'06'!$AZ$15,0,1)</f>
        <v>#N/A</v>
      </c>
      <c r="S163" s="365"/>
      <c r="T163" s="369"/>
      <c r="U163" s="365"/>
      <c r="V163" s="369"/>
      <c r="W163" s="369"/>
      <c r="X163" s="370"/>
      <c r="Y163" s="85"/>
      <c r="Z163" s="371"/>
    </row>
    <row r="164" spans="3:26" x14ac:dyDescent="0.25">
      <c r="C164" s="356"/>
      <c r="D164" s="357"/>
      <c r="E164" s="357"/>
      <c r="F164" s="357"/>
      <c r="G164" s="358"/>
      <c r="H164" s="359"/>
      <c r="I164" s="357"/>
      <c r="J164" s="357"/>
      <c r="K164" s="357" t="str">
        <f t="shared" ca="1" si="12"/>
        <v/>
      </c>
      <c r="L164" s="360">
        <f t="shared" si="13"/>
        <v>0</v>
      </c>
      <c r="M164" s="360">
        <f t="shared" si="14"/>
        <v>1</v>
      </c>
      <c r="N164" s="360">
        <f t="shared" si="15"/>
        <v>1900</v>
      </c>
      <c r="O164" s="366" t="e">
        <f t="shared" si="16"/>
        <v>#N/A</v>
      </c>
      <c r="P164" s="360" t="e">
        <f t="shared" si="17"/>
        <v>#N/A</v>
      </c>
      <c r="Q164" s="360" t="e">
        <f>IF(P164&gt;'06'!$AZ$15,0,1)</f>
        <v>#N/A</v>
      </c>
      <c r="S164" s="365"/>
      <c r="T164" s="369"/>
      <c r="U164" s="365"/>
      <c r="V164" s="369"/>
      <c r="W164" s="369"/>
      <c r="X164" s="370"/>
      <c r="Y164" s="85"/>
      <c r="Z164" s="371"/>
    </row>
    <row r="165" spans="3:26" x14ac:dyDescent="0.25">
      <c r="C165" s="356"/>
      <c r="D165" s="357"/>
      <c r="E165" s="357"/>
      <c r="F165" s="357"/>
      <c r="G165" s="358"/>
      <c r="H165" s="359"/>
      <c r="I165" s="357"/>
      <c r="J165" s="357"/>
      <c r="K165" s="357" t="str">
        <f t="shared" ca="1" si="12"/>
        <v/>
      </c>
      <c r="L165" s="360">
        <f t="shared" si="13"/>
        <v>0</v>
      </c>
      <c r="M165" s="360">
        <f t="shared" si="14"/>
        <v>1</v>
      </c>
      <c r="N165" s="360">
        <f t="shared" si="15"/>
        <v>1900</v>
      </c>
      <c r="O165" s="366" t="e">
        <f t="shared" si="16"/>
        <v>#N/A</v>
      </c>
      <c r="P165" s="360" t="e">
        <f t="shared" si="17"/>
        <v>#N/A</v>
      </c>
      <c r="Q165" s="360" t="e">
        <f>IF(P165&gt;'06'!$AZ$15,0,1)</f>
        <v>#N/A</v>
      </c>
      <c r="S165" s="365"/>
      <c r="T165" s="369"/>
      <c r="U165" s="365"/>
      <c r="V165" s="369"/>
      <c r="W165" s="369"/>
      <c r="X165" s="370"/>
      <c r="Y165" s="85"/>
      <c r="Z165" s="371"/>
    </row>
    <row r="166" spans="3:26" x14ac:dyDescent="0.25">
      <c r="C166" s="356"/>
      <c r="D166" s="357"/>
      <c r="E166" s="357"/>
      <c r="F166" s="357"/>
      <c r="G166" s="358"/>
      <c r="H166" s="359"/>
      <c r="I166" s="357"/>
      <c r="J166" s="357"/>
      <c r="K166" s="357" t="str">
        <f t="shared" ca="1" si="12"/>
        <v/>
      </c>
      <c r="L166" s="360">
        <f t="shared" si="13"/>
        <v>0</v>
      </c>
      <c r="M166" s="360">
        <f t="shared" si="14"/>
        <v>1</v>
      </c>
      <c r="N166" s="360">
        <f t="shared" si="15"/>
        <v>1900</v>
      </c>
      <c r="O166" s="366" t="e">
        <f t="shared" si="16"/>
        <v>#N/A</v>
      </c>
      <c r="P166" s="360" t="e">
        <f t="shared" si="17"/>
        <v>#N/A</v>
      </c>
      <c r="Q166" s="360" t="e">
        <f>IF(P166&gt;'06'!$AZ$15,0,1)</f>
        <v>#N/A</v>
      </c>
      <c r="S166" s="365"/>
      <c r="T166" s="369"/>
      <c r="U166" s="365"/>
      <c r="V166" s="369"/>
      <c r="W166" s="369"/>
      <c r="X166" s="370"/>
      <c r="Y166" s="85"/>
      <c r="Z166" s="371"/>
    </row>
    <row r="167" spans="3:26" x14ac:dyDescent="0.25">
      <c r="C167" s="356"/>
      <c r="D167" s="357"/>
      <c r="E167" s="357"/>
      <c r="F167" s="357"/>
      <c r="G167" s="358"/>
      <c r="H167" s="359"/>
      <c r="I167" s="357"/>
      <c r="J167" s="357"/>
      <c r="K167" s="357" t="str">
        <f t="shared" ca="1" si="12"/>
        <v/>
      </c>
      <c r="L167" s="360">
        <f t="shared" si="13"/>
        <v>0</v>
      </c>
      <c r="M167" s="360">
        <f t="shared" si="14"/>
        <v>1</v>
      </c>
      <c r="N167" s="360">
        <f t="shared" si="15"/>
        <v>1900</v>
      </c>
      <c r="O167" s="366" t="e">
        <f t="shared" si="16"/>
        <v>#N/A</v>
      </c>
      <c r="P167" s="360" t="e">
        <f t="shared" si="17"/>
        <v>#N/A</v>
      </c>
      <c r="Q167" s="360" t="e">
        <f>IF(P167&gt;'06'!$AZ$15,0,1)</f>
        <v>#N/A</v>
      </c>
      <c r="S167" s="365"/>
      <c r="T167" s="369"/>
      <c r="U167" s="365"/>
      <c r="V167" s="369"/>
      <c r="W167" s="369"/>
      <c r="X167" s="370"/>
      <c r="Y167" s="85"/>
      <c r="Z167" s="371"/>
    </row>
    <row r="168" spans="3:26" x14ac:dyDescent="0.25">
      <c r="C168" s="356"/>
      <c r="D168" s="357"/>
      <c r="E168" s="357"/>
      <c r="F168" s="357"/>
      <c r="G168" s="358"/>
      <c r="H168" s="359"/>
      <c r="I168" s="357"/>
      <c r="J168" s="357"/>
      <c r="K168" s="357" t="str">
        <f t="shared" ca="1" si="12"/>
        <v/>
      </c>
      <c r="L168" s="360">
        <f t="shared" si="13"/>
        <v>0</v>
      </c>
      <c r="M168" s="360">
        <f t="shared" si="14"/>
        <v>1</v>
      </c>
      <c r="N168" s="360">
        <f t="shared" si="15"/>
        <v>1900</v>
      </c>
      <c r="O168" s="366" t="e">
        <f t="shared" si="16"/>
        <v>#N/A</v>
      </c>
      <c r="P168" s="360" t="e">
        <f t="shared" si="17"/>
        <v>#N/A</v>
      </c>
      <c r="Q168" s="360" t="e">
        <f>IF(P168&gt;'06'!$AZ$15,0,1)</f>
        <v>#N/A</v>
      </c>
      <c r="S168" s="365"/>
      <c r="T168" s="369"/>
      <c r="U168" s="365"/>
      <c r="V168" s="369"/>
      <c r="W168" s="369"/>
      <c r="X168" s="370"/>
      <c r="Y168" s="85"/>
      <c r="Z168" s="371"/>
    </row>
    <row r="169" spans="3:26" x14ac:dyDescent="0.25">
      <c r="C169" s="356"/>
      <c r="D169" s="357"/>
      <c r="E169" s="357"/>
      <c r="F169" s="357"/>
      <c r="G169" s="358"/>
      <c r="H169" s="359"/>
      <c r="I169" s="357"/>
      <c r="J169" s="357"/>
      <c r="K169" s="357" t="str">
        <f t="shared" ca="1" si="12"/>
        <v/>
      </c>
      <c r="L169" s="360">
        <f t="shared" si="13"/>
        <v>0</v>
      </c>
      <c r="M169" s="360">
        <f t="shared" si="14"/>
        <v>1</v>
      </c>
      <c r="N169" s="360">
        <f t="shared" si="15"/>
        <v>1900</v>
      </c>
      <c r="O169" s="366" t="e">
        <f t="shared" si="16"/>
        <v>#N/A</v>
      </c>
      <c r="P169" s="360" t="e">
        <f t="shared" si="17"/>
        <v>#N/A</v>
      </c>
      <c r="Q169" s="360" t="e">
        <f>IF(P169&gt;'06'!$AZ$15,0,1)</f>
        <v>#N/A</v>
      </c>
      <c r="S169" s="365"/>
      <c r="T169" s="369"/>
      <c r="U169" s="365"/>
      <c r="V169" s="369"/>
      <c r="W169" s="369"/>
      <c r="X169" s="370"/>
      <c r="Y169" s="85"/>
      <c r="Z169" s="371"/>
    </row>
    <row r="170" spans="3:26" x14ac:dyDescent="0.25">
      <c r="C170" s="356"/>
      <c r="D170" s="357"/>
      <c r="E170" s="357"/>
      <c r="F170" s="357"/>
      <c r="G170" s="358"/>
      <c r="H170" s="359"/>
      <c r="I170" s="357"/>
      <c r="J170" s="357"/>
      <c r="K170" s="357" t="str">
        <f t="shared" ca="1" si="12"/>
        <v/>
      </c>
      <c r="L170" s="360">
        <f t="shared" si="13"/>
        <v>0</v>
      </c>
      <c r="M170" s="360">
        <f t="shared" si="14"/>
        <v>1</v>
      </c>
      <c r="N170" s="360">
        <f t="shared" si="15"/>
        <v>1900</v>
      </c>
      <c r="O170" s="366" t="e">
        <f t="shared" si="16"/>
        <v>#N/A</v>
      </c>
      <c r="P170" s="360" t="e">
        <f t="shared" si="17"/>
        <v>#N/A</v>
      </c>
      <c r="Q170" s="360" t="e">
        <f>IF(P170&gt;'06'!$AZ$15,0,1)</f>
        <v>#N/A</v>
      </c>
      <c r="S170" s="365"/>
      <c r="T170" s="369"/>
      <c r="U170" s="365"/>
      <c r="V170" s="369"/>
      <c r="W170" s="369"/>
      <c r="X170" s="370"/>
      <c r="Y170" s="85"/>
      <c r="Z170" s="371"/>
    </row>
    <row r="171" spans="3:26" x14ac:dyDescent="0.25">
      <c r="C171" s="356"/>
      <c r="D171" s="357"/>
      <c r="E171" s="357"/>
      <c r="F171" s="357"/>
      <c r="G171" s="358"/>
      <c r="H171" s="359"/>
      <c r="I171" s="357"/>
      <c r="J171" s="357"/>
      <c r="K171" s="357" t="str">
        <f t="shared" ca="1" si="12"/>
        <v/>
      </c>
      <c r="L171" s="360">
        <f t="shared" si="13"/>
        <v>0</v>
      </c>
      <c r="M171" s="360">
        <f t="shared" si="14"/>
        <v>1</v>
      </c>
      <c r="N171" s="360">
        <f t="shared" si="15"/>
        <v>1900</v>
      </c>
      <c r="O171" s="366" t="e">
        <f t="shared" si="16"/>
        <v>#N/A</v>
      </c>
      <c r="P171" s="360" t="e">
        <f t="shared" si="17"/>
        <v>#N/A</v>
      </c>
      <c r="Q171" s="360" t="e">
        <f>IF(P171&gt;'06'!$AZ$15,0,1)</f>
        <v>#N/A</v>
      </c>
      <c r="S171" s="365"/>
      <c r="T171" s="369"/>
      <c r="U171" s="365"/>
      <c r="V171" s="369"/>
      <c r="W171" s="369"/>
      <c r="X171" s="370"/>
      <c r="Y171" s="85"/>
      <c r="Z171" s="371"/>
    </row>
    <row r="172" spans="3:26" x14ac:dyDescent="0.25">
      <c r="C172" s="356"/>
      <c r="D172" s="357"/>
      <c r="E172" s="357"/>
      <c r="F172" s="357"/>
      <c r="G172" s="358"/>
      <c r="H172" s="359"/>
      <c r="I172" s="357"/>
      <c r="J172" s="357"/>
      <c r="K172" s="357" t="str">
        <f t="shared" ca="1" si="12"/>
        <v/>
      </c>
      <c r="L172" s="360">
        <f t="shared" si="13"/>
        <v>0</v>
      </c>
      <c r="M172" s="360">
        <f t="shared" si="14"/>
        <v>1</v>
      </c>
      <c r="N172" s="360">
        <f t="shared" si="15"/>
        <v>1900</v>
      </c>
      <c r="O172" s="366" t="e">
        <f t="shared" si="16"/>
        <v>#N/A</v>
      </c>
      <c r="P172" s="360" t="e">
        <f t="shared" si="17"/>
        <v>#N/A</v>
      </c>
      <c r="Q172" s="360" t="e">
        <f>IF(P172&gt;'06'!$AZ$15,0,1)</f>
        <v>#N/A</v>
      </c>
      <c r="S172" s="365"/>
      <c r="T172" s="369"/>
      <c r="U172" s="365"/>
      <c r="V172" s="369"/>
      <c r="W172" s="369"/>
      <c r="X172" s="370"/>
      <c r="Y172" s="85"/>
      <c r="Z172" s="371"/>
    </row>
    <row r="173" spans="3:26" x14ac:dyDescent="0.25">
      <c r="C173" s="356"/>
      <c r="D173" s="357"/>
      <c r="E173" s="357"/>
      <c r="F173" s="357"/>
      <c r="G173" s="358"/>
      <c r="H173" s="359"/>
      <c r="I173" s="357"/>
      <c r="J173" s="357"/>
      <c r="K173" s="357" t="str">
        <f t="shared" ca="1" si="12"/>
        <v/>
      </c>
      <c r="L173" s="360">
        <f t="shared" si="13"/>
        <v>0</v>
      </c>
      <c r="M173" s="360">
        <f t="shared" si="14"/>
        <v>1</v>
      </c>
      <c r="N173" s="360">
        <f t="shared" si="15"/>
        <v>1900</v>
      </c>
      <c r="O173" s="366" t="e">
        <f t="shared" si="16"/>
        <v>#N/A</v>
      </c>
      <c r="P173" s="360" t="e">
        <f t="shared" si="17"/>
        <v>#N/A</v>
      </c>
      <c r="Q173" s="360" t="e">
        <f>IF(P173&gt;'06'!$AZ$15,0,1)</f>
        <v>#N/A</v>
      </c>
      <c r="S173" s="365"/>
      <c r="T173" s="369"/>
      <c r="U173" s="365"/>
      <c r="V173" s="369"/>
      <c r="W173" s="369"/>
      <c r="X173" s="370"/>
      <c r="Y173" s="85"/>
      <c r="Z173" s="371"/>
    </row>
    <row r="174" spans="3:26" x14ac:dyDescent="0.25">
      <c r="C174" s="356"/>
      <c r="D174" s="357"/>
      <c r="E174" s="357"/>
      <c r="F174" s="357"/>
      <c r="G174" s="358"/>
      <c r="H174" s="359"/>
      <c r="I174" s="357"/>
      <c r="J174" s="357"/>
      <c r="K174" s="357" t="str">
        <f t="shared" ca="1" si="12"/>
        <v/>
      </c>
      <c r="L174" s="360">
        <f t="shared" si="13"/>
        <v>0</v>
      </c>
      <c r="M174" s="360">
        <f t="shared" si="14"/>
        <v>1</v>
      </c>
      <c r="N174" s="360">
        <f t="shared" si="15"/>
        <v>1900</v>
      </c>
      <c r="O174" s="366" t="e">
        <f t="shared" si="16"/>
        <v>#N/A</v>
      </c>
      <c r="P174" s="360" t="e">
        <f t="shared" si="17"/>
        <v>#N/A</v>
      </c>
      <c r="Q174" s="360" t="e">
        <f>IF(P174&gt;'06'!$AZ$15,0,1)</f>
        <v>#N/A</v>
      </c>
      <c r="S174" s="365"/>
      <c r="T174" s="369"/>
      <c r="U174" s="365"/>
      <c r="V174" s="369"/>
      <c r="W174" s="369"/>
      <c r="X174" s="370"/>
      <c r="Y174" s="85"/>
      <c r="Z174" s="371"/>
    </row>
    <row r="175" spans="3:26" x14ac:dyDescent="0.25">
      <c r="C175" s="356"/>
      <c r="D175" s="357"/>
      <c r="E175" s="357"/>
      <c r="F175" s="357"/>
      <c r="G175" s="358"/>
      <c r="H175" s="359"/>
      <c r="I175" s="357"/>
      <c r="J175" s="357"/>
      <c r="K175" s="357" t="str">
        <f t="shared" ca="1" si="12"/>
        <v/>
      </c>
      <c r="L175" s="360">
        <f t="shared" si="13"/>
        <v>0</v>
      </c>
      <c r="M175" s="360">
        <f t="shared" si="14"/>
        <v>1</v>
      </c>
      <c r="N175" s="360">
        <f t="shared" si="15"/>
        <v>1900</v>
      </c>
      <c r="O175" s="366" t="e">
        <f t="shared" si="16"/>
        <v>#N/A</v>
      </c>
      <c r="P175" s="360" t="e">
        <f t="shared" si="17"/>
        <v>#N/A</v>
      </c>
      <c r="Q175" s="360" t="e">
        <f>IF(P175&gt;'06'!$AZ$15,0,1)</f>
        <v>#N/A</v>
      </c>
      <c r="S175" s="365"/>
      <c r="T175" s="369"/>
      <c r="U175" s="365"/>
      <c r="V175" s="369"/>
      <c r="W175" s="369"/>
      <c r="X175" s="370"/>
      <c r="Y175" s="85"/>
      <c r="Z175" s="371"/>
    </row>
    <row r="176" spans="3:26" x14ac:dyDescent="0.25">
      <c r="C176" s="356"/>
      <c r="D176" s="357"/>
      <c r="E176" s="357"/>
      <c r="F176" s="357"/>
      <c r="G176" s="358"/>
      <c r="H176" s="359"/>
      <c r="I176" s="357"/>
      <c r="J176" s="357"/>
      <c r="K176" s="357" t="str">
        <f t="shared" ca="1" si="12"/>
        <v/>
      </c>
      <c r="L176" s="360">
        <f t="shared" si="13"/>
        <v>0</v>
      </c>
      <c r="M176" s="360">
        <f t="shared" si="14"/>
        <v>1</v>
      </c>
      <c r="N176" s="360">
        <f t="shared" si="15"/>
        <v>1900</v>
      </c>
      <c r="O176" s="366" t="e">
        <f t="shared" si="16"/>
        <v>#N/A</v>
      </c>
      <c r="P176" s="360" t="e">
        <f t="shared" si="17"/>
        <v>#N/A</v>
      </c>
      <c r="Q176" s="360" t="e">
        <f>IF(P176&gt;'06'!$AZ$15,0,1)</f>
        <v>#N/A</v>
      </c>
      <c r="S176" s="365"/>
      <c r="T176" s="369"/>
      <c r="U176" s="365"/>
      <c r="V176" s="369"/>
      <c r="W176" s="369"/>
      <c r="X176" s="370"/>
      <c r="Y176" s="85"/>
      <c r="Z176" s="371"/>
    </row>
    <row r="177" spans="3:26" x14ac:dyDescent="0.25">
      <c r="C177" s="356"/>
      <c r="D177" s="357"/>
      <c r="E177" s="357"/>
      <c r="F177" s="357"/>
      <c r="G177" s="358"/>
      <c r="H177" s="359"/>
      <c r="I177" s="357"/>
      <c r="J177" s="357"/>
      <c r="K177" s="357" t="str">
        <f t="shared" ca="1" si="12"/>
        <v/>
      </c>
      <c r="L177" s="360">
        <f t="shared" si="13"/>
        <v>0</v>
      </c>
      <c r="M177" s="360">
        <f t="shared" si="14"/>
        <v>1</v>
      </c>
      <c r="N177" s="360">
        <f t="shared" si="15"/>
        <v>1900</v>
      </c>
      <c r="O177" s="366" t="e">
        <f t="shared" si="16"/>
        <v>#N/A</v>
      </c>
      <c r="P177" s="360" t="e">
        <f t="shared" si="17"/>
        <v>#N/A</v>
      </c>
      <c r="Q177" s="360" t="e">
        <f>IF(P177&gt;'06'!$AZ$15,0,1)</f>
        <v>#N/A</v>
      </c>
      <c r="S177" s="365"/>
      <c r="T177" s="369"/>
      <c r="U177" s="365"/>
      <c r="V177" s="369"/>
      <c r="W177" s="369"/>
      <c r="X177" s="370"/>
      <c r="Y177" s="85"/>
      <c r="Z177" s="371"/>
    </row>
    <row r="178" spans="3:26" x14ac:dyDescent="0.25">
      <c r="C178" s="356"/>
      <c r="D178" s="357"/>
      <c r="E178" s="357"/>
      <c r="F178" s="357"/>
      <c r="G178" s="358"/>
      <c r="H178" s="359"/>
      <c r="I178" s="357"/>
      <c r="J178" s="357"/>
      <c r="K178" s="357" t="str">
        <f t="shared" ca="1" si="12"/>
        <v/>
      </c>
      <c r="L178" s="360">
        <f t="shared" si="13"/>
        <v>0</v>
      </c>
      <c r="M178" s="360">
        <f t="shared" si="14"/>
        <v>1</v>
      </c>
      <c r="N178" s="360">
        <f t="shared" si="15"/>
        <v>1900</v>
      </c>
      <c r="O178" s="366" t="e">
        <f t="shared" si="16"/>
        <v>#N/A</v>
      </c>
      <c r="P178" s="360" t="e">
        <f t="shared" si="17"/>
        <v>#N/A</v>
      </c>
      <c r="Q178" s="360" t="e">
        <f>IF(P178&gt;'06'!$AZ$15,0,1)</f>
        <v>#N/A</v>
      </c>
      <c r="S178" s="365"/>
      <c r="T178" s="369"/>
      <c r="U178" s="365"/>
      <c r="V178" s="369"/>
      <c r="W178" s="369"/>
      <c r="X178" s="370"/>
      <c r="Y178" s="85"/>
      <c r="Z178" s="371"/>
    </row>
    <row r="179" spans="3:26" x14ac:dyDescent="0.25">
      <c r="C179" s="356"/>
      <c r="D179" s="357"/>
      <c r="E179" s="357"/>
      <c r="F179" s="357"/>
      <c r="G179" s="358"/>
      <c r="H179" s="359"/>
      <c r="I179" s="357"/>
      <c r="J179" s="357"/>
      <c r="K179" s="357" t="str">
        <f t="shared" ca="1" si="12"/>
        <v/>
      </c>
      <c r="L179" s="360">
        <f t="shared" si="13"/>
        <v>0</v>
      </c>
      <c r="M179" s="360">
        <f t="shared" si="14"/>
        <v>1</v>
      </c>
      <c r="N179" s="360">
        <f t="shared" si="15"/>
        <v>1900</v>
      </c>
      <c r="O179" s="366" t="e">
        <f t="shared" si="16"/>
        <v>#N/A</v>
      </c>
      <c r="P179" s="360" t="e">
        <f t="shared" si="17"/>
        <v>#N/A</v>
      </c>
      <c r="Q179" s="360" t="e">
        <f>IF(P179&gt;'06'!$AZ$15,0,1)</f>
        <v>#N/A</v>
      </c>
      <c r="S179" s="365"/>
      <c r="T179" s="369"/>
      <c r="U179" s="365"/>
      <c r="V179" s="369"/>
      <c r="W179" s="369"/>
      <c r="X179" s="370"/>
      <c r="Y179" s="85"/>
      <c r="Z179" s="371"/>
    </row>
    <row r="180" spans="3:26" x14ac:dyDescent="0.25">
      <c r="C180" s="356"/>
      <c r="D180" s="357"/>
      <c r="E180" s="357"/>
      <c r="F180" s="357"/>
      <c r="G180" s="358"/>
      <c r="H180" s="359"/>
      <c r="I180" s="357"/>
      <c r="J180" s="357"/>
      <c r="K180" s="357" t="str">
        <f t="shared" ca="1" si="12"/>
        <v/>
      </c>
      <c r="L180" s="360">
        <f t="shared" si="13"/>
        <v>0</v>
      </c>
      <c r="M180" s="360">
        <f t="shared" si="14"/>
        <v>1</v>
      </c>
      <c r="N180" s="360">
        <f t="shared" si="15"/>
        <v>1900</v>
      </c>
      <c r="O180" s="366" t="e">
        <f t="shared" si="16"/>
        <v>#N/A</v>
      </c>
      <c r="P180" s="360" t="e">
        <f t="shared" si="17"/>
        <v>#N/A</v>
      </c>
      <c r="Q180" s="360" t="e">
        <f>IF(P180&gt;'06'!$AZ$15,0,1)</f>
        <v>#N/A</v>
      </c>
      <c r="S180" s="365"/>
      <c r="T180" s="369"/>
      <c r="U180" s="365"/>
      <c r="V180" s="369"/>
      <c r="W180" s="369"/>
      <c r="X180" s="370"/>
      <c r="Y180" s="85"/>
      <c r="Z180" s="371"/>
    </row>
    <row r="181" spans="3:26" x14ac:dyDescent="0.25">
      <c r="C181" s="356"/>
      <c r="D181" s="357"/>
      <c r="E181" s="357"/>
      <c r="F181" s="357"/>
      <c r="G181" s="358"/>
      <c r="H181" s="359"/>
      <c r="I181" s="357"/>
      <c r="J181" s="357"/>
      <c r="K181" s="357" t="str">
        <f t="shared" ca="1" si="12"/>
        <v/>
      </c>
      <c r="L181" s="360">
        <f t="shared" si="13"/>
        <v>0</v>
      </c>
      <c r="M181" s="360">
        <f t="shared" si="14"/>
        <v>1</v>
      </c>
      <c r="N181" s="360">
        <f t="shared" si="15"/>
        <v>1900</v>
      </c>
      <c r="O181" s="366" t="e">
        <f t="shared" si="16"/>
        <v>#N/A</v>
      </c>
      <c r="P181" s="360" t="e">
        <f t="shared" si="17"/>
        <v>#N/A</v>
      </c>
      <c r="Q181" s="360" t="e">
        <f>IF(P181&gt;'06'!$AZ$15,0,1)</f>
        <v>#N/A</v>
      </c>
      <c r="S181" s="365"/>
      <c r="T181" s="369"/>
      <c r="U181" s="365"/>
      <c r="V181" s="369"/>
      <c r="W181" s="369"/>
      <c r="X181" s="370"/>
      <c r="Y181" s="85"/>
      <c r="Z181" s="371"/>
    </row>
    <row r="182" spans="3:26" x14ac:dyDescent="0.25">
      <c r="C182" s="356"/>
      <c r="D182" s="357"/>
      <c r="E182" s="357"/>
      <c r="F182" s="357"/>
      <c r="G182" s="358"/>
      <c r="H182" s="359"/>
      <c r="I182" s="357"/>
      <c r="J182" s="357"/>
      <c r="K182" s="357" t="str">
        <f t="shared" ca="1" si="12"/>
        <v/>
      </c>
      <c r="L182" s="360">
        <f t="shared" si="13"/>
        <v>0</v>
      </c>
      <c r="M182" s="360">
        <f t="shared" si="14"/>
        <v>1</v>
      </c>
      <c r="N182" s="360">
        <f t="shared" si="15"/>
        <v>1900</v>
      </c>
      <c r="O182" s="366" t="e">
        <f t="shared" si="16"/>
        <v>#N/A</v>
      </c>
      <c r="P182" s="360" t="e">
        <f t="shared" si="17"/>
        <v>#N/A</v>
      </c>
      <c r="Q182" s="360" t="e">
        <f>IF(P182&gt;'06'!$AZ$15,0,1)</f>
        <v>#N/A</v>
      </c>
      <c r="S182" s="365"/>
      <c r="T182" s="369"/>
      <c r="U182" s="365"/>
      <c r="V182" s="369"/>
      <c r="W182" s="369"/>
      <c r="X182" s="370"/>
      <c r="Y182" s="85"/>
      <c r="Z182" s="371"/>
    </row>
    <row r="183" spans="3:26" x14ac:dyDescent="0.25">
      <c r="C183" s="356"/>
      <c r="D183" s="357"/>
      <c r="E183" s="357"/>
      <c r="F183" s="357"/>
      <c r="G183" s="358"/>
      <c r="H183" s="359"/>
      <c r="I183" s="357"/>
      <c r="J183" s="357"/>
      <c r="K183" s="357" t="str">
        <f t="shared" ca="1" si="12"/>
        <v/>
      </c>
      <c r="L183" s="360">
        <f t="shared" si="13"/>
        <v>0</v>
      </c>
      <c r="M183" s="360">
        <f t="shared" si="14"/>
        <v>1</v>
      </c>
      <c r="N183" s="360">
        <f t="shared" si="15"/>
        <v>1900</v>
      </c>
      <c r="O183" s="366" t="e">
        <f t="shared" si="16"/>
        <v>#N/A</v>
      </c>
      <c r="P183" s="360" t="e">
        <f t="shared" si="17"/>
        <v>#N/A</v>
      </c>
      <c r="Q183" s="360" t="e">
        <f>IF(P183&gt;'06'!$AZ$15,0,1)</f>
        <v>#N/A</v>
      </c>
      <c r="S183" s="365"/>
      <c r="T183" s="369"/>
      <c r="U183" s="365"/>
      <c r="V183" s="369"/>
      <c r="W183" s="369"/>
      <c r="X183" s="370"/>
      <c r="Y183" s="85"/>
      <c r="Z183" s="371"/>
    </row>
    <row r="184" spans="3:26" x14ac:dyDescent="0.25">
      <c r="C184" s="356"/>
      <c r="D184" s="357"/>
      <c r="E184" s="357"/>
      <c r="F184" s="357"/>
      <c r="G184" s="358"/>
      <c r="H184" s="359"/>
      <c r="I184" s="357"/>
      <c r="J184" s="357"/>
      <c r="K184" s="357" t="str">
        <f t="shared" ca="1" si="12"/>
        <v/>
      </c>
      <c r="L184" s="360">
        <f t="shared" si="13"/>
        <v>0</v>
      </c>
      <c r="M184" s="360">
        <f t="shared" si="14"/>
        <v>1</v>
      </c>
      <c r="N184" s="360">
        <f t="shared" si="15"/>
        <v>1900</v>
      </c>
      <c r="O184" s="366" t="e">
        <f t="shared" si="16"/>
        <v>#N/A</v>
      </c>
      <c r="P184" s="360" t="e">
        <f t="shared" si="17"/>
        <v>#N/A</v>
      </c>
      <c r="Q184" s="360" t="e">
        <f>IF(P184&gt;'06'!$AZ$15,0,1)</f>
        <v>#N/A</v>
      </c>
      <c r="S184" s="365"/>
      <c r="T184" s="369"/>
      <c r="U184" s="365"/>
      <c r="V184" s="369"/>
      <c r="W184" s="369"/>
      <c r="X184" s="370"/>
      <c r="Y184" s="85"/>
      <c r="Z184" s="371"/>
    </row>
    <row r="185" spans="3:26" x14ac:dyDescent="0.25">
      <c r="C185" s="356"/>
      <c r="D185" s="357"/>
      <c r="E185" s="357"/>
      <c r="F185" s="357"/>
      <c r="G185" s="358"/>
      <c r="H185" s="359"/>
      <c r="I185" s="357"/>
      <c r="J185" s="357"/>
      <c r="K185" s="357" t="str">
        <f t="shared" ca="1" si="12"/>
        <v/>
      </c>
      <c r="L185" s="360">
        <f t="shared" si="13"/>
        <v>0</v>
      </c>
      <c r="M185" s="360">
        <f t="shared" si="14"/>
        <v>1</v>
      </c>
      <c r="N185" s="360">
        <f t="shared" si="15"/>
        <v>1900</v>
      </c>
      <c r="O185" s="366" t="e">
        <f t="shared" si="16"/>
        <v>#N/A</v>
      </c>
      <c r="P185" s="360" t="e">
        <f t="shared" si="17"/>
        <v>#N/A</v>
      </c>
      <c r="Q185" s="360" t="e">
        <f>IF(P185&gt;'06'!$AZ$15,0,1)</f>
        <v>#N/A</v>
      </c>
      <c r="S185" s="365"/>
      <c r="T185" s="369"/>
      <c r="U185" s="365"/>
      <c r="V185" s="369"/>
      <c r="W185" s="369"/>
      <c r="X185" s="370"/>
      <c r="Y185" s="85"/>
      <c r="Z185" s="371"/>
    </row>
    <row r="186" spans="3:26" x14ac:dyDescent="0.25">
      <c r="C186" s="356"/>
      <c r="D186" s="357"/>
      <c r="E186" s="357"/>
      <c r="F186" s="357"/>
      <c r="G186" s="358"/>
      <c r="H186" s="359"/>
      <c r="I186" s="357"/>
      <c r="J186" s="357"/>
      <c r="K186" s="357" t="str">
        <f t="shared" ca="1" si="12"/>
        <v/>
      </c>
      <c r="L186" s="360">
        <f t="shared" si="13"/>
        <v>0</v>
      </c>
      <c r="M186" s="360">
        <f t="shared" si="14"/>
        <v>1</v>
      </c>
      <c r="N186" s="360">
        <f t="shared" si="15"/>
        <v>1900</v>
      </c>
      <c r="O186" s="366" t="e">
        <f t="shared" si="16"/>
        <v>#N/A</v>
      </c>
      <c r="P186" s="360" t="e">
        <f t="shared" si="17"/>
        <v>#N/A</v>
      </c>
      <c r="Q186" s="360" t="e">
        <f>IF(P186&gt;'06'!$AZ$15,0,1)</f>
        <v>#N/A</v>
      </c>
      <c r="S186" s="365"/>
      <c r="T186" s="369"/>
      <c r="U186" s="365"/>
      <c r="V186" s="369"/>
      <c r="W186" s="369"/>
      <c r="X186" s="370"/>
      <c r="Y186" s="85"/>
      <c r="Z186" s="371"/>
    </row>
    <row r="187" spans="3:26" x14ac:dyDescent="0.25">
      <c r="C187" s="356"/>
      <c r="D187" s="357"/>
      <c r="E187" s="357"/>
      <c r="F187" s="357"/>
      <c r="G187" s="358"/>
      <c r="H187" s="359"/>
      <c r="I187" s="357"/>
      <c r="J187" s="357"/>
      <c r="K187" s="357" t="str">
        <f t="shared" ca="1" si="12"/>
        <v/>
      </c>
      <c r="L187" s="360">
        <f t="shared" si="13"/>
        <v>0</v>
      </c>
      <c r="M187" s="360">
        <f t="shared" si="14"/>
        <v>1</v>
      </c>
      <c r="N187" s="360">
        <f t="shared" si="15"/>
        <v>1900</v>
      </c>
      <c r="O187" s="366" t="e">
        <f t="shared" si="16"/>
        <v>#N/A</v>
      </c>
      <c r="P187" s="360" t="e">
        <f t="shared" si="17"/>
        <v>#N/A</v>
      </c>
      <c r="Q187" s="360" t="e">
        <f>IF(P187&gt;'06'!$AZ$15,0,1)</f>
        <v>#N/A</v>
      </c>
      <c r="S187" s="365"/>
      <c r="T187" s="369"/>
      <c r="U187" s="365"/>
      <c r="V187" s="369"/>
      <c r="W187" s="369"/>
      <c r="X187" s="370"/>
      <c r="Y187" s="85"/>
      <c r="Z187" s="371"/>
    </row>
    <row r="188" spans="3:26" x14ac:dyDescent="0.25">
      <c r="C188" s="356"/>
      <c r="D188" s="357"/>
      <c r="E188" s="357"/>
      <c r="F188" s="357"/>
      <c r="G188" s="358"/>
      <c r="H188" s="359"/>
      <c r="I188" s="357"/>
      <c r="J188" s="357"/>
      <c r="K188" s="357" t="str">
        <f t="shared" ca="1" si="12"/>
        <v/>
      </c>
      <c r="L188" s="360">
        <f t="shared" si="13"/>
        <v>0</v>
      </c>
      <c r="M188" s="360">
        <f t="shared" si="14"/>
        <v>1</v>
      </c>
      <c r="N188" s="360">
        <f t="shared" si="15"/>
        <v>1900</v>
      </c>
      <c r="O188" s="366" t="e">
        <f t="shared" si="16"/>
        <v>#N/A</v>
      </c>
      <c r="P188" s="360" t="e">
        <f t="shared" si="17"/>
        <v>#N/A</v>
      </c>
      <c r="Q188" s="360" t="e">
        <f>IF(P188&gt;'06'!$AZ$15,0,1)</f>
        <v>#N/A</v>
      </c>
      <c r="S188" s="365"/>
      <c r="T188" s="369"/>
      <c r="U188" s="365"/>
      <c r="V188" s="369"/>
      <c r="W188" s="369"/>
      <c r="X188" s="370"/>
      <c r="Y188" s="85"/>
      <c r="Z188" s="371"/>
    </row>
    <row r="189" spans="3:26" x14ac:dyDescent="0.25">
      <c r="C189" s="356"/>
      <c r="D189" s="357"/>
      <c r="E189" s="357"/>
      <c r="F189" s="357"/>
      <c r="G189" s="358"/>
      <c r="H189" s="359"/>
      <c r="I189" s="357"/>
      <c r="J189" s="357"/>
      <c r="K189" s="357" t="str">
        <f t="shared" ca="1" si="12"/>
        <v/>
      </c>
      <c r="L189" s="360">
        <f t="shared" si="13"/>
        <v>0</v>
      </c>
      <c r="M189" s="360">
        <f t="shared" si="14"/>
        <v>1</v>
      </c>
      <c r="N189" s="360">
        <f t="shared" si="15"/>
        <v>1900</v>
      </c>
      <c r="O189" s="366" t="e">
        <f t="shared" si="16"/>
        <v>#N/A</v>
      </c>
      <c r="P189" s="360" t="e">
        <f t="shared" si="17"/>
        <v>#N/A</v>
      </c>
      <c r="Q189" s="360" t="e">
        <f>IF(P189&gt;'06'!$AZ$15,0,1)</f>
        <v>#N/A</v>
      </c>
      <c r="S189" s="365"/>
      <c r="T189" s="369"/>
      <c r="U189" s="365"/>
      <c r="V189" s="369"/>
      <c r="W189" s="369"/>
      <c r="X189" s="370"/>
      <c r="Y189" s="85"/>
      <c r="Z189" s="371"/>
    </row>
    <row r="190" spans="3:26" x14ac:dyDescent="0.25">
      <c r="C190" s="356"/>
      <c r="D190" s="357"/>
      <c r="E190" s="357"/>
      <c r="F190" s="357"/>
      <c r="G190" s="358"/>
      <c r="H190" s="359"/>
      <c r="I190" s="357"/>
      <c r="J190" s="357"/>
      <c r="K190" s="357" t="str">
        <f t="shared" ca="1" si="12"/>
        <v/>
      </c>
      <c r="L190" s="360">
        <f t="shared" si="13"/>
        <v>0</v>
      </c>
      <c r="M190" s="360">
        <f t="shared" si="14"/>
        <v>1</v>
      </c>
      <c r="N190" s="360">
        <f t="shared" si="15"/>
        <v>1900</v>
      </c>
      <c r="O190" s="366" t="e">
        <f t="shared" si="16"/>
        <v>#N/A</v>
      </c>
      <c r="P190" s="360" t="e">
        <f t="shared" si="17"/>
        <v>#N/A</v>
      </c>
      <c r="Q190" s="360" t="e">
        <f>IF(P190&gt;'06'!$AZ$15,0,1)</f>
        <v>#N/A</v>
      </c>
      <c r="S190" s="365"/>
      <c r="T190" s="369"/>
      <c r="U190" s="365"/>
      <c r="V190" s="369"/>
      <c r="W190" s="369"/>
      <c r="X190" s="370"/>
      <c r="Y190" s="85"/>
      <c r="Z190" s="371"/>
    </row>
    <row r="191" spans="3:26" x14ac:dyDescent="0.25">
      <c r="C191" s="356"/>
      <c r="D191" s="357"/>
      <c r="E191" s="357"/>
      <c r="F191" s="357"/>
      <c r="G191" s="358"/>
      <c r="H191" s="359"/>
      <c r="I191" s="357"/>
      <c r="J191" s="357"/>
      <c r="K191" s="357" t="str">
        <f t="shared" ca="1" si="12"/>
        <v/>
      </c>
      <c r="L191" s="360">
        <f t="shared" si="13"/>
        <v>0</v>
      </c>
      <c r="M191" s="360">
        <f t="shared" si="14"/>
        <v>1</v>
      </c>
      <c r="N191" s="360">
        <f t="shared" si="15"/>
        <v>1900</v>
      </c>
      <c r="O191" s="366" t="e">
        <f t="shared" si="16"/>
        <v>#N/A</v>
      </c>
      <c r="P191" s="360" t="e">
        <f t="shared" si="17"/>
        <v>#N/A</v>
      </c>
      <c r="Q191" s="360" t="e">
        <f>IF(P191&gt;'06'!$AZ$15,0,1)</f>
        <v>#N/A</v>
      </c>
      <c r="S191" s="365"/>
      <c r="T191" s="369"/>
      <c r="U191" s="365"/>
      <c r="V191" s="369"/>
      <c r="W191" s="369"/>
      <c r="X191" s="370"/>
      <c r="Y191" s="85"/>
      <c r="Z191" s="371"/>
    </row>
    <row r="192" spans="3:26" x14ac:dyDescent="0.25">
      <c r="C192" s="356"/>
      <c r="D192" s="357"/>
      <c r="E192" s="357"/>
      <c r="F192" s="357"/>
      <c r="G192" s="358"/>
      <c r="H192" s="359"/>
      <c r="I192" s="357"/>
      <c r="J192" s="357"/>
      <c r="K192" s="357" t="str">
        <f t="shared" ca="1" si="12"/>
        <v/>
      </c>
      <c r="L192" s="360">
        <f t="shared" si="13"/>
        <v>0</v>
      </c>
      <c r="M192" s="360">
        <f t="shared" si="14"/>
        <v>1</v>
      </c>
      <c r="N192" s="360">
        <f t="shared" si="15"/>
        <v>1900</v>
      </c>
      <c r="O192" s="366" t="e">
        <f t="shared" si="16"/>
        <v>#N/A</v>
      </c>
      <c r="P192" s="360" t="e">
        <f t="shared" si="17"/>
        <v>#N/A</v>
      </c>
      <c r="Q192" s="360" t="e">
        <f>IF(P192&gt;'06'!$AZ$15,0,1)</f>
        <v>#N/A</v>
      </c>
      <c r="S192" s="365"/>
      <c r="T192" s="369"/>
      <c r="U192" s="365"/>
      <c r="V192" s="369"/>
      <c r="W192" s="369"/>
      <c r="X192" s="370"/>
      <c r="Y192" s="85"/>
      <c r="Z192" s="371"/>
    </row>
    <row r="193" spans="3:26" x14ac:dyDescent="0.25">
      <c r="C193" s="356"/>
      <c r="D193" s="357"/>
      <c r="E193" s="357"/>
      <c r="F193" s="357"/>
      <c r="G193" s="358"/>
      <c r="H193" s="359"/>
      <c r="I193" s="357"/>
      <c r="J193" s="357"/>
      <c r="K193" s="357" t="str">
        <f t="shared" ca="1" si="12"/>
        <v/>
      </c>
      <c r="L193" s="360">
        <f t="shared" si="13"/>
        <v>0</v>
      </c>
      <c r="M193" s="360">
        <f t="shared" si="14"/>
        <v>1</v>
      </c>
      <c r="N193" s="360">
        <f t="shared" si="15"/>
        <v>1900</v>
      </c>
      <c r="O193" s="366" t="e">
        <f t="shared" si="16"/>
        <v>#N/A</v>
      </c>
      <c r="P193" s="360" t="e">
        <f t="shared" si="17"/>
        <v>#N/A</v>
      </c>
      <c r="Q193" s="360" t="e">
        <f>IF(P193&gt;'06'!$AZ$15,0,1)</f>
        <v>#N/A</v>
      </c>
      <c r="S193" s="365"/>
      <c r="T193" s="369"/>
      <c r="U193" s="365"/>
      <c r="V193" s="369"/>
      <c r="W193" s="369"/>
      <c r="X193" s="370"/>
      <c r="Y193" s="85"/>
      <c r="Z193" s="371"/>
    </row>
    <row r="194" spans="3:26" x14ac:dyDescent="0.25">
      <c r="C194" s="356"/>
      <c r="D194" s="357"/>
      <c r="E194" s="357"/>
      <c r="F194" s="357"/>
      <c r="G194" s="358"/>
      <c r="H194" s="359"/>
      <c r="I194" s="357"/>
      <c r="J194" s="357"/>
      <c r="K194" s="357" t="str">
        <f t="shared" ca="1" si="12"/>
        <v/>
      </c>
      <c r="L194" s="360">
        <f t="shared" si="13"/>
        <v>0</v>
      </c>
      <c r="M194" s="360">
        <f t="shared" si="14"/>
        <v>1</v>
      </c>
      <c r="N194" s="360">
        <f t="shared" si="15"/>
        <v>1900</v>
      </c>
      <c r="O194" s="366" t="e">
        <f t="shared" si="16"/>
        <v>#N/A</v>
      </c>
      <c r="P194" s="360" t="e">
        <f t="shared" si="17"/>
        <v>#N/A</v>
      </c>
      <c r="Q194" s="360" t="e">
        <f>IF(P194&gt;'06'!$AZ$15,0,1)</f>
        <v>#N/A</v>
      </c>
      <c r="S194" s="365"/>
      <c r="T194" s="369"/>
      <c r="U194" s="365"/>
      <c r="V194" s="369"/>
      <c r="W194" s="369"/>
      <c r="X194" s="370"/>
      <c r="Y194" s="85"/>
      <c r="Z194" s="371"/>
    </row>
    <row r="195" spans="3:26" x14ac:dyDescent="0.25">
      <c r="C195" s="356"/>
      <c r="D195" s="357"/>
      <c r="E195" s="357"/>
      <c r="F195" s="357"/>
      <c r="G195" s="358"/>
      <c r="H195" s="359"/>
      <c r="I195" s="357"/>
      <c r="J195" s="357"/>
      <c r="K195" s="357" t="str">
        <f t="shared" ca="1" si="12"/>
        <v/>
      </c>
      <c r="L195" s="360">
        <f t="shared" si="13"/>
        <v>0</v>
      </c>
      <c r="M195" s="360">
        <f t="shared" si="14"/>
        <v>1</v>
      </c>
      <c r="N195" s="360">
        <f t="shared" si="15"/>
        <v>1900</v>
      </c>
      <c r="O195" s="366" t="e">
        <f t="shared" si="16"/>
        <v>#N/A</v>
      </c>
      <c r="P195" s="360" t="e">
        <f t="shared" si="17"/>
        <v>#N/A</v>
      </c>
      <c r="Q195" s="360" t="e">
        <f>IF(P195&gt;'06'!$AZ$15,0,1)</f>
        <v>#N/A</v>
      </c>
      <c r="S195" s="365"/>
      <c r="T195" s="369"/>
      <c r="U195" s="365"/>
      <c r="V195" s="369"/>
      <c r="W195" s="369"/>
      <c r="X195" s="370"/>
      <c r="Y195" s="85"/>
      <c r="Z195" s="371"/>
    </row>
    <row r="196" spans="3:26" x14ac:dyDescent="0.25">
      <c r="C196" s="356"/>
      <c r="D196" s="357"/>
      <c r="E196" s="357"/>
      <c r="F196" s="357"/>
      <c r="G196" s="358"/>
      <c r="H196" s="359"/>
      <c r="I196" s="357"/>
      <c r="J196" s="357"/>
      <c r="K196" s="357" t="str">
        <f t="shared" ca="1" si="12"/>
        <v/>
      </c>
      <c r="L196" s="360">
        <f t="shared" si="13"/>
        <v>0</v>
      </c>
      <c r="M196" s="360">
        <f t="shared" si="14"/>
        <v>1</v>
      </c>
      <c r="N196" s="360">
        <f t="shared" si="15"/>
        <v>1900</v>
      </c>
      <c r="O196" s="366" t="e">
        <f t="shared" si="16"/>
        <v>#N/A</v>
      </c>
      <c r="P196" s="360" t="e">
        <f t="shared" si="17"/>
        <v>#N/A</v>
      </c>
      <c r="Q196" s="360" t="e">
        <f>IF(P196&gt;'06'!$AZ$15,0,1)</f>
        <v>#N/A</v>
      </c>
      <c r="S196" s="365"/>
      <c r="T196" s="369"/>
      <c r="U196" s="365"/>
      <c r="V196" s="369"/>
      <c r="W196" s="369"/>
      <c r="X196" s="370"/>
      <c r="Y196" s="85"/>
      <c r="Z196" s="371"/>
    </row>
    <row r="197" spans="3:26" x14ac:dyDescent="0.25">
      <c r="C197" s="356"/>
      <c r="D197" s="357"/>
      <c r="E197" s="357"/>
      <c r="F197" s="357"/>
      <c r="G197" s="358"/>
      <c r="H197" s="359"/>
      <c r="I197" s="357"/>
      <c r="J197" s="357"/>
      <c r="K197" s="357" t="str">
        <f t="shared" ca="1" si="12"/>
        <v/>
      </c>
      <c r="L197" s="360">
        <f t="shared" si="13"/>
        <v>0</v>
      </c>
      <c r="M197" s="360">
        <f t="shared" si="14"/>
        <v>1</v>
      </c>
      <c r="N197" s="360">
        <f t="shared" si="15"/>
        <v>1900</v>
      </c>
      <c r="O197" s="366" t="e">
        <f t="shared" si="16"/>
        <v>#N/A</v>
      </c>
      <c r="P197" s="360" t="e">
        <f t="shared" si="17"/>
        <v>#N/A</v>
      </c>
      <c r="Q197" s="360" t="e">
        <f>IF(P197&gt;'06'!$AZ$15,0,1)</f>
        <v>#N/A</v>
      </c>
      <c r="S197" s="365"/>
      <c r="T197" s="369"/>
      <c r="U197" s="365"/>
      <c r="V197" s="369"/>
      <c r="W197" s="369"/>
      <c r="X197" s="370"/>
      <c r="Y197" s="85"/>
      <c r="Z197" s="371"/>
    </row>
    <row r="198" spans="3:26" x14ac:dyDescent="0.25">
      <c r="C198" s="356"/>
      <c r="D198" s="357"/>
      <c r="E198" s="357"/>
      <c r="F198" s="357"/>
      <c r="G198" s="358"/>
      <c r="H198" s="359"/>
      <c r="I198" s="357"/>
      <c r="J198" s="357"/>
      <c r="K198" s="357" t="str">
        <f t="shared" ca="1" si="12"/>
        <v/>
      </c>
      <c r="L198" s="360">
        <f t="shared" si="13"/>
        <v>0</v>
      </c>
      <c r="M198" s="360">
        <f t="shared" si="14"/>
        <v>1</v>
      </c>
      <c r="N198" s="360">
        <f t="shared" si="15"/>
        <v>1900</v>
      </c>
      <c r="O198" s="366" t="e">
        <f t="shared" si="16"/>
        <v>#N/A</v>
      </c>
      <c r="P198" s="360" t="e">
        <f t="shared" si="17"/>
        <v>#N/A</v>
      </c>
      <c r="Q198" s="360" t="e">
        <f>IF(P198&gt;'06'!$AZ$15,0,1)</f>
        <v>#N/A</v>
      </c>
      <c r="S198" s="365"/>
      <c r="T198" s="369"/>
      <c r="U198" s="365"/>
      <c r="V198" s="369"/>
      <c r="W198" s="369"/>
      <c r="X198" s="370"/>
      <c r="Y198" s="85"/>
      <c r="Z198" s="371"/>
    </row>
    <row r="199" spans="3:26" x14ac:dyDescent="0.25">
      <c r="C199" s="356"/>
      <c r="D199" s="357"/>
      <c r="E199" s="357"/>
      <c r="F199" s="357"/>
      <c r="G199" s="358"/>
      <c r="H199" s="359"/>
      <c r="I199" s="357"/>
      <c r="J199" s="357"/>
      <c r="K199" s="357" t="str">
        <f t="shared" ca="1" si="12"/>
        <v/>
      </c>
      <c r="L199" s="360">
        <f t="shared" si="13"/>
        <v>0</v>
      </c>
      <c r="M199" s="360">
        <f t="shared" si="14"/>
        <v>1</v>
      </c>
      <c r="N199" s="360">
        <f t="shared" si="15"/>
        <v>1900</v>
      </c>
      <c r="O199" s="366" t="e">
        <f t="shared" si="16"/>
        <v>#N/A</v>
      </c>
      <c r="P199" s="360" t="e">
        <f t="shared" si="17"/>
        <v>#N/A</v>
      </c>
      <c r="Q199" s="360" t="e">
        <f>IF(P199&gt;'06'!$AZ$15,0,1)</f>
        <v>#N/A</v>
      </c>
      <c r="S199" s="365"/>
      <c r="T199" s="369"/>
      <c r="U199" s="365"/>
      <c r="V199" s="369"/>
      <c r="W199" s="369"/>
      <c r="X199" s="370"/>
      <c r="Y199" s="85"/>
      <c r="Z199" s="371"/>
    </row>
    <row r="200" spans="3:26" x14ac:dyDescent="0.25">
      <c r="C200" s="356"/>
      <c r="D200" s="357"/>
      <c r="E200" s="357"/>
      <c r="F200" s="357"/>
      <c r="G200" s="358"/>
      <c r="H200" s="359"/>
      <c r="I200" s="357"/>
      <c r="J200" s="357"/>
      <c r="K200" s="357" t="str">
        <f t="shared" ca="1" si="12"/>
        <v/>
      </c>
      <c r="L200" s="360">
        <f t="shared" si="13"/>
        <v>0</v>
      </c>
      <c r="M200" s="360">
        <f t="shared" si="14"/>
        <v>1</v>
      </c>
      <c r="N200" s="360">
        <f t="shared" si="15"/>
        <v>1900</v>
      </c>
      <c r="O200" s="366" t="e">
        <f t="shared" si="16"/>
        <v>#N/A</v>
      </c>
      <c r="P200" s="360" t="e">
        <f t="shared" si="17"/>
        <v>#N/A</v>
      </c>
      <c r="Q200" s="360" t="e">
        <f>IF(P200&gt;'06'!$AZ$15,0,1)</f>
        <v>#N/A</v>
      </c>
      <c r="S200" s="365"/>
      <c r="T200" s="369"/>
      <c r="U200" s="365"/>
      <c r="V200" s="369"/>
      <c r="W200" s="369"/>
      <c r="X200" s="370"/>
      <c r="Y200" s="85"/>
      <c r="Z200" s="371"/>
    </row>
    <row r="201" spans="3:26" x14ac:dyDescent="0.25">
      <c r="C201" s="356"/>
      <c r="D201" s="357"/>
      <c r="E201" s="357"/>
      <c r="F201" s="357"/>
      <c r="G201" s="358"/>
      <c r="H201" s="359"/>
      <c r="I201" s="357"/>
      <c r="J201" s="357"/>
      <c r="K201" s="357" t="str">
        <f t="shared" ref="K201:K264" ca="1" si="18">IF(J201="","",(IF(J201="Efetivado","",IF(C201="","",IF(C201=TODAY(),"Vence Hoje",IF(C201&lt;TODAY(),"Atrasado",C201-TODAY()&amp;" Dias para Vencer"))))))</f>
        <v/>
      </c>
      <c r="L201" s="360">
        <f t="shared" ref="L201:L264" si="19">DAY(C201)</f>
        <v>0</v>
      </c>
      <c r="M201" s="360">
        <f t="shared" ref="M201:M264" si="20">MONTH(C201)</f>
        <v>1</v>
      </c>
      <c r="N201" s="360">
        <f t="shared" ref="N201:N264" si="21">YEAR(C201)</f>
        <v>1900</v>
      </c>
      <c r="O201" s="366" t="e">
        <f t="shared" ref="O201:O264" si="22">VLOOKUP(E201,$W$12:$X$425,2,0)</f>
        <v>#N/A</v>
      </c>
      <c r="P201" s="360" t="e">
        <f t="shared" ref="P201:P264" si="23">VLOOKUP(J201,$W$9:$X$10,2,0)</f>
        <v>#N/A</v>
      </c>
      <c r="Q201" s="360" t="e">
        <f>IF(P201&gt;'06'!$AZ$15,0,1)</f>
        <v>#N/A</v>
      </c>
      <c r="S201" s="365"/>
      <c r="T201" s="369"/>
      <c r="U201" s="365"/>
      <c r="V201" s="369"/>
      <c r="W201" s="369"/>
      <c r="X201" s="370"/>
      <c r="Y201" s="85"/>
      <c r="Z201" s="371"/>
    </row>
    <row r="202" spans="3:26" x14ac:dyDescent="0.25">
      <c r="C202" s="356"/>
      <c r="D202" s="357"/>
      <c r="E202" s="357"/>
      <c r="F202" s="357"/>
      <c r="G202" s="358"/>
      <c r="H202" s="359"/>
      <c r="I202" s="357"/>
      <c r="J202" s="357"/>
      <c r="K202" s="357" t="str">
        <f t="shared" ca="1" si="18"/>
        <v/>
      </c>
      <c r="L202" s="360">
        <f t="shared" si="19"/>
        <v>0</v>
      </c>
      <c r="M202" s="360">
        <f t="shared" si="20"/>
        <v>1</v>
      </c>
      <c r="N202" s="360">
        <f t="shared" si="21"/>
        <v>1900</v>
      </c>
      <c r="O202" s="366" t="e">
        <f t="shared" si="22"/>
        <v>#N/A</v>
      </c>
      <c r="P202" s="360" t="e">
        <f t="shared" si="23"/>
        <v>#N/A</v>
      </c>
      <c r="Q202" s="360" t="e">
        <f>IF(P202&gt;'06'!$AZ$15,0,1)</f>
        <v>#N/A</v>
      </c>
      <c r="S202" s="365"/>
      <c r="T202" s="369"/>
      <c r="U202" s="365"/>
      <c r="V202" s="369"/>
      <c r="W202" s="369"/>
      <c r="X202" s="370"/>
      <c r="Y202" s="85"/>
      <c r="Z202" s="371"/>
    </row>
    <row r="203" spans="3:26" x14ac:dyDescent="0.25">
      <c r="C203" s="356"/>
      <c r="D203" s="357"/>
      <c r="E203" s="357"/>
      <c r="F203" s="357"/>
      <c r="G203" s="358"/>
      <c r="H203" s="359"/>
      <c r="I203" s="357"/>
      <c r="J203" s="357"/>
      <c r="K203" s="357" t="str">
        <f t="shared" ca="1" si="18"/>
        <v/>
      </c>
      <c r="L203" s="360">
        <f t="shared" si="19"/>
        <v>0</v>
      </c>
      <c r="M203" s="360">
        <f t="shared" si="20"/>
        <v>1</v>
      </c>
      <c r="N203" s="360">
        <f t="shared" si="21"/>
        <v>1900</v>
      </c>
      <c r="O203" s="366" t="e">
        <f t="shared" si="22"/>
        <v>#N/A</v>
      </c>
      <c r="P203" s="360" t="e">
        <f t="shared" si="23"/>
        <v>#N/A</v>
      </c>
      <c r="Q203" s="360" t="e">
        <f>IF(P203&gt;'06'!$AZ$15,0,1)</f>
        <v>#N/A</v>
      </c>
      <c r="S203" s="365"/>
      <c r="T203" s="369"/>
      <c r="U203" s="365"/>
      <c r="V203" s="369"/>
      <c r="W203" s="369"/>
      <c r="X203" s="370"/>
      <c r="Y203" s="85"/>
      <c r="Z203" s="371"/>
    </row>
    <row r="204" spans="3:26" x14ac:dyDescent="0.25">
      <c r="C204" s="356"/>
      <c r="D204" s="357"/>
      <c r="E204" s="357"/>
      <c r="F204" s="357"/>
      <c r="G204" s="358"/>
      <c r="H204" s="359"/>
      <c r="I204" s="357"/>
      <c r="J204" s="357"/>
      <c r="K204" s="357" t="str">
        <f t="shared" ca="1" si="18"/>
        <v/>
      </c>
      <c r="L204" s="360">
        <f t="shared" si="19"/>
        <v>0</v>
      </c>
      <c r="M204" s="360">
        <f t="shared" si="20"/>
        <v>1</v>
      </c>
      <c r="N204" s="360">
        <f t="shared" si="21"/>
        <v>1900</v>
      </c>
      <c r="O204" s="366" t="e">
        <f t="shared" si="22"/>
        <v>#N/A</v>
      </c>
      <c r="P204" s="360" t="e">
        <f t="shared" si="23"/>
        <v>#N/A</v>
      </c>
      <c r="Q204" s="360" t="e">
        <f>IF(P204&gt;'06'!$AZ$15,0,1)</f>
        <v>#N/A</v>
      </c>
      <c r="S204" s="365"/>
      <c r="T204" s="369"/>
      <c r="U204" s="365"/>
      <c r="V204" s="369"/>
      <c r="W204" s="369"/>
      <c r="X204" s="370"/>
      <c r="Y204" s="85"/>
      <c r="Z204" s="371"/>
    </row>
    <row r="205" spans="3:26" x14ac:dyDescent="0.25">
      <c r="C205" s="356"/>
      <c r="D205" s="357"/>
      <c r="E205" s="357"/>
      <c r="F205" s="357"/>
      <c r="G205" s="358"/>
      <c r="H205" s="359"/>
      <c r="I205" s="357"/>
      <c r="J205" s="357"/>
      <c r="K205" s="357" t="str">
        <f t="shared" ca="1" si="18"/>
        <v/>
      </c>
      <c r="L205" s="360">
        <f t="shared" si="19"/>
        <v>0</v>
      </c>
      <c r="M205" s="360">
        <f t="shared" si="20"/>
        <v>1</v>
      </c>
      <c r="N205" s="360">
        <f t="shared" si="21"/>
        <v>1900</v>
      </c>
      <c r="O205" s="366" t="e">
        <f t="shared" si="22"/>
        <v>#N/A</v>
      </c>
      <c r="P205" s="360" t="e">
        <f t="shared" si="23"/>
        <v>#N/A</v>
      </c>
      <c r="Q205" s="360" t="e">
        <f>IF(P205&gt;'06'!$AZ$15,0,1)</f>
        <v>#N/A</v>
      </c>
      <c r="S205" s="365"/>
      <c r="T205" s="369"/>
      <c r="U205" s="365"/>
      <c r="V205" s="369"/>
      <c r="W205" s="369"/>
      <c r="X205" s="370"/>
      <c r="Y205" s="85"/>
      <c r="Z205" s="371"/>
    </row>
    <row r="206" spans="3:26" x14ac:dyDescent="0.25">
      <c r="C206" s="356"/>
      <c r="D206" s="357"/>
      <c r="E206" s="357"/>
      <c r="F206" s="357"/>
      <c r="G206" s="358"/>
      <c r="H206" s="359"/>
      <c r="I206" s="357"/>
      <c r="J206" s="357"/>
      <c r="K206" s="357" t="str">
        <f t="shared" ca="1" si="18"/>
        <v/>
      </c>
      <c r="L206" s="360">
        <f t="shared" si="19"/>
        <v>0</v>
      </c>
      <c r="M206" s="360">
        <f t="shared" si="20"/>
        <v>1</v>
      </c>
      <c r="N206" s="360">
        <f t="shared" si="21"/>
        <v>1900</v>
      </c>
      <c r="O206" s="366" t="e">
        <f t="shared" si="22"/>
        <v>#N/A</v>
      </c>
      <c r="P206" s="360" t="e">
        <f t="shared" si="23"/>
        <v>#N/A</v>
      </c>
      <c r="Q206" s="360" t="e">
        <f>IF(P206&gt;'06'!$AZ$15,0,1)</f>
        <v>#N/A</v>
      </c>
      <c r="S206" s="365"/>
      <c r="T206" s="369"/>
      <c r="U206" s="365"/>
      <c r="V206" s="369"/>
      <c r="W206" s="369"/>
      <c r="X206" s="370"/>
      <c r="Y206" s="85"/>
      <c r="Z206" s="371"/>
    </row>
    <row r="207" spans="3:26" x14ac:dyDescent="0.25">
      <c r="C207" s="356"/>
      <c r="D207" s="357"/>
      <c r="E207" s="357"/>
      <c r="F207" s="357"/>
      <c r="G207" s="358"/>
      <c r="H207" s="359"/>
      <c r="I207" s="357"/>
      <c r="J207" s="357"/>
      <c r="K207" s="357" t="str">
        <f t="shared" ca="1" si="18"/>
        <v/>
      </c>
      <c r="L207" s="360">
        <f t="shared" si="19"/>
        <v>0</v>
      </c>
      <c r="M207" s="360">
        <f t="shared" si="20"/>
        <v>1</v>
      </c>
      <c r="N207" s="360">
        <f t="shared" si="21"/>
        <v>1900</v>
      </c>
      <c r="O207" s="366" t="e">
        <f t="shared" si="22"/>
        <v>#N/A</v>
      </c>
      <c r="P207" s="360" t="e">
        <f t="shared" si="23"/>
        <v>#N/A</v>
      </c>
      <c r="Q207" s="360" t="e">
        <f>IF(P207&gt;'06'!$AZ$15,0,1)</f>
        <v>#N/A</v>
      </c>
      <c r="S207" s="365"/>
      <c r="T207" s="369"/>
      <c r="U207" s="365"/>
      <c r="V207" s="369"/>
      <c r="W207" s="369"/>
      <c r="X207" s="370"/>
      <c r="Y207" s="85"/>
      <c r="Z207" s="371"/>
    </row>
    <row r="208" spans="3:26" x14ac:dyDescent="0.25">
      <c r="C208" s="356"/>
      <c r="D208" s="357"/>
      <c r="E208" s="357"/>
      <c r="F208" s="357"/>
      <c r="G208" s="358"/>
      <c r="H208" s="359"/>
      <c r="I208" s="357"/>
      <c r="J208" s="357"/>
      <c r="K208" s="357" t="str">
        <f t="shared" ca="1" si="18"/>
        <v/>
      </c>
      <c r="L208" s="360">
        <f t="shared" si="19"/>
        <v>0</v>
      </c>
      <c r="M208" s="360">
        <f t="shared" si="20"/>
        <v>1</v>
      </c>
      <c r="N208" s="360">
        <f t="shared" si="21"/>
        <v>1900</v>
      </c>
      <c r="O208" s="366" t="e">
        <f t="shared" si="22"/>
        <v>#N/A</v>
      </c>
      <c r="P208" s="360" t="e">
        <f t="shared" si="23"/>
        <v>#N/A</v>
      </c>
      <c r="Q208" s="360" t="e">
        <f>IF(P208&gt;'06'!$AZ$15,0,1)</f>
        <v>#N/A</v>
      </c>
      <c r="S208" s="365"/>
      <c r="T208" s="369"/>
      <c r="U208" s="365"/>
      <c r="V208" s="369"/>
      <c r="W208" s="369"/>
      <c r="X208" s="370"/>
      <c r="Y208" s="85"/>
      <c r="Z208" s="371"/>
    </row>
    <row r="209" spans="3:26" x14ac:dyDescent="0.25">
      <c r="C209" s="356"/>
      <c r="D209" s="357"/>
      <c r="E209" s="357"/>
      <c r="F209" s="357"/>
      <c r="G209" s="358"/>
      <c r="H209" s="359"/>
      <c r="I209" s="357"/>
      <c r="J209" s="357"/>
      <c r="K209" s="357" t="str">
        <f t="shared" ca="1" si="18"/>
        <v/>
      </c>
      <c r="L209" s="360">
        <f t="shared" si="19"/>
        <v>0</v>
      </c>
      <c r="M209" s="360">
        <f t="shared" si="20"/>
        <v>1</v>
      </c>
      <c r="N209" s="360">
        <f t="shared" si="21"/>
        <v>1900</v>
      </c>
      <c r="O209" s="366" t="e">
        <f t="shared" si="22"/>
        <v>#N/A</v>
      </c>
      <c r="P209" s="360" t="e">
        <f t="shared" si="23"/>
        <v>#N/A</v>
      </c>
      <c r="Q209" s="360" t="e">
        <f>IF(P209&gt;'06'!$AZ$15,0,1)</f>
        <v>#N/A</v>
      </c>
      <c r="S209" s="365"/>
      <c r="T209" s="369"/>
      <c r="U209" s="365"/>
      <c r="V209" s="369"/>
      <c r="W209" s="369"/>
      <c r="X209" s="370"/>
      <c r="Y209" s="85"/>
      <c r="Z209" s="371"/>
    </row>
    <row r="210" spans="3:26" x14ac:dyDescent="0.25">
      <c r="C210" s="356"/>
      <c r="D210" s="357"/>
      <c r="E210" s="357"/>
      <c r="F210" s="357"/>
      <c r="G210" s="358"/>
      <c r="H210" s="359"/>
      <c r="I210" s="357"/>
      <c r="J210" s="357"/>
      <c r="K210" s="357" t="str">
        <f t="shared" ca="1" si="18"/>
        <v/>
      </c>
      <c r="L210" s="360">
        <f t="shared" si="19"/>
        <v>0</v>
      </c>
      <c r="M210" s="360">
        <f t="shared" si="20"/>
        <v>1</v>
      </c>
      <c r="N210" s="360">
        <f t="shared" si="21"/>
        <v>1900</v>
      </c>
      <c r="O210" s="366" t="e">
        <f t="shared" si="22"/>
        <v>#N/A</v>
      </c>
      <c r="P210" s="360" t="e">
        <f t="shared" si="23"/>
        <v>#N/A</v>
      </c>
      <c r="Q210" s="360" t="e">
        <f>IF(P210&gt;'06'!$AZ$15,0,1)</f>
        <v>#N/A</v>
      </c>
      <c r="S210" s="365"/>
      <c r="T210" s="369"/>
      <c r="U210" s="365"/>
      <c r="V210" s="369"/>
      <c r="W210" s="369"/>
      <c r="X210" s="370"/>
      <c r="Y210" s="85"/>
      <c r="Z210" s="371"/>
    </row>
    <row r="211" spans="3:26" x14ac:dyDescent="0.25">
      <c r="C211" s="356"/>
      <c r="D211" s="357"/>
      <c r="E211" s="357"/>
      <c r="F211" s="357"/>
      <c r="G211" s="358"/>
      <c r="H211" s="359"/>
      <c r="I211" s="357"/>
      <c r="J211" s="357"/>
      <c r="K211" s="357" t="str">
        <f t="shared" ca="1" si="18"/>
        <v/>
      </c>
      <c r="L211" s="360">
        <f t="shared" si="19"/>
        <v>0</v>
      </c>
      <c r="M211" s="360">
        <f t="shared" si="20"/>
        <v>1</v>
      </c>
      <c r="N211" s="360">
        <f t="shared" si="21"/>
        <v>1900</v>
      </c>
      <c r="O211" s="366" t="e">
        <f t="shared" si="22"/>
        <v>#N/A</v>
      </c>
      <c r="P211" s="360" t="e">
        <f t="shared" si="23"/>
        <v>#N/A</v>
      </c>
      <c r="Q211" s="360" t="e">
        <f>IF(P211&gt;'06'!$AZ$15,0,1)</f>
        <v>#N/A</v>
      </c>
      <c r="S211" s="365"/>
      <c r="T211" s="369"/>
      <c r="U211" s="365"/>
      <c r="V211" s="369"/>
      <c r="W211" s="369"/>
      <c r="X211" s="370"/>
      <c r="Y211" s="85"/>
      <c r="Z211" s="371"/>
    </row>
    <row r="212" spans="3:26" x14ac:dyDescent="0.25">
      <c r="C212" s="356"/>
      <c r="D212" s="357"/>
      <c r="E212" s="357"/>
      <c r="F212" s="357"/>
      <c r="G212" s="358"/>
      <c r="H212" s="359"/>
      <c r="I212" s="357"/>
      <c r="J212" s="357"/>
      <c r="K212" s="357" t="str">
        <f t="shared" ca="1" si="18"/>
        <v/>
      </c>
      <c r="L212" s="360">
        <f t="shared" si="19"/>
        <v>0</v>
      </c>
      <c r="M212" s="360">
        <f t="shared" si="20"/>
        <v>1</v>
      </c>
      <c r="N212" s="360">
        <f t="shared" si="21"/>
        <v>1900</v>
      </c>
      <c r="O212" s="366" t="e">
        <f t="shared" si="22"/>
        <v>#N/A</v>
      </c>
      <c r="P212" s="360" t="e">
        <f t="shared" si="23"/>
        <v>#N/A</v>
      </c>
      <c r="Q212" s="360" t="e">
        <f>IF(P212&gt;'06'!$AZ$15,0,1)</f>
        <v>#N/A</v>
      </c>
      <c r="S212" s="365"/>
      <c r="T212" s="369"/>
      <c r="U212" s="365"/>
      <c r="V212" s="369"/>
      <c r="W212" s="369"/>
      <c r="X212" s="370"/>
      <c r="Y212" s="85"/>
      <c r="Z212" s="371"/>
    </row>
    <row r="213" spans="3:26" x14ac:dyDescent="0.25">
      <c r="C213" s="356"/>
      <c r="D213" s="357"/>
      <c r="E213" s="357"/>
      <c r="F213" s="357"/>
      <c r="G213" s="358"/>
      <c r="H213" s="359"/>
      <c r="I213" s="357"/>
      <c r="J213" s="357"/>
      <c r="K213" s="357" t="str">
        <f t="shared" ca="1" si="18"/>
        <v/>
      </c>
      <c r="L213" s="360">
        <f t="shared" si="19"/>
        <v>0</v>
      </c>
      <c r="M213" s="360">
        <f t="shared" si="20"/>
        <v>1</v>
      </c>
      <c r="N213" s="360">
        <f t="shared" si="21"/>
        <v>1900</v>
      </c>
      <c r="O213" s="366" t="e">
        <f t="shared" si="22"/>
        <v>#N/A</v>
      </c>
      <c r="P213" s="360" t="e">
        <f t="shared" si="23"/>
        <v>#N/A</v>
      </c>
      <c r="Q213" s="360" t="e">
        <f>IF(P213&gt;'06'!$AZ$15,0,1)</f>
        <v>#N/A</v>
      </c>
      <c r="S213" s="365"/>
      <c r="T213" s="369"/>
      <c r="U213" s="365"/>
      <c r="V213" s="369"/>
      <c r="W213" s="369"/>
      <c r="X213" s="370"/>
      <c r="Y213" s="85"/>
      <c r="Z213" s="371"/>
    </row>
    <row r="214" spans="3:26" x14ac:dyDescent="0.25">
      <c r="C214" s="356"/>
      <c r="D214" s="357"/>
      <c r="E214" s="357"/>
      <c r="F214" s="357"/>
      <c r="G214" s="358"/>
      <c r="H214" s="359"/>
      <c r="I214" s="357"/>
      <c r="J214" s="357"/>
      <c r="K214" s="357" t="str">
        <f t="shared" ca="1" si="18"/>
        <v/>
      </c>
      <c r="L214" s="360">
        <f t="shared" si="19"/>
        <v>0</v>
      </c>
      <c r="M214" s="360">
        <f t="shared" si="20"/>
        <v>1</v>
      </c>
      <c r="N214" s="360">
        <f t="shared" si="21"/>
        <v>1900</v>
      </c>
      <c r="O214" s="366" t="e">
        <f t="shared" si="22"/>
        <v>#N/A</v>
      </c>
      <c r="P214" s="360" t="e">
        <f t="shared" si="23"/>
        <v>#N/A</v>
      </c>
      <c r="Q214" s="360" t="e">
        <f>IF(P214&gt;'06'!$AZ$15,0,1)</f>
        <v>#N/A</v>
      </c>
      <c r="S214" s="365"/>
      <c r="T214" s="369"/>
      <c r="U214" s="365"/>
      <c r="V214" s="369"/>
      <c r="W214" s="369"/>
      <c r="X214" s="370"/>
      <c r="Y214" s="85"/>
      <c r="Z214" s="371"/>
    </row>
    <row r="215" spans="3:26" x14ac:dyDescent="0.25">
      <c r="C215" s="356"/>
      <c r="D215" s="357"/>
      <c r="E215" s="357"/>
      <c r="F215" s="357"/>
      <c r="G215" s="358"/>
      <c r="H215" s="359"/>
      <c r="I215" s="357"/>
      <c r="J215" s="357"/>
      <c r="K215" s="357" t="str">
        <f t="shared" ca="1" si="18"/>
        <v/>
      </c>
      <c r="L215" s="360">
        <f t="shared" si="19"/>
        <v>0</v>
      </c>
      <c r="M215" s="360">
        <f t="shared" si="20"/>
        <v>1</v>
      </c>
      <c r="N215" s="360">
        <f t="shared" si="21"/>
        <v>1900</v>
      </c>
      <c r="O215" s="366" t="e">
        <f t="shared" si="22"/>
        <v>#N/A</v>
      </c>
      <c r="P215" s="360" t="e">
        <f t="shared" si="23"/>
        <v>#N/A</v>
      </c>
      <c r="Q215" s="360" t="e">
        <f>IF(P215&gt;'06'!$AZ$15,0,1)</f>
        <v>#N/A</v>
      </c>
      <c r="S215" s="365"/>
      <c r="T215" s="369"/>
      <c r="U215" s="365"/>
      <c r="V215" s="369"/>
      <c r="W215" s="369"/>
      <c r="X215" s="370"/>
      <c r="Y215" s="85"/>
      <c r="Z215" s="371"/>
    </row>
    <row r="216" spans="3:26" x14ac:dyDescent="0.25">
      <c r="C216" s="356"/>
      <c r="D216" s="357"/>
      <c r="E216" s="357"/>
      <c r="F216" s="357"/>
      <c r="G216" s="358"/>
      <c r="H216" s="359"/>
      <c r="I216" s="357"/>
      <c r="J216" s="357"/>
      <c r="K216" s="357" t="str">
        <f t="shared" ca="1" si="18"/>
        <v/>
      </c>
      <c r="L216" s="360">
        <f t="shared" si="19"/>
        <v>0</v>
      </c>
      <c r="M216" s="360">
        <f t="shared" si="20"/>
        <v>1</v>
      </c>
      <c r="N216" s="360">
        <f t="shared" si="21"/>
        <v>1900</v>
      </c>
      <c r="O216" s="366" t="e">
        <f t="shared" si="22"/>
        <v>#N/A</v>
      </c>
      <c r="P216" s="360" t="e">
        <f t="shared" si="23"/>
        <v>#N/A</v>
      </c>
      <c r="Q216" s="360" t="e">
        <f>IF(P216&gt;'06'!$AZ$15,0,1)</f>
        <v>#N/A</v>
      </c>
      <c r="S216" s="365"/>
      <c r="T216" s="369"/>
      <c r="U216" s="365"/>
      <c r="V216" s="369"/>
      <c r="W216" s="369"/>
      <c r="X216" s="370"/>
      <c r="Y216" s="85"/>
      <c r="Z216" s="371"/>
    </row>
    <row r="217" spans="3:26" x14ac:dyDescent="0.25">
      <c r="C217" s="356"/>
      <c r="D217" s="357"/>
      <c r="E217" s="357"/>
      <c r="F217" s="357"/>
      <c r="G217" s="358"/>
      <c r="H217" s="359"/>
      <c r="I217" s="357"/>
      <c r="J217" s="357"/>
      <c r="K217" s="357" t="str">
        <f t="shared" ca="1" si="18"/>
        <v/>
      </c>
      <c r="L217" s="360">
        <f t="shared" si="19"/>
        <v>0</v>
      </c>
      <c r="M217" s="360">
        <f t="shared" si="20"/>
        <v>1</v>
      </c>
      <c r="N217" s="360">
        <f t="shared" si="21"/>
        <v>1900</v>
      </c>
      <c r="O217" s="366" t="e">
        <f t="shared" si="22"/>
        <v>#N/A</v>
      </c>
      <c r="P217" s="360" t="e">
        <f t="shared" si="23"/>
        <v>#N/A</v>
      </c>
      <c r="Q217" s="360" t="e">
        <f>IF(P217&gt;'06'!$AZ$15,0,1)</f>
        <v>#N/A</v>
      </c>
      <c r="S217" s="365"/>
      <c r="T217" s="369"/>
      <c r="U217" s="365"/>
      <c r="V217" s="369"/>
      <c r="W217" s="369"/>
      <c r="X217" s="370"/>
      <c r="Y217" s="85"/>
      <c r="Z217" s="371"/>
    </row>
    <row r="218" spans="3:26" x14ac:dyDescent="0.25">
      <c r="C218" s="356"/>
      <c r="D218" s="357"/>
      <c r="E218" s="357"/>
      <c r="F218" s="357"/>
      <c r="G218" s="358"/>
      <c r="H218" s="359"/>
      <c r="I218" s="357"/>
      <c r="J218" s="357"/>
      <c r="K218" s="357" t="str">
        <f t="shared" ca="1" si="18"/>
        <v/>
      </c>
      <c r="L218" s="360">
        <f t="shared" si="19"/>
        <v>0</v>
      </c>
      <c r="M218" s="360">
        <f t="shared" si="20"/>
        <v>1</v>
      </c>
      <c r="N218" s="360">
        <f t="shared" si="21"/>
        <v>1900</v>
      </c>
      <c r="O218" s="366" t="e">
        <f t="shared" si="22"/>
        <v>#N/A</v>
      </c>
      <c r="P218" s="360" t="e">
        <f t="shared" si="23"/>
        <v>#N/A</v>
      </c>
      <c r="Q218" s="360" t="e">
        <f>IF(P218&gt;'06'!$AZ$15,0,1)</f>
        <v>#N/A</v>
      </c>
      <c r="S218" s="365"/>
      <c r="T218" s="369"/>
      <c r="U218" s="365"/>
      <c r="V218" s="369"/>
      <c r="W218" s="369"/>
      <c r="X218" s="370"/>
      <c r="Y218" s="85"/>
      <c r="Z218" s="371"/>
    </row>
    <row r="219" spans="3:26" x14ac:dyDescent="0.25">
      <c r="C219" s="356"/>
      <c r="D219" s="357"/>
      <c r="E219" s="357"/>
      <c r="F219" s="357"/>
      <c r="G219" s="358"/>
      <c r="H219" s="359"/>
      <c r="I219" s="357"/>
      <c r="J219" s="357"/>
      <c r="K219" s="357" t="str">
        <f t="shared" ca="1" si="18"/>
        <v/>
      </c>
      <c r="L219" s="360">
        <f t="shared" si="19"/>
        <v>0</v>
      </c>
      <c r="M219" s="360">
        <f t="shared" si="20"/>
        <v>1</v>
      </c>
      <c r="N219" s="360">
        <f t="shared" si="21"/>
        <v>1900</v>
      </c>
      <c r="O219" s="366" t="e">
        <f t="shared" si="22"/>
        <v>#N/A</v>
      </c>
      <c r="P219" s="360" t="e">
        <f t="shared" si="23"/>
        <v>#N/A</v>
      </c>
      <c r="Q219" s="360" t="e">
        <f>IF(P219&gt;'06'!$AZ$15,0,1)</f>
        <v>#N/A</v>
      </c>
      <c r="S219" s="365"/>
      <c r="T219" s="369"/>
      <c r="U219" s="365"/>
      <c r="V219" s="369"/>
      <c r="W219" s="369"/>
      <c r="X219" s="370"/>
      <c r="Y219" s="85"/>
      <c r="Z219" s="371"/>
    </row>
    <row r="220" spans="3:26" x14ac:dyDescent="0.25">
      <c r="C220" s="356"/>
      <c r="D220" s="357"/>
      <c r="E220" s="357"/>
      <c r="F220" s="357"/>
      <c r="G220" s="358"/>
      <c r="H220" s="359"/>
      <c r="I220" s="357"/>
      <c r="J220" s="357"/>
      <c r="K220" s="357" t="str">
        <f t="shared" ca="1" si="18"/>
        <v/>
      </c>
      <c r="L220" s="360">
        <f t="shared" si="19"/>
        <v>0</v>
      </c>
      <c r="M220" s="360">
        <f t="shared" si="20"/>
        <v>1</v>
      </c>
      <c r="N220" s="360">
        <f t="shared" si="21"/>
        <v>1900</v>
      </c>
      <c r="O220" s="366" t="e">
        <f t="shared" si="22"/>
        <v>#N/A</v>
      </c>
      <c r="P220" s="360" t="e">
        <f t="shared" si="23"/>
        <v>#N/A</v>
      </c>
      <c r="Q220" s="360" t="e">
        <f>IF(P220&gt;'06'!$AZ$15,0,1)</f>
        <v>#N/A</v>
      </c>
      <c r="S220" s="365"/>
      <c r="T220" s="369"/>
      <c r="U220" s="365"/>
      <c r="V220" s="369"/>
      <c r="W220" s="369"/>
      <c r="X220" s="370"/>
      <c r="Y220" s="85"/>
      <c r="Z220" s="371"/>
    </row>
    <row r="221" spans="3:26" x14ac:dyDescent="0.25">
      <c r="C221" s="356"/>
      <c r="D221" s="357"/>
      <c r="E221" s="357"/>
      <c r="F221" s="357"/>
      <c r="G221" s="358"/>
      <c r="H221" s="359"/>
      <c r="I221" s="357"/>
      <c r="J221" s="357"/>
      <c r="K221" s="357" t="str">
        <f t="shared" ca="1" si="18"/>
        <v/>
      </c>
      <c r="L221" s="360">
        <f t="shared" si="19"/>
        <v>0</v>
      </c>
      <c r="M221" s="360">
        <f t="shared" si="20"/>
        <v>1</v>
      </c>
      <c r="N221" s="360">
        <f t="shared" si="21"/>
        <v>1900</v>
      </c>
      <c r="O221" s="366" t="e">
        <f t="shared" si="22"/>
        <v>#N/A</v>
      </c>
      <c r="P221" s="360" t="e">
        <f t="shared" si="23"/>
        <v>#N/A</v>
      </c>
      <c r="Q221" s="360" t="e">
        <f>IF(P221&gt;'06'!$AZ$15,0,1)</f>
        <v>#N/A</v>
      </c>
      <c r="S221" s="365"/>
      <c r="T221" s="369"/>
      <c r="U221" s="365"/>
      <c r="V221" s="369"/>
      <c r="W221" s="369"/>
      <c r="X221" s="370"/>
      <c r="Y221" s="85"/>
      <c r="Z221" s="371"/>
    </row>
    <row r="222" spans="3:26" x14ac:dyDescent="0.25">
      <c r="C222" s="356"/>
      <c r="D222" s="357"/>
      <c r="E222" s="357"/>
      <c r="F222" s="357"/>
      <c r="G222" s="358"/>
      <c r="H222" s="359"/>
      <c r="I222" s="357"/>
      <c r="J222" s="357"/>
      <c r="K222" s="357" t="str">
        <f t="shared" ca="1" si="18"/>
        <v/>
      </c>
      <c r="L222" s="360">
        <f t="shared" si="19"/>
        <v>0</v>
      </c>
      <c r="M222" s="360">
        <f t="shared" si="20"/>
        <v>1</v>
      </c>
      <c r="N222" s="360">
        <f t="shared" si="21"/>
        <v>1900</v>
      </c>
      <c r="O222" s="366" t="e">
        <f t="shared" si="22"/>
        <v>#N/A</v>
      </c>
      <c r="P222" s="360" t="e">
        <f t="shared" si="23"/>
        <v>#N/A</v>
      </c>
      <c r="Q222" s="360" t="e">
        <f>IF(P222&gt;'06'!$AZ$15,0,1)</f>
        <v>#N/A</v>
      </c>
      <c r="S222" s="365"/>
      <c r="T222" s="369"/>
      <c r="U222" s="365"/>
      <c r="V222" s="369"/>
      <c r="W222" s="369"/>
      <c r="X222" s="370"/>
      <c r="Y222" s="85"/>
      <c r="Z222" s="371"/>
    </row>
    <row r="223" spans="3:26" x14ac:dyDescent="0.25">
      <c r="C223" s="356"/>
      <c r="D223" s="357"/>
      <c r="E223" s="357"/>
      <c r="F223" s="357"/>
      <c r="G223" s="358"/>
      <c r="H223" s="359"/>
      <c r="I223" s="357"/>
      <c r="J223" s="357"/>
      <c r="K223" s="357" t="str">
        <f t="shared" ca="1" si="18"/>
        <v/>
      </c>
      <c r="L223" s="360">
        <f t="shared" si="19"/>
        <v>0</v>
      </c>
      <c r="M223" s="360">
        <f t="shared" si="20"/>
        <v>1</v>
      </c>
      <c r="N223" s="360">
        <f t="shared" si="21"/>
        <v>1900</v>
      </c>
      <c r="O223" s="366" t="e">
        <f t="shared" si="22"/>
        <v>#N/A</v>
      </c>
      <c r="P223" s="360" t="e">
        <f t="shared" si="23"/>
        <v>#N/A</v>
      </c>
      <c r="Q223" s="360" t="e">
        <f>IF(P223&gt;'06'!$AZ$15,0,1)</f>
        <v>#N/A</v>
      </c>
      <c r="S223" s="365"/>
      <c r="T223" s="369"/>
      <c r="U223" s="365"/>
      <c r="V223" s="369"/>
      <c r="W223" s="369"/>
      <c r="X223" s="370"/>
      <c r="Y223" s="85"/>
      <c r="Z223" s="371"/>
    </row>
    <row r="224" spans="3:26" x14ac:dyDescent="0.25">
      <c r="C224" s="356"/>
      <c r="D224" s="357"/>
      <c r="E224" s="357"/>
      <c r="F224" s="357"/>
      <c r="G224" s="358"/>
      <c r="H224" s="359"/>
      <c r="I224" s="357"/>
      <c r="J224" s="357"/>
      <c r="K224" s="357" t="str">
        <f t="shared" ca="1" si="18"/>
        <v/>
      </c>
      <c r="L224" s="360">
        <f t="shared" si="19"/>
        <v>0</v>
      </c>
      <c r="M224" s="360">
        <f t="shared" si="20"/>
        <v>1</v>
      </c>
      <c r="N224" s="360">
        <f t="shared" si="21"/>
        <v>1900</v>
      </c>
      <c r="O224" s="366" t="e">
        <f t="shared" si="22"/>
        <v>#N/A</v>
      </c>
      <c r="P224" s="360" t="e">
        <f t="shared" si="23"/>
        <v>#N/A</v>
      </c>
      <c r="Q224" s="360" t="e">
        <f>IF(P224&gt;'06'!$AZ$15,0,1)</f>
        <v>#N/A</v>
      </c>
      <c r="S224" s="365"/>
      <c r="T224" s="369"/>
      <c r="U224" s="365"/>
      <c r="V224" s="369"/>
      <c r="W224" s="369"/>
      <c r="X224" s="370"/>
      <c r="Y224" s="85"/>
      <c r="Z224" s="371"/>
    </row>
    <row r="225" spans="3:26" x14ac:dyDescent="0.25">
      <c r="C225" s="356"/>
      <c r="D225" s="357"/>
      <c r="E225" s="357"/>
      <c r="F225" s="357"/>
      <c r="G225" s="358"/>
      <c r="H225" s="359"/>
      <c r="I225" s="357"/>
      <c r="J225" s="357"/>
      <c r="K225" s="357" t="str">
        <f t="shared" ca="1" si="18"/>
        <v/>
      </c>
      <c r="L225" s="360">
        <f t="shared" si="19"/>
        <v>0</v>
      </c>
      <c r="M225" s="360">
        <f t="shared" si="20"/>
        <v>1</v>
      </c>
      <c r="N225" s="360">
        <f t="shared" si="21"/>
        <v>1900</v>
      </c>
      <c r="O225" s="366" t="e">
        <f t="shared" si="22"/>
        <v>#N/A</v>
      </c>
      <c r="P225" s="360" t="e">
        <f t="shared" si="23"/>
        <v>#N/A</v>
      </c>
      <c r="Q225" s="360" t="e">
        <f>IF(P225&gt;'06'!$AZ$15,0,1)</f>
        <v>#N/A</v>
      </c>
      <c r="S225" s="365"/>
      <c r="T225" s="369"/>
      <c r="U225" s="365"/>
      <c r="V225" s="369"/>
      <c r="W225" s="369"/>
      <c r="X225" s="370"/>
      <c r="Y225" s="85"/>
      <c r="Z225" s="371"/>
    </row>
    <row r="226" spans="3:26" x14ac:dyDescent="0.25">
      <c r="C226" s="356"/>
      <c r="D226" s="357"/>
      <c r="E226" s="357"/>
      <c r="F226" s="357"/>
      <c r="G226" s="358"/>
      <c r="H226" s="359"/>
      <c r="I226" s="357"/>
      <c r="J226" s="357"/>
      <c r="K226" s="357" t="str">
        <f t="shared" ca="1" si="18"/>
        <v/>
      </c>
      <c r="L226" s="360">
        <f t="shared" si="19"/>
        <v>0</v>
      </c>
      <c r="M226" s="360">
        <f t="shared" si="20"/>
        <v>1</v>
      </c>
      <c r="N226" s="360">
        <f t="shared" si="21"/>
        <v>1900</v>
      </c>
      <c r="O226" s="366" t="e">
        <f t="shared" si="22"/>
        <v>#N/A</v>
      </c>
      <c r="P226" s="360" t="e">
        <f t="shared" si="23"/>
        <v>#N/A</v>
      </c>
      <c r="Q226" s="360" t="e">
        <f>IF(P226&gt;'06'!$AZ$15,0,1)</f>
        <v>#N/A</v>
      </c>
      <c r="S226" s="365"/>
      <c r="T226" s="369"/>
      <c r="U226" s="365"/>
      <c r="V226" s="369"/>
      <c r="W226" s="369"/>
      <c r="X226" s="370"/>
      <c r="Y226" s="85"/>
      <c r="Z226" s="371"/>
    </row>
    <row r="227" spans="3:26" x14ac:dyDescent="0.25">
      <c r="C227" s="356"/>
      <c r="D227" s="357"/>
      <c r="E227" s="357"/>
      <c r="F227" s="357"/>
      <c r="G227" s="358"/>
      <c r="H227" s="359"/>
      <c r="I227" s="357"/>
      <c r="J227" s="357"/>
      <c r="K227" s="357" t="str">
        <f t="shared" ca="1" si="18"/>
        <v/>
      </c>
      <c r="L227" s="360">
        <f t="shared" si="19"/>
        <v>0</v>
      </c>
      <c r="M227" s="360">
        <f t="shared" si="20"/>
        <v>1</v>
      </c>
      <c r="N227" s="360">
        <f t="shared" si="21"/>
        <v>1900</v>
      </c>
      <c r="O227" s="366" t="e">
        <f t="shared" si="22"/>
        <v>#N/A</v>
      </c>
      <c r="P227" s="360" t="e">
        <f t="shared" si="23"/>
        <v>#N/A</v>
      </c>
      <c r="Q227" s="360" t="e">
        <f>IF(P227&gt;'06'!$AZ$15,0,1)</f>
        <v>#N/A</v>
      </c>
      <c r="S227" s="365"/>
      <c r="T227" s="369"/>
      <c r="U227" s="365"/>
      <c r="V227" s="369"/>
      <c r="W227" s="369"/>
      <c r="X227" s="370"/>
      <c r="Y227" s="85"/>
      <c r="Z227" s="371"/>
    </row>
    <row r="228" spans="3:26" x14ac:dyDescent="0.25">
      <c r="C228" s="356"/>
      <c r="D228" s="357"/>
      <c r="E228" s="357"/>
      <c r="F228" s="357"/>
      <c r="G228" s="358"/>
      <c r="H228" s="359"/>
      <c r="I228" s="357"/>
      <c r="J228" s="357"/>
      <c r="K228" s="357" t="str">
        <f t="shared" ca="1" si="18"/>
        <v/>
      </c>
      <c r="L228" s="360">
        <f t="shared" si="19"/>
        <v>0</v>
      </c>
      <c r="M228" s="360">
        <f t="shared" si="20"/>
        <v>1</v>
      </c>
      <c r="N228" s="360">
        <f t="shared" si="21"/>
        <v>1900</v>
      </c>
      <c r="O228" s="366" t="e">
        <f t="shared" si="22"/>
        <v>#N/A</v>
      </c>
      <c r="P228" s="360" t="e">
        <f t="shared" si="23"/>
        <v>#N/A</v>
      </c>
      <c r="Q228" s="360" t="e">
        <f>IF(P228&gt;'06'!$AZ$15,0,1)</f>
        <v>#N/A</v>
      </c>
      <c r="S228" s="365"/>
      <c r="T228" s="369"/>
      <c r="U228" s="365"/>
      <c r="V228" s="369"/>
      <c r="W228" s="369"/>
      <c r="X228" s="370"/>
      <c r="Y228" s="85"/>
      <c r="Z228" s="371"/>
    </row>
    <row r="229" spans="3:26" x14ac:dyDescent="0.25">
      <c r="C229" s="356"/>
      <c r="D229" s="357"/>
      <c r="E229" s="357"/>
      <c r="F229" s="357"/>
      <c r="G229" s="358"/>
      <c r="H229" s="359"/>
      <c r="I229" s="357"/>
      <c r="J229" s="357"/>
      <c r="K229" s="357" t="str">
        <f t="shared" ca="1" si="18"/>
        <v/>
      </c>
      <c r="L229" s="360">
        <f t="shared" si="19"/>
        <v>0</v>
      </c>
      <c r="M229" s="360">
        <f t="shared" si="20"/>
        <v>1</v>
      </c>
      <c r="N229" s="360">
        <f t="shared" si="21"/>
        <v>1900</v>
      </c>
      <c r="O229" s="366" t="e">
        <f t="shared" si="22"/>
        <v>#N/A</v>
      </c>
      <c r="P229" s="360" t="e">
        <f t="shared" si="23"/>
        <v>#N/A</v>
      </c>
      <c r="Q229" s="360" t="e">
        <f>IF(P229&gt;'06'!$AZ$15,0,1)</f>
        <v>#N/A</v>
      </c>
      <c r="S229" s="365"/>
      <c r="T229" s="369"/>
      <c r="U229" s="365"/>
      <c r="V229" s="369"/>
      <c r="W229" s="369"/>
      <c r="X229" s="370"/>
      <c r="Y229" s="85"/>
      <c r="Z229" s="371"/>
    </row>
    <row r="230" spans="3:26" x14ac:dyDescent="0.25">
      <c r="C230" s="356"/>
      <c r="D230" s="357"/>
      <c r="E230" s="357"/>
      <c r="F230" s="357"/>
      <c r="G230" s="358"/>
      <c r="H230" s="359"/>
      <c r="I230" s="357"/>
      <c r="J230" s="357"/>
      <c r="K230" s="357" t="str">
        <f t="shared" ca="1" si="18"/>
        <v/>
      </c>
      <c r="L230" s="360">
        <f t="shared" si="19"/>
        <v>0</v>
      </c>
      <c r="M230" s="360">
        <f t="shared" si="20"/>
        <v>1</v>
      </c>
      <c r="N230" s="360">
        <f t="shared" si="21"/>
        <v>1900</v>
      </c>
      <c r="O230" s="366" t="e">
        <f t="shared" si="22"/>
        <v>#N/A</v>
      </c>
      <c r="P230" s="360" t="e">
        <f t="shared" si="23"/>
        <v>#N/A</v>
      </c>
      <c r="Q230" s="360" t="e">
        <f>IF(P230&gt;'06'!$AZ$15,0,1)</f>
        <v>#N/A</v>
      </c>
      <c r="S230" s="365"/>
      <c r="T230" s="369"/>
      <c r="U230" s="365"/>
      <c r="V230" s="369"/>
      <c r="W230" s="369"/>
      <c r="X230" s="370"/>
      <c r="Y230" s="85"/>
      <c r="Z230" s="371"/>
    </row>
    <row r="231" spans="3:26" x14ac:dyDescent="0.25">
      <c r="C231" s="356"/>
      <c r="D231" s="357"/>
      <c r="E231" s="357"/>
      <c r="F231" s="357"/>
      <c r="G231" s="358"/>
      <c r="H231" s="359"/>
      <c r="I231" s="357"/>
      <c r="J231" s="357"/>
      <c r="K231" s="357" t="str">
        <f t="shared" ca="1" si="18"/>
        <v/>
      </c>
      <c r="L231" s="360">
        <f t="shared" si="19"/>
        <v>0</v>
      </c>
      <c r="M231" s="360">
        <f t="shared" si="20"/>
        <v>1</v>
      </c>
      <c r="N231" s="360">
        <f t="shared" si="21"/>
        <v>1900</v>
      </c>
      <c r="O231" s="366" t="e">
        <f t="shared" si="22"/>
        <v>#N/A</v>
      </c>
      <c r="P231" s="360" t="e">
        <f t="shared" si="23"/>
        <v>#N/A</v>
      </c>
      <c r="Q231" s="360" t="e">
        <f>IF(P231&gt;'06'!$AZ$15,0,1)</f>
        <v>#N/A</v>
      </c>
      <c r="S231" s="365"/>
      <c r="T231" s="369"/>
      <c r="U231" s="365"/>
      <c r="V231" s="369"/>
      <c r="W231" s="369"/>
      <c r="X231" s="370"/>
      <c r="Y231" s="85"/>
      <c r="Z231" s="371"/>
    </row>
    <row r="232" spans="3:26" x14ac:dyDescent="0.25">
      <c r="C232" s="356"/>
      <c r="D232" s="357"/>
      <c r="E232" s="357"/>
      <c r="F232" s="357"/>
      <c r="G232" s="358"/>
      <c r="H232" s="359"/>
      <c r="I232" s="357"/>
      <c r="J232" s="357"/>
      <c r="K232" s="357" t="str">
        <f t="shared" ca="1" si="18"/>
        <v/>
      </c>
      <c r="L232" s="360">
        <f t="shared" si="19"/>
        <v>0</v>
      </c>
      <c r="M232" s="360">
        <f t="shared" si="20"/>
        <v>1</v>
      </c>
      <c r="N232" s="360">
        <f t="shared" si="21"/>
        <v>1900</v>
      </c>
      <c r="O232" s="366" t="e">
        <f t="shared" si="22"/>
        <v>#N/A</v>
      </c>
      <c r="P232" s="360" t="e">
        <f t="shared" si="23"/>
        <v>#N/A</v>
      </c>
      <c r="Q232" s="360" t="e">
        <f>IF(P232&gt;'06'!$AZ$15,0,1)</f>
        <v>#N/A</v>
      </c>
      <c r="S232" s="365"/>
      <c r="T232" s="369"/>
      <c r="U232" s="365"/>
      <c r="V232" s="369"/>
      <c r="W232" s="369"/>
      <c r="X232" s="370"/>
      <c r="Y232" s="85"/>
      <c r="Z232" s="371"/>
    </row>
    <row r="233" spans="3:26" x14ac:dyDescent="0.25">
      <c r="C233" s="356"/>
      <c r="D233" s="357"/>
      <c r="E233" s="357"/>
      <c r="F233" s="357"/>
      <c r="G233" s="358"/>
      <c r="H233" s="359"/>
      <c r="I233" s="357"/>
      <c r="J233" s="357"/>
      <c r="K233" s="357" t="str">
        <f t="shared" ca="1" si="18"/>
        <v/>
      </c>
      <c r="L233" s="360">
        <f t="shared" si="19"/>
        <v>0</v>
      </c>
      <c r="M233" s="360">
        <f t="shared" si="20"/>
        <v>1</v>
      </c>
      <c r="N233" s="360">
        <f t="shared" si="21"/>
        <v>1900</v>
      </c>
      <c r="O233" s="366" t="e">
        <f t="shared" si="22"/>
        <v>#N/A</v>
      </c>
      <c r="P233" s="360" t="e">
        <f t="shared" si="23"/>
        <v>#N/A</v>
      </c>
      <c r="Q233" s="360" t="e">
        <f>IF(P233&gt;'06'!$AZ$15,0,1)</f>
        <v>#N/A</v>
      </c>
      <c r="S233" s="365"/>
      <c r="T233" s="369"/>
      <c r="U233" s="365"/>
      <c r="V233" s="369"/>
      <c r="W233" s="369"/>
      <c r="X233" s="370"/>
      <c r="Y233" s="85"/>
      <c r="Z233" s="371"/>
    </row>
    <row r="234" spans="3:26" x14ac:dyDescent="0.25">
      <c r="C234" s="356"/>
      <c r="D234" s="357"/>
      <c r="E234" s="357"/>
      <c r="F234" s="357"/>
      <c r="G234" s="358"/>
      <c r="H234" s="359"/>
      <c r="I234" s="357"/>
      <c r="J234" s="357"/>
      <c r="K234" s="357" t="str">
        <f t="shared" ca="1" si="18"/>
        <v/>
      </c>
      <c r="L234" s="360">
        <f t="shared" si="19"/>
        <v>0</v>
      </c>
      <c r="M234" s="360">
        <f t="shared" si="20"/>
        <v>1</v>
      </c>
      <c r="N234" s="360">
        <f t="shared" si="21"/>
        <v>1900</v>
      </c>
      <c r="O234" s="366" t="e">
        <f t="shared" si="22"/>
        <v>#N/A</v>
      </c>
      <c r="P234" s="360" t="e">
        <f t="shared" si="23"/>
        <v>#N/A</v>
      </c>
      <c r="Q234" s="360" t="e">
        <f>IF(P234&gt;'06'!$AZ$15,0,1)</f>
        <v>#N/A</v>
      </c>
      <c r="S234" s="365"/>
      <c r="T234" s="369"/>
      <c r="U234" s="365"/>
      <c r="V234" s="369"/>
      <c r="W234" s="369"/>
      <c r="X234" s="370"/>
      <c r="Y234" s="85"/>
      <c r="Z234" s="371"/>
    </row>
    <row r="235" spans="3:26" x14ac:dyDescent="0.25">
      <c r="C235" s="356"/>
      <c r="D235" s="357"/>
      <c r="E235" s="357"/>
      <c r="F235" s="357"/>
      <c r="G235" s="358"/>
      <c r="H235" s="359"/>
      <c r="I235" s="357"/>
      <c r="J235" s="357"/>
      <c r="K235" s="357" t="str">
        <f t="shared" ca="1" si="18"/>
        <v/>
      </c>
      <c r="L235" s="360">
        <f t="shared" si="19"/>
        <v>0</v>
      </c>
      <c r="M235" s="360">
        <f t="shared" si="20"/>
        <v>1</v>
      </c>
      <c r="N235" s="360">
        <f t="shared" si="21"/>
        <v>1900</v>
      </c>
      <c r="O235" s="366" t="e">
        <f t="shared" si="22"/>
        <v>#N/A</v>
      </c>
      <c r="P235" s="360" t="e">
        <f t="shared" si="23"/>
        <v>#N/A</v>
      </c>
      <c r="Q235" s="360" t="e">
        <f>IF(P235&gt;'06'!$AZ$15,0,1)</f>
        <v>#N/A</v>
      </c>
      <c r="S235" s="365"/>
      <c r="T235" s="369"/>
      <c r="U235" s="365"/>
      <c r="V235" s="369"/>
      <c r="W235" s="369"/>
      <c r="X235" s="370"/>
      <c r="Y235" s="85"/>
      <c r="Z235" s="371"/>
    </row>
    <row r="236" spans="3:26" x14ac:dyDescent="0.25">
      <c r="C236" s="356"/>
      <c r="D236" s="357"/>
      <c r="E236" s="357"/>
      <c r="F236" s="357"/>
      <c r="G236" s="358"/>
      <c r="H236" s="359"/>
      <c r="I236" s="357"/>
      <c r="J236" s="357"/>
      <c r="K236" s="357" t="str">
        <f t="shared" ca="1" si="18"/>
        <v/>
      </c>
      <c r="L236" s="360">
        <f t="shared" si="19"/>
        <v>0</v>
      </c>
      <c r="M236" s="360">
        <f t="shared" si="20"/>
        <v>1</v>
      </c>
      <c r="N236" s="360">
        <f t="shared" si="21"/>
        <v>1900</v>
      </c>
      <c r="O236" s="366" t="e">
        <f t="shared" si="22"/>
        <v>#N/A</v>
      </c>
      <c r="P236" s="360" t="e">
        <f t="shared" si="23"/>
        <v>#N/A</v>
      </c>
      <c r="Q236" s="360" t="e">
        <f>IF(P236&gt;'06'!$AZ$15,0,1)</f>
        <v>#N/A</v>
      </c>
      <c r="S236" s="365"/>
      <c r="T236" s="369"/>
      <c r="U236" s="365"/>
      <c r="V236" s="369"/>
      <c r="W236" s="369"/>
      <c r="X236" s="370"/>
      <c r="Y236" s="85"/>
      <c r="Z236" s="371"/>
    </row>
    <row r="237" spans="3:26" x14ac:dyDescent="0.25">
      <c r="C237" s="356"/>
      <c r="D237" s="357"/>
      <c r="E237" s="357"/>
      <c r="F237" s="357"/>
      <c r="G237" s="358"/>
      <c r="H237" s="359"/>
      <c r="I237" s="357"/>
      <c r="J237" s="357"/>
      <c r="K237" s="357" t="str">
        <f t="shared" ca="1" si="18"/>
        <v/>
      </c>
      <c r="L237" s="360">
        <f t="shared" si="19"/>
        <v>0</v>
      </c>
      <c r="M237" s="360">
        <f t="shared" si="20"/>
        <v>1</v>
      </c>
      <c r="N237" s="360">
        <f t="shared" si="21"/>
        <v>1900</v>
      </c>
      <c r="O237" s="366" t="e">
        <f t="shared" si="22"/>
        <v>#N/A</v>
      </c>
      <c r="P237" s="360" t="e">
        <f t="shared" si="23"/>
        <v>#N/A</v>
      </c>
      <c r="Q237" s="360" t="e">
        <f>IF(P237&gt;'06'!$AZ$15,0,1)</f>
        <v>#N/A</v>
      </c>
      <c r="S237" s="365"/>
      <c r="T237" s="369"/>
      <c r="U237" s="365"/>
      <c r="V237" s="369"/>
      <c r="W237" s="369"/>
      <c r="X237" s="370"/>
      <c r="Y237" s="85"/>
      <c r="Z237" s="371"/>
    </row>
    <row r="238" spans="3:26" x14ac:dyDescent="0.25">
      <c r="C238" s="356"/>
      <c r="D238" s="357"/>
      <c r="E238" s="357"/>
      <c r="F238" s="357"/>
      <c r="G238" s="358"/>
      <c r="H238" s="359"/>
      <c r="I238" s="357"/>
      <c r="J238" s="357"/>
      <c r="K238" s="357" t="str">
        <f t="shared" ca="1" si="18"/>
        <v/>
      </c>
      <c r="L238" s="360">
        <f t="shared" si="19"/>
        <v>0</v>
      </c>
      <c r="M238" s="360">
        <f t="shared" si="20"/>
        <v>1</v>
      </c>
      <c r="N238" s="360">
        <f t="shared" si="21"/>
        <v>1900</v>
      </c>
      <c r="O238" s="366" t="e">
        <f t="shared" si="22"/>
        <v>#N/A</v>
      </c>
      <c r="P238" s="360" t="e">
        <f t="shared" si="23"/>
        <v>#N/A</v>
      </c>
      <c r="Q238" s="360" t="e">
        <f>IF(P238&gt;'06'!$AZ$15,0,1)</f>
        <v>#N/A</v>
      </c>
      <c r="S238" s="365"/>
      <c r="T238" s="369"/>
      <c r="U238" s="365"/>
      <c r="V238" s="369"/>
      <c r="W238" s="369"/>
      <c r="X238" s="370"/>
      <c r="Y238" s="85"/>
      <c r="Z238" s="371"/>
    </row>
    <row r="239" spans="3:26" x14ac:dyDescent="0.25">
      <c r="C239" s="356"/>
      <c r="D239" s="357"/>
      <c r="E239" s="357"/>
      <c r="F239" s="357"/>
      <c r="G239" s="358"/>
      <c r="H239" s="359"/>
      <c r="I239" s="357"/>
      <c r="J239" s="357"/>
      <c r="K239" s="357" t="str">
        <f t="shared" ca="1" si="18"/>
        <v/>
      </c>
      <c r="L239" s="360">
        <f t="shared" si="19"/>
        <v>0</v>
      </c>
      <c r="M239" s="360">
        <f t="shared" si="20"/>
        <v>1</v>
      </c>
      <c r="N239" s="360">
        <f t="shared" si="21"/>
        <v>1900</v>
      </c>
      <c r="O239" s="366" t="e">
        <f t="shared" si="22"/>
        <v>#N/A</v>
      </c>
      <c r="P239" s="360" t="e">
        <f t="shared" si="23"/>
        <v>#N/A</v>
      </c>
      <c r="Q239" s="360" t="e">
        <f>IF(P239&gt;'06'!$AZ$15,0,1)</f>
        <v>#N/A</v>
      </c>
      <c r="S239" s="365"/>
      <c r="T239" s="369"/>
      <c r="U239" s="365"/>
      <c r="V239" s="369"/>
      <c r="W239" s="369"/>
      <c r="X239" s="370"/>
      <c r="Y239" s="85"/>
      <c r="Z239" s="371"/>
    </row>
    <row r="240" spans="3:26" x14ac:dyDescent="0.25">
      <c r="C240" s="356"/>
      <c r="D240" s="357"/>
      <c r="E240" s="357"/>
      <c r="F240" s="357"/>
      <c r="G240" s="358"/>
      <c r="H240" s="359"/>
      <c r="I240" s="357"/>
      <c r="J240" s="357"/>
      <c r="K240" s="357" t="str">
        <f t="shared" ca="1" si="18"/>
        <v/>
      </c>
      <c r="L240" s="360">
        <f t="shared" si="19"/>
        <v>0</v>
      </c>
      <c r="M240" s="360">
        <f t="shared" si="20"/>
        <v>1</v>
      </c>
      <c r="N240" s="360">
        <f t="shared" si="21"/>
        <v>1900</v>
      </c>
      <c r="O240" s="366" t="e">
        <f t="shared" si="22"/>
        <v>#N/A</v>
      </c>
      <c r="P240" s="360" t="e">
        <f t="shared" si="23"/>
        <v>#N/A</v>
      </c>
      <c r="Q240" s="360" t="e">
        <f>IF(P240&gt;'06'!$AZ$15,0,1)</f>
        <v>#N/A</v>
      </c>
      <c r="S240" s="365"/>
      <c r="T240" s="369"/>
      <c r="U240" s="365"/>
      <c r="V240" s="369"/>
      <c r="W240" s="369"/>
      <c r="X240" s="370"/>
      <c r="Y240" s="85"/>
      <c r="Z240" s="371"/>
    </row>
    <row r="241" spans="3:26" x14ac:dyDescent="0.25">
      <c r="C241" s="356"/>
      <c r="D241" s="357"/>
      <c r="E241" s="357"/>
      <c r="F241" s="357"/>
      <c r="G241" s="358"/>
      <c r="H241" s="359"/>
      <c r="I241" s="357"/>
      <c r="J241" s="357"/>
      <c r="K241" s="357" t="str">
        <f t="shared" ca="1" si="18"/>
        <v/>
      </c>
      <c r="L241" s="360">
        <f t="shared" si="19"/>
        <v>0</v>
      </c>
      <c r="M241" s="360">
        <f t="shared" si="20"/>
        <v>1</v>
      </c>
      <c r="N241" s="360">
        <f t="shared" si="21"/>
        <v>1900</v>
      </c>
      <c r="O241" s="366" t="e">
        <f t="shared" si="22"/>
        <v>#N/A</v>
      </c>
      <c r="P241" s="360" t="e">
        <f t="shared" si="23"/>
        <v>#N/A</v>
      </c>
      <c r="Q241" s="360" t="e">
        <f>IF(P241&gt;'06'!$AZ$15,0,1)</f>
        <v>#N/A</v>
      </c>
      <c r="S241" s="365"/>
      <c r="T241" s="369"/>
      <c r="U241" s="365"/>
      <c r="V241" s="369"/>
      <c r="W241" s="369"/>
      <c r="X241" s="370"/>
      <c r="Y241" s="85"/>
      <c r="Z241" s="371"/>
    </row>
    <row r="242" spans="3:26" x14ac:dyDescent="0.25">
      <c r="C242" s="356"/>
      <c r="D242" s="357"/>
      <c r="E242" s="357"/>
      <c r="F242" s="357"/>
      <c r="G242" s="358"/>
      <c r="H242" s="359"/>
      <c r="I242" s="357"/>
      <c r="J242" s="357"/>
      <c r="K242" s="357" t="str">
        <f t="shared" ca="1" si="18"/>
        <v/>
      </c>
      <c r="L242" s="360">
        <f t="shared" si="19"/>
        <v>0</v>
      </c>
      <c r="M242" s="360">
        <f t="shared" si="20"/>
        <v>1</v>
      </c>
      <c r="N242" s="360">
        <f t="shared" si="21"/>
        <v>1900</v>
      </c>
      <c r="O242" s="366" t="e">
        <f t="shared" si="22"/>
        <v>#N/A</v>
      </c>
      <c r="P242" s="360" t="e">
        <f t="shared" si="23"/>
        <v>#N/A</v>
      </c>
      <c r="Q242" s="360" t="e">
        <f>IF(P242&gt;'06'!$AZ$15,0,1)</f>
        <v>#N/A</v>
      </c>
      <c r="S242" s="365"/>
      <c r="T242" s="369"/>
      <c r="U242" s="365"/>
      <c r="V242" s="369"/>
      <c r="W242" s="369"/>
      <c r="X242" s="370"/>
      <c r="Y242" s="85"/>
      <c r="Z242" s="371"/>
    </row>
    <row r="243" spans="3:26" x14ac:dyDescent="0.25">
      <c r="C243" s="356"/>
      <c r="D243" s="357"/>
      <c r="E243" s="357"/>
      <c r="F243" s="357"/>
      <c r="G243" s="358"/>
      <c r="H243" s="359"/>
      <c r="I243" s="357"/>
      <c r="J243" s="357"/>
      <c r="K243" s="357" t="str">
        <f t="shared" ca="1" si="18"/>
        <v/>
      </c>
      <c r="L243" s="360">
        <f t="shared" si="19"/>
        <v>0</v>
      </c>
      <c r="M243" s="360">
        <f t="shared" si="20"/>
        <v>1</v>
      </c>
      <c r="N243" s="360">
        <f t="shared" si="21"/>
        <v>1900</v>
      </c>
      <c r="O243" s="366" t="e">
        <f t="shared" si="22"/>
        <v>#N/A</v>
      </c>
      <c r="P243" s="360" t="e">
        <f t="shared" si="23"/>
        <v>#N/A</v>
      </c>
      <c r="Q243" s="360" t="e">
        <f>IF(P243&gt;'06'!$AZ$15,0,1)</f>
        <v>#N/A</v>
      </c>
      <c r="S243" s="365"/>
      <c r="T243" s="369"/>
      <c r="U243" s="365"/>
      <c r="V243" s="369"/>
      <c r="W243" s="369"/>
      <c r="X243" s="370"/>
      <c r="Y243" s="85"/>
      <c r="Z243" s="371"/>
    </row>
    <row r="244" spans="3:26" x14ac:dyDescent="0.25">
      <c r="C244" s="356"/>
      <c r="D244" s="357"/>
      <c r="E244" s="357"/>
      <c r="F244" s="357"/>
      <c r="G244" s="358"/>
      <c r="H244" s="359"/>
      <c r="I244" s="357"/>
      <c r="J244" s="357"/>
      <c r="K244" s="357" t="str">
        <f t="shared" ca="1" si="18"/>
        <v/>
      </c>
      <c r="L244" s="360">
        <f t="shared" si="19"/>
        <v>0</v>
      </c>
      <c r="M244" s="360">
        <f t="shared" si="20"/>
        <v>1</v>
      </c>
      <c r="N244" s="360">
        <f t="shared" si="21"/>
        <v>1900</v>
      </c>
      <c r="O244" s="366" t="e">
        <f t="shared" si="22"/>
        <v>#N/A</v>
      </c>
      <c r="P244" s="360" t="e">
        <f t="shared" si="23"/>
        <v>#N/A</v>
      </c>
      <c r="Q244" s="360" t="e">
        <f>IF(P244&gt;'06'!$AZ$15,0,1)</f>
        <v>#N/A</v>
      </c>
      <c r="S244" s="365"/>
      <c r="T244" s="369"/>
      <c r="U244" s="365"/>
      <c r="V244" s="369"/>
      <c r="W244" s="369"/>
      <c r="X244" s="370"/>
      <c r="Y244" s="85"/>
      <c r="Z244" s="371"/>
    </row>
    <row r="245" spans="3:26" x14ac:dyDescent="0.25">
      <c r="C245" s="356"/>
      <c r="D245" s="357"/>
      <c r="E245" s="357"/>
      <c r="F245" s="357"/>
      <c r="G245" s="358"/>
      <c r="H245" s="359"/>
      <c r="I245" s="357"/>
      <c r="J245" s="357"/>
      <c r="K245" s="357" t="str">
        <f t="shared" ca="1" si="18"/>
        <v/>
      </c>
      <c r="L245" s="360">
        <f t="shared" si="19"/>
        <v>0</v>
      </c>
      <c r="M245" s="360">
        <f t="shared" si="20"/>
        <v>1</v>
      </c>
      <c r="N245" s="360">
        <f t="shared" si="21"/>
        <v>1900</v>
      </c>
      <c r="O245" s="366" t="e">
        <f t="shared" si="22"/>
        <v>#N/A</v>
      </c>
      <c r="P245" s="360" t="e">
        <f t="shared" si="23"/>
        <v>#N/A</v>
      </c>
      <c r="Q245" s="360" t="e">
        <f>IF(P245&gt;'06'!$AZ$15,0,1)</f>
        <v>#N/A</v>
      </c>
      <c r="S245" s="365"/>
      <c r="T245" s="369"/>
      <c r="U245" s="365"/>
      <c r="V245" s="369"/>
      <c r="W245" s="369"/>
      <c r="X245" s="370"/>
      <c r="Y245" s="85"/>
      <c r="Z245" s="371"/>
    </row>
    <row r="246" spans="3:26" x14ac:dyDescent="0.25">
      <c r="C246" s="356"/>
      <c r="D246" s="357"/>
      <c r="E246" s="357"/>
      <c r="F246" s="357"/>
      <c r="G246" s="358"/>
      <c r="H246" s="359"/>
      <c r="I246" s="357"/>
      <c r="J246" s="357"/>
      <c r="K246" s="357" t="str">
        <f t="shared" ca="1" si="18"/>
        <v/>
      </c>
      <c r="L246" s="360">
        <f t="shared" si="19"/>
        <v>0</v>
      </c>
      <c r="M246" s="360">
        <f t="shared" si="20"/>
        <v>1</v>
      </c>
      <c r="N246" s="360">
        <f t="shared" si="21"/>
        <v>1900</v>
      </c>
      <c r="O246" s="366" t="e">
        <f t="shared" si="22"/>
        <v>#N/A</v>
      </c>
      <c r="P246" s="360" t="e">
        <f t="shared" si="23"/>
        <v>#N/A</v>
      </c>
      <c r="Q246" s="360" t="e">
        <f>IF(P246&gt;'06'!$AZ$15,0,1)</f>
        <v>#N/A</v>
      </c>
      <c r="S246" s="365"/>
      <c r="T246" s="369"/>
      <c r="U246" s="365"/>
      <c r="V246" s="369"/>
      <c r="W246" s="369"/>
      <c r="X246" s="370"/>
      <c r="Y246" s="85"/>
      <c r="Z246" s="371"/>
    </row>
    <row r="247" spans="3:26" x14ac:dyDescent="0.25">
      <c r="C247" s="356"/>
      <c r="D247" s="357"/>
      <c r="E247" s="357"/>
      <c r="F247" s="357"/>
      <c r="G247" s="358"/>
      <c r="H247" s="359"/>
      <c r="I247" s="357"/>
      <c r="J247" s="357"/>
      <c r="K247" s="357" t="str">
        <f t="shared" ca="1" si="18"/>
        <v/>
      </c>
      <c r="L247" s="360">
        <f t="shared" si="19"/>
        <v>0</v>
      </c>
      <c r="M247" s="360">
        <f t="shared" si="20"/>
        <v>1</v>
      </c>
      <c r="N247" s="360">
        <f t="shared" si="21"/>
        <v>1900</v>
      </c>
      <c r="O247" s="366" t="e">
        <f t="shared" si="22"/>
        <v>#N/A</v>
      </c>
      <c r="P247" s="360" t="e">
        <f t="shared" si="23"/>
        <v>#N/A</v>
      </c>
      <c r="Q247" s="360" t="e">
        <f>IF(P247&gt;'06'!$AZ$15,0,1)</f>
        <v>#N/A</v>
      </c>
      <c r="S247" s="365"/>
      <c r="T247" s="369"/>
      <c r="U247" s="365"/>
      <c r="V247" s="369"/>
      <c r="W247" s="369"/>
      <c r="X247" s="370"/>
      <c r="Y247" s="85"/>
      <c r="Z247" s="371"/>
    </row>
    <row r="248" spans="3:26" x14ac:dyDescent="0.25">
      <c r="C248" s="356"/>
      <c r="D248" s="357"/>
      <c r="E248" s="357"/>
      <c r="F248" s="357"/>
      <c r="G248" s="358"/>
      <c r="H248" s="359"/>
      <c r="I248" s="357"/>
      <c r="J248" s="357"/>
      <c r="K248" s="357" t="str">
        <f t="shared" ca="1" si="18"/>
        <v/>
      </c>
      <c r="L248" s="360">
        <f t="shared" si="19"/>
        <v>0</v>
      </c>
      <c r="M248" s="360">
        <f t="shared" si="20"/>
        <v>1</v>
      </c>
      <c r="N248" s="360">
        <f t="shared" si="21"/>
        <v>1900</v>
      </c>
      <c r="O248" s="366" t="e">
        <f t="shared" si="22"/>
        <v>#N/A</v>
      </c>
      <c r="P248" s="360" t="e">
        <f t="shared" si="23"/>
        <v>#N/A</v>
      </c>
      <c r="Q248" s="360" t="e">
        <f>IF(P248&gt;'06'!$AZ$15,0,1)</f>
        <v>#N/A</v>
      </c>
      <c r="S248" s="365"/>
      <c r="T248" s="369"/>
      <c r="U248" s="365"/>
      <c r="V248" s="369"/>
      <c r="W248" s="369"/>
      <c r="X248" s="370"/>
      <c r="Y248" s="85"/>
      <c r="Z248" s="371"/>
    </row>
    <row r="249" spans="3:26" x14ac:dyDescent="0.25">
      <c r="C249" s="356"/>
      <c r="D249" s="357"/>
      <c r="E249" s="357"/>
      <c r="F249" s="357"/>
      <c r="G249" s="358"/>
      <c r="H249" s="359"/>
      <c r="I249" s="357"/>
      <c r="J249" s="357"/>
      <c r="K249" s="357" t="str">
        <f t="shared" ca="1" si="18"/>
        <v/>
      </c>
      <c r="L249" s="360">
        <f t="shared" si="19"/>
        <v>0</v>
      </c>
      <c r="M249" s="360">
        <f t="shared" si="20"/>
        <v>1</v>
      </c>
      <c r="N249" s="360">
        <f t="shared" si="21"/>
        <v>1900</v>
      </c>
      <c r="O249" s="366" t="e">
        <f t="shared" si="22"/>
        <v>#N/A</v>
      </c>
      <c r="P249" s="360" t="e">
        <f t="shared" si="23"/>
        <v>#N/A</v>
      </c>
      <c r="Q249" s="360" t="e">
        <f>IF(P249&gt;'06'!$AZ$15,0,1)</f>
        <v>#N/A</v>
      </c>
      <c r="S249" s="365"/>
      <c r="T249" s="369"/>
      <c r="U249" s="365"/>
      <c r="V249" s="369"/>
      <c r="W249" s="369"/>
      <c r="X249" s="370"/>
      <c r="Y249" s="85"/>
      <c r="Z249" s="371"/>
    </row>
    <row r="250" spans="3:26" x14ac:dyDescent="0.25">
      <c r="C250" s="356"/>
      <c r="D250" s="357"/>
      <c r="E250" s="357"/>
      <c r="F250" s="357"/>
      <c r="G250" s="358"/>
      <c r="H250" s="359"/>
      <c r="I250" s="357"/>
      <c r="J250" s="357"/>
      <c r="K250" s="357" t="str">
        <f t="shared" ca="1" si="18"/>
        <v/>
      </c>
      <c r="L250" s="360">
        <f t="shared" si="19"/>
        <v>0</v>
      </c>
      <c r="M250" s="360">
        <f t="shared" si="20"/>
        <v>1</v>
      </c>
      <c r="N250" s="360">
        <f t="shared" si="21"/>
        <v>1900</v>
      </c>
      <c r="O250" s="366" t="e">
        <f t="shared" si="22"/>
        <v>#N/A</v>
      </c>
      <c r="P250" s="360" t="e">
        <f t="shared" si="23"/>
        <v>#N/A</v>
      </c>
      <c r="Q250" s="360" t="e">
        <f>IF(P250&gt;'06'!$AZ$15,0,1)</f>
        <v>#N/A</v>
      </c>
      <c r="S250" s="365"/>
      <c r="T250" s="369"/>
      <c r="U250" s="365"/>
      <c r="V250" s="369"/>
      <c r="W250" s="369"/>
      <c r="X250" s="370"/>
      <c r="Y250" s="85"/>
      <c r="Z250" s="371"/>
    </row>
    <row r="251" spans="3:26" x14ac:dyDescent="0.25">
      <c r="C251" s="356"/>
      <c r="D251" s="357"/>
      <c r="E251" s="357"/>
      <c r="F251" s="357"/>
      <c r="G251" s="358"/>
      <c r="H251" s="359"/>
      <c r="I251" s="357"/>
      <c r="J251" s="357"/>
      <c r="K251" s="357" t="str">
        <f t="shared" ca="1" si="18"/>
        <v/>
      </c>
      <c r="L251" s="360">
        <f t="shared" si="19"/>
        <v>0</v>
      </c>
      <c r="M251" s="360">
        <f t="shared" si="20"/>
        <v>1</v>
      </c>
      <c r="N251" s="360">
        <f t="shared" si="21"/>
        <v>1900</v>
      </c>
      <c r="O251" s="366" t="e">
        <f t="shared" si="22"/>
        <v>#N/A</v>
      </c>
      <c r="P251" s="360" t="e">
        <f t="shared" si="23"/>
        <v>#N/A</v>
      </c>
      <c r="Q251" s="360" t="e">
        <f>IF(P251&gt;'06'!$AZ$15,0,1)</f>
        <v>#N/A</v>
      </c>
      <c r="S251" s="365"/>
      <c r="T251" s="369"/>
      <c r="U251" s="365"/>
      <c r="V251" s="369"/>
      <c r="W251" s="369"/>
      <c r="X251" s="370"/>
      <c r="Y251" s="85"/>
      <c r="Z251" s="371"/>
    </row>
    <row r="252" spans="3:26" x14ac:dyDescent="0.25">
      <c r="C252" s="356"/>
      <c r="D252" s="357"/>
      <c r="E252" s="357"/>
      <c r="F252" s="357"/>
      <c r="G252" s="358"/>
      <c r="H252" s="359"/>
      <c r="I252" s="357"/>
      <c r="J252" s="357"/>
      <c r="K252" s="357" t="str">
        <f t="shared" ca="1" si="18"/>
        <v/>
      </c>
      <c r="L252" s="360">
        <f t="shared" si="19"/>
        <v>0</v>
      </c>
      <c r="M252" s="360">
        <f t="shared" si="20"/>
        <v>1</v>
      </c>
      <c r="N252" s="360">
        <f t="shared" si="21"/>
        <v>1900</v>
      </c>
      <c r="O252" s="366" t="e">
        <f t="shared" si="22"/>
        <v>#N/A</v>
      </c>
      <c r="P252" s="360" t="e">
        <f t="shared" si="23"/>
        <v>#N/A</v>
      </c>
      <c r="Q252" s="360" t="e">
        <f>IF(P252&gt;'06'!$AZ$15,0,1)</f>
        <v>#N/A</v>
      </c>
      <c r="S252" s="365"/>
      <c r="T252" s="369"/>
      <c r="U252" s="365"/>
      <c r="V252" s="369"/>
      <c r="W252" s="369"/>
      <c r="X252" s="370"/>
      <c r="Y252" s="85"/>
      <c r="Z252" s="371"/>
    </row>
    <row r="253" spans="3:26" x14ac:dyDescent="0.25">
      <c r="C253" s="356"/>
      <c r="D253" s="357"/>
      <c r="E253" s="357"/>
      <c r="F253" s="357"/>
      <c r="G253" s="358"/>
      <c r="H253" s="359"/>
      <c r="I253" s="357"/>
      <c r="J253" s="357"/>
      <c r="K253" s="357" t="str">
        <f t="shared" ca="1" si="18"/>
        <v/>
      </c>
      <c r="L253" s="360">
        <f t="shared" si="19"/>
        <v>0</v>
      </c>
      <c r="M253" s="360">
        <f t="shared" si="20"/>
        <v>1</v>
      </c>
      <c r="N253" s="360">
        <f t="shared" si="21"/>
        <v>1900</v>
      </c>
      <c r="O253" s="366" t="e">
        <f t="shared" si="22"/>
        <v>#N/A</v>
      </c>
      <c r="P253" s="360" t="e">
        <f t="shared" si="23"/>
        <v>#N/A</v>
      </c>
      <c r="Q253" s="360" t="e">
        <f>IF(P253&gt;'06'!$AZ$15,0,1)</f>
        <v>#N/A</v>
      </c>
      <c r="S253" s="365"/>
      <c r="T253" s="369"/>
      <c r="U253" s="365"/>
      <c r="V253" s="369"/>
      <c r="W253" s="369"/>
      <c r="X253" s="370"/>
      <c r="Y253" s="85"/>
      <c r="Z253" s="371"/>
    </row>
    <row r="254" spans="3:26" x14ac:dyDescent="0.25">
      <c r="C254" s="356"/>
      <c r="D254" s="357"/>
      <c r="E254" s="357"/>
      <c r="F254" s="357"/>
      <c r="G254" s="358"/>
      <c r="H254" s="359"/>
      <c r="I254" s="357"/>
      <c r="J254" s="357"/>
      <c r="K254" s="357" t="str">
        <f t="shared" ca="1" si="18"/>
        <v/>
      </c>
      <c r="L254" s="360">
        <f t="shared" si="19"/>
        <v>0</v>
      </c>
      <c r="M254" s="360">
        <f t="shared" si="20"/>
        <v>1</v>
      </c>
      <c r="N254" s="360">
        <f t="shared" si="21"/>
        <v>1900</v>
      </c>
      <c r="O254" s="366" t="e">
        <f t="shared" si="22"/>
        <v>#N/A</v>
      </c>
      <c r="P254" s="360" t="e">
        <f t="shared" si="23"/>
        <v>#N/A</v>
      </c>
      <c r="Q254" s="360" t="e">
        <f>IF(P254&gt;'06'!$AZ$15,0,1)</f>
        <v>#N/A</v>
      </c>
      <c r="S254" s="365"/>
      <c r="T254" s="369"/>
      <c r="U254" s="365"/>
      <c r="V254" s="369"/>
      <c r="W254" s="369"/>
      <c r="X254" s="370"/>
      <c r="Y254" s="85"/>
      <c r="Z254" s="371"/>
    </row>
    <row r="255" spans="3:26" x14ac:dyDescent="0.25">
      <c r="C255" s="356"/>
      <c r="D255" s="357"/>
      <c r="E255" s="357"/>
      <c r="F255" s="357"/>
      <c r="G255" s="358"/>
      <c r="H255" s="359"/>
      <c r="I255" s="357"/>
      <c r="J255" s="357"/>
      <c r="K255" s="357" t="str">
        <f t="shared" ca="1" si="18"/>
        <v/>
      </c>
      <c r="L255" s="360">
        <f t="shared" si="19"/>
        <v>0</v>
      </c>
      <c r="M255" s="360">
        <f t="shared" si="20"/>
        <v>1</v>
      </c>
      <c r="N255" s="360">
        <f t="shared" si="21"/>
        <v>1900</v>
      </c>
      <c r="O255" s="366" t="e">
        <f t="shared" si="22"/>
        <v>#N/A</v>
      </c>
      <c r="P255" s="360" t="e">
        <f t="shared" si="23"/>
        <v>#N/A</v>
      </c>
      <c r="Q255" s="360" t="e">
        <f>IF(P255&gt;'06'!$AZ$15,0,1)</f>
        <v>#N/A</v>
      </c>
      <c r="S255" s="365"/>
      <c r="T255" s="369"/>
      <c r="U255" s="365"/>
      <c r="V255" s="369"/>
      <c r="W255" s="369"/>
      <c r="X255" s="370"/>
      <c r="Y255" s="85"/>
      <c r="Z255" s="371"/>
    </row>
    <row r="256" spans="3:26" x14ac:dyDescent="0.25">
      <c r="C256" s="356"/>
      <c r="D256" s="357"/>
      <c r="E256" s="357"/>
      <c r="F256" s="357"/>
      <c r="G256" s="358"/>
      <c r="H256" s="359"/>
      <c r="I256" s="357"/>
      <c r="J256" s="357"/>
      <c r="K256" s="357" t="str">
        <f t="shared" ca="1" si="18"/>
        <v/>
      </c>
      <c r="L256" s="360">
        <f t="shared" si="19"/>
        <v>0</v>
      </c>
      <c r="M256" s="360">
        <f t="shared" si="20"/>
        <v>1</v>
      </c>
      <c r="N256" s="360">
        <f t="shared" si="21"/>
        <v>1900</v>
      </c>
      <c r="O256" s="366" t="e">
        <f t="shared" si="22"/>
        <v>#N/A</v>
      </c>
      <c r="P256" s="360" t="e">
        <f t="shared" si="23"/>
        <v>#N/A</v>
      </c>
      <c r="Q256" s="360" t="e">
        <f>IF(P256&gt;'06'!$AZ$15,0,1)</f>
        <v>#N/A</v>
      </c>
      <c r="S256" s="365"/>
      <c r="T256" s="369"/>
      <c r="U256" s="365"/>
      <c r="V256" s="369"/>
      <c r="W256" s="369"/>
      <c r="X256" s="370"/>
      <c r="Y256" s="85"/>
      <c r="Z256" s="371"/>
    </row>
    <row r="257" spans="3:26" x14ac:dyDescent="0.25">
      <c r="C257" s="356"/>
      <c r="D257" s="357"/>
      <c r="E257" s="357"/>
      <c r="F257" s="357"/>
      <c r="G257" s="358"/>
      <c r="H257" s="359"/>
      <c r="I257" s="357"/>
      <c r="J257" s="357"/>
      <c r="K257" s="357" t="str">
        <f t="shared" ca="1" si="18"/>
        <v/>
      </c>
      <c r="L257" s="360">
        <f t="shared" si="19"/>
        <v>0</v>
      </c>
      <c r="M257" s="360">
        <f t="shared" si="20"/>
        <v>1</v>
      </c>
      <c r="N257" s="360">
        <f t="shared" si="21"/>
        <v>1900</v>
      </c>
      <c r="O257" s="366" t="e">
        <f t="shared" si="22"/>
        <v>#N/A</v>
      </c>
      <c r="P257" s="360" t="e">
        <f t="shared" si="23"/>
        <v>#N/A</v>
      </c>
      <c r="Q257" s="360" t="e">
        <f>IF(P257&gt;'06'!$AZ$15,0,1)</f>
        <v>#N/A</v>
      </c>
      <c r="S257" s="365"/>
      <c r="T257" s="369"/>
      <c r="U257" s="365"/>
      <c r="V257" s="369"/>
      <c r="W257" s="369"/>
      <c r="X257" s="370"/>
      <c r="Y257" s="85"/>
      <c r="Z257" s="371"/>
    </row>
    <row r="258" spans="3:26" x14ac:dyDescent="0.25">
      <c r="C258" s="356"/>
      <c r="D258" s="357"/>
      <c r="E258" s="357"/>
      <c r="F258" s="357"/>
      <c r="G258" s="358"/>
      <c r="H258" s="359"/>
      <c r="I258" s="357"/>
      <c r="J258" s="357"/>
      <c r="K258" s="357" t="str">
        <f t="shared" ca="1" si="18"/>
        <v/>
      </c>
      <c r="L258" s="360">
        <f t="shared" si="19"/>
        <v>0</v>
      </c>
      <c r="M258" s="360">
        <f t="shared" si="20"/>
        <v>1</v>
      </c>
      <c r="N258" s="360">
        <f t="shared" si="21"/>
        <v>1900</v>
      </c>
      <c r="O258" s="366" t="e">
        <f t="shared" si="22"/>
        <v>#N/A</v>
      </c>
      <c r="P258" s="360" t="e">
        <f t="shared" si="23"/>
        <v>#N/A</v>
      </c>
      <c r="Q258" s="360" t="e">
        <f>IF(P258&gt;'06'!$AZ$15,0,1)</f>
        <v>#N/A</v>
      </c>
      <c r="S258" s="365"/>
      <c r="T258" s="369"/>
      <c r="U258" s="365"/>
      <c r="V258" s="369"/>
      <c r="W258" s="369"/>
      <c r="X258" s="370"/>
      <c r="Y258" s="85"/>
      <c r="Z258" s="371"/>
    </row>
    <row r="259" spans="3:26" x14ac:dyDescent="0.25">
      <c r="C259" s="356"/>
      <c r="D259" s="357"/>
      <c r="E259" s="357"/>
      <c r="F259" s="357"/>
      <c r="G259" s="358"/>
      <c r="H259" s="359"/>
      <c r="I259" s="357"/>
      <c r="J259" s="357"/>
      <c r="K259" s="357" t="str">
        <f t="shared" ca="1" si="18"/>
        <v/>
      </c>
      <c r="L259" s="360">
        <f t="shared" si="19"/>
        <v>0</v>
      </c>
      <c r="M259" s="360">
        <f t="shared" si="20"/>
        <v>1</v>
      </c>
      <c r="N259" s="360">
        <f t="shared" si="21"/>
        <v>1900</v>
      </c>
      <c r="O259" s="366" t="e">
        <f t="shared" si="22"/>
        <v>#N/A</v>
      </c>
      <c r="P259" s="360" t="e">
        <f t="shared" si="23"/>
        <v>#N/A</v>
      </c>
      <c r="Q259" s="360" t="e">
        <f>IF(P259&gt;'06'!$AZ$15,0,1)</f>
        <v>#N/A</v>
      </c>
      <c r="S259" s="365"/>
      <c r="T259" s="369"/>
      <c r="U259" s="365"/>
      <c r="V259" s="369"/>
      <c r="W259" s="369"/>
      <c r="X259" s="370"/>
      <c r="Y259" s="85"/>
      <c r="Z259" s="371"/>
    </row>
    <row r="260" spans="3:26" x14ac:dyDescent="0.25">
      <c r="C260" s="356"/>
      <c r="D260" s="357"/>
      <c r="E260" s="357"/>
      <c r="F260" s="357"/>
      <c r="G260" s="358"/>
      <c r="H260" s="359"/>
      <c r="I260" s="357"/>
      <c r="J260" s="357"/>
      <c r="K260" s="357" t="str">
        <f t="shared" ca="1" si="18"/>
        <v/>
      </c>
      <c r="L260" s="360">
        <f t="shared" si="19"/>
        <v>0</v>
      </c>
      <c r="M260" s="360">
        <f t="shared" si="20"/>
        <v>1</v>
      </c>
      <c r="N260" s="360">
        <f t="shared" si="21"/>
        <v>1900</v>
      </c>
      <c r="O260" s="366" t="e">
        <f t="shared" si="22"/>
        <v>#N/A</v>
      </c>
      <c r="P260" s="360" t="e">
        <f t="shared" si="23"/>
        <v>#N/A</v>
      </c>
      <c r="Q260" s="360" t="e">
        <f>IF(P260&gt;'06'!$AZ$15,0,1)</f>
        <v>#N/A</v>
      </c>
      <c r="S260" s="365"/>
      <c r="T260" s="369"/>
      <c r="U260" s="365"/>
      <c r="V260" s="369"/>
      <c r="W260" s="369"/>
      <c r="X260" s="370"/>
      <c r="Y260" s="85"/>
      <c r="Z260" s="371"/>
    </row>
    <row r="261" spans="3:26" x14ac:dyDescent="0.25">
      <c r="C261" s="356"/>
      <c r="D261" s="357"/>
      <c r="E261" s="357"/>
      <c r="F261" s="357"/>
      <c r="G261" s="358"/>
      <c r="H261" s="359"/>
      <c r="I261" s="357"/>
      <c r="J261" s="357"/>
      <c r="K261" s="357" t="str">
        <f t="shared" ca="1" si="18"/>
        <v/>
      </c>
      <c r="L261" s="360">
        <f t="shared" si="19"/>
        <v>0</v>
      </c>
      <c r="M261" s="360">
        <f t="shared" si="20"/>
        <v>1</v>
      </c>
      <c r="N261" s="360">
        <f t="shared" si="21"/>
        <v>1900</v>
      </c>
      <c r="O261" s="366" t="e">
        <f t="shared" si="22"/>
        <v>#N/A</v>
      </c>
      <c r="P261" s="360" t="e">
        <f t="shared" si="23"/>
        <v>#N/A</v>
      </c>
      <c r="Q261" s="360" t="e">
        <f>IF(P261&gt;'06'!$AZ$15,0,1)</f>
        <v>#N/A</v>
      </c>
      <c r="S261" s="365"/>
      <c r="T261" s="369"/>
      <c r="U261" s="365"/>
      <c r="V261" s="369"/>
      <c r="W261" s="369"/>
      <c r="X261" s="370"/>
      <c r="Y261" s="85"/>
      <c r="Z261" s="371"/>
    </row>
    <row r="262" spans="3:26" x14ac:dyDescent="0.25">
      <c r="C262" s="356"/>
      <c r="D262" s="357"/>
      <c r="E262" s="357"/>
      <c r="F262" s="357"/>
      <c r="G262" s="358"/>
      <c r="H262" s="359"/>
      <c r="I262" s="357"/>
      <c r="J262" s="357"/>
      <c r="K262" s="357" t="str">
        <f t="shared" ca="1" si="18"/>
        <v/>
      </c>
      <c r="L262" s="360">
        <f t="shared" si="19"/>
        <v>0</v>
      </c>
      <c r="M262" s="360">
        <f t="shared" si="20"/>
        <v>1</v>
      </c>
      <c r="N262" s="360">
        <f t="shared" si="21"/>
        <v>1900</v>
      </c>
      <c r="O262" s="366" t="e">
        <f t="shared" si="22"/>
        <v>#N/A</v>
      </c>
      <c r="P262" s="360" t="e">
        <f t="shared" si="23"/>
        <v>#N/A</v>
      </c>
      <c r="Q262" s="360" t="e">
        <f>IF(P262&gt;'06'!$AZ$15,0,1)</f>
        <v>#N/A</v>
      </c>
      <c r="S262" s="365"/>
      <c r="T262" s="369"/>
      <c r="U262" s="365"/>
      <c r="V262" s="369"/>
      <c r="W262" s="369"/>
      <c r="X262" s="370"/>
      <c r="Y262" s="85"/>
      <c r="Z262" s="371"/>
    </row>
    <row r="263" spans="3:26" x14ac:dyDescent="0.25">
      <c r="C263" s="356"/>
      <c r="D263" s="357"/>
      <c r="E263" s="357"/>
      <c r="F263" s="357"/>
      <c r="G263" s="358"/>
      <c r="H263" s="359"/>
      <c r="I263" s="357"/>
      <c r="J263" s="357"/>
      <c r="K263" s="357" t="str">
        <f t="shared" ca="1" si="18"/>
        <v/>
      </c>
      <c r="L263" s="360">
        <f t="shared" si="19"/>
        <v>0</v>
      </c>
      <c r="M263" s="360">
        <f t="shared" si="20"/>
        <v>1</v>
      </c>
      <c r="N263" s="360">
        <f t="shared" si="21"/>
        <v>1900</v>
      </c>
      <c r="O263" s="366" t="e">
        <f t="shared" si="22"/>
        <v>#N/A</v>
      </c>
      <c r="P263" s="360" t="e">
        <f t="shared" si="23"/>
        <v>#N/A</v>
      </c>
      <c r="Q263" s="360" t="e">
        <f>IF(P263&gt;'06'!$AZ$15,0,1)</f>
        <v>#N/A</v>
      </c>
      <c r="S263" s="365"/>
      <c r="T263" s="369"/>
      <c r="U263" s="365"/>
      <c r="V263" s="369"/>
      <c r="W263" s="369"/>
      <c r="X263" s="370"/>
      <c r="Y263" s="85"/>
      <c r="Z263" s="371"/>
    </row>
    <row r="264" spans="3:26" x14ac:dyDescent="0.25">
      <c r="C264" s="356"/>
      <c r="D264" s="357"/>
      <c r="E264" s="357"/>
      <c r="F264" s="357"/>
      <c r="G264" s="358"/>
      <c r="H264" s="359"/>
      <c r="I264" s="357"/>
      <c r="J264" s="357"/>
      <c r="K264" s="357" t="str">
        <f t="shared" ca="1" si="18"/>
        <v/>
      </c>
      <c r="L264" s="360">
        <f t="shared" si="19"/>
        <v>0</v>
      </c>
      <c r="M264" s="360">
        <f t="shared" si="20"/>
        <v>1</v>
      </c>
      <c r="N264" s="360">
        <f t="shared" si="21"/>
        <v>1900</v>
      </c>
      <c r="O264" s="366" t="e">
        <f t="shared" si="22"/>
        <v>#N/A</v>
      </c>
      <c r="P264" s="360" t="e">
        <f t="shared" si="23"/>
        <v>#N/A</v>
      </c>
      <c r="Q264" s="360" t="e">
        <f>IF(P264&gt;'06'!$AZ$15,0,1)</f>
        <v>#N/A</v>
      </c>
      <c r="S264" s="365"/>
      <c r="T264" s="369"/>
      <c r="U264" s="365"/>
      <c r="V264" s="369"/>
      <c r="W264" s="369"/>
      <c r="X264" s="370"/>
      <c r="Y264" s="85"/>
      <c r="Z264" s="371"/>
    </row>
    <row r="265" spans="3:26" x14ac:dyDescent="0.25">
      <c r="C265" s="356"/>
      <c r="D265" s="357"/>
      <c r="E265" s="357"/>
      <c r="F265" s="357"/>
      <c r="G265" s="358"/>
      <c r="H265" s="359"/>
      <c r="I265" s="357"/>
      <c r="J265" s="357"/>
      <c r="K265" s="357" t="str">
        <f t="shared" ref="K265:K328" ca="1" si="24">IF(J265="","",(IF(J265="Efetivado","",IF(C265="","",IF(C265=TODAY(),"Vence Hoje",IF(C265&lt;TODAY(),"Atrasado",C265-TODAY()&amp;" Dias para Vencer"))))))</f>
        <v/>
      </c>
      <c r="L265" s="360">
        <f t="shared" ref="L265:L328" si="25">DAY(C265)</f>
        <v>0</v>
      </c>
      <c r="M265" s="360">
        <f t="shared" ref="M265:M328" si="26">MONTH(C265)</f>
        <v>1</v>
      </c>
      <c r="N265" s="360">
        <f t="shared" ref="N265:N328" si="27">YEAR(C265)</f>
        <v>1900</v>
      </c>
      <c r="O265" s="366" t="e">
        <f t="shared" ref="O265:O328" si="28">VLOOKUP(E265,$W$12:$X$425,2,0)</f>
        <v>#N/A</v>
      </c>
      <c r="P265" s="360" t="e">
        <f t="shared" ref="P265:P328" si="29">VLOOKUP(J265,$W$9:$X$10,2,0)</f>
        <v>#N/A</v>
      </c>
      <c r="Q265" s="360" t="e">
        <f>IF(P265&gt;'06'!$AZ$15,0,1)</f>
        <v>#N/A</v>
      </c>
      <c r="S265" s="365"/>
      <c r="T265" s="369"/>
      <c r="U265" s="365"/>
      <c r="V265" s="369"/>
      <c r="W265" s="369"/>
      <c r="X265" s="370"/>
      <c r="Y265" s="85"/>
      <c r="Z265" s="371"/>
    </row>
    <row r="266" spans="3:26" x14ac:dyDescent="0.25">
      <c r="C266" s="356"/>
      <c r="D266" s="357"/>
      <c r="E266" s="357"/>
      <c r="F266" s="357"/>
      <c r="G266" s="358"/>
      <c r="H266" s="359"/>
      <c r="I266" s="357"/>
      <c r="J266" s="357"/>
      <c r="K266" s="357" t="str">
        <f t="shared" ca="1" si="24"/>
        <v/>
      </c>
      <c r="L266" s="360">
        <f t="shared" si="25"/>
        <v>0</v>
      </c>
      <c r="M266" s="360">
        <f t="shared" si="26"/>
        <v>1</v>
      </c>
      <c r="N266" s="360">
        <f t="shared" si="27"/>
        <v>1900</v>
      </c>
      <c r="O266" s="366" t="e">
        <f t="shared" si="28"/>
        <v>#N/A</v>
      </c>
      <c r="P266" s="360" t="e">
        <f t="shared" si="29"/>
        <v>#N/A</v>
      </c>
      <c r="Q266" s="360" t="e">
        <f>IF(P266&gt;'06'!$AZ$15,0,1)</f>
        <v>#N/A</v>
      </c>
      <c r="S266" s="365"/>
      <c r="T266" s="369"/>
      <c r="U266" s="365"/>
      <c r="V266" s="369"/>
      <c r="W266" s="369"/>
      <c r="X266" s="370"/>
      <c r="Y266" s="85"/>
      <c r="Z266" s="371"/>
    </row>
    <row r="267" spans="3:26" x14ac:dyDescent="0.25">
      <c r="C267" s="356"/>
      <c r="D267" s="357"/>
      <c r="E267" s="357"/>
      <c r="F267" s="357"/>
      <c r="G267" s="358"/>
      <c r="H267" s="359"/>
      <c r="I267" s="357"/>
      <c r="J267" s="357"/>
      <c r="K267" s="357" t="str">
        <f t="shared" ca="1" si="24"/>
        <v/>
      </c>
      <c r="L267" s="360">
        <f t="shared" si="25"/>
        <v>0</v>
      </c>
      <c r="M267" s="360">
        <f t="shared" si="26"/>
        <v>1</v>
      </c>
      <c r="N267" s="360">
        <f t="shared" si="27"/>
        <v>1900</v>
      </c>
      <c r="O267" s="366" t="e">
        <f t="shared" si="28"/>
        <v>#N/A</v>
      </c>
      <c r="P267" s="360" t="e">
        <f t="shared" si="29"/>
        <v>#N/A</v>
      </c>
      <c r="Q267" s="360" t="e">
        <f>IF(P267&gt;'06'!$AZ$15,0,1)</f>
        <v>#N/A</v>
      </c>
      <c r="S267" s="365"/>
      <c r="T267" s="369"/>
      <c r="U267" s="365"/>
      <c r="V267" s="369"/>
      <c r="W267" s="369"/>
      <c r="X267" s="370"/>
      <c r="Y267" s="85"/>
      <c r="Z267" s="371"/>
    </row>
    <row r="268" spans="3:26" x14ac:dyDescent="0.25">
      <c r="C268" s="356"/>
      <c r="D268" s="357"/>
      <c r="E268" s="357"/>
      <c r="F268" s="357"/>
      <c r="G268" s="358"/>
      <c r="H268" s="359"/>
      <c r="I268" s="357"/>
      <c r="J268" s="357"/>
      <c r="K268" s="357" t="str">
        <f t="shared" ca="1" si="24"/>
        <v/>
      </c>
      <c r="L268" s="360">
        <f t="shared" si="25"/>
        <v>0</v>
      </c>
      <c r="M268" s="360">
        <f t="shared" si="26"/>
        <v>1</v>
      </c>
      <c r="N268" s="360">
        <f t="shared" si="27"/>
        <v>1900</v>
      </c>
      <c r="O268" s="366" t="e">
        <f t="shared" si="28"/>
        <v>#N/A</v>
      </c>
      <c r="P268" s="360" t="e">
        <f t="shared" si="29"/>
        <v>#N/A</v>
      </c>
      <c r="Q268" s="360" t="e">
        <f>IF(P268&gt;'06'!$AZ$15,0,1)</f>
        <v>#N/A</v>
      </c>
      <c r="S268" s="365"/>
      <c r="T268" s="369"/>
      <c r="U268" s="365"/>
      <c r="V268" s="369"/>
      <c r="W268" s="369"/>
      <c r="X268" s="370"/>
      <c r="Y268" s="85"/>
      <c r="Z268" s="371"/>
    </row>
    <row r="269" spans="3:26" x14ac:dyDescent="0.25">
      <c r="C269" s="356"/>
      <c r="D269" s="357"/>
      <c r="E269" s="357"/>
      <c r="F269" s="357"/>
      <c r="G269" s="358"/>
      <c r="H269" s="359"/>
      <c r="I269" s="357"/>
      <c r="J269" s="357"/>
      <c r="K269" s="357" t="str">
        <f t="shared" ca="1" si="24"/>
        <v/>
      </c>
      <c r="L269" s="360">
        <f t="shared" si="25"/>
        <v>0</v>
      </c>
      <c r="M269" s="360">
        <f t="shared" si="26"/>
        <v>1</v>
      </c>
      <c r="N269" s="360">
        <f t="shared" si="27"/>
        <v>1900</v>
      </c>
      <c r="O269" s="366" t="e">
        <f t="shared" si="28"/>
        <v>#N/A</v>
      </c>
      <c r="P269" s="360" t="e">
        <f t="shared" si="29"/>
        <v>#N/A</v>
      </c>
      <c r="Q269" s="360" t="e">
        <f>IF(P269&gt;'06'!$AZ$15,0,1)</f>
        <v>#N/A</v>
      </c>
      <c r="S269" s="365"/>
      <c r="T269" s="369"/>
      <c r="U269" s="365"/>
      <c r="V269" s="369"/>
      <c r="W269" s="369"/>
      <c r="X269" s="370"/>
      <c r="Y269" s="85"/>
      <c r="Z269" s="371"/>
    </row>
    <row r="270" spans="3:26" x14ac:dyDescent="0.25">
      <c r="C270" s="356"/>
      <c r="D270" s="357"/>
      <c r="E270" s="357"/>
      <c r="F270" s="357"/>
      <c r="G270" s="358"/>
      <c r="H270" s="359"/>
      <c r="I270" s="357"/>
      <c r="J270" s="357"/>
      <c r="K270" s="357" t="str">
        <f t="shared" ca="1" si="24"/>
        <v/>
      </c>
      <c r="L270" s="360">
        <f t="shared" si="25"/>
        <v>0</v>
      </c>
      <c r="M270" s="360">
        <f t="shared" si="26"/>
        <v>1</v>
      </c>
      <c r="N270" s="360">
        <f t="shared" si="27"/>
        <v>1900</v>
      </c>
      <c r="O270" s="366" t="e">
        <f t="shared" si="28"/>
        <v>#N/A</v>
      </c>
      <c r="P270" s="360" t="e">
        <f t="shared" si="29"/>
        <v>#N/A</v>
      </c>
      <c r="Q270" s="360" t="e">
        <f>IF(P270&gt;'06'!$AZ$15,0,1)</f>
        <v>#N/A</v>
      </c>
      <c r="S270" s="365"/>
      <c r="T270" s="369"/>
      <c r="U270" s="365"/>
      <c r="V270" s="369"/>
      <c r="W270" s="369"/>
      <c r="X270" s="370"/>
      <c r="Y270" s="85"/>
      <c r="Z270" s="371"/>
    </row>
    <row r="271" spans="3:26" x14ac:dyDescent="0.25">
      <c r="C271" s="356"/>
      <c r="D271" s="357"/>
      <c r="E271" s="357"/>
      <c r="F271" s="357"/>
      <c r="G271" s="358"/>
      <c r="H271" s="359"/>
      <c r="I271" s="357"/>
      <c r="J271" s="357"/>
      <c r="K271" s="357" t="str">
        <f t="shared" ca="1" si="24"/>
        <v/>
      </c>
      <c r="L271" s="360">
        <f t="shared" si="25"/>
        <v>0</v>
      </c>
      <c r="M271" s="360">
        <f t="shared" si="26"/>
        <v>1</v>
      </c>
      <c r="N271" s="360">
        <f t="shared" si="27"/>
        <v>1900</v>
      </c>
      <c r="O271" s="366" t="e">
        <f t="shared" si="28"/>
        <v>#N/A</v>
      </c>
      <c r="P271" s="360" t="e">
        <f t="shared" si="29"/>
        <v>#N/A</v>
      </c>
      <c r="Q271" s="360" t="e">
        <f>IF(P271&gt;'06'!$AZ$15,0,1)</f>
        <v>#N/A</v>
      </c>
      <c r="S271" s="365"/>
      <c r="T271" s="369"/>
      <c r="U271" s="365"/>
      <c r="V271" s="369"/>
      <c r="W271" s="369"/>
      <c r="X271" s="370"/>
      <c r="Y271" s="85"/>
      <c r="Z271" s="371"/>
    </row>
    <row r="272" spans="3:26" x14ac:dyDescent="0.25">
      <c r="C272" s="356"/>
      <c r="D272" s="357"/>
      <c r="E272" s="357"/>
      <c r="F272" s="357"/>
      <c r="G272" s="358"/>
      <c r="H272" s="359"/>
      <c r="I272" s="357"/>
      <c r="J272" s="357"/>
      <c r="K272" s="357" t="str">
        <f t="shared" ca="1" si="24"/>
        <v/>
      </c>
      <c r="L272" s="360">
        <f t="shared" si="25"/>
        <v>0</v>
      </c>
      <c r="M272" s="360">
        <f t="shared" si="26"/>
        <v>1</v>
      </c>
      <c r="N272" s="360">
        <f t="shared" si="27"/>
        <v>1900</v>
      </c>
      <c r="O272" s="366" t="e">
        <f t="shared" si="28"/>
        <v>#N/A</v>
      </c>
      <c r="P272" s="360" t="e">
        <f t="shared" si="29"/>
        <v>#N/A</v>
      </c>
      <c r="Q272" s="360" t="e">
        <f>IF(P272&gt;'06'!$AZ$15,0,1)</f>
        <v>#N/A</v>
      </c>
      <c r="S272" s="365"/>
      <c r="T272" s="369"/>
      <c r="U272" s="365"/>
      <c r="V272" s="369"/>
      <c r="W272" s="369"/>
      <c r="X272" s="370"/>
      <c r="Y272" s="85"/>
      <c r="Z272" s="371"/>
    </row>
    <row r="273" spans="3:26" x14ac:dyDescent="0.25">
      <c r="C273" s="356"/>
      <c r="D273" s="357"/>
      <c r="E273" s="357"/>
      <c r="F273" s="357"/>
      <c r="G273" s="358"/>
      <c r="H273" s="359"/>
      <c r="I273" s="357"/>
      <c r="J273" s="357"/>
      <c r="K273" s="357" t="str">
        <f t="shared" ca="1" si="24"/>
        <v/>
      </c>
      <c r="L273" s="360">
        <f t="shared" si="25"/>
        <v>0</v>
      </c>
      <c r="M273" s="360">
        <f t="shared" si="26"/>
        <v>1</v>
      </c>
      <c r="N273" s="360">
        <f t="shared" si="27"/>
        <v>1900</v>
      </c>
      <c r="O273" s="366" t="e">
        <f t="shared" si="28"/>
        <v>#N/A</v>
      </c>
      <c r="P273" s="360" t="e">
        <f t="shared" si="29"/>
        <v>#N/A</v>
      </c>
      <c r="Q273" s="360" t="e">
        <f>IF(P273&gt;'06'!$AZ$15,0,1)</f>
        <v>#N/A</v>
      </c>
      <c r="S273" s="365"/>
      <c r="T273" s="369"/>
      <c r="U273" s="365"/>
      <c r="V273" s="369"/>
      <c r="W273" s="369"/>
      <c r="X273" s="370"/>
      <c r="Y273" s="85"/>
      <c r="Z273" s="371"/>
    </row>
    <row r="274" spans="3:26" x14ac:dyDescent="0.25">
      <c r="C274" s="356"/>
      <c r="D274" s="357"/>
      <c r="E274" s="357"/>
      <c r="F274" s="357"/>
      <c r="G274" s="358"/>
      <c r="H274" s="359"/>
      <c r="I274" s="357"/>
      <c r="J274" s="357"/>
      <c r="K274" s="357" t="str">
        <f t="shared" ca="1" si="24"/>
        <v/>
      </c>
      <c r="L274" s="360">
        <f t="shared" si="25"/>
        <v>0</v>
      </c>
      <c r="M274" s="360">
        <f t="shared" si="26"/>
        <v>1</v>
      </c>
      <c r="N274" s="360">
        <f t="shared" si="27"/>
        <v>1900</v>
      </c>
      <c r="O274" s="366" t="e">
        <f t="shared" si="28"/>
        <v>#N/A</v>
      </c>
      <c r="P274" s="360" t="e">
        <f t="shared" si="29"/>
        <v>#N/A</v>
      </c>
      <c r="Q274" s="360" t="e">
        <f>IF(P274&gt;'06'!$AZ$15,0,1)</f>
        <v>#N/A</v>
      </c>
      <c r="S274" s="365"/>
      <c r="T274" s="369"/>
      <c r="U274" s="365"/>
      <c r="V274" s="369"/>
      <c r="W274" s="369"/>
      <c r="X274" s="370"/>
      <c r="Y274" s="85"/>
      <c r="Z274" s="371"/>
    </row>
    <row r="275" spans="3:26" x14ac:dyDescent="0.25">
      <c r="C275" s="356"/>
      <c r="D275" s="357"/>
      <c r="E275" s="357"/>
      <c r="F275" s="357"/>
      <c r="G275" s="358"/>
      <c r="H275" s="359"/>
      <c r="I275" s="357"/>
      <c r="J275" s="357"/>
      <c r="K275" s="357" t="str">
        <f t="shared" ca="1" si="24"/>
        <v/>
      </c>
      <c r="L275" s="360">
        <f t="shared" si="25"/>
        <v>0</v>
      </c>
      <c r="M275" s="360">
        <f t="shared" si="26"/>
        <v>1</v>
      </c>
      <c r="N275" s="360">
        <f t="shared" si="27"/>
        <v>1900</v>
      </c>
      <c r="O275" s="366" t="e">
        <f t="shared" si="28"/>
        <v>#N/A</v>
      </c>
      <c r="P275" s="360" t="e">
        <f t="shared" si="29"/>
        <v>#N/A</v>
      </c>
      <c r="Q275" s="360" t="e">
        <f>IF(P275&gt;'06'!$AZ$15,0,1)</f>
        <v>#N/A</v>
      </c>
      <c r="S275" s="365"/>
      <c r="T275" s="369"/>
      <c r="U275" s="365"/>
      <c r="V275" s="369"/>
      <c r="W275" s="369"/>
      <c r="X275" s="370"/>
      <c r="Y275" s="85"/>
      <c r="Z275" s="371"/>
    </row>
    <row r="276" spans="3:26" x14ac:dyDescent="0.25">
      <c r="C276" s="356"/>
      <c r="D276" s="357"/>
      <c r="E276" s="357"/>
      <c r="F276" s="357"/>
      <c r="G276" s="358"/>
      <c r="H276" s="359"/>
      <c r="I276" s="357"/>
      <c r="J276" s="357"/>
      <c r="K276" s="357" t="str">
        <f t="shared" ca="1" si="24"/>
        <v/>
      </c>
      <c r="L276" s="360">
        <f t="shared" si="25"/>
        <v>0</v>
      </c>
      <c r="M276" s="360">
        <f t="shared" si="26"/>
        <v>1</v>
      </c>
      <c r="N276" s="360">
        <f t="shared" si="27"/>
        <v>1900</v>
      </c>
      <c r="O276" s="366" t="e">
        <f t="shared" si="28"/>
        <v>#N/A</v>
      </c>
      <c r="P276" s="360" t="e">
        <f t="shared" si="29"/>
        <v>#N/A</v>
      </c>
      <c r="Q276" s="360" t="e">
        <f>IF(P276&gt;'06'!$AZ$15,0,1)</f>
        <v>#N/A</v>
      </c>
      <c r="S276" s="365"/>
      <c r="T276" s="369"/>
      <c r="U276" s="365"/>
      <c r="V276" s="369"/>
      <c r="W276" s="369"/>
      <c r="X276" s="370"/>
      <c r="Y276" s="85"/>
      <c r="Z276" s="371"/>
    </row>
    <row r="277" spans="3:26" x14ac:dyDescent="0.25">
      <c r="C277" s="356"/>
      <c r="D277" s="357"/>
      <c r="E277" s="357"/>
      <c r="F277" s="357"/>
      <c r="G277" s="358"/>
      <c r="H277" s="359"/>
      <c r="I277" s="357"/>
      <c r="J277" s="357"/>
      <c r="K277" s="357" t="str">
        <f t="shared" ca="1" si="24"/>
        <v/>
      </c>
      <c r="L277" s="360">
        <f t="shared" si="25"/>
        <v>0</v>
      </c>
      <c r="M277" s="360">
        <f t="shared" si="26"/>
        <v>1</v>
      </c>
      <c r="N277" s="360">
        <f t="shared" si="27"/>
        <v>1900</v>
      </c>
      <c r="O277" s="366" t="e">
        <f t="shared" si="28"/>
        <v>#N/A</v>
      </c>
      <c r="P277" s="360" t="e">
        <f t="shared" si="29"/>
        <v>#N/A</v>
      </c>
      <c r="Q277" s="360" t="e">
        <f>IF(P277&gt;'06'!$AZ$15,0,1)</f>
        <v>#N/A</v>
      </c>
      <c r="S277" s="365"/>
      <c r="T277" s="369"/>
      <c r="U277" s="365"/>
      <c r="V277" s="369"/>
      <c r="W277" s="369"/>
      <c r="X277" s="370"/>
      <c r="Y277" s="85"/>
      <c r="Z277" s="371"/>
    </row>
    <row r="278" spans="3:26" x14ac:dyDescent="0.25">
      <c r="C278" s="356"/>
      <c r="D278" s="357"/>
      <c r="E278" s="357"/>
      <c r="F278" s="357"/>
      <c r="G278" s="358"/>
      <c r="H278" s="359"/>
      <c r="I278" s="357"/>
      <c r="J278" s="357"/>
      <c r="K278" s="357" t="str">
        <f t="shared" ca="1" si="24"/>
        <v/>
      </c>
      <c r="L278" s="360">
        <f t="shared" si="25"/>
        <v>0</v>
      </c>
      <c r="M278" s="360">
        <f t="shared" si="26"/>
        <v>1</v>
      </c>
      <c r="N278" s="360">
        <f t="shared" si="27"/>
        <v>1900</v>
      </c>
      <c r="O278" s="366" t="e">
        <f t="shared" si="28"/>
        <v>#N/A</v>
      </c>
      <c r="P278" s="360" t="e">
        <f t="shared" si="29"/>
        <v>#N/A</v>
      </c>
      <c r="Q278" s="360" t="e">
        <f>IF(P278&gt;'06'!$AZ$15,0,1)</f>
        <v>#N/A</v>
      </c>
      <c r="S278" s="365"/>
      <c r="T278" s="369"/>
      <c r="U278" s="365"/>
      <c r="V278" s="369"/>
      <c r="W278" s="369"/>
      <c r="X278" s="370"/>
      <c r="Y278" s="85"/>
      <c r="Z278" s="371"/>
    </row>
    <row r="279" spans="3:26" x14ac:dyDescent="0.25">
      <c r="C279" s="356"/>
      <c r="D279" s="357"/>
      <c r="E279" s="357"/>
      <c r="F279" s="357"/>
      <c r="G279" s="358"/>
      <c r="H279" s="359"/>
      <c r="I279" s="357"/>
      <c r="J279" s="357"/>
      <c r="K279" s="357" t="str">
        <f t="shared" ca="1" si="24"/>
        <v/>
      </c>
      <c r="L279" s="360">
        <f t="shared" si="25"/>
        <v>0</v>
      </c>
      <c r="M279" s="360">
        <f t="shared" si="26"/>
        <v>1</v>
      </c>
      <c r="N279" s="360">
        <f t="shared" si="27"/>
        <v>1900</v>
      </c>
      <c r="O279" s="366" t="e">
        <f t="shared" si="28"/>
        <v>#N/A</v>
      </c>
      <c r="P279" s="360" t="e">
        <f t="shared" si="29"/>
        <v>#N/A</v>
      </c>
      <c r="Q279" s="360" t="e">
        <f>IF(P279&gt;'06'!$AZ$15,0,1)</f>
        <v>#N/A</v>
      </c>
      <c r="S279" s="365"/>
      <c r="T279" s="369"/>
      <c r="U279" s="365"/>
      <c r="V279" s="369"/>
      <c r="W279" s="369"/>
      <c r="X279" s="370"/>
      <c r="Y279" s="85"/>
      <c r="Z279" s="371"/>
    </row>
    <row r="280" spans="3:26" x14ac:dyDescent="0.25">
      <c r="C280" s="356"/>
      <c r="D280" s="357"/>
      <c r="E280" s="357"/>
      <c r="F280" s="357"/>
      <c r="G280" s="358"/>
      <c r="H280" s="359"/>
      <c r="I280" s="357"/>
      <c r="J280" s="357"/>
      <c r="K280" s="357" t="str">
        <f t="shared" ca="1" si="24"/>
        <v/>
      </c>
      <c r="L280" s="360">
        <f t="shared" si="25"/>
        <v>0</v>
      </c>
      <c r="M280" s="360">
        <f t="shared" si="26"/>
        <v>1</v>
      </c>
      <c r="N280" s="360">
        <f t="shared" si="27"/>
        <v>1900</v>
      </c>
      <c r="O280" s="366" t="e">
        <f t="shared" si="28"/>
        <v>#N/A</v>
      </c>
      <c r="P280" s="360" t="e">
        <f t="shared" si="29"/>
        <v>#N/A</v>
      </c>
      <c r="Q280" s="360" t="e">
        <f>IF(P280&gt;'06'!$AZ$15,0,1)</f>
        <v>#N/A</v>
      </c>
      <c r="S280" s="365"/>
      <c r="T280" s="369"/>
      <c r="U280" s="365"/>
      <c r="V280" s="369"/>
      <c r="W280" s="369"/>
      <c r="X280" s="370"/>
      <c r="Y280" s="85"/>
      <c r="Z280" s="371"/>
    </row>
    <row r="281" spans="3:26" x14ac:dyDescent="0.25">
      <c r="C281" s="356"/>
      <c r="D281" s="357"/>
      <c r="E281" s="357"/>
      <c r="F281" s="357"/>
      <c r="G281" s="358"/>
      <c r="H281" s="359"/>
      <c r="I281" s="357"/>
      <c r="J281" s="357"/>
      <c r="K281" s="357" t="str">
        <f t="shared" ca="1" si="24"/>
        <v/>
      </c>
      <c r="L281" s="360">
        <f t="shared" si="25"/>
        <v>0</v>
      </c>
      <c r="M281" s="360">
        <f t="shared" si="26"/>
        <v>1</v>
      </c>
      <c r="N281" s="360">
        <f t="shared" si="27"/>
        <v>1900</v>
      </c>
      <c r="O281" s="366" t="e">
        <f t="shared" si="28"/>
        <v>#N/A</v>
      </c>
      <c r="P281" s="360" t="e">
        <f t="shared" si="29"/>
        <v>#N/A</v>
      </c>
      <c r="Q281" s="360" t="e">
        <f>IF(P281&gt;'06'!$AZ$15,0,1)</f>
        <v>#N/A</v>
      </c>
      <c r="S281" s="365"/>
      <c r="T281" s="369"/>
      <c r="U281" s="365"/>
      <c r="V281" s="369"/>
      <c r="W281" s="369"/>
      <c r="X281" s="370"/>
      <c r="Y281" s="85"/>
      <c r="Z281" s="371"/>
    </row>
    <row r="282" spans="3:26" x14ac:dyDescent="0.25">
      <c r="C282" s="356"/>
      <c r="D282" s="357"/>
      <c r="E282" s="357"/>
      <c r="F282" s="357"/>
      <c r="G282" s="358"/>
      <c r="H282" s="359"/>
      <c r="I282" s="357"/>
      <c r="J282" s="357"/>
      <c r="K282" s="357" t="str">
        <f t="shared" ca="1" si="24"/>
        <v/>
      </c>
      <c r="L282" s="360">
        <f t="shared" si="25"/>
        <v>0</v>
      </c>
      <c r="M282" s="360">
        <f t="shared" si="26"/>
        <v>1</v>
      </c>
      <c r="N282" s="360">
        <f t="shared" si="27"/>
        <v>1900</v>
      </c>
      <c r="O282" s="366" t="e">
        <f t="shared" si="28"/>
        <v>#N/A</v>
      </c>
      <c r="P282" s="360" t="e">
        <f t="shared" si="29"/>
        <v>#N/A</v>
      </c>
      <c r="Q282" s="360" t="e">
        <f>IF(P282&gt;'06'!$AZ$15,0,1)</f>
        <v>#N/A</v>
      </c>
      <c r="S282" s="365"/>
      <c r="T282" s="369"/>
      <c r="U282" s="365"/>
      <c r="V282" s="369"/>
      <c r="W282" s="369"/>
      <c r="X282" s="370"/>
      <c r="Y282" s="85"/>
      <c r="Z282" s="371"/>
    </row>
    <row r="283" spans="3:26" x14ac:dyDescent="0.25">
      <c r="C283" s="356"/>
      <c r="D283" s="357"/>
      <c r="E283" s="357"/>
      <c r="F283" s="357"/>
      <c r="G283" s="358"/>
      <c r="H283" s="359"/>
      <c r="I283" s="357"/>
      <c r="J283" s="357"/>
      <c r="K283" s="357" t="str">
        <f t="shared" ca="1" si="24"/>
        <v/>
      </c>
      <c r="L283" s="360">
        <f t="shared" si="25"/>
        <v>0</v>
      </c>
      <c r="M283" s="360">
        <f t="shared" si="26"/>
        <v>1</v>
      </c>
      <c r="N283" s="360">
        <f t="shared" si="27"/>
        <v>1900</v>
      </c>
      <c r="O283" s="366" t="e">
        <f t="shared" si="28"/>
        <v>#N/A</v>
      </c>
      <c r="P283" s="360" t="e">
        <f t="shared" si="29"/>
        <v>#N/A</v>
      </c>
      <c r="Q283" s="360" t="e">
        <f>IF(P283&gt;'06'!$AZ$15,0,1)</f>
        <v>#N/A</v>
      </c>
      <c r="S283" s="365"/>
      <c r="T283" s="369"/>
      <c r="U283" s="365"/>
      <c r="V283" s="369"/>
      <c r="W283" s="369"/>
      <c r="X283" s="370"/>
      <c r="Y283" s="85"/>
      <c r="Z283" s="371"/>
    </row>
    <row r="284" spans="3:26" x14ac:dyDescent="0.25">
      <c r="C284" s="356"/>
      <c r="D284" s="357"/>
      <c r="E284" s="357"/>
      <c r="F284" s="357"/>
      <c r="G284" s="358"/>
      <c r="H284" s="359"/>
      <c r="I284" s="357"/>
      <c r="J284" s="357"/>
      <c r="K284" s="357" t="str">
        <f t="shared" ca="1" si="24"/>
        <v/>
      </c>
      <c r="L284" s="360">
        <f t="shared" si="25"/>
        <v>0</v>
      </c>
      <c r="M284" s="360">
        <f t="shared" si="26"/>
        <v>1</v>
      </c>
      <c r="N284" s="360">
        <f t="shared" si="27"/>
        <v>1900</v>
      </c>
      <c r="O284" s="366" t="e">
        <f t="shared" si="28"/>
        <v>#N/A</v>
      </c>
      <c r="P284" s="360" t="e">
        <f t="shared" si="29"/>
        <v>#N/A</v>
      </c>
      <c r="Q284" s="360" t="e">
        <f>IF(P284&gt;'06'!$AZ$15,0,1)</f>
        <v>#N/A</v>
      </c>
      <c r="S284" s="365"/>
      <c r="T284" s="369"/>
      <c r="U284" s="365"/>
      <c r="V284" s="369"/>
      <c r="W284" s="369"/>
      <c r="X284" s="370"/>
      <c r="Y284" s="85"/>
      <c r="Z284" s="371"/>
    </row>
    <row r="285" spans="3:26" x14ac:dyDescent="0.25">
      <c r="C285" s="356"/>
      <c r="D285" s="357"/>
      <c r="E285" s="357"/>
      <c r="F285" s="357"/>
      <c r="G285" s="358"/>
      <c r="H285" s="359"/>
      <c r="I285" s="357"/>
      <c r="J285" s="357"/>
      <c r="K285" s="357" t="str">
        <f t="shared" ca="1" si="24"/>
        <v/>
      </c>
      <c r="L285" s="360">
        <f t="shared" si="25"/>
        <v>0</v>
      </c>
      <c r="M285" s="360">
        <f t="shared" si="26"/>
        <v>1</v>
      </c>
      <c r="N285" s="360">
        <f t="shared" si="27"/>
        <v>1900</v>
      </c>
      <c r="O285" s="366" t="e">
        <f t="shared" si="28"/>
        <v>#N/A</v>
      </c>
      <c r="P285" s="360" t="e">
        <f t="shared" si="29"/>
        <v>#N/A</v>
      </c>
      <c r="Q285" s="360" t="e">
        <f>IF(P285&gt;'06'!$AZ$15,0,1)</f>
        <v>#N/A</v>
      </c>
      <c r="S285" s="365"/>
      <c r="T285" s="369"/>
      <c r="U285" s="365"/>
      <c r="V285" s="369"/>
      <c r="W285" s="369"/>
      <c r="X285" s="370"/>
      <c r="Y285" s="85"/>
      <c r="Z285" s="371"/>
    </row>
    <row r="286" spans="3:26" x14ac:dyDescent="0.25">
      <c r="C286" s="356"/>
      <c r="D286" s="357"/>
      <c r="E286" s="357"/>
      <c r="F286" s="357"/>
      <c r="G286" s="358"/>
      <c r="H286" s="359"/>
      <c r="I286" s="357"/>
      <c r="J286" s="357"/>
      <c r="K286" s="357" t="str">
        <f t="shared" ca="1" si="24"/>
        <v/>
      </c>
      <c r="L286" s="360">
        <f t="shared" si="25"/>
        <v>0</v>
      </c>
      <c r="M286" s="360">
        <f t="shared" si="26"/>
        <v>1</v>
      </c>
      <c r="N286" s="360">
        <f t="shared" si="27"/>
        <v>1900</v>
      </c>
      <c r="O286" s="366" t="e">
        <f t="shared" si="28"/>
        <v>#N/A</v>
      </c>
      <c r="P286" s="360" t="e">
        <f t="shared" si="29"/>
        <v>#N/A</v>
      </c>
      <c r="Q286" s="360" t="e">
        <f>IF(P286&gt;'06'!$AZ$15,0,1)</f>
        <v>#N/A</v>
      </c>
      <c r="S286" s="365"/>
      <c r="T286" s="369"/>
      <c r="U286" s="365"/>
      <c r="V286" s="369"/>
      <c r="W286" s="369"/>
      <c r="X286" s="370"/>
      <c r="Y286" s="85"/>
      <c r="Z286" s="371"/>
    </row>
    <row r="287" spans="3:26" x14ac:dyDescent="0.25">
      <c r="C287" s="356"/>
      <c r="D287" s="357"/>
      <c r="E287" s="357"/>
      <c r="F287" s="357"/>
      <c r="G287" s="358"/>
      <c r="H287" s="359"/>
      <c r="I287" s="357"/>
      <c r="J287" s="357"/>
      <c r="K287" s="357" t="str">
        <f t="shared" ca="1" si="24"/>
        <v/>
      </c>
      <c r="L287" s="360">
        <f t="shared" si="25"/>
        <v>0</v>
      </c>
      <c r="M287" s="360">
        <f t="shared" si="26"/>
        <v>1</v>
      </c>
      <c r="N287" s="360">
        <f t="shared" si="27"/>
        <v>1900</v>
      </c>
      <c r="O287" s="366" t="e">
        <f t="shared" si="28"/>
        <v>#N/A</v>
      </c>
      <c r="P287" s="360" t="e">
        <f t="shared" si="29"/>
        <v>#N/A</v>
      </c>
      <c r="Q287" s="360" t="e">
        <f>IF(P287&gt;'06'!$AZ$15,0,1)</f>
        <v>#N/A</v>
      </c>
      <c r="S287" s="365"/>
      <c r="T287" s="369"/>
      <c r="U287" s="365"/>
      <c r="V287" s="369"/>
      <c r="W287" s="369"/>
      <c r="X287" s="370"/>
      <c r="Y287" s="85"/>
      <c r="Z287" s="371"/>
    </row>
    <row r="288" spans="3:26" x14ac:dyDescent="0.25">
      <c r="C288" s="356"/>
      <c r="D288" s="357"/>
      <c r="E288" s="357"/>
      <c r="F288" s="357"/>
      <c r="G288" s="358"/>
      <c r="H288" s="359"/>
      <c r="I288" s="357"/>
      <c r="J288" s="357"/>
      <c r="K288" s="357" t="str">
        <f t="shared" ca="1" si="24"/>
        <v/>
      </c>
      <c r="L288" s="360">
        <f t="shared" si="25"/>
        <v>0</v>
      </c>
      <c r="M288" s="360">
        <f t="shared" si="26"/>
        <v>1</v>
      </c>
      <c r="N288" s="360">
        <f t="shared" si="27"/>
        <v>1900</v>
      </c>
      <c r="O288" s="366" t="e">
        <f t="shared" si="28"/>
        <v>#N/A</v>
      </c>
      <c r="P288" s="360" t="e">
        <f t="shared" si="29"/>
        <v>#N/A</v>
      </c>
      <c r="Q288" s="360" t="e">
        <f>IF(P288&gt;'06'!$AZ$15,0,1)</f>
        <v>#N/A</v>
      </c>
      <c r="S288" s="365"/>
      <c r="T288" s="369"/>
      <c r="U288" s="365"/>
      <c r="V288" s="369"/>
      <c r="W288" s="369"/>
      <c r="X288" s="370"/>
      <c r="Y288" s="85"/>
      <c r="Z288" s="371"/>
    </row>
    <row r="289" spans="3:26" x14ac:dyDescent="0.25">
      <c r="C289" s="356"/>
      <c r="D289" s="357"/>
      <c r="E289" s="357"/>
      <c r="F289" s="357"/>
      <c r="G289" s="358"/>
      <c r="H289" s="359"/>
      <c r="I289" s="357"/>
      <c r="J289" s="357"/>
      <c r="K289" s="357" t="str">
        <f t="shared" ca="1" si="24"/>
        <v/>
      </c>
      <c r="L289" s="360">
        <f t="shared" si="25"/>
        <v>0</v>
      </c>
      <c r="M289" s="360">
        <f t="shared" si="26"/>
        <v>1</v>
      </c>
      <c r="N289" s="360">
        <f t="shared" si="27"/>
        <v>1900</v>
      </c>
      <c r="O289" s="366" t="e">
        <f t="shared" si="28"/>
        <v>#N/A</v>
      </c>
      <c r="P289" s="360" t="e">
        <f t="shared" si="29"/>
        <v>#N/A</v>
      </c>
      <c r="Q289" s="360" t="e">
        <f>IF(P289&gt;'06'!$AZ$15,0,1)</f>
        <v>#N/A</v>
      </c>
      <c r="S289" s="365"/>
      <c r="T289" s="369"/>
      <c r="U289" s="365"/>
      <c r="V289" s="369"/>
      <c r="W289" s="369"/>
      <c r="X289" s="370"/>
      <c r="Y289" s="85"/>
      <c r="Z289" s="371"/>
    </row>
    <row r="290" spans="3:26" x14ac:dyDescent="0.25">
      <c r="C290" s="356"/>
      <c r="D290" s="357"/>
      <c r="E290" s="357"/>
      <c r="F290" s="357"/>
      <c r="G290" s="358"/>
      <c r="H290" s="359"/>
      <c r="I290" s="357"/>
      <c r="J290" s="357"/>
      <c r="K290" s="357" t="str">
        <f t="shared" ca="1" si="24"/>
        <v/>
      </c>
      <c r="L290" s="360">
        <f t="shared" si="25"/>
        <v>0</v>
      </c>
      <c r="M290" s="360">
        <f t="shared" si="26"/>
        <v>1</v>
      </c>
      <c r="N290" s="360">
        <f t="shared" si="27"/>
        <v>1900</v>
      </c>
      <c r="O290" s="366" t="e">
        <f t="shared" si="28"/>
        <v>#N/A</v>
      </c>
      <c r="P290" s="360" t="e">
        <f t="shared" si="29"/>
        <v>#N/A</v>
      </c>
      <c r="Q290" s="360" t="e">
        <f>IF(P290&gt;'06'!$AZ$15,0,1)</f>
        <v>#N/A</v>
      </c>
      <c r="S290" s="365"/>
      <c r="T290" s="369"/>
      <c r="U290" s="365"/>
      <c r="V290" s="369"/>
      <c r="W290" s="369"/>
      <c r="X290" s="370"/>
      <c r="Y290" s="85"/>
      <c r="Z290" s="371"/>
    </row>
    <row r="291" spans="3:26" x14ac:dyDescent="0.25">
      <c r="C291" s="356"/>
      <c r="D291" s="357"/>
      <c r="E291" s="357"/>
      <c r="F291" s="357"/>
      <c r="G291" s="358"/>
      <c r="H291" s="359"/>
      <c r="I291" s="357"/>
      <c r="J291" s="357"/>
      <c r="K291" s="357" t="str">
        <f t="shared" ca="1" si="24"/>
        <v/>
      </c>
      <c r="L291" s="360">
        <f t="shared" si="25"/>
        <v>0</v>
      </c>
      <c r="M291" s="360">
        <f t="shared" si="26"/>
        <v>1</v>
      </c>
      <c r="N291" s="360">
        <f t="shared" si="27"/>
        <v>1900</v>
      </c>
      <c r="O291" s="366" t="e">
        <f t="shared" si="28"/>
        <v>#N/A</v>
      </c>
      <c r="P291" s="360" t="e">
        <f t="shared" si="29"/>
        <v>#N/A</v>
      </c>
      <c r="Q291" s="360" t="e">
        <f>IF(P291&gt;'06'!$AZ$15,0,1)</f>
        <v>#N/A</v>
      </c>
      <c r="S291" s="365"/>
      <c r="T291" s="369"/>
      <c r="U291" s="365"/>
      <c r="V291" s="369"/>
      <c r="W291" s="369"/>
      <c r="X291" s="370"/>
      <c r="Y291" s="85"/>
      <c r="Z291" s="371"/>
    </row>
    <row r="292" spans="3:26" x14ac:dyDescent="0.25">
      <c r="C292" s="356"/>
      <c r="D292" s="357"/>
      <c r="E292" s="357"/>
      <c r="F292" s="357"/>
      <c r="G292" s="358"/>
      <c r="H292" s="359"/>
      <c r="I292" s="357"/>
      <c r="J292" s="357"/>
      <c r="K292" s="357" t="str">
        <f t="shared" ca="1" si="24"/>
        <v/>
      </c>
      <c r="L292" s="360">
        <f t="shared" si="25"/>
        <v>0</v>
      </c>
      <c r="M292" s="360">
        <f t="shared" si="26"/>
        <v>1</v>
      </c>
      <c r="N292" s="360">
        <f t="shared" si="27"/>
        <v>1900</v>
      </c>
      <c r="O292" s="366" t="e">
        <f t="shared" si="28"/>
        <v>#N/A</v>
      </c>
      <c r="P292" s="360" t="e">
        <f t="shared" si="29"/>
        <v>#N/A</v>
      </c>
      <c r="Q292" s="360" t="e">
        <f>IF(P292&gt;'06'!$AZ$15,0,1)</f>
        <v>#N/A</v>
      </c>
      <c r="S292" s="365"/>
      <c r="T292" s="369"/>
      <c r="U292" s="365"/>
      <c r="V292" s="369"/>
      <c r="W292" s="369"/>
      <c r="X292" s="370"/>
      <c r="Y292" s="85"/>
      <c r="Z292" s="371"/>
    </row>
    <row r="293" spans="3:26" x14ac:dyDescent="0.25">
      <c r="C293" s="356"/>
      <c r="D293" s="357"/>
      <c r="E293" s="357"/>
      <c r="F293" s="357"/>
      <c r="G293" s="358"/>
      <c r="H293" s="359"/>
      <c r="I293" s="357"/>
      <c r="J293" s="357"/>
      <c r="K293" s="357" t="str">
        <f t="shared" ca="1" si="24"/>
        <v/>
      </c>
      <c r="L293" s="360">
        <f t="shared" si="25"/>
        <v>0</v>
      </c>
      <c r="M293" s="360">
        <f t="shared" si="26"/>
        <v>1</v>
      </c>
      <c r="N293" s="360">
        <f t="shared" si="27"/>
        <v>1900</v>
      </c>
      <c r="O293" s="366" t="e">
        <f t="shared" si="28"/>
        <v>#N/A</v>
      </c>
      <c r="P293" s="360" t="e">
        <f t="shared" si="29"/>
        <v>#N/A</v>
      </c>
      <c r="Q293" s="360" t="e">
        <f>IF(P293&gt;'06'!$AZ$15,0,1)</f>
        <v>#N/A</v>
      </c>
      <c r="S293" s="365"/>
      <c r="T293" s="369"/>
      <c r="U293" s="365"/>
      <c r="V293" s="369"/>
      <c r="W293" s="369"/>
      <c r="X293" s="370"/>
      <c r="Y293" s="85"/>
      <c r="Z293" s="371"/>
    </row>
    <row r="294" spans="3:26" x14ac:dyDescent="0.25">
      <c r="C294" s="356"/>
      <c r="D294" s="357"/>
      <c r="E294" s="357"/>
      <c r="F294" s="357"/>
      <c r="G294" s="358"/>
      <c r="H294" s="359"/>
      <c r="I294" s="357"/>
      <c r="J294" s="357"/>
      <c r="K294" s="357" t="str">
        <f t="shared" ca="1" si="24"/>
        <v/>
      </c>
      <c r="L294" s="360">
        <f t="shared" si="25"/>
        <v>0</v>
      </c>
      <c r="M294" s="360">
        <f t="shared" si="26"/>
        <v>1</v>
      </c>
      <c r="N294" s="360">
        <f t="shared" si="27"/>
        <v>1900</v>
      </c>
      <c r="O294" s="366" t="e">
        <f t="shared" si="28"/>
        <v>#N/A</v>
      </c>
      <c r="P294" s="360" t="e">
        <f t="shared" si="29"/>
        <v>#N/A</v>
      </c>
      <c r="Q294" s="360" t="e">
        <f>IF(P294&gt;'06'!$AZ$15,0,1)</f>
        <v>#N/A</v>
      </c>
      <c r="S294" s="365"/>
      <c r="T294" s="369"/>
      <c r="U294" s="365"/>
      <c r="V294" s="369"/>
      <c r="W294" s="369"/>
      <c r="X294" s="370"/>
      <c r="Y294" s="85"/>
      <c r="Z294" s="371"/>
    </row>
    <row r="295" spans="3:26" x14ac:dyDescent="0.25">
      <c r="C295" s="356"/>
      <c r="D295" s="357"/>
      <c r="E295" s="357"/>
      <c r="F295" s="357"/>
      <c r="G295" s="358"/>
      <c r="H295" s="359"/>
      <c r="I295" s="357"/>
      <c r="J295" s="357"/>
      <c r="K295" s="357" t="str">
        <f t="shared" ca="1" si="24"/>
        <v/>
      </c>
      <c r="L295" s="360">
        <f t="shared" si="25"/>
        <v>0</v>
      </c>
      <c r="M295" s="360">
        <f t="shared" si="26"/>
        <v>1</v>
      </c>
      <c r="N295" s="360">
        <f t="shared" si="27"/>
        <v>1900</v>
      </c>
      <c r="O295" s="366" t="e">
        <f t="shared" si="28"/>
        <v>#N/A</v>
      </c>
      <c r="P295" s="360" t="e">
        <f t="shared" si="29"/>
        <v>#N/A</v>
      </c>
      <c r="Q295" s="360" t="e">
        <f>IF(P295&gt;'06'!$AZ$15,0,1)</f>
        <v>#N/A</v>
      </c>
      <c r="S295" s="365"/>
      <c r="T295" s="369"/>
      <c r="U295" s="365"/>
      <c r="V295" s="369"/>
      <c r="W295" s="369"/>
      <c r="X295" s="370"/>
      <c r="Y295" s="85"/>
      <c r="Z295" s="371"/>
    </row>
    <row r="296" spans="3:26" x14ac:dyDescent="0.25">
      <c r="C296" s="356"/>
      <c r="D296" s="357"/>
      <c r="E296" s="357"/>
      <c r="F296" s="357"/>
      <c r="G296" s="358"/>
      <c r="H296" s="359"/>
      <c r="I296" s="357"/>
      <c r="J296" s="357"/>
      <c r="K296" s="357" t="str">
        <f t="shared" ca="1" si="24"/>
        <v/>
      </c>
      <c r="L296" s="360">
        <f t="shared" si="25"/>
        <v>0</v>
      </c>
      <c r="M296" s="360">
        <f t="shared" si="26"/>
        <v>1</v>
      </c>
      <c r="N296" s="360">
        <f t="shared" si="27"/>
        <v>1900</v>
      </c>
      <c r="O296" s="366" t="e">
        <f t="shared" si="28"/>
        <v>#N/A</v>
      </c>
      <c r="P296" s="360" t="e">
        <f t="shared" si="29"/>
        <v>#N/A</v>
      </c>
      <c r="Q296" s="360" t="e">
        <f>IF(P296&gt;'06'!$AZ$15,0,1)</f>
        <v>#N/A</v>
      </c>
      <c r="S296" s="365"/>
      <c r="T296" s="369"/>
      <c r="U296" s="365"/>
      <c r="V296" s="369"/>
      <c r="W296" s="369"/>
      <c r="X296" s="370"/>
      <c r="Y296" s="85"/>
      <c r="Z296" s="371"/>
    </row>
    <row r="297" spans="3:26" x14ac:dyDescent="0.25">
      <c r="C297" s="356"/>
      <c r="D297" s="357"/>
      <c r="E297" s="357"/>
      <c r="F297" s="357"/>
      <c r="G297" s="358"/>
      <c r="H297" s="359"/>
      <c r="I297" s="357"/>
      <c r="J297" s="357"/>
      <c r="K297" s="357" t="str">
        <f t="shared" ca="1" si="24"/>
        <v/>
      </c>
      <c r="L297" s="360">
        <f t="shared" si="25"/>
        <v>0</v>
      </c>
      <c r="M297" s="360">
        <f t="shared" si="26"/>
        <v>1</v>
      </c>
      <c r="N297" s="360">
        <f t="shared" si="27"/>
        <v>1900</v>
      </c>
      <c r="O297" s="366" t="e">
        <f t="shared" si="28"/>
        <v>#N/A</v>
      </c>
      <c r="P297" s="360" t="e">
        <f t="shared" si="29"/>
        <v>#N/A</v>
      </c>
      <c r="Q297" s="360" t="e">
        <f>IF(P297&gt;'06'!$AZ$15,0,1)</f>
        <v>#N/A</v>
      </c>
      <c r="S297" s="365"/>
      <c r="T297" s="369"/>
      <c r="U297" s="365"/>
      <c r="V297" s="369"/>
      <c r="W297" s="369"/>
      <c r="X297" s="370"/>
      <c r="Y297" s="85"/>
      <c r="Z297" s="371"/>
    </row>
    <row r="298" spans="3:26" x14ac:dyDescent="0.25">
      <c r="C298" s="356"/>
      <c r="D298" s="357"/>
      <c r="E298" s="357"/>
      <c r="F298" s="357"/>
      <c r="G298" s="358"/>
      <c r="H298" s="359"/>
      <c r="I298" s="357"/>
      <c r="J298" s="357"/>
      <c r="K298" s="357" t="str">
        <f t="shared" ca="1" si="24"/>
        <v/>
      </c>
      <c r="L298" s="360">
        <f t="shared" si="25"/>
        <v>0</v>
      </c>
      <c r="M298" s="360">
        <f t="shared" si="26"/>
        <v>1</v>
      </c>
      <c r="N298" s="360">
        <f t="shared" si="27"/>
        <v>1900</v>
      </c>
      <c r="O298" s="366" t="e">
        <f t="shared" si="28"/>
        <v>#N/A</v>
      </c>
      <c r="P298" s="360" t="e">
        <f t="shared" si="29"/>
        <v>#N/A</v>
      </c>
      <c r="Q298" s="360" t="e">
        <f>IF(P298&gt;'06'!$AZ$15,0,1)</f>
        <v>#N/A</v>
      </c>
      <c r="S298" s="365"/>
      <c r="T298" s="369"/>
      <c r="U298" s="365"/>
      <c r="V298" s="369"/>
      <c r="W298" s="369"/>
      <c r="X298" s="370"/>
      <c r="Y298" s="85"/>
      <c r="Z298" s="371"/>
    </row>
    <row r="299" spans="3:26" x14ac:dyDescent="0.25">
      <c r="C299" s="356"/>
      <c r="D299" s="357"/>
      <c r="E299" s="357"/>
      <c r="F299" s="357"/>
      <c r="G299" s="358"/>
      <c r="H299" s="359"/>
      <c r="I299" s="357"/>
      <c r="J299" s="357"/>
      <c r="K299" s="357" t="str">
        <f t="shared" ca="1" si="24"/>
        <v/>
      </c>
      <c r="L299" s="360">
        <f t="shared" si="25"/>
        <v>0</v>
      </c>
      <c r="M299" s="360">
        <f t="shared" si="26"/>
        <v>1</v>
      </c>
      <c r="N299" s="360">
        <f t="shared" si="27"/>
        <v>1900</v>
      </c>
      <c r="O299" s="366" t="e">
        <f t="shared" si="28"/>
        <v>#N/A</v>
      </c>
      <c r="P299" s="360" t="e">
        <f t="shared" si="29"/>
        <v>#N/A</v>
      </c>
      <c r="Q299" s="360" t="e">
        <f>IF(P299&gt;'06'!$AZ$15,0,1)</f>
        <v>#N/A</v>
      </c>
      <c r="S299" s="365"/>
      <c r="T299" s="369"/>
      <c r="U299" s="365"/>
      <c r="V299" s="369"/>
      <c r="W299" s="369"/>
      <c r="X299" s="370"/>
      <c r="Y299" s="85"/>
      <c r="Z299" s="371"/>
    </row>
    <row r="300" spans="3:26" x14ac:dyDescent="0.25">
      <c r="C300" s="356"/>
      <c r="D300" s="357"/>
      <c r="E300" s="357"/>
      <c r="F300" s="357"/>
      <c r="G300" s="358"/>
      <c r="H300" s="359"/>
      <c r="I300" s="357"/>
      <c r="J300" s="357"/>
      <c r="K300" s="357" t="str">
        <f t="shared" ca="1" si="24"/>
        <v/>
      </c>
      <c r="L300" s="360">
        <f t="shared" si="25"/>
        <v>0</v>
      </c>
      <c r="M300" s="360">
        <f t="shared" si="26"/>
        <v>1</v>
      </c>
      <c r="N300" s="360">
        <f t="shared" si="27"/>
        <v>1900</v>
      </c>
      <c r="O300" s="366" t="e">
        <f t="shared" si="28"/>
        <v>#N/A</v>
      </c>
      <c r="P300" s="360" t="e">
        <f t="shared" si="29"/>
        <v>#N/A</v>
      </c>
      <c r="Q300" s="360" t="e">
        <f>IF(P300&gt;'06'!$AZ$15,0,1)</f>
        <v>#N/A</v>
      </c>
      <c r="S300" s="365"/>
      <c r="T300" s="369"/>
      <c r="U300" s="365"/>
      <c r="V300" s="369"/>
      <c r="W300" s="369"/>
      <c r="X300" s="370"/>
      <c r="Y300" s="85"/>
      <c r="Z300" s="371"/>
    </row>
    <row r="301" spans="3:26" x14ac:dyDescent="0.25">
      <c r="C301" s="356"/>
      <c r="D301" s="357"/>
      <c r="E301" s="357"/>
      <c r="F301" s="357"/>
      <c r="G301" s="358"/>
      <c r="H301" s="359"/>
      <c r="I301" s="357"/>
      <c r="J301" s="357"/>
      <c r="K301" s="357" t="str">
        <f t="shared" ca="1" si="24"/>
        <v/>
      </c>
      <c r="L301" s="360">
        <f t="shared" si="25"/>
        <v>0</v>
      </c>
      <c r="M301" s="360">
        <f t="shared" si="26"/>
        <v>1</v>
      </c>
      <c r="N301" s="360">
        <f t="shared" si="27"/>
        <v>1900</v>
      </c>
      <c r="O301" s="366" t="e">
        <f t="shared" si="28"/>
        <v>#N/A</v>
      </c>
      <c r="P301" s="360" t="e">
        <f t="shared" si="29"/>
        <v>#N/A</v>
      </c>
      <c r="Q301" s="360" t="e">
        <f>IF(P301&gt;'06'!$AZ$15,0,1)</f>
        <v>#N/A</v>
      </c>
      <c r="S301" s="365"/>
      <c r="T301" s="369"/>
      <c r="U301" s="365"/>
      <c r="V301" s="369"/>
      <c r="W301" s="369"/>
      <c r="X301" s="370"/>
      <c r="Y301" s="85"/>
      <c r="Z301" s="371"/>
    </row>
    <row r="302" spans="3:26" x14ac:dyDescent="0.25">
      <c r="C302" s="356"/>
      <c r="D302" s="357"/>
      <c r="E302" s="357"/>
      <c r="F302" s="357"/>
      <c r="G302" s="358"/>
      <c r="H302" s="359"/>
      <c r="I302" s="357"/>
      <c r="J302" s="357"/>
      <c r="K302" s="357" t="str">
        <f t="shared" ca="1" si="24"/>
        <v/>
      </c>
      <c r="L302" s="360">
        <f t="shared" si="25"/>
        <v>0</v>
      </c>
      <c r="M302" s="360">
        <f t="shared" si="26"/>
        <v>1</v>
      </c>
      <c r="N302" s="360">
        <f t="shared" si="27"/>
        <v>1900</v>
      </c>
      <c r="O302" s="366" t="e">
        <f t="shared" si="28"/>
        <v>#N/A</v>
      </c>
      <c r="P302" s="360" t="e">
        <f t="shared" si="29"/>
        <v>#N/A</v>
      </c>
      <c r="Q302" s="360" t="e">
        <f>IF(P302&gt;'06'!$AZ$15,0,1)</f>
        <v>#N/A</v>
      </c>
      <c r="S302" s="365"/>
      <c r="T302" s="369"/>
      <c r="U302" s="365"/>
      <c r="V302" s="369"/>
      <c r="W302" s="369"/>
      <c r="X302" s="370"/>
      <c r="Y302" s="85"/>
      <c r="Z302" s="371"/>
    </row>
    <row r="303" spans="3:26" x14ac:dyDescent="0.25">
      <c r="C303" s="356"/>
      <c r="D303" s="357"/>
      <c r="E303" s="357"/>
      <c r="F303" s="357"/>
      <c r="G303" s="358"/>
      <c r="H303" s="359"/>
      <c r="I303" s="357"/>
      <c r="J303" s="357"/>
      <c r="K303" s="357" t="str">
        <f t="shared" ca="1" si="24"/>
        <v/>
      </c>
      <c r="L303" s="360">
        <f t="shared" si="25"/>
        <v>0</v>
      </c>
      <c r="M303" s="360">
        <f t="shared" si="26"/>
        <v>1</v>
      </c>
      <c r="N303" s="360">
        <f t="shared" si="27"/>
        <v>1900</v>
      </c>
      <c r="O303" s="366" t="e">
        <f t="shared" si="28"/>
        <v>#N/A</v>
      </c>
      <c r="P303" s="360" t="e">
        <f t="shared" si="29"/>
        <v>#N/A</v>
      </c>
      <c r="Q303" s="360" t="e">
        <f>IF(P303&gt;'06'!$AZ$15,0,1)</f>
        <v>#N/A</v>
      </c>
      <c r="S303" s="365"/>
      <c r="T303" s="369"/>
      <c r="U303" s="365"/>
      <c r="V303" s="369"/>
      <c r="W303" s="369"/>
      <c r="X303" s="370"/>
      <c r="Y303" s="85"/>
      <c r="Z303" s="371"/>
    </row>
    <row r="304" spans="3:26" x14ac:dyDescent="0.25">
      <c r="C304" s="356"/>
      <c r="D304" s="357"/>
      <c r="E304" s="357"/>
      <c r="F304" s="357"/>
      <c r="G304" s="358"/>
      <c r="H304" s="359"/>
      <c r="I304" s="357"/>
      <c r="J304" s="357"/>
      <c r="K304" s="357" t="str">
        <f t="shared" ca="1" si="24"/>
        <v/>
      </c>
      <c r="L304" s="360">
        <f t="shared" si="25"/>
        <v>0</v>
      </c>
      <c r="M304" s="360">
        <f t="shared" si="26"/>
        <v>1</v>
      </c>
      <c r="N304" s="360">
        <f t="shared" si="27"/>
        <v>1900</v>
      </c>
      <c r="O304" s="366" t="e">
        <f t="shared" si="28"/>
        <v>#N/A</v>
      </c>
      <c r="P304" s="360" t="e">
        <f t="shared" si="29"/>
        <v>#N/A</v>
      </c>
      <c r="Q304" s="360" t="e">
        <f>IF(P304&gt;'06'!$AZ$15,0,1)</f>
        <v>#N/A</v>
      </c>
      <c r="S304" s="365"/>
      <c r="T304" s="369"/>
      <c r="U304" s="365"/>
      <c r="V304" s="369"/>
      <c r="W304" s="369"/>
      <c r="X304" s="370"/>
      <c r="Y304" s="85"/>
      <c r="Z304" s="371"/>
    </row>
    <row r="305" spans="3:26" x14ac:dyDescent="0.25">
      <c r="C305" s="356"/>
      <c r="D305" s="357"/>
      <c r="E305" s="357"/>
      <c r="F305" s="357"/>
      <c r="G305" s="358"/>
      <c r="H305" s="359"/>
      <c r="I305" s="357"/>
      <c r="J305" s="357"/>
      <c r="K305" s="357" t="str">
        <f t="shared" ca="1" si="24"/>
        <v/>
      </c>
      <c r="L305" s="360">
        <f t="shared" si="25"/>
        <v>0</v>
      </c>
      <c r="M305" s="360">
        <f t="shared" si="26"/>
        <v>1</v>
      </c>
      <c r="N305" s="360">
        <f t="shared" si="27"/>
        <v>1900</v>
      </c>
      <c r="O305" s="366" t="e">
        <f t="shared" si="28"/>
        <v>#N/A</v>
      </c>
      <c r="P305" s="360" t="e">
        <f t="shared" si="29"/>
        <v>#N/A</v>
      </c>
      <c r="Q305" s="360" t="e">
        <f>IF(P305&gt;'06'!$AZ$15,0,1)</f>
        <v>#N/A</v>
      </c>
      <c r="S305" s="365"/>
      <c r="T305" s="369"/>
      <c r="U305" s="365"/>
      <c r="V305" s="369"/>
      <c r="W305" s="369"/>
      <c r="X305" s="370"/>
      <c r="Y305" s="85"/>
      <c r="Z305" s="371"/>
    </row>
    <row r="306" spans="3:26" x14ac:dyDescent="0.25">
      <c r="C306" s="356"/>
      <c r="D306" s="357"/>
      <c r="E306" s="357"/>
      <c r="F306" s="357"/>
      <c r="G306" s="358"/>
      <c r="H306" s="359"/>
      <c r="I306" s="357"/>
      <c r="J306" s="357"/>
      <c r="K306" s="357" t="str">
        <f t="shared" ca="1" si="24"/>
        <v/>
      </c>
      <c r="L306" s="360">
        <f t="shared" si="25"/>
        <v>0</v>
      </c>
      <c r="M306" s="360">
        <f t="shared" si="26"/>
        <v>1</v>
      </c>
      <c r="N306" s="360">
        <f t="shared" si="27"/>
        <v>1900</v>
      </c>
      <c r="O306" s="366" t="e">
        <f t="shared" si="28"/>
        <v>#N/A</v>
      </c>
      <c r="P306" s="360" t="e">
        <f t="shared" si="29"/>
        <v>#N/A</v>
      </c>
      <c r="Q306" s="360" t="e">
        <f>IF(P306&gt;'06'!$AZ$15,0,1)</f>
        <v>#N/A</v>
      </c>
      <c r="S306" s="365"/>
      <c r="T306" s="369"/>
      <c r="U306" s="365"/>
      <c r="V306" s="369"/>
      <c r="W306" s="369"/>
      <c r="X306" s="370"/>
      <c r="Y306" s="85"/>
      <c r="Z306" s="371"/>
    </row>
    <row r="307" spans="3:26" x14ac:dyDescent="0.25">
      <c r="C307" s="356"/>
      <c r="D307" s="357"/>
      <c r="E307" s="357"/>
      <c r="F307" s="357"/>
      <c r="G307" s="358"/>
      <c r="H307" s="359"/>
      <c r="I307" s="357"/>
      <c r="J307" s="357"/>
      <c r="K307" s="357" t="str">
        <f t="shared" ca="1" si="24"/>
        <v/>
      </c>
      <c r="L307" s="360">
        <f t="shared" si="25"/>
        <v>0</v>
      </c>
      <c r="M307" s="360">
        <f t="shared" si="26"/>
        <v>1</v>
      </c>
      <c r="N307" s="360">
        <f t="shared" si="27"/>
        <v>1900</v>
      </c>
      <c r="O307" s="366" t="e">
        <f t="shared" si="28"/>
        <v>#N/A</v>
      </c>
      <c r="P307" s="360" t="e">
        <f t="shared" si="29"/>
        <v>#N/A</v>
      </c>
      <c r="Q307" s="360" t="e">
        <f>IF(P307&gt;'06'!$AZ$15,0,1)</f>
        <v>#N/A</v>
      </c>
      <c r="S307" s="365"/>
      <c r="T307" s="369"/>
      <c r="U307" s="365"/>
      <c r="V307" s="369"/>
      <c r="W307" s="369"/>
      <c r="X307" s="370"/>
      <c r="Y307" s="85"/>
      <c r="Z307" s="371"/>
    </row>
    <row r="308" spans="3:26" x14ac:dyDescent="0.25">
      <c r="C308" s="356"/>
      <c r="D308" s="357"/>
      <c r="E308" s="357"/>
      <c r="F308" s="357"/>
      <c r="G308" s="358"/>
      <c r="H308" s="359"/>
      <c r="I308" s="357"/>
      <c r="J308" s="357"/>
      <c r="K308" s="357" t="str">
        <f t="shared" ca="1" si="24"/>
        <v/>
      </c>
      <c r="L308" s="360">
        <f t="shared" si="25"/>
        <v>0</v>
      </c>
      <c r="M308" s="360">
        <f t="shared" si="26"/>
        <v>1</v>
      </c>
      <c r="N308" s="360">
        <f t="shared" si="27"/>
        <v>1900</v>
      </c>
      <c r="O308" s="366" t="e">
        <f t="shared" si="28"/>
        <v>#N/A</v>
      </c>
      <c r="P308" s="360" t="e">
        <f t="shared" si="29"/>
        <v>#N/A</v>
      </c>
      <c r="Q308" s="360" t="e">
        <f>IF(P308&gt;'06'!$AZ$15,0,1)</f>
        <v>#N/A</v>
      </c>
      <c r="S308" s="365"/>
      <c r="T308" s="369"/>
      <c r="U308" s="365"/>
      <c r="V308" s="369"/>
      <c r="W308" s="369"/>
      <c r="X308" s="370"/>
      <c r="Y308" s="85"/>
      <c r="Z308" s="371"/>
    </row>
    <row r="309" spans="3:26" x14ac:dyDescent="0.25">
      <c r="C309" s="356"/>
      <c r="D309" s="357"/>
      <c r="E309" s="357"/>
      <c r="F309" s="357"/>
      <c r="G309" s="358"/>
      <c r="H309" s="359"/>
      <c r="I309" s="357"/>
      <c r="J309" s="357"/>
      <c r="K309" s="357" t="str">
        <f t="shared" ca="1" si="24"/>
        <v/>
      </c>
      <c r="L309" s="360">
        <f t="shared" si="25"/>
        <v>0</v>
      </c>
      <c r="M309" s="360">
        <f t="shared" si="26"/>
        <v>1</v>
      </c>
      <c r="N309" s="360">
        <f t="shared" si="27"/>
        <v>1900</v>
      </c>
      <c r="O309" s="366" t="e">
        <f t="shared" si="28"/>
        <v>#N/A</v>
      </c>
      <c r="P309" s="360" t="e">
        <f t="shared" si="29"/>
        <v>#N/A</v>
      </c>
      <c r="Q309" s="360" t="e">
        <f>IF(P309&gt;'06'!$AZ$15,0,1)</f>
        <v>#N/A</v>
      </c>
      <c r="S309" s="365"/>
      <c r="T309" s="369"/>
      <c r="U309" s="365"/>
      <c r="V309" s="369"/>
      <c r="W309" s="369"/>
      <c r="X309" s="370"/>
      <c r="Y309" s="85"/>
      <c r="Z309" s="371"/>
    </row>
    <row r="310" spans="3:26" x14ac:dyDescent="0.25">
      <c r="C310" s="356"/>
      <c r="D310" s="357"/>
      <c r="E310" s="357"/>
      <c r="F310" s="357"/>
      <c r="G310" s="358"/>
      <c r="H310" s="359"/>
      <c r="I310" s="357"/>
      <c r="J310" s="357"/>
      <c r="K310" s="357" t="str">
        <f t="shared" ca="1" si="24"/>
        <v/>
      </c>
      <c r="L310" s="360">
        <f t="shared" si="25"/>
        <v>0</v>
      </c>
      <c r="M310" s="360">
        <f t="shared" si="26"/>
        <v>1</v>
      </c>
      <c r="N310" s="360">
        <f t="shared" si="27"/>
        <v>1900</v>
      </c>
      <c r="O310" s="366" t="e">
        <f t="shared" si="28"/>
        <v>#N/A</v>
      </c>
      <c r="P310" s="360" t="e">
        <f t="shared" si="29"/>
        <v>#N/A</v>
      </c>
      <c r="Q310" s="360" t="e">
        <f>IF(P310&gt;'06'!$AZ$15,0,1)</f>
        <v>#N/A</v>
      </c>
      <c r="S310" s="365"/>
      <c r="T310" s="369"/>
      <c r="U310" s="365"/>
      <c r="V310" s="369"/>
      <c r="W310" s="369"/>
      <c r="X310" s="370"/>
      <c r="Y310" s="85"/>
      <c r="Z310" s="371"/>
    </row>
    <row r="311" spans="3:26" x14ac:dyDescent="0.25">
      <c r="C311" s="356"/>
      <c r="D311" s="357"/>
      <c r="E311" s="357"/>
      <c r="F311" s="357"/>
      <c r="G311" s="358"/>
      <c r="H311" s="359"/>
      <c r="I311" s="357"/>
      <c r="J311" s="357"/>
      <c r="K311" s="357" t="str">
        <f t="shared" ca="1" si="24"/>
        <v/>
      </c>
      <c r="L311" s="360">
        <f t="shared" si="25"/>
        <v>0</v>
      </c>
      <c r="M311" s="360">
        <f t="shared" si="26"/>
        <v>1</v>
      </c>
      <c r="N311" s="360">
        <f t="shared" si="27"/>
        <v>1900</v>
      </c>
      <c r="O311" s="366" t="e">
        <f t="shared" si="28"/>
        <v>#N/A</v>
      </c>
      <c r="P311" s="360" t="e">
        <f t="shared" si="29"/>
        <v>#N/A</v>
      </c>
      <c r="Q311" s="360" t="e">
        <f>IF(P311&gt;'06'!$AZ$15,0,1)</f>
        <v>#N/A</v>
      </c>
      <c r="S311" s="365"/>
      <c r="T311" s="369"/>
      <c r="U311" s="365"/>
      <c r="V311" s="369"/>
      <c r="W311" s="369"/>
      <c r="X311" s="370"/>
      <c r="Y311" s="85"/>
      <c r="Z311" s="371"/>
    </row>
    <row r="312" spans="3:26" x14ac:dyDescent="0.25">
      <c r="C312" s="356"/>
      <c r="D312" s="357"/>
      <c r="E312" s="357"/>
      <c r="F312" s="357"/>
      <c r="G312" s="358"/>
      <c r="H312" s="359"/>
      <c r="I312" s="357"/>
      <c r="J312" s="357"/>
      <c r="K312" s="357" t="str">
        <f t="shared" ca="1" si="24"/>
        <v/>
      </c>
      <c r="L312" s="360">
        <f t="shared" si="25"/>
        <v>0</v>
      </c>
      <c r="M312" s="360">
        <f t="shared" si="26"/>
        <v>1</v>
      </c>
      <c r="N312" s="360">
        <f t="shared" si="27"/>
        <v>1900</v>
      </c>
      <c r="O312" s="366" t="e">
        <f t="shared" si="28"/>
        <v>#N/A</v>
      </c>
      <c r="P312" s="360" t="e">
        <f t="shared" si="29"/>
        <v>#N/A</v>
      </c>
      <c r="Q312" s="360" t="e">
        <f>IF(P312&gt;'06'!$AZ$15,0,1)</f>
        <v>#N/A</v>
      </c>
      <c r="S312" s="365"/>
      <c r="T312" s="369"/>
      <c r="U312" s="365"/>
      <c r="V312" s="369"/>
      <c r="W312" s="369"/>
      <c r="X312" s="370"/>
      <c r="Y312" s="85"/>
      <c r="Z312" s="371"/>
    </row>
    <row r="313" spans="3:26" x14ac:dyDescent="0.25">
      <c r="C313" s="356"/>
      <c r="D313" s="357"/>
      <c r="E313" s="357"/>
      <c r="F313" s="357"/>
      <c r="G313" s="358"/>
      <c r="H313" s="359"/>
      <c r="I313" s="357"/>
      <c r="J313" s="357"/>
      <c r="K313" s="357" t="str">
        <f t="shared" ca="1" si="24"/>
        <v/>
      </c>
      <c r="L313" s="360">
        <f t="shared" si="25"/>
        <v>0</v>
      </c>
      <c r="M313" s="360">
        <f t="shared" si="26"/>
        <v>1</v>
      </c>
      <c r="N313" s="360">
        <f t="shared" si="27"/>
        <v>1900</v>
      </c>
      <c r="O313" s="366" t="e">
        <f t="shared" si="28"/>
        <v>#N/A</v>
      </c>
      <c r="P313" s="360" t="e">
        <f t="shared" si="29"/>
        <v>#N/A</v>
      </c>
      <c r="Q313" s="360" t="e">
        <f>IF(P313&gt;'06'!$AZ$15,0,1)</f>
        <v>#N/A</v>
      </c>
      <c r="S313" s="365"/>
      <c r="T313" s="369"/>
      <c r="U313" s="365"/>
      <c r="V313" s="369"/>
      <c r="W313" s="369"/>
      <c r="X313" s="370"/>
      <c r="Y313" s="85"/>
      <c r="Z313" s="371"/>
    </row>
    <row r="314" spans="3:26" x14ac:dyDescent="0.25">
      <c r="C314" s="356"/>
      <c r="D314" s="357"/>
      <c r="E314" s="357"/>
      <c r="F314" s="357"/>
      <c r="G314" s="358"/>
      <c r="H314" s="359"/>
      <c r="I314" s="357"/>
      <c r="J314" s="357"/>
      <c r="K314" s="357" t="str">
        <f t="shared" ca="1" si="24"/>
        <v/>
      </c>
      <c r="L314" s="360">
        <f t="shared" si="25"/>
        <v>0</v>
      </c>
      <c r="M314" s="360">
        <f t="shared" si="26"/>
        <v>1</v>
      </c>
      <c r="N314" s="360">
        <f t="shared" si="27"/>
        <v>1900</v>
      </c>
      <c r="O314" s="366" t="e">
        <f t="shared" si="28"/>
        <v>#N/A</v>
      </c>
      <c r="P314" s="360" t="e">
        <f t="shared" si="29"/>
        <v>#N/A</v>
      </c>
      <c r="Q314" s="360" t="e">
        <f>IF(P314&gt;'06'!$AZ$15,0,1)</f>
        <v>#N/A</v>
      </c>
      <c r="S314" s="365"/>
      <c r="T314" s="369"/>
      <c r="U314" s="365"/>
      <c r="V314" s="369"/>
      <c r="W314" s="369"/>
      <c r="X314" s="370"/>
      <c r="Y314" s="85"/>
      <c r="Z314" s="371"/>
    </row>
    <row r="315" spans="3:26" x14ac:dyDescent="0.25">
      <c r="C315" s="356"/>
      <c r="D315" s="357"/>
      <c r="E315" s="357"/>
      <c r="F315" s="357"/>
      <c r="G315" s="358"/>
      <c r="H315" s="359"/>
      <c r="I315" s="357"/>
      <c r="J315" s="357"/>
      <c r="K315" s="357" t="str">
        <f t="shared" ca="1" si="24"/>
        <v/>
      </c>
      <c r="L315" s="360">
        <f t="shared" si="25"/>
        <v>0</v>
      </c>
      <c r="M315" s="360">
        <f t="shared" si="26"/>
        <v>1</v>
      </c>
      <c r="N315" s="360">
        <f t="shared" si="27"/>
        <v>1900</v>
      </c>
      <c r="O315" s="366" t="e">
        <f t="shared" si="28"/>
        <v>#N/A</v>
      </c>
      <c r="P315" s="360" t="e">
        <f t="shared" si="29"/>
        <v>#N/A</v>
      </c>
      <c r="Q315" s="360" t="e">
        <f>IF(P315&gt;'06'!$AZ$15,0,1)</f>
        <v>#N/A</v>
      </c>
      <c r="S315" s="365"/>
      <c r="T315" s="369"/>
      <c r="U315" s="365"/>
      <c r="V315" s="369"/>
      <c r="W315" s="369"/>
      <c r="X315" s="370"/>
      <c r="Y315" s="85"/>
      <c r="Z315" s="371"/>
    </row>
    <row r="316" spans="3:26" x14ac:dyDescent="0.25">
      <c r="C316" s="356"/>
      <c r="D316" s="357"/>
      <c r="E316" s="357"/>
      <c r="F316" s="357"/>
      <c r="G316" s="358"/>
      <c r="H316" s="359"/>
      <c r="I316" s="357"/>
      <c r="J316" s="357"/>
      <c r="K316" s="357" t="str">
        <f t="shared" ca="1" si="24"/>
        <v/>
      </c>
      <c r="L316" s="360">
        <f t="shared" si="25"/>
        <v>0</v>
      </c>
      <c r="M316" s="360">
        <f t="shared" si="26"/>
        <v>1</v>
      </c>
      <c r="N316" s="360">
        <f t="shared" si="27"/>
        <v>1900</v>
      </c>
      <c r="O316" s="366" t="e">
        <f t="shared" si="28"/>
        <v>#N/A</v>
      </c>
      <c r="P316" s="360" t="e">
        <f t="shared" si="29"/>
        <v>#N/A</v>
      </c>
      <c r="Q316" s="360" t="e">
        <f>IF(P316&gt;'06'!$AZ$15,0,1)</f>
        <v>#N/A</v>
      </c>
      <c r="S316" s="365"/>
      <c r="T316" s="369"/>
      <c r="U316" s="365"/>
      <c r="V316" s="369"/>
      <c r="W316" s="369"/>
      <c r="X316" s="370"/>
      <c r="Y316" s="85"/>
      <c r="Z316" s="371"/>
    </row>
    <row r="317" spans="3:26" x14ac:dyDescent="0.25">
      <c r="C317" s="356"/>
      <c r="D317" s="357"/>
      <c r="E317" s="357"/>
      <c r="F317" s="357"/>
      <c r="G317" s="358"/>
      <c r="H317" s="359"/>
      <c r="I317" s="357"/>
      <c r="J317" s="357"/>
      <c r="K317" s="357" t="str">
        <f t="shared" ca="1" si="24"/>
        <v/>
      </c>
      <c r="L317" s="360">
        <f t="shared" si="25"/>
        <v>0</v>
      </c>
      <c r="M317" s="360">
        <f t="shared" si="26"/>
        <v>1</v>
      </c>
      <c r="N317" s="360">
        <f t="shared" si="27"/>
        <v>1900</v>
      </c>
      <c r="O317" s="366" t="e">
        <f t="shared" si="28"/>
        <v>#N/A</v>
      </c>
      <c r="P317" s="360" t="e">
        <f t="shared" si="29"/>
        <v>#N/A</v>
      </c>
      <c r="Q317" s="360" t="e">
        <f>IF(P317&gt;'06'!$AZ$15,0,1)</f>
        <v>#N/A</v>
      </c>
      <c r="S317" s="365"/>
      <c r="T317" s="369"/>
      <c r="U317" s="365"/>
      <c r="V317" s="369"/>
      <c r="W317" s="369"/>
      <c r="X317" s="370"/>
      <c r="Y317" s="85"/>
      <c r="Z317" s="371"/>
    </row>
    <row r="318" spans="3:26" x14ac:dyDescent="0.25">
      <c r="C318" s="356"/>
      <c r="D318" s="357"/>
      <c r="E318" s="357"/>
      <c r="F318" s="357"/>
      <c r="G318" s="358"/>
      <c r="H318" s="359"/>
      <c r="I318" s="357"/>
      <c r="J318" s="357"/>
      <c r="K318" s="357" t="str">
        <f t="shared" ca="1" si="24"/>
        <v/>
      </c>
      <c r="L318" s="360">
        <f t="shared" si="25"/>
        <v>0</v>
      </c>
      <c r="M318" s="360">
        <f t="shared" si="26"/>
        <v>1</v>
      </c>
      <c r="N318" s="360">
        <f t="shared" si="27"/>
        <v>1900</v>
      </c>
      <c r="O318" s="366" t="e">
        <f t="shared" si="28"/>
        <v>#N/A</v>
      </c>
      <c r="P318" s="360" t="e">
        <f t="shared" si="29"/>
        <v>#N/A</v>
      </c>
      <c r="Q318" s="360" t="e">
        <f>IF(P318&gt;'06'!$AZ$15,0,1)</f>
        <v>#N/A</v>
      </c>
      <c r="S318" s="365"/>
      <c r="T318" s="369"/>
      <c r="U318" s="365"/>
      <c r="V318" s="369"/>
      <c r="W318" s="369"/>
      <c r="X318" s="370"/>
      <c r="Y318" s="85"/>
      <c r="Z318" s="371"/>
    </row>
    <row r="319" spans="3:26" x14ac:dyDescent="0.25">
      <c r="C319" s="356"/>
      <c r="D319" s="357"/>
      <c r="E319" s="357"/>
      <c r="F319" s="357"/>
      <c r="G319" s="358"/>
      <c r="H319" s="359"/>
      <c r="I319" s="357"/>
      <c r="J319" s="357"/>
      <c r="K319" s="357" t="str">
        <f t="shared" ca="1" si="24"/>
        <v/>
      </c>
      <c r="L319" s="360">
        <f t="shared" si="25"/>
        <v>0</v>
      </c>
      <c r="M319" s="360">
        <f t="shared" si="26"/>
        <v>1</v>
      </c>
      <c r="N319" s="360">
        <f t="shared" si="27"/>
        <v>1900</v>
      </c>
      <c r="O319" s="366" t="e">
        <f t="shared" si="28"/>
        <v>#N/A</v>
      </c>
      <c r="P319" s="360" t="e">
        <f t="shared" si="29"/>
        <v>#N/A</v>
      </c>
      <c r="Q319" s="360" t="e">
        <f>IF(P319&gt;'06'!$AZ$15,0,1)</f>
        <v>#N/A</v>
      </c>
      <c r="S319" s="365"/>
      <c r="T319" s="369"/>
      <c r="U319" s="365"/>
      <c r="V319" s="369"/>
      <c r="W319" s="369"/>
      <c r="X319" s="370"/>
      <c r="Y319" s="85"/>
      <c r="Z319" s="371"/>
    </row>
    <row r="320" spans="3:26" x14ac:dyDescent="0.25">
      <c r="C320" s="356"/>
      <c r="D320" s="357"/>
      <c r="E320" s="357"/>
      <c r="F320" s="357"/>
      <c r="G320" s="358"/>
      <c r="H320" s="359"/>
      <c r="I320" s="357"/>
      <c r="J320" s="357"/>
      <c r="K320" s="357" t="str">
        <f t="shared" ca="1" si="24"/>
        <v/>
      </c>
      <c r="L320" s="360">
        <f t="shared" si="25"/>
        <v>0</v>
      </c>
      <c r="M320" s="360">
        <f t="shared" si="26"/>
        <v>1</v>
      </c>
      <c r="N320" s="360">
        <f t="shared" si="27"/>
        <v>1900</v>
      </c>
      <c r="O320" s="366" t="e">
        <f t="shared" si="28"/>
        <v>#N/A</v>
      </c>
      <c r="P320" s="360" t="e">
        <f t="shared" si="29"/>
        <v>#N/A</v>
      </c>
      <c r="Q320" s="360" t="e">
        <f>IF(P320&gt;'06'!$AZ$15,0,1)</f>
        <v>#N/A</v>
      </c>
      <c r="S320" s="365"/>
      <c r="T320" s="369"/>
      <c r="U320" s="365"/>
      <c r="V320" s="369"/>
      <c r="W320" s="369"/>
      <c r="X320" s="370"/>
      <c r="Y320" s="85"/>
      <c r="Z320" s="371"/>
    </row>
    <row r="321" spans="3:26" x14ac:dyDescent="0.25">
      <c r="C321" s="356"/>
      <c r="D321" s="357"/>
      <c r="E321" s="357"/>
      <c r="F321" s="357"/>
      <c r="G321" s="358"/>
      <c r="H321" s="359"/>
      <c r="I321" s="357"/>
      <c r="J321" s="357"/>
      <c r="K321" s="357" t="str">
        <f t="shared" ca="1" si="24"/>
        <v/>
      </c>
      <c r="L321" s="360">
        <f t="shared" si="25"/>
        <v>0</v>
      </c>
      <c r="M321" s="360">
        <f t="shared" si="26"/>
        <v>1</v>
      </c>
      <c r="N321" s="360">
        <f t="shared" si="27"/>
        <v>1900</v>
      </c>
      <c r="O321" s="366" t="e">
        <f t="shared" si="28"/>
        <v>#N/A</v>
      </c>
      <c r="P321" s="360" t="e">
        <f t="shared" si="29"/>
        <v>#N/A</v>
      </c>
      <c r="Q321" s="360" t="e">
        <f>IF(P321&gt;'06'!$AZ$15,0,1)</f>
        <v>#N/A</v>
      </c>
      <c r="S321" s="365"/>
      <c r="T321" s="369"/>
      <c r="U321" s="365"/>
      <c r="V321" s="369"/>
      <c r="W321" s="369"/>
      <c r="X321" s="370"/>
      <c r="Y321" s="85"/>
      <c r="Z321" s="371"/>
    </row>
    <row r="322" spans="3:26" x14ac:dyDescent="0.25">
      <c r="C322" s="356"/>
      <c r="D322" s="357"/>
      <c r="E322" s="357"/>
      <c r="F322" s="357"/>
      <c r="G322" s="358"/>
      <c r="H322" s="359"/>
      <c r="I322" s="357"/>
      <c r="J322" s="357"/>
      <c r="K322" s="357" t="str">
        <f t="shared" ca="1" si="24"/>
        <v/>
      </c>
      <c r="L322" s="360">
        <f t="shared" si="25"/>
        <v>0</v>
      </c>
      <c r="M322" s="360">
        <f t="shared" si="26"/>
        <v>1</v>
      </c>
      <c r="N322" s="360">
        <f t="shared" si="27"/>
        <v>1900</v>
      </c>
      <c r="O322" s="366" t="e">
        <f t="shared" si="28"/>
        <v>#N/A</v>
      </c>
      <c r="P322" s="360" t="e">
        <f t="shared" si="29"/>
        <v>#N/A</v>
      </c>
      <c r="Q322" s="360" t="e">
        <f>IF(P322&gt;'06'!$AZ$15,0,1)</f>
        <v>#N/A</v>
      </c>
      <c r="S322" s="365"/>
      <c r="T322" s="369"/>
      <c r="U322" s="365"/>
      <c r="V322" s="369"/>
      <c r="W322" s="369"/>
      <c r="X322" s="370"/>
      <c r="Y322" s="85"/>
      <c r="Z322" s="371"/>
    </row>
    <row r="323" spans="3:26" x14ac:dyDescent="0.25">
      <c r="C323" s="356"/>
      <c r="D323" s="357"/>
      <c r="E323" s="357"/>
      <c r="F323" s="357"/>
      <c r="G323" s="358"/>
      <c r="H323" s="359"/>
      <c r="I323" s="357"/>
      <c r="J323" s="357"/>
      <c r="K323" s="357" t="str">
        <f t="shared" ca="1" si="24"/>
        <v/>
      </c>
      <c r="L323" s="360">
        <f t="shared" si="25"/>
        <v>0</v>
      </c>
      <c r="M323" s="360">
        <f t="shared" si="26"/>
        <v>1</v>
      </c>
      <c r="N323" s="360">
        <f t="shared" si="27"/>
        <v>1900</v>
      </c>
      <c r="O323" s="366" t="e">
        <f t="shared" si="28"/>
        <v>#N/A</v>
      </c>
      <c r="P323" s="360" t="e">
        <f t="shared" si="29"/>
        <v>#N/A</v>
      </c>
      <c r="Q323" s="360" t="e">
        <f>IF(P323&gt;'06'!$AZ$15,0,1)</f>
        <v>#N/A</v>
      </c>
      <c r="S323" s="365"/>
      <c r="T323" s="369"/>
      <c r="U323" s="365"/>
      <c r="V323" s="369"/>
      <c r="W323" s="369"/>
      <c r="X323" s="370"/>
      <c r="Y323" s="85"/>
      <c r="Z323" s="371"/>
    </row>
    <row r="324" spans="3:26" x14ac:dyDescent="0.25">
      <c r="C324" s="356"/>
      <c r="D324" s="357"/>
      <c r="E324" s="357"/>
      <c r="F324" s="357"/>
      <c r="G324" s="358"/>
      <c r="H324" s="359"/>
      <c r="I324" s="357"/>
      <c r="J324" s="357"/>
      <c r="K324" s="357" t="str">
        <f t="shared" ca="1" si="24"/>
        <v/>
      </c>
      <c r="L324" s="360">
        <f t="shared" si="25"/>
        <v>0</v>
      </c>
      <c r="M324" s="360">
        <f t="shared" si="26"/>
        <v>1</v>
      </c>
      <c r="N324" s="360">
        <f t="shared" si="27"/>
        <v>1900</v>
      </c>
      <c r="O324" s="366" t="e">
        <f t="shared" si="28"/>
        <v>#N/A</v>
      </c>
      <c r="P324" s="360" t="e">
        <f t="shared" si="29"/>
        <v>#N/A</v>
      </c>
      <c r="Q324" s="360" t="e">
        <f>IF(P324&gt;'06'!$AZ$15,0,1)</f>
        <v>#N/A</v>
      </c>
      <c r="S324" s="365"/>
      <c r="T324" s="369"/>
      <c r="U324" s="365"/>
      <c r="V324" s="369"/>
      <c r="W324" s="369"/>
      <c r="X324" s="370"/>
      <c r="Y324" s="85"/>
      <c r="Z324" s="371"/>
    </row>
    <row r="325" spans="3:26" x14ac:dyDescent="0.25">
      <c r="C325" s="356"/>
      <c r="D325" s="357"/>
      <c r="E325" s="357"/>
      <c r="F325" s="357"/>
      <c r="G325" s="358"/>
      <c r="H325" s="359"/>
      <c r="I325" s="357"/>
      <c r="J325" s="357"/>
      <c r="K325" s="357" t="str">
        <f t="shared" ca="1" si="24"/>
        <v/>
      </c>
      <c r="L325" s="360">
        <f t="shared" si="25"/>
        <v>0</v>
      </c>
      <c r="M325" s="360">
        <f t="shared" si="26"/>
        <v>1</v>
      </c>
      <c r="N325" s="360">
        <f t="shared" si="27"/>
        <v>1900</v>
      </c>
      <c r="O325" s="366" t="e">
        <f t="shared" si="28"/>
        <v>#N/A</v>
      </c>
      <c r="P325" s="360" t="e">
        <f t="shared" si="29"/>
        <v>#N/A</v>
      </c>
      <c r="Q325" s="360" t="e">
        <f>IF(P325&gt;'06'!$AZ$15,0,1)</f>
        <v>#N/A</v>
      </c>
      <c r="S325" s="365"/>
      <c r="T325" s="369"/>
      <c r="U325" s="365"/>
      <c r="V325" s="369"/>
      <c r="W325" s="369"/>
      <c r="X325" s="370"/>
      <c r="Y325" s="85"/>
      <c r="Z325" s="371"/>
    </row>
    <row r="326" spans="3:26" x14ac:dyDescent="0.25">
      <c r="C326" s="356"/>
      <c r="D326" s="357"/>
      <c r="E326" s="357"/>
      <c r="F326" s="357"/>
      <c r="G326" s="358"/>
      <c r="H326" s="359"/>
      <c r="I326" s="357"/>
      <c r="J326" s="357"/>
      <c r="K326" s="357" t="str">
        <f t="shared" ca="1" si="24"/>
        <v/>
      </c>
      <c r="L326" s="360">
        <f t="shared" si="25"/>
        <v>0</v>
      </c>
      <c r="M326" s="360">
        <f t="shared" si="26"/>
        <v>1</v>
      </c>
      <c r="N326" s="360">
        <f t="shared" si="27"/>
        <v>1900</v>
      </c>
      <c r="O326" s="366" t="e">
        <f t="shared" si="28"/>
        <v>#N/A</v>
      </c>
      <c r="P326" s="360" t="e">
        <f t="shared" si="29"/>
        <v>#N/A</v>
      </c>
      <c r="Q326" s="360" t="e">
        <f>IF(P326&gt;'06'!$AZ$15,0,1)</f>
        <v>#N/A</v>
      </c>
      <c r="S326" s="365"/>
      <c r="T326" s="369"/>
      <c r="U326" s="365"/>
      <c r="V326" s="369"/>
      <c r="W326" s="369"/>
      <c r="X326" s="370"/>
      <c r="Y326" s="85"/>
      <c r="Z326" s="371"/>
    </row>
    <row r="327" spans="3:26" x14ac:dyDescent="0.25">
      <c r="C327" s="356"/>
      <c r="D327" s="357"/>
      <c r="E327" s="357"/>
      <c r="F327" s="357"/>
      <c r="G327" s="358"/>
      <c r="H327" s="359"/>
      <c r="I327" s="357"/>
      <c r="J327" s="357"/>
      <c r="K327" s="357" t="str">
        <f t="shared" ca="1" si="24"/>
        <v/>
      </c>
      <c r="L327" s="360">
        <f t="shared" si="25"/>
        <v>0</v>
      </c>
      <c r="M327" s="360">
        <f t="shared" si="26"/>
        <v>1</v>
      </c>
      <c r="N327" s="360">
        <f t="shared" si="27"/>
        <v>1900</v>
      </c>
      <c r="O327" s="366" t="e">
        <f t="shared" si="28"/>
        <v>#N/A</v>
      </c>
      <c r="P327" s="360" t="e">
        <f t="shared" si="29"/>
        <v>#N/A</v>
      </c>
      <c r="Q327" s="360" t="e">
        <f>IF(P327&gt;'06'!$AZ$15,0,1)</f>
        <v>#N/A</v>
      </c>
      <c r="S327" s="365"/>
      <c r="T327" s="369"/>
      <c r="U327" s="365"/>
      <c r="V327" s="369"/>
      <c r="W327" s="369"/>
      <c r="X327" s="370"/>
      <c r="Y327" s="85"/>
      <c r="Z327" s="371"/>
    </row>
    <row r="328" spans="3:26" x14ac:dyDescent="0.25">
      <c r="C328" s="356"/>
      <c r="D328" s="357"/>
      <c r="E328" s="357"/>
      <c r="F328" s="357"/>
      <c r="G328" s="358"/>
      <c r="H328" s="359"/>
      <c r="I328" s="357"/>
      <c r="J328" s="357"/>
      <c r="K328" s="357" t="str">
        <f t="shared" ca="1" si="24"/>
        <v/>
      </c>
      <c r="L328" s="360">
        <f t="shared" si="25"/>
        <v>0</v>
      </c>
      <c r="M328" s="360">
        <f t="shared" si="26"/>
        <v>1</v>
      </c>
      <c r="N328" s="360">
        <f t="shared" si="27"/>
        <v>1900</v>
      </c>
      <c r="O328" s="366" t="e">
        <f t="shared" si="28"/>
        <v>#N/A</v>
      </c>
      <c r="P328" s="360" t="e">
        <f t="shared" si="29"/>
        <v>#N/A</v>
      </c>
      <c r="Q328" s="360" t="e">
        <f>IF(P328&gt;'06'!$AZ$15,0,1)</f>
        <v>#N/A</v>
      </c>
      <c r="S328" s="365"/>
      <c r="T328" s="369"/>
      <c r="U328" s="365"/>
      <c r="V328" s="369"/>
      <c r="W328" s="369"/>
      <c r="X328" s="370"/>
      <c r="Y328" s="85"/>
      <c r="Z328" s="371"/>
    </row>
    <row r="329" spans="3:26" x14ac:dyDescent="0.25">
      <c r="C329" s="356"/>
      <c r="D329" s="357"/>
      <c r="E329" s="357"/>
      <c r="F329" s="357"/>
      <c r="G329" s="358"/>
      <c r="H329" s="359"/>
      <c r="I329" s="357"/>
      <c r="J329" s="357"/>
      <c r="K329" s="357" t="str">
        <f t="shared" ref="K329:K392" ca="1" si="30">IF(J329="","",(IF(J329="Efetivado","",IF(C329="","",IF(C329=TODAY(),"Vence Hoje",IF(C329&lt;TODAY(),"Atrasado",C329-TODAY()&amp;" Dias para Vencer"))))))</f>
        <v/>
      </c>
      <c r="L329" s="360">
        <f t="shared" ref="L329:L392" si="31">DAY(C329)</f>
        <v>0</v>
      </c>
      <c r="M329" s="360">
        <f t="shared" ref="M329:M392" si="32">MONTH(C329)</f>
        <v>1</v>
      </c>
      <c r="N329" s="360">
        <f t="shared" ref="N329:N392" si="33">YEAR(C329)</f>
        <v>1900</v>
      </c>
      <c r="O329" s="366" t="e">
        <f t="shared" ref="O329:O392" si="34">VLOOKUP(E329,$W$12:$X$425,2,0)</f>
        <v>#N/A</v>
      </c>
      <c r="P329" s="360" t="e">
        <f t="shared" ref="P329:P392" si="35">VLOOKUP(J329,$W$9:$X$10,2,0)</f>
        <v>#N/A</v>
      </c>
      <c r="Q329" s="360" t="e">
        <f>IF(P329&gt;'06'!$AZ$15,0,1)</f>
        <v>#N/A</v>
      </c>
      <c r="S329" s="365"/>
      <c r="T329" s="369"/>
      <c r="U329" s="365"/>
      <c r="V329" s="369"/>
      <c r="W329" s="369"/>
      <c r="X329" s="370"/>
      <c r="Y329" s="85"/>
      <c r="Z329" s="371"/>
    </row>
    <row r="330" spans="3:26" x14ac:dyDescent="0.25">
      <c r="C330" s="356"/>
      <c r="D330" s="357"/>
      <c r="E330" s="357"/>
      <c r="F330" s="357"/>
      <c r="G330" s="358"/>
      <c r="H330" s="359"/>
      <c r="I330" s="357"/>
      <c r="J330" s="357"/>
      <c r="K330" s="357" t="str">
        <f t="shared" ca="1" si="30"/>
        <v/>
      </c>
      <c r="L330" s="360">
        <f t="shared" si="31"/>
        <v>0</v>
      </c>
      <c r="M330" s="360">
        <f t="shared" si="32"/>
        <v>1</v>
      </c>
      <c r="N330" s="360">
        <f t="shared" si="33"/>
        <v>1900</v>
      </c>
      <c r="O330" s="366" t="e">
        <f t="shared" si="34"/>
        <v>#N/A</v>
      </c>
      <c r="P330" s="360" t="e">
        <f t="shared" si="35"/>
        <v>#N/A</v>
      </c>
      <c r="Q330" s="360" t="e">
        <f>IF(P330&gt;'06'!$AZ$15,0,1)</f>
        <v>#N/A</v>
      </c>
      <c r="S330" s="365"/>
      <c r="T330" s="369"/>
      <c r="U330" s="365"/>
      <c r="V330" s="369"/>
      <c r="W330" s="369"/>
      <c r="X330" s="370"/>
      <c r="Y330" s="85"/>
      <c r="Z330" s="371"/>
    </row>
    <row r="331" spans="3:26" x14ac:dyDescent="0.25">
      <c r="C331" s="356"/>
      <c r="D331" s="357"/>
      <c r="E331" s="357"/>
      <c r="F331" s="357"/>
      <c r="G331" s="358"/>
      <c r="H331" s="359"/>
      <c r="I331" s="357"/>
      <c r="J331" s="357"/>
      <c r="K331" s="357" t="str">
        <f t="shared" ca="1" si="30"/>
        <v/>
      </c>
      <c r="L331" s="360">
        <f t="shared" si="31"/>
        <v>0</v>
      </c>
      <c r="M331" s="360">
        <f t="shared" si="32"/>
        <v>1</v>
      </c>
      <c r="N331" s="360">
        <f t="shared" si="33"/>
        <v>1900</v>
      </c>
      <c r="O331" s="366" t="e">
        <f t="shared" si="34"/>
        <v>#N/A</v>
      </c>
      <c r="P331" s="360" t="e">
        <f t="shared" si="35"/>
        <v>#N/A</v>
      </c>
      <c r="Q331" s="360" t="e">
        <f>IF(P331&gt;'06'!$AZ$15,0,1)</f>
        <v>#N/A</v>
      </c>
      <c r="S331" s="365"/>
      <c r="T331" s="369"/>
      <c r="U331" s="365"/>
      <c r="V331" s="369"/>
      <c r="W331" s="369"/>
      <c r="X331" s="370"/>
      <c r="Y331" s="85"/>
      <c r="Z331" s="371"/>
    </row>
    <row r="332" spans="3:26" x14ac:dyDescent="0.25">
      <c r="C332" s="356"/>
      <c r="D332" s="357"/>
      <c r="E332" s="357"/>
      <c r="F332" s="357"/>
      <c r="G332" s="358"/>
      <c r="H332" s="359"/>
      <c r="I332" s="357"/>
      <c r="J332" s="357"/>
      <c r="K332" s="357" t="str">
        <f t="shared" ca="1" si="30"/>
        <v/>
      </c>
      <c r="L332" s="360">
        <f t="shared" si="31"/>
        <v>0</v>
      </c>
      <c r="M332" s="360">
        <f t="shared" si="32"/>
        <v>1</v>
      </c>
      <c r="N332" s="360">
        <f t="shared" si="33"/>
        <v>1900</v>
      </c>
      <c r="O332" s="366" t="e">
        <f t="shared" si="34"/>
        <v>#N/A</v>
      </c>
      <c r="P332" s="360" t="e">
        <f t="shared" si="35"/>
        <v>#N/A</v>
      </c>
      <c r="Q332" s="360" t="e">
        <f>IF(P332&gt;'06'!$AZ$15,0,1)</f>
        <v>#N/A</v>
      </c>
      <c r="S332" s="365"/>
      <c r="T332" s="369"/>
      <c r="U332" s="365"/>
      <c r="V332" s="369"/>
      <c r="W332" s="369"/>
      <c r="X332" s="370"/>
      <c r="Y332" s="85"/>
      <c r="Z332" s="371"/>
    </row>
    <row r="333" spans="3:26" x14ac:dyDescent="0.25">
      <c r="C333" s="356"/>
      <c r="D333" s="357"/>
      <c r="E333" s="357"/>
      <c r="F333" s="357"/>
      <c r="G333" s="358"/>
      <c r="H333" s="359"/>
      <c r="I333" s="357"/>
      <c r="J333" s="357"/>
      <c r="K333" s="357" t="str">
        <f t="shared" ca="1" si="30"/>
        <v/>
      </c>
      <c r="L333" s="360">
        <f t="shared" si="31"/>
        <v>0</v>
      </c>
      <c r="M333" s="360">
        <f t="shared" si="32"/>
        <v>1</v>
      </c>
      <c r="N333" s="360">
        <f t="shared" si="33"/>
        <v>1900</v>
      </c>
      <c r="O333" s="366" t="e">
        <f t="shared" si="34"/>
        <v>#N/A</v>
      </c>
      <c r="P333" s="360" t="e">
        <f t="shared" si="35"/>
        <v>#N/A</v>
      </c>
      <c r="Q333" s="360" t="e">
        <f>IF(P333&gt;'06'!$AZ$15,0,1)</f>
        <v>#N/A</v>
      </c>
      <c r="S333" s="365"/>
      <c r="T333" s="369"/>
      <c r="U333" s="365"/>
      <c r="V333" s="369"/>
      <c r="W333" s="369"/>
      <c r="X333" s="370"/>
      <c r="Y333" s="85"/>
      <c r="Z333" s="371"/>
    </row>
    <row r="334" spans="3:26" x14ac:dyDescent="0.25">
      <c r="C334" s="356"/>
      <c r="D334" s="357"/>
      <c r="E334" s="357"/>
      <c r="F334" s="357"/>
      <c r="G334" s="358"/>
      <c r="H334" s="359"/>
      <c r="I334" s="357"/>
      <c r="J334" s="357"/>
      <c r="K334" s="357" t="str">
        <f t="shared" ca="1" si="30"/>
        <v/>
      </c>
      <c r="L334" s="360">
        <f t="shared" si="31"/>
        <v>0</v>
      </c>
      <c r="M334" s="360">
        <f t="shared" si="32"/>
        <v>1</v>
      </c>
      <c r="N334" s="360">
        <f t="shared" si="33"/>
        <v>1900</v>
      </c>
      <c r="O334" s="366" t="e">
        <f t="shared" si="34"/>
        <v>#N/A</v>
      </c>
      <c r="P334" s="360" t="e">
        <f t="shared" si="35"/>
        <v>#N/A</v>
      </c>
      <c r="Q334" s="360" t="e">
        <f>IF(P334&gt;'06'!$AZ$15,0,1)</f>
        <v>#N/A</v>
      </c>
      <c r="S334" s="365"/>
      <c r="T334" s="369"/>
      <c r="U334" s="365"/>
      <c r="V334" s="369"/>
      <c r="W334" s="369"/>
      <c r="X334" s="370"/>
      <c r="Y334" s="85"/>
      <c r="Z334" s="371"/>
    </row>
    <row r="335" spans="3:26" x14ac:dyDescent="0.25">
      <c r="C335" s="356"/>
      <c r="D335" s="357"/>
      <c r="E335" s="357"/>
      <c r="F335" s="357"/>
      <c r="G335" s="358"/>
      <c r="H335" s="359"/>
      <c r="I335" s="357"/>
      <c r="J335" s="357"/>
      <c r="K335" s="357" t="str">
        <f t="shared" ca="1" si="30"/>
        <v/>
      </c>
      <c r="L335" s="360">
        <f t="shared" si="31"/>
        <v>0</v>
      </c>
      <c r="M335" s="360">
        <f t="shared" si="32"/>
        <v>1</v>
      </c>
      <c r="N335" s="360">
        <f t="shared" si="33"/>
        <v>1900</v>
      </c>
      <c r="O335" s="366" t="e">
        <f t="shared" si="34"/>
        <v>#N/A</v>
      </c>
      <c r="P335" s="360" t="e">
        <f t="shared" si="35"/>
        <v>#N/A</v>
      </c>
      <c r="Q335" s="360" t="e">
        <f>IF(P335&gt;'06'!$AZ$15,0,1)</f>
        <v>#N/A</v>
      </c>
      <c r="S335" s="365"/>
      <c r="T335" s="369"/>
      <c r="U335" s="365"/>
      <c r="V335" s="369"/>
      <c r="W335" s="369"/>
      <c r="X335" s="370"/>
      <c r="Y335" s="85"/>
      <c r="Z335" s="371"/>
    </row>
    <row r="336" spans="3:26" x14ac:dyDescent="0.25">
      <c r="C336" s="356"/>
      <c r="D336" s="357"/>
      <c r="E336" s="357"/>
      <c r="F336" s="357"/>
      <c r="G336" s="358"/>
      <c r="H336" s="359"/>
      <c r="I336" s="357"/>
      <c r="J336" s="357"/>
      <c r="K336" s="357" t="str">
        <f t="shared" ca="1" si="30"/>
        <v/>
      </c>
      <c r="L336" s="360">
        <f t="shared" si="31"/>
        <v>0</v>
      </c>
      <c r="M336" s="360">
        <f t="shared" si="32"/>
        <v>1</v>
      </c>
      <c r="N336" s="360">
        <f t="shared" si="33"/>
        <v>1900</v>
      </c>
      <c r="O336" s="366" t="e">
        <f t="shared" si="34"/>
        <v>#N/A</v>
      </c>
      <c r="P336" s="360" t="e">
        <f t="shared" si="35"/>
        <v>#N/A</v>
      </c>
      <c r="Q336" s="360" t="e">
        <f>IF(P336&gt;'06'!$AZ$15,0,1)</f>
        <v>#N/A</v>
      </c>
      <c r="S336" s="365"/>
      <c r="T336" s="369"/>
      <c r="U336" s="365"/>
      <c r="V336" s="369"/>
      <c r="W336" s="369"/>
      <c r="X336" s="370"/>
      <c r="Y336" s="85"/>
      <c r="Z336" s="371"/>
    </row>
    <row r="337" spans="3:26" x14ac:dyDescent="0.25">
      <c r="C337" s="356"/>
      <c r="D337" s="357"/>
      <c r="E337" s="357"/>
      <c r="F337" s="357"/>
      <c r="G337" s="358"/>
      <c r="H337" s="359"/>
      <c r="I337" s="357"/>
      <c r="J337" s="357"/>
      <c r="K337" s="357" t="str">
        <f t="shared" ca="1" si="30"/>
        <v/>
      </c>
      <c r="L337" s="360">
        <f t="shared" si="31"/>
        <v>0</v>
      </c>
      <c r="M337" s="360">
        <f t="shared" si="32"/>
        <v>1</v>
      </c>
      <c r="N337" s="360">
        <f t="shared" si="33"/>
        <v>1900</v>
      </c>
      <c r="O337" s="366" t="e">
        <f t="shared" si="34"/>
        <v>#N/A</v>
      </c>
      <c r="P337" s="360" t="e">
        <f t="shared" si="35"/>
        <v>#N/A</v>
      </c>
      <c r="Q337" s="360" t="e">
        <f>IF(P337&gt;'06'!$AZ$15,0,1)</f>
        <v>#N/A</v>
      </c>
      <c r="S337" s="365"/>
      <c r="T337" s="369"/>
      <c r="U337" s="365"/>
      <c r="V337" s="369"/>
      <c r="W337" s="369"/>
      <c r="X337" s="370"/>
      <c r="Y337" s="85"/>
      <c r="Z337" s="371"/>
    </row>
    <row r="338" spans="3:26" x14ac:dyDescent="0.25">
      <c r="C338" s="356"/>
      <c r="D338" s="357"/>
      <c r="E338" s="357"/>
      <c r="F338" s="357"/>
      <c r="G338" s="358"/>
      <c r="H338" s="359"/>
      <c r="I338" s="357"/>
      <c r="J338" s="357"/>
      <c r="K338" s="357" t="str">
        <f t="shared" ca="1" si="30"/>
        <v/>
      </c>
      <c r="L338" s="360">
        <f t="shared" si="31"/>
        <v>0</v>
      </c>
      <c r="M338" s="360">
        <f t="shared" si="32"/>
        <v>1</v>
      </c>
      <c r="N338" s="360">
        <f t="shared" si="33"/>
        <v>1900</v>
      </c>
      <c r="O338" s="366" t="e">
        <f t="shared" si="34"/>
        <v>#N/A</v>
      </c>
      <c r="P338" s="360" t="e">
        <f t="shared" si="35"/>
        <v>#N/A</v>
      </c>
      <c r="Q338" s="360" t="e">
        <f>IF(P338&gt;'06'!$AZ$15,0,1)</f>
        <v>#N/A</v>
      </c>
      <c r="S338" s="365"/>
      <c r="T338" s="369"/>
      <c r="U338" s="365"/>
      <c r="V338" s="369"/>
      <c r="W338" s="369"/>
      <c r="X338" s="370"/>
      <c r="Y338" s="85"/>
      <c r="Z338" s="371"/>
    </row>
    <row r="339" spans="3:26" x14ac:dyDescent="0.25">
      <c r="C339" s="356"/>
      <c r="D339" s="357"/>
      <c r="E339" s="357"/>
      <c r="F339" s="357"/>
      <c r="G339" s="358"/>
      <c r="H339" s="359"/>
      <c r="I339" s="357"/>
      <c r="J339" s="357"/>
      <c r="K339" s="357" t="str">
        <f t="shared" ca="1" si="30"/>
        <v/>
      </c>
      <c r="L339" s="360">
        <f t="shared" si="31"/>
        <v>0</v>
      </c>
      <c r="M339" s="360">
        <f t="shared" si="32"/>
        <v>1</v>
      </c>
      <c r="N339" s="360">
        <f t="shared" si="33"/>
        <v>1900</v>
      </c>
      <c r="O339" s="366" t="e">
        <f t="shared" si="34"/>
        <v>#N/A</v>
      </c>
      <c r="P339" s="360" t="e">
        <f t="shared" si="35"/>
        <v>#N/A</v>
      </c>
      <c r="Q339" s="360" t="e">
        <f>IF(P339&gt;'06'!$AZ$15,0,1)</f>
        <v>#N/A</v>
      </c>
      <c r="S339" s="365"/>
      <c r="T339" s="369"/>
      <c r="U339" s="365"/>
      <c r="V339" s="369"/>
      <c r="W339" s="369"/>
      <c r="X339" s="370"/>
      <c r="Y339" s="85"/>
      <c r="Z339" s="371"/>
    </row>
    <row r="340" spans="3:26" x14ac:dyDescent="0.25">
      <c r="C340" s="356"/>
      <c r="D340" s="357"/>
      <c r="E340" s="357"/>
      <c r="F340" s="357"/>
      <c r="G340" s="358"/>
      <c r="H340" s="359"/>
      <c r="I340" s="357"/>
      <c r="J340" s="357"/>
      <c r="K340" s="357" t="str">
        <f t="shared" ca="1" si="30"/>
        <v/>
      </c>
      <c r="L340" s="360">
        <f t="shared" si="31"/>
        <v>0</v>
      </c>
      <c r="M340" s="360">
        <f t="shared" si="32"/>
        <v>1</v>
      </c>
      <c r="N340" s="360">
        <f t="shared" si="33"/>
        <v>1900</v>
      </c>
      <c r="O340" s="366" t="e">
        <f t="shared" si="34"/>
        <v>#N/A</v>
      </c>
      <c r="P340" s="360" t="e">
        <f t="shared" si="35"/>
        <v>#N/A</v>
      </c>
      <c r="Q340" s="360" t="e">
        <f>IF(P340&gt;'06'!$AZ$15,0,1)</f>
        <v>#N/A</v>
      </c>
      <c r="S340" s="365"/>
      <c r="T340" s="369"/>
      <c r="U340" s="365"/>
      <c r="V340" s="369"/>
      <c r="W340" s="369"/>
      <c r="X340" s="370"/>
      <c r="Y340" s="85"/>
      <c r="Z340" s="371"/>
    </row>
    <row r="341" spans="3:26" x14ac:dyDescent="0.25">
      <c r="C341" s="356"/>
      <c r="D341" s="357"/>
      <c r="E341" s="357"/>
      <c r="F341" s="357"/>
      <c r="G341" s="358"/>
      <c r="H341" s="359"/>
      <c r="I341" s="357"/>
      <c r="J341" s="357"/>
      <c r="K341" s="357" t="str">
        <f t="shared" ca="1" si="30"/>
        <v/>
      </c>
      <c r="L341" s="360">
        <f t="shared" si="31"/>
        <v>0</v>
      </c>
      <c r="M341" s="360">
        <f t="shared" si="32"/>
        <v>1</v>
      </c>
      <c r="N341" s="360">
        <f t="shared" si="33"/>
        <v>1900</v>
      </c>
      <c r="O341" s="366" t="e">
        <f t="shared" si="34"/>
        <v>#N/A</v>
      </c>
      <c r="P341" s="360" t="e">
        <f t="shared" si="35"/>
        <v>#N/A</v>
      </c>
      <c r="Q341" s="360" t="e">
        <f>IF(P341&gt;'06'!$AZ$15,0,1)</f>
        <v>#N/A</v>
      </c>
      <c r="S341" s="365"/>
      <c r="T341" s="369"/>
      <c r="U341" s="365"/>
      <c r="V341" s="369"/>
      <c r="W341" s="369"/>
      <c r="X341" s="370"/>
      <c r="Y341" s="85"/>
      <c r="Z341" s="371"/>
    </row>
    <row r="342" spans="3:26" x14ac:dyDescent="0.25">
      <c r="C342" s="356"/>
      <c r="D342" s="357"/>
      <c r="E342" s="357"/>
      <c r="F342" s="357"/>
      <c r="G342" s="358"/>
      <c r="H342" s="359"/>
      <c r="I342" s="357"/>
      <c r="J342" s="357"/>
      <c r="K342" s="357" t="str">
        <f t="shared" ca="1" si="30"/>
        <v/>
      </c>
      <c r="L342" s="360">
        <f t="shared" si="31"/>
        <v>0</v>
      </c>
      <c r="M342" s="360">
        <f t="shared" si="32"/>
        <v>1</v>
      </c>
      <c r="N342" s="360">
        <f t="shared" si="33"/>
        <v>1900</v>
      </c>
      <c r="O342" s="366" t="e">
        <f t="shared" si="34"/>
        <v>#N/A</v>
      </c>
      <c r="P342" s="360" t="e">
        <f t="shared" si="35"/>
        <v>#N/A</v>
      </c>
      <c r="Q342" s="360" t="e">
        <f>IF(P342&gt;'06'!$AZ$15,0,1)</f>
        <v>#N/A</v>
      </c>
      <c r="S342" s="365"/>
      <c r="T342" s="369"/>
      <c r="U342" s="365"/>
      <c r="V342" s="369"/>
      <c r="W342" s="369"/>
      <c r="X342" s="370"/>
      <c r="Y342" s="85"/>
      <c r="Z342" s="371"/>
    </row>
    <row r="343" spans="3:26" x14ac:dyDescent="0.25">
      <c r="C343" s="356"/>
      <c r="D343" s="357"/>
      <c r="E343" s="357"/>
      <c r="F343" s="357"/>
      <c r="G343" s="358"/>
      <c r="H343" s="359"/>
      <c r="I343" s="357"/>
      <c r="J343" s="357"/>
      <c r="K343" s="357" t="str">
        <f t="shared" ca="1" si="30"/>
        <v/>
      </c>
      <c r="L343" s="360">
        <f t="shared" si="31"/>
        <v>0</v>
      </c>
      <c r="M343" s="360">
        <f t="shared" si="32"/>
        <v>1</v>
      </c>
      <c r="N343" s="360">
        <f t="shared" si="33"/>
        <v>1900</v>
      </c>
      <c r="O343" s="366" t="e">
        <f t="shared" si="34"/>
        <v>#N/A</v>
      </c>
      <c r="P343" s="360" t="e">
        <f t="shared" si="35"/>
        <v>#N/A</v>
      </c>
      <c r="Q343" s="360" t="e">
        <f>IF(P343&gt;'06'!$AZ$15,0,1)</f>
        <v>#N/A</v>
      </c>
      <c r="S343" s="365"/>
      <c r="T343" s="369"/>
      <c r="U343" s="365"/>
      <c r="V343" s="369"/>
      <c r="W343" s="369"/>
      <c r="X343" s="370"/>
      <c r="Y343" s="85"/>
      <c r="Z343" s="371"/>
    </row>
    <row r="344" spans="3:26" x14ac:dyDescent="0.25">
      <c r="C344" s="356"/>
      <c r="D344" s="357"/>
      <c r="E344" s="357"/>
      <c r="F344" s="357"/>
      <c r="G344" s="358"/>
      <c r="H344" s="359"/>
      <c r="I344" s="357"/>
      <c r="J344" s="357"/>
      <c r="K344" s="357" t="str">
        <f t="shared" ca="1" si="30"/>
        <v/>
      </c>
      <c r="L344" s="360">
        <f t="shared" si="31"/>
        <v>0</v>
      </c>
      <c r="M344" s="360">
        <f t="shared" si="32"/>
        <v>1</v>
      </c>
      <c r="N344" s="360">
        <f t="shared" si="33"/>
        <v>1900</v>
      </c>
      <c r="O344" s="366" t="e">
        <f t="shared" si="34"/>
        <v>#N/A</v>
      </c>
      <c r="P344" s="360" t="e">
        <f t="shared" si="35"/>
        <v>#N/A</v>
      </c>
      <c r="Q344" s="360" t="e">
        <f>IF(P344&gt;'06'!$AZ$15,0,1)</f>
        <v>#N/A</v>
      </c>
      <c r="S344" s="365"/>
      <c r="T344" s="369"/>
      <c r="U344" s="365"/>
      <c r="V344" s="369"/>
      <c r="W344" s="369"/>
      <c r="X344" s="370"/>
      <c r="Y344" s="85"/>
      <c r="Z344" s="371"/>
    </row>
    <row r="345" spans="3:26" x14ac:dyDescent="0.25">
      <c r="C345" s="356"/>
      <c r="D345" s="357"/>
      <c r="E345" s="357"/>
      <c r="F345" s="357"/>
      <c r="G345" s="358"/>
      <c r="H345" s="359"/>
      <c r="I345" s="357"/>
      <c r="J345" s="357"/>
      <c r="K345" s="357" t="str">
        <f t="shared" ca="1" si="30"/>
        <v/>
      </c>
      <c r="L345" s="360">
        <f t="shared" si="31"/>
        <v>0</v>
      </c>
      <c r="M345" s="360">
        <f t="shared" si="32"/>
        <v>1</v>
      </c>
      <c r="N345" s="360">
        <f t="shared" si="33"/>
        <v>1900</v>
      </c>
      <c r="O345" s="366" t="e">
        <f t="shared" si="34"/>
        <v>#N/A</v>
      </c>
      <c r="P345" s="360" t="e">
        <f t="shared" si="35"/>
        <v>#N/A</v>
      </c>
      <c r="Q345" s="360" t="e">
        <f>IF(P345&gt;'06'!$AZ$15,0,1)</f>
        <v>#N/A</v>
      </c>
      <c r="S345" s="365"/>
      <c r="T345" s="369"/>
      <c r="U345" s="365"/>
      <c r="V345" s="369"/>
      <c r="W345" s="369"/>
      <c r="X345" s="370"/>
      <c r="Y345" s="85"/>
      <c r="Z345" s="371"/>
    </row>
    <row r="346" spans="3:26" x14ac:dyDescent="0.25">
      <c r="C346" s="356"/>
      <c r="D346" s="357"/>
      <c r="E346" s="357"/>
      <c r="F346" s="357"/>
      <c r="G346" s="358"/>
      <c r="H346" s="359"/>
      <c r="I346" s="357"/>
      <c r="J346" s="357"/>
      <c r="K346" s="357" t="str">
        <f t="shared" ca="1" si="30"/>
        <v/>
      </c>
      <c r="L346" s="360">
        <f t="shared" si="31"/>
        <v>0</v>
      </c>
      <c r="M346" s="360">
        <f t="shared" si="32"/>
        <v>1</v>
      </c>
      <c r="N346" s="360">
        <f t="shared" si="33"/>
        <v>1900</v>
      </c>
      <c r="O346" s="366" t="e">
        <f t="shared" si="34"/>
        <v>#N/A</v>
      </c>
      <c r="P346" s="360" t="e">
        <f t="shared" si="35"/>
        <v>#N/A</v>
      </c>
      <c r="Q346" s="360" t="e">
        <f>IF(P346&gt;'06'!$AZ$15,0,1)</f>
        <v>#N/A</v>
      </c>
      <c r="S346" s="365"/>
      <c r="T346" s="369"/>
      <c r="U346" s="365"/>
      <c r="V346" s="369"/>
      <c r="W346" s="369"/>
      <c r="X346" s="370"/>
      <c r="Y346" s="85"/>
      <c r="Z346" s="371"/>
    </row>
    <row r="347" spans="3:26" x14ac:dyDescent="0.25">
      <c r="C347" s="356"/>
      <c r="D347" s="357"/>
      <c r="E347" s="357"/>
      <c r="F347" s="357"/>
      <c r="G347" s="358"/>
      <c r="H347" s="359"/>
      <c r="I347" s="357"/>
      <c r="J347" s="357"/>
      <c r="K347" s="357" t="str">
        <f t="shared" ca="1" si="30"/>
        <v/>
      </c>
      <c r="L347" s="360">
        <f t="shared" si="31"/>
        <v>0</v>
      </c>
      <c r="M347" s="360">
        <f t="shared" si="32"/>
        <v>1</v>
      </c>
      <c r="N347" s="360">
        <f t="shared" si="33"/>
        <v>1900</v>
      </c>
      <c r="O347" s="366" t="e">
        <f t="shared" si="34"/>
        <v>#N/A</v>
      </c>
      <c r="P347" s="360" t="e">
        <f t="shared" si="35"/>
        <v>#N/A</v>
      </c>
      <c r="Q347" s="360" t="e">
        <f>IF(P347&gt;'06'!$AZ$15,0,1)</f>
        <v>#N/A</v>
      </c>
      <c r="S347" s="365"/>
      <c r="T347" s="369"/>
      <c r="U347" s="365"/>
      <c r="V347" s="369"/>
      <c r="W347" s="369"/>
      <c r="X347" s="370"/>
      <c r="Y347" s="85"/>
      <c r="Z347" s="371"/>
    </row>
    <row r="348" spans="3:26" x14ac:dyDescent="0.25">
      <c r="C348" s="356"/>
      <c r="D348" s="357"/>
      <c r="E348" s="357"/>
      <c r="F348" s="357"/>
      <c r="G348" s="358"/>
      <c r="H348" s="359"/>
      <c r="I348" s="357"/>
      <c r="J348" s="357"/>
      <c r="K348" s="357" t="str">
        <f t="shared" ca="1" si="30"/>
        <v/>
      </c>
      <c r="L348" s="360">
        <f t="shared" si="31"/>
        <v>0</v>
      </c>
      <c r="M348" s="360">
        <f t="shared" si="32"/>
        <v>1</v>
      </c>
      <c r="N348" s="360">
        <f t="shared" si="33"/>
        <v>1900</v>
      </c>
      <c r="O348" s="366" t="e">
        <f t="shared" si="34"/>
        <v>#N/A</v>
      </c>
      <c r="P348" s="360" t="e">
        <f t="shared" si="35"/>
        <v>#N/A</v>
      </c>
      <c r="Q348" s="360" t="e">
        <f>IF(P348&gt;'06'!$AZ$15,0,1)</f>
        <v>#N/A</v>
      </c>
      <c r="S348" s="365"/>
      <c r="T348" s="369"/>
      <c r="U348" s="365"/>
      <c r="V348" s="369"/>
      <c r="W348" s="369"/>
      <c r="X348" s="370"/>
      <c r="Y348" s="85"/>
      <c r="Z348" s="371"/>
    </row>
    <row r="349" spans="3:26" x14ac:dyDescent="0.25">
      <c r="C349" s="356"/>
      <c r="D349" s="357"/>
      <c r="E349" s="357"/>
      <c r="F349" s="357"/>
      <c r="G349" s="358"/>
      <c r="H349" s="359"/>
      <c r="I349" s="357"/>
      <c r="J349" s="357"/>
      <c r="K349" s="357" t="str">
        <f t="shared" ca="1" si="30"/>
        <v/>
      </c>
      <c r="L349" s="360">
        <f t="shared" si="31"/>
        <v>0</v>
      </c>
      <c r="M349" s="360">
        <f t="shared" si="32"/>
        <v>1</v>
      </c>
      <c r="N349" s="360">
        <f t="shared" si="33"/>
        <v>1900</v>
      </c>
      <c r="O349" s="366" t="e">
        <f t="shared" si="34"/>
        <v>#N/A</v>
      </c>
      <c r="P349" s="360" t="e">
        <f t="shared" si="35"/>
        <v>#N/A</v>
      </c>
      <c r="Q349" s="360" t="e">
        <f>IF(P349&gt;'06'!$AZ$15,0,1)</f>
        <v>#N/A</v>
      </c>
      <c r="S349" s="365"/>
      <c r="T349" s="369"/>
      <c r="U349" s="365"/>
      <c r="V349" s="369"/>
      <c r="W349" s="369"/>
      <c r="X349" s="370"/>
      <c r="Y349" s="85"/>
      <c r="Z349" s="371"/>
    </row>
    <row r="350" spans="3:26" x14ac:dyDescent="0.25">
      <c r="C350" s="356"/>
      <c r="D350" s="357"/>
      <c r="E350" s="357"/>
      <c r="F350" s="357"/>
      <c r="G350" s="358"/>
      <c r="H350" s="359"/>
      <c r="I350" s="357"/>
      <c r="J350" s="357"/>
      <c r="K350" s="357" t="str">
        <f t="shared" ca="1" si="30"/>
        <v/>
      </c>
      <c r="L350" s="360">
        <f t="shared" si="31"/>
        <v>0</v>
      </c>
      <c r="M350" s="360">
        <f t="shared" si="32"/>
        <v>1</v>
      </c>
      <c r="N350" s="360">
        <f t="shared" si="33"/>
        <v>1900</v>
      </c>
      <c r="O350" s="366" t="e">
        <f t="shared" si="34"/>
        <v>#N/A</v>
      </c>
      <c r="P350" s="360" t="e">
        <f t="shared" si="35"/>
        <v>#N/A</v>
      </c>
      <c r="Q350" s="360" t="e">
        <f>IF(P350&gt;'06'!$AZ$15,0,1)</f>
        <v>#N/A</v>
      </c>
      <c r="S350" s="365"/>
      <c r="T350" s="369"/>
      <c r="U350" s="365"/>
      <c r="V350" s="369"/>
      <c r="W350" s="369"/>
      <c r="X350" s="370"/>
      <c r="Y350" s="85"/>
      <c r="Z350" s="371"/>
    </row>
    <row r="351" spans="3:26" x14ac:dyDescent="0.25">
      <c r="C351" s="356"/>
      <c r="D351" s="357"/>
      <c r="E351" s="357"/>
      <c r="F351" s="357"/>
      <c r="G351" s="358"/>
      <c r="H351" s="359"/>
      <c r="I351" s="357"/>
      <c r="J351" s="357"/>
      <c r="K351" s="357" t="str">
        <f t="shared" ca="1" si="30"/>
        <v/>
      </c>
      <c r="L351" s="360">
        <f t="shared" si="31"/>
        <v>0</v>
      </c>
      <c r="M351" s="360">
        <f t="shared" si="32"/>
        <v>1</v>
      </c>
      <c r="N351" s="360">
        <f t="shared" si="33"/>
        <v>1900</v>
      </c>
      <c r="O351" s="366" t="e">
        <f t="shared" si="34"/>
        <v>#N/A</v>
      </c>
      <c r="P351" s="360" t="e">
        <f t="shared" si="35"/>
        <v>#N/A</v>
      </c>
      <c r="Q351" s="360" t="e">
        <f>IF(P351&gt;'06'!$AZ$15,0,1)</f>
        <v>#N/A</v>
      </c>
      <c r="S351" s="365"/>
      <c r="T351" s="369"/>
      <c r="U351" s="365"/>
      <c r="V351" s="369"/>
      <c r="W351" s="369"/>
      <c r="X351" s="370"/>
      <c r="Y351" s="85"/>
      <c r="Z351" s="371"/>
    </row>
    <row r="352" spans="3:26" x14ac:dyDescent="0.25">
      <c r="C352" s="356"/>
      <c r="D352" s="357"/>
      <c r="E352" s="357"/>
      <c r="F352" s="357"/>
      <c r="G352" s="358"/>
      <c r="H352" s="359"/>
      <c r="I352" s="357"/>
      <c r="J352" s="357"/>
      <c r="K352" s="357" t="str">
        <f t="shared" ca="1" si="30"/>
        <v/>
      </c>
      <c r="L352" s="360">
        <f t="shared" si="31"/>
        <v>0</v>
      </c>
      <c r="M352" s="360">
        <f t="shared" si="32"/>
        <v>1</v>
      </c>
      <c r="N352" s="360">
        <f t="shared" si="33"/>
        <v>1900</v>
      </c>
      <c r="O352" s="366" t="e">
        <f t="shared" si="34"/>
        <v>#N/A</v>
      </c>
      <c r="P352" s="360" t="e">
        <f t="shared" si="35"/>
        <v>#N/A</v>
      </c>
      <c r="Q352" s="360" t="e">
        <f>IF(P352&gt;'06'!$AZ$15,0,1)</f>
        <v>#N/A</v>
      </c>
      <c r="S352" s="365"/>
      <c r="T352" s="369"/>
      <c r="U352" s="365"/>
      <c r="V352" s="369"/>
      <c r="W352" s="369"/>
      <c r="X352" s="370"/>
      <c r="Y352" s="85"/>
      <c r="Z352" s="371"/>
    </row>
    <row r="353" spans="3:26" x14ac:dyDescent="0.25">
      <c r="C353" s="356"/>
      <c r="D353" s="357"/>
      <c r="E353" s="357"/>
      <c r="F353" s="357"/>
      <c r="G353" s="358"/>
      <c r="H353" s="359"/>
      <c r="I353" s="357"/>
      <c r="J353" s="357"/>
      <c r="K353" s="357" t="str">
        <f t="shared" ca="1" si="30"/>
        <v/>
      </c>
      <c r="L353" s="360">
        <f t="shared" si="31"/>
        <v>0</v>
      </c>
      <c r="M353" s="360">
        <f t="shared" si="32"/>
        <v>1</v>
      </c>
      <c r="N353" s="360">
        <f t="shared" si="33"/>
        <v>1900</v>
      </c>
      <c r="O353" s="366" t="e">
        <f t="shared" si="34"/>
        <v>#N/A</v>
      </c>
      <c r="P353" s="360" t="e">
        <f t="shared" si="35"/>
        <v>#N/A</v>
      </c>
      <c r="Q353" s="360" t="e">
        <f>IF(P353&gt;'06'!$AZ$15,0,1)</f>
        <v>#N/A</v>
      </c>
      <c r="S353" s="365"/>
      <c r="T353" s="369"/>
      <c r="U353" s="365"/>
      <c r="V353" s="369"/>
      <c r="W353" s="369"/>
      <c r="X353" s="370"/>
      <c r="Y353" s="85"/>
      <c r="Z353" s="371"/>
    </row>
    <row r="354" spans="3:26" x14ac:dyDescent="0.25">
      <c r="C354" s="356"/>
      <c r="D354" s="357"/>
      <c r="E354" s="357"/>
      <c r="F354" s="357"/>
      <c r="G354" s="358"/>
      <c r="H354" s="359"/>
      <c r="I354" s="357"/>
      <c r="J354" s="357"/>
      <c r="K354" s="357" t="str">
        <f t="shared" ca="1" si="30"/>
        <v/>
      </c>
      <c r="L354" s="360">
        <f t="shared" si="31"/>
        <v>0</v>
      </c>
      <c r="M354" s="360">
        <f t="shared" si="32"/>
        <v>1</v>
      </c>
      <c r="N354" s="360">
        <f t="shared" si="33"/>
        <v>1900</v>
      </c>
      <c r="O354" s="366" t="e">
        <f t="shared" si="34"/>
        <v>#N/A</v>
      </c>
      <c r="P354" s="360" t="e">
        <f t="shared" si="35"/>
        <v>#N/A</v>
      </c>
      <c r="Q354" s="360" t="e">
        <f>IF(P354&gt;'06'!$AZ$15,0,1)</f>
        <v>#N/A</v>
      </c>
      <c r="S354" s="365"/>
      <c r="T354" s="369"/>
      <c r="U354" s="365"/>
      <c r="V354" s="369"/>
      <c r="W354" s="369"/>
      <c r="X354" s="370"/>
      <c r="Y354" s="85"/>
      <c r="Z354" s="371"/>
    </row>
    <row r="355" spans="3:26" x14ac:dyDescent="0.25">
      <c r="C355" s="356"/>
      <c r="D355" s="357"/>
      <c r="E355" s="357"/>
      <c r="F355" s="357"/>
      <c r="G355" s="358"/>
      <c r="H355" s="359"/>
      <c r="I355" s="357"/>
      <c r="J355" s="357"/>
      <c r="K355" s="357" t="str">
        <f t="shared" ca="1" si="30"/>
        <v/>
      </c>
      <c r="L355" s="360">
        <f t="shared" si="31"/>
        <v>0</v>
      </c>
      <c r="M355" s="360">
        <f t="shared" si="32"/>
        <v>1</v>
      </c>
      <c r="N355" s="360">
        <f t="shared" si="33"/>
        <v>1900</v>
      </c>
      <c r="O355" s="366" t="e">
        <f t="shared" si="34"/>
        <v>#N/A</v>
      </c>
      <c r="P355" s="360" t="e">
        <f t="shared" si="35"/>
        <v>#N/A</v>
      </c>
      <c r="Q355" s="360" t="e">
        <f>IF(P355&gt;'06'!$AZ$15,0,1)</f>
        <v>#N/A</v>
      </c>
      <c r="S355" s="365"/>
      <c r="T355" s="369"/>
      <c r="U355" s="365"/>
      <c r="V355" s="369"/>
      <c r="W355" s="369"/>
      <c r="X355" s="370"/>
      <c r="Y355" s="85"/>
      <c r="Z355" s="371"/>
    </row>
    <row r="356" spans="3:26" x14ac:dyDescent="0.25">
      <c r="C356" s="356"/>
      <c r="D356" s="357"/>
      <c r="E356" s="357"/>
      <c r="F356" s="357"/>
      <c r="G356" s="358"/>
      <c r="H356" s="359"/>
      <c r="I356" s="357"/>
      <c r="J356" s="357"/>
      <c r="K356" s="357" t="str">
        <f t="shared" ca="1" si="30"/>
        <v/>
      </c>
      <c r="L356" s="360">
        <f t="shared" si="31"/>
        <v>0</v>
      </c>
      <c r="M356" s="360">
        <f t="shared" si="32"/>
        <v>1</v>
      </c>
      <c r="N356" s="360">
        <f t="shared" si="33"/>
        <v>1900</v>
      </c>
      <c r="O356" s="366" t="e">
        <f t="shared" si="34"/>
        <v>#N/A</v>
      </c>
      <c r="P356" s="360" t="e">
        <f t="shared" si="35"/>
        <v>#N/A</v>
      </c>
      <c r="Q356" s="360" t="e">
        <f>IF(P356&gt;'06'!$AZ$15,0,1)</f>
        <v>#N/A</v>
      </c>
      <c r="S356" s="365"/>
      <c r="T356" s="369"/>
      <c r="U356" s="365"/>
      <c r="V356" s="369"/>
      <c r="W356" s="369"/>
      <c r="X356" s="370"/>
      <c r="Y356" s="85"/>
      <c r="Z356" s="371"/>
    </row>
    <row r="357" spans="3:26" x14ac:dyDescent="0.25">
      <c r="C357" s="356"/>
      <c r="D357" s="357"/>
      <c r="E357" s="357"/>
      <c r="F357" s="357"/>
      <c r="G357" s="358"/>
      <c r="H357" s="359"/>
      <c r="I357" s="357"/>
      <c r="J357" s="357"/>
      <c r="K357" s="357" t="str">
        <f t="shared" ca="1" si="30"/>
        <v/>
      </c>
      <c r="L357" s="360">
        <f t="shared" si="31"/>
        <v>0</v>
      </c>
      <c r="M357" s="360">
        <f t="shared" si="32"/>
        <v>1</v>
      </c>
      <c r="N357" s="360">
        <f t="shared" si="33"/>
        <v>1900</v>
      </c>
      <c r="O357" s="366" t="e">
        <f t="shared" si="34"/>
        <v>#N/A</v>
      </c>
      <c r="P357" s="360" t="e">
        <f t="shared" si="35"/>
        <v>#N/A</v>
      </c>
      <c r="Q357" s="360" t="e">
        <f>IF(P357&gt;'06'!$AZ$15,0,1)</f>
        <v>#N/A</v>
      </c>
      <c r="S357" s="365"/>
      <c r="T357" s="369"/>
      <c r="U357" s="365"/>
      <c r="V357" s="369"/>
      <c r="W357" s="369"/>
      <c r="X357" s="370"/>
      <c r="Y357" s="85"/>
      <c r="Z357" s="371"/>
    </row>
    <row r="358" spans="3:26" x14ac:dyDescent="0.25">
      <c r="C358" s="356"/>
      <c r="D358" s="357"/>
      <c r="E358" s="357"/>
      <c r="F358" s="357"/>
      <c r="G358" s="358"/>
      <c r="H358" s="359"/>
      <c r="I358" s="357"/>
      <c r="J358" s="357"/>
      <c r="K358" s="357" t="str">
        <f t="shared" ca="1" si="30"/>
        <v/>
      </c>
      <c r="L358" s="360">
        <f t="shared" si="31"/>
        <v>0</v>
      </c>
      <c r="M358" s="360">
        <f t="shared" si="32"/>
        <v>1</v>
      </c>
      <c r="N358" s="360">
        <f t="shared" si="33"/>
        <v>1900</v>
      </c>
      <c r="O358" s="366" t="e">
        <f t="shared" si="34"/>
        <v>#N/A</v>
      </c>
      <c r="P358" s="360" t="e">
        <f t="shared" si="35"/>
        <v>#N/A</v>
      </c>
      <c r="Q358" s="360" t="e">
        <f>IF(P358&gt;'06'!$AZ$15,0,1)</f>
        <v>#N/A</v>
      </c>
      <c r="S358" s="365"/>
      <c r="T358" s="369"/>
      <c r="U358" s="365"/>
      <c r="V358" s="369"/>
      <c r="W358" s="369"/>
      <c r="X358" s="370"/>
      <c r="Y358" s="85"/>
      <c r="Z358" s="371"/>
    </row>
    <row r="359" spans="3:26" x14ac:dyDescent="0.25">
      <c r="C359" s="356"/>
      <c r="D359" s="357"/>
      <c r="E359" s="357"/>
      <c r="F359" s="357"/>
      <c r="G359" s="358"/>
      <c r="H359" s="359"/>
      <c r="I359" s="357"/>
      <c r="J359" s="357"/>
      <c r="K359" s="357" t="str">
        <f t="shared" ca="1" si="30"/>
        <v/>
      </c>
      <c r="L359" s="360">
        <f t="shared" si="31"/>
        <v>0</v>
      </c>
      <c r="M359" s="360">
        <f t="shared" si="32"/>
        <v>1</v>
      </c>
      <c r="N359" s="360">
        <f t="shared" si="33"/>
        <v>1900</v>
      </c>
      <c r="O359" s="366" t="e">
        <f t="shared" si="34"/>
        <v>#N/A</v>
      </c>
      <c r="P359" s="360" t="e">
        <f t="shared" si="35"/>
        <v>#N/A</v>
      </c>
      <c r="Q359" s="360" t="e">
        <f>IF(P359&gt;'06'!$AZ$15,0,1)</f>
        <v>#N/A</v>
      </c>
      <c r="S359" s="365"/>
      <c r="T359" s="369"/>
      <c r="U359" s="365"/>
      <c r="V359" s="369"/>
      <c r="W359" s="369"/>
      <c r="X359" s="370"/>
      <c r="Y359" s="85"/>
      <c r="Z359" s="371"/>
    </row>
    <row r="360" spans="3:26" x14ac:dyDescent="0.25">
      <c r="C360" s="356"/>
      <c r="D360" s="357"/>
      <c r="E360" s="357"/>
      <c r="F360" s="357"/>
      <c r="G360" s="358"/>
      <c r="H360" s="359"/>
      <c r="I360" s="357"/>
      <c r="J360" s="357"/>
      <c r="K360" s="357" t="str">
        <f t="shared" ca="1" si="30"/>
        <v/>
      </c>
      <c r="L360" s="360">
        <f t="shared" si="31"/>
        <v>0</v>
      </c>
      <c r="M360" s="360">
        <f t="shared" si="32"/>
        <v>1</v>
      </c>
      <c r="N360" s="360">
        <f t="shared" si="33"/>
        <v>1900</v>
      </c>
      <c r="O360" s="366" t="e">
        <f t="shared" si="34"/>
        <v>#N/A</v>
      </c>
      <c r="P360" s="360" t="e">
        <f t="shared" si="35"/>
        <v>#N/A</v>
      </c>
      <c r="Q360" s="360" t="e">
        <f>IF(P360&gt;'06'!$AZ$15,0,1)</f>
        <v>#N/A</v>
      </c>
      <c r="S360" s="365"/>
      <c r="T360" s="369"/>
      <c r="U360" s="365"/>
      <c r="V360" s="369"/>
      <c r="W360" s="369"/>
      <c r="X360" s="370"/>
      <c r="Y360" s="85"/>
      <c r="Z360" s="371"/>
    </row>
    <row r="361" spans="3:26" x14ac:dyDescent="0.25">
      <c r="C361" s="356"/>
      <c r="D361" s="357"/>
      <c r="E361" s="357"/>
      <c r="F361" s="357"/>
      <c r="G361" s="358"/>
      <c r="H361" s="359"/>
      <c r="I361" s="357"/>
      <c r="J361" s="357"/>
      <c r="K361" s="357" t="str">
        <f t="shared" ca="1" si="30"/>
        <v/>
      </c>
      <c r="L361" s="360">
        <f t="shared" si="31"/>
        <v>0</v>
      </c>
      <c r="M361" s="360">
        <f t="shared" si="32"/>
        <v>1</v>
      </c>
      <c r="N361" s="360">
        <f t="shared" si="33"/>
        <v>1900</v>
      </c>
      <c r="O361" s="366" t="e">
        <f t="shared" si="34"/>
        <v>#N/A</v>
      </c>
      <c r="P361" s="360" t="e">
        <f t="shared" si="35"/>
        <v>#N/A</v>
      </c>
      <c r="Q361" s="360" t="e">
        <f>IF(P361&gt;'06'!$AZ$15,0,1)</f>
        <v>#N/A</v>
      </c>
      <c r="S361" s="365"/>
      <c r="T361" s="369"/>
      <c r="U361" s="365"/>
      <c r="V361" s="369"/>
      <c r="W361" s="369"/>
      <c r="X361" s="370"/>
      <c r="Y361" s="85"/>
      <c r="Z361" s="371"/>
    </row>
    <row r="362" spans="3:26" x14ac:dyDescent="0.25">
      <c r="C362" s="356"/>
      <c r="D362" s="357"/>
      <c r="E362" s="357"/>
      <c r="F362" s="357"/>
      <c r="G362" s="358"/>
      <c r="H362" s="359"/>
      <c r="I362" s="357"/>
      <c r="J362" s="357"/>
      <c r="K362" s="357" t="str">
        <f t="shared" ca="1" si="30"/>
        <v/>
      </c>
      <c r="L362" s="360">
        <f t="shared" si="31"/>
        <v>0</v>
      </c>
      <c r="M362" s="360">
        <f t="shared" si="32"/>
        <v>1</v>
      </c>
      <c r="N362" s="360">
        <f t="shared" si="33"/>
        <v>1900</v>
      </c>
      <c r="O362" s="366" t="e">
        <f t="shared" si="34"/>
        <v>#N/A</v>
      </c>
      <c r="P362" s="360" t="e">
        <f t="shared" si="35"/>
        <v>#N/A</v>
      </c>
      <c r="Q362" s="360" t="e">
        <f>IF(P362&gt;'06'!$AZ$15,0,1)</f>
        <v>#N/A</v>
      </c>
      <c r="S362" s="365"/>
      <c r="T362" s="369"/>
      <c r="U362" s="365"/>
      <c r="V362" s="369"/>
      <c r="W362" s="369"/>
      <c r="X362" s="370"/>
      <c r="Y362" s="85"/>
      <c r="Z362" s="371"/>
    </row>
    <row r="363" spans="3:26" x14ac:dyDescent="0.25">
      <c r="C363" s="356"/>
      <c r="D363" s="357"/>
      <c r="E363" s="357"/>
      <c r="F363" s="357"/>
      <c r="G363" s="358"/>
      <c r="H363" s="359"/>
      <c r="I363" s="357"/>
      <c r="J363" s="357"/>
      <c r="K363" s="357" t="str">
        <f t="shared" ca="1" si="30"/>
        <v/>
      </c>
      <c r="L363" s="360">
        <f t="shared" si="31"/>
        <v>0</v>
      </c>
      <c r="M363" s="360">
        <f t="shared" si="32"/>
        <v>1</v>
      </c>
      <c r="N363" s="360">
        <f t="shared" si="33"/>
        <v>1900</v>
      </c>
      <c r="O363" s="366" t="e">
        <f t="shared" si="34"/>
        <v>#N/A</v>
      </c>
      <c r="P363" s="360" t="e">
        <f t="shared" si="35"/>
        <v>#N/A</v>
      </c>
      <c r="Q363" s="360" t="e">
        <f>IF(P363&gt;'06'!$AZ$15,0,1)</f>
        <v>#N/A</v>
      </c>
      <c r="S363" s="365"/>
      <c r="T363" s="369"/>
      <c r="U363" s="365"/>
      <c r="V363" s="369"/>
      <c r="W363" s="369"/>
      <c r="X363" s="370"/>
      <c r="Y363" s="85"/>
      <c r="Z363" s="371"/>
    </row>
    <row r="364" spans="3:26" x14ac:dyDescent="0.25">
      <c r="C364" s="356"/>
      <c r="D364" s="357"/>
      <c r="E364" s="357"/>
      <c r="F364" s="357"/>
      <c r="G364" s="358"/>
      <c r="H364" s="359"/>
      <c r="I364" s="357"/>
      <c r="J364" s="357"/>
      <c r="K364" s="357" t="str">
        <f t="shared" ca="1" si="30"/>
        <v/>
      </c>
      <c r="L364" s="360">
        <f t="shared" si="31"/>
        <v>0</v>
      </c>
      <c r="M364" s="360">
        <f t="shared" si="32"/>
        <v>1</v>
      </c>
      <c r="N364" s="360">
        <f t="shared" si="33"/>
        <v>1900</v>
      </c>
      <c r="O364" s="366" t="e">
        <f t="shared" si="34"/>
        <v>#N/A</v>
      </c>
      <c r="P364" s="360" t="e">
        <f t="shared" si="35"/>
        <v>#N/A</v>
      </c>
      <c r="Q364" s="360" t="e">
        <f>IF(P364&gt;'06'!$AZ$15,0,1)</f>
        <v>#N/A</v>
      </c>
      <c r="S364" s="365"/>
      <c r="T364" s="369"/>
      <c r="U364" s="365"/>
      <c r="V364" s="369"/>
      <c r="W364" s="369"/>
      <c r="X364" s="370"/>
      <c r="Y364" s="85"/>
      <c r="Z364" s="371"/>
    </row>
    <row r="365" spans="3:26" x14ac:dyDescent="0.25">
      <c r="C365" s="356"/>
      <c r="D365" s="357"/>
      <c r="E365" s="357"/>
      <c r="F365" s="357"/>
      <c r="G365" s="358"/>
      <c r="H365" s="359"/>
      <c r="I365" s="357"/>
      <c r="J365" s="357"/>
      <c r="K365" s="357" t="str">
        <f t="shared" ca="1" si="30"/>
        <v/>
      </c>
      <c r="L365" s="360">
        <f t="shared" si="31"/>
        <v>0</v>
      </c>
      <c r="M365" s="360">
        <f t="shared" si="32"/>
        <v>1</v>
      </c>
      <c r="N365" s="360">
        <f t="shared" si="33"/>
        <v>1900</v>
      </c>
      <c r="O365" s="366" t="e">
        <f t="shared" si="34"/>
        <v>#N/A</v>
      </c>
      <c r="P365" s="360" t="e">
        <f t="shared" si="35"/>
        <v>#N/A</v>
      </c>
      <c r="Q365" s="360" t="e">
        <f>IF(P365&gt;'06'!$AZ$15,0,1)</f>
        <v>#N/A</v>
      </c>
      <c r="S365" s="365"/>
      <c r="T365" s="369"/>
      <c r="U365" s="365"/>
      <c r="V365" s="369"/>
      <c r="W365" s="369"/>
      <c r="X365" s="370"/>
      <c r="Y365" s="85"/>
      <c r="Z365" s="371"/>
    </row>
    <row r="366" spans="3:26" x14ac:dyDescent="0.25">
      <c r="C366" s="356"/>
      <c r="D366" s="357"/>
      <c r="E366" s="357"/>
      <c r="F366" s="357"/>
      <c r="G366" s="358"/>
      <c r="H366" s="359"/>
      <c r="I366" s="357"/>
      <c r="J366" s="357"/>
      <c r="K366" s="357" t="str">
        <f t="shared" ca="1" si="30"/>
        <v/>
      </c>
      <c r="L366" s="360">
        <f t="shared" si="31"/>
        <v>0</v>
      </c>
      <c r="M366" s="360">
        <f t="shared" si="32"/>
        <v>1</v>
      </c>
      <c r="N366" s="360">
        <f t="shared" si="33"/>
        <v>1900</v>
      </c>
      <c r="O366" s="366" t="e">
        <f t="shared" si="34"/>
        <v>#N/A</v>
      </c>
      <c r="P366" s="360" t="e">
        <f t="shared" si="35"/>
        <v>#N/A</v>
      </c>
      <c r="Q366" s="360" t="e">
        <f>IF(P366&gt;'06'!$AZ$15,0,1)</f>
        <v>#N/A</v>
      </c>
      <c r="S366" s="365"/>
      <c r="T366" s="369"/>
      <c r="U366" s="365"/>
      <c r="V366" s="369"/>
      <c r="W366" s="369"/>
      <c r="X366" s="370"/>
      <c r="Y366" s="85"/>
      <c r="Z366" s="371"/>
    </row>
    <row r="367" spans="3:26" x14ac:dyDescent="0.25">
      <c r="C367" s="356"/>
      <c r="D367" s="357"/>
      <c r="E367" s="357"/>
      <c r="F367" s="357"/>
      <c r="G367" s="358"/>
      <c r="H367" s="359"/>
      <c r="I367" s="357"/>
      <c r="J367" s="357"/>
      <c r="K367" s="357" t="str">
        <f t="shared" ca="1" si="30"/>
        <v/>
      </c>
      <c r="L367" s="360">
        <f t="shared" si="31"/>
        <v>0</v>
      </c>
      <c r="M367" s="360">
        <f t="shared" si="32"/>
        <v>1</v>
      </c>
      <c r="N367" s="360">
        <f t="shared" si="33"/>
        <v>1900</v>
      </c>
      <c r="O367" s="366" t="e">
        <f t="shared" si="34"/>
        <v>#N/A</v>
      </c>
      <c r="P367" s="360" t="e">
        <f t="shared" si="35"/>
        <v>#N/A</v>
      </c>
      <c r="Q367" s="360" t="e">
        <f>IF(P367&gt;'06'!$AZ$15,0,1)</f>
        <v>#N/A</v>
      </c>
      <c r="S367" s="365"/>
      <c r="T367" s="369"/>
      <c r="U367" s="365"/>
      <c r="V367" s="369"/>
      <c r="W367" s="369"/>
      <c r="X367" s="370"/>
      <c r="Y367" s="85"/>
      <c r="Z367" s="371"/>
    </row>
    <row r="368" spans="3:26" x14ac:dyDescent="0.25">
      <c r="C368" s="356"/>
      <c r="D368" s="357"/>
      <c r="E368" s="357"/>
      <c r="F368" s="357"/>
      <c r="G368" s="358"/>
      <c r="H368" s="359"/>
      <c r="I368" s="357"/>
      <c r="J368" s="357"/>
      <c r="K368" s="357" t="str">
        <f t="shared" ca="1" si="30"/>
        <v/>
      </c>
      <c r="L368" s="360">
        <f t="shared" si="31"/>
        <v>0</v>
      </c>
      <c r="M368" s="360">
        <f t="shared" si="32"/>
        <v>1</v>
      </c>
      <c r="N368" s="360">
        <f t="shared" si="33"/>
        <v>1900</v>
      </c>
      <c r="O368" s="366" t="e">
        <f t="shared" si="34"/>
        <v>#N/A</v>
      </c>
      <c r="P368" s="360" t="e">
        <f t="shared" si="35"/>
        <v>#N/A</v>
      </c>
      <c r="Q368" s="360" t="e">
        <f>IF(P368&gt;'06'!$AZ$15,0,1)</f>
        <v>#N/A</v>
      </c>
      <c r="S368" s="365"/>
      <c r="T368" s="369"/>
      <c r="U368" s="365"/>
      <c r="V368" s="369"/>
      <c r="W368" s="369"/>
      <c r="X368" s="370"/>
      <c r="Y368" s="85"/>
      <c r="Z368" s="371"/>
    </row>
    <row r="369" spans="3:26" x14ac:dyDescent="0.25">
      <c r="C369" s="356"/>
      <c r="D369" s="357"/>
      <c r="E369" s="357"/>
      <c r="F369" s="357"/>
      <c r="G369" s="358"/>
      <c r="H369" s="359"/>
      <c r="I369" s="357"/>
      <c r="J369" s="357"/>
      <c r="K369" s="357" t="str">
        <f t="shared" ca="1" si="30"/>
        <v/>
      </c>
      <c r="L369" s="360">
        <f t="shared" si="31"/>
        <v>0</v>
      </c>
      <c r="M369" s="360">
        <f t="shared" si="32"/>
        <v>1</v>
      </c>
      <c r="N369" s="360">
        <f t="shared" si="33"/>
        <v>1900</v>
      </c>
      <c r="O369" s="366" t="e">
        <f t="shared" si="34"/>
        <v>#N/A</v>
      </c>
      <c r="P369" s="360" t="e">
        <f t="shared" si="35"/>
        <v>#N/A</v>
      </c>
      <c r="Q369" s="360" t="e">
        <f>IF(P369&gt;'06'!$AZ$15,0,1)</f>
        <v>#N/A</v>
      </c>
      <c r="S369" s="365"/>
      <c r="T369" s="369"/>
      <c r="U369" s="365"/>
      <c r="V369" s="369"/>
      <c r="W369" s="369"/>
      <c r="X369" s="370"/>
      <c r="Y369" s="85"/>
      <c r="Z369" s="371"/>
    </row>
    <row r="370" spans="3:26" x14ac:dyDescent="0.25">
      <c r="C370" s="356"/>
      <c r="D370" s="357"/>
      <c r="E370" s="357"/>
      <c r="F370" s="357"/>
      <c r="G370" s="358"/>
      <c r="H370" s="359"/>
      <c r="I370" s="357"/>
      <c r="J370" s="357"/>
      <c r="K370" s="357" t="str">
        <f t="shared" ca="1" si="30"/>
        <v/>
      </c>
      <c r="L370" s="360">
        <f t="shared" si="31"/>
        <v>0</v>
      </c>
      <c r="M370" s="360">
        <f t="shared" si="32"/>
        <v>1</v>
      </c>
      <c r="N370" s="360">
        <f t="shared" si="33"/>
        <v>1900</v>
      </c>
      <c r="O370" s="366" t="e">
        <f t="shared" si="34"/>
        <v>#N/A</v>
      </c>
      <c r="P370" s="360" t="e">
        <f t="shared" si="35"/>
        <v>#N/A</v>
      </c>
      <c r="Q370" s="360" t="e">
        <f>IF(P370&gt;'06'!$AZ$15,0,1)</f>
        <v>#N/A</v>
      </c>
      <c r="S370" s="365"/>
      <c r="T370" s="369"/>
      <c r="U370" s="365"/>
      <c r="V370" s="369"/>
      <c r="W370" s="369"/>
      <c r="X370" s="370"/>
      <c r="Y370" s="85"/>
      <c r="Z370" s="371"/>
    </row>
    <row r="371" spans="3:26" x14ac:dyDescent="0.25">
      <c r="C371" s="356"/>
      <c r="D371" s="357"/>
      <c r="E371" s="357"/>
      <c r="F371" s="357"/>
      <c r="G371" s="358"/>
      <c r="H371" s="359"/>
      <c r="I371" s="357"/>
      <c r="J371" s="357"/>
      <c r="K371" s="357" t="str">
        <f t="shared" ca="1" si="30"/>
        <v/>
      </c>
      <c r="L371" s="360">
        <f t="shared" si="31"/>
        <v>0</v>
      </c>
      <c r="M371" s="360">
        <f t="shared" si="32"/>
        <v>1</v>
      </c>
      <c r="N371" s="360">
        <f t="shared" si="33"/>
        <v>1900</v>
      </c>
      <c r="O371" s="366" t="e">
        <f t="shared" si="34"/>
        <v>#N/A</v>
      </c>
      <c r="P371" s="360" t="e">
        <f t="shared" si="35"/>
        <v>#N/A</v>
      </c>
      <c r="Q371" s="360" t="e">
        <f>IF(P371&gt;'06'!$AZ$15,0,1)</f>
        <v>#N/A</v>
      </c>
      <c r="S371" s="365"/>
      <c r="T371" s="369"/>
      <c r="U371" s="365"/>
      <c r="V371" s="369"/>
      <c r="W371" s="369"/>
      <c r="X371" s="370"/>
      <c r="Y371" s="85"/>
      <c r="Z371" s="371"/>
    </row>
    <row r="372" spans="3:26" x14ac:dyDescent="0.25">
      <c r="C372" s="356"/>
      <c r="D372" s="357"/>
      <c r="E372" s="357"/>
      <c r="F372" s="357"/>
      <c r="G372" s="358"/>
      <c r="H372" s="359"/>
      <c r="I372" s="357"/>
      <c r="J372" s="357"/>
      <c r="K372" s="357" t="str">
        <f t="shared" ca="1" si="30"/>
        <v/>
      </c>
      <c r="L372" s="360">
        <f t="shared" si="31"/>
        <v>0</v>
      </c>
      <c r="M372" s="360">
        <f t="shared" si="32"/>
        <v>1</v>
      </c>
      <c r="N372" s="360">
        <f t="shared" si="33"/>
        <v>1900</v>
      </c>
      <c r="O372" s="366" t="e">
        <f t="shared" si="34"/>
        <v>#N/A</v>
      </c>
      <c r="P372" s="360" t="e">
        <f t="shared" si="35"/>
        <v>#N/A</v>
      </c>
      <c r="Q372" s="360" t="e">
        <f>IF(P372&gt;'06'!$AZ$15,0,1)</f>
        <v>#N/A</v>
      </c>
      <c r="S372" s="365"/>
      <c r="T372" s="369"/>
      <c r="U372" s="365"/>
      <c r="V372" s="369"/>
      <c r="W372" s="369"/>
      <c r="X372" s="370"/>
      <c r="Y372" s="85"/>
      <c r="Z372" s="371"/>
    </row>
    <row r="373" spans="3:26" x14ac:dyDescent="0.25">
      <c r="C373" s="356"/>
      <c r="D373" s="357"/>
      <c r="E373" s="357"/>
      <c r="F373" s="357"/>
      <c r="G373" s="358"/>
      <c r="H373" s="359"/>
      <c r="I373" s="357"/>
      <c r="J373" s="357"/>
      <c r="K373" s="357" t="str">
        <f t="shared" ca="1" si="30"/>
        <v/>
      </c>
      <c r="L373" s="360">
        <f t="shared" si="31"/>
        <v>0</v>
      </c>
      <c r="M373" s="360">
        <f t="shared" si="32"/>
        <v>1</v>
      </c>
      <c r="N373" s="360">
        <f t="shared" si="33"/>
        <v>1900</v>
      </c>
      <c r="O373" s="366" t="e">
        <f t="shared" si="34"/>
        <v>#N/A</v>
      </c>
      <c r="P373" s="360" t="e">
        <f t="shared" si="35"/>
        <v>#N/A</v>
      </c>
      <c r="Q373" s="360" t="e">
        <f>IF(P373&gt;'06'!$AZ$15,0,1)</f>
        <v>#N/A</v>
      </c>
      <c r="S373" s="365"/>
      <c r="T373" s="369"/>
      <c r="U373" s="365"/>
      <c r="V373" s="369"/>
      <c r="W373" s="369"/>
      <c r="X373" s="370"/>
      <c r="Y373" s="85"/>
      <c r="Z373" s="371"/>
    </row>
    <row r="374" spans="3:26" x14ac:dyDescent="0.25">
      <c r="C374" s="356"/>
      <c r="D374" s="357"/>
      <c r="E374" s="357"/>
      <c r="F374" s="357"/>
      <c r="G374" s="358"/>
      <c r="H374" s="359"/>
      <c r="I374" s="357"/>
      <c r="J374" s="357"/>
      <c r="K374" s="357" t="str">
        <f t="shared" ca="1" si="30"/>
        <v/>
      </c>
      <c r="L374" s="360">
        <f t="shared" si="31"/>
        <v>0</v>
      </c>
      <c r="M374" s="360">
        <f t="shared" si="32"/>
        <v>1</v>
      </c>
      <c r="N374" s="360">
        <f t="shared" si="33"/>
        <v>1900</v>
      </c>
      <c r="O374" s="366" t="e">
        <f t="shared" si="34"/>
        <v>#N/A</v>
      </c>
      <c r="P374" s="360" t="e">
        <f t="shared" si="35"/>
        <v>#N/A</v>
      </c>
      <c r="Q374" s="360" t="e">
        <f>IF(P374&gt;'06'!$AZ$15,0,1)</f>
        <v>#N/A</v>
      </c>
      <c r="S374" s="365"/>
      <c r="T374" s="369"/>
      <c r="U374" s="365"/>
      <c r="V374" s="369"/>
      <c r="W374" s="369"/>
      <c r="X374" s="370"/>
      <c r="Y374" s="85"/>
      <c r="Z374" s="371"/>
    </row>
    <row r="375" spans="3:26" x14ac:dyDescent="0.25">
      <c r="C375" s="356"/>
      <c r="D375" s="357"/>
      <c r="E375" s="357"/>
      <c r="F375" s="357"/>
      <c r="G375" s="358"/>
      <c r="H375" s="359"/>
      <c r="I375" s="357"/>
      <c r="J375" s="357"/>
      <c r="K375" s="357" t="str">
        <f t="shared" ca="1" si="30"/>
        <v/>
      </c>
      <c r="L375" s="360">
        <f t="shared" si="31"/>
        <v>0</v>
      </c>
      <c r="M375" s="360">
        <f t="shared" si="32"/>
        <v>1</v>
      </c>
      <c r="N375" s="360">
        <f t="shared" si="33"/>
        <v>1900</v>
      </c>
      <c r="O375" s="366" t="e">
        <f t="shared" si="34"/>
        <v>#N/A</v>
      </c>
      <c r="P375" s="360" t="e">
        <f t="shared" si="35"/>
        <v>#N/A</v>
      </c>
      <c r="Q375" s="360" t="e">
        <f>IF(P375&gt;'06'!$AZ$15,0,1)</f>
        <v>#N/A</v>
      </c>
      <c r="S375" s="365"/>
      <c r="T375" s="369"/>
      <c r="U375" s="365"/>
      <c r="V375" s="369"/>
      <c r="W375" s="369"/>
      <c r="X375" s="370"/>
      <c r="Y375" s="85"/>
      <c r="Z375" s="371"/>
    </row>
    <row r="376" spans="3:26" x14ac:dyDescent="0.25">
      <c r="C376" s="356"/>
      <c r="D376" s="357"/>
      <c r="E376" s="357"/>
      <c r="F376" s="357"/>
      <c r="G376" s="358"/>
      <c r="H376" s="359"/>
      <c r="I376" s="357"/>
      <c r="J376" s="357"/>
      <c r="K376" s="357" t="str">
        <f t="shared" ca="1" si="30"/>
        <v/>
      </c>
      <c r="L376" s="360">
        <f t="shared" si="31"/>
        <v>0</v>
      </c>
      <c r="M376" s="360">
        <f t="shared" si="32"/>
        <v>1</v>
      </c>
      <c r="N376" s="360">
        <f t="shared" si="33"/>
        <v>1900</v>
      </c>
      <c r="O376" s="366" t="e">
        <f t="shared" si="34"/>
        <v>#N/A</v>
      </c>
      <c r="P376" s="360" t="e">
        <f t="shared" si="35"/>
        <v>#N/A</v>
      </c>
      <c r="Q376" s="360" t="e">
        <f>IF(P376&gt;'06'!$AZ$15,0,1)</f>
        <v>#N/A</v>
      </c>
      <c r="S376" s="365"/>
      <c r="T376" s="369"/>
      <c r="U376" s="365"/>
      <c r="V376" s="369"/>
      <c r="W376" s="369"/>
      <c r="X376" s="370"/>
      <c r="Y376" s="85"/>
      <c r="Z376" s="371"/>
    </row>
    <row r="377" spans="3:26" x14ac:dyDescent="0.25">
      <c r="C377" s="356"/>
      <c r="D377" s="357"/>
      <c r="E377" s="357"/>
      <c r="F377" s="357"/>
      <c r="G377" s="358"/>
      <c r="H377" s="359"/>
      <c r="I377" s="357"/>
      <c r="J377" s="357"/>
      <c r="K377" s="357" t="str">
        <f t="shared" ca="1" si="30"/>
        <v/>
      </c>
      <c r="L377" s="360">
        <f t="shared" si="31"/>
        <v>0</v>
      </c>
      <c r="M377" s="360">
        <f t="shared" si="32"/>
        <v>1</v>
      </c>
      <c r="N377" s="360">
        <f t="shared" si="33"/>
        <v>1900</v>
      </c>
      <c r="O377" s="366" t="e">
        <f t="shared" si="34"/>
        <v>#N/A</v>
      </c>
      <c r="P377" s="360" t="e">
        <f t="shared" si="35"/>
        <v>#N/A</v>
      </c>
      <c r="Q377" s="360" t="e">
        <f>IF(P377&gt;'06'!$AZ$15,0,1)</f>
        <v>#N/A</v>
      </c>
      <c r="S377" s="365"/>
      <c r="T377" s="369"/>
      <c r="U377" s="365"/>
      <c r="V377" s="369"/>
      <c r="W377" s="369"/>
      <c r="X377" s="370"/>
      <c r="Y377" s="85"/>
      <c r="Z377" s="371"/>
    </row>
    <row r="378" spans="3:26" x14ac:dyDescent="0.25">
      <c r="C378" s="356"/>
      <c r="D378" s="357"/>
      <c r="E378" s="357"/>
      <c r="F378" s="357"/>
      <c r="G378" s="358"/>
      <c r="H378" s="359"/>
      <c r="I378" s="357"/>
      <c r="J378" s="357"/>
      <c r="K378" s="357" t="str">
        <f t="shared" ca="1" si="30"/>
        <v/>
      </c>
      <c r="L378" s="360">
        <f t="shared" si="31"/>
        <v>0</v>
      </c>
      <c r="M378" s="360">
        <f t="shared" si="32"/>
        <v>1</v>
      </c>
      <c r="N378" s="360">
        <f t="shared" si="33"/>
        <v>1900</v>
      </c>
      <c r="O378" s="366" t="e">
        <f t="shared" si="34"/>
        <v>#N/A</v>
      </c>
      <c r="P378" s="360" t="e">
        <f t="shared" si="35"/>
        <v>#N/A</v>
      </c>
      <c r="Q378" s="360" t="e">
        <f>IF(P378&gt;'06'!$AZ$15,0,1)</f>
        <v>#N/A</v>
      </c>
      <c r="S378" s="365"/>
      <c r="T378" s="369"/>
      <c r="U378" s="365"/>
      <c r="V378" s="369"/>
      <c r="W378" s="369"/>
      <c r="X378" s="370"/>
      <c r="Y378" s="85"/>
      <c r="Z378" s="371"/>
    </row>
    <row r="379" spans="3:26" x14ac:dyDescent="0.25">
      <c r="C379" s="356"/>
      <c r="D379" s="357"/>
      <c r="E379" s="357"/>
      <c r="F379" s="357"/>
      <c r="G379" s="358"/>
      <c r="H379" s="359"/>
      <c r="I379" s="357"/>
      <c r="J379" s="357"/>
      <c r="K379" s="357" t="str">
        <f t="shared" ca="1" si="30"/>
        <v/>
      </c>
      <c r="L379" s="360">
        <f t="shared" si="31"/>
        <v>0</v>
      </c>
      <c r="M379" s="360">
        <f t="shared" si="32"/>
        <v>1</v>
      </c>
      <c r="N379" s="360">
        <f t="shared" si="33"/>
        <v>1900</v>
      </c>
      <c r="O379" s="366" t="e">
        <f t="shared" si="34"/>
        <v>#N/A</v>
      </c>
      <c r="P379" s="360" t="e">
        <f t="shared" si="35"/>
        <v>#N/A</v>
      </c>
      <c r="Q379" s="360" t="e">
        <f>IF(P379&gt;'06'!$AZ$15,0,1)</f>
        <v>#N/A</v>
      </c>
      <c r="S379" s="365"/>
      <c r="T379" s="369"/>
      <c r="U379" s="365"/>
      <c r="V379" s="369"/>
      <c r="W379" s="369"/>
      <c r="X379" s="370"/>
      <c r="Y379" s="85"/>
      <c r="Z379" s="371"/>
    </row>
    <row r="380" spans="3:26" x14ac:dyDescent="0.25">
      <c r="C380" s="356"/>
      <c r="D380" s="357"/>
      <c r="E380" s="357"/>
      <c r="F380" s="357"/>
      <c r="G380" s="358"/>
      <c r="H380" s="359"/>
      <c r="I380" s="357"/>
      <c r="J380" s="357"/>
      <c r="K380" s="357" t="str">
        <f t="shared" ca="1" si="30"/>
        <v/>
      </c>
      <c r="L380" s="360">
        <f t="shared" si="31"/>
        <v>0</v>
      </c>
      <c r="M380" s="360">
        <f t="shared" si="32"/>
        <v>1</v>
      </c>
      <c r="N380" s="360">
        <f t="shared" si="33"/>
        <v>1900</v>
      </c>
      <c r="O380" s="366" t="e">
        <f t="shared" si="34"/>
        <v>#N/A</v>
      </c>
      <c r="P380" s="360" t="e">
        <f t="shared" si="35"/>
        <v>#N/A</v>
      </c>
      <c r="Q380" s="360" t="e">
        <f>IF(P380&gt;'06'!$AZ$15,0,1)</f>
        <v>#N/A</v>
      </c>
      <c r="S380" s="365"/>
      <c r="T380" s="369"/>
      <c r="U380" s="365"/>
      <c r="V380" s="369"/>
      <c r="W380" s="369"/>
      <c r="X380" s="370"/>
      <c r="Y380" s="85"/>
      <c r="Z380" s="371"/>
    </row>
    <row r="381" spans="3:26" x14ac:dyDescent="0.25">
      <c r="C381" s="356"/>
      <c r="D381" s="357"/>
      <c r="E381" s="357"/>
      <c r="F381" s="357"/>
      <c r="G381" s="358"/>
      <c r="H381" s="359"/>
      <c r="I381" s="357"/>
      <c r="J381" s="357"/>
      <c r="K381" s="357" t="str">
        <f t="shared" ca="1" si="30"/>
        <v/>
      </c>
      <c r="L381" s="360">
        <f t="shared" si="31"/>
        <v>0</v>
      </c>
      <c r="M381" s="360">
        <f t="shared" si="32"/>
        <v>1</v>
      </c>
      <c r="N381" s="360">
        <f t="shared" si="33"/>
        <v>1900</v>
      </c>
      <c r="O381" s="366" t="e">
        <f t="shared" si="34"/>
        <v>#N/A</v>
      </c>
      <c r="P381" s="360" t="e">
        <f t="shared" si="35"/>
        <v>#N/A</v>
      </c>
      <c r="Q381" s="360" t="e">
        <f>IF(P381&gt;'06'!$AZ$15,0,1)</f>
        <v>#N/A</v>
      </c>
      <c r="S381" s="365"/>
      <c r="T381" s="369"/>
      <c r="U381" s="365"/>
      <c r="V381" s="369"/>
      <c r="W381" s="369"/>
      <c r="X381" s="370"/>
      <c r="Y381" s="85"/>
      <c r="Z381" s="371"/>
    </row>
    <row r="382" spans="3:26" x14ac:dyDescent="0.25">
      <c r="C382" s="356"/>
      <c r="D382" s="357"/>
      <c r="E382" s="357"/>
      <c r="F382" s="357"/>
      <c r="G382" s="358"/>
      <c r="H382" s="359"/>
      <c r="I382" s="357"/>
      <c r="J382" s="357"/>
      <c r="K382" s="357" t="str">
        <f t="shared" ca="1" si="30"/>
        <v/>
      </c>
      <c r="L382" s="360">
        <f t="shared" si="31"/>
        <v>0</v>
      </c>
      <c r="M382" s="360">
        <f t="shared" si="32"/>
        <v>1</v>
      </c>
      <c r="N382" s="360">
        <f t="shared" si="33"/>
        <v>1900</v>
      </c>
      <c r="O382" s="366" t="e">
        <f t="shared" si="34"/>
        <v>#N/A</v>
      </c>
      <c r="P382" s="360" t="e">
        <f t="shared" si="35"/>
        <v>#N/A</v>
      </c>
      <c r="Q382" s="360" t="e">
        <f>IF(P382&gt;'06'!$AZ$15,0,1)</f>
        <v>#N/A</v>
      </c>
      <c r="S382" s="365"/>
      <c r="T382" s="369"/>
      <c r="U382" s="365"/>
      <c r="V382" s="369"/>
      <c r="W382" s="369"/>
      <c r="X382" s="370"/>
      <c r="Y382" s="85"/>
      <c r="Z382" s="371"/>
    </row>
    <row r="383" spans="3:26" x14ac:dyDescent="0.25">
      <c r="C383" s="356"/>
      <c r="D383" s="357"/>
      <c r="E383" s="357"/>
      <c r="F383" s="357"/>
      <c r="G383" s="358"/>
      <c r="H383" s="359"/>
      <c r="I383" s="357"/>
      <c r="J383" s="357"/>
      <c r="K383" s="357" t="str">
        <f t="shared" ca="1" si="30"/>
        <v/>
      </c>
      <c r="L383" s="360">
        <f t="shared" si="31"/>
        <v>0</v>
      </c>
      <c r="M383" s="360">
        <f t="shared" si="32"/>
        <v>1</v>
      </c>
      <c r="N383" s="360">
        <f t="shared" si="33"/>
        <v>1900</v>
      </c>
      <c r="O383" s="366" t="e">
        <f t="shared" si="34"/>
        <v>#N/A</v>
      </c>
      <c r="P383" s="360" t="e">
        <f t="shared" si="35"/>
        <v>#N/A</v>
      </c>
      <c r="Q383" s="360" t="e">
        <f>IF(P383&gt;'06'!$AZ$15,0,1)</f>
        <v>#N/A</v>
      </c>
      <c r="S383" s="365"/>
      <c r="T383" s="369"/>
      <c r="U383" s="365"/>
      <c r="V383" s="369"/>
      <c r="W383" s="369"/>
      <c r="X383" s="370"/>
      <c r="Y383" s="85"/>
      <c r="Z383" s="371"/>
    </row>
    <row r="384" spans="3:26" x14ac:dyDescent="0.25">
      <c r="C384" s="356"/>
      <c r="D384" s="357"/>
      <c r="E384" s="357"/>
      <c r="F384" s="357"/>
      <c r="G384" s="358"/>
      <c r="H384" s="359"/>
      <c r="I384" s="357"/>
      <c r="J384" s="357"/>
      <c r="K384" s="357" t="str">
        <f t="shared" ca="1" si="30"/>
        <v/>
      </c>
      <c r="L384" s="360">
        <f t="shared" si="31"/>
        <v>0</v>
      </c>
      <c r="M384" s="360">
        <f t="shared" si="32"/>
        <v>1</v>
      </c>
      <c r="N384" s="360">
        <f t="shared" si="33"/>
        <v>1900</v>
      </c>
      <c r="O384" s="366" t="e">
        <f t="shared" si="34"/>
        <v>#N/A</v>
      </c>
      <c r="P384" s="360" t="e">
        <f t="shared" si="35"/>
        <v>#N/A</v>
      </c>
      <c r="Q384" s="360" t="e">
        <f>IF(P384&gt;'06'!$AZ$15,0,1)</f>
        <v>#N/A</v>
      </c>
      <c r="S384" s="365"/>
      <c r="T384" s="369"/>
      <c r="U384" s="365"/>
      <c r="V384" s="369"/>
      <c r="W384" s="369"/>
      <c r="X384" s="370"/>
      <c r="Y384" s="85"/>
      <c r="Z384" s="371"/>
    </row>
    <row r="385" spans="3:26" x14ac:dyDescent="0.25">
      <c r="C385" s="356"/>
      <c r="D385" s="357"/>
      <c r="E385" s="357"/>
      <c r="F385" s="357"/>
      <c r="G385" s="358"/>
      <c r="H385" s="359"/>
      <c r="I385" s="357"/>
      <c r="J385" s="357"/>
      <c r="K385" s="357" t="str">
        <f t="shared" ca="1" si="30"/>
        <v/>
      </c>
      <c r="L385" s="360">
        <f t="shared" si="31"/>
        <v>0</v>
      </c>
      <c r="M385" s="360">
        <f t="shared" si="32"/>
        <v>1</v>
      </c>
      <c r="N385" s="360">
        <f t="shared" si="33"/>
        <v>1900</v>
      </c>
      <c r="O385" s="366" t="e">
        <f t="shared" si="34"/>
        <v>#N/A</v>
      </c>
      <c r="P385" s="360" t="e">
        <f t="shared" si="35"/>
        <v>#N/A</v>
      </c>
      <c r="Q385" s="360" t="e">
        <f>IF(P385&gt;'06'!$AZ$15,0,1)</f>
        <v>#N/A</v>
      </c>
      <c r="S385" s="365"/>
      <c r="T385" s="369"/>
      <c r="U385" s="365"/>
      <c r="V385" s="369"/>
      <c r="W385" s="369"/>
      <c r="X385" s="370"/>
      <c r="Y385" s="85"/>
      <c r="Z385" s="371"/>
    </row>
    <row r="386" spans="3:26" x14ac:dyDescent="0.25">
      <c r="C386" s="356"/>
      <c r="D386" s="357"/>
      <c r="E386" s="357"/>
      <c r="F386" s="357"/>
      <c r="G386" s="358"/>
      <c r="H386" s="359"/>
      <c r="I386" s="357"/>
      <c r="J386" s="357"/>
      <c r="K386" s="357" t="str">
        <f t="shared" ca="1" si="30"/>
        <v/>
      </c>
      <c r="L386" s="360">
        <f t="shared" si="31"/>
        <v>0</v>
      </c>
      <c r="M386" s="360">
        <f t="shared" si="32"/>
        <v>1</v>
      </c>
      <c r="N386" s="360">
        <f t="shared" si="33"/>
        <v>1900</v>
      </c>
      <c r="O386" s="366" t="e">
        <f t="shared" si="34"/>
        <v>#N/A</v>
      </c>
      <c r="P386" s="360" t="e">
        <f t="shared" si="35"/>
        <v>#N/A</v>
      </c>
      <c r="Q386" s="360" t="e">
        <f>IF(P386&gt;'06'!$AZ$15,0,1)</f>
        <v>#N/A</v>
      </c>
      <c r="S386" s="365"/>
      <c r="T386" s="369"/>
      <c r="U386" s="365"/>
      <c r="V386" s="369"/>
      <c r="W386" s="369"/>
      <c r="X386" s="370"/>
      <c r="Y386" s="85"/>
      <c r="Z386" s="371"/>
    </row>
    <row r="387" spans="3:26" x14ac:dyDescent="0.25">
      <c r="C387" s="356"/>
      <c r="D387" s="357"/>
      <c r="E387" s="357"/>
      <c r="F387" s="357"/>
      <c r="G387" s="358"/>
      <c r="H387" s="359"/>
      <c r="I387" s="357"/>
      <c r="J387" s="357"/>
      <c r="K387" s="357" t="str">
        <f t="shared" ca="1" si="30"/>
        <v/>
      </c>
      <c r="L387" s="360">
        <f t="shared" si="31"/>
        <v>0</v>
      </c>
      <c r="M387" s="360">
        <f t="shared" si="32"/>
        <v>1</v>
      </c>
      <c r="N387" s="360">
        <f t="shared" si="33"/>
        <v>1900</v>
      </c>
      <c r="O387" s="366" t="e">
        <f t="shared" si="34"/>
        <v>#N/A</v>
      </c>
      <c r="P387" s="360" t="e">
        <f t="shared" si="35"/>
        <v>#N/A</v>
      </c>
      <c r="Q387" s="360" t="e">
        <f>IF(P387&gt;'06'!$AZ$15,0,1)</f>
        <v>#N/A</v>
      </c>
      <c r="S387" s="365"/>
      <c r="T387" s="369"/>
      <c r="U387" s="365"/>
      <c r="V387" s="369"/>
      <c r="W387" s="369"/>
      <c r="X387" s="370"/>
      <c r="Y387" s="85"/>
      <c r="Z387" s="371"/>
    </row>
    <row r="388" spans="3:26" x14ac:dyDescent="0.25">
      <c r="C388" s="356"/>
      <c r="D388" s="357"/>
      <c r="E388" s="357"/>
      <c r="F388" s="357"/>
      <c r="G388" s="358"/>
      <c r="H388" s="359"/>
      <c r="I388" s="357"/>
      <c r="J388" s="357"/>
      <c r="K388" s="357" t="str">
        <f t="shared" ca="1" si="30"/>
        <v/>
      </c>
      <c r="L388" s="360">
        <f t="shared" si="31"/>
        <v>0</v>
      </c>
      <c r="M388" s="360">
        <f t="shared" si="32"/>
        <v>1</v>
      </c>
      <c r="N388" s="360">
        <f t="shared" si="33"/>
        <v>1900</v>
      </c>
      <c r="O388" s="366" t="e">
        <f t="shared" si="34"/>
        <v>#N/A</v>
      </c>
      <c r="P388" s="360" t="e">
        <f t="shared" si="35"/>
        <v>#N/A</v>
      </c>
      <c r="Q388" s="360" t="e">
        <f>IF(P388&gt;'06'!$AZ$15,0,1)</f>
        <v>#N/A</v>
      </c>
      <c r="S388" s="365"/>
      <c r="T388" s="369"/>
      <c r="U388" s="365"/>
      <c r="V388" s="369"/>
      <c r="W388" s="369"/>
      <c r="X388" s="370"/>
      <c r="Y388" s="85"/>
      <c r="Z388" s="371"/>
    </row>
    <row r="389" spans="3:26" x14ac:dyDescent="0.25">
      <c r="C389" s="356"/>
      <c r="D389" s="357"/>
      <c r="E389" s="357"/>
      <c r="F389" s="357"/>
      <c r="G389" s="358"/>
      <c r="H389" s="359"/>
      <c r="I389" s="357"/>
      <c r="J389" s="357"/>
      <c r="K389" s="357" t="str">
        <f t="shared" ca="1" si="30"/>
        <v/>
      </c>
      <c r="L389" s="360">
        <f t="shared" si="31"/>
        <v>0</v>
      </c>
      <c r="M389" s="360">
        <f t="shared" si="32"/>
        <v>1</v>
      </c>
      <c r="N389" s="360">
        <f t="shared" si="33"/>
        <v>1900</v>
      </c>
      <c r="O389" s="366" t="e">
        <f t="shared" si="34"/>
        <v>#N/A</v>
      </c>
      <c r="P389" s="360" t="e">
        <f t="shared" si="35"/>
        <v>#N/A</v>
      </c>
      <c r="Q389" s="360" t="e">
        <f>IF(P389&gt;'06'!$AZ$15,0,1)</f>
        <v>#N/A</v>
      </c>
      <c r="S389" s="365"/>
      <c r="T389" s="369"/>
      <c r="U389" s="365"/>
      <c r="V389" s="369"/>
      <c r="W389" s="369"/>
      <c r="X389" s="370"/>
      <c r="Y389" s="85"/>
      <c r="Z389" s="371"/>
    </row>
    <row r="390" spans="3:26" x14ac:dyDescent="0.25">
      <c r="C390" s="356"/>
      <c r="D390" s="357"/>
      <c r="E390" s="357"/>
      <c r="F390" s="357"/>
      <c r="G390" s="358"/>
      <c r="H390" s="359"/>
      <c r="I390" s="357"/>
      <c r="J390" s="357"/>
      <c r="K390" s="357" t="str">
        <f t="shared" ca="1" si="30"/>
        <v/>
      </c>
      <c r="L390" s="360">
        <f t="shared" si="31"/>
        <v>0</v>
      </c>
      <c r="M390" s="360">
        <f t="shared" si="32"/>
        <v>1</v>
      </c>
      <c r="N390" s="360">
        <f t="shared" si="33"/>
        <v>1900</v>
      </c>
      <c r="O390" s="366" t="e">
        <f t="shared" si="34"/>
        <v>#N/A</v>
      </c>
      <c r="P390" s="360" t="e">
        <f t="shared" si="35"/>
        <v>#N/A</v>
      </c>
      <c r="Q390" s="360" t="e">
        <f>IF(P390&gt;'06'!$AZ$15,0,1)</f>
        <v>#N/A</v>
      </c>
      <c r="S390" s="365"/>
      <c r="T390" s="369"/>
      <c r="U390" s="365"/>
      <c r="V390" s="369"/>
      <c r="W390" s="369"/>
      <c r="X390" s="370"/>
      <c r="Y390" s="85"/>
      <c r="Z390" s="371"/>
    </row>
    <row r="391" spans="3:26" x14ac:dyDescent="0.25">
      <c r="C391" s="356"/>
      <c r="D391" s="357"/>
      <c r="E391" s="357"/>
      <c r="F391" s="357"/>
      <c r="G391" s="358"/>
      <c r="H391" s="359"/>
      <c r="I391" s="357"/>
      <c r="J391" s="357"/>
      <c r="K391" s="357" t="str">
        <f t="shared" ca="1" si="30"/>
        <v/>
      </c>
      <c r="L391" s="360">
        <f t="shared" si="31"/>
        <v>0</v>
      </c>
      <c r="M391" s="360">
        <f t="shared" si="32"/>
        <v>1</v>
      </c>
      <c r="N391" s="360">
        <f t="shared" si="33"/>
        <v>1900</v>
      </c>
      <c r="O391" s="366" t="e">
        <f t="shared" si="34"/>
        <v>#N/A</v>
      </c>
      <c r="P391" s="360" t="e">
        <f t="shared" si="35"/>
        <v>#N/A</v>
      </c>
      <c r="Q391" s="360" t="e">
        <f>IF(P391&gt;'06'!$AZ$15,0,1)</f>
        <v>#N/A</v>
      </c>
      <c r="S391" s="365"/>
      <c r="T391" s="369"/>
      <c r="U391" s="365"/>
      <c r="V391" s="369"/>
      <c r="W391" s="369"/>
      <c r="X391" s="370"/>
      <c r="Y391" s="85"/>
      <c r="Z391" s="371"/>
    </row>
    <row r="392" spans="3:26" x14ac:dyDescent="0.25">
      <c r="C392" s="356"/>
      <c r="D392" s="357"/>
      <c r="E392" s="357"/>
      <c r="F392" s="357"/>
      <c r="G392" s="358"/>
      <c r="H392" s="359"/>
      <c r="I392" s="357"/>
      <c r="J392" s="357"/>
      <c r="K392" s="357" t="str">
        <f t="shared" ca="1" si="30"/>
        <v/>
      </c>
      <c r="L392" s="360">
        <f t="shared" si="31"/>
        <v>0</v>
      </c>
      <c r="M392" s="360">
        <f t="shared" si="32"/>
        <v>1</v>
      </c>
      <c r="N392" s="360">
        <f t="shared" si="33"/>
        <v>1900</v>
      </c>
      <c r="O392" s="366" t="e">
        <f t="shared" si="34"/>
        <v>#N/A</v>
      </c>
      <c r="P392" s="360" t="e">
        <f t="shared" si="35"/>
        <v>#N/A</v>
      </c>
      <c r="Q392" s="360" t="e">
        <f>IF(P392&gt;'06'!$AZ$15,0,1)</f>
        <v>#N/A</v>
      </c>
      <c r="S392" s="365"/>
      <c r="T392" s="369"/>
      <c r="U392" s="365"/>
      <c r="V392" s="369"/>
      <c r="W392" s="369"/>
      <c r="X392" s="370"/>
      <c r="Y392" s="85"/>
      <c r="Z392" s="371"/>
    </row>
    <row r="393" spans="3:26" x14ac:dyDescent="0.25">
      <c r="C393" s="356"/>
      <c r="D393" s="357"/>
      <c r="E393" s="357"/>
      <c r="F393" s="357"/>
      <c r="G393" s="358"/>
      <c r="H393" s="359"/>
      <c r="I393" s="357"/>
      <c r="J393" s="357"/>
      <c r="K393" s="357" t="str">
        <f t="shared" ref="K393:K456" ca="1" si="36">IF(J393="","",(IF(J393="Efetivado","",IF(C393="","",IF(C393=TODAY(),"Vence Hoje",IF(C393&lt;TODAY(),"Atrasado",C393-TODAY()&amp;" Dias para Vencer"))))))</f>
        <v/>
      </c>
      <c r="L393" s="360">
        <f t="shared" ref="L393:L456" si="37">DAY(C393)</f>
        <v>0</v>
      </c>
      <c r="M393" s="360">
        <f t="shared" ref="M393:M456" si="38">MONTH(C393)</f>
        <v>1</v>
      </c>
      <c r="N393" s="360">
        <f t="shared" ref="N393:N456" si="39">YEAR(C393)</f>
        <v>1900</v>
      </c>
      <c r="O393" s="366" t="e">
        <f t="shared" ref="O393:O456" si="40">VLOOKUP(E393,$W$12:$X$425,2,0)</f>
        <v>#N/A</v>
      </c>
      <c r="P393" s="360" t="e">
        <f t="shared" ref="P393:P456" si="41">VLOOKUP(J393,$W$9:$X$10,2,0)</f>
        <v>#N/A</v>
      </c>
      <c r="Q393" s="360" t="e">
        <f>IF(P393&gt;'06'!$AZ$15,0,1)</f>
        <v>#N/A</v>
      </c>
      <c r="S393" s="365"/>
      <c r="T393" s="369"/>
      <c r="U393" s="365"/>
      <c r="V393" s="369"/>
      <c r="W393" s="369"/>
      <c r="X393" s="370"/>
      <c r="Y393" s="85"/>
      <c r="Z393" s="371"/>
    </row>
    <row r="394" spans="3:26" x14ac:dyDescent="0.25">
      <c r="C394" s="356"/>
      <c r="D394" s="357"/>
      <c r="E394" s="357"/>
      <c r="F394" s="357"/>
      <c r="G394" s="358"/>
      <c r="H394" s="359"/>
      <c r="I394" s="357"/>
      <c r="J394" s="357"/>
      <c r="K394" s="357" t="str">
        <f t="shared" ca="1" si="36"/>
        <v/>
      </c>
      <c r="L394" s="360">
        <f t="shared" si="37"/>
        <v>0</v>
      </c>
      <c r="M394" s="360">
        <f t="shared" si="38"/>
        <v>1</v>
      </c>
      <c r="N394" s="360">
        <f t="shared" si="39"/>
        <v>1900</v>
      </c>
      <c r="O394" s="366" t="e">
        <f t="shared" si="40"/>
        <v>#N/A</v>
      </c>
      <c r="P394" s="360" t="e">
        <f t="shared" si="41"/>
        <v>#N/A</v>
      </c>
      <c r="Q394" s="360" t="e">
        <f>IF(P394&gt;'06'!$AZ$15,0,1)</f>
        <v>#N/A</v>
      </c>
      <c r="S394" s="365"/>
      <c r="T394" s="369"/>
      <c r="U394" s="365"/>
      <c r="V394" s="369"/>
      <c r="W394" s="369"/>
      <c r="X394" s="370"/>
      <c r="Y394" s="85"/>
      <c r="Z394" s="371"/>
    </row>
    <row r="395" spans="3:26" x14ac:dyDescent="0.25">
      <c r="C395" s="356"/>
      <c r="D395" s="357"/>
      <c r="E395" s="357"/>
      <c r="F395" s="357"/>
      <c r="G395" s="358"/>
      <c r="H395" s="359"/>
      <c r="I395" s="357"/>
      <c r="J395" s="357"/>
      <c r="K395" s="357" t="str">
        <f t="shared" ca="1" si="36"/>
        <v/>
      </c>
      <c r="L395" s="360">
        <f t="shared" si="37"/>
        <v>0</v>
      </c>
      <c r="M395" s="360">
        <f t="shared" si="38"/>
        <v>1</v>
      </c>
      <c r="N395" s="360">
        <f t="shared" si="39"/>
        <v>1900</v>
      </c>
      <c r="O395" s="366" t="e">
        <f t="shared" si="40"/>
        <v>#N/A</v>
      </c>
      <c r="P395" s="360" t="e">
        <f t="shared" si="41"/>
        <v>#N/A</v>
      </c>
      <c r="Q395" s="360" t="e">
        <f>IF(P395&gt;'06'!$AZ$15,0,1)</f>
        <v>#N/A</v>
      </c>
      <c r="S395" s="365"/>
      <c r="T395" s="369"/>
      <c r="U395" s="365"/>
      <c r="V395" s="369"/>
      <c r="W395" s="369"/>
      <c r="X395" s="370"/>
      <c r="Y395" s="85"/>
      <c r="Z395" s="371"/>
    </row>
    <row r="396" spans="3:26" x14ac:dyDescent="0.25">
      <c r="C396" s="356"/>
      <c r="D396" s="357"/>
      <c r="E396" s="357"/>
      <c r="F396" s="357"/>
      <c r="G396" s="358"/>
      <c r="H396" s="359"/>
      <c r="I396" s="357"/>
      <c r="J396" s="357"/>
      <c r="K396" s="357" t="str">
        <f t="shared" ca="1" si="36"/>
        <v/>
      </c>
      <c r="L396" s="360">
        <f t="shared" si="37"/>
        <v>0</v>
      </c>
      <c r="M396" s="360">
        <f t="shared" si="38"/>
        <v>1</v>
      </c>
      <c r="N396" s="360">
        <f t="shared" si="39"/>
        <v>1900</v>
      </c>
      <c r="O396" s="366" t="e">
        <f t="shared" si="40"/>
        <v>#N/A</v>
      </c>
      <c r="P396" s="360" t="e">
        <f t="shared" si="41"/>
        <v>#N/A</v>
      </c>
      <c r="Q396" s="360" t="e">
        <f>IF(P396&gt;'06'!$AZ$15,0,1)</f>
        <v>#N/A</v>
      </c>
      <c r="S396" s="365"/>
      <c r="T396" s="369"/>
      <c r="U396" s="365"/>
      <c r="V396" s="369"/>
      <c r="W396" s="369"/>
      <c r="X396" s="370"/>
      <c r="Y396" s="85"/>
      <c r="Z396" s="371"/>
    </row>
    <row r="397" spans="3:26" x14ac:dyDescent="0.25">
      <c r="C397" s="356"/>
      <c r="D397" s="357"/>
      <c r="E397" s="357"/>
      <c r="F397" s="357"/>
      <c r="G397" s="358"/>
      <c r="H397" s="359"/>
      <c r="I397" s="357"/>
      <c r="J397" s="357"/>
      <c r="K397" s="357" t="str">
        <f t="shared" ca="1" si="36"/>
        <v/>
      </c>
      <c r="L397" s="360">
        <f t="shared" si="37"/>
        <v>0</v>
      </c>
      <c r="M397" s="360">
        <f t="shared" si="38"/>
        <v>1</v>
      </c>
      <c r="N397" s="360">
        <f t="shared" si="39"/>
        <v>1900</v>
      </c>
      <c r="O397" s="366" t="e">
        <f t="shared" si="40"/>
        <v>#N/A</v>
      </c>
      <c r="P397" s="360" t="e">
        <f t="shared" si="41"/>
        <v>#N/A</v>
      </c>
      <c r="Q397" s="360" t="e">
        <f>IF(P397&gt;'06'!$AZ$15,0,1)</f>
        <v>#N/A</v>
      </c>
      <c r="S397" s="365"/>
      <c r="T397" s="369"/>
      <c r="U397" s="365"/>
      <c r="V397" s="369"/>
      <c r="W397" s="369"/>
      <c r="X397" s="370"/>
      <c r="Y397" s="85"/>
      <c r="Z397" s="371"/>
    </row>
    <row r="398" spans="3:26" x14ac:dyDescent="0.25">
      <c r="C398" s="356"/>
      <c r="D398" s="357"/>
      <c r="E398" s="357"/>
      <c r="F398" s="357"/>
      <c r="G398" s="358"/>
      <c r="H398" s="359"/>
      <c r="I398" s="357"/>
      <c r="J398" s="357"/>
      <c r="K398" s="357" t="str">
        <f t="shared" ca="1" si="36"/>
        <v/>
      </c>
      <c r="L398" s="360">
        <f t="shared" si="37"/>
        <v>0</v>
      </c>
      <c r="M398" s="360">
        <f t="shared" si="38"/>
        <v>1</v>
      </c>
      <c r="N398" s="360">
        <f t="shared" si="39"/>
        <v>1900</v>
      </c>
      <c r="O398" s="366" t="e">
        <f t="shared" si="40"/>
        <v>#N/A</v>
      </c>
      <c r="P398" s="360" t="e">
        <f t="shared" si="41"/>
        <v>#N/A</v>
      </c>
      <c r="Q398" s="360" t="e">
        <f>IF(P398&gt;'06'!$AZ$15,0,1)</f>
        <v>#N/A</v>
      </c>
      <c r="S398" s="365"/>
      <c r="T398" s="369"/>
      <c r="U398" s="365"/>
      <c r="V398" s="369"/>
      <c r="W398" s="369"/>
      <c r="X398" s="370"/>
      <c r="Y398" s="85"/>
      <c r="Z398" s="371"/>
    </row>
    <row r="399" spans="3:26" x14ac:dyDescent="0.25">
      <c r="C399" s="356"/>
      <c r="D399" s="357"/>
      <c r="E399" s="357"/>
      <c r="F399" s="357"/>
      <c r="G399" s="358"/>
      <c r="H399" s="359"/>
      <c r="I399" s="357"/>
      <c r="J399" s="357"/>
      <c r="K399" s="357" t="str">
        <f t="shared" ca="1" si="36"/>
        <v/>
      </c>
      <c r="L399" s="360">
        <f t="shared" si="37"/>
        <v>0</v>
      </c>
      <c r="M399" s="360">
        <f t="shared" si="38"/>
        <v>1</v>
      </c>
      <c r="N399" s="360">
        <f t="shared" si="39"/>
        <v>1900</v>
      </c>
      <c r="O399" s="366" t="e">
        <f t="shared" si="40"/>
        <v>#N/A</v>
      </c>
      <c r="P399" s="360" t="e">
        <f t="shared" si="41"/>
        <v>#N/A</v>
      </c>
      <c r="Q399" s="360" t="e">
        <f>IF(P399&gt;'06'!$AZ$15,0,1)</f>
        <v>#N/A</v>
      </c>
      <c r="S399" s="365"/>
      <c r="T399" s="369"/>
      <c r="U399" s="365"/>
      <c r="V399" s="369"/>
      <c r="W399" s="369"/>
      <c r="X399" s="370"/>
      <c r="Y399" s="85"/>
      <c r="Z399" s="371"/>
    </row>
    <row r="400" spans="3:26" x14ac:dyDescent="0.25">
      <c r="C400" s="356"/>
      <c r="D400" s="357"/>
      <c r="E400" s="357"/>
      <c r="F400" s="357"/>
      <c r="G400" s="358"/>
      <c r="H400" s="359"/>
      <c r="I400" s="357"/>
      <c r="J400" s="357"/>
      <c r="K400" s="357" t="str">
        <f t="shared" ca="1" si="36"/>
        <v/>
      </c>
      <c r="L400" s="360">
        <f t="shared" si="37"/>
        <v>0</v>
      </c>
      <c r="M400" s="360">
        <f t="shared" si="38"/>
        <v>1</v>
      </c>
      <c r="N400" s="360">
        <f t="shared" si="39"/>
        <v>1900</v>
      </c>
      <c r="O400" s="366" t="e">
        <f t="shared" si="40"/>
        <v>#N/A</v>
      </c>
      <c r="P400" s="360" t="e">
        <f t="shared" si="41"/>
        <v>#N/A</v>
      </c>
      <c r="Q400" s="360" t="e">
        <f>IF(P400&gt;'06'!$AZ$15,0,1)</f>
        <v>#N/A</v>
      </c>
      <c r="S400" s="365"/>
      <c r="T400" s="369"/>
      <c r="U400" s="365"/>
      <c r="V400" s="369"/>
      <c r="W400" s="369"/>
      <c r="X400" s="370"/>
      <c r="Y400" s="85"/>
      <c r="Z400" s="371"/>
    </row>
    <row r="401" spans="3:26" x14ac:dyDescent="0.25">
      <c r="C401" s="356"/>
      <c r="D401" s="357"/>
      <c r="E401" s="357"/>
      <c r="F401" s="357"/>
      <c r="G401" s="358"/>
      <c r="H401" s="359"/>
      <c r="I401" s="357"/>
      <c r="J401" s="357"/>
      <c r="K401" s="357" t="str">
        <f t="shared" ca="1" si="36"/>
        <v/>
      </c>
      <c r="L401" s="360">
        <f t="shared" si="37"/>
        <v>0</v>
      </c>
      <c r="M401" s="360">
        <f t="shared" si="38"/>
        <v>1</v>
      </c>
      <c r="N401" s="360">
        <f t="shared" si="39"/>
        <v>1900</v>
      </c>
      <c r="O401" s="366" t="e">
        <f t="shared" si="40"/>
        <v>#N/A</v>
      </c>
      <c r="P401" s="360" t="e">
        <f t="shared" si="41"/>
        <v>#N/A</v>
      </c>
      <c r="Q401" s="360" t="e">
        <f>IF(P401&gt;'06'!$AZ$15,0,1)</f>
        <v>#N/A</v>
      </c>
      <c r="S401" s="365"/>
      <c r="T401" s="369"/>
      <c r="U401" s="365"/>
      <c r="V401" s="369"/>
      <c r="W401" s="369"/>
      <c r="X401" s="370"/>
      <c r="Y401" s="85"/>
      <c r="Z401" s="371"/>
    </row>
    <row r="402" spans="3:26" x14ac:dyDescent="0.25">
      <c r="C402" s="356"/>
      <c r="D402" s="357"/>
      <c r="E402" s="357"/>
      <c r="F402" s="357"/>
      <c r="G402" s="358"/>
      <c r="H402" s="359"/>
      <c r="I402" s="357"/>
      <c r="J402" s="357"/>
      <c r="K402" s="357" t="str">
        <f t="shared" ca="1" si="36"/>
        <v/>
      </c>
      <c r="L402" s="360">
        <f t="shared" si="37"/>
        <v>0</v>
      </c>
      <c r="M402" s="360">
        <f t="shared" si="38"/>
        <v>1</v>
      </c>
      <c r="N402" s="360">
        <f t="shared" si="39"/>
        <v>1900</v>
      </c>
      <c r="O402" s="366" t="e">
        <f t="shared" si="40"/>
        <v>#N/A</v>
      </c>
      <c r="P402" s="360" t="e">
        <f t="shared" si="41"/>
        <v>#N/A</v>
      </c>
      <c r="Q402" s="360" t="e">
        <f>IF(P402&gt;'06'!$AZ$15,0,1)</f>
        <v>#N/A</v>
      </c>
      <c r="S402" s="365"/>
      <c r="T402" s="369"/>
      <c r="U402" s="365"/>
      <c r="V402" s="369"/>
      <c r="W402" s="369"/>
      <c r="X402" s="370"/>
      <c r="Y402" s="85"/>
      <c r="Z402" s="371"/>
    </row>
    <row r="403" spans="3:26" x14ac:dyDescent="0.25">
      <c r="C403" s="356"/>
      <c r="D403" s="357"/>
      <c r="E403" s="357"/>
      <c r="F403" s="357"/>
      <c r="G403" s="358"/>
      <c r="H403" s="359"/>
      <c r="I403" s="357"/>
      <c r="J403" s="357"/>
      <c r="K403" s="357" t="str">
        <f t="shared" ca="1" si="36"/>
        <v/>
      </c>
      <c r="L403" s="360">
        <f t="shared" si="37"/>
        <v>0</v>
      </c>
      <c r="M403" s="360">
        <f t="shared" si="38"/>
        <v>1</v>
      </c>
      <c r="N403" s="360">
        <f t="shared" si="39"/>
        <v>1900</v>
      </c>
      <c r="O403" s="366" t="e">
        <f t="shared" si="40"/>
        <v>#N/A</v>
      </c>
      <c r="P403" s="360" t="e">
        <f t="shared" si="41"/>
        <v>#N/A</v>
      </c>
      <c r="Q403" s="360" t="e">
        <f>IF(P403&gt;'06'!$AZ$15,0,1)</f>
        <v>#N/A</v>
      </c>
      <c r="S403" s="365"/>
      <c r="T403" s="369"/>
      <c r="U403" s="365"/>
      <c r="V403" s="369"/>
      <c r="W403" s="369"/>
      <c r="X403" s="370"/>
      <c r="Y403" s="85"/>
      <c r="Z403" s="371"/>
    </row>
    <row r="404" spans="3:26" x14ac:dyDescent="0.25">
      <c r="C404" s="356"/>
      <c r="D404" s="357"/>
      <c r="E404" s="357"/>
      <c r="F404" s="357"/>
      <c r="G404" s="358"/>
      <c r="H404" s="359"/>
      <c r="I404" s="357"/>
      <c r="J404" s="357"/>
      <c r="K404" s="357" t="str">
        <f t="shared" ca="1" si="36"/>
        <v/>
      </c>
      <c r="L404" s="360">
        <f t="shared" si="37"/>
        <v>0</v>
      </c>
      <c r="M404" s="360">
        <f t="shared" si="38"/>
        <v>1</v>
      </c>
      <c r="N404" s="360">
        <f t="shared" si="39"/>
        <v>1900</v>
      </c>
      <c r="O404" s="366" t="e">
        <f t="shared" si="40"/>
        <v>#N/A</v>
      </c>
      <c r="P404" s="360" t="e">
        <f t="shared" si="41"/>
        <v>#N/A</v>
      </c>
      <c r="Q404" s="360" t="e">
        <f>IF(P404&gt;'06'!$AZ$15,0,1)</f>
        <v>#N/A</v>
      </c>
      <c r="S404" s="365"/>
      <c r="T404" s="369"/>
      <c r="U404" s="365"/>
      <c r="V404" s="369"/>
      <c r="W404" s="369"/>
      <c r="X404" s="370"/>
      <c r="Y404" s="85"/>
      <c r="Z404" s="371"/>
    </row>
    <row r="405" spans="3:26" x14ac:dyDescent="0.25">
      <c r="C405" s="356"/>
      <c r="D405" s="357"/>
      <c r="E405" s="357"/>
      <c r="F405" s="357"/>
      <c r="G405" s="358"/>
      <c r="H405" s="359"/>
      <c r="I405" s="357"/>
      <c r="J405" s="357"/>
      <c r="K405" s="357" t="str">
        <f t="shared" ca="1" si="36"/>
        <v/>
      </c>
      <c r="L405" s="360">
        <f t="shared" si="37"/>
        <v>0</v>
      </c>
      <c r="M405" s="360">
        <f t="shared" si="38"/>
        <v>1</v>
      </c>
      <c r="N405" s="360">
        <f t="shared" si="39"/>
        <v>1900</v>
      </c>
      <c r="O405" s="366" t="e">
        <f t="shared" si="40"/>
        <v>#N/A</v>
      </c>
      <c r="P405" s="360" t="e">
        <f t="shared" si="41"/>
        <v>#N/A</v>
      </c>
      <c r="Q405" s="360" t="e">
        <f>IF(P405&gt;'06'!$AZ$15,0,1)</f>
        <v>#N/A</v>
      </c>
      <c r="S405" s="365"/>
      <c r="T405" s="369"/>
      <c r="U405" s="365"/>
      <c r="V405" s="369"/>
      <c r="W405" s="369"/>
      <c r="X405" s="370"/>
      <c r="Y405" s="85"/>
      <c r="Z405" s="371"/>
    </row>
    <row r="406" spans="3:26" x14ac:dyDescent="0.25">
      <c r="C406" s="356"/>
      <c r="D406" s="357"/>
      <c r="E406" s="357"/>
      <c r="F406" s="357"/>
      <c r="G406" s="358"/>
      <c r="H406" s="359"/>
      <c r="I406" s="357"/>
      <c r="J406" s="357"/>
      <c r="K406" s="357" t="str">
        <f t="shared" ca="1" si="36"/>
        <v/>
      </c>
      <c r="L406" s="360">
        <f t="shared" si="37"/>
        <v>0</v>
      </c>
      <c r="M406" s="360">
        <f t="shared" si="38"/>
        <v>1</v>
      </c>
      <c r="N406" s="360">
        <f t="shared" si="39"/>
        <v>1900</v>
      </c>
      <c r="O406" s="366" t="e">
        <f t="shared" si="40"/>
        <v>#N/A</v>
      </c>
      <c r="P406" s="360" t="e">
        <f t="shared" si="41"/>
        <v>#N/A</v>
      </c>
      <c r="Q406" s="360" t="e">
        <f>IF(P406&gt;'06'!$AZ$15,0,1)</f>
        <v>#N/A</v>
      </c>
      <c r="S406" s="365"/>
      <c r="T406" s="369"/>
      <c r="U406" s="365"/>
      <c r="V406" s="369"/>
      <c r="W406" s="369"/>
      <c r="X406" s="370"/>
      <c r="Y406" s="85"/>
      <c r="Z406" s="371"/>
    </row>
    <row r="407" spans="3:26" x14ac:dyDescent="0.25">
      <c r="C407" s="356"/>
      <c r="D407" s="357"/>
      <c r="E407" s="357"/>
      <c r="F407" s="357"/>
      <c r="G407" s="358"/>
      <c r="H407" s="359"/>
      <c r="I407" s="357"/>
      <c r="J407" s="357"/>
      <c r="K407" s="357" t="str">
        <f t="shared" ca="1" si="36"/>
        <v/>
      </c>
      <c r="L407" s="360">
        <f t="shared" si="37"/>
        <v>0</v>
      </c>
      <c r="M407" s="360">
        <f t="shared" si="38"/>
        <v>1</v>
      </c>
      <c r="N407" s="360">
        <f t="shared" si="39"/>
        <v>1900</v>
      </c>
      <c r="O407" s="366" t="e">
        <f t="shared" si="40"/>
        <v>#N/A</v>
      </c>
      <c r="P407" s="360" t="e">
        <f t="shared" si="41"/>
        <v>#N/A</v>
      </c>
      <c r="Q407" s="360" t="e">
        <f>IF(P407&gt;'06'!$AZ$15,0,1)</f>
        <v>#N/A</v>
      </c>
      <c r="S407" s="365"/>
      <c r="T407" s="369"/>
      <c r="U407" s="365"/>
      <c r="V407" s="369"/>
      <c r="W407" s="369"/>
      <c r="X407" s="370"/>
      <c r="Y407" s="85"/>
      <c r="Z407" s="371"/>
    </row>
    <row r="408" spans="3:26" x14ac:dyDescent="0.25">
      <c r="C408" s="356"/>
      <c r="D408" s="357"/>
      <c r="E408" s="357"/>
      <c r="F408" s="357"/>
      <c r="G408" s="358"/>
      <c r="H408" s="359"/>
      <c r="I408" s="357"/>
      <c r="J408" s="357"/>
      <c r="K408" s="357" t="str">
        <f t="shared" ca="1" si="36"/>
        <v/>
      </c>
      <c r="L408" s="360">
        <f t="shared" si="37"/>
        <v>0</v>
      </c>
      <c r="M408" s="360">
        <f t="shared" si="38"/>
        <v>1</v>
      </c>
      <c r="N408" s="360">
        <f t="shared" si="39"/>
        <v>1900</v>
      </c>
      <c r="O408" s="366" t="e">
        <f t="shared" si="40"/>
        <v>#N/A</v>
      </c>
      <c r="P408" s="360" t="e">
        <f t="shared" si="41"/>
        <v>#N/A</v>
      </c>
      <c r="Q408" s="360" t="e">
        <f>IF(P408&gt;'06'!$AZ$15,0,1)</f>
        <v>#N/A</v>
      </c>
      <c r="S408" s="365"/>
      <c r="T408" s="369"/>
      <c r="U408" s="365"/>
      <c r="V408" s="369"/>
      <c r="W408" s="369"/>
      <c r="X408" s="370"/>
      <c r="Y408" s="85"/>
      <c r="Z408" s="371"/>
    </row>
    <row r="409" spans="3:26" x14ac:dyDescent="0.25">
      <c r="C409" s="356"/>
      <c r="D409" s="357"/>
      <c r="E409" s="357"/>
      <c r="F409" s="357"/>
      <c r="G409" s="358"/>
      <c r="H409" s="359"/>
      <c r="I409" s="357"/>
      <c r="J409" s="357"/>
      <c r="K409" s="357" t="str">
        <f t="shared" ca="1" si="36"/>
        <v/>
      </c>
      <c r="L409" s="360">
        <f t="shared" si="37"/>
        <v>0</v>
      </c>
      <c r="M409" s="360">
        <f t="shared" si="38"/>
        <v>1</v>
      </c>
      <c r="N409" s="360">
        <f t="shared" si="39"/>
        <v>1900</v>
      </c>
      <c r="O409" s="366" t="e">
        <f t="shared" si="40"/>
        <v>#N/A</v>
      </c>
      <c r="P409" s="360" t="e">
        <f t="shared" si="41"/>
        <v>#N/A</v>
      </c>
      <c r="Q409" s="360" t="e">
        <f>IF(P409&gt;'06'!$AZ$15,0,1)</f>
        <v>#N/A</v>
      </c>
      <c r="S409" s="365"/>
      <c r="T409" s="369"/>
      <c r="U409" s="365"/>
      <c r="V409" s="369"/>
      <c r="W409" s="369"/>
      <c r="X409" s="370"/>
      <c r="Y409" s="85"/>
      <c r="Z409" s="371"/>
    </row>
    <row r="410" spans="3:26" x14ac:dyDescent="0.25">
      <c r="C410" s="356"/>
      <c r="D410" s="357"/>
      <c r="E410" s="357"/>
      <c r="F410" s="357"/>
      <c r="G410" s="358"/>
      <c r="H410" s="359"/>
      <c r="I410" s="357"/>
      <c r="J410" s="357"/>
      <c r="K410" s="357" t="str">
        <f t="shared" ca="1" si="36"/>
        <v/>
      </c>
      <c r="L410" s="360">
        <f t="shared" si="37"/>
        <v>0</v>
      </c>
      <c r="M410" s="360">
        <f t="shared" si="38"/>
        <v>1</v>
      </c>
      <c r="N410" s="360">
        <f t="shared" si="39"/>
        <v>1900</v>
      </c>
      <c r="O410" s="366" t="e">
        <f t="shared" si="40"/>
        <v>#N/A</v>
      </c>
      <c r="P410" s="360" t="e">
        <f t="shared" si="41"/>
        <v>#N/A</v>
      </c>
      <c r="Q410" s="360" t="e">
        <f>IF(P410&gt;'06'!$AZ$15,0,1)</f>
        <v>#N/A</v>
      </c>
      <c r="S410" s="365"/>
      <c r="T410" s="369"/>
      <c r="U410" s="365"/>
      <c r="V410" s="369"/>
      <c r="W410" s="369"/>
      <c r="X410" s="370"/>
      <c r="Y410" s="85"/>
      <c r="Z410" s="371"/>
    </row>
    <row r="411" spans="3:26" x14ac:dyDescent="0.25">
      <c r="C411" s="356"/>
      <c r="D411" s="357"/>
      <c r="E411" s="357"/>
      <c r="F411" s="357"/>
      <c r="G411" s="358"/>
      <c r="H411" s="359"/>
      <c r="I411" s="357"/>
      <c r="J411" s="357"/>
      <c r="K411" s="357" t="str">
        <f t="shared" ca="1" si="36"/>
        <v/>
      </c>
      <c r="L411" s="360">
        <f t="shared" si="37"/>
        <v>0</v>
      </c>
      <c r="M411" s="360">
        <f t="shared" si="38"/>
        <v>1</v>
      </c>
      <c r="N411" s="360">
        <f t="shared" si="39"/>
        <v>1900</v>
      </c>
      <c r="O411" s="366" t="e">
        <f t="shared" si="40"/>
        <v>#N/A</v>
      </c>
      <c r="P411" s="360" t="e">
        <f t="shared" si="41"/>
        <v>#N/A</v>
      </c>
      <c r="Q411" s="360" t="e">
        <f>IF(P411&gt;'06'!$AZ$15,0,1)</f>
        <v>#N/A</v>
      </c>
      <c r="S411" s="365"/>
      <c r="T411" s="369"/>
      <c r="U411" s="365"/>
      <c r="V411" s="369"/>
      <c r="W411" s="369"/>
      <c r="X411" s="370"/>
      <c r="Y411" s="85"/>
      <c r="Z411" s="371"/>
    </row>
    <row r="412" spans="3:26" x14ac:dyDescent="0.25">
      <c r="C412" s="356"/>
      <c r="D412" s="357"/>
      <c r="E412" s="357"/>
      <c r="F412" s="357"/>
      <c r="G412" s="358"/>
      <c r="H412" s="359"/>
      <c r="I412" s="357"/>
      <c r="J412" s="357"/>
      <c r="K412" s="357" t="str">
        <f t="shared" ca="1" si="36"/>
        <v/>
      </c>
      <c r="L412" s="360">
        <f t="shared" si="37"/>
        <v>0</v>
      </c>
      <c r="M412" s="360">
        <f t="shared" si="38"/>
        <v>1</v>
      </c>
      <c r="N412" s="360">
        <f t="shared" si="39"/>
        <v>1900</v>
      </c>
      <c r="O412" s="366" t="e">
        <f t="shared" si="40"/>
        <v>#N/A</v>
      </c>
      <c r="P412" s="360" t="e">
        <f t="shared" si="41"/>
        <v>#N/A</v>
      </c>
      <c r="Q412" s="360" t="e">
        <f>IF(P412&gt;'06'!$AZ$15,0,1)</f>
        <v>#N/A</v>
      </c>
      <c r="S412" s="365"/>
      <c r="T412" s="369"/>
      <c r="U412" s="365"/>
      <c r="V412" s="369"/>
      <c r="W412" s="369"/>
      <c r="X412" s="370"/>
      <c r="Y412" s="85"/>
      <c r="Z412" s="371"/>
    </row>
    <row r="413" spans="3:26" x14ac:dyDescent="0.25">
      <c r="C413" s="356"/>
      <c r="D413" s="357"/>
      <c r="E413" s="357"/>
      <c r="F413" s="357"/>
      <c r="G413" s="358"/>
      <c r="H413" s="359"/>
      <c r="I413" s="357"/>
      <c r="J413" s="357"/>
      <c r="K413" s="357" t="str">
        <f t="shared" ca="1" si="36"/>
        <v/>
      </c>
      <c r="L413" s="360">
        <f t="shared" si="37"/>
        <v>0</v>
      </c>
      <c r="M413" s="360">
        <f t="shared" si="38"/>
        <v>1</v>
      </c>
      <c r="N413" s="360">
        <f t="shared" si="39"/>
        <v>1900</v>
      </c>
      <c r="O413" s="366" t="e">
        <f t="shared" si="40"/>
        <v>#N/A</v>
      </c>
      <c r="P413" s="360" t="e">
        <f t="shared" si="41"/>
        <v>#N/A</v>
      </c>
      <c r="Q413" s="360" t="e">
        <f>IF(P413&gt;'06'!$AZ$15,0,1)</f>
        <v>#N/A</v>
      </c>
      <c r="S413" s="365"/>
      <c r="T413" s="369"/>
      <c r="U413" s="365"/>
      <c r="V413" s="369"/>
      <c r="W413" s="369"/>
      <c r="X413" s="370"/>
      <c r="Y413" s="85"/>
      <c r="Z413" s="371"/>
    </row>
    <row r="414" spans="3:26" x14ac:dyDescent="0.25">
      <c r="C414" s="356"/>
      <c r="D414" s="357"/>
      <c r="E414" s="357"/>
      <c r="F414" s="357"/>
      <c r="G414" s="358"/>
      <c r="H414" s="359"/>
      <c r="I414" s="357"/>
      <c r="J414" s="357"/>
      <c r="K414" s="357" t="str">
        <f t="shared" ca="1" si="36"/>
        <v/>
      </c>
      <c r="L414" s="360">
        <f t="shared" si="37"/>
        <v>0</v>
      </c>
      <c r="M414" s="360">
        <f t="shared" si="38"/>
        <v>1</v>
      </c>
      <c r="N414" s="360">
        <f t="shared" si="39"/>
        <v>1900</v>
      </c>
      <c r="O414" s="366" t="e">
        <f t="shared" si="40"/>
        <v>#N/A</v>
      </c>
      <c r="P414" s="360" t="e">
        <f t="shared" si="41"/>
        <v>#N/A</v>
      </c>
      <c r="Q414" s="360" t="e">
        <f>IF(P414&gt;'06'!$AZ$15,0,1)</f>
        <v>#N/A</v>
      </c>
      <c r="S414" s="365"/>
      <c r="T414" s="369"/>
      <c r="U414" s="365"/>
      <c r="V414" s="369"/>
      <c r="W414" s="369"/>
      <c r="X414" s="370"/>
      <c r="Y414" s="85"/>
      <c r="Z414" s="371"/>
    </row>
    <row r="415" spans="3:26" x14ac:dyDescent="0.25">
      <c r="C415" s="356"/>
      <c r="D415" s="357"/>
      <c r="E415" s="357"/>
      <c r="F415" s="357"/>
      <c r="G415" s="358"/>
      <c r="H415" s="359"/>
      <c r="I415" s="357"/>
      <c r="J415" s="357"/>
      <c r="K415" s="357" t="str">
        <f t="shared" ca="1" si="36"/>
        <v/>
      </c>
      <c r="L415" s="360">
        <f t="shared" si="37"/>
        <v>0</v>
      </c>
      <c r="M415" s="360">
        <f t="shared" si="38"/>
        <v>1</v>
      </c>
      <c r="N415" s="360">
        <f t="shared" si="39"/>
        <v>1900</v>
      </c>
      <c r="O415" s="366" t="e">
        <f t="shared" si="40"/>
        <v>#N/A</v>
      </c>
      <c r="P415" s="360" t="e">
        <f t="shared" si="41"/>
        <v>#N/A</v>
      </c>
      <c r="Q415" s="360" t="e">
        <f>IF(P415&gt;'06'!$AZ$15,0,1)</f>
        <v>#N/A</v>
      </c>
      <c r="S415" s="365"/>
      <c r="T415" s="369"/>
      <c r="U415" s="365"/>
      <c r="V415" s="369"/>
      <c r="W415" s="369"/>
      <c r="X415" s="370"/>
      <c r="Y415" s="85"/>
      <c r="Z415" s="371"/>
    </row>
    <row r="416" spans="3:26" x14ac:dyDescent="0.25">
      <c r="C416" s="356"/>
      <c r="D416" s="357"/>
      <c r="E416" s="357"/>
      <c r="F416" s="357"/>
      <c r="G416" s="358"/>
      <c r="H416" s="359"/>
      <c r="I416" s="357"/>
      <c r="J416" s="357"/>
      <c r="K416" s="357" t="str">
        <f t="shared" ca="1" si="36"/>
        <v/>
      </c>
      <c r="L416" s="360">
        <f t="shared" si="37"/>
        <v>0</v>
      </c>
      <c r="M416" s="360">
        <f t="shared" si="38"/>
        <v>1</v>
      </c>
      <c r="N416" s="360">
        <f t="shared" si="39"/>
        <v>1900</v>
      </c>
      <c r="O416" s="366" t="e">
        <f t="shared" si="40"/>
        <v>#N/A</v>
      </c>
      <c r="P416" s="360" t="e">
        <f t="shared" si="41"/>
        <v>#N/A</v>
      </c>
      <c r="Q416" s="360" t="e">
        <f>IF(P416&gt;'06'!$AZ$15,0,1)</f>
        <v>#N/A</v>
      </c>
      <c r="S416" s="365"/>
      <c r="T416" s="369"/>
      <c r="U416" s="365"/>
      <c r="V416" s="369"/>
      <c r="W416" s="369"/>
      <c r="X416" s="370"/>
      <c r="Y416" s="85"/>
      <c r="Z416" s="371"/>
    </row>
    <row r="417" spans="3:26" x14ac:dyDescent="0.25">
      <c r="C417" s="356"/>
      <c r="D417" s="357"/>
      <c r="E417" s="357"/>
      <c r="F417" s="357"/>
      <c r="G417" s="358"/>
      <c r="H417" s="359"/>
      <c r="I417" s="357"/>
      <c r="J417" s="357"/>
      <c r="K417" s="357" t="str">
        <f t="shared" ca="1" si="36"/>
        <v/>
      </c>
      <c r="L417" s="360">
        <f t="shared" si="37"/>
        <v>0</v>
      </c>
      <c r="M417" s="360">
        <f t="shared" si="38"/>
        <v>1</v>
      </c>
      <c r="N417" s="360">
        <f t="shared" si="39"/>
        <v>1900</v>
      </c>
      <c r="O417" s="366" t="e">
        <f t="shared" si="40"/>
        <v>#N/A</v>
      </c>
      <c r="P417" s="360" t="e">
        <f t="shared" si="41"/>
        <v>#N/A</v>
      </c>
      <c r="Q417" s="360" t="e">
        <f>IF(P417&gt;'06'!$AZ$15,0,1)</f>
        <v>#N/A</v>
      </c>
      <c r="S417" s="365"/>
      <c r="T417" s="369"/>
      <c r="U417" s="365"/>
      <c r="V417" s="369"/>
      <c r="W417" s="369"/>
      <c r="X417" s="370"/>
      <c r="Y417" s="85"/>
      <c r="Z417" s="371"/>
    </row>
    <row r="418" spans="3:26" x14ac:dyDescent="0.25">
      <c r="C418" s="356"/>
      <c r="D418" s="357"/>
      <c r="E418" s="357"/>
      <c r="F418" s="357"/>
      <c r="G418" s="358"/>
      <c r="H418" s="359"/>
      <c r="I418" s="357"/>
      <c r="J418" s="357"/>
      <c r="K418" s="357" t="str">
        <f t="shared" ca="1" si="36"/>
        <v/>
      </c>
      <c r="L418" s="360">
        <f t="shared" si="37"/>
        <v>0</v>
      </c>
      <c r="M418" s="360">
        <f t="shared" si="38"/>
        <v>1</v>
      </c>
      <c r="N418" s="360">
        <f t="shared" si="39"/>
        <v>1900</v>
      </c>
      <c r="O418" s="366" t="e">
        <f t="shared" si="40"/>
        <v>#N/A</v>
      </c>
      <c r="P418" s="357" t="e">
        <f t="shared" si="41"/>
        <v>#N/A</v>
      </c>
      <c r="Q418" s="357" t="e">
        <f>IF(P418&gt;'06'!$AZ$15,0,1)</f>
        <v>#N/A</v>
      </c>
      <c r="S418" s="365"/>
      <c r="T418" s="369"/>
      <c r="U418" s="365"/>
      <c r="V418" s="369"/>
      <c r="W418" s="369"/>
      <c r="X418" s="370"/>
      <c r="Y418" s="85"/>
      <c r="Z418" s="371"/>
    </row>
    <row r="419" spans="3:26" x14ac:dyDescent="0.25">
      <c r="C419" s="356"/>
      <c r="D419" s="357"/>
      <c r="E419" s="357"/>
      <c r="F419" s="357"/>
      <c r="G419" s="358"/>
      <c r="H419" s="359"/>
      <c r="I419" s="357"/>
      <c r="J419" s="357"/>
      <c r="K419" s="357" t="str">
        <f t="shared" ca="1" si="36"/>
        <v/>
      </c>
      <c r="L419" s="360">
        <f t="shared" si="37"/>
        <v>0</v>
      </c>
      <c r="M419" s="360">
        <f t="shared" si="38"/>
        <v>1</v>
      </c>
      <c r="N419" s="360">
        <f t="shared" si="39"/>
        <v>1900</v>
      </c>
      <c r="O419" s="366" t="e">
        <f t="shared" si="40"/>
        <v>#N/A</v>
      </c>
      <c r="P419" s="357" t="e">
        <f t="shared" si="41"/>
        <v>#N/A</v>
      </c>
      <c r="Q419" s="357" t="e">
        <f>IF(P419&gt;'06'!$AZ$15,0,1)</f>
        <v>#N/A</v>
      </c>
      <c r="S419" s="365"/>
      <c r="T419" s="369"/>
      <c r="U419" s="365"/>
      <c r="V419" s="369"/>
      <c r="W419" s="369"/>
      <c r="X419" s="370"/>
      <c r="Y419" s="85"/>
      <c r="Z419" s="371"/>
    </row>
    <row r="420" spans="3:26" x14ac:dyDescent="0.25">
      <c r="C420" s="356"/>
      <c r="D420" s="357"/>
      <c r="E420" s="357"/>
      <c r="F420" s="357"/>
      <c r="G420" s="358"/>
      <c r="H420" s="359"/>
      <c r="I420" s="357"/>
      <c r="J420" s="357"/>
      <c r="K420" s="357" t="str">
        <f t="shared" ca="1" si="36"/>
        <v/>
      </c>
      <c r="L420" s="360">
        <f t="shared" si="37"/>
        <v>0</v>
      </c>
      <c r="M420" s="360">
        <f t="shared" si="38"/>
        <v>1</v>
      </c>
      <c r="N420" s="360">
        <f t="shared" si="39"/>
        <v>1900</v>
      </c>
      <c r="O420" s="366" t="e">
        <f t="shared" si="40"/>
        <v>#N/A</v>
      </c>
      <c r="P420" s="357" t="e">
        <f t="shared" si="41"/>
        <v>#N/A</v>
      </c>
      <c r="Q420" s="357" t="e">
        <f>IF(P420&gt;'06'!$AZ$15,0,1)</f>
        <v>#N/A</v>
      </c>
      <c r="S420" s="365"/>
      <c r="T420" s="369"/>
      <c r="U420" s="365"/>
      <c r="V420" s="369"/>
      <c r="W420" s="369"/>
      <c r="X420" s="370"/>
      <c r="Y420" s="85"/>
      <c r="Z420" s="371"/>
    </row>
    <row r="421" spans="3:26" x14ac:dyDescent="0.25">
      <c r="C421" s="356"/>
      <c r="D421" s="357"/>
      <c r="E421" s="357"/>
      <c r="F421" s="357"/>
      <c r="G421" s="358"/>
      <c r="H421" s="359"/>
      <c r="I421" s="357"/>
      <c r="J421" s="357"/>
      <c r="K421" s="357" t="str">
        <f t="shared" ca="1" si="36"/>
        <v/>
      </c>
      <c r="L421" s="360">
        <f t="shared" si="37"/>
        <v>0</v>
      </c>
      <c r="M421" s="360">
        <f t="shared" si="38"/>
        <v>1</v>
      </c>
      <c r="N421" s="360">
        <f t="shared" si="39"/>
        <v>1900</v>
      </c>
      <c r="O421" s="366" t="e">
        <f t="shared" si="40"/>
        <v>#N/A</v>
      </c>
      <c r="P421" s="357" t="e">
        <f t="shared" si="41"/>
        <v>#N/A</v>
      </c>
      <c r="Q421" s="357" t="e">
        <f>IF(P421&gt;'06'!$AZ$15,0,1)</f>
        <v>#N/A</v>
      </c>
      <c r="S421" s="365"/>
      <c r="T421" s="369"/>
      <c r="U421" s="365"/>
      <c r="V421" s="369"/>
      <c r="W421" s="369"/>
      <c r="X421" s="370"/>
      <c r="Y421" s="85"/>
      <c r="Z421" s="371"/>
    </row>
    <row r="422" spans="3:26" x14ac:dyDescent="0.25">
      <c r="C422" s="356"/>
      <c r="D422" s="357"/>
      <c r="E422" s="357"/>
      <c r="F422" s="357"/>
      <c r="G422" s="358"/>
      <c r="H422" s="359"/>
      <c r="I422" s="357"/>
      <c r="J422" s="357"/>
      <c r="K422" s="357" t="str">
        <f t="shared" ca="1" si="36"/>
        <v/>
      </c>
      <c r="L422" s="360">
        <f t="shared" si="37"/>
        <v>0</v>
      </c>
      <c r="M422" s="360">
        <f t="shared" si="38"/>
        <v>1</v>
      </c>
      <c r="N422" s="360">
        <f t="shared" si="39"/>
        <v>1900</v>
      </c>
      <c r="O422" s="366" t="e">
        <f t="shared" si="40"/>
        <v>#N/A</v>
      </c>
      <c r="P422" s="357" t="e">
        <f t="shared" si="41"/>
        <v>#N/A</v>
      </c>
      <c r="Q422" s="357" t="e">
        <f>IF(P422&gt;'06'!$AZ$15,0,1)</f>
        <v>#N/A</v>
      </c>
      <c r="S422" s="365"/>
      <c r="T422" s="369"/>
      <c r="U422" s="365"/>
      <c r="V422" s="369"/>
      <c r="W422" s="369"/>
      <c r="X422" s="370"/>
      <c r="Y422" s="85"/>
      <c r="Z422" s="371"/>
    </row>
    <row r="423" spans="3:26" x14ac:dyDescent="0.25">
      <c r="C423" s="356"/>
      <c r="D423" s="357"/>
      <c r="E423" s="357"/>
      <c r="F423" s="357"/>
      <c r="G423" s="358"/>
      <c r="H423" s="359"/>
      <c r="I423" s="357"/>
      <c r="J423" s="357"/>
      <c r="K423" s="357" t="str">
        <f t="shared" ca="1" si="36"/>
        <v/>
      </c>
      <c r="L423" s="360">
        <f t="shared" si="37"/>
        <v>0</v>
      </c>
      <c r="M423" s="360">
        <f t="shared" si="38"/>
        <v>1</v>
      </c>
      <c r="N423" s="360">
        <f t="shared" si="39"/>
        <v>1900</v>
      </c>
      <c r="O423" s="366" t="e">
        <f t="shared" si="40"/>
        <v>#N/A</v>
      </c>
      <c r="P423" s="357" t="e">
        <f t="shared" si="41"/>
        <v>#N/A</v>
      </c>
      <c r="Q423" s="357" t="e">
        <f>IF(P423&gt;'06'!$AZ$15,0,1)</f>
        <v>#N/A</v>
      </c>
      <c r="S423" s="365"/>
      <c r="T423" s="369"/>
      <c r="U423" s="365"/>
      <c r="V423" s="369"/>
      <c r="W423" s="369"/>
      <c r="X423" s="370"/>
      <c r="Y423" s="85"/>
      <c r="Z423" s="371"/>
    </row>
    <row r="424" spans="3:26" x14ac:dyDescent="0.25">
      <c r="C424" s="356"/>
      <c r="D424" s="357"/>
      <c r="E424" s="357"/>
      <c r="F424" s="357"/>
      <c r="G424" s="358"/>
      <c r="H424" s="359"/>
      <c r="I424" s="357"/>
      <c r="J424" s="357"/>
      <c r="K424" s="357" t="str">
        <f t="shared" ca="1" si="36"/>
        <v/>
      </c>
      <c r="L424" s="360">
        <f t="shared" si="37"/>
        <v>0</v>
      </c>
      <c r="M424" s="360">
        <f t="shared" si="38"/>
        <v>1</v>
      </c>
      <c r="N424" s="360">
        <f t="shared" si="39"/>
        <v>1900</v>
      </c>
      <c r="O424" s="366" t="e">
        <f t="shared" si="40"/>
        <v>#N/A</v>
      </c>
      <c r="P424" s="357" t="e">
        <f t="shared" si="41"/>
        <v>#N/A</v>
      </c>
      <c r="Q424" s="357" t="e">
        <f>IF(P424&gt;'06'!$AZ$15,0,1)</f>
        <v>#N/A</v>
      </c>
      <c r="S424" s="365"/>
      <c r="T424" s="369"/>
      <c r="U424" s="365"/>
      <c r="V424" s="369"/>
      <c r="W424" s="369"/>
      <c r="X424" s="370"/>
      <c r="Y424" s="85"/>
      <c r="Z424" s="371"/>
    </row>
    <row r="425" spans="3:26" x14ac:dyDescent="0.25">
      <c r="C425" s="356"/>
      <c r="D425" s="357"/>
      <c r="E425" s="357"/>
      <c r="F425" s="357"/>
      <c r="G425" s="358"/>
      <c r="H425" s="359"/>
      <c r="I425" s="357"/>
      <c r="J425" s="357"/>
      <c r="K425" s="357" t="str">
        <f t="shared" ca="1" si="36"/>
        <v/>
      </c>
      <c r="L425" s="360">
        <f t="shared" si="37"/>
        <v>0</v>
      </c>
      <c r="M425" s="360">
        <f t="shared" si="38"/>
        <v>1</v>
      </c>
      <c r="N425" s="360">
        <f t="shared" si="39"/>
        <v>1900</v>
      </c>
      <c r="O425" s="366" t="e">
        <f t="shared" si="40"/>
        <v>#N/A</v>
      </c>
      <c r="P425" s="357" t="e">
        <f t="shared" si="41"/>
        <v>#N/A</v>
      </c>
      <c r="Q425" s="357" t="e">
        <f>IF(P425&gt;'06'!$AZ$15,0,1)</f>
        <v>#N/A</v>
      </c>
      <c r="S425" s="365"/>
      <c r="T425" s="369"/>
      <c r="U425" s="365"/>
      <c r="V425" s="369"/>
      <c r="W425" s="369"/>
      <c r="X425" s="370"/>
      <c r="Y425" s="85"/>
      <c r="Z425" s="371"/>
    </row>
    <row r="426" spans="3:26" x14ac:dyDescent="0.25">
      <c r="C426" s="356"/>
      <c r="D426" s="357"/>
      <c r="E426" s="357"/>
      <c r="F426" s="357"/>
      <c r="G426" s="358"/>
      <c r="H426" s="359"/>
      <c r="I426" s="357"/>
      <c r="J426" s="357"/>
      <c r="K426" s="357" t="str">
        <f t="shared" ca="1" si="36"/>
        <v/>
      </c>
      <c r="L426" s="360">
        <f t="shared" si="37"/>
        <v>0</v>
      </c>
      <c r="M426" s="360">
        <f t="shared" si="38"/>
        <v>1</v>
      </c>
      <c r="N426" s="360">
        <f t="shared" si="39"/>
        <v>1900</v>
      </c>
      <c r="O426" s="366" t="e">
        <f t="shared" si="40"/>
        <v>#N/A</v>
      </c>
      <c r="P426" s="357" t="e">
        <f t="shared" si="41"/>
        <v>#N/A</v>
      </c>
      <c r="Q426" s="357" t="e">
        <f>IF(P426&gt;'06'!$AZ$15,0,1)</f>
        <v>#N/A</v>
      </c>
      <c r="S426" s="365"/>
      <c r="T426" s="369"/>
      <c r="U426" s="365"/>
      <c r="V426" s="369"/>
      <c r="W426" s="369"/>
      <c r="X426" s="369"/>
      <c r="Y426" s="85"/>
      <c r="Z426" s="371"/>
    </row>
    <row r="427" spans="3:26" x14ac:dyDescent="0.25">
      <c r="C427" s="356"/>
      <c r="D427" s="357"/>
      <c r="E427" s="357"/>
      <c r="F427" s="357"/>
      <c r="G427" s="358"/>
      <c r="H427" s="359"/>
      <c r="I427" s="357"/>
      <c r="J427" s="357"/>
      <c r="K427" s="357" t="str">
        <f t="shared" ca="1" si="36"/>
        <v/>
      </c>
      <c r="L427" s="360">
        <f t="shared" si="37"/>
        <v>0</v>
      </c>
      <c r="M427" s="360">
        <f t="shared" si="38"/>
        <v>1</v>
      </c>
      <c r="N427" s="360">
        <f t="shared" si="39"/>
        <v>1900</v>
      </c>
      <c r="O427" s="366" t="e">
        <f t="shared" si="40"/>
        <v>#N/A</v>
      </c>
      <c r="P427" s="357" t="e">
        <f t="shared" si="41"/>
        <v>#N/A</v>
      </c>
      <c r="Q427" s="357" t="e">
        <f>IF(P427&gt;'06'!$AZ$15,0,1)</f>
        <v>#N/A</v>
      </c>
      <c r="S427" s="365"/>
      <c r="T427" s="369"/>
      <c r="U427" s="365"/>
      <c r="V427" s="369"/>
      <c r="W427" s="369"/>
      <c r="X427" s="369"/>
      <c r="Y427" s="85"/>
      <c r="Z427" s="371"/>
    </row>
    <row r="428" spans="3:26" x14ac:dyDescent="0.25">
      <c r="C428" s="356"/>
      <c r="D428" s="357"/>
      <c r="E428" s="357"/>
      <c r="F428" s="357"/>
      <c r="G428" s="358"/>
      <c r="H428" s="359"/>
      <c r="I428" s="357"/>
      <c r="J428" s="357"/>
      <c r="K428" s="357" t="str">
        <f t="shared" ca="1" si="36"/>
        <v/>
      </c>
      <c r="L428" s="360">
        <f t="shared" si="37"/>
        <v>0</v>
      </c>
      <c r="M428" s="360">
        <f t="shared" si="38"/>
        <v>1</v>
      </c>
      <c r="N428" s="360">
        <f t="shared" si="39"/>
        <v>1900</v>
      </c>
      <c r="O428" s="366" t="e">
        <f t="shared" si="40"/>
        <v>#N/A</v>
      </c>
      <c r="P428" s="357" t="e">
        <f t="shared" si="41"/>
        <v>#N/A</v>
      </c>
      <c r="Q428" s="357" t="e">
        <f>IF(P428&gt;'06'!$AZ$15,0,1)</f>
        <v>#N/A</v>
      </c>
      <c r="S428" s="365"/>
      <c r="T428" s="369"/>
      <c r="U428" s="365"/>
      <c r="V428" s="369"/>
      <c r="W428" s="369"/>
      <c r="X428" s="369"/>
      <c r="Y428" s="85"/>
      <c r="Z428" s="371"/>
    </row>
    <row r="429" spans="3:26" x14ac:dyDescent="0.25">
      <c r="C429" s="356"/>
      <c r="D429" s="357"/>
      <c r="E429" s="357"/>
      <c r="F429" s="357"/>
      <c r="G429" s="358"/>
      <c r="H429" s="359"/>
      <c r="I429" s="357"/>
      <c r="J429" s="357"/>
      <c r="K429" s="357" t="str">
        <f t="shared" ca="1" si="36"/>
        <v/>
      </c>
      <c r="L429" s="360">
        <f t="shared" si="37"/>
        <v>0</v>
      </c>
      <c r="M429" s="360">
        <f t="shared" si="38"/>
        <v>1</v>
      </c>
      <c r="N429" s="360">
        <f t="shared" si="39"/>
        <v>1900</v>
      </c>
      <c r="O429" s="366" t="e">
        <f t="shared" si="40"/>
        <v>#N/A</v>
      </c>
      <c r="P429" s="357" t="e">
        <f t="shared" si="41"/>
        <v>#N/A</v>
      </c>
      <c r="Q429" s="357" t="e">
        <f>IF(P429&gt;'06'!$AZ$15,0,1)</f>
        <v>#N/A</v>
      </c>
      <c r="S429" s="365"/>
      <c r="T429" s="369"/>
      <c r="U429" s="365"/>
      <c r="V429" s="369"/>
      <c r="W429" s="369"/>
      <c r="X429" s="369"/>
      <c r="Y429" s="85"/>
      <c r="Z429" s="371"/>
    </row>
    <row r="430" spans="3:26" x14ac:dyDescent="0.25">
      <c r="C430" s="356"/>
      <c r="D430" s="357"/>
      <c r="E430" s="357"/>
      <c r="F430" s="357"/>
      <c r="G430" s="358"/>
      <c r="H430" s="359"/>
      <c r="I430" s="357"/>
      <c r="J430" s="357"/>
      <c r="K430" s="357" t="str">
        <f t="shared" ca="1" si="36"/>
        <v/>
      </c>
      <c r="L430" s="360">
        <f t="shared" si="37"/>
        <v>0</v>
      </c>
      <c r="M430" s="360">
        <f t="shared" si="38"/>
        <v>1</v>
      </c>
      <c r="N430" s="360">
        <f t="shared" si="39"/>
        <v>1900</v>
      </c>
      <c r="O430" s="366" t="e">
        <f t="shared" si="40"/>
        <v>#N/A</v>
      </c>
      <c r="P430" s="357" t="e">
        <f t="shared" si="41"/>
        <v>#N/A</v>
      </c>
      <c r="Q430" s="357" t="e">
        <f>IF(P430&gt;'06'!$AZ$15,0,1)</f>
        <v>#N/A</v>
      </c>
      <c r="S430" s="365"/>
      <c r="T430" s="369"/>
      <c r="U430" s="365"/>
      <c r="V430" s="369"/>
      <c r="W430" s="369"/>
      <c r="X430" s="369"/>
      <c r="Y430" s="85"/>
      <c r="Z430" s="371"/>
    </row>
    <row r="431" spans="3:26" x14ac:dyDescent="0.25">
      <c r="C431" s="356"/>
      <c r="D431" s="357"/>
      <c r="E431" s="357"/>
      <c r="F431" s="357"/>
      <c r="G431" s="358"/>
      <c r="H431" s="359"/>
      <c r="I431" s="357"/>
      <c r="J431" s="357"/>
      <c r="K431" s="357" t="str">
        <f t="shared" ca="1" si="36"/>
        <v/>
      </c>
      <c r="L431" s="360">
        <f t="shared" si="37"/>
        <v>0</v>
      </c>
      <c r="M431" s="360">
        <f t="shared" si="38"/>
        <v>1</v>
      </c>
      <c r="N431" s="360">
        <f t="shared" si="39"/>
        <v>1900</v>
      </c>
      <c r="O431" s="366" t="e">
        <f t="shared" si="40"/>
        <v>#N/A</v>
      </c>
      <c r="P431" s="357" t="e">
        <f t="shared" si="41"/>
        <v>#N/A</v>
      </c>
      <c r="Q431" s="357" t="e">
        <f>IF(P431&gt;'06'!$AZ$15,0,1)</f>
        <v>#N/A</v>
      </c>
      <c r="S431" s="369"/>
      <c r="T431" s="369"/>
      <c r="U431" s="365"/>
      <c r="V431" s="369"/>
      <c r="W431" s="369"/>
      <c r="X431" s="369"/>
      <c r="Y431" s="85"/>
      <c r="Z431" s="371"/>
    </row>
    <row r="432" spans="3:26" x14ac:dyDescent="0.25">
      <c r="C432" s="356"/>
      <c r="D432" s="357"/>
      <c r="E432" s="357"/>
      <c r="F432" s="357"/>
      <c r="G432" s="358"/>
      <c r="H432" s="359"/>
      <c r="I432" s="357"/>
      <c r="J432" s="357"/>
      <c r="K432" s="357" t="str">
        <f t="shared" ca="1" si="36"/>
        <v/>
      </c>
      <c r="L432" s="360">
        <f t="shared" si="37"/>
        <v>0</v>
      </c>
      <c r="M432" s="360">
        <f t="shared" si="38"/>
        <v>1</v>
      </c>
      <c r="N432" s="360">
        <f t="shared" si="39"/>
        <v>1900</v>
      </c>
      <c r="O432" s="366" t="e">
        <f t="shared" si="40"/>
        <v>#N/A</v>
      </c>
      <c r="P432" s="357" t="e">
        <f t="shared" si="41"/>
        <v>#N/A</v>
      </c>
      <c r="Q432" s="357" t="e">
        <f>IF(P432&gt;'06'!$AZ$15,0,1)</f>
        <v>#N/A</v>
      </c>
      <c r="S432" s="369"/>
      <c r="T432" s="369"/>
      <c r="U432" s="365"/>
      <c r="V432" s="369"/>
      <c r="W432" s="369"/>
      <c r="X432" s="369"/>
      <c r="Y432" s="85"/>
      <c r="Z432" s="371"/>
    </row>
    <row r="433" spans="3:26" x14ac:dyDescent="0.25">
      <c r="C433" s="356"/>
      <c r="D433" s="357"/>
      <c r="E433" s="357"/>
      <c r="F433" s="357"/>
      <c r="G433" s="358"/>
      <c r="H433" s="359"/>
      <c r="I433" s="357"/>
      <c r="J433" s="357"/>
      <c r="K433" s="357" t="str">
        <f t="shared" ca="1" si="36"/>
        <v/>
      </c>
      <c r="L433" s="360">
        <f t="shared" si="37"/>
        <v>0</v>
      </c>
      <c r="M433" s="360">
        <f t="shared" si="38"/>
        <v>1</v>
      </c>
      <c r="N433" s="360">
        <f t="shared" si="39"/>
        <v>1900</v>
      </c>
      <c r="O433" s="366" t="e">
        <f t="shared" si="40"/>
        <v>#N/A</v>
      </c>
      <c r="P433" s="357" t="e">
        <f t="shared" si="41"/>
        <v>#N/A</v>
      </c>
      <c r="Q433" s="357" t="e">
        <f>IF(P433&gt;'06'!$AZ$15,0,1)</f>
        <v>#N/A</v>
      </c>
      <c r="S433" s="369"/>
      <c r="T433" s="369"/>
      <c r="U433" s="365"/>
      <c r="V433" s="369"/>
      <c r="W433" s="369"/>
      <c r="X433" s="369"/>
      <c r="Y433" s="85"/>
      <c r="Z433" s="371"/>
    </row>
    <row r="434" spans="3:26" x14ac:dyDescent="0.25">
      <c r="C434" s="356"/>
      <c r="D434" s="357"/>
      <c r="E434" s="357"/>
      <c r="F434" s="357"/>
      <c r="G434" s="358"/>
      <c r="H434" s="359"/>
      <c r="I434" s="357"/>
      <c r="J434" s="357"/>
      <c r="K434" s="357" t="str">
        <f t="shared" ca="1" si="36"/>
        <v/>
      </c>
      <c r="L434" s="360">
        <f t="shared" si="37"/>
        <v>0</v>
      </c>
      <c r="M434" s="360">
        <f t="shared" si="38"/>
        <v>1</v>
      </c>
      <c r="N434" s="360">
        <f t="shared" si="39"/>
        <v>1900</v>
      </c>
      <c r="O434" s="366" t="e">
        <f t="shared" si="40"/>
        <v>#N/A</v>
      </c>
      <c r="P434" s="357" t="e">
        <f t="shared" si="41"/>
        <v>#N/A</v>
      </c>
      <c r="Q434" s="357" t="e">
        <f>IF(P434&gt;'06'!$AZ$15,0,1)</f>
        <v>#N/A</v>
      </c>
      <c r="S434" s="369"/>
      <c r="T434" s="369"/>
      <c r="U434" s="365"/>
      <c r="V434" s="369"/>
      <c r="W434" s="369"/>
      <c r="X434" s="369"/>
      <c r="Y434" s="85"/>
      <c r="Z434" s="371"/>
    </row>
    <row r="435" spans="3:26" x14ac:dyDescent="0.25">
      <c r="C435" s="356"/>
      <c r="D435" s="357"/>
      <c r="E435" s="357"/>
      <c r="F435" s="357"/>
      <c r="G435" s="358"/>
      <c r="H435" s="359"/>
      <c r="I435" s="357"/>
      <c r="J435" s="357"/>
      <c r="K435" s="357" t="str">
        <f t="shared" ca="1" si="36"/>
        <v/>
      </c>
      <c r="L435" s="360">
        <f t="shared" si="37"/>
        <v>0</v>
      </c>
      <c r="M435" s="360">
        <f t="shared" si="38"/>
        <v>1</v>
      </c>
      <c r="N435" s="360">
        <f t="shared" si="39"/>
        <v>1900</v>
      </c>
      <c r="O435" s="366" t="e">
        <f t="shared" si="40"/>
        <v>#N/A</v>
      </c>
      <c r="P435" s="357" t="e">
        <f t="shared" si="41"/>
        <v>#N/A</v>
      </c>
      <c r="Q435" s="357" t="e">
        <f>IF(P435&gt;'06'!$AZ$15,0,1)</f>
        <v>#N/A</v>
      </c>
      <c r="S435" s="369"/>
      <c r="T435" s="369"/>
      <c r="U435" s="365"/>
      <c r="V435" s="369"/>
      <c r="W435" s="369"/>
      <c r="X435" s="369"/>
      <c r="Y435" s="85"/>
      <c r="Z435" s="371"/>
    </row>
    <row r="436" spans="3:26" x14ac:dyDescent="0.25">
      <c r="C436" s="356"/>
      <c r="D436" s="357"/>
      <c r="E436" s="357"/>
      <c r="F436" s="357"/>
      <c r="G436" s="358"/>
      <c r="H436" s="359"/>
      <c r="I436" s="357"/>
      <c r="J436" s="357"/>
      <c r="K436" s="357" t="str">
        <f t="shared" ca="1" si="36"/>
        <v/>
      </c>
      <c r="L436" s="360">
        <f t="shared" si="37"/>
        <v>0</v>
      </c>
      <c r="M436" s="360">
        <f t="shared" si="38"/>
        <v>1</v>
      </c>
      <c r="N436" s="360">
        <f t="shared" si="39"/>
        <v>1900</v>
      </c>
      <c r="O436" s="366" t="e">
        <f t="shared" si="40"/>
        <v>#N/A</v>
      </c>
      <c r="P436" s="357" t="e">
        <f t="shared" si="41"/>
        <v>#N/A</v>
      </c>
      <c r="Q436" s="357" t="e">
        <f>IF(P436&gt;'06'!$AZ$15,0,1)</f>
        <v>#N/A</v>
      </c>
      <c r="S436" s="369"/>
      <c r="T436" s="369"/>
      <c r="U436" s="365"/>
      <c r="V436" s="369"/>
      <c r="W436" s="369"/>
      <c r="X436" s="369"/>
      <c r="Y436" s="85"/>
      <c r="Z436" s="371"/>
    </row>
    <row r="437" spans="3:26" x14ac:dyDescent="0.25">
      <c r="C437" s="356"/>
      <c r="D437" s="357"/>
      <c r="E437" s="357"/>
      <c r="F437" s="357"/>
      <c r="G437" s="358"/>
      <c r="H437" s="359"/>
      <c r="I437" s="357"/>
      <c r="J437" s="357"/>
      <c r="K437" s="357" t="str">
        <f t="shared" ca="1" si="36"/>
        <v/>
      </c>
      <c r="L437" s="360">
        <f t="shared" si="37"/>
        <v>0</v>
      </c>
      <c r="M437" s="360">
        <f t="shared" si="38"/>
        <v>1</v>
      </c>
      <c r="N437" s="360">
        <f t="shared" si="39"/>
        <v>1900</v>
      </c>
      <c r="O437" s="366" t="e">
        <f t="shared" si="40"/>
        <v>#N/A</v>
      </c>
      <c r="P437" s="357" t="e">
        <f t="shared" si="41"/>
        <v>#N/A</v>
      </c>
      <c r="Q437" s="357" t="e">
        <f>IF(P437&gt;'06'!$AZ$15,0,1)</f>
        <v>#N/A</v>
      </c>
      <c r="S437" s="369"/>
      <c r="T437" s="369"/>
      <c r="U437" s="365"/>
      <c r="V437" s="369"/>
      <c r="W437" s="369"/>
      <c r="X437" s="369"/>
      <c r="Y437" s="85"/>
      <c r="Z437" s="371"/>
    </row>
    <row r="438" spans="3:26" x14ac:dyDescent="0.25">
      <c r="C438" s="356"/>
      <c r="D438" s="357"/>
      <c r="E438" s="357"/>
      <c r="F438" s="357"/>
      <c r="G438" s="358"/>
      <c r="H438" s="359"/>
      <c r="I438" s="357"/>
      <c r="J438" s="357"/>
      <c r="K438" s="357" t="str">
        <f t="shared" ca="1" si="36"/>
        <v/>
      </c>
      <c r="L438" s="360">
        <f t="shared" si="37"/>
        <v>0</v>
      </c>
      <c r="M438" s="360">
        <f t="shared" si="38"/>
        <v>1</v>
      </c>
      <c r="N438" s="360">
        <f t="shared" si="39"/>
        <v>1900</v>
      </c>
      <c r="O438" s="366" t="e">
        <f t="shared" si="40"/>
        <v>#N/A</v>
      </c>
      <c r="P438" s="357" t="e">
        <f t="shared" si="41"/>
        <v>#N/A</v>
      </c>
      <c r="Q438" s="357" t="e">
        <f>IF(P438&gt;'06'!$AZ$15,0,1)</f>
        <v>#N/A</v>
      </c>
      <c r="S438" s="369"/>
      <c r="T438" s="369"/>
      <c r="U438" s="365"/>
      <c r="V438" s="369"/>
      <c r="W438" s="369"/>
      <c r="X438" s="369"/>
      <c r="Y438" s="85"/>
      <c r="Z438" s="371"/>
    </row>
    <row r="439" spans="3:26" x14ac:dyDescent="0.25">
      <c r="C439" s="356"/>
      <c r="D439" s="357"/>
      <c r="E439" s="357"/>
      <c r="F439" s="357"/>
      <c r="G439" s="358"/>
      <c r="H439" s="359"/>
      <c r="I439" s="357"/>
      <c r="J439" s="357"/>
      <c r="K439" s="357" t="str">
        <f t="shared" ca="1" si="36"/>
        <v/>
      </c>
      <c r="L439" s="360">
        <f t="shared" si="37"/>
        <v>0</v>
      </c>
      <c r="M439" s="360">
        <f t="shared" si="38"/>
        <v>1</v>
      </c>
      <c r="N439" s="360">
        <f t="shared" si="39"/>
        <v>1900</v>
      </c>
      <c r="O439" s="366" t="e">
        <f t="shared" si="40"/>
        <v>#N/A</v>
      </c>
      <c r="P439" s="357" t="e">
        <f t="shared" si="41"/>
        <v>#N/A</v>
      </c>
      <c r="Q439" s="357" t="e">
        <f>IF(P439&gt;'06'!$AZ$15,0,1)</f>
        <v>#N/A</v>
      </c>
      <c r="S439" s="369"/>
      <c r="T439" s="369"/>
      <c r="U439" s="365"/>
      <c r="V439" s="369"/>
      <c r="W439" s="369"/>
      <c r="X439" s="369"/>
      <c r="Y439" s="85"/>
      <c r="Z439" s="371"/>
    </row>
    <row r="440" spans="3:26" x14ac:dyDescent="0.25">
      <c r="C440" s="356"/>
      <c r="D440" s="357"/>
      <c r="E440" s="357"/>
      <c r="F440" s="357"/>
      <c r="G440" s="358"/>
      <c r="H440" s="359"/>
      <c r="I440" s="357"/>
      <c r="J440" s="357"/>
      <c r="K440" s="357" t="str">
        <f t="shared" ca="1" si="36"/>
        <v/>
      </c>
      <c r="L440" s="360">
        <f t="shared" si="37"/>
        <v>0</v>
      </c>
      <c r="M440" s="360">
        <f t="shared" si="38"/>
        <v>1</v>
      </c>
      <c r="N440" s="360">
        <f t="shared" si="39"/>
        <v>1900</v>
      </c>
      <c r="O440" s="366" t="e">
        <f t="shared" si="40"/>
        <v>#N/A</v>
      </c>
      <c r="P440" s="357" t="e">
        <f t="shared" si="41"/>
        <v>#N/A</v>
      </c>
      <c r="Q440" s="357" t="e">
        <f>IF(P440&gt;'06'!$AZ$15,0,1)</f>
        <v>#N/A</v>
      </c>
      <c r="S440" s="369"/>
      <c r="T440" s="369"/>
      <c r="U440" s="365"/>
      <c r="V440" s="369"/>
      <c r="W440" s="369"/>
      <c r="X440" s="369"/>
      <c r="Y440" s="85"/>
      <c r="Z440" s="371"/>
    </row>
    <row r="441" spans="3:26" x14ac:dyDescent="0.25">
      <c r="C441" s="356"/>
      <c r="D441" s="357"/>
      <c r="E441" s="357"/>
      <c r="F441" s="357"/>
      <c r="G441" s="358"/>
      <c r="H441" s="359"/>
      <c r="I441" s="357"/>
      <c r="J441" s="357"/>
      <c r="K441" s="357" t="str">
        <f t="shared" ca="1" si="36"/>
        <v/>
      </c>
      <c r="L441" s="360">
        <f t="shared" si="37"/>
        <v>0</v>
      </c>
      <c r="M441" s="360">
        <f t="shared" si="38"/>
        <v>1</v>
      </c>
      <c r="N441" s="360">
        <f t="shared" si="39"/>
        <v>1900</v>
      </c>
      <c r="O441" s="366" t="e">
        <f t="shared" si="40"/>
        <v>#N/A</v>
      </c>
      <c r="P441" s="357" t="e">
        <f t="shared" si="41"/>
        <v>#N/A</v>
      </c>
      <c r="Q441" s="357" t="e">
        <f>IF(P441&gt;'06'!$AZ$15,0,1)</f>
        <v>#N/A</v>
      </c>
      <c r="S441" s="369"/>
      <c r="T441" s="369"/>
      <c r="U441" s="365"/>
      <c r="V441" s="369"/>
      <c r="W441" s="369"/>
      <c r="X441" s="369"/>
      <c r="Y441" s="85"/>
      <c r="Z441" s="371"/>
    </row>
    <row r="442" spans="3:26" x14ac:dyDescent="0.25">
      <c r="C442" s="356"/>
      <c r="D442" s="357"/>
      <c r="E442" s="357"/>
      <c r="F442" s="357"/>
      <c r="G442" s="358"/>
      <c r="H442" s="359"/>
      <c r="I442" s="357"/>
      <c r="J442" s="357"/>
      <c r="K442" s="357" t="str">
        <f t="shared" ca="1" si="36"/>
        <v/>
      </c>
      <c r="L442" s="360">
        <f t="shared" si="37"/>
        <v>0</v>
      </c>
      <c r="M442" s="360">
        <f t="shared" si="38"/>
        <v>1</v>
      </c>
      <c r="N442" s="360">
        <f t="shared" si="39"/>
        <v>1900</v>
      </c>
      <c r="O442" s="366" t="e">
        <f t="shared" si="40"/>
        <v>#N/A</v>
      </c>
      <c r="P442" s="357" t="e">
        <f t="shared" si="41"/>
        <v>#N/A</v>
      </c>
      <c r="Q442" s="357" t="e">
        <f>IF(P442&gt;'06'!$AZ$15,0,1)</f>
        <v>#N/A</v>
      </c>
      <c r="S442" s="369"/>
      <c r="T442" s="369"/>
      <c r="U442" s="365"/>
      <c r="V442" s="369"/>
      <c r="W442" s="369"/>
      <c r="X442" s="369"/>
      <c r="Y442" s="85"/>
      <c r="Z442" s="371"/>
    </row>
    <row r="443" spans="3:26" x14ac:dyDescent="0.25">
      <c r="C443" s="356"/>
      <c r="D443" s="357"/>
      <c r="E443" s="357"/>
      <c r="F443" s="357"/>
      <c r="G443" s="358"/>
      <c r="H443" s="359"/>
      <c r="I443" s="357"/>
      <c r="J443" s="357"/>
      <c r="K443" s="357" t="str">
        <f t="shared" ca="1" si="36"/>
        <v/>
      </c>
      <c r="L443" s="360">
        <f t="shared" si="37"/>
        <v>0</v>
      </c>
      <c r="M443" s="360">
        <f t="shared" si="38"/>
        <v>1</v>
      </c>
      <c r="N443" s="360">
        <f t="shared" si="39"/>
        <v>1900</v>
      </c>
      <c r="O443" s="366" t="e">
        <f t="shared" si="40"/>
        <v>#N/A</v>
      </c>
      <c r="P443" s="357" t="e">
        <f t="shared" si="41"/>
        <v>#N/A</v>
      </c>
      <c r="Q443" s="357" t="e">
        <f>IF(P443&gt;'06'!$AZ$15,0,1)</f>
        <v>#N/A</v>
      </c>
      <c r="S443" s="369"/>
      <c r="T443" s="369"/>
      <c r="U443" s="365"/>
      <c r="V443" s="369"/>
      <c r="W443" s="369"/>
      <c r="X443" s="369"/>
      <c r="Y443" s="85"/>
      <c r="Z443" s="371"/>
    </row>
    <row r="444" spans="3:26" x14ac:dyDescent="0.25">
      <c r="C444" s="356"/>
      <c r="D444" s="357"/>
      <c r="E444" s="357"/>
      <c r="F444" s="357"/>
      <c r="G444" s="358"/>
      <c r="H444" s="359"/>
      <c r="I444" s="357"/>
      <c r="J444" s="357"/>
      <c r="K444" s="357" t="str">
        <f t="shared" ca="1" si="36"/>
        <v/>
      </c>
      <c r="L444" s="360">
        <f t="shared" si="37"/>
        <v>0</v>
      </c>
      <c r="M444" s="360">
        <f t="shared" si="38"/>
        <v>1</v>
      </c>
      <c r="N444" s="360">
        <f t="shared" si="39"/>
        <v>1900</v>
      </c>
      <c r="O444" s="366" t="e">
        <f t="shared" si="40"/>
        <v>#N/A</v>
      </c>
      <c r="P444" s="357" t="e">
        <f t="shared" si="41"/>
        <v>#N/A</v>
      </c>
      <c r="Q444" s="357" t="e">
        <f>IF(P444&gt;'06'!$AZ$15,0,1)</f>
        <v>#N/A</v>
      </c>
      <c r="S444" s="369"/>
      <c r="T444" s="369"/>
      <c r="U444" s="365"/>
      <c r="V444" s="369"/>
      <c r="W444" s="369"/>
      <c r="X444" s="369"/>
      <c r="Y444" s="85"/>
      <c r="Z444" s="371"/>
    </row>
    <row r="445" spans="3:26" x14ac:dyDescent="0.25">
      <c r="C445" s="356"/>
      <c r="D445" s="357"/>
      <c r="E445" s="357"/>
      <c r="F445" s="357"/>
      <c r="G445" s="358"/>
      <c r="H445" s="359"/>
      <c r="I445" s="357"/>
      <c r="J445" s="357"/>
      <c r="K445" s="357" t="str">
        <f t="shared" ca="1" si="36"/>
        <v/>
      </c>
      <c r="L445" s="360">
        <f t="shared" si="37"/>
        <v>0</v>
      </c>
      <c r="M445" s="360">
        <f t="shared" si="38"/>
        <v>1</v>
      </c>
      <c r="N445" s="360">
        <f t="shared" si="39"/>
        <v>1900</v>
      </c>
      <c r="O445" s="366" t="e">
        <f t="shared" si="40"/>
        <v>#N/A</v>
      </c>
      <c r="P445" s="357" t="e">
        <f t="shared" si="41"/>
        <v>#N/A</v>
      </c>
      <c r="Q445" s="357" t="e">
        <f>IF(P445&gt;'06'!$AZ$15,0,1)</f>
        <v>#N/A</v>
      </c>
      <c r="S445" s="369"/>
      <c r="T445" s="369"/>
      <c r="U445" s="365"/>
      <c r="V445" s="369"/>
      <c r="W445" s="369"/>
      <c r="X445" s="369"/>
      <c r="Y445" s="85"/>
      <c r="Z445" s="371"/>
    </row>
    <row r="446" spans="3:26" x14ac:dyDescent="0.25">
      <c r="C446" s="356"/>
      <c r="D446" s="357"/>
      <c r="E446" s="357"/>
      <c r="F446" s="357"/>
      <c r="G446" s="358"/>
      <c r="H446" s="359"/>
      <c r="I446" s="357"/>
      <c r="J446" s="357"/>
      <c r="K446" s="357" t="str">
        <f t="shared" ca="1" si="36"/>
        <v/>
      </c>
      <c r="L446" s="360">
        <f t="shared" si="37"/>
        <v>0</v>
      </c>
      <c r="M446" s="360">
        <f t="shared" si="38"/>
        <v>1</v>
      </c>
      <c r="N446" s="360">
        <f t="shared" si="39"/>
        <v>1900</v>
      </c>
      <c r="O446" s="366" t="e">
        <f t="shared" si="40"/>
        <v>#N/A</v>
      </c>
      <c r="P446" s="357" t="e">
        <f t="shared" si="41"/>
        <v>#N/A</v>
      </c>
      <c r="Q446" s="357" t="e">
        <f>IF(P446&gt;'06'!$AZ$15,0,1)</f>
        <v>#N/A</v>
      </c>
      <c r="S446" s="369"/>
      <c r="T446" s="369"/>
      <c r="U446" s="365"/>
      <c r="V446" s="369"/>
      <c r="W446" s="369"/>
      <c r="X446" s="369"/>
      <c r="Y446" s="85"/>
      <c r="Z446" s="371"/>
    </row>
    <row r="447" spans="3:26" x14ac:dyDescent="0.25">
      <c r="C447" s="356"/>
      <c r="D447" s="357"/>
      <c r="E447" s="357"/>
      <c r="F447" s="357"/>
      <c r="G447" s="358"/>
      <c r="H447" s="359"/>
      <c r="I447" s="357"/>
      <c r="J447" s="357"/>
      <c r="K447" s="357" t="str">
        <f t="shared" ca="1" si="36"/>
        <v/>
      </c>
      <c r="L447" s="360">
        <f t="shared" si="37"/>
        <v>0</v>
      </c>
      <c r="M447" s="360">
        <f t="shared" si="38"/>
        <v>1</v>
      </c>
      <c r="N447" s="360">
        <f t="shared" si="39"/>
        <v>1900</v>
      </c>
      <c r="O447" s="366" t="e">
        <f t="shared" si="40"/>
        <v>#N/A</v>
      </c>
      <c r="P447" s="357" t="e">
        <f t="shared" si="41"/>
        <v>#N/A</v>
      </c>
      <c r="Q447" s="357" t="e">
        <f>IF(P447&gt;'06'!$AZ$15,0,1)</f>
        <v>#N/A</v>
      </c>
      <c r="S447" s="369"/>
      <c r="T447" s="369"/>
      <c r="U447" s="365"/>
      <c r="V447" s="369"/>
      <c r="W447" s="369"/>
      <c r="X447" s="369"/>
      <c r="Y447" s="85"/>
      <c r="Z447" s="371"/>
    </row>
    <row r="448" spans="3:26" x14ac:dyDescent="0.25">
      <c r="C448" s="356"/>
      <c r="D448" s="357"/>
      <c r="E448" s="357"/>
      <c r="F448" s="357"/>
      <c r="G448" s="358"/>
      <c r="H448" s="359"/>
      <c r="I448" s="357"/>
      <c r="J448" s="357"/>
      <c r="K448" s="357" t="str">
        <f t="shared" ca="1" si="36"/>
        <v/>
      </c>
      <c r="L448" s="360">
        <f t="shared" si="37"/>
        <v>0</v>
      </c>
      <c r="M448" s="360">
        <f t="shared" si="38"/>
        <v>1</v>
      </c>
      <c r="N448" s="360">
        <f t="shared" si="39"/>
        <v>1900</v>
      </c>
      <c r="O448" s="366" t="e">
        <f t="shared" si="40"/>
        <v>#N/A</v>
      </c>
      <c r="P448" s="357" t="e">
        <f t="shared" si="41"/>
        <v>#N/A</v>
      </c>
      <c r="Q448" s="357" t="e">
        <f>IF(P448&gt;'06'!$AZ$15,0,1)</f>
        <v>#N/A</v>
      </c>
      <c r="S448" s="369"/>
      <c r="T448" s="369"/>
      <c r="U448" s="365"/>
      <c r="V448" s="369"/>
      <c r="W448" s="369"/>
      <c r="X448" s="369"/>
      <c r="Y448" s="85"/>
      <c r="Z448" s="371"/>
    </row>
    <row r="449" spans="3:26" x14ac:dyDescent="0.25">
      <c r="C449" s="356"/>
      <c r="D449" s="357"/>
      <c r="E449" s="357"/>
      <c r="F449" s="357"/>
      <c r="G449" s="358"/>
      <c r="H449" s="359"/>
      <c r="I449" s="357"/>
      <c r="J449" s="357"/>
      <c r="K449" s="357" t="str">
        <f t="shared" ca="1" si="36"/>
        <v/>
      </c>
      <c r="L449" s="360">
        <f t="shared" si="37"/>
        <v>0</v>
      </c>
      <c r="M449" s="360">
        <f t="shared" si="38"/>
        <v>1</v>
      </c>
      <c r="N449" s="360">
        <f t="shared" si="39"/>
        <v>1900</v>
      </c>
      <c r="O449" s="366" t="e">
        <f t="shared" si="40"/>
        <v>#N/A</v>
      </c>
      <c r="P449" s="357" t="e">
        <f t="shared" si="41"/>
        <v>#N/A</v>
      </c>
      <c r="Q449" s="357" t="e">
        <f>IF(P449&gt;'06'!$AZ$15,0,1)</f>
        <v>#N/A</v>
      </c>
      <c r="S449" s="369"/>
      <c r="T449" s="369"/>
      <c r="U449" s="365"/>
      <c r="V449" s="369"/>
      <c r="W449" s="369"/>
      <c r="X449" s="369"/>
      <c r="Y449" s="85"/>
      <c r="Z449" s="371"/>
    </row>
    <row r="450" spans="3:26" x14ac:dyDescent="0.25">
      <c r="C450" s="356"/>
      <c r="D450" s="357"/>
      <c r="E450" s="357"/>
      <c r="F450" s="357"/>
      <c r="G450" s="358"/>
      <c r="H450" s="359"/>
      <c r="I450" s="357"/>
      <c r="J450" s="357"/>
      <c r="K450" s="357" t="str">
        <f t="shared" ca="1" si="36"/>
        <v/>
      </c>
      <c r="L450" s="360">
        <f t="shared" si="37"/>
        <v>0</v>
      </c>
      <c r="M450" s="360">
        <f t="shared" si="38"/>
        <v>1</v>
      </c>
      <c r="N450" s="360">
        <f t="shared" si="39"/>
        <v>1900</v>
      </c>
      <c r="O450" s="366" t="e">
        <f t="shared" si="40"/>
        <v>#N/A</v>
      </c>
      <c r="P450" s="357" t="e">
        <f t="shared" si="41"/>
        <v>#N/A</v>
      </c>
      <c r="Q450" s="357" t="e">
        <f>IF(P450&gt;'06'!$AZ$15,0,1)</f>
        <v>#N/A</v>
      </c>
      <c r="S450" s="369"/>
      <c r="T450" s="369"/>
      <c r="U450" s="365"/>
      <c r="V450" s="369"/>
      <c r="W450" s="369"/>
      <c r="X450" s="369"/>
      <c r="Y450" s="85"/>
      <c r="Z450" s="371"/>
    </row>
    <row r="451" spans="3:26" x14ac:dyDescent="0.25">
      <c r="C451" s="356"/>
      <c r="D451" s="357"/>
      <c r="E451" s="357"/>
      <c r="F451" s="357"/>
      <c r="G451" s="358"/>
      <c r="H451" s="359"/>
      <c r="I451" s="357"/>
      <c r="J451" s="357"/>
      <c r="K451" s="357" t="str">
        <f t="shared" ca="1" si="36"/>
        <v/>
      </c>
      <c r="L451" s="360">
        <f t="shared" si="37"/>
        <v>0</v>
      </c>
      <c r="M451" s="360">
        <f t="shared" si="38"/>
        <v>1</v>
      </c>
      <c r="N451" s="360">
        <f t="shared" si="39"/>
        <v>1900</v>
      </c>
      <c r="O451" s="366" t="e">
        <f t="shared" si="40"/>
        <v>#N/A</v>
      </c>
      <c r="P451" s="357" t="e">
        <f t="shared" si="41"/>
        <v>#N/A</v>
      </c>
      <c r="Q451" s="357" t="e">
        <f>IF(P451&gt;'06'!$AZ$15,0,1)</f>
        <v>#N/A</v>
      </c>
      <c r="S451" s="369"/>
      <c r="T451" s="369"/>
      <c r="U451" s="365"/>
      <c r="V451" s="369"/>
      <c r="W451" s="369"/>
      <c r="X451" s="369"/>
      <c r="Y451" s="85"/>
      <c r="Z451" s="371"/>
    </row>
    <row r="452" spans="3:26" x14ac:dyDescent="0.25">
      <c r="C452" s="356"/>
      <c r="D452" s="357"/>
      <c r="E452" s="357"/>
      <c r="F452" s="357"/>
      <c r="G452" s="358"/>
      <c r="H452" s="359"/>
      <c r="I452" s="357"/>
      <c r="J452" s="357"/>
      <c r="K452" s="357" t="str">
        <f t="shared" ca="1" si="36"/>
        <v/>
      </c>
      <c r="L452" s="360">
        <f t="shared" si="37"/>
        <v>0</v>
      </c>
      <c r="M452" s="360">
        <f t="shared" si="38"/>
        <v>1</v>
      </c>
      <c r="N452" s="360">
        <f t="shared" si="39"/>
        <v>1900</v>
      </c>
      <c r="O452" s="366" t="e">
        <f t="shared" si="40"/>
        <v>#N/A</v>
      </c>
      <c r="P452" s="357" t="e">
        <f t="shared" si="41"/>
        <v>#N/A</v>
      </c>
      <c r="Q452" s="357" t="e">
        <f>IF(P452&gt;'06'!$AZ$15,0,1)</f>
        <v>#N/A</v>
      </c>
      <c r="S452" s="369"/>
      <c r="T452" s="369"/>
      <c r="U452" s="365"/>
      <c r="V452" s="369"/>
      <c r="W452" s="369"/>
      <c r="X452" s="369"/>
      <c r="Y452" s="85"/>
      <c r="Z452" s="371"/>
    </row>
    <row r="453" spans="3:26" x14ac:dyDescent="0.25">
      <c r="C453" s="356"/>
      <c r="D453" s="357"/>
      <c r="E453" s="357"/>
      <c r="F453" s="357"/>
      <c r="G453" s="358"/>
      <c r="H453" s="359"/>
      <c r="I453" s="357"/>
      <c r="J453" s="357"/>
      <c r="K453" s="357" t="str">
        <f t="shared" ca="1" si="36"/>
        <v/>
      </c>
      <c r="L453" s="360">
        <f t="shared" si="37"/>
        <v>0</v>
      </c>
      <c r="M453" s="360">
        <f t="shared" si="38"/>
        <v>1</v>
      </c>
      <c r="N453" s="360">
        <f t="shared" si="39"/>
        <v>1900</v>
      </c>
      <c r="O453" s="366" t="e">
        <f t="shared" si="40"/>
        <v>#N/A</v>
      </c>
      <c r="P453" s="357" t="e">
        <f t="shared" si="41"/>
        <v>#N/A</v>
      </c>
      <c r="Q453" s="357" t="e">
        <f>IF(P453&gt;'06'!$AZ$15,0,1)</f>
        <v>#N/A</v>
      </c>
      <c r="S453" s="369"/>
      <c r="T453" s="369"/>
      <c r="U453" s="365"/>
      <c r="V453" s="369"/>
      <c r="W453" s="369"/>
      <c r="X453" s="369"/>
      <c r="Y453" s="85"/>
      <c r="Z453" s="371"/>
    </row>
    <row r="454" spans="3:26" x14ac:dyDescent="0.25">
      <c r="C454" s="356"/>
      <c r="D454" s="357"/>
      <c r="E454" s="357"/>
      <c r="F454" s="357"/>
      <c r="G454" s="358"/>
      <c r="H454" s="359"/>
      <c r="I454" s="357"/>
      <c r="J454" s="357"/>
      <c r="K454" s="357" t="str">
        <f t="shared" ca="1" si="36"/>
        <v/>
      </c>
      <c r="L454" s="360">
        <f t="shared" si="37"/>
        <v>0</v>
      </c>
      <c r="M454" s="360">
        <f t="shared" si="38"/>
        <v>1</v>
      </c>
      <c r="N454" s="360">
        <f t="shared" si="39"/>
        <v>1900</v>
      </c>
      <c r="O454" s="366" t="e">
        <f t="shared" si="40"/>
        <v>#N/A</v>
      </c>
      <c r="P454" s="357" t="e">
        <f t="shared" si="41"/>
        <v>#N/A</v>
      </c>
      <c r="Q454" s="357" t="e">
        <f>IF(P454&gt;'06'!$AZ$15,0,1)</f>
        <v>#N/A</v>
      </c>
      <c r="S454" s="369"/>
      <c r="T454" s="369"/>
      <c r="U454" s="365"/>
      <c r="V454" s="369"/>
      <c r="W454" s="369"/>
      <c r="X454" s="369"/>
      <c r="Y454" s="85"/>
      <c r="Z454" s="371"/>
    </row>
    <row r="455" spans="3:26" x14ac:dyDescent="0.25">
      <c r="C455" s="356"/>
      <c r="D455" s="357"/>
      <c r="E455" s="357"/>
      <c r="F455" s="357"/>
      <c r="G455" s="358"/>
      <c r="H455" s="359"/>
      <c r="I455" s="357"/>
      <c r="J455" s="357"/>
      <c r="K455" s="357" t="str">
        <f t="shared" ca="1" si="36"/>
        <v/>
      </c>
      <c r="L455" s="360">
        <f t="shared" si="37"/>
        <v>0</v>
      </c>
      <c r="M455" s="360">
        <f t="shared" si="38"/>
        <v>1</v>
      </c>
      <c r="N455" s="360">
        <f t="shared" si="39"/>
        <v>1900</v>
      </c>
      <c r="O455" s="366" t="e">
        <f t="shared" si="40"/>
        <v>#N/A</v>
      </c>
      <c r="P455" s="357" t="e">
        <f t="shared" si="41"/>
        <v>#N/A</v>
      </c>
      <c r="Q455" s="357" t="e">
        <f>IF(P455&gt;'06'!$AZ$15,0,1)</f>
        <v>#N/A</v>
      </c>
      <c r="S455" s="369"/>
      <c r="T455" s="369"/>
      <c r="U455" s="365"/>
      <c r="V455" s="369"/>
      <c r="W455" s="369"/>
      <c r="X455" s="369"/>
      <c r="Y455" s="85"/>
      <c r="Z455" s="371"/>
    </row>
    <row r="456" spans="3:26" x14ac:dyDescent="0.25">
      <c r="C456" s="356"/>
      <c r="D456" s="357"/>
      <c r="E456" s="357"/>
      <c r="F456" s="357"/>
      <c r="G456" s="358"/>
      <c r="H456" s="359"/>
      <c r="I456" s="357"/>
      <c r="J456" s="357"/>
      <c r="K456" s="357" t="str">
        <f t="shared" ca="1" si="36"/>
        <v/>
      </c>
      <c r="L456" s="360">
        <f t="shared" si="37"/>
        <v>0</v>
      </c>
      <c r="M456" s="360">
        <f t="shared" si="38"/>
        <v>1</v>
      </c>
      <c r="N456" s="360">
        <f t="shared" si="39"/>
        <v>1900</v>
      </c>
      <c r="O456" s="366" t="e">
        <f t="shared" si="40"/>
        <v>#N/A</v>
      </c>
      <c r="P456" s="357" t="e">
        <f t="shared" si="41"/>
        <v>#N/A</v>
      </c>
      <c r="Q456" s="357" t="e">
        <f>IF(P456&gt;'06'!$AZ$15,0,1)</f>
        <v>#N/A</v>
      </c>
      <c r="S456" s="369"/>
      <c r="T456" s="369"/>
      <c r="U456" s="365"/>
      <c r="V456" s="369"/>
      <c r="W456" s="369"/>
      <c r="X456" s="369"/>
      <c r="Y456" s="85"/>
      <c r="Z456" s="371"/>
    </row>
    <row r="457" spans="3:26" x14ac:dyDescent="0.25">
      <c r="C457" s="356"/>
      <c r="D457" s="357"/>
      <c r="E457" s="357"/>
      <c r="F457" s="357"/>
      <c r="G457" s="358"/>
      <c r="H457" s="359"/>
      <c r="I457" s="357"/>
      <c r="J457" s="357"/>
      <c r="K457" s="357" t="str">
        <f t="shared" ref="K457:K520" ca="1" si="42">IF(J457="","",(IF(J457="Efetivado","",IF(C457="","",IF(C457=TODAY(),"Vence Hoje",IF(C457&lt;TODAY(),"Atrasado",C457-TODAY()&amp;" Dias para Vencer"))))))</f>
        <v/>
      </c>
      <c r="L457" s="360">
        <f t="shared" ref="L457:L520" si="43">DAY(C457)</f>
        <v>0</v>
      </c>
      <c r="M457" s="360">
        <f t="shared" ref="M457:M520" si="44">MONTH(C457)</f>
        <v>1</v>
      </c>
      <c r="N457" s="360">
        <f t="shared" ref="N457:N520" si="45">YEAR(C457)</f>
        <v>1900</v>
      </c>
      <c r="O457" s="366" t="e">
        <f t="shared" ref="O457:O520" si="46">VLOOKUP(E457,$W$12:$X$425,2,0)</f>
        <v>#N/A</v>
      </c>
      <c r="P457" s="357" t="e">
        <f t="shared" ref="P457:P520" si="47">VLOOKUP(J457,$W$9:$X$10,2,0)</f>
        <v>#N/A</v>
      </c>
      <c r="Q457" s="357" t="e">
        <f>IF(P457&gt;'06'!$AZ$15,0,1)</f>
        <v>#N/A</v>
      </c>
      <c r="S457" s="369"/>
      <c r="T457" s="369"/>
      <c r="U457" s="365"/>
      <c r="V457" s="369"/>
      <c r="W457" s="369"/>
      <c r="X457" s="369"/>
      <c r="Y457" s="85"/>
      <c r="Z457" s="371"/>
    </row>
    <row r="458" spans="3:26" x14ac:dyDescent="0.25">
      <c r="C458" s="356"/>
      <c r="D458" s="357"/>
      <c r="E458" s="357"/>
      <c r="F458" s="357"/>
      <c r="G458" s="358"/>
      <c r="H458" s="359"/>
      <c r="I458" s="357"/>
      <c r="J458" s="357"/>
      <c r="K458" s="357" t="str">
        <f t="shared" ca="1" si="42"/>
        <v/>
      </c>
      <c r="L458" s="360">
        <f t="shared" si="43"/>
        <v>0</v>
      </c>
      <c r="M458" s="360">
        <f t="shared" si="44"/>
        <v>1</v>
      </c>
      <c r="N458" s="360">
        <f t="shared" si="45"/>
        <v>1900</v>
      </c>
      <c r="O458" s="366" t="e">
        <f t="shared" si="46"/>
        <v>#N/A</v>
      </c>
      <c r="P458" s="357" t="e">
        <f t="shared" si="47"/>
        <v>#N/A</v>
      </c>
      <c r="Q458" s="357" t="e">
        <f>IF(P458&gt;'06'!$AZ$15,0,1)</f>
        <v>#N/A</v>
      </c>
      <c r="S458" s="369"/>
      <c r="T458" s="369"/>
      <c r="U458" s="365"/>
      <c r="V458" s="369"/>
      <c r="W458" s="369"/>
      <c r="X458" s="369"/>
      <c r="Y458" s="85"/>
      <c r="Z458" s="371"/>
    </row>
    <row r="459" spans="3:26" x14ac:dyDescent="0.25">
      <c r="C459" s="356"/>
      <c r="D459" s="357"/>
      <c r="E459" s="357"/>
      <c r="F459" s="357"/>
      <c r="G459" s="358"/>
      <c r="H459" s="359"/>
      <c r="I459" s="357"/>
      <c r="J459" s="357"/>
      <c r="K459" s="357" t="str">
        <f t="shared" ca="1" si="42"/>
        <v/>
      </c>
      <c r="L459" s="360">
        <f t="shared" si="43"/>
        <v>0</v>
      </c>
      <c r="M459" s="360">
        <f t="shared" si="44"/>
        <v>1</v>
      </c>
      <c r="N459" s="360">
        <f t="shared" si="45"/>
        <v>1900</v>
      </c>
      <c r="O459" s="366" t="e">
        <f t="shared" si="46"/>
        <v>#N/A</v>
      </c>
      <c r="P459" s="357" t="e">
        <f t="shared" si="47"/>
        <v>#N/A</v>
      </c>
      <c r="Q459" s="357" t="e">
        <f>IF(P459&gt;'06'!$AZ$15,0,1)</f>
        <v>#N/A</v>
      </c>
      <c r="S459" s="369"/>
      <c r="T459" s="369"/>
      <c r="U459" s="365"/>
      <c r="V459" s="369"/>
      <c r="W459" s="369"/>
      <c r="X459" s="369"/>
      <c r="Y459" s="85"/>
      <c r="Z459" s="371"/>
    </row>
    <row r="460" spans="3:26" x14ac:dyDescent="0.25">
      <c r="C460" s="356"/>
      <c r="D460" s="357"/>
      <c r="E460" s="357"/>
      <c r="F460" s="357"/>
      <c r="G460" s="358"/>
      <c r="H460" s="359"/>
      <c r="I460" s="357"/>
      <c r="J460" s="357"/>
      <c r="K460" s="357" t="str">
        <f t="shared" ca="1" si="42"/>
        <v/>
      </c>
      <c r="L460" s="360">
        <f t="shared" si="43"/>
        <v>0</v>
      </c>
      <c r="M460" s="360">
        <f t="shared" si="44"/>
        <v>1</v>
      </c>
      <c r="N460" s="360">
        <f t="shared" si="45"/>
        <v>1900</v>
      </c>
      <c r="O460" s="366" t="e">
        <f t="shared" si="46"/>
        <v>#N/A</v>
      </c>
      <c r="P460" s="357" t="e">
        <f t="shared" si="47"/>
        <v>#N/A</v>
      </c>
      <c r="Q460" s="357" t="e">
        <f>IF(P460&gt;'06'!$AZ$15,0,1)</f>
        <v>#N/A</v>
      </c>
      <c r="S460" s="369"/>
      <c r="T460" s="369"/>
      <c r="U460" s="365"/>
      <c r="V460" s="369"/>
      <c r="W460" s="369"/>
      <c r="X460" s="85"/>
      <c r="Y460" s="85"/>
      <c r="Z460" s="371"/>
    </row>
    <row r="461" spans="3:26" x14ac:dyDescent="0.25">
      <c r="C461" s="356"/>
      <c r="D461" s="357"/>
      <c r="E461" s="357"/>
      <c r="F461" s="357"/>
      <c r="G461" s="358"/>
      <c r="H461" s="359"/>
      <c r="I461" s="357"/>
      <c r="J461" s="357"/>
      <c r="K461" s="357" t="str">
        <f t="shared" ca="1" si="42"/>
        <v/>
      </c>
      <c r="L461" s="360">
        <f t="shared" si="43"/>
        <v>0</v>
      </c>
      <c r="M461" s="360">
        <f t="shared" si="44"/>
        <v>1</v>
      </c>
      <c r="N461" s="360">
        <f t="shared" si="45"/>
        <v>1900</v>
      </c>
      <c r="O461" s="366" t="e">
        <f t="shared" si="46"/>
        <v>#N/A</v>
      </c>
      <c r="P461" s="357" t="e">
        <f t="shared" si="47"/>
        <v>#N/A</v>
      </c>
      <c r="Q461" s="357" t="e">
        <f>IF(P461&gt;'06'!$AZ$15,0,1)</f>
        <v>#N/A</v>
      </c>
      <c r="S461" s="85"/>
      <c r="T461" s="85"/>
      <c r="U461" s="85"/>
      <c r="V461" s="85"/>
      <c r="W461" s="85"/>
      <c r="X461" s="85"/>
      <c r="Y461" s="85"/>
      <c r="Z461" s="371"/>
    </row>
    <row r="462" spans="3:26" x14ac:dyDescent="0.25">
      <c r="C462" s="356"/>
      <c r="D462" s="357"/>
      <c r="E462" s="357"/>
      <c r="F462" s="357"/>
      <c r="G462" s="358"/>
      <c r="H462" s="359"/>
      <c r="I462" s="357"/>
      <c r="J462" s="357"/>
      <c r="K462" s="357" t="str">
        <f t="shared" ca="1" si="42"/>
        <v/>
      </c>
      <c r="L462" s="360">
        <f t="shared" si="43"/>
        <v>0</v>
      </c>
      <c r="M462" s="360">
        <f t="shared" si="44"/>
        <v>1</v>
      </c>
      <c r="N462" s="360">
        <f t="shared" si="45"/>
        <v>1900</v>
      </c>
      <c r="O462" s="366" t="e">
        <f t="shared" si="46"/>
        <v>#N/A</v>
      </c>
      <c r="P462" s="357" t="e">
        <f t="shared" si="47"/>
        <v>#N/A</v>
      </c>
      <c r="Q462" s="357" t="e">
        <f>IF(P462&gt;'06'!$AZ$15,0,1)</f>
        <v>#N/A</v>
      </c>
      <c r="S462" s="85"/>
      <c r="T462" s="85"/>
      <c r="U462" s="85"/>
      <c r="V462" s="85"/>
      <c r="W462" s="85"/>
      <c r="X462" s="85"/>
      <c r="Y462" s="85"/>
      <c r="Z462" s="85"/>
    </row>
    <row r="463" spans="3:26" x14ac:dyDescent="0.25">
      <c r="C463" s="356"/>
      <c r="D463" s="357"/>
      <c r="E463" s="357"/>
      <c r="F463" s="357"/>
      <c r="G463" s="358"/>
      <c r="H463" s="359"/>
      <c r="I463" s="357"/>
      <c r="J463" s="357"/>
      <c r="K463" s="357" t="str">
        <f t="shared" ca="1" si="42"/>
        <v/>
      </c>
      <c r="L463" s="360">
        <f t="shared" si="43"/>
        <v>0</v>
      </c>
      <c r="M463" s="360">
        <f t="shared" si="44"/>
        <v>1</v>
      </c>
      <c r="N463" s="360">
        <f t="shared" si="45"/>
        <v>1900</v>
      </c>
      <c r="O463" s="366" t="e">
        <f t="shared" si="46"/>
        <v>#N/A</v>
      </c>
      <c r="P463" s="357" t="e">
        <f t="shared" si="47"/>
        <v>#N/A</v>
      </c>
      <c r="Q463" s="357" t="e">
        <f>IF(P463&gt;'06'!$AZ$15,0,1)</f>
        <v>#N/A</v>
      </c>
      <c r="S463" s="85"/>
      <c r="T463" s="85"/>
      <c r="U463" s="85"/>
      <c r="V463" s="85"/>
      <c r="W463" s="85"/>
      <c r="X463" s="85"/>
      <c r="Y463" s="85"/>
      <c r="Z463" s="85"/>
    </row>
    <row r="464" spans="3:26" x14ac:dyDescent="0.25">
      <c r="C464" s="356"/>
      <c r="D464" s="357"/>
      <c r="E464" s="357"/>
      <c r="F464" s="357"/>
      <c r="G464" s="358"/>
      <c r="H464" s="359"/>
      <c r="I464" s="357"/>
      <c r="J464" s="357"/>
      <c r="K464" s="357" t="str">
        <f t="shared" ca="1" si="42"/>
        <v/>
      </c>
      <c r="L464" s="360">
        <f t="shared" si="43"/>
        <v>0</v>
      </c>
      <c r="M464" s="360">
        <f t="shared" si="44"/>
        <v>1</v>
      </c>
      <c r="N464" s="360">
        <f t="shared" si="45"/>
        <v>1900</v>
      </c>
      <c r="O464" s="366" t="e">
        <f t="shared" si="46"/>
        <v>#N/A</v>
      </c>
      <c r="P464" s="357" t="e">
        <f t="shared" si="47"/>
        <v>#N/A</v>
      </c>
      <c r="Q464" s="357" t="e">
        <f>IF(P464&gt;'06'!$AZ$15,0,1)</f>
        <v>#N/A</v>
      </c>
      <c r="S464" s="85"/>
      <c r="T464" s="85"/>
      <c r="U464" s="85"/>
      <c r="V464" s="85"/>
      <c r="W464" s="85"/>
      <c r="X464" s="85"/>
      <c r="Y464" s="85"/>
      <c r="Z464" s="85"/>
    </row>
    <row r="465" spans="3:26" x14ac:dyDescent="0.25">
      <c r="C465" s="356"/>
      <c r="D465" s="357"/>
      <c r="E465" s="357"/>
      <c r="F465" s="357"/>
      <c r="G465" s="358"/>
      <c r="H465" s="359"/>
      <c r="I465" s="357"/>
      <c r="J465" s="357"/>
      <c r="K465" s="357" t="str">
        <f t="shared" ca="1" si="42"/>
        <v/>
      </c>
      <c r="L465" s="360">
        <f t="shared" si="43"/>
        <v>0</v>
      </c>
      <c r="M465" s="360">
        <f t="shared" si="44"/>
        <v>1</v>
      </c>
      <c r="N465" s="360">
        <f t="shared" si="45"/>
        <v>1900</v>
      </c>
      <c r="O465" s="366" t="e">
        <f t="shared" si="46"/>
        <v>#N/A</v>
      </c>
      <c r="P465" s="357" t="e">
        <f t="shared" si="47"/>
        <v>#N/A</v>
      </c>
      <c r="Q465" s="357" t="e">
        <f>IF(P465&gt;'06'!$AZ$15,0,1)</f>
        <v>#N/A</v>
      </c>
      <c r="S465" s="85"/>
      <c r="T465" s="85"/>
      <c r="U465" s="85"/>
      <c r="V465" s="85"/>
      <c r="W465" s="85"/>
      <c r="X465" s="85"/>
      <c r="Y465" s="85"/>
      <c r="Z465" s="85"/>
    </row>
    <row r="466" spans="3:26" x14ac:dyDescent="0.25">
      <c r="C466" s="356"/>
      <c r="D466" s="357"/>
      <c r="E466" s="357"/>
      <c r="F466" s="357"/>
      <c r="G466" s="358"/>
      <c r="H466" s="359"/>
      <c r="I466" s="357"/>
      <c r="J466" s="357"/>
      <c r="K466" s="357" t="str">
        <f t="shared" ca="1" si="42"/>
        <v/>
      </c>
      <c r="L466" s="360">
        <f t="shared" si="43"/>
        <v>0</v>
      </c>
      <c r="M466" s="360">
        <f t="shared" si="44"/>
        <v>1</v>
      </c>
      <c r="N466" s="360">
        <f t="shared" si="45"/>
        <v>1900</v>
      </c>
      <c r="O466" s="366" t="e">
        <f t="shared" si="46"/>
        <v>#N/A</v>
      </c>
      <c r="P466" s="357" t="e">
        <f t="shared" si="47"/>
        <v>#N/A</v>
      </c>
      <c r="Q466" s="357" t="e">
        <f>IF(P466&gt;'06'!$AZ$15,0,1)</f>
        <v>#N/A</v>
      </c>
      <c r="S466" s="85"/>
      <c r="T466" s="85"/>
      <c r="U466" s="85"/>
      <c r="V466" s="85"/>
      <c r="W466" s="85"/>
      <c r="X466" s="85"/>
      <c r="Y466" s="85"/>
      <c r="Z466" s="85"/>
    </row>
    <row r="467" spans="3:26" x14ac:dyDescent="0.25">
      <c r="C467" s="356"/>
      <c r="D467" s="357"/>
      <c r="E467" s="357"/>
      <c r="F467" s="357"/>
      <c r="G467" s="358"/>
      <c r="H467" s="359"/>
      <c r="I467" s="357"/>
      <c r="J467" s="357"/>
      <c r="K467" s="357" t="str">
        <f t="shared" ca="1" si="42"/>
        <v/>
      </c>
      <c r="L467" s="360">
        <f t="shared" si="43"/>
        <v>0</v>
      </c>
      <c r="M467" s="360">
        <f t="shared" si="44"/>
        <v>1</v>
      </c>
      <c r="N467" s="360">
        <f t="shared" si="45"/>
        <v>1900</v>
      </c>
      <c r="O467" s="366" t="e">
        <f t="shared" si="46"/>
        <v>#N/A</v>
      </c>
      <c r="P467" s="357" t="e">
        <f t="shared" si="47"/>
        <v>#N/A</v>
      </c>
      <c r="Q467" s="357" t="e">
        <f>IF(P467&gt;'06'!$AZ$15,0,1)</f>
        <v>#N/A</v>
      </c>
      <c r="S467" s="85"/>
      <c r="T467" s="85"/>
      <c r="U467" s="85"/>
      <c r="V467" s="85"/>
      <c r="W467" s="85"/>
      <c r="X467" s="85"/>
      <c r="Y467" s="85"/>
      <c r="Z467" s="85"/>
    </row>
    <row r="468" spans="3:26" x14ac:dyDescent="0.25">
      <c r="C468" s="356"/>
      <c r="D468" s="357"/>
      <c r="E468" s="357"/>
      <c r="F468" s="357"/>
      <c r="G468" s="358"/>
      <c r="H468" s="359"/>
      <c r="I468" s="357"/>
      <c r="J468" s="357"/>
      <c r="K468" s="357" t="str">
        <f t="shared" ca="1" si="42"/>
        <v/>
      </c>
      <c r="L468" s="360">
        <f t="shared" si="43"/>
        <v>0</v>
      </c>
      <c r="M468" s="360">
        <f t="shared" si="44"/>
        <v>1</v>
      </c>
      <c r="N468" s="360">
        <f t="shared" si="45"/>
        <v>1900</v>
      </c>
      <c r="O468" s="366" t="e">
        <f t="shared" si="46"/>
        <v>#N/A</v>
      </c>
      <c r="P468" s="357" t="e">
        <f t="shared" si="47"/>
        <v>#N/A</v>
      </c>
      <c r="Q468" s="357" t="e">
        <f>IF(P468&gt;'06'!$AZ$15,0,1)</f>
        <v>#N/A</v>
      </c>
      <c r="S468" s="85"/>
      <c r="T468" s="85"/>
      <c r="U468" s="85"/>
      <c r="V468" s="85"/>
      <c r="W468" s="85"/>
      <c r="X468" s="85"/>
      <c r="Y468" s="85"/>
      <c r="Z468" s="85"/>
    </row>
    <row r="469" spans="3:26" x14ac:dyDescent="0.25">
      <c r="C469" s="356"/>
      <c r="D469" s="357"/>
      <c r="E469" s="357"/>
      <c r="F469" s="357"/>
      <c r="G469" s="358"/>
      <c r="H469" s="359"/>
      <c r="I469" s="357"/>
      <c r="J469" s="357"/>
      <c r="K469" s="357" t="str">
        <f t="shared" ca="1" si="42"/>
        <v/>
      </c>
      <c r="L469" s="360">
        <f t="shared" si="43"/>
        <v>0</v>
      </c>
      <c r="M469" s="360">
        <f t="shared" si="44"/>
        <v>1</v>
      </c>
      <c r="N469" s="360">
        <f t="shared" si="45"/>
        <v>1900</v>
      </c>
      <c r="O469" s="366" t="e">
        <f t="shared" si="46"/>
        <v>#N/A</v>
      </c>
      <c r="P469" s="357" t="e">
        <f t="shared" si="47"/>
        <v>#N/A</v>
      </c>
      <c r="Q469" s="357" t="e">
        <f>IF(P469&gt;'06'!$AZ$15,0,1)</f>
        <v>#N/A</v>
      </c>
      <c r="S469" s="85"/>
      <c r="T469" s="85"/>
      <c r="U469" s="85"/>
      <c r="V469" s="85"/>
      <c r="W469" s="85"/>
      <c r="X469" s="85"/>
      <c r="Y469" s="85"/>
      <c r="Z469" s="85"/>
    </row>
    <row r="470" spans="3:26" x14ac:dyDescent="0.25">
      <c r="C470" s="356"/>
      <c r="D470" s="357"/>
      <c r="E470" s="357"/>
      <c r="F470" s="357"/>
      <c r="G470" s="358"/>
      <c r="H470" s="359"/>
      <c r="I470" s="357"/>
      <c r="J470" s="357"/>
      <c r="K470" s="357" t="str">
        <f t="shared" ca="1" si="42"/>
        <v/>
      </c>
      <c r="L470" s="360">
        <f t="shared" si="43"/>
        <v>0</v>
      </c>
      <c r="M470" s="360">
        <f t="shared" si="44"/>
        <v>1</v>
      </c>
      <c r="N470" s="360">
        <f t="shared" si="45"/>
        <v>1900</v>
      </c>
      <c r="O470" s="366" t="e">
        <f t="shared" si="46"/>
        <v>#N/A</v>
      </c>
      <c r="P470" s="357" t="e">
        <f t="shared" si="47"/>
        <v>#N/A</v>
      </c>
      <c r="Q470" s="357" t="e">
        <f>IF(P470&gt;'06'!$AZ$15,0,1)</f>
        <v>#N/A</v>
      </c>
      <c r="S470" s="85"/>
      <c r="T470" s="85"/>
      <c r="U470" s="85"/>
      <c r="V470" s="85"/>
      <c r="W470" s="85"/>
      <c r="X470" s="85"/>
      <c r="Y470" s="85"/>
      <c r="Z470" s="85"/>
    </row>
    <row r="471" spans="3:26" x14ac:dyDescent="0.25">
      <c r="C471" s="356"/>
      <c r="D471" s="357"/>
      <c r="E471" s="357"/>
      <c r="F471" s="357"/>
      <c r="G471" s="358"/>
      <c r="H471" s="359"/>
      <c r="I471" s="357"/>
      <c r="J471" s="357"/>
      <c r="K471" s="357" t="str">
        <f t="shared" ca="1" si="42"/>
        <v/>
      </c>
      <c r="L471" s="360">
        <f t="shared" si="43"/>
        <v>0</v>
      </c>
      <c r="M471" s="360">
        <f t="shared" si="44"/>
        <v>1</v>
      </c>
      <c r="N471" s="360">
        <f t="shared" si="45"/>
        <v>1900</v>
      </c>
      <c r="O471" s="366" t="e">
        <f t="shared" si="46"/>
        <v>#N/A</v>
      </c>
      <c r="P471" s="357" t="e">
        <f t="shared" si="47"/>
        <v>#N/A</v>
      </c>
      <c r="Q471" s="357" t="e">
        <f>IF(P471&gt;'06'!$AZ$15,0,1)</f>
        <v>#N/A</v>
      </c>
      <c r="S471" s="85"/>
      <c r="T471" s="85"/>
      <c r="U471" s="85"/>
      <c r="V471" s="85"/>
      <c r="W471" s="85"/>
      <c r="X471" s="85"/>
      <c r="Y471" s="85"/>
      <c r="Z471" s="85"/>
    </row>
    <row r="472" spans="3:26" x14ac:dyDescent="0.25">
      <c r="C472" s="356"/>
      <c r="D472" s="357"/>
      <c r="E472" s="357"/>
      <c r="F472" s="357"/>
      <c r="G472" s="358"/>
      <c r="H472" s="359"/>
      <c r="I472" s="357"/>
      <c r="J472" s="357"/>
      <c r="K472" s="357" t="str">
        <f t="shared" ca="1" si="42"/>
        <v/>
      </c>
      <c r="L472" s="360">
        <f t="shared" si="43"/>
        <v>0</v>
      </c>
      <c r="M472" s="360">
        <f t="shared" si="44"/>
        <v>1</v>
      </c>
      <c r="N472" s="360">
        <f t="shared" si="45"/>
        <v>1900</v>
      </c>
      <c r="O472" s="366" t="e">
        <f t="shared" si="46"/>
        <v>#N/A</v>
      </c>
      <c r="P472" s="357" t="e">
        <f t="shared" si="47"/>
        <v>#N/A</v>
      </c>
      <c r="Q472" s="357" t="e">
        <f>IF(P472&gt;'06'!$AZ$15,0,1)</f>
        <v>#N/A</v>
      </c>
      <c r="S472" s="85"/>
      <c r="T472" s="85"/>
      <c r="U472" s="85"/>
      <c r="V472" s="85"/>
      <c r="W472" s="85"/>
      <c r="X472" s="85"/>
      <c r="Y472" s="85"/>
      <c r="Z472" s="85"/>
    </row>
    <row r="473" spans="3:26" x14ac:dyDescent="0.25">
      <c r="C473" s="356"/>
      <c r="D473" s="357"/>
      <c r="E473" s="357"/>
      <c r="F473" s="357"/>
      <c r="G473" s="358"/>
      <c r="H473" s="359"/>
      <c r="I473" s="357"/>
      <c r="J473" s="357"/>
      <c r="K473" s="357" t="str">
        <f t="shared" ca="1" si="42"/>
        <v/>
      </c>
      <c r="L473" s="360">
        <f t="shared" si="43"/>
        <v>0</v>
      </c>
      <c r="M473" s="360">
        <f t="shared" si="44"/>
        <v>1</v>
      </c>
      <c r="N473" s="360">
        <f t="shared" si="45"/>
        <v>1900</v>
      </c>
      <c r="O473" s="366" t="e">
        <f t="shared" si="46"/>
        <v>#N/A</v>
      </c>
      <c r="P473" s="357" t="e">
        <f t="shared" si="47"/>
        <v>#N/A</v>
      </c>
      <c r="Q473" s="357" t="e">
        <f>IF(P473&gt;'06'!$AZ$15,0,1)</f>
        <v>#N/A</v>
      </c>
      <c r="S473" s="85"/>
      <c r="T473" s="85"/>
      <c r="U473" s="85"/>
      <c r="V473" s="85"/>
      <c r="W473" s="85"/>
      <c r="X473" s="85"/>
      <c r="Y473" s="85"/>
      <c r="Z473" s="85"/>
    </row>
    <row r="474" spans="3:26" x14ac:dyDescent="0.25">
      <c r="C474" s="356"/>
      <c r="D474" s="357"/>
      <c r="E474" s="357"/>
      <c r="F474" s="357"/>
      <c r="G474" s="358"/>
      <c r="H474" s="359"/>
      <c r="I474" s="357"/>
      <c r="J474" s="357"/>
      <c r="K474" s="357" t="str">
        <f t="shared" ca="1" si="42"/>
        <v/>
      </c>
      <c r="L474" s="360">
        <f t="shared" si="43"/>
        <v>0</v>
      </c>
      <c r="M474" s="360">
        <f t="shared" si="44"/>
        <v>1</v>
      </c>
      <c r="N474" s="360">
        <f t="shared" si="45"/>
        <v>1900</v>
      </c>
      <c r="O474" s="366" t="e">
        <f t="shared" si="46"/>
        <v>#N/A</v>
      </c>
      <c r="P474" s="357" t="e">
        <f t="shared" si="47"/>
        <v>#N/A</v>
      </c>
      <c r="Q474" s="357" t="e">
        <f>IF(P474&gt;'06'!$AZ$15,0,1)</f>
        <v>#N/A</v>
      </c>
      <c r="S474" s="85"/>
      <c r="T474" s="85"/>
      <c r="U474" s="85"/>
      <c r="V474" s="85"/>
      <c r="W474" s="85"/>
      <c r="X474" s="85"/>
      <c r="Y474" s="85"/>
      <c r="Z474" s="85"/>
    </row>
    <row r="475" spans="3:26" x14ac:dyDescent="0.25">
      <c r="C475" s="356"/>
      <c r="D475" s="357"/>
      <c r="E475" s="357"/>
      <c r="F475" s="357"/>
      <c r="G475" s="358"/>
      <c r="H475" s="359"/>
      <c r="I475" s="357"/>
      <c r="J475" s="357"/>
      <c r="K475" s="357" t="str">
        <f t="shared" ca="1" si="42"/>
        <v/>
      </c>
      <c r="L475" s="360">
        <f t="shared" si="43"/>
        <v>0</v>
      </c>
      <c r="M475" s="360">
        <f t="shared" si="44"/>
        <v>1</v>
      </c>
      <c r="N475" s="360">
        <f t="shared" si="45"/>
        <v>1900</v>
      </c>
      <c r="O475" s="366" t="e">
        <f t="shared" si="46"/>
        <v>#N/A</v>
      </c>
      <c r="P475" s="357" t="e">
        <f t="shared" si="47"/>
        <v>#N/A</v>
      </c>
      <c r="Q475" s="357" t="e">
        <f>IF(P475&gt;'06'!$AZ$15,0,1)</f>
        <v>#N/A</v>
      </c>
      <c r="S475" s="85"/>
      <c r="T475" s="85"/>
      <c r="U475" s="85"/>
      <c r="V475" s="85"/>
      <c r="W475" s="85"/>
      <c r="X475" s="85"/>
      <c r="Y475" s="85"/>
      <c r="Z475" s="85"/>
    </row>
    <row r="476" spans="3:26" x14ac:dyDescent="0.25">
      <c r="C476" s="356"/>
      <c r="D476" s="357"/>
      <c r="E476" s="357"/>
      <c r="F476" s="357"/>
      <c r="G476" s="358"/>
      <c r="H476" s="359"/>
      <c r="I476" s="357"/>
      <c r="J476" s="357"/>
      <c r="K476" s="357" t="str">
        <f t="shared" ca="1" si="42"/>
        <v/>
      </c>
      <c r="L476" s="360">
        <f t="shared" si="43"/>
        <v>0</v>
      </c>
      <c r="M476" s="360">
        <f t="shared" si="44"/>
        <v>1</v>
      </c>
      <c r="N476" s="360">
        <f t="shared" si="45"/>
        <v>1900</v>
      </c>
      <c r="O476" s="366" t="e">
        <f t="shared" si="46"/>
        <v>#N/A</v>
      </c>
      <c r="P476" s="357" t="e">
        <f t="shared" si="47"/>
        <v>#N/A</v>
      </c>
      <c r="Q476" s="357" t="e">
        <f>IF(P476&gt;'06'!$AZ$15,0,1)</f>
        <v>#N/A</v>
      </c>
      <c r="S476" s="85"/>
      <c r="T476" s="85"/>
      <c r="U476" s="85"/>
      <c r="V476" s="85"/>
      <c r="W476" s="85"/>
      <c r="X476" s="85"/>
      <c r="Y476" s="85"/>
      <c r="Z476" s="85"/>
    </row>
    <row r="477" spans="3:26" x14ac:dyDescent="0.25">
      <c r="C477" s="356"/>
      <c r="D477" s="357"/>
      <c r="E477" s="357"/>
      <c r="F477" s="357"/>
      <c r="G477" s="358"/>
      <c r="H477" s="359"/>
      <c r="I477" s="357"/>
      <c r="J477" s="357"/>
      <c r="K477" s="357" t="str">
        <f t="shared" ca="1" si="42"/>
        <v/>
      </c>
      <c r="L477" s="360">
        <f t="shared" si="43"/>
        <v>0</v>
      </c>
      <c r="M477" s="360">
        <f t="shared" si="44"/>
        <v>1</v>
      </c>
      <c r="N477" s="360">
        <f t="shared" si="45"/>
        <v>1900</v>
      </c>
      <c r="O477" s="366" t="e">
        <f t="shared" si="46"/>
        <v>#N/A</v>
      </c>
      <c r="P477" s="357" t="e">
        <f t="shared" si="47"/>
        <v>#N/A</v>
      </c>
      <c r="Q477" s="357" t="e">
        <f>IF(P477&gt;'06'!$AZ$15,0,1)</f>
        <v>#N/A</v>
      </c>
      <c r="S477" s="85"/>
      <c r="T477" s="85"/>
      <c r="U477" s="85"/>
      <c r="V477" s="85"/>
      <c r="W477" s="85"/>
      <c r="X477" s="85"/>
      <c r="Y477" s="85"/>
      <c r="Z477" s="85"/>
    </row>
    <row r="478" spans="3:26" x14ac:dyDescent="0.25">
      <c r="C478" s="356"/>
      <c r="D478" s="357"/>
      <c r="E478" s="357"/>
      <c r="F478" s="357"/>
      <c r="G478" s="358"/>
      <c r="H478" s="359"/>
      <c r="I478" s="357"/>
      <c r="J478" s="357"/>
      <c r="K478" s="357" t="str">
        <f t="shared" ca="1" si="42"/>
        <v/>
      </c>
      <c r="L478" s="360">
        <f t="shared" si="43"/>
        <v>0</v>
      </c>
      <c r="M478" s="360">
        <f t="shared" si="44"/>
        <v>1</v>
      </c>
      <c r="N478" s="360">
        <f t="shared" si="45"/>
        <v>1900</v>
      </c>
      <c r="O478" s="366" t="e">
        <f t="shared" si="46"/>
        <v>#N/A</v>
      </c>
      <c r="P478" s="357" t="e">
        <f t="shared" si="47"/>
        <v>#N/A</v>
      </c>
      <c r="Q478" s="357" t="e">
        <f>IF(P478&gt;'06'!$AZ$15,0,1)</f>
        <v>#N/A</v>
      </c>
      <c r="S478" s="85"/>
      <c r="T478" s="85"/>
      <c r="U478" s="85"/>
      <c r="V478" s="85"/>
      <c r="W478" s="85"/>
      <c r="X478" s="85"/>
      <c r="Y478" s="85"/>
      <c r="Z478" s="85"/>
    </row>
    <row r="479" spans="3:26" x14ac:dyDescent="0.25">
      <c r="C479" s="356"/>
      <c r="D479" s="357"/>
      <c r="E479" s="357"/>
      <c r="F479" s="357"/>
      <c r="G479" s="358"/>
      <c r="H479" s="359"/>
      <c r="I479" s="357"/>
      <c r="J479" s="357"/>
      <c r="K479" s="357" t="str">
        <f t="shared" ca="1" si="42"/>
        <v/>
      </c>
      <c r="L479" s="360">
        <f t="shared" si="43"/>
        <v>0</v>
      </c>
      <c r="M479" s="360">
        <f t="shared" si="44"/>
        <v>1</v>
      </c>
      <c r="N479" s="360">
        <f t="shared" si="45"/>
        <v>1900</v>
      </c>
      <c r="O479" s="366" t="e">
        <f t="shared" si="46"/>
        <v>#N/A</v>
      </c>
      <c r="P479" s="357" t="e">
        <f t="shared" si="47"/>
        <v>#N/A</v>
      </c>
      <c r="Q479" s="357" t="e">
        <f>IF(P479&gt;'06'!$AZ$15,0,1)</f>
        <v>#N/A</v>
      </c>
      <c r="S479" s="85"/>
      <c r="T479" s="85"/>
      <c r="U479" s="85"/>
      <c r="V479" s="85"/>
      <c r="W479" s="85"/>
      <c r="X479" s="85"/>
      <c r="Y479" s="85"/>
      <c r="Z479" s="85"/>
    </row>
    <row r="480" spans="3:26" x14ac:dyDescent="0.25">
      <c r="C480" s="356"/>
      <c r="D480" s="357"/>
      <c r="E480" s="357"/>
      <c r="F480" s="357"/>
      <c r="G480" s="358"/>
      <c r="H480" s="359"/>
      <c r="I480" s="357"/>
      <c r="J480" s="357"/>
      <c r="K480" s="357" t="str">
        <f t="shared" ca="1" si="42"/>
        <v/>
      </c>
      <c r="L480" s="360">
        <f t="shared" si="43"/>
        <v>0</v>
      </c>
      <c r="M480" s="360">
        <f t="shared" si="44"/>
        <v>1</v>
      </c>
      <c r="N480" s="360">
        <f t="shared" si="45"/>
        <v>1900</v>
      </c>
      <c r="O480" s="366" t="e">
        <f t="shared" si="46"/>
        <v>#N/A</v>
      </c>
      <c r="P480" s="357" t="e">
        <f t="shared" si="47"/>
        <v>#N/A</v>
      </c>
      <c r="Q480" s="357" t="e">
        <f>IF(P480&gt;'06'!$AZ$15,0,1)</f>
        <v>#N/A</v>
      </c>
      <c r="S480" s="85"/>
      <c r="T480" s="85"/>
      <c r="U480" s="85"/>
      <c r="V480" s="85"/>
      <c r="W480" s="85"/>
      <c r="X480" s="85"/>
      <c r="Y480" s="85"/>
      <c r="Z480" s="85"/>
    </row>
    <row r="481" spans="3:26" x14ac:dyDescent="0.25">
      <c r="C481" s="356"/>
      <c r="D481" s="357"/>
      <c r="E481" s="357"/>
      <c r="F481" s="357"/>
      <c r="G481" s="358"/>
      <c r="H481" s="359"/>
      <c r="I481" s="357"/>
      <c r="J481" s="357"/>
      <c r="K481" s="357" t="str">
        <f t="shared" ca="1" si="42"/>
        <v/>
      </c>
      <c r="L481" s="360">
        <f t="shared" si="43"/>
        <v>0</v>
      </c>
      <c r="M481" s="360">
        <f t="shared" si="44"/>
        <v>1</v>
      </c>
      <c r="N481" s="360">
        <f t="shared" si="45"/>
        <v>1900</v>
      </c>
      <c r="O481" s="366" t="e">
        <f t="shared" si="46"/>
        <v>#N/A</v>
      </c>
      <c r="P481" s="357" t="e">
        <f t="shared" si="47"/>
        <v>#N/A</v>
      </c>
      <c r="Q481" s="357" t="e">
        <f>IF(P481&gt;'06'!$AZ$15,0,1)</f>
        <v>#N/A</v>
      </c>
      <c r="S481" s="85"/>
      <c r="T481" s="85"/>
      <c r="U481" s="85"/>
      <c r="V481" s="85"/>
      <c r="W481" s="85"/>
      <c r="X481" s="85"/>
      <c r="Y481" s="85"/>
      <c r="Z481" s="85"/>
    </row>
    <row r="482" spans="3:26" x14ac:dyDescent="0.25">
      <c r="C482" s="356"/>
      <c r="D482" s="357"/>
      <c r="E482" s="357"/>
      <c r="F482" s="357"/>
      <c r="G482" s="358"/>
      <c r="H482" s="359"/>
      <c r="I482" s="357"/>
      <c r="J482" s="357"/>
      <c r="K482" s="357" t="str">
        <f t="shared" ca="1" si="42"/>
        <v/>
      </c>
      <c r="L482" s="360">
        <f t="shared" si="43"/>
        <v>0</v>
      </c>
      <c r="M482" s="360">
        <f t="shared" si="44"/>
        <v>1</v>
      </c>
      <c r="N482" s="360">
        <f t="shared" si="45"/>
        <v>1900</v>
      </c>
      <c r="O482" s="366" t="e">
        <f t="shared" si="46"/>
        <v>#N/A</v>
      </c>
      <c r="P482" s="357" t="e">
        <f t="shared" si="47"/>
        <v>#N/A</v>
      </c>
      <c r="Q482" s="357" t="e">
        <f>IF(P482&gt;'06'!$AZ$15,0,1)</f>
        <v>#N/A</v>
      </c>
      <c r="S482" s="85"/>
      <c r="T482" s="85"/>
      <c r="U482" s="85"/>
      <c r="V482" s="85"/>
      <c r="W482" s="85"/>
      <c r="X482" s="85"/>
      <c r="Y482" s="85"/>
      <c r="Z482" s="85"/>
    </row>
    <row r="483" spans="3:26" x14ac:dyDescent="0.25">
      <c r="C483" s="356"/>
      <c r="D483" s="357"/>
      <c r="E483" s="357"/>
      <c r="F483" s="357"/>
      <c r="G483" s="358"/>
      <c r="H483" s="359"/>
      <c r="I483" s="357"/>
      <c r="J483" s="357"/>
      <c r="K483" s="357" t="str">
        <f t="shared" ca="1" si="42"/>
        <v/>
      </c>
      <c r="L483" s="360">
        <f t="shared" si="43"/>
        <v>0</v>
      </c>
      <c r="M483" s="360">
        <f t="shared" si="44"/>
        <v>1</v>
      </c>
      <c r="N483" s="360">
        <f t="shared" si="45"/>
        <v>1900</v>
      </c>
      <c r="O483" s="366" t="e">
        <f t="shared" si="46"/>
        <v>#N/A</v>
      </c>
      <c r="P483" s="357" t="e">
        <f t="shared" si="47"/>
        <v>#N/A</v>
      </c>
      <c r="Q483" s="357" t="e">
        <f>IF(P483&gt;'06'!$AZ$15,0,1)</f>
        <v>#N/A</v>
      </c>
      <c r="S483" s="85"/>
      <c r="T483" s="85"/>
      <c r="U483" s="85"/>
      <c r="V483" s="85"/>
      <c r="W483" s="85"/>
      <c r="X483" s="85"/>
      <c r="Y483" s="85"/>
      <c r="Z483" s="85"/>
    </row>
    <row r="484" spans="3:26" x14ac:dyDescent="0.25">
      <c r="C484" s="356"/>
      <c r="D484" s="357"/>
      <c r="E484" s="357"/>
      <c r="F484" s="357"/>
      <c r="G484" s="358"/>
      <c r="H484" s="359"/>
      <c r="I484" s="357"/>
      <c r="J484" s="357"/>
      <c r="K484" s="357" t="str">
        <f t="shared" ca="1" si="42"/>
        <v/>
      </c>
      <c r="L484" s="360">
        <f t="shared" si="43"/>
        <v>0</v>
      </c>
      <c r="M484" s="360">
        <f t="shared" si="44"/>
        <v>1</v>
      </c>
      <c r="N484" s="360">
        <f t="shared" si="45"/>
        <v>1900</v>
      </c>
      <c r="O484" s="366" t="e">
        <f t="shared" si="46"/>
        <v>#N/A</v>
      </c>
      <c r="P484" s="357" t="e">
        <f t="shared" si="47"/>
        <v>#N/A</v>
      </c>
      <c r="Q484" s="357" t="e">
        <f>IF(P484&gt;'06'!$AZ$15,0,1)</f>
        <v>#N/A</v>
      </c>
      <c r="S484" s="85"/>
      <c r="T484" s="85"/>
      <c r="U484" s="85"/>
      <c r="V484" s="85"/>
      <c r="W484" s="85"/>
      <c r="X484" s="85"/>
      <c r="Y484" s="85"/>
      <c r="Z484" s="85"/>
    </row>
    <row r="485" spans="3:26" x14ac:dyDescent="0.25">
      <c r="C485" s="356"/>
      <c r="D485" s="357"/>
      <c r="E485" s="357"/>
      <c r="F485" s="357"/>
      <c r="G485" s="358"/>
      <c r="H485" s="359"/>
      <c r="I485" s="357"/>
      <c r="J485" s="357"/>
      <c r="K485" s="357" t="str">
        <f t="shared" ca="1" si="42"/>
        <v/>
      </c>
      <c r="L485" s="360">
        <f t="shared" si="43"/>
        <v>0</v>
      </c>
      <c r="M485" s="360">
        <f t="shared" si="44"/>
        <v>1</v>
      </c>
      <c r="N485" s="360">
        <f t="shared" si="45"/>
        <v>1900</v>
      </c>
      <c r="O485" s="366" t="e">
        <f t="shared" si="46"/>
        <v>#N/A</v>
      </c>
      <c r="P485" s="357" t="e">
        <f t="shared" si="47"/>
        <v>#N/A</v>
      </c>
      <c r="Q485" s="357" t="e">
        <f>IF(P485&gt;'06'!$AZ$15,0,1)</f>
        <v>#N/A</v>
      </c>
      <c r="S485" s="85"/>
      <c r="T485" s="85"/>
      <c r="U485" s="85"/>
      <c r="V485" s="85"/>
      <c r="W485" s="85"/>
      <c r="X485" s="85"/>
      <c r="Y485" s="85"/>
      <c r="Z485" s="85"/>
    </row>
    <row r="486" spans="3:26" x14ac:dyDescent="0.25">
      <c r="C486" s="356"/>
      <c r="D486" s="357"/>
      <c r="E486" s="357"/>
      <c r="F486" s="357"/>
      <c r="G486" s="358"/>
      <c r="H486" s="359"/>
      <c r="I486" s="357"/>
      <c r="J486" s="357"/>
      <c r="K486" s="357" t="str">
        <f t="shared" ca="1" si="42"/>
        <v/>
      </c>
      <c r="L486" s="360">
        <f t="shared" si="43"/>
        <v>0</v>
      </c>
      <c r="M486" s="360">
        <f t="shared" si="44"/>
        <v>1</v>
      </c>
      <c r="N486" s="360">
        <f t="shared" si="45"/>
        <v>1900</v>
      </c>
      <c r="O486" s="366" t="e">
        <f t="shared" si="46"/>
        <v>#N/A</v>
      </c>
      <c r="P486" s="357" t="e">
        <f t="shared" si="47"/>
        <v>#N/A</v>
      </c>
      <c r="Q486" s="357" t="e">
        <f>IF(P486&gt;'06'!$AZ$15,0,1)</f>
        <v>#N/A</v>
      </c>
      <c r="S486" s="85"/>
      <c r="T486" s="85"/>
      <c r="U486" s="85"/>
      <c r="V486" s="85"/>
      <c r="W486" s="85"/>
      <c r="X486" s="85"/>
      <c r="Y486" s="85"/>
      <c r="Z486" s="85"/>
    </row>
    <row r="487" spans="3:26" x14ac:dyDescent="0.25">
      <c r="C487" s="356"/>
      <c r="D487" s="357"/>
      <c r="E487" s="357"/>
      <c r="F487" s="357"/>
      <c r="G487" s="358"/>
      <c r="H487" s="359"/>
      <c r="I487" s="357"/>
      <c r="J487" s="357"/>
      <c r="K487" s="357" t="str">
        <f t="shared" ca="1" si="42"/>
        <v/>
      </c>
      <c r="L487" s="360">
        <f t="shared" si="43"/>
        <v>0</v>
      </c>
      <c r="M487" s="360">
        <f t="shared" si="44"/>
        <v>1</v>
      </c>
      <c r="N487" s="360">
        <f t="shared" si="45"/>
        <v>1900</v>
      </c>
      <c r="O487" s="366" t="e">
        <f t="shared" si="46"/>
        <v>#N/A</v>
      </c>
      <c r="P487" s="357" t="e">
        <f t="shared" si="47"/>
        <v>#N/A</v>
      </c>
      <c r="Q487" s="357" t="e">
        <f>IF(P487&gt;'06'!$AZ$15,0,1)</f>
        <v>#N/A</v>
      </c>
    </row>
    <row r="488" spans="3:26" x14ac:dyDescent="0.25">
      <c r="C488" s="356"/>
      <c r="D488" s="357"/>
      <c r="E488" s="357"/>
      <c r="F488" s="357"/>
      <c r="G488" s="358"/>
      <c r="H488" s="359"/>
      <c r="I488" s="357"/>
      <c r="J488" s="357"/>
      <c r="K488" s="357" t="str">
        <f t="shared" ca="1" si="42"/>
        <v/>
      </c>
      <c r="L488" s="360">
        <f t="shared" si="43"/>
        <v>0</v>
      </c>
      <c r="M488" s="360">
        <f t="shared" si="44"/>
        <v>1</v>
      </c>
      <c r="N488" s="360">
        <f t="shared" si="45"/>
        <v>1900</v>
      </c>
      <c r="O488" s="366" t="e">
        <f t="shared" si="46"/>
        <v>#N/A</v>
      </c>
      <c r="P488" s="357" t="e">
        <f t="shared" si="47"/>
        <v>#N/A</v>
      </c>
      <c r="Q488" s="357" t="e">
        <f>IF(P488&gt;'06'!$AZ$15,0,1)</f>
        <v>#N/A</v>
      </c>
    </row>
    <row r="489" spans="3:26" x14ac:dyDescent="0.25">
      <c r="C489" s="356"/>
      <c r="D489" s="357"/>
      <c r="E489" s="357"/>
      <c r="F489" s="357"/>
      <c r="G489" s="358"/>
      <c r="H489" s="359"/>
      <c r="I489" s="357"/>
      <c r="J489" s="357"/>
      <c r="K489" s="357" t="str">
        <f t="shared" ca="1" si="42"/>
        <v/>
      </c>
      <c r="L489" s="360">
        <f t="shared" si="43"/>
        <v>0</v>
      </c>
      <c r="M489" s="360">
        <f t="shared" si="44"/>
        <v>1</v>
      </c>
      <c r="N489" s="360">
        <f t="shared" si="45"/>
        <v>1900</v>
      </c>
      <c r="O489" s="366" t="e">
        <f t="shared" si="46"/>
        <v>#N/A</v>
      </c>
      <c r="P489" s="357" t="e">
        <f t="shared" si="47"/>
        <v>#N/A</v>
      </c>
      <c r="Q489" s="357" t="e">
        <f>IF(P489&gt;'06'!$AZ$15,0,1)</f>
        <v>#N/A</v>
      </c>
    </row>
    <row r="490" spans="3:26" x14ac:dyDescent="0.25">
      <c r="C490" s="356"/>
      <c r="D490" s="357"/>
      <c r="E490" s="357"/>
      <c r="F490" s="357"/>
      <c r="G490" s="358"/>
      <c r="H490" s="359"/>
      <c r="I490" s="357"/>
      <c r="J490" s="357"/>
      <c r="K490" s="357" t="str">
        <f t="shared" ca="1" si="42"/>
        <v/>
      </c>
      <c r="L490" s="360">
        <f t="shared" si="43"/>
        <v>0</v>
      </c>
      <c r="M490" s="360">
        <f t="shared" si="44"/>
        <v>1</v>
      </c>
      <c r="N490" s="360">
        <f t="shared" si="45"/>
        <v>1900</v>
      </c>
      <c r="O490" s="366" t="e">
        <f t="shared" si="46"/>
        <v>#N/A</v>
      </c>
      <c r="P490" s="357" t="e">
        <f t="shared" si="47"/>
        <v>#N/A</v>
      </c>
      <c r="Q490" s="357" t="e">
        <f>IF(P490&gt;'06'!$AZ$15,0,1)</f>
        <v>#N/A</v>
      </c>
    </row>
    <row r="491" spans="3:26" x14ac:dyDescent="0.25">
      <c r="C491" s="356"/>
      <c r="D491" s="357"/>
      <c r="E491" s="357"/>
      <c r="F491" s="357"/>
      <c r="G491" s="358"/>
      <c r="H491" s="359"/>
      <c r="I491" s="357"/>
      <c r="J491" s="357"/>
      <c r="K491" s="357" t="str">
        <f t="shared" ca="1" si="42"/>
        <v/>
      </c>
      <c r="L491" s="360">
        <f t="shared" si="43"/>
        <v>0</v>
      </c>
      <c r="M491" s="360">
        <f t="shared" si="44"/>
        <v>1</v>
      </c>
      <c r="N491" s="360">
        <f t="shared" si="45"/>
        <v>1900</v>
      </c>
      <c r="O491" s="366" t="e">
        <f t="shared" si="46"/>
        <v>#N/A</v>
      </c>
      <c r="P491" s="357" t="e">
        <f t="shared" si="47"/>
        <v>#N/A</v>
      </c>
      <c r="Q491" s="357" t="e">
        <f>IF(P491&gt;'06'!$AZ$15,0,1)</f>
        <v>#N/A</v>
      </c>
    </row>
    <row r="492" spans="3:26" x14ac:dyDescent="0.25">
      <c r="C492" s="356"/>
      <c r="D492" s="357"/>
      <c r="E492" s="357"/>
      <c r="F492" s="357"/>
      <c r="G492" s="358"/>
      <c r="H492" s="359"/>
      <c r="I492" s="357"/>
      <c r="J492" s="357"/>
      <c r="K492" s="357" t="str">
        <f t="shared" ca="1" si="42"/>
        <v/>
      </c>
      <c r="L492" s="360">
        <f t="shared" si="43"/>
        <v>0</v>
      </c>
      <c r="M492" s="360">
        <f t="shared" si="44"/>
        <v>1</v>
      </c>
      <c r="N492" s="360">
        <f t="shared" si="45"/>
        <v>1900</v>
      </c>
      <c r="O492" s="366" t="e">
        <f t="shared" si="46"/>
        <v>#N/A</v>
      </c>
      <c r="P492" s="357" t="e">
        <f t="shared" si="47"/>
        <v>#N/A</v>
      </c>
      <c r="Q492" s="357" t="e">
        <f>IF(P492&gt;'06'!$AZ$15,0,1)</f>
        <v>#N/A</v>
      </c>
    </row>
    <row r="493" spans="3:26" x14ac:dyDescent="0.25">
      <c r="C493" s="356"/>
      <c r="D493" s="357"/>
      <c r="E493" s="357"/>
      <c r="F493" s="357"/>
      <c r="G493" s="358"/>
      <c r="H493" s="359"/>
      <c r="I493" s="357"/>
      <c r="J493" s="357"/>
      <c r="K493" s="357" t="str">
        <f t="shared" ca="1" si="42"/>
        <v/>
      </c>
      <c r="L493" s="360">
        <f t="shared" si="43"/>
        <v>0</v>
      </c>
      <c r="M493" s="360">
        <f t="shared" si="44"/>
        <v>1</v>
      </c>
      <c r="N493" s="360">
        <f t="shared" si="45"/>
        <v>1900</v>
      </c>
      <c r="O493" s="366" t="e">
        <f t="shared" si="46"/>
        <v>#N/A</v>
      </c>
      <c r="P493" s="357" t="e">
        <f t="shared" si="47"/>
        <v>#N/A</v>
      </c>
      <c r="Q493" s="357" t="e">
        <f>IF(P493&gt;'06'!$AZ$15,0,1)</f>
        <v>#N/A</v>
      </c>
    </row>
    <row r="494" spans="3:26" x14ac:dyDescent="0.25">
      <c r="C494" s="356"/>
      <c r="D494" s="357"/>
      <c r="E494" s="357"/>
      <c r="F494" s="357"/>
      <c r="G494" s="358"/>
      <c r="H494" s="359"/>
      <c r="I494" s="357"/>
      <c r="J494" s="357"/>
      <c r="K494" s="357" t="str">
        <f t="shared" ca="1" si="42"/>
        <v/>
      </c>
      <c r="L494" s="360">
        <f t="shared" si="43"/>
        <v>0</v>
      </c>
      <c r="M494" s="360">
        <f t="shared" si="44"/>
        <v>1</v>
      </c>
      <c r="N494" s="360">
        <f t="shared" si="45"/>
        <v>1900</v>
      </c>
      <c r="O494" s="366" t="e">
        <f t="shared" si="46"/>
        <v>#N/A</v>
      </c>
      <c r="P494" s="357" t="e">
        <f t="shared" si="47"/>
        <v>#N/A</v>
      </c>
      <c r="Q494" s="357" t="e">
        <f>IF(P494&gt;'06'!$AZ$15,0,1)</f>
        <v>#N/A</v>
      </c>
    </row>
    <row r="495" spans="3:26" x14ac:dyDescent="0.25">
      <c r="C495" s="356"/>
      <c r="D495" s="357"/>
      <c r="E495" s="357"/>
      <c r="F495" s="357"/>
      <c r="G495" s="358"/>
      <c r="H495" s="359"/>
      <c r="I495" s="357"/>
      <c r="J495" s="357"/>
      <c r="K495" s="357" t="str">
        <f t="shared" ca="1" si="42"/>
        <v/>
      </c>
      <c r="L495" s="360">
        <f t="shared" si="43"/>
        <v>0</v>
      </c>
      <c r="M495" s="360">
        <f t="shared" si="44"/>
        <v>1</v>
      </c>
      <c r="N495" s="360">
        <f t="shared" si="45"/>
        <v>1900</v>
      </c>
      <c r="O495" s="366" t="e">
        <f t="shared" si="46"/>
        <v>#N/A</v>
      </c>
      <c r="P495" s="357" t="e">
        <f t="shared" si="47"/>
        <v>#N/A</v>
      </c>
      <c r="Q495" s="357" t="e">
        <f>IF(P495&gt;'06'!$AZ$15,0,1)</f>
        <v>#N/A</v>
      </c>
    </row>
    <row r="496" spans="3:26" x14ac:dyDescent="0.25">
      <c r="C496" s="356"/>
      <c r="D496" s="357"/>
      <c r="E496" s="357"/>
      <c r="F496" s="357"/>
      <c r="G496" s="358"/>
      <c r="H496" s="359"/>
      <c r="I496" s="357"/>
      <c r="J496" s="357"/>
      <c r="K496" s="357" t="str">
        <f t="shared" ca="1" si="42"/>
        <v/>
      </c>
      <c r="L496" s="360">
        <f t="shared" si="43"/>
        <v>0</v>
      </c>
      <c r="M496" s="360">
        <f t="shared" si="44"/>
        <v>1</v>
      </c>
      <c r="N496" s="360">
        <f t="shared" si="45"/>
        <v>1900</v>
      </c>
      <c r="O496" s="366" t="e">
        <f t="shared" si="46"/>
        <v>#N/A</v>
      </c>
      <c r="P496" s="357" t="e">
        <f t="shared" si="47"/>
        <v>#N/A</v>
      </c>
      <c r="Q496" s="357" t="e">
        <f>IF(P496&gt;'06'!$AZ$15,0,1)</f>
        <v>#N/A</v>
      </c>
    </row>
    <row r="497" spans="3:17" x14ac:dyDescent="0.25">
      <c r="C497" s="356"/>
      <c r="D497" s="357"/>
      <c r="E497" s="357"/>
      <c r="F497" s="357"/>
      <c r="G497" s="358"/>
      <c r="H497" s="359"/>
      <c r="I497" s="357"/>
      <c r="J497" s="357"/>
      <c r="K497" s="357" t="str">
        <f t="shared" ca="1" si="42"/>
        <v/>
      </c>
      <c r="L497" s="360">
        <f t="shared" si="43"/>
        <v>0</v>
      </c>
      <c r="M497" s="360">
        <f t="shared" si="44"/>
        <v>1</v>
      </c>
      <c r="N497" s="360">
        <f t="shared" si="45"/>
        <v>1900</v>
      </c>
      <c r="O497" s="366" t="e">
        <f t="shared" si="46"/>
        <v>#N/A</v>
      </c>
      <c r="P497" s="357" t="e">
        <f t="shared" si="47"/>
        <v>#N/A</v>
      </c>
      <c r="Q497" s="357" t="e">
        <f>IF(P497&gt;'06'!$AZ$15,0,1)</f>
        <v>#N/A</v>
      </c>
    </row>
    <row r="498" spans="3:17" x14ac:dyDescent="0.25">
      <c r="C498" s="356"/>
      <c r="D498" s="357"/>
      <c r="E498" s="357"/>
      <c r="F498" s="357"/>
      <c r="G498" s="358"/>
      <c r="H498" s="359"/>
      <c r="I498" s="357"/>
      <c r="J498" s="357"/>
      <c r="K498" s="357" t="str">
        <f t="shared" ca="1" si="42"/>
        <v/>
      </c>
      <c r="L498" s="360">
        <f t="shared" si="43"/>
        <v>0</v>
      </c>
      <c r="M498" s="360">
        <f t="shared" si="44"/>
        <v>1</v>
      </c>
      <c r="N498" s="360">
        <f t="shared" si="45"/>
        <v>1900</v>
      </c>
      <c r="O498" s="366" t="e">
        <f t="shared" si="46"/>
        <v>#N/A</v>
      </c>
      <c r="P498" s="357" t="e">
        <f t="shared" si="47"/>
        <v>#N/A</v>
      </c>
      <c r="Q498" s="357" t="e">
        <f>IF(P498&gt;'06'!$AZ$15,0,1)</f>
        <v>#N/A</v>
      </c>
    </row>
    <row r="499" spans="3:17" x14ac:dyDescent="0.25">
      <c r="C499" s="356"/>
      <c r="D499" s="357"/>
      <c r="E499" s="357"/>
      <c r="F499" s="357"/>
      <c r="G499" s="358"/>
      <c r="H499" s="359"/>
      <c r="I499" s="357"/>
      <c r="J499" s="357"/>
      <c r="K499" s="357" t="str">
        <f t="shared" ca="1" si="42"/>
        <v/>
      </c>
      <c r="L499" s="360">
        <f t="shared" si="43"/>
        <v>0</v>
      </c>
      <c r="M499" s="360">
        <f t="shared" si="44"/>
        <v>1</v>
      </c>
      <c r="N499" s="360">
        <f t="shared" si="45"/>
        <v>1900</v>
      </c>
      <c r="O499" s="366" t="e">
        <f t="shared" si="46"/>
        <v>#N/A</v>
      </c>
      <c r="P499" s="357" t="e">
        <f t="shared" si="47"/>
        <v>#N/A</v>
      </c>
      <c r="Q499" s="357" t="e">
        <f>IF(P499&gt;'06'!$AZ$15,0,1)</f>
        <v>#N/A</v>
      </c>
    </row>
    <row r="500" spans="3:17" x14ac:dyDescent="0.25">
      <c r="C500" s="356"/>
      <c r="D500" s="357"/>
      <c r="E500" s="357"/>
      <c r="F500" s="357"/>
      <c r="G500" s="358"/>
      <c r="H500" s="359"/>
      <c r="I500" s="357"/>
      <c r="J500" s="357"/>
      <c r="K500" s="357" t="str">
        <f t="shared" ca="1" si="42"/>
        <v/>
      </c>
      <c r="L500" s="360">
        <f t="shared" si="43"/>
        <v>0</v>
      </c>
      <c r="M500" s="360">
        <f t="shared" si="44"/>
        <v>1</v>
      </c>
      <c r="N500" s="360">
        <f t="shared" si="45"/>
        <v>1900</v>
      </c>
      <c r="O500" s="366" t="e">
        <f t="shared" si="46"/>
        <v>#N/A</v>
      </c>
      <c r="P500" s="357" t="e">
        <f t="shared" si="47"/>
        <v>#N/A</v>
      </c>
      <c r="Q500" s="357" t="e">
        <f>IF(P500&gt;'06'!$AZ$15,0,1)</f>
        <v>#N/A</v>
      </c>
    </row>
    <row r="501" spans="3:17" x14ac:dyDescent="0.25">
      <c r="C501" s="356"/>
      <c r="D501" s="357"/>
      <c r="E501" s="357"/>
      <c r="F501" s="357"/>
      <c r="G501" s="358"/>
      <c r="H501" s="359"/>
      <c r="I501" s="357"/>
      <c r="J501" s="357"/>
      <c r="K501" s="357" t="str">
        <f t="shared" ca="1" si="42"/>
        <v/>
      </c>
      <c r="L501" s="360">
        <f t="shared" si="43"/>
        <v>0</v>
      </c>
      <c r="M501" s="360">
        <f t="shared" si="44"/>
        <v>1</v>
      </c>
      <c r="N501" s="360">
        <f t="shared" si="45"/>
        <v>1900</v>
      </c>
      <c r="O501" s="366" t="e">
        <f t="shared" si="46"/>
        <v>#N/A</v>
      </c>
      <c r="P501" s="357" t="e">
        <f t="shared" si="47"/>
        <v>#N/A</v>
      </c>
      <c r="Q501" s="357" t="e">
        <f>IF(P501&gt;'06'!$AZ$15,0,1)</f>
        <v>#N/A</v>
      </c>
    </row>
    <row r="502" spans="3:17" x14ac:dyDescent="0.25">
      <c r="C502" s="356"/>
      <c r="D502" s="357"/>
      <c r="E502" s="357"/>
      <c r="F502" s="357"/>
      <c r="G502" s="358"/>
      <c r="H502" s="359"/>
      <c r="I502" s="357"/>
      <c r="J502" s="357"/>
      <c r="K502" s="357" t="str">
        <f t="shared" ca="1" si="42"/>
        <v/>
      </c>
      <c r="L502" s="360">
        <f t="shared" si="43"/>
        <v>0</v>
      </c>
      <c r="M502" s="360">
        <f t="shared" si="44"/>
        <v>1</v>
      </c>
      <c r="N502" s="360">
        <f t="shared" si="45"/>
        <v>1900</v>
      </c>
      <c r="O502" s="366" t="e">
        <f t="shared" si="46"/>
        <v>#N/A</v>
      </c>
      <c r="P502" s="357" t="e">
        <f t="shared" si="47"/>
        <v>#N/A</v>
      </c>
      <c r="Q502" s="357" t="e">
        <f>IF(P502&gt;'06'!$AZ$15,0,1)</f>
        <v>#N/A</v>
      </c>
    </row>
    <row r="503" spans="3:17" x14ac:dyDescent="0.25">
      <c r="C503" s="356"/>
      <c r="D503" s="357"/>
      <c r="E503" s="357"/>
      <c r="F503" s="357"/>
      <c r="G503" s="358"/>
      <c r="H503" s="359"/>
      <c r="I503" s="357"/>
      <c r="J503" s="357"/>
      <c r="K503" s="357" t="str">
        <f t="shared" ca="1" si="42"/>
        <v/>
      </c>
      <c r="L503" s="360">
        <f t="shared" si="43"/>
        <v>0</v>
      </c>
      <c r="M503" s="360">
        <f t="shared" si="44"/>
        <v>1</v>
      </c>
      <c r="N503" s="360">
        <f t="shared" si="45"/>
        <v>1900</v>
      </c>
      <c r="O503" s="366" t="e">
        <f t="shared" si="46"/>
        <v>#N/A</v>
      </c>
      <c r="P503" s="357" t="e">
        <f t="shared" si="47"/>
        <v>#N/A</v>
      </c>
      <c r="Q503" s="357" t="e">
        <f>IF(P503&gt;'06'!$AZ$15,0,1)</f>
        <v>#N/A</v>
      </c>
    </row>
    <row r="504" spans="3:17" x14ac:dyDescent="0.25">
      <c r="C504" s="356"/>
      <c r="D504" s="357"/>
      <c r="E504" s="357"/>
      <c r="F504" s="357"/>
      <c r="G504" s="358"/>
      <c r="H504" s="359"/>
      <c r="I504" s="357"/>
      <c r="J504" s="357"/>
      <c r="K504" s="357" t="str">
        <f t="shared" ca="1" si="42"/>
        <v/>
      </c>
      <c r="L504" s="360">
        <f t="shared" si="43"/>
        <v>0</v>
      </c>
      <c r="M504" s="360">
        <f t="shared" si="44"/>
        <v>1</v>
      </c>
      <c r="N504" s="360">
        <f t="shared" si="45"/>
        <v>1900</v>
      </c>
      <c r="O504" s="366" t="e">
        <f t="shared" si="46"/>
        <v>#N/A</v>
      </c>
      <c r="P504" s="357" t="e">
        <f t="shared" si="47"/>
        <v>#N/A</v>
      </c>
      <c r="Q504" s="357" t="e">
        <f>IF(P504&gt;'06'!$AZ$15,0,1)</f>
        <v>#N/A</v>
      </c>
    </row>
    <row r="505" spans="3:17" x14ac:dyDescent="0.25">
      <c r="C505" s="356"/>
      <c r="D505" s="357"/>
      <c r="E505" s="357"/>
      <c r="F505" s="357"/>
      <c r="G505" s="358"/>
      <c r="H505" s="359"/>
      <c r="I505" s="357"/>
      <c r="J505" s="357"/>
      <c r="K505" s="357" t="str">
        <f t="shared" ca="1" si="42"/>
        <v/>
      </c>
      <c r="L505" s="360">
        <f t="shared" si="43"/>
        <v>0</v>
      </c>
      <c r="M505" s="360">
        <f t="shared" si="44"/>
        <v>1</v>
      </c>
      <c r="N505" s="360">
        <f t="shared" si="45"/>
        <v>1900</v>
      </c>
      <c r="O505" s="366" t="e">
        <f t="shared" si="46"/>
        <v>#N/A</v>
      </c>
      <c r="P505" s="357" t="e">
        <f t="shared" si="47"/>
        <v>#N/A</v>
      </c>
      <c r="Q505" s="357" t="e">
        <f>IF(P505&gt;'06'!$AZ$15,0,1)</f>
        <v>#N/A</v>
      </c>
    </row>
    <row r="506" spans="3:17" x14ac:dyDescent="0.25">
      <c r="C506" s="356"/>
      <c r="D506" s="357"/>
      <c r="E506" s="357"/>
      <c r="F506" s="357"/>
      <c r="G506" s="358"/>
      <c r="H506" s="359"/>
      <c r="I506" s="357"/>
      <c r="J506" s="357"/>
      <c r="K506" s="357" t="str">
        <f t="shared" ca="1" si="42"/>
        <v/>
      </c>
      <c r="L506" s="360">
        <f t="shared" si="43"/>
        <v>0</v>
      </c>
      <c r="M506" s="360">
        <f t="shared" si="44"/>
        <v>1</v>
      </c>
      <c r="N506" s="360">
        <f t="shared" si="45"/>
        <v>1900</v>
      </c>
      <c r="O506" s="366" t="e">
        <f t="shared" si="46"/>
        <v>#N/A</v>
      </c>
      <c r="P506" s="357" t="e">
        <f t="shared" si="47"/>
        <v>#N/A</v>
      </c>
      <c r="Q506" s="357" t="e">
        <f>IF(P506&gt;'06'!$AZ$15,0,1)</f>
        <v>#N/A</v>
      </c>
    </row>
    <row r="507" spans="3:17" x14ac:dyDescent="0.25">
      <c r="C507" s="356"/>
      <c r="D507" s="357"/>
      <c r="E507" s="357"/>
      <c r="F507" s="357"/>
      <c r="G507" s="358"/>
      <c r="H507" s="359"/>
      <c r="I507" s="357"/>
      <c r="J507" s="357"/>
      <c r="K507" s="357" t="str">
        <f t="shared" ca="1" si="42"/>
        <v/>
      </c>
      <c r="L507" s="360">
        <f t="shared" si="43"/>
        <v>0</v>
      </c>
      <c r="M507" s="360">
        <f t="shared" si="44"/>
        <v>1</v>
      </c>
      <c r="N507" s="360">
        <f t="shared" si="45"/>
        <v>1900</v>
      </c>
      <c r="O507" s="366" t="e">
        <f t="shared" si="46"/>
        <v>#N/A</v>
      </c>
      <c r="P507" s="357" t="e">
        <f t="shared" si="47"/>
        <v>#N/A</v>
      </c>
      <c r="Q507" s="357" t="e">
        <f>IF(P507&gt;'06'!$AZ$15,0,1)</f>
        <v>#N/A</v>
      </c>
    </row>
    <row r="508" spans="3:17" x14ac:dyDescent="0.25">
      <c r="C508" s="356"/>
      <c r="D508" s="357"/>
      <c r="E508" s="357"/>
      <c r="F508" s="357"/>
      <c r="G508" s="358"/>
      <c r="H508" s="359"/>
      <c r="I508" s="357"/>
      <c r="J508" s="357"/>
      <c r="K508" s="357" t="str">
        <f t="shared" ca="1" si="42"/>
        <v/>
      </c>
      <c r="L508" s="360">
        <f t="shared" si="43"/>
        <v>0</v>
      </c>
      <c r="M508" s="360">
        <f t="shared" si="44"/>
        <v>1</v>
      </c>
      <c r="N508" s="360">
        <f t="shared" si="45"/>
        <v>1900</v>
      </c>
      <c r="O508" s="366" t="e">
        <f t="shared" si="46"/>
        <v>#N/A</v>
      </c>
      <c r="P508" s="357" t="e">
        <f t="shared" si="47"/>
        <v>#N/A</v>
      </c>
      <c r="Q508" s="357" t="e">
        <f>IF(P508&gt;'06'!$AZ$15,0,1)</f>
        <v>#N/A</v>
      </c>
    </row>
    <row r="509" spans="3:17" x14ac:dyDescent="0.25">
      <c r="C509" s="356"/>
      <c r="D509" s="357"/>
      <c r="E509" s="357"/>
      <c r="F509" s="357"/>
      <c r="G509" s="358"/>
      <c r="H509" s="359"/>
      <c r="I509" s="357"/>
      <c r="J509" s="357"/>
      <c r="K509" s="357" t="str">
        <f t="shared" ca="1" si="42"/>
        <v/>
      </c>
      <c r="L509" s="360">
        <f t="shared" si="43"/>
        <v>0</v>
      </c>
      <c r="M509" s="360">
        <f t="shared" si="44"/>
        <v>1</v>
      </c>
      <c r="N509" s="360">
        <f t="shared" si="45"/>
        <v>1900</v>
      </c>
      <c r="O509" s="366" t="e">
        <f t="shared" si="46"/>
        <v>#N/A</v>
      </c>
      <c r="P509" s="357" t="e">
        <f t="shared" si="47"/>
        <v>#N/A</v>
      </c>
      <c r="Q509" s="357" t="e">
        <f>IF(P509&gt;'06'!$AZ$15,0,1)</f>
        <v>#N/A</v>
      </c>
    </row>
    <row r="510" spans="3:17" x14ac:dyDescent="0.25">
      <c r="C510" s="356"/>
      <c r="D510" s="357"/>
      <c r="E510" s="357"/>
      <c r="F510" s="357"/>
      <c r="G510" s="358"/>
      <c r="H510" s="359"/>
      <c r="I510" s="357"/>
      <c r="J510" s="357"/>
      <c r="K510" s="357" t="str">
        <f t="shared" ca="1" si="42"/>
        <v/>
      </c>
      <c r="L510" s="360">
        <f t="shared" si="43"/>
        <v>0</v>
      </c>
      <c r="M510" s="360">
        <f t="shared" si="44"/>
        <v>1</v>
      </c>
      <c r="N510" s="360">
        <f t="shared" si="45"/>
        <v>1900</v>
      </c>
      <c r="O510" s="366" t="e">
        <f t="shared" si="46"/>
        <v>#N/A</v>
      </c>
      <c r="P510" s="357" t="e">
        <f t="shared" si="47"/>
        <v>#N/A</v>
      </c>
      <c r="Q510" s="357" t="e">
        <f>IF(P510&gt;'06'!$AZ$15,0,1)</f>
        <v>#N/A</v>
      </c>
    </row>
    <row r="511" spans="3:17" x14ac:dyDescent="0.25">
      <c r="C511" s="356"/>
      <c r="D511" s="357"/>
      <c r="E511" s="357"/>
      <c r="F511" s="357"/>
      <c r="G511" s="358"/>
      <c r="H511" s="359"/>
      <c r="I511" s="357"/>
      <c r="J511" s="357"/>
      <c r="K511" s="357" t="str">
        <f t="shared" ca="1" si="42"/>
        <v/>
      </c>
      <c r="L511" s="360">
        <f t="shared" si="43"/>
        <v>0</v>
      </c>
      <c r="M511" s="360">
        <f t="shared" si="44"/>
        <v>1</v>
      </c>
      <c r="N511" s="360">
        <f t="shared" si="45"/>
        <v>1900</v>
      </c>
      <c r="O511" s="366" t="e">
        <f t="shared" si="46"/>
        <v>#N/A</v>
      </c>
      <c r="P511" s="357" t="e">
        <f t="shared" si="47"/>
        <v>#N/A</v>
      </c>
      <c r="Q511" s="357" t="e">
        <f>IF(P511&gt;'06'!$AZ$15,0,1)</f>
        <v>#N/A</v>
      </c>
    </row>
    <row r="512" spans="3:17" x14ac:dyDescent="0.25">
      <c r="C512" s="356"/>
      <c r="D512" s="357"/>
      <c r="E512" s="357"/>
      <c r="F512" s="357"/>
      <c r="G512" s="358"/>
      <c r="H512" s="359"/>
      <c r="I512" s="357"/>
      <c r="J512" s="357"/>
      <c r="K512" s="357" t="str">
        <f t="shared" ca="1" si="42"/>
        <v/>
      </c>
      <c r="L512" s="360">
        <f t="shared" si="43"/>
        <v>0</v>
      </c>
      <c r="M512" s="360">
        <f t="shared" si="44"/>
        <v>1</v>
      </c>
      <c r="N512" s="360">
        <f t="shared" si="45"/>
        <v>1900</v>
      </c>
      <c r="O512" s="366" t="e">
        <f t="shared" si="46"/>
        <v>#N/A</v>
      </c>
      <c r="P512" s="357" t="e">
        <f t="shared" si="47"/>
        <v>#N/A</v>
      </c>
      <c r="Q512" s="357" t="e">
        <f>IF(P512&gt;'06'!$AZ$15,0,1)</f>
        <v>#N/A</v>
      </c>
    </row>
    <row r="513" spans="3:17" x14ac:dyDescent="0.25">
      <c r="C513" s="356"/>
      <c r="D513" s="357"/>
      <c r="E513" s="357"/>
      <c r="F513" s="357"/>
      <c r="G513" s="358"/>
      <c r="H513" s="359"/>
      <c r="I513" s="357"/>
      <c r="J513" s="357"/>
      <c r="K513" s="357" t="str">
        <f t="shared" ca="1" si="42"/>
        <v/>
      </c>
      <c r="L513" s="360">
        <f t="shared" si="43"/>
        <v>0</v>
      </c>
      <c r="M513" s="360">
        <f t="shared" si="44"/>
        <v>1</v>
      </c>
      <c r="N513" s="360">
        <f t="shared" si="45"/>
        <v>1900</v>
      </c>
      <c r="O513" s="366" t="e">
        <f t="shared" si="46"/>
        <v>#N/A</v>
      </c>
      <c r="P513" s="357" t="e">
        <f t="shared" si="47"/>
        <v>#N/A</v>
      </c>
      <c r="Q513" s="357" t="e">
        <f>IF(P513&gt;'06'!$AZ$15,0,1)</f>
        <v>#N/A</v>
      </c>
    </row>
    <row r="514" spans="3:17" x14ac:dyDescent="0.25">
      <c r="C514" s="356"/>
      <c r="D514" s="357"/>
      <c r="E514" s="357"/>
      <c r="F514" s="357"/>
      <c r="G514" s="358"/>
      <c r="H514" s="359"/>
      <c r="I514" s="357"/>
      <c r="J514" s="357"/>
      <c r="K514" s="357" t="str">
        <f t="shared" ca="1" si="42"/>
        <v/>
      </c>
      <c r="L514" s="360">
        <f t="shared" si="43"/>
        <v>0</v>
      </c>
      <c r="M514" s="360">
        <f t="shared" si="44"/>
        <v>1</v>
      </c>
      <c r="N514" s="360">
        <f t="shared" si="45"/>
        <v>1900</v>
      </c>
      <c r="O514" s="366" t="e">
        <f t="shared" si="46"/>
        <v>#N/A</v>
      </c>
      <c r="P514" s="357" t="e">
        <f t="shared" si="47"/>
        <v>#N/A</v>
      </c>
      <c r="Q514" s="357" t="e">
        <f>IF(P514&gt;'06'!$AZ$15,0,1)</f>
        <v>#N/A</v>
      </c>
    </row>
    <row r="515" spans="3:17" x14ac:dyDescent="0.25">
      <c r="C515" s="356"/>
      <c r="D515" s="357"/>
      <c r="E515" s="357"/>
      <c r="F515" s="357"/>
      <c r="G515" s="358"/>
      <c r="H515" s="359"/>
      <c r="I515" s="357"/>
      <c r="J515" s="357"/>
      <c r="K515" s="357" t="str">
        <f t="shared" ca="1" si="42"/>
        <v/>
      </c>
      <c r="L515" s="360">
        <f t="shared" si="43"/>
        <v>0</v>
      </c>
      <c r="M515" s="360">
        <f t="shared" si="44"/>
        <v>1</v>
      </c>
      <c r="N515" s="360">
        <f t="shared" si="45"/>
        <v>1900</v>
      </c>
      <c r="O515" s="366" t="e">
        <f t="shared" si="46"/>
        <v>#N/A</v>
      </c>
      <c r="P515" s="357" t="e">
        <f t="shared" si="47"/>
        <v>#N/A</v>
      </c>
      <c r="Q515" s="357" t="e">
        <f>IF(P515&gt;'06'!$AZ$15,0,1)</f>
        <v>#N/A</v>
      </c>
    </row>
    <row r="516" spans="3:17" x14ac:dyDescent="0.25">
      <c r="C516" s="356"/>
      <c r="D516" s="357"/>
      <c r="E516" s="357"/>
      <c r="F516" s="357"/>
      <c r="G516" s="358"/>
      <c r="H516" s="359"/>
      <c r="I516" s="357"/>
      <c r="J516" s="357"/>
      <c r="K516" s="357" t="str">
        <f t="shared" ca="1" si="42"/>
        <v/>
      </c>
      <c r="L516" s="360">
        <f t="shared" si="43"/>
        <v>0</v>
      </c>
      <c r="M516" s="360">
        <f t="shared" si="44"/>
        <v>1</v>
      </c>
      <c r="N516" s="360">
        <f t="shared" si="45"/>
        <v>1900</v>
      </c>
      <c r="O516" s="366" t="e">
        <f t="shared" si="46"/>
        <v>#N/A</v>
      </c>
      <c r="P516" s="357" t="e">
        <f t="shared" si="47"/>
        <v>#N/A</v>
      </c>
      <c r="Q516" s="357" t="e">
        <f>IF(P516&gt;'06'!$AZ$15,0,1)</f>
        <v>#N/A</v>
      </c>
    </row>
    <row r="517" spans="3:17" x14ac:dyDescent="0.25">
      <c r="C517" s="356"/>
      <c r="D517" s="357"/>
      <c r="E517" s="357"/>
      <c r="F517" s="357"/>
      <c r="G517" s="358"/>
      <c r="H517" s="359"/>
      <c r="I517" s="357"/>
      <c r="J517" s="357"/>
      <c r="K517" s="357" t="str">
        <f t="shared" ca="1" si="42"/>
        <v/>
      </c>
      <c r="L517" s="360">
        <f t="shared" si="43"/>
        <v>0</v>
      </c>
      <c r="M517" s="360">
        <f t="shared" si="44"/>
        <v>1</v>
      </c>
      <c r="N517" s="360">
        <f t="shared" si="45"/>
        <v>1900</v>
      </c>
      <c r="O517" s="366" t="e">
        <f t="shared" si="46"/>
        <v>#N/A</v>
      </c>
      <c r="P517" s="357" t="e">
        <f t="shared" si="47"/>
        <v>#N/A</v>
      </c>
      <c r="Q517" s="357" t="e">
        <f>IF(P517&gt;'06'!$AZ$15,0,1)</f>
        <v>#N/A</v>
      </c>
    </row>
    <row r="518" spans="3:17" x14ac:dyDescent="0.25">
      <c r="C518" s="356"/>
      <c r="D518" s="357"/>
      <c r="E518" s="357"/>
      <c r="F518" s="357"/>
      <c r="G518" s="358"/>
      <c r="H518" s="359"/>
      <c r="I518" s="357"/>
      <c r="J518" s="357"/>
      <c r="K518" s="357" t="str">
        <f t="shared" ca="1" si="42"/>
        <v/>
      </c>
      <c r="L518" s="360">
        <f t="shared" si="43"/>
        <v>0</v>
      </c>
      <c r="M518" s="360">
        <f t="shared" si="44"/>
        <v>1</v>
      </c>
      <c r="N518" s="360">
        <f t="shared" si="45"/>
        <v>1900</v>
      </c>
      <c r="O518" s="366" t="e">
        <f t="shared" si="46"/>
        <v>#N/A</v>
      </c>
      <c r="P518" s="357" t="e">
        <f t="shared" si="47"/>
        <v>#N/A</v>
      </c>
      <c r="Q518" s="357" t="e">
        <f>IF(P518&gt;'06'!$AZ$15,0,1)</f>
        <v>#N/A</v>
      </c>
    </row>
    <row r="519" spans="3:17" x14ac:dyDescent="0.25">
      <c r="C519" s="356"/>
      <c r="D519" s="357"/>
      <c r="E519" s="357"/>
      <c r="F519" s="357"/>
      <c r="G519" s="358"/>
      <c r="H519" s="359"/>
      <c r="I519" s="357"/>
      <c r="J519" s="357"/>
      <c r="K519" s="357" t="str">
        <f t="shared" ca="1" si="42"/>
        <v/>
      </c>
      <c r="L519" s="360">
        <f t="shared" si="43"/>
        <v>0</v>
      </c>
      <c r="M519" s="360">
        <f t="shared" si="44"/>
        <v>1</v>
      </c>
      <c r="N519" s="360">
        <f t="shared" si="45"/>
        <v>1900</v>
      </c>
      <c r="O519" s="366" t="e">
        <f t="shared" si="46"/>
        <v>#N/A</v>
      </c>
      <c r="P519" s="357" t="e">
        <f t="shared" si="47"/>
        <v>#N/A</v>
      </c>
      <c r="Q519" s="357" t="e">
        <f>IF(P519&gt;'06'!$AZ$15,0,1)</f>
        <v>#N/A</v>
      </c>
    </row>
    <row r="520" spans="3:17" x14ac:dyDescent="0.25">
      <c r="C520" s="356"/>
      <c r="D520" s="357"/>
      <c r="E520" s="357"/>
      <c r="F520" s="357"/>
      <c r="G520" s="358"/>
      <c r="H520" s="359"/>
      <c r="I520" s="357"/>
      <c r="J520" s="357"/>
      <c r="K520" s="357" t="str">
        <f t="shared" ca="1" si="42"/>
        <v/>
      </c>
      <c r="L520" s="360">
        <f t="shared" si="43"/>
        <v>0</v>
      </c>
      <c r="M520" s="360">
        <f t="shared" si="44"/>
        <v>1</v>
      </c>
      <c r="N520" s="360">
        <f t="shared" si="45"/>
        <v>1900</v>
      </c>
      <c r="O520" s="366" t="e">
        <f t="shared" si="46"/>
        <v>#N/A</v>
      </c>
      <c r="P520" s="357" t="e">
        <f t="shared" si="47"/>
        <v>#N/A</v>
      </c>
      <c r="Q520" s="357" t="e">
        <f>IF(P520&gt;'06'!$AZ$15,0,1)</f>
        <v>#N/A</v>
      </c>
    </row>
    <row r="521" spans="3:17" x14ac:dyDescent="0.25">
      <c r="C521" s="356"/>
      <c r="D521" s="357"/>
      <c r="E521" s="357"/>
      <c r="F521" s="357"/>
      <c r="G521" s="358"/>
      <c r="H521" s="359"/>
      <c r="I521" s="357"/>
      <c r="J521" s="357"/>
      <c r="K521" s="357" t="str">
        <f t="shared" ref="K521:K556" ca="1" si="48">IF(J521="","",(IF(J521="Efetivado","",IF(C521="","",IF(C521=TODAY(),"Vence Hoje",IF(C521&lt;TODAY(),"Atrasado",C521-TODAY()&amp;" Dias para Vencer"))))))</f>
        <v/>
      </c>
      <c r="L521" s="360">
        <f t="shared" ref="L521:L556" si="49">DAY(C521)</f>
        <v>0</v>
      </c>
      <c r="M521" s="360">
        <f t="shared" ref="M521:M556" si="50">MONTH(C521)</f>
        <v>1</v>
      </c>
      <c r="N521" s="360">
        <f t="shared" ref="N521:N556" si="51">YEAR(C521)</f>
        <v>1900</v>
      </c>
      <c r="O521" s="366" t="e">
        <f t="shared" ref="O521:O556" si="52">VLOOKUP(E521,$W$12:$X$425,2,0)</f>
        <v>#N/A</v>
      </c>
      <c r="P521" s="357" t="e">
        <f t="shared" ref="P521:P556" si="53">VLOOKUP(J521,$W$9:$X$10,2,0)</f>
        <v>#N/A</v>
      </c>
      <c r="Q521" s="357" t="e">
        <f>IF(P521&gt;'06'!$AZ$15,0,1)</f>
        <v>#N/A</v>
      </c>
    </row>
    <row r="522" spans="3:17" x14ac:dyDescent="0.25">
      <c r="C522" s="356"/>
      <c r="D522" s="357"/>
      <c r="E522" s="357"/>
      <c r="F522" s="357"/>
      <c r="G522" s="358"/>
      <c r="H522" s="359"/>
      <c r="I522" s="357"/>
      <c r="J522" s="357"/>
      <c r="K522" s="357" t="str">
        <f t="shared" ca="1" si="48"/>
        <v/>
      </c>
      <c r="L522" s="360">
        <f t="shared" si="49"/>
        <v>0</v>
      </c>
      <c r="M522" s="360">
        <f t="shared" si="50"/>
        <v>1</v>
      </c>
      <c r="N522" s="360">
        <f t="shared" si="51"/>
        <v>1900</v>
      </c>
      <c r="O522" s="366" t="e">
        <f t="shared" si="52"/>
        <v>#N/A</v>
      </c>
      <c r="P522" s="357" t="e">
        <f t="shared" si="53"/>
        <v>#N/A</v>
      </c>
      <c r="Q522" s="357" t="e">
        <f>IF(P522&gt;'06'!$AZ$15,0,1)</f>
        <v>#N/A</v>
      </c>
    </row>
    <row r="523" spans="3:17" x14ac:dyDescent="0.25">
      <c r="C523" s="356"/>
      <c r="D523" s="357"/>
      <c r="E523" s="357"/>
      <c r="F523" s="357"/>
      <c r="G523" s="358"/>
      <c r="H523" s="359"/>
      <c r="I523" s="357"/>
      <c r="J523" s="357"/>
      <c r="K523" s="357" t="str">
        <f t="shared" ca="1" si="48"/>
        <v/>
      </c>
      <c r="L523" s="360">
        <f t="shared" si="49"/>
        <v>0</v>
      </c>
      <c r="M523" s="360">
        <f t="shared" si="50"/>
        <v>1</v>
      </c>
      <c r="N523" s="360">
        <f t="shared" si="51"/>
        <v>1900</v>
      </c>
      <c r="O523" s="366" t="e">
        <f t="shared" si="52"/>
        <v>#N/A</v>
      </c>
      <c r="P523" s="357" t="e">
        <f t="shared" si="53"/>
        <v>#N/A</v>
      </c>
      <c r="Q523" s="357" t="e">
        <f>IF(P523&gt;'06'!$AZ$15,0,1)</f>
        <v>#N/A</v>
      </c>
    </row>
    <row r="524" spans="3:17" x14ac:dyDescent="0.25">
      <c r="C524" s="356"/>
      <c r="D524" s="357"/>
      <c r="E524" s="357"/>
      <c r="F524" s="357"/>
      <c r="G524" s="358"/>
      <c r="H524" s="359"/>
      <c r="I524" s="357"/>
      <c r="J524" s="357"/>
      <c r="K524" s="357" t="str">
        <f t="shared" ca="1" si="48"/>
        <v/>
      </c>
      <c r="L524" s="360">
        <f t="shared" si="49"/>
        <v>0</v>
      </c>
      <c r="M524" s="360">
        <f t="shared" si="50"/>
        <v>1</v>
      </c>
      <c r="N524" s="360">
        <f t="shared" si="51"/>
        <v>1900</v>
      </c>
      <c r="O524" s="366" t="e">
        <f t="shared" si="52"/>
        <v>#N/A</v>
      </c>
      <c r="P524" s="357" t="e">
        <f t="shared" si="53"/>
        <v>#N/A</v>
      </c>
      <c r="Q524" s="357" t="e">
        <f>IF(P524&gt;'06'!$AZ$15,0,1)</f>
        <v>#N/A</v>
      </c>
    </row>
    <row r="525" spans="3:17" x14ac:dyDescent="0.25">
      <c r="C525" s="356"/>
      <c r="D525" s="357"/>
      <c r="E525" s="357"/>
      <c r="F525" s="357"/>
      <c r="G525" s="358"/>
      <c r="H525" s="359"/>
      <c r="I525" s="357"/>
      <c r="J525" s="357"/>
      <c r="K525" s="357" t="str">
        <f t="shared" ca="1" si="48"/>
        <v/>
      </c>
      <c r="L525" s="360">
        <f t="shared" si="49"/>
        <v>0</v>
      </c>
      <c r="M525" s="360">
        <f t="shared" si="50"/>
        <v>1</v>
      </c>
      <c r="N525" s="360">
        <f t="shared" si="51"/>
        <v>1900</v>
      </c>
      <c r="O525" s="366" t="e">
        <f t="shared" si="52"/>
        <v>#N/A</v>
      </c>
      <c r="P525" s="357" t="e">
        <f t="shared" si="53"/>
        <v>#N/A</v>
      </c>
      <c r="Q525" s="357" t="e">
        <f>IF(P525&gt;'06'!$AZ$15,0,1)</f>
        <v>#N/A</v>
      </c>
    </row>
    <row r="526" spans="3:17" x14ac:dyDescent="0.25">
      <c r="C526" s="356"/>
      <c r="D526" s="357"/>
      <c r="E526" s="357"/>
      <c r="F526" s="357"/>
      <c r="G526" s="358"/>
      <c r="H526" s="359"/>
      <c r="I526" s="357"/>
      <c r="J526" s="357"/>
      <c r="K526" s="357" t="str">
        <f t="shared" ca="1" si="48"/>
        <v/>
      </c>
      <c r="L526" s="360">
        <f t="shared" si="49"/>
        <v>0</v>
      </c>
      <c r="M526" s="360">
        <f t="shared" si="50"/>
        <v>1</v>
      </c>
      <c r="N526" s="360">
        <f t="shared" si="51"/>
        <v>1900</v>
      </c>
      <c r="O526" s="366" t="e">
        <f t="shared" si="52"/>
        <v>#N/A</v>
      </c>
      <c r="P526" s="357" t="e">
        <f t="shared" si="53"/>
        <v>#N/A</v>
      </c>
      <c r="Q526" s="357" t="e">
        <f>IF(P526&gt;'06'!$AZ$15,0,1)</f>
        <v>#N/A</v>
      </c>
    </row>
    <row r="527" spans="3:17" x14ac:dyDescent="0.25">
      <c r="C527" s="356"/>
      <c r="D527" s="357"/>
      <c r="E527" s="357"/>
      <c r="F527" s="357"/>
      <c r="G527" s="358"/>
      <c r="H527" s="359"/>
      <c r="I527" s="357"/>
      <c r="J527" s="357"/>
      <c r="K527" s="357" t="str">
        <f t="shared" ca="1" si="48"/>
        <v/>
      </c>
      <c r="L527" s="360">
        <f t="shared" si="49"/>
        <v>0</v>
      </c>
      <c r="M527" s="360">
        <f t="shared" si="50"/>
        <v>1</v>
      </c>
      <c r="N527" s="360">
        <f t="shared" si="51"/>
        <v>1900</v>
      </c>
      <c r="O527" s="366" t="e">
        <f t="shared" si="52"/>
        <v>#N/A</v>
      </c>
      <c r="P527" s="357" t="e">
        <f t="shared" si="53"/>
        <v>#N/A</v>
      </c>
      <c r="Q527" s="357" t="e">
        <f>IF(P527&gt;'06'!$AZ$15,0,1)</f>
        <v>#N/A</v>
      </c>
    </row>
    <row r="528" spans="3:17" x14ac:dyDescent="0.25">
      <c r="C528" s="356"/>
      <c r="D528" s="357"/>
      <c r="E528" s="357"/>
      <c r="F528" s="357"/>
      <c r="G528" s="358"/>
      <c r="H528" s="359"/>
      <c r="I528" s="357"/>
      <c r="J528" s="357"/>
      <c r="K528" s="357" t="str">
        <f t="shared" ca="1" si="48"/>
        <v/>
      </c>
      <c r="L528" s="360">
        <f t="shared" si="49"/>
        <v>0</v>
      </c>
      <c r="M528" s="360">
        <f t="shared" si="50"/>
        <v>1</v>
      </c>
      <c r="N528" s="360">
        <f t="shared" si="51"/>
        <v>1900</v>
      </c>
      <c r="O528" s="366" t="e">
        <f t="shared" si="52"/>
        <v>#N/A</v>
      </c>
      <c r="P528" s="357" t="e">
        <f t="shared" si="53"/>
        <v>#N/A</v>
      </c>
      <c r="Q528" s="357" t="e">
        <f>IF(P528&gt;'06'!$AZ$15,0,1)</f>
        <v>#N/A</v>
      </c>
    </row>
    <row r="529" spans="3:17" x14ac:dyDescent="0.25">
      <c r="C529" s="356"/>
      <c r="D529" s="357"/>
      <c r="E529" s="357"/>
      <c r="F529" s="357"/>
      <c r="G529" s="358"/>
      <c r="H529" s="359"/>
      <c r="I529" s="357"/>
      <c r="J529" s="357"/>
      <c r="K529" s="357" t="str">
        <f t="shared" ca="1" si="48"/>
        <v/>
      </c>
      <c r="L529" s="360">
        <f t="shared" si="49"/>
        <v>0</v>
      </c>
      <c r="M529" s="360">
        <f t="shared" si="50"/>
        <v>1</v>
      </c>
      <c r="N529" s="360">
        <f t="shared" si="51"/>
        <v>1900</v>
      </c>
      <c r="O529" s="366" t="e">
        <f t="shared" si="52"/>
        <v>#N/A</v>
      </c>
      <c r="P529" s="357" t="e">
        <f t="shared" si="53"/>
        <v>#N/A</v>
      </c>
      <c r="Q529" s="357" t="e">
        <f>IF(P529&gt;'06'!$AZ$15,0,1)</f>
        <v>#N/A</v>
      </c>
    </row>
    <row r="530" spans="3:17" x14ac:dyDescent="0.25">
      <c r="C530" s="356"/>
      <c r="D530" s="357"/>
      <c r="E530" s="357"/>
      <c r="F530" s="357"/>
      <c r="G530" s="358"/>
      <c r="H530" s="359"/>
      <c r="I530" s="357"/>
      <c r="J530" s="357"/>
      <c r="K530" s="357" t="str">
        <f t="shared" ca="1" si="48"/>
        <v/>
      </c>
      <c r="L530" s="360">
        <f t="shared" si="49"/>
        <v>0</v>
      </c>
      <c r="M530" s="360">
        <f t="shared" si="50"/>
        <v>1</v>
      </c>
      <c r="N530" s="360">
        <f t="shared" si="51"/>
        <v>1900</v>
      </c>
      <c r="O530" s="366" t="e">
        <f t="shared" si="52"/>
        <v>#N/A</v>
      </c>
      <c r="P530" s="357" t="e">
        <f t="shared" si="53"/>
        <v>#N/A</v>
      </c>
      <c r="Q530" s="357" t="e">
        <f>IF(P530&gt;'06'!$AZ$15,0,1)</f>
        <v>#N/A</v>
      </c>
    </row>
    <row r="531" spans="3:17" x14ac:dyDescent="0.25">
      <c r="C531" s="356"/>
      <c r="D531" s="357"/>
      <c r="E531" s="357"/>
      <c r="F531" s="357"/>
      <c r="G531" s="358"/>
      <c r="H531" s="359"/>
      <c r="I531" s="357"/>
      <c r="J531" s="357"/>
      <c r="K531" s="357" t="str">
        <f t="shared" ca="1" si="48"/>
        <v/>
      </c>
      <c r="L531" s="360">
        <f t="shared" si="49"/>
        <v>0</v>
      </c>
      <c r="M531" s="360">
        <f t="shared" si="50"/>
        <v>1</v>
      </c>
      <c r="N531" s="360">
        <f t="shared" si="51"/>
        <v>1900</v>
      </c>
      <c r="O531" s="366" t="e">
        <f t="shared" si="52"/>
        <v>#N/A</v>
      </c>
      <c r="P531" s="357" t="e">
        <f t="shared" si="53"/>
        <v>#N/A</v>
      </c>
      <c r="Q531" s="357" t="e">
        <f>IF(P531&gt;'06'!$AZ$15,0,1)</f>
        <v>#N/A</v>
      </c>
    </row>
    <row r="532" spans="3:17" x14ac:dyDescent="0.25">
      <c r="C532" s="356"/>
      <c r="D532" s="357"/>
      <c r="E532" s="357"/>
      <c r="F532" s="357"/>
      <c r="G532" s="358"/>
      <c r="H532" s="359"/>
      <c r="I532" s="357"/>
      <c r="J532" s="357"/>
      <c r="K532" s="357" t="str">
        <f t="shared" ca="1" si="48"/>
        <v/>
      </c>
      <c r="L532" s="360">
        <f t="shared" si="49"/>
        <v>0</v>
      </c>
      <c r="M532" s="360">
        <f t="shared" si="50"/>
        <v>1</v>
      </c>
      <c r="N532" s="360">
        <f t="shared" si="51"/>
        <v>1900</v>
      </c>
      <c r="O532" s="366" t="e">
        <f t="shared" si="52"/>
        <v>#N/A</v>
      </c>
      <c r="P532" s="357" t="e">
        <f t="shared" si="53"/>
        <v>#N/A</v>
      </c>
      <c r="Q532" s="357" t="e">
        <f>IF(P532&gt;'06'!$AZ$15,0,1)</f>
        <v>#N/A</v>
      </c>
    </row>
    <row r="533" spans="3:17" x14ac:dyDescent="0.25">
      <c r="C533" s="356"/>
      <c r="D533" s="357"/>
      <c r="E533" s="357"/>
      <c r="F533" s="357"/>
      <c r="G533" s="358"/>
      <c r="H533" s="359"/>
      <c r="I533" s="357"/>
      <c r="J533" s="357"/>
      <c r="K533" s="357" t="str">
        <f t="shared" ca="1" si="48"/>
        <v/>
      </c>
      <c r="L533" s="360">
        <f t="shared" si="49"/>
        <v>0</v>
      </c>
      <c r="M533" s="360">
        <f t="shared" si="50"/>
        <v>1</v>
      </c>
      <c r="N533" s="360">
        <f t="shared" si="51"/>
        <v>1900</v>
      </c>
      <c r="O533" s="366" t="e">
        <f t="shared" si="52"/>
        <v>#N/A</v>
      </c>
      <c r="P533" s="357" t="e">
        <f t="shared" si="53"/>
        <v>#N/A</v>
      </c>
      <c r="Q533" s="357" t="e">
        <f>IF(P533&gt;'06'!$AZ$15,0,1)</f>
        <v>#N/A</v>
      </c>
    </row>
    <row r="534" spans="3:17" x14ac:dyDescent="0.25">
      <c r="C534" s="356"/>
      <c r="D534" s="357"/>
      <c r="E534" s="357"/>
      <c r="F534" s="357"/>
      <c r="G534" s="358"/>
      <c r="H534" s="359"/>
      <c r="I534" s="357"/>
      <c r="J534" s="357"/>
      <c r="K534" s="357" t="str">
        <f t="shared" ca="1" si="48"/>
        <v/>
      </c>
      <c r="L534" s="360">
        <f t="shared" si="49"/>
        <v>0</v>
      </c>
      <c r="M534" s="360">
        <f t="shared" si="50"/>
        <v>1</v>
      </c>
      <c r="N534" s="360">
        <f t="shared" si="51"/>
        <v>1900</v>
      </c>
      <c r="O534" s="366" t="e">
        <f t="shared" si="52"/>
        <v>#N/A</v>
      </c>
      <c r="P534" s="357" t="e">
        <f t="shared" si="53"/>
        <v>#N/A</v>
      </c>
      <c r="Q534" s="357" t="e">
        <f>IF(P534&gt;'06'!$AZ$15,0,1)</f>
        <v>#N/A</v>
      </c>
    </row>
    <row r="535" spans="3:17" x14ac:dyDescent="0.25">
      <c r="C535" s="356"/>
      <c r="D535" s="357"/>
      <c r="E535" s="357"/>
      <c r="F535" s="357"/>
      <c r="G535" s="358"/>
      <c r="H535" s="359"/>
      <c r="I535" s="357"/>
      <c r="J535" s="357"/>
      <c r="K535" s="357" t="str">
        <f t="shared" ca="1" si="48"/>
        <v/>
      </c>
      <c r="L535" s="360">
        <f t="shared" si="49"/>
        <v>0</v>
      </c>
      <c r="M535" s="360">
        <f t="shared" si="50"/>
        <v>1</v>
      </c>
      <c r="N535" s="360">
        <f t="shared" si="51"/>
        <v>1900</v>
      </c>
      <c r="O535" s="366" t="e">
        <f t="shared" si="52"/>
        <v>#N/A</v>
      </c>
      <c r="P535" s="357" t="e">
        <f t="shared" si="53"/>
        <v>#N/A</v>
      </c>
      <c r="Q535" s="357" t="e">
        <f>IF(P535&gt;'06'!$AZ$15,0,1)</f>
        <v>#N/A</v>
      </c>
    </row>
    <row r="536" spans="3:17" x14ac:dyDescent="0.25">
      <c r="C536" s="356"/>
      <c r="D536" s="357"/>
      <c r="E536" s="357"/>
      <c r="F536" s="357"/>
      <c r="G536" s="358"/>
      <c r="H536" s="359"/>
      <c r="I536" s="357"/>
      <c r="J536" s="357"/>
      <c r="K536" s="357" t="str">
        <f t="shared" ca="1" si="48"/>
        <v/>
      </c>
      <c r="L536" s="360">
        <f t="shared" si="49"/>
        <v>0</v>
      </c>
      <c r="M536" s="360">
        <f t="shared" si="50"/>
        <v>1</v>
      </c>
      <c r="N536" s="360">
        <f t="shared" si="51"/>
        <v>1900</v>
      </c>
      <c r="O536" s="366" t="e">
        <f t="shared" si="52"/>
        <v>#N/A</v>
      </c>
      <c r="P536" s="357" t="e">
        <f t="shared" si="53"/>
        <v>#N/A</v>
      </c>
      <c r="Q536" s="357" t="e">
        <f>IF(P536&gt;'06'!$AZ$15,0,1)</f>
        <v>#N/A</v>
      </c>
    </row>
    <row r="537" spans="3:17" x14ac:dyDescent="0.25">
      <c r="C537" s="356"/>
      <c r="D537" s="357"/>
      <c r="E537" s="357"/>
      <c r="F537" s="357"/>
      <c r="G537" s="358"/>
      <c r="H537" s="359"/>
      <c r="I537" s="357"/>
      <c r="J537" s="357"/>
      <c r="K537" s="357" t="str">
        <f t="shared" ca="1" si="48"/>
        <v/>
      </c>
      <c r="L537" s="360">
        <f t="shared" si="49"/>
        <v>0</v>
      </c>
      <c r="M537" s="360">
        <f t="shared" si="50"/>
        <v>1</v>
      </c>
      <c r="N537" s="360">
        <f t="shared" si="51"/>
        <v>1900</v>
      </c>
      <c r="O537" s="366" t="e">
        <f t="shared" si="52"/>
        <v>#N/A</v>
      </c>
      <c r="P537" s="357" t="e">
        <f t="shared" si="53"/>
        <v>#N/A</v>
      </c>
      <c r="Q537" s="357" t="e">
        <f>IF(P537&gt;'06'!$AZ$15,0,1)</f>
        <v>#N/A</v>
      </c>
    </row>
    <row r="538" spans="3:17" x14ac:dyDescent="0.25">
      <c r="C538" s="356"/>
      <c r="D538" s="357"/>
      <c r="E538" s="357"/>
      <c r="F538" s="357"/>
      <c r="G538" s="358"/>
      <c r="H538" s="359"/>
      <c r="I538" s="357"/>
      <c r="J538" s="357"/>
      <c r="K538" s="357" t="str">
        <f t="shared" ca="1" si="48"/>
        <v/>
      </c>
      <c r="L538" s="360">
        <f t="shared" si="49"/>
        <v>0</v>
      </c>
      <c r="M538" s="360">
        <f t="shared" si="50"/>
        <v>1</v>
      </c>
      <c r="N538" s="360">
        <f t="shared" si="51"/>
        <v>1900</v>
      </c>
      <c r="O538" s="366" t="e">
        <f t="shared" si="52"/>
        <v>#N/A</v>
      </c>
      <c r="P538" s="357" t="e">
        <f t="shared" si="53"/>
        <v>#N/A</v>
      </c>
      <c r="Q538" s="357" t="e">
        <f>IF(P538&gt;'06'!$AZ$15,0,1)</f>
        <v>#N/A</v>
      </c>
    </row>
    <row r="539" spans="3:17" x14ac:dyDescent="0.25">
      <c r="C539" s="356"/>
      <c r="D539" s="357"/>
      <c r="E539" s="357"/>
      <c r="F539" s="357"/>
      <c r="G539" s="358"/>
      <c r="H539" s="359"/>
      <c r="I539" s="357"/>
      <c r="J539" s="357"/>
      <c r="K539" s="357" t="str">
        <f t="shared" ca="1" si="48"/>
        <v/>
      </c>
      <c r="L539" s="360">
        <f t="shared" si="49"/>
        <v>0</v>
      </c>
      <c r="M539" s="360">
        <f t="shared" si="50"/>
        <v>1</v>
      </c>
      <c r="N539" s="360">
        <f t="shared" si="51"/>
        <v>1900</v>
      </c>
      <c r="O539" s="366" t="e">
        <f t="shared" si="52"/>
        <v>#N/A</v>
      </c>
      <c r="P539" s="357" t="e">
        <f t="shared" si="53"/>
        <v>#N/A</v>
      </c>
      <c r="Q539" s="357" t="e">
        <f>IF(P539&gt;'06'!$AZ$15,0,1)</f>
        <v>#N/A</v>
      </c>
    </row>
    <row r="540" spans="3:17" x14ac:dyDescent="0.25">
      <c r="C540" s="356"/>
      <c r="D540" s="357"/>
      <c r="E540" s="357"/>
      <c r="F540" s="357"/>
      <c r="G540" s="358"/>
      <c r="H540" s="359"/>
      <c r="I540" s="357"/>
      <c r="J540" s="357"/>
      <c r="K540" s="357" t="str">
        <f t="shared" ca="1" si="48"/>
        <v/>
      </c>
      <c r="L540" s="360">
        <f t="shared" si="49"/>
        <v>0</v>
      </c>
      <c r="M540" s="360">
        <f t="shared" si="50"/>
        <v>1</v>
      </c>
      <c r="N540" s="360">
        <f t="shared" si="51"/>
        <v>1900</v>
      </c>
      <c r="O540" s="366" t="e">
        <f t="shared" si="52"/>
        <v>#N/A</v>
      </c>
      <c r="P540" s="357" t="e">
        <f t="shared" si="53"/>
        <v>#N/A</v>
      </c>
      <c r="Q540" s="357" t="e">
        <f>IF(P540&gt;'06'!$AZ$15,0,1)</f>
        <v>#N/A</v>
      </c>
    </row>
    <row r="541" spans="3:17" x14ac:dyDescent="0.25">
      <c r="C541" s="356"/>
      <c r="D541" s="357"/>
      <c r="E541" s="357"/>
      <c r="F541" s="357"/>
      <c r="G541" s="358"/>
      <c r="H541" s="359"/>
      <c r="I541" s="357"/>
      <c r="J541" s="357"/>
      <c r="K541" s="357" t="str">
        <f t="shared" ca="1" si="48"/>
        <v/>
      </c>
      <c r="L541" s="360">
        <f t="shared" si="49"/>
        <v>0</v>
      </c>
      <c r="M541" s="360">
        <f t="shared" si="50"/>
        <v>1</v>
      </c>
      <c r="N541" s="360">
        <f t="shared" si="51"/>
        <v>1900</v>
      </c>
      <c r="O541" s="366" t="e">
        <f t="shared" si="52"/>
        <v>#N/A</v>
      </c>
      <c r="P541" s="357" t="e">
        <f t="shared" si="53"/>
        <v>#N/A</v>
      </c>
      <c r="Q541" s="357" t="e">
        <f>IF(P541&gt;'06'!$AZ$15,0,1)</f>
        <v>#N/A</v>
      </c>
    </row>
    <row r="542" spans="3:17" x14ac:dyDescent="0.25">
      <c r="C542" s="356"/>
      <c r="D542" s="357"/>
      <c r="E542" s="357"/>
      <c r="F542" s="357"/>
      <c r="G542" s="358"/>
      <c r="H542" s="359"/>
      <c r="I542" s="357"/>
      <c r="J542" s="357"/>
      <c r="K542" s="357" t="str">
        <f t="shared" ca="1" si="48"/>
        <v/>
      </c>
      <c r="L542" s="360">
        <f t="shared" si="49"/>
        <v>0</v>
      </c>
      <c r="M542" s="360">
        <f t="shared" si="50"/>
        <v>1</v>
      </c>
      <c r="N542" s="360">
        <f t="shared" si="51"/>
        <v>1900</v>
      </c>
      <c r="O542" s="366" t="e">
        <f t="shared" si="52"/>
        <v>#N/A</v>
      </c>
      <c r="P542" s="357" t="e">
        <f t="shared" si="53"/>
        <v>#N/A</v>
      </c>
      <c r="Q542" s="357" t="e">
        <f>IF(P542&gt;'06'!$AZ$15,0,1)</f>
        <v>#N/A</v>
      </c>
    </row>
    <row r="543" spans="3:17" x14ac:dyDescent="0.25">
      <c r="C543" s="356"/>
      <c r="D543" s="357"/>
      <c r="E543" s="357"/>
      <c r="F543" s="357"/>
      <c r="G543" s="358"/>
      <c r="H543" s="359"/>
      <c r="I543" s="357"/>
      <c r="J543" s="357"/>
      <c r="K543" s="357" t="str">
        <f t="shared" ca="1" si="48"/>
        <v/>
      </c>
      <c r="L543" s="360">
        <f t="shared" si="49"/>
        <v>0</v>
      </c>
      <c r="M543" s="360">
        <f t="shared" si="50"/>
        <v>1</v>
      </c>
      <c r="N543" s="360">
        <f t="shared" si="51"/>
        <v>1900</v>
      </c>
      <c r="O543" s="366" t="e">
        <f t="shared" si="52"/>
        <v>#N/A</v>
      </c>
      <c r="P543" s="357" t="e">
        <f t="shared" si="53"/>
        <v>#N/A</v>
      </c>
      <c r="Q543" s="357" t="e">
        <f>IF(P543&gt;'06'!$AZ$15,0,1)</f>
        <v>#N/A</v>
      </c>
    </row>
    <row r="544" spans="3:17" x14ac:dyDescent="0.25">
      <c r="C544" s="356"/>
      <c r="D544" s="357"/>
      <c r="E544" s="357"/>
      <c r="F544" s="357"/>
      <c r="G544" s="358"/>
      <c r="H544" s="359"/>
      <c r="I544" s="357"/>
      <c r="J544" s="357"/>
      <c r="K544" s="357" t="str">
        <f t="shared" ca="1" si="48"/>
        <v/>
      </c>
      <c r="L544" s="360">
        <f t="shared" si="49"/>
        <v>0</v>
      </c>
      <c r="M544" s="360">
        <f t="shared" si="50"/>
        <v>1</v>
      </c>
      <c r="N544" s="360">
        <f t="shared" si="51"/>
        <v>1900</v>
      </c>
      <c r="O544" s="366" t="e">
        <f t="shared" si="52"/>
        <v>#N/A</v>
      </c>
      <c r="P544" s="357" t="e">
        <f t="shared" si="53"/>
        <v>#N/A</v>
      </c>
      <c r="Q544" s="357" t="e">
        <f>IF(P544&gt;'06'!$AZ$15,0,1)</f>
        <v>#N/A</v>
      </c>
    </row>
    <row r="545" spans="3:17" x14ac:dyDescent="0.25">
      <c r="C545" s="356"/>
      <c r="D545" s="357"/>
      <c r="E545" s="357"/>
      <c r="F545" s="357"/>
      <c r="G545" s="358"/>
      <c r="H545" s="359"/>
      <c r="I545" s="357"/>
      <c r="J545" s="357"/>
      <c r="K545" s="357" t="str">
        <f t="shared" ca="1" si="48"/>
        <v/>
      </c>
      <c r="L545" s="360">
        <f t="shared" si="49"/>
        <v>0</v>
      </c>
      <c r="M545" s="360">
        <f t="shared" si="50"/>
        <v>1</v>
      </c>
      <c r="N545" s="360">
        <f t="shared" si="51"/>
        <v>1900</v>
      </c>
      <c r="O545" s="366" t="e">
        <f t="shared" si="52"/>
        <v>#N/A</v>
      </c>
      <c r="P545" s="357" t="e">
        <f t="shared" si="53"/>
        <v>#N/A</v>
      </c>
      <c r="Q545" s="357" t="e">
        <f>IF(P545&gt;'06'!$AZ$15,0,1)</f>
        <v>#N/A</v>
      </c>
    </row>
    <row r="546" spans="3:17" x14ac:dyDescent="0.25">
      <c r="C546" s="356"/>
      <c r="D546" s="357"/>
      <c r="E546" s="357"/>
      <c r="F546" s="357"/>
      <c r="G546" s="358"/>
      <c r="H546" s="359"/>
      <c r="I546" s="357"/>
      <c r="J546" s="357"/>
      <c r="K546" s="357" t="str">
        <f t="shared" ca="1" si="48"/>
        <v/>
      </c>
      <c r="L546" s="360">
        <f t="shared" si="49"/>
        <v>0</v>
      </c>
      <c r="M546" s="360">
        <f t="shared" si="50"/>
        <v>1</v>
      </c>
      <c r="N546" s="360">
        <f t="shared" si="51"/>
        <v>1900</v>
      </c>
      <c r="O546" s="366" t="e">
        <f t="shared" si="52"/>
        <v>#N/A</v>
      </c>
      <c r="P546" s="357" t="e">
        <f t="shared" si="53"/>
        <v>#N/A</v>
      </c>
      <c r="Q546" s="357" t="e">
        <f>IF(P546&gt;'06'!$AZ$15,0,1)</f>
        <v>#N/A</v>
      </c>
    </row>
    <row r="547" spans="3:17" x14ac:dyDescent="0.25">
      <c r="C547" s="356"/>
      <c r="D547" s="357"/>
      <c r="E547" s="357"/>
      <c r="F547" s="357"/>
      <c r="G547" s="358"/>
      <c r="H547" s="359"/>
      <c r="I547" s="357"/>
      <c r="J547" s="357"/>
      <c r="K547" s="357" t="str">
        <f t="shared" ca="1" si="48"/>
        <v/>
      </c>
      <c r="L547" s="360">
        <f t="shared" si="49"/>
        <v>0</v>
      </c>
      <c r="M547" s="360">
        <f t="shared" si="50"/>
        <v>1</v>
      </c>
      <c r="N547" s="360">
        <f t="shared" si="51"/>
        <v>1900</v>
      </c>
      <c r="O547" s="366" t="e">
        <f t="shared" si="52"/>
        <v>#N/A</v>
      </c>
      <c r="P547" s="357" t="e">
        <f t="shared" si="53"/>
        <v>#N/A</v>
      </c>
      <c r="Q547" s="357" t="e">
        <f>IF(P547&gt;'06'!$AZ$15,0,1)</f>
        <v>#N/A</v>
      </c>
    </row>
    <row r="548" spans="3:17" x14ac:dyDescent="0.25">
      <c r="C548" s="356"/>
      <c r="D548" s="357"/>
      <c r="E548" s="357"/>
      <c r="F548" s="357"/>
      <c r="G548" s="358"/>
      <c r="H548" s="359"/>
      <c r="I548" s="357"/>
      <c r="J548" s="357"/>
      <c r="K548" s="357" t="str">
        <f t="shared" ca="1" si="48"/>
        <v/>
      </c>
      <c r="L548" s="360">
        <f t="shared" si="49"/>
        <v>0</v>
      </c>
      <c r="M548" s="360">
        <f t="shared" si="50"/>
        <v>1</v>
      </c>
      <c r="N548" s="360">
        <f t="shared" si="51"/>
        <v>1900</v>
      </c>
      <c r="O548" s="366" t="e">
        <f t="shared" si="52"/>
        <v>#N/A</v>
      </c>
      <c r="P548" s="357" t="e">
        <f t="shared" si="53"/>
        <v>#N/A</v>
      </c>
      <c r="Q548" s="357" t="e">
        <f>IF(P548&gt;'06'!$AZ$15,0,1)</f>
        <v>#N/A</v>
      </c>
    </row>
    <row r="549" spans="3:17" x14ac:dyDescent="0.25">
      <c r="C549" s="356"/>
      <c r="D549" s="357"/>
      <c r="E549" s="357"/>
      <c r="F549" s="357"/>
      <c r="G549" s="358"/>
      <c r="H549" s="359"/>
      <c r="I549" s="357"/>
      <c r="J549" s="357"/>
      <c r="K549" s="357" t="str">
        <f t="shared" ca="1" si="48"/>
        <v/>
      </c>
      <c r="L549" s="360">
        <f t="shared" si="49"/>
        <v>0</v>
      </c>
      <c r="M549" s="360">
        <f t="shared" si="50"/>
        <v>1</v>
      </c>
      <c r="N549" s="360">
        <f t="shared" si="51"/>
        <v>1900</v>
      </c>
      <c r="O549" s="366" t="e">
        <f t="shared" si="52"/>
        <v>#N/A</v>
      </c>
      <c r="P549" s="357" t="e">
        <f t="shared" si="53"/>
        <v>#N/A</v>
      </c>
      <c r="Q549" s="357" t="e">
        <f>IF(P549&gt;'06'!$AZ$15,0,1)</f>
        <v>#N/A</v>
      </c>
    </row>
    <row r="550" spans="3:17" x14ac:dyDescent="0.25">
      <c r="C550" s="356"/>
      <c r="D550" s="357"/>
      <c r="E550" s="357"/>
      <c r="F550" s="357"/>
      <c r="G550" s="358"/>
      <c r="H550" s="359"/>
      <c r="I550" s="357"/>
      <c r="J550" s="357"/>
      <c r="K550" s="357" t="str">
        <f t="shared" ca="1" si="48"/>
        <v/>
      </c>
      <c r="L550" s="360">
        <f t="shared" si="49"/>
        <v>0</v>
      </c>
      <c r="M550" s="360">
        <f t="shared" si="50"/>
        <v>1</v>
      </c>
      <c r="N550" s="360">
        <f t="shared" si="51"/>
        <v>1900</v>
      </c>
      <c r="O550" s="366" t="e">
        <f t="shared" si="52"/>
        <v>#N/A</v>
      </c>
      <c r="P550" s="357" t="e">
        <f t="shared" si="53"/>
        <v>#N/A</v>
      </c>
      <c r="Q550" s="357" t="e">
        <f>IF(P550&gt;'06'!$AZ$15,0,1)</f>
        <v>#N/A</v>
      </c>
    </row>
    <row r="551" spans="3:17" x14ac:dyDescent="0.25">
      <c r="C551" s="356"/>
      <c r="D551" s="357"/>
      <c r="E551" s="357"/>
      <c r="F551" s="357"/>
      <c r="G551" s="358"/>
      <c r="H551" s="359"/>
      <c r="I551" s="357"/>
      <c r="J551" s="357"/>
      <c r="K551" s="357" t="str">
        <f t="shared" ca="1" si="48"/>
        <v/>
      </c>
      <c r="L551" s="360">
        <f t="shared" si="49"/>
        <v>0</v>
      </c>
      <c r="M551" s="360">
        <f t="shared" si="50"/>
        <v>1</v>
      </c>
      <c r="N551" s="360">
        <f t="shared" si="51"/>
        <v>1900</v>
      </c>
      <c r="O551" s="366" t="e">
        <f t="shared" si="52"/>
        <v>#N/A</v>
      </c>
      <c r="P551" s="357" t="e">
        <f t="shared" si="53"/>
        <v>#N/A</v>
      </c>
      <c r="Q551" s="357" t="e">
        <f>IF(P551&gt;'06'!$AZ$15,0,1)</f>
        <v>#N/A</v>
      </c>
    </row>
    <row r="552" spans="3:17" x14ac:dyDescent="0.25">
      <c r="C552" s="356"/>
      <c r="D552" s="357"/>
      <c r="E552" s="357"/>
      <c r="F552" s="357"/>
      <c r="G552" s="358"/>
      <c r="H552" s="359"/>
      <c r="I552" s="357"/>
      <c r="J552" s="357"/>
      <c r="K552" s="357" t="str">
        <f t="shared" ca="1" si="48"/>
        <v/>
      </c>
      <c r="L552" s="360">
        <f t="shared" si="49"/>
        <v>0</v>
      </c>
      <c r="M552" s="360">
        <f t="shared" si="50"/>
        <v>1</v>
      </c>
      <c r="N552" s="360">
        <f t="shared" si="51"/>
        <v>1900</v>
      </c>
      <c r="O552" s="366" t="e">
        <f t="shared" si="52"/>
        <v>#N/A</v>
      </c>
      <c r="P552" s="357" t="e">
        <f t="shared" si="53"/>
        <v>#N/A</v>
      </c>
      <c r="Q552" s="357" t="e">
        <f>IF(P552&gt;'06'!$AZ$15,0,1)</f>
        <v>#N/A</v>
      </c>
    </row>
    <row r="553" spans="3:17" x14ac:dyDescent="0.25">
      <c r="C553" s="356"/>
      <c r="D553" s="357"/>
      <c r="E553" s="357"/>
      <c r="F553" s="357"/>
      <c r="G553" s="358"/>
      <c r="H553" s="359"/>
      <c r="I553" s="357"/>
      <c r="J553" s="357"/>
      <c r="K553" s="357" t="str">
        <f t="shared" ca="1" si="48"/>
        <v/>
      </c>
      <c r="L553" s="360">
        <f t="shared" si="49"/>
        <v>0</v>
      </c>
      <c r="M553" s="360">
        <f t="shared" si="50"/>
        <v>1</v>
      </c>
      <c r="N553" s="360">
        <f t="shared" si="51"/>
        <v>1900</v>
      </c>
      <c r="O553" s="366" t="e">
        <f t="shared" si="52"/>
        <v>#N/A</v>
      </c>
      <c r="P553" s="357" t="e">
        <f t="shared" si="53"/>
        <v>#N/A</v>
      </c>
      <c r="Q553" s="357" t="e">
        <f>IF(P553&gt;'06'!$AZ$15,0,1)</f>
        <v>#N/A</v>
      </c>
    </row>
    <row r="554" spans="3:17" x14ac:dyDescent="0.25">
      <c r="C554" s="356"/>
      <c r="D554" s="357"/>
      <c r="E554" s="357"/>
      <c r="F554" s="357"/>
      <c r="G554" s="358"/>
      <c r="H554" s="359"/>
      <c r="I554" s="357"/>
      <c r="J554" s="357"/>
      <c r="K554" s="357" t="str">
        <f t="shared" ca="1" si="48"/>
        <v/>
      </c>
      <c r="L554" s="360">
        <f t="shared" si="49"/>
        <v>0</v>
      </c>
      <c r="M554" s="360">
        <f t="shared" si="50"/>
        <v>1</v>
      </c>
      <c r="N554" s="360">
        <f t="shared" si="51"/>
        <v>1900</v>
      </c>
      <c r="O554" s="366" t="e">
        <f t="shared" si="52"/>
        <v>#N/A</v>
      </c>
      <c r="P554" s="357" t="e">
        <f t="shared" si="53"/>
        <v>#N/A</v>
      </c>
      <c r="Q554" s="357" t="e">
        <f>IF(P554&gt;'06'!$AZ$15,0,1)</f>
        <v>#N/A</v>
      </c>
    </row>
    <row r="555" spans="3:17" x14ac:dyDescent="0.25">
      <c r="C555" s="356"/>
      <c r="D555" s="357"/>
      <c r="E555" s="357"/>
      <c r="F555" s="357"/>
      <c r="G555" s="358"/>
      <c r="H555" s="359"/>
      <c r="I555" s="357"/>
      <c r="J555" s="357"/>
      <c r="K555" s="357" t="str">
        <f t="shared" ca="1" si="48"/>
        <v/>
      </c>
      <c r="L555" s="360">
        <f t="shared" si="49"/>
        <v>0</v>
      </c>
      <c r="M555" s="360">
        <f t="shared" si="50"/>
        <v>1</v>
      </c>
      <c r="N555" s="360">
        <f t="shared" si="51"/>
        <v>1900</v>
      </c>
      <c r="O555" s="366" t="e">
        <f t="shared" si="52"/>
        <v>#N/A</v>
      </c>
      <c r="P555" s="357" t="e">
        <f t="shared" si="53"/>
        <v>#N/A</v>
      </c>
      <c r="Q555" s="357" t="e">
        <f>IF(P555&gt;'06'!$AZ$15,0,1)</f>
        <v>#N/A</v>
      </c>
    </row>
    <row r="556" spans="3:17" x14ac:dyDescent="0.25">
      <c r="C556" s="356"/>
      <c r="D556" s="357"/>
      <c r="E556" s="357"/>
      <c r="F556" s="357"/>
      <c r="G556" s="358"/>
      <c r="H556" s="359"/>
      <c r="I556" s="357"/>
      <c r="J556" s="357"/>
      <c r="K556" s="357" t="str">
        <f t="shared" ca="1" si="48"/>
        <v/>
      </c>
      <c r="L556" s="360">
        <f t="shared" si="49"/>
        <v>0</v>
      </c>
      <c r="M556" s="360">
        <f t="shared" si="50"/>
        <v>1</v>
      </c>
      <c r="N556" s="360">
        <f t="shared" si="51"/>
        <v>1900</v>
      </c>
      <c r="O556" s="366" t="e">
        <f t="shared" si="52"/>
        <v>#N/A</v>
      </c>
      <c r="P556" s="357" t="e">
        <f t="shared" si="53"/>
        <v>#N/A</v>
      </c>
      <c r="Q556" s="357" t="e">
        <f>IF(P556&gt;'06'!$AZ$15,0,1)</f>
        <v>#N/A</v>
      </c>
    </row>
  </sheetData>
  <conditionalFormatting sqref="C9:Q33 C55:Q556 J34:Q37 D38:D54 E34:F54 H38:Q54">
    <cfRule type="expression" dxfId="164" priority="4">
      <formula>$J9="Pendente"</formula>
    </cfRule>
  </conditionalFormatting>
  <conditionalFormatting sqref="C34:D35 D36:D37 C36:C54">
    <cfRule type="expression" dxfId="163" priority="3">
      <formula>$H34="Pendente"</formula>
    </cfRule>
  </conditionalFormatting>
  <conditionalFormatting sqref="H34:I37">
    <cfRule type="expression" dxfId="162" priority="2">
      <formula>$H34="Pendente"</formula>
    </cfRule>
  </conditionalFormatting>
  <conditionalFormatting sqref="G34:G54">
    <cfRule type="expression" dxfId="161" priority="1">
      <formula>$J34="Pendente"</formula>
    </cfRule>
  </conditionalFormatting>
  <dataValidations count="6">
    <dataValidation type="list" allowBlank="1" showInputMessage="1" showErrorMessage="1" sqref="D9:D556" xr:uid="{00000000-0002-0000-0700-000000000000}">
      <formula1>$U$9:$U$58</formula1>
    </dataValidation>
    <dataValidation type="list" allowBlank="1" showInputMessage="1" showErrorMessage="1" sqref="I9:I556" xr:uid="{00000000-0002-0000-0700-000001000000}">
      <formula1>$S$9:$S$28</formula1>
    </dataValidation>
    <dataValidation type="list" allowBlank="1" showInputMessage="1" showErrorMessage="1" sqref="J9:J556" xr:uid="{00000000-0002-0000-0700-000002000000}">
      <formula1>$W$9:$W$10</formula1>
    </dataValidation>
    <dataValidation type="list" allowBlank="1" showInputMessage="1" showErrorMessage="1" sqref="F9:F556" xr:uid="{00000000-0002-0000-0700-000003000000}">
      <formula1>$Z$9:$Z$59</formula1>
    </dataValidation>
    <dataValidation type="list" allowBlank="1" showInputMessage="1" showErrorMessage="1" sqref="E9:E556" xr:uid="{00000000-0002-0000-0700-000004000000}">
      <formula1>$W$12:$W$23</formula1>
    </dataValidation>
    <dataValidation allowBlank="1" showInputMessage="1" showErrorMessage="1" promptTitle="Observação:" prompt="_x000a_Essa cédula é preenchida automaticamente quando o &quot;STATUS&quot; do lançamento está na opção &quot;PENDENTE&quot;." sqref="K9:K556" xr:uid="{00000000-0002-0000-0700-00000500000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ULTIMALINHA">
                <anchor moveWithCells="1" sizeWithCells="1">
                  <from>
                    <xdr:col>6</xdr:col>
                    <xdr:colOff>1085850</xdr:colOff>
                    <xdr:row>4</xdr:row>
                    <xdr:rowOff>171450</xdr:rowOff>
                  </from>
                  <to>
                    <xdr:col>7</xdr:col>
                    <xdr:colOff>400050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LA_CART">
                <anchor moveWithCells="1" sizeWithCells="1">
                  <from>
                    <xdr:col>7</xdr:col>
                    <xdr:colOff>590550</xdr:colOff>
                    <xdr:row>4</xdr:row>
                    <xdr:rowOff>171450</xdr:rowOff>
                  </from>
                  <to>
                    <xdr:col>8</xdr:col>
                    <xdr:colOff>1409700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0">
    <tabColor rgb="FF00B050"/>
  </sheetPr>
  <dimension ref="A4:AE154"/>
  <sheetViews>
    <sheetView showGridLines="0" showRowColHeaders="0" workbookViewId="0">
      <pane ySplit="8" topLeftCell="A27" activePane="bottomLeft" state="frozen"/>
      <selection pane="bottomLeft"/>
    </sheetView>
  </sheetViews>
  <sheetFormatPr defaultRowHeight="15" x14ac:dyDescent="0.25"/>
  <cols>
    <col min="1" max="1" width="11.28515625" style="77" customWidth="1"/>
    <col min="2" max="2" width="2.7109375" style="47" customWidth="1"/>
    <col min="3" max="3" width="10.85546875" style="47" customWidth="1"/>
    <col min="4" max="4" width="26.7109375" style="47" customWidth="1"/>
    <col min="5" max="6" width="13.7109375" style="47" customWidth="1"/>
    <col min="7" max="7" width="31.5703125" style="47" customWidth="1"/>
    <col min="8" max="8" width="13.7109375" style="47" customWidth="1"/>
    <col min="9" max="9" width="26.7109375" style="47" customWidth="1"/>
    <col min="10" max="10" width="15.85546875" style="47" customWidth="1"/>
    <col min="11" max="11" width="20.28515625" style="47" customWidth="1"/>
    <col min="12" max="14" width="10.85546875" style="47" hidden="1" customWidth="1"/>
    <col min="15" max="15" width="13.7109375" style="47" hidden="1" customWidth="1"/>
    <col min="16" max="16" width="7.28515625" style="47" hidden="1" customWidth="1"/>
    <col min="17" max="19" width="8.140625" style="47" hidden="1" customWidth="1"/>
    <col min="20" max="20" width="7.28515625" style="47" hidden="1" customWidth="1"/>
    <col min="21" max="21" width="8.140625" style="47" hidden="1" customWidth="1"/>
    <col min="22" max="22" width="9.140625" style="47" hidden="1" customWidth="1"/>
    <col min="23" max="23" width="13.28515625" style="47" hidden="1" customWidth="1"/>
    <col min="24" max="24" width="4.140625" style="47" hidden="1" customWidth="1"/>
    <col min="25" max="25" width="13.28515625" style="47" hidden="1" customWidth="1"/>
    <col min="26" max="26" width="6.42578125" style="47" hidden="1" customWidth="1"/>
    <col min="27" max="27" width="4.140625" style="47" hidden="1" customWidth="1"/>
    <col min="28" max="28" width="9.140625" style="47" hidden="1" customWidth="1"/>
    <col min="29" max="29" width="5" style="47" hidden="1" customWidth="1"/>
    <col min="30" max="31" width="9.140625" style="47" hidden="1" customWidth="1"/>
    <col min="32" max="32" width="9.140625" style="47" customWidth="1"/>
    <col min="33" max="16384" width="9.140625" style="47"/>
  </cols>
  <sheetData>
    <row r="4" spans="3:31" x14ac:dyDescent="0.25">
      <c r="Q4" s="78"/>
      <c r="R4" s="78"/>
      <c r="S4" s="78"/>
      <c r="T4" s="78"/>
      <c r="U4" s="78"/>
      <c r="V4" s="78"/>
    </row>
    <row r="5" spans="3:31" x14ac:dyDescent="0.25">
      <c r="Q5" s="78"/>
      <c r="R5" s="78"/>
      <c r="S5" s="78"/>
      <c r="T5" s="78"/>
      <c r="U5" s="78"/>
      <c r="V5" s="78"/>
    </row>
    <row r="6" spans="3:31" ht="17.100000000000001" customHeight="1" x14ac:dyDescent="0.25">
      <c r="C6" s="418" t="s">
        <v>227</v>
      </c>
      <c r="D6" s="418"/>
      <c r="E6" s="418"/>
      <c r="J6" s="92" t="s">
        <v>156</v>
      </c>
      <c r="K6" s="93">
        <f>SUBTOTAL(9,H:H)</f>
        <v>47485.580000000009</v>
      </c>
      <c r="Q6" s="81"/>
      <c r="R6" s="81"/>
      <c r="S6" s="81"/>
      <c r="T6" s="78"/>
      <c r="U6" s="81"/>
      <c r="V6" s="78"/>
    </row>
    <row r="7" spans="3:31" ht="3" customHeight="1" x14ac:dyDescent="0.25"/>
    <row r="8" spans="3:31" ht="30" customHeight="1" thickBot="1" x14ac:dyDescent="0.3">
      <c r="C8" s="98" t="s">
        <v>0</v>
      </c>
      <c r="D8" s="98" t="s">
        <v>9</v>
      </c>
      <c r="E8" s="99" t="s">
        <v>99</v>
      </c>
      <c r="F8" s="99" t="s">
        <v>100</v>
      </c>
      <c r="G8" s="99" t="s">
        <v>2</v>
      </c>
      <c r="H8" s="98" t="s">
        <v>66</v>
      </c>
      <c r="I8" s="98" t="s">
        <v>5</v>
      </c>
      <c r="J8" s="98" t="s">
        <v>3</v>
      </c>
      <c r="K8" s="98" t="s">
        <v>4</v>
      </c>
      <c r="L8" s="100" t="s">
        <v>62</v>
      </c>
      <c r="M8" s="100" t="s">
        <v>63</v>
      </c>
      <c r="N8" s="100" t="s">
        <v>64</v>
      </c>
      <c r="O8" s="100" t="s">
        <v>101</v>
      </c>
      <c r="P8" s="100" t="s">
        <v>760</v>
      </c>
      <c r="Q8" s="100" t="s">
        <v>65</v>
      </c>
      <c r="R8" s="325" t="s">
        <v>761</v>
      </c>
      <c r="S8" s="325" t="s">
        <v>762</v>
      </c>
      <c r="T8" s="319" t="s">
        <v>755</v>
      </c>
      <c r="U8" s="319" t="s">
        <v>757</v>
      </c>
      <c r="AC8" s="84"/>
    </row>
    <row r="9" spans="3:31" x14ac:dyDescent="0.25">
      <c r="C9" s="356">
        <v>43775</v>
      </c>
      <c r="D9" s="357" t="s">
        <v>278</v>
      </c>
      <c r="E9" s="357" t="s">
        <v>44</v>
      </c>
      <c r="F9" s="357">
        <v>2019</v>
      </c>
      <c r="G9" s="358" t="s">
        <v>747</v>
      </c>
      <c r="H9" s="359">
        <v>790.77</v>
      </c>
      <c r="I9" s="357" t="s">
        <v>272</v>
      </c>
      <c r="J9" s="357" t="s">
        <v>60</v>
      </c>
      <c r="K9" s="356" t="str">
        <f t="shared" ref="K9:K40" ca="1" si="0">IF(J9="","",(IF(J9="Efetivado","",IF(C9="","",IF(C9=TODAY(),"Vence Hoje",IF(C9&lt;TODAY(),"Atrasado",C9-TODAY()&amp;" Dias para Vencer"))))))</f>
        <v/>
      </c>
      <c r="L9" s="360">
        <f t="shared" ref="L9:L40" si="1">DAY(C9)</f>
        <v>6</v>
      </c>
      <c r="M9" s="360">
        <f t="shared" ref="M9:M40" si="2">MONTH(C9)</f>
        <v>11</v>
      </c>
      <c r="N9" s="360">
        <f t="shared" ref="N9:N40" si="3">YEAR(C9)</f>
        <v>2019</v>
      </c>
      <c r="O9" s="372">
        <f t="shared" ref="O9:O40" si="4">VLOOKUP(E9,$AB$12:$AC$23,2,0)</f>
        <v>11</v>
      </c>
      <c r="P9" s="357">
        <f>VLOOKUP(Tabela1456[[#This Row],[Banco]],$Y$9:$Z$28,2,0)</f>
        <v>1</v>
      </c>
      <c r="Q9" s="357">
        <f t="shared" ref="Q9:Q40" si="5">VLOOKUP(J9,$AB$9:$AC$10,2,0)</f>
        <v>1</v>
      </c>
      <c r="R9" s="357" t="str">
        <f>IF(Tabela1456[[#This Row],[DIA]]&gt;0,IF('13'!$CD$36=77,1,""),"")</f>
        <v/>
      </c>
      <c r="S9" s="357">
        <f>IF(Q9&gt;'13'!$CD$30,0,1)</f>
        <v>1</v>
      </c>
      <c r="T9" s="357" t="str">
        <f>IF(Tabela1456[[#This Row],[DIA]]&gt;0,IF('01'!$BX$33=77,1,""),"")</f>
        <v/>
      </c>
      <c r="U9" s="357">
        <f>IF(Q9&gt;'01'!$BX$27,0,1)</f>
        <v>1</v>
      </c>
      <c r="W9" s="361" t="str">
        <f>'CAD2'!H7</f>
        <v>CREDISHOP</v>
      </c>
      <c r="X9" s="84"/>
      <c r="Y9" s="361" t="str">
        <f>'CAD2'!D7</f>
        <v>DINHEIRO / CARTEIRA</v>
      </c>
      <c r="Z9" s="362">
        <v>1</v>
      </c>
      <c r="AA9" s="84"/>
      <c r="AB9" s="363" t="s">
        <v>60</v>
      </c>
      <c r="AC9" s="364">
        <v>1</v>
      </c>
      <c r="AE9" s="373">
        <v>2018</v>
      </c>
    </row>
    <row r="10" spans="3:31" x14ac:dyDescent="0.25">
      <c r="C10" s="356">
        <v>43775</v>
      </c>
      <c r="D10" s="357" t="s">
        <v>279</v>
      </c>
      <c r="E10" s="357" t="s">
        <v>45</v>
      </c>
      <c r="F10" s="357">
        <v>2019</v>
      </c>
      <c r="G10" s="358" t="s">
        <v>747</v>
      </c>
      <c r="H10" s="359">
        <v>56.24</v>
      </c>
      <c r="I10" s="357" t="s">
        <v>272</v>
      </c>
      <c r="J10" s="357" t="s">
        <v>60</v>
      </c>
      <c r="K10" s="356" t="str">
        <f t="shared" ca="1" si="0"/>
        <v/>
      </c>
      <c r="L10" s="360">
        <f t="shared" si="1"/>
        <v>6</v>
      </c>
      <c r="M10" s="360">
        <f t="shared" si="2"/>
        <v>11</v>
      </c>
      <c r="N10" s="360">
        <f t="shared" si="3"/>
        <v>2019</v>
      </c>
      <c r="O10" s="372">
        <f t="shared" si="4"/>
        <v>12</v>
      </c>
      <c r="P10" s="357">
        <f>VLOOKUP(Tabela1456[[#This Row],[Banco]],$Y$9:$Z$28,2,0)</f>
        <v>1</v>
      </c>
      <c r="Q10" s="357">
        <f t="shared" si="5"/>
        <v>1</v>
      </c>
      <c r="R10" s="357" t="str">
        <f>IF(Tabela1456[[#This Row],[DIA]]&gt;0,IF('13'!$CD$36=77,1,""),"")</f>
        <v/>
      </c>
      <c r="S10" s="357">
        <f>IF(Q10&gt;'13'!$CD$30,0,1)</f>
        <v>1</v>
      </c>
      <c r="T10" s="357" t="str">
        <f>IF(Tabela1456[[#This Row],[DIA]]&gt;0,IF('01'!$BX$33=77,1,""),"")</f>
        <v/>
      </c>
      <c r="U10" s="357">
        <f>IF(Q10&gt;'01'!$BX$27,0,1)</f>
        <v>1</v>
      </c>
      <c r="W10" s="361" t="str">
        <f>'CAD2'!H8</f>
        <v>NUBANK</v>
      </c>
      <c r="X10" s="84"/>
      <c r="Y10" s="361" t="str">
        <f>'CAD2'!D8</f>
        <v>CAIXA ECONÔMICA FEDERAL</v>
      </c>
      <c r="Z10" s="362">
        <v>2</v>
      </c>
      <c r="AA10" s="84"/>
      <c r="AB10" s="363" t="s">
        <v>61</v>
      </c>
      <c r="AC10" s="364">
        <v>2</v>
      </c>
      <c r="AE10" s="373">
        <v>2019</v>
      </c>
    </row>
    <row r="11" spans="3:31" x14ac:dyDescent="0.25">
      <c r="C11" s="356">
        <v>43804</v>
      </c>
      <c r="D11" s="357" t="s">
        <v>278</v>
      </c>
      <c r="E11" s="357" t="s">
        <v>45</v>
      </c>
      <c r="F11" s="357">
        <v>2019</v>
      </c>
      <c r="G11" s="358" t="s">
        <v>749</v>
      </c>
      <c r="H11" s="359">
        <v>539.99</v>
      </c>
      <c r="I11" s="357" t="s">
        <v>272</v>
      </c>
      <c r="J11" s="357" t="s">
        <v>60</v>
      </c>
      <c r="K11" s="356" t="str">
        <f t="shared" ca="1" si="0"/>
        <v/>
      </c>
      <c r="L11" s="360">
        <f t="shared" si="1"/>
        <v>5</v>
      </c>
      <c r="M11" s="360">
        <f t="shared" si="2"/>
        <v>12</v>
      </c>
      <c r="N11" s="360">
        <f t="shared" si="3"/>
        <v>2019</v>
      </c>
      <c r="O11" s="372">
        <f t="shared" si="4"/>
        <v>12</v>
      </c>
      <c r="P11" s="357">
        <f>VLOOKUP(Tabela1456[[#This Row],[Banco]],$Y$9:$Z$28,2,0)</f>
        <v>1</v>
      </c>
      <c r="Q11" s="357">
        <f t="shared" si="5"/>
        <v>1</v>
      </c>
      <c r="R11" s="357" t="str">
        <f>IF(Tabela1456[[#This Row],[DIA]]&gt;0,IF('13'!$CD$36=77,1,""),"")</f>
        <v/>
      </c>
      <c r="S11" s="357">
        <f>IF(Q11&gt;'13'!$CD$30,0,1)</f>
        <v>1</v>
      </c>
      <c r="T11" s="357" t="str">
        <f>IF(Tabela1456[[#This Row],[DIA]]&gt;0,IF('01'!$BX$33=77,1,""),"")</f>
        <v/>
      </c>
      <c r="U11" s="357">
        <f>IF(Q11&gt;'01'!$BX$27,0,1)</f>
        <v>1</v>
      </c>
      <c r="W11" s="361" t="str">
        <f>'CAD2'!H9</f>
        <v>DIGIO</v>
      </c>
      <c r="X11" s="84"/>
      <c r="Y11" s="361" t="str">
        <f>'CAD2'!D9</f>
        <v>BANCO DO BRASIL S/A</v>
      </c>
      <c r="Z11" s="362">
        <v>3</v>
      </c>
      <c r="AA11" s="84"/>
      <c r="AB11" s="84"/>
      <c r="AC11" s="84"/>
      <c r="AE11" s="373">
        <v>2020</v>
      </c>
    </row>
    <row r="12" spans="3:31" x14ac:dyDescent="0.25">
      <c r="C12" s="356">
        <v>43809</v>
      </c>
      <c r="D12" s="357" t="s">
        <v>278</v>
      </c>
      <c r="E12" s="357" t="s">
        <v>45</v>
      </c>
      <c r="F12" s="357">
        <v>2019</v>
      </c>
      <c r="G12" s="358" t="s">
        <v>418</v>
      </c>
      <c r="H12" s="359">
        <v>68.069999999999993</v>
      </c>
      <c r="I12" s="357" t="s">
        <v>272</v>
      </c>
      <c r="J12" s="357" t="s">
        <v>60</v>
      </c>
      <c r="K12" s="356" t="str">
        <f t="shared" ca="1" si="0"/>
        <v/>
      </c>
      <c r="L12" s="360">
        <f t="shared" si="1"/>
        <v>10</v>
      </c>
      <c r="M12" s="360">
        <f t="shared" si="2"/>
        <v>12</v>
      </c>
      <c r="N12" s="360">
        <f t="shared" si="3"/>
        <v>2019</v>
      </c>
      <c r="O12" s="372">
        <f t="shared" si="4"/>
        <v>12</v>
      </c>
      <c r="P12" s="357">
        <f>VLOOKUP(Tabela1456[[#This Row],[Banco]],$Y$9:$Z$28,2,0)</f>
        <v>1</v>
      </c>
      <c r="Q12" s="357">
        <f t="shared" si="5"/>
        <v>1</v>
      </c>
      <c r="R12" s="357" t="str">
        <f>IF(Tabela1456[[#This Row],[DIA]]&gt;0,IF('13'!$CD$36=77,1,""),"")</f>
        <v/>
      </c>
      <c r="S12" s="357">
        <f>IF(Q12&gt;'13'!$CD$30,0,1)</f>
        <v>1</v>
      </c>
      <c r="T12" s="357" t="str">
        <f>IF(Tabela1456[[#This Row],[DIA]]&gt;0,IF('01'!$BX$33=77,1,""),"")</f>
        <v/>
      </c>
      <c r="U12" s="357">
        <f>IF(Q12&gt;'01'!$BX$27,0,1)</f>
        <v>1</v>
      </c>
      <c r="W12" s="361" t="str">
        <f>'CAD2'!H10</f>
        <v>INTER</v>
      </c>
      <c r="X12" s="84"/>
      <c r="Y12" s="361" t="str">
        <f>'CAD2'!D10</f>
        <v>NUCONTA</v>
      </c>
      <c r="Z12" s="362">
        <v>4</v>
      </c>
      <c r="AA12" s="84"/>
      <c r="AB12" s="364" t="s">
        <v>34</v>
      </c>
      <c r="AC12" s="364">
        <v>1</v>
      </c>
      <c r="AE12" s="373">
        <v>2021</v>
      </c>
    </row>
    <row r="13" spans="3:31" x14ac:dyDescent="0.25">
      <c r="C13" s="356">
        <v>43825</v>
      </c>
      <c r="D13" s="357" t="s">
        <v>277</v>
      </c>
      <c r="E13" s="357" t="s">
        <v>45</v>
      </c>
      <c r="F13" s="357">
        <v>2019</v>
      </c>
      <c r="G13" s="358" t="s">
        <v>750</v>
      </c>
      <c r="H13" s="359">
        <v>28.67</v>
      </c>
      <c r="I13" s="357" t="s">
        <v>275</v>
      </c>
      <c r="J13" s="357" t="s">
        <v>60</v>
      </c>
      <c r="K13" s="356" t="str">
        <f t="shared" ca="1" si="0"/>
        <v/>
      </c>
      <c r="L13" s="360">
        <f t="shared" si="1"/>
        <v>26</v>
      </c>
      <c r="M13" s="360">
        <f t="shared" si="2"/>
        <v>12</v>
      </c>
      <c r="N13" s="360">
        <f t="shared" si="3"/>
        <v>2019</v>
      </c>
      <c r="O13" s="372">
        <f t="shared" si="4"/>
        <v>12</v>
      </c>
      <c r="P13" s="357">
        <f>VLOOKUP(Tabela1456[[#This Row],[Banco]],$Y$9:$Z$28,2,0)</f>
        <v>4</v>
      </c>
      <c r="Q13" s="357">
        <f t="shared" si="5"/>
        <v>1</v>
      </c>
      <c r="R13" s="357" t="str">
        <f>IF(Tabela1456[[#This Row],[DIA]]&gt;0,IF('13'!$CD$36=77,1,""),"")</f>
        <v/>
      </c>
      <c r="S13" s="357">
        <f>IF(Q13&gt;'13'!$CD$30,0,1)</f>
        <v>1</v>
      </c>
      <c r="T13" s="357" t="str">
        <f>IF(Tabela1456[[#This Row],[DIA]]&gt;0,IF('01'!$BX$33=77,1,""),"")</f>
        <v/>
      </c>
      <c r="U13" s="357">
        <f>IF(Q13&gt;'01'!$BX$27,0,1)</f>
        <v>1</v>
      </c>
      <c r="W13" s="361" t="str">
        <f>'CAD2'!H11</f>
        <v>SANTANDER FREE</v>
      </c>
      <c r="X13" s="84"/>
      <c r="Y13" s="361" t="str">
        <f>'CAD2'!D11</f>
        <v>INTER</v>
      </c>
      <c r="Z13" s="362">
        <v>5</v>
      </c>
      <c r="AA13" s="84"/>
      <c r="AB13" s="364" t="s">
        <v>35</v>
      </c>
      <c r="AC13" s="364">
        <v>2</v>
      </c>
      <c r="AE13" s="373">
        <v>2022</v>
      </c>
    </row>
    <row r="14" spans="3:31" x14ac:dyDescent="0.25">
      <c r="C14" s="356">
        <v>43828</v>
      </c>
      <c r="D14" s="357" t="s">
        <v>278</v>
      </c>
      <c r="E14" s="357" t="s">
        <v>45</v>
      </c>
      <c r="F14" s="357">
        <v>2019</v>
      </c>
      <c r="G14" s="358" t="s">
        <v>751</v>
      </c>
      <c r="H14" s="359">
        <v>28.6</v>
      </c>
      <c r="I14" s="357" t="s">
        <v>272</v>
      </c>
      <c r="J14" s="357" t="s">
        <v>60</v>
      </c>
      <c r="K14" s="356" t="str">
        <f t="shared" ca="1" si="0"/>
        <v/>
      </c>
      <c r="L14" s="360">
        <f t="shared" si="1"/>
        <v>29</v>
      </c>
      <c r="M14" s="360">
        <f t="shared" si="2"/>
        <v>12</v>
      </c>
      <c r="N14" s="360">
        <f t="shared" si="3"/>
        <v>2019</v>
      </c>
      <c r="O14" s="372">
        <f t="shared" si="4"/>
        <v>12</v>
      </c>
      <c r="P14" s="357">
        <f>VLOOKUP(Tabela1456[[#This Row],[Banco]],$Y$9:$Z$28,2,0)</f>
        <v>1</v>
      </c>
      <c r="Q14" s="357">
        <f t="shared" si="5"/>
        <v>1</v>
      </c>
      <c r="R14" s="357" t="str">
        <f>IF(Tabela1456[[#This Row],[DIA]]&gt;0,IF('13'!$CD$36=77,1,""),"")</f>
        <v/>
      </c>
      <c r="S14" s="357">
        <f>IF(Q14&gt;'13'!$CD$30,0,1)</f>
        <v>1</v>
      </c>
      <c r="T14" s="357" t="str">
        <f>IF(Tabela1456[[#This Row],[DIA]]&gt;0,IF('01'!$BX$33=77,1,""),"")</f>
        <v/>
      </c>
      <c r="U14" s="357">
        <f>IF(Q14&gt;'01'!$BX$27,0,1)</f>
        <v>1</v>
      </c>
      <c r="W14" s="361">
        <f>'CAD2'!H12</f>
        <v>0</v>
      </c>
      <c r="X14" s="84"/>
      <c r="Y14" s="361" t="str">
        <f>'CAD2'!D12</f>
        <v>BRADESCO S/A</v>
      </c>
      <c r="Z14" s="362">
        <v>6</v>
      </c>
      <c r="AA14" s="84"/>
      <c r="AB14" s="364" t="s">
        <v>36</v>
      </c>
      <c r="AC14" s="364">
        <v>3</v>
      </c>
      <c r="AE14" s="373">
        <v>2023</v>
      </c>
    </row>
    <row r="15" spans="3:31" x14ac:dyDescent="0.25">
      <c r="C15" s="356">
        <v>43466</v>
      </c>
      <c r="D15" s="357" t="s">
        <v>279</v>
      </c>
      <c r="E15" s="357" t="s">
        <v>34</v>
      </c>
      <c r="F15" s="357">
        <v>2019</v>
      </c>
      <c r="G15" s="358" t="s">
        <v>747</v>
      </c>
      <c r="H15" s="359">
        <v>1290</v>
      </c>
      <c r="I15" s="357" t="s">
        <v>276</v>
      </c>
      <c r="J15" s="357" t="s">
        <v>60</v>
      </c>
      <c r="K15" s="356" t="str">
        <f t="shared" ca="1" si="0"/>
        <v/>
      </c>
      <c r="L15" s="360">
        <f t="shared" si="1"/>
        <v>1</v>
      </c>
      <c r="M15" s="360">
        <f t="shared" si="2"/>
        <v>1</v>
      </c>
      <c r="N15" s="360">
        <f t="shared" si="3"/>
        <v>2019</v>
      </c>
      <c r="O15" s="372">
        <f t="shared" si="4"/>
        <v>1</v>
      </c>
      <c r="P15" s="357">
        <f>VLOOKUP(Tabela1456[[#This Row],[Banco]],$Y$9:$Z$28,2,0)</f>
        <v>5</v>
      </c>
      <c r="Q15" s="357">
        <f t="shared" si="5"/>
        <v>1</v>
      </c>
      <c r="R15" s="357" t="str">
        <f>IF(Tabela1456[[#This Row],[DIA]]&gt;0,IF('13'!$CD$36=77,1,""),"")</f>
        <v/>
      </c>
      <c r="S15" s="357">
        <f>IF(Q15&gt;'13'!$CD$30,0,1)</f>
        <v>1</v>
      </c>
      <c r="T15" s="357" t="str">
        <f>IF(Tabela1456[[#This Row],[DIA]]&gt;0,IF('01'!$BX$33=77,1,""),"")</f>
        <v/>
      </c>
      <c r="U15" s="357">
        <f>IF(Q15&gt;'01'!$BX$27,0,1)</f>
        <v>1</v>
      </c>
      <c r="W15" s="361">
        <f>'CAD2'!H13</f>
        <v>0</v>
      </c>
      <c r="X15" s="84"/>
      <c r="Y15" s="361">
        <f>'CAD2'!D13</f>
        <v>0</v>
      </c>
      <c r="Z15" s="362">
        <v>7</v>
      </c>
      <c r="AA15" s="84"/>
      <c r="AB15" s="364" t="s">
        <v>37</v>
      </c>
      <c r="AC15" s="364">
        <v>4</v>
      </c>
      <c r="AE15" s="373">
        <v>2024</v>
      </c>
    </row>
    <row r="16" spans="3:31" x14ac:dyDescent="0.25">
      <c r="C16" s="356">
        <v>43497</v>
      </c>
      <c r="D16" s="357" t="s">
        <v>279</v>
      </c>
      <c r="E16" s="357" t="s">
        <v>35</v>
      </c>
      <c r="F16" s="357">
        <v>2019</v>
      </c>
      <c r="G16" s="358" t="s">
        <v>747</v>
      </c>
      <c r="H16" s="359">
        <v>2908</v>
      </c>
      <c r="I16" s="357" t="s">
        <v>276</v>
      </c>
      <c r="J16" s="357" t="s">
        <v>60</v>
      </c>
      <c r="K16" s="356" t="str">
        <f t="shared" ca="1" si="0"/>
        <v/>
      </c>
      <c r="L16" s="360">
        <f t="shared" si="1"/>
        <v>1</v>
      </c>
      <c r="M16" s="360">
        <f t="shared" si="2"/>
        <v>2</v>
      </c>
      <c r="N16" s="360">
        <f t="shared" si="3"/>
        <v>2019</v>
      </c>
      <c r="O16" s="372">
        <f t="shared" si="4"/>
        <v>2</v>
      </c>
      <c r="P16" s="357">
        <f>VLOOKUP(Tabela1456[[#This Row],[Banco]],$Y$9:$Z$28,2,0)</f>
        <v>5</v>
      </c>
      <c r="Q16" s="357">
        <f t="shared" si="5"/>
        <v>1</v>
      </c>
      <c r="R16" s="357" t="str">
        <f>IF(Tabela1456[[#This Row],[DIA]]&gt;0,IF('13'!$CD$36=77,1,""),"")</f>
        <v/>
      </c>
      <c r="S16" s="357">
        <f>IF(Q16&gt;'13'!$CD$30,0,1)</f>
        <v>1</v>
      </c>
      <c r="T16" s="357" t="str">
        <f>IF(Tabela1456[[#This Row],[DIA]]&gt;0,IF('01'!$BX$33=77,1,""),"")</f>
        <v/>
      </c>
      <c r="U16" s="357">
        <f>IF(Q16&gt;'01'!$BX$27,0,1)</f>
        <v>1</v>
      </c>
      <c r="W16" s="361">
        <f>'CAD2'!H14</f>
        <v>0</v>
      </c>
      <c r="X16" s="84"/>
      <c r="Y16" s="361">
        <f>'CAD2'!D14</f>
        <v>0</v>
      </c>
      <c r="Z16" s="362">
        <v>8</v>
      </c>
      <c r="AA16" s="84"/>
      <c r="AB16" s="364" t="s">
        <v>38</v>
      </c>
      <c r="AC16" s="364">
        <v>5</v>
      </c>
      <c r="AE16" s="373">
        <v>2025</v>
      </c>
    </row>
    <row r="17" spans="3:31" x14ac:dyDescent="0.25">
      <c r="C17" s="356">
        <v>43525</v>
      </c>
      <c r="D17" s="357" t="s">
        <v>279</v>
      </c>
      <c r="E17" s="357" t="s">
        <v>36</v>
      </c>
      <c r="F17" s="357">
        <v>2019</v>
      </c>
      <c r="G17" s="358" t="s">
        <v>749</v>
      </c>
      <c r="H17" s="359">
        <v>2456</v>
      </c>
      <c r="I17" s="357" t="s">
        <v>276</v>
      </c>
      <c r="J17" s="357" t="s">
        <v>60</v>
      </c>
      <c r="K17" s="356" t="str">
        <f t="shared" ca="1" si="0"/>
        <v/>
      </c>
      <c r="L17" s="360">
        <f t="shared" si="1"/>
        <v>1</v>
      </c>
      <c r="M17" s="360">
        <f t="shared" si="2"/>
        <v>3</v>
      </c>
      <c r="N17" s="360">
        <f t="shared" si="3"/>
        <v>2019</v>
      </c>
      <c r="O17" s="372">
        <f t="shared" si="4"/>
        <v>3</v>
      </c>
      <c r="P17" s="357">
        <f>VLOOKUP(Tabela1456[[#This Row],[Banco]],$Y$9:$Z$28,2,0)</f>
        <v>5</v>
      </c>
      <c r="Q17" s="357">
        <f t="shared" si="5"/>
        <v>1</v>
      </c>
      <c r="R17" s="357" t="str">
        <f>IF(Tabela1456[[#This Row],[DIA]]&gt;0,IF('13'!$CD$36=77,1,""),"")</f>
        <v/>
      </c>
      <c r="S17" s="357">
        <f>IF(Q17&gt;'13'!$CD$30,0,1)</f>
        <v>1</v>
      </c>
      <c r="T17" s="357" t="str">
        <f>IF(Tabela1456[[#This Row],[DIA]]&gt;0,IF('01'!$BX$33=77,1,""),"")</f>
        <v/>
      </c>
      <c r="U17" s="357">
        <f>IF(Q17&gt;'01'!$BX$27,0,1)</f>
        <v>1</v>
      </c>
      <c r="W17" s="361">
        <f>'CAD2'!H15</f>
        <v>0</v>
      </c>
      <c r="X17" s="84"/>
      <c r="Y17" s="361">
        <f>'CAD2'!D15</f>
        <v>0</v>
      </c>
      <c r="Z17" s="362">
        <v>9</v>
      </c>
      <c r="AA17" s="84"/>
      <c r="AB17" s="364" t="s">
        <v>39</v>
      </c>
      <c r="AC17" s="364">
        <v>6</v>
      </c>
      <c r="AE17" s="373">
        <v>2026</v>
      </c>
    </row>
    <row r="18" spans="3:31" x14ac:dyDescent="0.25">
      <c r="C18" s="356">
        <v>43556</v>
      </c>
      <c r="D18" s="357" t="s">
        <v>279</v>
      </c>
      <c r="E18" s="357" t="s">
        <v>37</v>
      </c>
      <c r="F18" s="357">
        <v>2019</v>
      </c>
      <c r="G18" s="358" t="s">
        <v>418</v>
      </c>
      <c r="H18" s="359">
        <v>2134</v>
      </c>
      <c r="I18" s="357" t="s">
        <v>276</v>
      </c>
      <c r="J18" s="357" t="s">
        <v>60</v>
      </c>
      <c r="K18" s="356" t="str">
        <f t="shared" ca="1" si="0"/>
        <v/>
      </c>
      <c r="L18" s="360">
        <f t="shared" si="1"/>
        <v>1</v>
      </c>
      <c r="M18" s="360">
        <f t="shared" si="2"/>
        <v>4</v>
      </c>
      <c r="N18" s="360">
        <f t="shared" si="3"/>
        <v>2019</v>
      </c>
      <c r="O18" s="372">
        <f t="shared" si="4"/>
        <v>4</v>
      </c>
      <c r="P18" s="357">
        <f>VLOOKUP(Tabela1456[[#This Row],[Banco]],$Y$9:$Z$28,2,0)</f>
        <v>5</v>
      </c>
      <c r="Q18" s="357">
        <f t="shared" si="5"/>
        <v>1</v>
      </c>
      <c r="R18" s="357" t="str">
        <f>IF(Tabela1456[[#This Row],[DIA]]&gt;0,IF('13'!$CD$36=77,1,""),"")</f>
        <v/>
      </c>
      <c r="S18" s="357">
        <f>IF(Q18&gt;'13'!$CD$30,0,1)</f>
        <v>1</v>
      </c>
      <c r="T18" s="357" t="str">
        <f>IF(Tabela1456[[#This Row],[DIA]]&gt;0,IF('01'!$BX$33=77,1,""),"")</f>
        <v/>
      </c>
      <c r="U18" s="357">
        <f>IF(Q18&gt;'01'!$BX$27,0,1)</f>
        <v>1</v>
      </c>
      <c r="W18" s="361">
        <f>'CAD2'!H16</f>
        <v>0</v>
      </c>
      <c r="X18" s="84"/>
      <c r="Y18" s="361">
        <f>'CAD2'!D16</f>
        <v>0</v>
      </c>
      <c r="Z18" s="362">
        <v>10</v>
      </c>
      <c r="AA18" s="84"/>
      <c r="AB18" s="364" t="s">
        <v>40</v>
      </c>
      <c r="AC18" s="364">
        <v>7</v>
      </c>
      <c r="AE18" s="373">
        <v>2027</v>
      </c>
    </row>
    <row r="19" spans="3:31" x14ac:dyDescent="0.25">
      <c r="C19" s="356">
        <v>43586</v>
      </c>
      <c r="D19" s="357" t="s">
        <v>279</v>
      </c>
      <c r="E19" s="357" t="s">
        <v>38</v>
      </c>
      <c r="F19" s="357">
        <v>2019</v>
      </c>
      <c r="G19" s="358" t="s">
        <v>750</v>
      </c>
      <c r="H19" s="359">
        <v>1239</v>
      </c>
      <c r="I19" s="357" t="s">
        <v>276</v>
      </c>
      <c r="J19" s="357" t="s">
        <v>60</v>
      </c>
      <c r="K19" s="356" t="str">
        <f t="shared" ca="1" si="0"/>
        <v/>
      </c>
      <c r="L19" s="360">
        <f t="shared" si="1"/>
        <v>1</v>
      </c>
      <c r="M19" s="360">
        <f t="shared" si="2"/>
        <v>5</v>
      </c>
      <c r="N19" s="360">
        <f t="shared" si="3"/>
        <v>2019</v>
      </c>
      <c r="O19" s="372">
        <f t="shared" si="4"/>
        <v>5</v>
      </c>
      <c r="P19" s="357">
        <f>VLOOKUP(Tabela1456[[#This Row],[Banco]],$Y$9:$Z$28,2,0)</f>
        <v>5</v>
      </c>
      <c r="Q19" s="357">
        <f t="shared" si="5"/>
        <v>1</v>
      </c>
      <c r="R19" s="357" t="str">
        <f>IF(Tabela1456[[#This Row],[DIA]]&gt;0,IF('13'!$CD$36=77,1,""),"")</f>
        <v/>
      </c>
      <c r="S19" s="357">
        <f>IF(Q19&gt;'13'!$CD$30,0,1)</f>
        <v>1</v>
      </c>
      <c r="T19" s="357" t="str">
        <f>IF(Tabela1456[[#This Row],[DIA]]&gt;0,IF('01'!$BX$33=77,1,""),"")</f>
        <v/>
      </c>
      <c r="U19" s="357">
        <f>IF(Q19&gt;'01'!$BX$27,0,1)</f>
        <v>1</v>
      </c>
      <c r="W19" s="361">
        <f>'CAD2'!H17</f>
        <v>0</v>
      </c>
      <c r="X19" s="84"/>
      <c r="Y19" s="361">
        <f>'CAD2'!D17</f>
        <v>0</v>
      </c>
      <c r="Z19" s="362">
        <v>11</v>
      </c>
      <c r="AA19" s="84"/>
      <c r="AB19" s="364" t="s">
        <v>41</v>
      </c>
      <c r="AC19" s="364">
        <v>8</v>
      </c>
      <c r="AE19" s="373">
        <v>2028</v>
      </c>
    </row>
    <row r="20" spans="3:31" x14ac:dyDescent="0.25">
      <c r="C20" s="356">
        <v>43617</v>
      </c>
      <c r="D20" s="357" t="s">
        <v>279</v>
      </c>
      <c r="E20" s="357" t="s">
        <v>39</v>
      </c>
      <c r="F20" s="357">
        <v>2019</v>
      </c>
      <c r="G20" s="358" t="s">
        <v>751</v>
      </c>
      <c r="H20" s="359">
        <v>3245</v>
      </c>
      <c r="I20" s="357" t="s">
        <v>276</v>
      </c>
      <c r="J20" s="357" t="s">
        <v>60</v>
      </c>
      <c r="K20" s="356" t="str">
        <f t="shared" ca="1" si="0"/>
        <v/>
      </c>
      <c r="L20" s="360">
        <f t="shared" si="1"/>
        <v>1</v>
      </c>
      <c r="M20" s="360">
        <f t="shared" si="2"/>
        <v>6</v>
      </c>
      <c r="N20" s="360">
        <f t="shared" si="3"/>
        <v>2019</v>
      </c>
      <c r="O20" s="372">
        <f t="shared" si="4"/>
        <v>6</v>
      </c>
      <c r="P20" s="357">
        <f>VLOOKUP(Tabela1456[[#This Row],[Banco]],$Y$9:$Z$28,2,0)</f>
        <v>5</v>
      </c>
      <c r="Q20" s="357">
        <f t="shared" si="5"/>
        <v>1</v>
      </c>
      <c r="R20" s="357" t="str">
        <f>IF(Tabela1456[[#This Row],[DIA]]&gt;0,IF('13'!$CD$36=77,1,""),"")</f>
        <v/>
      </c>
      <c r="S20" s="357">
        <f>IF(Q20&gt;'13'!$CD$30,0,1)</f>
        <v>1</v>
      </c>
      <c r="T20" s="357" t="str">
        <f>IF(Tabela1456[[#This Row],[DIA]]&gt;0,IF('01'!$BX$33=77,1,""),"")</f>
        <v/>
      </c>
      <c r="U20" s="357">
        <f>IF(Q20&gt;'01'!$BX$27,0,1)</f>
        <v>1</v>
      </c>
      <c r="W20" s="361">
        <f>'CAD2'!H18</f>
        <v>0</v>
      </c>
      <c r="X20" s="84"/>
      <c r="Y20" s="361">
        <f>'CAD2'!D18</f>
        <v>0</v>
      </c>
      <c r="Z20" s="362">
        <v>12</v>
      </c>
      <c r="AA20" s="84"/>
      <c r="AB20" s="364" t="s">
        <v>42</v>
      </c>
      <c r="AC20" s="364">
        <v>9</v>
      </c>
      <c r="AE20" s="373">
        <v>2029</v>
      </c>
    </row>
    <row r="21" spans="3:31" x14ac:dyDescent="0.25">
      <c r="C21" s="356">
        <v>43647</v>
      </c>
      <c r="D21" s="357" t="s">
        <v>279</v>
      </c>
      <c r="E21" s="357" t="s">
        <v>40</v>
      </c>
      <c r="F21" s="357">
        <v>2019</v>
      </c>
      <c r="G21" s="358" t="s">
        <v>747</v>
      </c>
      <c r="H21" s="359">
        <v>2134</v>
      </c>
      <c r="I21" s="357" t="s">
        <v>276</v>
      </c>
      <c r="J21" s="357" t="s">
        <v>60</v>
      </c>
      <c r="K21" s="356" t="str">
        <f t="shared" ca="1" si="0"/>
        <v/>
      </c>
      <c r="L21" s="360">
        <f t="shared" si="1"/>
        <v>1</v>
      </c>
      <c r="M21" s="360">
        <f t="shared" si="2"/>
        <v>7</v>
      </c>
      <c r="N21" s="360">
        <f t="shared" si="3"/>
        <v>2019</v>
      </c>
      <c r="O21" s="372">
        <f t="shared" si="4"/>
        <v>7</v>
      </c>
      <c r="P21" s="357">
        <f>VLOOKUP(Tabela1456[[#This Row],[Banco]],$Y$9:$Z$28,2,0)</f>
        <v>5</v>
      </c>
      <c r="Q21" s="357">
        <f t="shared" si="5"/>
        <v>1</v>
      </c>
      <c r="R21" s="357" t="str">
        <f>IF(Tabela1456[[#This Row],[DIA]]&gt;0,IF('13'!$CD$36=77,1,""),"")</f>
        <v/>
      </c>
      <c r="S21" s="357">
        <f>IF(Q21&gt;'13'!$CD$30,0,1)</f>
        <v>1</v>
      </c>
      <c r="T21" s="357" t="str">
        <f>IF(Tabela1456[[#This Row],[DIA]]&gt;0,IF('01'!$BX$33=77,1,""),"")</f>
        <v/>
      </c>
      <c r="U21" s="357">
        <f>IF(Q21&gt;'01'!$BX$27,0,1)</f>
        <v>1</v>
      </c>
      <c r="W21" s="361">
        <f>'CAD2'!H19</f>
        <v>0</v>
      </c>
      <c r="X21" s="84"/>
      <c r="Y21" s="361">
        <f>'CAD2'!D19</f>
        <v>0</v>
      </c>
      <c r="Z21" s="362">
        <v>13</v>
      </c>
      <c r="AA21" s="84"/>
      <c r="AB21" s="364" t="s">
        <v>43</v>
      </c>
      <c r="AC21" s="364">
        <v>10</v>
      </c>
      <c r="AE21" s="373">
        <v>2030</v>
      </c>
    </row>
    <row r="22" spans="3:31" x14ac:dyDescent="0.25">
      <c r="C22" s="356">
        <v>43678</v>
      </c>
      <c r="D22" s="357" t="s">
        <v>279</v>
      </c>
      <c r="E22" s="357" t="s">
        <v>41</v>
      </c>
      <c r="F22" s="357">
        <v>2019</v>
      </c>
      <c r="G22" s="358" t="s">
        <v>750</v>
      </c>
      <c r="H22" s="359">
        <v>1237</v>
      </c>
      <c r="I22" s="357" t="s">
        <v>276</v>
      </c>
      <c r="J22" s="357" t="s">
        <v>60</v>
      </c>
      <c r="K22" s="356" t="str">
        <f t="shared" ca="1" si="0"/>
        <v/>
      </c>
      <c r="L22" s="360">
        <f t="shared" si="1"/>
        <v>1</v>
      </c>
      <c r="M22" s="360">
        <f t="shared" si="2"/>
        <v>8</v>
      </c>
      <c r="N22" s="360">
        <f t="shared" si="3"/>
        <v>2019</v>
      </c>
      <c r="O22" s="372">
        <f t="shared" si="4"/>
        <v>8</v>
      </c>
      <c r="P22" s="357">
        <f>VLOOKUP(Tabela1456[[#This Row],[Banco]],$Y$9:$Z$28,2,0)</f>
        <v>5</v>
      </c>
      <c r="Q22" s="357">
        <f t="shared" si="5"/>
        <v>1</v>
      </c>
      <c r="R22" s="357" t="str">
        <f>IF(Tabela1456[[#This Row],[DIA]]&gt;0,IF('13'!$CD$36=77,1,""),"")</f>
        <v/>
      </c>
      <c r="S22" s="357">
        <f>IF(Q22&gt;'13'!$CD$30,0,1)</f>
        <v>1</v>
      </c>
      <c r="T22" s="357" t="str">
        <f>IF(Tabela1456[[#This Row],[DIA]]&gt;0,IF('01'!$BX$33=77,1,""),"")</f>
        <v/>
      </c>
      <c r="U22" s="357">
        <f>IF(Q22&gt;'01'!$BX$27,0,1)</f>
        <v>1</v>
      </c>
      <c r="W22" s="361">
        <f>'CAD2'!H20</f>
        <v>0</v>
      </c>
      <c r="X22" s="84"/>
      <c r="Y22" s="361">
        <f>'CAD2'!D20</f>
        <v>0</v>
      </c>
      <c r="Z22" s="362">
        <v>14</v>
      </c>
      <c r="AA22" s="84"/>
      <c r="AB22" s="364" t="s">
        <v>44</v>
      </c>
      <c r="AC22" s="364">
        <v>11</v>
      </c>
      <c r="AE22" s="373">
        <v>2031</v>
      </c>
    </row>
    <row r="23" spans="3:31" x14ac:dyDescent="0.25">
      <c r="C23" s="356">
        <v>43709</v>
      </c>
      <c r="D23" s="357" t="s">
        <v>279</v>
      </c>
      <c r="E23" s="357" t="s">
        <v>42</v>
      </c>
      <c r="F23" s="357">
        <v>2019</v>
      </c>
      <c r="G23" s="358" t="s">
        <v>752</v>
      </c>
      <c r="H23" s="359">
        <v>2412</v>
      </c>
      <c r="I23" s="357" t="s">
        <v>276</v>
      </c>
      <c r="J23" s="357" t="s">
        <v>60</v>
      </c>
      <c r="K23" s="356" t="str">
        <f t="shared" ca="1" si="0"/>
        <v/>
      </c>
      <c r="L23" s="360">
        <f t="shared" si="1"/>
        <v>1</v>
      </c>
      <c r="M23" s="360">
        <f t="shared" si="2"/>
        <v>9</v>
      </c>
      <c r="N23" s="360">
        <f t="shared" si="3"/>
        <v>2019</v>
      </c>
      <c r="O23" s="372">
        <f t="shared" si="4"/>
        <v>9</v>
      </c>
      <c r="P23" s="357">
        <f>VLOOKUP(Tabela1456[[#This Row],[Banco]],$Y$9:$Z$28,2,0)</f>
        <v>5</v>
      </c>
      <c r="Q23" s="357">
        <f t="shared" si="5"/>
        <v>1</v>
      </c>
      <c r="R23" s="357" t="str">
        <f>IF(Tabela1456[[#This Row],[DIA]]&gt;0,IF('13'!$CD$36=77,1,""),"")</f>
        <v/>
      </c>
      <c r="S23" s="357">
        <f>IF(Q23&gt;'13'!$CD$30,0,1)</f>
        <v>1</v>
      </c>
      <c r="T23" s="357" t="str">
        <f>IF(Tabela1456[[#This Row],[DIA]]&gt;0,IF('01'!$BX$33=77,1,""),"")</f>
        <v/>
      </c>
      <c r="U23" s="357">
        <f>IF(Q23&gt;'01'!$BX$27,0,1)</f>
        <v>1</v>
      </c>
      <c r="W23" s="361">
        <f>'CAD2'!H21</f>
        <v>0</v>
      </c>
      <c r="X23" s="84"/>
      <c r="Y23" s="361">
        <f>'CAD2'!D21</f>
        <v>0</v>
      </c>
      <c r="Z23" s="362">
        <v>15</v>
      </c>
      <c r="AA23" s="84"/>
      <c r="AB23" s="364" t="s">
        <v>45</v>
      </c>
      <c r="AC23" s="364">
        <v>12</v>
      </c>
      <c r="AE23" s="373">
        <v>2032</v>
      </c>
    </row>
    <row r="24" spans="3:31" x14ac:dyDescent="0.25">
      <c r="C24" s="356">
        <v>43739</v>
      </c>
      <c r="D24" s="357" t="s">
        <v>279</v>
      </c>
      <c r="E24" s="357" t="s">
        <v>43</v>
      </c>
      <c r="F24" s="357">
        <v>2019</v>
      </c>
      <c r="G24" s="358" t="s">
        <v>753</v>
      </c>
      <c r="H24" s="359">
        <v>2314</v>
      </c>
      <c r="I24" s="357" t="s">
        <v>276</v>
      </c>
      <c r="J24" s="357" t="s">
        <v>60</v>
      </c>
      <c r="K24" s="356" t="str">
        <f t="shared" ca="1" si="0"/>
        <v/>
      </c>
      <c r="L24" s="360">
        <f t="shared" si="1"/>
        <v>1</v>
      </c>
      <c r="M24" s="360">
        <f t="shared" si="2"/>
        <v>10</v>
      </c>
      <c r="N24" s="360">
        <f t="shared" si="3"/>
        <v>2019</v>
      </c>
      <c r="O24" s="372">
        <f t="shared" si="4"/>
        <v>10</v>
      </c>
      <c r="P24" s="357">
        <f>VLOOKUP(Tabela1456[[#This Row],[Banco]],$Y$9:$Z$28,2,0)</f>
        <v>5</v>
      </c>
      <c r="Q24" s="357">
        <f t="shared" si="5"/>
        <v>1</v>
      </c>
      <c r="R24" s="357" t="str">
        <f>IF(Tabela1456[[#This Row],[DIA]]&gt;0,IF('13'!$CD$36=77,1,""),"")</f>
        <v/>
      </c>
      <c r="S24" s="357">
        <f>IF(Q24&gt;'13'!$CD$30,0,1)</f>
        <v>1</v>
      </c>
      <c r="T24" s="357" t="str">
        <f>IF(Tabela1456[[#This Row],[DIA]]&gt;0,IF('01'!$BX$33=77,1,""),"")</f>
        <v/>
      </c>
      <c r="U24" s="357">
        <f>IF(Q24&gt;'01'!$BX$27,0,1)</f>
        <v>1</v>
      </c>
      <c r="W24" s="361">
        <f>'CAD2'!H22</f>
        <v>0</v>
      </c>
      <c r="X24" s="84"/>
      <c r="Y24" s="361">
        <f>'CAD2'!D22</f>
        <v>0</v>
      </c>
      <c r="Z24" s="362">
        <v>16</v>
      </c>
      <c r="AA24" s="84"/>
      <c r="AB24" s="84"/>
      <c r="AC24" s="84"/>
      <c r="AE24" s="373">
        <v>2033</v>
      </c>
    </row>
    <row r="25" spans="3:31" x14ac:dyDescent="0.25">
      <c r="C25" s="356">
        <v>43770</v>
      </c>
      <c r="D25" s="357" t="s">
        <v>279</v>
      </c>
      <c r="E25" s="357" t="s">
        <v>44</v>
      </c>
      <c r="F25" s="357">
        <v>2019</v>
      </c>
      <c r="G25" s="358" t="s">
        <v>406</v>
      </c>
      <c r="H25" s="359">
        <v>2456</v>
      </c>
      <c r="I25" s="357" t="s">
        <v>276</v>
      </c>
      <c r="J25" s="357" t="s">
        <v>60</v>
      </c>
      <c r="K25" s="356" t="str">
        <f t="shared" ca="1" si="0"/>
        <v/>
      </c>
      <c r="L25" s="360">
        <f t="shared" si="1"/>
        <v>1</v>
      </c>
      <c r="M25" s="360">
        <f t="shared" si="2"/>
        <v>11</v>
      </c>
      <c r="N25" s="360">
        <f t="shared" si="3"/>
        <v>2019</v>
      </c>
      <c r="O25" s="372">
        <f t="shared" si="4"/>
        <v>11</v>
      </c>
      <c r="P25" s="357">
        <f>VLOOKUP(Tabela1456[[#This Row],[Banco]],$Y$9:$Z$28,2,0)</f>
        <v>5</v>
      </c>
      <c r="Q25" s="357">
        <f t="shared" si="5"/>
        <v>1</v>
      </c>
      <c r="R25" s="357" t="str">
        <f>IF(Tabela1456[[#This Row],[DIA]]&gt;0,IF('13'!$CD$36=77,1,""),"")</f>
        <v/>
      </c>
      <c r="S25" s="357">
        <f>IF(Q25&gt;'13'!$CD$30,0,1)</f>
        <v>1</v>
      </c>
      <c r="T25" s="357" t="str">
        <f>IF(Tabela1456[[#This Row],[DIA]]&gt;0,IF('01'!$BX$33=77,1,""),"")</f>
        <v/>
      </c>
      <c r="U25" s="357">
        <f>IF(Q25&gt;'01'!$BX$27,0,1)</f>
        <v>1</v>
      </c>
      <c r="W25" s="361">
        <f>'CAD2'!H23</f>
        <v>0</v>
      </c>
      <c r="X25" s="84"/>
      <c r="Y25" s="361">
        <f>'CAD2'!D23</f>
        <v>0</v>
      </c>
      <c r="Z25" s="362">
        <v>17</v>
      </c>
      <c r="AA25" s="84"/>
      <c r="AB25" s="84"/>
      <c r="AC25" s="84"/>
      <c r="AE25" s="373">
        <v>2034</v>
      </c>
    </row>
    <row r="26" spans="3:31" x14ac:dyDescent="0.25">
      <c r="C26" s="356">
        <v>43800</v>
      </c>
      <c r="D26" s="357" t="s">
        <v>279</v>
      </c>
      <c r="E26" s="357" t="s">
        <v>45</v>
      </c>
      <c r="F26" s="357">
        <v>2019</v>
      </c>
      <c r="G26" s="358" t="s">
        <v>737</v>
      </c>
      <c r="H26" s="359">
        <v>1278</v>
      </c>
      <c r="I26" s="357" t="s">
        <v>276</v>
      </c>
      <c r="J26" s="357" t="s">
        <v>60</v>
      </c>
      <c r="K26" s="356" t="str">
        <f t="shared" ca="1" si="0"/>
        <v/>
      </c>
      <c r="L26" s="360">
        <f t="shared" si="1"/>
        <v>1</v>
      </c>
      <c r="M26" s="360">
        <f t="shared" si="2"/>
        <v>12</v>
      </c>
      <c r="N26" s="360">
        <f t="shared" si="3"/>
        <v>2019</v>
      </c>
      <c r="O26" s="372">
        <f t="shared" si="4"/>
        <v>12</v>
      </c>
      <c r="P26" s="357">
        <f>VLOOKUP(Tabela1456[[#This Row],[Banco]],$Y$9:$Z$28,2,0)</f>
        <v>5</v>
      </c>
      <c r="Q26" s="357">
        <f t="shared" si="5"/>
        <v>1</v>
      </c>
      <c r="R26" s="357" t="str">
        <f>IF(Tabela1456[[#This Row],[DIA]]&gt;0,IF('13'!$CD$36=77,1,""),"")</f>
        <v/>
      </c>
      <c r="S26" s="357">
        <f>IF(Q26&gt;'13'!$CD$30,0,1)</f>
        <v>1</v>
      </c>
      <c r="T26" s="357" t="str">
        <f>IF(Tabela1456[[#This Row],[DIA]]&gt;0,IF('01'!$BX$33=77,1,""),"")</f>
        <v/>
      </c>
      <c r="U26" s="357">
        <f>IF(Q26&gt;'01'!$BX$27,0,1)</f>
        <v>1</v>
      </c>
      <c r="W26" s="361">
        <f>'CAD2'!H24</f>
        <v>0</v>
      </c>
      <c r="X26" s="84"/>
      <c r="Y26" s="361">
        <f>'CAD2'!D24</f>
        <v>0</v>
      </c>
      <c r="Z26" s="362">
        <v>18</v>
      </c>
      <c r="AA26" s="84"/>
      <c r="AB26" s="84"/>
      <c r="AC26" s="84"/>
      <c r="AE26" s="373">
        <v>2035</v>
      </c>
    </row>
    <row r="27" spans="3:31" x14ac:dyDescent="0.25">
      <c r="C27" s="356">
        <v>43831</v>
      </c>
      <c r="D27" s="357" t="s">
        <v>279</v>
      </c>
      <c r="E27" s="357" t="s">
        <v>34</v>
      </c>
      <c r="F27" s="357">
        <v>2020</v>
      </c>
      <c r="G27" s="358" t="s">
        <v>618</v>
      </c>
      <c r="H27" s="359">
        <v>3451</v>
      </c>
      <c r="I27" s="357" t="s">
        <v>276</v>
      </c>
      <c r="J27" s="357" t="s">
        <v>60</v>
      </c>
      <c r="K27" s="356" t="str">
        <f t="shared" ca="1" si="0"/>
        <v/>
      </c>
      <c r="L27" s="360">
        <f t="shared" si="1"/>
        <v>1</v>
      </c>
      <c r="M27" s="360">
        <f t="shared" si="2"/>
        <v>1</v>
      </c>
      <c r="N27" s="360">
        <f t="shared" si="3"/>
        <v>2020</v>
      </c>
      <c r="O27" s="372">
        <f t="shared" si="4"/>
        <v>1</v>
      </c>
      <c r="P27" s="357">
        <f>VLOOKUP(Tabela1456[[#This Row],[Banco]],$Y$9:$Z$28,2,0)</f>
        <v>5</v>
      </c>
      <c r="Q27" s="357">
        <f t="shared" si="5"/>
        <v>1</v>
      </c>
      <c r="R27" s="357" t="str">
        <f>IF(Tabela1456[[#This Row],[DIA]]&gt;0,IF('13'!$CD$36=77,1,""),"")</f>
        <v/>
      </c>
      <c r="S27" s="357">
        <f>IF(Q27&gt;'13'!$CD$30,0,1)</f>
        <v>1</v>
      </c>
      <c r="T27" s="357" t="str">
        <f>IF(Tabela1456[[#This Row],[DIA]]&gt;0,IF('01'!$BX$33=77,1,""),"")</f>
        <v/>
      </c>
      <c r="U27" s="357">
        <f>IF(Q27&gt;'01'!$BX$27,0,1)</f>
        <v>1</v>
      </c>
      <c r="W27" s="361">
        <f>'CAD2'!H25</f>
        <v>0</v>
      </c>
      <c r="X27" s="84"/>
      <c r="Y27" s="361">
        <f>'CAD2'!D25</f>
        <v>0</v>
      </c>
      <c r="Z27" s="362">
        <v>19</v>
      </c>
      <c r="AA27" s="84"/>
      <c r="AB27" s="84"/>
      <c r="AC27" s="84"/>
      <c r="AE27" s="373">
        <v>2036</v>
      </c>
    </row>
    <row r="28" spans="3:31" x14ac:dyDescent="0.25">
      <c r="C28" s="356">
        <v>43862</v>
      </c>
      <c r="D28" s="357" t="s">
        <v>279</v>
      </c>
      <c r="E28" s="357" t="s">
        <v>35</v>
      </c>
      <c r="F28" s="357">
        <v>2020</v>
      </c>
      <c r="G28" s="358" t="s">
        <v>738</v>
      </c>
      <c r="H28" s="359">
        <v>3123</v>
      </c>
      <c r="I28" s="357" t="s">
        <v>276</v>
      </c>
      <c r="J28" s="357" t="s">
        <v>60</v>
      </c>
      <c r="K28" s="356" t="str">
        <f t="shared" ca="1" si="0"/>
        <v/>
      </c>
      <c r="L28" s="360">
        <f t="shared" si="1"/>
        <v>1</v>
      </c>
      <c r="M28" s="360">
        <f t="shared" si="2"/>
        <v>2</v>
      </c>
      <c r="N28" s="360">
        <f t="shared" si="3"/>
        <v>2020</v>
      </c>
      <c r="O28" s="372">
        <f t="shared" si="4"/>
        <v>2</v>
      </c>
      <c r="P28" s="357">
        <f>VLOOKUP(Tabela1456[[#This Row],[Banco]],$Y$9:$Z$28,2,0)</f>
        <v>5</v>
      </c>
      <c r="Q28" s="357">
        <f t="shared" si="5"/>
        <v>1</v>
      </c>
      <c r="R28" s="357" t="str">
        <f>IF(Tabela1456[[#This Row],[DIA]]&gt;0,IF('13'!$CD$36=77,1,""),"")</f>
        <v/>
      </c>
      <c r="S28" s="357">
        <f>IF(Q28&gt;'13'!$CD$30,0,1)</f>
        <v>1</v>
      </c>
      <c r="T28" s="357" t="str">
        <f>IF(Tabela1456[[#This Row],[DIA]]&gt;0,IF('01'!$BX$33=77,1,""),"")</f>
        <v/>
      </c>
      <c r="U28" s="357">
        <f>IF(Q28&gt;'01'!$BX$27,0,1)</f>
        <v>1</v>
      </c>
      <c r="W28" s="361">
        <f>'CAD2'!H26</f>
        <v>0</v>
      </c>
      <c r="X28" s="84"/>
      <c r="Y28" s="361">
        <f>'CAD2'!D26</f>
        <v>0</v>
      </c>
      <c r="Z28" s="362">
        <v>20</v>
      </c>
      <c r="AA28" s="84"/>
      <c r="AB28" s="84"/>
      <c r="AC28" s="84"/>
      <c r="AE28" s="373">
        <v>2037</v>
      </c>
    </row>
    <row r="29" spans="3:31" x14ac:dyDescent="0.25">
      <c r="C29" s="356">
        <v>43891</v>
      </c>
      <c r="D29" s="357" t="s">
        <v>279</v>
      </c>
      <c r="E29" s="357" t="s">
        <v>36</v>
      </c>
      <c r="F29" s="357">
        <v>2020</v>
      </c>
      <c r="G29" s="358" t="s">
        <v>367</v>
      </c>
      <c r="H29" s="359">
        <v>1256.1199999999999</v>
      </c>
      <c r="I29" s="357" t="s">
        <v>276</v>
      </c>
      <c r="J29" s="357" t="s">
        <v>60</v>
      </c>
      <c r="K29" s="356" t="str">
        <f t="shared" ca="1" si="0"/>
        <v/>
      </c>
      <c r="L29" s="360">
        <f t="shared" si="1"/>
        <v>1</v>
      </c>
      <c r="M29" s="360">
        <f t="shared" si="2"/>
        <v>3</v>
      </c>
      <c r="N29" s="360">
        <f t="shared" si="3"/>
        <v>2020</v>
      </c>
      <c r="O29" s="372">
        <f t="shared" si="4"/>
        <v>3</v>
      </c>
      <c r="P29" s="357">
        <f>VLOOKUP(Tabela1456[[#This Row],[Banco]],$Y$9:$Z$28,2,0)</f>
        <v>5</v>
      </c>
      <c r="Q29" s="357">
        <f t="shared" si="5"/>
        <v>1</v>
      </c>
      <c r="R29" s="357" t="str">
        <f>IF(Tabela1456[[#This Row],[DIA]]&gt;0,IF('13'!$CD$36=77,1,""),"")</f>
        <v/>
      </c>
      <c r="S29" s="357">
        <f>IF(Q29&gt;'13'!$CD$30,0,1)</f>
        <v>1</v>
      </c>
      <c r="T29" s="357" t="str">
        <f>IF(Tabela1456[[#This Row],[DIA]]&gt;0,IF('01'!$BX$33=77,1,""),"")</f>
        <v/>
      </c>
      <c r="U29" s="357">
        <f>IF(Q29&gt;'01'!$BX$27,0,1)</f>
        <v>1</v>
      </c>
      <c r="W29" s="84"/>
      <c r="X29" s="84"/>
      <c r="Y29" s="84"/>
      <c r="Z29" s="84"/>
      <c r="AA29" s="84"/>
      <c r="AB29" s="84"/>
      <c r="AC29" s="84"/>
      <c r="AE29" s="373">
        <v>2038</v>
      </c>
    </row>
    <row r="30" spans="3:31" x14ac:dyDescent="0.25">
      <c r="C30" s="356">
        <v>43922</v>
      </c>
      <c r="D30" s="357" t="s">
        <v>279</v>
      </c>
      <c r="E30" s="357" t="s">
        <v>37</v>
      </c>
      <c r="F30" s="357">
        <v>2020</v>
      </c>
      <c r="G30" s="358" t="s">
        <v>716</v>
      </c>
      <c r="H30" s="359">
        <v>2341.87</v>
      </c>
      <c r="I30" s="357" t="s">
        <v>276</v>
      </c>
      <c r="J30" s="357" t="s">
        <v>60</v>
      </c>
      <c r="K30" s="356" t="str">
        <f t="shared" ca="1" si="0"/>
        <v/>
      </c>
      <c r="L30" s="360">
        <f t="shared" si="1"/>
        <v>1</v>
      </c>
      <c r="M30" s="360">
        <f t="shared" si="2"/>
        <v>4</v>
      </c>
      <c r="N30" s="360">
        <f t="shared" si="3"/>
        <v>2020</v>
      </c>
      <c r="O30" s="372">
        <f t="shared" si="4"/>
        <v>4</v>
      </c>
      <c r="P30" s="357">
        <f>VLOOKUP(Tabela1456[[#This Row],[Banco]],$Y$9:$Z$28,2,0)</f>
        <v>5</v>
      </c>
      <c r="Q30" s="357">
        <f t="shared" si="5"/>
        <v>1</v>
      </c>
      <c r="R30" s="357" t="str">
        <f>IF(Tabela1456[[#This Row],[DIA]]&gt;0,IF('13'!$CD$36=77,1,""),"")</f>
        <v/>
      </c>
      <c r="S30" s="357">
        <f>IF(Q30&gt;'13'!$CD$30,0,1)</f>
        <v>1</v>
      </c>
      <c r="T30" s="357" t="str">
        <f>IF(Tabela1456[[#This Row],[DIA]]&gt;0,IF('01'!$BX$33=77,1,""),"")</f>
        <v/>
      </c>
      <c r="U30" s="357">
        <f>IF(Q30&gt;'01'!$BX$27,0,1)</f>
        <v>1</v>
      </c>
      <c r="W30" s="84"/>
      <c r="X30" s="84"/>
      <c r="Y30" s="84"/>
      <c r="Z30" s="84"/>
      <c r="AA30" s="84"/>
      <c r="AB30" s="84"/>
      <c r="AC30" s="84"/>
      <c r="AE30" s="373">
        <v>2039</v>
      </c>
    </row>
    <row r="31" spans="3:31" x14ac:dyDescent="0.25">
      <c r="C31" s="356">
        <v>43952</v>
      </c>
      <c r="D31" s="357" t="s">
        <v>279</v>
      </c>
      <c r="E31" s="357" t="s">
        <v>38</v>
      </c>
      <c r="F31" s="357">
        <v>2020</v>
      </c>
      <c r="G31" s="358" t="s">
        <v>716</v>
      </c>
      <c r="H31" s="359">
        <v>2200.9</v>
      </c>
      <c r="I31" s="357" t="s">
        <v>276</v>
      </c>
      <c r="J31" s="357" t="s">
        <v>60</v>
      </c>
      <c r="K31" s="356" t="str">
        <f t="shared" ca="1" si="0"/>
        <v/>
      </c>
      <c r="L31" s="360">
        <f t="shared" si="1"/>
        <v>1</v>
      </c>
      <c r="M31" s="360">
        <f t="shared" si="2"/>
        <v>5</v>
      </c>
      <c r="N31" s="360">
        <f t="shared" si="3"/>
        <v>2020</v>
      </c>
      <c r="O31" s="372">
        <f t="shared" si="4"/>
        <v>5</v>
      </c>
      <c r="P31" s="357">
        <f>VLOOKUP(Tabela1456[[#This Row],[Banco]],$Y$9:$Z$28,2,0)</f>
        <v>5</v>
      </c>
      <c r="Q31" s="357">
        <f t="shared" si="5"/>
        <v>1</v>
      </c>
      <c r="R31" s="357" t="str">
        <f>IF(Tabela1456[[#This Row],[DIA]]&gt;0,IF('13'!$CD$36=77,1,""),"")</f>
        <v/>
      </c>
      <c r="S31" s="357">
        <f>IF(Q31&gt;'13'!$CD$30,0,1)</f>
        <v>1</v>
      </c>
      <c r="T31" s="357" t="str">
        <f>IF(Tabela1456[[#This Row],[DIA]]&gt;0,IF('01'!$BX$33=77,1,""),"")</f>
        <v/>
      </c>
      <c r="U31" s="357">
        <f>IF(Q31&gt;'01'!$BX$27,0,1)</f>
        <v>1</v>
      </c>
      <c r="W31" s="84"/>
      <c r="X31" s="84"/>
      <c r="Y31" s="84"/>
      <c r="Z31" s="84"/>
      <c r="AA31" s="84"/>
      <c r="AB31" s="84"/>
      <c r="AC31" s="84"/>
      <c r="AE31" s="373">
        <v>2040</v>
      </c>
    </row>
    <row r="32" spans="3:31" x14ac:dyDescent="0.25">
      <c r="C32" s="356">
        <v>43983</v>
      </c>
      <c r="D32" s="357" t="s">
        <v>279</v>
      </c>
      <c r="E32" s="357" t="s">
        <v>39</v>
      </c>
      <c r="F32" s="357">
        <v>2020</v>
      </c>
      <c r="G32" s="358" t="s">
        <v>716</v>
      </c>
      <c r="H32" s="359">
        <v>2198.33</v>
      </c>
      <c r="I32" s="357" t="s">
        <v>276</v>
      </c>
      <c r="J32" s="357" t="s">
        <v>60</v>
      </c>
      <c r="K32" s="356" t="str">
        <f t="shared" ca="1" si="0"/>
        <v/>
      </c>
      <c r="L32" s="360">
        <f t="shared" si="1"/>
        <v>1</v>
      </c>
      <c r="M32" s="360">
        <f t="shared" si="2"/>
        <v>6</v>
      </c>
      <c r="N32" s="360">
        <f t="shared" si="3"/>
        <v>2020</v>
      </c>
      <c r="O32" s="372">
        <f t="shared" si="4"/>
        <v>6</v>
      </c>
      <c r="P32" s="357">
        <f>VLOOKUP(Tabela1456[[#This Row],[Banco]],$Y$9:$Z$28,2,0)</f>
        <v>5</v>
      </c>
      <c r="Q32" s="357">
        <f t="shared" si="5"/>
        <v>1</v>
      </c>
      <c r="R32" s="357" t="str">
        <f>IF(Tabela1456[[#This Row],[DIA]]&gt;0,IF('13'!$CD$36=77,1,""),"")</f>
        <v/>
      </c>
      <c r="S32" s="357">
        <f>IF(Q32&gt;'13'!$CD$30,0,1)</f>
        <v>1</v>
      </c>
      <c r="T32" s="357" t="str">
        <f>IF(Tabela1456[[#This Row],[DIA]]&gt;0,IF('01'!$BX$33=77,1,""),"")</f>
        <v/>
      </c>
      <c r="U32" s="357">
        <f>IF(Q32&gt;'01'!$BX$27,0,1)</f>
        <v>1</v>
      </c>
      <c r="W32" s="84"/>
      <c r="X32" s="84"/>
      <c r="Y32" s="84"/>
      <c r="Z32" s="84"/>
      <c r="AA32" s="84"/>
      <c r="AB32" s="84"/>
      <c r="AC32" s="84"/>
      <c r="AE32" s="373">
        <v>2041</v>
      </c>
    </row>
    <row r="33" spans="3:31" x14ac:dyDescent="0.25">
      <c r="C33" s="356">
        <v>44013</v>
      </c>
      <c r="D33" s="357" t="s">
        <v>279</v>
      </c>
      <c r="E33" s="357" t="s">
        <v>40</v>
      </c>
      <c r="F33" s="357">
        <v>2020</v>
      </c>
      <c r="G33" s="358" t="s">
        <v>716</v>
      </c>
      <c r="H33" s="359">
        <v>3198.12</v>
      </c>
      <c r="I33" s="357" t="s">
        <v>276</v>
      </c>
      <c r="J33" s="357" t="s">
        <v>60</v>
      </c>
      <c r="K33" s="356" t="str">
        <f t="shared" ca="1" si="0"/>
        <v/>
      </c>
      <c r="L33" s="360">
        <f t="shared" si="1"/>
        <v>1</v>
      </c>
      <c r="M33" s="360">
        <f t="shared" si="2"/>
        <v>7</v>
      </c>
      <c r="N33" s="360">
        <f t="shared" si="3"/>
        <v>2020</v>
      </c>
      <c r="O33" s="372">
        <f t="shared" si="4"/>
        <v>7</v>
      </c>
      <c r="P33" s="357">
        <f>VLOOKUP(Tabela1456[[#This Row],[Banco]],$Y$9:$Z$28,2,0)</f>
        <v>5</v>
      </c>
      <c r="Q33" s="357">
        <f t="shared" si="5"/>
        <v>1</v>
      </c>
      <c r="R33" s="357" t="str">
        <f>IF(Tabela1456[[#This Row],[DIA]]&gt;0,IF('13'!$CD$36=77,1,""),"")</f>
        <v/>
      </c>
      <c r="S33" s="357">
        <f>IF(Q33&gt;'13'!$CD$30,0,1)</f>
        <v>1</v>
      </c>
      <c r="T33" s="357" t="str">
        <f>IF(Tabela1456[[#This Row],[DIA]]&gt;0,IF('01'!$BX$33=77,1,""),"")</f>
        <v/>
      </c>
      <c r="U33" s="357">
        <f>IF(Q33&gt;'01'!$BX$27,0,1)</f>
        <v>1</v>
      </c>
      <c r="W33" s="84"/>
      <c r="X33" s="84"/>
      <c r="Y33" s="84"/>
      <c r="Z33" s="84"/>
      <c r="AA33" s="84"/>
      <c r="AB33" s="84"/>
      <c r="AC33" s="84"/>
      <c r="AE33" s="373">
        <v>2042</v>
      </c>
    </row>
    <row r="34" spans="3:31" x14ac:dyDescent="0.25">
      <c r="C34" s="356">
        <v>44044</v>
      </c>
      <c r="D34" s="357" t="s">
        <v>279</v>
      </c>
      <c r="E34" s="357" t="s">
        <v>41</v>
      </c>
      <c r="F34" s="357">
        <v>2020</v>
      </c>
      <c r="G34" s="358" t="s">
        <v>754</v>
      </c>
      <c r="H34" s="359">
        <v>3100.9</v>
      </c>
      <c r="I34" s="357" t="s">
        <v>276</v>
      </c>
      <c r="J34" s="357" t="s">
        <v>60</v>
      </c>
      <c r="K34" s="356" t="str">
        <f t="shared" ca="1" si="0"/>
        <v/>
      </c>
      <c r="L34" s="360">
        <f t="shared" si="1"/>
        <v>1</v>
      </c>
      <c r="M34" s="360">
        <f t="shared" si="2"/>
        <v>8</v>
      </c>
      <c r="N34" s="360">
        <f t="shared" si="3"/>
        <v>2020</v>
      </c>
      <c r="O34" s="372">
        <f t="shared" si="4"/>
        <v>8</v>
      </c>
      <c r="P34" s="357">
        <f>VLOOKUP(Tabela1456[[#This Row],[Banco]],$Y$9:$Z$28,2,0)</f>
        <v>5</v>
      </c>
      <c r="Q34" s="357">
        <f t="shared" si="5"/>
        <v>1</v>
      </c>
      <c r="R34" s="357" t="str">
        <f>IF(Tabela1456[[#This Row],[DIA]]&gt;0,IF('13'!$CD$36=77,1,""),"")</f>
        <v/>
      </c>
      <c r="S34" s="357">
        <f>IF(Q34&gt;'13'!$CD$30,0,1)</f>
        <v>1</v>
      </c>
      <c r="T34" s="357" t="str">
        <f>IF(Tabela1456[[#This Row],[DIA]]&gt;0,IF('01'!$BX$33=77,1,""),"")</f>
        <v/>
      </c>
      <c r="U34" s="357">
        <f>IF(Q34&gt;'01'!$BX$27,0,1)</f>
        <v>1</v>
      </c>
      <c r="W34" s="84"/>
      <c r="X34" s="84"/>
      <c r="Y34" s="84"/>
      <c r="Z34" s="84"/>
      <c r="AA34" s="84"/>
      <c r="AB34" s="84"/>
      <c r="AC34" s="84"/>
      <c r="AE34" s="373">
        <v>2043</v>
      </c>
    </row>
    <row r="35" spans="3:31" x14ac:dyDescent="0.25">
      <c r="C35" s="356"/>
      <c r="D35" s="357"/>
      <c r="E35" s="357"/>
      <c r="F35" s="357"/>
      <c r="G35" s="358"/>
      <c r="H35" s="359"/>
      <c r="I35" s="357"/>
      <c r="J35" s="357"/>
      <c r="K35" s="356" t="str">
        <f t="shared" ca="1" si="0"/>
        <v/>
      </c>
      <c r="L35" s="360">
        <f t="shared" si="1"/>
        <v>0</v>
      </c>
      <c r="M35" s="360">
        <f t="shared" si="2"/>
        <v>1</v>
      </c>
      <c r="N35" s="360">
        <f t="shared" si="3"/>
        <v>1900</v>
      </c>
      <c r="O35" s="372" t="e">
        <f t="shared" si="4"/>
        <v>#N/A</v>
      </c>
      <c r="P35" s="357">
        <f>VLOOKUP(Tabela1456[[#This Row],[Banco]],$Y$9:$Z$28,2,0)</f>
        <v>7</v>
      </c>
      <c r="Q35" s="357" t="e">
        <f t="shared" si="5"/>
        <v>#N/A</v>
      </c>
      <c r="R35" s="357" t="str">
        <f>IF(Tabela1456[[#This Row],[DIA]]&gt;0,IF('13'!$CD$36=77,1,""),"")</f>
        <v/>
      </c>
      <c r="S35" s="357" t="e">
        <f>IF(Q35&gt;'13'!$CD$30,0,1)</f>
        <v>#N/A</v>
      </c>
      <c r="T35" s="357" t="str">
        <f>IF(Tabela1456[[#This Row],[DIA]]&gt;0,IF('01'!$BX$33=77,1,""),"")</f>
        <v/>
      </c>
      <c r="U35" s="357" t="e">
        <f>IF(Q35&gt;'01'!$BX$27,0,1)</f>
        <v>#N/A</v>
      </c>
      <c r="W35" s="84"/>
      <c r="X35" s="84"/>
      <c r="Y35" s="84"/>
      <c r="Z35" s="84"/>
      <c r="AA35" s="84"/>
      <c r="AB35" s="84"/>
      <c r="AC35" s="84"/>
      <c r="AE35" s="373">
        <v>2044</v>
      </c>
    </row>
    <row r="36" spans="3:31" x14ac:dyDescent="0.25">
      <c r="C36" s="356"/>
      <c r="D36" s="357"/>
      <c r="E36" s="357"/>
      <c r="F36" s="357"/>
      <c r="G36" s="357"/>
      <c r="H36" s="359"/>
      <c r="I36" s="357"/>
      <c r="J36" s="357"/>
      <c r="K36" s="356" t="str">
        <f t="shared" ca="1" si="0"/>
        <v/>
      </c>
      <c r="L36" s="360">
        <f t="shared" si="1"/>
        <v>0</v>
      </c>
      <c r="M36" s="360">
        <f t="shared" si="2"/>
        <v>1</v>
      </c>
      <c r="N36" s="360">
        <f t="shared" si="3"/>
        <v>1900</v>
      </c>
      <c r="O36" s="372" t="e">
        <f t="shared" si="4"/>
        <v>#N/A</v>
      </c>
      <c r="P36" s="357">
        <f>VLOOKUP(Tabela1456[[#This Row],[Banco]],$Y$9:$Z$28,2,0)</f>
        <v>7</v>
      </c>
      <c r="Q36" s="357" t="e">
        <f t="shared" si="5"/>
        <v>#N/A</v>
      </c>
      <c r="R36" s="357" t="str">
        <f>IF(Tabela1456[[#This Row],[DIA]]&gt;0,IF('13'!$CD$36=77,1,""),"")</f>
        <v/>
      </c>
      <c r="S36" s="357" t="e">
        <f>IF(Q36&gt;'13'!$CD$30,0,1)</f>
        <v>#N/A</v>
      </c>
      <c r="T36" s="357" t="str">
        <f>IF(Tabela1456[[#This Row],[DIA]]&gt;0,IF('01'!$BX$33=77,1,""),"")</f>
        <v/>
      </c>
      <c r="U36" s="357" t="e">
        <f>IF(Q36&gt;'01'!$BX$27,0,1)</f>
        <v>#N/A</v>
      </c>
      <c r="W36" s="84"/>
      <c r="X36" s="84"/>
      <c r="Y36" s="84"/>
      <c r="Z36" s="84"/>
      <c r="AA36" s="84"/>
      <c r="AB36" s="84"/>
      <c r="AC36" s="84"/>
      <c r="AE36" s="373">
        <v>2045</v>
      </c>
    </row>
    <row r="37" spans="3:31" x14ac:dyDescent="0.25">
      <c r="C37" s="356"/>
      <c r="D37" s="357"/>
      <c r="E37" s="357"/>
      <c r="F37" s="357"/>
      <c r="G37" s="357"/>
      <c r="H37" s="359"/>
      <c r="I37" s="357"/>
      <c r="J37" s="357"/>
      <c r="K37" s="356" t="str">
        <f t="shared" ca="1" si="0"/>
        <v/>
      </c>
      <c r="L37" s="360">
        <f t="shared" si="1"/>
        <v>0</v>
      </c>
      <c r="M37" s="360">
        <f t="shared" si="2"/>
        <v>1</v>
      </c>
      <c r="N37" s="360">
        <f t="shared" si="3"/>
        <v>1900</v>
      </c>
      <c r="O37" s="372" t="e">
        <f t="shared" si="4"/>
        <v>#N/A</v>
      </c>
      <c r="P37" s="357">
        <f>VLOOKUP(Tabela1456[[#This Row],[Banco]],$Y$9:$Z$28,2,0)</f>
        <v>7</v>
      </c>
      <c r="Q37" s="357" t="e">
        <f t="shared" si="5"/>
        <v>#N/A</v>
      </c>
      <c r="R37" s="357" t="str">
        <f>IF(Tabela1456[[#This Row],[DIA]]&gt;0,IF('13'!$CD$36=77,1,""),"")</f>
        <v/>
      </c>
      <c r="S37" s="357" t="e">
        <f>IF(Q37&gt;'13'!$CD$30,0,1)</f>
        <v>#N/A</v>
      </c>
      <c r="T37" s="357" t="str">
        <f>IF(Tabela1456[[#This Row],[DIA]]&gt;0,IF('01'!$BX$33=77,1,""),"")</f>
        <v/>
      </c>
      <c r="U37" s="357" t="e">
        <f>IF(Q37&gt;'01'!$BX$27,0,1)</f>
        <v>#N/A</v>
      </c>
      <c r="W37" s="84"/>
      <c r="X37" s="84"/>
      <c r="Y37" s="84"/>
      <c r="Z37" s="84"/>
      <c r="AA37" s="84"/>
      <c r="AB37" s="84"/>
      <c r="AC37" s="84"/>
      <c r="AE37" s="373">
        <v>2046</v>
      </c>
    </row>
    <row r="38" spans="3:31" x14ac:dyDescent="0.25">
      <c r="C38" s="356"/>
      <c r="D38" s="357"/>
      <c r="E38" s="357"/>
      <c r="F38" s="357"/>
      <c r="G38" s="357"/>
      <c r="H38" s="359"/>
      <c r="I38" s="357"/>
      <c r="J38" s="357"/>
      <c r="K38" s="356" t="str">
        <f t="shared" ca="1" si="0"/>
        <v/>
      </c>
      <c r="L38" s="360">
        <f t="shared" si="1"/>
        <v>0</v>
      </c>
      <c r="M38" s="360">
        <f t="shared" si="2"/>
        <v>1</v>
      </c>
      <c r="N38" s="360">
        <f t="shared" si="3"/>
        <v>1900</v>
      </c>
      <c r="O38" s="372" t="e">
        <f t="shared" si="4"/>
        <v>#N/A</v>
      </c>
      <c r="P38" s="357">
        <f>VLOOKUP(Tabela1456[[#This Row],[Banco]],$Y$9:$Z$28,2,0)</f>
        <v>7</v>
      </c>
      <c r="Q38" s="357" t="e">
        <f t="shared" si="5"/>
        <v>#N/A</v>
      </c>
      <c r="R38" s="357" t="str">
        <f>IF(Tabela1456[[#This Row],[DIA]]&gt;0,IF('13'!$CD$36=77,1,""),"")</f>
        <v/>
      </c>
      <c r="S38" s="357" t="e">
        <f>IF(Q38&gt;'13'!$CD$30,0,1)</f>
        <v>#N/A</v>
      </c>
      <c r="T38" s="357" t="str">
        <f>IF(Tabela1456[[#This Row],[DIA]]&gt;0,IF('01'!$BX$33=77,1,""),"")</f>
        <v/>
      </c>
      <c r="U38" s="357" t="e">
        <f>IF(Q38&gt;'01'!$BX$27,0,1)</f>
        <v>#N/A</v>
      </c>
      <c r="W38" s="84"/>
      <c r="X38" s="84"/>
      <c r="Y38" s="84"/>
      <c r="Z38" s="84"/>
      <c r="AA38" s="84"/>
      <c r="AB38" s="84"/>
      <c r="AC38" s="84"/>
      <c r="AE38" s="373">
        <v>2047</v>
      </c>
    </row>
    <row r="39" spans="3:31" x14ac:dyDescent="0.25">
      <c r="C39" s="356"/>
      <c r="D39" s="357"/>
      <c r="E39" s="357"/>
      <c r="F39" s="357"/>
      <c r="G39" s="357"/>
      <c r="H39" s="359"/>
      <c r="I39" s="357"/>
      <c r="J39" s="357"/>
      <c r="K39" s="356" t="str">
        <f t="shared" ca="1" si="0"/>
        <v/>
      </c>
      <c r="L39" s="360">
        <f t="shared" si="1"/>
        <v>0</v>
      </c>
      <c r="M39" s="360">
        <f t="shared" si="2"/>
        <v>1</v>
      </c>
      <c r="N39" s="360">
        <f t="shared" si="3"/>
        <v>1900</v>
      </c>
      <c r="O39" s="372" t="e">
        <f t="shared" si="4"/>
        <v>#N/A</v>
      </c>
      <c r="P39" s="357">
        <f>VLOOKUP(Tabela1456[[#This Row],[Banco]],$Y$9:$Z$28,2,0)</f>
        <v>7</v>
      </c>
      <c r="Q39" s="357" t="e">
        <f t="shared" si="5"/>
        <v>#N/A</v>
      </c>
      <c r="R39" s="357" t="str">
        <f>IF(Tabela1456[[#This Row],[DIA]]&gt;0,IF('13'!$CD$36=77,1,""),"")</f>
        <v/>
      </c>
      <c r="S39" s="357" t="e">
        <f>IF(Q39&gt;'13'!$CD$30,0,1)</f>
        <v>#N/A</v>
      </c>
      <c r="T39" s="357" t="str">
        <f>IF(Tabela1456[[#This Row],[DIA]]&gt;0,IF('01'!$BX$33=77,1,""),"")</f>
        <v/>
      </c>
      <c r="U39" s="357" t="e">
        <f>IF(Q39&gt;'01'!$BX$27,0,1)</f>
        <v>#N/A</v>
      </c>
      <c r="W39" s="84"/>
      <c r="X39" s="84"/>
      <c r="Y39" s="84"/>
      <c r="Z39" s="84"/>
      <c r="AA39" s="84"/>
      <c r="AB39" s="84"/>
      <c r="AC39" s="84"/>
      <c r="AE39" s="373">
        <v>2048</v>
      </c>
    </row>
    <row r="40" spans="3:31" x14ac:dyDescent="0.25">
      <c r="C40" s="356"/>
      <c r="D40" s="357"/>
      <c r="E40" s="357"/>
      <c r="F40" s="357"/>
      <c r="G40" s="357"/>
      <c r="H40" s="359"/>
      <c r="I40" s="357"/>
      <c r="J40" s="357"/>
      <c r="K40" s="356" t="str">
        <f t="shared" ca="1" si="0"/>
        <v/>
      </c>
      <c r="L40" s="360">
        <f t="shared" si="1"/>
        <v>0</v>
      </c>
      <c r="M40" s="360">
        <f t="shared" si="2"/>
        <v>1</v>
      </c>
      <c r="N40" s="360">
        <f t="shared" si="3"/>
        <v>1900</v>
      </c>
      <c r="O40" s="372" t="e">
        <f t="shared" si="4"/>
        <v>#N/A</v>
      </c>
      <c r="P40" s="357">
        <f>VLOOKUP(Tabela1456[[#This Row],[Banco]],$Y$9:$Z$28,2,0)</f>
        <v>7</v>
      </c>
      <c r="Q40" s="357" t="e">
        <f t="shared" si="5"/>
        <v>#N/A</v>
      </c>
      <c r="R40" s="357" t="str">
        <f>IF(Tabela1456[[#This Row],[DIA]]&gt;0,IF('13'!$CD$36=77,1,""),"")</f>
        <v/>
      </c>
      <c r="S40" s="357" t="e">
        <f>IF(Q40&gt;'13'!$CD$30,0,1)</f>
        <v>#N/A</v>
      </c>
      <c r="T40" s="357" t="str">
        <f>IF(Tabela1456[[#This Row],[DIA]]&gt;0,IF('01'!$BX$33=77,1,""),"")</f>
        <v/>
      </c>
      <c r="U40" s="357" t="e">
        <f>IF(Q40&gt;'01'!$BX$27,0,1)</f>
        <v>#N/A</v>
      </c>
      <c r="W40" s="84"/>
      <c r="X40" s="84"/>
      <c r="Y40" s="84"/>
      <c r="Z40" s="84"/>
      <c r="AA40" s="84"/>
      <c r="AB40" s="84"/>
      <c r="AC40" s="84"/>
      <c r="AE40" s="373">
        <v>2049</v>
      </c>
    </row>
    <row r="41" spans="3:31" x14ac:dyDescent="0.25">
      <c r="C41" s="356"/>
      <c r="D41" s="357"/>
      <c r="E41" s="357"/>
      <c r="F41" s="357"/>
      <c r="G41" s="357"/>
      <c r="H41" s="359"/>
      <c r="I41" s="357"/>
      <c r="J41" s="357"/>
      <c r="K41" s="356" t="str">
        <f t="shared" ref="K41:K72" ca="1" si="6">IF(J41="","",(IF(J41="Efetivado","",IF(C41="","",IF(C41=TODAY(),"Vence Hoje",IF(C41&lt;TODAY(),"Atrasado",C41-TODAY()&amp;" Dias para Vencer"))))))</f>
        <v/>
      </c>
      <c r="L41" s="360">
        <f t="shared" ref="L41:L72" si="7">DAY(C41)</f>
        <v>0</v>
      </c>
      <c r="M41" s="360">
        <f t="shared" ref="M41:M72" si="8">MONTH(C41)</f>
        <v>1</v>
      </c>
      <c r="N41" s="360">
        <f t="shared" ref="N41:N72" si="9">YEAR(C41)</f>
        <v>1900</v>
      </c>
      <c r="O41" s="372" t="e">
        <f t="shared" ref="O41:O72" si="10">VLOOKUP(E41,$AB$12:$AC$23,2,0)</f>
        <v>#N/A</v>
      </c>
      <c r="P41" s="357">
        <f>VLOOKUP(Tabela1456[[#This Row],[Banco]],$Y$9:$Z$28,2,0)</f>
        <v>7</v>
      </c>
      <c r="Q41" s="357" t="e">
        <f t="shared" ref="Q41:Q72" si="11">VLOOKUP(J41,$AB$9:$AC$10,2,0)</f>
        <v>#N/A</v>
      </c>
      <c r="R41" s="357" t="str">
        <f>IF(Tabela1456[[#This Row],[DIA]]&gt;0,IF('13'!$CD$36=77,1,""),"")</f>
        <v/>
      </c>
      <c r="S41" s="357" t="e">
        <f>IF(Q41&gt;'13'!$CD$30,0,1)</f>
        <v>#N/A</v>
      </c>
      <c r="T41" s="357" t="str">
        <f>IF(Tabela1456[[#This Row],[DIA]]&gt;0,IF('01'!$BX$33=77,1,""),"")</f>
        <v/>
      </c>
      <c r="U41" s="357" t="e">
        <f>IF(Q41&gt;'01'!$BX$27,0,1)</f>
        <v>#N/A</v>
      </c>
      <c r="W41" s="84"/>
      <c r="X41" s="84"/>
      <c r="Y41" s="84"/>
      <c r="Z41" s="84"/>
      <c r="AA41" s="84"/>
      <c r="AB41" s="84"/>
      <c r="AC41" s="84"/>
      <c r="AE41" s="373">
        <v>2050</v>
      </c>
    </row>
    <row r="42" spans="3:31" x14ac:dyDescent="0.25">
      <c r="C42" s="356"/>
      <c r="D42" s="357"/>
      <c r="E42" s="357"/>
      <c r="F42" s="357"/>
      <c r="G42" s="357"/>
      <c r="H42" s="359"/>
      <c r="I42" s="357"/>
      <c r="J42" s="357"/>
      <c r="K42" s="356" t="str">
        <f t="shared" ca="1" si="6"/>
        <v/>
      </c>
      <c r="L42" s="360">
        <f t="shared" si="7"/>
        <v>0</v>
      </c>
      <c r="M42" s="360">
        <f t="shared" si="8"/>
        <v>1</v>
      </c>
      <c r="N42" s="360">
        <f t="shared" si="9"/>
        <v>1900</v>
      </c>
      <c r="O42" s="372" t="e">
        <f t="shared" si="10"/>
        <v>#N/A</v>
      </c>
      <c r="P42" s="357">
        <f>VLOOKUP(Tabela1456[[#This Row],[Banco]],$Y$9:$Z$28,2,0)</f>
        <v>7</v>
      </c>
      <c r="Q42" s="357" t="e">
        <f t="shared" si="11"/>
        <v>#N/A</v>
      </c>
      <c r="R42" s="357" t="str">
        <f>IF(Tabela1456[[#This Row],[DIA]]&gt;0,IF('13'!$CD$36=77,1,""),"")</f>
        <v/>
      </c>
      <c r="S42" s="357" t="e">
        <f>IF(Q42&gt;'13'!$CD$30,0,1)</f>
        <v>#N/A</v>
      </c>
      <c r="T42" s="357" t="str">
        <f>IF(Tabela1456[[#This Row],[DIA]]&gt;0,IF('01'!$BX$33=77,1,""),"")</f>
        <v/>
      </c>
      <c r="U42" s="357" t="e">
        <f>IF(Q42&gt;'01'!$BX$27,0,1)</f>
        <v>#N/A</v>
      </c>
      <c r="W42" s="84"/>
      <c r="X42" s="84"/>
      <c r="Y42" s="84"/>
      <c r="Z42" s="84"/>
      <c r="AA42" s="84"/>
      <c r="AB42" s="84"/>
      <c r="AC42" s="84"/>
      <c r="AE42" s="373">
        <v>2051</v>
      </c>
    </row>
    <row r="43" spans="3:31" x14ac:dyDescent="0.25">
      <c r="C43" s="356"/>
      <c r="D43" s="357"/>
      <c r="E43" s="357"/>
      <c r="F43" s="357"/>
      <c r="G43" s="357"/>
      <c r="H43" s="359"/>
      <c r="I43" s="357"/>
      <c r="J43" s="357"/>
      <c r="K43" s="356" t="str">
        <f t="shared" ca="1" si="6"/>
        <v/>
      </c>
      <c r="L43" s="360">
        <f t="shared" si="7"/>
        <v>0</v>
      </c>
      <c r="M43" s="360">
        <f t="shared" si="8"/>
        <v>1</v>
      </c>
      <c r="N43" s="360">
        <f t="shared" si="9"/>
        <v>1900</v>
      </c>
      <c r="O43" s="372" t="e">
        <f t="shared" si="10"/>
        <v>#N/A</v>
      </c>
      <c r="P43" s="357">
        <f>VLOOKUP(Tabela1456[[#This Row],[Banco]],$Y$9:$Z$28,2,0)</f>
        <v>7</v>
      </c>
      <c r="Q43" s="357" t="e">
        <f t="shared" si="11"/>
        <v>#N/A</v>
      </c>
      <c r="R43" s="357" t="str">
        <f>IF(Tabela1456[[#This Row],[DIA]]&gt;0,IF('13'!$CD$36=77,1,""),"")</f>
        <v/>
      </c>
      <c r="S43" s="357" t="e">
        <f>IF(Q43&gt;'13'!$CD$30,0,1)</f>
        <v>#N/A</v>
      </c>
      <c r="T43" s="357" t="str">
        <f>IF(Tabela1456[[#This Row],[DIA]]&gt;0,IF('01'!$BX$33=77,1,""),"")</f>
        <v/>
      </c>
      <c r="U43" s="357" t="e">
        <f>IF(Q43&gt;'01'!$BX$27,0,1)</f>
        <v>#N/A</v>
      </c>
      <c r="W43" s="84"/>
      <c r="X43" s="84"/>
      <c r="Y43" s="84"/>
      <c r="Z43" s="84"/>
      <c r="AA43" s="84"/>
      <c r="AB43" s="84"/>
      <c r="AC43" s="84"/>
      <c r="AE43" s="373">
        <v>2052</v>
      </c>
    </row>
    <row r="44" spans="3:31" x14ac:dyDescent="0.25">
      <c r="C44" s="356"/>
      <c r="D44" s="357"/>
      <c r="E44" s="357"/>
      <c r="F44" s="357"/>
      <c r="G44" s="357"/>
      <c r="H44" s="359"/>
      <c r="I44" s="357"/>
      <c r="J44" s="357"/>
      <c r="K44" s="356" t="str">
        <f t="shared" ca="1" si="6"/>
        <v/>
      </c>
      <c r="L44" s="360">
        <f t="shared" si="7"/>
        <v>0</v>
      </c>
      <c r="M44" s="360">
        <f t="shared" si="8"/>
        <v>1</v>
      </c>
      <c r="N44" s="360">
        <f t="shared" si="9"/>
        <v>1900</v>
      </c>
      <c r="O44" s="372" t="e">
        <f t="shared" si="10"/>
        <v>#N/A</v>
      </c>
      <c r="P44" s="357">
        <f>VLOOKUP(Tabela1456[[#This Row],[Banco]],$Y$9:$Z$28,2,0)</f>
        <v>7</v>
      </c>
      <c r="Q44" s="357" t="e">
        <f t="shared" si="11"/>
        <v>#N/A</v>
      </c>
      <c r="R44" s="357" t="str">
        <f>IF(Tabela1456[[#This Row],[DIA]]&gt;0,IF('13'!$CD$36=77,1,""),"")</f>
        <v/>
      </c>
      <c r="S44" s="357" t="e">
        <f>IF(Q44&gt;'13'!$CD$30,0,1)</f>
        <v>#N/A</v>
      </c>
      <c r="T44" s="357" t="str">
        <f>IF(Tabela1456[[#This Row],[DIA]]&gt;0,IF('01'!$BX$33=77,1,""),"")</f>
        <v/>
      </c>
      <c r="U44" s="357" t="e">
        <f>IF(Q44&gt;'01'!$BX$27,0,1)</f>
        <v>#N/A</v>
      </c>
      <c r="W44" s="84"/>
      <c r="X44" s="84"/>
      <c r="Y44" s="84"/>
      <c r="Z44" s="84"/>
      <c r="AA44" s="84"/>
      <c r="AB44" s="84"/>
      <c r="AC44" s="84"/>
      <c r="AE44" s="373">
        <v>2053</v>
      </c>
    </row>
    <row r="45" spans="3:31" x14ac:dyDescent="0.25">
      <c r="C45" s="356"/>
      <c r="D45" s="357"/>
      <c r="E45" s="357"/>
      <c r="F45" s="357"/>
      <c r="G45" s="357"/>
      <c r="H45" s="359"/>
      <c r="I45" s="357"/>
      <c r="J45" s="357"/>
      <c r="K45" s="356" t="str">
        <f t="shared" ca="1" si="6"/>
        <v/>
      </c>
      <c r="L45" s="360">
        <f t="shared" si="7"/>
        <v>0</v>
      </c>
      <c r="M45" s="360">
        <f t="shared" si="8"/>
        <v>1</v>
      </c>
      <c r="N45" s="360">
        <f t="shared" si="9"/>
        <v>1900</v>
      </c>
      <c r="O45" s="372" t="e">
        <f t="shared" si="10"/>
        <v>#N/A</v>
      </c>
      <c r="P45" s="357">
        <f>VLOOKUP(Tabela1456[[#This Row],[Banco]],$Y$9:$Z$28,2,0)</f>
        <v>7</v>
      </c>
      <c r="Q45" s="357" t="e">
        <f t="shared" si="11"/>
        <v>#N/A</v>
      </c>
      <c r="R45" s="357" t="str">
        <f>IF(Tabela1456[[#This Row],[DIA]]&gt;0,IF('13'!$CD$36=77,1,""),"")</f>
        <v/>
      </c>
      <c r="S45" s="357" t="e">
        <f>IF(Q45&gt;'13'!$CD$30,0,1)</f>
        <v>#N/A</v>
      </c>
      <c r="T45" s="357" t="str">
        <f>IF(Tabela1456[[#This Row],[DIA]]&gt;0,IF('01'!$BX$33=77,1,""),"")</f>
        <v/>
      </c>
      <c r="U45" s="357" t="e">
        <f>IF(Q45&gt;'01'!$BX$27,0,1)</f>
        <v>#N/A</v>
      </c>
      <c r="W45" s="84"/>
      <c r="X45" s="84"/>
      <c r="Y45" s="84"/>
      <c r="Z45" s="84"/>
      <c r="AA45" s="84"/>
      <c r="AB45" s="84"/>
      <c r="AC45" s="84"/>
      <c r="AE45" s="373">
        <v>2054</v>
      </c>
    </row>
    <row r="46" spans="3:31" x14ac:dyDescent="0.25">
      <c r="C46" s="356"/>
      <c r="D46" s="357"/>
      <c r="E46" s="357"/>
      <c r="F46" s="357"/>
      <c r="G46" s="357"/>
      <c r="H46" s="359"/>
      <c r="I46" s="357"/>
      <c r="J46" s="357"/>
      <c r="K46" s="356" t="str">
        <f t="shared" ca="1" si="6"/>
        <v/>
      </c>
      <c r="L46" s="360">
        <f t="shared" si="7"/>
        <v>0</v>
      </c>
      <c r="M46" s="360">
        <f t="shared" si="8"/>
        <v>1</v>
      </c>
      <c r="N46" s="360">
        <f t="shared" si="9"/>
        <v>1900</v>
      </c>
      <c r="O46" s="372" t="e">
        <f t="shared" si="10"/>
        <v>#N/A</v>
      </c>
      <c r="P46" s="357">
        <f>VLOOKUP(Tabela1456[[#This Row],[Banco]],$Y$9:$Z$28,2,0)</f>
        <v>7</v>
      </c>
      <c r="Q46" s="357" t="e">
        <f t="shared" si="11"/>
        <v>#N/A</v>
      </c>
      <c r="R46" s="357" t="str">
        <f>IF(Tabela1456[[#This Row],[DIA]]&gt;0,IF('13'!$CD$36=77,1,""),"")</f>
        <v/>
      </c>
      <c r="S46" s="357" t="e">
        <f>IF(Q46&gt;'13'!$CD$30,0,1)</f>
        <v>#N/A</v>
      </c>
      <c r="T46" s="357" t="str">
        <f>IF(Tabela1456[[#This Row],[DIA]]&gt;0,IF('01'!$BX$33=77,1,""),"")</f>
        <v/>
      </c>
      <c r="U46" s="357" t="e">
        <f>IF(Q46&gt;'01'!$BX$27,0,1)</f>
        <v>#N/A</v>
      </c>
      <c r="W46" s="84"/>
      <c r="X46" s="84"/>
      <c r="Y46" s="84"/>
      <c r="Z46" s="84"/>
      <c r="AA46" s="84"/>
      <c r="AB46" s="84"/>
      <c r="AC46" s="84"/>
      <c r="AE46" s="373">
        <v>2055</v>
      </c>
    </row>
    <row r="47" spans="3:31" x14ac:dyDescent="0.25">
      <c r="C47" s="356"/>
      <c r="D47" s="357"/>
      <c r="E47" s="357"/>
      <c r="F47" s="357"/>
      <c r="G47" s="357"/>
      <c r="H47" s="359"/>
      <c r="I47" s="357"/>
      <c r="J47" s="357"/>
      <c r="K47" s="356" t="str">
        <f t="shared" ca="1" si="6"/>
        <v/>
      </c>
      <c r="L47" s="360">
        <f t="shared" si="7"/>
        <v>0</v>
      </c>
      <c r="M47" s="360">
        <f t="shared" si="8"/>
        <v>1</v>
      </c>
      <c r="N47" s="360">
        <f t="shared" si="9"/>
        <v>1900</v>
      </c>
      <c r="O47" s="372" t="e">
        <f t="shared" si="10"/>
        <v>#N/A</v>
      </c>
      <c r="P47" s="357">
        <f>VLOOKUP(Tabela1456[[#This Row],[Banco]],$Y$9:$Z$28,2,0)</f>
        <v>7</v>
      </c>
      <c r="Q47" s="357" t="e">
        <f t="shared" si="11"/>
        <v>#N/A</v>
      </c>
      <c r="R47" s="357" t="str">
        <f>IF(Tabela1456[[#This Row],[DIA]]&gt;0,IF('13'!$CD$36=77,1,""),"")</f>
        <v/>
      </c>
      <c r="S47" s="357" t="e">
        <f>IF(Q47&gt;'13'!$CD$30,0,1)</f>
        <v>#N/A</v>
      </c>
      <c r="T47" s="357" t="str">
        <f>IF(Tabela1456[[#This Row],[DIA]]&gt;0,IF('01'!$BX$33=77,1,""),"")</f>
        <v/>
      </c>
      <c r="U47" s="357" t="e">
        <f>IF(Q47&gt;'01'!$BX$27,0,1)</f>
        <v>#N/A</v>
      </c>
      <c r="W47" s="84"/>
      <c r="X47" s="84"/>
      <c r="Y47" s="84"/>
      <c r="Z47" s="84"/>
      <c r="AA47" s="84"/>
      <c r="AB47" s="84"/>
      <c r="AC47" s="84"/>
      <c r="AE47" s="373">
        <v>2056</v>
      </c>
    </row>
    <row r="48" spans="3:31" x14ac:dyDescent="0.25">
      <c r="C48" s="356"/>
      <c r="D48" s="357"/>
      <c r="E48" s="357"/>
      <c r="F48" s="357"/>
      <c r="G48" s="357"/>
      <c r="H48" s="359"/>
      <c r="I48" s="357"/>
      <c r="J48" s="357"/>
      <c r="K48" s="356" t="str">
        <f t="shared" ca="1" si="6"/>
        <v/>
      </c>
      <c r="L48" s="360">
        <f t="shared" si="7"/>
        <v>0</v>
      </c>
      <c r="M48" s="360">
        <f t="shared" si="8"/>
        <v>1</v>
      </c>
      <c r="N48" s="360">
        <f t="shared" si="9"/>
        <v>1900</v>
      </c>
      <c r="O48" s="372" t="e">
        <f t="shared" si="10"/>
        <v>#N/A</v>
      </c>
      <c r="P48" s="357">
        <f>VLOOKUP(Tabela1456[[#This Row],[Banco]],$Y$9:$Z$28,2,0)</f>
        <v>7</v>
      </c>
      <c r="Q48" s="357" t="e">
        <f t="shared" si="11"/>
        <v>#N/A</v>
      </c>
      <c r="R48" s="357" t="str">
        <f>IF(Tabela1456[[#This Row],[DIA]]&gt;0,IF('13'!$CD$36=77,1,""),"")</f>
        <v/>
      </c>
      <c r="S48" s="357" t="e">
        <f>IF(Q48&gt;'13'!$CD$30,0,1)</f>
        <v>#N/A</v>
      </c>
      <c r="T48" s="357" t="str">
        <f>IF(Tabela1456[[#This Row],[DIA]]&gt;0,IF('01'!$BX$33=77,1,""),"")</f>
        <v/>
      </c>
      <c r="U48" s="357" t="e">
        <f>IF(Q48&gt;'01'!$BX$27,0,1)</f>
        <v>#N/A</v>
      </c>
      <c r="W48" s="84"/>
      <c r="X48" s="84"/>
      <c r="Y48" s="84"/>
      <c r="Z48" s="84"/>
      <c r="AA48" s="84"/>
      <c r="AB48" s="84"/>
      <c r="AC48" s="84"/>
      <c r="AE48" s="373">
        <v>2057</v>
      </c>
    </row>
    <row r="49" spans="3:31" x14ac:dyDescent="0.25">
      <c r="C49" s="356"/>
      <c r="D49" s="357"/>
      <c r="E49" s="357"/>
      <c r="F49" s="357"/>
      <c r="G49" s="357"/>
      <c r="H49" s="359"/>
      <c r="I49" s="357"/>
      <c r="J49" s="357"/>
      <c r="K49" s="356" t="str">
        <f t="shared" ca="1" si="6"/>
        <v/>
      </c>
      <c r="L49" s="360">
        <f t="shared" si="7"/>
        <v>0</v>
      </c>
      <c r="M49" s="360">
        <f t="shared" si="8"/>
        <v>1</v>
      </c>
      <c r="N49" s="360">
        <f t="shared" si="9"/>
        <v>1900</v>
      </c>
      <c r="O49" s="372" t="e">
        <f t="shared" si="10"/>
        <v>#N/A</v>
      </c>
      <c r="P49" s="357">
        <f>VLOOKUP(Tabela1456[[#This Row],[Banco]],$Y$9:$Z$28,2,0)</f>
        <v>7</v>
      </c>
      <c r="Q49" s="357" t="e">
        <f t="shared" si="11"/>
        <v>#N/A</v>
      </c>
      <c r="R49" s="357" t="str">
        <f>IF(Tabela1456[[#This Row],[DIA]]&gt;0,IF('13'!$CD$36=77,1,""),"")</f>
        <v/>
      </c>
      <c r="S49" s="357" t="e">
        <f>IF(Q49&gt;'13'!$CD$30,0,1)</f>
        <v>#N/A</v>
      </c>
      <c r="T49" s="357" t="str">
        <f>IF(Tabela1456[[#This Row],[DIA]]&gt;0,IF('01'!$BX$33=77,1,""),"")</f>
        <v/>
      </c>
      <c r="U49" s="357" t="e">
        <f>IF(Q49&gt;'01'!$BX$27,0,1)</f>
        <v>#N/A</v>
      </c>
      <c r="W49" s="84"/>
      <c r="X49" s="84"/>
      <c r="Y49" s="84"/>
      <c r="Z49" s="84"/>
      <c r="AA49" s="84"/>
      <c r="AB49" s="84"/>
      <c r="AC49" s="84"/>
      <c r="AE49" s="373">
        <v>2058</v>
      </c>
    </row>
    <row r="50" spans="3:31" x14ac:dyDescent="0.25">
      <c r="C50" s="356"/>
      <c r="D50" s="357"/>
      <c r="E50" s="357"/>
      <c r="F50" s="357"/>
      <c r="G50" s="357"/>
      <c r="H50" s="359"/>
      <c r="I50" s="357"/>
      <c r="J50" s="357"/>
      <c r="K50" s="356" t="str">
        <f t="shared" ca="1" si="6"/>
        <v/>
      </c>
      <c r="L50" s="360">
        <f t="shared" si="7"/>
        <v>0</v>
      </c>
      <c r="M50" s="360">
        <f t="shared" si="8"/>
        <v>1</v>
      </c>
      <c r="N50" s="360">
        <f t="shared" si="9"/>
        <v>1900</v>
      </c>
      <c r="O50" s="372" t="e">
        <f t="shared" si="10"/>
        <v>#N/A</v>
      </c>
      <c r="P50" s="357">
        <f>VLOOKUP(Tabela1456[[#This Row],[Banco]],$Y$9:$Z$28,2,0)</f>
        <v>7</v>
      </c>
      <c r="Q50" s="357" t="e">
        <f t="shared" si="11"/>
        <v>#N/A</v>
      </c>
      <c r="R50" s="357" t="str">
        <f>IF(Tabela1456[[#This Row],[DIA]]&gt;0,IF('13'!$CD$36=77,1,""),"")</f>
        <v/>
      </c>
      <c r="S50" s="357" t="e">
        <f>IF(Q50&gt;'13'!$CD$30,0,1)</f>
        <v>#N/A</v>
      </c>
      <c r="T50" s="357" t="str">
        <f>IF(Tabela1456[[#This Row],[DIA]]&gt;0,IF('01'!$BX$33=77,1,""),"")</f>
        <v/>
      </c>
      <c r="U50" s="357" t="e">
        <f>IF(Q50&gt;'01'!$BX$27,0,1)</f>
        <v>#N/A</v>
      </c>
      <c r="W50" s="84"/>
      <c r="X50" s="84"/>
      <c r="Y50" s="84"/>
      <c r="Z50" s="84"/>
      <c r="AA50" s="84"/>
      <c r="AB50" s="84"/>
      <c r="AC50" s="84"/>
      <c r="AE50" s="373">
        <v>2059</v>
      </c>
    </row>
    <row r="51" spans="3:31" x14ac:dyDescent="0.25">
      <c r="C51" s="356"/>
      <c r="D51" s="357"/>
      <c r="E51" s="357"/>
      <c r="F51" s="357"/>
      <c r="G51" s="357"/>
      <c r="H51" s="359"/>
      <c r="I51" s="357"/>
      <c r="J51" s="357"/>
      <c r="K51" s="356" t="str">
        <f t="shared" ca="1" si="6"/>
        <v/>
      </c>
      <c r="L51" s="360">
        <f t="shared" si="7"/>
        <v>0</v>
      </c>
      <c r="M51" s="360">
        <f t="shared" si="8"/>
        <v>1</v>
      </c>
      <c r="N51" s="360">
        <f t="shared" si="9"/>
        <v>1900</v>
      </c>
      <c r="O51" s="372" t="e">
        <f t="shared" si="10"/>
        <v>#N/A</v>
      </c>
      <c r="P51" s="357">
        <f>VLOOKUP(Tabela1456[[#This Row],[Banco]],$Y$9:$Z$28,2,0)</f>
        <v>7</v>
      </c>
      <c r="Q51" s="357" t="e">
        <f t="shared" si="11"/>
        <v>#N/A</v>
      </c>
      <c r="R51" s="357" t="str">
        <f>IF(Tabela1456[[#This Row],[DIA]]&gt;0,IF('13'!$CD$36=77,1,""),"")</f>
        <v/>
      </c>
      <c r="S51" s="357" t="e">
        <f>IF(Q51&gt;'13'!$CD$30,0,1)</f>
        <v>#N/A</v>
      </c>
      <c r="T51" s="357" t="str">
        <f>IF(Tabela1456[[#This Row],[DIA]]&gt;0,IF('01'!$BX$33=77,1,""),"")</f>
        <v/>
      </c>
      <c r="U51" s="357" t="e">
        <f>IF(Q51&gt;'01'!$BX$27,0,1)</f>
        <v>#N/A</v>
      </c>
      <c r="W51" s="84"/>
      <c r="X51" s="84"/>
      <c r="Y51" s="84"/>
      <c r="Z51" s="84"/>
      <c r="AA51" s="84"/>
      <c r="AB51" s="84"/>
      <c r="AC51" s="84"/>
      <c r="AE51" s="373">
        <v>2060</v>
      </c>
    </row>
    <row r="52" spans="3:31" x14ac:dyDescent="0.25">
      <c r="C52" s="356"/>
      <c r="D52" s="357"/>
      <c r="E52" s="357"/>
      <c r="F52" s="357"/>
      <c r="G52" s="357"/>
      <c r="H52" s="359"/>
      <c r="I52" s="357"/>
      <c r="J52" s="357"/>
      <c r="K52" s="356" t="str">
        <f t="shared" ca="1" si="6"/>
        <v/>
      </c>
      <c r="L52" s="360">
        <f t="shared" si="7"/>
        <v>0</v>
      </c>
      <c r="M52" s="360">
        <f t="shared" si="8"/>
        <v>1</v>
      </c>
      <c r="N52" s="360">
        <f t="shared" si="9"/>
        <v>1900</v>
      </c>
      <c r="O52" s="372" t="e">
        <f t="shared" si="10"/>
        <v>#N/A</v>
      </c>
      <c r="P52" s="357">
        <f>VLOOKUP(Tabela1456[[#This Row],[Banco]],$Y$9:$Z$28,2,0)</f>
        <v>7</v>
      </c>
      <c r="Q52" s="357" t="e">
        <f t="shared" si="11"/>
        <v>#N/A</v>
      </c>
      <c r="R52" s="357" t="str">
        <f>IF(Tabela1456[[#This Row],[DIA]]&gt;0,IF('13'!$CD$36=77,1,""),"")</f>
        <v/>
      </c>
      <c r="S52" s="357" t="e">
        <f>IF(Q52&gt;'13'!$CD$30,0,1)</f>
        <v>#N/A</v>
      </c>
      <c r="T52" s="357" t="str">
        <f>IF(Tabela1456[[#This Row],[DIA]]&gt;0,IF('01'!$BX$33=77,1,""),"")</f>
        <v/>
      </c>
      <c r="U52" s="357" t="e">
        <f>IF(Q52&gt;'01'!$BX$27,0,1)</f>
        <v>#N/A</v>
      </c>
      <c r="W52" s="84"/>
      <c r="X52" s="84"/>
      <c r="Y52" s="84"/>
      <c r="Z52" s="84"/>
      <c r="AA52" s="84"/>
      <c r="AB52" s="84"/>
      <c r="AC52" s="84"/>
      <c r="AE52" s="373">
        <v>2061</v>
      </c>
    </row>
    <row r="53" spans="3:31" x14ac:dyDescent="0.25">
      <c r="C53" s="356"/>
      <c r="D53" s="357"/>
      <c r="E53" s="357"/>
      <c r="F53" s="357"/>
      <c r="G53" s="357"/>
      <c r="H53" s="359"/>
      <c r="I53" s="357"/>
      <c r="J53" s="357"/>
      <c r="K53" s="356" t="str">
        <f t="shared" ca="1" si="6"/>
        <v/>
      </c>
      <c r="L53" s="360">
        <f t="shared" si="7"/>
        <v>0</v>
      </c>
      <c r="M53" s="360">
        <f t="shared" si="8"/>
        <v>1</v>
      </c>
      <c r="N53" s="360">
        <f t="shared" si="9"/>
        <v>1900</v>
      </c>
      <c r="O53" s="372" t="e">
        <f t="shared" si="10"/>
        <v>#N/A</v>
      </c>
      <c r="P53" s="357">
        <f>VLOOKUP(Tabela1456[[#This Row],[Banco]],$Y$9:$Z$28,2,0)</f>
        <v>7</v>
      </c>
      <c r="Q53" s="357" t="e">
        <f t="shared" si="11"/>
        <v>#N/A</v>
      </c>
      <c r="R53" s="357" t="str">
        <f>IF(Tabela1456[[#This Row],[DIA]]&gt;0,IF('13'!$CD$36=77,1,""),"")</f>
        <v/>
      </c>
      <c r="S53" s="357" t="e">
        <f>IF(Q53&gt;'13'!$CD$30,0,1)</f>
        <v>#N/A</v>
      </c>
      <c r="T53" s="357" t="str">
        <f>IF(Tabela1456[[#This Row],[DIA]]&gt;0,IF('01'!$BX$33=77,1,""),"")</f>
        <v/>
      </c>
      <c r="U53" s="357" t="e">
        <f>IF(Q53&gt;'01'!$BX$27,0,1)</f>
        <v>#N/A</v>
      </c>
      <c r="W53" s="84"/>
      <c r="X53" s="84"/>
      <c r="Y53" s="84"/>
      <c r="Z53" s="84"/>
      <c r="AA53" s="84"/>
      <c r="AB53" s="84"/>
      <c r="AC53" s="84"/>
      <c r="AE53" s="373">
        <v>2062</v>
      </c>
    </row>
    <row r="54" spans="3:31" x14ac:dyDescent="0.25">
      <c r="C54" s="356"/>
      <c r="D54" s="357"/>
      <c r="E54" s="357"/>
      <c r="F54" s="357"/>
      <c r="G54" s="357"/>
      <c r="H54" s="359"/>
      <c r="I54" s="357"/>
      <c r="J54" s="357"/>
      <c r="K54" s="356" t="str">
        <f t="shared" ca="1" si="6"/>
        <v/>
      </c>
      <c r="L54" s="360">
        <f t="shared" si="7"/>
        <v>0</v>
      </c>
      <c r="M54" s="360">
        <f t="shared" si="8"/>
        <v>1</v>
      </c>
      <c r="N54" s="360">
        <f t="shared" si="9"/>
        <v>1900</v>
      </c>
      <c r="O54" s="372" t="e">
        <f t="shared" si="10"/>
        <v>#N/A</v>
      </c>
      <c r="P54" s="357">
        <f>VLOOKUP(Tabela1456[[#This Row],[Banco]],$Y$9:$Z$28,2,0)</f>
        <v>7</v>
      </c>
      <c r="Q54" s="357" t="e">
        <f t="shared" si="11"/>
        <v>#N/A</v>
      </c>
      <c r="R54" s="357" t="str">
        <f>IF(Tabela1456[[#This Row],[DIA]]&gt;0,IF('13'!$CD$36=77,1,""),"")</f>
        <v/>
      </c>
      <c r="S54" s="357" t="e">
        <f>IF(Q54&gt;'13'!$CD$30,0,1)</f>
        <v>#N/A</v>
      </c>
      <c r="T54" s="357" t="str">
        <f>IF(Tabela1456[[#This Row],[DIA]]&gt;0,IF('01'!$BX$33=77,1,""),"")</f>
        <v/>
      </c>
      <c r="U54" s="357" t="e">
        <f>IF(Q54&gt;'01'!$BX$27,0,1)</f>
        <v>#N/A</v>
      </c>
      <c r="W54" s="84"/>
      <c r="X54" s="84"/>
      <c r="Y54" s="84"/>
      <c r="Z54" s="84"/>
      <c r="AA54" s="84"/>
      <c r="AB54" s="84"/>
      <c r="AC54" s="84"/>
      <c r="AE54" s="373">
        <v>2063</v>
      </c>
    </row>
    <row r="55" spans="3:31" x14ac:dyDescent="0.25">
      <c r="C55" s="356"/>
      <c r="D55" s="357"/>
      <c r="E55" s="357"/>
      <c r="F55" s="357"/>
      <c r="G55" s="357"/>
      <c r="H55" s="359"/>
      <c r="I55" s="357"/>
      <c r="J55" s="357"/>
      <c r="K55" s="356" t="str">
        <f t="shared" ca="1" si="6"/>
        <v/>
      </c>
      <c r="L55" s="360">
        <f t="shared" si="7"/>
        <v>0</v>
      </c>
      <c r="M55" s="360">
        <f t="shared" si="8"/>
        <v>1</v>
      </c>
      <c r="N55" s="360">
        <f t="shared" si="9"/>
        <v>1900</v>
      </c>
      <c r="O55" s="372" t="e">
        <f t="shared" si="10"/>
        <v>#N/A</v>
      </c>
      <c r="P55" s="357">
        <f>VLOOKUP(Tabela1456[[#This Row],[Banco]],$Y$9:$Z$28,2,0)</f>
        <v>7</v>
      </c>
      <c r="Q55" s="357" t="e">
        <f t="shared" si="11"/>
        <v>#N/A</v>
      </c>
      <c r="R55" s="357" t="str">
        <f>IF(Tabela1456[[#This Row],[DIA]]&gt;0,IF('13'!$CD$36=77,1,""),"")</f>
        <v/>
      </c>
      <c r="S55" s="357" t="e">
        <f>IF(Q55&gt;'13'!$CD$30,0,1)</f>
        <v>#N/A</v>
      </c>
      <c r="T55" s="357" t="str">
        <f>IF(Tabela1456[[#This Row],[DIA]]&gt;0,IF('01'!$BX$33=77,1,""),"")</f>
        <v/>
      </c>
      <c r="U55" s="357" t="e">
        <f>IF(Q55&gt;'01'!$BX$27,0,1)</f>
        <v>#N/A</v>
      </c>
      <c r="W55" s="84"/>
      <c r="X55" s="84"/>
      <c r="Y55" s="84"/>
      <c r="Z55" s="84"/>
      <c r="AA55" s="84"/>
      <c r="AB55" s="84"/>
      <c r="AC55" s="84"/>
      <c r="AE55" s="373">
        <v>2064</v>
      </c>
    </row>
    <row r="56" spans="3:31" x14ac:dyDescent="0.25">
      <c r="C56" s="356"/>
      <c r="D56" s="357"/>
      <c r="E56" s="357"/>
      <c r="F56" s="357"/>
      <c r="G56" s="357"/>
      <c r="H56" s="359"/>
      <c r="I56" s="357"/>
      <c r="J56" s="357"/>
      <c r="K56" s="356" t="str">
        <f t="shared" ca="1" si="6"/>
        <v/>
      </c>
      <c r="L56" s="360">
        <f t="shared" si="7"/>
        <v>0</v>
      </c>
      <c r="M56" s="360">
        <f t="shared" si="8"/>
        <v>1</v>
      </c>
      <c r="N56" s="360">
        <f t="shared" si="9"/>
        <v>1900</v>
      </c>
      <c r="O56" s="372" t="e">
        <f t="shared" si="10"/>
        <v>#N/A</v>
      </c>
      <c r="P56" s="357">
        <f>VLOOKUP(Tabela1456[[#This Row],[Banco]],$Y$9:$Z$28,2,0)</f>
        <v>7</v>
      </c>
      <c r="Q56" s="357" t="e">
        <f t="shared" si="11"/>
        <v>#N/A</v>
      </c>
      <c r="R56" s="357" t="str">
        <f>IF(Tabela1456[[#This Row],[DIA]]&gt;0,IF('13'!$CD$36=77,1,""),"")</f>
        <v/>
      </c>
      <c r="S56" s="357" t="e">
        <f>IF(Q56&gt;'13'!$CD$30,0,1)</f>
        <v>#N/A</v>
      </c>
      <c r="T56" s="357" t="str">
        <f>IF(Tabela1456[[#This Row],[DIA]]&gt;0,IF('01'!$BX$33=77,1,""),"")</f>
        <v/>
      </c>
      <c r="U56" s="357" t="e">
        <f>IF(Q56&gt;'01'!$BX$27,0,1)</f>
        <v>#N/A</v>
      </c>
      <c r="W56" s="84"/>
      <c r="X56" s="84"/>
      <c r="Y56" s="84"/>
      <c r="Z56" s="84"/>
      <c r="AA56" s="84"/>
      <c r="AB56" s="84"/>
      <c r="AC56" s="84"/>
      <c r="AE56" s="373">
        <v>2065</v>
      </c>
    </row>
    <row r="57" spans="3:31" x14ac:dyDescent="0.25">
      <c r="C57" s="356"/>
      <c r="D57" s="357"/>
      <c r="E57" s="357"/>
      <c r="F57" s="357"/>
      <c r="G57" s="357"/>
      <c r="H57" s="359"/>
      <c r="I57" s="357"/>
      <c r="J57" s="357"/>
      <c r="K57" s="356" t="str">
        <f t="shared" ca="1" si="6"/>
        <v/>
      </c>
      <c r="L57" s="360">
        <f t="shared" si="7"/>
        <v>0</v>
      </c>
      <c r="M57" s="360">
        <f t="shared" si="8"/>
        <v>1</v>
      </c>
      <c r="N57" s="360">
        <f t="shared" si="9"/>
        <v>1900</v>
      </c>
      <c r="O57" s="372" t="e">
        <f t="shared" si="10"/>
        <v>#N/A</v>
      </c>
      <c r="P57" s="357">
        <f>VLOOKUP(Tabela1456[[#This Row],[Banco]],$Y$9:$Z$28,2,0)</f>
        <v>7</v>
      </c>
      <c r="Q57" s="357" t="e">
        <f t="shared" si="11"/>
        <v>#N/A</v>
      </c>
      <c r="R57" s="357" t="str">
        <f>IF(Tabela1456[[#This Row],[DIA]]&gt;0,IF('13'!$CD$36=77,1,""),"")</f>
        <v/>
      </c>
      <c r="S57" s="357" t="e">
        <f>IF(Q57&gt;'13'!$CD$30,0,1)</f>
        <v>#N/A</v>
      </c>
      <c r="T57" s="357" t="str">
        <f>IF(Tabela1456[[#This Row],[DIA]]&gt;0,IF('01'!$BX$33=77,1,""),"")</f>
        <v/>
      </c>
      <c r="U57" s="357" t="e">
        <f>IF(Q57&gt;'01'!$BX$27,0,1)</f>
        <v>#N/A</v>
      </c>
      <c r="W57" s="84"/>
      <c r="X57" s="84"/>
      <c r="Y57" s="84"/>
      <c r="Z57" s="84"/>
      <c r="AA57" s="84"/>
      <c r="AB57" s="84"/>
      <c r="AC57" s="84"/>
      <c r="AE57" s="373">
        <v>2066</v>
      </c>
    </row>
    <row r="58" spans="3:31" x14ac:dyDescent="0.25">
      <c r="C58" s="356"/>
      <c r="D58" s="357"/>
      <c r="E58" s="357"/>
      <c r="F58" s="357"/>
      <c r="G58" s="357"/>
      <c r="H58" s="359"/>
      <c r="I58" s="357"/>
      <c r="J58" s="357"/>
      <c r="K58" s="356" t="str">
        <f t="shared" ca="1" si="6"/>
        <v/>
      </c>
      <c r="L58" s="360">
        <f t="shared" si="7"/>
        <v>0</v>
      </c>
      <c r="M58" s="360">
        <f t="shared" si="8"/>
        <v>1</v>
      </c>
      <c r="N58" s="360">
        <f t="shared" si="9"/>
        <v>1900</v>
      </c>
      <c r="O58" s="372" t="e">
        <f t="shared" si="10"/>
        <v>#N/A</v>
      </c>
      <c r="P58" s="357">
        <f>VLOOKUP(Tabela1456[[#This Row],[Banco]],$Y$9:$Z$28,2,0)</f>
        <v>7</v>
      </c>
      <c r="Q58" s="357" t="e">
        <f t="shared" si="11"/>
        <v>#N/A</v>
      </c>
      <c r="R58" s="357" t="str">
        <f>IF(Tabela1456[[#This Row],[DIA]]&gt;0,IF('13'!$CD$36=77,1,""),"")</f>
        <v/>
      </c>
      <c r="S58" s="357" t="e">
        <f>IF(Q58&gt;'13'!$CD$30,0,1)</f>
        <v>#N/A</v>
      </c>
      <c r="T58" s="357" t="str">
        <f>IF(Tabela1456[[#This Row],[DIA]]&gt;0,IF('01'!$BX$33=77,1,""),"")</f>
        <v/>
      </c>
      <c r="U58" s="357" t="e">
        <f>IF(Q58&gt;'01'!$BX$27,0,1)</f>
        <v>#N/A</v>
      </c>
      <c r="W58" s="84"/>
      <c r="X58" s="84"/>
      <c r="Y58" s="84"/>
      <c r="Z58" s="84"/>
      <c r="AA58" s="84"/>
      <c r="AB58" s="84"/>
      <c r="AE58" s="373">
        <v>2067</v>
      </c>
    </row>
    <row r="59" spans="3:31" x14ac:dyDescent="0.25">
      <c r="C59" s="356"/>
      <c r="D59" s="357"/>
      <c r="E59" s="357"/>
      <c r="F59" s="357"/>
      <c r="G59" s="357"/>
      <c r="H59" s="359"/>
      <c r="I59" s="357"/>
      <c r="J59" s="357"/>
      <c r="K59" s="356" t="str">
        <f t="shared" ca="1" si="6"/>
        <v/>
      </c>
      <c r="L59" s="360">
        <f t="shared" si="7"/>
        <v>0</v>
      </c>
      <c r="M59" s="360">
        <f t="shared" si="8"/>
        <v>1</v>
      </c>
      <c r="N59" s="360">
        <f t="shared" si="9"/>
        <v>1900</v>
      </c>
      <c r="O59" s="372" t="e">
        <f t="shared" si="10"/>
        <v>#N/A</v>
      </c>
      <c r="P59" s="357">
        <f>VLOOKUP(Tabela1456[[#This Row],[Banco]],$Y$9:$Z$28,2,0)</f>
        <v>7</v>
      </c>
      <c r="Q59" s="357" t="e">
        <f t="shared" si="11"/>
        <v>#N/A</v>
      </c>
      <c r="R59" s="357" t="str">
        <f>IF(Tabela1456[[#This Row],[DIA]]&gt;0,IF('13'!$CD$36=77,1,""),"")</f>
        <v/>
      </c>
      <c r="S59" s="357" t="e">
        <f>IF(Q59&gt;'13'!$CD$30,0,1)</f>
        <v>#N/A</v>
      </c>
      <c r="T59" s="357" t="str">
        <f>IF(Tabela1456[[#This Row],[DIA]]&gt;0,IF('01'!$BX$33=77,1,""),"")</f>
        <v/>
      </c>
      <c r="U59" s="357" t="e">
        <f>IF(Q59&gt;'01'!$BX$27,0,1)</f>
        <v>#N/A</v>
      </c>
      <c r="AE59" s="373">
        <v>2068</v>
      </c>
    </row>
    <row r="60" spans="3:31" x14ac:dyDescent="0.25">
      <c r="C60" s="356"/>
      <c r="D60" s="357"/>
      <c r="E60" s="357"/>
      <c r="F60" s="357"/>
      <c r="G60" s="357"/>
      <c r="H60" s="359"/>
      <c r="I60" s="357"/>
      <c r="J60" s="357"/>
      <c r="K60" s="356" t="str">
        <f t="shared" ca="1" si="6"/>
        <v/>
      </c>
      <c r="L60" s="360">
        <f t="shared" si="7"/>
        <v>0</v>
      </c>
      <c r="M60" s="360">
        <f t="shared" si="8"/>
        <v>1</v>
      </c>
      <c r="N60" s="360">
        <f t="shared" si="9"/>
        <v>1900</v>
      </c>
      <c r="O60" s="372" t="e">
        <f t="shared" si="10"/>
        <v>#N/A</v>
      </c>
      <c r="P60" s="357">
        <f>VLOOKUP(Tabela1456[[#This Row],[Banco]],$Y$9:$Z$28,2,0)</f>
        <v>7</v>
      </c>
      <c r="Q60" s="357" t="e">
        <f t="shared" si="11"/>
        <v>#N/A</v>
      </c>
      <c r="R60" s="357" t="str">
        <f>IF(Tabela1456[[#This Row],[DIA]]&gt;0,IF('13'!$CD$36=77,1,""),"")</f>
        <v/>
      </c>
      <c r="S60" s="357" t="e">
        <f>IF(Q60&gt;'13'!$CD$30,0,1)</f>
        <v>#N/A</v>
      </c>
      <c r="T60" s="357" t="str">
        <f>IF(Tabela1456[[#This Row],[DIA]]&gt;0,IF('01'!$BX$33=77,1,""),"")</f>
        <v/>
      </c>
      <c r="U60" s="357" t="e">
        <f>IF(Q60&gt;'01'!$BX$27,0,1)</f>
        <v>#N/A</v>
      </c>
    </row>
    <row r="61" spans="3:31" x14ac:dyDescent="0.25">
      <c r="C61" s="356"/>
      <c r="D61" s="357"/>
      <c r="E61" s="357"/>
      <c r="F61" s="357"/>
      <c r="G61" s="357"/>
      <c r="H61" s="359"/>
      <c r="I61" s="357"/>
      <c r="J61" s="357"/>
      <c r="K61" s="356" t="str">
        <f t="shared" ca="1" si="6"/>
        <v/>
      </c>
      <c r="L61" s="360">
        <f t="shared" si="7"/>
        <v>0</v>
      </c>
      <c r="M61" s="360">
        <f t="shared" si="8"/>
        <v>1</v>
      </c>
      <c r="N61" s="360">
        <f t="shared" si="9"/>
        <v>1900</v>
      </c>
      <c r="O61" s="372" t="e">
        <f t="shared" si="10"/>
        <v>#N/A</v>
      </c>
      <c r="P61" s="357">
        <f>VLOOKUP(Tabela1456[[#This Row],[Banco]],$Y$9:$Z$28,2,0)</f>
        <v>7</v>
      </c>
      <c r="Q61" s="357" t="e">
        <f t="shared" si="11"/>
        <v>#N/A</v>
      </c>
      <c r="R61" s="357" t="str">
        <f>IF(Tabela1456[[#This Row],[DIA]]&gt;0,IF('13'!$CD$36=77,1,""),"")</f>
        <v/>
      </c>
      <c r="S61" s="357" t="e">
        <f>IF(Q61&gt;'13'!$CD$30,0,1)</f>
        <v>#N/A</v>
      </c>
      <c r="T61" s="357" t="str">
        <f>IF(Tabela1456[[#This Row],[DIA]]&gt;0,IF('01'!$BX$33=77,1,""),"")</f>
        <v/>
      </c>
      <c r="U61" s="357" t="e">
        <f>IF(Q61&gt;'01'!$BX$27,0,1)</f>
        <v>#N/A</v>
      </c>
    </row>
    <row r="62" spans="3:31" x14ac:dyDescent="0.25">
      <c r="C62" s="356"/>
      <c r="D62" s="357"/>
      <c r="E62" s="357"/>
      <c r="F62" s="357"/>
      <c r="G62" s="357"/>
      <c r="H62" s="359"/>
      <c r="I62" s="357"/>
      <c r="J62" s="357"/>
      <c r="K62" s="356" t="str">
        <f t="shared" ca="1" si="6"/>
        <v/>
      </c>
      <c r="L62" s="360">
        <f t="shared" si="7"/>
        <v>0</v>
      </c>
      <c r="M62" s="360">
        <f t="shared" si="8"/>
        <v>1</v>
      </c>
      <c r="N62" s="360">
        <f t="shared" si="9"/>
        <v>1900</v>
      </c>
      <c r="O62" s="372" t="e">
        <f t="shared" si="10"/>
        <v>#N/A</v>
      </c>
      <c r="P62" s="357">
        <f>VLOOKUP(Tabela1456[[#This Row],[Banco]],$Y$9:$Z$28,2,0)</f>
        <v>7</v>
      </c>
      <c r="Q62" s="357" t="e">
        <f t="shared" si="11"/>
        <v>#N/A</v>
      </c>
      <c r="R62" s="357" t="str">
        <f>IF(Tabela1456[[#This Row],[DIA]]&gt;0,IF('13'!$CD$36=77,1,""),"")</f>
        <v/>
      </c>
      <c r="S62" s="357" t="e">
        <f>IF(Q62&gt;'13'!$CD$30,0,1)</f>
        <v>#N/A</v>
      </c>
      <c r="T62" s="357" t="str">
        <f>IF(Tabela1456[[#This Row],[DIA]]&gt;0,IF('01'!$BX$33=77,1,""),"")</f>
        <v/>
      </c>
      <c r="U62" s="357" t="e">
        <f>IF(Q62&gt;'01'!$BX$27,0,1)</f>
        <v>#N/A</v>
      </c>
    </row>
    <row r="63" spans="3:31" x14ac:dyDescent="0.25">
      <c r="C63" s="356"/>
      <c r="D63" s="357"/>
      <c r="E63" s="357"/>
      <c r="F63" s="357"/>
      <c r="G63" s="357"/>
      <c r="H63" s="359"/>
      <c r="I63" s="357"/>
      <c r="J63" s="357"/>
      <c r="K63" s="356" t="str">
        <f t="shared" ca="1" si="6"/>
        <v/>
      </c>
      <c r="L63" s="360">
        <f t="shared" si="7"/>
        <v>0</v>
      </c>
      <c r="M63" s="360">
        <f t="shared" si="8"/>
        <v>1</v>
      </c>
      <c r="N63" s="360">
        <f t="shared" si="9"/>
        <v>1900</v>
      </c>
      <c r="O63" s="372" t="e">
        <f t="shared" si="10"/>
        <v>#N/A</v>
      </c>
      <c r="P63" s="357">
        <f>VLOOKUP(Tabela1456[[#This Row],[Banco]],$Y$9:$Z$28,2,0)</f>
        <v>7</v>
      </c>
      <c r="Q63" s="357" t="e">
        <f t="shared" si="11"/>
        <v>#N/A</v>
      </c>
      <c r="R63" s="357" t="str">
        <f>IF(Tabela1456[[#This Row],[DIA]]&gt;0,IF('13'!$CD$36=77,1,""),"")</f>
        <v/>
      </c>
      <c r="S63" s="357" t="e">
        <f>IF(Q63&gt;'13'!$CD$30,0,1)</f>
        <v>#N/A</v>
      </c>
      <c r="T63" s="357" t="str">
        <f>IF(Tabela1456[[#This Row],[DIA]]&gt;0,IF('01'!$BX$33=77,1,""),"")</f>
        <v/>
      </c>
      <c r="U63" s="357" t="e">
        <f>IF(Q63&gt;'01'!$BX$27,0,1)</f>
        <v>#N/A</v>
      </c>
    </row>
    <row r="64" spans="3:31" x14ac:dyDescent="0.25">
      <c r="C64" s="356"/>
      <c r="D64" s="357"/>
      <c r="E64" s="357"/>
      <c r="F64" s="357"/>
      <c r="G64" s="357"/>
      <c r="H64" s="359"/>
      <c r="I64" s="357"/>
      <c r="J64" s="357"/>
      <c r="K64" s="356" t="str">
        <f t="shared" ca="1" si="6"/>
        <v/>
      </c>
      <c r="L64" s="360">
        <f t="shared" si="7"/>
        <v>0</v>
      </c>
      <c r="M64" s="360">
        <f t="shared" si="8"/>
        <v>1</v>
      </c>
      <c r="N64" s="360">
        <f t="shared" si="9"/>
        <v>1900</v>
      </c>
      <c r="O64" s="372" t="e">
        <f t="shared" si="10"/>
        <v>#N/A</v>
      </c>
      <c r="P64" s="357">
        <f>VLOOKUP(Tabela1456[[#This Row],[Banco]],$Y$9:$Z$28,2,0)</f>
        <v>7</v>
      </c>
      <c r="Q64" s="357" t="e">
        <f t="shared" si="11"/>
        <v>#N/A</v>
      </c>
      <c r="R64" s="357" t="str">
        <f>IF(Tabela1456[[#This Row],[DIA]]&gt;0,IF('13'!$CD$36=77,1,""),"")</f>
        <v/>
      </c>
      <c r="S64" s="357" t="e">
        <f>IF(Q64&gt;'13'!$CD$30,0,1)</f>
        <v>#N/A</v>
      </c>
      <c r="T64" s="357" t="str">
        <f>IF(Tabela1456[[#This Row],[DIA]]&gt;0,IF('01'!$BX$33=77,1,""),"")</f>
        <v/>
      </c>
      <c r="U64" s="357" t="e">
        <f>IF(Q64&gt;'01'!$BX$27,0,1)</f>
        <v>#N/A</v>
      </c>
    </row>
    <row r="65" spans="3:21" x14ac:dyDescent="0.25">
      <c r="C65" s="356"/>
      <c r="D65" s="357"/>
      <c r="E65" s="357"/>
      <c r="F65" s="357"/>
      <c r="G65" s="357"/>
      <c r="H65" s="359"/>
      <c r="I65" s="357"/>
      <c r="J65" s="357"/>
      <c r="K65" s="356" t="str">
        <f t="shared" ca="1" si="6"/>
        <v/>
      </c>
      <c r="L65" s="360">
        <f t="shared" si="7"/>
        <v>0</v>
      </c>
      <c r="M65" s="360">
        <f t="shared" si="8"/>
        <v>1</v>
      </c>
      <c r="N65" s="360">
        <f t="shared" si="9"/>
        <v>1900</v>
      </c>
      <c r="O65" s="372" t="e">
        <f t="shared" si="10"/>
        <v>#N/A</v>
      </c>
      <c r="P65" s="357">
        <f>VLOOKUP(Tabela1456[[#This Row],[Banco]],$Y$9:$Z$28,2,0)</f>
        <v>7</v>
      </c>
      <c r="Q65" s="357" t="e">
        <f t="shared" si="11"/>
        <v>#N/A</v>
      </c>
      <c r="R65" s="357" t="str">
        <f>IF(Tabela1456[[#This Row],[DIA]]&gt;0,IF('13'!$CD$36=77,1,""),"")</f>
        <v/>
      </c>
      <c r="S65" s="357" t="e">
        <f>IF(Q65&gt;'13'!$CD$30,0,1)</f>
        <v>#N/A</v>
      </c>
      <c r="T65" s="357" t="str">
        <f>IF(Tabela1456[[#This Row],[DIA]]&gt;0,IF('01'!$BX$33=77,1,""),"")</f>
        <v/>
      </c>
      <c r="U65" s="357" t="e">
        <f>IF(Q65&gt;'01'!$BX$27,0,1)</f>
        <v>#N/A</v>
      </c>
    </row>
    <row r="66" spans="3:21" x14ac:dyDescent="0.25">
      <c r="C66" s="356"/>
      <c r="D66" s="357"/>
      <c r="E66" s="357"/>
      <c r="F66" s="357"/>
      <c r="G66" s="357"/>
      <c r="H66" s="359"/>
      <c r="I66" s="357"/>
      <c r="J66" s="357"/>
      <c r="K66" s="356" t="str">
        <f t="shared" ca="1" si="6"/>
        <v/>
      </c>
      <c r="L66" s="360">
        <f t="shared" si="7"/>
        <v>0</v>
      </c>
      <c r="M66" s="360">
        <f t="shared" si="8"/>
        <v>1</v>
      </c>
      <c r="N66" s="360">
        <f t="shared" si="9"/>
        <v>1900</v>
      </c>
      <c r="O66" s="372" t="e">
        <f t="shared" si="10"/>
        <v>#N/A</v>
      </c>
      <c r="P66" s="357">
        <f>VLOOKUP(Tabela1456[[#This Row],[Banco]],$Y$9:$Z$28,2,0)</f>
        <v>7</v>
      </c>
      <c r="Q66" s="357" t="e">
        <f t="shared" si="11"/>
        <v>#N/A</v>
      </c>
      <c r="R66" s="357" t="str">
        <f>IF(Tabela1456[[#This Row],[DIA]]&gt;0,IF('13'!$CD$36=77,1,""),"")</f>
        <v/>
      </c>
      <c r="S66" s="357" t="e">
        <f>IF(Q66&gt;'13'!$CD$30,0,1)</f>
        <v>#N/A</v>
      </c>
      <c r="T66" s="357" t="str">
        <f>IF(Tabela1456[[#This Row],[DIA]]&gt;0,IF('01'!$BX$33=77,1,""),"")</f>
        <v/>
      </c>
      <c r="U66" s="357" t="e">
        <f>IF(Q66&gt;'01'!$BX$27,0,1)</f>
        <v>#N/A</v>
      </c>
    </row>
    <row r="67" spans="3:21" x14ac:dyDescent="0.25">
      <c r="C67" s="356"/>
      <c r="D67" s="357"/>
      <c r="E67" s="357"/>
      <c r="F67" s="357"/>
      <c r="G67" s="357"/>
      <c r="H67" s="359"/>
      <c r="I67" s="357"/>
      <c r="J67" s="357"/>
      <c r="K67" s="356" t="str">
        <f t="shared" ca="1" si="6"/>
        <v/>
      </c>
      <c r="L67" s="360">
        <f t="shared" si="7"/>
        <v>0</v>
      </c>
      <c r="M67" s="360">
        <f t="shared" si="8"/>
        <v>1</v>
      </c>
      <c r="N67" s="360">
        <f t="shared" si="9"/>
        <v>1900</v>
      </c>
      <c r="O67" s="372" t="e">
        <f t="shared" si="10"/>
        <v>#N/A</v>
      </c>
      <c r="P67" s="357">
        <f>VLOOKUP(Tabela1456[[#This Row],[Banco]],$Y$9:$Z$28,2,0)</f>
        <v>7</v>
      </c>
      <c r="Q67" s="357" t="e">
        <f t="shared" si="11"/>
        <v>#N/A</v>
      </c>
      <c r="R67" s="357" t="str">
        <f>IF(Tabela1456[[#This Row],[DIA]]&gt;0,IF('13'!$CD$36=77,1,""),"")</f>
        <v/>
      </c>
      <c r="S67" s="357" t="e">
        <f>IF(Q67&gt;'13'!$CD$30,0,1)</f>
        <v>#N/A</v>
      </c>
      <c r="T67" s="357" t="str">
        <f>IF(Tabela1456[[#This Row],[DIA]]&gt;0,IF('01'!$BX$33=77,1,""),"")</f>
        <v/>
      </c>
      <c r="U67" s="357" t="e">
        <f>IF(Q67&gt;'01'!$BX$27,0,1)</f>
        <v>#N/A</v>
      </c>
    </row>
    <row r="68" spans="3:21" x14ac:dyDescent="0.25">
      <c r="C68" s="356"/>
      <c r="D68" s="357"/>
      <c r="E68" s="357"/>
      <c r="F68" s="357"/>
      <c r="G68" s="357"/>
      <c r="H68" s="359"/>
      <c r="I68" s="357"/>
      <c r="J68" s="357"/>
      <c r="K68" s="356" t="str">
        <f t="shared" ca="1" si="6"/>
        <v/>
      </c>
      <c r="L68" s="360">
        <f t="shared" si="7"/>
        <v>0</v>
      </c>
      <c r="M68" s="360">
        <f t="shared" si="8"/>
        <v>1</v>
      </c>
      <c r="N68" s="360">
        <f t="shared" si="9"/>
        <v>1900</v>
      </c>
      <c r="O68" s="372" t="e">
        <f t="shared" si="10"/>
        <v>#N/A</v>
      </c>
      <c r="P68" s="357">
        <f>VLOOKUP(Tabela1456[[#This Row],[Banco]],$Y$9:$Z$28,2,0)</f>
        <v>7</v>
      </c>
      <c r="Q68" s="357" t="e">
        <f t="shared" si="11"/>
        <v>#N/A</v>
      </c>
      <c r="R68" s="357" t="str">
        <f>IF(Tabela1456[[#This Row],[DIA]]&gt;0,IF('13'!$CD$36=77,1,""),"")</f>
        <v/>
      </c>
      <c r="S68" s="357" t="e">
        <f>IF(Q68&gt;'13'!$CD$30,0,1)</f>
        <v>#N/A</v>
      </c>
      <c r="T68" s="357" t="str">
        <f>IF(Tabela1456[[#This Row],[DIA]]&gt;0,IF('01'!$BX$33=77,1,""),"")</f>
        <v/>
      </c>
      <c r="U68" s="357" t="e">
        <f>IF(Q68&gt;'01'!$BX$27,0,1)</f>
        <v>#N/A</v>
      </c>
    </row>
    <row r="69" spans="3:21" x14ac:dyDescent="0.25">
      <c r="C69" s="356"/>
      <c r="D69" s="357"/>
      <c r="E69" s="357"/>
      <c r="F69" s="357"/>
      <c r="G69" s="357"/>
      <c r="H69" s="359"/>
      <c r="I69" s="357"/>
      <c r="J69" s="357"/>
      <c r="K69" s="356" t="str">
        <f t="shared" ca="1" si="6"/>
        <v/>
      </c>
      <c r="L69" s="360">
        <f t="shared" si="7"/>
        <v>0</v>
      </c>
      <c r="M69" s="360">
        <f t="shared" si="8"/>
        <v>1</v>
      </c>
      <c r="N69" s="360">
        <f t="shared" si="9"/>
        <v>1900</v>
      </c>
      <c r="O69" s="372" t="e">
        <f t="shared" si="10"/>
        <v>#N/A</v>
      </c>
      <c r="P69" s="357">
        <f>VLOOKUP(Tabela1456[[#This Row],[Banco]],$Y$9:$Z$28,2,0)</f>
        <v>7</v>
      </c>
      <c r="Q69" s="357" t="e">
        <f t="shared" si="11"/>
        <v>#N/A</v>
      </c>
      <c r="R69" s="357" t="str">
        <f>IF(Tabela1456[[#This Row],[DIA]]&gt;0,IF('13'!$CD$36=77,1,""),"")</f>
        <v/>
      </c>
      <c r="S69" s="357" t="e">
        <f>IF(Q69&gt;'13'!$CD$30,0,1)</f>
        <v>#N/A</v>
      </c>
      <c r="T69" s="357" t="str">
        <f>IF(Tabela1456[[#This Row],[DIA]]&gt;0,IF('01'!$BX$33=77,1,""),"")</f>
        <v/>
      </c>
      <c r="U69" s="357" t="e">
        <f>IF(Q69&gt;'01'!$BX$27,0,1)</f>
        <v>#N/A</v>
      </c>
    </row>
    <row r="70" spans="3:21" x14ac:dyDescent="0.25">
      <c r="C70" s="356"/>
      <c r="D70" s="357"/>
      <c r="E70" s="357"/>
      <c r="F70" s="357"/>
      <c r="G70" s="357"/>
      <c r="H70" s="359"/>
      <c r="I70" s="357"/>
      <c r="J70" s="357"/>
      <c r="K70" s="356" t="str">
        <f t="shared" ca="1" si="6"/>
        <v/>
      </c>
      <c r="L70" s="360">
        <f t="shared" si="7"/>
        <v>0</v>
      </c>
      <c r="M70" s="360">
        <f t="shared" si="8"/>
        <v>1</v>
      </c>
      <c r="N70" s="360">
        <f t="shared" si="9"/>
        <v>1900</v>
      </c>
      <c r="O70" s="372" t="e">
        <f t="shared" si="10"/>
        <v>#N/A</v>
      </c>
      <c r="P70" s="357">
        <f>VLOOKUP(Tabela1456[[#This Row],[Banco]],$Y$9:$Z$28,2,0)</f>
        <v>7</v>
      </c>
      <c r="Q70" s="357" t="e">
        <f t="shared" si="11"/>
        <v>#N/A</v>
      </c>
      <c r="R70" s="357" t="str">
        <f>IF(Tabela1456[[#This Row],[DIA]]&gt;0,IF('13'!$CD$36=77,1,""),"")</f>
        <v/>
      </c>
      <c r="S70" s="357" t="e">
        <f>IF(Q70&gt;'13'!$CD$30,0,1)</f>
        <v>#N/A</v>
      </c>
      <c r="T70" s="357" t="str">
        <f>IF(Tabela1456[[#This Row],[DIA]]&gt;0,IF('01'!$BX$33=77,1,""),"")</f>
        <v/>
      </c>
      <c r="U70" s="357" t="e">
        <f>IF(Q70&gt;'01'!$BX$27,0,1)</f>
        <v>#N/A</v>
      </c>
    </row>
    <row r="71" spans="3:21" x14ac:dyDescent="0.25">
      <c r="C71" s="356"/>
      <c r="D71" s="357"/>
      <c r="E71" s="357"/>
      <c r="F71" s="357"/>
      <c r="G71" s="357"/>
      <c r="H71" s="359"/>
      <c r="I71" s="357"/>
      <c r="J71" s="357"/>
      <c r="K71" s="356" t="str">
        <f t="shared" ca="1" si="6"/>
        <v/>
      </c>
      <c r="L71" s="360">
        <f t="shared" si="7"/>
        <v>0</v>
      </c>
      <c r="M71" s="360">
        <f t="shared" si="8"/>
        <v>1</v>
      </c>
      <c r="N71" s="360">
        <f t="shared" si="9"/>
        <v>1900</v>
      </c>
      <c r="O71" s="372" t="e">
        <f t="shared" si="10"/>
        <v>#N/A</v>
      </c>
      <c r="P71" s="357">
        <f>VLOOKUP(Tabela1456[[#This Row],[Banco]],$Y$9:$Z$28,2,0)</f>
        <v>7</v>
      </c>
      <c r="Q71" s="357" t="e">
        <f t="shared" si="11"/>
        <v>#N/A</v>
      </c>
      <c r="R71" s="357" t="str">
        <f>IF(Tabela1456[[#This Row],[DIA]]&gt;0,IF('13'!$CD$36=77,1,""),"")</f>
        <v/>
      </c>
      <c r="S71" s="357" t="e">
        <f>IF(Q71&gt;'13'!$CD$30,0,1)</f>
        <v>#N/A</v>
      </c>
      <c r="T71" s="357" t="str">
        <f>IF(Tabela1456[[#This Row],[DIA]]&gt;0,IF('01'!$BX$33=77,1,""),"")</f>
        <v/>
      </c>
      <c r="U71" s="357" t="e">
        <f>IF(Q71&gt;'01'!$BX$27,0,1)</f>
        <v>#N/A</v>
      </c>
    </row>
    <row r="72" spans="3:21" x14ac:dyDescent="0.25">
      <c r="C72" s="356"/>
      <c r="D72" s="357"/>
      <c r="E72" s="357"/>
      <c r="F72" s="357"/>
      <c r="G72" s="357"/>
      <c r="H72" s="359"/>
      <c r="I72" s="357"/>
      <c r="J72" s="357"/>
      <c r="K72" s="356" t="str">
        <f t="shared" ca="1" si="6"/>
        <v/>
      </c>
      <c r="L72" s="360">
        <f t="shared" si="7"/>
        <v>0</v>
      </c>
      <c r="M72" s="360">
        <f t="shared" si="8"/>
        <v>1</v>
      </c>
      <c r="N72" s="360">
        <f t="shared" si="9"/>
        <v>1900</v>
      </c>
      <c r="O72" s="372" t="e">
        <f t="shared" si="10"/>
        <v>#N/A</v>
      </c>
      <c r="P72" s="357">
        <f>VLOOKUP(Tabela1456[[#This Row],[Banco]],$Y$9:$Z$28,2,0)</f>
        <v>7</v>
      </c>
      <c r="Q72" s="357" t="e">
        <f t="shared" si="11"/>
        <v>#N/A</v>
      </c>
      <c r="R72" s="357" t="str">
        <f>IF(Tabela1456[[#This Row],[DIA]]&gt;0,IF('13'!$CD$36=77,1,""),"")</f>
        <v/>
      </c>
      <c r="S72" s="357" t="e">
        <f>IF(Q72&gt;'13'!$CD$30,0,1)</f>
        <v>#N/A</v>
      </c>
      <c r="T72" s="357" t="str">
        <f>IF(Tabela1456[[#This Row],[DIA]]&gt;0,IF('01'!$BX$33=77,1,""),"")</f>
        <v/>
      </c>
      <c r="U72" s="357" t="e">
        <f>IF(Q72&gt;'01'!$BX$27,0,1)</f>
        <v>#N/A</v>
      </c>
    </row>
    <row r="73" spans="3:21" x14ac:dyDescent="0.25">
      <c r="C73" s="356"/>
      <c r="D73" s="357"/>
      <c r="E73" s="357"/>
      <c r="F73" s="357"/>
      <c r="G73" s="357"/>
      <c r="H73" s="359"/>
      <c r="I73" s="357"/>
      <c r="J73" s="357"/>
      <c r="K73" s="356" t="str">
        <f t="shared" ref="K73:K104" ca="1" si="12">IF(J73="","",(IF(J73="Efetivado","",IF(C73="","",IF(C73=TODAY(),"Vence Hoje",IF(C73&lt;TODAY(),"Atrasado",C73-TODAY()&amp;" Dias para Vencer"))))))</f>
        <v/>
      </c>
      <c r="L73" s="360">
        <f t="shared" ref="L73:L104" si="13">DAY(C73)</f>
        <v>0</v>
      </c>
      <c r="M73" s="360">
        <f t="shared" ref="M73:M104" si="14">MONTH(C73)</f>
        <v>1</v>
      </c>
      <c r="N73" s="360">
        <f t="shared" ref="N73:N104" si="15">YEAR(C73)</f>
        <v>1900</v>
      </c>
      <c r="O73" s="372" t="e">
        <f t="shared" ref="O73:O104" si="16">VLOOKUP(E73,$AB$12:$AC$23,2,0)</f>
        <v>#N/A</v>
      </c>
      <c r="P73" s="357">
        <f>VLOOKUP(Tabela1456[[#This Row],[Banco]],$Y$9:$Z$28,2,0)</f>
        <v>7</v>
      </c>
      <c r="Q73" s="357" t="e">
        <f t="shared" ref="Q73:Q104" si="17">VLOOKUP(J73,$AB$9:$AC$10,2,0)</f>
        <v>#N/A</v>
      </c>
      <c r="R73" s="357" t="str">
        <f>IF(Tabela1456[[#This Row],[DIA]]&gt;0,IF('13'!$CD$36=77,1,""),"")</f>
        <v/>
      </c>
      <c r="S73" s="357" t="e">
        <f>IF(Q73&gt;'13'!$CD$30,0,1)</f>
        <v>#N/A</v>
      </c>
      <c r="T73" s="357" t="str">
        <f>IF(Tabela1456[[#This Row],[DIA]]&gt;0,IF('01'!$BX$33=77,1,""),"")</f>
        <v/>
      </c>
      <c r="U73" s="357" t="e">
        <f>IF(Q73&gt;'01'!$BX$27,0,1)</f>
        <v>#N/A</v>
      </c>
    </row>
    <row r="74" spans="3:21" x14ac:dyDescent="0.25">
      <c r="C74" s="356"/>
      <c r="D74" s="357"/>
      <c r="E74" s="357"/>
      <c r="F74" s="357"/>
      <c r="G74" s="357"/>
      <c r="H74" s="359"/>
      <c r="I74" s="357"/>
      <c r="J74" s="357"/>
      <c r="K74" s="356" t="str">
        <f t="shared" ca="1" si="12"/>
        <v/>
      </c>
      <c r="L74" s="360">
        <f t="shared" si="13"/>
        <v>0</v>
      </c>
      <c r="M74" s="360">
        <f t="shared" si="14"/>
        <v>1</v>
      </c>
      <c r="N74" s="360">
        <f t="shared" si="15"/>
        <v>1900</v>
      </c>
      <c r="O74" s="372" t="e">
        <f t="shared" si="16"/>
        <v>#N/A</v>
      </c>
      <c r="P74" s="357">
        <f>VLOOKUP(Tabela1456[[#This Row],[Banco]],$Y$9:$Z$28,2,0)</f>
        <v>7</v>
      </c>
      <c r="Q74" s="357" t="e">
        <f t="shared" si="17"/>
        <v>#N/A</v>
      </c>
      <c r="R74" s="357" t="str">
        <f>IF(Tabela1456[[#This Row],[DIA]]&gt;0,IF('13'!$CD$36=77,1,""),"")</f>
        <v/>
      </c>
      <c r="S74" s="357" t="e">
        <f>IF(Q74&gt;'13'!$CD$30,0,1)</f>
        <v>#N/A</v>
      </c>
      <c r="T74" s="357" t="str">
        <f>IF(Tabela1456[[#This Row],[DIA]]&gt;0,IF('01'!$BX$33=77,1,""),"")</f>
        <v/>
      </c>
      <c r="U74" s="357" t="e">
        <f>IF(Q74&gt;'01'!$BX$27,0,1)</f>
        <v>#N/A</v>
      </c>
    </row>
    <row r="75" spans="3:21" x14ac:dyDescent="0.25">
      <c r="C75" s="356"/>
      <c r="D75" s="357"/>
      <c r="E75" s="357"/>
      <c r="F75" s="357"/>
      <c r="G75" s="357"/>
      <c r="H75" s="359"/>
      <c r="I75" s="357"/>
      <c r="J75" s="357"/>
      <c r="K75" s="356" t="str">
        <f t="shared" ca="1" si="12"/>
        <v/>
      </c>
      <c r="L75" s="360">
        <f t="shared" si="13"/>
        <v>0</v>
      </c>
      <c r="M75" s="360">
        <f t="shared" si="14"/>
        <v>1</v>
      </c>
      <c r="N75" s="360">
        <f t="shared" si="15"/>
        <v>1900</v>
      </c>
      <c r="O75" s="372" t="e">
        <f t="shared" si="16"/>
        <v>#N/A</v>
      </c>
      <c r="P75" s="357">
        <f>VLOOKUP(Tabela1456[[#This Row],[Banco]],$Y$9:$Z$28,2,0)</f>
        <v>7</v>
      </c>
      <c r="Q75" s="357" t="e">
        <f t="shared" si="17"/>
        <v>#N/A</v>
      </c>
      <c r="R75" s="357" t="str">
        <f>IF(Tabela1456[[#This Row],[DIA]]&gt;0,IF('13'!$CD$36=77,1,""),"")</f>
        <v/>
      </c>
      <c r="S75" s="357" t="e">
        <f>IF(Q75&gt;'13'!$CD$30,0,1)</f>
        <v>#N/A</v>
      </c>
      <c r="T75" s="357" t="str">
        <f>IF(Tabela1456[[#This Row],[DIA]]&gt;0,IF('01'!$BX$33=77,1,""),"")</f>
        <v/>
      </c>
      <c r="U75" s="357" t="e">
        <f>IF(Q75&gt;'01'!$BX$27,0,1)</f>
        <v>#N/A</v>
      </c>
    </row>
    <row r="76" spans="3:21" x14ac:dyDescent="0.25">
      <c r="C76" s="356"/>
      <c r="D76" s="357"/>
      <c r="E76" s="357"/>
      <c r="F76" s="357"/>
      <c r="G76" s="357"/>
      <c r="H76" s="359"/>
      <c r="I76" s="357"/>
      <c r="J76" s="357"/>
      <c r="K76" s="356" t="str">
        <f t="shared" ca="1" si="12"/>
        <v/>
      </c>
      <c r="L76" s="360">
        <f t="shared" si="13"/>
        <v>0</v>
      </c>
      <c r="M76" s="360">
        <f t="shared" si="14"/>
        <v>1</v>
      </c>
      <c r="N76" s="360">
        <f t="shared" si="15"/>
        <v>1900</v>
      </c>
      <c r="O76" s="372" t="e">
        <f t="shared" si="16"/>
        <v>#N/A</v>
      </c>
      <c r="P76" s="357">
        <f>VLOOKUP(Tabela1456[[#This Row],[Banco]],$Y$9:$Z$28,2,0)</f>
        <v>7</v>
      </c>
      <c r="Q76" s="357" t="e">
        <f t="shared" si="17"/>
        <v>#N/A</v>
      </c>
      <c r="R76" s="357" t="str">
        <f>IF(Tabela1456[[#This Row],[DIA]]&gt;0,IF('13'!$CD$36=77,1,""),"")</f>
        <v/>
      </c>
      <c r="S76" s="357" t="e">
        <f>IF(Q76&gt;'13'!$CD$30,0,1)</f>
        <v>#N/A</v>
      </c>
      <c r="T76" s="357" t="str">
        <f>IF(Tabela1456[[#This Row],[DIA]]&gt;0,IF('01'!$BX$33=77,1,""),"")</f>
        <v/>
      </c>
      <c r="U76" s="357" t="e">
        <f>IF(Q76&gt;'01'!$BX$27,0,1)</f>
        <v>#N/A</v>
      </c>
    </row>
    <row r="77" spans="3:21" x14ac:dyDescent="0.25">
      <c r="C77" s="356"/>
      <c r="D77" s="357"/>
      <c r="E77" s="357"/>
      <c r="F77" s="357"/>
      <c r="G77" s="357"/>
      <c r="H77" s="359"/>
      <c r="I77" s="357"/>
      <c r="J77" s="357"/>
      <c r="K77" s="356" t="str">
        <f t="shared" ca="1" si="12"/>
        <v/>
      </c>
      <c r="L77" s="360">
        <f t="shared" si="13"/>
        <v>0</v>
      </c>
      <c r="M77" s="360">
        <f t="shared" si="14"/>
        <v>1</v>
      </c>
      <c r="N77" s="360">
        <f t="shared" si="15"/>
        <v>1900</v>
      </c>
      <c r="O77" s="372" t="e">
        <f t="shared" si="16"/>
        <v>#N/A</v>
      </c>
      <c r="P77" s="357">
        <f>VLOOKUP(Tabela1456[[#This Row],[Banco]],$Y$9:$Z$28,2,0)</f>
        <v>7</v>
      </c>
      <c r="Q77" s="357" t="e">
        <f t="shared" si="17"/>
        <v>#N/A</v>
      </c>
      <c r="R77" s="357" t="str">
        <f>IF(Tabela1456[[#This Row],[DIA]]&gt;0,IF('13'!$CD$36=77,1,""),"")</f>
        <v/>
      </c>
      <c r="S77" s="357" t="e">
        <f>IF(Q77&gt;'13'!$CD$30,0,1)</f>
        <v>#N/A</v>
      </c>
      <c r="T77" s="357" t="str">
        <f>IF(Tabela1456[[#This Row],[DIA]]&gt;0,IF('01'!$BX$33=77,1,""),"")</f>
        <v/>
      </c>
      <c r="U77" s="357" t="e">
        <f>IF(Q77&gt;'01'!$BX$27,0,1)</f>
        <v>#N/A</v>
      </c>
    </row>
    <row r="78" spans="3:21" x14ac:dyDescent="0.25">
      <c r="C78" s="356"/>
      <c r="D78" s="357"/>
      <c r="E78" s="357"/>
      <c r="F78" s="357"/>
      <c r="G78" s="357"/>
      <c r="H78" s="359"/>
      <c r="I78" s="357"/>
      <c r="J78" s="357"/>
      <c r="K78" s="356" t="str">
        <f t="shared" ca="1" si="12"/>
        <v/>
      </c>
      <c r="L78" s="360">
        <f t="shared" si="13"/>
        <v>0</v>
      </c>
      <c r="M78" s="360">
        <f t="shared" si="14"/>
        <v>1</v>
      </c>
      <c r="N78" s="360">
        <f t="shared" si="15"/>
        <v>1900</v>
      </c>
      <c r="O78" s="372" t="e">
        <f t="shared" si="16"/>
        <v>#N/A</v>
      </c>
      <c r="P78" s="357">
        <f>VLOOKUP(Tabela1456[[#This Row],[Banco]],$Y$9:$Z$28,2,0)</f>
        <v>7</v>
      </c>
      <c r="Q78" s="357" t="e">
        <f t="shared" si="17"/>
        <v>#N/A</v>
      </c>
      <c r="R78" s="357" t="str">
        <f>IF(Tabela1456[[#This Row],[DIA]]&gt;0,IF('13'!$CD$36=77,1,""),"")</f>
        <v/>
      </c>
      <c r="S78" s="357" t="e">
        <f>IF(Q78&gt;'13'!$CD$30,0,1)</f>
        <v>#N/A</v>
      </c>
      <c r="T78" s="357" t="str">
        <f>IF(Tabela1456[[#This Row],[DIA]]&gt;0,IF('01'!$BX$33=77,1,""),"")</f>
        <v/>
      </c>
      <c r="U78" s="357" t="e">
        <f>IF(Q78&gt;'01'!$BX$27,0,1)</f>
        <v>#N/A</v>
      </c>
    </row>
    <row r="79" spans="3:21" x14ac:dyDescent="0.25">
      <c r="C79" s="356"/>
      <c r="D79" s="357"/>
      <c r="E79" s="357"/>
      <c r="F79" s="357"/>
      <c r="G79" s="357"/>
      <c r="H79" s="359"/>
      <c r="I79" s="357"/>
      <c r="J79" s="357"/>
      <c r="K79" s="356" t="str">
        <f t="shared" ca="1" si="12"/>
        <v/>
      </c>
      <c r="L79" s="360">
        <f t="shared" si="13"/>
        <v>0</v>
      </c>
      <c r="M79" s="360">
        <f t="shared" si="14"/>
        <v>1</v>
      </c>
      <c r="N79" s="360">
        <f t="shared" si="15"/>
        <v>1900</v>
      </c>
      <c r="O79" s="372" t="e">
        <f t="shared" si="16"/>
        <v>#N/A</v>
      </c>
      <c r="P79" s="357">
        <f>VLOOKUP(Tabela1456[[#This Row],[Banco]],$Y$9:$Z$28,2,0)</f>
        <v>7</v>
      </c>
      <c r="Q79" s="357" t="e">
        <f t="shared" si="17"/>
        <v>#N/A</v>
      </c>
      <c r="R79" s="357" t="str">
        <f>IF(Tabela1456[[#This Row],[DIA]]&gt;0,IF('13'!$CD$36=77,1,""),"")</f>
        <v/>
      </c>
      <c r="S79" s="357" t="e">
        <f>IF(Q79&gt;'13'!$CD$30,0,1)</f>
        <v>#N/A</v>
      </c>
      <c r="T79" s="357" t="str">
        <f>IF(Tabela1456[[#This Row],[DIA]]&gt;0,IF('01'!$BX$33=77,1,""),"")</f>
        <v/>
      </c>
      <c r="U79" s="357" t="e">
        <f>IF(Q79&gt;'01'!$BX$27,0,1)</f>
        <v>#N/A</v>
      </c>
    </row>
    <row r="80" spans="3:21" x14ac:dyDescent="0.25">
      <c r="C80" s="356"/>
      <c r="D80" s="357"/>
      <c r="E80" s="357"/>
      <c r="F80" s="357"/>
      <c r="G80" s="357"/>
      <c r="H80" s="359"/>
      <c r="I80" s="357"/>
      <c r="J80" s="357"/>
      <c r="K80" s="356" t="str">
        <f t="shared" ca="1" si="12"/>
        <v/>
      </c>
      <c r="L80" s="360">
        <f t="shared" si="13"/>
        <v>0</v>
      </c>
      <c r="M80" s="360">
        <f t="shared" si="14"/>
        <v>1</v>
      </c>
      <c r="N80" s="360">
        <f t="shared" si="15"/>
        <v>1900</v>
      </c>
      <c r="O80" s="372" t="e">
        <f t="shared" si="16"/>
        <v>#N/A</v>
      </c>
      <c r="P80" s="357">
        <f>VLOOKUP(Tabela1456[[#This Row],[Banco]],$Y$9:$Z$28,2,0)</f>
        <v>7</v>
      </c>
      <c r="Q80" s="357" t="e">
        <f t="shared" si="17"/>
        <v>#N/A</v>
      </c>
      <c r="R80" s="357" t="str">
        <f>IF(Tabela1456[[#This Row],[DIA]]&gt;0,IF('13'!$CD$36=77,1,""),"")</f>
        <v/>
      </c>
      <c r="S80" s="357" t="e">
        <f>IF(Q80&gt;'13'!$CD$30,0,1)</f>
        <v>#N/A</v>
      </c>
      <c r="T80" s="357" t="str">
        <f>IF(Tabela1456[[#This Row],[DIA]]&gt;0,IF('01'!$BX$33=77,1,""),"")</f>
        <v/>
      </c>
      <c r="U80" s="357" t="e">
        <f>IF(Q80&gt;'01'!$BX$27,0,1)</f>
        <v>#N/A</v>
      </c>
    </row>
    <row r="81" spans="3:21" x14ac:dyDescent="0.25">
      <c r="C81" s="356"/>
      <c r="D81" s="357"/>
      <c r="E81" s="357"/>
      <c r="F81" s="357"/>
      <c r="G81" s="357"/>
      <c r="H81" s="359"/>
      <c r="I81" s="357"/>
      <c r="J81" s="357"/>
      <c r="K81" s="356" t="str">
        <f t="shared" ca="1" si="12"/>
        <v/>
      </c>
      <c r="L81" s="360">
        <f t="shared" si="13"/>
        <v>0</v>
      </c>
      <c r="M81" s="360">
        <f t="shared" si="14"/>
        <v>1</v>
      </c>
      <c r="N81" s="360">
        <f t="shared" si="15"/>
        <v>1900</v>
      </c>
      <c r="O81" s="372" t="e">
        <f t="shared" si="16"/>
        <v>#N/A</v>
      </c>
      <c r="P81" s="357">
        <f>VLOOKUP(Tabela1456[[#This Row],[Banco]],$Y$9:$Z$28,2,0)</f>
        <v>7</v>
      </c>
      <c r="Q81" s="357" t="e">
        <f t="shared" si="17"/>
        <v>#N/A</v>
      </c>
      <c r="R81" s="357" t="str">
        <f>IF(Tabela1456[[#This Row],[DIA]]&gt;0,IF('13'!$CD$36=77,1,""),"")</f>
        <v/>
      </c>
      <c r="S81" s="357" t="e">
        <f>IF(Q81&gt;'13'!$CD$30,0,1)</f>
        <v>#N/A</v>
      </c>
      <c r="T81" s="357" t="str">
        <f>IF(Tabela1456[[#This Row],[DIA]]&gt;0,IF('01'!$BX$33=77,1,""),"")</f>
        <v/>
      </c>
      <c r="U81" s="357" t="e">
        <f>IF(Q81&gt;'01'!$BX$27,0,1)</f>
        <v>#N/A</v>
      </c>
    </row>
    <row r="82" spans="3:21" x14ac:dyDescent="0.25">
      <c r="C82" s="356"/>
      <c r="D82" s="357"/>
      <c r="E82" s="357"/>
      <c r="F82" s="357"/>
      <c r="G82" s="357"/>
      <c r="H82" s="359"/>
      <c r="I82" s="357"/>
      <c r="J82" s="357"/>
      <c r="K82" s="356" t="str">
        <f t="shared" ca="1" si="12"/>
        <v/>
      </c>
      <c r="L82" s="360">
        <f t="shared" si="13"/>
        <v>0</v>
      </c>
      <c r="M82" s="360">
        <f t="shared" si="14"/>
        <v>1</v>
      </c>
      <c r="N82" s="360">
        <f t="shared" si="15"/>
        <v>1900</v>
      </c>
      <c r="O82" s="372" t="e">
        <f t="shared" si="16"/>
        <v>#N/A</v>
      </c>
      <c r="P82" s="357">
        <f>VLOOKUP(Tabela1456[[#This Row],[Banco]],$Y$9:$Z$28,2,0)</f>
        <v>7</v>
      </c>
      <c r="Q82" s="357" t="e">
        <f t="shared" si="17"/>
        <v>#N/A</v>
      </c>
      <c r="R82" s="357" t="str">
        <f>IF(Tabela1456[[#This Row],[DIA]]&gt;0,IF('13'!$CD$36=77,1,""),"")</f>
        <v/>
      </c>
      <c r="S82" s="357" t="e">
        <f>IF(Q82&gt;'13'!$CD$30,0,1)</f>
        <v>#N/A</v>
      </c>
      <c r="T82" s="357" t="str">
        <f>IF(Tabela1456[[#This Row],[DIA]]&gt;0,IF('01'!$BX$33=77,1,""),"")</f>
        <v/>
      </c>
      <c r="U82" s="357" t="e">
        <f>IF(Q82&gt;'01'!$BX$27,0,1)</f>
        <v>#N/A</v>
      </c>
    </row>
    <row r="83" spans="3:21" x14ac:dyDescent="0.25">
      <c r="C83" s="356"/>
      <c r="D83" s="357"/>
      <c r="E83" s="357"/>
      <c r="F83" s="357"/>
      <c r="G83" s="357"/>
      <c r="H83" s="359"/>
      <c r="I83" s="357"/>
      <c r="J83" s="357"/>
      <c r="K83" s="356" t="str">
        <f t="shared" ca="1" si="12"/>
        <v/>
      </c>
      <c r="L83" s="360">
        <f t="shared" si="13"/>
        <v>0</v>
      </c>
      <c r="M83" s="360">
        <f t="shared" si="14"/>
        <v>1</v>
      </c>
      <c r="N83" s="360">
        <f t="shared" si="15"/>
        <v>1900</v>
      </c>
      <c r="O83" s="372" t="e">
        <f t="shared" si="16"/>
        <v>#N/A</v>
      </c>
      <c r="P83" s="357">
        <f>VLOOKUP(Tabela1456[[#This Row],[Banco]],$Y$9:$Z$28,2,0)</f>
        <v>7</v>
      </c>
      <c r="Q83" s="357" t="e">
        <f t="shared" si="17"/>
        <v>#N/A</v>
      </c>
      <c r="R83" s="357" t="str">
        <f>IF(Tabela1456[[#This Row],[DIA]]&gt;0,IF('13'!$CD$36=77,1,""),"")</f>
        <v/>
      </c>
      <c r="S83" s="357" t="e">
        <f>IF(Q83&gt;'13'!$CD$30,0,1)</f>
        <v>#N/A</v>
      </c>
      <c r="T83" s="357" t="str">
        <f>IF(Tabela1456[[#This Row],[DIA]]&gt;0,IF('01'!$BX$33=77,1,""),"")</f>
        <v/>
      </c>
      <c r="U83" s="357" t="e">
        <f>IF(Q83&gt;'01'!$BX$27,0,1)</f>
        <v>#N/A</v>
      </c>
    </row>
    <row r="84" spans="3:21" x14ac:dyDescent="0.25">
      <c r="C84" s="356"/>
      <c r="D84" s="357"/>
      <c r="E84" s="357"/>
      <c r="F84" s="357"/>
      <c r="G84" s="357"/>
      <c r="H84" s="359"/>
      <c r="I84" s="357"/>
      <c r="J84" s="357"/>
      <c r="K84" s="356" t="str">
        <f t="shared" ca="1" si="12"/>
        <v/>
      </c>
      <c r="L84" s="360">
        <f t="shared" si="13"/>
        <v>0</v>
      </c>
      <c r="M84" s="360">
        <f t="shared" si="14"/>
        <v>1</v>
      </c>
      <c r="N84" s="360">
        <f t="shared" si="15"/>
        <v>1900</v>
      </c>
      <c r="O84" s="372" t="e">
        <f t="shared" si="16"/>
        <v>#N/A</v>
      </c>
      <c r="P84" s="357">
        <f>VLOOKUP(Tabela1456[[#This Row],[Banco]],$Y$9:$Z$28,2,0)</f>
        <v>7</v>
      </c>
      <c r="Q84" s="357" t="e">
        <f t="shared" si="17"/>
        <v>#N/A</v>
      </c>
      <c r="R84" s="357" t="str">
        <f>IF(Tabela1456[[#This Row],[DIA]]&gt;0,IF('13'!$CD$36=77,1,""),"")</f>
        <v/>
      </c>
      <c r="S84" s="357" t="e">
        <f>IF(Q84&gt;'13'!$CD$30,0,1)</f>
        <v>#N/A</v>
      </c>
      <c r="T84" s="357" t="str">
        <f>IF(Tabela1456[[#This Row],[DIA]]&gt;0,IF('01'!$BX$33=77,1,""),"")</f>
        <v/>
      </c>
      <c r="U84" s="357" t="e">
        <f>IF(Q84&gt;'01'!$BX$27,0,1)</f>
        <v>#N/A</v>
      </c>
    </row>
    <row r="85" spans="3:21" x14ac:dyDescent="0.25">
      <c r="C85" s="356"/>
      <c r="D85" s="357"/>
      <c r="E85" s="357"/>
      <c r="F85" s="357"/>
      <c r="G85" s="357"/>
      <c r="H85" s="359"/>
      <c r="I85" s="357"/>
      <c r="J85" s="357"/>
      <c r="K85" s="356" t="str">
        <f t="shared" ca="1" si="12"/>
        <v/>
      </c>
      <c r="L85" s="360">
        <f t="shared" si="13"/>
        <v>0</v>
      </c>
      <c r="M85" s="360">
        <f t="shared" si="14"/>
        <v>1</v>
      </c>
      <c r="N85" s="360">
        <f t="shared" si="15"/>
        <v>1900</v>
      </c>
      <c r="O85" s="372" t="e">
        <f t="shared" si="16"/>
        <v>#N/A</v>
      </c>
      <c r="P85" s="357">
        <f>VLOOKUP(Tabela1456[[#This Row],[Banco]],$Y$9:$Z$28,2,0)</f>
        <v>7</v>
      </c>
      <c r="Q85" s="357" t="e">
        <f t="shared" si="17"/>
        <v>#N/A</v>
      </c>
      <c r="R85" s="357" t="str">
        <f>IF(Tabela1456[[#This Row],[DIA]]&gt;0,IF('13'!$CD$36=77,1,""),"")</f>
        <v/>
      </c>
      <c r="S85" s="357" t="e">
        <f>IF(Q85&gt;'13'!$CD$30,0,1)</f>
        <v>#N/A</v>
      </c>
      <c r="T85" s="357" t="str">
        <f>IF(Tabela1456[[#This Row],[DIA]]&gt;0,IF('01'!$BX$33=77,1,""),"")</f>
        <v/>
      </c>
      <c r="U85" s="357" t="e">
        <f>IF(Q85&gt;'01'!$BX$27,0,1)</f>
        <v>#N/A</v>
      </c>
    </row>
    <row r="86" spans="3:21" x14ac:dyDescent="0.25">
      <c r="C86" s="356"/>
      <c r="D86" s="357"/>
      <c r="E86" s="357"/>
      <c r="F86" s="357"/>
      <c r="G86" s="357"/>
      <c r="H86" s="359"/>
      <c r="I86" s="357"/>
      <c r="J86" s="357"/>
      <c r="K86" s="356" t="str">
        <f t="shared" ca="1" si="12"/>
        <v/>
      </c>
      <c r="L86" s="360">
        <f t="shared" si="13"/>
        <v>0</v>
      </c>
      <c r="M86" s="360">
        <f t="shared" si="14"/>
        <v>1</v>
      </c>
      <c r="N86" s="360">
        <f t="shared" si="15"/>
        <v>1900</v>
      </c>
      <c r="O86" s="372" t="e">
        <f t="shared" si="16"/>
        <v>#N/A</v>
      </c>
      <c r="P86" s="357">
        <f>VLOOKUP(Tabela1456[[#This Row],[Banco]],$Y$9:$Z$28,2,0)</f>
        <v>7</v>
      </c>
      <c r="Q86" s="357" t="e">
        <f t="shared" si="17"/>
        <v>#N/A</v>
      </c>
      <c r="R86" s="357" t="str">
        <f>IF(Tabela1456[[#This Row],[DIA]]&gt;0,IF('13'!$CD$36=77,1,""),"")</f>
        <v/>
      </c>
      <c r="S86" s="357" t="e">
        <f>IF(Q86&gt;'13'!$CD$30,0,1)</f>
        <v>#N/A</v>
      </c>
      <c r="T86" s="357" t="str">
        <f>IF(Tabela1456[[#This Row],[DIA]]&gt;0,IF('01'!$BX$33=77,1,""),"")</f>
        <v/>
      </c>
      <c r="U86" s="357" t="e">
        <f>IF(Q86&gt;'01'!$BX$27,0,1)</f>
        <v>#N/A</v>
      </c>
    </row>
    <row r="87" spans="3:21" x14ac:dyDescent="0.25">
      <c r="C87" s="356"/>
      <c r="D87" s="357"/>
      <c r="E87" s="357"/>
      <c r="F87" s="357"/>
      <c r="G87" s="357"/>
      <c r="H87" s="359"/>
      <c r="I87" s="357"/>
      <c r="J87" s="357"/>
      <c r="K87" s="356" t="str">
        <f t="shared" ca="1" si="12"/>
        <v/>
      </c>
      <c r="L87" s="360">
        <f t="shared" si="13"/>
        <v>0</v>
      </c>
      <c r="M87" s="360">
        <f t="shared" si="14"/>
        <v>1</v>
      </c>
      <c r="N87" s="360">
        <f t="shared" si="15"/>
        <v>1900</v>
      </c>
      <c r="O87" s="372" t="e">
        <f t="shared" si="16"/>
        <v>#N/A</v>
      </c>
      <c r="P87" s="357">
        <f>VLOOKUP(Tabela1456[[#This Row],[Banco]],$Y$9:$Z$28,2,0)</f>
        <v>7</v>
      </c>
      <c r="Q87" s="357" t="e">
        <f t="shared" si="17"/>
        <v>#N/A</v>
      </c>
      <c r="R87" s="357" t="str">
        <f>IF(Tabela1456[[#This Row],[DIA]]&gt;0,IF('13'!$CD$36=77,1,""),"")</f>
        <v/>
      </c>
      <c r="S87" s="357" t="e">
        <f>IF(Q87&gt;'13'!$CD$30,0,1)</f>
        <v>#N/A</v>
      </c>
      <c r="T87" s="357" t="str">
        <f>IF(Tabela1456[[#This Row],[DIA]]&gt;0,IF('01'!$BX$33=77,1,""),"")</f>
        <v/>
      </c>
      <c r="U87" s="357" t="e">
        <f>IF(Q87&gt;'01'!$BX$27,0,1)</f>
        <v>#N/A</v>
      </c>
    </row>
    <row r="88" spans="3:21" x14ac:dyDescent="0.25">
      <c r="C88" s="356"/>
      <c r="D88" s="357"/>
      <c r="E88" s="357"/>
      <c r="F88" s="357"/>
      <c r="G88" s="357"/>
      <c r="H88" s="359"/>
      <c r="I88" s="357"/>
      <c r="J88" s="357"/>
      <c r="K88" s="356" t="str">
        <f t="shared" ca="1" si="12"/>
        <v/>
      </c>
      <c r="L88" s="360">
        <f t="shared" si="13"/>
        <v>0</v>
      </c>
      <c r="M88" s="360">
        <f t="shared" si="14"/>
        <v>1</v>
      </c>
      <c r="N88" s="360">
        <f t="shared" si="15"/>
        <v>1900</v>
      </c>
      <c r="O88" s="372" t="e">
        <f t="shared" si="16"/>
        <v>#N/A</v>
      </c>
      <c r="P88" s="357">
        <f>VLOOKUP(Tabela1456[[#This Row],[Banco]],$Y$9:$Z$28,2,0)</f>
        <v>7</v>
      </c>
      <c r="Q88" s="357" t="e">
        <f t="shared" si="17"/>
        <v>#N/A</v>
      </c>
      <c r="R88" s="357" t="str">
        <f>IF(Tabela1456[[#This Row],[DIA]]&gt;0,IF('13'!$CD$36=77,1,""),"")</f>
        <v/>
      </c>
      <c r="S88" s="357" t="e">
        <f>IF(Q88&gt;'13'!$CD$30,0,1)</f>
        <v>#N/A</v>
      </c>
      <c r="T88" s="357" t="str">
        <f>IF(Tabela1456[[#This Row],[DIA]]&gt;0,IF('01'!$BX$33=77,1,""),"")</f>
        <v/>
      </c>
      <c r="U88" s="357" t="e">
        <f>IF(Q88&gt;'01'!$BX$27,0,1)</f>
        <v>#N/A</v>
      </c>
    </row>
    <row r="89" spans="3:21" x14ac:dyDescent="0.25">
      <c r="C89" s="356"/>
      <c r="D89" s="357"/>
      <c r="E89" s="357"/>
      <c r="F89" s="357"/>
      <c r="G89" s="357"/>
      <c r="H89" s="359"/>
      <c r="I89" s="357"/>
      <c r="J89" s="357"/>
      <c r="K89" s="356" t="str">
        <f t="shared" ca="1" si="12"/>
        <v/>
      </c>
      <c r="L89" s="360">
        <f t="shared" si="13"/>
        <v>0</v>
      </c>
      <c r="M89" s="360">
        <f t="shared" si="14"/>
        <v>1</v>
      </c>
      <c r="N89" s="360">
        <f t="shared" si="15"/>
        <v>1900</v>
      </c>
      <c r="O89" s="372" t="e">
        <f t="shared" si="16"/>
        <v>#N/A</v>
      </c>
      <c r="P89" s="357">
        <f>VLOOKUP(Tabela1456[[#This Row],[Banco]],$Y$9:$Z$28,2,0)</f>
        <v>7</v>
      </c>
      <c r="Q89" s="357" t="e">
        <f t="shared" si="17"/>
        <v>#N/A</v>
      </c>
      <c r="R89" s="357" t="str">
        <f>IF(Tabela1456[[#This Row],[DIA]]&gt;0,IF('13'!$CD$36=77,1,""),"")</f>
        <v/>
      </c>
      <c r="S89" s="357" t="e">
        <f>IF(Q89&gt;'13'!$CD$30,0,1)</f>
        <v>#N/A</v>
      </c>
      <c r="T89" s="357" t="str">
        <f>IF(Tabela1456[[#This Row],[DIA]]&gt;0,IF('01'!$BX$33=77,1,""),"")</f>
        <v/>
      </c>
      <c r="U89" s="357" t="e">
        <f>IF(Q89&gt;'01'!$BX$27,0,1)</f>
        <v>#N/A</v>
      </c>
    </row>
    <row r="90" spans="3:21" x14ac:dyDescent="0.25">
      <c r="C90" s="356"/>
      <c r="D90" s="357"/>
      <c r="E90" s="357"/>
      <c r="F90" s="357"/>
      <c r="G90" s="357"/>
      <c r="H90" s="359"/>
      <c r="I90" s="357"/>
      <c r="J90" s="357"/>
      <c r="K90" s="356" t="str">
        <f t="shared" ca="1" si="12"/>
        <v/>
      </c>
      <c r="L90" s="360">
        <f t="shared" si="13"/>
        <v>0</v>
      </c>
      <c r="M90" s="360">
        <f t="shared" si="14"/>
        <v>1</v>
      </c>
      <c r="N90" s="360">
        <f t="shared" si="15"/>
        <v>1900</v>
      </c>
      <c r="O90" s="372" t="e">
        <f t="shared" si="16"/>
        <v>#N/A</v>
      </c>
      <c r="P90" s="357">
        <f>VLOOKUP(Tabela1456[[#This Row],[Banco]],$Y$9:$Z$28,2,0)</f>
        <v>7</v>
      </c>
      <c r="Q90" s="357" t="e">
        <f t="shared" si="17"/>
        <v>#N/A</v>
      </c>
      <c r="R90" s="357" t="str">
        <f>IF(Tabela1456[[#This Row],[DIA]]&gt;0,IF('13'!$CD$36=77,1,""),"")</f>
        <v/>
      </c>
      <c r="S90" s="357" t="e">
        <f>IF(Q90&gt;'13'!$CD$30,0,1)</f>
        <v>#N/A</v>
      </c>
      <c r="T90" s="357" t="str">
        <f>IF(Tabela1456[[#This Row],[DIA]]&gt;0,IF('01'!$BX$33=77,1,""),"")</f>
        <v/>
      </c>
      <c r="U90" s="357" t="e">
        <f>IF(Q90&gt;'01'!$BX$27,0,1)</f>
        <v>#N/A</v>
      </c>
    </row>
    <row r="91" spans="3:21" x14ac:dyDescent="0.25">
      <c r="C91" s="356"/>
      <c r="D91" s="357"/>
      <c r="E91" s="357"/>
      <c r="F91" s="357"/>
      <c r="G91" s="357"/>
      <c r="H91" s="359"/>
      <c r="I91" s="357"/>
      <c r="J91" s="357"/>
      <c r="K91" s="356" t="str">
        <f t="shared" ca="1" si="12"/>
        <v/>
      </c>
      <c r="L91" s="360">
        <f t="shared" si="13"/>
        <v>0</v>
      </c>
      <c r="M91" s="360">
        <f t="shared" si="14"/>
        <v>1</v>
      </c>
      <c r="N91" s="360">
        <f t="shared" si="15"/>
        <v>1900</v>
      </c>
      <c r="O91" s="372" t="e">
        <f t="shared" si="16"/>
        <v>#N/A</v>
      </c>
      <c r="P91" s="357">
        <f>VLOOKUP(Tabela1456[[#This Row],[Banco]],$Y$9:$Z$28,2,0)</f>
        <v>7</v>
      </c>
      <c r="Q91" s="357" t="e">
        <f t="shared" si="17"/>
        <v>#N/A</v>
      </c>
      <c r="R91" s="357" t="str">
        <f>IF(Tabela1456[[#This Row],[DIA]]&gt;0,IF('13'!$CD$36=77,1,""),"")</f>
        <v/>
      </c>
      <c r="S91" s="357" t="e">
        <f>IF(Q91&gt;'13'!$CD$30,0,1)</f>
        <v>#N/A</v>
      </c>
      <c r="T91" s="357" t="str">
        <f>IF(Tabela1456[[#This Row],[DIA]]&gt;0,IF('01'!$BX$33=77,1,""),"")</f>
        <v/>
      </c>
      <c r="U91" s="357" t="e">
        <f>IF(Q91&gt;'01'!$BX$27,0,1)</f>
        <v>#N/A</v>
      </c>
    </row>
    <row r="92" spans="3:21" x14ac:dyDescent="0.25">
      <c r="C92" s="356"/>
      <c r="D92" s="357"/>
      <c r="E92" s="357"/>
      <c r="F92" s="357"/>
      <c r="G92" s="357"/>
      <c r="H92" s="359"/>
      <c r="I92" s="357"/>
      <c r="J92" s="357"/>
      <c r="K92" s="356" t="str">
        <f t="shared" ca="1" si="12"/>
        <v/>
      </c>
      <c r="L92" s="360">
        <f t="shared" si="13"/>
        <v>0</v>
      </c>
      <c r="M92" s="360">
        <f t="shared" si="14"/>
        <v>1</v>
      </c>
      <c r="N92" s="360">
        <f t="shared" si="15"/>
        <v>1900</v>
      </c>
      <c r="O92" s="372" t="e">
        <f t="shared" si="16"/>
        <v>#N/A</v>
      </c>
      <c r="P92" s="357">
        <f>VLOOKUP(Tabela1456[[#This Row],[Banco]],$Y$9:$Z$28,2,0)</f>
        <v>7</v>
      </c>
      <c r="Q92" s="357" t="e">
        <f t="shared" si="17"/>
        <v>#N/A</v>
      </c>
      <c r="R92" s="357" t="str">
        <f>IF(Tabela1456[[#This Row],[DIA]]&gt;0,IF('13'!$CD$36=77,1,""),"")</f>
        <v/>
      </c>
      <c r="S92" s="357" t="e">
        <f>IF(Q92&gt;'13'!$CD$30,0,1)</f>
        <v>#N/A</v>
      </c>
      <c r="T92" s="357" t="str">
        <f>IF(Tabela1456[[#This Row],[DIA]]&gt;0,IF('01'!$BX$33=77,1,""),"")</f>
        <v/>
      </c>
      <c r="U92" s="357" t="e">
        <f>IF(Q92&gt;'01'!$BX$27,0,1)</f>
        <v>#N/A</v>
      </c>
    </row>
    <row r="93" spans="3:21" x14ac:dyDescent="0.25">
      <c r="C93" s="356"/>
      <c r="D93" s="357"/>
      <c r="E93" s="357"/>
      <c r="F93" s="357"/>
      <c r="G93" s="357"/>
      <c r="H93" s="359"/>
      <c r="I93" s="357"/>
      <c r="J93" s="357"/>
      <c r="K93" s="356" t="str">
        <f t="shared" ca="1" si="12"/>
        <v/>
      </c>
      <c r="L93" s="360">
        <f t="shared" si="13"/>
        <v>0</v>
      </c>
      <c r="M93" s="360">
        <f t="shared" si="14"/>
        <v>1</v>
      </c>
      <c r="N93" s="360">
        <f t="shared" si="15"/>
        <v>1900</v>
      </c>
      <c r="O93" s="372" t="e">
        <f t="shared" si="16"/>
        <v>#N/A</v>
      </c>
      <c r="P93" s="357">
        <f>VLOOKUP(Tabela1456[[#This Row],[Banco]],$Y$9:$Z$28,2,0)</f>
        <v>7</v>
      </c>
      <c r="Q93" s="357" t="e">
        <f t="shared" si="17"/>
        <v>#N/A</v>
      </c>
      <c r="R93" s="357" t="str">
        <f>IF(Tabela1456[[#This Row],[DIA]]&gt;0,IF('13'!$CD$36=77,1,""),"")</f>
        <v/>
      </c>
      <c r="S93" s="357" t="e">
        <f>IF(Q93&gt;'13'!$CD$30,0,1)</f>
        <v>#N/A</v>
      </c>
      <c r="T93" s="357" t="str">
        <f>IF(Tabela1456[[#This Row],[DIA]]&gt;0,IF('01'!$BX$33=77,1,""),"")</f>
        <v/>
      </c>
      <c r="U93" s="357" t="e">
        <f>IF(Q93&gt;'01'!$BX$27,0,1)</f>
        <v>#N/A</v>
      </c>
    </row>
    <row r="94" spans="3:21" x14ac:dyDescent="0.25">
      <c r="C94" s="356"/>
      <c r="D94" s="357"/>
      <c r="E94" s="357"/>
      <c r="F94" s="357"/>
      <c r="G94" s="357"/>
      <c r="H94" s="359"/>
      <c r="I94" s="357"/>
      <c r="J94" s="357"/>
      <c r="K94" s="356" t="str">
        <f t="shared" ca="1" si="12"/>
        <v/>
      </c>
      <c r="L94" s="360">
        <f t="shared" si="13"/>
        <v>0</v>
      </c>
      <c r="M94" s="360">
        <f t="shared" si="14"/>
        <v>1</v>
      </c>
      <c r="N94" s="360">
        <f t="shared" si="15"/>
        <v>1900</v>
      </c>
      <c r="O94" s="372" t="e">
        <f t="shared" si="16"/>
        <v>#N/A</v>
      </c>
      <c r="P94" s="357">
        <f>VLOOKUP(Tabela1456[[#This Row],[Banco]],$Y$9:$Z$28,2,0)</f>
        <v>7</v>
      </c>
      <c r="Q94" s="357" t="e">
        <f t="shared" si="17"/>
        <v>#N/A</v>
      </c>
      <c r="R94" s="357" t="str">
        <f>IF(Tabela1456[[#This Row],[DIA]]&gt;0,IF('13'!$CD$36=77,1,""),"")</f>
        <v/>
      </c>
      <c r="S94" s="357" t="e">
        <f>IF(Q94&gt;'13'!$CD$30,0,1)</f>
        <v>#N/A</v>
      </c>
      <c r="T94" s="357" t="str">
        <f>IF(Tabela1456[[#This Row],[DIA]]&gt;0,IF('01'!$BX$33=77,1,""),"")</f>
        <v/>
      </c>
      <c r="U94" s="357" t="e">
        <f>IF(Q94&gt;'01'!$BX$27,0,1)</f>
        <v>#N/A</v>
      </c>
    </row>
    <row r="95" spans="3:21" x14ac:dyDescent="0.25">
      <c r="C95" s="356"/>
      <c r="D95" s="357"/>
      <c r="E95" s="357"/>
      <c r="F95" s="357"/>
      <c r="G95" s="357"/>
      <c r="H95" s="359"/>
      <c r="I95" s="357"/>
      <c r="J95" s="357"/>
      <c r="K95" s="356" t="str">
        <f t="shared" ca="1" si="12"/>
        <v/>
      </c>
      <c r="L95" s="360">
        <f t="shared" si="13"/>
        <v>0</v>
      </c>
      <c r="M95" s="360">
        <f t="shared" si="14"/>
        <v>1</v>
      </c>
      <c r="N95" s="360">
        <f t="shared" si="15"/>
        <v>1900</v>
      </c>
      <c r="O95" s="372" t="e">
        <f t="shared" si="16"/>
        <v>#N/A</v>
      </c>
      <c r="P95" s="357">
        <f>VLOOKUP(Tabela1456[[#This Row],[Banco]],$Y$9:$Z$28,2,0)</f>
        <v>7</v>
      </c>
      <c r="Q95" s="357" t="e">
        <f t="shared" si="17"/>
        <v>#N/A</v>
      </c>
      <c r="R95" s="357" t="str">
        <f>IF(Tabela1456[[#This Row],[DIA]]&gt;0,IF('13'!$CD$36=77,1,""),"")</f>
        <v/>
      </c>
      <c r="S95" s="357" t="e">
        <f>IF(Q95&gt;'13'!$CD$30,0,1)</f>
        <v>#N/A</v>
      </c>
      <c r="T95" s="357" t="str">
        <f>IF(Tabela1456[[#This Row],[DIA]]&gt;0,IF('01'!$BX$33=77,1,""),"")</f>
        <v/>
      </c>
      <c r="U95" s="357" t="e">
        <f>IF(Q95&gt;'01'!$BX$27,0,1)</f>
        <v>#N/A</v>
      </c>
    </row>
    <row r="96" spans="3:21" x14ac:dyDescent="0.25">
      <c r="C96" s="356"/>
      <c r="D96" s="357"/>
      <c r="E96" s="357"/>
      <c r="F96" s="357"/>
      <c r="G96" s="357"/>
      <c r="H96" s="359"/>
      <c r="I96" s="357"/>
      <c r="J96" s="357"/>
      <c r="K96" s="356" t="str">
        <f t="shared" ca="1" si="12"/>
        <v/>
      </c>
      <c r="L96" s="360">
        <f t="shared" si="13"/>
        <v>0</v>
      </c>
      <c r="M96" s="360">
        <f t="shared" si="14"/>
        <v>1</v>
      </c>
      <c r="N96" s="360">
        <f t="shared" si="15"/>
        <v>1900</v>
      </c>
      <c r="O96" s="372" t="e">
        <f t="shared" si="16"/>
        <v>#N/A</v>
      </c>
      <c r="P96" s="357">
        <f>VLOOKUP(Tabela1456[[#This Row],[Banco]],$Y$9:$Z$28,2,0)</f>
        <v>7</v>
      </c>
      <c r="Q96" s="357" t="e">
        <f t="shared" si="17"/>
        <v>#N/A</v>
      </c>
      <c r="R96" s="357" t="str">
        <f>IF(Tabela1456[[#This Row],[DIA]]&gt;0,IF('13'!$CD$36=77,1,""),"")</f>
        <v/>
      </c>
      <c r="S96" s="357" t="e">
        <f>IF(Q96&gt;'13'!$CD$30,0,1)</f>
        <v>#N/A</v>
      </c>
      <c r="T96" s="357" t="str">
        <f>IF(Tabela1456[[#This Row],[DIA]]&gt;0,IF('01'!$BX$33=77,1,""),"")</f>
        <v/>
      </c>
      <c r="U96" s="357" t="e">
        <f>IF(Q96&gt;'01'!$BX$27,0,1)</f>
        <v>#N/A</v>
      </c>
    </row>
    <row r="97" spans="3:21" x14ac:dyDescent="0.25">
      <c r="C97" s="356"/>
      <c r="D97" s="357"/>
      <c r="E97" s="357"/>
      <c r="F97" s="357"/>
      <c r="G97" s="357"/>
      <c r="H97" s="359"/>
      <c r="I97" s="357"/>
      <c r="J97" s="357"/>
      <c r="K97" s="356" t="str">
        <f t="shared" ca="1" si="12"/>
        <v/>
      </c>
      <c r="L97" s="360">
        <f t="shared" si="13"/>
        <v>0</v>
      </c>
      <c r="M97" s="360">
        <f t="shared" si="14"/>
        <v>1</v>
      </c>
      <c r="N97" s="360">
        <f t="shared" si="15"/>
        <v>1900</v>
      </c>
      <c r="O97" s="372" t="e">
        <f t="shared" si="16"/>
        <v>#N/A</v>
      </c>
      <c r="P97" s="357">
        <f>VLOOKUP(Tabela1456[[#This Row],[Banco]],$Y$9:$Z$28,2,0)</f>
        <v>7</v>
      </c>
      <c r="Q97" s="357" t="e">
        <f t="shared" si="17"/>
        <v>#N/A</v>
      </c>
      <c r="R97" s="357" t="str">
        <f>IF(Tabela1456[[#This Row],[DIA]]&gt;0,IF('13'!$CD$36=77,1,""),"")</f>
        <v/>
      </c>
      <c r="S97" s="357" t="e">
        <f>IF(Q97&gt;'13'!$CD$30,0,1)</f>
        <v>#N/A</v>
      </c>
      <c r="T97" s="357" t="str">
        <f>IF(Tabela1456[[#This Row],[DIA]]&gt;0,IF('01'!$BX$33=77,1,""),"")</f>
        <v/>
      </c>
      <c r="U97" s="357" t="e">
        <f>IF(Q97&gt;'01'!$BX$27,0,1)</f>
        <v>#N/A</v>
      </c>
    </row>
    <row r="98" spans="3:21" x14ac:dyDescent="0.25">
      <c r="C98" s="356"/>
      <c r="D98" s="357"/>
      <c r="E98" s="357"/>
      <c r="F98" s="357"/>
      <c r="G98" s="357"/>
      <c r="H98" s="359"/>
      <c r="I98" s="357"/>
      <c r="J98" s="357"/>
      <c r="K98" s="356" t="str">
        <f t="shared" ca="1" si="12"/>
        <v/>
      </c>
      <c r="L98" s="360">
        <f t="shared" si="13"/>
        <v>0</v>
      </c>
      <c r="M98" s="360">
        <f t="shared" si="14"/>
        <v>1</v>
      </c>
      <c r="N98" s="360">
        <f t="shared" si="15"/>
        <v>1900</v>
      </c>
      <c r="O98" s="372" t="e">
        <f t="shared" si="16"/>
        <v>#N/A</v>
      </c>
      <c r="P98" s="357">
        <f>VLOOKUP(Tabela1456[[#This Row],[Banco]],$Y$9:$Z$28,2,0)</f>
        <v>7</v>
      </c>
      <c r="Q98" s="357" t="e">
        <f t="shared" si="17"/>
        <v>#N/A</v>
      </c>
      <c r="R98" s="357" t="str">
        <f>IF(Tabela1456[[#This Row],[DIA]]&gt;0,IF('13'!$CD$36=77,1,""),"")</f>
        <v/>
      </c>
      <c r="S98" s="357" t="e">
        <f>IF(Q98&gt;'13'!$CD$30,0,1)</f>
        <v>#N/A</v>
      </c>
      <c r="T98" s="357" t="str">
        <f>IF(Tabela1456[[#This Row],[DIA]]&gt;0,IF('01'!$BX$33=77,1,""),"")</f>
        <v/>
      </c>
      <c r="U98" s="357" t="e">
        <f>IF(Q98&gt;'01'!$BX$27,0,1)</f>
        <v>#N/A</v>
      </c>
    </row>
    <row r="99" spans="3:21" x14ac:dyDescent="0.25">
      <c r="C99" s="356"/>
      <c r="D99" s="357"/>
      <c r="E99" s="357"/>
      <c r="F99" s="357"/>
      <c r="G99" s="357"/>
      <c r="H99" s="359"/>
      <c r="I99" s="357"/>
      <c r="J99" s="357"/>
      <c r="K99" s="356" t="str">
        <f t="shared" ca="1" si="12"/>
        <v/>
      </c>
      <c r="L99" s="360">
        <f t="shared" si="13"/>
        <v>0</v>
      </c>
      <c r="M99" s="360">
        <f t="shared" si="14"/>
        <v>1</v>
      </c>
      <c r="N99" s="360">
        <f t="shared" si="15"/>
        <v>1900</v>
      </c>
      <c r="O99" s="372" t="e">
        <f t="shared" si="16"/>
        <v>#N/A</v>
      </c>
      <c r="P99" s="357">
        <f>VLOOKUP(Tabela1456[[#This Row],[Banco]],$Y$9:$Z$28,2,0)</f>
        <v>7</v>
      </c>
      <c r="Q99" s="357" t="e">
        <f t="shared" si="17"/>
        <v>#N/A</v>
      </c>
      <c r="R99" s="357" t="str">
        <f>IF(Tabela1456[[#This Row],[DIA]]&gt;0,IF('13'!$CD$36=77,1,""),"")</f>
        <v/>
      </c>
      <c r="S99" s="357" t="e">
        <f>IF(Q99&gt;'13'!$CD$30,0,1)</f>
        <v>#N/A</v>
      </c>
      <c r="T99" s="357" t="str">
        <f>IF(Tabela1456[[#This Row],[DIA]]&gt;0,IF('01'!$BX$33=77,1,""),"")</f>
        <v/>
      </c>
      <c r="U99" s="357" t="e">
        <f>IF(Q99&gt;'01'!$BX$27,0,1)</f>
        <v>#N/A</v>
      </c>
    </row>
    <row r="100" spans="3:21" x14ac:dyDescent="0.25">
      <c r="C100" s="356"/>
      <c r="D100" s="357"/>
      <c r="E100" s="357"/>
      <c r="F100" s="357"/>
      <c r="G100" s="357"/>
      <c r="H100" s="359"/>
      <c r="I100" s="357"/>
      <c r="J100" s="357"/>
      <c r="K100" s="356" t="str">
        <f t="shared" ca="1" si="12"/>
        <v/>
      </c>
      <c r="L100" s="360">
        <f t="shared" si="13"/>
        <v>0</v>
      </c>
      <c r="M100" s="360">
        <f t="shared" si="14"/>
        <v>1</v>
      </c>
      <c r="N100" s="360">
        <f t="shared" si="15"/>
        <v>1900</v>
      </c>
      <c r="O100" s="372" t="e">
        <f t="shared" si="16"/>
        <v>#N/A</v>
      </c>
      <c r="P100" s="357">
        <f>VLOOKUP(Tabela1456[[#This Row],[Banco]],$Y$9:$Z$28,2,0)</f>
        <v>7</v>
      </c>
      <c r="Q100" s="357" t="e">
        <f t="shared" si="17"/>
        <v>#N/A</v>
      </c>
      <c r="R100" s="357" t="str">
        <f>IF(Tabela1456[[#This Row],[DIA]]&gt;0,IF('13'!$CD$36=77,1,""),"")</f>
        <v/>
      </c>
      <c r="S100" s="357" t="e">
        <f>IF(Q100&gt;'13'!$CD$30,0,1)</f>
        <v>#N/A</v>
      </c>
      <c r="T100" s="357" t="str">
        <f>IF(Tabela1456[[#This Row],[DIA]]&gt;0,IF('01'!$BX$33=77,1,""),"")</f>
        <v/>
      </c>
      <c r="U100" s="357" t="e">
        <f>IF(Q100&gt;'01'!$BX$27,0,1)</f>
        <v>#N/A</v>
      </c>
    </row>
    <row r="101" spans="3:21" x14ac:dyDescent="0.25">
      <c r="C101" s="356"/>
      <c r="D101" s="357"/>
      <c r="E101" s="357"/>
      <c r="F101" s="357"/>
      <c r="G101" s="357"/>
      <c r="H101" s="359"/>
      <c r="I101" s="357"/>
      <c r="J101" s="357"/>
      <c r="K101" s="356" t="str">
        <f t="shared" ca="1" si="12"/>
        <v/>
      </c>
      <c r="L101" s="360">
        <f t="shared" si="13"/>
        <v>0</v>
      </c>
      <c r="M101" s="360">
        <f t="shared" si="14"/>
        <v>1</v>
      </c>
      <c r="N101" s="360">
        <f t="shared" si="15"/>
        <v>1900</v>
      </c>
      <c r="O101" s="372" t="e">
        <f t="shared" si="16"/>
        <v>#N/A</v>
      </c>
      <c r="P101" s="357">
        <f>VLOOKUP(Tabela1456[[#This Row],[Banco]],$Y$9:$Z$28,2,0)</f>
        <v>7</v>
      </c>
      <c r="Q101" s="357" t="e">
        <f t="shared" si="17"/>
        <v>#N/A</v>
      </c>
      <c r="R101" s="357" t="str">
        <f>IF(Tabela1456[[#This Row],[DIA]]&gt;0,IF('13'!$CD$36=77,1,""),"")</f>
        <v/>
      </c>
      <c r="S101" s="357" t="e">
        <f>IF(Q101&gt;'13'!$CD$30,0,1)</f>
        <v>#N/A</v>
      </c>
      <c r="T101" s="357" t="str">
        <f>IF(Tabela1456[[#This Row],[DIA]]&gt;0,IF('01'!$BX$33=77,1,""),"")</f>
        <v/>
      </c>
      <c r="U101" s="357" t="e">
        <f>IF(Q101&gt;'01'!$BX$27,0,1)</f>
        <v>#N/A</v>
      </c>
    </row>
    <row r="102" spans="3:21" x14ac:dyDescent="0.25">
      <c r="C102" s="356"/>
      <c r="D102" s="357"/>
      <c r="E102" s="357"/>
      <c r="F102" s="357"/>
      <c r="G102" s="357"/>
      <c r="H102" s="359"/>
      <c r="I102" s="357"/>
      <c r="J102" s="357"/>
      <c r="K102" s="356" t="str">
        <f t="shared" ca="1" si="12"/>
        <v/>
      </c>
      <c r="L102" s="360">
        <f t="shared" si="13"/>
        <v>0</v>
      </c>
      <c r="M102" s="360">
        <f t="shared" si="14"/>
        <v>1</v>
      </c>
      <c r="N102" s="360">
        <f t="shared" si="15"/>
        <v>1900</v>
      </c>
      <c r="O102" s="372" t="e">
        <f t="shared" si="16"/>
        <v>#N/A</v>
      </c>
      <c r="P102" s="357">
        <f>VLOOKUP(Tabela1456[[#This Row],[Banco]],$Y$9:$Z$28,2,0)</f>
        <v>7</v>
      </c>
      <c r="Q102" s="357" t="e">
        <f t="shared" si="17"/>
        <v>#N/A</v>
      </c>
      <c r="R102" s="357" t="str">
        <f>IF(Tabela1456[[#This Row],[DIA]]&gt;0,IF('13'!$CD$36=77,1,""),"")</f>
        <v/>
      </c>
      <c r="S102" s="357" t="e">
        <f>IF(Q102&gt;'13'!$CD$30,0,1)</f>
        <v>#N/A</v>
      </c>
      <c r="T102" s="357" t="str">
        <f>IF(Tabela1456[[#This Row],[DIA]]&gt;0,IF('01'!$BX$33=77,1,""),"")</f>
        <v/>
      </c>
      <c r="U102" s="357" t="e">
        <f>IF(Q102&gt;'01'!$BX$27,0,1)</f>
        <v>#N/A</v>
      </c>
    </row>
    <row r="103" spans="3:21" x14ac:dyDescent="0.25">
      <c r="C103" s="356"/>
      <c r="D103" s="357"/>
      <c r="E103" s="357"/>
      <c r="F103" s="357"/>
      <c r="G103" s="357"/>
      <c r="H103" s="359"/>
      <c r="I103" s="357"/>
      <c r="J103" s="357"/>
      <c r="K103" s="356" t="str">
        <f t="shared" ca="1" si="12"/>
        <v/>
      </c>
      <c r="L103" s="360">
        <f t="shared" si="13"/>
        <v>0</v>
      </c>
      <c r="M103" s="360">
        <f t="shared" si="14"/>
        <v>1</v>
      </c>
      <c r="N103" s="360">
        <f t="shared" si="15"/>
        <v>1900</v>
      </c>
      <c r="O103" s="372" t="e">
        <f t="shared" si="16"/>
        <v>#N/A</v>
      </c>
      <c r="P103" s="357">
        <f>VLOOKUP(Tabela1456[[#This Row],[Banco]],$Y$9:$Z$28,2,0)</f>
        <v>7</v>
      </c>
      <c r="Q103" s="357" t="e">
        <f t="shared" si="17"/>
        <v>#N/A</v>
      </c>
      <c r="R103" s="357" t="str">
        <f>IF(Tabela1456[[#This Row],[DIA]]&gt;0,IF('13'!$CD$36=77,1,""),"")</f>
        <v/>
      </c>
      <c r="S103" s="357" t="e">
        <f>IF(Q103&gt;'13'!$CD$30,0,1)</f>
        <v>#N/A</v>
      </c>
      <c r="T103" s="357" t="str">
        <f>IF(Tabela1456[[#This Row],[DIA]]&gt;0,IF('01'!$BX$33=77,1,""),"")</f>
        <v/>
      </c>
      <c r="U103" s="357" t="e">
        <f>IF(Q103&gt;'01'!$BX$27,0,1)</f>
        <v>#N/A</v>
      </c>
    </row>
    <row r="104" spans="3:21" x14ac:dyDescent="0.25">
      <c r="C104" s="356"/>
      <c r="D104" s="357"/>
      <c r="E104" s="357"/>
      <c r="F104" s="357"/>
      <c r="G104" s="357"/>
      <c r="H104" s="359"/>
      <c r="I104" s="357"/>
      <c r="J104" s="357"/>
      <c r="K104" s="356" t="str">
        <f t="shared" ca="1" si="12"/>
        <v/>
      </c>
      <c r="L104" s="360">
        <f t="shared" si="13"/>
        <v>0</v>
      </c>
      <c r="M104" s="360">
        <f t="shared" si="14"/>
        <v>1</v>
      </c>
      <c r="N104" s="360">
        <f t="shared" si="15"/>
        <v>1900</v>
      </c>
      <c r="O104" s="372" t="e">
        <f t="shared" si="16"/>
        <v>#N/A</v>
      </c>
      <c r="P104" s="357">
        <f>VLOOKUP(Tabela1456[[#This Row],[Banco]],$Y$9:$Z$28,2,0)</f>
        <v>7</v>
      </c>
      <c r="Q104" s="357" t="e">
        <f t="shared" si="17"/>
        <v>#N/A</v>
      </c>
      <c r="R104" s="357" t="str">
        <f>IF(Tabela1456[[#This Row],[DIA]]&gt;0,IF('13'!$CD$36=77,1,""),"")</f>
        <v/>
      </c>
      <c r="S104" s="357" t="e">
        <f>IF(Q104&gt;'13'!$CD$30,0,1)</f>
        <v>#N/A</v>
      </c>
      <c r="T104" s="357" t="str">
        <f>IF(Tabela1456[[#This Row],[DIA]]&gt;0,IF('01'!$BX$33=77,1,""),"")</f>
        <v/>
      </c>
      <c r="U104" s="357" t="e">
        <f>IF(Q104&gt;'01'!$BX$27,0,1)</f>
        <v>#N/A</v>
      </c>
    </row>
    <row r="105" spans="3:21" x14ac:dyDescent="0.25">
      <c r="C105" s="356"/>
      <c r="D105" s="357"/>
      <c r="E105" s="357"/>
      <c r="F105" s="357"/>
      <c r="G105" s="357"/>
      <c r="H105" s="359"/>
      <c r="I105" s="357"/>
      <c r="J105" s="357"/>
      <c r="K105" s="356" t="str">
        <f t="shared" ref="K105:K136" ca="1" si="18">IF(J105="","",(IF(J105="Efetivado","",IF(C105="","",IF(C105=TODAY(),"Vence Hoje",IF(C105&lt;TODAY(),"Atrasado",C105-TODAY()&amp;" Dias para Vencer"))))))</f>
        <v/>
      </c>
      <c r="L105" s="360">
        <f t="shared" ref="L105:L136" si="19">DAY(C105)</f>
        <v>0</v>
      </c>
      <c r="M105" s="360">
        <f t="shared" ref="M105:M136" si="20">MONTH(C105)</f>
        <v>1</v>
      </c>
      <c r="N105" s="360">
        <f t="shared" ref="N105:N136" si="21">YEAR(C105)</f>
        <v>1900</v>
      </c>
      <c r="O105" s="372" t="e">
        <f t="shared" ref="O105:O136" si="22">VLOOKUP(E105,$AB$12:$AC$23,2,0)</f>
        <v>#N/A</v>
      </c>
      <c r="P105" s="357">
        <f>VLOOKUP(Tabela1456[[#This Row],[Banco]],$Y$9:$Z$28,2,0)</f>
        <v>7</v>
      </c>
      <c r="Q105" s="357" t="e">
        <f t="shared" ref="Q105:Q136" si="23">VLOOKUP(J105,$AB$9:$AC$10,2,0)</f>
        <v>#N/A</v>
      </c>
      <c r="R105" s="357" t="str">
        <f>IF(Tabela1456[[#This Row],[DIA]]&gt;0,IF('13'!$CD$36=77,1,""),"")</f>
        <v/>
      </c>
      <c r="S105" s="357" t="e">
        <f>IF(Q105&gt;'13'!$CD$30,0,1)</f>
        <v>#N/A</v>
      </c>
      <c r="T105" s="357" t="str">
        <f>IF(Tabela1456[[#This Row],[DIA]]&gt;0,IF('01'!$BX$33=77,1,""),"")</f>
        <v/>
      </c>
      <c r="U105" s="357" t="e">
        <f>IF(Q105&gt;'01'!$BX$27,0,1)</f>
        <v>#N/A</v>
      </c>
    </row>
    <row r="106" spans="3:21" x14ac:dyDescent="0.25">
      <c r="C106" s="356"/>
      <c r="D106" s="357"/>
      <c r="E106" s="357"/>
      <c r="F106" s="357"/>
      <c r="G106" s="357"/>
      <c r="H106" s="359"/>
      <c r="I106" s="357"/>
      <c r="J106" s="357"/>
      <c r="K106" s="356" t="str">
        <f t="shared" ca="1" si="18"/>
        <v/>
      </c>
      <c r="L106" s="360">
        <f t="shared" si="19"/>
        <v>0</v>
      </c>
      <c r="M106" s="360">
        <f t="shared" si="20"/>
        <v>1</v>
      </c>
      <c r="N106" s="360">
        <f t="shared" si="21"/>
        <v>1900</v>
      </c>
      <c r="O106" s="372" t="e">
        <f t="shared" si="22"/>
        <v>#N/A</v>
      </c>
      <c r="P106" s="357">
        <f>VLOOKUP(Tabela1456[[#This Row],[Banco]],$Y$9:$Z$28,2,0)</f>
        <v>7</v>
      </c>
      <c r="Q106" s="357" t="e">
        <f t="shared" si="23"/>
        <v>#N/A</v>
      </c>
      <c r="R106" s="357" t="str">
        <f>IF(Tabela1456[[#This Row],[DIA]]&gt;0,IF('13'!$CD$36=77,1,""),"")</f>
        <v/>
      </c>
      <c r="S106" s="357" t="e">
        <f>IF(Q106&gt;'13'!$CD$30,0,1)</f>
        <v>#N/A</v>
      </c>
      <c r="T106" s="357" t="str">
        <f>IF(Tabela1456[[#This Row],[DIA]]&gt;0,IF('01'!$BX$33=77,1,""),"")</f>
        <v/>
      </c>
      <c r="U106" s="357" t="e">
        <f>IF(Q106&gt;'01'!$BX$27,0,1)</f>
        <v>#N/A</v>
      </c>
    </row>
    <row r="107" spans="3:21" x14ac:dyDescent="0.25">
      <c r="C107" s="356"/>
      <c r="D107" s="357"/>
      <c r="E107" s="357"/>
      <c r="F107" s="357"/>
      <c r="G107" s="357"/>
      <c r="H107" s="359"/>
      <c r="I107" s="357"/>
      <c r="J107" s="357"/>
      <c r="K107" s="356" t="str">
        <f t="shared" ca="1" si="18"/>
        <v/>
      </c>
      <c r="L107" s="360">
        <f t="shared" si="19"/>
        <v>0</v>
      </c>
      <c r="M107" s="360">
        <f t="shared" si="20"/>
        <v>1</v>
      </c>
      <c r="N107" s="360">
        <f t="shared" si="21"/>
        <v>1900</v>
      </c>
      <c r="O107" s="372" t="e">
        <f t="shared" si="22"/>
        <v>#N/A</v>
      </c>
      <c r="P107" s="357">
        <f>VLOOKUP(Tabela1456[[#This Row],[Banco]],$Y$9:$Z$28,2,0)</f>
        <v>7</v>
      </c>
      <c r="Q107" s="357" t="e">
        <f t="shared" si="23"/>
        <v>#N/A</v>
      </c>
      <c r="R107" s="357" t="str">
        <f>IF(Tabela1456[[#This Row],[DIA]]&gt;0,IF('13'!$CD$36=77,1,""),"")</f>
        <v/>
      </c>
      <c r="S107" s="357" t="e">
        <f>IF(Q107&gt;'13'!$CD$30,0,1)</f>
        <v>#N/A</v>
      </c>
      <c r="T107" s="357" t="str">
        <f>IF(Tabela1456[[#This Row],[DIA]]&gt;0,IF('01'!$BX$33=77,1,""),"")</f>
        <v/>
      </c>
      <c r="U107" s="357" t="e">
        <f>IF(Q107&gt;'01'!$BX$27,0,1)</f>
        <v>#N/A</v>
      </c>
    </row>
    <row r="108" spans="3:21" x14ac:dyDescent="0.25">
      <c r="C108" s="356"/>
      <c r="D108" s="357"/>
      <c r="E108" s="357"/>
      <c r="F108" s="357"/>
      <c r="G108" s="357"/>
      <c r="H108" s="359"/>
      <c r="I108" s="357"/>
      <c r="J108" s="357"/>
      <c r="K108" s="356" t="str">
        <f t="shared" ca="1" si="18"/>
        <v/>
      </c>
      <c r="L108" s="360">
        <f t="shared" si="19"/>
        <v>0</v>
      </c>
      <c r="M108" s="360">
        <f t="shared" si="20"/>
        <v>1</v>
      </c>
      <c r="N108" s="360">
        <f t="shared" si="21"/>
        <v>1900</v>
      </c>
      <c r="O108" s="372" t="e">
        <f t="shared" si="22"/>
        <v>#N/A</v>
      </c>
      <c r="P108" s="357">
        <f>VLOOKUP(Tabela1456[[#This Row],[Banco]],$Y$9:$Z$28,2,0)</f>
        <v>7</v>
      </c>
      <c r="Q108" s="357" t="e">
        <f t="shared" si="23"/>
        <v>#N/A</v>
      </c>
      <c r="R108" s="357" t="str">
        <f>IF(Tabela1456[[#This Row],[DIA]]&gt;0,IF('13'!$CD$36=77,1,""),"")</f>
        <v/>
      </c>
      <c r="S108" s="357" t="e">
        <f>IF(Q108&gt;'13'!$CD$30,0,1)</f>
        <v>#N/A</v>
      </c>
      <c r="T108" s="357" t="str">
        <f>IF(Tabela1456[[#This Row],[DIA]]&gt;0,IF('01'!$BX$33=77,1,""),"")</f>
        <v/>
      </c>
      <c r="U108" s="357" t="e">
        <f>IF(Q108&gt;'01'!$BX$27,0,1)</f>
        <v>#N/A</v>
      </c>
    </row>
    <row r="109" spans="3:21" x14ac:dyDescent="0.25">
      <c r="C109" s="356"/>
      <c r="D109" s="357"/>
      <c r="E109" s="357"/>
      <c r="F109" s="357"/>
      <c r="G109" s="357"/>
      <c r="H109" s="359"/>
      <c r="I109" s="357"/>
      <c r="J109" s="357"/>
      <c r="K109" s="356" t="str">
        <f t="shared" ca="1" si="18"/>
        <v/>
      </c>
      <c r="L109" s="360">
        <f t="shared" si="19"/>
        <v>0</v>
      </c>
      <c r="M109" s="360">
        <f t="shared" si="20"/>
        <v>1</v>
      </c>
      <c r="N109" s="360">
        <f t="shared" si="21"/>
        <v>1900</v>
      </c>
      <c r="O109" s="372" t="e">
        <f t="shared" si="22"/>
        <v>#N/A</v>
      </c>
      <c r="P109" s="357">
        <f>VLOOKUP(Tabela1456[[#This Row],[Banco]],$Y$9:$Z$28,2,0)</f>
        <v>7</v>
      </c>
      <c r="Q109" s="357" t="e">
        <f t="shared" si="23"/>
        <v>#N/A</v>
      </c>
      <c r="R109" s="357" t="str">
        <f>IF(Tabela1456[[#This Row],[DIA]]&gt;0,IF('13'!$CD$36=77,1,""),"")</f>
        <v/>
      </c>
      <c r="S109" s="357" t="e">
        <f>IF(Q109&gt;'13'!$CD$30,0,1)</f>
        <v>#N/A</v>
      </c>
      <c r="T109" s="357" t="str">
        <f>IF(Tabela1456[[#This Row],[DIA]]&gt;0,IF('01'!$BX$33=77,1,""),"")</f>
        <v/>
      </c>
      <c r="U109" s="357" t="e">
        <f>IF(Q109&gt;'01'!$BX$27,0,1)</f>
        <v>#N/A</v>
      </c>
    </row>
    <row r="110" spans="3:21" x14ac:dyDescent="0.25">
      <c r="C110" s="356"/>
      <c r="D110" s="357"/>
      <c r="E110" s="357"/>
      <c r="F110" s="357"/>
      <c r="G110" s="357"/>
      <c r="H110" s="359"/>
      <c r="I110" s="357"/>
      <c r="J110" s="357"/>
      <c r="K110" s="356" t="str">
        <f t="shared" ca="1" si="18"/>
        <v/>
      </c>
      <c r="L110" s="360">
        <f t="shared" si="19"/>
        <v>0</v>
      </c>
      <c r="M110" s="360">
        <f t="shared" si="20"/>
        <v>1</v>
      </c>
      <c r="N110" s="360">
        <f t="shared" si="21"/>
        <v>1900</v>
      </c>
      <c r="O110" s="372" t="e">
        <f t="shared" si="22"/>
        <v>#N/A</v>
      </c>
      <c r="P110" s="357">
        <f>VLOOKUP(Tabela1456[[#This Row],[Banco]],$Y$9:$Z$28,2,0)</f>
        <v>7</v>
      </c>
      <c r="Q110" s="357" t="e">
        <f t="shared" si="23"/>
        <v>#N/A</v>
      </c>
      <c r="R110" s="357" t="str">
        <f>IF(Tabela1456[[#This Row],[DIA]]&gt;0,IF('13'!$CD$36=77,1,""),"")</f>
        <v/>
      </c>
      <c r="S110" s="357" t="e">
        <f>IF(Q110&gt;'13'!$CD$30,0,1)</f>
        <v>#N/A</v>
      </c>
      <c r="T110" s="357" t="str">
        <f>IF(Tabela1456[[#This Row],[DIA]]&gt;0,IF('01'!$BX$33=77,1,""),"")</f>
        <v/>
      </c>
      <c r="U110" s="357" t="e">
        <f>IF(Q110&gt;'01'!$BX$27,0,1)</f>
        <v>#N/A</v>
      </c>
    </row>
    <row r="111" spans="3:21" x14ac:dyDescent="0.25">
      <c r="C111" s="356"/>
      <c r="D111" s="357"/>
      <c r="E111" s="357"/>
      <c r="F111" s="357"/>
      <c r="G111" s="357"/>
      <c r="H111" s="359"/>
      <c r="I111" s="357"/>
      <c r="J111" s="357"/>
      <c r="K111" s="356" t="str">
        <f t="shared" ca="1" si="18"/>
        <v/>
      </c>
      <c r="L111" s="360">
        <f t="shared" si="19"/>
        <v>0</v>
      </c>
      <c r="M111" s="360">
        <f t="shared" si="20"/>
        <v>1</v>
      </c>
      <c r="N111" s="360">
        <f t="shared" si="21"/>
        <v>1900</v>
      </c>
      <c r="O111" s="372" t="e">
        <f t="shared" si="22"/>
        <v>#N/A</v>
      </c>
      <c r="P111" s="357">
        <f>VLOOKUP(Tabela1456[[#This Row],[Banco]],$Y$9:$Z$28,2,0)</f>
        <v>7</v>
      </c>
      <c r="Q111" s="357" t="e">
        <f t="shared" si="23"/>
        <v>#N/A</v>
      </c>
      <c r="R111" s="357" t="str">
        <f>IF(Tabela1456[[#This Row],[DIA]]&gt;0,IF('13'!$CD$36=77,1,""),"")</f>
        <v/>
      </c>
      <c r="S111" s="357" t="e">
        <f>IF(Q111&gt;'13'!$CD$30,0,1)</f>
        <v>#N/A</v>
      </c>
      <c r="T111" s="357" t="str">
        <f>IF(Tabela1456[[#This Row],[DIA]]&gt;0,IF('01'!$BX$33=77,1,""),"")</f>
        <v/>
      </c>
      <c r="U111" s="357" t="e">
        <f>IF(Q111&gt;'01'!$BX$27,0,1)</f>
        <v>#N/A</v>
      </c>
    </row>
    <row r="112" spans="3:21" x14ac:dyDescent="0.25">
      <c r="C112" s="356"/>
      <c r="D112" s="357"/>
      <c r="E112" s="357"/>
      <c r="F112" s="357"/>
      <c r="G112" s="357"/>
      <c r="H112" s="359"/>
      <c r="I112" s="357"/>
      <c r="J112" s="357"/>
      <c r="K112" s="356" t="str">
        <f t="shared" ca="1" si="18"/>
        <v/>
      </c>
      <c r="L112" s="360">
        <f t="shared" si="19"/>
        <v>0</v>
      </c>
      <c r="M112" s="360">
        <f t="shared" si="20"/>
        <v>1</v>
      </c>
      <c r="N112" s="360">
        <f t="shared" si="21"/>
        <v>1900</v>
      </c>
      <c r="O112" s="372" t="e">
        <f t="shared" si="22"/>
        <v>#N/A</v>
      </c>
      <c r="P112" s="357">
        <f>VLOOKUP(Tabela1456[[#This Row],[Banco]],$Y$9:$Z$28,2,0)</f>
        <v>7</v>
      </c>
      <c r="Q112" s="357" t="e">
        <f t="shared" si="23"/>
        <v>#N/A</v>
      </c>
      <c r="R112" s="357" t="str">
        <f>IF(Tabela1456[[#This Row],[DIA]]&gt;0,IF('13'!$CD$36=77,1,""),"")</f>
        <v/>
      </c>
      <c r="S112" s="357" t="e">
        <f>IF(Q112&gt;'13'!$CD$30,0,1)</f>
        <v>#N/A</v>
      </c>
      <c r="T112" s="357" t="str">
        <f>IF(Tabela1456[[#This Row],[DIA]]&gt;0,IF('01'!$BX$33=77,1,""),"")</f>
        <v/>
      </c>
      <c r="U112" s="357" t="e">
        <f>IF(Q112&gt;'01'!$BX$27,0,1)</f>
        <v>#N/A</v>
      </c>
    </row>
    <row r="113" spans="3:21" x14ac:dyDescent="0.25">
      <c r="C113" s="356"/>
      <c r="D113" s="357"/>
      <c r="E113" s="357"/>
      <c r="F113" s="357"/>
      <c r="G113" s="357"/>
      <c r="H113" s="359"/>
      <c r="I113" s="357"/>
      <c r="J113" s="357"/>
      <c r="K113" s="356" t="str">
        <f t="shared" ca="1" si="18"/>
        <v/>
      </c>
      <c r="L113" s="360">
        <f t="shared" si="19"/>
        <v>0</v>
      </c>
      <c r="M113" s="360">
        <f t="shared" si="20"/>
        <v>1</v>
      </c>
      <c r="N113" s="360">
        <f t="shared" si="21"/>
        <v>1900</v>
      </c>
      <c r="O113" s="372" t="e">
        <f t="shared" si="22"/>
        <v>#N/A</v>
      </c>
      <c r="P113" s="357">
        <f>VLOOKUP(Tabela1456[[#This Row],[Banco]],$Y$9:$Z$28,2,0)</f>
        <v>7</v>
      </c>
      <c r="Q113" s="357" t="e">
        <f t="shared" si="23"/>
        <v>#N/A</v>
      </c>
      <c r="R113" s="357" t="str">
        <f>IF(Tabela1456[[#This Row],[DIA]]&gt;0,IF('13'!$CD$36=77,1,""),"")</f>
        <v/>
      </c>
      <c r="S113" s="357" t="e">
        <f>IF(Q113&gt;'13'!$CD$30,0,1)</f>
        <v>#N/A</v>
      </c>
      <c r="T113" s="357" t="str">
        <f>IF(Tabela1456[[#This Row],[DIA]]&gt;0,IF('01'!$BX$33=77,1,""),"")</f>
        <v/>
      </c>
      <c r="U113" s="357" t="e">
        <f>IF(Q113&gt;'01'!$BX$27,0,1)</f>
        <v>#N/A</v>
      </c>
    </row>
    <row r="114" spans="3:21" x14ac:dyDescent="0.25">
      <c r="C114" s="356"/>
      <c r="D114" s="357"/>
      <c r="E114" s="357"/>
      <c r="F114" s="357"/>
      <c r="G114" s="357"/>
      <c r="H114" s="359"/>
      <c r="I114" s="357"/>
      <c r="J114" s="357"/>
      <c r="K114" s="356" t="str">
        <f t="shared" ca="1" si="18"/>
        <v/>
      </c>
      <c r="L114" s="360">
        <f t="shared" si="19"/>
        <v>0</v>
      </c>
      <c r="M114" s="360">
        <f t="shared" si="20"/>
        <v>1</v>
      </c>
      <c r="N114" s="360">
        <f t="shared" si="21"/>
        <v>1900</v>
      </c>
      <c r="O114" s="372" t="e">
        <f t="shared" si="22"/>
        <v>#N/A</v>
      </c>
      <c r="P114" s="357">
        <f>VLOOKUP(Tabela1456[[#This Row],[Banco]],$Y$9:$Z$28,2,0)</f>
        <v>7</v>
      </c>
      <c r="Q114" s="357" t="e">
        <f t="shared" si="23"/>
        <v>#N/A</v>
      </c>
      <c r="R114" s="357" t="str">
        <f>IF(Tabela1456[[#This Row],[DIA]]&gt;0,IF('13'!$CD$36=77,1,""),"")</f>
        <v/>
      </c>
      <c r="S114" s="357" t="e">
        <f>IF(Q114&gt;'13'!$CD$30,0,1)</f>
        <v>#N/A</v>
      </c>
      <c r="T114" s="357" t="str">
        <f>IF(Tabela1456[[#This Row],[DIA]]&gt;0,IF('01'!$BX$33=77,1,""),"")</f>
        <v/>
      </c>
      <c r="U114" s="357" t="e">
        <f>IF(Q114&gt;'01'!$BX$27,0,1)</f>
        <v>#N/A</v>
      </c>
    </row>
    <row r="115" spans="3:21" x14ac:dyDescent="0.25">
      <c r="C115" s="356"/>
      <c r="D115" s="357"/>
      <c r="E115" s="357"/>
      <c r="F115" s="357"/>
      <c r="G115" s="357"/>
      <c r="H115" s="359"/>
      <c r="I115" s="357"/>
      <c r="J115" s="357"/>
      <c r="K115" s="356" t="str">
        <f t="shared" ca="1" si="18"/>
        <v/>
      </c>
      <c r="L115" s="360">
        <f t="shared" si="19"/>
        <v>0</v>
      </c>
      <c r="M115" s="360">
        <f t="shared" si="20"/>
        <v>1</v>
      </c>
      <c r="N115" s="360">
        <f t="shared" si="21"/>
        <v>1900</v>
      </c>
      <c r="O115" s="372" t="e">
        <f t="shared" si="22"/>
        <v>#N/A</v>
      </c>
      <c r="P115" s="357">
        <f>VLOOKUP(Tabela1456[[#This Row],[Banco]],$Y$9:$Z$28,2,0)</f>
        <v>7</v>
      </c>
      <c r="Q115" s="357" t="e">
        <f t="shared" si="23"/>
        <v>#N/A</v>
      </c>
      <c r="R115" s="357" t="str">
        <f>IF(Tabela1456[[#This Row],[DIA]]&gt;0,IF('13'!$CD$36=77,1,""),"")</f>
        <v/>
      </c>
      <c r="S115" s="357" t="e">
        <f>IF(Q115&gt;'13'!$CD$30,0,1)</f>
        <v>#N/A</v>
      </c>
      <c r="T115" s="357" t="str">
        <f>IF(Tabela1456[[#This Row],[DIA]]&gt;0,IF('01'!$BX$33=77,1,""),"")</f>
        <v/>
      </c>
      <c r="U115" s="357" t="e">
        <f>IF(Q115&gt;'01'!$BX$27,0,1)</f>
        <v>#N/A</v>
      </c>
    </row>
    <row r="116" spans="3:21" x14ac:dyDescent="0.25">
      <c r="C116" s="356"/>
      <c r="D116" s="357"/>
      <c r="E116" s="357"/>
      <c r="F116" s="357"/>
      <c r="G116" s="357"/>
      <c r="H116" s="359"/>
      <c r="I116" s="357"/>
      <c r="J116" s="357"/>
      <c r="K116" s="356" t="str">
        <f t="shared" ca="1" si="18"/>
        <v/>
      </c>
      <c r="L116" s="360">
        <f t="shared" si="19"/>
        <v>0</v>
      </c>
      <c r="M116" s="360">
        <f t="shared" si="20"/>
        <v>1</v>
      </c>
      <c r="N116" s="360">
        <f t="shared" si="21"/>
        <v>1900</v>
      </c>
      <c r="O116" s="372" t="e">
        <f t="shared" si="22"/>
        <v>#N/A</v>
      </c>
      <c r="P116" s="357">
        <f>VLOOKUP(Tabela1456[[#This Row],[Banco]],$Y$9:$Z$28,2,0)</f>
        <v>7</v>
      </c>
      <c r="Q116" s="357" t="e">
        <f t="shared" si="23"/>
        <v>#N/A</v>
      </c>
      <c r="R116" s="357" t="str">
        <f>IF(Tabela1456[[#This Row],[DIA]]&gt;0,IF('13'!$CD$36=77,1,""),"")</f>
        <v/>
      </c>
      <c r="S116" s="357" t="e">
        <f>IF(Q116&gt;'13'!$CD$30,0,1)</f>
        <v>#N/A</v>
      </c>
      <c r="T116" s="357" t="str">
        <f>IF(Tabela1456[[#This Row],[DIA]]&gt;0,IF('01'!$BX$33=77,1,""),"")</f>
        <v/>
      </c>
      <c r="U116" s="357" t="e">
        <f>IF(Q116&gt;'01'!$BX$27,0,1)</f>
        <v>#N/A</v>
      </c>
    </row>
    <row r="117" spans="3:21" x14ac:dyDescent="0.25">
      <c r="C117" s="356"/>
      <c r="D117" s="357"/>
      <c r="E117" s="357"/>
      <c r="F117" s="357"/>
      <c r="G117" s="357"/>
      <c r="H117" s="359"/>
      <c r="I117" s="357"/>
      <c r="J117" s="357"/>
      <c r="K117" s="356" t="str">
        <f t="shared" ca="1" si="18"/>
        <v/>
      </c>
      <c r="L117" s="360">
        <f t="shared" si="19"/>
        <v>0</v>
      </c>
      <c r="M117" s="360">
        <f t="shared" si="20"/>
        <v>1</v>
      </c>
      <c r="N117" s="360">
        <f t="shared" si="21"/>
        <v>1900</v>
      </c>
      <c r="O117" s="372" t="e">
        <f t="shared" si="22"/>
        <v>#N/A</v>
      </c>
      <c r="P117" s="357">
        <f>VLOOKUP(Tabela1456[[#This Row],[Banco]],$Y$9:$Z$28,2,0)</f>
        <v>7</v>
      </c>
      <c r="Q117" s="357" t="e">
        <f t="shared" si="23"/>
        <v>#N/A</v>
      </c>
      <c r="R117" s="357" t="str">
        <f>IF(Tabela1456[[#This Row],[DIA]]&gt;0,IF('13'!$CD$36=77,1,""),"")</f>
        <v/>
      </c>
      <c r="S117" s="357" t="e">
        <f>IF(Q117&gt;'13'!$CD$30,0,1)</f>
        <v>#N/A</v>
      </c>
      <c r="T117" s="357" t="str">
        <f>IF(Tabela1456[[#This Row],[DIA]]&gt;0,IF('01'!$BX$33=77,1,""),"")</f>
        <v/>
      </c>
      <c r="U117" s="357" t="e">
        <f>IF(Q117&gt;'01'!$BX$27,0,1)</f>
        <v>#N/A</v>
      </c>
    </row>
    <row r="118" spans="3:21" x14ac:dyDescent="0.25">
      <c r="C118" s="356"/>
      <c r="D118" s="357"/>
      <c r="E118" s="357"/>
      <c r="F118" s="357"/>
      <c r="G118" s="357"/>
      <c r="H118" s="359"/>
      <c r="I118" s="357"/>
      <c r="J118" s="357"/>
      <c r="K118" s="356" t="str">
        <f t="shared" ca="1" si="18"/>
        <v/>
      </c>
      <c r="L118" s="360">
        <f t="shared" si="19"/>
        <v>0</v>
      </c>
      <c r="M118" s="360">
        <f t="shared" si="20"/>
        <v>1</v>
      </c>
      <c r="N118" s="360">
        <f t="shared" si="21"/>
        <v>1900</v>
      </c>
      <c r="O118" s="372" t="e">
        <f t="shared" si="22"/>
        <v>#N/A</v>
      </c>
      <c r="P118" s="357">
        <f>VLOOKUP(Tabela1456[[#This Row],[Banco]],$Y$9:$Z$28,2,0)</f>
        <v>7</v>
      </c>
      <c r="Q118" s="357" t="e">
        <f t="shared" si="23"/>
        <v>#N/A</v>
      </c>
      <c r="R118" s="357" t="str">
        <f>IF(Tabela1456[[#This Row],[DIA]]&gt;0,IF('13'!$CD$36=77,1,""),"")</f>
        <v/>
      </c>
      <c r="S118" s="357" t="e">
        <f>IF(Q118&gt;'13'!$CD$30,0,1)</f>
        <v>#N/A</v>
      </c>
      <c r="T118" s="357" t="str">
        <f>IF(Tabela1456[[#This Row],[DIA]]&gt;0,IF('01'!$BX$33=77,1,""),"")</f>
        <v/>
      </c>
      <c r="U118" s="357" t="e">
        <f>IF(Q118&gt;'01'!$BX$27,0,1)</f>
        <v>#N/A</v>
      </c>
    </row>
    <row r="119" spans="3:21" x14ac:dyDescent="0.25">
      <c r="C119" s="356"/>
      <c r="D119" s="357"/>
      <c r="E119" s="357"/>
      <c r="F119" s="357"/>
      <c r="G119" s="357"/>
      <c r="H119" s="359"/>
      <c r="I119" s="357"/>
      <c r="J119" s="357"/>
      <c r="K119" s="356" t="str">
        <f t="shared" ca="1" si="18"/>
        <v/>
      </c>
      <c r="L119" s="360">
        <f t="shared" si="19"/>
        <v>0</v>
      </c>
      <c r="M119" s="360">
        <f t="shared" si="20"/>
        <v>1</v>
      </c>
      <c r="N119" s="360">
        <f t="shared" si="21"/>
        <v>1900</v>
      </c>
      <c r="O119" s="372" t="e">
        <f t="shared" si="22"/>
        <v>#N/A</v>
      </c>
      <c r="P119" s="357">
        <f>VLOOKUP(Tabela1456[[#This Row],[Banco]],$Y$9:$Z$28,2,0)</f>
        <v>7</v>
      </c>
      <c r="Q119" s="357" t="e">
        <f t="shared" si="23"/>
        <v>#N/A</v>
      </c>
      <c r="R119" s="357" t="str">
        <f>IF(Tabela1456[[#This Row],[DIA]]&gt;0,IF('13'!$CD$36=77,1,""),"")</f>
        <v/>
      </c>
      <c r="S119" s="357" t="e">
        <f>IF(Q119&gt;'13'!$CD$30,0,1)</f>
        <v>#N/A</v>
      </c>
      <c r="T119" s="357" t="str">
        <f>IF(Tabela1456[[#This Row],[DIA]]&gt;0,IF('01'!$BX$33=77,1,""),"")</f>
        <v/>
      </c>
      <c r="U119" s="357" t="e">
        <f>IF(Q119&gt;'01'!$BX$27,0,1)</f>
        <v>#N/A</v>
      </c>
    </row>
    <row r="120" spans="3:21" x14ac:dyDescent="0.25">
      <c r="C120" s="356"/>
      <c r="D120" s="357"/>
      <c r="E120" s="357"/>
      <c r="F120" s="357"/>
      <c r="G120" s="357"/>
      <c r="H120" s="359"/>
      <c r="I120" s="357"/>
      <c r="J120" s="357"/>
      <c r="K120" s="356" t="str">
        <f t="shared" ca="1" si="18"/>
        <v/>
      </c>
      <c r="L120" s="360">
        <f t="shared" si="19"/>
        <v>0</v>
      </c>
      <c r="M120" s="360">
        <f t="shared" si="20"/>
        <v>1</v>
      </c>
      <c r="N120" s="360">
        <f t="shared" si="21"/>
        <v>1900</v>
      </c>
      <c r="O120" s="372" t="e">
        <f t="shared" si="22"/>
        <v>#N/A</v>
      </c>
      <c r="P120" s="357">
        <f>VLOOKUP(Tabela1456[[#This Row],[Banco]],$Y$9:$Z$28,2,0)</f>
        <v>7</v>
      </c>
      <c r="Q120" s="357" t="e">
        <f t="shared" si="23"/>
        <v>#N/A</v>
      </c>
      <c r="R120" s="357" t="str">
        <f>IF(Tabela1456[[#This Row],[DIA]]&gt;0,IF('13'!$CD$36=77,1,""),"")</f>
        <v/>
      </c>
      <c r="S120" s="357" t="e">
        <f>IF(Q120&gt;'13'!$CD$30,0,1)</f>
        <v>#N/A</v>
      </c>
      <c r="T120" s="357" t="str">
        <f>IF(Tabela1456[[#This Row],[DIA]]&gt;0,IF('01'!$BX$33=77,1,""),"")</f>
        <v/>
      </c>
      <c r="U120" s="357" t="e">
        <f>IF(Q120&gt;'01'!$BX$27,0,1)</f>
        <v>#N/A</v>
      </c>
    </row>
    <row r="121" spans="3:21" x14ac:dyDescent="0.25">
      <c r="C121" s="356"/>
      <c r="D121" s="357"/>
      <c r="E121" s="357"/>
      <c r="F121" s="357"/>
      <c r="G121" s="357"/>
      <c r="H121" s="359"/>
      <c r="I121" s="357"/>
      <c r="J121" s="357"/>
      <c r="K121" s="356" t="str">
        <f t="shared" ca="1" si="18"/>
        <v/>
      </c>
      <c r="L121" s="360">
        <f t="shared" si="19"/>
        <v>0</v>
      </c>
      <c r="M121" s="360">
        <f t="shared" si="20"/>
        <v>1</v>
      </c>
      <c r="N121" s="360">
        <f t="shared" si="21"/>
        <v>1900</v>
      </c>
      <c r="O121" s="372" t="e">
        <f t="shared" si="22"/>
        <v>#N/A</v>
      </c>
      <c r="P121" s="357">
        <f>VLOOKUP(Tabela1456[[#This Row],[Banco]],$Y$9:$Z$28,2,0)</f>
        <v>7</v>
      </c>
      <c r="Q121" s="357" t="e">
        <f t="shared" si="23"/>
        <v>#N/A</v>
      </c>
      <c r="R121" s="357" t="str">
        <f>IF(Tabela1456[[#This Row],[DIA]]&gt;0,IF('13'!$CD$36=77,1,""),"")</f>
        <v/>
      </c>
      <c r="S121" s="357" t="e">
        <f>IF(Q121&gt;'13'!$CD$30,0,1)</f>
        <v>#N/A</v>
      </c>
      <c r="T121" s="357" t="str">
        <f>IF(Tabela1456[[#This Row],[DIA]]&gt;0,IF('01'!$BX$33=77,1,""),"")</f>
        <v/>
      </c>
      <c r="U121" s="357" t="e">
        <f>IF(Q121&gt;'01'!$BX$27,0,1)</f>
        <v>#N/A</v>
      </c>
    </row>
    <row r="122" spans="3:21" x14ac:dyDescent="0.25">
      <c r="C122" s="356"/>
      <c r="D122" s="357"/>
      <c r="E122" s="357"/>
      <c r="F122" s="357"/>
      <c r="G122" s="357"/>
      <c r="H122" s="359"/>
      <c r="I122" s="357"/>
      <c r="J122" s="357"/>
      <c r="K122" s="356" t="str">
        <f t="shared" ca="1" si="18"/>
        <v/>
      </c>
      <c r="L122" s="360">
        <f t="shared" si="19"/>
        <v>0</v>
      </c>
      <c r="M122" s="360">
        <f t="shared" si="20"/>
        <v>1</v>
      </c>
      <c r="N122" s="360">
        <f t="shared" si="21"/>
        <v>1900</v>
      </c>
      <c r="O122" s="372" t="e">
        <f t="shared" si="22"/>
        <v>#N/A</v>
      </c>
      <c r="P122" s="357">
        <f>VLOOKUP(Tabela1456[[#This Row],[Banco]],$Y$9:$Z$28,2,0)</f>
        <v>7</v>
      </c>
      <c r="Q122" s="357" t="e">
        <f t="shared" si="23"/>
        <v>#N/A</v>
      </c>
      <c r="R122" s="357" t="str">
        <f>IF(Tabela1456[[#This Row],[DIA]]&gt;0,IF('13'!$CD$36=77,1,""),"")</f>
        <v/>
      </c>
      <c r="S122" s="357" t="e">
        <f>IF(Q122&gt;'13'!$CD$30,0,1)</f>
        <v>#N/A</v>
      </c>
      <c r="T122" s="357" t="str">
        <f>IF(Tabela1456[[#This Row],[DIA]]&gt;0,IF('01'!$BX$33=77,1,""),"")</f>
        <v/>
      </c>
      <c r="U122" s="357" t="e">
        <f>IF(Q122&gt;'01'!$BX$27,0,1)</f>
        <v>#N/A</v>
      </c>
    </row>
    <row r="123" spans="3:21" x14ac:dyDescent="0.25">
      <c r="C123" s="356"/>
      <c r="D123" s="357"/>
      <c r="E123" s="357"/>
      <c r="F123" s="357"/>
      <c r="G123" s="357"/>
      <c r="H123" s="359"/>
      <c r="I123" s="357"/>
      <c r="J123" s="357"/>
      <c r="K123" s="356" t="str">
        <f t="shared" ca="1" si="18"/>
        <v/>
      </c>
      <c r="L123" s="360">
        <f t="shared" si="19"/>
        <v>0</v>
      </c>
      <c r="M123" s="360">
        <f t="shared" si="20"/>
        <v>1</v>
      </c>
      <c r="N123" s="360">
        <f t="shared" si="21"/>
        <v>1900</v>
      </c>
      <c r="O123" s="372" t="e">
        <f t="shared" si="22"/>
        <v>#N/A</v>
      </c>
      <c r="P123" s="357">
        <f>VLOOKUP(Tabela1456[[#This Row],[Banco]],$Y$9:$Z$28,2,0)</f>
        <v>7</v>
      </c>
      <c r="Q123" s="357" t="e">
        <f t="shared" si="23"/>
        <v>#N/A</v>
      </c>
      <c r="R123" s="357" t="str">
        <f>IF(Tabela1456[[#This Row],[DIA]]&gt;0,IF('13'!$CD$36=77,1,""),"")</f>
        <v/>
      </c>
      <c r="S123" s="357" t="e">
        <f>IF(Q123&gt;'13'!$CD$30,0,1)</f>
        <v>#N/A</v>
      </c>
      <c r="T123" s="357" t="str">
        <f>IF(Tabela1456[[#This Row],[DIA]]&gt;0,IF('01'!$BX$33=77,1,""),"")</f>
        <v/>
      </c>
      <c r="U123" s="357" t="e">
        <f>IF(Q123&gt;'01'!$BX$27,0,1)</f>
        <v>#N/A</v>
      </c>
    </row>
    <row r="124" spans="3:21" x14ac:dyDescent="0.25">
      <c r="C124" s="356"/>
      <c r="D124" s="357"/>
      <c r="E124" s="357"/>
      <c r="F124" s="357"/>
      <c r="G124" s="357"/>
      <c r="H124" s="359"/>
      <c r="I124" s="357"/>
      <c r="J124" s="357"/>
      <c r="K124" s="356" t="str">
        <f t="shared" ca="1" si="18"/>
        <v/>
      </c>
      <c r="L124" s="360">
        <f t="shared" si="19"/>
        <v>0</v>
      </c>
      <c r="M124" s="360">
        <f t="shared" si="20"/>
        <v>1</v>
      </c>
      <c r="N124" s="360">
        <f t="shared" si="21"/>
        <v>1900</v>
      </c>
      <c r="O124" s="372" t="e">
        <f t="shared" si="22"/>
        <v>#N/A</v>
      </c>
      <c r="P124" s="357">
        <f>VLOOKUP(Tabela1456[[#This Row],[Banco]],$Y$9:$Z$28,2,0)</f>
        <v>7</v>
      </c>
      <c r="Q124" s="357" t="e">
        <f t="shared" si="23"/>
        <v>#N/A</v>
      </c>
      <c r="R124" s="357" t="str">
        <f>IF(Tabela1456[[#This Row],[DIA]]&gt;0,IF('13'!$CD$36=77,1,""),"")</f>
        <v/>
      </c>
      <c r="S124" s="357" t="e">
        <f>IF(Q124&gt;'13'!$CD$30,0,1)</f>
        <v>#N/A</v>
      </c>
      <c r="T124" s="357" t="str">
        <f>IF(Tabela1456[[#This Row],[DIA]]&gt;0,IF('01'!$BX$33=77,1,""),"")</f>
        <v/>
      </c>
      <c r="U124" s="357" t="e">
        <f>IF(Q124&gt;'01'!$BX$27,0,1)</f>
        <v>#N/A</v>
      </c>
    </row>
    <row r="125" spans="3:21" x14ac:dyDescent="0.25">
      <c r="C125" s="356"/>
      <c r="D125" s="357"/>
      <c r="E125" s="357"/>
      <c r="F125" s="357"/>
      <c r="G125" s="357"/>
      <c r="H125" s="359"/>
      <c r="I125" s="357"/>
      <c r="J125" s="357"/>
      <c r="K125" s="356" t="str">
        <f t="shared" ca="1" si="18"/>
        <v/>
      </c>
      <c r="L125" s="360">
        <f t="shared" si="19"/>
        <v>0</v>
      </c>
      <c r="M125" s="360">
        <f t="shared" si="20"/>
        <v>1</v>
      </c>
      <c r="N125" s="360">
        <f t="shared" si="21"/>
        <v>1900</v>
      </c>
      <c r="O125" s="372" t="e">
        <f t="shared" si="22"/>
        <v>#N/A</v>
      </c>
      <c r="P125" s="357">
        <f>VLOOKUP(Tabela1456[[#This Row],[Banco]],$Y$9:$Z$28,2,0)</f>
        <v>7</v>
      </c>
      <c r="Q125" s="357" t="e">
        <f t="shared" si="23"/>
        <v>#N/A</v>
      </c>
      <c r="R125" s="357" t="str">
        <f>IF(Tabela1456[[#This Row],[DIA]]&gt;0,IF('13'!$CD$36=77,1,""),"")</f>
        <v/>
      </c>
      <c r="S125" s="357" t="e">
        <f>IF(Q125&gt;'13'!$CD$30,0,1)</f>
        <v>#N/A</v>
      </c>
      <c r="T125" s="357" t="str">
        <f>IF(Tabela1456[[#This Row],[DIA]]&gt;0,IF('01'!$BX$33=77,1,""),"")</f>
        <v/>
      </c>
      <c r="U125" s="357" t="e">
        <f>IF(Q125&gt;'01'!$BX$27,0,1)</f>
        <v>#N/A</v>
      </c>
    </row>
    <row r="126" spans="3:21" x14ac:dyDescent="0.25">
      <c r="C126" s="356"/>
      <c r="D126" s="357"/>
      <c r="E126" s="357"/>
      <c r="F126" s="357"/>
      <c r="G126" s="357"/>
      <c r="H126" s="359"/>
      <c r="I126" s="357"/>
      <c r="J126" s="357"/>
      <c r="K126" s="356" t="str">
        <f t="shared" ca="1" si="18"/>
        <v/>
      </c>
      <c r="L126" s="360">
        <f t="shared" si="19"/>
        <v>0</v>
      </c>
      <c r="M126" s="360">
        <f t="shared" si="20"/>
        <v>1</v>
      </c>
      <c r="N126" s="360">
        <f t="shared" si="21"/>
        <v>1900</v>
      </c>
      <c r="O126" s="372" t="e">
        <f t="shared" si="22"/>
        <v>#N/A</v>
      </c>
      <c r="P126" s="357">
        <f>VLOOKUP(Tabela1456[[#This Row],[Banco]],$Y$9:$Z$28,2,0)</f>
        <v>7</v>
      </c>
      <c r="Q126" s="357" t="e">
        <f t="shared" si="23"/>
        <v>#N/A</v>
      </c>
      <c r="R126" s="357" t="str">
        <f>IF(Tabela1456[[#This Row],[DIA]]&gt;0,IF('13'!$CD$36=77,1,""),"")</f>
        <v/>
      </c>
      <c r="S126" s="357" t="e">
        <f>IF(Q126&gt;'13'!$CD$30,0,1)</f>
        <v>#N/A</v>
      </c>
      <c r="T126" s="357" t="str">
        <f>IF(Tabela1456[[#This Row],[DIA]]&gt;0,IF('01'!$BX$33=77,1,""),"")</f>
        <v/>
      </c>
      <c r="U126" s="357" t="e">
        <f>IF(Q126&gt;'01'!$BX$27,0,1)</f>
        <v>#N/A</v>
      </c>
    </row>
    <row r="127" spans="3:21" x14ac:dyDescent="0.25">
      <c r="C127" s="356"/>
      <c r="D127" s="357"/>
      <c r="E127" s="357"/>
      <c r="F127" s="357"/>
      <c r="G127" s="357"/>
      <c r="H127" s="359"/>
      <c r="I127" s="357"/>
      <c r="J127" s="357"/>
      <c r="K127" s="356" t="str">
        <f t="shared" ca="1" si="18"/>
        <v/>
      </c>
      <c r="L127" s="360">
        <f t="shared" si="19"/>
        <v>0</v>
      </c>
      <c r="M127" s="360">
        <f t="shared" si="20"/>
        <v>1</v>
      </c>
      <c r="N127" s="360">
        <f t="shared" si="21"/>
        <v>1900</v>
      </c>
      <c r="O127" s="372" t="e">
        <f t="shared" si="22"/>
        <v>#N/A</v>
      </c>
      <c r="P127" s="357">
        <f>VLOOKUP(Tabela1456[[#This Row],[Banco]],$Y$9:$Z$28,2,0)</f>
        <v>7</v>
      </c>
      <c r="Q127" s="357" t="e">
        <f t="shared" si="23"/>
        <v>#N/A</v>
      </c>
      <c r="R127" s="357" t="str">
        <f>IF(Tabela1456[[#This Row],[DIA]]&gt;0,IF('13'!$CD$36=77,1,""),"")</f>
        <v/>
      </c>
      <c r="S127" s="357" t="e">
        <f>IF(Q127&gt;'13'!$CD$30,0,1)</f>
        <v>#N/A</v>
      </c>
      <c r="T127" s="357" t="str">
        <f>IF(Tabela1456[[#This Row],[DIA]]&gt;0,IF('01'!$BX$33=77,1,""),"")</f>
        <v/>
      </c>
      <c r="U127" s="357" t="e">
        <f>IF(Q127&gt;'01'!$BX$27,0,1)</f>
        <v>#N/A</v>
      </c>
    </row>
    <row r="128" spans="3:21" x14ac:dyDescent="0.25">
      <c r="C128" s="356"/>
      <c r="D128" s="357"/>
      <c r="E128" s="357"/>
      <c r="F128" s="357"/>
      <c r="G128" s="357"/>
      <c r="H128" s="359"/>
      <c r="I128" s="357"/>
      <c r="J128" s="357"/>
      <c r="K128" s="356" t="str">
        <f t="shared" ca="1" si="18"/>
        <v/>
      </c>
      <c r="L128" s="360">
        <f t="shared" si="19"/>
        <v>0</v>
      </c>
      <c r="M128" s="360">
        <f t="shared" si="20"/>
        <v>1</v>
      </c>
      <c r="N128" s="360">
        <f t="shared" si="21"/>
        <v>1900</v>
      </c>
      <c r="O128" s="372" t="e">
        <f t="shared" si="22"/>
        <v>#N/A</v>
      </c>
      <c r="P128" s="357">
        <f>VLOOKUP(Tabela1456[[#This Row],[Banco]],$Y$9:$Z$28,2,0)</f>
        <v>7</v>
      </c>
      <c r="Q128" s="357" t="e">
        <f t="shared" si="23"/>
        <v>#N/A</v>
      </c>
      <c r="R128" s="357" t="str">
        <f>IF(Tabela1456[[#This Row],[DIA]]&gt;0,IF('13'!$CD$36=77,1,""),"")</f>
        <v/>
      </c>
      <c r="S128" s="357" t="e">
        <f>IF(Q128&gt;'13'!$CD$30,0,1)</f>
        <v>#N/A</v>
      </c>
      <c r="T128" s="357" t="str">
        <f>IF(Tabela1456[[#This Row],[DIA]]&gt;0,IF('01'!$BX$33=77,1,""),"")</f>
        <v/>
      </c>
      <c r="U128" s="357" t="e">
        <f>IF(Q128&gt;'01'!$BX$27,0,1)</f>
        <v>#N/A</v>
      </c>
    </row>
    <row r="129" spans="3:21" x14ac:dyDescent="0.25">
      <c r="C129" s="356"/>
      <c r="D129" s="357"/>
      <c r="E129" s="357"/>
      <c r="F129" s="357"/>
      <c r="G129" s="357"/>
      <c r="H129" s="359"/>
      <c r="I129" s="357"/>
      <c r="J129" s="357"/>
      <c r="K129" s="356" t="str">
        <f t="shared" ca="1" si="18"/>
        <v/>
      </c>
      <c r="L129" s="360">
        <f t="shared" si="19"/>
        <v>0</v>
      </c>
      <c r="M129" s="360">
        <f t="shared" si="20"/>
        <v>1</v>
      </c>
      <c r="N129" s="360">
        <f t="shared" si="21"/>
        <v>1900</v>
      </c>
      <c r="O129" s="372" t="e">
        <f t="shared" si="22"/>
        <v>#N/A</v>
      </c>
      <c r="P129" s="357">
        <f>VLOOKUP(Tabela1456[[#This Row],[Banco]],$Y$9:$Z$28,2,0)</f>
        <v>7</v>
      </c>
      <c r="Q129" s="357" t="e">
        <f t="shared" si="23"/>
        <v>#N/A</v>
      </c>
      <c r="R129" s="357" t="str">
        <f>IF(Tabela1456[[#This Row],[DIA]]&gt;0,IF('13'!$CD$36=77,1,""),"")</f>
        <v/>
      </c>
      <c r="S129" s="357" t="e">
        <f>IF(Q129&gt;'13'!$CD$30,0,1)</f>
        <v>#N/A</v>
      </c>
      <c r="T129" s="357" t="str">
        <f>IF(Tabela1456[[#This Row],[DIA]]&gt;0,IF('01'!$BX$33=77,1,""),"")</f>
        <v/>
      </c>
      <c r="U129" s="357" t="e">
        <f>IF(Q129&gt;'01'!$BX$27,0,1)</f>
        <v>#N/A</v>
      </c>
    </row>
    <row r="130" spans="3:21" x14ac:dyDescent="0.25">
      <c r="C130" s="356"/>
      <c r="D130" s="357"/>
      <c r="E130" s="357"/>
      <c r="F130" s="357"/>
      <c r="G130" s="357"/>
      <c r="H130" s="359"/>
      <c r="I130" s="357"/>
      <c r="J130" s="357"/>
      <c r="K130" s="356" t="str">
        <f t="shared" ca="1" si="18"/>
        <v/>
      </c>
      <c r="L130" s="360">
        <f t="shared" si="19"/>
        <v>0</v>
      </c>
      <c r="M130" s="360">
        <f t="shared" si="20"/>
        <v>1</v>
      </c>
      <c r="N130" s="360">
        <f t="shared" si="21"/>
        <v>1900</v>
      </c>
      <c r="O130" s="372" t="e">
        <f t="shared" si="22"/>
        <v>#N/A</v>
      </c>
      <c r="P130" s="357">
        <f>VLOOKUP(Tabela1456[[#This Row],[Banco]],$Y$9:$Z$28,2,0)</f>
        <v>7</v>
      </c>
      <c r="Q130" s="357" t="e">
        <f t="shared" si="23"/>
        <v>#N/A</v>
      </c>
      <c r="R130" s="357" t="str">
        <f>IF(Tabela1456[[#This Row],[DIA]]&gt;0,IF('13'!$CD$36=77,1,""),"")</f>
        <v/>
      </c>
      <c r="S130" s="357" t="e">
        <f>IF(Q130&gt;'13'!$CD$30,0,1)</f>
        <v>#N/A</v>
      </c>
      <c r="T130" s="357" t="str">
        <f>IF(Tabela1456[[#This Row],[DIA]]&gt;0,IF('01'!$BX$33=77,1,""),"")</f>
        <v/>
      </c>
      <c r="U130" s="357" t="e">
        <f>IF(Q130&gt;'01'!$BX$27,0,1)</f>
        <v>#N/A</v>
      </c>
    </row>
    <row r="131" spans="3:21" x14ac:dyDescent="0.25">
      <c r="C131" s="356"/>
      <c r="D131" s="357"/>
      <c r="E131" s="357"/>
      <c r="F131" s="357"/>
      <c r="G131" s="357"/>
      <c r="H131" s="359"/>
      <c r="I131" s="357"/>
      <c r="J131" s="357"/>
      <c r="K131" s="356" t="str">
        <f t="shared" ca="1" si="18"/>
        <v/>
      </c>
      <c r="L131" s="360">
        <f t="shared" si="19"/>
        <v>0</v>
      </c>
      <c r="M131" s="360">
        <f t="shared" si="20"/>
        <v>1</v>
      </c>
      <c r="N131" s="360">
        <f t="shared" si="21"/>
        <v>1900</v>
      </c>
      <c r="O131" s="372" t="e">
        <f t="shared" si="22"/>
        <v>#N/A</v>
      </c>
      <c r="P131" s="357">
        <f>VLOOKUP(Tabela1456[[#This Row],[Banco]],$Y$9:$Z$28,2,0)</f>
        <v>7</v>
      </c>
      <c r="Q131" s="357" t="e">
        <f t="shared" si="23"/>
        <v>#N/A</v>
      </c>
      <c r="R131" s="357" t="str">
        <f>IF(Tabela1456[[#This Row],[DIA]]&gt;0,IF('13'!$CD$36=77,1,""),"")</f>
        <v/>
      </c>
      <c r="S131" s="357" t="e">
        <f>IF(Q131&gt;'13'!$CD$30,0,1)</f>
        <v>#N/A</v>
      </c>
      <c r="T131" s="357" t="str">
        <f>IF(Tabela1456[[#This Row],[DIA]]&gt;0,IF('01'!$BX$33=77,1,""),"")</f>
        <v/>
      </c>
      <c r="U131" s="357" t="e">
        <f>IF(Q131&gt;'01'!$BX$27,0,1)</f>
        <v>#N/A</v>
      </c>
    </row>
    <row r="132" spans="3:21" x14ac:dyDescent="0.25">
      <c r="C132" s="356"/>
      <c r="D132" s="357"/>
      <c r="E132" s="357"/>
      <c r="F132" s="357"/>
      <c r="G132" s="357"/>
      <c r="H132" s="359"/>
      <c r="I132" s="357"/>
      <c r="J132" s="357"/>
      <c r="K132" s="356" t="str">
        <f t="shared" ca="1" si="18"/>
        <v/>
      </c>
      <c r="L132" s="360">
        <f t="shared" si="19"/>
        <v>0</v>
      </c>
      <c r="M132" s="360">
        <f t="shared" si="20"/>
        <v>1</v>
      </c>
      <c r="N132" s="360">
        <f t="shared" si="21"/>
        <v>1900</v>
      </c>
      <c r="O132" s="372" t="e">
        <f t="shared" si="22"/>
        <v>#N/A</v>
      </c>
      <c r="P132" s="357">
        <f>VLOOKUP(Tabela1456[[#This Row],[Banco]],$Y$9:$Z$28,2,0)</f>
        <v>7</v>
      </c>
      <c r="Q132" s="357" t="e">
        <f t="shared" si="23"/>
        <v>#N/A</v>
      </c>
      <c r="R132" s="357" t="str">
        <f>IF(Tabela1456[[#This Row],[DIA]]&gt;0,IF('13'!$CD$36=77,1,""),"")</f>
        <v/>
      </c>
      <c r="S132" s="357" t="e">
        <f>IF(Q132&gt;'13'!$CD$30,0,1)</f>
        <v>#N/A</v>
      </c>
      <c r="T132" s="357" t="str">
        <f>IF(Tabela1456[[#This Row],[DIA]]&gt;0,IF('01'!$BX$33=77,1,""),"")</f>
        <v/>
      </c>
      <c r="U132" s="357" t="e">
        <f>IF(Q132&gt;'01'!$BX$27,0,1)</f>
        <v>#N/A</v>
      </c>
    </row>
    <row r="133" spans="3:21" x14ac:dyDescent="0.25">
      <c r="C133" s="356"/>
      <c r="D133" s="357"/>
      <c r="E133" s="357"/>
      <c r="F133" s="357"/>
      <c r="G133" s="357"/>
      <c r="H133" s="359"/>
      <c r="I133" s="357"/>
      <c r="J133" s="357"/>
      <c r="K133" s="356" t="str">
        <f t="shared" ca="1" si="18"/>
        <v/>
      </c>
      <c r="L133" s="360">
        <f t="shared" si="19"/>
        <v>0</v>
      </c>
      <c r="M133" s="360">
        <f t="shared" si="20"/>
        <v>1</v>
      </c>
      <c r="N133" s="360">
        <f t="shared" si="21"/>
        <v>1900</v>
      </c>
      <c r="O133" s="372" t="e">
        <f t="shared" si="22"/>
        <v>#N/A</v>
      </c>
      <c r="P133" s="357">
        <f>VLOOKUP(Tabela1456[[#This Row],[Banco]],$Y$9:$Z$28,2,0)</f>
        <v>7</v>
      </c>
      <c r="Q133" s="357" t="e">
        <f t="shared" si="23"/>
        <v>#N/A</v>
      </c>
      <c r="R133" s="357" t="str">
        <f>IF(Tabela1456[[#This Row],[DIA]]&gt;0,IF('13'!$CD$36=77,1,""),"")</f>
        <v/>
      </c>
      <c r="S133" s="357" t="e">
        <f>IF(Q133&gt;'13'!$CD$30,0,1)</f>
        <v>#N/A</v>
      </c>
      <c r="T133" s="357" t="str">
        <f>IF(Tabela1456[[#This Row],[DIA]]&gt;0,IF('01'!$BX$33=77,1,""),"")</f>
        <v/>
      </c>
      <c r="U133" s="357" t="e">
        <f>IF(Q133&gt;'01'!$BX$27,0,1)</f>
        <v>#N/A</v>
      </c>
    </row>
    <row r="134" spans="3:21" x14ac:dyDescent="0.25">
      <c r="C134" s="356"/>
      <c r="D134" s="357"/>
      <c r="E134" s="357"/>
      <c r="F134" s="357"/>
      <c r="G134" s="357"/>
      <c r="H134" s="359"/>
      <c r="I134" s="357"/>
      <c r="J134" s="357"/>
      <c r="K134" s="356" t="str">
        <f t="shared" ca="1" si="18"/>
        <v/>
      </c>
      <c r="L134" s="360">
        <f t="shared" si="19"/>
        <v>0</v>
      </c>
      <c r="M134" s="360">
        <f t="shared" si="20"/>
        <v>1</v>
      </c>
      <c r="N134" s="360">
        <f t="shared" si="21"/>
        <v>1900</v>
      </c>
      <c r="O134" s="372" t="e">
        <f t="shared" si="22"/>
        <v>#N/A</v>
      </c>
      <c r="P134" s="357">
        <f>VLOOKUP(Tabela1456[[#This Row],[Banco]],$Y$9:$Z$28,2,0)</f>
        <v>7</v>
      </c>
      <c r="Q134" s="357" t="e">
        <f t="shared" si="23"/>
        <v>#N/A</v>
      </c>
      <c r="R134" s="357" t="str">
        <f>IF(Tabela1456[[#This Row],[DIA]]&gt;0,IF('13'!$CD$36=77,1,""),"")</f>
        <v/>
      </c>
      <c r="S134" s="357" t="e">
        <f>IF(Q134&gt;'13'!$CD$30,0,1)</f>
        <v>#N/A</v>
      </c>
      <c r="T134" s="357" t="str">
        <f>IF(Tabela1456[[#This Row],[DIA]]&gt;0,IF('01'!$BX$33=77,1,""),"")</f>
        <v/>
      </c>
      <c r="U134" s="357" t="e">
        <f>IF(Q134&gt;'01'!$BX$27,0,1)</f>
        <v>#N/A</v>
      </c>
    </row>
    <row r="135" spans="3:21" x14ac:dyDescent="0.25">
      <c r="C135" s="356"/>
      <c r="D135" s="357"/>
      <c r="E135" s="357"/>
      <c r="F135" s="357"/>
      <c r="G135" s="357"/>
      <c r="H135" s="359"/>
      <c r="I135" s="357"/>
      <c r="J135" s="357"/>
      <c r="K135" s="356" t="str">
        <f t="shared" ca="1" si="18"/>
        <v/>
      </c>
      <c r="L135" s="360">
        <f t="shared" si="19"/>
        <v>0</v>
      </c>
      <c r="M135" s="360">
        <f t="shared" si="20"/>
        <v>1</v>
      </c>
      <c r="N135" s="360">
        <f t="shared" si="21"/>
        <v>1900</v>
      </c>
      <c r="O135" s="372" t="e">
        <f t="shared" si="22"/>
        <v>#N/A</v>
      </c>
      <c r="P135" s="357">
        <f>VLOOKUP(Tabela1456[[#This Row],[Banco]],$Y$9:$Z$28,2,0)</f>
        <v>7</v>
      </c>
      <c r="Q135" s="357" t="e">
        <f t="shared" si="23"/>
        <v>#N/A</v>
      </c>
      <c r="R135" s="357" t="str">
        <f>IF(Tabela1456[[#This Row],[DIA]]&gt;0,IF('13'!$CD$36=77,1,""),"")</f>
        <v/>
      </c>
      <c r="S135" s="357" t="e">
        <f>IF(Q135&gt;'13'!$CD$30,0,1)</f>
        <v>#N/A</v>
      </c>
      <c r="T135" s="357" t="str">
        <f>IF(Tabela1456[[#This Row],[DIA]]&gt;0,IF('01'!$BX$33=77,1,""),"")</f>
        <v/>
      </c>
      <c r="U135" s="357" t="e">
        <f>IF(Q135&gt;'01'!$BX$27,0,1)</f>
        <v>#N/A</v>
      </c>
    </row>
    <row r="136" spans="3:21" x14ac:dyDescent="0.25">
      <c r="C136" s="356"/>
      <c r="D136" s="357"/>
      <c r="E136" s="357"/>
      <c r="F136" s="357"/>
      <c r="G136" s="357"/>
      <c r="H136" s="359"/>
      <c r="I136" s="357"/>
      <c r="J136" s="357"/>
      <c r="K136" s="356" t="str">
        <f t="shared" ca="1" si="18"/>
        <v/>
      </c>
      <c r="L136" s="360">
        <f t="shared" si="19"/>
        <v>0</v>
      </c>
      <c r="M136" s="360">
        <f t="shared" si="20"/>
        <v>1</v>
      </c>
      <c r="N136" s="360">
        <f t="shared" si="21"/>
        <v>1900</v>
      </c>
      <c r="O136" s="372" t="e">
        <f t="shared" si="22"/>
        <v>#N/A</v>
      </c>
      <c r="P136" s="357">
        <f>VLOOKUP(Tabela1456[[#This Row],[Banco]],$Y$9:$Z$28,2,0)</f>
        <v>7</v>
      </c>
      <c r="Q136" s="357" t="e">
        <f t="shared" si="23"/>
        <v>#N/A</v>
      </c>
      <c r="R136" s="357" t="str">
        <f>IF(Tabela1456[[#This Row],[DIA]]&gt;0,IF('13'!$CD$36=77,1,""),"")</f>
        <v/>
      </c>
      <c r="S136" s="357" t="e">
        <f>IF(Q136&gt;'13'!$CD$30,0,1)</f>
        <v>#N/A</v>
      </c>
      <c r="T136" s="357" t="str">
        <f>IF(Tabela1456[[#This Row],[DIA]]&gt;0,IF('01'!$BX$33=77,1,""),"")</f>
        <v/>
      </c>
      <c r="U136" s="357" t="e">
        <f>IF(Q136&gt;'01'!$BX$27,0,1)</f>
        <v>#N/A</v>
      </c>
    </row>
    <row r="137" spans="3:21" x14ac:dyDescent="0.25">
      <c r="C137" s="356"/>
      <c r="D137" s="357"/>
      <c r="E137" s="357"/>
      <c r="F137" s="357"/>
      <c r="G137" s="357"/>
      <c r="H137" s="359"/>
      <c r="I137" s="357"/>
      <c r="J137" s="357"/>
      <c r="K137" s="356" t="str">
        <f t="shared" ref="K137:K154" ca="1" si="24">IF(J137="","",(IF(J137="Efetivado","",IF(C137="","",IF(C137=TODAY(),"Vence Hoje",IF(C137&lt;TODAY(),"Atrasado",C137-TODAY()&amp;" Dias para Vencer"))))))</f>
        <v/>
      </c>
      <c r="L137" s="360">
        <f t="shared" ref="L137:L154" si="25">DAY(C137)</f>
        <v>0</v>
      </c>
      <c r="M137" s="360">
        <f t="shared" ref="M137:M154" si="26">MONTH(C137)</f>
        <v>1</v>
      </c>
      <c r="N137" s="360">
        <f t="shared" ref="N137:N154" si="27">YEAR(C137)</f>
        <v>1900</v>
      </c>
      <c r="O137" s="372" t="e">
        <f t="shared" ref="O137:O154" si="28">VLOOKUP(E137,$AB$12:$AC$23,2,0)</f>
        <v>#N/A</v>
      </c>
      <c r="P137" s="357">
        <f>VLOOKUP(Tabela1456[[#This Row],[Banco]],$Y$9:$Z$28,2,0)</f>
        <v>7</v>
      </c>
      <c r="Q137" s="357" t="e">
        <f t="shared" ref="Q137:Q154" si="29">VLOOKUP(J137,$AB$9:$AC$10,2,0)</f>
        <v>#N/A</v>
      </c>
      <c r="R137" s="357" t="str">
        <f>IF(Tabela1456[[#This Row],[DIA]]&gt;0,IF('13'!$CD$36=77,1,""),"")</f>
        <v/>
      </c>
      <c r="S137" s="357" t="e">
        <f>IF(Q137&gt;'13'!$CD$30,0,1)</f>
        <v>#N/A</v>
      </c>
      <c r="T137" s="357" t="str">
        <f>IF(Tabela1456[[#This Row],[DIA]]&gt;0,IF('01'!$BX$33=77,1,""),"")</f>
        <v/>
      </c>
      <c r="U137" s="357" t="e">
        <f>IF(Q137&gt;'01'!$BX$27,0,1)</f>
        <v>#N/A</v>
      </c>
    </row>
    <row r="138" spans="3:21" x14ac:dyDescent="0.25">
      <c r="C138" s="356"/>
      <c r="D138" s="357"/>
      <c r="E138" s="357"/>
      <c r="F138" s="357"/>
      <c r="G138" s="357"/>
      <c r="H138" s="359"/>
      <c r="I138" s="357"/>
      <c r="J138" s="357"/>
      <c r="K138" s="356" t="str">
        <f t="shared" ca="1" si="24"/>
        <v/>
      </c>
      <c r="L138" s="360">
        <f t="shared" si="25"/>
        <v>0</v>
      </c>
      <c r="M138" s="360">
        <f t="shared" si="26"/>
        <v>1</v>
      </c>
      <c r="N138" s="360">
        <f t="shared" si="27"/>
        <v>1900</v>
      </c>
      <c r="O138" s="372" t="e">
        <f t="shared" si="28"/>
        <v>#N/A</v>
      </c>
      <c r="P138" s="357">
        <f>VLOOKUP(Tabela1456[[#This Row],[Banco]],$Y$9:$Z$28,2,0)</f>
        <v>7</v>
      </c>
      <c r="Q138" s="357" t="e">
        <f t="shared" si="29"/>
        <v>#N/A</v>
      </c>
      <c r="R138" s="357" t="str">
        <f>IF(Tabela1456[[#This Row],[DIA]]&gt;0,IF('13'!$CD$36=77,1,""),"")</f>
        <v/>
      </c>
      <c r="S138" s="357" t="e">
        <f>IF(Q138&gt;'13'!$CD$30,0,1)</f>
        <v>#N/A</v>
      </c>
      <c r="T138" s="357" t="str">
        <f>IF(Tabela1456[[#This Row],[DIA]]&gt;0,IF('01'!$BX$33=77,1,""),"")</f>
        <v/>
      </c>
      <c r="U138" s="357" t="e">
        <f>IF(Q138&gt;'01'!$BX$27,0,1)</f>
        <v>#N/A</v>
      </c>
    </row>
    <row r="139" spans="3:21" x14ac:dyDescent="0.25">
      <c r="C139" s="356"/>
      <c r="D139" s="357"/>
      <c r="E139" s="357"/>
      <c r="F139" s="357"/>
      <c r="G139" s="357"/>
      <c r="H139" s="359"/>
      <c r="I139" s="357"/>
      <c r="J139" s="357"/>
      <c r="K139" s="356" t="str">
        <f t="shared" ca="1" si="24"/>
        <v/>
      </c>
      <c r="L139" s="360">
        <f t="shared" si="25"/>
        <v>0</v>
      </c>
      <c r="M139" s="360">
        <f t="shared" si="26"/>
        <v>1</v>
      </c>
      <c r="N139" s="360">
        <f t="shared" si="27"/>
        <v>1900</v>
      </c>
      <c r="O139" s="372" t="e">
        <f t="shared" si="28"/>
        <v>#N/A</v>
      </c>
      <c r="P139" s="357">
        <f>VLOOKUP(Tabela1456[[#This Row],[Banco]],$Y$9:$Z$28,2,0)</f>
        <v>7</v>
      </c>
      <c r="Q139" s="357" t="e">
        <f t="shared" si="29"/>
        <v>#N/A</v>
      </c>
      <c r="R139" s="357" t="str">
        <f>IF(Tabela1456[[#This Row],[DIA]]&gt;0,IF('13'!$CD$36=77,1,""),"")</f>
        <v/>
      </c>
      <c r="S139" s="357" t="e">
        <f>IF(Q139&gt;'13'!$CD$30,0,1)</f>
        <v>#N/A</v>
      </c>
      <c r="T139" s="357" t="str">
        <f>IF(Tabela1456[[#This Row],[DIA]]&gt;0,IF('01'!$BX$33=77,1,""),"")</f>
        <v/>
      </c>
      <c r="U139" s="357" t="e">
        <f>IF(Q139&gt;'01'!$BX$27,0,1)</f>
        <v>#N/A</v>
      </c>
    </row>
    <row r="140" spans="3:21" x14ac:dyDescent="0.25">
      <c r="C140" s="356"/>
      <c r="D140" s="357"/>
      <c r="E140" s="357"/>
      <c r="F140" s="357"/>
      <c r="G140" s="357"/>
      <c r="H140" s="359"/>
      <c r="I140" s="357"/>
      <c r="J140" s="357"/>
      <c r="K140" s="356" t="str">
        <f t="shared" ca="1" si="24"/>
        <v/>
      </c>
      <c r="L140" s="360">
        <f t="shared" si="25"/>
        <v>0</v>
      </c>
      <c r="M140" s="360">
        <f t="shared" si="26"/>
        <v>1</v>
      </c>
      <c r="N140" s="360">
        <f t="shared" si="27"/>
        <v>1900</v>
      </c>
      <c r="O140" s="372" t="e">
        <f t="shared" si="28"/>
        <v>#N/A</v>
      </c>
      <c r="P140" s="357">
        <f>VLOOKUP(Tabela1456[[#This Row],[Banco]],$Y$9:$Z$28,2,0)</f>
        <v>7</v>
      </c>
      <c r="Q140" s="357" t="e">
        <f t="shared" si="29"/>
        <v>#N/A</v>
      </c>
      <c r="R140" s="357" t="str">
        <f>IF(Tabela1456[[#This Row],[DIA]]&gt;0,IF('13'!$CD$36=77,1,""),"")</f>
        <v/>
      </c>
      <c r="S140" s="357" t="e">
        <f>IF(Q140&gt;'13'!$CD$30,0,1)</f>
        <v>#N/A</v>
      </c>
      <c r="T140" s="357" t="str">
        <f>IF(Tabela1456[[#This Row],[DIA]]&gt;0,IF('01'!$BX$33=77,1,""),"")</f>
        <v/>
      </c>
      <c r="U140" s="357" t="e">
        <f>IF(Q140&gt;'01'!$BX$27,0,1)</f>
        <v>#N/A</v>
      </c>
    </row>
    <row r="141" spans="3:21" x14ac:dyDescent="0.25">
      <c r="C141" s="356"/>
      <c r="D141" s="357"/>
      <c r="E141" s="357"/>
      <c r="F141" s="357"/>
      <c r="G141" s="357"/>
      <c r="H141" s="359"/>
      <c r="I141" s="357"/>
      <c r="J141" s="357"/>
      <c r="K141" s="356" t="str">
        <f t="shared" ca="1" si="24"/>
        <v/>
      </c>
      <c r="L141" s="360">
        <f t="shared" si="25"/>
        <v>0</v>
      </c>
      <c r="M141" s="360">
        <f t="shared" si="26"/>
        <v>1</v>
      </c>
      <c r="N141" s="360">
        <f t="shared" si="27"/>
        <v>1900</v>
      </c>
      <c r="O141" s="372" t="e">
        <f t="shared" si="28"/>
        <v>#N/A</v>
      </c>
      <c r="P141" s="357">
        <f>VLOOKUP(Tabela1456[[#This Row],[Banco]],$Y$9:$Z$28,2,0)</f>
        <v>7</v>
      </c>
      <c r="Q141" s="357" t="e">
        <f t="shared" si="29"/>
        <v>#N/A</v>
      </c>
      <c r="R141" s="357" t="str">
        <f>IF(Tabela1456[[#This Row],[DIA]]&gt;0,IF('13'!$CD$36=77,1,""),"")</f>
        <v/>
      </c>
      <c r="S141" s="357" t="e">
        <f>IF(Q141&gt;'13'!$CD$30,0,1)</f>
        <v>#N/A</v>
      </c>
      <c r="T141" s="357" t="str">
        <f>IF(Tabela1456[[#This Row],[DIA]]&gt;0,IF('01'!$BX$33=77,1,""),"")</f>
        <v/>
      </c>
      <c r="U141" s="357" t="e">
        <f>IF(Q141&gt;'01'!$BX$27,0,1)</f>
        <v>#N/A</v>
      </c>
    </row>
    <row r="142" spans="3:21" x14ac:dyDescent="0.25">
      <c r="C142" s="356"/>
      <c r="D142" s="357"/>
      <c r="E142" s="357"/>
      <c r="F142" s="357"/>
      <c r="G142" s="357"/>
      <c r="H142" s="359"/>
      <c r="I142" s="357"/>
      <c r="J142" s="357"/>
      <c r="K142" s="356" t="str">
        <f t="shared" ca="1" si="24"/>
        <v/>
      </c>
      <c r="L142" s="360">
        <f t="shared" si="25"/>
        <v>0</v>
      </c>
      <c r="M142" s="360">
        <f t="shared" si="26"/>
        <v>1</v>
      </c>
      <c r="N142" s="360">
        <f t="shared" si="27"/>
        <v>1900</v>
      </c>
      <c r="O142" s="372" t="e">
        <f t="shared" si="28"/>
        <v>#N/A</v>
      </c>
      <c r="P142" s="357">
        <f>VLOOKUP(Tabela1456[[#This Row],[Banco]],$Y$9:$Z$28,2,0)</f>
        <v>7</v>
      </c>
      <c r="Q142" s="357" t="e">
        <f t="shared" si="29"/>
        <v>#N/A</v>
      </c>
      <c r="R142" s="357" t="str">
        <f>IF(Tabela1456[[#This Row],[DIA]]&gt;0,IF('13'!$CD$36=77,1,""),"")</f>
        <v/>
      </c>
      <c r="S142" s="357" t="e">
        <f>IF(Q142&gt;'13'!$CD$30,0,1)</f>
        <v>#N/A</v>
      </c>
      <c r="T142" s="357" t="str">
        <f>IF(Tabela1456[[#This Row],[DIA]]&gt;0,IF('01'!$BX$33=77,1,""),"")</f>
        <v/>
      </c>
      <c r="U142" s="357" t="e">
        <f>IF(Q142&gt;'01'!$BX$27,0,1)</f>
        <v>#N/A</v>
      </c>
    </row>
    <row r="143" spans="3:21" x14ac:dyDescent="0.25">
      <c r="C143" s="356"/>
      <c r="D143" s="357"/>
      <c r="E143" s="357"/>
      <c r="F143" s="357"/>
      <c r="G143" s="357"/>
      <c r="H143" s="359"/>
      <c r="I143" s="357"/>
      <c r="J143" s="357"/>
      <c r="K143" s="356" t="str">
        <f t="shared" ca="1" si="24"/>
        <v/>
      </c>
      <c r="L143" s="360">
        <f t="shared" si="25"/>
        <v>0</v>
      </c>
      <c r="M143" s="360">
        <f t="shared" si="26"/>
        <v>1</v>
      </c>
      <c r="N143" s="360">
        <f t="shared" si="27"/>
        <v>1900</v>
      </c>
      <c r="O143" s="372" t="e">
        <f t="shared" si="28"/>
        <v>#N/A</v>
      </c>
      <c r="P143" s="357">
        <f>VLOOKUP(Tabela1456[[#This Row],[Banco]],$Y$9:$Z$28,2,0)</f>
        <v>7</v>
      </c>
      <c r="Q143" s="357" t="e">
        <f t="shared" si="29"/>
        <v>#N/A</v>
      </c>
      <c r="R143" s="357" t="str">
        <f>IF(Tabela1456[[#This Row],[DIA]]&gt;0,IF('13'!$CD$36=77,1,""),"")</f>
        <v/>
      </c>
      <c r="S143" s="357" t="e">
        <f>IF(Q143&gt;'13'!$CD$30,0,1)</f>
        <v>#N/A</v>
      </c>
      <c r="T143" s="357" t="str">
        <f>IF(Tabela1456[[#This Row],[DIA]]&gt;0,IF('01'!$BX$33=77,1,""),"")</f>
        <v/>
      </c>
      <c r="U143" s="357" t="e">
        <f>IF(Q143&gt;'01'!$BX$27,0,1)</f>
        <v>#N/A</v>
      </c>
    </row>
    <row r="144" spans="3:21" x14ac:dyDescent="0.25">
      <c r="C144" s="356"/>
      <c r="D144" s="357"/>
      <c r="E144" s="357"/>
      <c r="F144" s="357"/>
      <c r="G144" s="357"/>
      <c r="H144" s="359"/>
      <c r="I144" s="357"/>
      <c r="J144" s="357"/>
      <c r="K144" s="356" t="str">
        <f t="shared" ca="1" si="24"/>
        <v/>
      </c>
      <c r="L144" s="360">
        <f t="shared" si="25"/>
        <v>0</v>
      </c>
      <c r="M144" s="360">
        <f t="shared" si="26"/>
        <v>1</v>
      </c>
      <c r="N144" s="360">
        <f t="shared" si="27"/>
        <v>1900</v>
      </c>
      <c r="O144" s="372" t="e">
        <f t="shared" si="28"/>
        <v>#N/A</v>
      </c>
      <c r="P144" s="357">
        <f>VLOOKUP(Tabela1456[[#This Row],[Banco]],$Y$9:$Z$28,2,0)</f>
        <v>7</v>
      </c>
      <c r="Q144" s="357" t="e">
        <f t="shared" si="29"/>
        <v>#N/A</v>
      </c>
      <c r="R144" s="357" t="str">
        <f>IF(Tabela1456[[#This Row],[DIA]]&gt;0,IF('13'!$CD$36=77,1,""),"")</f>
        <v/>
      </c>
      <c r="S144" s="357" t="e">
        <f>IF(Q144&gt;'13'!$CD$30,0,1)</f>
        <v>#N/A</v>
      </c>
      <c r="T144" s="357" t="str">
        <f>IF(Tabela1456[[#This Row],[DIA]]&gt;0,IF('01'!$BX$33=77,1,""),"")</f>
        <v/>
      </c>
      <c r="U144" s="357" t="e">
        <f>IF(Q144&gt;'01'!$BX$27,0,1)</f>
        <v>#N/A</v>
      </c>
    </row>
    <row r="145" spans="3:21" x14ac:dyDescent="0.25">
      <c r="C145" s="356"/>
      <c r="D145" s="357"/>
      <c r="E145" s="357"/>
      <c r="F145" s="357"/>
      <c r="G145" s="357"/>
      <c r="H145" s="359"/>
      <c r="I145" s="357"/>
      <c r="J145" s="357"/>
      <c r="K145" s="356" t="str">
        <f t="shared" ca="1" si="24"/>
        <v/>
      </c>
      <c r="L145" s="360">
        <f t="shared" si="25"/>
        <v>0</v>
      </c>
      <c r="M145" s="360">
        <f t="shared" si="26"/>
        <v>1</v>
      </c>
      <c r="N145" s="360">
        <f t="shared" si="27"/>
        <v>1900</v>
      </c>
      <c r="O145" s="372" t="e">
        <f t="shared" si="28"/>
        <v>#N/A</v>
      </c>
      <c r="P145" s="357">
        <f>VLOOKUP(Tabela1456[[#This Row],[Banco]],$Y$9:$Z$28,2,0)</f>
        <v>7</v>
      </c>
      <c r="Q145" s="357" t="e">
        <f t="shared" si="29"/>
        <v>#N/A</v>
      </c>
      <c r="R145" s="357" t="str">
        <f>IF(Tabela1456[[#This Row],[DIA]]&gt;0,IF('13'!$CD$36=77,1,""),"")</f>
        <v/>
      </c>
      <c r="S145" s="357" t="e">
        <f>IF(Q145&gt;'13'!$CD$30,0,1)</f>
        <v>#N/A</v>
      </c>
      <c r="T145" s="357" t="str">
        <f>IF(Tabela1456[[#This Row],[DIA]]&gt;0,IF('01'!$BX$33=77,1,""),"")</f>
        <v/>
      </c>
      <c r="U145" s="357" t="e">
        <f>IF(Q145&gt;'01'!$BX$27,0,1)</f>
        <v>#N/A</v>
      </c>
    </row>
    <row r="146" spans="3:21" x14ac:dyDescent="0.25">
      <c r="C146" s="356"/>
      <c r="D146" s="357"/>
      <c r="E146" s="357"/>
      <c r="F146" s="357"/>
      <c r="G146" s="357"/>
      <c r="H146" s="359"/>
      <c r="I146" s="357"/>
      <c r="J146" s="357"/>
      <c r="K146" s="356" t="str">
        <f t="shared" ca="1" si="24"/>
        <v/>
      </c>
      <c r="L146" s="360">
        <f t="shared" si="25"/>
        <v>0</v>
      </c>
      <c r="M146" s="360">
        <f t="shared" si="26"/>
        <v>1</v>
      </c>
      <c r="N146" s="360">
        <f t="shared" si="27"/>
        <v>1900</v>
      </c>
      <c r="O146" s="372" t="e">
        <f t="shared" si="28"/>
        <v>#N/A</v>
      </c>
      <c r="P146" s="357">
        <f>VLOOKUP(Tabela1456[[#This Row],[Banco]],$Y$9:$Z$28,2,0)</f>
        <v>7</v>
      </c>
      <c r="Q146" s="357" t="e">
        <f t="shared" si="29"/>
        <v>#N/A</v>
      </c>
      <c r="R146" s="357" t="str">
        <f>IF(Tabela1456[[#This Row],[DIA]]&gt;0,IF('13'!$CD$36=77,1,""),"")</f>
        <v/>
      </c>
      <c r="S146" s="357" t="e">
        <f>IF(Q146&gt;'13'!$CD$30,0,1)</f>
        <v>#N/A</v>
      </c>
      <c r="T146" s="357" t="str">
        <f>IF(Tabela1456[[#This Row],[DIA]]&gt;0,IF('01'!$BX$33=77,1,""),"")</f>
        <v/>
      </c>
      <c r="U146" s="357" t="e">
        <f>IF(Q146&gt;'01'!$BX$27,0,1)</f>
        <v>#N/A</v>
      </c>
    </row>
    <row r="147" spans="3:21" x14ac:dyDescent="0.25">
      <c r="C147" s="356"/>
      <c r="D147" s="357"/>
      <c r="E147" s="357"/>
      <c r="F147" s="357"/>
      <c r="G147" s="357"/>
      <c r="H147" s="359"/>
      <c r="I147" s="357"/>
      <c r="J147" s="357"/>
      <c r="K147" s="356" t="str">
        <f t="shared" ca="1" si="24"/>
        <v/>
      </c>
      <c r="L147" s="360">
        <f t="shared" si="25"/>
        <v>0</v>
      </c>
      <c r="M147" s="360">
        <f t="shared" si="26"/>
        <v>1</v>
      </c>
      <c r="N147" s="360">
        <f t="shared" si="27"/>
        <v>1900</v>
      </c>
      <c r="O147" s="372" t="e">
        <f t="shared" si="28"/>
        <v>#N/A</v>
      </c>
      <c r="P147" s="357">
        <f>VLOOKUP(Tabela1456[[#This Row],[Banco]],$Y$9:$Z$28,2,0)</f>
        <v>7</v>
      </c>
      <c r="Q147" s="357" t="e">
        <f t="shared" si="29"/>
        <v>#N/A</v>
      </c>
      <c r="R147" s="357" t="str">
        <f>IF(Tabela1456[[#This Row],[DIA]]&gt;0,IF('13'!$CD$36=77,1,""),"")</f>
        <v/>
      </c>
      <c r="S147" s="357" t="e">
        <f>IF(Q147&gt;'13'!$CD$30,0,1)</f>
        <v>#N/A</v>
      </c>
      <c r="T147" s="357" t="str">
        <f>IF(Tabela1456[[#This Row],[DIA]]&gt;0,IF('01'!$BX$33=77,1,""),"")</f>
        <v/>
      </c>
      <c r="U147" s="357" t="e">
        <f>IF(Q147&gt;'01'!$BX$27,0,1)</f>
        <v>#N/A</v>
      </c>
    </row>
    <row r="148" spans="3:21" x14ac:dyDescent="0.25">
      <c r="C148" s="356"/>
      <c r="D148" s="357"/>
      <c r="E148" s="357"/>
      <c r="F148" s="357"/>
      <c r="G148" s="357"/>
      <c r="H148" s="359"/>
      <c r="I148" s="357"/>
      <c r="J148" s="357"/>
      <c r="K148" s="356" t="str">
        <f t="shared" ca="1" si="24"/>
        <v/>
      </c>
      <c r="L148" s="360">
        <f t="shared" si="25"/>
        <v>0</v>
      </c>
      <c r="M148" s="360">
        <f t="shared" si="26"/>
        <v>1</v>
      </c>
      <c r="N148" s="360">
        <f t="shared" si="27"/>
        <v>1900</v>
      </c>
      <c r="O148" s="372" t="e">
        <f t="shared" si="28"/>
        <v>#N/A</v>
      </c>
      <c r="P148" s="357">
        <f>VLOOKUP(Tabela1456[[#This Row],[Banco]],$Y$9:$Z$28,2,0)</f>
        <v>7</v>
      </c>
      <c r="Q148" s="357" t="e">
        <f t="shared" si="29"/>
        <v>#N/A</v>
      </c>
      <c r="R148" s="357" t="str">
        <f>IF(Tabela1456[[#This Row],[DIA]]&gt;0,IF('13'!$CD$36=77,1,""),"")</f>
        <v/>
      </c>
      <c r="S148" s="357" t="e">
        <f>IF(Q148&gt;'13'!$CD$30,0,1)</f>
        <v>#N/A</v>
      </c>
      <c r="T148" s="357" t="str">
        <f>IF(Tabela1456[[#This Row],[DIA]]&gt;0,IF('01'!$BX$33=77,1,""),"")</f>
        <v/>
      </c>
      <c r="U148" s="357" t="e">
        <f>IF(Q148&gt;'01'!$BX$27,0,1)</f>
        <v>#N/A</v>
      </c>
    </row>
    <row r="149" spans="3:21" x14ac:dyDescent="0.25">
      <c r="C149" s="356"/>
      <c r="D149" s="357"/>
      <c r="E149" s="357"/>
      <c r="F149" s="357"/>
      <c r="G149" s="357"/>
      <c r="H149" s="359"/>
      <c r="I149" s="357"/>
      <c r="J149" s="357"/>
      <c r="K149" s="356" t="str">
        <f t="shared" ca="1" si="24"/>
        <v/>
      </c>
      <c r="L149" s="360">
        <f t="shared" si="25"/>
        <v>0</v>
      </c>
      <c r="M149" s="360">
        <f t="shared" si="26"/>
        <v>1</v>
      </c>
      <c r="N149" s="360">
        <f t="shared" si="27"/>
        <v>1900</v>
      </c>
      <c r="O149" s="372" t="e">
        <f t="shared" si="28"/>
        <v>#N/A</v>
      </c>
      <c r="P149" s="357">
        <f>VLOOKUP(Tabela1456[[#This Row],[Banco]],$Y$9:$Z$28,2,0)</f>
        <v>7</v>
      </c>
      <c r="Q149" s="357" t="e">
        <f t="shared" si="29"/>
        <v>#N/A</v>
      </c>
      <c r="R149" s="357" t="str">
        <f>IF(Tabela1456[[#This Row],[DIA]]&gt;0,IF('13'!$CD$36=77,1,""),"")</f>
        <v/>
      </c>
      <c r="S149" s="357" t="e">
        <f>IF(Q149&gt;'13'!$CD$30,0,1)</f>
        <v>#N/A</v>
      </c>
      <c r="T149" s="357" t="str">
        <f>IF(Tabela1456[[#This Row],[DIA]]&gt;0,IF('01'!$BX$33=77,1,""),"")</f>
        <v/>
      </c>
      <c r="U149" s="357" t="e">
        <f>IF(Q149&gt;'01'!$BX$27,0,1)</f>
        <v>#N/A</v>
      </c>
    </row>
    <row r="150" spans="3:21" x14ac:dyDescent="0.25">
      <c r="C150" s="356"/>
      <c r="D150" s="357"/>
      <c r="E150" s="357"/>
      <c r="F150" s="357"/>
      <c r="G150" s="357"/>
      <c r="H150" s="359"/>
      <c r="I150" s="357"/>
      <c r="J150" s="357"/>
      <c r="K150" s="356" t="str">
        <f t="shared" ca="1" si="24"/>
        <v/>
      </c>
      <c r="L150" s="360">
        <f t="shared" si="25"/>
        <v>0</v>
      </c>
      <c r="M150" s="360">
        <f t="shared" si="26"/>
        <v>1</v>
      </c>
      <c r="N150" s="360">
        <f t="shared" si="27"/>
        <v>1900</v>
      </c>
      <c r="O150" s="372" t="e">
        <f t="shared" si="28"/>
        <v>#N/A</v>
      </c>
      <c r="P150" s="357">
        <f>VLOOKUP(Tabela1456[[#This Row],[Banco]],$Y$9:$Z$28,2,0)</f>
        <v>7</v>
      </c>
      <c r="Q150" s="357" t="e">
        <f t="shared" si="29"/>
        <v>#N/A</v>
      </c>
      <c r="R150" s="357" t="str">
        <f>IF(Tabela1456[[#This Row],[DIA]]&gt;0,IF('13'!$CD$36=77,1,""),"")</f>
        <v/>
      </c>
      <c r="S150" s="357" t="e">
        <f>IF(Q150&gt;'13'!$CD$30,0,1)</f>
        <v>#N/A</v>
      </c>
      <c r="T150" s="357" t="str">
        <f>IF(Tabela1456[[#This Row],[DIA]]&gt;0,IF('01'!$BX$33=77,1,""),"")</f>
        <v/>
      </c>
      <c r="U150" s="357" t="e">
        <f>IF(Q150&gt;'01'!$BX$27,0,1)</f>
        <v>#N/A</v>
      </c>
    </row>
    <row r="151" spans="3:21" x14ac:dyDescent="0.25">
      <c r="C151" s="356"/>
      <c r="D151" s="357"/>
      <c r="E151" s="357"/>
      <c r="F151" s="357"/>
      <c r="G151" s="357"/>
      <c r="H151" s="359"/>
      <c r="I151" s="357"/>
      <c r="J151" s="357"/>
      <c r="K151" s="356" t="str">
        <f t="shared" ca="1" si="24"/>
        <v/>
      </c>
      <c r="L151" s="360">
        <f t="shared" si="25"/>
        <v>0</v>
      </c>
      <c r="M151" s="360">
        <f t="shared" si="26"/>
        <v>1</v>
      </c>
      <c r="N151" s="360">
        <f t="shared" si="27"/>
        <v>1900</v>
      </c>
      <c r="O151" s="372" t="e">
        <f t="shared" si="28"/>
        <v>#N/A</v>
      </c>
      <c r="P151" s="357">
        <f>VLOOKUP(Tabela1456[[#This Row],[Banco]],$Y$9:$Z$28,2,0)</f>
        <v>7</v>
      </c>
      <c r="Q151" s="357" t="e">
        <f t="shared" si="29"/>
        <v>#N/A</v>
      </c>
      <c r="R151" s="357" t="str">
        <f>IF(Tabela1456[[#This Row],[DIA]]&gt;0,IF('13'!$CD$36=77,1,""),"")</f>
        <v/>
      </c>
      <c r="S151" s="357" t="e">
        <f>IF(Q151&gt;'13'!$CD$30,0,1)</f>
        <v>#N/A</v>
      </c>
      <c r="T151" s="357" t="str">
        <f>IF(Tabela1456[[#This Row],[DIA]]&gt;0,IF('01'!$BX$33=77,1,""),"")</f>
        <v/>
      </c>
      <c r="U151" s="357" t="e">
        <f>IF(Q151&gt;'01'!$BX$27,0,1)</f>
        <v>#N/A</v>
      </c>
    </row>
    <row r="152" spans="3:21" x14ac:dyDescent="0.25">
      <c r="C152" s="356"/>
      <c r="D152" s="357"/>
      <c r="E152" s="357"/>
      <c r="F152" s="357"/>
      <c r="G152" s="357"/>
      <c r="H152" s="359"/>
      <c r="I152" s="357"/>
      <c r="J152" s="357"/>
      <c r="K152" s="356" t="str">
        <f t="shared" ca="1" si="24"/>
        <v/>
      </c>
      <c r="L152" s="360">
        <f t="shared" si="25"/>
        <v>0</v>
      </c>
      <c r="M152" s="360">
        <f t="shared" si="26"/>
        <v>1</v>
      </c>
      <c r="N152" s="360">
        <f t="shared" si="27"/>
        <v>1900</v>
      </c>
      <c r="O152" s="372" t="e">
        <f t="shared" si="28"/>
        <v>#N/A</v>
      </c>
      <c r="P152" s="357">
        <f>VLOOKUP(Tabela1456[[#This Row],[Banco]],$Y$9:$Z$28,2,0)</f>
        <v>7</v>
      </c>
      <c r="Q152" s="357" t="e">
        <f t="shared" si="29"/>
        <v>#N/A</v>
      </c>
      <c r="R152" s="357" t="str">
        <f>IF(Tabela1456[[#This Row],[DIA]]&gt;0,IF('13'!$CD$36=77,1,""),"")</f>
        <v/>
      </c>
      <c r="S152" s="357" t="e">
        <f>IF(Q152&gt;'13'!$CD$30,0,1)</f>
        <v>#N/A</v>
      </c>
      <c r="T152" s="357" t="str">
        <f>IF(Tabela1456[[#This Row],[DIA]]&gt;0,IF('01'!$BX$33=77,1,""),"")</f>
        <v/>
      </c>
      <c r="U152" s="357" t="e">
        <f>IF(Q152&gt;'01'!$BX$27,0,1)</f>
        <v>#N/A</v>
      </c>
    </row>
    <row r="153" spans="3:21" x14ac:dyDescent="0.25">
      <c r="C153" s="356"/>
      <c r="D153" s="357"/>
      <c r="E153" s="357"/>
      <c r="F153" s="357"/>
      <c r="G153" s="357"/>
      <c r="H153" s="359"/>
      <c r="I153" s="357"/>
      <c r="J153" s="357"/>
      <c r="K153" s="356" t="str">
        <f t="shared" ca="1" si="24"/>
        <v/>
      </c>
      <c r="L153" s="360">
        <f t="shared" si="25"/>
        <v>0</v>
      </c>
      <c r="M153" s="360">
        <f t="shared" si="26"/>
        <v>1</v>
      </c>
      <c r="N153" s="360">
        <f t="shared" si="27"/>
        <v>1900</v>
      </c>
      <c r="O153" s="372" t="e">
        <f t="shared" si="28"/>
        <v>#N/A</v>
      </c>
      <c r="P153" s="357">
        <f>VLOOKUP(Tabela1456[[#This Row],[Banco]],$Y$9:$Z$28,2,0)</f>
        <v>7</v>
      </c>
      <c r="Q153" s="357" t="e">
        <f t="shared" si="29"/>
        <v>#N/A</v>
      </c>
      <c r="R153" s="357" t="str">
        <f>IF(Tabela1456[[#This Row],[DIA]]&gt;0,IF('13'!$CD$36=77,1,""),"")</f>
        <v/>
      </c>
      <c r="S153" s="357" t="e">
        <f>IF(Q153&gt;'13'!$CD$30,0,1)</f>
        <v>#N/A</v>
      </c>
      <c r="T153" s="357" t="str">
        <f>IF(Tabela1456[[#This Row],[DIA]]&gt;0,IF('01'!$BX$33=77,1,""),"")</f>
        <v/>
      </c>
      <c r="U153" s="357" t="e">
        <f>IF(Q153&gt;'01'!$BX$27,0,1)</f>
        <v>#N/A</v>
      </c>
    </row>
    <row r="154" spans="3:21" x14ac:dyDescent="0.25">
      <c r="C154" s="356"/>
      <c r="D154" s="357"/>
      <c r="E154" s="357"/>
      <c r="F154" s="357"/>
      <c r="G154" s="357"/>
      <c r="H154" s="359"/>
      <c r="I154" s="357"/>
      <c r="J154" s="357"/>
      <c r="K154" s="356" t="str">
        <f t="shared" ca="1" si="24"/>
        <v/>
      </c>
      <c r="L154" s="360">
        <f t="shared" si="25"/>
        <v>0</v>
      </c>
      <c r="M154" s="360">
        <f t="shared" si="26"/>
        <v>1</v>
      </c>
      <c r="N154" s="360">
        <f t="shared" si="27"/>
        <v>1900</v>
      </c>
      <c r="O154" s="372" t="e">
        <f t="shared" si="28"/>
        <v>#N/A</v>
      </c>
      <c r="P154" s="357">
        <f>VLOOKUP(Tabela1456[[#This Row],[Banco]],$Y$9:$Z$28,2,0)</f>
        <v>7</v>
      </c>
      <c r="Q154" s="357" t="e">
        <f t="shared" si="29"/>
        <v>#N/A</v>
      </c>
      <c r="R154" s="357" t="str">
        <f>IF(Tabela1456[[#This Row],[DIA]]&gt;0,IF('13'!$CD$36=77,1,""),"")</f>
        <v/>
      </c>
      <c r="S154" s="357" t="e">
        <f>IF(Q154&gt;'13'!$CD$30,0,1)</f>
        <v>#N/A</v>
      </c>
      <c r="T154" s="357" t="str">
        <f>IF(Tabela1456[[#This Row],[DIA]]&gt;0,IF('01'!$BX$33=77,1,""),"")</f>
        <v/>
      </c>
      <c r="U154" s="357" t="e">
        <f>IF(Q154&gt;'01'!$BX$27,0,1)</f>
        <v>#N/A</v>
      </c>
    </row>
  </sheetData>
  <mergeCells count="1">
    <mergeCell ref="C6:E6"/>
  </mergeCells>
  <conditionalFormatting sqref="C9:U14 C36:U154 D15:D35 I15:U35">
    <cfRule type="expression" dxfId="142" priority="796">
      <formula>$J9="Pendente"</formula>
    </cfRule>
    <cfRule type="expression" dxfId="141" priority="797">
      <formula>$H9="Pendente"</formula>
    </cfRule>
  </conditionalFormatting>
  <conditionalFormatting sqref="C15:C35">
    <cfRule type="expression" dxfId="140" priority="5">
      <formula>$H15="Pendente"</formula>
    </cfRule>
  </conditionalFormatting>
  <conditionalFormatting sqref="E15:F35">
    <cfRule type="expression" dxfId="139" priority="4">
      <formula>$J15="Pendente"</formula>
    </cfRule>
  </conditionalFormatting>
  <conditionalFormatting sqref="H19:H35">
    <cfRule type="expression" dxfId="138" priority="3">
      <formula>$J19="Pendente"</formula>
    </cfRule>
  </conditionalFormatting>
  <conditionalFormatting sqref="H15:H18">
    <cfRule type="expression" dxfId="137" priority="2">
      <formula>$H15="Pendente"</formula>
    </cfRule>
  </conditionalFormatting>
  <conditionalFormatting sqref="G9:G35">
    <cfRule type="expression" dxfId="136" priority="1">
      <formula>$J9="Pendente"</formula>
    </cfRule>
  </conditionalFormatting>
  <dataValidations count="6">
    <dataValidation type="list" allowBlank="1" showInputMessage="1" showErrorMessage="1" sqref="J9:J154" xr:uid="{00000000-0002-0000-0800-000000000000}">
      <formula1>$AB$9:$AB$10</formula1>
    </dataValidation>
    <dataValidation type="list" allowBlank="1" showInputMessage="1" showErrorMessage="1" promptTitle="Observação:" prompt="_x000a_Indique o Cartão de Crédito a ser Pago." sqref="D9:D154" xr:uid="{00000000-0002-0000-0800-000001000000}">
      <formula1>$W$9:$W$28</formula1>
    </dataValidation>
    <dataValidation type="list" allowBlank="1" showInputMessage="1" showErrorMessage="1" sqref="I9:I154" xr:uid="{00000000-0002-0000-0800-000002000000}">
      <formula1>$Y$9:$Y$28</formula1>
    </dataValidation>
    <dataValidation type="list" allowBlank="1" showInputMessage="1" showErrorMessage="1" sqref="E9:E154" xr:uid="{00000000-0002-0000-0800-000003000000}">
      <formula1>$AB$12:$AB$23</formula1>
    </dataValidation>
    <dataValidation type="list" allowBlank="1" showInputMessage="1" showErrorMessage="1" sqref="F9:F154" xr:uid="{00000000-0002-0000-0800-000004000000}">
      <formula1>$AE$9:$AE$59</formula1>
    </dataValidation>
    <dataValidation allowBlank="1" showInputMessage="1" showErrorMessage="1" promptTitle="Observação:" prompt="_x000a_Essa cédula é preenchida automaticamente quando o &quot;STATUS&quot; do lançamento está na opção &quot;PENDENTE&quot;." sqref="K9:K154" xr:uid="{00000000-0002-0000-0800-000005000000}"/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ULTIMALINHA">
                <anchor moveWithCells="1" sizeWithCells="1">
                  <from>
                    <xdr:col>6</xdr:col>
                    <xdr:colOff>838200</xdr:colOff>
                    <xdr:row>4</xdr:row>
                    <xdr:rowOff>171450</xdr:rowOff>
                  </from>
                  <to>
                    <xdr:col>7</xdr:col>
                    <xdr:colOff>466725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CLA_PGCART">
                <anchor moveWithCells="1" sizeWithCells="1">
                  <from>
                    <xdr:col>7</xdr:col>
                    <xdr:colOff>657225</xdr:colOff>
                    <xdr:row>4</xdr:row>
                    <xdr:rowOff>171450</xdr:rowOff>
                  </from>
                  <to>
                    <xdr:col>8</xdr:col>
                    <xdr:colOff>1476375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1">
    <tabColor rgb="FF00B050"/>
  </sheetPr>
  <dimension ref="A5:Z155"/>
  <sheetViews>
    <sheetView showGridLines="0" showRowColHeaders="0" zoomScaleNormal="100" workbookViewId="0">
      <pane ySplit="8" topLeftCell="A66" activePane="bottomLeft" state="frozen"/>
      <selection pane="bottomLeft"/>
    </sheetView>
  </sheetViews>
  <sheetFormatPr defaultRowHeight="15" x14ac:dyDescent="0.25"/>
  <cols>
    <col min="1" max="1" width="11.28515625" style="77" customWidth="1"/>
    <col min="2" max="2" width="2.7109375" style="47" customWidth="1"/>
    <col min="3" max="3" width="10.85546875" style="47" customWidth="1"/>
    <col min="4" max="5" width="26.7109375" style="47" customWidth="1"/>
    <col min="6" max="6" width="32.28515625" style="47" customWidth="1"/>
    <col min="7" max="7" width="13.7109375" style="47" customWidth="1"/>
    <col min="8" max="8" width="26.7109375" style="47" customWidth="1"/>
    <col min="9" max="9" width="15.85546875" style="47" customWidth="1"/>
    <col min="10" max="10" width="20.28515625" style="47" customWidth="1"/>
    <col min="11" max="13" width="10.85546875" style="47" hidden="1" customWidth="1"/>
    <col min="14" max="14" width="8.140625" style="47" hidden="1" customWidth="1"/>
    <col min="15" max="18" width="6.85546875" style="47" hidden="1" customWidth="1"/>
    <col min="19" max="19" width="8.140625" style="47" hidden="1" customWidth="1"/>
    <col min="20" max="20" width="9.140625" style="47" hidden="1" customWidth="1"/>
    <col min="21" max="21" width="4.140625" style="47" hidden="1" customWidth="1"/>
    <col min="22" max="22" width="13.28515625" style="47" hidden="1" customWidth="1"/>
    <col min="23" max="23" width="6.42578125" style="47" hidden="1" customWidth="1"/>
    <col min="24" max="24" width="4.140625" style="47" hidden="1" customWidth="1"/>
    <col min="25" max="25" width="22.5703125" style="47" hidden="1" customWidth="1"/>
    <col min="26" max="26" width="5" style="47" hidden="1" customWidth="1"/>
    <col min="27" max="27" width="9.140625" style="47" customWidth="1"/>
    <col min="28" max="16384" width="9.140625" style="47"/>
  </cols>
  <sheetData>
    <row r="5" spans="3:26" x14ac:dyDescent="0.25">
      <c r="N5" s="78"/>
      <c r="O5" s="78"/>
      <c r="P5" s="78"/>
      <c r="Q5" s="78"/>
      <c r="R5" s="78"/>
      <c r="S5" s="78"/>
      <c r="T5" s="78"/>
      <c r="U5" s="78"/>
      <c r="V5" s="78"/>
    </row>
    <row r="6" spans="3:26" ht="17.100000000000001" customHeight="1" x14ac:dyDescent="0.25">
      <c r="C6" s="418" t="s">
        <v>215</v>
      </c>
      <c r="D6" s="418"/>
      <c r="E6" s="418"/>
      <c r="I6" s="101" t="s">
        <v>156</v>
      </c>
      <c r="J6" s="102">
        <f>SUBTOTAL(9,G:G)</f>
        <v>30116</v>
      </c>
      <c r="N6" s="81"/>
      <c r="O6" s="78"/>
      <c r="P6" s="78"/>
      <c r="Q6" s="78"/>
      <c r="R6" s="78"/>
      <c r="S6" s="81"/>
      <c r="T6" s="78"/>
      <c r="U6" s="78"/>
      <c r="V6" s="78"/>
    </row>
    <row r="7" spans="3:26" ht="3" customHeight="1" x14ac:dyDescent="0.25"/>
    <row r="8" spans="3:26" ht="30" customHeight="1" thickBot="1" x14ac:dyDescent="0.3">
      <c r="C8" s="103" t="s">
        <v>0</v>
      </c>
      <c r="D8" s="103" t="s">
        <v>78</v>
      </c>
      <c r="E8" s="103" t="s">
        <v>13</v>
      </c>
      <c r="F8" s="103" t="s">
        <v>2</v>
      </c>
      <c r="G8" s="103" t="s">
        <v>66</v>
      </c>
      <c r="H8" s="103" t="s">
        <v>5</v>
      </c>
      <c r="I8" s="103" t="s">
        <v>3</v>
      </c>
      <c r="J8" s="103" t="s">
        <v>4</v>
      </c>
      <c r="K8" s="104" t="s">
        <v>62</v>
      </c>
      <c r="L8" s="104" t="s">
        <v>63</v>
      </c>
      <c r="M8" s="104" t="s">
        <v>64</v>
      </c>
      <c r="N8" s="104" t="s">
        <v>65</v>
      </c>
      <c r="O8" s="104" t="s">
        <v>760</v>
      </c>
      <c r="P8" s="326" t="s">
        <v>761</v>
      </c>
      <c r="Q8" s="326" t="s">
        <v>762</v>
      </c>
      <c r="R8" s="320" t="s">
        <v>755</v>
      </c>
      <c r="S8" s="320" t="s">
        <v>757</v>
      </c>
      <c r="Z8" s="84"/>
    </row>
    <row r="9" spans="3:26" x14ac:dyDescent="0.25">
      <c r="C9" s="356">
        <v>43102</v>
      </c>
      <c r="D9" s="357" t="s">
        <v>80</v>
      </c>
      <c r="E9" s="357" t="s">
        <v>280</v>
      </c>
      <c r="F9" s="357"/>
      <c r="G9" s="359">
        <v>600</v>
      </c>
      <c r="H9" s="357" t="s">
        <v>272</v>
      </c>
      <c r="I9" s="357" t="s">
        <v>61</v>
      </c>
      <c r="J9" s="357" t="str">
        <f t="shared" ref="J9:J40" ca="1" si="0">IF(I9="","",(IF(I9="Efetivado","",IF(C9="","",IF(C9=TODAY(),"Vence Hoje",IF(C9&lt;TODAY(),"Atrasado",C9-TODAY()&amp;" Dias para Vencer"))))))</f>
        <v>Atrasado</v>
      </c>
      <c r="K9" s="360">
        <f t="shared" ref="K9:K40" si="1">DAY(C9)</f>
        <v>2</v>
      </c>
      <c r="L9" s="360">
        <f t="shared" ref="L9:L40" si="2">MONTH(C9)</f>
        <v>1</v>
      </c>
      <c r="M9" s="360">
        <f t="shared" ref="M9:M40" si="3">YEAR(C9)</f>
        <v>2018</v>
      </c>
      <c r="N9" s="357">
        <f t="shared" ref="N9:N40" si="4">VLOOKUP(I9,$Y$9:$Z$10,2,0)</f>
        <v>2</v>
      </c>
      <c r="O9" s="357">
        <f>VLOOKUP(Tabela145673[[#This Row],[Banco]],$V$9:$W$28,2,0)</f>
        <v>1</v>
      </c>
      <c r="P9" s="357" t="str">
        <f>IF(Tabela145673[[#This Row],[DIA]]&gt;0,IF('13'!$CD$36=77,1,""),"")</f>
        <v/>
      </c>
      <c r="Q9" s="357">
        <f>IF(N9&gt;'13'!$CD$30,0,1)</f>
        <v>0</v>
      </c>
      <c r="R9" s="357" t="str">
        <f>IF(Tabela145673[[#This Row],[DIA]]&gt;0,IF('01'!$BX$33=77,1,""),"")</f>
        <v/>
      </c>
      <c r="S9" s="357">
        <f>IF(N9&gt;'01'!$BX$27,0,1)</f>
        <v>0</v>
      </c>
      <c r="U9" s="84"/>
      <c r="V9" s="361" t="str">
        <f>'CAD2'!D7</f>
        <v>DINHEIRO / CARTEIRA</v>
      </c>
      <c r="W9" s="362">
        <v>1</v>
      </c>
      <c r="X9" s="84"/>
      <c r="Y9" s="363" t="s">
        <v>60</v>
      </c>
      <c r="Z9" s="364">
        <v>1</v>
      </c>
    </row>
    <row r="10" spans="3:26" x14ac:dyDescent="0.25">
      <c r="C10" s="356">
        <v>43139</v>
      </c>
      <c r="D10" s="357" t="s">
        <v>80</v>
      </c>
      <c r="E10" s="357" t="s">
        <v>280</v>
      </c>
      <c r="F10" s="357"/>
      <c r="G10" s="359">
        <v>600</v>
      </c>
      <c r="H10" s="357" t="s">
        <v>272</v>
      </c>
      <c r="I10" s="357" t="s">
        <v>60</v>
      </c>
      <c r="J10" s="357" t="str">
        <f t="shared" ca="1" si="0"/>
        <v/>
      </c>
      <c r="K10" s="360">
        <f t="shared" si="1"/>
        <v>8</v>
      </c>
      <c r="L10" s="360">
        <f t="shared" si="2"/>
        <v>2</v>
      </c>
      <c r="M10" s="360">
        <f t="shared" si="3"/>
        <v>2018</v>
      </c>
      <c r="N10" s="357">
        <f t="shared" si="4"/>
        <v>1</v>
      </c>
      <c r="O10" s="357">
        <f>VLOOKUP(Tabela145673[[#This Row],[Banco]],$V$9:$W$28,2,0)</f>
        <v>1</v>
      </c>
      <c r="P10" s="357" t="str">
        <f>IF(Tabela145673[[#This Row],[DIA]]&gt;0,IF('13'!$CD$36=77,1,""),"")</f>
        <v/>
      </c>
      <c r="Q10" s="357">
        <f>IF(N10&gt;'13'!$CD$30,0,1)</f>
        <v>1</v>
      </c>
      <c r="R10" s="357" t="str">
        <f>IF(Tabela145673[[#This Row],[DIA]]&gt;0,IF('01'!$BX$33=77,1,""),"")</f>
        <v/>
      </c>
      <c r="S10" s="357">
        <f>IF(N10&gt;'01'!$BX$27,0,1)</f>
        <v>1</v>
      </c>
      <c r="U10" s="84"/>
      <c r="V10" s="361" t="str">
        <f>'CAD2'!D8</f>
        <v>CAIXA ECONÔMICA FEDERAL</v>
      </c>
      <c r="W10" s="362">
        <v>2</v>
      </c>
      <c r="X10" s="84"/>
      <c r="Y10" s="363" t="s">
        <v>61</v>
      </c>
      <c r="Z10" s="364">
        <v>2</v>
      </c>
    </row>
    <row r="11" spans="3:26" x14ac:dyDescent="0.25">
      <c r="C11" s="356">
        <v>43160</v>
      </c>
      <c r="D11" s="357" t="s">
        <v>80</v>
      </c>
      <c r="E11" s="357" t="s">
        <v>280</v>
      </c>
      <c r="F11" s="357"/>
      <c r="G11" s="359">
        <v>600</v>
      </c>
      <c r="H11" s="357" t="s">
        <v>272</v>
      </c>
      <c r="I11" s="357" t="s">
        <v>60</v>
      </c>
      <c r="J11" s="357" t="str">
        <f t="shared" ca="1" si="0"/>
        <v/>
      </c>
      <c r="K11" s="360">
        <f t="shared" si="1"/>
        <v>1</v>
      </c>
      <c r="L11" s="360">
        <f t="shared" si="2"/>
        <v>3</v>
      </c>
      <c r="M11" s="360">
        <f t="shared" si="3"/>
        <v>2018</v>
      </c>
      <c r="N11" s="357">
        <f t="shared" si="4"/>
        <v>1</v>
      </c>
      <c r="O11" s="357">
        <f>VLOOKUP(Tabela145673[[#This Row],[Banco]],$V$9:$W$28,2,0)</f>
        <v>1</v>
      </c>
      <c r="P11" s="357" t="str">
        <f>IF(Tabela145673[[#This Row],[DIA]]&gt;0,IF('13'!$CD$36=77,1,""),"")</f>
        <v/>
      </c>
      <c r="Q11" s="357">
        <f>IF(N11&gt;'13'!$CD$30,0,1)</f>
        <v>1</v>
      </c>
      <c r="R11" s="357" t="str">
        <f>IF(Tabela145673[[#This Row],[DIA]]&gt;0,IF('01'!$BX$33=77,1,""),"")</f>
        <v/>
      </c>
      <c r="S11" s="357">
        <f>IF(N11&gt;'01'!$BX$27,0,1)</f>
        <v>1</v>
      </c>
      <c r="U11" s="84"/>
      <c r="V11" s="361" t="str">
        <f>'CAD2'!D9</f>
        <v>BANCO DO BRASIL S/A</v>
      </c>
      <c r="W11" s="362">
        <v>3</v>
      </c>
      <c r="X11" s="84"/>
      <c r="Y11" s="84"/>
      <c r="Z11" s="84"/>
    </row>
    <row r="12" spans="3:26" x14ac:dyDescent="0.25">
      <c r="C12" s="356">
        <v>43183</v>
      </c>
      <c r="D12" s="357" t="s">
        <v>79</v>
      </c>
      <c r="E12" s="357" t="s">
        <v>281</v>
      </c>
      <c r="F12" s="357"/>
      <c r="G12" s="359">
        <v>450</v>
      </c>
      <c r="H12" s="357" t="s">
        <v>272</v>
      </c>
      <c r="I12" s="357" t="s">
        <v>60</v>
      </c>
      <c r="J12" s="357" t="str">
        <f t="shared" ca="1" si="0"/>
        <v/>
      </c>
      <c r="K12" s="360">
        <f t="shared" si="1"/>
        <v>24</v>
      </c>
      <c r="L12" s="360">
        <f t="shared" si="2"/>
        <v>3</v>
      </c>
      <c r="M12" s="360">
        <f t="shared" si="3"/>
        <v>2018</v>
      </c>
      <c r="N12" s="357">
        <f t="shared" si="4"/>
        <v>1</v>
      </c>
      <c r="O12" s="357">
        <f>VLOOKUP(Tabela145673[[#This Row],[Banco]],$V$9:$W$28,2,0)</f>
        <v>1</v>
      </c>
      <c r="P12" s="357" t="str">
        <f>IF(Tabela145673[[#This Row],[DIA]]&gt;0,IF('13'!$CD$36=77,1,""),"")</f>
        <v/>
      </c>
      <c r="Q12" s="357">
        <f>IF(N12&gt;'13'!$CD$30,0,1)</f>
        <v>1</v>
      </c>
      <c r="R12" s="357" t="str">
        <f>IF(Tabela145673[[#This Row],[DIA]]&gt;0,IF('01'!$BX$33=77,1,""),"")</f>
        <v/>
      </c>
      <c r="S12" s="357">
        <f>IF(N12&gt;'01'!$BX$27,0,1)</f>
        <v>1</v>
      </c>
      <c r="U12" s="84"/>
      <c r="V12" s="361" t="str">
        <f>'CAD2'!D10</f>
        <v>NUCONTA</v>
      </c>
      <c r="W12" s="362">
        <v>4</v>
      </c>
      <c r="X12" s="84"/>
      <c r="Y12" s="364" t="s">
        <v>79</v>
      </c>
      <c r="Z12" s="84"/>
    </row>
    <row r="13" spans="3:26" x14ac:dyDescent="0.25">
      <c r="C13" s="356">
        <v>43190</v>
      </c>
      <c r="D13" s="357" t="s">
        <v>80</v>
      </c>
      <c r="E13" s="357" t="s">
        <v>280</v>
      </c>
      <c r="F13" s="357"/>
      <c r="G13" s="359">
        <v>600</v>
      </c>
      <c r="H13" s="357" t="s">
        <v>272</v>
      </c>
      <c r="I13" s="357" t="s">
        <v>60</v>
      </c>
      <c r="J13" s="357" t="str">
        <f t="shared" ca="1" si="0"/>
        <v/>
      </c>
      <c r="K13" s="360">
        <f t="shared" si="1"/>
        <v>31</v>
      </c>
      <c r="L13" s="360">
        <f t="shared" si="2"/>
        <v>3</v>
      </c>
      <c r="M13" s="360">
        <f t="shared" si="3"/>
        <v>2018</v>
      </c>
      <c r="N13" s="357">
        <f t="shared" si="4"/>
        <v>1</v>
      </c>
      <c r="O13" s="357">
        <f>VLOOKUP(Tabela145673[[#This Row],[Banco]],$V$9:$W$28,2,0)</f>
        <v>1</v>
      </c>
      <c r="P13" s="357" t="str">
        <f>IF(Tabela145673[[#This Row],[DIA]]&gt;0,IF('13'!$CD$36=77,1,""),"")</f>
        <v/>
      </c>
      <c r="Q13" s="357">
        <f>IF(N13&gt;'13'!$CD$30,0,1)</f>
        <v>1</v>
      </c>
      <c r="R13" s="357" t="str">
        <f>IF(Tabela145673[[#This Row],[DIA]]&gt;0,IF('01'!$BX$33=77,1,""),"")</f>
        <v/>
      </c>
      <c r="S13" s="357">
        <f>IF(N13&gt;'01'!$BX$27,0,1)</f>
        <v>1</v>
      </c>
      <c r="U13" s="84"/>
      <c r="V13" s="361" t="str">
        <f>'CAD2'!D11</f>
        <v>INTER</v>
      </c>
      <c r="W13" s="362">
        <v>5</v>
      </c>
      <c r="X13" s="84"/>
      <c r="Y13" s="364" t="s">
        <v>80</v>
      </c>
      <c r="Z13" s="84"/>
    </row>
    <row r="14" spans="3:26" x14ac:dyDescent="0.25">
      <c r="C14" s="356">
        <v>43222</v>
      </c>
      <c r="D14" s="357" t="s">
        <v>79</v>
      </c>
      <c r="E14" s="357" t="s">
        <v>287</v>
      </c>
      <c r="F14" s="357"/>
      <c r="G14" s="359">
        <v>150</v>
      </c>
      <c r="H14" s="357" t="s">
        <v>272</v>
      </c>
      <c r="I14" s="357" t="s">
        <v>60</v>
      </c>
      <c r="J14" s="357" t="str">
        <f t="shared" ca="1" si="0"/>
        <v/>
      </c>
      <c r="K14" s="360">
        <f t="shared" si="1"/>
        <v>2</v>
      </c>
      <c r="L14" s="360">
        <f t="shared" si="2"/>
        <v>5</v>
      </c>
      <c r="M14" s="360">
        <f t="shared" si="3"/>
        <v>2018</v>
      </c>
      <c r="N14" s="357">
        <f t="shared" si="4"/>
        <v>1</v>
      </c>
      <c r="O14" s="357">
        <f>VLOOKUP(Tabela145673[[#This Row],[Banco]],$V$9:$W$28,2,0)</f>
        <v>1</v>
      </c>
      <c r="P14" s="357" t="str">
        <f>IF(Tabela145673[[#This Row],[DIA]]&gt;0,IF('13'!$CD$36=77,1,""),"")</f>
        <v/>
      </c>
      <c r="Q14" s="357">
        <f>IF(N14&gt;'13'!$CD$30,0,1)</f>
        <v>1</v>
      </c>
      <c r="R14" s="357" t="str">
        <f>IF(Tabela145673[[#This Row],[DIA]]&gt;0,IF('01'!$BX$33=77,1,""),"")</f>
        <v/>
      </c>
      <c r="S14" s="357">
        <f>IF(N14&gt;'01'!$BX$27,0,1)</f>
        <v>1</v>
      </c>
      <c r="U14" s="84"/>
      <c r="V14" s="361" t="str">
        <f>'CAD2'!D12</f>
        <v>BRADESCO S/A</v>
      </c>
      <c r="W14" s="362">
        <v>6</v>
      </c>
      <c r="X14" s="84"/>
      <c r="Y14" s="84"/>
      <c r="Z14" s="84"/>
    </row>
    <row r="15" spans="3:26" x14ac:dyDescent="0.25">
      <c r="C15" s="356">
        <v>43222</v>
      </c>
      <c r="D15" s="357" t="s">
        <v>80</v>
      </c>
      <c r="E15" s="357" t="s">
        <v>280</v>
      </c>
      <c r="F15" s="357"/>
      <c r="G15" s="359">
        <v>600</v>
      </c>
      <c r="H15" s="357" t="s">
        <v>272</v>
      </c>
      <c r="I15" s="357" t="s">
        <v>60</v>
      </c>
      <c r="J15" s="357" t="str">
        <f t="shared" ca="1" si="0"/>
        <v/>
      </c>
      <c r="K15" s="360">
        <f t="shared" si="1"/>
        <v>2</v>
      </c>
      <c r="L15" s="360">
        <f t="shared" si="2"/>
        <v>5</v>
      </c>
      <c r="M15" s="360">
        <f t="shared" si="3"/>
        <v>2018</v>
      </c>
      <c r="N15" s="357">
        <f t="shared" si="4"/>
        <v>1</v>
      </c>
      <c r="O15" s="357">
        <f>VLOOKUP(Tabela145673[[#This Row],[Banco]],$V$9:$W$28,2,0)</f>
        <v>1</v>
      </c>
      <c r="P15" s="357" t="str">
        <f>IF(Tabela145673[[#This Row],[DIA]]&gt;0,IF('13'!$CD$36=77,1,""),"")</f>
        <v/>
      </c>
      <c r="Q15" s="357">
        <f>IF(N15&gt;'13'!$CD$30,0,1)</f>
        <v>1</v>
      </c>
      <c r="R15" s="357" t="str">
        <f>IF(Tabela145673[[#This Row],[DIA]]&gt;0,IF('01'!$BX$33=77,1,""),"")</f>
        <v/>
      </c>
      <c r="S15" s="357">
        <f>IF(N15&gt;'01'!$BX$27,0,1)</f>
        <v>1</v>
      </c>
      <c r="U15" s="84"/>
      <c r="V15" s="361">
        <f>'CAD2'!D13</f>
        <v>0</v>
      </c>
      <c r="W15" s="362">
        <v>7</v>
      </c>
      <c r="X15" s="84"/>
      <c r="Y15" s="361" t="str">
        <f>'CAD3'!D8</f>
        <v>JOSÉ</v>
      </c>
      <c r="Z15" s="84"/>
    </row>
    <row r="16" spans="3:26" x14ac:dyDescent="0.25">
      <c r="C16" s="356">
        <v>43225</v>
      </c>
      <c r="D16" s="357" t="s">
        <v>80</v>
      </c>
      <c r="E16" s="357" t="s">
        <v>287</v>
      </c>
      <c r="F16" s="357"/>
      <c r="G16" s="359">
        <v>150</v>
      </c>
      <c r="H16" s="357" t="s">
        <v>272</v>
      </c>
      <c r="I16" s="357" t="s">
        <v>60</v>
      </c>
      <c r="J16" s="357" t="str">
        <f t="shared" ca="1" si="0"/>
        <v/>
      </c>
      <c r="K16" s="360">
        <f t="shared" si="1"/>
        <v>5</v>
      </c>
      <c r="L16" s="360">
        <f t="shared" si="2"/>
        <v>5</v>
      </c>
      <c r="M16" s="360">
        <f t="shared" si="3"/>
        <v>2018</v>
      </c>
      <c r="N16" s="357">
        <f t="shared" si="4"/>
        <v>1</v>
      </c>
      <c r="O16" s="357">
        <f>VLOOKUP(Tabela145673[[#This Row],[Banco]],$V$9:$W$28,2,0)</f>
        <v>1</v>
      </c>
      <c r="P16" s="357" t="str">
        <f>IF(Tabela145673[[#This Row],[DIA]]&gt;0,IF('13'!$CD$36=77,1,""),"")</f>
        <v/>
      </c>
      <c r="Q16" s="357">
        <f>IF(N16&gt;'13'!$CD$30,0,1)</f>
        <v>1</v>
      </c>
      <c r="R16" s="357" t="str">
        <f>IF(Tabela145673[[#This Row],[DIA]]&gt;0,IF('01'!$BX$33=77,1,""),"")</f>
        <v/>
      </c>
      <c r="S16" s="357">
        <f>IF(N16&gt;'01'!$BX$27,0,1)</f>
        <v>1</v>
      </c>
      <c r="U16" s="84"/>
      <c r="V16" s="361">
        <f>'CAD2'!D14</f>
        <v>0</v>
      </c>
      <c r="W16" s="362">
        <v>8</v>
      </c>
      <c r="X16" s="84"/>
      <c r="Y16" s="361" t="str">
        <f>'CAD3'!D9</f>
        <v>FRANCISCO</v>
      </c>
      <c r="Z16" s="84"/>
    </row>
    <row r="17" spans="3:26" x14ac:dyDescent="0.25">
      <c r="C17" s="356">
        <v>43251</v>
      </c>
      <c r="D17" s="357" t="s">
        <v>80</v>
      </c>
      <c r="E17" s="357" t="s">
        <v>280</v>
      </c>
      <c r="F17" s="357"/>
      <c r="G17" s="359">
        <v>600</v>
      </c>
      <c r="H17" s="357" t="s">
        <v>272</v>
      </c>
      <c r="I17" s="357" t="s">
        <v>60</v>
      </c>
      <c r="J17" s="357" t="str">
        <f t="shared" ca="1" si="0"/>
        <v/>
      </c>
      <c r="K17" s="360">
        <f t="shared" si="1"/>
        <v>31</v>
      </c>
      <c r="L17" s="360">
        <f t="shared" si="2"/>
        <v>5</v>
      </c>
      <c r="M17" s="360">
        <f t="shared" si="3"/>
        <v>2018</v>
      </c>
      <c r="N17" s="357">
        <f t="shared" si="4"/>
        <v>1</v>
      </c>
      <c r="O17" s="357">
        <f>VLOOKUP(Tabela145673[[#This Row],[Banco]],$V$9:$W$28,2,0)</f>
        <v>1</v>
      </c>
      <c r="P17" s="357" t="str">
        <f>IF(Tabela145673[[#This Row],[DIA]]&gt;0,IF('13'!$CD$36=77,1,""),"")</f>
        <v/>
      </c>
      <c r="Q17" s="357">
        <f>IF(N17&gt;'13'!$CD$30,0,1)</f>
        <v>1</v>
      </c>
      <c r="R17" s="357" t="str">
        <f>IF(Tabela145673[[#This Row],[DIA]]&gt;0,IF('01'!$BX$33=77,1,""),"")</f>
        <v/>
      </c>
      <c r="S17" s="357">
        <f>IF(N17&gt;'01'!$BX$27,0,1)</f>
        <v>1</v>
      </c>
      <c r="U17" s="84"/>
      <c r="V17" s="361">
        <f>'CAD2'!D15</f>
        <v>0</v>
      </c>
      <c r="W17" s="362">
        <v>9</v>
      </c>
      <c r="X17" s="84"/>
      <c r="Y17" s="361" t="str">
        <f>'CAD3'!D10</f>
        <v>MARIA</v>
      </c>
      <c r="Z17" s="84"/>
    </row>
    <row r="18" spans="3:26" x14ac:dyDescent="0.25">
      <c r="C18" s="356">
        <v>43284</v>
      </c>
      <c r="D18" s="357" t="s">
        <v>80</v>
      </c>
      <c r="E18" s="357" t="s">
        <v>280</v>
      </c>
      <c r="F18" s="357"/>
      <c r="G18" s="359">
        <v>600</v>
      </c>
      <c r="H18" s="357" t="s">
        <v>272</v>
      </c>
      <c r="I18" s="357" t="s">
        <v>60</v>
      </c>
      <c r="J18" s="357" t="str">
        <f t="shared" ca="1" si="0"/>
        <v/>
      </c>
      <c r="K18" s="360">
        <f t="shared" si="1"/>
        <v>3</v>
      </c>
      <c r="L18" s="360">
        <f t="shared" si="2"/>
        <v>7</v>
      </c>
      <c r="M18" s="360">
        <f t="shared" si="3"/>
        <v>2018</v>
      </c>
      <c r="N18" s="357">
        <f t="shared" si="4"/>
        <v>1</v>
      </c>
      <c r="O18" s="357">
        <f>VLOOKUP(Tabela145673[[#This Row],[Banco]],$V$9:$W$28,2,0)</f>
        <v>1</v>
      </c>
      <c r="P18" s="357" t="str">
        <f>IF(Tabela145673[[#This Row],[DIA]]&gt;0,IF('13'!$CD$36=77,1,""),"")</f>
        <v/>
      </c>
      <c r="Q18" s="357">
        <f>IF(N18&gt;'13'!$CD$30,0,1)</f>
        <v>1</v>
      </c>
      <c r="R18" s="357" t="str">
        <f>IF(Tabela145673[[#This Row],[DIA]]&gt;0,IF('01'!$BX$33=77,1,""),"")</f>
        <v/>
      </c>
      <c r="S18" s="357">
        <f>IF(N18&gt;'01'!$BX$27,0,1)</f>
        <v>1</v>
      </c>
      <c r="U18" s="84"/>
      <c r="V18" s="361">
        <f>'CAD2'!D16</f>
        <v>0</v>
      </c>
      <c r="W18" s="362">
        <v>10</v>
      </c>
      <c r="X18" s="84"/>
      <c r="Y18" s="361" t="str">
        <f>'CAD3'!D11</f>
        <v>RAIMUNDO</v>
      </c>
      <c r="Z18" s="84"/>
    </row>
    <row r="19" spans="3:26" x14ac:dyDescent="0.25">
      <c r="C19" s="356">
        <v>43303</v>
      </c>
      <c r="D19" s="357" t="s">
        <v>80</v>
      </c>
      <c r="E19" s="357" t="s">
        <v>281</v>
      </c>
      <c r="F19" s="357"/>
      <c r="G19" s="359">
        <v>450</v>
      </c>
      <c r="H19" s="357" t="s">
        <v>272</v>
      </c>
      <c r="I19" s="357" t="s">
        <v>60</v>
      </c>
      <c r="J19" s="357" t="str">
        <f t="shared" ca="1" si="0"/>
        <v/>
      </c>
      <c r="K19" s="360">
        <f t="shared" si="1"/>
        <v>22</v>
      </c>
      <c r="L19" s="360">
        <f t="shared" si="2"/>
        <v>7</v>
      </c>
      <c r="M19" s="360">
        <f t="shared" si="3"/>
        <v>2018</v>
      </c>
      <c r="N19" s="357">
        <f t="shared" si="4"/>
        <v>1</v>
      </c>
      <c r="O19" s="357">
        <f>VLOOKUP(Tabela145673[[#This Row],[Banco]],$V$9:$W$28,2,0)</f>
        <v>1</v>
      </c>
      <c r="P19" s="357" t="str">
        <f>IF(Tabela145673[[#This Row],[DIA]]&gt;0,IF('13'!$CD$36=77,1,""),"")</f>
        <v/>
      </c>
      <c r="Q19" s="357">
        <f>IF(N19&gt;'13'!$CD$30,0,1)</f>
        <v>1</v>
      </c>
      <c r="R19" s="357" t="str">
        <f>IF(Tabela145673[[#This Row],[DIA]]&gt;0,IF('01'!$BX$33=77,1,""),"")</f>
        <v/>
      </c>
      <c r="S19" s="357">
        <f>IF(N19&gt;'01'!$BX$27,0,1)</f>
        <v>1</v>
      </c>
      <c r="U19" s="84"/>
      <c r="V19" s="361">
        <f>'CAD2'!D17</f>
        <v>0</v>
      </c>
      <c r="W19" s="362">
        <v>11</v>
      </c>
      <c r="X19" s="84"/>
      <c r="Y19" s="361" t="str">
        <f>'CAD3'!D12</f>
        <v>CARLOS</v>
      </c>
      <c r="Z19" s="84"/>
    </row>
    <row r="20" spans="3:26" x14ac:dyDescent="0.25">
      <c r="C20" s="356">
        <v>43306</v>
      </c>
      <c r="D20" s="357" t="s">
        <v>80</v>
      </c>
      <c r="E20" s="357" t="s">
        <v>280</v>
      </c>
      <c r="F20" s="357"/>
      <c r="G20" s="359">
        <v>600</v>
      </c>
      <c r="H20" s="357" t="s">
        <v>272</v>
      </c>
      <c r="I20" s="357" t="s">
        <v>60</v>
      </c>
      <c r="J20" s="357" t="str">
        <f t="shared" ca="1" si="0"/>
        <v/>
      </c>
      <c r="K20" s="360">
        <f t="shared" si="1"/>
        <v>25</v>
      </c>
      <c r="L20" s="360">
        <f t="shared" si="2"/>
        <v>7</v>
      </c>
      <c r="M20" s="360">
        <f t="shared" si="3"/>
        <v>2018</v>
      </c>
      <c r="N20" s="357">
        <f t="shared" si="4"/>
        <v>1</v>
      </c>
      <c r="O20" s="357">
        <f>VLOOKUP(Tabela145673[[#This Row],[Banco]],$V$9:$W$28,2,0)</f>
        <v>1</v>
      </c>
      <c r="P20" s="357" t="str">
        <f>IF(Tabela145673[[#This Row],[DIA]]&gt;0,IF('13'!$CD$36=77,1,""),"")</f>
        <v/>
      </c>
      <c r="Q20" s="357">
        <f>IF(N20&gt;'13'!$CD$30,0,1)</f>
        <v>1</v>
      </c>
      <c r="R20" s="357" t="str">
        <f>IF(Tabela145673[[#This Row],[DIA]]&gt;0,IF('01'!$BX$33=77,1,""),"")</f>
        <v/>
      </c>
      <c r="S20" s="357">
        <f>IF(N20&gt;'01'!$BX$27,0,1)</f>
        <v>1</v>
      </c>
      <c r="U20" s="84"/>
      <c r="V20" s="361">
        <f>'CAD2'!D18</f>
        <v>0</v>
      </c>
      <c r="W20" s="362">
        <v>12</v>
      </c>
      <c r="X20" s="84"/>
      <c r="Y20" s="361" t="str">
        <f>'CAD3'!D13</f>
        <v>HELENA</v>
      </c>
      <c r="Z20" s="84"/>
    </row>
    <row r="21" spans="3:26" x14ac:dyDescent="0.25">
      <c r="C21" s="356">
        <v>43343</v>
      </c>
      <c r="D21" s="357" t="s">
        <v>79</v>
      </c>
      <c r="E21" s="357" t="s">
        <v>280</v>
      </c>
      <c r="F21" s="357"/>
      <c r="G21" s="359">
        <v>7000</v>
      </c>
      <c r="H21" s="357" t="s">
        <v>272</v>
      </c>
      <c r="I21" s="357" t="s">
        <v>60</v>
      </c>
      <c r="J21" s="357" t="str">
        <f t="shared" ca="1" si="0"/>
        <v/>
      </c>
      <c r="K21" s="360">
        <f t="shared" si="1"/>
        <v>31</v>
      </c>
      <c r="L21" s="360">
        <f t="shared" si="2"/>
        <v>8</v>
      </c>
      <c r="M21" s="360">
        <f t="shared" si="3"/>
        <v>2018</v>
      </c>
      <c r="N21" s="357">
        <f t="shared" si="4"/>
        <v>1</v>
      </c>
      <c r="O21" s="357">
        <f>VLOOKUP(Tabela145673[[#This Row],[Banco]],$V$9:$W$28,2,0)</f>
        <v>1</v>
      </c>
      <c r="P21" s="357" t="str">
        <f>IF(Tabela145673[[#This Row],[DIA]]&gt;0,IF('13'!$CD$36=77,1,""),"")</f>
        <v/>
      </c>
      <c r="Q21" s="357">
        <f>IF(N21&gt;'13'!$CD$30,0,1)</f>
        <v>1</v>
      </c>
      <c r="R21" s="357" t="str">
        <f>IF(Tabela145673[[#This Row],[DIA]]&gt;0,IF('01'!$BX$33=77,1,""),"")</f>
        <v/>
      </c>
      <c r="S21" s="357">
        <f>IF(N21&gt;'01'!$BX$27,0,1)</f>
        <v>1</v>
      </c>
      <c r="U21" s="84"/>
      <c r="V21" s="361">
        <f>'CAD2'!D19</f>
        <v>0</v>
      </c>
      <c r="W21" s="362">
        <v>13</v>
      </c>
      <c r="X21" s="84"/>
      <c r="Y21" s="361" t="str">
        <f>'CAD3'!D14</f>
        <v>PAULO</v>
      </c>
      <c r="Z21" s="84"/>
    </row>
    <row r="22" spans="3:26" x14ac:dyDescent="0.25">
      <c r="C22" s="356">
        <v>43343</v>
      </c>
      <c r="D22" s="357" t="s">
        <v>80</v>
      </c>
      <c r="E22" s="357" t="s">
        <v>280</v>
      </c>
      <c r="F22" s="357"/>
      <c r="G22" s="359">
        <v>700</v>
      </c>
      <c r="H22" s="357" t="s">
        <v>272</v>
      </c>
      <c r="I22" s="357" t="s">
        <v>60</v>
      </c>
      <c r="J22" s="357" t="str">
        <f t="shared" ca="1" si="0"/>
        <v/>
      </c>
      <c r="K22" s="360">
        <f t="shared" si="1"/>
        <v>31</v>
      </c>
      <c r="L22" s="360">
        <f t="shared" si="2"/>
        <v>8</v>
      </c>
      <c r="M22" s="360">
        <f t="shared" si="3"/>
        <v>2018</v>
      </c>
      <c r="N22" s="357">
        <f t="shared" si="4"/>
        <v>1</v>
      </c>
      <c r="O22" s="357">
        <f>VLOOKUP(Tabela145673[[#This Row],[Banco]],$V$9:$W$28,2,0)</f>
        <v>1</v>
      </c>
      <c r="P22" s="357" t="str">
        <f>IF(Tabela145673[[#This Row],[DIA]]&gt;0,IF('13'!$CD$36=77,1,""),"")</f>
        <v/>
      </c>
      <c r="Q22" s="357">
        <f>IF(N22&gt;'13'!$CD$30,0,1)</f>
        <v>1</v>
      </c>
      <c r="R22" s="357" t="str">
        <f>IF(Tabela145673[[#This Row],[DIA]]&gt;0,IF('01'!$BX$33=77,1,""),"")</f>
        <v/>
      </c>
      <c r="S22" s="357">
        <f>IF(N22&gt;'01'!$BX$27,0,1)</f>
        <v>1</v>
      </c>
      <c r="U22" s="84"/>
      <c r="V22" s="361">
        <f>'CAD2'!D20</f>
        <v>0</v>
      </c>
      <c r="W22" s="362">
        <v>14</v>
      </c>
      <c r="X22" s="84"/>
      <c r="Y22" s="361" t="str">
        <f>'CAD3'!D15</f>
        <v>SOUSA</v>
      </c>
      <c r="Z22" s="84"/>
    </row>
    <row r="23" spans="3:26" x14ac:dyDescent="0.25">
      <c r="C23" s="356">
        <v>43376</v>
      </c>
      <c r="D23" s="357" t="s">
        <v>80</v>
      </c>
      <c r="E23" s="357" t="s">
        <v>280</v>
      </c>
      <c r="F23" s="357"/>
      <c r="G23" s="359">
        <v>700</v>
      </c>
      <c r="H23" s="357" t="s">
        <v>272</v>
      </c>
      <c r="I23" s="357" t="s">
        <v>60</v>
      </c>
      <c r="J23" s="357" t="str">
        <f t="shared" ca="1" si="0"/>
        <v/>
      </c>
      <c r="K23" s="360">
        <f t="shared" si="1"/>
        <v>3</v>
      </c>
      <c r="L23" s="360">
        <f t="shared" si="2"/>
        <v>10</v>
      </c>
      <c r="M23" s="360">
        <f t="shared" si="3"/>
        <v>2018</v>
      </c>
      <c r="N23" s="357">
        <f t="shared" si="4"/>
        <v>1</v>
      </c>
      <c r="O23" s="357">
        <f>VLOOKUP(Tabela145673[[#This Row],[Banco]],$V$9:$W$28,2,0)</f>
        <v>1</v>
      </c>
      <c r="P23" s="357" t="str">
        <f>IF(Tabela145673[[#This Row],[DIA]]&gt;0,IF('13'!$CD$36=77,1,""),"")</f>
        <v/>
      </c>
      <c r="Q23" s="357">
        <f>IF(N23&gt;'13'!$CD$30,0,1)</f>
        <v>1</v>
      </c>
      <c r="R23" s="357" t="str">
        <f>IF(Tabela145673[[#This Row],[DIA]]&gt;0,IF('01'!$BX$33=77,1,""),"")</f>
        <v/>
      </c>
      <c r="S23" s="357">
        <f>IF(N23&gt;'01'!$BX$27,0,1)</f>
        <v>1</v>
      </c>
      <c r="U23" s="84"/>
      <c r="V23" s="361">
        <f>'CAD2'!D21</f>
        <v>0</v>
      </c>
      <c r="W23" s="362">
        <v>15</v>
      </c>
      <c r="X23" s="84"/>
      <c r="Y23" s="361">
        <f>'CAD3'!D16</f>
        <v>0</v>
      </c>
      <c r="Z23" s="84"/>
    </row>
    <row r="24" spans="3:26" x14ac:dyDescent="0.25">
      <c r="C24" s="356">
        <v>43405</v>
      </c>
      <c r="D24" s="357" t="s">
        <v>80</v>
      </c>
      <c r="E24" s="357" t="s">
        <v>280</v>
      </c>
      <c r="F24" s="357"/>
      <c r="G24" s="359">
        <v>700</v>
      </c>
      <c r="H24" s="357" t="s">
        <v>272</v>
      </c>
      <c r="I24" s="357" t="s">
        <v>60</v>
      </c>
      <c r="J24" s="357" t="str">
        <f t="shared" ca="1" si="0"/>
        <v/>
      </c>
      <c r="K24" s="360">
        <f t="shared" si="1"/>
        <v>1</v>
      </c>
      <c r="L24" s="360">
        <f t="shared" si="2"/>
        <v>11</v>
      </c>
      <c r="M24" s="360">
        <f t="shared" si="3"/>
        <v>2018</v>
      </c>
      <c r="N24" s="357">
        <f t="shared" si="4"/>
        <v>1</v>
      </c>
      <c r="O24" s="357">
        <f>VLOOKUP(Tabela145673[[#This Row],[Banco]],$V$9:$W$28,2,0)</f>
        <v>1</v>
      </c>
      <c r="P24" s="357" t="str">
        <f>IF(Tabela145673[[#This Row],[DIA]]&gt;0,IF('13'!$CD$36=77,1,""),"")</f>
        <v/>
      </c>
      <c r="Q24" s="357">
        <f>IF(N24&gt;'13'!$CD$30,0,1)</f>
        <v>1</v>
      </c>
      <c r="R24" s="357" t="str">
        <f>IF(Tabela145673[[#This Row],[DIA]]&gt;0,IF('01'!$BX$33=77,1,""),"")</f>
        <v/>
      </c>
      <c r="S24" s="357">
        <f>IF(N24&gt;'01'!$BX$27,0,1)</f>
        <v>1</v>
      </c>
      <c r="U24" s="84"/>
      <c r="V24" s="361">
        <f>'CAD2'!D22</f>
        <v>0</v>
      </c>
      <c r="W24" s="362">
        <v>16</v>
      </c>
      <c r="X24" s="84"/>
      <c r="Y24" s="361">
        <f>'CAD3'!D17</f>
        <v>0</v>
      </c>
      <c r="Z24" s="84"/>
    </row>
    <row r="25" spans="3:26" x14ac:dyDescent="0.25">
      <c r="C25" s="356">
        <v>43432</v>
      </c>
      <c r="D25" s="357" t="s">
        <v>79</v>
      </c>
      <c r="E25" s="357" t="s">
        <v>281</v>
      </c>
      <c r="F25" s="357"/>
      <c r="G25" s="359">
        <v>90</v>
      </c>
      <c r="H25" s="357" t="s">
        <v>272</v>
      </c>
      <c r="I25" s="357" t="s">
        <v>60</v>
      </c>
      <c r="J25" s="357" t="str">
        <f t="shared" ca="1" si="0"/>
        <v/>
      </c>
      <c r="K25" s="360">
        <f t="shared" si="1"/>
        <v>28</v>
      </c>
      <c r="L25" s="360">
        <f t="shared" si="2"/>
        <v>11</v>
      </c>
      <c r="M25" s="360">
        <f t="shared" si="3"/>
        <v>2018</v>
      </c>
      <c r="N25" s="357">
        <f t="shared" si="4"/>
        <v>1</v>
      </c>
      <c r="O25" s="357">
        <f>VLOOKUP(Tabela145673[[#This Row],[Banco]],$V$9:$W$28,2,0)</f>
        <v>1</v>
      </c>
      <c r="P25" s="357" t="str">
        <f>IF(Tabela145673[[#This Row],[DIA]]&gt;0,IF('13'!$CD$36=77,1,""),"")</f>
        <v/>
      </c>
      <c r="Q25" s="357">
        <f>IF(N25&gt;'13'!$CD$30,0,1)</f>
        <v>1</v>
      </c>
      <c r="R25" s="357" t="str">
        <f>IF(Tabela145673[[#This Row],[DIA]]&gt;0,IF('01'!$BX$33=77,1,""),"")</f>
        <v/>
      </c>
      <c r="S25" s="357">
        <f>IF(N25&gt;'01'!$BX$27,0,1)</f>
        <v>1</v>
      </c>
      <c r="U25" s="84"/>
      <c r="V25" s="361">
        <f>'CAD2'!D23</f>
        <v>0</v>
      </c>
      <c r="W25" s="362">
        <v>17</v>
      </c>
      <c r="X25" s="84"/>
      <c r="Y25" s="361">
        <f>'CAD3'!D18</f>
        <v>0</v>
      </c>
      <c r="Z25" s="84"/>
    </row>
    <row r="26" spans="3:26" x14ac:dyDescent="0.25">
      <c r="C26" s="356">
        <v>43437</v>
      </c>
      <c r="D26" s="357" t="s">
        <v>80</v>
      </c>
      <c r="E26" s="357" t="s">
        <v>281</v>
      </c>
      <c r="F26" s="357"/>
      <c r="G26" s="359">
        <v>30</v>
      </c>
      <c r="H26" s="357" t="s">
        <v>272</v>
      </c>
      <c r="I26" s="357" t="s">
        <v>60</v>
      </c>
      <c r="J26" s="357" t="str">
        <f t="shared" ca="1" si="0"/>
        <v/>
      </c>
      <c r="K26" s="360">
        <f t="shared" si="1"/>
        <v>3</v>
      </c>
      <c r="L26" s="360">
        <f t="shared" si="2"/>
        <v>12</v>
      </c>
      <c r="M26" s="360">
        <f t="shared" si="3"/>
        <v>2018</v>
      </c>
      <c r="N26" s="357">
        <f t="shared" si="4"/>
        <v>1</v>
      </c>
      <c r="O26" s="357">
        <f>VLOOKUP(Tabela145673[[#This Row],[Banco]],$V$9:$W$28,2,0)</f>
        <v>1</v>
      </c>
      <c r="P26" s="357" t="str">
        <f>IF(Tabela145673[[#This Row],[DIA]]&gt;0,IF('13'!$CD$36=77,1,""),"")</f>
        <v/>
      </c>
      <c r="Q26" s="357">
        <f>IF(N26&gt;'13'!$CD$30,0,1)</f>
        <v>1</v>
      </c>
      <c r="R26" s="357" t="str">
        <f>IF(Tabela145673[[#This Row],[DIA]]&gt;0,IF('01'!$BX$33=77,1,""),"")</f>
        <v/>
      </c>
      <c r="S26" s="357">
        <f>IF(N26&gt;'01'!$BX$27,0,1)</f>
        <v>1</v>
      </c>
      <c r="U26" s="84"/>
      <c r="V26" s="361">
        <f>'CAD2'!D24</f>
        <v>0</v>
      </c>
      <c r="W26" s="362">
        <v>18</v>
      </c>
      <c r="X26" s="84"/>
      <c r="Y26" s="361">
        <f>'CAD3'!D19</f>
        <v>0</v>
      </c>
      <c r="Z26" s="84"/>
    </row>
    <row r="27" spans="3:26" x14ac:dyDescent="0.25">
      <c r="C27" s="356">
        <v>43438</v>
      </c>
      <c r="D27" s="357" t="s">
        <v>80</v>
      </c>
      <c r="E27" s="357" t="s">
        <v>281</v>
      </c>
      <c r="F27" s="357"/>
      <c r="G27" s="359">
        <v>20</v>
      </c>
      <c r="H27" s="357" t="s">
        <v>272</v>
      </c>
      <c r="I27" s="357" t="s">
        <v>60</v>
      </c>
      <c r="J27" s="357" t="str">
        <f t="shared" ca="1" si="0"/>
        <v/>
      </c>
      <c r="K27" s="360">
        <f t="shared" si="1"/>
        <v>4</v>
      </c>
      <c r="L27" s="360">
        <f t="shared" si="2"/>
        <v>12</v>
      </c>
      <c r="M27" s="360">
        <f t="shared" si="3"/>
        <v>2018</v>
      </c>
      <c r="N27" s="357">
        <f t="shared" si="4"/>
        <v>1</v>
      </c>
      <c r="O27" s="357">
        <f>VLOOKUP(Tabela145673[[#This Row],[Banco]],$V$9:$W$28,2,0)</f>
        <v>1</v>
      </c>
      <c r="P27" s="357" t="str">
        <f>IF(Tabela145673[[#This Row],[DIA]]&gt;0,IF('13'!$CD$36=77,1,""),"")</f>
        <v/>
      </c>
      <c r="Q27" s="357">
        <f>IF(N27&gt;'13'!$CD$30,0,1)</f>
        <v>1</v>
      </c>
      <c r="R27" s="357" t="str">
        <f>IF(Tabela145673[[#This Row],[DIA]]&gt;0,IF('01'!$BX$33=77,1,""),"")</f>
        <v/>
      </c>
      <c r="S27" s="357">
        <f>IF(N27&gt;'01'!$BX$27,0,1)</f>
        <v>1</v>
      </c>
      <c r="U27" s="84"/>
      <c r="V27" s="361">
        <f>'CAD2'!D25</f>
        <v>0</v>
      </c>
      <c r="W27" s="362">
        <v>19</v>
      </c>
      <c r="X27" s="84"/>
      <c r="Y27" s="361">
        <f>'CAD3'!D20</f>
        <v>0</v>
      </c>
      <c r="Z27" s="84"/>
    </row>
    <row r="28" spans="3:26" x14ac:dyDescent="0.25">
      <c r="C28" s="356">
        <v>43441</v>
      </c>
      <c r="D28" s="357" t="s">
        <v>80</v>
      </c>
      <c r="E28" s="357" t="s">
        <v>281</v>
      </c>
      <c r="F28" s="357"/>
      <c r="G28" s="359">
        <v>40</v>
      </c>
      <c r="H28" s="357" t="s">
        <v>272</v>
      </c>
      <c r="I28" s="357" t="s">
        <v>60</v>
      </c>
      <c r="J28" s="357" t="str">
        <f t="shared" ca="1" si="0"/>
        <v/>
      </c>
      <c r="K28" s="360">
        <f t="shared" si="1"/>
        <v>7</v>
      </c>
      <c r="L28" s="360">
        <f t="shared" si="2"/>
        <v>12</v>
      </c>
      <c r="M28" s="360">
        <f t="shared" si="3"/>
        <v>2018</v>
      </c>
      <c r="N28" s="357">
        <f t="shared" si="4"/>
        <v>1</v>
      </c>
      <c r="O28" s="357">
        <f>VLOOKUP(Tabela145673[[#This Row],[Banco]],$V$9:$W$28,2,0)</f>
        <v>1</v>
      </c>
      <c r="P28" s="357" t="str">
        <f>IF(Tabela145673[[#This Row],[DIA]]&gt;0,IF('13'!$CD$36=77,1,""),"")</f>
        <v/>
      </c>
      <c r="Q28" s="357">
        <f>IF(N28&gt;'13'!$CD$30,0,1)</f>
        <v>1</v>
      </c>
      <c r="R28" s="357" t="str">
        <f>IF(Tabela145673[[#This Row],[DIA]]&gt;0,IF('01'!$BX$33=77,1,""),"")</f>
        <v/>
      </c>
      <c r="S28" s="357">
        <f>IF(N28&gt;'01'!$BX$27,0,1)</f>
        <v>1</v>
      </c>
      <c r="U28" s="84"/>
      <c r="V28" s="361">
        <f>'CAD2'!D26</f>
        <v>0</v>
      </c>
      <c r="W28" s="362">
        <v>20</v>
      </c>
      <c r="X28" s="84"/>
      <c r="Y28" s="361">
        <f>'CAD3'!D21</f>
        <v>0</v>
      </c>
      <c r="Z28" s="84"/>
    </row>
    <row r="29" spans="3:26" x14ac:dyDescent="0.25">
      <c r="C29" s="356">
        <v>43443</v>
      </c>
      <c r="D29" s="357" t="s">
        <v>80</v>
      </c>
      <c r="E29" s="357" t="s">
        <v>280</v>
      </c>
      <c r="F29" s="357"/>
      <c r="G29" s="359">
        <v>700</v>
      </c>
      <c r="H29" s="357" t="s">
        <v>272</v>
      </c>
      <c r="I29" s="357" t="s">
        <v>60</v>
      </c>
      <c r="J29" s="357" t="str">
        <f t="shared" ca="1" si="0"/>
        <v/>
      </c>
      <c r="K29" s="360">
        <f t="shared" si="1"/>
        <v>9</v>
      </c>
      <c r="L29" s="360">
        <f t="shared" si="2"/>
        <v>12</v>
      </c>
      <c r="M29" s="360">
        <f t="shared" si="3"/>
        <v>2018</v>
      </c>
      <c r="N29" s="357">
        <f t="shared" si="4"/>
        <v>1</v>
      </c>
      <c r="O29" s="357">
        <f>VLOOKUP(Tabela145673[[#This Row],[Banco]],$V$9:$W$28,2,0)</f>
        <v>1</v>
      </c>
      <c r="P29" s="357" t="str">
        <f>IF(Tabela145673[[#This Row],[DIA]]&gt;0,IF('13'!$CD$36=77,1,""),"")</f>
        <v/>
      </c>
      <c r="Q29" s="357">
        <f>IF(N29&gt;'13'!$CD$30,0,1)</f>
        <v>1</v>
      </c>
      <c r="R29" s="357" t="str">
        <f>IF(Tabela145673[[#This Row],[DIA]]&gt;0,IF('01'!$BX$33=77,1,""),"")</f>
        <v/>
      </c>
      <c r="S29" s="357">
        <f>IF(N29&gt;'01'!$BX$27,0,1)</f>
        <v>1</v>
      </c>
      <c r="U29" s="84"/>
      <c r="V29" s="84"/>
      <c r="W29" s="84"/>
      <c r="X29" s="84"/>
      <c r="Y29" s="361">
        <f>'CAD3'!D22</f>
        <v>0</v>
      </c>
      <c r="Z29" s="84"/>
    </row>
    <row r="30" spans="3:26" x14ac:dyDescent="0.25">
      <c r="C30" s="356">
        <v>43453</v>
      </c>
      <c r="D30" s="357" t="s">
        <v>80</v>
      </c>
      <c r="E30" s="357" t="s">
        <v>280</v>
      </c>
      <c r="F30" s="357"/>
      <c r="G30" s="359">
        <v>700</v>
      </c>
      <c r="H30" s="357" t="s">
        <v>272</v>
      </c>
      <c r="I30" s="357" t="s">
        <v>60</v>
      </c>
      <c r="J30" s="357" t="str">
        <f t="shared" ca="1" si="0"/>
        <v/>
      </c>
      <c r="K30" s="360">
        <f t="shared" si="1"/>
        <v>19</v>
      </c>
      <c r="L30" s="360">
        <f t="shared" si="2"/>
        <v>12</v>
      </c>
      <c r="M30" s="360">
        <f t="shared" si="3"/>
        <v>2018</v>
      </c>
      <c r="N30" s="357">
        <f t="shared" si="4"/>
        <v>1</v>
      </c>
      <c r="O30" s="357">
        <f>VLOOKUP(Tabela145673[[#This Row],[Banco]],$V$9:$W$28,2,0)</f>
        <v>1</v>
      </c>
      <c r="P30" s="357" t="str">
        <f>IF(Tabela145673[[#This Row],[DIA]]&gt;0,IF('13'!$CD$36=77,1,""),"")</f>
        <v/>
      </c>
      <c r="Q30" s="357">
        <f>IF(N30&gt;'13'!$CD$30,0,1)</f>
        <v>1</v>
      </c>
      <c r="R30" s="357" t="str">
        <f>IF(Tabela145673[[#This Row],[DIA]]&gt;0,IF('01'!$BX$33=77,1,""),"")</f>
        <v/>
      </c>
      <c r="S30" s="357">
        <f>IF(N30&gt;'01'!$BX$27,0,1)</f>
        <v>1</v>
      </c>
      <c r="U30" s="84"/>
      <c r="V30" s="84"/>
      <c r="W30" s="84"/>
      <c r="X30" s="84"/>
      <c r="Y30" s="361">
        <f>'CAD3'!D23</f>
        <v>0</v>
      </c>
      <c r="Z30" s="84"/>
    </row>
    <row r="31" spans="3:26" x14ac:dyDescent="0.25">
      <c r="C31" s="356">
        <v>43472</v>
      </c>
      <c r="D31" s="357" t="s">
        <v>79</v>
      </c>
      <c r="E31" s="357" t="s">
        <v>281</v>
      </c>
      <c r="F31" s="357"/>
      <c r="G31" s="359">
        <v>300</v>
      </c>
      <c r="H31" s="357" t="s">
        <v>272</v>
      </c>
      <c r="I31" s="357" t="s">
        <v>60</v>
      </c>
      <c r="J31" s="357" t="str">
        <f t="shared" ca="1" si="0"/>
        <v/>
      </c>
      <c r="K31" s="360">
        <f t="shared" si="1"/>
        <v>7</v>
      </c>
      <c r="L31" s="360">
        <f t="shared" si="2"/>
        <v>1</v>
      </c>
      <c r="M31" s="360">
        <f t="shared" si="3"/>
        <v>2019</v>
      </c>
      <c r="N31" s="357">
        <f t="shared" si="4"/>
        <v>1</v>
      </c>
      <c r="O31" s="357">
        <f>VLOOKUP(Tabela145673[[#This Row],[Banco]],$V$9:$W$28,2,0)</f>
        <v>1</v>
      </c>
      <c r="P31" s="357" t="str">
        <f>IF(Tabela145673[[#This Row],[DIA]]&gt;0,IF('13'!$CD$36=77,1,""),"")</f>
        <v/>
      </c>
      <c r="Q31" s="357">
        <f>IF(N31&gt;'13'!$CD$30,0,1)</f>
        <v>1</v>
      </c>
      <c r="R31" s="357" t="str">
        <f>IF(Tabela145673[[#This Row],[DIA]]&gt;0,IF('01'!$BX$33=77,1,""),"")</f>
        <v/>
      </c>
      <c r="S31" s="357">
        <f>IF(N31&gt;'01'!$BX$27,0,1)</f>
        <v>1</v>
      </c>
      <c r="U31" s="84"/>
      <c r="V31" s="84"/>
      <c r="W31" s="84"/>
      <c r="X31" s="84"/>
      <c r="Y31" s="361">
        <f>'CAD3'!D24</f>
        <v>0</v>
      </c>
      <c r="Z31" s="84"/>
    </row>
    <row r="32" spans="3:26" x14ac:dyDescent="0.25">
      <c r="C32" s="356">
        <v>43476</v>
      </c>
      <c r="D32" s="357" t="s">
        <v>80</v>
      </c>
      <c r="E32" s="357" t="s">
        <v>281</v>
      </c>
      <c r="F32" s="357"/>
      <c r="G32" s="359">
        <v>150</v>
      </c>
      <c r="H32" s="357" t="s">
        <v>272</v>
      </c>
      <c r="I32" s="357" t="s">
        <v>60</v>
      </c>
      <c r="J32" s="357" t="str">
        <f t="shared" ca="1" si="0"/>
        <v/>
      </c>
      <c r="K32" s="360">
        <f t="shared" si="1"/>
        <v>11</v>
      </c>
      <c r="L32" s="360">
        <f t="shared" si="2"/>
        <v>1</v>
      </c>
      <c r="M32" s="360">
        <f t="shared" si="3"/>
        <v>2019</v>
      </c>
      <c r="N32" s="357">
        <f t="shared" si="4"/>
        <v>1</v>
      </c>
      <c r="O32" s="357">
        <f>VLOOKUP(Tabela145673[[#This Row],[Banco]],$V$9:$W$28,2,0)</f>
        <v>1</v>
      </c>
      <c r="P32" s="357" t="str">
        <f>IF(Tabela145673[[#This Row],[DIA]]&gt;0,IF('13'!$CD$36=77,1,""),"")</f>
        <v/>
      </c>
      <c r="Q32" s="357">
        <f>IF(N32&gt;'13'!$CD$30,0,1)</f>
        <v>1</v>
      </c>
      <c r="R32" s="357" t="str">
        <f>IF(Tabela145673[[#This Row],[DIA]]&gt;0,IF('01'!$BX$33=77,1,""),"")</f>
        <v/>
      </c>
      <c r="S32" s="357">
        <f>IF(N32&gt;'01'!$BX$27,0,1)</f>
        <v>1</v>
      </c>
      <c r="U32" s="84"/>
      <c r="V32" s="84"/>
      <c r="W32" s="84"/>
      <c r="X32" s="84"/>
      <c r="Y32" s="361">
        <f>'CAD3'!D25</f>
        <v>0</v>
      </c>
      <c r="Z32" s="84"/>
    </row>
    <row r="33" spans="3:26" x14ac:dyDescent="0.25">
      <c r="C33" s="356">
        <v>43496</v>
      </c>
      <c r="D33" s="357" t="s">
        <v>80</v>
      </c>
      <c r="E33" s="357" t="s">
        <v>280</v>
      </c>
      <c r="F33" s="357"/>
      <c r="G33" s="359">
        <v>700</v>
      </c>
      <c r="H33" s="357" t="s">
        <v>272</v>
      </c>
      <c r="I33" s="357" t="s">
        <v>60</v>
      </c>
      <c r="J33" s="357" t="str">
        <f t="shared" ca="1" si="0"/>
        <v/>
      </c>
      <c r="K33" s="360">
        <f t="shared" si="1"/>
        <v>31</v>
      </c>
      <c r="L33" s="360">
        <f t="shared" si="2"/>
        <v>1</v>
      </c>
      <c r="M33" s="360">
        <f t="shared" si="3"/>
        <v>2019</v>
      </c>
      <c r="N33" s="357">
        <f t="shared" si="4"/>
        <v>1</v>
      </c>
      <c r="O33" s="357">
        <f>VLOOKUP(Tabela145673[[#This Row],[Banco]],$V$9:$W$28,2,0)</f>
        <v>1</v>
      </c>
      <c r="P33" s="357" t="str">
        <f>IF(Tabela145673[[#This Row],[DIA]]&gt;0,IF('13'!$CD$36=77,1,""),"")</f>
        <v/>
      </c>
      <c r="Q33" s="357">
        <f>IF(N33&gt;'13'!$CD$30,0,1)</f>
        <v>1</v>
      </c>
      <c r="R33" s="357" t="str">
        <f>IF(Tabela145673[[#This Row],[DIA]]&gt;0,IF('01'!$BX$33=77,1,""),"")</f>
        <v/>
      </c>
      <c r="S33" s="357">
        <f>IF(N33&gt;'01'!$BX$27,0,1)</f>
        <v>1</v>
      </c>
      <c r="U33" s="84"/>
      <c r="V33" s="84"/>
      <c r="W33" s="84"/>
      <c r="X33" s="84"/>
      <c r="Y33" s="361">
        <f>'CAD3'!D26</f>
        <v>0</v>
      </c>
      <c r="Z33" s="84"/>
    </row>
    <row r="34" spans="3:26" x14ac:dyDescent="0.25">
      <c r="C34" s="356">
        <v>43499</v>
      </c>
      <c r="D34" s="357" t="s">
        <v>80</v>
      </c>
      <c r="E34" s="357" t="s">
        <v>281</v>
      </c>
      <c r="F34" s="357"/>
      <c r="G34" s="359">
        <v>150</v>
      </c>
      <c r="H34" s="357" t="s">
        <v>272</v>
      </c>
      <c r="I34" s="357" t="s">
        <v>60</v>
      </c>
      <c r="J34" s="357" t="str">
        <f t="shared" ca="1" si="0"/>
        <v/>
      </c>
      <c r="K34" s="360">
        <f t="shared" si="1"/>
        <v>3</v>
      </c>
      <c r="L34" s="360">
        <f t="shared" si="2"/>
        <v>2</v>
      </c>
      <c r="M34" s="360">
        <f t="shared" si="3"/>
        <v>2019</v>
      </c>
      <c r="N34" s="357">
        <f t="shared" si="4"/>
        <v>1</v>
      </c>
      <c r="O34" s="357">
        <f>VLOOKUP(Tabela145673[[#This Row],[Banco]],$V$9:$W$28,2,0)</f>
        <v>1</v>
      </c>
      <c r="P34" s="357" t="str">
        <f>IF(Tabela145673[[#This Row],[DIA]]&gt;0,IF('13'!$CD$36=77,1,""),"")</f>
        <v/>
      </c>
      <c r="Q34" s="357">
        <f>IF(N34&gt;'13'!$CD$30,0,1)</f>
        <v>1</v>
      </c>
      <c r="R34" s="357" t="str">
        <f>IF(Tabela145673[[#This Row],[DIA]]&gt;0,IF('01'!$BX$33=77,1,""),"")</f>
        <v/>
      </c>
      <c r="S34" s="357">
        <f>IF(N34&gt;'01'!$BX$27,0,1)</f>
        <v>1</v>
      </c>
      <c r="U34" s="84"/>
      <c r="V34" s="84"/>
      <c r="W34" s="84"/>
      <c r="X34" s="84"/>
      <c r="Y34" s="361">
        <f>'CAD3'!D27</f>
        <v>0</v>
      </c>
      <c r="Z34" s="84"/>
    </row>
    <row r="35" spans="3:26" x14ac:dyDescent="0.25">
      <c r="C35" s="356">
        <v>43522</v>
      </c>
      <c r="D35" s="357" t="s">
        <v>80</v>
      </c>
      <c r="E35" s="357" t="s">
        <v>280</v>
      </c>
      <c r="F35" s="357"/>
      <c r="G35" s="359">
        <v>700</v>
      </c>
      <c r="H35" s="357" t="s">
        <v>272</v>
      </c>
      <c r="I35" s="357" t="s">
        <v>60</v>
      </c>
      <c r="J35" s="357" t="str">
        <f t="shared" ca="1" si="0"/>
        <v/>
      </c>
      <c r="K35" s="360">
        <f t="shared" si="1"/>
        <v>26</v>
      </c>
      <c r="L35" s="360">
        <f t="shared" si="2"/>
        <v>2</v>
      </c>
      <c r="M35" s="360">
        <f t="shared" si="3"/>
        <v>2019</v>
      </c>
      <c r="N35" s="357">
        <f t="shared" si="4"/>
        <v>1</v>
      </c>
      <c r="O35" s="357">
        <f>VLOOKUP(Tabela145673[[#This Row],[Banco]],$V$9:$W$28,2,0)</f>
        <v>1</v>
      </c>
      <c r="P35" s="357" t="str">
        <f>IF(Tabela145673[[#This Row],[DIA]]&gt;0,IF('13'!$CD$36=77,1,""),"")</f>
        <v/>
      </c>
      <c r="Q35" s="357">
        <f>IF(N35&gt;'13'!$CD$30,0,1)</f>
        <v>1</v>
      </c>
      <c r="R35" s="357" t="str">
        <f>IF(Tabela145673[[#This Row],[DIA]]&gt;0,IF('01'!$BX$33=77,1,""),"")</f>
        <v/>
      </c>
      <c r="S35" s="357">
        <f>IF(N35&gt;'01'!$BX$27,0,1)</f>
        <v>1</v>
      </c>
      <c r="U35" s="84"/>
      <c r="V35" s="84"/>
      <c r="W35" s="84"/>
      <c r="X35" s="84"/>
      <c r="Y35" s="361">
        <f>'CAD3'!D28</f>
        <v>0</v>
      </c>
      <c r="Z35" s="84"/>
    </row>
    <row r="36" spans="3:26" x14ac:dyDescent="0.25">
      <c r="C36" s="356">
        <v>43541</v>
      </c>
      <c r="D36" s="357" t="s">
        <v>79</v>
      </c>
      <c r="E36" s="357" t="s">
        <v>286</v>
      </c>
      <c r="F36" s="357"/>
      <c r="G36" s="359">
        <v>200</v>
      </c>
      <c r="H36" s="357" t="s">
        <v>272</v>
      </c>
      <c r="I36" s="357" t="s">
        <v>60</v>
      </c>
      <c r="J36" s="357" t="str">
        <f t="shared" ca="1" si="0"/>
        <v/>
      </c>
      <c r="K36" s="360">
        <f t="shared" si="1"/>
        <v>17</v>
      </c>
      <c r="L36" s="360">
        <f t="shared" si="2"/>
        <v>3</v>
      </c>
      <c r="M36" s="360">
        <f t="shared" si="3"/>
        <v>2019</v>
      </c>
      <c r="N36" s="357">
        <f t="shared" si="4"/>
        <v>1</v>
      </c>
      <c r="O36" s="357">
        <f>VLOOKUP(Tabela145673[[#This Row],[Banco]],$V$9:$W$28,2,0)</f>
        <v>1</v>
      </c>
      <c r="P36" s="357" t="str">
        <f>IF(Tabela145673[[#This Row],[DIA]]&gt;0,IF('13'!$CD$36=77,1,""),"")</f>
        <v/>
      </c>
      <c r="Q36" s="357">
        <f>IF(N36&gt;'13'!$CD$30,0,1)</f>
        <v>1</v>
      </c>
      <c r="R36" s="357" t="str">
        <f>IF(Tabela145673[[#This Row],[DIA]]&gt;0,IF('01'!$BX$33=77,1,""),"")</f>
        <v/>
      </c>
      <c r="S36" s="357">
        <f>IF(N36&gt;'01'!$BX$27,0,1)</f>
        <v>1</v>
      </c>
      <c r="U36" s="84"/>
      <c r="V36" s="84"/>
      <c r="W36" s="84"/>
      <c r="X36" s="84"/>
      <c r="Y36" s="361">
        <f>'CAD3'!D29</f>
        <v>0</v>
      </c>
      <c r="Z36" s="84"/>
    </row>
    <row r="37" spans="3:26" x14ac:dyDescent="0.25">
      <c r="C37" s="356">
        <v>43550</v>
      </c>
      <c r="D37" s="357" t="s">
        <v>79</v>
      </c>
      <c r="E37" s="357" t="s">
        <v>286</v>
      </c>
      <c r="F37" s="357"/>
      <c r="G37" s="359">
        <v>480</v>
      </c>
      <c r="H37" s="357" t="s">
        <v>272</v>
      </c>
      <c r="I37" s="357" t="s">
        <v>60</v>
      </c>
      <c r="J37" s="357" t="str">
        <f t="shared" ca="1" si="0"/>
        <v/>
      </c>
      <c r="K37" s="360">
        <f t="shared" si="1"/>
        <v>26</v>
      </c>
      <c r="L37" s="360">
        <f t="shared" si="2"/>
        <v>3</v>
      </c>
      <c r="M37" s="360">
        <f t="shared" si="3"/>
        <v>2019</v>
      </c>
      <c r="N37" s="357">
        <f t="shared" si="4"/>
        <v>1</v>
      </c>
      <c r="O37" s="357">
        <f>VLOOKUP(Tabela145673[[#This Row],[Banco]],$V$9:$W$28,2,0)</f>
        <v>1</v>
      </c>
      <c r="P37" s="357" t="str">
        <f>IF(Tabela145673[[#This Row],[DIA]]&gt;0,IF('13'!$CD$36=77,1,""),"")</f>
        <v/>
      </c>
      <c r="Q37" s="357">
        <f>IF(N37&gt;'13'!$CD$30,0,1)</f>
        <v>1</v>
      </c>
      <c r="R37" s="357" t="str">
        <f>IF(Tabela145673[[#This Row],[DIA]]&gt;0,IF('01'!$BX$33=77,1,""),"")</f>
        <v/>
      </c>
      <c r="S37" s="357">
        <f>IF(N37&gt;'01'!$BX$27,0,1)</f>
        <v>1</v>
      </c>
      <c r="U37" s="84"/>
      <c r="V37" s="84"/>
      <c r="W37" s="84"/>
      <c r="X37" s="84"/>
      <c r="Y37" s="361">
        <f>'CAD3'!D30</f>
        <v>0</v>
      </c>
      <c r="Z37" s="84"/>
    </row>
    <row r="38" spans="3:26" x14ac:dyDescent="0.25">
      <c r="C38" s="356">
        <v>43557</v>
      </c>
      <c r="D38" s="357" t="s">
        <v>80</v>
      </c>
      <c r="E38" s="357" t="s">
        <v>280</v>
      </c>
      <c r="F38" s="357"/>
      <c r="G38" s="359">
        <v>700</v>
      </c>
      <c r="H38" s="357" t="s">
        <v>272</v>
      </c>
      <c r="I38" s="357" t="s">
        <v>60</v>
      </c>
      <c r="J38" s="357" t="str">
        <f t="shared" ca="1" si="0"/>
        <v/>
      </c>
      <c r="K38" s="360">
        <f t="shared" si="1"/>
        <v>2</v>
      </c>
      <c r="L38" s="360">
        <f t="shared" si="2"/>
        <v>4</v>
      </c>
      <c r="M38" s="360">
        <f t="shared" si="3"/>
        <v>2019</v>
      </c>
      <c r="N38" s="357">
        <f t="shared" si="4"/>
        <v>1</v>
      </c>
      <c r="O38" s="357">
        <f>VLOOKUP(Tabela145673[[#This Row],[Banco]],$V$9:$W$28,2,0)</f>
        <v>1</v>
      </c>
      <c r="P38" s="357" t="str">
        <f>IF(Tabela145673[[#This Row],[DIA]]&gt;0,IF('13'!$CD$36=77,1,""),"")</f>
        <v/>
      </c>
      <c r="Q38" s="357">
        <f>IF(N38&gt;'13'!$CD$30,0,1)</f>
        <v>1</v>
      </c>
      <c r="R38" s="357" t="str">
        <f>IF(Tabela145673[[#This Row],[DIA]]&gt;0,IF('01'!$BX$33=77,1,""),"")</f>
        <v/>
      </c>
      <c r="S38" s="357">
        <f>IF(N38&gt;'01'!$BX$27,0,1)</f>
        <v>1</v>
      </c>
      <c r="U38" s="84"/>
      <c r="V38" s="84"/>
      <c r="W38" s="84"/>
      <c r="X38" s="84"/>
      <c r="Y38" s="361">
        <f>'CAD3'!D31</f>
        <v>0</v>
      </c>
      <c r="Z38" s="84"/>
    </row>
    <row r="39" spans="3:26" x14ac:dyDescent="0.25">
      <c r="C39" s="356">
        <v>43567</v>
      </c>
      <c r="D39" s="357" t="s">
        <v>79</v>
      </c>
      <c r="E39" s="357" t="s">
        <v>283</v>
      </c>
      <c r="F39" s="357"/>
      <c r="G39" s="359">
        <v>535</v>
      </c>
      <c r="H39" s="357" t="s">
        <v>272</v>
      </c>
      <c r="I39" s="357" t="s">
        <v>60</v>
      </c>
      <c r="J39" s="357" t="str">
        <f t="shared" ca="1" si="0"/>
        <v/>
      </c>
      <c r="K39" s="360">
        <f t="shared" si="1"/>
        <v>12</v>
      </c>
      <c r="L39" s="360">
        <f t="shared" si="2"/>
        <v>4</v>
      </c>
      <c r="M39" s="360">
        <f t="shared" si="3"/>
        <v>2019</v>
      </c>
      <c r="N39" s="357">
        <f t="shared" si="4"/>
        <v>1</v>
      </c>
      <c r="O39" s="357">
        <f>VLOOKUP(Tabela145673[[#This Row],[Banco]],$V$9:$W$28,2,0)</f>
        <v>1</v>
      </c>
      <c r="P39" s="357" t="str">
        <f>IF(Tabela145673[[#This Row],[DIA]]&gt;0,IF('13'!$CD$36=77,1,""),"")</f>
        <v/>
      </c>
      <c r="Q39" s="357">
        <f>IF(N39&gt;'13'!$CD$30,0,1)</f>
        <v>1</v>
      </c>
      <c r="R39" s="357" t="str">
        <f>IF(Tabela145673[[#This Row],[DIA]]&gt;0,IF('01'!$BX$33=77,1,""),"")</f>
        <v/>
      </c>
      <c r="S39" s="357">
        <f>IF(N39&gt;'01'!$BX$27,0,1)</f>
        <v>1</v>
      </c>
      <c r="U39" s="84"/>
      <c r="V39" s="84"/>
      <c r="W39" s="84"/>
      <c r="X39" s="84"/>
      <c r="Y39" s="361">
        <f>'CAD3'!D32</f>
        <v>0</v>
      </c>
      <c r="Z39" s="84"/>
    </row>
    <row r="40" spans="3:26" x14ac:dyDescent="0.25">
      <c r="C40" s="356">
        <v>43567</v>
      </c>
      <c r="D40" s="357" t="s">
        <v>79</v>
      </c>
      <c r="E40" s="357" t="s">
        <v>281</v>
      </c>
      <c r="F40" s="357"/>
      <c r="G40" s="359">
        <v>500</v>
      </c>
      <c r="H40" s="357" t="s">
        <v>272</v>
      </c>
      <c r="I40" s="357" t="s">
        <v>60</v>
      </c>
      <c r="J40" s="357" t="str">
        <f t="shared" ca="1" si="0"/>
        <v/>
      </c>
      <c r="K40" s="360">
        <f t="shared" si="1"/>
        <v>12</v>
      </c>
      <c r="L40" s="360">
        <f t="shared" si="2"/>
        <v>4</v>
      </c>
      <c r="M40" s="360">
        <f t="shared" si="3"/>
        <v>2019</v>
      </c>
      <c r="N40" s="357">
        <f t="shared" si="4"/>
        <v>1</v>
      </c>
      <c r="O40" s="357">
        <f>VLOOKUP(Tabela145673[[#This Row],[Banco]],$V$9:$W$28,2,0)</f>
        <v>1</v>
      </c>
      <c r="P40" s="357" t="str">
        <f>IF(Tabela145673[[#This Row],[DIA]]&gt;0,IF('13'!$CD$36=77,1,""),"")</f>
        <v/>
      </c>
      <c r="Q40" s="357">
        <f>IF(N40&gt;'13'!$CD$30,0,1)</f>
        <v>1</v>
      </c>
      <c r="R40" s="357" t="str">
        <f>IF(Tabela145673[[#This Row],[DIA]]&gt;0,IF('01'!$BX$33=77,1,""),"")</f>
        <v/>
      </c>
      <c r="S40" s="357">
        <f>IF(N40&gt;'01'!$BX$27,0,1)</f>
        <v>1</v>
      </c>
      <c r="U40" s="84"/>
      <c r="V40" s="84"/>
      <c r="W40" s="84"/>
      <c r="X40" s="84"/>
      <c r="Y40" s="361">
        <f>'CAD3'!D33</f>
        <v>0</v>
      </c>
      <c r="Z40" s="84"/>
    </row>
    <row r="41" spans="3:26" x14ac:dyDescent="0.25">
      <c r="C41" s="356">
        <v>43573</v>
      </c>
      <c r="D41" s="357" t="s">
        <v>80</v>
      </c>
      <c r="E41" s="357" t="s">
        <v>283</v>
      </c>
      <c r="F41" s="357"/>
      <c r="G41" s="359">
        <v>535</v>
      </c>
      <c r="H41" s="357" t="s">
        <v>272</v>
      </c>
      <c r="I41" s="357" t="s">
        <v>60</v>
      </c>
      <c r="J41" s="357" t="str">
        <f t="shared" ref="J41:J72" ca="1" si="5">IF(I41="","",(IF(I41="Efetivado","",IF(C41="","",IF(C41=TODAY(),"Vence Hoje",IF(C41&lt;TODAY(),"Atrasado",C41-TODAY()&amp;" Dias para Vencer"))))))</f>
        <v/>
      </c>
      <c r="K41" s="360">
        <f t="shared" ref="K41:K72" si="6">DAY(C41)</f>
        <v>18</v>
      </c>
      <c r="L41" s="360">
        <f t="shared" ref="L41:L72" si="7">MONTH(C41)</f>
        <v>4</v>
      </c>
      <c r="M41" s="360">
        <f t="shared" ref="M41:M72" si="8">YEAR(C41)</f>
        <v>2019</v>
      </c>
      <c r="N41" s="357">
        <f t="shared" ref="N41:N72" si="9">VLOOKUP(I41,$Y$9:$Z$10,2,0)</f>
        <v>1</v>
      </c>
      <c r="O41" s="357">
        <f>VLOOKUP(Tabela145673[[#This Row],[Banco]],$V$9:$W$28,2,0)</f>
        <v>1</v>
      </c>
      <c r="P41" s="357" t="str">
        <f>IF(Tabela145673[[#This Row],[DIA]]&gt;0,IF('13'!$CD$36=77,1,""),"")</f>
        <v/>
      </c>
      <c r="Q41" s="357">
        <f>IF(N41&gt;'13'!$CD$30,0,1)</f>
        <v>1</v>
      </c>
      <c r="R41" s="357" t="str">
        <f>IF(Tabela145673[[#This Row],[DIA]]&gt;0,IF('01'!$BX$33=77,1,""),"")</f>
        <v/>
      </c>
      <c r="S41" s="357">
        <f>IF(N41&gt;'01'!$BX$27,0,1)</f>
        <v>1</v>
      </c>
      <c r="U41" s="84"/>
      <c r="V41" s="84"/>
      <c r="W41" s="84"/>
      <c r="X41" s="84"/>
      <c r="Y41" s="361">
        <f>'CAD3'!D34</f>
        <v>0</v>
      </c>
      <c r="Z41" s="84"/>
    </row>
    <row r="42" spans="3:26" x14ac:dyDescent="0.25">
      <c r="C42" s="356">
        <v>43581</v>
      </c>
      <c r="D42" s="357" t="s">
        <v>80</v>
      </c>
      <c r="E42" s="357" t="s">
        <v>286</v>
      </c>
      <c r="F42" s="357"/>
      <c r="G42" s="359">
        <v>680</v>
      </c>
      <c r="H42" s="357" t="s">
        <v>272</v>
      </c>
      <c r="I42" s="357" t="s">
        <v>60</v>
      </c>
      <c r="J42" s="357" t="str">
        <f t="shared" ca="1" si="5"/>
        <v/>
      </c>
      <c r="K42" s="360">
        <f t="shared" si="6"/>
        <v>26</v>
      </c>
      <c r="L42" s="360">
        <f t="shared" si="7"/>
        <v>4</v>
      </c>
      <c r="M42" s="360">
        <f t="shared" si="8"/>
        <v>2019</v>
      </c>
      <c r="N42" s="357">
        <f t="shared" si="9"/>
        <v>1</v>
      </c>
      <c r="O42" s="357">
        <f>VLOOKUP(Tabela145673[[#This Row],[Banco]],$V$9:$W$28,2,0)</f>
        <v>1</v>
      </c>
      <c r="P42" s="357" t="str">
        <f>IF(Tabela145673[[#This Row],[DIA]]&gt;0,IF('13'!$CD$36=77,1,""),"")</f>
        <v/>
      </c>
      <c r="Q42" s="357">
        <f>IF(N42&gt;'13'!$CD$30,0,1)</f>
        <v>1</v>
      </c>
      <c r="R42" s="357" t="str">
        <f>IF(Tabela145673[[#This Row],[DIA]]&gt;0,IF('01'!$BX$33=77,1,""),"")</f>
        <v/>
      </c>
      <c r="S42" s="357">
        <f>IF(N42&gt;'01'!$BX$27,0,1)</f>
        <v>1</v>
      </c>
      <c r="U42" s="84"/>
      <c r="V42" s="84"/>
      <c r="W42" s="84"/>
      <c r="X42" s="84"/>
      <c r="Y42" s="361">
        <f>'CAD3'!D35</f>
        <v>0</v>
      </c>
      <c r="Z42" s="84"/>
    </row>
    <row r="43" spans="3:26" x14ac:dyDescent="0.25">
      <c r="C43" s="356">
        <v>43582</v>
      </c>
      <c r="D43" s="357" t="s">
        <v>79</v>
      </c>
      <c r="E43" s="357" t="s">
        <v>281</v>
      </c>
      <c r="F43" s="357"/>
      <c r="G43" s="359">
        <v>30</v>
      </c>
      <c r="H43" s="357" t="s">
        <v>272</v>
      </c>
      <c r="I43" s="357" t="s">
        <v>60</v>
      </c>
      <c r="J43" s="357" t="str">
        <f t="shared" ca="1" si="5"/>
        <v/>
      </c>
      <c r="K43" s="360">
        <f t="shared" si="6"/>
        <v>27</v>
      </c>
      <c r="L43" s="360">
        <f t="shared" si="7"/>
        <v>4</v>
      </c>
      <c r="M43" s="360">
        <f t="shared" si="8"/>
        <v>2019</v>
      </c>
      <c r="N43" s="357">
        <f t="shared" si="9"/>
        <v>1</v>
      </c>
      <c r="O43" s="357">
        <f>VLOOKUP(Tabela145673[[#This Row],[Banco]],$V$9:$W$28,2,0)</f>
        <v>1</v>
      </c>
      <c r="P43" s="357" t="str">
        <f>IF(Tabela145673[[#This Row],[DIA]]&gt;0,IF('13'!$CD$36=77,1,""),"")</f>
        <v/>
      </c>
      <c r="Q43" s="357">
        <f>IF(N43&gt;'13'!$CD$30,0,1)</f>
        <v>1</v>
      </c>
      <c r="R43" s="357" t="str">
        <f>IF(Tabela145673[[#This Row],[DIA]]&gt;0,IF('01'!$BX$33=77,1,""),"")</f>
        <v/>
      </c>
      <c r="S43" s="357">
        <f>IF(N43&gt;'01'!$BX$27,0,1)</f>
        <v>1</v>
      </c>
      <c r="U43" s="84"/>
      <c r="V43" s="84"/>
      <c r="W43" s="84"/>
      <c r="X43" s="84"/>
      <c r="Y43" s="361">
        <f>'CAD3'!D36</f>
        <v>0</v>
      </c>
      <c r="Z43" s="84"/>
    </row>
    <row r="44" spans="3:26" x14ac:dyDescent="0.25">
      <c r="C44" s="356">
        <v>43582</v>
      </c>
      <c r="D44" s="357" t="s">
        <v>79</v>
      </c>
      <c r="E44" s="357" t="s">
        <v>282</v>
      </c>
      <c r="F44" s="357"/>
      <c r="G44" s="359">
        <v>200</v>
      </c>
      <c r="H44" s="357" t="s">
        <v>272</v>
      </c>
      <c r="I44" s="357" t="s">
        <v>60</v>
      </c>
      <c r="J44" s="357" t="str">
        <f t="shared" ca="1" si="5"/>
        <v/>
      </c>
      <c r="K44" s="360">
        <f t="shared" si="6"/>
        <v>27</v>
      </c>
      <c r="L44" s="360">
        <f t="shared" si="7"/>
        <v>4</v>
      </c>
      <c r="M44" s="360">
        <f t="shared" si="8"/>
        <v>2019</v>
      </c>
      <c r="N44" s="357">
        <f t="shared" si="9"/>
        <v>1</v>
      </c>
      <c r="O44" s="357">
        <f>VLOOKUP(Tabela145673[[#This Row],[Banco]],$V$9:$W$28,2,0)</f>
        <v>1</v>
      </c>
      <c r="P44" s="357" t="str">
        <f>IF(Tabela145673[[#This Row],[DIA]]&gt;0,IF('13'!$CD$36=77,1,""),"")</f>
        <v/>
      </c>
      <c r="Q44" s="357">
        <f>IF(N44&gt;'13'!$CD$30,0,1)</f>
        <v>1</v>
      </c>
      <c r="R44" s="357" t="str">
        <f>IF(Tabela145673[[#This Row],[DIA]]&gt;0,IF('01'!$BX$33=77,1,""),"")</f>
        <v/>
      </c>
      <c r="S44" s="357">
        <f>IF(N44&gt;'01'!$BX$27,0,1)</f>
        <v>1</v>
      </c>
      <c r="U44" s="84"/>
      <c r="V44" s="84"/>
      <c r="W44" s="84"/>
      <c r="X44" s="84"/>
      <c r="Y44" s="361">
        <f>'CAD3'!D37</f>
        <v>0</v>
      </c>
      <c r="Z44" s="84"/>
    </row>
    <row r="45" spans="3:26" x14ac:dyDescent="0.25">
      <c r="C45" s="356">
        <v>43582</v>
      </c>
      <c r="D45" s="357" t="s">
        <v>79</v>
      </c>
      <c r="E45" s="357" t="s">
        <v>281</v>
      </c>
      <c r="F45" s="357"/>
      <c r="G45" s="359">
        <v>100</v>
      </c>
      <c r="H45" s="357" t="s">
        <v>272</v>
      </c>
      <c r="I45" s="357" t="s">
        <v>60</v>
      </c>
      <c r="J45" s="357" t="str">
        <f t="shared" ca="1" si="5"/>
        <v/>
      </c>
      <c r="K45" s="360">
        <f t="shared" si="6"/>
        <v>27</v>
      </c>
      <c r="L45" s="360">
        <f t="shared" si="7"/>
        <v>4</v>
      </c>
      <c r="M45" s="360">
        <f t="shared" si="8"/>
        <v>2019</v>
      </c>
      <c r="N45" s="357">
        <f t="shared" si="9"/>
        <v>1</v>
      </c>
      <c r="O45" s="357">
        <f>VLOOKUP(Tabela145673[[#This Row],[Banco]],$V$9:$W$28,2,0)</f>
        <v>1</v>
      </c>
      <c r="P45" s="357" t="str">
        <f>IF(Tabela145673[[#This Row],[DIA]]&gt;0,IF('13'!$CD$36=77,1,""),"")</f>
        <v/>
      </c>
      <c r="Q45" s="357">
        <f>IF(N45&gt;'13'!$CD$30,0,1)</f>
        <v>1</v>
      </c>
      <c r="R45" s="357" t="str">
        <f>IF(Tabela145673[[#This Row],[DIA]]&gt;0,IF('01'!$BX$33=77,1,""),"")</f>
        <v/>
      </c>
      <c r="S45" s="357">
        <f>IF(N45&gt;'01'!$BX$27,0,1)</f>
        <v>1</v>
      </c>
      <c r="U45" s="84"/>
      <c r="V45" s="84"/>
      <c r="W45" s="84"/>
      <c r="X45" s="84"/>
      <c r="Y45" s="361">
        <f>'CAD3'!D38</f>
        <v>0</v>
      </c>
      <c r="Z45" s="84"/>
    </row>
    <row r="46" spans="3:26" x14ac:dyDescent="0.25">
      <c r="C46" s="356">
        <v>43582</v>
      </c>
      <c r="D46" s="357" t="s">
        <v>79</v>
      </c>
      <c r="E46" s="357" t="s">
        <v>281</v>
      </c>
      <c r="F46" s="357"/>
      <c r="G46" s="359">
        <v>50</v>
      </c>
      <c r="H46" s="357" t="s">
        <v>272</v>
      </c>
      <c r="I46" s="357" t="s">
        <v>60</v>
      </c>
      <c r="J46" s="357" t="str">
        <f t="shared" ca="1" si="5"/>
        <v/>
      </c>
      <c r="K46" s="360">
        <f t="shared" si="6"/>
        <v>27</v>
      </c>
      <c r="L46" s="360">
        <f t="shared" si="7"/>
        <v>4</v>
      </c>
      <c r="M46" s="360">
        <f t="shared" si="8"/>
        <v>2019</v>
      </c>
      <c r="N46" s="357">
        <f t="shared" si="9"/>
        <v>1</v>
      </c>
      <c r="O46" s="357">
        <f>VLOOKUP(Tabela145673[[#This Row],[Banco]],$V$9:$W$28,2,0)</f>
        <v>1</v>
      </c>
      <c r="P46" s="357" t="str">
        <f>IF(Tabela145673[[#This Row],[DIA]]&gt;0,IF('13'!$CD$36=77,1,""),"")</f>
        <v/>
      </c>
      <c r="Q46" s="357">
        <f>IF(N46&gt;'13'!$CD$30,0,1)</f>
        <v>1</v>
      </c>
      <c r="R46" s="357" t="str">
        <f>IF(Tabela145673[[#This Row],[DIA]]&gt;0,IF('01'!$BX$33=77,1,""),"")</f>
        <v/>
      </c>
      <c r="S46" s="357">
        <f>IF(N46&gt;'01'!$BX$27,0,1)</f>
        <v>1</v>
      </c>
      <c r="U46" s="84"/>
      <c r="V46" s="84"/>
      <c r="W46" s="84"/>
      <c r="X46" s="84"/>
      <c r="Y46" s="361">
        <f>'CAD3'!D39</f>
        <v>0</v>
      </c>
      <c r="Z46" s="84"/>
    </row>
    <row r="47" spans="3:26" x14ac:dyDescent="0.25">
      <c r="C47" s="356">
        <v>43587</v>
      </c>
      <c r="D47" s="357" t="s">
        <v>80</v>
      </c>
      <c r="E47" s="357" t="s">
        <v>281</v>
      </c>
      <c r="F47" s="357"/>
      <c r="G47" s="359">
        <v>25</v>
      </c>
      <c r="H47" s="357" t="s">
        <v>272</v>
      </c>
      <c r="I47" s="357" t="s">
        <v>60</v>
      </c>
      <c r="J47" s="357" t="str">
        <f t="shared" ca="1" si="5"/>
        <v/>
      </c>
      <c r="K47" s="360">
        <f t="shared" si="6"/>
        <v>2</v>
      </c>
      <c r="L47" s="360">
        <f t="shared" si="7"/>
        <v>5</v>
      </c>
      <c r="M47" s="360">
        <f t="shared" si="8"/>
        <v>2019</v>
      </c>
      <c r="N47" s="357">
        <f t="shared" si="9"/>
        <v>1</v>
      </c>
      <c r="O47" s="357">
        <f>VLOOKUP(Tabela145673[[#This Row],[Banco]],$V$9:$W$28,2,0)</f>
        <v>1</v>
      </c>
      <c r="P47" s="357" t="str">
        <f>IF(Tabela145673[[#This Row],[DIA]]&gt;0,IF('13'!$CD$36=77,1,""),"")</f>
        <v/>
      </c>
      <c r="Q47" s="357">
        <f>IF(N47&gt;'13'!$CD$30,0,1)</f>
        <v>1</v>
      </c>
      <c r="R47" s="357" t="str">
        <f>IF(Tabela145673[[#This Row],[DIA]]&gt;0,IF('01'!$BX$33=77,1,""),"")</f>
        <v/>
      </c>
      <c r="S47" s="357">
        <f>IF(N47&gt;'01'!$BX$27,0,1)</f>
        <v>1</v>
      </c>
      <c r="U47" s="84"/>
      <c r="V47" s="84"/>
      <c r="W47" s="84"/>
      <c r="X47" s="84"/>
      <c r="Y47" s="361">
        <f>'CAD3'!D40</f>
        <v>0</v>
      </c>
      <c r="Z47" s="84"/>
    </row>
    <row r="48" spans="3:26" x14ac:dyDescent="0.25">
      <c r="C48" s="356">
        <v>43588</v>
      </c>
      <c r="D48" s="357" t="s">
        <v>80</v>
      </c>
      <c r="E48" s="357" t="s">
        <v>280</v>
      </c>
      <c r="F48" s="357"/>
      <c r="G48" s="359">
        <v>700</v>
      </c>
      <c r="H48" s="357" t="s">
        <v>272</v>
      </c>
      <c r="I48" s="357" t="s">
        <v>60</v>
      </c>
      <c r="J48" s="357" t="str">
        <f t="shared" ca="1" si="5"/>
        <v/>
      </c>
      <c r="K48" s="360">
        <f t="shared" si="6"/>
        <v>3</v>
      </c>
      <c r="L48" s="360">
        <f t="shared" si="7"/>
        <v>5</v>
      </c>
      <c r="M48" s="360">
        <f t="shared" si="8"/>
        <v>2019</v>
      </c>
      <c r="N48" s="357">
        <f t="shared" si="9"/>
        <v>1</v>
      </c>
      <c r="O48" s="357">
        <f>VLOOKUP(Tabela145673[[#This Row],[Banco]],$V$9:$W$28,2,0)</f>
        <v>1</v>
      </c>
      <c r="P48" s="357" t="str">
        <f>IF(Tabela145673[[#This Row],[DIA]]&gt;0,IF('13'!$CD$36=77,1,""),"")</f>
        <v/>
      </c>
      <c r="Q48" s="357">
        <f>IF(N48&gt;'13'!$CD$30,0,1)</f>
        <v>1</v>
      </c>
      <c r="R48" s="357" t="str">
        <f>IF(Tabela145673[[#This Row],[DIA]]&gt;0,IF('01'!$BX$33=77,1,""),"")</f>
        <v/>
      </c>
      <c r="S48" s="357">
        <f>IF(N48&gt;'01'!$BX$27,0,1)</f>
        <v>1</v>
      </c>
      <c r="U48" s="84"/>
      <c r="V48" s="84"/>
      <c r="W48" s="84"/>
      <c r="X48" s="84"/>
      <c r="Y48" s="361">
        <f>'CAD3'!D41</f>
        <v>0</v>
      </c>
      <c r="Z48" s="84"/>
    </row>
    <row r="49" spans="3:26" x14ac:dyDescent="0.25">
      <c r="C49" s="356">
        <v>43594</v>
      </c>
      <c r="D49" s="357" t="s">
        <v>79</v>
      </c>
      <c r="E49" s="357" t="s">
        <v>282</v>
      </c>
      <c r="F49" s="357"/>
      <c r="G49" s="359">
        <v>550</v>
      </c>
      <c r="H49" s="357" t="s">
        <v>272</v>
      </c>
      <c r="I49" s="357" t="s">
        <v>60</v>
      </c>
      <c r="J49" s="357" t="str">
        <f t="shared" ca="1" si="5"/>
        <v/>
      </c>
      <c r="K49" s="360">
        <f t="shared" si="6"/>
        <v>9</v>
      </c>
      <c r="L49" s="360">
        <f t="shared" si="7"/>
        <v>5</v>
      </c>
      <c r="M49" s="360">
        <f t="shared" si="8"/>
        <v>2019</v>
      </c>
      <c r="N49" s="357">
        <f t="shared" si="9"/>
        <v>1</v>
      </c>
      <c r="O49" s="357">
        <f>VLOOKUP(Tabela145673[[#This Row],[Banco]],$V$9:$W$28,2,0)</f>
        <v>1</v>
      </c>
      <c r="P49" s="357" t="str">
        <f>IF(Tabela145673[[#This Row],[DIA]]&gt;0,IF('13'!$CD$36=77,1,""),"")</f>
        <v/>
      </c>
      <c r="Q49" s="357">
        <f>IF(N49&gt;'13'!$CD$30,0,1)</f>
        <v>1</v>
      </c>
      <c r="R49" s="357" t="str">
        <f>IF(Tabela145673[[#This Row],[DIA]]&gt;0,IF('01'!$BX$33=77,1,""),"")</f>
        <v/>
      </c>
      <c r="S49" s="357">
        <f>IF(N49&gt;'01'!$BX$27,0,1)</f>
        <v>1</v>
      </c>
      <c r="U49" s="84"/>
      <c r="V49" s="84"/>
      <c r="W49" s="84"/>
      <c r="X49" s="84"/>
      <c r="Y49" s="361">
        <f>'CAD3'!D42</f>
        <v>0</v>
      </c>
      <c r="Z49" s="84"/>
    </row>
    <row r="50" spans="3:26" x14ac:dyDescent="0.25">
      <c r="C50" s="356">
        <v>43605</v>
      </c>
      <c r="D50" s="357" t="s">
        <v>80</v>
      </c>
      <c r="E50" s="357" t="s">
        <v>282</v>
      </c>
      <c r="F50" s="357"/>
      <c r="G50" s="359">
        <v>200</v>
      </c>
      <c r="H50" s="357" t="s">
        <v>272</v>
      </c>
      <c r="I50" s="357" t="s">
        <v>60</v>
      </c>
      <c r="J50" s="357" t="str">
        <f t="shared" ca="1" si="5"/>
        <v/>
      </c>
      <c r="K50" s="360">
        <f t="shared" si="6"/>
        <v>20</v>
      </c>
      <c r="L50" s="360">
        <f t="shared" si="7"/>
        <v>5</v>
      </c>
      <c r="M50" s="360">
        <f t="shared" si="8"/>
        <v>2019</v>
      </c>
      <c r="N50" s="357">
        <f t="shared" si="9"/>
        <v>1</v>
      </c>
      <c r="O50" s="357">
        <f>VLOOKUP(Tabela145673[[#This Row],[Banco]],$V$9:$W$28,2,0)</f>
        <v>1</v>
      </c>
      <c r="P50" s="357" t="str">
        <f>IF(Tabela145673[[#This Row],[DIA]]&gt;0,IF('13'!$CD$36=77,1,""),"")</f>
        <v/>
      </c>
      <c r="Q50" s="357">
        <f>IF(N50&gt;'13'!$CD$30,0,1)</f>
        <v>1</v>
      </c>
      <c r="R50" s="357" t="str">
        <f>IF(Tabela145673[[#This Row],[DIA]]&gt;0,IF('01'!$BX$33=77,1,""),"")</f>
        <v/>
      </c>
      <c r="S50" s="357">
        <f>IF(N50&gt;'01'!$BX$27,0,1)</f>
        <v>1</v>
      </c>
      <c r="U50" s="84"/>
      <c r="V50" s="84"/>
      <c r="W50" s="84"/>
      <c r="X50" s="84"/>
      <c r="Y50" s="361">
        <f>'CAD3'!D43</f>
        <v>0</v>
      </c>
      <c r="Z50" s="84"/>
    </row>
    <row r="51" spans="3:26" x14ac:dyDescent="0.25">
      <c r="C51" s="356">
        <v>43610</v>
      </c>
      <c r="D51" s="357" t="s">
        <v>80</v>
      </c>
      <c r="E51" s="357" t="s">
        <v>282</v>
      </c>
      <c r="F51" s="357"/>
      <c r="G51" s="359">
        <v>550</v>
      </c>
      <c r="H51" s="357" t="s">
        <v>272</v>
      </c>
      <c r="I51" s="357" t="s">
        <v>60</v>
      </c>
      <c r="J51" s="357" t="str">
        <f t="shared" ca="1" si="5"/>
        <v/>
      </c>
      <c r="K51" s="360">
        <f t="shared" si="6"/>
        <v>25</v>
      </c>
      <c r="L51" s="360">
        <f t="shared" si="7"/>
        <v>5</v>
      </c>
      <c r="M51" s="360">
        <f t="shared" si="8"/>
        <v>2019</v>
      </c>
      <c r="N51" s="357">
        <f t="shared" si="9"/>
        <v>1</v>
      </c>
      <c r="O51" s="357">
        <f>VLOOKUP(Tabela145673[[#This Row],[Banco]],$V$9:$W$28,2,0)</f>
        <v>1</v>
      </c>
      <c r="P51" s="357" t="str">
        <f>IF(Tabela145673[[#This Row],[DIA]]&gt;0,IF('13'!$CD$36=77,1,""),"")</f>
        <v/>
      </c>
      <c r="Q51" s="357">
        <f>IF(N51&gt;'13'!$CD$30,0,1)</f>
        <v>1</v>
      </c>
      <c r="R51" s="357" t="str">
        <f>IF(Tabela145673[[#This Row],[DIA]]&gt;0,IF('01'!$BX$33=77,1,""),"")</f>
        <v/>
      </c>
      <c r="S51" s="357">
        <f>IF(N51&gt;'01'!$BX$27,0,1)</f>
        <v>1</v>
      </c>
      <c r="U51" s="84"/>
      <c r="V51" s="84"/>
      <c r="W51" s="84"/>
      <c r="X51" s="84"/>
      <c r="Y51" s="361">
        <f>'CAD3'!D44</f>
        <v>0</v>
      </c>
      <c r="Z51" s="84"/>
    </row>
    <row r="52" spans="3:26" x14ac:dyDescent="0.25">
      <c r="C52" s="356">
        <v>43611</v>
      </c>
      <c r="D52" s="357" t="s">
        <v>80</v>
      </c>
      <c r="E52" s="357" t="s">
        <v>281</v>
      </c>
      <c r="F52" s="357"/>
      <c r="G52" s="359">
        <v>70</v>
      </c>
      <c r="H52" s="357" t="s">
        <v>272</v>
      </c>
      <c r="I52" s="357" t="s">
        <v>60</v>
      </c>
      <c r="J52" s="357" t="str">
        <f t="shared" ca="1" si="5"/>
        <v/>
      </c>
      <c r="K52" s="360">
        <f t="shared" si="6"/>
        <v>26</v>
      </c>
      <c r="L52" s="360">
        <f t="shared" si="7"/>
        <v>5</v>
      </c>
      <c r="M52" s="360">
        <f t="shared" si="8"/>
        <v>2019</v>
      </c>
      <c r="N52" s="357">
        <f t="shared" si="9"/>
        <v>1</v>
      </c>
      <c r="O52" s="357">
        <f>VLOOKUP(Tabela145673[[#This Row],[Banco]],$V$9:$W$28,2,0)</f>
        <v>1</v>
      </c>
      <c r="P52" s="357" t="str">
        <f>IF(Tabela145673[[#This Row],[DIA]]&gt;0,IF('13'!$CD$36=77,1,""),"")</f>
        <v/>
      </c>
      <c r="Q52" s="357">
        <f>IF(N52&gt;'13'!$CD$30,0,1)</f>
        <v>1</v>
      </c>
      <c r="R52" s="357" t="str">
        <f>IF(Tabela145673[[#This Row],[DIA]]&gt;0,IF('01'!$BX$33=77,1,""),"")</f>
        <v/>
      </c>
      <c r="S52" s="357">
        <f>IF(N52&gt;'01'!$BX$27,0,1)</f>
        <v>1</v>
      </c>
      <c r="U52" s="84"/>
      <c r="V52" s="84"/>
      <c r="W52" s="84"/>
      <c r="X52" s="84"/>
      <c r="Y52" s="361">
        <f>'CAD3'!D45</f>
        <v>0</v>
      </c>
      <c r="Z52" s="84"/>
    </row>
    <row r="53" spans="3:26" x14ac:dyDescent="0.25">
      <c r="C53" s="356">
        <v>43620</v>
      </c>
      <c r="D53" s="357" t="s">
        <v>80</v>
      </c>
      <c r="E53" s="357" t="s">
        <v>280</v>
      </c>
      <c r="F53" s="357"/>
      <c r="G53" s="359">
        <v>700</v>
      </c>
      <c r="H53" s="357" t="s">
        <v>272</v>
      </c>
      <c r="I53" s="357" t="s">
        <v>60</v>
      </c>
      <c r="J53" s="357" t="str">
        <f t="shared" ca="1" si="5"/>
        <v/>
      </c>
      <c r="K53" s="360">
        <f t="shared" si="6"/>
        <v>4</v>
      </c>
      <c r="L53" s="360">
        <f t="shared" si="7"/>
        <v>6</v>
      </c>
      <c r="M53" s="360">
        <f t="shared" si="8"/>
        <v>2019</v>
      </c>
      <c r="N53" s="357">
        <f t="shared" si="9"/>
        <v>1</v>
      </c>
      <c r="O53" s="357">
        <f>VLOOKUP(Tabela145673[[#This Row],[Banco]],$V$9:$W$28,2,0)</f>
        <v>1</v>
      </c>
      <c r="P53" s="357" t="str">
        <f>IF(Tabela145673[[#This Row],[DIA]]&gt;0,IF('13'!$CD$36=77,1,""),"")</f>
        <v/>
      </c>
      <c r="Q53" s="357">
        <f>IF(N53&gt;'13'!$CD$30,0,1)</f>
        <v>1</v>
      </c>
      <c r="R53" s="357" t="str">
        <f>IF(Tabela145673[[#This Row],[DIA]]&gt;0,IF('01'!$BX$33=77,1,""),"")</f>
        <v/>
      </c>
      <c r="S53" s="357">
        <f>IF(N53&gt;'01'!$BX$27,0,1)</f>
        <v>1</v>
      </c>
      <c r="U53" s="84"/>
      <c r="V53" s="84"/>
      <c r="W53" s="84"/>
      <c r="X53" s="84"/>
      <c r="Y53" s="361">
        <f>'CAD3'!D46</f>
        <v>0</v>
      </c>
      <c r="Z53" s="84"/>
    </row>
    <row r="54" spans="3:26" x14ac:dyDescent="0.25">
      <c r="C54" s="356">
        <v>43622</v>
      </c>
      <c r="D54" s="357" t="s">
        <v>79</v>
      </c>
      <c r="E54" s="357" t="s">
        <v>285</v>
      </c>
      <c r="F54" s="357"/>
      <c r="G54" s="359">
        <v>200</v>
      </c>
      <c r="H54" s="357" t="s">
        <v>272</v>
      </c>
      <c r="I54" s="357" t="s">
        <v>60</v>
      </c>
      <c r="J54" s="357" t="str">
        <f t="shared" ca="1" si="5"/>
        <v/>
      </c>
      <c r="K54" s="360">
        <f t="shared" si="6"/>
        <v>6</v>
      </c>
      <c r="L54" s="360">
        <f t="shared" si="7"/>
        <v>6</v>
      </c>
      <c r="M54" s="360">
        <f t="shared" si="8"/>
        <v>2019</v>
      </c>
      <c r="N54" s="357">
        <f t="shared" si="9"/>
        <v>1</v>
      </c>
      <c r="O54" s="357">
        <f>VLOOKUP(Tabela145673[[#This Row],[Banco]],$V$9:$W$28,2,0)</f>
        <v>1</v>
      </c>
      <c r="P54" s="357" t="str">
        <f>IF(Tabela145673[[#This Row],[DIA]]&gt;0,IF('13'!$CD$36=77,1,""),"")</f>
        <v/>
      </c>
      <c r="Q54" s="357">
        <f>IF(N54&gt;'13'!$CD$30,0,1)</f>
        <v>1</v>
      </c>
      <c r="R54" s="357" t="str">
        <f>IF(Tabela145673[[#This Row],[DIA]]&gt;0,IF('01'!$BX$33=77,1,""),"")</f>
        <v/>
      </c>
      <c r="S54" s="357">
        <f>IF(N54&gt;'01'!$BX$27,0,1)</f>
        <v>1</v>
      </c>
      <c r="U54" s="84"/>
      <c r="V54" s="84"/>
      <c r="W54" s="84"/>
      <c r="X54" s="84"/>
      <c r="Y54" s="361">
        <f>'CAD3'!D47</f>
        <v>0</v>
      </c>
      <c r="Z54" s="84"/>
    </row>
    <row r="55" spans="3:26" x14ac:dyDescent="0.25">
      <c r="C55" s="356">
        <v>43624</v>
      </c>
      <c r="D55" s="357" t="s">
        <v>80</v>
      </c>
      <c r="E55" s="357" t="s">
        <v>285</v>
      </c>
      <c r="F55" s="357"/>
      <c r="G55" s="359">
        <v>100</v>
      </c>
      <c r="H55" s="357" t="s">
        <v>272</v>
      </c>
      <c r="I55" s="357" t="s">
        <v>60</v>
      </c>
      <c r="J55" s="357" t="str">
        <f t="shared" ca="1" si="5"/>
        <v/>
      </c>
      <c r="K55" s="360">
        <f t="shared" si="6"/>
        <v>8</v>
      </c>
      <c r="L55" s="360">
        <f t="shared" si="7"/>
        <v>6</v>
      </c>
      <c r="M55" s="360">
        <f t="shared" si="8"/>
        <v>2019</v>
      </c>
      <c r="N55" s="357">
        <f t="shared" si="9"/>
        <v>1</v>
      </c>
      <c r="O55" s="357">
        <f>VLOOKUP(Tabela145673[[#This Row],[Banco]],$V$9:$W$28,2,0)</f>
        <v>1</v>
      </c>
      <c r="P55" s="357" t="str">
        <f>IF(Tabela145673[[#This Row],[DIA]]&gt;0,IF('13'!$CD$36=77,1,""),"")</f>
        <v/>
      </c>
      <c r="Q55" s="357">
        <f>IF(N55&gt;'13'!$CD$30,0,1)</f>
        <v>1</v>
      </c>
      <c r="R55" s="357" t="str">
        <f>IF(Tabela145673[[#This Row],[DIA]]&gt;0,IF('01'!$BX$33=77,1,""),"")</f>
        <v/>
      </c>
      <c r="S55" s="357">
        <f>IF(N55&gt;'01'!$BX$27,0,1)</f>
        <v>1</v>
      </c>
      <c r="U55" s="84"/>
      <c r="V55" s="84"/>
      <c r="W55" s="84"/>
      <c r="X55" s="84"/>
      <c r="Y55" s="361">
        <f>'CAD3'!D48</f>
        <v>0</v>
      </c>
      <c r="Z55" s="84"/>
    </row>
    <row r="56" spans="3:26" x14ac:dyDescent="0.25">
      <c r="C56" s="356">
        <v>43629</v>
      </c>
      <c r="D56" s="357" t="s">
        <v>79</v>
      </c>
      <c r="E56" s="357" t="s">
        <v>282</v>
      </c>
      <c r="F56" s="357"/>
      <c r="G56" s="359">
        <v>100</v>
      </c>
      <c r="H56" s="357" t="s">
        <v>272</v>
      </c>
      <c r="I56" s="357" t="s">
        <v>60</v>
      </c>
      <c r="J56" s="357" t="str">
        <f t="shared" ca="1" si="5"/>
        <v/>
      </c>
      <c r="K56" s="360">
        <f t="shared" si="6"/>
        <v>13</v>
      </c>
      <c r="L56" s="360">
        <f t="shared" si="7"/>
        <v>6</v>
      </c>
      <c r="M56" s="360">
        <f t="shared" si="8"/>
        <v>2019</v>
      </c>
      <c r="N56" s="357">
        <f t="shared" si="9"/>
        <v>1</v>
      </c>
      <c r="O56" s="357">
        <f>VLOOKUP(Tabela145673[[#This Row],[Banco]],$V$9:$W$28,2,0)</f>
        <v>1</v>
      </c>
      <c r="P56" s="357" t="str">
        <f>IF(Tabela145673[[#This Row],[DIA]]&gt;0,IF('13'!$CD$36=77,1,""),"")</f>
        <v/>
      </c>
      <c r="Q56" s="357">
        <f>IF(N56&gt;'13'!$CD$30,0,1)</f>
        <v>1</v>
      </c>
      <c r="R56" s="357" t="str">
        <f>IF(Tabela145673[[#This Row],[DIA]]&gt;0,IF('01'!$BX$33=77,1,""),"")</f>
        <v/>
      </c>
      <c r="S56" s="357">
        <f>IF(N56&gt;'01'!$BX$27,0,1)</f>
        <v>1</v>
      </c>
      <c r="U56" s="84"/>
      <c r="V56" s="84"/>
      <c r="W56" s="84"/>
      <c r="X56" s="84"/>
      <c r="Y56" s="361">
        <f>'CAD3'!D49</f>
        <v>0</v>
      </c>
      <c r="Z56" s="84"/>
    </row>
    <row r="57" spans="3:26" x14ac:dyDescent="0.25">
      <c r="C57" s="356">
        <v>43631</v>
      </c>
      <c r="D57" s="357" t="s">
        <v>79</v>
      </c>
      <c r="E57" s="357" t="s">
        <v>283</v>
      </c>
      <c r="F57" s="357"/>
      <c r="G57" s="359">
        <v>100</v>
      </c>
      <c r="H57" s="357" t="s">
        <v>272</v>
      </c>
      <c r="I57" s="357" t="s">
        <v>60</v>
      </c>
      <c r="J57" s="357" t="str">
        <f t="shared" ca="1" si="5"/>
        <v/>
      </c>
      <c r="K57" s="360">
        <f t="shared" si="6"/>
        <v>15</v>
      </c>
      <c r="L57" s="360">
        <f t="shared" si="7"/>
        <v>6</v>
      </c>
      <c r="M57" s="360">
        <f t="shared" si="8"/>
        <v>2019</v>
      </c>
      <c r="N57" s="357">
        <f t="shared" si="9"/>
        <v>1</v>
      </c>
      <c r="O57" s="357">
        <f>VLOOKUP(Tabela145673[[#This Row],[Banco]],$V$9:$W$28,2,0)</f>
        <v>1</v>
      </c>
      <c r="P57" s="357" t="str">
        <f>IF(Tabela145673[[#This Row],[DIA]]&gt;0,IF('13'!$CD$36=77,1,""),"")</f>
        <v/>
      </c>
      <c r="Q57" s="357">
        <f>IF(N57&gt;'13'!$CD$30,0,1)</f>
        <v>1</v>
      </c>
      <c r="R57" s="357" t="str">
        <f>IF(Tabela145673[[#This Row],[DIA]]&gt;0,IF('01'!$BX$33=77,1,""),"")</f>
        <v/>
      </c>
      <c r="S57" s="357">
        <f>IF(N57&gt;'01'!$BX$27,0,1)</f>
        <v>1</v>
      </c>
      <c r="U57" s="84"/>
      <c r="V57" s="84"/>
      <c r="W57" s="84"/>
      <c r="X57" s="84"/>
      <c r="Y57" s="361">
        <f>'CAD3'!D50</f>
        <v>0</v>
      </c>
      <c r="Z57" s="84"/>
    </row>
    <row r="58" spans="3:26" x14ac:dyDescent="0.25">
      <c r="C58" s="356">
        <v>43634</v>
      </c>
      <c r="D58" s="357" t="s">
        <v>80</v>
      </c>
      <c r="E58" s="357" t="s">
        <v>283</v>
      </c>
      <c r="F58" s="357"/>
      <c r="G58" s="359">
        <v>100</v>
      </c>
      <c r="H58" s="357" t="s">
        <v>272</v>
      </c>
      <c r="I58" s="357" t="s">
        <v>60</v>
      </c>
      <c r="J58" s="357" t="str">
        <f t="shared" ca="1" si="5"/>
        <v/>
      </c>
      <c r="K58" s="360">
        <f t="shared" si="6"/>
        <v>18</v>
      </c>
      <c r="L58" s="360">
        <f t="shared" si="7"/>
        <v>6</v>
      </c>
      <c r="M58" s="360">
        <f t="shared" si="8"/>
        <v>2019</v>
      </c>
      <c r="N58" s="357">
        <f t="shared" si="9"/>
        <v>1</v>
      </c>
      <c r="O58" s="357">
        <f>VLOOKUP(Tabela145673[[#This Row],[Banco]],$V$9:$W$28,2,0)</f>
        <v>1</v>
      </c>
      <c r="P58" s="357" t="str">
        <f>IF(Tabela145673[[#This Row],[DIA]]&gt;0,IF('13'!$CD$36=77,1,""),"")</f>
        <v/>
      </c>
      <c r="Q58" s="357">
        <f>IF(N58&gt;'13'!$CD$30,0,1)</f>
        <v>1</v>
      </c>
      <c r="R58" s="357" t="str">
        <f>IF(Tabela145673[[#This Row],[DIA]]&gt;0,IF('01'!$BX$33=77,1,""),"")</f>
        <v/>
      </c>
      <c r="S58" s="357">
        <f>IF(N58&gt;'01'!$BX$27,0,1)</f>
        <v>1</v>
      </c>
      <c r="U58" s="84"/>
      <c r="V58" s="84"/>
      <c r="W58" s="84"/>
      <c r="X58" s="84"/>
      <c r="Y58" s="361">
        <f>'CAD3'!D51</f>
        <v>0</v>
      </c>
    </row>
    <row r="59" spans="3:26" x14ac:dyDescent="0.25">
      <c r="C59" s="356">
        <v>43634</v>
      </c>
      <c r="D59" s="357" t="s">
        <v>79</v>
      </c>
      <c r="E59" s="357" t="s">
        <v>281</v>
      </c>
      <c r="F59" s="357"/>
      <c r="G59" s="359">
        <v>100</v>
      </c>
      <c r="H59" s="357" t="s">
        <v>272</v>
      </c>
      <c r="I59" s="357" t="s">
        <v>60</v>
      </c>
      <c r="J59" s="357" t="str">
        <f t="shared" ca="1" si="5"/>
        <v/>
      </c>
      <c r="K59" s="360">
        <f t="shared" si="6"/>
        <v>18</v>
      </c>
      <c r="L59" s="360">
        <f t="shared" si="7"/>
        <v>6</v>
      </c>
      <c r="M59" s="360">
        <f t="shared" si="8"/>
        <v>2019</v>
      </c>
      <c r="N59" s="357">
        <f t="shared" si="9"/>
        <v>1</v>
      </c>
      <c r="O59" s="357">
        <f>VLOOKUP(Tabela145673[[#This Row],[Banco]],$V$9:$W$28,2,0)</f>
        <v>1</v>
      </c>
      <c r="P59" s="357" t="str">
        <f>IF(Tabela145673[[#This Row],[DIA]]&gt;0,IF('13'!$CD$36=77,1,""),"")</f>
        <v/>
      </c>
      <c r="Q59" s="357">
        <f>IF(N59&gt;'13'!$CD$30,0,1)</f>
        <v>1</v>
      </c>
      <c r="R59" s="357" t="str">
        <f>IF(Tabela145673[[#This Row],[DIA]]&gt;0,IF('01'!$BX$33=77,1,""),"")</f>
        <v/>
      </c>
      <c r="S59" s="357">
        <f>IF(N59&gt;'01'!$BX$27,0,1)</f>
        <v>1</v>
      </c>
      <c r="Y59" s="361">
        <f>'CAD3'!D52</f>
        <v>0</v>
      </c>
    </row>
    <row r="60" spans="3:26" x14ac:dyDescent="0.25">
      <c r="C60" s="356">
        <v>43636</v>
      </c>
      <c r="D60" s="357" t="s">
        <v>79</v>
      </c>
      <c r="E60" s="357" t="s">
        <v>281</v>
      </c>
      <c r="F60" s="357"/>
      <c r="G60" s="359">
        <v>200</v>
      </c>
      <c r="H60" s="357" t="s">
        <v>272</v>
      </c>
      <c r="I60" s="357" t="s">
        <v>60</v>
      </c>
      <c r="J60" s="357" t="str">
        <f t="shared" ca="1" si="5"/>
        <v/>
      </c>
      <c r="K60" s="360">
        <f t="shared" si="6"/>
        <v>20</v>
      </c>
      <c r="L60" s="360">
        <f t="shared" si="7"/>
        <v>6</v>
      </c>
      <c r="M60" s="360">
        <f t="shared" si="8"/>
        <v>2019</v>
      </c>
      <c r="N60" s="357">
        <f t="shared" si="9"/>
        <v>1</v>
      </c>
      <c r="O60" s="357">
        <f>VLOOKUP(Tabela145673[[#This Row],[Banco]],$V$9:$W$28,2,0)</f>
        <v>1</v>
      </c>
      <c r="P60" s="357" t="str">
        <f>IF(Tabela145673[[#This Row],[DIA]]&gt;0,IF('13'!$CD$36=77,1,""),"")</f>
        <v/>
      </c>
      <c r="Q60" s="357">
        <f>IF(N60&gt;'13'!$CD$30,0,1)</f>
        <v>1</v>
      </c>
      <c r="R60" s="357" t="str">
        <f>IF(Tabela145673[[#This Row],[DIA]]&gt;0,IF('01'!$BX$33=77,1,""),"")</f>
        <v/>
      </c>
      <c r="S60" s="357">
        <f>IF(N60&gt;'01'!$BX$27,0,1)</f>
        <v>1</v>
      </c>
      <c r="Y60" s="361">
        <f>'CAD3'!D53</f>
        <v>0</v>
      </c>
    </row>
    <row r="61" spans="3:26" x14ac:dyDescent="0.25">
      <c r="C61" s="356">
        <v>43637</v>
      </c>
      <c r="D61" s="357" t="s">
        <v>80</v>
      </c>
      <c r="E61" s="357" t="s">
        <v>285</v>
      </c>
      <c r="F61" s="357"/>
      <c r="G61" s="359">
        <v>100</v>
      </c>
      <c r="H61" s="357" t="s">
        <v>272</v>
      </c>
      <c r="I61" s="357" t="s">
        <v>60</v>
      </c>
      <c r="J61" s="357" t="str">
        <f t="shared" ca="1" si="5"/>
        <v/>
      </c>
      <c r="K61" s="360">
        <f t="shared" si="6"/>
        <v>21</v>
      </c>
      <c r="L61" s="360">
        <f t="shared" si="7"/>
        <v>6</v>
      </c>
      <c r="M61" s="360">
        <f t="shared" si="8"/>
        <v>2019</v>
      </c>
      <c r="N61" s="357">
        <f t="shared" si="9"/>
        <v>1</v>
      </c>
      <c r="O61" s="357">
        <f>VLOOKUP(Tabela145673[[#This Row],[Banco]],$V$9:$W$28,2,0)</f>
        <v>1</v>
      </c>
      <c r="P61" s="357" t="str">
        <f>IF(Tabela145673[[#This Row],[DIA]]&gt;0,IF('13'!$CD$36=77,1,""),"")</f>
        <v/>
      </c>
      <c r="Q61" s="357">
        <f>IF(N61&gt;'13'!$CD$30,0,1)</f>
        <v>1</v>
      </c>
      <c r="R61" s="357" t="str">
        <f>IF(Tabela145673[[#This Row],[DIA]]&gt;0,IF('01'!$BX$33=77,1,""),"")</f>
        <v/>
      </c>
      <c r="S61" s="357">
        <f>IF(N61&gt;'01'!$BX$27,0,1)</f>
        <v>1</v>
      </c>
      <c r="Y61" s="361">
        <f>'CAD3'!D54</f>
        <v>0</v>
      </c>
    </row>
    <row r="62" spans="3:26" x14ac:dyDescent="0.25">
      <c r="C62" s="356">
        <v>43640</v>
      </c>
      <c r="D62" s="357" t="s">
        <v>80</v>
      </c>
      <c r="E62" s="357" t="s">
        <v>281</v>
      </c>
      <c r="F62" s="357"/>
      <c r="G62" s="359">
        <v>100</v>
      </c>
      <c r="H62" s="357" t="s">
        <v>272</v>
      </c>
      <c r="I62" s="357" t="s">
        <v>60</v>
      </c>
      <c r="J62" s="357" t="str">
        <f t="shared" ca="1" si="5"/>
        <v/>
      </c>
      <c r="K62" s="360">
        <f t="shared" si="6"/>
        <v>24</v>
      </c>
      <c r="L62" s="360">
        <f t="shared" si="7"/>
        <v>6</v>
      </c>
      <c r="M62" s="360">
        <f t="shared" si="8"/>
        <v>2019</v>
      </c>
      <c r="N62" s="357">
        <f t="shared" si="9"/>
        <v>1</v>
      </c>
      <c r="O62" s="357">
        <f>VLOOKUP(Tabela145673[[#This Row],[Banco]],$V$9:$W$28,2,0)</f>
        <v>1</v>
      </c>
      <c r="P62" s="357" t="str">
        <f>IF(Tabela145673[[#This Row],[DIA]]&gt;0,IF('13'!$CD$36=77,1,""),"")</f>
        <v/>
      </c>
      <c r="Q62" s="357">
        <f>IF(N62&gt;'13'!$CD$30,0,1)</f>
        <v>1</v>
      </c>
      <c r="R62" s="357" t="str">
        <f>IF(Tabela145673[[#This Row],[DIA]]&gt;0,IF('01'!$BX$33=77,1,""),"")</f>
        <v/>
      </c>
      <c r="S62" s="357">
        <f>IF(N62&gt;'01'!$BX$27,0,1)</f>
        <v>1</v>
      </c>
      <c r="Y62" s="361">
        <f>'CAD3'!D55</f>
        <v>0</v>
      </c>
    </row>
    <row r="63" spans="3:26" x14ac:dyDescent="0.25">
      <c r="C63" s="356">
        <v>43659</v>
      </c>
      <c r="D63" s="357" t="s">
        <v>80</v>
      </c>
      <c r="E63" s="357" t="s">
        <v>282</v>
      </c>
      <c r="F63" s="357"/>
      <c r="G63" s="359">
        <v>100</v>
      </c>
      <c r="H63" s="357" t="s">
        <v>272</v>
      </c>
      <c r="I63" s="357" t="s">
        <v>60</v>
      </c>
      <c r="J63" s="357" t="str">
        <f t="shared" ca="1" si="5"/>
        <v/>
      </c>
      <c r="K63" s="360">
        <f t="shared" si="6"/>
        <v>13</v>
      </c>
      <c r="L63" s="360">
        <f t="shared" si="7"/>
        <v>7</v>
      </c>
      <c r="M63" s="360">
        <f t="shared" si="8"/>
        <v>2019</v>
      </c>
      <c r="N63" s="357">
        <f t="shared" si="9"/>
        <v>1</v>
      </c>
      <c r="O63" s="357">
        <f>VLOOKUP(Tabela145673[[#This Row],[Banco]],$V$9:$W$28,2,0)</f>
        <v>1</v>
      </c>
      <c r="P63" s="357" t="str">
        <f>IF(Tabela145673[[#This Row],[DIA]]&gt;0,IF('13'!$CD$36=77,1,""),"")</f>
        <v/>
      </c>
      <c r="Q63" s="357">
        <f>IF(N63&gt;'13'!$CD$30,0,1)</f>
        <v>1</v>
      </c>
      <c r="R63" s="357" t="str">
        <f>IF(Tabela145673[[#This Row],[DIA]]&gt;0,IF('01'!$BX$33=77,1,""),"")</f>
        <v/>
      </c>
      <c r="S63" s="357">
        <f>IF(N63&gt;'01'!$BX$27,0,1)</f>
        <v>1</v>
      </c>
      <c r="Y63" s="361">
        <f>'CAD3'!D56</f>
        <v>0</v>
      </c>
    </row>
    <row r="64" spans="3:26" x14ac:dyDescent="0.25">
      <c r="C64" s="356">
        <v>43678</v>
      </c>
      <c r="D64" s="357" t="s">
        <v>80</v>
      </c>
      <c r="E64" s="357" t="s">
        <v>281</v>
      </c>
      <c r="F64" s="357"/>
      <c r="G64" s="359">
        <v>785</v>
      </c>
      <c r="H64" s="357" t="s">
        <v>272</v>
      </c>
      <c r="I64" s="357" t="s">
        <v>60</v>
      </c>
      <c r="J64" s="357" t="str">
        <f t="shared" ca="1" si="5"/>
        <v/>
      </c>
      <c r="K64" s="360">
        <f t="shared" si="6"/>
        <v>1</v>
      </c>
      <c r="L64" s="360">
        <f t="shared" si="7"/>
        <v>8</v>
      </c>
      <c r="M64" s="360">
        <f t="shared" si="8"/>
        <v>2019</v>
      </c>
      <c r="N64" s="357">
        <f t="shared" si="9"/>
        <v>1</v>
      </c>
      <c r="O64" s="357">
        <f>VLOOKUP(Tabela145673[[#This Row],[Banco]],$V$9:$W$28,2,0)</f>
        <v>1</v>
      </c>
      <c r="P64" s="357" t="str">
        <f>IF(Tabela145673[[#This Row],[DIA]]&gt;0,IF('13'!$CD$36=77,1,""),"")</f>
        <v/>
      </c>
      <c r="Q64" s="357">
        <f>IF(N64&gt;'13'!$CD$30,0,1)</f>
        <v>1</v>
      </c>
      <c r="R64" s="357" t="str">
        <f>IF(Tabela145673[[#This Row],[DIA]]&gt;0,IF('01'!$BX$33=77,1,""),"")</f>
        <v/>
      </c>
      <c r="S64" s="357">
        <f>IF(N64&gt;'01'!$BX$27,0,1)</f>
        <v>1</v>
      </c>
      <c r="Y64" s="361">
        <f>'CAD3'!D57</f>
        <v>0</v>
      </c>
    </row>
    <row r="65" spans="3:25" x14ac:dyDescent="0.25">
      <c r="C65" s="356">
        <v>43685</v>
      </c>
      <c r="D65" s="357" t="s">
        <v>79</v>
      </c>
      <c r="E65" s="357" t="s">
        <v>284</v>
      </c>
      <c r="F65" s="357"/>
      <c r="G65" s="359">
        <v>150</v>
      </c>
      <c r="H65" s="357" t="s">
        <v>272</v>
      </c>
      <c r="I65" s="357" t="s">
        <v>60</v>
      </c>
      <c r="J65" s="357" t="str">
        <f t="shared" ca="1" si="5"/>
        <v/>
      </c>
      <c r="K65" s="360">
        <f t="shared" si="6"/>
        <v>8</v>
      </c>
      <c r="L65" s="360">
        <f t="shared" si="7"/>
        <v>8</v>
      </c>
      <c r="M65" s="360">
        <f t="shared" si="8"/>
        <v>2019</v>
      </c>
      <c r="N65" s="357">
        <f t="shared" si="9"/>
        <v>1</v>
      </c>
      <c r="O65" s="357">
        <f>VLOOKUP(Tabela145673[[#This Row],[Banco]],$V$9:$W$28,2,0)</f>
        <v>1</v>
      </c>
      <c r="P65" s="357" t="str">
        <f>IF(Tabela145673[[#This Row],[DIA]]&gt;0,IF('13'!$CD$36=77,1,""),"")</f>
        <v/>
      </c>
      <c r="Q65" s="357">
        <f>IF(N65&gt;'13'!$CD$30,0,1)</f>
        <v>1</v>
      </c>
      <c r="R65" s="357" t="str">
        <f>IF(Tabela145673[[#This Row],[DIA]]&gt;0,IF('01'!$BX$33=77,1,""),"")</f>
        <v/>
      </c>
      <c r="S65" s="357">
        <f>IF(N65&gt;'01'!$BX$27,0,1)</f>
        <v>1</v>
      </c>
      <c r="Y65" s="84"/>
    </row>
    <row r="66" spans="3:25" x14ac:dyDescent="0.25">
      <c r="C66" s="356">
        <v>43693</v>
      </c>
      <c r="D66" s="357" t="s">
        <v>80</v>
      </c>
      <c r="E66" s="357" t="s">
        <v>284</v>
      </c>
      <c r="F66" s="357"/>
      <c r="G66" s="359">
        <v>150</v>
      </c>
      <c r="H66" s="357" t="s">
        <v>272</v>
      </c>
      <c r="I66" s="357" t="s">
        <v>60</v>
      </c>
      <c r="J66" s="357" t="str">
        <f t="shared" ca="1" si="5"/>
        <v/>
      </c>
      <c r="K66" s="360">
        <f t="shared" si="6"/>
        <v>16</v>
      </c>
      <c r="L66" s="360">
        <f t="shared" si="7"/>
        <v>8</v>
      </c>
      <c r="M66" s="360">
        <f t="shared" si="8"/>
        <v>2019</v>
      </c>
      <c r="N66" s="357">
        <f t="shared" si="9"/>
        <v>1</v>
      </c>
      <c r="O66" s="357">
        <f>VLOOKUP(Tabela145673[[#This Row],[Banco]],$V$9:$W$28,2,0)</f>
        <v>1</v>
      </c>
      <c r="P66" s="357" t="str">
        <f>IF(Tabela145673[[#This Row],[DIA]]&gt;0,IF('13'!$CD$36=77,1,""),"")</f>
        <v/>
      </c>
      <c r="Q66" s="357">
        <f>IF(N66&gt;'13'!$CD$30,0,1)</f>
        <v>1</v>
      </c>
      <c r="R66" s="357" t="str">
        <f>IF(Tabela145673[[#This Row],[DIA]]&gt;0,IF('01'!$BX$33=77,1,""),"")</f>
        <v/>
      </c>
      <c r="S66" s="357">
        <f>IF(N66&gt;'01'!$BX$27,0,1)</f>
        <v>1</v>
      </c>
      <c r="Y66" s="84"/>
    </row>
    <row r="67" spans="3:25" x14ac:dyDescent="0.25">
      <c r="C67" s="356">
        <v>43743</v>
      </c>
      <c r="D67" s="357" t="s">
        <v>79</v>
      </c>
      <c r="E67" s="357" t="s">
        <v>285</v>
      </c>
      <c r="F67" s="357"/>
      <c r="G67" s="359">
        <v>200</v>
      </c>
      <c r="H67" s="357" t="s">
        <v>272</v>
      </c>
      <c r="I67" s="357" t="s">
        <v>60</v>
      </c>
      <c r="J67" s="357" t="str">
        <f t="shared" ca="1" si="5"/>
        <v/>
      </c>
      <c r="K67" s="360">
        <f t="shared" si="6"/>
        <v>5</v>
      </c>
      <c r="L67" s="360">
        <f t="shared" si="7"/>
        <v>10</v>
      </c>
      <c r="M67" s="360">
        <f t="shared" si="8"/>
        <v>2019</v>
      </c>
      <c r="N67" s="357">
        <f t="shared" si="9"/>
        <v>1</v>
      </c>
      <c r="O67" s="357">
        <f>VLOOKUP(Tabela145673[[#This Row],[Banco]],$V$9:$W$28,2,0)</f>
        <v>1</v>
      </c>
      <c r="P67" s="357" t="str">
        <f>IF(Tabela145673[[#This Row],[DIA]]&gt;0,IF('13'!$CD$36=77,1,""),"")</f>
        <v/>
      </c>
      <c r="Q67" s="357">
        <f>IF(N67&gt;'13'!$CD$30,0,1)</f>
        <v>1</v>
      </c>
      <c r="R67" s="357" t="str">
        <f>IF(Tabela145673[[#This Row],[DIA]]&gt;0,IF('01'!$BX$33=77,1,""),"")</f>
        <v/>
      </c>
      <c r="S67" s="357">
        <f>IF(N67&gt;'01'!$BX$27,0,1)</f>
        <v>1</v>
      </c>
      <c r="Y67" s="84"/>
    </row>
    <row r="68" spans="3:25" x14ac:dyDescent="0.25">
      <c r="C68" s="356">
        <v>43748</v>
      </c>
      <c r="D68" s="357" t="s">
        <v>79</v>
      </c>
      <c r="E68" s="357" t="s">
        <v>285</v>
      </c>
      <c r="F68" s="357"/>
      <c r="G68" s="359">
        <v>323</v>
      </c>
      <c r="H68" s="357" t="s">
        <v>272</v>
      </c>
      <c r="I68" s="357" t="s">
        <v>60</v>
      </c>
      <c r="J68" s="357" t="str">
        <f t="shared" ca="1" si="5"/>
        <v/>
      </c>
      <c r="K68" s="360">
        <f t="shared" si="6"/>
        <v>10</v>
      </c>
      <c r="L68" s="360">
        <f t="shared" si="7"/>
        <v>10</v>
      </c>
      <c r="M68" s="360">
        <f t="shared" si="8"/>
        <v>2019</v>
      </c>
      <c r="N68" s="357">
        <f t="shared" si="9"/>
        <v>1</v>
      </c>
      <c r="O68" s="357">
        <f>VLOOKUP(Tabela145673[[#This Row],[Banco]],$V$9:$W$28,2,0)</f>
        <v>1</v>
      </c>
      <c r="P68" s="357" t="str">
        <f>IF(Tabela145673[[#This Row],[DIA]]&gt;0,IF('13'!$CD$36=77,1,""),"")</f>
        <v/>
      </c>
      <c r="Q68" s="357">
        <f>IF(N68&gt;'13'!$CD$30,0,1)</f>
        <v>1</v>
      </c>
      <c r="R68" s="357" t="str">
        <f>IF(Tabela145673[[#This Row],[DIA]]&gt;0,IF('01'!$BX$33=77,1,""),"")</f>
        <v/>
      </c>
      <c r="S68" s="357">
        <f>IF(N68&gt;'01'!$BX$27,0,1)</f>
        <v>1</v>
      </c>
      <c r="Y68" s="84"/>
    </row>
    <row r="69" spans="3:25" x14ac:dyDescent="0.25">
      <c r="C69" s="356">
        <v>43754</v>
      </c>
      <c r="D69" s="357" t="s">
        <v>80</v>
      </c>
      <c r="E69" s="357" t="s">
        <v>285</v>
      </c>
      <c r="F69" s="357"/>
      <c r="G69" s="359">
        <v>323</v>
      </c>
      <c r="H69" s="357" t="s">
        <v>272</v>
      </c>
      <c r="I69" s="357" t="s">
        <v>60</v>
      </c>
      <c r="J69" s="357" t="str">
        <f t="shared" ca="1" si="5"/>
        <v/>
      </c>
      <c r="K69" s="360">
        <f t="shared" si="6"/>
        <v>16</v>
      </c>
      <c r="L69" s="360">
        <f t="shared" si="7"/>
        <v>10</v>
      </c>
      <c r="M69" s="360">
        <f t="shared" si="8"/>
        <v>2019</v>
      </c>
      <c r="N69" s="357">
        <f t="shared" si="9"/>
        <v>1</v>
      </c>
      <c r="O69" s="357">
        <f>VLOOKUP(Tabela145673[[#This Row],[Banco]],$V$9:$W$28,2,0)</f>
        <v>1</v>
      </c>
      <c r="P69" s="357" t="str">
        <f>IF(Tabela145673[[#This Row],[DIA]]&gt;0,IF('13'!$CD$36=77,1,""),"")</f>
        <v/>
      </c>
      <c r="Q69" s="357">
        <f>IF(N69&gt;'13'!$CD$30,0,1)</f>
        <v>1</v>
      </c>
      <c r="R69" s="357" t="str">
        <f>IF(Tabela145673[[#This Row],[DIA]]&gt;0,IF('01'!$BX$33=77,1,""),"")</f>
        <v/>
      </c>
      <c r="S69" s="357">
        <f>IF(N69&gt;'01'!$BX$27,0,1)</f>
        <v>1</v>
      </c>
      <c r="Y69" s="84"/>
    </row>
    <row r="70" spans="3:25" x14ac:dyDescent="0.25">
      <c r="C70" s="356">
        <v>43755</v>
      </c>
      <c r="D70" s="357" t="s">
        <v>80</v>
      </c>
      <c r="E70" s="357" t="s">
        <v>285</v>
      </c>
      <c r="F70" s="357"/>
      <c r="G70" s="359">
        <v>200</v>
      </c>
      <c r="H70" s="357" t="s">
        <v>272</v>
      </c>
      <c r="I70" s="357" t="s">
        <v>60</v>
      </c>
      <c r="J70" s="357" t="str">
        <f t="shared" ca="1" si="5"/>
        <v/>
      </c>
      <c r="K70" s="360">
        <f t="shared" si="6"/>
        <v>17</v>
      </c>
      <c r="L70" s="360">
        <f t="shared" si="7"/>
        <v>10</v>
      </c>
      <c r="M70" s="360">
        <f t="shared" si="8"/>
        <v>2019</v>
      </c>
      <c r="N70" s="357">
        <f t="shared" si="9"/>
        <v>1</v>
      </c>
      <c r="O70" s="357">
        <f>VLOOKUP(Tabela145673[[#This Row],[Banco]],$V$9:$W$28,2,0)</f>
        <v>1</v>
      </c>
      <c r="P70" s="357" t="str">
        <f>IF(Tabela145673[[#This Row],[DIA]]&gt;0,IF('13'!$CD$36=77,1,""),"")</f>
        <v/>
      </c>
      <c r="Q70" s="357">
        <f>IF(N70&gt;'13'!$CD$30,0,1)</f>
        <v>1</v>
      </c>
      <c r="R70" s="357" t="str">
        <f>IF(Tabela145673[[#This Row],[DIA]]&gt;0,IF('01'!$BX$33=77,1,""),"")</f>
        <v/>
      </c>
      <c r="S70" s="357">
        <f>IF(N70&gt;'01'!$BX$27,0,1)</f>
        <v>1</v>
      </c>
      <c r="Y70" s="84"/>
    </row>
    <row r="71" spans="3:25" x14ac:dyDescent="0.25">
      <c r="C71" s="356">
        <v>43776</v>
      </c>
      <c r="D71" s="357" t="s">
        <v>79</v>
      </c>
      <c r="E71" s="357" t="s">
        <v>285</v>
      </c>
      <c r="F71" s="357"/>
      <c r="G71" s="359">
        <v>200</v>
      </c>
      <c r="H71" s="357" t="s">
        <v>272</v>
      </c>
      <c r="I71" s="357" t="s">
        <v>60</v>
      </c>
      <c r="J71" s="357" t="str">
        <f t="shared" ca="1" si="5"/>
        <v/>
      </c>
      <c r="K71" s="360">
        <f t="shared" si="6"/>
        <v>7</v>
      </c>
      <c r="L71" s="360">
        <f t="shared" si="7"/>
        <v>11</v>
      </c>
      <c r="M71" s="360">
        <f t="shared" si="8"/>
        <v>2019</v>
      </c>
      <c r="N71" s="357">
        <f t="shared" si="9"/>
        <v>1</v>
      </c>
      <c r="O71" s="357">
        <f>VLOOKUP(Tabela145673[[#This Row],[Banco]],$V$9:$W$28,2,0)</f>
        <v>1</v>
      </c>
      <c r="P71" s="357" t="str">
        <f>IF(Tabela145673[[#This Row],[DIA]]&gt;0,IF('13'!$CD$36=77,1,""),"")</f>
        <v/>
      </c>
      <c r="Q71" s="357">
        <f>IF(N71&gt;'13'!$CD$30,0,1)</f>
        <v>1</v>
      </c>
      <c r="R71" s="357" t="str">
        <f>IF(Tabela145673[[#This Row],[DIA]]&gt;0,IF('01'!$BX$33=77,1,""),"")</f>
        <v/>
      </c>
      <c r="S71" s="357">
        <f>IF(N71&gt;'01'!$BX$27,0,1)</f>
        <v>1</v>
      </c>
      <c r="Y71" s="84"/>
    </row>
    <row r="72" spans="3:25" x14ac:dyDescent="0.25">
      <c r="C72" s="356">
        <v>43782</v>
      </c>
      <c r="D72" s="357" t="s">
        <v>80</v>
      </c>
      <c r="E72" s="357" t="s">
        <v>285</v>
      </c>
      <c r="F72" s="357"/>
      <c r="G72" s="359">
        <v>50</v>
      </c>
      <c r="H72" s="357" t="s">
        <v>272</v>
      </c>
      <c r="I72" s="357" t="s">
        <v>60</v>
      </c>
      <c r="J72" s="357" t="str">
        <f t="shared" ca="1" si="5"/>
        <v/>
      </c>
      <c r="K72" s="360">
        <f t="shared" si="6"/>
        <v>13</v>
      </c>
      <c r="L72" s="360">
        <f t="shared" si="7"/>
        <v>11</v>
      </c>
      <c r="M72" s="360">
        <f t="shared" si="8"/>
        <v>2019</v>
      </c>
      <c r="N72" s="357">
        <f t="shared" si="9"/>
        <v>1</v>
      </c>
      <c r="O72" s="357">
        <f>VLOOKUP(Tabela145673[[#This Row],[Banco]],$V$9:$W$28,2,0)</f>
        <v>1</v>
      </c>
      <c r="P72" s="357" t="str">
        <f>IF(Tabela145673[[#This Row],[DIA]]&gt;0,IF('13'!$CD$36=77,1,""),"")</f>
        <v/>
      </c>
      <c r="Q72" s="357">
        <f>IF(N72&gt;'13'!$CD$30,0,1)</f>
        <v>1</v>
      </c>
      <c r="R72" s="357" t="str">
        <f>IF(Tabela145673[[#This Row],[DIA]]&gt;0,IF('01'!$BX$33=77,1,""),"")</f>
        <v/>
      </c>
      <c r="S72" s="357">
        <f>IF(N72&gt;'01'!$BX$27,0,1)</f>
        <v>1</v>
      </c>
      <c r="Y72" s="84"/>
    </row>
    <row r="73" spans="3:25" x14ac:dyDescent="0.25">
      <c r="C73" s="356">
        <v>43783</v>
      </c>
      <c r="D73" s="357" t="s">
        <v>80</v>
      </c>
      <c r="E73" s="357" t="s">
        <v>285</v>
      </c>
      <c r="F73" s="357"/>
      <c r="G73" s="359">
        <v>150</v>
      </c>
      <c r="H73" s="357" t="s">
        <v>272</v>
      </c>
      <c r="I73" s="357" t="s">
        <v>60</v>
      </c>
      <c r="J73" s="357" t="str">
        <f t="shared" ref="J73:J104" ca="1" si="10">IF(I73="","",(IF(I73="Efetivado","",IF(C73="","",IF(C73=TODAY(),"Vence Hoje",IF(C73&lt;TODAY(),"Atrasado",C73-TODAY()&amp;" Dias para Vencer"))))))</f>
        <v/>
      </c>
      <c r="K73" s="360">
        <f t="shared" ref="K73:K104" si="11">DAY(C73)</f>
        <v>14</v>
      </c>
      <c r="L73" s="360">
        <f t="shared" ref="L73:L104" si="12">MONTH(C73)</f>
        <v>11</v>
      </c>
      <c r="M73" s="360">
        <f t="shared" ref="M73:M104" si="13">YEAR(C73)</f>
        <v>2019</v>
      </c>
      <c r="N73" s="357">
        <f t="shared" ref="N73:N104" si="14">VLOOKUP(I73,$Y$9:$Z$10,2,0)</f>
        <v>1</v>
      </c>
      <c r="O73" s="357">
        <f>VLOOKUP(Tabela145673[[#This Row],[Banco]],$V$9:$W$28,2,0)</f>
        <v>1</v>
      </c>
      <c r="P73" s="357" t="str">
        <f>IF(Tabela145673[[#This Row],[DIA]]&gt;0,IF('13'!$CD$36=77,1,""),"")</f>
        <v/>
      </c>
      <c r="Q73" s="357">
        <f>IF(N73&gt;'13'!$CD$30,0,1)</f>
        <v>1</v>
      </c>
      <c r="R73" s="357" t="str">
        <f>IF(Tabela145673[[#This Row],[DIA]]&gt;0,IF('01'!$BX$33=77,1,""),"")</f>
        <v/>
      </c>
      <c r="S73" s="357">
        <f>IF(N73&gt;'01'!$BX$27,0,1)</f>
        <v>1</v>
      </c>
      <c r="Y73" s="84"/>
    </row>
    <row r="74" spans="3:25" x14ac:dyDescent="0.25">
      <c r="C74" s="356">
        <v>43786</v>
      </c>
      <c r="D74" s="357" t="s">
        <v>79</v>
      </c>
      <c r="E74" s="357" t="s">
        <v>281</v>
      </c>
      <c r="F74" s="357"/>
      <c r="G74" s="359">
        <v>50</v>
      </c>
      <c r="H74" s="357" t="s">
        <v>272</v>
      </c>
      <c r="I74" s="357" t="s">
        <v>60</v>
      </c>
      <c r="J74" s="357" t="str">
        <f t="shared" ca="1" si="10"/>
        <v/>
      </c>
      <c r="K74" s="360">
        <f t="shared" si="11"/>
        <v>17</v>
      </c>
      <c r="L74" s="360">
        <f t="shared" si="12"/>
        <v>11</v>
      </c>
      <c r="M74" s="360">
        <f t="shared" si="13"/>
        <v>2019</v>
      </c>
      <c r="N74" s="357">
        <f t="shared" si="14"/>
        <v>1</v>
      </c>
      <c r="O74" s="357">
        <f>VLOOKUP(Tabela145673[[#This Row],[Banco]],$V$9:$W$28,2,0)</f>
        <v>1</v>
      </c>
      <c r="P74" s="357" t="str">
        <f>IF(Tabela145673[[#This Row],[DIA]]&gt;0,IF('13'!$CD$36=77,1,""),"")</f>
        <v/>
      </c>
      <c r="Q74" s="357">
        <f>IF(N74&gt;'13'!$CD$30,0,1)</f>
        <v>1</v>
      </c>
      <c r="R74" s="357" t="str">
        <f>IF(Tabela145673[[#This Row],[DIA]]&gt;0,IF('01'!$BX$33=77,1,""),"")</f>
        <v/>
      </c>
      <c r="S74" s="357">
        <f>IF(N74&gt;'01'!$BX$27,0,1)</f>
        <v>1</v>
      </c>
      <c r="Y74" s="84"/>
    </row>
    <row r="75" spans="3:25" x14ac:dyDescent="0.25">
      <c r="C75" s="356">
        <v>43793</v>
      </c>
      <c r="D75" s="357" t="s">
        <v>80</v>
      </c>
      <c r="E75" s="357" t="s">
        <v>281</v>
      </c>
      <c r="F75" s="357"/>
      <c r="G75" s="359">
        <v>50</v>
      </c>
      <c r="H75" s="357" t="s">
        <v>272</v>
      </c>
      <c r="I75" s="357" t="s">
        <v>60</v>
      </c>
      <c r="J75" s="357" t="str">
        <f t="shared" ca="1" si="10"/>
        <v/>
      </c>
      <c r="K75" s="360">
        <f t="shared" si="11"/>
        <v>24</v>
      </c>
      <c r="L75" s="360">
        <f t="shared" si="12"/>
        <v>11</v>
      </c>
      <c r="M75" s="360">
        <f t="shared" si="13"/>
        <v>2019</v>
      </c>
      <c r="N75" s="357">
        <f t="shared" si="14"/>
        <v>1</v>
      </c>
      <c r="O75" s="357">
        <f>VLOOKUP(Tabela145673[[#This Row],[Banco]],$V$9:$W$28,2,0)</f>
        <v>1</v>
      </c>
      <c r="P75" s="357" t="str">
        <f>IF(Tabela145673[[#This Row],[DIA]]&gt;0,IF('13'!$CD$36=77,1,""),"")</f>
        <v/>
      </c>
      <c r="Q75" s="357">
        <f>IF(N75&gt;'13'!$CD$30,0,1)</f>
        <v>1</v>
      </c>
      <c r="R75" s="357" t="str">
        <f>IF(Tabela145673[[#This Row],[DIA]]&gt;0,IF('01'!$BX$33=77,1,""),"")</f>
        <v/>
      </c>
      <c r="S75" s="357">
        <f>IF(N75&gt;'01'!$BX$27,0,1)</f>
        <v>1</v>
      </c>
      <c r="Y75" s="84"/>
    </row>
    <row r="76" spans="3:25" x14ac:dyDescent="0.25">
      <c r="C76" s="356">
        <v>43817</v>
      </c>
      <c r="D76" s="357" t="s">
        <v>79</v>
      </c>
      <c r="E76" s="357" t="s">
        <v>282</v>
      </c>
      <c r="F76" s="357"/>
      <c r="G76" s="359">
        <v>400</v>
      </c>
      <c r="H76" s="357" t="s">
        <v>272</v>
      </c>
      <c r="I76" s="357" t="s">
        <v>60</v>
      </c>
      <c r="J76" s="357" t="str">
        <f t="shared" ca="1" si="10"/>
        <v/>
      </c>
      <c r="K76" s="360">
        <f t="shared" si="11"/>
        <v>18</v>
      </c>
      <c r="L76" s="360">
        <f t="shared" si="12"/>
        <v>12</v>
      </c>
      <c r="M76" s="360">
        <f t="shared" si="13"/>
        <v>2019</v>
      </c>
      <c r="N76" s="357">
        <f t="shared" si="14"/>
        <v>1</v>
      </c>
      <c r="O76" s="357">
        <f>VLOOKUP(Tabela145673[[#This Row],[Banco]],$V$9:$W$28,2,0)</f>
        <v>1</v>
      </c>
      <c r="P76" s="357" t="str">
        <f>IF(Tabela145673[[#This Row],[DIA]]&gt;0,IF('13'!$CD$36=77,1,""),"")</f>
        <v/>
      </c>
      <c r="Q76" s="357">
        <f>IF(N76&gt;'13'!$CD$30,0,1)</f>
        <v>1</v>
      </c>
      <c r="R76" s="357" t="str">
        <f>IF(Tabela145673[[#This Row],[DIA]]&gt;0,IF('01'!$BX$33=77,1,""),"")</f>
        <v/>
      </c>
      <c r="S76" s="357">
        <f>IF(N76&gt;'01'!$BX$27,0,1)</f>
        <v>1</v>
      </c>
      <c r="Y76" s="84"/>
    </row>
    <row r="77" spans="3:25" x14ac:dyDescent="0.25">
      <c r="C77" s="356">
        <v>43818</v>
      </c>
      <c r="D77" s="357" t="s">
        <v>80</v>
      </c>
      <c r="E77" s="357" t="s">
        <v>282</v>
      </c>
      <c r="F77" s="357"/>
      <c r="G77" s="359">
        <v>400</v>
      </c>
      <c r="H77" s="357" t="s">
        <v>272</v>
      </c>
      <c r="I77" s="357" t="s">
        <v>60</v>
      </c>
      <c r="J77" s="357" t="str">
        <f t="shared" ca="1" si="10"/>
        <v/>
      </c>
      <c r="K77" s="360">
        <f t="shared" si="11"/>
        <v>19</v>
      </c>
      <c r="L77" s="360">
        <f t="shared" si="12"/>
        <v>12</v>
      </c>
      <c r="M77" s="360">
        <f t="shared" si="13"/>
        <v>2019</v>
      </c>
      <c r="N77" s="357">
        <f t="shared" si="14"/>
        <v>1</v>
      </c>
      <c r="O77" s="357">
        <f>VLOOKUP(Tabela145673[[#This Row],[Banco]],$V$9:$W$28,2,0)</f>
        <v>1</v>
      </c>
      <c r="P77" s="357" t="str">
        <f>IF(Tabela145673[[#This Row],[DIA]]&gt;0,IF('13'!$CD$36=77,1,""),"")</f>
        <v/>
      </c>
      <c r="Q77" s="357">
        <f>IF(N77&gt;'13'!$CD$30,0,1)</f>
        <v>1</v>
      </c>
      <c r="R77" s="357" t="str">
        <f>IF(Tabela145673[[#This Row],[DIA]]&gt;0,IF('01'!$BX$33=77,1,""),"")</f>
        <v/>
      </c>
      <c r="S77" s="357">
        <f>IF(N77&gt;'01'!$BX$27,0,1)</f>
        <v>1</v>
      </c>
      <c r="Y77" s="84"/>
    </row>
    <row r="78" spans="3:25" x14ac:dyDescent="0.25">
      <c r="C78" s="356"/>
      <c r="D78" s="357"/>
      <c r="E78" s="357"/>
      <c r="F78" s="357"/>
      <c r="G78" s="359"/>
      <c r="H78" s="357"/>
      <c r="I78" s="357"/>
      <c r="J78" s="357" t="str">
        <f t="shared" ca="1" si="10"/>
        <v/>
      </c>
      <c r="K78" s="360">
        <f t="shared" si="11"/>
        <v>0</v>
      </c>
      <c r="L78" s="360">
        <f t="shared" si="12"/>
        <v>1</v>
      </c>
      <c r="M78" s="360">
        <f t="shared" si="13"/>
        <v>1900</v>
      </c>
      <c r="N78" s="357" t="e">
        <f t="shared" si="14"/>
        <v>#N/A</v>
      </c>
      <c r="O78" s="357">
        <f>VLOOKUP(Tabela145673[[#This Row],[Banco]],$V$9:$W$28,2,0)</f>
        <v>7</v>
      </c>
      <c r="P78" s="357" t="str">
        <f>IF(Tabela145673[[#This Row],[DIA]]&gt;0,IF('13'!$CD$36=77,1,""),"")</f>
        <v/>
      </c>
      <c r="Q78" s="357" t="e">
        <f>IF(N78&gt;'13'!$CD$30,0,1)</f>
        <v>#N/A</v>
      </c>
      <c r="R78" s="357" t="str">
        <f>IF(Tabela145673[[#This Row],[DIA]]&gt;0,IF('01'!$BX$33=77,1,""),"")</f>
        <v/>
      </c>
      <c r="S78" s="357" t="e">
        <f>IF(N78&gt;'01'!$BX$27,0,1)</f>
        <v>#N/A</v>
      </c>
      <c r="Y78" s="84"/>
    </row>
    <row r="79" spans="3:25" x14ac:dyDescent="0.25">
      <c r="C79" s="356"/>
      <c r="D79" s="357"/>
      <c r="E79" s="357"/>
      <c r="F79" s="357"/>
      <c r="G79" s="359"/>
      <c r="H79" s="357"/>
      <c r="I79" s="357"/>
      <c r="J79" s="357" t="str">
        <f t="shared" ca="1" si="10"/>
        <v/>
      </c>
      <c r="K79" s="360">
        <f t="shared" si="11"/>
        <v>0</v>
      </c>
      <c r="L79" s="360">
        <f t="shared" si="12"/>
        <v>1</v>
      </c>
      <c r="M79" s="360">
        <f t="shared" si="13"/>
        <v>1900</v>
      </c>
      <c r="N79" s="357" t="e">
        <f t="shared" si="14"/>
        <v>#N/A</v>
      </c>
      <c r="O79" s="357">
        <f>VLOOKUP(Tabela145673[[#This Row],[Banco]],$V$9:$W$28,2,0)</f>
        <v>7</v>
      </c>
      <c r="P79" s="357" t="str">
        <f>IF(Tabela145673[[#This Row],[DIA]]&gt;0,IF('13'!$CD$36=77,1,""),"")</f>
        <v/>
      </c>
      <c r="Q79" s="357" t="e">
        <f>IF(N79&gt;'13'!$CD$30,0,1)</f>
        <v>#N/A</v>
      </c>
      <c r="R79" s="357" t="str">
        <f>IF(Tabela145673[[#This Row],[DIA]]&gt;0,IF('01'!$BX$33=77,1,""),"")</f>
        <v/>
      </c>
      <c r="S79" s="357" t="e">
        <f>IF(N79&gt;'01'!$BX$27,0,1)</f>
        <v>#N/A</v>
      </c>
      <c r="Y79" s="84"/>
    </row>
    <row r="80" spans="3:25" x14ac:dyDescent="0.25">
      <c r="C80" s="356"/>
      <c r="D80" s="357"/>
      <c r="E80" s="357"/>
      <c r="F80" s="357"/>
      <c r="G80" s="359"/>
      <c r="H80" s="357"/>
      <c r="I80" s="357"/>
      <c r="J80" s="357" t="str">
        <f t="shared" ca="1" si="10"/>
        <v/>
      </c>
      <c r="K80" s="360">
        <f t="shared" si="11"/>
        <v>0</v>
      </c>
      <c r="L80" s="360">
        <f t="shared" si="12"/>
        <v>1</v>
      </c>
      <c r="M80" s="360">
        <f t="shared" si="13"/>
        <v>1900</v>
      </c>
      <c r="N80" s="357" t="e">
        <f t="shared" si="14"/>
        <v>#N/A</v>
      </c>
      <c r="O80" s="357">
        <f>VLOOKUP(Tabela145673[[#This Row],[Banco]],$V$9:$W$28,2,0)</f>
        <v>7</v>
      </c>
      <c r="P80" s="357" t="str">
        <f>IF(Tabela145673[[#This Row],[DIA]]&gt;0,IF('13'!$CD$36=77,1,""),"")</f>
        <v/>
      </c>
      <c r="Q80" s="357" t="e">
        <f>IF(N80&gt;'13'!$CD$30,0,1)</f>
        <v>#N/A</v>
      </c>
      <c r="R80" s="357" t="str">
        <f>IF(Tabela145673[[#This Row],[DIA]]&gt;0,IF('01'!$BX$33=77,1,""),"")</f>
        <v/>
      </c>
      <c r="S80" s="357" t="e">
        <f>IF(N80&gt;'01'!$BX$27,0,1)</f>
        <v>#N/A</v>
      </c>
      <c r="Y80" s="84"/>
    </row>
    <row r="81" spans="3:25" x14ac:dyDescent="0.25">
      <c r="C81" s="356"/>
      <c r="D81" s="357"/>
      <c r="E81" s="357"/>
      <c r="F81" s="357"/>
      <c r="G81" s="359"/>
      <c r="H81" s="357"/>
      <c r="I81" s="357"/>
      <c r="J81" s="357" t="str">
        <f t="shared" ca="1" si="10"/>
        <v/>
      </c>
      <c r="K81" s="360">
        <f t="shared" si="11"/>
        <v>0</v>
      </c>
      <c r="L81" s="360">
        <f t="shared" si="12"/>
        <v>1</v>
      </c>
      <c r="M81" s="360">
        <f t="shared" si="13"/>
        <v>1900</v>
      </c>
      <c r="N81" s="357" t="e">
        <f t="shared" si="14"/>
        <v>#N/A</v>
      </c>
      <c r="O81" s="357">
        <f>VLOOKUP(Tabela145673[[#This Row],[Banco]],$V$9:$W$28,2,0)</f>
        <v>7</v>
      </c>
      <c r="P81" s="357" t="str">
        <f>IF(Tabela145673[[#This Row],[DIA]]&gt;0,IF('13'!$CD$36=77,1,""),"")</f>
        <v/>
      </c>
      <c r="Q81" s="357" t="e">
        <f>IF(N81&gt;'13'!$CD$30,0,1)</f>
        <v>#N/A</v>
      </c>
      <c r="R81" s="357" t="str">
        <f>IF(Tabela145673[[#This Row],[DIA]]&gt;0,IF('01'!$BX$33=77,1,""),"")</f>
        <v/>
      </c>
      <c r="S81" s="357" t="e">
        <f>IF(N81&gt;'01'!$BX$27,0,1)</f>
        <v>#N/A</v>
      </c>
      <c r="Y81" s="84"/>
    </row>
    <row r="82" spans="3:25" x14ac:dyDescent="0.25">
      <c r="C82" s="356"/>
      <c r="D82" s="357"/>
      <c r="E82" s="357"/>
      <c r="F82" s="357"/>
      <c r="G82" s="359"/>
      <c r="H82" s="357"/>
      <c r="I82" s="357"/>
      <c r="J82" s="357" t="str">
        <f t="shared" ca="1" si="10"/>
        <v/>
      </c>
      <c r="K82" s="360">
        <f t="shared" si="11"/>
        <v>0</v>
      </c>
      <c r="L82" s="360">
        <f t="shared" si="12"/>
        <v>1</v>
      </c>
      <c r="M82" s="360">
        <f t="shared" si="13"/>
        <v>1900</v>
      </c>
      <c r="N82" s="357" t="e">
        <f t="shared" si="14"/>
        <v>#N/A</v>
      </c>
      <c r="O82" s="357">
        <f>VLOOKUP(Tabela145673[[#This Row],[Banco]],$V$9:$W$28,2,0)</f>
        <v>7</v>
      </c>
      <c r="P82" s="357" t="str">
        <f>IF(Tabela145673[[#This Row],[DIA]]&gt;0,IF('13'!$CD$36=77,1,""),"")</f>
        <v/>
      </c>
      <c r="Q82" s="357" t="e">
        <f>IF(N82&gt;'13'!$CD$30,0,1)</f>
        <v>#N/A</v>
      </c>
      <c r="R82" s="357" t="str">
        <f>IF(Tabela145673[[#This Row],[DIA]]&gt;0,IF('01'!$BX$33=77,1,""),"")</f>
        <v/>
      </c>
      <c r="S82" s="357" t="e">
        <f>IF(N82&gt;'01'!$BX$27,0,1)</f>
        <v>#N/A</v>
      </c>
      <c r="Y82" s="84"/>
    </row>
    <row r="83" spans="3:25" x14ac:dyDescent="0.25">
      <c r="C83" s="356"/>
      <c r="D83" s="357"/>
      <c r="E83" s="357"/>
      <c r="F83" s="357"/>
      <c r="G83" s="359"/>
      <c r="H83" s="357"/>
      <c r="I83" s="357"/>
      <c r="J83" s="357" t="str">
        <f t="shared" ca="1" si="10"/>
        <v/>
      </c>
      <c r="K83" s="360">
        <f t="shared" si="11"/>
        <v>0</v>
      </c>
      <c r="L83" s="360">
        <f t="shared" si="12"/>
        <v>1</v>
      </c>
      <c r="M83" s="360">
        <f t="shared" si="13"/>
        <v>1900</v>
      </c>
      <c r="N83" s="357" t="e">
        <f t="shared" si="14"/>
        <v>#N/A</v>
      </c>
      <c r="O83" s="357">
        <f>VLOOKUP(Tabela145673[[#This Row],[Banco]],$V$9:$W$28,2,0)</f>
        <v>7</v>
      </c>
      <c r="P83" s="357" t="str">
        <f>IF(Tabela145673[[#This Row],[DIA]]&gt;0,IF('13'!$CD$36=77,1,""),"")</f>
        <v/>
      </c>
      <c r="Q83" s="357" t="e">
        <f>IF(N83&gt;'13'!$CD$30,0,1)</f>
        <v>#N/A</v>
      </c>
      <c r="R83" s="357" t="str">
        <f>IF(Tabela145673[[#This Row],[DIA]]&gt;0,IF('01'!$BX$33=77,1,""),"")</f>
        <v/>
      </c>
      <c r="S83" s="357" t="e">
        <f>IF(N83&gt;'01'!$BX$27,0,1)</f>
        <v>#N/A</v>
      </c>
      <c r="Y83" s="84"/>
    </row>
    <row r="84" spans="3:25" x14ac:dyDescent="0.25">
      <c r="C84" s="356"/>
      <c r="D84" s="357"/>
      <c r="E84" s="357"/>
      <c r="F84" s="357"/>
      <c r="G84" s="359"/>
      <c r="H84" s="357"/>
      <c r="I84" s="357"/>
      <c r="J84" s="357" t="str">
        <f t="shared" ca="1" si="10"/>
        <v/>
      </c>
      <c r="K84" s="360">
        <f t="shared" si="11"/>
        <v>0</v>
      </c>
      <c r="L84" s="360">
        <f t="shared" si="12"/>
        <v>1</v>
      </c>
      <c r="M84" s="360">
        <f t="shared" si="13"/>
        <v>1900</v>
      </c>
      <c r="N84" s="357" t="e">
        <f t="shared" si="14"/>
        <v>#N/A</v>
      </c>
      <c r="O84" s="357">
        <f>VLOOKUP(Tabela145673[[#This Row],[Banco]],$V$9:$W$28,2,0)</f>
        <v>7</v>
      </c>
      <c r="P84" s="357" t="str">
        <f>IF(Tabela145673[[#This Row],[DIA]]&gt;0,IF('13'!$CD$36=77,1,""),"")</f>
        <v/>
      </c>
      <c r="Q84" s="357" t="e">
        <f>IF(N84&gt;'13'!$CD$30,0,1)</f>
        <v>#N/A</v>
      </c>
      <c r="R84" s="357" t="str">
        <f>IF(Tabela145673[[#This Row],[DIA]]&gt;0,IF('01'!$BX$33=77,1,""),"")</f>
        <v/>
      </c>
      <c r="S84" s="357" t="e">
        <f>IF(N84&gt;'01'!$BX$27,0,1)</f>
        <v>#N/A</v>
      </c>
      <c r="Y84" s="84"/>
    </row>
    <row r="85" spans="3:25" x14ac:dyDescent="0.25">
      <c r="C85" s="356"/>
      <c r="D85" s="357"/>
      <c r="E85" s="357"/>
      <c r="F85" s="357"/>
      <c r="G85" s="359"/>
      <c r="H85" s="357"/>
      <c r="I85" s="357"/>
      <c r="J85" s="357" t="str">
        <f t="shared" ca="1" si="10"/>
        <v/>
      </c>
      <c r="K85" s="360">
        <f t="shared" si="11"/>
        <v>0</v>
      </c>
      <c r="L85" s="360">
        <f t="shared" si="12"/>
        <v>1</v>
      </c>
      <c r="M85" s="360">
        <f t="shared" si="13"/>
        <v>1900</v>
      </c>
      <c r="N85" s="357" t="e">
        <f t="shared" si="14"/>
        <v>#N/A</v>
      </c>
      <c r="O85" s="357">
        <f>VLOOKUP(Tabela145673[[#This Row],[Banco]],$V$9:$W$28,2,0)</f>
        <v>7</v>
      </c>
      <c r="P85" s="357" t="str">
        <f>IF(Tabela145673[[#This Row],[DIA]]&gt;0,IF('13'!$CD$36=77,1,""),"")</f>
        <v/>
      </c>
      <c r="Q85" s="357" t="e">
        <f>IF(N85&gt;'13'!$CD$30,0,1)</f>
        <v>#N/A</v>
      </c>
      <c r="R85" s="357" t="str">
        <f>IF(Tabela145673[[#This Row],[DIA]]&gt;0,IF('01'!$BX$33=77,1,""),"")</f>
        <v/>
      </c>
      <c r="S85" s="357" t="e">
        <f>IF(N85&gt;'01'!$BX$27,0,1)</f>
        <v>#N/A</v>
      </c>
      <c r="Y85" s="84"/>
    </row>
    <row r="86" spans="3:25" x14ac:dyDescent="0.25">
      <c r="C86" s="356"/>
      <c r="D86" s="357"/>
      <c r="E86" s="357"/>
      <c r="F86" s="357"/>
      <c r="G86" s="359"/>
      <c r="H86" s="357"/>
      <c r="I86" s="357"/>
      <c r="J86" s="357" t="str">
        <f t="shared" ca="1" si="10"/>
        <v/>
      </c>
      <c r="K86" s="360">
        <f t="shared" si="11"/>
        <v>0</v>
      </c>
      <c r="L86" s="360">
        <f t="shared" si="12"/>
        <v>1</v>
      </c>
      <c r="M86" s="360">
        <f t="shared" si="13"/>
        <v>1900</v>
      </c>
      <c r="N86" s="357" t="e">
        <f t="shared" si="14"/>
        <v>#N/A</v>
      </c>
      <c r="O86" s="357">
        <f>VLOOKUP(Tabela145673[[#This Row],[Banco]],$V$9:$W$28,2,0)</f>
        <v>7</v>
      </c>
      <c r="P86" s="357" t="str">
        <f>IF(Tabela145673[[#This Row],[DIA]]&gt;0,IF('13'!$CD$36=77,1,""),"")</f>
        <v/>
      </c>
      <c r="Q86" s="357" t="e">
        <f>IF(N86&gt;'13'!$CD$30,0,1)</f>
        <v>#N/A</v>
      </c>
      <c r="R86" s="357" t="str">
        <f>IF(Tabela145673[[#This Row],[DIA]]&gt;0,IF('01'!$BX$33=77,1,""),"")</f>
        <v/>
      </c>
      <c r="S86" s="357" t="e">
        <f>IF(N86&gt;'01'!$BX$27,0,1)</f>
        <v>#N/A</v>
      </c>
      <c r="Y86" s="84"/>
    </row>
    <row r="87" spans="3:25" x14ac:dyDescent="0.25">
      <c r="C87" s="356"/>
      <c r="D87" s="357"/>
      <c r="E87" s="357"/>
      <c r="F87" s="357"/>
      <c r="G87" s="359"/>
      <c r="H87" s="357"/>
      <c r="I87" s="357"/>
      <c r="J87" s="357" t="str">
        <f t="shared" ca="1" si="10"/>
        <v/>
      </c>
      <c r="K87" s="360">
        <f t="shared" si="11"/>
        <v>0</v>
      </c>
      <c r="L87" s="360">
        <f t="shared" si="12"/>
        <v>1</v>
      </c>
      <c r="M87" s="360">
        <f t="shared" si="13"/>
        <v>1900</v>
      </c>
      <c r="N87" s="357" t="e">
        <f t="shared" si="14"/>
        <v>#N/A</v>
      </c>
      <c r="O87" s="357">
        <f>VLOOKUP(Tabela145673[[#This Row],[Banco]],$V$9:$W$28,2,0)</f>
        <v>7</v>
      </c>
      <c r="P87" s="357" t="str">
        <f>IF(Tabela145673[[#This Row],[DIA]]&gt;0,IF('13'!$CD$36=77,1,""),"")</f>
        <v/>
      </c>
      <c r="Q87" s="357" t="e">
        <f>IF(N87&gt;'13'!$CD$30,0,1)</f>
        <v>#N/A</v>
      </c>
      <c r="R87" s="357" t="str">
        <f>IF(Tabela145673[[#This Row],[DIA]]&gt;0,IF('01'!$BX$33=77,1,""),"")</f>
        <v/>
      </c>
      <c r="S87" s="357" t="e">
        <f>IF(N87&gt;'01'!$BX$27,0,1)</f>
        <v>#N/A</v>
      </c>
      <c r="Y87" s="84"/>
    </row>
    <row r="88" spans="3:25" x14ac:dyDescent="0.25">
      <c r="C88" s="356"/>
      <c r="D88" s="357"/>
      <c r="E88" s="357"/>
      <c r="F88" s="357"/>
      <c r="G88" s="359"/>
      <c r="H88" s="357"/>
      <c r="I88" s="357"/>
      <c r="J88" s="357" t="str">
        <f t="shared" ca="1" si="10"/>
        <v/>
      </c>
      <c r="K88" s="360">
        <f t="shared" si="11"/>
        <v>0</v>
      </c>
      <c r="L88" s="360">
        <f t="shared" si="12"/>
        <v>1</v>
      </c>
      <c r="M88" s="360">
        <f t="shared" si="13"/>
        <v>1900</v>
      </c>
      <c r="N88" s="357" t="e">
        <f t="shared" si="14"/>
        <v>#N/A</v>
      </c>
      <c r="O88" s="357">
        <f>VLOOKUP(Tabela145673[[#This Row],[Banco]],$V$9:$W$28,2,0)</f>
        <v>7</v>
      </c>
      <c r="P88" s="357" t="str">
        <f>IF(Tabela145673[[#This Row],[DIA]]&gt;0,IF('13'!$CD$36=77,1,""),"")</f>
        <v/>
      </c>
      <c r="Q88" s="357" t="e">
        <f>IF(N88&gt;'13'!$CD$30,0,1)</f>
        <v>#N/A</v>
      </c>
      <c r="R88" s="357" t="str">
        <f>IF(Tabela145673[[#This Row],[DIA]]&gt;0,IF('01'!$BX$33=77,1,""),"")</f>
        <v/>
      </c>
      <c r="S88" s="357" t="e">
        <f>IF(N88&gt;'01'!$BX$27,0,1)</f>
        <v>#N/A</v>
      </c>
    </row>
    <row r="89" spans="3:25" x14ac:dyDescent="0.25">
      <c r="C89" s="356"/>
      <c r="D89" s="357"/>
      <c r="E89" s="357"/>
      <c r="F89" s="357"/>
      <c r="G89" s="359"/>
      <c r="H89" s="357"/>
      <c r="I89" s="357"/>
      <c r="J89" s="357" t="str">
        <f t="shared" ca="1" si="10"/>
        <v/>
      </c>
      <c r="K89" s="360">
        <f t="shared" si="11"/>
        <v>0</v>
      </c>
      <c r="L89" s="360">
        <f t="shared" si="12"/>
        <v>1</v>
      </c>
      <c r="M89" s="360">
        <f t="shared" si="13"/>
        <v>1900</v>
      </c>
      <c r="N89" s="357" t="e">
        <f t="shared" si="14"/>
        <v>#N/A</v>
      </c>
      <c r="O89" s="357">
        <f>VLOOKUP(Tabela145673[[#This Row],[Banco]],$V$9:$W$28,2,0)</f>
        <v>7</v>
      </c>
      <c r="P89" s="357" t="str">
        <f>IF(Tabela145673[[#This Row],[DIA]]&gt;0,IF('13'!$CD$36=77,1,""),"")</f>
        <v/>
      </c>
      <c r="Q89" s="357" t="e">
        <f>IF(N89&gt;'13'!$CD$30,0,1)</f>
        <v>#N/A</v>
      </c>
      <c r="R89" s="357" t="str">
        <f>IF(Tabela145673[[#This Row],[DIA]]&gt;0,IF('01'!$BX$33=77,1,""),"")</f>
        <v/>
      </c>
      <c r="S89" s="357" t="e">
        <f>IF(N89&gt;'01'!$BX$27,0,1)</f>
        <v>#N/A</v>
      </c>
    </row>
    <row r="90" spans="3:25" x14ac:dyDescent="0.25">
      <c r="C90" s="356"/>
      <c r="D90" s="357"/>
      <c r="E90" s="357"/>
      <c r="F90" s="357"/>
      <c r="G90" s="359"/>
      <c r="H90" s="357"/>
      <c r="I90" s="357"/>
      <c r="J90" s="357" t="str">
        <f t="shared" ca="1" si="10"/>
        <v/>
      </c>
      <c r="K90" s="360">
        <f t="shared" si="11"/>
        <v>0</v>
      </c>
      <c r="L90" s="360">
        <f t="shared" si="12"/>
        <v>1</v>
      </c>
      <c r="M90" s="360">
        <f t="shared" si="13"/>
        <v>1900</v>
      </c>
      <c r="N90" s="357" t="e">
        <f t="shared" si="14"/>
        <v>#N/A</v>
      </c>
      <c r="O90" s="357">
        <f>VLOOKUP(Tabela145673[[#This Row],[Banco]],$V$9:$W$28,2,0)</f>
        <v>7</v>
      </c>
      <c r="P90" s="357" t="str">
        <f>IF(Tabela145673[[#This Row],[DIA]]&gt;0,IF('13'!$CD$36=77,1,""),"")</f>
        <v/>
      </c>
      <c r="Q90" s="357" t="e">
        <f>IF(N90&gt;'13'!$CD$30,0,1)</f>
        <v>#N/A</v>
      </c>
      <c r="R90" s="357" t="str">
        <f>IF(Tabela145673[[#This Row],[DIA]]&gt;0,IF('01'!$BX$33=77,1,""),"")</f>
        <v/>
      </c>
      <c r="S90" s="357" t="e">
        <f>IF(N90&gt;'01'!$BX$27,0,1)</f>
        <v>#N/A</v>
      </c>
    </row>
    <row r="91" spans="3:25" x14ac:dyDescent="0.25">
      <c r="C91" s="356"/>
      <c r="D91" s="357"/>
      <c r="E91" s="357"/>
      <c r="F91" s="357"/>
      <c r="G91" s="359"/>
      <c r="H91" s="357"/>
      <c r="I91" s="357"/>
      <c r="J91" s="357" t="str">
        <f t="shared" ca="1" si="10"/>
        <v/>
      </c>
      <c r="K91" s="360">
        <f t="shared" si="11"/>
        <v>0</v>
      </c>
      <c r="L91" s="360">
        <f t="shared" si="12"/>
        <v>1</v>
      </c>
      <c r="M91" s="360">
        <f t="shared" si="13"/>
        <v>1900</v>
      </c>
      <c r="N91" s="357" t="e">
        <f t="shared" si="14"/>
        <v>#N/A</v>
      </c>
      <c r="O91" s="357">
        <f>VLOOKUP(Tabela145673[[#This Row],[Banco]],$V$9:$W$28,2,0)</f>
        <v>7</v>
      </c>
      <c r="P91" s="357" t="str">
        <f>IF(Tabela145673[[#This Row],[DIA]]&gt;0,IF('13'!$CD$36=77,1,""),"")</f>
        <v/>
      </c>
      <c r="Q91" s="357" t="e">
        <f>IF(N91&gt;'13'!$CD$30,0,1)</f>
        <v>#N/A</v>
      </c>
      <c r="R91" s="357" t="str">
        <f>IF(Tabela145673[[#This Row],[DIA]]&gt;0,IF('01'!$BX$33=77,1,""),"")</f>
        <v/>
      </c>
      <c r="S91" s="357" t="e">
        <f>IF(N91&gt;'01'!$BX$27,0,1)</f>
        <v>#N/A</v>
      </c>
    </row>
    <row r="92" spans="3:25" x14ac:dyDescent="0.25">
      <c r="C92" s="356"/>
      <c r="D92" s="357"/>
      <c r="E92" s="357"/>
      <c r="F92" s="357"/>
      <c r="G92" s="359"/>
      <c r="H92" s="357"/>
      <c r="I92" s="357"/>
      <c r="J92" s="357" t="str">
        <f t="shared" ca="1" si="10"/>
        <v/>
      </c>
      <c r="K92" s="360">
        <f t="shared" si="11"/>
        <v>0</v>
      </c>
      <c r="L92" s="360">
        <f t="shared" si="12"/>
        <v>1</v>
      </c>
      <c r="M92" s="360">
        <f t="shared" si="13"/>
        <v>1900</v>
      </c>
      <c r="N92" s="357" t="e">
        <f t="shared" si="14"/>
        <v>#N/A</v>
      </c>
      <c r="O92" s="357">
        <f>VLOOKUP(Tabela145673[[#This Row],[Banco]],$V$9:$W$28,2,0)</f>
        <v>7</v>
      </c>
      <c r="P92" s="357" t="str">
        <f>IF(Tabela145673[[#This Row],[DIA]]&gt;0,IF('13'!$CD$36=77,1,""),"")</f>
        <v/>
      </c>
      <c r="Q92" s="357" t="e">
        <f>IF(N92&gt;'13'!$CD$30,0,1)</f>
        <v>#N/A</v>
      </c>
      <c r="R92" s="357" t="str">
        <f>IF(Tabela145673[[#This Row],[DIA]]&gt;0,IF('01'!$BX$33=77,1,""),"")</f>
        <v/>
      </c>
      <c r="S92" s="357" t="e">
        <f>IF(N92&gt;'01'!$BX$27,0,1)</f>
        <v>#N/A</v>
      </c>
    </row>
    <row r="93" spans="3:25" x14ac:dyDescent="0.25">
      <c r="C93" s="356"/>
      <c r="D93" s="357"/>
      <c r="E93" s="357"/>
      <c r="F93" s="357"/>
      <c r="G93" s="359"/>
      <c r="H93" s="357"/>
      <c r="I93" s="357"/>
      <c r="J93" s="357" t="str">
        <f t="shared" ca="1" si="10"/>
        <v/>
      </c>
      <c r="K93" s="360">
        <f t="shared" si="11"/>
        <v>0</v>
      </c>
      <c r="L93" s="360">
        <f t="shared" si="12"/>
        <v>1</v>
      </c>
      <c r="M93" s="360">
        <f t="shared" si="13"/>
        <v>1900</v>
      </c>
      <c r="N93" s="357" t="e">
        <f t="shared" si="14"/>
        <v>#N/A</v>
      </c>
      <c r="O93" s="357">
        <f>VLOOKUP(Tabela145673[[#This Row],[Banco]],$V$9:$W$28,2,0)</f>
        <v>7</v>
      </c>
      <c r="P93" s="357" t="str">
        <f>IF(Tabela145673[[#This Row],[DIA]]&gt;0,IF('13'!$CD$36=77,1,""),"")</f>
        <v/>
      </c>
      <c r="Q93" s="357" t="e">
        <f>IF(N93&gt;'13'!$CD$30,0,1)</f>
        <v>#N/A</v>
      </c>
      <c r="R93" s="357" t="str">
        <f>IF(Tabela145673[[#This Row],[DIA]]&gt;0,IF('01'!$BX$33=77,1,""),"")</f>
        <v/>
      </c>
      <c r="S93" s="357" t="e">
        <f>IF(N93&gt;'01'!$BX$27,0,1)</f>
        <v>#N/A</v>
      </c>
    </row>
    <row r="94" spans="3:25" x14ac:dyDescent="0.25">
      <c r="C94" s="356"/>
      <c r="D94" s="357"/>
      <c r="E94" s="357"/>
      <c r="F94" s="357"/>
      <c r="G94" s="359"/>
      <c r="H94" s="357"/>
      <c r="I94" s="357"/>
      <c r="J94" s="357" t="str">
        <f t="shared" ca="1" si="10"/>
        <v/>
      </c>
      <c r="K94" s="360">
        <f t="shared" si="11"/>
        <v>0</v>
      </c>
      <c r="L94" s="360">
        <f t="shared" si="12"/>
        <v>1</v>
      </c>
      <c r="M94" s="360">
        <f t="shared" si="13"/>
        <v>1900</v>
      </c>
      <c r="N94" s="357" t="e">
        <f t="shared" si="14"/>
        <v>#N/A</v>
      </c>
      <c r="O94" s="357">
        <f>VLOOKUP(Tabela145673[[#This Row],[Banco]],$V$9:$W$28,2,0)</f>
        <v>7</v>
      </c>
      <c r="P94" s="357" t="str">
        <f>IF(Tabela145673[[#This Row],[DIA]]&gt;0,IF('13'!$CD$36=77,1,""),"")</f>
        <v/>
      </c>
      <c r="Q94" s="357" t="e">
        <f>IF(N94&gt;'13'!$CD$30,0,1)</f>
        <v>#N/A</v>
      </c>
      <c r="R94" s="357" t="str">
        <f>IF(Tabela145673[[#This Row],[DIA]]&gt;0,IF('01'!$BX$33=77,1,""),"")</f>
        <v/>
      </c>
      <c r="S94" s="357" t="e">
        <f>IF(N94&gt;'01'!$BX$27,0,1)</f>
        <v>#N/A</v>
      </c>
    </row>
    <row r="95" spans="3:25" x14ac:dyDescent="0.25">
      <c r="C95" s="356"/>
      <c r="D95" s="357"/>
      <c r="E95" s="357"/>
      <c r="F95" s="357"/>
      <c r="G95" s="359"/>
      <c r="H95" s="357"/>
      <c r="I95" s="357"/>
      <c r="J95" s="357" t="str">
        <f t="shared" ca="1" si="10"/>
        <v/>
      </c>
      <c r="K95" s="360">
        <f t="shared" si="11"/>
        <v>0</v>
      </c>
      <c r="L95" s="360">
        <f t="shared" si="12"/>
        <v>1</v>
      </c>
      <c r="M95" s="360">
        <f t="shared" si="13"/>
        <v>1900</v>
      </c>
      <c r="N95" s="357" t="e">
        <f t="shared" si="14"/>
        <v>#N/A</v>
      </c>
      <c r="O95" s="357">
        <f>VLOOKUP(Tabela145673[[#This Row],[Banco]],$V$9:$W$28,2,0)</f>
        <v>7</v>
      </c>
      <c r="P95" s="357" t="str">
        <f>IF(Tabela145673[[#This Row],[DIA]]&gt;0,IF('13'!$CD$36=77,1,""),"")</f>
        <v/>
      </c>
      <c r="Q95" s="357" t="e">
        <f>IF(N95&gt;'13'!$CD$30,0,1)</f>
        <v>#N/A</v>
      </c>
      <c r="R95" s="357" t="str">
        <f>IF(Tabela145673[[#This Row],[DIA]]&gt;0,IF('01'!$BX$33=77,1,""),"")</f>
        <v/>
      </c>
      <c r="S95" s="357" t="e">
        <f>IF(N95&gt;'01'!$BX$27,0,1)</f>
        <v>#N/A</v>
      </c>
    </row>
    <row r="96" spans="3:25" x14ac:dyDescent="0.25">
      <c r="C96" s="356"/>
      <c r="D96" s="357"/>
      <c r="E96" s="357"/>
      <c r="F96" s="357"/>
      <c r="G96" s="359"/>
      <c r="H96" s="357"/>
      <c r="I96" s="357"/>
      <c r="J96" s="357" t="str">
        <f t="shared" ca="1" si="10"/>
        <v/>
      </c>
      <c r="K96" s="360">
        <f t="shared" si="11"/>
        <v>0</v>
      </c>
      <c r="L96" s="360">
        <f t="shared" si="12"/>
        <v>1</v>
      </c>
      <c r="M96" s="360">
        <f t="shared" si="13"/>
        <v>1900</v>
      </c>
      <c r="N96" s="357" t="e">
        <f t="shared" si="14"/>
        <v>#N/A</v>
      </c>
      <c r="O96" s="357">
        <f>VLOOKUP(Tabela145673[[#This Row],[Banco]],$V$9:$W$28,2,0)</f>
        <v>7</v>
      </c>
      <c r="P96" s="357" t="str">
        <f>IF(Tabela145673[[#This Row],[DIA]]&gt;0,IF('13'!$CD$36=77,1,""),"")</f>
        <v/>
      </c>
      <c r="Q96" s="357" t="e">
        <f>IF(N96&gt;'13'!$CD$30,0,1)</f>
        <v>#N/A</v>
      </c>
      <c r="R96" s="357" t="str">
        <f>IF(Tabela145673[[#This Row],[DIA]]&gt;0,IF('01'!$BX$33=77,1,""),"")</f>
        <v/>
      </c>
      <c r="S96" s="357" t="e">
        <f>IF(N96&gt;'01'!$BX$27,0,1)</f>
        <v>#N/A</v>
      </c>
    </row>
    <row r="97" spans="3:19" x14ac:dyDescent="0.25">
      <c r="C97" s="356"/>
      <c r="D97" s="357"/>
      <c r="E97" s="357"/>
      <c r="F97" s="357"/>
      <c r="G97" s="359"/>
      <c r="H97" s="357"/>
      <c r="I97" s="357"/>
      <c r="J97" s="357" t="str">
        <f t="shared" ca="1" si="10"/>
        <v/>
      </c>
      <c r="K97" s="360">
        <f t="shared" si="11"/>
        <v>0</v>
      </c>
      <c r="L97" s="360">
        <f t="shared" si="12"/>
        <v>1</v>
      </c>
      <c r="M97" s="360">
        <f t="shared" si="13"/>
        <v>1900</v>
      </c>
      <c r="N97" s="357" t="e">
        <f t="shared" si="14"/>
        <v>#N/A</v>
      </c>
      <c r="O97" s="357">
        <f>VLOOKUP(Tabela145673[[#This Row],[Banco]],$V$9:$W$28,2,0)</f>
        <v>7</v>
      </c>
      <c r="P97" s="357" t="str">
        <f>IF(Tabela145673[[#This Row],[DIA]]&gt;0,IF('13'!$CD$36=77,1,""),"")</f>
        <v/>
      </c>
      <c r="Q97" s="357" t="e">
        <f>IF(N97&gt;'13'!$CD$30,0,1)</f>
        <v>#N/A</v>
      </c>
      <c r="R97" s="357" t="str">
        <f>IF(Tabela145673[[#This Row],[DIA]]&gt;0,IF('01'!$BX$33=77,1,""),"")</f>
        <v/>
      </c>
      <c r="S97" s="357" t="e">
        <f>IF(N97&gt;'01'!$BX$27,0,1)</f>
        <v>#N/A</v>
      </c>
    </row>
    <row r="98" spans="3:19" x14ac:dyDescent="0.25">
      <c r="C98" s="356"/>
      <c r="D98" s="357"/>
      <c r="E98" s="357"/>
      <c r="F98" s="357"/>
      <c r="G98" s="359"/>
      <c r="H98" s="357"/>
      <c r="I98" s="357"/>
      <c r="J98" s="357" t="str">
        <f t="shared" ca="1" si="10"/>
        <v/>
      </c>
      <c r="K98" s="360">
        <f t="shared" si="11"/>
        <v>0</v>
      </c>
      <c r="L98" s="360">
        <f t="shared" si="12"/>
        <v>1</v>
      </c>
      <c r="M98" s="360">
        <f t="shared" si="13"/>
        <v>1900</v>
      </c>
      <c r="N98" s="357" t="e">
        <f t="shared" si="14"/>
        <v>#N/A</v>
      </c>
      <c r="O98" s="357">
        <f>VLOOKUP(Tabela145673[[#This Row],[Banco]],$V$9:$W$28,2,0)</f>
        <v>7</v>
      </c>
      <c r="P98" s="357" t="str">
        <f>IF(Tabela145673[[#This Row],[DIA]]&gt;0,IF('13'!$CD$36=77,1,""),"")</f>
        <v/>
      </c>
      <c r="Q98" s="357" t="e">
        <f>IF(N98&gt;'13'!$CD$30,0,1)</f>
        <v>#N/A</v>
      </c>
      <c r="R98" s="357" t="str">
        <f>IF(Tabela145673[[#This Row],[DIA]]&gt;0,IF('01'!$BX$33=77,1,""),"")</f>
        <v/>
      </c>
      <c r="S98" s="357" t="e">
        <f>IF(N98&gt;'01'!$BX$27,0,1)</f>
        <v>#N/A</v>
      </c>
    </row>
    <row r="99" spans="3:19" x14ac:dyDescent="0.25">
      <c r="C99" s="356"/>
      <c r="D99" s="357"/>
      <c r="E99" s="357"/>
      <c r="F99" s="357"/>
      <c r="G99" s="359"/>
      <c r="H99" s="357"/>
      <c r="I99" s="357"/>
      <c r="J99" s="357" t="str">
        <f t="shared" ca="1" si="10"/>
        <v/>
      </c>
      <c r="K99" s="360">
        <f t="shared" si="11"/>
        <v>0</v>
      </c>
      <c r="L99" s="360">
        <f t="shared" si="12"/>
        <v>1</v>
      </c>
      <c r="M99" s="360">
        <f t="shared" si="13"/>
        <v>1900</v>
      </c>
      <c r="N99" s="357" t="e">
        <f t="shared" si="14"/>
        <v>#N/A</v>
      </c>
      <c r="O99" s="357">
        <f>VLOOKUP(Tabela145673[[#This Row],[Banco]],$V$9:$W$28,2,0)</f>
        <v>7</v>
      </c>
      <c r="P99" s="357" t="str">
        <f>IF(Tabela145673[[#This Row],[DIA]]&gt;0,IF('13'!$CD$36=77,1,""),"")</f>
        <v/>
      </c>
      <c r="Q99" s="357" t="e">
        <f>IF(N99&gt;'13'!$CD$30,0,1)</f>
        <v>#N/A</v>
      </c>
      <c r="R99" s="357" t="str">
        <f>IF(Tabela145673[[#This Row],[DIA]]&gt;0,IF('01'!$BX$33=77,1,""),"")</f>
        <v/>
      </c>
      <c r="S99" s="357" t="e">
        <f>IF(N99&gt;'01'!$BX$27,0,1)</f>
        <v>#N/A</v>
      </c>
    </row>
    <row r="100" spans="3:19" x14ac:dyDescent="0.25">
      <c r="C100" s="356"/>
      <c r="D100" s="357"/>
      <c r="E100" s="357"/>
      <c r="F100" s="357"/>
      <c r="G100" s="359"/>
      <c r="H100" s="357"/>
      <c r="I100" s="357"/>
      <c r="J100" s="357" t="str">
        <f t="shared" ca="1" si="10"/>
        <v/>
      </c>
      <c r="K100" s="360">
        <f t="shared" si="11"/>
        <v>0</v>
      </c>
      <c r="L100" s="360">
        <f t="shared" si="12"/>
        <v>1</v>
      </c>
      <c r="M100" s="360">
        <f t="shared" si="13"/>
        <v>1900</v>
      </c>
      <c r="N100" s="357" t="e">
        <f t="shared" si="14"/>
        <v>#N/A</v>
      </c>
      <c r="O100" s="357">
        <f>VLOOKUP(Tabela145673[[#This Row],[Banco]],$V$9:$W$28,2,0)</f>
        <v>7</v>
      </c>
      <c r="P100" s="357" t="str">
        <f>IF(Tabela145673[[#This Row],[DIA]]&gt;0,IF('13'!$CD$36=77,1,""),"")</f>
        <v/>
      </c>
      <c r="Q100" s="357" t="e">
        <f>IF(N100&gt;'13'!$CD$30,0,1)</f>
        <v>#N/A</v>
      </c>
      <c r="R100" s="357" t="str">
        <f>IF(Tabela145673[[#This Row],[DIA]]&gt;0,IF('01'!$BX$33=77,1,""),"")</f>
        <v/>
      </c>
      <c r="S100" s="357" t="e">
        <f>IF(N100&gt;'01'!$BX$27,0,1)</f>
        <v>#N/A</v>
      </c>
    </row>
    <row r="101" spans="3:19" x14ac:dyDescent="0.25">
      <c r="C101" s="356"/>
      <c r="D101" s="357"/>
      <c r="E101" s="357"/>
      <c r="F101" s="357"/>
      <c r="G101" s="359"/>
      <c r="H101" s="357"/>
      <c r="I101" s="357"/>
      <c r="J101" s="357" t="str">
        <f t="shared" ca="1" si="10"/>
        <v/>
      </c>
      <c r="K101" s="360">
        <f t="shared" si="11"/>
        <v>0</v>
      </c>
      <c r="L101" s="360">
        <f t="shared" si="12"/>
        <v>1</v>
      </c>
      <c r="M101" s="360">
        <f t="shared" si="13"/>
        <v>1900</v>
      </c>
      <c r="N101" s="357" t="e">
        <f t="shared" si="14"/>
        <v>#N/A</v>
      </c>
      <c r="O101" s="357">
        <f>VLOOKUP(Tabela145673[[#This Row],[Banco]],$V$9:$W$28,2,0)</f>
        <v>7</v>
      </c>
      <c r="P101" s="357" t="str">
        <f>IF(Tabela145673[[#This Row],[DIA]]&gt;0,IF('13'!$CD$36=77,1,""),"")</f>
        <v/>
      </c>
      <c r="Q101" s="357" t="e">
        <f>IF(N101&gt;'13'!$CD$30,0,1)</f>
        <v>#N/A</v>
      </c>
      <c r="R101" s="357" t="str">
        <f>IF(Tabela145673[[#This Row],[DIA]]&gt;0,IF('01'!$BX$33=77,1,""),"")</f>
        <v/>
      </c>
      <c r="S101" s="357" t="e">
        <f>IF(N101&gt;'01'!$BX$27,0,1)</f>
        <v>#N/A</v>
      </c>
    </row>
    <row r="102" spans="3:19" x14ac:dyDescent="0.25">
      <c r="C102" s="356"/>
      <c r="D102" s="357"/>
      <c r="E102" s="357"/>
      <c r="F102" s="357"/>
      <c r="G102" s="359"/>
      <c r="H102" s="357"/>
      <c r="I102" s="357"/>
      <c r="J102" s="357" t="str">
        <f t="shared" ca="1" si="10"/>
        <v/>
      </c>
      <c r="K102" s="360">
        <f t="shared" si="11"/>
        <v>0</v>
      </c>
      <c r="L102" s="360">
        <f t="shared" si="12"/>
        <v>1</v>
      </c>
      <c r="M102" s="360">
        <f t="shared" si="13"/>
        <v>1900</v>
      </c>
      <c r="N102" s="357" t="e">
        <f t="shared" si="14"/>
        <v>#N/A</v>
      </c>
      <c r="O102" s="357">
        <f>VLOOKUP(Tabela145673[[#This Row],[Banco]],$V$9:$W$28,2,0)</f>
        <v>7</v>
      </c>
      <c r="P102" s="357" t="str">
        <f>IF(Tabela145673[[#This Row],[DIA]]&gt;0,IF('13'!$CD$36=77,1,""),"")</f>
        <v/>
      </c>
      <c r="Q102" s="357" t="e">
        <f>IF(N102&gt;'13'!$CD$30,0,1)</f>
        <v>#N/A</v>
      </c>
      <c r="R102" s="357" t="str">
        <f>IF(Tabela145673[[#This Row],[DIA]]&gt;0,IF('01'!$BX$33=77,1,""),"")</f>
        <v/>
      </c>
      <c r="S102" s="357" t="e">
        <f>IF(N102&gt;'01'!$BX$27,0,1)</f>
        <v>#N/A</v>
      </c>
    </row>
    <row r="103" spans="3:19" x14ac:dyDescent="0.25">
      <c r="C103" s="356"/>
      <c r="D103" s="357"/>
      <c r="E103" s="357"/>
      <c r="F103" s="357"/>
      <c r="G103" s="359"/>
      <c r="H103" s="357"/>
      <c r="I103" s="357"/>
      <c r="J103" s="357" t="str">
        <f t="shared" ca="1" si="10"/>
        <v/>
      </c>
      <c r="K103" s="360">
        <f t="shared" si="11"/>
        <v>0</v>
      </c>
      <c r="L103" s="360">
        <f t="shared" si="12"/>
        <v>1</v>
      </c>
      <c r="M103" s="360">
        <f t="shared" si="13"/>
        <v>1900</v>
      </c>
      <c r="N103" s="357" t="e">
        <f t="shared" si="14"/>
        <v>#N/A</v>
      </c>
      <c r="O103" s="357">
        <f>VLOOKUP(Tabela145673[[#This Row],[Banco]],$V$9:$W$28,2,0)</f>
        <v>7</v>
      </c>
      <c r="P103" s="357" t="str">
        <f>IF(Tabela145673[[#This Row],[DIA]]&gt;0,IF('13'!$CD$36=77,1,""),"")</f>
        <v/>
      </c>
      <c r="Q103" s="357" t="e">
        <f>IF(N103&gt;'13'!$CD$30,0,1)</f>
        <v>#N/A</v>
      </c>
      <c r="R103" s="357" t="str">
        <f>IF(Tabela145673[[#This Row],[DIA]]&gt;0,IF('01'!$BX$33=77,1,""),"")</f>
        <v/>
      </c>
      <c r="S103" s="357" t="e">
        <f>IF(N103&gt;'01'!$BX$27,0,1)</f>
        <v>#N/A</v>
      </c>
    </row>
    <row r="104" spans="3:19" x14ac:dyDescent="0.25">
      <c r="C104" s="356"/>
      <c r="D104" s="357"/>
      <c r="E104" s="357"/>
      <c r="F104" s="357"/>
      <c r="G104" s="359"/>
      <c r="H104" s="357"/>
      <c r="I104" s="357"/>
      <c r="J104" s="357" t="str">
        <f t="shared" ca="1" si="10"/>
        <v/>
      </c>
      <c r="K104" s="360">
        <f t="shared" si="11"/>
        <v>0</v>
      </c>
      <c r="L104" s="360">
        <f t="shared" si="12"/>
        <v>1</v>
      </c>
      <c r="M104" s="360">
        <f t="shared" si="13"/>
        <v>1900</v>
      </c>
      <c r="N104" s="357" t="e">
        <f t="shared" si="14"/>
        <v>#N/A</v>
      </c>
      <c r="O104" s="357">
        <f>VLOOKUP(Tabela145673[[#This Row],[Banco]],$V$9:$W$28,2,0)</f>
        <v>7</v>
      </c>
      <c r="P104" s="357" t="str">
        <f>IF(Tabela145673[[#This Row],[DIA]]&gt;0,IF('13'!$CD$36=77,1,""),"")</f>
        <v/>
      </c>
      <c r="Q104" s="357" t="e">
        <f>IF(N104&gt;'13'!$CD$30,0,1)</f>
        <v>#N/A</v>
      </c>
      <c r="R104" s="357" t="str">
        <f>IF(Tabela145673[[#This Row],[DIA]]&gt;0,IF('01'!$BX$33=77,1,""),"")</f>
        <v/>
      </c>
      <c r="S104" s="357" t="e">
        <f>IF(N104&gt;'01'!$BX$27,0,1)</f>
        <v>#N/A</v>
      </c>
    </row>
    <row r="105" spans="3:19" x14ac:dyDescent="0.25">
      <c r="C105" s="356"/>
      <c r="D105" s="357"/>
      <c r="E105" s="357"/>
      <c r="F105" s="357"/>
      <c r="G105" s="359"/>
      <c r="H105" s="357"/>
      <c r="I105" s="357"/>
      <c r="J105" s="357" t="str">
        <f t="shared" ref="J105:J136" ca="1" si="15">IF(I105="","",(IF(I105="Efetivado","",IF(C105="","",IF(C105=TODAY(),"Vence Hoje",IF(C105&lt;TODAY(),"Atrasado",C105-TODAY()&amp;" Dias para Vencer"))))))</f>
        <v/>
      </c>
      <c r="K105" s="360">
        <f t="shared" ref="K105:K136" si="16">DAY(C105)</f>
        <v>0</v>
      </c>
      <c r="L105" s="360">
        <f t="shared" ref="L105:L136" si="17">MONTH(C105)</f>
        <v>1</v>
      </c>
      <c r="M105" s="360">
        <f t="shared" ref="M105:M136" si="18">YEAR(C105)</f>
        <v>1900</v>
      </c>
      <c r="N105" s="357" t="e">
        <f t="shared" ref="N105:N136" si="19">VLOOKUP(I105,$Y$9:$Z$10,2,0)</f>
        <v>#N/A</v>
      </c>
      <c r="O105" s="357">
        <f>VLOOKUP(Tabela145673[[#This Row],[Banco]],$V$9:$W$28,2,0)</f>
        <v>7</v>
      </c>
      <c r="P105" s="357" t="str">
        <f>IF(Tabela145673[[#This Row],[DIA]]&gt;0,IF('13'!$CD$36=77,1,""),"")</f>
        <v/>
      </c>
      <c r="Q105" s="357" t="e">
        <f>IF(N105&gt;'13'!$CD$30,0,1)</f>
        <v>#N/A</v>
      </c>
      <c r="R105" s="357" t="str">
        <f>IF(Tabela145673[[#This Row],[DIA]]&gt;0,IF('01'!$BX$33=77,1,""),"")</f>
        <v/>
      </c>
      <c r="S105" s="357" t="e">
        <f>IF(N105&gt;'01'!$BX$27,0,1)</f>
        <v>#N/A</v>
      </c>
    </row>
    <row r="106" spans="3:19" x14ac:dyDescent="0.25">
      <c r="C106" s="356"/>
      <c r="D106" s="357"/>
      <c r="E106" s="357"/>
      <c r="F106" s="357"/>
      <c r="G106" s="359"/>
      <c r="H106" s="357"/>
      <c r="I106" s="357"/>
      <c r="J106" s="357" t="str">
        <f t="shared" ca="1" si="15"/>
        <v/>
      </c>
      <c r="K106" s="360">
        <f t="shared" si="16"/>
        <v>0</v>
      </c>
      <c r="L106" s="360">
        <f t="shared" si="17"/>
        <v>1</v>
      </c>
      <c r="M106" s="360">
        <f t="shared" si="18"/>
        <v>1900</v>
      </c>
      <c r="N106" s="357" t="e">
        <f t="shared" si="19"/>
        <v>#N/A</v>
      </c>
      <c r="O106" s="357">
        <f>VLOOKUP(Tabela145673[[#This Row],[Banco]],$V$9:$W$28,2,0)</f>
        <v>7</v>
      </c>
      <c r="P106" s="357" t="str">
        <f>IF(Tabela145673[[#This Row],[DIA]]&gt;0,IF('13'!$CD$36=77,1,""),"")</f>
        <v/>
      </c>
      <c r="Q106" s="357" t="e">
        <f>IF(N106&gt;'13'!$CD$30,0,1)</f>
        <v>#N/A</v>
      </c>
      <c r="R106" s="357" t="str">
        <f>IF(Tabela145673[[#This Row],[DIA]]&gt;0,IF('01'!$BX$33=77,1,""),"")</f>
        <v/>
      </c>
      <c r="S106" s="357" t="e">
        <f>IF(N106&gt;'01'!$BX$27,0,1)</f>
        <v>#N/A</v>
      </c>
    </row>
    <row r="107" spans="3:19" x14ac:dyDescent="0.25">
      <c r="C107" s="356"/>
      <c r="D107" s="357"/>
      <c r="E107" s="357"/>
      <c r="F107" s="357"/>
      <c r="G107" s="359"/>
      <c r="H107" s="357"/>
      <c r="I107" s="357"/>
      <c r="J107" s="357" t="str">
        <f t="shared" ca="1" si="15"/>
        <v/>
      </c>
      <c r="K107" s="360">
        <f t="shared" si="16"/>
        <v>0</v>
      </c>
      <c r="L107" s="360">
        <f t="shared" si="17"/>
        <v>1</v>
      </c>
      <c r="M107" s="360">
        <f t="shared" si="18"/>
        <v>1900</v>
      </c>
      <c r="N107" s="357" t="e">
        <f t="shared" si="19"/>
        <v>#N/A</v>
      </c>
      <c r="O107" s="357">
        <f>VLOOKUP(Tabela145673[[#This Row],[Banco]],$V$9:$W$28,2,0)</f>
        <v>7</v>
      </c>
      <c r="P107" s="357" t="str">
        <f>IF(Tabela145673[[#This Row],[DIA]]&gt;0,IF('13'!$CD$36=77,1,""),"")</f>
        <v/>
      </c>
      <c r="Q107" s="357" t="e">
        <f>IF(N107&gt;'13'!$CD$30,0,1)</f>
        <v>#N/A</v>
      </c>
      <c r="R107" s="357" t="str">
        <f>IF(Tabela145673[[#This Row],[DIA]]&gt;0,IF('01'!$BX$33=77,1,""),"")</f>
        <v/>
      </c>
      <c r="S107" s="357" t="e">
        <f>IF(N107&gt;'01'!$BX$27,0,1)</f>
        <v>#N/A</v>
      </c>
    </row>
    <row r="108" spans="3:19" x14ac:dyDescent="0.25">
      <c r="C108" s="356"/>
      <c r="D108" s="357"/>
      <c r="E108" s="357"/>
      <c r="F108" s="357"/>
      <c r="G108" s="359"/>
      <c r="H108" s="357"/>
      <c r="I108" s="357"/>
      <c r="J108" s="357" t="str">
        <f t="shared" ca="1" si="15"/>
        <v/>
      </c>
      <c r="K108" s="360">
        <f t="shared" si="16"/>
        <v>0</v>
      </c>
      <c r="L108" s="360">
        <f t="shared" si="17"/>
        <v>1</v>
      </c>
      <c r="M108" s="360">
        <f t="shared" si="18"/>
        <v>1900</v>
      </c>
      <c r="N108" s="357" t="e">
        <f t="shared" si="19"/>
        <v>#N/A</v>
      </c>
      <c r="O108" s="357">
        <f>VLOOKUP(Tabela145673[[#This Row],[Banco]],$V$9:$W$28,2,0)</f>
        <v>7</v>
      </c>
      <c r="P108" s="357" t="str">
        <f>IF(Tabela145673[[#This Row],[DIA]]&gt;0,IF('13'!$CD$36=77,1,""),"")</f>
        <v/>
      </c>
      <c r="Q108" s="357" t="e">
        <f>IF(N108&gt;'13'!$CD$30,0,1)</f>
        <v>#N/A</v>
      </c>
      <c r="R108" s="357" t="str">
        <f>IF(Tabela145673[[#This Row],[DIA]]&gt;0,IF('01'!$BX$33=77,1,""),"")</f>
        <v/>
      </c>
      <c r="S108" s="357" t="e">
        <f>IF(N108&gt;'01'!$BX$27,0,1)</f>
        <v>#N/A</v>
      </c>
    </row>
    <row r="109" spans="3:19" x14ac:dyDescent="0.25">
      <c r="C109" s="356"/>
      <c r="D109" s="357"/>
      <c r="E109" s="357"/>
      <c r="F109" s="357"/>
      <c r="G109" s="359"/>
      <c r="H109" s="357"/>
      <c r="I109" s="357"/>
      <c r="J109" s="357" t="str">
        <f t="shared" ca="1" si="15"/>
        <v/>
      </c>
      <c r="K109" s="360">
        <f t="shared" si="16"/>
        <v>0</v>
      </c>
      <c r="L109" s="360">
        <f t="shared" si="17"/>
        <v>1</v>
      </c>
      <c r="M109" s="360">
        <f t="shared" si="18"/>
        <v>1900</v>
      </c>
      <c r="N109" s="357" t="e">
        <f t="shared" si="19"/>
        <v>#N/A</v>
      </c>
      <c r="O109" s="357">
        <f>VLOOKUP(Tabela145673[[#This Row],[Banco]],$V$9:$W$28,2,0)</f>
        <v>7</v>
      </c>
      <c r="P109" s="357" t="str">
        <f>IF(Tabela145673[[#This Row],[DIA]]&gt;0,IF('13'!$CD$36=77,1,""),"")</f>
        <v/>
      </c>
      <c r="Q109" s="357" t="e">
        <f>IF(N109&gt;'13'!$CD$30,0,1)</f>
        <v>#N/A</v>
      </c>
      <c r="R109" s="357" t="str">
        <f>IF(Tabela145673[[#This Row],[DIA]]&gt;0,IF('01'!$BX$33=77,1,""),"")</f>
        <v/>
      </c>
      <c r="S109" s="357" t="e">
        <f>IF(N109&gt;'01'!$BX$27,0,1)</f>
        <v>#N/A</v>
      </c>
    </row>
    <row r="110" spans="3:19" x14ac:dyDescent="0.25">
      <c r="C110" s="356"/>
      <c r="D110" s="357"/>
      <c r="E110" s="357"/>
      <c r="F110" s="357"/>
      <c r="G110" s="359"/>
      <c r="H110" s="357"/>
      <c r="I110" s="357"/>
      <c r="J110" s="357" t="str">
        <f t="shared" ca="1" si="15"/>
        <v/>
      </c>
      <c r="K110" s="360">
        <f t="shared" si="16"/>
        <v>0</v>
      </c>
      <c r="L110" s="360">
        <f t="shared" si="17"/>
        <v>1</v>
      </c>
      <c r="M110" s="360">
        <f t="shared" si="18"/>
        <v>1900</v>
      </c>
      <c r="N110" s="357" t="e">
        <f t="shared" si="19"/>
        <v>#N/A</v>
      </c>
      <c r="O110" s="357">
        <f>VLOOKUP(Tabela145673[[#This Row],[Banco]],$V$9:$W$28,2,0)</f>
        <v>7</v>
      </c>
      <c r="P110" s="357" t="str">
        <f>IF(Tabela145673[[#This Row],[DIA]]&gt;0,IF('13'!$CD$36=77,1,""),"")</f>
        <v/>
      </c>
      <c r="Q110" s="357" t="e">
        <f>IF(N110&gt;'13'!$CD$30,0,1)</f>
        <v>#N/A</v>
      </c>
      <c r="R110" s="357" t="str">
        <f>IF(Tabela145673[[#This Row],[DIA]]&gt;0,IF('01'!$BX$33=77,1,""),"")</f>
        <v/>
      </c>
      <c r="S110" s="357" t="e">
        <f>IF(N110&gt;'01'!$BX$27,0,1)</f>
        <v>#N/A</v>
      </c>
    </row>
    <row r="111" spans="3:19" x14ac:dyDescent="0.25">
      <c r="C111" s="356"/>
      <c r="D111" s="357"/>
      <c r="E111" s="357"/>
      <c r="F111" s="357"/>
      <c r="G111" s="359"/>
      <c r="H111" s="357"/>
      <c r="I111" s="357"/>
      <c r="J111" s="357" t="str">
        <f t="shared" ca="1" si="15"/>
        <v/>
      </c>
      <c r="K111" s="360">
        <f t="shared" si="16"/>
        <v>0</v>
      </c>
      <c r="L111" s="360">
        <f t="shared" si="17"/>
        <v>1</v>
      </c>
      <c r="M111" s="360">
        <f t="shared" si="18"/>
        <v>1900</v>
      </c>
      <c r="N111" s="357" t="e">
        <f t="shared" si="19"/>
        <v>#N/A</v>
      </c>
      <c r="O111" s="357">
        <f>VLOOKUP(Tabela145673[[#This Row],[Banco]],$V$9:$W$28,2,0)</f>
        <v>7</v>
      </c>
      <c r="P111" s="357" t="str">
        <f>IF(Tabela145673[[#This Row],[DIA]]&gt;0,IF('13'!$CD$36=77,1,""),"")</f>
        <v/>
      </c>
      <c r="Q111" s="357" t="e">
        <f>IF(N111&gt;'13'!$CD$30,0,1)</f>
        <v>#N/A</v>
      </c>
      <c r="R111" s="357" t="str">
        <f>IF(Tabela145673[[#This Row],[DIA]]&gt;0,IF('01'!$BX$33=77,1,""),"")</f>
        <v/>
      </c>
      <c r="S111" s="357" t="e">
        <f>IF(N111&gt;'01'!$BX$27,0,1)</f>
        <v>#N/A</v>
      </c>
    </row>
    <row r="112" spans="3:19" x14ac:dyDescent="0.25">
      <c r="C112" s="356"/>
      <c r="D112" s="357"/>
      <c r="E112" s="357"/>
      <c r="F112" s="357"/>
      <c r="G112" s="359"/>
      <c r="H112" s="357"/>
      <c r="I112" s="357"/>
      <c r="J112" s="357" t="str">
        <f t="shared" ca="1" si="15"/>
        <v/>
      </c>
      <c r="K112" s="360">
        <f t="shared" si="16"/>
        <v>0</v>
      </c>
      <c r="L112" s="360">
        <f t="shared" si="17"/>
        <v>1</v>
      </c>
      <c r="M112" s="360">
        <f t="shared" si="18"/>
        <v>1900</v>
      </c>
      <c r="N112" s="357" t="e">
        <f t="shared" si="19"/>
        <v>#N/A</v>
      </c>
      <c r="O112" s="357">
        <f>VLOOKUP(Tabela145673[[#This Row],[Banco]],$V$9:$W$28,2,0)</f>
        <v>7</v>
      </c>
      <c r="P112" s="357" t="str">
        <f>IF(Tabela145673[[#This Row],[DIA]]&gt;0,IF('13'!$CD$36=77,1,""),"")</f>
        <v/>
      </c>
      <c r="Q112" s="357" t="e">
        <f>IF(N112&gt;'13'!$CD$30,0,1)</f>
        <v>#N/A</v>
      </c>
      <c r="R112" s="357" t="str">
        <f>IF(Tabela145673[[#This Row],[DIA]]&gt;0,IF('01'!$BX$33=77,1,""),"")</f>
        <v/>
      </c>
      <c r="S112" s="357" t="e">
        <f>IF(N112&gt;'01'!$BX$27,0,1)</f>
        <v>#N/A</v>
      </c>
    </row>
    <row r="113" spans="3:19" x14ac:dyDescent="0.25">
      <c r="C113" s="356"/>
      <c r="D113" s="357"/>
      <c r="E113" s="357"/>
      <c r="F113" s="357"/>
      <c r="G113" s="359"/>
      <c r="H113" s="357"/>
      <c r="I113" s="357"/>
      <c r="J113" s="357" t="str">
        <f t="shared" ca="1" si="15"/>
        <v/>
      </c>
      <c r="K113" s="360">
        <f t="shared" si="16"/>
        <v>0</v>
      </c>
      <c r="L113" s="360">
        <f t="shared" si="17"/>
        <v>1</v>
      </c>
      <c r="M113" s="360">
        <f t="shared" si="18"/>
        <v>1900</v>
      </c>
      <c r="N113" s="357" t="e">
        <f t="shared" si="19"/>
        <v>#N/A</v>
      </c>
      <c r="O113" s="357">
        <f>VLOOKUP(Tabela145673[[#This Row],[Banco]],$V$9:$W$28,2,0)</f>
        <v>7</v>
      </c>
      <c r="P113" s="357" t="str">
        <f>IF(Tabela145673[[#This Row],[DIA]]&gt;0,IF('13'!$CD$36=77,1,""),"")</f>
        <v/>
      </c>
      <c r="Q113" s="357" t="e">
        <f>IF(N113&gt;'13'!$CD$30,0,1)</f>
        <v>#N/A</v>
      </c>
      <c r="R113" s="357" t="str">
        <f>IF(Tabela145673[[#This Row],[DIA]]&gt;0,IF('01'!$BX$33=77,1,""),"")</f>
        <v/>
      </c>
      <c r="S113" s="357" t="e">
        <f>IF(N113&gt;'01'!$BX$27,0,1)</f>
        <v>#N/A</v>
      </c>
    </row>
    <row r="114" spans="3:19" x14ac:dyDescent="0.25">
      <c r="C114" s="356"/>
      <c r="D114" s="357"/>
      <c r="E114" s="357"/>
      <c r="F114" s="357"/>
      <c r="G114" s="359"/>
      <c r="H114" s="357"/>
      <c r="I114" s="357"/>
      <c r="J114" s="357" t="str">
        <f t="shared" ca="1" si="15"/>
        <v/>
      </c>
      <c r="K114" s="360">
        <f t="shared" si="16"/>
        <v>0</v>
      </c>
      <c r="L114" s="360">
        <f t="shared" si="17"/>
        <v>1</v>
      </c>
      <c r="M114" s="360">
        <f t="shared" si="18"/>
        <v>1900</v>
      </c>
      <c r="N114" s="357" t="e">
        <f t="shared" si="19"/>
        <v>#N/A</v>
      </c>
      <c r="O114" s="357">
        <f>VLOOKUP(Tabela145673[[#This Row],[Banco]],$V$9:$W$28,2,0)</f>
        <v>7</v>
      </c>
      <c r="P114" s="357" t="str">
        <f>IF(Tabela145673[[#This Row],[DIA]]&gt;0,IF('13'!$CD$36=77,1,""),"")</f>
        <v/>
      </c>
      <c r="Q114" s="357" t="e">
        <f>IF(N114&gt;'13'!$CD$30,0,1)</f>
        <v>#N/A</v>
      </c>
      <c r="R114" s="357" t="str">
        <f>IF(Tabela145673[[#This Row],[DIA]]&gt;0,IF('01'!$BX$33=77,1,""),"")</f>
        <v/>
      </c>
      <c r="S114" s="357" t="e">
        <f>IF(N114&gt;'01'!$BX$27,0,1)</f>
        <v>#N/A</v>
      </c>
    </row>
    <row r="115" spans="3:19" x14ac:dyDescent="0.25">
      <c r="C115" s="356"/>
      <c r="D115" s="357"/>
      <c r="E115" s="357"/>
      <c r="F115" s="357"/>
      <c r="G115" s="359"/>
      <c r="H115" s="357"/>
      <c r="I115" s="357"/>
      <c r="J115" s="357" t="str">
        <f t="shared" ca="1" si="15"/>
        <v/>
      </c>
      <c r="K115" s="360">
        <f t="shared" si="16"/>
        <v>0</v>
      </c>
      <c r="L115" s="360">
        <f t="shared" si="17"/>
        <v>1</v>
      </c>
      <c r="M115" s="360">
        <f t="shared" si="18"/>
        <v>1900</v>
      </c>
      <c r="N115" s="357" t="e">
        <f t="shared" si="19"/>
        <v>#N/A</v>
      </c>
      <c r="O115" s="357">
        <f>VLOOKUP(Tabela145673[[#This Row],[Banco]],$V$9:$W$28,2,0)</f>
        <v>7</v>
      </c>
      <c r="P115" s="357" t="str">
        <f>IF(Tabela145673[[#This Row],[DIA]]&gt;0,IF('13'!$CD$36=77,1,""),"")</f>
        <v/>
      </c>
      <c r="Q115" s="357" t="e">
        <f>IF(N115&gt;'13'!$CD$30,0,1)</f>
        <v>#N/A</v>
      </c>
      <c r="R115" s="357" t="str">
        <f>IF(Tabela145673[[#This Row],[DIA]]&gt;0,IF('01'!$BX$33=77,1,""),"")</f>
        <v/>
      </c>
      <c r="S115" s="357" t="e">
        <f>IF(N115&gt;'01'!$BX$27,0,1)</f>
        <v>#N/A</v>
      </c>
    </row>
    <row r="116" spans="3:19" x14ac:dyDescent="0.25">
      <c r="C116" s="356"/>
      <c r="D116" s="357"/>
      <c r="E116" s="357"/>
      <c r="F116" s="357"/>
      <c r="G116" s="359"/>
      <c r="H116" s="357"/>
      <c r="I116" s="357"/>
      <c r="J116" s="357" t="str">
        <f t="shared" ca="1" si="15"/>
        <v/>
      </c>
      <c r="K116" s="360">
        <f t="shared" si="16"/>
        <v>0</v>
      </c>
      <c r="L116" s="360">
        <f t="shared" si="17"/>
        <v>1</v>
      </c>
      <c r="M116" s="360">
        <f t="shared" si="18"/>
        <v>1900</v>
      </c>
      <c r="N116" s="357" t="e">
        <f t="shared" si="19"/>
        <v>#N/A</v>
      </c>
      <c r="O116" s="357">
        <f>VLOOKUP(Tabela145673[[#This Row],[Banco]],$V$9:$W$28,2,0)</f>
        <v>7</v>
      </c>
      <c r="P116" s="357" t="str">
        <f>IF(Tabela145673[[#This Row],[DIA]]&gt;0,IF('13'!$CD$36=77,1,""),"")</f>
        <v/>
      </c>
      <c r="Q116" s="357" t="e">
        <f>IF(N116&gt;'13'!$CD$30,0,1)</f>
        <v>#N/A</v>
      </c>
      <c r="R116" s="357" t="str">
        <f>IF(Tabela145673[[#This Row],[DIA]]&gt;0,IF('01'!$BX$33=77,1,""),"")</f>
        <v/>
      </c>
      <c r="S116" s="357" t="e">
        <f>IF(N116&gt;'01'!$BX$27,0,1)</f>
        <v>#N/A</v>
      </c>
    </row>
    <row r="117" spans="3:19" x14ac:dyDescent="0.25">
      <c r="C117" s="356"/>
      <c r="D117" s="357"/>
      <c r="E117" s="357"/>
      <c r="F117" s="357"/>
      <c r="G117" s="359"/>
      <c r="H117" s="357"/>
      <c r="I117" s="357"/>
      <c r="J117" s="357" t="str">
        <f t="shared" ca="1" si="15"/>
        <v/>
      </c>
      <c r="K117" s="360">
        <f t="shared" si="16"/>
        <v>0</v>
      </c>
      <c r="L117" s="360">
        <f t="shared" si="17"/>
        <v>1</v>
      </c>
      <c r="M117" s="360">
        <f t="shared" si="18"/>
        <v>1900</v>
      </c>
      <c r="N117" s="357" t="e">
        <f t="shared" si="19"/>
        <v>#N/A</v>
      </c>
      <c r="O117" s="357">
        <f>VLOOKUP(Tabela145673[[#This Row],[Banco]],$V$9:$W$28,2,0)</f>
        <v>7</v>
      </c>
      <c r="P117" s="357" t="str">
        <f>IF(Tabela145673[[#This Row],[DIA]]&gt;0,IF('13'!$CD$36=77,1,""),"")</f>
        <v/>
      </c>
      <c r="Q117" s="357" t="e">
        <f>IF(N117&gt;'13'!$CD$30,0,1)</f>
        <v>#N/A</v>
      </c>
      <c r="R117" s="357" t="str">
        <f>IF(Tabela145673[[#This Row],[DIA]]&gt;0,IF('01'!$BX$33=77,1,""),"")</f>
        <v/>
      </c>
      <c r="S117" s="357" t="e">
        <f>IF(N117&gt;'01'!$BX$27,0,1)</f>
        <v>#N/A</v>
      </c>
    </row>
    <row r="118" spans="3:19" x14ac:dyDescent="0.25">
      <c r="C118" s="356"/>
      <c r="D118" s="357"/>
      <c r="E118" s="357"/>
      <c r="F118" s="357"/>
      <c r="G118" s="359"/>
      <c r="H118" s="357"/>
      <c r="I118" s="357"/>
      <c r="J118" s="357" t="str">
        <f t="shared" ca="1" si="15"/>
        <v/>
      </c>
      <c r="K118" s="360">
        <f t="shared" si="16"/>
        <v>0</v>
      </c>
      <c r="L118" s="360">
        <f t="shared" si="17"/>
        <v>1</v>
      </c>
      <c r="M118" s="360">
        <f t="shared" si="18"/>
        <v>1900</v>
      </c>
      <c r="N118" s="357" t="e">
        <f t="shared" si="19"/>
        <v>#N/A</v>
      </c>
      <c r="O118" s="357">
        <f>VLOOKUP(Tabela145673[[#This Row],[Banco]],$V$9:$W$28,2,0)</f>
        <v>7</v>
      </c>
      <c r="P118" s="357" t="str">
        <f>IF(Tabela145673[[#This Row],[DIA]]&gt;0,IF('13'!$CD$36=77,1,""),"")</f>
        <v/>
      </c>
      <c r="Q118" s="357" t="e">
        <f>IF(N118&gt;'13'!$CD$30,0,1)</f>
        <v>#N/A</v>
      </c>
      <c r="R118" s="357" t="str">
        <f>IF(Tabela145673[[#This Row],[DIA]]&gt;0,IF('01'!$BX$33=77,1,""),"")</f>
        <v/>
      </c>
      <c r="S118" s="357" t="e">
        <f>IF(N118&gt;'01'!$BX$27,0,1)</f>
        <v>#N/A</v>
      </c>
    </row>
    <row r="119" spans="3:19" x14ac:dyDescent="0.25">
      <c r="C119" s="356"/>
      <c r="D119" s="357"/>
      <c r="E119" s="357"/>
      <c r="F119" s="357"/>
      <c r="G119" s="359"/>
      <c r="H119" s="357"/>
      <c r="I119" s="357"/>
      <c r="J119" s="357" t="str">
        <f t="shared" ca="1" si="15"/>
        <v/>
      </c>
      <c r="K119" s="360">
        <f t="shared" si="16"/>
        <v>0</v>
      </c>
      <c r="L119" s="360">
        <f t="shared" si="17"/>
        <v>1</v>
      </c>
      <c r="M119" s="360">
        <f t="shared" si="18"/>
        <v>1900</v>
      </c>
      <c r="N119" s="357" t="e">
        <f t="shared" si="19"/>
        <v>#N/A</v>
      </c>
      <c r="O119" s="357">
        <f>VLOOKUP(Tabela145673[[#This Row],[Banco]],$V$9:$W$28,2,0)</f>
        <v>7</v>
      </c>
      <c r="P119" s="357" t="str">
        <f>IF(Tabela145673[[#This Row],[DIA]]&gt;0,IF('13'!$CD$36=77,1,""),"")</f>
        <v/>
      </c>
      <c r="Q119" s="357" t="e">
        <f>IF(N119&gt;'13'!$CD$30,0,1)</f>
        <v>#N/A</v>
      </c>
      <c r="R119" s="357" t="str">
        <f>IF(Tabela145673[[#This Row],[DIA]]&gt;0,IF('01'!$BX$33=77,1,""),"")</f>
        <v/>
      </c>
      <c r="S119" s="357" t="e">
        <f>IF(N119&gt;'01'!$BX$27,0,1)</f>
        <v>#N/A</v>
      </c>
    </row>
    <row r="120" spans="3:19" x14ac:dyDescent="0.25">
      <c r="C120" s="356"/>
      <c r="D120" s="357"/>
      <c r="E120" s="357"/>
      <c r="F120" s="357"/>
      <c r="G120" s="359"/>
      <c r="H120" s="357"/>
      <c r="I120" s="357"/>
      <c r="J120" s="357" t="str">
        <f t="shared" ca="1" si="15"/>
        <v/>
      </c>
      <c r="K120" s="360">
        <f t="shared" si="16"/>
        <v>0</v>
      </c>
      <c r="L120" s="360">
        <f t="shared" si="17"/>
        <v>1</v>
      </c>
      <c r="M120" s="360">
        <f t="shared" si="18"/>
        <v>1900</v>
      </c>
      <c r="N120" s="357" t="e">
        <f t="shared" si="19"/>
        <v>#N/A</v>
      </c>
      <c r="O120" s="357">
        <f>VLOOKUP(Tabela145673[[#This Row],[Banco]],$V$9:$W$28,2,0)</f>
        <v>7</v>
      </c>
      <c r="P120" s="357" t="str">
        <f>IF(Tabela145673[[#This Row],[DIA]]&gt;0,IF('13'!$CD$36=77,1,""),"")</f>
        <v/>
      </c>
      <c r="Q120" s="357" t="e">
        <f>IF(N120&gt;'13'!$CD$30,0,1)</f>
        <v>#N/A</v>
      </c>
      <c r="R120" s="357" t="str">
        <f>IF(Tabela145673[[#This Row],[DIA]]&gt;0,IF('01'!$BX$33=77,1,""),"")</f>
        <v/>
      </c>
      <c r="S120" s="357" t="e">
        <f>IF(N120&gt;'01'!$BX$27,0,1)</f>
        <v>#N/A</v>
      </c>
    </row>
    <row r="121" spans="3:19" x14ac:dyDescent="0.25">
      <c r="C121" s="356"/>
      <c r="D121" s="357"/>
      <c r="E121" s="357"/>
      <c r="F121" s="357"/>
      <c r="G121" s="359"/>
      <c r="H121" s="357"/>
      <c r="I121" s="357"/>
      <c r="J121" s="357" t="str">
        <f t="shared" ca="1" si="15"/>
        <v/>
      </c>
      <c r="K121" s="360">
        <f t="shared" si="16"/>
        <v>0</v>
      </c>
      <c r="L121" s="360">
        <f t="shared" si="17"/>
        <v>1</v>
      </c>
      <c r="M121" s="360">
        <f t="shared" si="18"/>
        <v>1900</v>
      </c>
      <c r="N121" s="357" t="e">
        <f t="shared" si="19"/>
        <v>#N/A</v>
      </c>
      <c r="O121" s="357">
        <f>VLOOKUP(Tabela145673[[#This Row],[Banco]],$V$9:$W$28,2,0)</f>
        <v>7</v>
      </c>
      <c r="P121" s="357" t="str">
        <f>IF(Tabela145673[[#This Row],[DIA]]&gt;0,IF('13'!$CD$36=77,1,""),"")</f>
        <v/>
      </c>
      <c r="Q121" s="357" t="e">
        <f>IF(N121&gt;'13'!$CD$30,0,1)</f>
        <v>#N/A</v>
      </c>
      <c r="R121" s="357" t="str">
        <f>IF(Tabela145673[[#This Row],[DIA]]&gt;0,IF('01'!$BX$33=77,1,""),"")</f>
        <v/>
      </c>
      <c r="S121" s="357" t="e">
        <f>IF(N121&gt;'01'!$BX$27,0,1)</f>
        <v>#N/A</v>
      </c>
    </row>
    <row r="122" spans="3:19" x14ac:dyDescent="0.25">
      <c r="C122" s="356"/>
      <c r="D122" s="357"/>
      <c r="E122" s="357"/>
      <c r="F122" s="357"/>
      <c r="G122" s="359"/>
      <c r="H122" s="357"/>
      <c r="I122" s="357"/>
      <c r="J122" s="357" t="str">
        <f t="shared" ca="1" si="15"/>
        <v/>
      </c>
      <c r="K122" s="360">
        <f t="shared" si="16"/>
        <v>0</v>
      </c>
      <c r="L122" s="360">
        <f t="shared" si="17"/>
        <v>1</v>
      </c>
      <c r="M122" s="360">
        <f t="shared" si="18"/>
        <v>1900</v>
      </c>
      <c r="N122" s="357" t="e">
        <f t="shared" si="19"/>
        <v>#N/A</v>
      </c>
      <c r="O122" s="357">
        <f>VLOOKUP(Tabela145673[[#This Row],[Banco]],$V$9:$W$28,2,0)</f>
        <v>7</v>
      </c>
      <c r="P122" s="357" t="str">
        <f>IF(Tabela145673[[#This Row],[DIA]]&gt;0,IF('13'!$CD$36=77,1,""),"")</f>
        <v/>
      </c>
      <c r="Q122" s="357" t="e">
        <f>IF(N122&gt;'13'!$CD$30,0,1)</f>
        <v>#N/A</v>
      </c>
      <c r="R122" s="357" t="str">
        <f>IF(Tabela145673[[#This Row],[DIA]]&gt;0,IF('01'!$BX$33=77,1,""),"")</f>
        <v/>
      </c>
      <c r="S122" s="357" t="e">
        <f>IF(N122&gt;'01'!$BX$27,0,1)</f>
        <v>#N/A</v>
      </c>
    </row>
    <row r="123" spans="3:19" x14ac:dyDescent="0.25">
      <c r="C123" s="356"/>
      <c r="D123" s="357"/>
      <c r="E123" s="357"/>
      <c r="F123" s="357"/>
      <c r="G123" s="359"/>
      <c r="H123" s="357"/>
      <c r="I123" s="357"/>
      <c r="J123" s="357" t="str">
        <f t="shared" ca="1" si="15"/>
        <v/>
      </c>
      <c r="K123" s="360">
        <f t="shared" si="16"/>
        <v>0</v>
      </c>
      <c r="L123" s="360">
        <f t="shared" si="17"/>
        <v>1</v>
      </c>
      <c r="M123" s="360">
        <f t="shared" si="18"/>
        <v>1900</v>
      </c>
      <c r="N123" s="357" t="e">
        <f t="shared" si="19"/>
        <v>#N/A</v>
      </c>
      <c r="O123" s="357">
        <f>VLOOKUP(Tabela145673[[#This Row],[Banco]],$V$9:$W$28,2,0)</f>
        <v>7</v>
      </c>
      <c r="P123" s="357" t="str">
        <f>IF(Tabela145673[[#This Row],[DIA]]&gt;0,IF('13'!$CD$36=77,1,""),"")</f>
        <v/>
      </c>
      <c r="Q123" s="357" t="e">
        <f>IF(N123&gt;'13'!$CD$30,0,1)</f>
        <v>#N/A</v>
      </c>
      <c r="R123" s="357" t="str">
        <f>IF(Tabela145673[[#This Row],[DIA]]&gt;0,IF('01'!$BX$33=77,1,""),"")</f>
        <v/>
      </c>
      <c r="S123" s="357" t="e">
        <f>IF(N123&gt;'01'!$BX$27,0,1)</f>
        <v>#N/A</v>
      </c>
    </row>
    <row r="124" spans="3:19" x14ac:dyDescent="0.25">
      <c r="C124" s="356"/>
      <c r="D124" s="357"/>
      <c r="E124" s="357"/>
      <c r="F124" s="357"/>
      <c r="G124" s="359"/>
      <c r="H124" s="357"/>
      <c r="I124" s="357"/>
      <c r="J124" s="357" t="str">
        <f t="shared" ca="1" si="15"/>
        <v/>
      </c>
      <c r="K124" s="360">
        <f t="shared" si="16"/>
        <v>0</v>
      </c>
      <c r="L124" s="360">
        <f t="shared" si="17"/>
        <v>1</v>
      </c>
      <c r="M124" s="360">
        <f t="shared" si="18"/>
        <v>1900</v>
      </c>
      <c r="N124" s="357" t="e">
        <f t="shared" si="19"/>
        <v>#N/A</v>
      </c>
      <c r="O124" s="357">
        <f>VLOOKUP(Tabela145673[[#This Row],[Banco]],$V$9:$W$28,2,0)</f>
        <v>7</v>
      </c>
      <c r="P124" s="357" t="str">
        <f>IF(Tabela145673[[#This Row],[DIA]]&gt;0,IF('13'!$CD$36=77,1,""),"")</f>
        <v/>
      </c>
      <c r="Q124" s="357" t="e">
        <f>IF(N124&gt;'13'!$CD$30,0,1)</f>
        <v>#N/A</v>
      </c>
      <c r="R124" s="357" t="str">
        <f>IF(Tabela145673[[#This Row],[DIA]]&gt;0,IF('01'!$BX$33=77,1,""),"")</f>
        <v/>
      </c>
      <c r="S124" s="357" t="e">
        <f>IF(N124&gt;'01'!$BX$27,0,1)</f>
        <v>#N/A</v>
      </c>
    </row>
    <row r="125" spans="3:19" x14ac:dyDescent="0.25">
      <c r="C125" s="356"/>
      <c r="D125" s="357"/>
      <c r="E125" s="357"/>
      <c r="F125" s="357"/>
      <c r="G125" s="359"/>
      <c r="H125" s="357"/>
      <c r="I125" s="357"/>
      <c r="J125" s="357" t="str">
        <f t="shared" ca="1" si="15"/>
        <v/>
      </c>
      <c r="K125" s="360">
        <f t="shared" si="16"/>
        <v>0</v>
      </c>
      <c r="L125" s="360">
        <f t="shared" si="17"/>
        <v>1</v>
      </c>
      <c r="M125" s="360">
        <f t="shared" si="18"/>
        <v>1900</v>
      </c>
      <c r="N125" s="357" t="e">
        <f t="shared" si="19"/>
        <v>#N/A</v>
      </c>
      <c r="O125" s="357">
        <f>VLOOKUP(Tabela145673[[#This Row],[Banco]],$V$9:$W$28,2,0)</f>
        <v>7</v>
      </c>
      <c r="P125" s="357" t="str">
        <f>IF(Tabela145673[[#This Row],[DIA]]&gt;0,IF('13'!$CD$36=77,1,""),"")</f>
        <v/>
      </c>
      <c r="Q125" s="357" t="e">
        <f>IF(N125&gt;'13'!$CD$30,0,1)</f>
        <v>#N/A</v>
      </c>
      <c r="R125" s="357" t="str">
        <f>IF(Tabela145673[[#This Row],[DIA]]&gt;0,IF('01'!$BX$33=77,1,""),"")</f>
        <v/>
      </c>
      <c r="S125" s="357" t="e">
        <f>IF(N125&gt;'01'!$BX$27,0,1)</f>
        <v>#N/A</v>
      </c>
    </row>
    <row r="126" spans="3:19" x14ac:dyDescent="0.25">
      <c r="C126" s="356"/>
      <c r="D126" s="357"/>
      <c r="E126" s="357"/>
      <c r="F126" s="357"/>
      <c r="G126" s="359"/>
      <c r="H126" s="357"/>
      <c r="I126" s="357"/>
      <c r="J126" s="357" t="str">
        <f t="shared" ca="1" si="15"/>
        <v/>
      </c>
      <c r="K126" s="360">
        <f t="shared" si="16"/>
        <v>0</v>
      </c>
      <c r="L126" s="360">
        <f t="shared" si="17"/>
        <v>1</v>
      </c>
      <c r="M126" s="360">
        <f t="shared" si="18"/>
        <v>1900</v>
      </c>
      <c r="N126" s="357" t="e">
        <f t="shared" si="19"/>
        <v>#N/A</v>
      </c>
      <c r="O126" s="357">
        <f>VLOOKUP(Tabela145673[[#This Row],[Banco]],$V$9:$W$28,2,0)</f>
        <v>7</v>
      </c>
      <c r="P126" s="357" t="str">
        <f>IF(Tabela145673[[#This Row],[DIA]]&gt;0,IF('13'!$CD$36=77,1,""),"")</f>
        <v/>
      </c>
      <c r="Q126" s="357" t="e">
        <f>IF(N126&gt;'13'!$CD$30,0,1)</f>
        <v>#N/A</v>
      </c>
      <c r="R126" s="357" t="str">
        <f>IF(Tabela145673[[#This Row],[DIA]]&gt;0,IF('01'!$BX$33=77,1,""),"")</f>
        <v/>
      </c>
      <c r="S126" s="357" t="e">
        <f>IF(N126&gt;'01'!$BX$27,0,1)</f>
        <v>#N/A</v>
      </c>
    </row>
    <row r="127" spans="3:19" x14ac:dyDescent="0.25">
      <c r="C127" s="356"/>
      <c r="D127" s="357"/>
      <c r="E127" s="357"/>
      <c r="F127" s="357"/>
      <c r="G127" s="359"/>
      <c r="H127" s="357"/>
      <c r="I127" s="357"/>
      <c r="J127" s="357" t="str">
        <f t="shared" ca="1" si="15"/>
        <v/>
      </c>
      <c r="K127" s="360">
        <f t="shared" si="16"/>
        <v>0</v>
      </c>
      <c r="L127" s="360">
        <f t="shared" si="17"/>
        <v>1</v>
      </c>
      <c r="M127" s="360">
        <f t="shared" si="18"/>
        <v>1900</v>
      </c>
      <c r="N127" s="357" t="e">
        <f t="shared" si="19"/>
        <v>#N/A</v>
      </c>
      <c r="O127" s="357">
        <f>VLOOKUP(Tabela145673[[#This Row],[Banco]],$V$9:$W$28,2,0)</f>
        <v>7</v>
      </c>
      <c r="P127" s="357" t="str">
        <f>IF(Tabela145673[[#This Row],[DIA]]&gt;0,IF('13'!$CD$36=77,1,""),"")</f>
        <v/>
      </c>
      <c r="Q127" s="357" t="e">
        <f>IF(N127&gt;'13'!$CD$30,0,1)</f>
        <v>#N/A</v>
      </c>
      <c r="R127" s="357" t="str">
        <f>IF(Tabela145673[[#This Row],[DIA]]&gt;0,IF('01'!$BX$33=77,1,""),"")</f>
        <v/>
      </c>
      <c r="S127" s="357" t="e">
        <f>IF(N127&gt;'01'!$BX$27,0,1)</f>
        <v>#N/A</v>
      </c>
    </row>
    <row r="128" spans="3:19" x14ac:dyDescent="0.25">
      <c r="C128" s="356"/>
      <c r="D128" s="357"/>
      <c r="E128" s="357"/>
      <c r="F128" s="357"/>
      <c r="G128" s="359"/>
      <c r="H128" s="357"/>
      <c r="I128" s="357"/>
      <c r="J128" s="357" t="str">
        <f t="shared" ca="1" si="15"/>
        <v/>
      </c>
      <c r="K128" s="360">
        <f t="shared" si="16"/>
        <v>0</v>
      </c>
      <c r="L128" s="360">
        <f t="shared" si="17"/>
        <v>1</v>
      </c>
      <c r="M128" s="360">
        <f t="shared" si="18"/>
        <v>1900</v>
      </c>
      <c r="N128" s="357" t="e">
        <f t="shared" si="19"/>
        <v>#N/A</v>
      </c>
      <c r="O128" s="357">
        <f>VLOOKUP(Tabela145673[[#This Row],[Banco]],$V$9:$W$28,2,0)</f>
        <v>7</v>
      </c>
      <c r="P128" s="357" t="str">
        <f>IF(Tabela145673[[#This Row],[DIA]]&gt;0,IF('13'!$CD$36=77,1,""),"")</f>
        <v/>
      </c>
      <c r="Q128" s="357" t="e">
        <f>IF(N128&gt;'13'!$CD$30,0,1)</f>
        <v>#N/A</v>
      </c>
      <c r="R128" s="357" t="str">
        <f>IF(Tabela145673[[#This Row],[DIA]]&gt;0,IF('01'!$BX$33=77,1,""),"")</f>
        <v/>
      </c>
      <c r="S128" s="357" t="e">
        <f>IF(N128&gt;'01'!$BX$27,0,1)</f>
        <v>#N/A</v>
      </c>
    </row>
    <row r="129" spans="3:19" x14ac:dyDescent="0.25">
      <c r="C129" s="356"/>
      <c r="D129" s="357"/>
      <c r="E129" s="357"/>
      <c r="F129" s="357"/>
      <c r="G129" s="359"/>
      <c r="H129" s="357"/>
      <c r="I129" s="357"/>
      <c r="J129" s="357" t="str">
        <f t="shared" ca="1" si="15"/>
        <v/>
      </c>
      <c r="K129" s="360">
        <f t="shared" si="16"/>
        <v>0</v>
      </c>
      <c r="L129" s="360">
        <f t="shared" si="17"/>
        <v>1</v>
      </c>
      <c r="M129" s="360">
        <f t="shared" si="18"/>
        <v>1900</v>
      </c>
      <c r="N129" s="357" t="e">
        <f t="shared" si="19"/>
        <v>#N/A</v>
      </c>
      <c r="O129" s="357">
        <f>VLOOKUP(Tabela145673[[#This Row],[Banco]],$V$9:$W$28,2,0)</f>
        <v>7</v>
      </c>
      <c r="P129" s="357" t="str">
        <f>IF(Tabela145673[[#This Row],[DIA]]&gt;0,IF('13'!$CD$36=77,1,""),"")</f>
        <v/>
      </c>
      <c r="Q129" s="357" t="e">
        <f>IF(N129&gt;'13'!$CD$30,0,1)</f>
        <v>#N/A</v>
      </c>
      <c r="R129" s="357" t="str">
        <f>IF(Tabela145673[[#This Row],[DIA]]&gt;0,IF('01'!$BX$33=77,1,""),"")</f>
        <v/>
      </c>
      <c r="S129" s="357" t="e">
        <f>IF(N129&gt;'01'!$BX$27,0,1)</f>
        <v>#N/A</v>
      </c>
    </row>
    <row r="130" spans="3:19" x14ac:dyDescent="0.25">
      <c r="C130" s="356"/>
      <c r="D130" s="357"/>
      <c r="E130" s="357"/>
      <c r="F130" s="357"/>
      <c r="G130" s="359"/>
      <c r="H130" s="357"/>
      <c r="I130" s="357"/>
      <c r="J130" s="357" t="str">
        <f t="shared" ca="1" si="15"/>
        <v/>
      </c>
      <c r="K130" s="360">
        <f t="shared" si="16"/>
        <v>0</v>
      </c>
      <c r="L130" s="360">
        <f t="shared" si="17"/>
        <v>1</v>
      </c>
      <c r="M130" s="360">
        <f t="shared" si="18"/>
        <v>1900</v>
      </c>
      <c r="N130" s="357" t="e">
        <f t="shared" si="19"/>
        <v>#N/A</v>
      </c>
      <c r="O130" s="357">
        <f>VLOOKUP(Tabela145673[[#This Row],[Banco]],$V$9:$W$28,2,0)</f>
        <v>7</v>
      </c>
      <c r="P130" s="357" t="str">
        <f>IF(Tabela145673[[#This Row],[DIA]]&gt;0,IF('13'!$CD$36=77,1,""),"")</f>
        <v/>
      </c>
      <c r="Q130" s="357" t="e">
        <f>IF(N130&gt;'13'!$CD$30,0,1)</f>
        <v>#N/A</v>
      </c>
      <c r="R130" s="357" t="str">
        <f>IF(Tabela145673[[#This Row],[DIA]]&gt;0,IF('01'!$BX$33=77,1,""),"")</f>
        <v/>
      </c>
      <c r="S130" s="357" t="e">
        <f>IF(N130&gt;'01'!$BX$27,0,1)</f>
        <v>#N/A</v>
      </c>
    </row>
    <row r="131" spans="3:19" x14ac:dyDescent="0.25">
      <c r="C131" s="356"/>
      <c r="D131" s="357"/>
      <c r="E131" s="357"/>
      <c r="F131" s="357"/>
      <c r="G131" s="359"/>
      <c r="H131" s="357"/>
      <c r="I131" s="357"/>
      <c r="J131" s="357" t="str">
        <f t="shared" ca="1" si="15"/>
        <v/>
      </c>
      <c r="K131" s="360">
        <f t="shared" si="16"/>
        <v>0</v>
      </c>
      <c r="L131" s="360">
        <f t="shared" si="17"/>
        <v>1</v>
      </c>
      <c r="M131" s="360">
        <f t="shared" si="18"/>
        <v>1900</v>
      </c>
      <c r="N131" s="357" t="e">
        <f t="shared" si="19"/>
        <v>#N/A</v>
      </c>
      <c r="O131" s="357">
        <f>VLOOKUP(Tabela145673[[#This Row],[Banco]],$V$9:$W$28,2,0)</f>
        <v>7</v>
      </c>
      <c r="P131" s="357" t="str">
        <f>IF(Tabela145673[[#This Row],[DIA]]&gt;0,IF('13'!$CD$36=77,1,""),"")</f>
        <v/>
      </c>
      <c r="Q131" s="357" t="e">
        <f>IF(N131&gt;'13'!$CD$30,0,1)</f>
        <v>#N/A</v>
      </c>
      <c r="R131" s="357" t="str">
        <f>IF(Tabela145673[[#This Row],[DIA]]&gt;0,IF('01'!$BX$33=77,1,""),"")</f>
        <v/>
      </c>
      <c r="S131" s="357" t="e">
        <f>IF(N131&gt;'01'!$BX$27,0,1)</f>
        <v>#N/A</v>
      </c>
    </row>
    <row r="132" spans="3:19" x14ac:dyDescent="0.25">
      <c r="C132" s="356"/>
      <c r="D132" s="357"/>
      <c r="E132" s="357"/>
      <c r="F132" s="357"/>
      <c r="G132" s="359"/>
      <c r="H132" s="357"/>
      <c r="I132" s="357"/>
      <c r="J132" s="357" t="str">
        <f t="shared" ca="1" si="15"/>
        <v/>
      </c>
      <c r="K132" s="360">
        <f t="shared" si="16"/>
        <v>0</v>
      </c>
      <c r="L132" s="360">
        <f t="shared" si="17"/>
        <v>1</v>
      </c>
      <c r="M132" s="360">
        <f t="shared" si="18"/>
        <v>1900</v>
      </c>
      <c r="N132" s="357" t="e">
        <f t="shared" si="19"/>
        <v>#N/A</v>
      </c>
      <c r="O132" s="357">
        <f>VLOOKUP(Tabela145673[[#This Row],[Banco]],$V$9:$W$28,2,0)</f>
        <v>7</v>
      </c>
      <c r="P132" s="357" t="str">
        <f>IF(Tabela145673[[#This Row],[DIA]]&gt;0,IF('13'!$CD$36=77,1,""),"")</f>
        <v/>
      </c>
      <c r="Q132" s="357" t="e">
        <f>IF(N132&gt;'13'!$CD$30,0,1)</f>
        <v>#N/A</v>
      </c>
      <c r="R132" s="357" t="str">
        <f>IF(Tabela145673[[#This Row],[DIA]]&gt;0,IF('01'!$BX$33=77,1,""),"")</f>
        <v/>
      </c>
      <c r="S132" s="357" t="e">
        <f>IF(N132&gt;'01'!$BX$27,0,1)</f>
        <v>#N/A</v>
      </c>
    </row>
    <row r="133" spans="3:19" x14ac:dyDescent="0.25">
      <c r="C133" s="356"/>
      <c r="D133" s="357"/>
      <c r="E133" s="357"/>
      <c r="F133" s="357"/>
      <c r="G133" s="359"/>
      <c r="H133" s="357"/>
      <c r="I133" s="357"/>
      <c r="J133" s="357" t="str">
        <f t="shared" ca="1" si="15"/>
        <v/>
      </c>
      <c r="K133" s="360">
        <f t="shared" si="16"/>
        <v>0</v>
      </c>
      <c r="L133" s="360">
        <f t="shared" si="17"/>
        <v>1</v>
      </c>
      <c r="M133" s="360">
        <f t="shared" si="18"/>
        <v>1900</v>
      </c>
      <c r="N133" s="357" t="e">
        <f t="shared" si="19"/>
        <v>#N/A</v>
      </c>
      <c r="O133" s="357">
        <f>VLOOKUP(Tabela145673[[#This Row],[Banco]],$V$9:$W$28,2,0)</f>
        <v>7</v>
      </c>
      <c r="P133" s="357" t="str">
        <f>IF(Tabela145673[[#This Row],[DIA]]&gt;0,IF('13'!$CD$36=77,1,""),"")</f>
        <v/>
      </c>
      <c r="Q133" s="357" t="e">
        <f>IF(N133&gt;'13'!$CD$30,0,1)</f>
        <v>#N/A</v>
      </c>
      <c r="R133" s="357" t="str">
        <f>IF(Tabela145673[[#This Row],[DIA]]&gt;0,IF('01'!$BX$33=77,1,""),"")</f>
        <v/>
      </c>
      <c r="S133" s="357" t="e">
        <f>IF(N133&gt;'01'!$BX$27,0,1)</f>
        <v>#N/A</v>
      </c>
    </row>
    <row r="134" spans="3:19" x14ac:dyDescent="0.25">
      <c r="C134" s="356"/>
      <c r="D134" s="357"/>
      <c r="E134" s="357"/>
      <c r="F134" s="357"/>
      <c r="G134" s="359"/>
      <c r="H134" s="357"/>
      <c r="I134" s="357"/>
      <c r="J134" s="357" t="str">
        <f t="shared" ca="1" si="15"/>
        <v/>
      </c>
      <c r="K134" s="360">
        <f t="shared" si="16"/>
        <v>0</v>
      </c>
      <c r="L134" s="360">
        <f t="shared" si="17"/>
        <v>1</v>
      </c>
      <c r="M134" s="360">
        <f t="shared" si="18"/>
        <v>1900</v>
      </c>
      <c r="N134" s="357" t="e">
        <f t="shared" si="19"/>
        <v>#N/A</v>
      </c>
      <c r="O134" s="357">
        <f>VLOOKUP(Tabela145673[[#This Row],[Banco]],$V$9:$W$28,2,0)</f>
        <v>7</v>
      </c>
      <c r="P134" s="357" t="str">
        <f>IF(Tabela145673[[#This Row],[DIA]]&gt;0,IF('13'!$CD$36=77,1,""),"")</f>
        <v/>
      </c>
      <c r="Q134" s="357" t="e">
        <f>IF(N134&gt;'13'!$CD$30,0,1)</f>
        <v>#N/A</v>
      </c>
      <c r="R134" s="357" t="str">
        <f>IF(Tabela145673[[#This Row],[DIA]]&gt;0,IF('01'!$BX$33=77,1,""),"")</f>
        <v/>
      </c>
      <c r="S134" s="357" t="e">
        <f>IF(N134&gt;'01'!$BX$27,0,1)</f>
        <v>#N/A</v>
      </c>
    </row>
    <row r="135" spans="3:19" x14ac:dyDescent="0.25">
      <c r="C135" s="356"/>
      <c r="D135" s="357"/>
      <c r="E135" s="357"/>
      <c r="F135" s="357"/>
      <c r="G135" s="359"/>
      <c r="H135" s="357"/>
      <c r="I135" s="357"/>
      <c r="J135" s="357" t="str">
        <f t="shared" ca="1" si="15"/>
        <v/>
      </c>
      <c r="K135" s="360">
        <f t="shared" si="16"/>
        <v>0</v>
      </c>
      <c r="L135" s="360">
        <f t="shared" si="17"/>
        <v>1</v>
      </c>
      <c r="M135" s="360">
        <f t="shared" si="18"/>
        <v>1900</v>
      </c>
      <c r="N135" s="357" t="e">
        <f t="shared" si="19"/>
        <v>#N/A</v>
      </c>
      <c r="O135" s="357">
        <f>VLOOKUP(Tabela145673[[#This Row],[Banco]],$V$9:$W$28,2,0)</f>
        <v>7</v>
      </c>
      <c r="P135" s="357" t="str">
        <f>IF(Tabela145673[[#This Row],[DIA]]&gt;0,IF('13'!$CD$36=77,1,""),"")</f>
        <v/>
      </c>
      <c r="Q135" s="357" t="e">
        <f>IF(N135&gt;'13'!$CD$30,0,1)</f>
        <v>#N/A</v>
      </c>
      <c r="R135" s="357" t="str">
        <f>IF(Tabela145673[[#This Row],[DIA]]&gt;0,IF('01'!$BX$33=77,1,""),"")</f>
        <v/>
      </c>
      <c r="S135" s="357" t="e">
        <f>IF(N135&gt;'01'!$BX$27,0,1)</f>
        <v>#N/A</v>
      </c>
    </row>
    <row r="136" spans="3:19" x14ac:dyDescent="0.25">
      <c r="C136" s="356"/>
      <c r="D136" s="357"/>
      <c r="E136" s="357"/>
      <c r="F136" s="357"/>
      <c r="G136" s="359"/>
      <c r="H136" s="357"/>
      <c r="I136" s="357"/>
      <c r="J136" s="357" t="str">
        <f t="shared" ca="1" si="15"/>
        <v/>
      </c>
      <c r="K136" s="360">
        <f t="shared" si="16"/>
        <v>0</v>
      </c>
      <c r="L136" s="360">
        <f t="shared" si="17"/>
        <v>1</v>
      </c>
      <c r="M136" s="360">
        <f t="shared" si="18"/>
        <v>1900</v>
      </c>
      <c r="N136" s="357" t="e">
        <f t="shared" si="19"/>
        <v>#N/A</v>
      </c>
      <c r="O136" s="357">
        <f>VLOOKUP(Tabela145673[[#This Row],[Banco]],$V$9:$W$28,2,0)</f>
        <v>7</v>
      </c>
      <c r="P136" s="357" t="str">
        <f>IF(Tabela145673[[#This Row],[DIA]]&gt;0,IF('13'!$CD$36=77,1,""),"")</f>
        <v/>
      </c>
      <c r="Q136" s="357" t="e">
        <f>IF(N136&gt;'13'!$CD$30,0,1)</f>
        <v>#N/A</v>
      </c>
      <c r="R136" s="357" t="str">
        <f>IF(Tabela145673[[#This Row],[DIA]]&gt;0,IF('01'!$BX$33=77,1,""),"")</f>
        <v/>
      </c>
      <c r="S136" s="357" t="e">
        <f>IF(N136&gt;'01'!$BX$27,0,1)</f>
        <v>#N/A</v>
      </c>
    </row>
    <row r="137" spans="3:19" x14ac:dyDescent="0.25">
      <c r="C137" s="356"/>
      <c r="D137" s="357"/>
      <c r="E137" s="357"/>
      <c r="F137" s="357"/>
      <c r="G137" s="359"/>
      <c r="H137" s="357"/>
      <c r="I137" s="357"/>
      <c r="J137" s="357" t="str">
        <f t="shared" ref="J137:J154" ca="1" si="20">IF(I137="","",(IF(I137="Efetivado","",IF(C137="","",IF(C137=TODAY(),"Vence Hoje",IF(C137&lt;TODAY(),"Atrasado",C137-TODAY()&amp;" Dias para Vencer"))))))</f>
        <v/>
      </c>
      <c r="K137" s="360">
        <f t="shared" ref="K137:K154" si="21">DAY(C137)</f>
        <v>0</v>
      </c>
      <c r="L137" s="360">
        <f t="shared" ref="L137:L154" si="22">MONTH(C137)</f>
        <v>1</v>
      </c>
      <c r="M137" s="360">
        <f t="shared" ref="M137:M154" si="23">YEAR(C137)</f>
        <v>1900</v>
      </c>
      <c r="N137" s="357" t="e">
        <f t="shared" ref="N137:N154" si="24">VLOOKUP(I137,$Y$9:$Z$10,2,0)</f>
        <v>#N/A</v>
      </c>
      <c r="O137" s="357">
        <f>VLOOKUP(Tabela145673[[#This Row],[Banco]],$V$9:$W$28,2,0)</f>
        <v>7</v>
      </c>
      <c r="P137" s="357" t="str">
        <f>IF(Tabela145673[[#This Row],[DIA]]&gt;0,IF('13'!$CD$36=77,1,""),"")</f>
        <v/>
      </c>
      <c r="Q137" s="357" t="e">
        <f>IF(N137&gt;'13'!$CD$30,0,1)</f>
        <v>#N/A</v>
      </c>
      <c r="R137" s="357" t="str">
        <f>IF(Tabela145673[[#This Row],[DIA]]&gt;0,IF('01'!$BX$33=77,1,""),"")</f>
        <v/>
      </c>
      <c r="S137" s="357" t="e">
        <f>IF(N137&gt;'01'!$BX$27,0,1)</f>
        <v>#N/A</v>
      </c>
    </row>
    <row r="138" spans="3:19" x14ac:dyDescent="0.25">
      <c r="C138" s="356"/>
      <c r="D138" s="357"/>
      <c r="E138" s="357"/>
      <c r="F138" s="357"/>
      <c r="G138" s="359"/>
      <c r="H138" s="357"/>
      <c r="I138" s="357"/>
      <c r="J138" s="357" t="str">
        <f t="shared" ca="1" si="20"/>
        <v/>
      </c>
      <c r="K138" s="360">
        <f t="shared" si="21"/>
        <v>0</v>
      </c>
      <c r="L138" s="360">
        <f t="shared" si="22"/>
        <v>1</v>
      </c>
      <c r="M138" s="360">
        <f t="shared" si="23"/>
        <v>1900</v>
      </c>
      <c r="N138" s="357" t="e">
        <f t="shared" si="24"/>
        <v>#N/A</v>
      </c>
      <c r="O138" s="357">
        <f>VLOOKUP(Tabela145673[[#This Row],[Banco]],$V$9:$W$28,2,0)</f>
        <v>7</v>
      </c>
      <c r="P138" s="357" t="str">
        <f>IF(Tabela145673[[#This Row],[DIA]]&gt;0,IF('13'!$CD$36=77,1,""),"")</f>
        <v/>
      </c>
      <c r="Q138" s="357" t="e">
        <f>IF(N138&gt;'13'!$CD$30,0,1)</f>
        <v>#N/A</v>
      </c>
      <c r="R138" s="357" t="str">
        <f>IF(Tabela145673[[#This Row],[DIA]]&gt;0,IF('01'!$BX$33=77,1,""),"")</f>
        <v/>
      </c>
      <c r="S138" s="357" t="e">
        <f>IF(N138&gt;'01'!$BX$27,0,1)</f>
        <v>#N/A</v>
      </c>
    </row>
    <row r="139" spans="3:19" x14ac:dyDescent="0.25">
      <c r="C139" s="356"/>
      <c r="D139" s="357"/>
      <c r="E139" s="357"/>
      <c r="F139" s="357"/>
      <c r="G139" s="359"/>
      <c r="H139" s="357"/>
      <c r="I139" s="357"/>
      <c r="J139" s="357" t="str">
        <f t="shared" ca="1" si="20"/>
        <v/>
      </c>
      <c r="K139" s="360">
        <f t="shared" si="21"/>
        <v>0</v>
      </c>
      <c r="L139" s="360">
        <f t="shared" si="22"/>
        <v>1</v>
      </c>
      <c r="M139" s="360">
        <f t="shared" si="23"/>
        <v>1900</v>
      </c>
      <c r="N139" s="357" t="e">
        <f t="shared" si="24"/>
        <v>#N/A</v>
      </c>
      <c r="O139" s="357">
        <f>VLOOKUP(Tabela145673[[#This Row],[Banco]],$V$9:$W$28,2,0)</f>
        <v>7</v>
      </c>
      <c r="P139" s="357" t="str">
        <f>IF(Tabela145673[[#This Row],[DIA]]&gt;0,IF('13'!$CD$36=77,1,""),"")</f>
        <v/>
      </c>
      <c r="Q139" s="357" t="e">
        <f>IF(N139&gt;'13'!$CD$30,0,1)</f>
        <v>#N/A</v>
      </c>
      <c r="R139" s="357" t="str">
        <f>IF(Tabela145673[[#This Row],[DIA]]&gt;0,IF('01'!$BX$33=77,1,""),"")</f>
        <v/>
      </c>
      <c r="S139" s="357" t="e">
        <f>IF(N139&gt;'01'!$BX$27,0,1)</f>
        <v>#N/A</v>
      </c>
    </row>
    <row r="140" spans="3:19" x14ac:dyDescent="0.25">
      <c r="C140" s="356"/>
      <c r="D140" s="357"/>
      <c r="E140" s="357"/>
      <c r="F140" s="357"/>
      <c r="G140" s="359"/>
      <c r="H140" s="357"/>
      <c r="I140" s="357"/>
      <c r="J140" s="357" t="str">
        <f t="shared" ca="1" si="20"/>
        <v/>
      </c>
      <c r="K140" s="360">
        <f t="shared" si="21"/>
        <v>0</v>
      </c>
      <c r="L140" s="360">
        <f t="shared" si="22"/>
        <v>1</v>
      </c>
      <c r="M140" s="360">
        <f t="shared" si="23"/>
        <v>1900</v>
      </c>
      <c r="N140" s="357" t="e">
        <f t="shared" si="24"/>
        <v>#N/A</v>
      </c>
      <c r="O140" s="357">
        <f>VLOOKUP(Tabela145673[[#This Row],[Banco]],$V$9:$W$28,2,0)</f>
        <v>7</v>
      </c>
      <c r="P140" s="357" t="str">
        <f>IF(Tabela145673[[#This Row],[DIA]]&gt;0,IF('13'!$CD$36=77,1,""),"")</f>
        <v/>
      </c>
      <c r="Q140" s="357" t="e">
        <f>IF(N140&gt;'13'!$CD$30,0,1)</f>
        <v>#N/A</v>
      </c>
      <c r="R140" s="357" t="str">
        <f>IF(Tabela145673[[#This Row],[DIA]]&gt;0,IF('01'!$BX$33=77,1,""),"")</f>
        <v/>
      </c>
      <c r="S140" s="357" t="e">
        <f>IF(N140&gt;'01'!$BX$27,0,1)</f>
        <v>#N/A</v>
      </c>
    </row>
    <row r="141" spans="3:19" x14ac:dyDescent="0.25">
      <c r="C141" s="356"/>
      <c r="D141" s="357"/>
      <c r="E141" s="357"/>
      <c r="F141" s="357"/>
      <c r="G141" s="359"/>
      <c r="H141" s="357"/>
      <c r="I141" s="357"/>
      <c r="J141" s="357" t="str">
        <f t="shared" ca="1" si="20"/>
        <v/>
      </c>
      <c r="K141" s="360">
        <f t="shared" si="21"/>
        <v>0</v>
      </c>
      <c r="L141" s="360">
        <f t="shared" si="22"/>
        <v>1</v>
      </c>
      <c r="M141" s="360">
        <f t="shared" si="23"/>
        <v>1900</v>
      </c>
      <c r="N141" s="357" t="e">
        <f t="shared" si="24"/>
        <v>#N/A</v>
      </c>
      <c r="O141" s="357">
        <f>VLOOKUP(Tabela145673[[#This Row],[Banco]],$V$9:$W$28,2,0)</f>
        <v>7</v>
      </c>
      <c r="P141" s="357" t="str">
        <f>IF(Tabela145673[[#This Row],[DIA]]&gt;0,IF('13'!$CD$36=77,1,""),"")</f>
        <v/>
      </c>
      <c r="Q141" s="357" t="e">
        <f>IF(N141&gt;'13'!$CD$30,0,1)</f>
        <v>#N/A</v>
      </c>
      <c r="R141" s="357" t="str">
        <f>IF(Tabela145673[[#This Row],[DIA]]&gt;0,IF('01'!$BX$33=77,1,""),"")</f>
        <v/>
      </c>
      <c r="S141" s="357" t="e">
        <f>IF(N141&gt;'01'!$BX$27,0,1)</f>
        <v>#N/A</v>
      </c>
    </row>
    <row r="142" spans="3:19" x14ac:dyDescent="0.25">
      <c r="C142" s="356"/>
      <c r="D142" s="357"/>
      <c r="E142" s="357"/>
      <c r="F142" s="357"/>
      <c r="G142" s="359"/>
      <c r="H142" s="357"/>
      <c r="I142" s="357"/>
      <c r="J142" s="357" t="str">
        <f t="shared" ca="1" si="20"/>
        <v/>
      </c>
      <c r="K142" s="360">
        <f t="shared" si="21"/>
        <v>0</v>
      </c>
      <c r="L142" s="360">
        <f t="shared" si="22"/>
        <v>1</v>
      </c>
      <c r="M142" s="360">
        <f t="shared" si="23"/>
        <v>1900</v>
      </c>
      <c r="N142" s="357" t="e">
        <f t="shared" si="24"/>
        <v>#N/A</v>
      </c>
      <c r="O142" s="357">
        <f>VLOOKUP(Tabela145673[[#This Row],[Banco]],$V$9:$W$28,2,0)</f>
        <v>7</v>
      </c>
      <c r="P142" s="357" t="str">
        <f>IF(Tabela145673[[#This Row],[DIA]]&gt;0,IF('13'!$CD$36=77,1,""),"")</f>
        <v/>
      </c>
      <c r="Q142" s="357" t="e">
        <f>IF(N142&gt;'13'!$CD$30,0,1)</f>
        <v>#N/A</v>
      </c>
      <c r="R142" s="357" t="str">
        <f>IF(Tabela145673[[#This Row],[DIA]]&gt;0,IF('01'!$BX$33=77,1,""),"")</f>
        <v/>
      </c>
      <c r="S142" s="357" t="e">
        <f>IF(N142&gt;'01'!$BX$27,0,1)</f>
        <v>#N/A</v>
      </c>
    </row>
    <row r="143" spans="3:19" x14ac:dyDescent="0.25">
      <c r="C143" s="356"/>
      <c r="D143" s="357"/>
      <c r="E143" s="357"/>
      <c r="F143" s="357"/>
      <c r="G143" s="359"/>
      <c r="H143" s="357"/>
      <c r="I143" s="357"/>
      <c r="J143" s="357" t="str">
        <f t="shared" ca="1" si="20"/>
        <v/>
      </c>
      <c r="K143" s="360">
        <f t="shared" si="21"/>
        <v>0</v>
      </c>
      <c r="L143" s="360">
        <f t="shared" si="22"/>
        <v>1</v>
      </c>
      <c r="M143" s="360">
        <f t="shared" si="23"/>
        <v>1900</v>
      </c>
      <c r="N143" s="357" t="e">
        <f t="shared" si="24"/>
        <v>#N/A</v>
      </c>
      <c r="O143" s="357">
        <f>VLOOKUP(Tabela145673[[#This Row],[Banco]],$V$9:$W$28,2,0)</f>
        <v>7</v>
      </c>
      <c r="P143" s="357" t="str">
        <f>IF(Tabela145673[[#This Row],[DIA]]&gt;0,IF('13'!$CD$36=77,1,""),"")</f>
        <v/>
      </c>
      <c r="Q143" s="357" t="e">
        <f>IF(N143&gt;'13'!$CD$30,0,1)</f>
        <v>#N/A</v>
      </c>
      <c r="R143" s="357" t="str">
        <f>IF(Tabela145673[[#This Row],[DIA]]&gt;0,IF('01'!$BX$33=77,1,""),"")</f>
        <v/>
      </c>
      <c r="S143" s="357" t="e">
        <f>IF(N143&gt;'01'!$BX$27,0,1)</f>
        <v>#N/A</v>
      </c>
    </row>
    <row r="144" spans="3:19" x14ac:dyDescent="0.25">
      <c r="C144" s="356"/>
      <c r="D144" s="357"/>
      <c r="E144" s="357"/>
      <c r="F144" s="357"/>
      <c r="G144" s="359"/>
      <c r="H144" s="357"/>
      <c r="I144" s="357"/>
      <c r="J144" s="357" t="str">
        <f t="shared" ca="1" si="20"/>
        <v/>
      </c>
      <c r="K144" s="360">
        <f t="shared" si="21"/>
        <v>0</v>
      </c>
      <c r="L144" s="360">
        <f t="shared" si="22"/>
        <v>1</v>
      </c>
      <c r="M144" s="360">
        <f t="shared" si="23"/>
        <v>1900</v>
      </c>
      <c r="N144" s="357" t="e">
        <f t="shared" si="24"/>
        <v>#N/A</v>
      </c>
      <c r="O144" s="357">
        <f>VLOOKUP(Tabela145673[[#This Row],[Banco]],$V$9:$W$28,2,0)</f>
        <v>7</v>
      </c>
      <c r="P144" s="357" t="str">
        <f>IF(Tabela145673[[#This Row],[DIA]]&gt;0,IF('13'!$CD$36=77,1,""),"")</f>
        <v/>
      </c>
      <c r="Q144" s="357" t="e">
        <f>IF(N144&gt;'13'!$CD$30,0,1)</f>
        <v>#N/A</v>
      </c>
      <c r="R144" s="357" t="str">
        <f>IF(Tabela145673[[#This Row],[DIA]]&gt;0,IF('01'!$BX$33=77,1,""),"")</f>
        <v/>
      </c>
      <c r="S144" s="357" t="e">
        <f>IF(N144&gt;'01'!$BX$27,0,1)</f>
        <v>#N/A</v>
      </c>
    </row>
    <row r="145" spans="3:19" x14ac:dyDescent="0.25">
      <c r="C145" s="356"/>
      <c r="D145" s="357"/>
      <c r="E145" s="357"/>
      <c r="F145" s="357"/>
      <c r="G145" s="359"/>
      <c r="H145" s="357"/>
      <c r="I145" s="357"/>
      <c r="J145" s="357" t="str">
        <f t="shared" ca="1" si="20"/>
        <v/>
      </c>
      <c r="K145" s="360">
        <f t="shared" si="21"/>
        <v>0</v>
      </c>
      <c r="L145" s="360">
        <f t="shared" si="22"/>
        <v>1</v>
      </c>
      <c r="M145" s="360">
        <f t="shared" si="23"/>
        <v>1900</v>
      </c>
      <c r="N145" s="357" t="e">
        <f t="shared" si="24"/>
        <v>#N/A</v>
      </c>
      <c r="O145" s="357">
        <f>VLOOKUP(Tabela145673[[#This Row],[Banco]],$V$9:$W$28,2,0)</f>
        <v>7</v>
      </c>
      <c r="P145" s="357" t="str">
        <f>IF(Tabela145673[[#This Row],[DIA]]&gt;0,IF('13'!$CD$36=77,1,""),"")</f>
        <v/>
      </c>
      <c r="Q145" s="357" t="e">
        <f>IF(N145&gt;'13'!$CD$30,0,1)</f>
        <v>#N/A</v>
      </c>
      <c r="R145" s="357" t="str">
        <f>IF(Tabela145673[[#This Row],[DIA]]&gt;0,IF('01'!$BX$33=77,1,""),"")</f>
        <v/>
      </c>
      <c r="S145" s="357" t="e">
        <f>IF(N145&gt;'01'!$BX$27,0,1)</f>
        <v>#N/A</v>
      </c>
    </row>
    <row r="146" spans="3:19" x14ac:dyDescent="0.25">
      <c r="C146" s="356"/>
      <c r="D146" s="357"/>
      <c r="E146" s="357"/>
      <c r="F146" s="357"/>
      <c r="G146" s="359"/>
      <c r="H146" s="357"/>
      <c r="I146" s="357"/>
      <c r="J146" s="357" t="str">
        <f t="shared" ca="1" si="20"/>
        <v/>
      </c>
      <c r="K146" s="360">
        <f t="shared" si="21"/>
        <v>0</v>
      </c>
      <c r="L146" s="360">
        <f t="shared" si="22"/>
        <v>1</v>
      </c>
      <c r="M146" s="360">
        <f t="shared" si="23"/>
        <v>1900</v>
      </c>
      <c r="N146" s="357" t="e">
        <f t="shared" si="24"/>
        <v>#N/A</v>
      </c>
      <c r="O146" s="357">
        <f>VLOOKUP(Tabela145673[[#This Row],[Banco]],$V$9:$W$28,2,0)</f>
        <v>7</v>
      </c>
      <c r="P146" s="357" t="str">
        <f>IF(Tabela145673[[#This Row],[DIA]]&gt;0,IF('13'!$CD$36=77,1,""),"")</f>
        <v/>
      </c>
      <c r="Q146" s="357" t="e">
        <f>IF(N146&gt;'13'!$CD$30,0,1)</f>
        <v>#N/A</v>
      </c>
      <c r="R146" s="357" t="str">
        <f>IF(Tabela145673[[#This Row],[DIA]]&gt;0,IF('01'!$BX$33=77,1,""),"")</f>
        <v/>
      </c>
      <c r="S146" s="357" t="e">
        <f>IF(N146&gt;'01'!$BX$27,0,1)</f>
        <v>#N/A</v>
      </c>
    </row>
    <row r="147" spans="3:19" x14ac:dyDescent="0.25">
      <c r="C147" s="356"/>
      <c r="D147" s="357"/>
      <c r="E147" s="357"/>
      <c r="F147" s="357"/>
      <c r="G147" s="359"/>
      <c r="H147" s="357"/>
      <c r="I147" s="357"/>
      <c r="J147" s="357" t="str">
        <f t="shared" ca="1" si="20"/>
        <v/>
      </c>
      <c r="K147" s="360">
        <f t="shared" si="21"/>
        <v>0</v>
      </c>
      <c r="L147" s="360">
        <f t="shared" si="22"/>
        <v>1</v>
      </c>
      <c r="M147" s="360">
        <f t="shared" si="23"/>
        <v>1900</v>
      </c>
      <c r="N147" s="357" t="e">
        <f t="shared" si="24"/>
        <v>#N/A</v>
      </c>
      <c r="O147" s="357">
        <f>VLOOKUP(Tabela145673[[#This Row],[Banco]],$V$9:$W$28,2,0)</f>
        <v>7</v>
      </c>
      <c r="P147" s="357" t="str">
        <f>IF(Tabela145673[[#This Row],[DIA]]&gt;0,IF('13'!$CD$36=77,1,""),"")</f>
        <v/>
      </c>
      <c r="Q147" s="357" t="e">
        <f>IF(N147&gt;'13'!$CD$30,0,1)</f>
        <v>#N/A</v>
      </c>
      <c r="R147" s="357" t="str">
        <f>IF(Tabela145673[[#This Row],[DIA]]&gt;0,IF('01'!$BX$33=77,1,""),"")</f>
        <v/>
      </c>
      <c r="S147" s="357" t="e">
        <f>IF(N147&gt;'01'!$BX$27,0,1)</f>
        <v>#N/A</v>
      </c>
    </row>
    <row r="148" spans="3:19" x14ac:dyDescent="0.25">
      <c r="C148" s="356"/>
      <c r="D148" s="357"/>
      <c r="E148" s="357"/>
      <c r="F148" s="357"/>
      <c r="G148" s="359"/>
      <c r="H148" s="357"/>
      <c r="I148" s="357"/>
      <c r="J148" s="357" t="str">
        <f t="shared" ca="1" si="20"/>
        <v/>
      </c>
      <c r="K148" s="360">
        <f t="shared" si="21"/>
        <v>0</v>
      </c>
      <c r="L148" s="360">
        <f t="shared" si="22"/>
        <v>1</v>
      </c>
      <c r="M148" s="360">
        <f t="shared" si="23"/>
        <v>1900</v>
      </c>
      <c r="N148" s="357" t="e">
        <f t="shared" si="24"/>
        <v>#N/A</v>
      </c>
      <c r="O148" s="357">
        <f>VLOOKUP(Tabela145673[[#This Row],[Banco]],$V$9:$W$28,2,0)</f>
        <v>7</v>
      </c>
      <c r="P148" s="357" t="str">
        <f>IF(Tabela145673[[#This Row],[DIA]]&gt;0,IF('13'!$CD$36=77,1,""),"")</f>
        <v/>
      </c>
      <c r="Q148" s="357" t="e">
        <f>IF(N148&gt;'13'!$CD$30,0,1)</f>
        <v>#N/A</v>
      </c>
      <c r="R148" s="357" t="str">
        <f>IF(Tabela145673[[#This Row],[DIA]]&gt;0,IF('01'!$BX$33=77,1,""),"")</f>
        <v/>
      </c>
      <c r="S148" s="357" t="e">
        <f>IF(N148&gt;'01'!$BX$27,0,1)</f>
        <v>#N/A</v>
      </c>
    </row>
    <row r="149" spans="3:19" x14ac:dyDescent="0.25">
      <c r="C149" s="356"/>
      <c r="D149" s="357"/>
      <c r="E149" s="357"/>
      <c r="F149" s="357"/>
      <c r="G149" s="359"/>
      <c r="H149" s="357"/>
      <c r="I149" s="357"/>
      <c r="J149" s="357" t="str">
        <f t="shared" ca="1" si="20"/>
        <v/>
      </c>
      <c r="K149" s="360">
        <f t="shared" si="21"/>
        <v>0</v>
      </c>
      <c r="L149" s="360">
        <f t="shared" si="22"/>
        <v>1</v>
      </c>
      <c r="M149" s="360">
        <f t="shared" si="23"/>
        <v>1900</v>
      </c>
      <c r="N149" s="357" t="e">
        <f t="shared" si="24"/>
        <v>#N/A</v>
      </c>
      <c r="O149" s="357">
        <f>VLOOKUP(Tabela145673[[#This Row],[Banco]],$V$9:$W$28,2,0)</f>
        <v>7</v>
      </c>
      <c r="P149" s="357" t="str">
        <f>IF(Tabela145673[[#This Row],[DIA]]&gt;0,IF('13'!$CD$36=77,1,""),"")</f>
        <v/>
      </c>
      <c r="Q149" s="357" t="e">
        <f>IF(N149&gt;'13'!$CD$30,0,1)</f>
        <v>#N/A</v>
      </c>
      <c r="R149" s="357" t="str">
        <f>IF(Tabela145673[[#This Row],[DIA]]&gt;0,IF('01'!$BX$33=77,1,""),"")</f>
        <v/>
      </c>
      <c r="S149" s="357" t="e">
        <f>IF(N149&gt;'01'!$BX$27,0,1)</f>
        <v>#N/A</v>
      </c>
    </row>
    <row r="150" spans="3:19" x14ac:dyDescent="0.25">
      <c r="C150" s="356"/>
      <c r="D150" s="357"/>
      <c r="E150" s="357"/>
      <c r="F150" s="357"/>
      <c r="G150" s="359"/>
      <c r="H150" s="357"/>
      <c r="I150" s="357"/>
      <c r="J150" s="357" t="str">
        <f t="shared" ca="1" si="20"/>
        <v/>
      </c>
      <c r="K150" s="360">
        <f t="shared" si="21"/>
        <v>0</v>
      </c>
      <c r="L150" s="360">
        <f t="shared" si="22"/>
        <v>1</v>
      </c>
      <c r="M150" s="360">
        <f t="shared" si="23"/>
        <v>1900</v>
      </c>
      <c r="N150" s="357" t="e">
        <f t="shared" si="24"/>
        <v>#N/A</v>
      </c>
      <c r="O150" s="357">
        <f>VLOOKUP(Tabela145673[[#This Row],[Banco]],$V$9:$W$28,2,0)</f>
        <v>7</v>
      </c>
      <c r="P150" s="357" t="str">
        <f>IF(Tabela145673[[#This Row],[DIA]]&gt;0,IF('13'!$CD$36=77,1,""),"")</f>
        <v/>
      </c>
      <c r="Q150" s="357" t="e">
        <f>IF(N150&gt;'13'!$CD$30,0,1)</f>
        <v>#N/A</v>
      </c>
      <c r="R150" s="357" t="str">
        <f>IF(Tabela145673[[#This Row],[DIA]]&gt;0,IF('01'!$BX$33=77,1,""),"")</f>
        <v/>
      </c>
      <c r="S150" s="357" t="e">
        <f>IF(N150&gt;'01'!$BX$27,0,1)</f>
        <v>#N/A</v>
      </c>
    </row>
    <row r="151" spans="3:19" x14ac:dyDescent="0.25">
      <c r="C151" s="356"/>
      <c r="D151" s="357"/>
      <c r="E151" s="357"/>
      <c r="F151" s="357"/>
      <c r="G151" s="359"/>
      <c r="H151" s="357"/>
      <c r="I151" s="357"/>
      <c r="J151" s="357" t="str">
        <f t="shared" ca="1" si="20"/>
        <v/>
      </c>
      <c r="K151" s="360">
        <f t="shared" si="21"/>
        <v>0</v>
      </c>
      <c r="L151" s="360">
        <f t="shared" si="22"/>
        <v>1</v>
      </c>
      <c r="M151" s="360">
        <f t="shared" si="23"/>
        <v>1900</v>
      </c>
      <c r="N151" s="357" t="e">
        <f t="shared" si="24"/>
        <v>#N/A</v>
      </c>
      <c r="O151" s="357">
        <f>VLOOKUP(Tabela145673[[#This Row],[Banco]],$V$9:$W$28,2,0)</f>
        <v>7</v>
      </c>
      <c r="P151" s="357" t="str">
        <f>IF(Tabela145673[[#This Row],[DIA]]&gt;0,IF('13'!$CD$36=77,1,""),"")</f>
        <v/>
      </c>
      <c r="Q151" s="357" t="e">
        <f>IF(N151&gt;'13'!$CD$30,0,1)</f>
        <v>#N/A</v>
      </c>
      <c r="R151" s="357" t="str">
        <f>IF(Tabela145673[[#This Row],[DIA]]&gt;0,IF('01'!$BX$33=77,1,""),"")</f>
        <v/>
      </c>
      <c r="S151" s="357" t="e">
        <f>IF(N151&gt;'01'!$BX$27,0,1)</f>
        <v>#N/A</v>
      </c>
    </row>
    <row r="152" spans="3:19" x14ac:dyDescent="0.25">
      <c r="C152" s="356"/>
      <c r="D152" s="357"/>
      <c r="E152" s="357"/>
      <c r="F152" s="357"/>
      <c r="G152" s="359"/>
      <c r="H152" s="357"/>
      <c r="I152" s="357"/>
      <c r="J152" s="357" t="str">
        <f t="shared" ca="1" si="20"/>
        <v/>
      </c>
      <c r="K152" s="360">
        <f t="shared" si="21"/>
        <v>0</v>
      </c>
      <c r="L152" s="360">
        <f t="shared" si="22"/>
        <v>1</v>
      </c>
      <c r="M152" s="360">
        <f t="shared" si="23"/>
        <v>1900</v>
      </c>
      <c r="N152" s="357" t="e">
        <f t="shared" si="24"/>
        <v>#N/A</v>
      </c>
      <c r="O152" s="357">
        <f>VLOOKUP(Tabela145673[[#This Row],[Banco]],$V$9:$W$28,2,0)</f>
        <v>7</v>
      </c>
      <c r="P152" s="357" t="str">
        <f>IF(Tabela145673[[#This Row],[DIA]]&gt;0,IF('13'!$CD$36=77,1,""),"")</f>
        <v/>
      </c>
      <c r="Q152" s="357" t="e">
        <f>IF(N152&gt;'13'!$CD$30,0,1)</f>
        <v>#N/A</v>
      </c>
      <c r="R152" s="357" t="str">
        <f>IF(Tabela145673[[#This Row],[DIA]]&gt;0,IF('01'!$BX$33=77,1,""),"")</f>
        <v/>
      </c>
      <c r="S152" s="357" t="e">
        <f>IF(N152&gt;'01'!$BX$27,0,1)</f>
        <v>#N/A</v>
      </c>
    </row>
    <row r="153" spans="3:19" x14ac:dyDescent="0.25">
      <c r="C153" s="356"/>
      <c r="D153" s="357"/>
      <c r="E153" s="357"/>
      <c r="F153" s="357"/>
      <c r="G153" s="359"/>
      <c r="H153" s="357"/>
      <c r="I153" s="357"/>
      <c r="J153" s="357" t="str">
        <f t="shared" ca="1" si="20"/>
        <v/>
      </c>
      <c r="K153" s="360">
        <f t="shared" si="21"/>
        <v>0</v>
      </c>
      <c r="L153" s="360">
        <f t="shared" si="22"/>
        <v>1</v>
      </c>
      <c r="M153" s="360">
        <f t="shared" si="23"/>
        <v>1900</v>
      </c>
      <c r="N153" s="357" t="e">
        <f t="shared" si="24"/>
        <v>#N/A</v>
      </c>
      <c r="O153" s="357">
        <f>VLOOKUP(Tabela145673[[#This Row],[Banco]],$V$9:$W$28,2,0)</f>
        <v>7</v>
      </c>
      <c r="P153" s="357" t="str">
        <f>IF(Tabela145673[[#This Row],[DIA]]&gt;0,IF('13'!$CD$36=77,1,""),"")</f>
        <v/>
      </c>
      <c r="Q153" s="357" t="e">
        <f>IF(N153&gt;'13'!$CD$30,0,1)</f>
        <v>#N/A</v>
      </c>
      <c r="R153" s="357" t="str">
        <f>IF(Tabela145673[[#This Row],[DIA]]&gt;0,IF('01'!$BX$33=77,1,""),"")</f>
        <v/>
      </c>
      <c r="S153" s="357" t="e">
        <f>IF(N153&gt;'01'!$BX$27,0,1)</f>
        <v>#N/A</v>
      </c>
    </row>
    <row r="154" spans="3:19" x14ac:dyDescent="0.25">
      <c r="C154" s="356"/>
      <c r="D154" s="357" t="s">
        <v>79</v>
      </c>
      <c r="E154" s="357"/>
      <c r="F154" s="357"/>
      <c r="G154" s="359"/>
      <c r="H154" s="357"/>
      <c r="I154" s="357"/>
      <c r="J154" s="357" t="str">
        <f t="shared" ca="1" si="20"/>
        <v/>
      </c>
      <c r="K154" s="360">
        <f t="shared" si="21"/>
        <v>0</v>
      </c>
      <c r="L154" s="360">
        <f t="shared" si="22"/>
        <v>1</v>
      </c>
      <c r="M154" s="360">
        <f t="shared" si="23"/>
        <v>1900</v>
      </c>
      <c r="N154" s="357" t="e">
        <f t="shared" si="24"/>
        <v>#N/A</v>
      </c>
      <c r="O154" s="357">
        <f>VLOOKUP(Tabela145673[[#This Row],[Banco]],$V$9:$W$28,2,0)</f>
        <v>7</v>
      </c>
      <c r="P154" s="357" t="str">
        <f>IF(Tabela145673[[#This Row],[DIA]]&gt;0,IF('13'!$CD$36=77,1,""),"")</f>
        <v/>
      </c>
      <c r="Q154" s="357" t="e">
        <f>IF(N154&gt;'13'!$CD$30,0,1)</f>
        <v>#N/A</v>
      </c>
      <c r="R154" s="357" t="str">
        <f>IF(Tabela145673[[#This Row],[DIA]]&gt;0,IF('01'!$BX$33=77,1,""),"")</f>
        <v/>
      </c>
      <c r="S154" s="357" t="e">
        <f>IF(N154&gt;'01'!$BX$27,0,1)</f>
        <v>#N/A</v>
      </c>
    </row>
    <row r="155" spans="3:19" x14ac:dyDescent="0.25">
      <c r="D155" s="357"/>
    </row>
  </sheetData>
  <mergeCells count="1">
    <mergeCell ref="C6:E6"/>
  </mergeCells>
  <conditionalFormatting sqref="C9:S154">
    <cfRule type="expression" dxfId="113" priority="2">
      <formula>$I9="Pendente"</formula>
    </cfRule>
  </conditionalFormatting>
  <conditionalFormatting sqref="D155">
    <cfRule type="expression" dxfId="112" priority="1">
      <formula>$I155="Pendente"</formula>
    </cfRule>
  </conditionalFormatting>
  <dataValidations count="5">
    <dataValidation type="list" allowBlank="1" showInputMessage="1" showErrorMessage="1" sqref="H9:H154" xr:uid="{00000000-0002-0000-0900-000000000000}">
      <formula1>$V$9:$V$28</formula1>
    </dataValidation>
    <dataValidation type="list" allowBlank="1" showInputMessage="1" showErrorMessage="1" sqref="I9:I154" xr:uid="{00000000-0002-0000-0900-000001000000}">
      <formula1>$Y$9:$Y$10</formula1>
    </dataValidation>
    <dataValidation type="list" allowBlank="1" showInputMessage="1" showErrorMessage="1" prompt="Empréstimo Adquirido:_x000a_Situação em que você pega dinheiro emprestado com alguma pessoa._x000a__x000a_Empréstimo Pago:_x000a_Situação em que você paga o empréstimo adquirido." sqref="D9:D154" xr:uid="{00000000-0002-0000-0900-000002000000}">
      <formula1>$Y$12:$Y$13</formula1>
    </dataValidation>
    <dataValidation type="list" allowBlank="1" showInputMessage="1" showErrorMessage="1" sqref="E9:E154" xr:uid="{00000000-0002-0000-0900-000003000000}">
      <formula1>$Y$15:$Y$64</formula1>
    </dataValidation>
    <dataValidation allowBlank="1" showInputMessage="1" showErrorMessage="1" promptTitle="Observação:" prompt="_x000a_Essa cédula é preenchida automaticamente quando o &quot;STATUS&quot; do lançamento está na opção &quot;PENDENTE&quot;." sqref="J9:J154" xr:uid="{00000000-0002-0000-0900-000004000000}"/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ULTIMALINHA">
                <anchor moveWithCells="1" sizeWithCells="1">
                  <from>
                    <xdr:col>5</xdr:col>
                    <xdr:colOff>885825</xdr:colOff>
                    <xdr:row>4</xdr:row>
                    <xdr:rowOff>171450</xdr:rowOff>
                  </from>
                  <to>
                    <xdr:col>6</xdr:col>
                    <xdr:colOff>466725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CLA_EMP_ADQ">
                <anchor moveWithCells="1" sizeWithCells="1">
                  <from>
                    <xdr:col>6</xdr:col>
                    <xdr:colOff>657225</xdr:colOff>
                    <xdr:row>4</xdr:row>
                    <xdr:rowOff>171450</xdr:rowOff>
                  </from>
                  <to>
                    <xdr:col>7</xdr:col>
                    <xdr:colOff>1476375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2">
    <tabColor rgb="FF00B050"/>
  </sheetPr>
  <dimension ref="A4:Z156"/>
  <sheetViews>
    <sheetView showGridLines="0" showRowColHeaders="0" workbookViewId="0">
      <pane ySplit="8" topLeftCell="A121" activePane="bottomLeft" state="frozen"/>
      <selection pane="bottomLeft"/>
    </sheetView>
  </sheetViews>
  <sheetFormatPr defaultRowHeight="15" x14ac:dyDescent="0.25"/>
  <cols>
    <col min="1" max="1" width="11.28515625" style="77" customWidth="1"/>
    <col min="2" max="2" width="2.7109375" style="47" customWidth="1"/>
    <col min="3" max="3" width="10.85546875" style="47" customWidth="1"/>
    <col min="4" max="5" width="26.7109375" style="47" customWidth="1"/>
    <col min="6" max="6" width="32.28515625" style="47" customWidth="1"/>
    <col min="7" max="7" width="13.7109375" style="47" customWidth="1"/>
    <col min="8" max="8" width="26.7109375" style="47" customWidth="1"/>
    <col min="9" max="9" width="15.85546875" style="47" customWidth="1"/>
    <col min="10" max="10" width="20.28515625" style="47" customWidth="1"/>
    <col min="11" max="13" width="10.85546875" style="47" hidden="1" customWidth="1"/>
    <col min="14" max="14" width="7.42578125" style="47" hidden="1" customWidth="1"/>
    <col min="15" max="17" width="8.140625" style="47" hidden="1" customWidth="1"/>
    <col min="18" max="18" width="7.42578125" style="47" hidden="1" customWidth="1"/>
    <col min="19" max="19" width="8.140625" style="47" hidden="1" customWidth="1"/>
    <col min="20" max="20" width="9.140625" style="47" hidden="1" customWidth="1"/>
    <col min="21" max="21" width="4.140625" style="47" hidden="1" customWidth="1"/>
    <col min="22" max="22" width="13.28515625" style="47" hidden="1" customWidth="1"/>
    <col min="23" max="23" width="6.42578125" style="47" hidden="1" customWidth="1"/>
    <col min="24" max="24" width="4.140625" style="47" hidden="1" customWidth="1"/>
    <col min="25" max="25" width="16.7109375" style="47" hidden="1" customWidth="1"/>
    <col min="26" max="26" width="5" style="47" hidden="1" customWidth="1"/>
    <col min="27" max="28" width="9.140625" style="47" customWidth="1"/>
    <col min="29" max="16384" width="9.140625" style="47"/>
  </cols>
  <sheetData>
    <row r="4" spans="3:26" x14ac:dyDescent="0.25">
      <c r="N4" s="78"/>
      <c r="O4" s="78"/>
      <c r="P4" s="78"/>
      <c r="Q4" s="78"/>
      <c r="R4" s="78"/>
      <c r="S4" s="78"/>
    </row>
    <row r="5" spans="3:26" x14ac:dyDescent="0.25">
      <c r="N5" s="78"/>
      <c r="O5" s="78"/>
      <c r="P5" s="78"/>
      <c r="Q5" s="78"/>
      <c r="R5" s="78"/>
      <c r="S5" s="78"/>
    </row>
    <row r="6" spans="3:26" ht="17.100000000000001" customHeight="1" x14ac:dyDescent="0.25">
      <c r="C6" s="418" t="s">
        <v>214</v>
      </c>
      <c r="D6" s="418"/>
      <c r="E6" s="418"/>
      <c r="I6" s="101" t="s">
        <v>156</v>
      </c>
      <c r="J6" s="102">
        <f>SUBTOTAL(9,G:G)</f>
        <v>20516.650000000005</v>
      </c>
      <c r="N6" s="78"/>
      <c r="O6" s="81"/>
      <c r="P6" s="81"/>
      <c r="Q6" s="81"/>
      <c r="R6" s="78"/>
      <c r="S6" s="81"/>
    </row>
    <row r="7" spans="3:26" ht="3" customHeight="1" x14ac:dyDescent="0.25"/>
    <row r="8" spans="3:26" ht="30" customHeight="1" thickBot="1" x14ac:dyDescent="0.3">
      <c r="C8" s="103" t="s">
        <v>0</v>
      </c>
      <c r="D8" s="103" t="s">
        <v>78</v>
      </c>
      <c r="E8" s="103" t="s">
        <v>12</v>
      </c>
      <c r="F8" s="103" t="s">
        <v>2</v>
      </c>
      <c r="G8" s="103" t="s">
        <v>66</v>
      </c>
      <c r="H8" s="103" t="s">
        <v>5</v>
      </c>
      <c r="I8" s="103" t="s">
        <v>3</v>
      </c>
      <c r="J8" s="103" t="s">
        <v>4</v>
      </c>
      <c r="K8" s="104" t="s">
        <v>62</v>
      </c>
      <c r="L8" s="104" t="s">
        <v>63</v>
      </c>
      <c r="M8" s="104" t="s">
        <v>64</v>
      </c>
      <c r="N8" s="104" t="s">
        <v>760</v>
      </c>
      <c r="O8" s="104" t="s">
        <v>65</v>
      </c>
      <c r="P8" s="326" t="s">
        <v>761</v>
      </c>
      <c r="Q8" s="326" t="s">
        <v>762</v>
      </c>
      <c r="R8" s="320" t="s">
        <v>755</v>
      </c>
      <c r="S8" s="320" t="s">
        <v>757</v>
      </c>
      <c r="Z8" s="84"/>
    </row>
    <row r="9" spans="3:26" x14ac:dyDescent="0.25">
      <c r="C9" s="356">
        <v>43101</v>
      </c>
      <c r="D9" s="357" t="s">
        <v>82</v>
      </c>
      <c r="E9" s="357" t="s">
        <v>288</v>
      </c>
      <c r="F9" s="357"/>
      <c r="G9" s="359">
        <v>300</v>
      </c>
      <c r="H9" s="357" t="s">
        <v>272</v>
      </c>
      <c r="I9" s="357" t="s">
        <v>61</v>
      </c>
      <c r="J9" s="357" t="str">
        <f t="shared" ref="J9:J40" ca="1" si="0">IF(I9="","",(IF(I9="Efetivado","",IF(C9="","",IF(C9=TODAY(),"Vence Hoje",IF(C9&lt;TODAY(),"Atrasado",C9-TODAY()&amp;" Dias para Vencer"))))))</f>
        <v>Atrasado</v>
      </c>
      <c r="K9" s="360">
        <f t="shared" ref="K9:K40" si="1">DAY(C9)</f>
        <v>1</v>
      </c>
      <c r="L9" s="360">
        <f t="shared" ref="L9:L40" si="2">MONTH(C9)</f>
        <v>1</v>
      </c>
      <c r="M9" s="360">
        <f t="shared" ref="M9:M40" si="3">YEAR(C9)</f>
        <v>2018</v>
      </c>
      <c r="N9" s="357">
        <f>VLOOKUP(Tabela1456738[[#This Row],[Banco]],$V$9:$W$28,2,0)</f>
        <v>1</v>
      </c>
      <c r="O9" s="357">
        <f t="shared" ref="O9:O40" si="4">VLOOKUP(I9,$Y$9:$Z$10,2,0)</f>
        <v>2</v>
      </c>
      <c r="P9" s="357" t="str">
        <f>IF(Tabela1456738[[#This Row],[DIA]]&gt;0,IF('13'!$CD$36=77,1,""),"")</f>
        <v/>
      </c>
      <c r="Q9" s="357">
        <f>IF(O9&gt;'13'!$CD$30,0,1)</f>
        <v>0</v>
      </c>
      <c r="R9" s="357" t="str">
        <f>IF(Tabela1456738[[#This Row],[DIA]]&gt;0,IF('01'!$BX$33=77,1,""),"")</f>
        <v/>
      </c>
      <c r="S9" s="357">
        <f>IF(O9&gt;'01'!$BX$27,0,1)</f>
        <v>0</v>
      </c>
      <c r="U9" s="84"/>
      <c r="V9" s="361" t="str">
        <f>'CAD2'!D7</f>
        <v>DINHEIRO / CARTEIRA</v>
      </c>
      <c r="W9" s="362">
        <v>1</v>
      </c>
      <c r="X9" s="84"/>
      <c r="Y9" s="363" t="s">
        <v>60</v>
      </c>
      <c r="Z9" s="364">
        <v>1</v>
      </c>
    </row>
    <row r="10" spans="3:26" x14ac:dyDescent="0.25">
      <c r="C10" s="356">
        <v>43106</v>
      </c>
      <c r="D10" s="357" t="s">
        <v>82</v>
      </c>
      <c r="E10" s="357" t="s">
        <v>289</v>
      </c>
      <c r="F10" s="357"/>
      <c r="G10" s="359">
        <v>340</v>
      </c>
      <c r="H10" s="357" t="s">
        <v>272</v>
      </c>
      <c r="I10" s="357" t="s">
        <v>60</v>
      </c>
      <c r="J10" s="357" t="str">
        <f t="shared" ca="1" si="0"/>
        <v/>
      </c>
      <c r="K10" s="360">
        <f t="shared" si="1"/>
        <v>6</v>
      </c>
      <c r="L10" s="360">
        <f t="shared" si="2"/>
        <v>1</v>
      </c>
      <c r="M10" s="360">
        <f t="shared" si="3"/>
        <v>2018</v>
      </c>
      <c r="N10" s="357">
        <f>VLOOKUP(Tabela1456738[[#This Row],[Banco]],$V$9:$W$28,2,0)</f>
        <v>1</v>
      </c>
      <c r="O10" s="357">
        <f t="shared" si="4"/>
        <v>1</v>
      </c>
      <c r="P10" s="357" t="str">
        <f>IF(Tabela1456738[[#This Row],[DIA]]&gt;0,IF('13'!$CD$36=77,1,""),"")</f>
        <v/>
      </c>
      <c r="Q10" s="357">
        <f>IF(O10&gt;'13'!$CD$30,0,1)</f>
        <v>1</v>
      </c>
      <c r="R10" s="357" t="str">
        <f>IF(Tabela1456738[[#This Row],[DIA]]&gt;0,IF('01'!$BX$33=77,1,""),"")</f>
        <v/>
      </c>
      <c r="S10" s="357">
        <f>IF(O10&gt;'01'!$BX$27,0,1)</f>
        <v>1</v>
      </c>
      <c r="U10" s="84"/>
      <c r="V10" s="361" t="str">
        <f>'CAD2'!D8</f>
        <v>CAIXA ECONÔMICA FEDERAL</v>
      </c>
      <c r="W10" s="362">
        <v>2</v>
      </c>
      <c r="X10" s="84"/>
      <c r="Y10" s="363" t="s">
        <v>61</v>
      </c>
      <c r="Z10" s="364">
        <v>2</v>
      </c>
    </row>
    <row r="11" spans="3:26" x14ac:dyDescent="0.25">
      <c r="C11" s="356">
        <v>43116</v>
      </c>
      <c r="D11" s="357" t="s">
        <v>81</v>
      </c>
      <c r="E11" s="357" t="s">
        <v>289</v>
      </c>
      <c r="F11" s="357"/>
      <c r="G11" s="359">
        <v>100</v>
      </c>
      <c r="H11" s="357" t="s">
        <v>272</v>
      </c>
      <c r="I11" s="357" t="s">
        <v>60</v>
      </c>
      <c r="J11" s="357" t="str">
        <f t="shared" ca="1" si="0"/>
        <v/>
      </c>
      <c r="K11" s="360">
        <f t="shared" si="1"/>
        <v>16</v>
      </c>
      <c r="L11" s="360">
        <f t="shared" si="2"/>
        <v>1</v>
      </c>
      <c r="M11" s="360">
        <f t="shared" si="3"/>
        <v>2018</v>
      </c>
      <c r="N11" s="357">
        <f>VLOOKUP(Tabela1456738[[#This Row],[Banco]],$V$9:$W$28,2,0)</f>
        <v>1</v>
      </c>
      <c r="O11" s="357">
        <f t="shared" si="4"/>
        <v>1</v>
      </c>
      <c r="P11" s="357" t="str">
        <f>IF(Tabela1456738[[#This Row],[DIA]]&gt;0,IF('13'!$CD$36=77,1,""),"")</f>
        <v/>
      </c>
      <c r="Q11" s="357">
        <f>IF(O11&gt;'13'!$CD$30,0,1)</f>
        <v>1</v>
      </c>
      <c r="R11" s="357" t="str">
        <f>IF(Tabela1456738[[#This Row],[DIA]]&gt;0,IF('01'!$BX$33=77,1,""),"")</f>
        <v/>
      </c>
      <c r="S11" s="357">
        <f>IF(O11&gt;'01'!$BX$27,0,1)</f>
        <v>1</v>
      </c>
      <c r="U11" s="84"/>
      <c r="V11" s="361" t="str">
        <f>'CAD2'!D9</f>
        <v>BANCO DO BRASIL S/A</v>
      </c>
      <c r="W11" s="362">
        <v>3</v>
      </c>
      <c r="X11" s="84"/>
      <c r="Y11" s="84"/>
      <c r="Z11" s="84"/>
    </row>
    <row r="12" spans="3:26" x14ac:dyDescent="0.25">
      <c r="C12" s="356">
        <v>43117</v>
      </c>
      <c r="D12" s="357" t="s">
        <v>81</v>
      </c>
      <c r="E12" s="357" t="s">
        <v>289</v>
      </c>
      <c r="F12" s="357"/>
      <c r="G12" s="359">
        <v>200</v>
      </c>
      <c r="H12" s="357" t="s">
        <v>272</v>
      </c>
      <c r="I12" s="357" t="s">
        <v>60</v>
      </c>
      <c r="J12" s="357" t="str">
        <f t="shared" ca="1" si="0"/>
        <v/>
      </c>
      <c r="K12" s="360">
        <f t="shared" si="1"/>
        <v>17</v>
      </c>
      <c r="L12" s="360">
        <f t="shared" si="2"/>
        <v>1</v>
      </c>
      <c r="M12" s="360">
        <f t="shared" si="3"/>
        <v>2018</v>
      </c>
      <c r="N12" s="357">
        <f>VLOOKUP(Tabela1456738[[#This Row],[Banco]],$V$9:$W$28,2,0)</f>
        <v>1</v>
      </c>
      <c r="O12" s="357">
        <f t="shared" si="4"/>
        <v>1</v>
      </c>
      <c r="P12" s="357" t="str">
        <f>IF(Tabela1456738[[#This Row],[DIA]]&gt;0,IF('13'!$CD$36=77,1,""),"")</f>
        <v/>
      </c>
      <c r="Q12" s="357">
        <f>IF(O12&gt;'13'!$CD$30,0,1)</f>
        <v>1</v>
      </c>
      <c r="R12" s="357" t="str">
        <f>IF(Tabela1456738[[#This Row],[DIA]]&gt;0,IF('01'!$BX$33=77,1,""),"")</f>
        <v/>
      </c>
      <c r="S12" s="357">
        <f>IF(O12&gt;'01'!$BX$27,0,1)</f>
        <v>1</v>
      </c>
      <c r="U12" s="84"/>
      <c r="V12" s="361" t="str">
        <f>'CAD2'!D10</f>
        <v>NUCONTA</v>
      </c>
      <c r="W12" s="362">
        <v>4</v>
      </c>
      <c r="X12" s="84"/>
      <c r="Y12" s="364" t="s">
        <v>81</v>
      </c>
      <c r="Z12" s="84"/>
    </row>
    <row r="13" spans="3:26" x14ac:dyDescent="0.25">
      <c r="C13" s="356">
        <v>43117</v>
      </c>
      <c r="D13" s="357" t="s">
        <v>81</v>
      </c>
      <c r="E13" s="357" t="s">
        <v>289</v>
      </c>
      <c r="F13" s="357"/>
      <c r="G13" s="359">
        <v>105</v>
      </c>
      <c r="H13" s="357" t="s">
        <v>272</v>
      </c>
      <c r="I13" s="357" t="s">
        <v>60</v>
      </c>
      <c r="J13" s="357" t="str">
        <f t="shared" ca="1" si="0"/>
        <v/>
      </c>
      <c r="K13" s="360">
        <f t="shared" si="1"/>
        <v>17</v>
      </c>
      <c r="L13" s="360">
        <f t="shared" si="2"/>
        <v>1</v>
      </c>
      <c r="M13" s="360">
        <f t="shared" si="3"/>
        <v>2018</v>
      </c>
      <c r="N13" s="357">
        <f>VLOOKUP(Tabela1456738[[#This Row],[Banco]],$V$9:$W$28,2,0)</f>
        <v>1</v>
      </c>
      <c r="O13" s="357">
        <f t="shared" si="4"/>
        <v>1</v>
      </c>
      <c r="P13" s="357" t="str">
        <f>IF(Tabela1456738[[#This Row],[DIA]]&gt;0,IF('13'!$CD$36=77,1,""),"")</f>
        <v/>
      </c>
      <c r="Q13" s="357">
        <f>IF(O13&gt;'13'!$CD$30,0,1)</f>
        <v>1</v>
      </c>
      <c r="R13" s="357" t="str">
        <f>IF(Tabela1456738[[#This Row],[DIA]]&gt;0,IF('01'!$BX$33=77,1,""),"")</f>
        <v/>
      </c>
      <c r="S13" s="357">
        <f>IF(O13&gt;'01'!$BX$27,0,1)</f>
        <v>1</v>
      </c>
      <c r="U13" s="84"/>
      <c r="V13" s="361" t="str">
        <f>'CAD2'!D11</f>
        <v>INTER</v>
      </c>
      <c r="W13" s="362">
        <v>5</v>
      </c>
      <c r="X13" s="84"/>
      <c r="Y13" s="364" t="s">
        <v>82</v>
      </c>
      <c r="Z13" s="84"/>
    </row>
    <row r="14" spans="3:26" x14ac:dyDescent="0.25">
      <c r="C14" s="356">
        <v>43120</v>
      </c>
      <c r="D14" s="357" t="s">
        <v>82</v>
      </c>
      <c r="E14" s="357" t="s">
        <v>291</v>
      </c>
      <c r="F14" s="357"/>
      <c r="G14" s="359">
        <v>40</v>
      </c>
      <c r="H14" s="357" t="s">
        <v>272</v>
      </c>
      <c r="I14" s="357" t="s">
        <v>60</v>
      </c>
      <c r="J14" s="357" t="str">
        <f t="shared" ca="1" si="0"/>
        <v/>
      </c>
      <c r="K14" s="360">
        <f t="shared" si="1"/>
        <v>20</v>
      </c>
      <c r="L14" s="360">
        <f t="shared" si="2"/>
        <v>1</v>
      </c>
      <c r="M14" s="360">
        <f t="shared" si="3"/>
        <v>2018</v>
      </c>
      <c r="N14" s="357">
        <f>VLOOKUP(Tabela1456738[[#This Row],[Banco]],$V$9:$W$28,2,0)</f>
        <v>1</v>
      </c>
      <c r="O14" s="357">
        <f t="shared" si="4"/>
        <v>1</v>
      </c>
      <c r="P14" s="357" t="str">
        <f>IF(Tabela1456738[[#This Row],[DIA]]&gt;0,IF('13'!$CD$36=77,1,""),"")</f>
        <v/>
      </c>
      <c r="Q14" s="357">
        <f>IF(O14&gt;'13'!$CD$30,0,1)</f>
        <v>1</v>
      </c>
      <c r="R14" s="357" t="str">
        <f>IF(Tabela1456738[[#This Row],[DIA]]&gt;0,IF('01'!$BX$33=77,1,""),"")</f>
        <v/>
      </c>
      <c r="S14" s="357">
        <f>IF(O14&gt;'01'!$BX$27,0,1)</f>
        <v>1</v>
      </c>
      <c r="U14" s="84"/>
      <c r="V14" s="361" t="str">
        <f>'CAD2'!D12</f>
        <v>BRADESCO S/A</v>
      </c>
      <c r="W14" s="362">
        <v>6</v>
      </c>
      <c r="X14" s="84"/>
      <c r="Y14" s="84"/>
      <c r="Z14" s="84"/>
    </row>
    <row r="15" spans="3:26" x14ac:dyDescent="0.25">
      <c r="C15" s="356">
        <v>43121</v>
      </c>
      <c r="D15" s="357" t="s">
        <v>81</v>
      </c>
      <c r="E15" s="357" t="s">
        <v>289</v>
      </c>
      <c r="F15" s="357"/>
      <c r="G15" s="359">
        <v>100</v>
      </c>
      <c r="H15" s="357" t="s">
        <v>272</v>
      </c>
      <c r="I15" s="357" t="s">
        <v>60</v>
      </c>
      <c r="J15" s="357" t="str">
        <f t="shared" ca="1" si="0"/>
        <v/>
      </c>
      <c r="K15" s="360">
        <f t="shared" si="1"/>
        <v>21</v>
      </c>
      <c r="L15" s="360">
        <f t="shared" si="2"/>
        <v>1</v>
      </c>
      <c r="M15" s="360">
        <f t="shared" si="3"/>
        <v>2018</v>
      </c>
      <c r="N15" s="357">
        <f>VLOOKUP(Tabela1456738[[#This Row],[Banco]],$V$9:$W$28,2,0)</f>
        <v>1</v>
      </c>
      <c r="O15" s="357">
        <f t="shared" si="4"/>
        <v>1</v>
      </c>
      <c r="P15" s="357" t="str">
        <f>IF(Tabela1456738[[#This Row],[DIA]]&gt;0,IF('13'!$CD$36=77,1,""),"")</f>
        <v/>
      </c>
      <c r="Q15" s="357">
        <f>IF(O15&gt;'13'!$CD$30,0,1)</f>
        <v>1</v>
      </c>
      <c r="R15" s="357" t="str">
        <f>IF(Tabela1456738[[#This Row],[DIA]]&gt;0,IF('01'!$BX$33=77,1,""),"")</f>
        <v/>
      </c>
      <c r="S15" s="357">
        <f>IF(O15&gt;'01'!$BX$27,0,1)</f>
        <v>1</v>
      </c>
      <c r="U15" s="84"/>
      <c r="V15" s="361">
        <f>'CAD2'!D13</f>
        <v>0</v>
      </c>
      <c r="W15" s="362">
        <v>7</v>
      </c>
      <c r="X15" s="84"/>
      <c r="Y15" s="361" t="str">
        <f>'CAD3'!H8</f>
        <v>ISABEL</v>
      </c>
      <c r="Z15" s="84"/>
    </row>
    <row r="16" spans="3:26" x14ac:dyDescent="0.25">
      <c r="C16" s="356">
        <v>43125</v>
      </c>
      <c r="D16" s="357" t="s">
        <v>82</v>
      </c>
      <c r="E16" s="357" t="s">
        <v>289</v>
      </c>
      <c r="F16" s="357"/>
      <c r="G16" s="359">
        <v>200</v>
      </c>
      <c r="H16" s="357" t="s">
        <v>272</v>
      </c>
      <c r="I16" s="357" t="s">
        <v>60</v>
      </c>
      <c r="J16" s="357" t="str">
        <f t="shared" ca="1" si="0"/>
        <v/>
      </c>
      <c r="K16" s="360">
        <f t="shared" si="1"/>
        <v>25</v>
      </c>
      <c r="L16" s="360">
        <f t="shared" si="2"/>
        <v>1</v>
      </c>
      <c r="M16" s="360">
        <f t="shared" si="3"/>
        <v>2018</v>
      </c>
      <c r="N16" s="357">
        <f>VLOOKUP(Tabela1456738[[#This Row],[Banco]],$V$9:$W$28,2,0)</f>
        <v>1</v>
      </c>
      <c r="O16" s="357">
        <f t="shared" si="4"/>
        <v>1</v>
      </c>
      <c r="P16" s="357" t="str">
        <f>IF(Tabela1456738[[#This Row],[DIA]]&gt;0,IF('13'!$CD$36=77,1,""),"")</f>
        <v/>
      </c>
      <c r="Q16" s="357">
        <f>IF(O16&gt;'13'!$CD$30,0,1)</f>
        <v>1</v>
      </c>
      <c r="R16" s="357" t="str">
        <f>IF(Tabela1456738[[#This Row],[DIA]]&gt;0,IF('01'!$BX$33=77,1,""),"")</f>
        <v/>
      </c>
      <c r="S16" s="357">
        <f>IF(O16&gt;'01'!$BX$27,0,1)</f>
        <v>1</v>
      </c>
      <c r="U16" s="84"/>
      <c r="V16" s="361">
        <f>'CAD2'!D14</f>
        <v>0</v>
      </c>
      <c r="W16" s="362">
        <v>8</v>
      </c>
      <c r="X16" s="84"/>
      <c r="Y16" s="361" t="str">
        <f>'CAD3'!H9</f>
        <v>JOSE</v>
      </c>
      <c r="Z16" s="84"/>
    </row>
    <row r="17" spans="3:26" x14ac:dyDescent="0.25">
      <c r="C17" s="356">
        <v>43140</v>
      </c>
      <c r="D17" s="357" t="s">
        <v>81</v>
      </c>
      <c r="E17" s="357" t="s">
        <v>289</v>
      </c>
      <c r="F17" s="357"/>
      <c r="G17" s="359">
        <v>150</v>
      </c>
      <c r="H17" s="357" t="s">
        <v>272</v>
      </c>
      <c r="I17" s="357" t="s">
        <v>60</v>
      </c>
      <c r="J17" s="357" t="str">
        <f t="shared" ca="1" si="0"/>
        <v/>
      </c>
      <c r="K17" s="360">
        <f t="shared" si="1"/>
        <v>9</v>
      </c>
      <c r="L17" s="360">
        <f t="shared" si="2"/>
        <v>2</v>
      </c>
      <c r="M17" s="360">
        <f t="shared" si="3"/>
        <v>2018</v>
      </c>
      <c r="N17" s="357">
        <f>VLOOKUP(Tabela1456738[[#This Row],[Banco]],$V$9:$W$28,2,0)</f>
        <v>1</v>
      </c>
      <c r="O17" s="357">
        <f t="shared" si="4"/>
        <v>1</v>
      </c>
      <c r="P17" s="357" t="str">
        <f>IF(Tabela1456738[[#This Row],[DIA]]&gt;0,IF('13'!$CD$36=77,1,""),"")</f>
        <v/>
      </c>
      <c r="Q17" s="357">
        <f>IF(O17&gt;'13'!$CD$30,0,1)</f>
        <v>1</v>
      </c>
      <c r="R17" s="357" t="str">
        <f>IF(Tabela1456738[[#This Row],[DIA]]&gt;0,IF('01'!$BX$33=77,1,""),"")</f>
        <v/>
      </c>
      <c r="S17" s="357">
        <f>IF(O17&gt;'01'!$BX$27,0,1)</f>
        <v>1</v>
      </c>
      <c r="U17" s="84"/>
      <c r="V17" s="361">
        <f>'CAD2'!D15</f>
        <v>0</v>
      </c>
      <c r="W17" s="362">
        <v>9</v>
      </c>
      <c r="X17" s="84"/>
      <c r="Y17" s="361" t="str">
        <f>'CAD3'!H10</f>
        <v>ROBERTO</v>
      </c>
      <c r="Z17" s="84"/>
    </row>
    <row r="18" spans="3:26" x14ac:dyDescent="0.25">
      <c r="C18" s="356">
        <v>43141</v>
      </c>
      <c r="D18" s="357" t="s">
        <v>82</v>
      </c>
      <c r="E18" s="357" t="s">
        <v>289</v>
      </c>
      <c r="F18" s="357"/>
      <c r="G18" s="359">
        <v>435</v>
      </c>
      <c r="H18" s="357" t="s">
        <v>272</v>
      </c>
      <c r="I18" s="357" t="s">
        <v>60</v>
      </c>
      <c r="J18" s="357" t="str">
        <f t="shared" ca="1" si="0"/>
        <v/>
      </c>
      <c r="K18" s="360">
        <f t="shared" si="1"/>
        <v>10</v>
      </c>
      <c r="L18" s="360">
        <f t="shared" si="2"/>
        <v>2</v>
      </c>
      <c r="M18" s="360">
        <f t="shared" si="3"/>
        <v>2018</v>
      </c>
      <c r="N18" s="357">
        <f>VLOOKUP(Tabela1456738[[#This Row],[Banco]],$V$9:$W$28,2,0)</f>
        <v>1</v>
      </c>
      <c r="O18" s="357">
        <f t="shared" si="4"/>
        <v>1</v>
      </c>
      <c r="P18" s="357" t="str">
        <f>IF(Tabela1456738[[#This Row],[DIA]]&gt;0,IF('13'!$CD$36=77,1,""),"")</f>
        <v/>
      </c>
      <c r="Q18" s="357">
        <f>IF(O18&gt;'13'!$CD$30,0,1)</f>
        <v>1</v>
      </c>
      <c r="R18" s="357" t="str">
        <f>IF(Tabela1456738[[#This Row],[DIA]]&gt;0,IF('01'!$BX$33=77,1,""),"")</f>
        <v/>
      </c>
      <c r="S18" s="357">
        <f>IF(O18&gt;'01'!$BX$27,0,1)</f>
        <v>1</v>
      </c>
      <c r="U18" s="84"/>
      <c r="V18" s="361">
        <f>'CAD2'!D16</f>
        <v>0</v>
      </c>
      <c r="W18" s="362">
        <v>10</v>
      </c>
      <c r="X18" s="84"/>
      <c r="Y18" s="361" t="str">
        <f>'CAD3'!H11</f>
        <v>SILVA</v>
      </c>
      <c r="Z18" s="84"/>
    </row>
    <row r="19" spans="3:26" x14ac:dyDescent="0.25">
      <c r="C19" s="356">
        <v>43142</v>
      </c>
      <c r="D19" s="357" t="s">
        <v>81</v>
      </c>
      <c r="E19" s="357" t="s">
        <v>288</v>
      </c>
      <c r="F19" s="357"/>
      <c r="G19" s="359">
        <v>50</v>
      </c>
      <c r="H19" s="357" t="s">
        <v>272</v>
      </c>
      <c r="I19" s="357" t="s">
        <v>60</v>
      </c>
      <c r="J19" s="357" t="str">
        <f t="shared" ca="1" si="0"/>
        <v/>
      </c>
      <c r="K19" s="360">
        <f t="shared" si="1"/>
        <v>11</v>
      </c>
      <c r="L19" s="360">
        <f t="shared" si="2"/>
        <v>2</v>
      </c>
      <c r="M19" s="360">
        <f t="shared" si="3"/>
        <v>2018</v>
      </c>
      <c r="N19" s="357">
        <f>VLOOKUP(Tabela1456738[[#This Row],[Banco]],$V$9:$W$28,2,0)</f>
        <v>1</v>
      </c>
      <c r="O19" s="357">
        <f t="shared" si="4"/>
        <v>1</v>
      </c>
      <c r="P19" s="357" t="str">
        <f>IF(Tabela1456738[[#This Row],[DIA]]&gt;0,IF('13'!$CD$36=77,1,""),"")</f>
        <v/>
      </c>
      <c r="Q19" s="357">
        <f>IF(O19&gt;'13'!$CD$30,0,1)</f>
        <v>1</v>
      </c>
      <c r="R19" s="357" t="str">
        <f>IF(Tabela1456738[[#This Row],[DIA]]&gt;0,IF('01'!$BX$33=77,1,""),"")</f>
        <v/>
      </c>
      <c r="S19" s="357">
        <f>IF(O19&gt;'01'!$BX$27,0,1)</f>
        <v>1</v>
      </c>
      <c r="U19" s="84"/>
      <c r="V19" s="361">
        <f>'CAD2'!D17</f>
        <v>0</v>
      </c>
      <c r="W19" s="362">
        <v>11</v>
      </c>
      <c r="X19" s="84"/>
      <c r="Y19" s="361" t="str">
        <f>'CAD3'!H12</f>
        <v>MARIA FRANCISCA</v>
      </c>
      <c r="Z19" s="84"/>
    </row>
    <row r="20" spans="3:26" x14ac:dyDescent="0.25">
      <c r="C20" s="356">
        <v>43144</v>
      </c>
      <c r="D20" s="357" t="s">
        <v>82</v>
      </c>
      <c r="E20" s="357" t="s">
        <v>288</v>
      </c>
      <c r="F20" s="357"/>
      <c r="G20" s="359">
        <v>50</v>
      </c>
      <c r="H20" s="357" t="s">
        <v>272</v>
      </c>
      <c r="I20" s="357" t="s">
        <v>60</v>
      </c>
      <c r="J20" s="357" t="str">
        <f t="shared" ca="1" si="0"/>
        <v/>
      </c>
      <c r="K20" s="360">
        <f t="shared" si="1"/>
        <v>13</v>
      </c>
      <c r="L20" s="360">
        <f t="shared" si="2"/>
        <v>2</v>
      </c>
      <c r="M20" s="360">
        <f t="shared" si="3"/>
        <v>2018</v>
      </c>
      <c r="N20" s="357">
        <f>VLOOKUP(Tabela1456738[[#This Row],[Banco]],$V$9:$W$28,2,0)</f>
        <v>1</v>
      </c>
      <c r="O20" s="357">
        <f t="shared" si="4"/>
        <v>1</v>
      </c>
      <c r="P20" s="357" t="str">
        <f>IF(Tabela1456738[[#This Row],[DIA]]&gt;0,IF('13'!$CD$36=77,1,""),"")</f>
        <v/>
      </c>
      <c r="Q20" s="357">
        <f>IF(O20&gt;'13'!$CD$30,0,1)</f>
        <v>1</v>
      </c>
      <c r="R20" s="357" t="str">
        <f>IF(Tabela1456738[[#This Row],[DIA]]&gt;0,IF('01'!$BX$33=77,1,""),"")</f>
        <v/>
      </c>
      <c r="S20" s="357">
        <f>IF(O20&gt;'01'!$BX$27,0,1)</f>
        <v>1</v>
      </c>
      <c r="U20" s="84"/>
      <c r="V20" s="361">
        <f>'CAD2'!D18</f>
        <v>0</v>
      </c>
      <c r="W20" s="362">
        <v>12</v>
      </c>
      <c r="X20" s="84"/>
      <c r="Y20" s="361" t="str">
        <f>'CAD3'!H13</f>
        <v>MONICA</v>
      </c>
      <c r="Z20" s="84"/>
    </row>
    <row r="21" spans="3:26" x14ac:dyDescent="0.25">
      <c r="C21" s="356">
        <v>43146</v>
      </c>
      <c r="D21" s="357" t="s">
        <v>81</v>
      </c>
      <c r="E21" s="357" t="s">
        <v>289</v>
      </c>
      <c r="F21" s="357"/>
      <c r="G21" s="359">
        <v>20</v>
      </c>
      <c r="H21" s="357" t="s">
        <v>272</v>
      </c>
      <c r="I21" s="357" t="s">
        <v>60</v>
      </c>
      <c r="J21" s="357" t="str">
        <f t="shared" ca="1" si="0"/>
        <v/>
      </c>
      <c r="K21" s="360">
        <f t="shared" si="1"/>
        <v>15</v>
      </c>
      <c r="L21" s="360">
        <f t="shared" si="2"/>
        <v>2</v>
      </c>
      <c r="M21" s="360">
        <f t="shared" si="3"/>
        <v>2018</v>
      </c>
      <c r="N21" s="357">
        <f>VLOOKUP(Tabela1456738[[#This Row],[Banco]],$V$9:$W$28,2,0)</f>
        <v>1</v>
      </c>
      <c r="O21" s="357">
        <f t="shared" si="4"/>
        <v>1</v>
      </c>
      <c r="P21" s="357" t="str">
        <f>IF(Tabela1456738[[#This Row],[DIA]]&gt;0,IF('13'!$CD$36=77,1,""),"")</f>
        <v/>
      </c>
      <c r="Q21" s="357">
        <f>IF(O21&gt;'13'!$CD$30,0,1)</f>
        <v>1</v>
      </c>
      <c r="R21" s="357" t="str">
        <f>IF(Tabela1456738[[#This Row],[DIA]]&gt;0,IF('01'!$BX$33=77,1,""),"")</f>
        <v/>
      </c>
      <c r="S21" s="357">
        <f>IF(O21&gt;'01'!$BX$27,0,1)</f>
        <v>1</v>
      </c>
      <c r="U21" s="84"/>
      <c r="V21" s="361">
        <f>'CAD2'!D19</f>
        <v>0</v>
      </c>
      <c r="W21" s="362">
        <v>13</v>
      </c>
      <c r="X21" s="84"/>
      <c r="Y21" s="361" t="str">
        <f>'CAD3'!H14</f>
        <v>ANDRE</v>
      </c>
      <c r="Z21" s="84"/>
    </row>
    <row r="22" spans="3:26" x14ac:dyDescent="0.25">
      <c r="C22" s="356">
        <v>43153</v>
      </c>
      <c r="D22" s="357" t="s">
        <v>82</v>
      </c>
      <c r="E22" s="357" t="s">
        <v>289</v>
      </c>
      <c r="F22" s="357"/>
      <c r="G22" s="359">
        <v>20</v>
      </c>
      <c r="H22" s="357" t="s">
        <v>272</v>
      </c>
      <c r="I22" s="357" t="s">
        <v>60</v>
      </c>
      <c r="J22" s="357" t="str">
        <f t="shared" ca="1" si="0"/>
        <v/>
      </c>
      <c r="K22" s="360">
        <f t="shared" si="1"/>
        <v>22</v>
      </c>
      <c r="L22" s="360">
        <f t="shared" si="2"/>
        <v>2</v>
      </c>
      <c r="M22" s="360">
        <f t="shared" si="3"/>
        <v>2018</v>
      </c>
      <c r="N22" s="357">
        <f>VLOOKUP(Tabela1456738[[#This Row],[Banco]],$V$9:$W$28,2,0)</f>
        <v>1</v>
      </c>
      <c r="O22" s="357">
        <f t="shared" si="4"/>
        <v>1</v>
      </c>
      <c r="P22" s="357" t="str">
        <f>IF(Tabela1456738[[#This Row],[DIA]]&gt;0,IF('13'!$CD$36=77,1,""),"")</f>
        <v/>
      </c>
      <c r="Q22" s="357">
        <f>IF(O22&gt;'13'!$CD$30,0,1)</f>
        <v>1</v>
      </c>
      <c r="R22" s="357" t="str">
        <f>IF(Tabela1456738[[#This Row],[DIA]]&gt;0,IF('01'!$BX$33=77,1,""),"")</f>
        <v/>
      </c>
      <c r="S22" s="357">
        <f>IF(O22&gt;'01'!$BX$27,0,1)</f>
        <v>1</v>
      </c>
      <c r="U22" s="84"/>
      <c r="V22" s="361">
        <f>'CAD2'!D20</f>
        <v>0</v>
      </c>
      <c r="W22" s="362">
        <v>14</v>
      </c>
      <c r="X22" s="84"/>
      <c r="Y22" s="361" t="str">
        <f>'CAD3'!H15</f>
        <v>MARIA HELENA</v>
      </c>
      <c r="Z22" s="84"/>
    </row>
    <row r="23" spans="3:26" x14ac:dyDescent="0.25">
      <c r="C23" s="356">
        <v>43153</v>
      </c>
      <c r="D23" s="357" t="s">
        <v>81</v>
      </c>
      <c r="E23" s="357" t="s">
        <v>289</v>
      </c>
      <c r="F23" s="357"/>
      <c r="G23" s="359">
        <v>100</v>
      </c>
      <c r="H23" s="357" t="s">
        <v>272</v>
      </c>
      <c r="I23" s="357" t="s">
        <v>60</v>
      </c>
      <c r="J23" s="357" t="str">
        <f t="shared" ca="1" si="0"/>
        <v/>
      </c>
      <c r="K23" s="360">
        <f t="shared" si="1"/>
        <v>22</v>
      </c>
      <c r="L23" s="360">
        <f t="shared" si="2"/>
        <v>2</v>
      </c>
      <c r="M23" s="360">
        <f t="shared" si="3"/>
        <v>2018</v>
      </c>
      <c r="N23" s="357">
        <f>VLOOKUP(Tabela1456738[[#This Row],[Banco]],$V$9:$W$28,2,0)</f>
        <v>1</v>
      </c>
      <c r="O23" s="357">
        <f t="shared" si="4"/>
        <v>1</v>
      </c>
      <c r="P23" s="357" t="str">
        <f>IF(Tabela1456738[[#This Row],[DIA]]&gt;0,IF('13'!$CD$36=77,1,""),"")</f>
        <v/>
      </c>
      <c r="Q23" s="357">
        <f>IF(O23&gt;'13'!$CD$30,0,1)</f>
        <v>1</v>
      </c>
      <c r="R23" s="357" t="str">
        <f>IF(Tabela1456738[[#This Row],[DIA]]&gt;0,IF('01'!$BX$33=77,1,""),"")</f>
        <v/>
      </c>
      <c r="S23" s="357">
        <f>IF(O23&gt;'01'!$BX$27,0,1)</f>
        <v>1</v>
      </c>
      <c r="U23" s="84"/>
      <c r="V23" s="361">
        <f>'CAD2'!D21</f>
        <v>0</v>
      </c>
      <c r="W23" s="362">
        <v>15</v>
      </c>
      <c r="X23" s="84"/>
      <c r="Y23" s="361" t="str">
        <f>'CAD3'!H16</f>
        <v>RAIMUNDA</v>
      </c>
      <c r="Z23" s="84"/>
    </row>
    <row r="24" spans="3:26" x14ac:dyDescent="0.25">
      <c r="C24" s="356">
        <v>43157</v>
      </c>
      <c r="D24" s="357" t="s">
        <v>81</v>
      </c>
      <c r="E24" s="357" t="s">
        <v>294</v>
      </c>
      <c r="F24" s="357"/>
      <c r="G24" s="359">
        <v>201.3</v>
      </c>
      <c r="H24" s="357" t="s">
        <v>272</v>
      </c>
      <c r="I24" s="357" t="s">
        <v>60</v>
      </c>
      <c r="J24" s="357" t="str">
        <f t="shared" ca="1" si="0"/>
        <v/>
      </c>
      <c r="K24" s="360">
        <f t="shared" si="1"/>
        <v>26</v>
      </c>
      <c r="L24" s="360">
        <f t="shared" si="2"/>
        <v>2</v>
      </c>
      <c r="M24" s="360">
        <f t="shared" si="3"/>
        <v>2018</v>
      </c>
      <c r="N24" s="357">
        <f>VLOOKUP(Tabela1456738[[#This Row],[Banco]],$V$9:$W$28,2,0)</f>
        <v>1</v>
      </c>
      <c r="O24" s="357">
        <f t="shared" si="4"/>
        <v>1</v>
      </c>
      <c r="P24" s="357" t="str">
        <f>IF(Tabela1456738[[#This Row],[DIA]]&gt;0,IF('13'!$CD$36=77,1,""),"")</f>
        <v/>
      </c>
      <c r="Q24" s="357">
        <f>IF(O24&gt;'13'!$CD$30,0,1)</f>
        <v>1</v>
      </c>
      <c r="R24" s="357" t="str">
        <f>IF(Tabela1456738[[#This Row],[DIA]]&gt;0,IF('01'!$BX$33=77,1,""),"")</f>
        <v/>
      </c>
      <c r="S24" s="357">
        <f>IF(O24&gt;'01'!$BX$27,0,1)</f>
        <v>1</v>
      </c>
      <c r="U24" s="84"/>
      <c r="V24" s="361">
        <f>'CAD2'!D22</f>
        <v>0</v>
      </c>
      <c r="W24" s="362">
        <v>16</v>
      </c>
      <c r="X24" s="84"/>
      <c r="Y24" s="361">
        <f>'CAD3'!H17</f>
        <v>0</v>
      </c>
      <c r="Z24" s="84"/>
    </row>
    <row r="25" spans="3:26" x14ac:dyDescent="0.25">
      <c r="C25" s="356">
        <v>43157</v>
      </c>
      <c r="D25" s="357" t="s">
        <v>81</v>
      </c>
      <c r="E25" s="357" t="s">
        <v>291</v>
      </c>
      <c r="F25" s="357"/>
      <c r="G25" s="359">
        <v>40</v>
      </c>
      <c r="H25" s="357" t="s">
        <v>272</v>
      </c>
      <c r="I25" s="357" t="s">
        <v>60</v>
      </c>
      <c r="J25" s="357" t="str">
        <f t="shared" ca="1" si="0"/>
        <v/>
      </c>
      <c r="K25" s="360">
        <f t="shared" si="1"/>
        <v>26</v>
      </c>
      <c r="L25" s="360">
        <f t="shared" si="2"/>
        <v>2</v>
      </c>
      <c r="M25" s="360">
        <f t="shared" si="3"/>
        <v>2018</v>
      </c>
      <c r="N25" s="357">
        <f>VLOOKUP(Tabela1456738[[#This Row],[Banco]],$V$9:$W$28,2,0)</f>
        <v>1</v>
      </c>
      <c r="O25" s="357">
        <f t="shared" si="4"/>
        <v>1</v>
      </c>
      <c r="P25" s="357" t="str">
        <f>IF(Tabela1456738[[#This Row],[DIA]]&gt;0,IF('13'!$CD$36=77,1,""),"")</f>
        <v/>
      </c>
      <c r="Q25" s="357">
        <f>IF(O25&gt;'13'!$CD$30,0,1)</f>
        <v>1</v>
      </c>
      <c r="R25" s="357" t="str">
        <f>IF(Tabela1456738[[#This Row],[DIA]]&gt;0,IF('01'!$BX$33=77,1,""),"")</f>
        <v/>
      </c>
      <c r="S25" s="357">
        <f>IF(O25&gt;'01'!$BX$27,0,1)</f>
        <v>1</v>
      </c>
      <c r="U25" s="84"/>
      <c r="V25" s="361">
        <f>'CAD2'!D23</f>
        <v>0</v>
      </c>
      <c r="W25" s="362">
        <v>17</v>
      </c>
      <c r="X25" s="84"/>
      <c r="Y25" s="361">
        <f>'CAD3'!H18</f>
        <v>0</v>
      </c>
      <c r="Z25" s="84"/>
    </row>
    <row r="26" spans="3:26" x14ac:dyDescent="0.25">
      <c r="C26" s="356">
        <v>43159</v>
      </c>
      <c r="D26" s="357" t="s">
        <v>81</v>
      </c>
      <c r="E26" s="357" t="s">
        <v>289</v>
      </c>
      <c r="F26" s="357"/>
      <c r="G26" s="359">
        <v>20</v>
      </c>
      <c r="H26" s="357" t="s">
        <v>272</v>
      </c>
      <c r="I26" s="357" t="s">
        <v>60</v>
      </c>
      <c r="J26" s="357" t="str">
        <f t="shared" ca="1" si="0"/>
        <v/>
      </c>
      <c r="K26" s="360">
        <f t="shared" si="1"/>
        <v>28</v>
      </c>
      <c r="L26" s="360">
        <f t="shared" si="2"/>
        <v>2</v>
      </c>
      <c r="M26" s="360">
        <f t="shared" si="3"/>
        <v>2018</v>
      </c>
      <c r="N26" s="357">
        <f>VLOOKUP(Tabela1456738[[#This Row],[Banco]],$V$9:$W$28,2,0)</f>
        <v>1</v>
      </c>
      <c r="O26" s="357">
        <f t="shared" si="4"/>
        <v>1</v>
      </c>
      <c r="P26" s="357" t="str">
        <f>IF(Tabela1456738[[#This Row],[DIA]]&gt;0,IF('13'!$CD$36=77,1,""),"")</f>
        <v/>
      </c>
      <c r="Q26" s="357">
        <f>IF(O26&gt;'13'!$CD$30,0,1)</f>
        <v>1</v>
      </c>
      <c r="R26" s="357" t="str">
        <f>IF(Tabela1456738[[#This Row],[DIA]]&gt;0,IF('01'!$BX$33=77,1,""),"")</f>
        <v/>
      </c>
      <c r="S26" s="357">
        <f>IF(O26&gt;'01'!$BX$27,0,1)</f>
        <v>1</v>
      </c>
      <c r="U26" s="84"/>
      <c r="V26" s="361">
        <f>'CAD2'!D24</f>
        <v>0</v>
      </c>
      <c r="W26" s="362">
        <v>18</v>
      </c>
      <c r="X26" s="84"/>
      <c r="Y26" s="361">
        <f>'CAD3'!H19</f>
        <v>0</v>
      </c>
      <c r="Z26" s="84"/>
    </row>
    <row r="27" spans="3:26" x14ac:dyDescent="0.25">
      <c r="C27" s="356">
        <v>43159</v>
      </c>
      <c r="D27" s="357" t="s">
        <v>81</v>
      </c>
      <c r="E27" s="357" t="s">
        <v>289</v>
      </c>
      <c r="F27" s="357"/>
      <c r="G27" s="359">
        <v>30</v>
      </c>
      <c r="H27" s="357" t="s">
        <v>272</v>
      </c>
      <c r="I27" s="357" t="s">
        <v>60</v>
      </c>
      <c r="J27" s="357" t="str">
        <f t="shared" ca="1" si="0"/>
        <v/>
      </c>
      <c r="K27" s="360">
        <f t="shared" si="1"/>
        <v>28</v>
      </c>
      <c r="L27" s="360">
        <f t="shared" si="2"/>
        <v>2</v>
      </c>
      <c r="M27" s="360">
        <f t="shared" si="3"/>
        <v>2018</v>
      </c>
      <c r="N27" s="357">
        <f>VLOOKUP(Tabela1456738[[#This Row],[Banco]],$V$9:$W$28,2,0)</f>
        <v>1</v>
      </c>
      <c r="O27" s="357">
        <f t="shared" si="4"/>
        <v>1</v>
      </c>
      <c r="P27" s="357" t="str">
        <f>IF(Tabela1456738[[#This Row],[DIA]]&gt;0,IF('13'!$CD$36=77,1,""),"")</f>
        <v/>
      </c>
      <c r="Q27" s="357">
        <f>IF(O27&gt;'13'!$CD$30,0,1)</f>
        <v>1</v>
      </c>
      <c r="R27" s="357" t="str">
        <f>IF(Tabela1456738[[#This Row],[DIA]]&gt;0,IF('01'!$BX$33=77,1,""),"")</f>
        <v/>
      </c>
      <c r="S27" s="357">
        <f>IF(O27&gt;'01'!$BX$27,0,1)</f>
        <v>1</v>
      </c>
      <c r="U27" s="84"/>
      <c r="V27" s="361">
        <f>'CAD2'!D25</f>
        <v>0</v>
      </c>
      <c r="W27" s="362">
        <v>19</v>
      </c>
      <c r="X27" s="84"/>
      <c r="Y27" s="361">
        <f>'CAD3'!H20</f>
        <v>0</v>
      </c>
      <c r="Z27" s="84"/>
    </row>
    <row r="28" spans="3:26" x14ac:dyDescent="0.25">
      <c r="C28" s="356">
        <v>43164</v>
      </c>
      <c r="D28" s="357" t="s">
        <v>82</v>
      </c>
      <c r="E28" s="357" t="s">
        <v>294</v>
      </c>
      <c r="F28" s="357"/>
      <c r="G28" s="359">
        <v>201.3</v>
      </c>
      <c r="H28" s="357" t="s">
        <v>272</v>
      </c>
      <c r="I28" s="357" t="s">
        <v>60</v>
      </c>
      <c r="J28" s="357" t="str">
        <f t="shared" ca="1" si="0"/>
        <v/>
      </c>
      <c r="K28" s="360">
        <f t="shared" si="1"/>
        <v>5</v>
      </c>
      <c r="L28" s="360">
        <f t="shared" si="2"/>
        <v>3</v>
      </c>
      <c r="M28" s="360">
        <f t="shared" si="3"/>
        <v>2018</v>
      </c>
      <c r="N28" s="357">
        <f>VLOOKUP(Tabela1456738[[#This Row],[Banco]],$V$9:$W$28,2,0)</f>
        <v>1</v>
      </c>
      <c r="O28" s="357">
        <f t="shared" si="4"/>
        <v>1</v>
      </c>
      <c r="P28" s="357" t="str">
        <f>IF(Tabela1456738[[#This Row],[DIA]]&gt;0,IF('13'!$CD$36=77,1,""),"")</f>
        <v/>
      </c>
      <c r="Q28" s="357">
        <f>IF(O28&gt;'13'!$CD$30,0,1)</f>
        <v>1</v>
      </c>
      <c r="R28" s="357" t="str">
        <f>IF(Tabela1456738[[#This Row],[DIA]]&gt;0,IF('01'!$BX$33=77,1,""),"")</f>
        <v/>
      </c>
      <c r="S28" s="357">
        <f>IF(O28&gt;'01'!$BX$27,0,1)</f>
        <v>1</v>
      </c>
      <c r="U28" s="84"/>
      <c r="V28" s="361">
        <f>'CAD2'!D26</f>
        <v>0</v>
      </c>
      <c r="W28" s="362">
        <v>20</v>
      </c>
      <c r="X28" s="84"/>
      <c r="Y28" s="361">
        <f>'CAD3'!H21</f>
        <v>0</v>
      </c>
      <c r="Z28" s="84"/>
    </row>
    <row r="29" spans="3:26" x14ac:dyDescent="0.25">
      <c r="C29" s="356">
        <v>43168</v>
      </c>
      <c r="D29" s="357" t="s">
        <v>82</v>
      </c>
      <c r="E29" s="357" t="s">
        <v>289</v>
      </c>
      <c r="F29" s="357"/>
      <c r="G29" s="359">
        <v>250</v>
      </c>
      <c r="H29" s="357" t="s">
        <v>272</v>
      </c>
      <c r="I29" s="357" t="s">
        <v>60</v>
      </c>
      <c r="J29" s="357" t="str">
        <f t="shared" ca="1" si="0"/>
        <v/>
      </c>
      <c r="K29" s="360">
        <f t="shared" si="1"/>
        <v>9</v>
      </c>
      <c r="L29" s="360">
        <f t="shared" si="2"/>
        <v>3</v>
      </c>
      <c r="M29" s="360">
        <f t="shared" si="3"/>
        <v>2018</v>
      </c>
      <c r="N29" s="357">
        <f>VLOOKUP(Tabela1456738[[#This Row],[Banco]],$V$9:$W$28,2,0)</f>
        <v>1</v>
      </c>
      <c r="O29" s="357">
        <f t="shared" si="4"/>
        <v>1</v>
      </c>
      <c r="P29" s="357" t="str">
        <f>IF(Tabela1456738[[#This Row],[DIA]]&gt;0,IF('13'!$CD$36=77,1,""),"")</f>
        <v/>
      </c>
      <c r="Q29" s="357">
        <f>IF(O29&gt;'13'!$CD$30,0,1)</f>
        <v>1</v>
      </c>
      <c r="R29" s="357" t="str">
        <f>IF(Tabela1456738[[#This Row],[DIA]]&gt;0,IF('01'!$BX$33=77,1,""),"")</f>
        <v/>
      </c>
      <c r="S29" s="357">
        <f>IF(O29&gt;'01'!$BX$27,0,1)</f>
        <v>1</v>
      </c>
      <c r="U29" s="84"/>
      <c r="V29" s="84"/>
      <c r="W29" s="84"/>
      <c r="X29" s="84"/>
      <c r="Y29" s="361">
        <f>'CAD3'!H22</f>
        <v>0</v>
      </c>
      <c r="Z29" s="84"/>
    </row>
    <row r="30" spans="3:26" x14ac:dyDescent="0.25">
      <c r="C30" s="356">
        <v>43171</v>
      </c>
      <c r="D30" s="357" t="s">
        <v>82</v>
      </c>
      <c r="E30" s="357" t="s">
        <v>291</v>
      </c>
      <c r="F30" s="357"/>
      <c r="G30" s="359">
        <v>40</v>
      </c>
      <c r="H30" s="357" t="s">
        <v>272</v>
      </c>
      <c r="I30" s="357" t="s">
        <v>60</v>
      </c>
      <c r="J30" s="357" t="str">
        <f t="shared" ca="1" si="0"/>
        <v/>
      </c>
      <c r="K30" s="360">
        <f t="shared" si="1"/>
        <v>12</v>
      </c>
      <c r="L30" s="360">
        <f t="shared" si="2"/>
        <v>3</v>
      </c>
      <c r="M30" s="360">
        <f t="shared" si="3"/>
        <v>2018</v>
      </c>
      <c r="N30" s="357">
        <f>VLOOKUP(Tabela1456738[[#This Row],[Banco]],$V$9:$W$28,2,0)</f>
        <v>1</v>
      </c>
      <c r="O30" s="357">
        <f t="shared" si="4"/>
        <v>1</v>
      </c>
      <c r="P30" s="357" t="str">
        <f>IF(Tabela1456738[[#This Row],[DIA]]&gt;0,IF('13'!$CD$36=77,1,""),"")</f>
        <v/>
      </c>
      <c r="Q30" s="357">
        <f>IF(O30&gt;'13'!$CD$30,0,1)</f>
        <v>1</v>
      </c>
      <c r="R30" s="357" t="str">
        <f>IF(Tabela1456738[[#This Row],[DIA]]&gt;0,IF('01'!$BX$33=77,1,""),"")</f>
        <v/>
      </c>
      <c r="S30" s="357">
        <f>IF(O30&gt;'01'!$BX$27,0,1)</f>
        <v>1</v>
      </c>
      <c r="U30" s="84"/>
      <c r="V30" s="84"/>
      <c r="W30" s="84"/>
      <c r="X30" s="84"/>
      <c r="Y30" s="361">
        <f>'CAD3'!H23</f>
        <v>0</v>
      </c>
      <c r="Z30" s="84"/>
    </row>
    <row r="31" spans="3:26" x14ac:dyDescent="0.25">
      <c r="C31" s="356">
        <v>43197</v>
      </c>
      <c r="D31" s="357" t="s">
        <v>81</v>
      </c>
      <c r="E31" s="357" t="s">
        <v>289</v>
      </c>
      <c r="F31" s="357"/>
      <c r="G31" s="359">
        <v>100</v>
      </c>
      <c r="H31" s="357" t="s">
        <v>272</v>
      </c>
      <c r="I31" s="357" t="s">
        <v>60</v>
      </c>
      <c r="J31" s="357" t="str">
        <f t="shared" ca="1" si="0"/>
        <v/>
      </c>
      <c r="K31" s="360">
        <f t="shared" si="1"/>
        <v>7</v>
      </c>
      <c r="L31" s="360">
        <f t="shared" si="2"/>
        <v>4</v>
      </c>
      <c r="M31" s="360">
        <f t="shared" si="3"/>
        <v>2018</v>
      </c>
      <c r="N31" s="357">
        <f>VLOOKUP(Tabela1456738[[#This Row],[Banco]],$V$9:$W$28,2,0)</f>
        <v>1</v>
      </c>
      <c r="O31" s="357">
        <f t="shared" si="4"/>
        <v>1</v>
      </c>
      <c r="P31" s="357" t="str">
        <f>IF(Tabela1456738[[#This Row],[DIA]]&gt;0,IF('13'!$CD$36=77,1,""),"")</f>
        <v/>
      </c>
      <c r="Q31" s="357">
        <f>IF(O31&gt;'13'!$CD$30,0,1)</f>
        <v>1</v>
      </c>
      <c r="R31" s="357" t="str">
        <f>IF(Tabela1456738[[#This Row],[DIA]]&gt;0,IF('01'!$BX$33=77,1,""),"")</f>
        <v/>
      </c>
      <c r="S31" s="357">
        <f>IF(O31&gt;'01'!$BX$27,0,1)</f>
        <v>1</v>
      </c>
      <c r="U31" s="84"/>
      <c r="V31" s="84"/>
      <c r="W31" s="84"/>
      <c r="X31" s="84"/>
      <c r="Y31" s="361">
        <f>'CAD3'!H24</f>
        <v>0</v>
      </c>
      <c r="Z31" s="84"/>
    </row>
    <row r="32" spans="3:26" x14ac:dyDescent="0.25">
      <c r="C32" s="356">
        <v>43202</v>
      </c>
      <c r="D32" s="357" t="s">
        <v>81</v>
      </c>
      <c r="E32" s="357" t="s">
        <v>289</v>
      </c>
      <c r="F32" s="357"/>
      <c r="G32" s="359">
        <v>90</v>
      </c>
      <c r="H32" s="357" t="s">
        <v>272</v>
      </c>
      <c r="I32" s="357" t="s">
        <v>60</v>
      </c>
      <c r="J32" s="357" t="str">
        <f t="shared" ca="1" si="0"/>
        <v/>
      </c>
      <c r="K32" s="360">
        <f t="shared" si="1"/>
        <v>12</v>
      </c>
      <c r="L32" s="360">
        <f t="shared" si="2"/>
        <v>4</v>
      </c>
      <c r="M32" s="360">
        <f t="shared" si="3"/>
        <v>2018</v>
      </c>
      <c r="N32" s="357">
        <f>VLOOKUP(Tabela1456738[[#This Row],[Banco]],$V$9:$W$28,2,0)</f>
        <v>1</v>
      </c>
      <c r="O32" s="357">
        <f t="shared" si="4"/>
        <v>1</v>
      </c>
      <c r="P32" s="357" t="str">
        <f>IF(Tabela1456738[[#This Row],[DIA]]&gt;0,IF('13'!$CD$36=77,1,""),"")</f>
        <v/>
      </c>
      <c r="Q32" s="357">
        <f>IF(O32&gt;'13'!$CD$30,0,1)</f>
        <v>1</v>
      </c>
      <c r="R32" s="357" t="str">
        <f>IF(Tabela1456738[[#This Row],[DIA]]&gt;0,IF('01'!$BX$33=77,1,""),"")</f>
        <v/>
      </c>
      <c r="S32" s="357">
        <f>IF(O32&gt;'01'!$BX$27,0,1)</f>
        <v>1</v>
      </c>
      <c r="U32" s="84"/>
      <c r="V32" s="84"/>
      <c r="W32" s="84"/>
      <c r="X32" s="84"/>
      <c r="Y32" s="361">
        <f>'CAD3'!H25</f>
        <v>0</v>
      </c>
      <c r="Z32" s="84"/>
    </row>
    <row r="33" spans="3:26" x14ac:dyDescent="0.25">
      <c r="C33" s="356">
        <v>43202</v>
      </c>
      <c r="D33" s="357" t="s">
        <v>81</v>
      </c>
      <c r="E33" s="357" t="s">
        <v>289</v>
      </c>
      <c r="F33" s="357"/>
      <c r="G33" s="359">
        <v>100</v>
      </c>
      <c r="H33" s="357" t="s">
        <v>272</v>
      </c>
      <c r="I33" s="357" t="s">
        <v>60</v>
      </c>
      <c r="J33" s="357" t="str">
        <f t="shared" ca="1" si="0"/>
        <v/>
      </c>
      <c r="K33" s="360">
        <f t="shared" si="1"/>
        <v>12</v>
      </c>
      <c r="L33" s="360">
        <f t="shared" si="2"/>
        <v>4</v>
      </c>
      <c r="M33" s="360">
        <f t="shared" si="3"/>
        <v>2018</v>
      </c>
      <c r="N33" s="357">
        <f>VLOOKUP(Tabela1456738[[#This Row],[Banco]],$V$9:$W$28,2,0)</f>
        <v>1</v>
      </c>
      <c r="O33" s="357">
        <f t="shared" si="4"/>
        <v>1</v>
      </c>
      <c r="P33" s="357" t="str">
        <f>IF(Tabela1456738[[#This Row],[DIA]]&gt;0,IF('13'!$CD$36=77,1,""),"")</f>
        <v/>
      </c>
      <c r="Q33" s="357">
        <f>IF(O33&gt;'13'!$CD$30,0,1)</f>
        <v>1</v>
      </c>
      <c r="R33" s="357" t="str">
        <f>IF(Tabela1456738[[#This Row],[DIA]]&gt;0,IF('01'!$BX$33=77,1,""),"")</f>
        <v/>
      </c>
      <c r="S33" s="357">
        <f>IF(O33&gt;'01'!$BX$27,0,1)</f>
        <v>1</v>
      </c>
      <c r="U33" s="84"/>
      <c r="V33" s="84"/>
      <c r="W33" s="84"/>
      <c r="X33" s="84"/>
      <c r="Y33" s="361">
        <f>'CAD3'!H26</f>
        <v>0</v>
      </c>
      <c r="Z33" s="84"/>
    </row>
    <row r="34" spans="3:26" x14ac:dyDescent="0.25">
      <c r="C34" s="356">
        <v>43215</v>
      </c>
      <c r="D34" s="357" t="s">
        <v>81</v>
      </c>
      <c r="E34" s="357" t="s">
        <v>289</v>
      </c>
      <c r="F34" s="357"/>
      <c r="G34" s="359">
        <v>10</v>
      </c>
      <c r="H34" s="357" t="s">
        <v>272</v>
      </c>
      <c r="I34" s="357" t="s">
        <v>60</v>
      </c>
      <c r="J34" s="357" t="str">
        <f t="shared" ca="1" si="0"/>
        <v/>
      </c>
      <c r="K34" s="360">
        <f t="shared" si="1"/>
        <v>25</v>
      </c>
      <c r="L34" s="360">
        <f t="shared" si="2"/>
        <v>4</v>
      </c>
      <c r="M34" s="360">
        <f t="shared" si="3"/>
        <v>2018</v>
      </c>
      <c r="N34" s="357">
        <f>VLOOKUP(Tabela1456738[[#This Row],[Banco]],$V$9:$W$28,2,0)</f>
        <v>1</v>
      </c>
      <c r="O34" s="357">
        <f t="shared" si="4"/>
        <v>1</v>
      </c>
      <c r="P34" s="357" t="str">
        <f>IF(Tabela1456738[[#This Row],[DIA]]&gt;0,IF('13'!$CD$36=77,1,""),"")</f>
        <v/>
      </c>
      <c r="Q34" s="357">
        <f>IF(O34&gt;'13'!$CD$30,0,1)</f>
        <v>1</v>
      </c>
      <c r="R34" s="357" t="str">
        <f>IF(Tabela1456738[[#This Row],[DIA]]&gt;0,IF('01'!$BX$33=77,1,""),"")</f>
        <v/>
      </c>
      <c r="S34" s="357">
        <f>IF(O34&gt;'01'!$BX$27,0,1)</f>
        <v>1</v>
      </c>
      <c r="U34" s="84"/>
      <c r="V34" s="84"/>
      <c r="W34" s="84"/>
      <c r="X34" s="84"/>
      <c r="Y34" s="361">
        <f>'CAD3'!H27</f>
        <v>0</v>
      </c>
      <c r="Z34" s="84"/>
    </row>
    <row r="35" spans="3:26" x14ac:dyDescent="0.25">
      <c r="C35" s="356">
        <v>43229</v>
      </c>
      <c r="D35" s="357" t="s">
        <v>82</v>
      </c>
      <c r="E35" s="357" t="s">
        <v>289</v>
      </c>
      <c r="F35" s="357"/>
      <c r="G35" s="359">
        <v>10</v>
      </c>
      <c r="H35" s="357" t="s">
        <v>272</v>
      </c>
      <c r="I35" s="357" t="s">
        <v>60</v>
      </c>
      <c r="J35" s="357" t="str">
        <f t="shared" ca="1" si="0"/>
        <v/>
      </c>
      <c r="K35" s="360">
        <f t="shared" si="1"/>
        <v>9</v>
      </c>
      <c r="L35" s="360">
        <f t="shared" si="2"/>
        <v>5</v>
      </c>
      <c r="M35" s="360">
        <f t="shared" si="3"/>
        <v>2018</v>
      </c>
      <c r="N35" s="357">
        <f>VLOOKUP(Tabela1456738[[#This Row],[Banco]],$V$9:$W$28,2,0)</f>
        <v>1</v>
      </c>
      <c r="O35" s="357">
        <f t="shared" si="4"/>
        <v>1</v>
      </c>
      <c r="P35" s="357" t="str">
        <f>IF(Tabela1456738[[#This Row],[DIA]]&gt;0,IF('13'!$CD$36=77,1,""),"")</f>
        <v/>
      </c>
      <c r="Q35" s="357">
        <f>IF(O35&gt;'13'!$CD$30,0,1)</f>
        <v>1</v>
      </c>
      <c r="R35" s="357" t="str">
        <f>IF(Tabela1456738[[#This Row],[DIA]]&gt;0,IF('01'!$BX$33=77,1,""),"")</f>
        <v/>
      </c>
      <c r="S35" s="357">
        <f>IF(O35&gt;'01'!$BX$27,0,1)</f>
        <v>1</v>
      </c>
      <c r="U35" s="84"/>
      <c r="V35" s="84"/>
      <c r="W35" s="84"/>
      <c r="X35" s="84"/>
      <c r="Y35" s="361">
        <f>'CAD3'!H28</f>
        <v>0</v>
      </c>
      <c r="Z35" s="84"/>
    </row>
    <row r="36" spans="3:26" x14ac:dyDescent="0.25">
      <c r="C36" s="356">
        <v>43232</v>
      </c>
      <c r="D36" s="357" t="s">
        <v>81</v>
      </c>
      <c r="E36" s="357" t="s">
        <v>289</v>
      </c>
      <c r="F36" s="357"/>
      <c r="G36" s="359">
        <v>100</v>
      </c>
      <c r="H36" s="357" t="s">
        <v>272</v>
      </c>
      <c r="I36" s="357" t="s">
        <v>60</v>
      </c>
      <c r="J36" s="357" t="str">
        <f t="shared" ca="1" si="0"/>
        <v/>
      </c>
      <c r="K36" s="360">
        <f t="shared" si="1"/>
        <v>12</v>
      </c>
      <c r="L36" s="360">
        <f t="shared" si="2"/>
        <v>5</v>
      </c>
      <c r="M36" s="360">
        <f t="shared" si="3"/>
        <v>2018</v>
      </c>
      <c r="N36" s="357">
        <f>VLOOKUP(Tabela1456738[[#This Row],[Banco]],$V$9:$W$28,2,0)</f>
        <v>1</v>
      </c>
      <c r="O36" s="357">
        <f t="shared" si="4"/>
        <v>1</v>
      </c>
      <c r="P36" s="357" t="str">
        <f>IF(Tabela1456738[[#This Row],[DIA]]&gt;0,IF('13'!$CD$36=77,1,""),"")</f>
        <v/>
      </c>
      <c r="Q36" s="357">
        <f>IF(O36&gt;'13'!$CD$30,0,1)</f>
        <v>1</v>
      </c>
      <c r="R36" s="357" t="str">
        <f>IF(Tabela1456738[[#This Row],[DIA]]&gt;0,IF('01'!$BX$33=77,1,""),"")</f>
        <v/>
      </c>
      <c r="S36" s="357">
        <f>IF(O36&gt;'01'!$BX$27,0,1)</f>
        <v>1</v>
      </c>
      <c r="U36" s="84"/>
      <c r="V36" s="84"/>
      <c r="W36" s="84"/>
      <c r="X36" s="84"/>
      <c r="Y36" s="361">
        <f>'CAD3'!H29</f>
        <v>0</v>
      </c>
      <c r="Z36" s="84"/>
    </row>
    <row r="37" spans="3:26" x14ac:dyDescent="0.25">
      <c r="C37" s="356">
        <v>43257</v>
      </c>
      <c r="D37" s="357" t="s">
        <v>81</v>
      </c>
      <c r="E37" s="357" t="s">
        <v>288</v>
      </c>
      <c r="F37" s="357"/>
      <c r="G37" s="359">
        <v>160</v>
      </c>
      <c r="H37" s="357" t="s">
        <v>272</v>
      </c>
      <c r="I37" s="357" t="s">
        <v>60</v>
      </c>
      <c r="J37" s="357" t="str">
        <f t="shared" ca="1" si="0"/>
        <v/>
      </c>
      <c r="K37" s="360">
        <f t="shared" si="1"/>
        <v>6</v>
      </c>
      <c r="L37" s="360">
        <f t="shared" si="2"/>
        <v>6</v>
      </c>
      <c r="M37" s="360">
        <f t="shared" si="3"/>
        <v>2018</v>
      </c>
      <c r="N37" s="357">
        <f>VLOOKUP(Tabela1456738[[#This Row],[Banco]],$V$9:$W$28,2,0)</f>
        <v>1</v>
      </c>
      <c r="O37" s="357">
        <f t="shared" si="4"/>
        <v>1</v>
      </c>
      <c r="P37" s="357" t="str">
        <f>IF(Tabela1456738[[#This Row],[DIA]]&gt;0,IF('13'!$CD$36=77,1,""),"")</f>
        <v/>
      </c>
      <c r="Q37" s="357">
        <f>IF(O37&gt;'13'!$CD$30,0,1)</f>
        <v>1</v>
      </c>
      <c r="R37" s="357" t="str">
        <f>IF(Tabela1456738[[#This Row],[DIA]]&gt;0,IF('01'!$BX$33=77,1,""),"")</f>
        <v/>
      </c>
      <c r="S37" s="357">
        <f>IF(O37&gt;'01'!$BX$27,0,1)</f>
        <v>1</v>
      </c>
      <c r="U37" s="84"/>
      <c r="V37" s="84"/>
      <c r="W37" s="84"/>
      <c r="X37" s="84"/>
      <c r="Y37" s="361">
        <f>'CAD3'!H30</f>
        <v>0</v>
      </c>
      <c r="Z37" s="84"/>
    </row>
    <row r="38" spans="3:26" x14ac:dyDescent="0.25">
      <c r="C38" s="356">
        <v>43258</v>
      </c>
      <c r="D38" s="357" t="s">
        <v>82</v>
      </c>
      <c r="E38" s="357" t="s">
        <v>288</v>
      </c>
      <c r="F38" s="357"/>
      <c r="G38" s="359">
        <v>10</v>
      </c>
      <c r="H38" s="357" t="s">
        <v>272</v>
      </c>
      <c r="I38" s="357" t="s">
        <v>60</v>
      </c>
      <c r="J38" s="357" t="str">
        <f t="shared" ca="1" si="0"/>
        <v/>
      </c>
      <c r="K38" s="360">
        <f t="shared" si="1"/>
        <v>7</v>
      </c>
      <c r="L38" s="360">
        <f t="shared" si="2"/>
        <v>6</v>
      </c>
      <c r="M38" s="360">
        <f t="shared" si="3"/>
        <v>2018</v>
      </c>
      <c r="N38" s="357">
        <f>VLOOKUP(Tabela1456738[[#This Row],[Banco]],$V$9:$W$28,2,0)</f>
        <v>1</v>
      </c>
      <c r="O38" s="357">
        <f t="shared" si="4"/>
        <v>1</v>
      </c>
      <c r="P38" s="357" t="str">
        <f>IF(Tabela1456738[[#This Row],[DIA]]&gt;0,IF('13'!$CD$36=77,1,""),"")</f>
        <v/>
      </c>
      <c r="Q38" s="357">
        <f>IF(O38&gt;'13'!$CD$30,0,1)</f>
        <v>1</v>
      </c>
      <c r="R38" s="357" t="str">
        <f>IF(Tabela1456738[[#This Row],[DIA]]&gt;0,IF('01'!$BX$33=77,1,""),"")</f>
        <v/>
      </c>
      <c r="S38" s="357">
        <f>IF(O38&gt;'01'!$BX$27,0,1)</f>
        <v>1</v>
      </c>
      <c r="U38" s="84"/>
      <c r="V38" s="84"/>
      <c r="W38" s="84"/>
      <c r="X38" s="84"/>
      <c r="Y38" s="361">
        <f>'CAD3'!H31</f>
        <v>0</v>
      </c>
      <c r="Z38" s="84"/>
    </row>
    <row r="39" spans="3:26" x14ac:dyDescent="0.25">
      <c r="C39" s="356">
        <v>43262</v>
      </c>
      <c r="D39" s="357" t="s">
        <v>81</v>
      </c>
      <c r="E39" s="357" t="s">
        <v>288</v>
      </c>
      <c r="F39" s="357"/>
      <c r="G39" s="359">
        <v>50</v>
      </c>
      <c r="H39" s="357" t="s">
        <v>272</v>
      </c>
      <c r="I39" s="357" t="s">
        <v>60</v>
      </c>
      <c r="J39" s="357" t="str">
        <f t="shared" ca="1" si="0"/>
        <v/>
      </c>
      <c r="K39" s="360">
        <f t="shared" si="1"/>
        <v>11</v>
      </c>
      <c r="L39" s="360">
        <f t="shared" si="2"/>
        <v>6</v>
      </c>
      <c r="M39" s="360">
        <f t="shared" si="3"/>
        <v>2018</v>
      </c>
      <c r="N39" s="357">
        <f>VLOOKUP(Tabela1456738[[#This Row],[Banco]],$V$9:$W$28,2,0)</f>
        <v>1</v>
      </c>
      <c r="O39" s="357">
        <f t="shared" si="4"/>
        <v>1</v>
      </c>
      <c r="P39" s="357" t="str">
        <f>IF(Tabela1456738[[#This Row],[DIA]]&gt;0,IF('13'!$CD$36=77,1,""),"")</f>
        <v/>
      </c>
      <c r="Q39" s="357">
        <f>IF(O39&gt;'13'!$CD$30,0,1)</f>
        <v>1</v>
      </c>
      <c r="R39" s="357" t="str">
        <f>IF(Tabela1456738[[#This Row],[DIA]]&gt;0,IF('01'!$BX$33=77,1,""),"")</f>
        <v/>
      </c>
      <c r="S39" s="357">
        <f>IF(O39&gt;'01'!$BX$27,0,1)</f>
        <v>1</v>
      </c>
      <c r="U39" s="84"/>
      <c r="V39" s="84"/>
      <c r="W39" s="84"/>
      <c r="X39" s="84"/>
      <c r="Y39" s="361">
        <f>'CAD3'!H32</f>
        <v>0</v>
      </c>
      <c r="Z39" s="84"/>
    </row>
    <row r="40" spans="3:26" x14ac:dyDescent="0.25">
      <c r="C40" s="356">
        <v>43268</v>
      </c>
      <c r="D40" s="357" t="s">
        <v>82</v>
      </c>
      <c r="E40" s="357" t="s">
        <v>288</v>
      </c>
      <c r="F40" s="357"/>
      <c r="G40" s="359">
        <v>150</v>
      </c>
      <c r="H40" s="357" t="s">
        <v>272</v>
      </c>
      <c r="I40" s="357" t="s">
        <v>60</v>
      </c>
      <c r="J40" s="357" t="str">
        <f t="shared" ca="1" si="0"/>
        <v/>
      </c>
      <c r="K40" s="360">
        <f t="shared" si="1"/>
        <v>17</v>
      </c>
      <c r="L40" s="360">
        <f t="shared" si="2"/>
        <v>6</v>
      </c>
      <c r="M40" s="360">
        <f t="shared" si="3"/>
        <v>2018</v>
      </c>
      <c r="N40" s="357">
        <f>VLOOKUP(Tabela1456738[[#This Row],[Banco]],$V$9:$W$28,2,0)</f>
        <v>1</v>
      </c>
      <c r="O40" s="357">
        <f t="shared" si="4"/>
        <v>1</v>
      </c>
      <c r="P40" s="357" t="str">
        <f>IF(Tabela1456738[[#This Row],[DIA]]&gt;0,IF('13'!$CD$36=77,1,""),"")</f>
        <v/>
      </c>
      <c r="Q40" s="357">
        <f>IF(O40&gt;'13'!$CD$30,0,1)</f>
        <v>1</v>
      </c>
      <c r="R40" s="357" t="str">
        <f>IF(Tabela1456738[[#This Row],[DIA]]&gt;0,IF('01'!$BX$33=77,1,""),"")</f>
        <v/>
      </c>
      <c r="S40" s="357">
        <f>IF(O40&gt;'01'!$BX$27,0,1)</f>
        <v>1</v>
      </c>
      <c r="U40" s="84"/>
      <c r="V40" s="84"/>
      <c r="W40" s="84"/>
      <c r="X40" s="84"/>
      <c r="Y40" s="361">
        <f>'CAD3'!H33</f>
        <v>0</v>
      </c>
      <c r="Z40" s="84"/>
    </row>
    <row r="41" spans="3:26" x14ac:dyDescent="0.25">
      <c r="C41" s="356">
        <v>43303</v>
      </c>
      <c r="D41" s="357" t="s">
        <v>82</v>
      </c>
      <c r="E41" s="357" t="s">
        <v>289</v>
      </c>
      <c r="F41" s="357"/>
      <c r="G41" s="359">
        <v>390</v>
      </c>
      <c r="H41" s="357" t="s">
        <v>272</v>
      </c>
      <c r="I41" s="357" t="s">
        <v>60</v>
      </c>
      <c r="J41" s="357" t="str">
        <f t="shared" ref="J41:J72" ca="1" si="5">IF(I41="","",(IF(I41="Efetivado","",IF(C41="","",IF(C41=TODAY(),"Vence Hoje",IF(C41&lt;TODAY(),"Atrasado",C41-TODAY()&amp;" Dias para Vencer"))))))</f>
        <v/>
      </c>
      <c r="K41" s="360">
        <f t="shared" ref="K41:K72" si="6">DAY(C41)</f>
        <v>22</v>
      </c>
      <c r="L41" s="360">
        <f t="shared" ref="L41:L72" si="7">MONTH(C41)</f>
        <v>7</v>
      </c>
      <c r="M41" s="360">
        <f t="shared" ref="M41:M72" si="8">YEAR(C41)</f>
        <v>2018</v>
      </c>
      <c r="N41" s="357">
        <f>VLOOKUP(Tabela1456738[[#This Row],[Banco]],$V$9:$W$28,2,0)</f>
        <v>1</v>
      </c>
      <c r="O41" s="357">
        <f t="shared" ref="O41:O72" si="9">VLOOKUP(I41,$Y$9:$Z$10,2,0)</f>
        <v>1</v>
      </c>
      <c r="P41" s="357" t="str">
        <f>IF(Tabela1456738[[#This Row],[DIA]]&gt;0,IF('13'!$CD$36=77,1,""),"")</f>
        <v/>
      </c>
      <c r="Q41" s="357">
        <f>IF(O41&gt;'13'!$CD$30,0,1)</f>
        <v>1</v>
      </c>
      <c r="R41" s="357" t="str">
        <f>IF(Tabela1456738[[#This Row],[DIA]]&gt;0,IF('01'!$BX$33=77,1,""),"")</f>
        <v/>
      </c>
      <c r="S41" s="357">
        <f>IF(O41&gt;'01'!$BX$27,0,1)</f>
        <v>1</v>
      </c>
      <c r="U41" s="84"/>
      <c r="V41" s="84"/>
      <c r="W41" s="84"/>
      <c r="X41" s="84"/>
      <c r="Y41" s="361">
        <f>'CAD3'!H34</f>
        <v>0</v>
      </c>
      <c r="Z41" s="84"/>
    </row>
    <row r="42" spans="3:26" x14ac:dyDescent="0.25">
      <c r="C42" s="356">
        <v>43303</v>
      </c>
      <c r="D42" s="357" t="s">
        <v>82</v>
      </c>
      <c r="E42" s="357" t="s">
        <v>288</v>
      </c>
      <c r="F42" s="357"/>
      <c r="G42" s="359">
        <v>50</v>
      </c>
      <c r="H42" s="357" t="s">
        <v>272</v>
      </c>
      <c r="I42" s="357" t="s">
        <v>60</v>
      </c>
      <c r="J42" s="357" t="str">
        <f t="shared" ca="1" si="5"/>
        <v/>
      </c>
      <c r="K42" s="360">
        <f t="shared" si="6"/>
        <v>22</v>
      </c>
      <c r="L42" s="360">
        <f t="shared" si="7"/>
        <v>7</v>
      </c>
      <c r="M42" s="360">
        <f t="shared" si="8"/>
        <v>2018</v>
      </c>
      <c r="N42" s="357">
        <f>VLOOKUP(Tabela1456738[[#This Row],[Banco]],$V$9:$W$28,2,0)</f>
        <v>1</v>
      </c>
      <c r="O42" s="357">
        <f t="shared" si="9"/>
        <v>1</v>
      </c>
      <c r="P42" s="357" t="str">
        <f>IF(Tabela1456738[[#This Row],[DIA]]&gt;0,IF('13'!$CD$36=77,1,""),"")</f>
        <v/>
      </c>
      <c r="Q42" s="357">
        <f>IF(O42&gt;'13'!$CD$30,0,1)</f>
        <v>1</v>
      </c>
      <c r="R42" s="357" t="str">
        <f>IF(Tabela1456738[[#This Row],[DIA]]&gt;0,IF('01'!$BX$33=77,1,""),"")</f>
        <v/>
      </c>
      <c r="S42" s="357">
        <f>IF(O42&gt;'01'!$BX$27,0,1)</f>
        <v>1</v>
      </c>
      <c r="U42" s="84"/>
      <c r="V42" s="84"/>
      <c r="W42" s="84"/>
      <c r="X42" s="84"/>
      <c r="Y42" s="361">
        <f>'CAD3'!H35</f>
        <v>0</v>
      </c>
      <c r="Z42" s="84"/>
    </row>
    <row r="43" spans="3:26" x14ac:dyDescent="0.25">
      <c r="C43" s="356">
        <v>43304</v>
      </c>
      <c r="D43" s="357" t="s">
        <v>81</v>
      </c>
      <c r="E43" s="357" t="s">
        <v>288</v>
      </c>
      <c r="F43" s="357"/>
      <c r="G43" s="359">
        <v>100</v>
      </c>
      <c r="H43" s="357" t="s">
        <v>272</v>
      </c>
      <c r="I43" s="357" t="s">
        <v>60</v>
      </c>
      <c r="J43" s="357" t="str">
        <f t="shared" ca="1" si="5"/>
        <v/>
      </c>
      <c r="K43" s="360">
        <f t="shared" si="6"/>
        <v>23</v>
      </c>
      <c r="L43" s="360">
        <f t="shared" si="7"/>
        <v>7</v>
      </c>
      <c r="M43" s="360">
        <f t="shared" si="8"/>
        <v>2018</v>
      </c>
      <c r="N43" s="357">
        <f>VLOOKUP(Tabela1456738[[#This Row],[Banco]],$V$9:$W$28,2,0)</f>
        <v>1</v>
      </c>
      <c r="O43" s="357">
        <f t="shared" si="9"/>
        <v>1</v>
      </c>
      <c r="P43" s="357" t="str">
        <f>IF(Tabela1456738[[#This Row],[DIA]]&gt;0,IF('13'!$CD$36=77,1,""),"")</f>
        <v/>
      </c>
      <c r="Q43" s="357">
        <f>IF(O43&gt;'13'!$CD$30,0,1)</f>
        <v>1</v>
      </c>
      <c r="R43" s="357" t="str">
        <f>IF(Tabela1456738[[#This Row],[DIA]]&gt;0,IF('01'!$BX$33=77,1,""),"")</f>
        <v/>
      </c>
      <c r="S43" s="357">
        <f>IF(O43&gt;'01'!$BX$27,0,1)</f>
        <v>1</v>
      </c>
      <c r="U43" s="84"/>
      <c r="V43" s="84"/>
      <c r="W43" s="84"/>
      <c r="X43" s="84"/>
      <c r="Y43" s="361">
        <f>'CAD3'!H36</f>
        <v>0</v>
      </c>
      <c r="Z43" s="84"/>
    </row>
    <row r="44" spans="3:26" x14ac:dyDescent="0.25">
      <c r="C44" s="356">
        <v>43317</v>
      </c>
      <c r="D44" s="357" t="s">
        <v>82</v>
      </c>
      <c r="E44" s="357" t="s">
        <v>288</v>
      </c>
      <c r="F44" s="357"/>
      <c r="G44" s="359">
        <v>100</v>
      </c>
      <c r="H44" s="357" t="s">
        <v>272</v>
      </c>
      <c r="I44" s="357" t="s">
        <v>60</v>
      </c>
      <c r="J44" s="357" t="str">
        <f t="shared" ca="1" si="5"/>
        <v/>
      </c>
      <c r="K44" s="360">
        <f t="shared" si="6"/>
        <v>5</v>
      </c>
      <c r="L44" s="360">
        <f t="shared" si="7"/>
        <v>8</v>
      </c>
      <c r="M44" s="360">
        <f t="shared" si="8"/>
        <v>2018</v>
      </c>
      <c r="N44" s="357">
        <f>VLOOKUP(Tabela1456738[[#This Row],[Banco]],$V$9:$W$28,2,0)</f>
        <v>1</v>
      </c>
      <c r="O44" s="357">
        <f t="shared" si="9"/>
        <v>1</v>
      </c>
      <c r="P44" s="357" t="str">
        <f>IF(Tabela1456738[[#This Row],[DIA]]&gt;0,IF('13'!$CD$36=77,1,""),"")</f>
        <v/>
      </c>
      <c r="Q44" s="357">
        <f>IF(O44&gt;'13'!$CD$30,0,1)</f>
        <v>1</v>
      </c>
      <c r="R44" s="357" t="str">
        <f>IF(Tabela1456738[[#This Row],[DIA]]&gt;0,IF('01'!$BX$33=77,1,""),"")</f>
        <v/>
      </c>
      <c r="S44" s="357">
        <f>IF(O44&gt;'01'!$BX$27,0,1)</f>
        <v>1</v>
      </c>
      <c r="U44" s="84"/>
      <c r="V44" s="84"/>
      <c r="W44" s="84"/>
      <c r="X44" s="84"/>
      <c r="Y44" s="361">
        <f>'CAD3'!H37</f>
        <v>0</v>
      </c>
      <c r="Z44" s="84"/>
    </row>
    <row r="45" spans="3:26" x14ac:dyDescent="0.25">
      <c r="C45" s="356">
        <v>43330</v>
      </c>
      <c r="D45" s="357" t="s">
        <v>81</v>
      </c>
      <c r="E45" s="357" t="s">
        <v>289</v>
      </c>
      <c r="F45" s="357"/>
      <c r="G45" s="359">
        <v>70</v>
      </c>
      <c r="H45" s="357" t="s">
        <v>272</v>
      </c>
      <c r="I45" s="357" t="s">
        <v>60</v>
      </c>
      <c r="J45" s="357" t="str">
        <f t="shared" ca="1" si="5"/>
        <v/>
      </c>
      <c r="K45" s="360">
        <f t="shared" si="6"/>
        <v>18</v>
      </c>
      <c r="L45" s="360">
        <f t="shared" si="7"/>
        <v>8</v>
      </c>
      <c r="M45" s="360">
        <f t="shared" si="8"/>
        <v>2018</v>
      </c>
      <c r="N45" s="357">
        <f>VLOOKUP(Tabela1456738[[#This Row],[Banco]],$V$9:$W$28,2,0)</f>
        <v>1</v>
      </c>
      <c r="O45" s="357">
        <f t="shared" si="9"/>
        <v>1</v>
      </c>
      <c r="P45" s="357" t="str">
        <f>IF(Tabela1456738[[#This Row],[DIA]]&gt;0,IF('13'!$CD$36=77,1,""),"")</f>
        <v/>
      </c>
      <c r="Q45" s="357">
        <f>IF(O45&gt;'13'!$CD$30,0,1)</f>
        <v>1</v>
      </c>
      <c r="R45" s="357" t="str">
        <f>IF(Tabela1456738[[#This Row],[DIA]]&gt;0,IF('01'!$BX$33=77,1,""),"")</f>
        <v/>
      </c>
      <c r="S45" s="357">
        <f>IF(O45&gt;'01'!$BX$27,0,1)</f>
        <v>1</v>
      </c>
      <c r="U45" s="84"/>
      <c r="V45" s="84"/>
      <c r="W45" s="84"/>
      <c r="X45" s="84"/>
      <c r="Y45" s="361">
        <f>'CAD3'!H38</f>
        <v>0</v>
      </c>
      <c r="Z45" s="84"/>
    </row>
    <row r="46" spans="3:26" x14ac:dyDescent="0.25">
      <c r="C46" s="356">
        <v>43333</v>
      </c>
      <c r="D46" s="357" t="s">
        <v>82</v>
      </c>
      <c r="E46" s="357" t="s">
        <v>289</v>
      </c>
      <c r="F46" s="357"/>
      <c r="G46" s="359">
        <v>70</v>
      </c>
      <c r="H46" s="357" t="s">
        <v>272</v>
      </c>
      <c r="I46" s="357" t="s">
        <v>60</v>
      </c>
      <c r="J46" s="357" t="str">
        <f t="shared" ca="1" si="5"/>
        <v/>
      </c>
      <c r="K46" s="360">
        <f t="shared" si="6"/>
        <v>21</v>
      </c>
      <c r="L46" s="360">
        <f t="shared" si="7"/>
        <v>8</v>
      </c>
      <c r="M46" s="360">
        <f t="shared" si="8"/>
        <v>2018</v>
      </c>
      <c r="N46" s="357">
        <f>VLOOKUP(Tabela1456738[[#This Row],[Banco]],$V$9:$W$28,2,0)</f>
        <v>1</v>
      </c>
      <c r="O46" s="357">
        <f t="shared" si="9"/>
        <v>1</v>
      </c>
      <c r="P46" s="357" t="str">
        <f>IF(Tabela1456738[[#This Row],[DIA]]&gt;0,IF('13'!$CD$36=77,1,""),"")</f>
        <v/>
      </c>
      <c r="Q46" s="357">
        <f>IF(O46&gt;'13'!$CD$30,0,1)</f>
        <v>1</v>
      </c>
      <c r="R46" s="357" t="str">
        <f>IF(Tabela1456738[[#This Row],[DIA]]&gt;0,IF('01'!$BX$33=77,1,""),"")</f>
        <v/>
      </c>
      <c r="S46" s="357">
        <f>IF(O46&gt;'01'!$BX$27,0,1)</f>
        <v>1</v>
      </c>
      <c r="U46" s="84"/>
      <c r="V46" s="84"/>
      <c r="W46" s="84"/>
      <c r="X46" s="84"/>
      <c r="Y46" s="361">
        <f>'CAD3'!H39</f>
        <v>0</v>
      </c>
      <c r="Z46" s="84"/>
    </row>
    <row r="47" spans="3:26" x14ac:dyDescent="0.25">
      <c r="C47" s="356">
        <v>43343</v>
      </c>
      <c r="D47" s="357" t="s">
        <v>81</v>
      </c>
      <c r="E47" s="357" t="s">
        <v>289</v>
      </c>
      <c r="F47" s="357"/>
      <c r="G47" s="359">
        <v>450</v>
      </c>
      <c r="H47" s="357" t="s">
        <v>272</v>
      </c>
      <c r="I47" s="357" t="s">
        <v>60</v>
      </c>
      <c r="J47" s="357" t="str">
        <f t="shared" ca="1" si="5"/>
        <v/>
      </c>
      <c r="K47" s="360">
        <f t="shared" si="6"/>
        <v>31</v>
      </c>
      <c r="L47" s="360">
        <f t="shared" si="7"/>
        <v>8</v>
      </c>
      <c r="M47" s="360">
        <f t="shared" si="8"/>
        <v>2018</v>
      </c>
      <c r="N47" s="357">
        <f>VLOOKUP(Tabela1456738[[#This Row],[Banco]],$V$9:$W$28,2,0)</f>
        <v>1</v>
      </c>
      <c r="O47" s="357">
        <f t="shared" si="9"/>
        <v>1</v>
      </c>
      <c r="P47" s="357" t="str">
        <f>IF(Tabela1456738[[#This Row],[DIA]]&gt;0,IF('13'!$CD$36=77,1,""),"")</f>
        <v/>
      </c>
      <c r="Q47" s="357">
        <f>IF(O47&gt;'13'!$CD$30,0,1)</f>
        <v>1</v>
      </c>
      <c r="R47" s="357" t="str">
        <f>IF(Tabela1456738[[#This Row],[DIA]]&gt;0,IF('01'!$BX$33=77,1,""),"")</f>
        <v/>
      </c>
      <c r="S47" s="357">
        <f>IF(O47&gt;'01'!$BX$27,0,1)</f>
        <v>1</v>
      </c>
      <c r="U47" s="84"/>
      <c r="V47" s="84"/>
      <c r="W47" s="84"/>
      <c r="X47" s="84"/>
      <c r="Y47" s="361">
        <f>'CAD3'!H40</f>
        <v>0</v>
      </c>
      <c r="Z47" s="84"/>
    </row>
    <row r="48" spans="3:26" x14ac:dyDescent="0.25">
      <c r="C48" s="356">
        <v>43343</v>
      </c>
      <c r="D48" s="357" t="s">
        <v>81</v>
      </c>
      <c r="E48" s="357" t="s">
        <v>289</v>
      </c>
      <c r="F48" s="357"/>
      <c r="G48" s="359">
        <v>100</v>
      </c>
      <c r="H48" s="357" t="s">
        <v>272</v>
      </c>
      <c r="I48" s="357" t="s">
        <v>60</v>
      </c>
      <c r="J48" s="357" t="str">
        <f t="shared" ca="1" si="5"/>
        <v/>
      </c>
      <c r="K48" s="360">
        <f t="shared" si="6"/>
        <v>31</v>
      </c>
      <c r="L48" s="360">
        <f t="shared" si="7"/>
        <v>8</v>
      </c>
      <c r="M48" s="360">
        <f t="shared" si="8"/>
        <v>2018</v>
      </c>
      <c r="N48" s="357">
        <f>VLOOKUP(Tabela1456738[[#This Row],[Banco]],$V$9:$W$28,2,0)</f>
        <v>1</v>
      </c>
      <c r="O48" s="357">
        <f t="shared" si="9"/>
        <v>1</v>
      </c>
      <c r="P48" s="357" t="str">
        <f>IF(Tabela1456738[[#This Row],[DIA]]&gt;0,IF('13'!$CD$36=77,1,""),"")</f>
        <v/>
      </c>
      <c r="Q48" s="357">
        <f>IF(O48&gt;'13'!$CD$30,0,1)</f>
        <v>1</v>
      </c>
      <c r="R48" s="357" t="str">
        <f>IF(Tabela1456738[[#This Row],[DIA]]&gt;0,IF('01'!$BX$33=77,1,""),"")</f>
        <v/>
      </c>
      <c r="S48" s="357">
        <f>IF(O48&gt;'01'!$BX$27,0,1)</f>
        <v>1</v>
      </c>
      <c r="U48" s="84"/>
      <c r="V48" s="84"/>
      <c r="W48" s="84"/>
      <c r="X48" s="84"/>
      <c r="Y48" s="361">
        <f>'CAD3'!H41</f>
        <v>0</v>
      </c>
      <c r="Z48" s="84"/>
    </row>
    <row r="49" spans="3:26" x14ac:dyDescent="0.25">
      <c r="C49" s="356">
        <v>43344</v>
      </c>
      <c r="D49" s="357" t="s">
        <v>82</v>
      </c>
      <c r="E49" s="357" t="s">
        <v>289</v>
      </c>
      <c r="F49" s="357"/>
      <c r="G49" s="359">
        <v>30</v>
      </c>
      <c r="H49" s="357" t="s">
        <v>272</v>
      </c>
      <c r="I49" s="357" t="s">
        <v>60</v>
      </c>
      <c r="J49" s="357" t="str">
        <f t="shared" ca="1" si="5"/>
        <v/>
      </c>
      <c r="K49" s="360">
        <f t="shared" si="6"/>
        <v>1</v>
      </c>
      <c r="L49" s="360">
        <f t="shared" si="7"/>
        <v>9</v>
      </c>
      <c r="M49" s="360">
        <f t="shared" si="8"/>
        <v>2018</v>
      </c>
      <c r="N49" s="357">
        <f>VLOOKUP(Tabela1456738[[#This Row],[Banco]],$V$9:$W$28,2,0)</f>
        <v>1</v>
      </c>
      <c r="O49" s="357">
        <f t="shared" si="9"/>
        <v>1</v>
      </c>
      <c r="P49" s="357" t="str">
        <f>IF(Tabela1456738[[#This Row],[DIA]]&gt;0,IF('13'!$CD$36=77,1,""),"")</f>
        <v/>
      </c>
      <c r="Q49" s="357">
        <f>IF(O49&gt;'13'!$CD$30,0,1)</f>
        <v>1</v>
      </c>
      <c r="R49" s="357" t="str">
        <f>IF(Tabela1456738[[#This Row],[DIA]]&gt;0,IF('01'!$BX$33=77,1,""),"")</f>
        <v/>
      </c>
      <c r="S49" s="357">
        <f>IF(O49&gt;'01'!$BX$27,0,1)</f>
        <v>1</v>
      </c>
      <c r="U49" s="84"/>
      <c r="V49" s="84"/>
      <c r="W49" s="84"/>
      <c r="X49" s="84"/>
      <c r="Y49" s="361">
        <f>'CAD3'!H42</f>
        <v>0</v>
      </c>
      <c r="Z49" s="84"/>
    </row>
    <row r="50" spans="3:26" x14ac:dyDescent="0.25">
      <c r="C50" s="356">
        <v>43363</v>
      </c>
      <c r="D50" s="357" t="s">
        <v>81</v>
      </c>
      <c r="E50" s="357" t="s">
        <v>288</v>
      </c>
      <c r="F50" s="357"/>
      <c r="G50" s="359">
        <v>50</v>
      </c>
      <c r="H50" s="357" t="s">
        <v>272</v>
      </c>
      <c r="I50" s="357" t="s">
        <v>60</v>
      </c>
      <c r="J50" s="357" t="str">
        <f t="shared" ca="1" si="5"/>
        <v/>
      </c>
      <c r="K50" s="360">
        <f t="shared" si="6"/>
        <v>20</v>
      </c>
      <c r="L50" s="360">
        <f t="shared" si="7"/>
        <v>9</v>
      </c>
      <c r="M50" s="360">
        <f t="shared" si="8"/>
        <v>2018</v>
      </c>
      <c r="N50" s="357">
        <f>VLOOKUP(Tabela1456738[[#This Row],[Banco]],$V$9:$W$28,2,0)</f>
        <v>1</v>
      </c>
      <c r="O50" s="357">
        <f t="shared" si="9"/>
        <v>1</v>
      </c>
      <c r="P50" s="357" t="str">
        <f>IF(Tabela1456738[[#This Row],[DIA]]&gt;0,IF('13'!$CD$36=77,1,""),"")</f>
        <v/>
      </c>
      <c r="Q50" s="357">
        <f>IF(O50&gt;'13'!$CD$30,0,1)</f>
        <v>1</v>
      </c>
      <c r="R50" s="357" t="str">
        <f>IF(Tabela1456738[[#This Row],[DIA]]&gt;0,IF('01'!$BX$33=77,1,""),"")</f>
        <v/>
      </c>
      <c r="S50" s="357">
        <f>IF(O50&gt;'01'!$BX$27,0,1)</f>
        <v>1</v>
      </c>
      <c r="U50" s="84"/>
      <c r="V50" s="84"/>
      <c r="W50" s="84"/>
      <c r="X50" s="84"/>
      <c r="Y50" s="361">
        <f>'CAD3'!H43</f>
        <v>0</v>
      </c>
      <c r="Z50" s="84"/>
    </row>
    <row r="51" spans="3:26" x14ac:dyDescent="0.25">
      <c r="C51" s="356">
        <v>43365</v>
      </c>
      <c r="D51" s="357" t="s">
        <v>81</v>
      </c>
      <c r="E51" s="357" t="s">
        <v>288</v>
      </c>
      <c r="F51" s="357"/>
      <c r="G51" s="359">
        <v>200</v>
      </c>
      <c r="H51" s="357" t="s">
        <v>272</v>
      </c>
      <c r="I51" s="357" t="s">
        <v>60</v>
      </c>
      <c r="J51" s="357" t="str">
        <f t="shared" ca="1" si="5"/>
        <v/>
      </c>
      <c r="K51" s="360">
        <f t="shared" si="6"/>
        <v>22</v>
      </c>
      <c r="L51" s="360">
        <f t="shared" si="7"/>
        <v>9</v>
      </c>
      <c r="M51" s="360">
        <f t="shared" si="8"/>
        <v>2018</v>
      </c>
      <c r="N51" s="357">
        <f>VLOOKUP(Tabela1456738[[#This Row],[Banco]],$V$9:$W$28,2,0)</f>
        <v>1</v>
      </c>
      <c r="O51" s="357">
        <f t="shared" si="9"/>
        <v>1</v>
      </c>
      <c r="P51" s="357" t="str">
        <f>IF(Tabela1456738[[#This Row],[DIA]]&gt;0,IF('13'!$CD$36=77,1,""),"")</f>
        <v/>
      </c>
      <c r="Q51" s="357">
        <f>IF(O51&gt;'13'!$CD$30,0,1)</f>
        <v>1</v>
      </c>
      <c r="R51" s="357" t="str">
        <f>IF(Tabela1456738[[#This Row],[DIA]]&gt;0,IF('01'!$BX$33=77,1,""),"")</f>
        <v/>
      </c>
      <c r="S51" s="357">
        <f>IF(O51&gt;'01'!$BX$27,0,1)</f>
        <v>1</v>
      </c>
      <c r="U51" s="84"/>
      <c r="V51" s="84"/>
      <c r="W51" s="84"/>
      <c r="X51" s="84"/>
      <c r="Y51" s="361">
        <f>'CAD3'!H44</f>
        <v>0</v>
      </c>
      <c r="Z51" s="84"/>
    </row>
    <row r="52" spans="3:26" x14ac:dyDescent="0.25">
      <c r="C52" s="356">
        <v>43369</v>
      </c>
      <c r="D52" s="357" t="s">
        <v>81</v>
      </c>
      <c r="E52" s="357" t="s">
        <v>288</v>
      </c>
      <c r="F52" s="357"/>
      <c r="G52" s="359">
        <v>50</v>
      </c>
      <c r="H52" s="357" t="s">
        <v>272</v>
      </c>
      <c r="I52" s="357" t="s">
        <v>60</v>
      </c>
      <c r="J52" s="357" t="str">
        <f t="shared" ca="1" si="5"/>
        <v/>
      </c>
      <c r="K52" s="360">
        <f t="shared" si="6"/>
        <v>26</v>
      </c>
      <c r="L52" s="360">
        <f t="shared" si="7"/>
        <v>9</v>
      </c>
      <c r="M52" s="360">
        <f t="shared" si="8"/>
        <v>2018</v>
      </c>
      <c r="N52" s="357">
        <f>VLOOKUP(Tabela1456738[[#This Row],[Banco]],$V$9:$W$28,2,0)</f>
        <v>1</v>
      </c>
      <c r="O52" s="357">
        <f t="shared" si="9"/>
        <v>1</v>
      </c>
      <c r="P52" s="357" t="str">
        <f>IF(Tabela1456738[[#This Row],[DIA]]&gt;0,IF('13'!$CD$36=77,1,""),"")</f>
        <v/>
      </c>
      <c r="Q52" s="357">
        <f>IF(O52&gt;'13'!$CD$30,0,1)</f>
        <v>1</v>
      </c>
      <c r="R52" s="357" t="str">
        <f>IF(Tabela1456738[[#This Row],[DIA]]&gt;0,IF('01'!$BX$33=77,1,""),"")</f>
        <v/>
      </c>
      <c r="S52" s="357">
        <f>IF(O52&gt;'01'!$BX$27,0,1)</f>
        <v>1</v>
      </c>
      <c r="U52" s="84"/>
      <c r="V52" s="84"/>
      <c r="W52" s="84"/>
      <c r="X52" s="84"/>
      <c r="Y52" s="361">
        <f>'CAD3'!H45</f>
        <v>0</v>
      </c>
      <c r="Z52" s="84"/>
    </row>
    <row r="53" spans="3:26" x14ac:dyDescent="0.25">
      <c r="C53" s="356">
        <v>43371</v>
      </c>
      <c r="D53" s="357" t="s">
        <v>82</v>
      </c>
      <c r="E53" s="357" t="s">
        <v>290</v>
      </c>
      <c r="F53" s="357"/>
      <c r="G53" s="359">
        <v>100</v>
      </c>
      <c r="H53" s="357" t="s">
        <v>272</v>
      </c>
      <c r="I53" s="357" t="s">
        <v>60</v>
      </c>
      <c r="J53" s="357" t="str">
        <f t="shared" ca="1" si="5"/>
        <v/>
      </c>
      <c r="K53" s="360">
        <f t="shared" si="6"/>
        <v>28</v>
      </c>
      <c r="L53" s="360">
        <f t="shared" si="7"/>
        <v>9</v>
      </c>
      <c r="M53" s="360">
        <f t="shared" si="8"/>
        <v>2018</v>
      </c>
      <c r="N53" s="357">
        <f>VLOOKUP(Tabela1456738[[#This Row],[Banco]],$V$9:$W$28,2,0)</f>
        <v>1</v>
      </c>
      <c r="O53" s="357">
        <f t="shared" si="9"/>
        <v>1</v>
      </c>
      <c r="P53" s="357" t="str">
        <f>IF(Tabela1456738[[#This Row],[DIA]]&gt;0,IF('13'!$CD$36=77,1,""),"")</f>
        <v/>
      </c>
      <c r="Q53" s="357">
        <f>IF(O53&gt;'13'!$CD$30,0,1)</f>
        <v>1</v>
      </c>
      <c r="R53" s="357" t="str">
        <f>IF(Tabela1456738[[#This Row],[DIA]]&gt;0,IF('01'!$BX$33=77,1,""),"")</f>
        <v/>
      </c>
      <c r="S53" s="357">
        <f>IF(O53&gt;'01'!$BX$27,0,1)</f>
        <v>1</v>
      </c>
      <c r="U53" s="84"/>
      <c r="V53" s="84"/>
      <c r="W53" s="84"/>
      <c r="X53" s="84"/>
      <c r="Y53" s="361">
        <f>'CAD3'!H46</f>
        <v>0</v>
      </c>
      <c r="Z53" s="84"/>
    </row>
    <row r="54" spans="3:26" x14ac:dyDescent="0.25">
      <c r="C54" s="356">
        <v>43371</v>
      </c>
      <c r="D54" s="357" t="s">
        <v>81</v>
      </c>
      <c r="E54" s="357" t="s">
        <v>288</v>
      </c>
      <c r="F54" s="357"/>
      <c r="G54" s="359">
        <v>380</v>
      </c>
      <c r="H54" s="357" t="s">
        <v>272</v>
      </c>
      <c r="I54" s="357" t="s">
        <v>60</v>
      </c>
      <c r="J54" s="357" t="str">
        <f t="shared" ca="1" si="5"/>
        <v/>
      </c>
      <c r="K54" s="360">
        <f t="shared" si="6"/>
        <v>28</v>
      </c>
      <c r="L54" s="360">
        <f t="shared" si="7"/>
        <v>9</v>
      </c>
      <c r="M54" s="360">
        <f t="shared" si="8"/>
        <v>2018</v>
      </c>
      <c r="N54" s="357">
        <f>VLOOKUP(Tabela1456738[[#This Row],[Banco]],$V$9:$W$28,2,0)</f>
        <v>1</v>
      </c>
      <c r="O54" s="357">
        <f t="shared" si="9"/>
        <v>1</v>
      </c>
      <c r="P54" s="357" t="str">
        <f>IF(Tabela1456738[[#This Row],[DIA]]&gt;0,IF('13'!$CD$36=77,1,""),"")</f>
        <v/>
      </c>
      <c r="Q54" s="357">
        <f>IF(O54&gt;'13'!$CD$30,0,1)</f>
        <v>1</v>
      </c>
      <c r="R54" s="357" t="str">
        <f>IF(Tabela1456738[[#This Row],[DIA]]&gt;0,IF('01'!$BX$33=77,1,""),"")</f>
        <v/>
      </c>
      <c r="S54" s="357">
        <f>IF(O54&gt;'01'!$BX$27,0,1)</f>
        <v>1</v>
      </c>
      <c r="U54" s="84"/>
      <c r="V54" s="84"/>
      <c r="W54" s="84"/>
      <c r="X54" s="84"/>
      <c r="Y54" s="361">
        <f>'CAD3'!H47</f>
        <v>0</v>
      </c>
      <c r="Z54" s="84"/>
    </row>
    <row r="55" spans="3:26" x14ac:dyDescent="0.25">
      <c r="C55" s="356">
        <v>43392</v>
      </c>
      <c r="D55" s="357" t="s">
        <v>81</v>
      </c>
      <c r="E55" s="357" t="s">
        <v>289</v>
      </c>
      <c r="F55" s="357"/>
      <c r="G55" s="359">
        <v>50</v>
      </c>
      <c r="H55" s="357" t="s">
        <v>272</v>
      </c>
      <c r="I55" s="357" t="s">
        <v>60</v>
      </c>
      <c r="J55" s="357" t="str">
        <f t="shared" ca="1" si="5"/>
        <v/>
      </c>
      <c r="K55" s="360">
        <f t="shared" si="6"/>
        <v>19</v>
      </c>
      <c r="L55" s="360">
        <f t="shared" si="7"/>
        <v>10</v>
      </c>
      <c r="M55" s="360">
        <f t="shared" si="8"/>
        <v>2018</v>
      </c>
      <c r="N55" s="357">
        <f>VLOOKUP(Tabela1456738[[#This Row],[Banco]],$V$9:$W$28,2,0)</f>
        <v>1</v>
      </c>
      <c r="O55" s="357">
        <f t="shared" si="9"/>
        <v>1</v>
      </c>
      <c r="P55" s="357" t="str">
        <f>IF(Tabela1456738[[#This Row],[DIA]]&gt;0,IF('13'!$CD$36=77,1,""),"")</f>
        <v/>
      </c>
      <c r="Q55" s="357">
        <f>IF(O55&gt;'13'!$CD$30,0,1)</f>
        <v>1</v>
      </c>
      <c r="R55" s="357" t="str">
        <f>IF(Tabela1456738[[#This Row],[DIA]]&gt;0,IF('01'!$BX$33=77,1,""),"")</f>
        <v/>
      </c>
      <c r="S55" s="357">
        <f>IF(O55&gt;'01'!$BX$27,0,1)</f>
        <v>1</v>
      </c>
      <c r="U55" s="84"/>
      <c r="V55" s="84"/>
      <c r="W55" s="84"/>
      <c r="X55" s="84"/>
      <c r="Y55" s="361">
        <f>'CAD3'!H48</f>
        <v>0</v>
      </c>
      <c r="Z55" s="84"/>
    </row>
    <row r="56" spans="3:26" x14ac:dyDescent="0.25">
      <c r="C56" s="356">
        <v>43394</v>
      </c>
      <c r="D56" s="357" t="s">
        <v>82</v>
      </c>
      <c r="E56" s="357" t="s">
        <v>289</v>
      </c>
      <c r="F56" s="357"/>
      <c r="G56" s="359">
        <v>70</v>
      </c>
      <c r="H56" s="357" t="s">
        <v>272</v>
      </c>
      <c r="I56" s="357" t="s">
        <v>60</v>
      </c>
      <c r="J56" s="357" t="str">
        <f t="shared" ca="1" si="5"/>
        <v/>
      </c>
      <c r="K56" s="360">
        <f t="shared" si="6"/>
        <v>21</v>
      </c>
      <c r="L56" s="360">
        <f t="shared" si="7"/>
        <v>10</v>
      </c>
      <c r="M56" s="360">
        <f t="shared" si="8"/>
        <v>2018</v>
      </c>
      <c r="N56" s="357">
        <f>VLOOKUP(Tabela1456738[[#This Row],[Banco]],$V$9:$W$28,2,0)</f>
        <v>1</v>
      </c>
      <c r="O56" s="357">
        <f t="shared" si="9"/>
        <v>1</v>
      </c>
      <c r="P56" s="357" t="str">
        <f>IF(Tabela1456738[[#This Row],[DIA]]&gt;0,IF('13'!$CD$36=77,1,""),"")</f>
        <v/>
      </c>
      <c r="Q56" s="357">
        <f>IF(O56&gt;'13'!$CD$30,0,1)</f>
        <v>1</v>
      </c>
      <c r="R56" s="357" t="str">
        <f>IF(Tabela1456738[[#This Row],[DIA]]&gt;0,IF('01'!$BX$33=77,1,""),"")</f>
        <v/>
      </c>
      <c r="S56" s="357">
        <f>IF(O56&gt;'01'!$BX$27,0,1)</f>
        <v>1</v>
      </c>
      <c r="U56" s="84"/>
      <c r="V56" s="84"/>
      <c r="W56" s="84"/>
      <c r="X56" s="84"/>
      <c r="Y56" s="361">
        <f>'CAD3'!H49</f>
        <v>0</v>
      </c>
      <c r="Z56" s="84"/>
    </row>
    <row r="57" spans="3:26" x14ac:dyDescent="0.25">
      <c r="C57" s="356">
        <v>43394</v>
      </c>
      <c r="D57" s="357" t="s">
        <v>82</v>
      </c>
      <c r="E57" s="357" t="s">
        <v>289</v>
      </c>
      <c r="F57" s="357"/>
      <c r="G57" s="359">
        <v>50</v>
      </c>
      <c r="H57" s="357" t="s">
        <v>272</v>
      </c>
      <c r="I57" s="357" t="s">
        <v>60</v>
      </c>
      <c r="J57" s="357" t="str">
        <f t="shared" ca="1" si="5"/>
        <v/>
      </c>
      <c r="K57" s="360">
        <f t="shared" si="6"/>
        <v>21</v>
      </c>
      <c r="L57" s="360">
        <f t="shared" si="7"/>
        <v>10</v>
      </c>
      <c r="M57" s="360">
        <f t="shared" si="8"/>
        <v>2018</v>
      </c>
      <c r="N57" s="357">
        <f>VLOOKUP(Tabela1456738[[#This Row],[Banco]],$V$9:$W$28,2,0)</f>
        <v>1</v>
      </c>
      <c r="O57" s="357">
        <f t="shared" si="9"/>
        <v>1</v>
      </c>
      <c r="P57" s="357" t="str">
        <f>IF(Tabela1456738[[#This Row],[DIA]]&gt;0,IF('13'!$CD$36=77,1,""),"")</f>
        <v/>
      </c>
      <c r="Q57" s="357">
        <f>IF(O57&gt;'13'!$CD$30,0,1)</f>
        <v>1</v>
      </c>
      <c r="R57" s="357" t="str">
        <f>IF(Tabela1456738[[#This Row],[DIA]]&gt;0,IF('01'!$BX$33=77,1,""),"")</f>
        <v/>
      </c>
      <c r="S57" s="357">
        <f>IF(O57&gt;'01'!$BX$27,0,1)</f>
        <v>1</v>
      </c>
      <c r="U57" s="84"/>
      <c r="V57" s="84"/>
      <c r="W57" s="84"/>
      <c r="X57" s="84"/>
      <c r="Y57" s="361">
        <f>'CAD3'!H50</f>
        <v>0</v>
      </c>
      <c r="Z57" s="84"/>
    </row>
    <row r="58" spans="3:26" x14ac:dyDescent="0.25">
      <c r="C58" s="356">
        <v>43405</v>
      </c>
      <c r="D58" s="357" t="s">
        <v>82</v>
      </c>
      <c r="E58" s="357" t="s">
        <v>289</v>
      </c>
      <c r="F58" s="357"/>
      <c r="G58" s="359">
        <v>450</v>
      </c>
      <c r="H58" s="357" t="s">
        <v>272</v>
      </c>
      <c r="I58" s="357" t="s">
        <v>60</v>
      </c>
      <c r="J58" s="357" t="str">
        <f t="shared" ca="1" si="5"/>
        <v/>
      </c>
      <c r="K58" s="360">
        <f t="shared" si="6"/>
        <v>1</v>
      </c>
      <c r="L58" s="360">
        <f t="shared" si="7"/>
        <v>11</v>
      </c>
      <c r="M58" s="360">
        <f t="shared" si="8"/>
        <v>2018</v>
      </c>
      <c r="N58" s="357">
        <f>VLOOKUP(Tabela1456738[[#This Row],[Banco]],$V$9:$W$28,2,0)</f>
        <v>1</v>
      </c>
      <c r="O58" s="357">
        <f t="shared" si="9"/>
        <v>1</v>
      </c>
      <c r="P58" s="357" t="str">
        <f>IF(Tabela1456738[[#This Row],[DIA]]&gt;0,IF('13'!$CD$36=77,1,""),"")</f>
        <v/>
      </c>
      <c r="Q58" s="357">
        <f>IF(O58&gt;'13'!$CD$30,0,1)</f>
        <v>1</v>
      </c>
      <c r="R58" s="357" t="str">
        <f>IF(Tabela1456738[[#This Row],[DIA]]&gt;0,IF('01'!$BX$33=77,1,""),"")</f>
        <v/>
      </c>
      <c r="S58" s="357">
        <f>IF(O58&gt;'01'!$BX$27,0,1)</f>
        <v>1</v>
      </c>
      <c r="U58" s="84"/>
      <c r="V58" s="84"/>
      <c r="W58" s="84"/>
      <c r="X58" s="84"/>
      <c r="Y58" s="361">
        <f>'CAD3'!H51</f>
        <v>0</v>
      </c>
    </row>
    <row r="59" spans="3:26" x14ac:dyDescent="0.25">
      <c r="C59" s="356">
        <v>43417</v>
      </c>
      <c r="D59" s="357" t="s">
        <v>81</v>
      </c>
      <c r="E59" s="357" t="s">
        <v>295</v>
      </c>
      <c r="F59" s="357"/>
      <c r="G59" s="359">
        <v>400</v>
      </c>
      <c r="H59" s="357" t="s">
        <v>272</v>
      </c>
      <c r="I59" s="357" t="s">
        <v>60</v>
      </c>
      <c r="J59" s="357" t="str">
        <f t="shared" ca="1" si="5"/>
        <v/>
      </c>
      <c r="K59" s="360">
        <f t="shared" si="6"/>
        <v>13</v>
      </c>
      <c r="L59" s="360">
        <f t="shared" si="7"/>
        <v>11</v>
      </c>
      <c r="M59" s="360">
        <f t="shared" si="8"/>
        <v>2018</v>
      </c>
      <c r="N59" s="357">
        <f>VLOOKUP(Tabela1456738[[#This Row],[Banco]],$V$9:$W$28,2,0)</f>
        <v>1</v>
      </c>
      <c r="O59" s="357">
        <f t="shared" si="9"/>
        <v>1</v>
      </c>
      <c r="P59" s="357" t="str">
        <f>IF(Tabela1456738[[#This Row],[DIA]]&gt;0,IF('13'!$CD$36=77,1,""),"")</f>
        <v/>
      </c>
      <c r="Q59" s="357">
        <f>IF(O59&gt;'13'!$CD$30,0,1)</f>
        <v>1</v>
      </c>
      <c r="R59" s="357" t="str">
        <f>IF(Tabela1456738[[#This Row],[DIA]]&gt;0,IF('01'!$BX$33=77,1,""),"")</f>
        <v/>
      </c>
      <c r="S59" s="357">
        <f>IF(O59&gt;'01'!$BX$27,0,1)</f>
        <v>1</v>
      </c>
      <c r="Y59" s="361">
        <f>'CAD3'!H52</f>
        <v>0</v>
      </c>
    </row>
    <row r="60" spans="3:26" x14ac:dyDescent="0.25">
      <c r="C60" s="356">
        <v>43436</v>
      </c>
      <c r="D60" s="357" t="s">
        <v>82</v>
      </c>
      <c r="E60" s="357" t="s">
        <v>288</v>
      </c>
      <c r="F60" s="357"/>
      <c r="G60" s="359">
        <v>680</v>
      </c>
      <c r="H60" s="357" t="s">
        <v>272</v>
      </c>
      <c r="I60" s="357" t="s">
        <v>60</v>
      </c>
      <c r="J60" s="357" t="str">
        <f t="shared" ca="1" si="5"/>
        <v/>
      </c>
      <c r="K60" s="360">
        <f t="shared" si="6"/>
        <v>2</v>
      </c>
      <c r="L60" s="360">
        <f t="shared" si="7"/>
        <v>12</v>
      </c>
      <c r="M60" s="360">
        <f t="shared" si="8"/>
        <v>2018</v>
      </c>
      <c r="N60" s="357">
        <f>VLOOKUP(Tabela1456738[[#This Row],[Banco]],$V$9:$W$28,2,0)</f>
        <v>1</v>
      </c>
      <c r="O60" s="357">
        <f t="shared" si="9"/>
        <v>1</v>
      </c>
      <c r="P60" s="357" t="str">
        <f>IF(Tabela1456738[[#This Row],[DIA]]&gt;0,IF('13'!$CD$36=77,1,""),"")</f>
        <v/>
      </c>
      <c r="Q60" s="357">
        <f>IF(O60&gt;'13'!$CD$30,0,1)</f>
        <v>1</v>
      </c>
      <c r="R60" s="357" t="str">
        <f>IF(Tabela1456738[[#This Row],[DIA]]&gt;0,IF('01'!$BX$33=77,1,""),"")</f>
        <v/>
      </c>
      <c r="S60" s="357">
        <f>IF(O60&gt;'01'!$BX$27,0,1)</f>
        <v>1</v>
      </c>
      <c r="Y60" s="361">
        <f>'CAD3'!H53</f>
        <v>0</v>
      </c>
    </row>
    <row r="61" spans="3:26" x14ac:dyDescent="0.25">
      <c r="C61" s="356">
        <v>43473</v>
      </c>
      <c r="D61" s="357" t="s">
        <v>81</v>
      </c>
      <c r="E61" s="357" t="s">
        <v>296</v>
      </c>
      <c r="F61" s="357"/>
      <c r="G61" s="359">
        <v>429.1</v>
      </c>
      <c r="H61" s="357" t="s">
        <v>272</v>
      </c>
      <c r="I61" s="357" t="s">
        <v>60</v>
      </c>
      <c r="J61" s="357" t="str">
        <f t="shared" ca="1" si="5"/>
        <v/>
      </c>
      <c r="K61" s="360">
        <f t="shared" si="6"/>
        <v>8</v>
      </c>
      <c r="L61" s="360">
        <f t="shared" si="7"/>
        <v>1</v>
      </c>
      <c r="M61" s="360">
        <f t="shared" si="8"/>
        <v>2019</v>
      </c>
      <c r="N61" s="357">
        <f>VLOOKUP(Tabela1456738[[#This Row],[Banco]],$V$9:$W$28,2,0)</f>
        <v>1</v>
      </c>
      <c r="O61" s="357">
        <f t="shared" si="9"/>
        <v>1</v>
      </c>
      <c r="P61" s="357" t="str">
        <f>IF(Tabela1456738[[#This Row],[DIA]]&gt;0,IF('13'!$CD$36=77,1,""),"")</f>
        <v/>
      </c>
      <c r="Q61" s="357">
        <f>IF(O61&gt;'13'!$CD$30,0,1)</f>
        <v>1</v>
      </c>
      <c r="R61" s="357" t="str">
        <f>IF(Tabela1456738[[#This Row],[DIA]]&gt;0,IF('01'!$BX$33=77,1,""),"")</f>
        <v/>
      </c>
      <c r="S61" s="357">
        <f>IF(O61&gt;'01'!$BX$27,0,1)</f>
        <v>1</v>
      </c>
      <c r="Y61" s="361">
        <f>'CAD3'!H54</f>
        <v>0</v>
      </c>
    </row>
    <row r="62" spans="3:26" x14ac:dyDescent="0.25">
      <c r="C62" s="356">
        <v>43474</v>
      </c>
      <c r="D62" s="357" t="s">
        <v>82</v>
      </c>
      <c r="E62" s="357" t="s">
        <v>295</v>
      </c>
      <c r="F62" s="357"/>
      <c r="G62" s="359">
        <v>400</v>
      </c>
      <c r="H62" s="357" t="s">
        <v>272</v>
      </c>
      <c r="I62" s="357" t="s">
        <v>60</v>
      </c>
      <c r="J62" s="357" t="str">
        <f t="shared" ca="1" si="5"/>
        <v/>
      </c>
      <c r="K62" s="360">
        <f t="shared" si="6"/>
        <v>9</v>
      </c>
      <c r="L62" s="360">
        <f t="shared" si="7"/>
        <v>1</v>
      </c>
      <c r="M62" s="360">
        <f t="shared" si="8"/>
        <v>2019</v>
      </c>
      <c r="N62" s="357">
        <f>VLOOKUP(Tabela1456738[[#This Row],[Banco]],$V$9:$W$28,2,0)</f>
        <v>1</v>
      </c>
      <c r="O62" s="357">
        <f t="shared" si="9"/>
        <v>1</v>
      </c>
      <c r="P62" s="357" t="str">
        <f>IF(Tabela1456738[[#This Row],[DIA]]&gt;0,IF('13'!$CD$36=77,1,""),"")</f>
        <v/>
      </c>
      <c r="Q62" s="357">
        <f>IF(O62&gt;'13'!$CD$30,0,1)</f>
        <v>1</v>
      </c>
      <c r="R62" s="357" t="str">
        <f>IF(Tabela1456738[[#This Row],[DIA]]&gt;0,IF('01'!$BX$33=77,1,""),"")</f>
        <v/>
      </c>
      <c r="S62" s="357">
        <f>IF(O62&gt;'01'!$BX$27,0,1)</f>
        <v>1</v>
      </c>
      <c r="Y62" s="361">
        <f>'CAD3'!H55</f>
        <v>0</v>
      </c>
    </row>
    <row r="63" spans="3:26" x14ac:dyDescent="0.25">
      <c r="C63" s="356">
        <v>43475</v>
      </c>
      <c r="D63" s="357" t="s">
        <v>82</v>
      </c>
      <c r="E63" s="357" t="s">
        <v>296</v>
      </c>
      <c r="F63" s="357"/>
      <c r="G63" s="359">
        <v>150</v>
      </c>
      <c r="H63" s="357" t="s">
        <v>272</v>
      </c>
      <c r="I63" s="357" t="s">
        <v>60</v>
      </c>
      <c r="J63" s="357" t="str">
        <f t="shared" ca="1" si="5"/>
        <v/>
      </c>
      <c r="K63" s="360">
        <f t="shared" si="6"/>
        <v>10</v>
      </c>
      <c r="L63" s="360">
        <f t="shared" si="7"/>
        <v>1</v>
      </c>
      <c r="M63" s="360">
        <f t="shared" si="8"/>
        <v>2019</v>
      </c>
      <c r="N63" s="357">
        <f>VLOOKUP(Tabela1456738[[#This Row],[Banco]],$V$9:$W$28,2,0)</f>
        <v>1</v>
      </c>
      <c r="O63" s="357">
        <f t="shared" si="9"/>
        <v>1</v>
      </c>
      <c r="P63" s="357" t="str">
        <f>IF(Tabela1456738[[#This Row],[DIA]]&gt;0,IF('13'!$CD$36=77,1,""),"")</f>
        <v/>
      </c>
      <c r="Q63" s="357">
        <f>IF(O63&gt;'13'!$CD$30,0,1)</f>
        <v>1</v>
      </c>
      <c r="R63" s="357" t="str">
        <f>IF(Tabela1456738[[#This Row],[DIA]]&gt;0,IF('01'!$BX$33=77,1,""),"")</f>
        <v/>
      </c>
      <c r="S63" s="357">
        <f>IF(O63&gt;'01'!$BX$27,0,1)</f>
        <v>1</v>
      </c>
      <c r="Y63" s="361">
        <f>'CAD3'!H56</f>
        <v>0</v>
      </c>
    </row>
    <row r="64" spans="3:26" x14ac:dyDescent="0.25">
      <c r="C64" s="356">
        <v>43494</v>
      </c>
      <c r="D64" s="357" t="s">
        <v>81</v>
      </c>
      <c r="E64" s="357" t="s">
        <v>293</v>
      </c>
      <c r="F64" s="357"/>
      <c r="G64" s="359">
        <v>100</v>
      </c>
      <c r="H64" s="357" t="s">
        <v>272</v>
      </c>
      <c r="I64" s="357" t="s">
        <v>60</v>
      </c>
      <c r="J64" s="357" t="str">
        <f t="shared" ca="1" si="5"/>
        <v/>
      </c>
      <c r="K64" s="360">
        <f t="shared" si="6"/>
        <v>29</v>
      </c>
      <c r="L64" s="360">
        <f t="shared" si="7"/>
        <v>1</v>
      </c>
      <c r="M64" s="360">
        <f t="shared" si="8"/>
        <v>2019</v>
      </c>
      <c r="N64" s="357">
        <f>VLOOKUP(Tabela1456738[[#This Row],[Banco]],$V$9:$W$28,2,0)</f>
        <v>1</v>
      </c>
      <c r="O64" s="357">
        <f t="shared" si="9"/>
        <v>1</v>
      </c>
      <c r="P64" s="357" t="str">
        <f>IF(Tabela1456738[[#This Row],[DIA]]&gt;0,IF('13'!$CD$36=77,1,""),"")</f>
        <v/>
      </c>
      <c r="Q64" s="357">
        <f>IF(O64&gt;'13'!$CD$30,0,1)</f>
        <v>1</v>
      </c>
      <c r="R64" s="357" t="str">
        <f>IF(Tabela1456738[[#This Row],[DIA]]&gt;0,IF('01'!$BX$33=77,1,""),"")</f>
        <v/>
      </c>
      <c r="S64" s="357">
        <f>IF(O64&gt;'01'!$BX$27,0,1)</f>
        <v>1</v>
      </c>
      <c r="Y64" s="361">
        <f>'CAD3'!H57</f>
        <v>0</v>
      </c>
    </row>
    <row r="65" spans="3:25" x14ac:dyDescent="0.25">
      <c r="C65" s="356">
        <v>43498</v>
      </c>
      <c r="D65" s="357" t="s">
        <v>82</v>
      </c>
      <c r="E65" s="357" t="s">
        <v>293</v>
      </c>
      <c r="F65" s="357"/>
      <c r="G65" s="359">
        <v>100</v>
      </c>
      <c r="H65" s="357" t="s">
        <v>272</v>
      </c>
      <c r="I65" s="357" t="s">
        <v>60</v>
      </c>
      <c r="J65" s="357" t="str">
        <f t="shared" ca="1" si="5"/>
        <v/>
      </c>
      <c r="K65" s="360">
        <f t="shared" si="6"/>
        <v>2</v>
      </c>
      <c r="L65" s="360">
        <f t="shared" si="7"/>
        <v>2</v>
      </c>
      <c r="M65" s="360">
        <f t="shared" si="8"/>
        <v>2019</v>
      </c>
      <c r="N65" s="357">
        <f>VLOOKUP(Tabela1456738[[#This Row],[Banco]],$V$9:$W$28,2,0)</f>
        <v>1</v>
      </c>
      <c r="O65" s="357">
        <f t="shared" si="9"/>
        <v>1</v>
      </c>
      <c r="P65" s="357" t="str">
        <f>IF(Tabela1456738[[#This Row],[DIA]]&gt;0,IF('13'!$CD$36=77,1,""),"")</f>
        <v/>
      </c>
      <c r="Q65" s="357">
        <f>IF(O65&gt;'13'!$CD$30,0,1)</f>
        <v>1</v>
      </c>
      <c r="R65" s="357" t="str">
        <f>IF(Tabela1456738[[#This Row],[DIA]]&gt;0,IF('01'!$BX$33=77,1,""),"")</f>
        <v/>
      </c>
      <c r="S65" s="357">
        <f>IF(O65&gt;'01'!$BX$27,0,1)</f>
        <v>1</v>
      </c>
      <c r="Y65" s="84"/>
    </row>
    <row r="66" spans="3:25" x14ac:dyDescent="0.25">
      <c r="C66" s="356">
        <v>43499</v>
      </c>
      <c r="D66" s="357" t="s">
        <v>81</v>
      </c>
      <c r="E66" s="357" t="s">
        <v>292</v>
      </c>
      <c r="F66" s="357"/>
      <c r="G66" s="359">
        <v>20</v>
      </c>
      <c r="H66" s="357" t="s">
        <v>272</v>
      </c>
      <c r="I66" s="357" t="s">
        <v>60</v>
      </c>
      <c r="J66" s="357" t="str">
        <f t="shared" ca="1" si="5"/>
        <v/>
      </c>
      <c r="K66" s="360">
        <f t="shared" si="6"/>
        <v>3</v>
      </c>
      <c r="L66" s="360">
        <f t="shared" si="7"/>
        <v>2</v>
      </c>
      <c r="M66" s="360">
        <f t="shared" si="8"/>
        <v>2019</v>
      </c>
      <c r="N66" s="357">
        <f>VLOOKUP(Tabela1456738[[#This Row],[Banco]],$V$9:$W$28,2,0)</f>
        <v>1</v>
      </c>
      <c r="O66" s="357">
        <f t="shared" si="9"/>
        <v>1</v>
      </c>
      <c r="P66" s="357" t="str">
        <f>IF(Tabela1456738[[#This Row],[DIA]]&gt;0,IF('13'!$CD$36=77,1,""),"")</f>
        <v/>
      </c>
      <c r="Q66" s="357">
        <f>IF(O66&gt;'13'!$CD$30,0,1)</f>
        <v>1</v>
      </c>
      <c r="R66" s="357" t="str">
        <f>IF(Tabela1456738[[#This Row],[DIA]]&gt;0,IF('01'!$BX$33=77,1,""),"")</f>
        <v/>
      </c>
      <c r="S66" s="357">
        <f>IF(O66&gt;'01'!$BX$27,0,1)</f>
        <v>1</v>
      </c>
      <c r="Y66" s="84"/>
    </row>
    <row r="67" spans="3:25" x14ac:dyDescent="0.25">
      <c r="C67" s="356">
        <v>43499</v>
      </c>
      <c r="D67" s="357" t="s">
        <v>81</v>
      </c>
      <c r="E67" s="357" t="s">
        <v>292</v>
      </c>
      <c r="F67" s="357"/>
      <c r="G67" s="359">
        <v>50</v>
      </c>
      <c r="H67" s="357" t="s">
        <v>272</v>
      </c>
      <c r="I67" s="357" t="s">
        <v>60</v>
      </c>
      <c r="J67" s="357" t="str">
        <f t="shared" ca="1" si="5"/>
        <v/>
      </c>
      <c r="K67" s="360">
        <f t="shared" si="6"/>
        <v>3</v>
      </c>
      <c r="L67" s="360">
        <f t="shared" si="7"/>
        <v>2</v>
      </c>
      <c r="M67" s="360">
        <f t="shared" si="8"/>
        <v>2019</v>
      </c>
      <c r="N67" s="357">
        <f>VLOOKUP(Tabela1456738[[#This Row],[Banco]],$V$9:$W$28,2,0)</f>
        <v>1</v>
      </c>
      <c r="O67" s="357">
        <f t="shared" si="9"/>
        <v>1</v>
      </c>
      <c r="P67" s="357" t="str">
        <f>IF(Tabela1456738[[#This Row],[DIA]]&gt;0,IF('13'!$CD$36=77,1,""),"")</f>
        <v/>
      </c>
      <c r="Q67" s="357">
        <f>IF(O67&gt;'13'!$CD$30,0,1)</f>
        <v>1</v>
      </c>
      <c r="R67" s="357" t="str">
        <f>IF(Tabela1456738[[#This Row],[DIA]]&gt;0,IF('01'!$BX$33=77,1,""),"")</f>
        <v/>
      </c>
      <c r="S67" s="357">
        <f>IF(O67&gt;'01'!$BX$27,0,1)</f>
        <v>1</v>
      </c>
      <c r="Y67" s="84"/>
    </row>
    <row r="68" spans="3:25" x14ac:dyDescent="0.25">
      <c r="C68" s="356">
        <v>43499</v>
      </c>
      <c r="D68" s="357" t="s">
        <v>81</v>
      </c>
      <c r="E68" s="357" t="s">
        <v>292</v>
      </c>
      <c r="F68" s="357"/>
      <c r="G68" s="359">
        <v>500</v>
      </c>
      <c r="H68" s="357" t="s">
        <v>272</v>
      </c>
      <c r="I68" s="357" t="s">
        <v>60</v>
      </c>
      <c r="J68" s="357" t="str">
        <f t="shared" ca="1" si="5"/>
        <v/>
      </c>
      <c r="K68" s="360">
        <f t="shared" si="6"/>
        <v>3</v>
      </c>
      <c r="L68" s="360">
        <f t="shared" si="7"/>
        <v>2</v>
      </c>
      <c r="M68" s="360">
        <f t="shared" si="8"/>
        <v>2019</v>
      </c>
      <c r="N68" s="357">
        <f>VLOOKUP(Tabela1456738[[#This Row],[Banco]],$V$9:$W$28,2,0)</f>
        <v>1</v>
      </c>
      <c r="O68" s="357">
        <f t="shared" si="9"/>
        <v>1</v>
      </c>
      <c r="P68" s="357" t="str">
        <f>IF(Tabela1456738[[#This Row],[DIA]]&gt;0,IF('13'!$CD$36=77,1,""),"")</f>
        <v/>
      </c>
      <c r="Q68" s="357">
        <f>IF(O68&gt;'13'!$CD$30,0,1)</f>
        <v>1</v>
      </c>
      <c r="R68" s="357" t="str">
        <f>IF(Tabela1456738[[#This Row],[DIA]]&gt;0,IF('01'!$BX$33=77,1,""),"")</f>
        <v/>
      </c>
      <c r="S68" s="357">
        <f>IF(O68&gt;'01'!$BX$27,0,1)</f>
        <v>1</v>
      </c>
      <c r="Y68" s="84"/>
    </row>
    <row r="69" spans="3:25" x14ac:dyDescent="0.25">
      <c r="C69" s="356">
        <v>43500</v>
      </c>
      <c r="D69" s="357" t="s">
        <v>81</v>
      </c>
      <c r="E69" s="357" t="s">
        <v>292</v>
      </c>
      <c r="F69" s="357"/>
      <c r="G69" s="359">
        <v>160</v>
      </c>
      <c r="H69" s="357" t="s">
        <v>272</v>
      </c>
      <c r="I69" s="357" t="s">
        <v>60</v>
      </c>
      <c r="J69" s="357" t="str">
        <f t="shared" ca="1" si="5"/>
        <v/>
      </c>
      <c r="K69" s="360">
        <f t="shared" si="6"/>
        <v>4</v>
      </c>
      <c r="L69" s="360">
        <f t="shared" si="7"/>
        <v>2</v>
      </c>
      <c r="M69" s="360">
        <f t="shared" si="8"/>
        <v>2019</v>
      </c>
      <c r="N69" s="357">
        <f>VLOOKUP(Tabela1456738[[#This Row],[Banco]],$V$9:$W$28,2,0)</f>
        <v>1</v>
      </c>
      <c r="O69" s="357">
        <f t="shared" si="9"/>
        <v>1</v>
      </c>
      <c r="P69" s="357" t="str">
        <f>IF(Tabela1456738[[#This Row],[DIA]]&gt;0,IF('13'!$CD$36=77,1,""),"")</f>
        <v/>
      </c>
      <c r="Q69" s="357">
        <f>IF(O69&gt;'13'!$CD$30,0,1)</f>
        <v>1</v>
      </c>
      <c r="R69" s="357" t="str">
        <f>IF(Tabela1456738[[#This Row],[DIA]]&gt;0,IF('01'!$BX$33=77,1,""),"")</f>
        <v/>
      </c>
      <c r="S69" s="357">
        <f>IF(O69&gt;'01'!$BX$27,0,1)</f>
        <v>1</v>
      </c>
      <c r="Y69" s="84"/>
    </row>
    <row r="70" spans="3:25" x14ac:dyDescent="0.25">
      <c r="C70" s="356">
        <v>43500</v>
      </c>
      <c r="D70" s="357" t="s">
        <v>81</v>
      </c>
      <c r="E70" s="357" t="s">
        <v>292</v>
      </c>
      <c r="F70" s="357"/>
      <c r="G70" s="359">
        <v>690</v>
      </c>
      <c r="H70" s="357" t="s">
        <v>272</v>
      </c>
      <c r="I70" s="357" t="s">
        <v>60</v>
      </c>
      <c r="J70" s="357" t="str">
        <f t="shared" ca="1" si="5"/>
        <v/>
      </c>
      <c r="K70" s="360">
        <f t="shared" si="6"/>
        <v>4</v>
      </c>
      <c r="L70" s="360">
        <f t="shared" si="7"/>
        <v>2</v>
      </c>
      <c r="M70" s="360">
        <f t="shared" si="8"/>
        <v>2019</v>
      </c>
      <c r="N70" s="357">
        <f>VLOOKUP(Tabela1456738[[#This Row],[Banco]],$V$9:$W$28,2,0)</f>
        <v>1</v>
      </c>
      <c r="O70" s="357">
        <f t="shared" si="9"/>
        <v>1</v>
      </c>
      <c r="P70" s="357" t="str">
        <f>IF(Tabela1456738[[#This Row],[DIA]]&gt;0,IF('13'!$CD$36=77,1,""),"")</f>
        <v/>
      </c>
      <c r="Q70" s="357">
        <f>IF(O70&gt;'13'!$CD$30,0,1)</f>
        <v>1</v>
      </c>
      <c r="R70" s="357" t="str">
        <f>IF(Tabela1456738[[#This Row],[DIA]]&gt;0,IF('01'!$BX$33=77,1,""),"")</f>
        <v/>
      </c>
      <c r="S70" s="357">
        <f>IF(O70&gt;'01'!$BX$27,0,1)</f>
        <v>1</v>
      </c>
      <c r="Y70" s="84"/>
    </row>
    <row r="71" spans="3:25" x14ac:dyDescent="0.25">
      <c r="C71" s="356">
        <v>43500</v>
      </c>
      <c r="D71" s="357" t="s">
        <v>81</v>
      </c>
      <c r="E71" s="357" t="s">
        <v>292</v>
      </c>
      <c r="F71" s="357"/>
      <c r="G71" s="359">
        <v>36</v>
      </c>
      <c r="H71" s="357" t="s">
        <v>272</v>
      </c>
      <c r="I71" s="357" t="s">
        <v>60</v>
      </c>
      <c r="J71" s="357" t="str">
        <f t="shared" ca="1" si="5"/>
        <v/>
      </c>
      <c r="K71" s="360">
        <f t="shared" si="6"/>
        <v>4</v>
      </c>
      <c r="L71" s="360">
        <f t="shared" si="7"/>
        <v>2</v>
      </c>
      <c r="M71" s="360">
        <f t="shared" si="8"/>
        <v>2019</v>
      </c>
      <c r="N71" s="357">
        <f>VLOOKUP(Tabela1456738[[#This Row],[Banco]],$V$9:$W$28,2,0)</f>
        <v>1</v>
      </c>
      <c r="O71" s="357">
        <f t="shared" si="9"/>
        <v>1</v>
      </c>
      <c r="P71" s="357" t="str">
        <f>IF(Tabela1456738[[#This Row],[DIA]]&gt;0,IF('13'!$CD$36=77,1,""),"")</f>
        <v/>
      </c>
      <c r="Q71" s="357">
        <f>IF(O71&gt;'13'!$CD$30,0,1)</f>
        <v>1</v>
      </c>
      <c r="R71" s="357" t="str">
        <f>IF(Tabela1456738[[#This Row],[DIA]]&gt;0,IF('01'!$BX$33=77,1,""),"")</f>
        <v/>
      </c>
      <c r="S71" s="357">
        <f>IF(O71&gt;'01'!$BX$27,0,1)</f>
        <v>1</v>
      </c>
      <c r="Y71" s="84"/>
    </row>
    <row r="72" spans="3:25" x14ac:dyDescent="0.25">
      <c r="C72" s="356">
        <v>43502</v>
      </c>
      <c r="D72" s="357" t="s">
        <v>82</v>
      </c>
      <c r="E72" s="357" t="s">
        <v>292</v>
      </c>
      <c r="F72" s="357"/>
      <c r="G72" s="359">
        <v>300</v>
      </c>
      <c r="H72" s="357" t="s">
        <v>272</v>
      </c>
      <c r="I72" s="357" t="s">
        <v>60</v>
      </c>
      <c r="J72" s="357" t="str">
        <f t="shared" ca="1" si="5"/>
        <v/>
      </c>
      <c r="K72" s="360">
        <f t="shared" si="6"/>
        <v>6</v>
      </c>
      <c r="L72" s="360">
        <f t="shared" si="7"/>
        <v>2</v>
      </c>
      <c r="M72" s="360">
        <f t="shared" si="8"/>
        <v>2019</v>
      </c>
      <c r="N72" s="357">
        <f>VLOOKUP(Tabela1456738[[#This Row],[Banco]],$V$9:$W$28,2,0)</f>
        <v>1</v>
      </c>
      <c r="O72" s="357">
        <f t="shared" si="9"/>
        <v>1</v>
      </c>
      <c r="P72" s="357" t="str">
        <f>IF(Tabela1456738[[#This Row],[DIA]]&gt;0,IF('13'!$CD$36=77,1,""),"")</f>
        <v/>
      </c>
      <c r="Q72" s="357">
        <f>IF(O72&gt;'13'!$CD$30,0,1)</f>
        <v>1</v>
      </c>
      <c r="R72" s="357" t="str">
        <f>IF(Tabela1456738[[#This Row],[DIA]]&gt;0,IF('01'!$BX$33=77,1,""),"")</f>
        <v/>
      </c>
      <c r="S72" s="357">
        <f>IF(O72&gt;'01'!$BX$27,0,1)</f>
        <v>1</v>
      </c>
      <c r="Y72" s="84"/>
    </row>
    <row r="73" spans="3:25" x14ac:dyDescent="0.25">
      <c r="C73" s="356">
        <v>43504</v>
      </c>
      <c r="D73" s="357" t="s">
        <v>82</v>
      </c>
      <c r="E73" s="357" t="s">
        <v>296</v>
      </c>
      <c r="F73" s="357"/>
      <c r="G73" s="359">
        <v>250</v>
      </c>
      <c r="H73" s="357" t="s">
        <v>272</v>
      </c>
      <c r="I73" s="357" t="s">
        <v>60</v>
      </c>
      <c r="J73" s="357" t="str">
        <f t="shared" ref="J73:J104" ca="1" si="10">IF(I73="","",(IF(I73="Efetivado","",IF(C73="","",IF(C73=TODAY(),"Vence Hoje",IF(C73&lt;TODAY(),"Atrasado",C73-TODAY()&amp;" Dias para Vencer"))))))</f>
        <v/>
      </c>
      <c r="K73" s="360">
        <f t="shared" ref="K73:K104" si="11">DAY(C73)</f>
        <v>8</v>
      </c>
      <c r="L73" s="360">
        <f t="shared" ref="L73:L104" si="12">MONTH(C73)</f>
        <v>2</v>
      </c>
      <c r="M73" s="360">
        <f t="shared" ref="M73:M104" si="13">YEAR(C73)</f>
        <v>2019</v>
      </c>
      <c r="N73" s="357">
        <f>VLOOKUP(Tabela1456738[[#This Row],[Banco]],$V$9:$W$28,2,0)</f>
        <v>1</v>
      </c>
      <c r="O73" s="357">
        <f t="shared" ref="O73:O104" si="14">VLOOKUP(I73,$Y$9:$Z$10,2,0)</f>
        <v>1</v>
      </c>
      <c r="P73" s="357" t="str">
        <f>IF(Tabela1456738[[#This Row],[DIA]]&gt;0,IF('13'!$CD$36=77,1,""),"")</f>
        <v/>
      </c>
      <c r="Q73" s="357">
        <f>IF(O73&gt;'13'!$CD$30,0,1)</f>
        <v>1</v>
      </c>
      <c r="R73" s="357" t="str">
        <f>IF(Tabela1456738[[#This Row],[DIA]]&gt;0,IF('01'!$BX$33=77,1,""),"")</f>
        <v/>
      </c>
      <c r="S73" s="357">
        <f>IF(O73&gt;'01'!$BX$27,0,1)</f>
        <v>1</v>
      </c>
      <c r="Y73" s="84"/>
    </row>
    <row r="74" spans="3:25" x14ac:dyDescent="0.25">
      <c r="C74" s="356">
        <v>43504</v>
      </c>
      <c r="D74" s="357" t="s">
        <v>81</v>
      </c>
      <c r="E74" s="357" t="s">
        <v>288</v>
      </c>
      <c r="F74" s="357"/>
      <c r="G74" s="359">
        <v>402</v>
      </c>
      <c r="H74" s="357" t="s">
        <v>272</v>
      </c>
      <c r="I74" s="357" t="s">
        <v>60</v>
      </c>
      <c r="J74" s="357" t="str">
        <f t="shared" ca="1" si="10"/>
        <v/>
      </c>
      <c r="K74" s="360">
        <f t="shared" si="11"/>
        <v>8</v>
      </c>
      <c r="L74" s="360">
        <f t="shared" si="12"/>
        <v>2</v>
      </c>
      <c r="M74" s="360">
        <f t="shared" si="13"/>
        <v>2019</v>
      </c>
      <c r="N74" s="357">
        <f>VLOOKUP(Tabela1456738[[#This Row],[Banco]],$V$9:$W$28,2,0)</f>
        <v>1</v>
      </c>
      <c r="O74" s="357">
        <f t="shared" si="14"/>
        <v>1</v>
      </c>
      <c r="P74" s="357" t="str">
        <f>IF(Tabela1456738[[#This Row],[DIA]]&gt;0,IF('13'!$CD$36=77,1,""),"")</f>
        <v/>
      </c>
      <c r="Q74" s="357">
        <f>IF(O74&gt;'13'!$CD$30,0,1)</f>
        <v>1</v>
      </c>
      <c r="R74" s="357" t="str">
        <f>IF(Tabela1456738[[#This Row],[DIA]]&gt;0,IF('01'!$BX$33=77,1,""),"")</f>
        <v/>
      </c>
      <c r="S74" s="357">
        <f>IF(O74&gt;'01'!$BX$27,0,1)</f>
        <v>1</v>
      </c>
      <c r="Y74" s="84"/>
    </row>
    <row r="75" spans="3:25" x14ac:dyDescent="0.25">
      <c r="C75" s="356">
        <v>43518</v>
      </c>
      <c r="D75" s="357" t="s">
        <v>82</v>
      </c>
      <c r="E75" s="357" t="s">
        <v>292</v>
      </c>
      <c r="F75" s="357"/>
      <c r="G75" s="359">
        <v>350</v>
      </c>
      <c r="H75" s="357" t="s">
        <v>272</v>
      </c>
      <c r="I75" s="357" t="s">
        <v>60</v>
      </c>
      <c r="J75" s="357" t="str">
        <f t="shared" ca="1" si="10"/>
        <v/>
      </c>
      <c r="K75" s="360">
        <f t="shared" si="11"/>
        <v>22</v>
      </c>
      <c r="L75" s="360">
        <f t="shared" si="12"/>
        <v>2</v>
      </c>
      <c r="M75" s="360">
        <f t="shared" si="13"/>
        <v>2019</v>
      </c>
      <c r="N75" s="357">
        <f>VLOOKUP(Tabela1456738[[#This Row],[Banco]],$V$9:$W$28,2,0)</f>
        <v>1</v>
      </c>
      <c r="O75" s="357">
        <f t="shared" si="14"/>
        <v>1</v>
      </c>
      <c r="P75" s="357" t="str">
        <f>IF(Tabela1456738[[#This Row],[DIA]]&gt;0,IF('13'!$CD$36=77,1,""),"")</f>
        <v/>
      </c>
      <c r="Q75" s="357">
        <f>IF(O75&gt;'13'!$CD$30,0,1)</f>
        <v>1</v>
      </c>
      <c r="R75" s="357" t="str">
        <f>IF(Tabela1456738[[#This Row],[DIA]]&gt;0,IF('01'!$BX$33=77,1,""),"")</f>
        <v/>
      </c>
      <c r="S75" s="357">
        <f>IF(O75&gt;'01'!$BX$27,0,1)</f>
        <v>1</v>
      </c>
      <c r="Y75" s="84"/>
    </row>
    <row r="76" spans="3:25" x14ac:dyDescent="0.25">
      <c r="C76" s="356">
        <v>43522</v>
      </c>
      <c r="D76" s="357" t="s">
        <v>81</v>
      </c>
      <c r="E76" s="357" t="s">
        <v>292</v>
      </c>
      <c r="F76" s="357"/>
      <c r="G76" s="359">
        <v>535.7600000000001</v>
      </c>
      <c r="H76" s="357" t="s">
        <v>272</v>
      </c>
      <c r="I76" s="357" t="s">
        <v>60</v>
      </c>
      <c r="J76" s="357" t="str">
        <f t="shared" ca="1" si="10"/>
        <v/>
      </c>
      <c r="K76" s="360">
        <f t="shared" si="11"/>
        <v>26</v>
      </c>
      <c r="L76" s="360">
        <f t="shared" si="12"/>
        <v>2</v>
      </c>
      <c r="M76" s="360">
        <f t="shared" si="13"/>
        <v>2019</v>
      </c>
      <c r="N76" s="357">
        <f>VLOOKUP(Tabela1456738[[#This Row],[Banco]],$V$9:$W$28,2,0)</f>
        <v>1</v>
      </c>
      <c r="O76" s="357">
        <f t="shared" si="14"/>
        <v>1</v>
      </c>
      <c r="P76" s="357" t="str">
        <f>IF(Tabela1456738[[#This Row],[DIA]]&gt;0,IF('13'!$CD$36=77,1,""),"")</f>
        <v/>
      </c>
      <c r="Q76" s="357">
        <f>IF(O76&gt;'13'!$CD$30,0,1)</f>
        <v>1</v>
      </c>
      <c r="R76" s="357" t="str">
        <f>IF(Tabela1456738[[#This Row],[DIA]]&gt;0,IF('01'!$BX$33=77,1,""),"")</f>
        <v/>
      </c>
      <c r="S76" s="357">
        <f>IF(O76&gt;'01'!$BX$27,0,1)</f>
        <v>1</v>
      </c>
      <c r="Y76" s="84"/>
    </row>
    <row r="77" spans="3:25" x14ac:dyDescent="0.25">
      <c r="C77" s="356">
        <v>43522</v>
      </c>
      <c r="D77" s="357" t="s">
        <v>82</v>
      </c>
      <c r="E77" s="357" t="s">
        <v>292</v>
      </c>
      <c r="F77" s="357"/>
      <c r="G77" s="359">
        <v>185.76</v>
      </c>
      <c r="H77" s="357" t="s">
        <v>272</v>
      </c>
      <c r="I77" s="357" t="s">
        <v>60</v>
      </c>
      <c r="J77" s="357" t="str">
        <f t="shared" ca="1" si="10"/>
        <v/>
      </c>
      <c r="K77" s="360">
        <f t="shared" si="11"/>
        <v>26</v>
      </c>
      <c r="L77" s="360">
        <f t="shared" si="12"/>
        <v>2</v>
      </c>
      <c r="M77" s="360">
        <f t="shared" si="13"/>
        <v>2019</v>
      </c>
      <c r="N77" s="357">
        <f>VLOOKUP(Tabela1456738[[#This Row],[Banco]],$V$9:$W$28,2,0)</f>
        <v>1</v>
      </c>
      <c r="O77" s="357">
        <f t="shared" si="14"/>
        <v>1</v>
      </c>
      <c r="P77" s="357" t="str">
        <f>IF(Tabela1456738[[#This Row],[DIA]]&gt;0,IF('13'!$CD$36=77,1,""),"")</f>
        <v/>
      </c>
      <c r="Q77" s="357">
        <f>IF(O77&gt;'13'!$CD$30,0,1)</f>
        <v>1</v>
      </c>
      <c r="R77" s="357" t="str">
        <f>IF(Tabela1456738[[#This Row],[DIA]]&gt;0,IF('01'!$BX$33=77,1,""),"")</f>
        <v/>
      </c>
      <c r="S77" s="357">
        <f>IF(O77&gt;'01'!$BX$27,0,1)</f>
        <v>1</v>
      </c>
      <c r="Y77" s="84"/>
    </row>
    <row r="78" spans="3:25" x14ac:dyDescent="0.25">
      <c r="C78" s="356">
        <v>43530</v>
      </c>
      <c r="D78" s="357" t="s">
        <v>82</v>
      </c>
      <c r="E78" s="357" t="s">
        <v>296</v>
      </c>
      <c r="F78" s="357"/>
      <c r="G78" s="359">
        <v>29.1</v>
      </c>
      <c r="H78" s="357" t="s">
        <v>272</v>
      </c>
      <c r="I78" s="357" t="s">
        <v>60</v>
      </c>
      <c r="J78" s="357" t="str">
        <f t="shared" ca="1" si="10"/>
        <v/>
      </c>
      <c r="K78" s="360">
        <f t="shared" si="11"/>
        <v>6</v>
      </c>
      <c r="L78" s="360">
        <f t="shared" si="12"/>
        <v>3</v>
      </c>
      <c r="M78" s="360">
        <f t="shared" si="13"/>
        <v>2019</v>
      </c>
      <c r="N78" s="357">
        <f>VLOOKUP(Tabela1456738[[#This Row],[Banco]],$V$9:$W$28,2,0)</f>
        <v>1</v>
      </c>
      <c r="O78" s="357">
        <f t="shared" si="14"/>
        <v>1</v>
      </c>
      <c r="P78" s="357" t="str">
        <f>IF(Tabela1456738[[#This Row],[DIA]]&gt;0,IF('13'!$CD$36=77,1,""),"")</f>
        <v/>
      </c>
      <c r="Q78" s="357">
        <f>IF(O78&gt;'13'!$CD$30,0,1)</f>
        <v>1</v>
      </c>
      <c r="R78" s="357" t="str">
        <f>IF(Tabela1456738[[#This Row],[DIA]]&gt;0,IF('01'!$BX$33=77,1,""),"")</f>
        <v/>
      </c>
      <c r="S78" s="357">
        <f>IF(O78&gt;'01'!$BX$27,0,1)</f>
        <v>1</v>
      </c>
      <c r="Y78" s="84"/>
    </row>
    <row r="79" spans="3:25" x14ac:dyDescent="0.25">
      <c r="C79" s="356">
        <v>43534</v>
      </c>
      <c r="D79" s="357" t="s">
        <v>82</v>
      </c>
      <c r="E79" s="357" t="s">
        <v>288</v>
      </c>
      <c r="F79" s="357"/>
      <c r="G79" s="359">
        <v>100</v>
      </c>
      <c r="H79" s="357" t="s">
        <v>272</v>
      </c>
      <c r="I79" s="357" t="s">
        <v>60</v>
      </c>
      <c r="J79" s="357" t="str">
        <f t="shared" ca="1" si="10"/>
        <v/>
      </c>
      <c r="K79" s="360">
        <f t="shared" si="11"/>
        <v>10</v>
      </c>
      <c r="L79" s="360">
        <f t="shared" si="12"/>
        <v>3</v>
      </c>
      <c r="M79" s="360">
        <f t="shared" si="13"/>
        <v>2019</v>
      </c>
      <c r="N79" s="357">
        <f>VLOOKUP(Tabela1456738[[#This Row],[Banco]],$V$9:$W$28,2,0)</f>
        <v>1</v>
      </c>
      <c r="O79" s="357">
        <f t="shared" si="14"/>
        <v>1</v>
      </c>
      <c r="P79" s="357" t="str">
        <f>IF(Tabela1456738[[#This Row],[DIA]]&gt;0,IF('13'!$CD$36=77,1,""),"")</f>
        <v/>
      </c>
      <c r="Q79" s="357">
        <f>IF(O79&gt;'13'!$CD$30,0,1)</f>
        <v>1</v>
      </c>
      <c r="R79" s="357" t="str">
        <f>IF(Tabela1456738[[#This Row],[DIA]]&gt;0,IF('01'!$BX$33=77,1,""),"")</f>
        <v/>
      </c>
      <c r="S79" s="357">
        <f>IF(O79&gt;'01'!$BX$27,0,1)</f>
        <v>1</v>
      </c>
      <c r="Y79" s="84"/>
    </row>
    <row r="80" spans="3:25" x14ac:dyDescent="0.25">
      <c r="C80" s="356">
        <v>43536</v>
      </c>
      <c r="D80" s="357" t="s">
        <v>81</v>
      </c>
      <c r="E80" s="357" t="s">
        <v>289</v>
      </c>
      <c r="F80" s="357"/>
      <c r="G80" s="359">
        <v>320</v>
      </c>
      <c r="H80" s="357" t="s">
        <v>272</v>
      </c>
      <c r="I80" s="357" t="s">
        <v>60</v>
      </c>
      <c r="J80" s="357" t="str">
        <f t="shared" ca="1" si="10"/>
        <v/>
      </c>
      <c r="K80" s="360">
        <f t="shared" si="11"/>
        <v>12</v>
      </c>
      <c r="L80" s="360">
        <f t="shared" si="12"/>
        <v>3</v>
      </c>
      <c r="M80" s="360">
        <f t="shared" si="13"/>
        <v>2019</v>
      </c>
      <c r="N80" s="357">
        <f>VLOOKUP(Tabela1456738[[#This Row],[Banco]],$V$9:$W$28,2,0)</f>
        <v>1</v>
      </c>
      <c r="O80" s="357">
        <f t="shared" si="14"/>
        <v>1</v>
      </c>
      <c r="P80" s="357" t="str">
        <f>IF(Tabela1456738[[#This Row],[DIA]]&gt;0,IF('13'!$CD$36=77,1,""),"")</f>
        <v/>
      </c>
      <c r="Q80" s="357">
        <f>IF(O80&gt;'13'!$CD$30,0,1)</f>
        <v>1</v>
      </c>
      <c r="R80" s="357" t="str">
        <f>IF(Tabela1456738[[#This Row],[DIA]]&gt;0,IF('01'!$BX$33=77,1,""),"")</f>
        <v/>
      </c>
      <c r="S80" s="357">
        <f>IF(O80&gt;'01'!$BX$27,0,1)</f>
        <v>1</v>
      </c>
      <c r="Y80" s="84"/>
    </row>
    <row r="81" spans="3:25" x14ac:dyDescent="0.25">
      <c r="C81" s="356">
        <v>43545</v>
      </c>
      <c r="D81" s="357" t="s">
        <v>82</v>
      </c>
      <c r="E81" s="357" t="s">
        <v>289</v>
      </c>
      <c r="F81" s="357"/>
      <c r="G81" s="359">
        <v>150</v>
      </c>
      <c r="H81" s="357" t="s">
        <v>272</v>
      </c>
      <c r="I81" s="357" t="s">
        <v>60</v>
      </c>
      <c r="J81" s="357" t="str">
        <f t="shared" ca="1" si="10"/>
        <v/>
      </c>
      <c r="K81" s="360">
        <f t="shared" si="11"/>
        <v>21</v>
      </c>
      <c r="L81" s="360">
        <f t="shared" si="12"/>
        <v>3</v>
      </c>
      <c r="M81" s="360">
        <f t="shared" si="13"/>
        <v>2019</v>
      </c>
      <c r="N81" s="357">
        <f>VLOOKUP(Tabela1456738[[#This Row],[Banco]],$V$9:$W$28,2,0)</f>
        <v>1</v>
      </c>
      <c r="O81" s="357">
        <f t="shared" si="14"/>
        <v>1</v>
      </c>
      <c r="P81" s="357" t="str">
        <f>IF(Tabela1456738[[#This Row],[DIA]]&gt;0,IF('13'!$CD$36=77,1,""),"")</f>
        <v/>
      </c>
      <c r="Q81" s="357">
        <f>IF(O81&gt;'13'!$CD$30,0,1)</f>
        <v>1</v>
      </c>
      <c r="R81" s="357" t="str">
        <f>IF(Tabela1456738[[#This Row],[DIA]]&gt;0,IF('01'!$BX$33=77,1,""),"")</f>
        <v/>
      </c>
      <c r="S81" s="357">
        <f>IF(O81&gt;'01'!$BX$27,0,1)</f>
        <v>1</v>
      </c>
      <c r="Y81" s="84"/>
    </row>
    <row r="82" spans="3:25" x14ac:dyDescent="0.25">
      <c r="C82" s="356">
        <v>43552</v>
      </c>
      <c r="D82" s="357" t="s">
        <v>81</v>
      </c>
      <c r="E82" s="357" t="s">
        <v>289</v>
      </c>
      <c r="F82" s="357"/>
      <c r="G82" s="359">
        <v>5</v>
      </c>
      <c r="H82" s="357" t="s">
        <v>272</v>
      </c>
      <c r="I82" s="357" t="s">
        <v>60</v>
      </c>
      <c r="J82" s="357" t="str">
        <f t="shared" ca="1" si="10"/>
        <v/>
      </c>
      <c r="K82" s="360">
        <f t="shared" si="11"/>
        <v>28</v>
      </c>
      <c r="L82" s="360">
        <f t="shared" si="12"/>
        <v>3</v>
      </c>
      <c r="M82" s="360">
        <f t="shared" si="13"/>
        <v>2019</v>
      </c>
      <c r="N82" s="357">
        <f>VLOOKUP(Tabela1456738[[#This Row],[Banco]],$V$9:$W$28,2,0)</f>
        <v>1</v>
      </c>
      <c r="O82" s="357">
        <f t="shared" si="14"/>
        <v>1</v>
      </c>
      <c r="P82" s="357" t="str">
        <f>IF(Tabela1456738[[#This Row],[DIA]]&gt;0,IF('13'!$CD$36=77,1,""),"")</f>
        <v/>
      </c>
      <c r="Q82" s="357">
        <f>IF(O82&gt;'13'!$CD$30,0,1)</f>
        <v>1</v>
      </c>
      <c r="R82" s="357" t="str">
        <f>IF(Tabela1456738[[#This Row],[DIA]]&gt;0,IF('01'!$BX$33=77,1,""),"")</f>
        <v/>
      </c>
      <c r="S82" s="357">
        <f>IF(O82&gt;'01'!$BX$27,0,1)</f>
        <v>1</v>
      </c>
      <c r="Y82" s="84"/>
    </row>
    <row r="83" spans="3:25" x14ac:dyDescent="0.25">
      <c r="C83" s="356">
        <v>43552</v>
      </c>
      <c r="D83" s="357" t="s">
        <v>82</v>
      </c>
      <c r="E83" s="357" t="s">
        <v>289</v>
      </c>
      <c r="F83" s="357"/>
      <c r="G83" s="359">
        <v>150</v>
      </c>
      <c r="H83" s="357" t="s">
        <v>272</v>
      </c>
      <c r="I83" s="357" t="s">
        <v>60</v>
      </c>
      <c r="J83" s="357" t="str">
        <f t="shared" ca="1" si="10"/>
        <v/>
      </c>
      <c r="K83" s="360">
        <f t="shared" si="11"/>
        <v>28</v>
      </c>
      <c r="L83" s="360">
        <f t="shared" si="12"/>
        <v>3</v>
      </c>
      <c r="M83" s="360">
        <f t="shared" si="13"/>
        <v>2019</v>
      </c>
      <c r="N83" s="357">
        <f>VLOOKUP(Tabela1456738[[#This Row],[Banco]],$V$9:$W$28,2,0)</f>
        <v>1</v>
      </c>
      <c r="O83" s="357">
        <f t="shared" si="14"/>
        <v>1</v>
      </c>
      <c r="P83" s="357" t="str">
        <f>IF(Tabela1456738[[#This Row],[DIA]]&gt;0,IF('13'!$CD$36=77,1,""),"")</f>
        <v/>
      </c>
      <c r="Q83" s="357">
        <f>IF(O83&gt;'13'!$CD$30,0,1)</f>
        <v>1</v>
      </c>
      <c r="R83" s="357" t="str">
        <f>IF(Tabela1456738[[#This Row],[DIA]]&gt;0,IF('01'!$BX$33=77,1,""),"")</f>
        <v/>
      </c>
      <c r="S83" s="357">
        <f>IF(O83&gt;'01'!$BX$27,0,1)</f>
        <v>1</v>
      </c>
      <c r="Y83" s="84"/>
    </row>
    <row r="84" spans="3:25" x14ac:dyDescent="0.25">
      <c r="C84" s="356">
        <v>43557</v>
      </c>
      <c r="D84" s="357" t="s">
        <v>81</v>
      </c>
      <c r="E84" s="357" t="s">
        <v>289</v>
      </c>
      <c r="F84" s="357"/>
      <c r="G84" s="359">
        <v>110</v>
      </c>
      <c r="H84" s="357" t="s">
        <v>272</v>
      </c>
      <c r="I84" s="357" t="s">
        <v>60</v>
      </c>
      <c r="J84" s="357" t="str">
        <f t="shared" ca="1" si="10"/>
        <v/>
      </c>
      <c r="K84" s="360">
        <f t="shared" si="11"/>
        <v>2</v>
      </c>
      <c r="L84" s="360">
        <f t="shared" si="12"/>
        <v>4</v>
      </c>
      <c r="M84" s="360">
        <f t="shared" si="13"/>
        <v>2019</v>
      </c>
      <c r="N84" s="357">
        <f>VLOOKUP(Tabela1456738[[#This Row],[Banco]],$V$9:$W$28,2,0)</f>
        <v>1</v>
      </c>
      <c r="O84" s="357">
        <f t="shared" si="14"/>
        <v>1</v>
      </c>
      <c r="P84" s="357" t="str">
        <f>IF(Tabela1456738[[#This Row],[DIA]]&gt;0,IF('13'!$CD$36=77,1,""),"")</f>
        <v/>
      </c>
      <c r="Q84" s="357">
        <f>IF(O84&gt;'13'!$CD$30,0,1)</f>
        <v>1</v>
      </c>
      <c r="R84" s="357" t="str">
        <f>IF(Tabela1456738[[#This Row],[DIA]]&gt;0,IF('01'!$BX$33=77,1,""),"")</f>
        <v/>
      </c>
      <c r="S84" s="357">
        <f>IF(O84&gt;'01'!$BX$27,0,1)</f>
        <v>1</v>
      </c>
      <c r="Y84" s="84"/>
    </row>
    <row r="85" spans="3:25" x14ac:dyDescent="0.25">
      <c r="C85" s="356">
        <v>43558</v>
      </c>
      <c r="D85" s="357" t="s">
        <v>82</v>
      </c>
      <c r="E85" s="357" t="s">
        <v>289</v>
      </c>
      <c r="F85" s="357"/>
      <c r="G85" s="359">
        <v>110</v>
      </c>
      <c r="H85" s="357" t="s">
        <v>272</v>
      </c>
      <c r="I85" s="357" t="s">
        <v>60</v>
      </c>
      <c r="J85" s="357" t="str">
        <f t="shared" ca="1" si="10"/>
        <v/>
      </c>
      <c r="K85" s="360">
        <f t="shared" si="11"/>
        <v>3</v>
      </c>
      <c r="L85" s="360">
        <f t="shared" si="12"/>
        <v>4</v>
      </c>
      <c r="M85" s="360">
        <f t="shared" si="13"/>
        <v>2019</v>
      </c>
      <c r="N85" s="357">
        <f>VLOOKUP(Tabela1456738[[#This Row],[Banco]],$V$9:$W$28,2,0)</f>
        <v>1</v>
      </c>
      <c r="O85" s="357">
        <f t="shared" si="14"/>
        <v>1</v>
      </c>
      <c r="P85" s="357" t="str">
        <f>IF(Tabela1456738[[#This Row],[DIA]]&gt;0,IF('13'!$CD$36=77,1,""),"")</f>
        <v/>
      </c>
      <c r="Q85" s="357">
        <f>IF(O85&gt;'13'!$CD$30,0,1)</f>
        <v>1</v>
      </c>
      <c r="R85" s="357" t="str">
        <f>IF(Tabela1456738[[#This Row],[DIA]]&gt;0,IF('01'!$BX$33=77,1,""),"")</f>
        <v/>
      </c>
      <c r="S85" s="357">
        <f>IF(O85&gt;'01'!$BX$27,0,1)</f>
        <v>1</v>
      </c>
      <c r="Y85" s="84"/>
    </row>
    <row r="86" spans="3:25" x14ac:dyDescent="0.25">
      <c r="C86" s="356">
        <v>43587</v>
      </c>
      <c r="D86" s="357" t="s">
        <v>82</v>
      </c>
      <c r="E86" s="357" t="s">
        <v>289</v>
      </c>
      <c r="F86" s="357"/>
      <c r="G86" s="359">
        <v>25</v>
      </c>
      <c r="H86" s="357" t="s">
        <v>272</v>
      </c>
      <c r="I86" s="357" t="s">
        <v>60</v>
      </c>
      <c r="J86" s="357" t="str">
        <f t="shared" ca="1" si="10"/>
        <v/>
      </c>
      <c r="K86" s="360">
        <f t="shared" si="11"/>
        <v>2</v>
      </c>
      <c r="L86" s="360">
        <f t="shared" si="12"/>
        <v>5</v>
      </c>
      <c r="M86" s="360">
        <f t="shared" si="13"/>
        <v>2019</v>
      </c>
      <c r="N86" s="357">
        <f>VLOOKUP(Tabela1456738[[#This Row],[Banco]],$V$9:$W$28,2,0)</f>
        <v>1</v>
      </c>
      <c r="O86" s="357">
        <f t="shared" si="14"/>
        <v>1</v>
      </c>
      <c r="P86" s="357" t="str">
        <f>IF(Tabela1456738[[#This Row],[DIA]]&gt;0,IF('13'!$CD$36=77,1,""),"")</f>
        <v/>
      </c>
      <c r="Q86" s="357">
        <f>IF(O86&gt;'13'!$CD$30,0,1)</f>
        <v>1</v>
      </c>
      <c r="R86" s="357" t="str">
        <f>IF(Tabela1456738[[#This Row],[DIA]]&gt;0,IF('01'!$BX$33=77,1,""),"")</f>
        <v/>
      </c>
      <c r="S86" s="357">
        <f>IF(O86&gt;'01'!$BX$27,0,1)</f>
        <v>1</v>
      </c>
      <c r="Y86" s="84"/>
    </row>
    <row r="87" spans="3:25" x14ac:dyDescent="0.25">
      <c r="C87" s="356">
        <v>43587</v>
      </c>
      <c r="D87" s="357" t="s">
        <v>82</v>
      </c>
      <c r="E87" s="357" t="s">
        <v>288</v>
      </c>
      <c r="F87" s="357"/>
      <c r="G87" s="359">
        <v>302</v>
      </c>
      <c r="H87" s="357" t="s">
        <v>272</v>
      </c>
      <c r="I87" s="357" t="s">
        <v>60</v>
      </c>
      <c r="J87" s="357" t="str">
        <f t="shared" ca="1" si="10"/>
        <v/>
      </c>
      <c r="K87" s="360">
        <f t="shared" si="11"/>
        <v>2</v>
      </c>
      <c r="L87" s="360">
        <f t="shared" si="12"/>
        <v>5</v>
      </c>
      <c r="M87" s="360">
        <f t="shared" si="13"/>
        <v>2019</v>
      </c>
      <c r="N87" s="357">
        <f>VLOOKUP(Tabela1456738[[#This Row],[Banco]],$V$9:$W$28,2,0)</f>
        <v>1</v>
      </c>
      <c r="O87" s="357">
        <f t="shared" si="14"/>
        <v>1</v>
      </c>
      <c r="P87" s="357" t="str">
        <f>IF(Tabela1456738[[#This Row],[DIA]]&gt;0,IF('13'!$CD$36=77,1,""),"")</f>
        <v/>
      </c>
      <c r="Q87" s="357">
        <f>IF(O87&gt;'13'!$CD$30,0,1)</f>
        <v>1</v>
      </c>
      <c r="R87" s="357" t="str">
        <f>IF(Tabela1456738[[#This Row],[DIA]]&gt;0,IF('01'!$BX$33=77,1,""),"")</f>
        <v/>
      </c>
      <c r="S87" s="357">
        <f>IF(O87&gt;'01'!$BX$27,0,1)</f>
        <v>1</v>
      </c>
      <c r="Y87" s="84"/>
    </row>
    <row r="88" spans="3:25" x14ac:dyDescent="0.25">
      <c r="C88" s="356">
        <v>43589</v>
      </c>
      <c r="D88" s="357" t="s">
        <v>81</v>
      </c>
      <c r="E88" s="357" t="s">
        <v>289</v>
      </c>
      <c r="F88" s="357"/>
      <c r="G88" s="359">
        <v>50</v>
      </c>
      <c r="H88" s="357" t="s">
        <v>272</v>
      </c>
      <c r="I88" s="357" t="s">
        <v>60</v>
      </c>
      <c r="J88" s="357" t="str">
        <f t="shared" ca="1" si="10"/>
        <v/>
      </c>
      <c r="K88" s="360">
        <f t="shared" si="11"/>
        <v>4</v>
      </c>
      <c r="L88" s="360">
        <f t="shared" si="12"/>
        <v>5</v>
      </c>
      <c r="M88" s="360">
        <f t="shared" si="13"/>
        <v>2019</v>
      </c>
      <c r="N88" s="357">
        <f>VLOOKUP(Tabela1456738[[#This Row],[Banco]],$V$9:$W$28,2,0)</f>
        <v>1</v>
      </c>
      <c r="O88" s="357">
        <f t="shared" si="14"/>
        <v>1</v>
      </c>
      <c r="P88" s="357" t="str">
        <f>IF(Tabela1456738[[#This Row],[DIA]]&gt;0,IF('13'!$CD$36=77,1,""),"")</f>
        <v/>
      </c>
      <c r="Q88" s="357">
        <f>IF(O88&gt;'13'!$CD$30,0,1)</f>
        <v>1</v>
      </c>
      <c r="R88" s="357" t="str">
        <f>IF(Tabela1456738[[#This Row],[DIA]]&gt;0,IF('01'!$BX$33=77,1,""),"")</f>
        <v/>
      </c>
      <c r="S88" s="357">
        <f>IF(O88&gt;'01'!$BX$27,0,1)</f>
        <v>1</v>
      </c>
    </row>
    <row r="89" spans="3:25" x14ac:dyDescent="0.25">
      <c r="C89" s="356">
        <v>43600</v>
      </c>
      <c r="D89" s="357" t="s">
        <v>81</v>
      </c>
      <c r="E89" s="357" t="s">
        <v>289</v>
      </c>
      <c r="F89" s="357"/>
      <c r="G89" s="359">
        <v>70</v>
      </c>
      <c r="H89" s="357" t="s">
        <v>272</v>
      </c>
      <c r="I89" s="357" t="s">
        <v>60</v>
      </c>
      <c r="J89" s="357" t="str">
        <f t="shared" ca="1" si="10"/>
        <v/>
      </c>
      <c r="K89" s="360">
        <f t="shared" si="11"/>
        <v>15</v>
      </c>
      <c r="L89" s="360">
        <f t="shared" si="12"/>
        <v>5</v>
      </c>
      <c r="M89" s="360">
        <f t="shared" si="13"/>
        <v>2019</v>
      </c>
      <c r="N89" s="357">
        <f>VLOOKUP(Tabela1456738[[#This Row],[Banco]],$V$9:$W$28,2,0)</f>
        <v>1</v>
      </c>
      <c r="O89" s="357">
        <f t="shared" si="14"/>
        <v>1</v>
      </c>
      <c r="P89" s="357" t="str">
        <f>IF(Tabela1456738[[#This Row],[DIA]]&gt;0,IF('13'!$CD$36=77,1,""),"")</f>
        <v/>
      </c>
      <c r="Q89" s="357">
        <f>IF(O89&gt;'13'!$CD$30,0,1)</f>
        <v>1</v>
      </c>
      <c r="R89" s="357" t="str">
        <f>IF(Tabela1456738[[#This Row],[DIA]]&gt;0,IF('01'!$BX$33=77,1,""),"")</f>
        <v/>
      </c>
      <c r="S89" s="357">
        <f>IF(O89&gt;'01'!$BX$27,0,1)</f>
        <v>1</v>
      </c>
    </row>
    <row r="90" spans="3:25" x14ac:dyDescent="0.25">
      <c r="C90" s="356">
        <v>43603</v>
      </c>
      <c r="D90" s="357" t="s">
        <v>81</v>
      </c>
      <c r="E90" s="357" t="s">
        <v>292</v>
      </c>
      <c r="F90" s="357"/>
      <c r="G90" s="359">
        <v>204</v>
      </c>
      <c r="H90" s="357" t="s">
        <v>272</v>
      </c>
      <c r="I90" s="357" t="s">
        <v>60</v>
      </c>
      <c r="J90" s="357" t="str">
        <f t="shared" ca="1" si="10"/>
        <v/>
      </c>
      <c r="K90" s="360">
        <f t="shared" si="11"/>
        <v>18</v>
      </c>
      <c r="L90" s="360">
        <f t="shared" si="12"/>
        <v>5</v>
      </c>
      <c r="M90" s="360">
        <f t="shared" si="13"/>
        <v>2019</v>
      </c>
      <c r="N90" s="357">
        <f>VLOOKUP(Tabela1456738[[#This Row],[Banco]],$V$9:$W$28,2,0)</f>
        <v>1</v>
      </c>
      <c r="O90" s="357">
        <f t="shared" si="14"/>
        <v>1</v>
      </c>
      <c r="P90" s="357" t="str">
        <f>IF(Tabela1456738[[#This Row],[DIA]]&gt;0,IF('13'!$CD$36=77,1,""),"")</f>
        <v/>
      </c>
      <c r="Q90" s="357">
        <f>IF(O90&gt;'13'!$CD$30,0,1)</f>
        <v>1</v>
      </c>
      <c r="R90" s="357" t="str">
        <f>IF(Tabela1456738[[#This Row],[DIA]]&gt;0,IF('01'!$BX$33=77,1,""),"")</f>
        <v/>
      </c>
      <c r="S90" s="357">
        <f>IF(O90&gt;'01'!$BX$27,0,1)</f>
        <v>1</v>
      </c>
    </row>
    <row r="91" spans="3:25" x14ac:dyDescent="0.25">
      <c r="C91" s="356">
        <v>43610</v>
      </c>
      <c r="D91" s="357" t="s">
        <v>82</v>
      </c>
      <c r="E91" s="357" t="s">
        <v>292</v>
      </c>
      <c r="F91" s="357"/>
      <c r="G91" s="359">
        <v>550</v>
      </c>
      <c r="H91" s="357" t="s">
        <v>272</v>
      </c>
      <c r="I91" s="357" t="s">
        <v>60</v>
      </c>
      <c r="J91" s="357" t="str">
        <f t="shared" ca="1" si="10"/>
        <v/>
      </c>
      <c r="K91" s="360">
        <f t="shared" si="11"/>
        <v>25</v>
      </c>
      <c r="L91" s="360">
        <f t="shared" si="12"/>
        <v>5</v>
      </c>
      <c r="M91" s="360">
        <f t="shared" si="13"/>
        <v>2019</v>
      </c>
      <c r="N91" s="357">
        <f>VLOOKUP(Tabela1456738[[#This Row],[Banco]],$V$9:$W$28,2,0)</f>
        <v>1</v>
      </c>
      <c r="O91" s="357">
        <f t="shared" si="14"/>
        <v>1</v>
      </c>
      <c r="P91" s="357" t="str">
        <f>IF(Tabela1456738[[#This Row],[DIA]]&gt;0,IF('13'!$CD$36=77,1,""),"")</f>
        <v/>
      </c>
      <c r="Q91" s="357">
        <f>IF(O91&gt;'13'!$CD$30,0,1)</f>
        <v>1</v>
      </c>
      <c r="R91" s="357" t="str">
        <f>IF(Tabela1456738[[#This Row],[DIA]]&gt;0,IF('01'!$BX$33=77,1,""),"")</f>
        <v/>
      </c>
      <c r="S91" s="357">
        <f>IF(O91&gt;'01'!$BX$27,0,1)</f>
        <v>1</v>
      </c>
    </row>
    <row r="92" spans="3:25" x14ac:dyDescent="0.25">
      <c r="C92" s="356">
        <v>43611</v>
      </c>
      <c r="D92" s="357" t="s">
        <v>82</v>
      </c>
      <c r="E92" s="357" t="s">
        <v>289</v>
      </c>
      <c r="F92" s="357"/>
      <c r="G92" s="359">
        <v>70</v>
      </c>
      <c r="H92" s="357" t="s">
        <v>272</v>
      </c>
      <c r="I92" s="357" t="s">
        <v>60</v>
      </c>
      <c r="J92" s="357" t="str">
        <f t="shared" ca="1" si="10"/>
        <v/>
      </c>
      <c r="K92" s="360">
        <f t="shared" si="11"/>
        <v>26</v>
      </c>
      <c r="L92" s="360">
        <f t="shared" si="12"/>
        <v>5</v>
      </c>
      <c r="M92" s="360">
        <f t="shared" si="13"/>
        <v>2019</v>
      </c>
      <c r="N92" s="357">
        <f>VLOOKUP(Tabela1456738[[#This Row],[Banco]],$V$9:$W$28,2,0)</f>
        <v>1</v>
      </c>
      <c r="O92" s="357">
        <f t="shared" si="14"/>
        <v>1</v>
      </c>
      <c r="P92" s="357" t="str">
        <f>IF(Tabela1456738[[#This Row],[DIA]]&gt;0,IF('13'!$CD$36=77,1,""),"")</f>
        <v/>
      </c>
      <c r="Q92" s="357">
        <f>IF(O92&gt;'13'!$CD$30,0,1)</f>
        <v>1</v>
      </c>
      <c r="R92" s="357" t="str">
        <f>IF(Tabela1456738[[#This Row],[DIA]]&gt;0,IF('01'!$BX$33=77,1,""),"")</f>
        <v/>
      </c>
      <c r="S92" s="357">
        <f>IF(O92&gt;'01'!$BX$27,0,1)</f>
        <v>1</v>
      </c>
    </row>
    <row r="93" spans="3:25" x14ac:dyDescent="0.25">
      <c r="C93" s="356">
        <v>43629</v>
      </c>
      <c r="D93" s="357" t="s">
        <v>81</v>
      </c>
      <c r="E93" s="357" t="s">
        <v>289</v>
      </c>
      <c r="F93" s="357"/>
      <c r="G93" s="359">
        <v>50</v>
      </c>
      <c r="H93" s="357" t="s">
        <v>272</v>
      </c>
      <c r="I93" s="357" t="s">
        <v>60</v>
      </c>
      <c r="J93" s="357" t="str">
        <f t="shared" ca="1" si="10"/>
        <v/>
      </c>
      <c r="K93" s="360">
        <f t="shared" si="11"/>
        <v>13</v>
      </c>
      <c r="L93" s="360">
        <f t="shared" si="12"/>
        <v>6</v>
      </c>
      <c r="M93" s="360">
        <f t="shared" si="13"/>
        <v>2019</v>
      </c>
      <c r="N93" s="357">
        <f>VLOOKUP(Tabela1456738[[#This Row],[Banco]],$V$9:$W$28,2,0)</f>
        <v>1</v>
      </c>
      <c r="O93" s="357">
        <f t="shared" si="14"/>
        <v>1</v>
      </c>
      <c r="P93" s="357" t="str">
        <f>IF(Tabela1456738[[#This Row],[DIA]]&gt;0,IF('13'!$CD$36=77,1,""),"")</f>
        <v/>
      </c>
      <c r="Q93" s="357">
        <f>IF(O93&gt;'13'!$CD$30,0,1)</f>
        <v>1</v>
      </c>
      <c r="R93" s="357" t="str">
        <f>IF(Tabela1456738[[#This Row],[DIA]]&gt;0,IF('01'!$BX$33=77,1,""),"")</f>
        <v/>
      </c>
      <c r="S93" s="357">
        <f>IF(O93&gt;'01'!$BX$27,0,1)</f>
        <v>1</v>
      </c>
    </row>
    <row r="94" spans="3:25" x14ac:dyDescent="0.25">
      <c r="C94" s="356">
        <v>43640</v>
      </c>
      <c r="D94" s="357" t="s">
        <v>82</v>
      </c>
      <c r="E94" s="357" t="s">
        <v>289</v>
      </c>
      <c r="F94" s="357"/>
      <c r="G94" s="359">
        <v>100</v>
      </c>
      <c r="H94" s="357" t="s">
        <v>272</v>
      </c>
      <c r="I94" s="357" t="s">
        <v>60</v>
      </c>
      <c r="J94" s="357" t="str">
        <f t="shared" ca="1" si="10"/>
        <v/>
      </c>
      <c r="K94" s="360">
        <f t="shared" si="11"/>
        <v>24</v>
      </c>
      <c r="L94" s="360">
        <f t="shared" si="12"/>
        <v>6</v>
      </c>
      <c r="M94" s="360">
        <f t="shared" si="13"/>
        <v>2019</v>
      </c>
      <c r="N94" s="357">
        <f>VLOOKUP(Tabela1456738[[#This Row],[Banco]],$V$9:$W$28,2,0)</f>
        <v>1</v>
      </c>
      <c r="O94" s="357">
        <f t="shared" si="14"/>
        <v>1</v>
      </c>
      <c r="P94" s="357" t="str">
        <f>IF(Tabela1456738[[#This Row],[DIA]]&gt;0,IF('13'!$CD$36=77,1,""),"")</f>
        <v/>
      </c>
      <c r="Q94" s="357">
        <f>IF(O94&gt;'13'!$CD$30,0,1)</f>
        <v>1</v>
      </c>
      <c r="R94" s="357" t="str">
        <f>IF(Tabela1456738[[#This Row],[DIA]]&gt;0,IF('01'!$BX$33=77,1,""),"")</f>
        <v/>
      </c>
      <c r="S94" s="357">
        <f>IF(O94&gt;'01'!$BX$27,0,1)</f>
        <v>1</v>
      </c>
    </row>
    <row r="95" spans="3:25" x14ac:dyDescent="0.25">
      <c r="C95" s="356">
        <v>43643</v>
      </c>
      <c r="D95" s="357" t="s">
        <v>81</v>
      </c>
      <c r="E95" s="357" t="s">
        <v>288</v>
      </c>
      <c r="F95" s="357"/>
      <c r="G95" s="359">
        <v>50</v>
      </c>
      <c r="H95" s="357" t="s">
        <v>272</v>
      </c>
      <c r="I95" s="357" t="s">
        <v>60</v>
      </c>
      <c r="J95" s="357" t="str">
        <f t="shared" ca="1" si="10"/>
        <v/>
      </c>
      <c r="K95" s="360">
        <f t="shared" si="11"/>
        <v>27</v>
      </c>
      <c r="L95" s="360">
        <f t="shared" si="12"/>
        <v>6</v>
      </c>
      <c r="M95" s="360">
        <f t="shared" si="13"/>
        <v>2019</v>
      </c>
      <c r="N95" s="357">
        <f>VLOOKUP(Tabela1456738[[#This Row],[Banco]],$V$9:$W$28,2,0)</f>
        <v>1</v>
      </c>
      <c r="O95" s="357">
        <f t="shared" si="14"/>
        <v>1</v>
      </c>
      <c r="P95" s="357" t="str">
        <f>IF(Tabela1456738[[#This Row],[DIA]]&gt;0,IF('13'!$CD$36=77,1,""),"")</f>
        <v/>
      </c>
      <c r="Q95" s="357">
        <f>IF(O95&gt;'13'!$CD$30,0,1)</f>
        <v>1</v>
      </c>
      <c r="R95" s="357" t="str">
        <f>IF(Tabela1456738[[#This Row],[DIA]]&gt;0,IF('01'!$BX$33=77,1,""),"")</f>
        <v/>
      </c>
      <c r="S95" s="357">
        <f>IF(O95&gt;'01'!$BX$27,0,1)</f>
        <v>1</v>
      </c>
    </row>
    <row r="96" spans="3:25" x14ac:dyDescent="0.25">
      <c r="C96" s="356">
        <v>43646</v>
      </c>
      <c r="D96" s="357" t="s">
        <v>81</v>
      </c>
      <c r="E96" s="357" t="s">
        <v>292</v>
      </c>
      <c r="F96" s="357"/>
      <c r="G96" s="359">
        <v>204.84</v>
      </c>
      <c r="H96" s="357" t="s">
        <v>272</v>
      </c>
      <c r="I96" s="357" t="s">
        <v>60</v>
      </c>
      <c r="J96" s="357" t="str">
        <f t="shared" ca="1" si="10"/>
        <v/>
      </c>
      <c r="K96" s="360">
        <f t="shared" si="11"/>
        <v>30</v>
      </c>
      <c r="L96" s="360">
        <f t="shared" si="12"/>
        <v>6</v>
      </c>
      <c r="M96" s="360">
        <f t="shared" si="13"/>
        <v>2019</v>
      </c>
      <c r="N96" s="357">
        <f>VLOOKUP(Tabela1456738[[#This Row],[Banco]],$V$9:$W$28,2,0)</f>
        <v>1</v>
      </c>
      <c r="O96" s="357">
        <f t="shared" si="14"/>
        <v>1</v>
      </c>
      <c r="P96" s="357" t="str">
        <f>IF(Tabela1456738[[#This Row],[DIA]]&gt;0,IF('13'!$CD$36=77,1,""),"")</f>
        <v/>
      </c>
      <c r="Q96" s="357">
        <f>IF(O96&gt;'13'!$CD$30,0,1)</f>
        <v>1</v>
      </c>
      <c r="R96" s="357" t="str">
        <f>IF(Tabela1456738[[#This Row],[DIA]]&gt;0,IF('01'!$BX$33=77,1,""),"")</f>
        <v/>
      </c>
      <c r="S96" s="357">
        <f>IF(O96&gt;'01'!$BX$27,0,1)</f>
        <v>1</v>
      </c>
    </row>
    <row r="97" spans="3:19" x14ac:dyDescent="0.25">
      <c r="C97" s="356">
        <v>43650</v>
      </c>
      <c r="D97" s="357" t="s">
        <v>81</v>
      </c>
      <c r="E97" s="357" t="s">
        <v>288</v>
      </c>
      <c r="F97" s="357"/>
      <c r="G97" s="359">
        <v>10</v>
      </c>
      <c r="H97" s="357" t="s">
        <v>272</v>
      </c>
      <c r="I97" s="357" t="s">
        <v>60</v>
      </c>
      <c r="J97" s="357" t="str">
        <f t="shared" ca="1" si="10"/>
        <v/>
      </c>
      <c r="K97" s="360">
        <f t="shared" si="11"/>
        <v>4</v>
      </c>
      <c r="L97" s="360">
        <f t="shared" si="12"/>
        <v>7</v>
      </c>
      <c r="M97" s="360">
        <f t="shared" si="13"/>
        <v>2019</v>
      </c>
      <c r="N97" s="357">
        <f>VLOOKUP(Tabela1456738[[#This Row],[Banco]],$V$9:$W$28,2,0)</f>
        <v>1</v>
      </c>
      <c r="O97" s="357">
        <f t="shared" si="14"/>
        <v>1</v>
      </c>
      <c r="P97" s="357" t="str">
        <f>IF(Tabela1456738[[#This Row],[DIA]]&gt;0,IF('13'!$CD$36=77,1,""),"")</f>
        <v/>
      </c>
      <c r="Q97" s="357">
        <f>IF(O97&gt;'13'!$CD$30,0,1)</f>
        <v>1</v>
      </c>
      <c r="R97" s="357" t="str">
        <f>IF(Tabela1456738[[#This Row],[DIA]]&gt;0,IF('01'!$BX$33=77,1,""),"")</f>
        <v/>
      </c>
      <c r="S97" s="357">
        <f>IF(O97&gt;'01'!$BX$27,0,1)</f>
        <v>1</v>
      </c>
    </row>
    <row r="98" spans="3:19" x14ac:dyDescent="0.25">
      <c r="C98" s="356">
        <v>43653</v>
      </c>
      <c r="D98" s="357" t="s">
        <v>82</v>
      </c>
      <c r="E98" s="357" t="s">
        <v>288</v>
      </c>
      <c r="F98" s="357"/>
      <c r="G98" s="359">
        <v>60</v>
      </c>
      <c r="H98" s="357" t="s">
        <v>272</v>
      </c>
      <c r="I98" s="357" t="s">
        <v>60</v>
      </c>
      <c r="J98" s="357" t="str">
        <f t="shared" ca="1" si="10"/>
        <v/>
      </c>
      <c r="K98" s="360">
        <f t="shared" si="11"/>
        <v>7</v>
      </c>
      <c r="L98" s="360">
        <f t="shared" si="12"/>
        <v>7</v>
      </c>
      <c r="M98" s="360">
        <f t="shared" si="13"/>
        <v>2019</v>
      </c>
      <c r="N98" s="357">
        <f>VLOOKUP(Tabela1456738[[#This Row],[Banco]],$V$9:$W$28,2,0)</f>
        <v>1</v>
      </c>
      <c r="O98" s="357">
        <f t="shared" si="14"/>
        <v>1</v>
      </c>
      <c r="P98" s="357" t="str">
        <f>IF(Tabela1456738[[#This Row],[DIA]]&gt;0,IF('13'!$CD$36=77,1,""),"")</f>
        <v/>
      </c>
      <c r="Q98" s="357">
        <f>IF(O98&gt;'13'!$CD$30,0,1)</f>
        <v>1</v>
      </c>
      <c r="R98" s="357" t="str">
        <f>IF(Tabela1456738[[#This Row],[DIA]]&gt;0,IF('01'!$BX$33=77,1,""),"")</f>
        <v/>
      </c>
      <c r="S98" s="357">
        <f>IF(O98&gt;'01'!$BX$27,0,1)</f>
        <v>1</v>
      </c>
    </row>
    <row r="99" spans="3:19" x14ac:dyDescent="0.25">
      <c r="C99" s="356">
        <v>43657</v>
      </c>
      <c r="D99" s="357" t="s">
        <v>82</v>
      </c>
      <c r="E99" s="357" t="s">
        <v>292</v>
      </c>
      <c r="F99" s="357"/>
      <c r="G99" s="359">
        <v>204.84</v>
      </c>
      <c r="H99" s="357" t="s">
        <v>272</v>
      </c>
      <c r="I99" s="357" t="s">
        <v>60</v>
      </c>
      <c r="J99" s="357" t="str">
        <f t="shared" ca="1" si="10"/>
        <v/>
      </c>
      <c r="K99" s="360">
        <f t="shared" si="11"/>
        <v>11</v>
      </c>
      <c r="L99" s="360">
        <f t="shared" si="12"/>
        <v>7</v>
      </c>
      <c r="M99" s="360">
        <f t="shared" si="13"/>
        <v>2019</v>
      </c>
      <c r="N99" s="357">
        <f>VLOOKUP(Tabela1456738[[#This Row],[Banco]],$V$9:$W$28,2,0)</f>
        <v>1</v>
      </c>
      <c r="O99" s="357">
        <f t="shared" si="14"/>
        <v>1</v>
      </c>
      <c r="P99" s="357" t="str">
        <f>IF(Tabela1456738[[#This Row],[DIA]]&gt;0,IF('13'!$CD$36=77,1,""),"")</f>
        <v/>
      </c>
      <c r="Q99" s="357">
        <f>IF(O99&gt;'13'!$CD$30,0,1)</f>
        <v>1</v>
      </c>
      <c r="R99" s="357" t="str">
        <f>IF(Tabela1456738[[#This Row],[DIA]]&gt;0,IF('01'!$BX$33=77,1,""),"")</f>
        <v/>
      </c>
      <c r="S99" s="357">
        <f>IF(O99&gt;'01'!$BX$27,0,1)</f>
        <v>1</v>
      </c>
    </row>
    <row r="100" spans="3:19" x14ac:dyDescent="0.25">
      <c r="C100" s="356">
        <v>43659</v>
      </c>
      <c r="D100" s="357" t="s">
        <v>82</v>
      </c>
      <c r="E100" s="357" t="s">
        <v>292</v>
      </c>
      <c r="F100" s="357"/>
      <c r="G100" s="359">
        <v>100</v>
      </c>
      <c r="H100" s="357" t="s">
        <v>272</v>
      </c>
      <c r="I100" s="357" t="s">
        <v>60</v>
      </c>
      <c r="J100" s="357" t="str">
        <f t="shared" ca="1" si="10"/>
        <v/>
      </c>
      <c r="K100" s="360">
        <f t="shared" si="11"/>
        <v>13</v>
      </c>
      <c r="L100" s="360">
        <f t="shared" si="12"/>
        <v>7</v>
      </c>
      <c r="M100" s="360">
        <f t="shared" si="13"/>
        <v>2019</v>
      </c>
      <c r="N100" s="357">
        <f>VLOOKUP(Tabela1456738[[#This Row],[Banco]],$V$9:$W$28,2,0)</f>
        <v>1</v>
      </c>
      <c r="O100" s="357">
        <f t="shared" si="14"/>
        <v>1</v>
      </c>
      <c r="P100" s="357" t="str">
        <f>IF(Tabela1456738[[#This Row],[DIA]]&gt;0,IF('13'!$CD$36=77,1,""),"")</f>
        <v/>
      </c>
      <c r="Q100" s="357">
        <f>IF(O100&gt;'13'!$CD$30,0,1)</f>
        <v>1</v>
      </c>
      <c r="R100" s="357" t="str">
        <f>IF(Tabela1456738[[#This Row],[DIA]]&gt;0,IF('01'!$BX$33=77,1,""),"")</f>
        <v/>
      </c>
      <c r="S100" s="357">
        <f>IF(O100&gt;'01'!$BX$27,0,1)</f>
        <v>1</v>
      </c>
    </row>
    <row r="101" spans="3:19" x14ac:dyDescent="0.25">
      <c r="C101" s="356">
        <v>43677</v>
      </c>
      <c r="D101" s="357" t="s">
        <v>81</v>
      </c>
      <c r="E101" s="357" t="s">
        <v>289</v>
      </c>
      <c r="F101" s="357"/>
      <c r="G101" s="359">
        <v>100</v>
      </c>
      <c r="H101" s="357" t="s">
        <v>272</v>
      </c>
      <c r="I101" s="357" t="s">
        <v>60</v>
      </c>
      <c r="J101" s="357" t="str">
        <f t="shared" ca="1" si="10"/>
        <v/>
      </c>
      <c r="K101" s="360">
        <f t="shared" si="11"/>
        <v>31</v>
      </c>
      <c r="L101" s="360">
        <f t="shared" si="12"/>
        <v>7</v>
      </c>
      <c r="M101" s="360">
        <f t="shared" si="13"/>
        <v>2019</v>
      </c>
      <c r="N101" s="357">
        <f>VLOOKUP(Tabela1456738[[#This Row],[Banco]],$V$9:$W$28,2,0)</f>
        <v>1</v>
      </c>
      <c r="O101" s="357">
        <f t="shared" si="14"/>
        <v>1</v>
      </c>
      <c r="P101" s="357" t="str">
        <f>IF(Tabela1456738[[#This Row],[DIA]]&gt;0,IF('13'!$CD$36=77,1,""),"")</f>
        <v/>
      </c>
      <c r="Q101" s="357">
        <f>IF(O101&gt;'13'!$CD$30,0,1)</f>
        <v>1</v>
      </c>
      <c r="R101" s="357" t="str">
        <f>IF(Tabela1456738[[#This Row],[DIA]]&gt;0,IF('01'!$BX$33=77,1,""),"")</f>
        <v/>
      </c>
      <c r="S101" s="357">
        <f>IF(O101&gt;'01'!$BX$27,0,1)</f>
        <v>1</v>
      </c>
    </row>
    <row r="102" spans="3:19" x14ac:dyDescent="0.25">
      <c r="C102" s="356">
        <v>43678</v>
      </c>
      <c r="D102" s="357" t="s">
        <v>81</v>
      </c>
      <c r="E102" s="357" t="s">
        <v>289</v>
      </c>
      <c r="F102" s="357"/>
      <c r="G102" s="359">
        <v>177.12</v>
      </c>
      <c r="H102" s="357" t="s">
        <v>272</v>
      </c>
      <c r="I102" s="357" t="s">
        <v>60</v>
      </c>
      <c r="J102" s="357" t="str">
        <f t="shared" ca="1" si="10"/>
        <v/>
      </c>
      <c r="K102" s="360">
        <f t="shared" si="11"/>
        <v>1</v>
      </c>
      <c r="L102" s="360">
        <f t="shared" si="12"/>
        <v>8</v>
      </c>
      <c r="M102" s="360">
        <f t="shared" si="13"/>
        <v>2019</v>
      </c>
      <c r="N102" s="357">
        <f>VLOOKUP(Tabela1456738[[#This Row],[Banco]],$V$9:$W$28,2,0)</f>
        <v>1</v>
      </c>
      <c r="O102" s="357">
        <f t="shared" si="14"/>
        <v>1</v>
      </c>
      <c r="P102" s="357" t="str">
        <f>IF(Tabela1456738[[#This Row],[DIA]]&gt;0,IF('13'!$CD$36=77,1,""),"")</f>
        <v/>
      </c>
      <c r="Q102" s="357">
        <f>IF(O102&gt;'13'!$CD$30,0,1)</f>
        <v>1</v>
      </c>
      <c r="R102" s="357" t="str">
        <f>IF(Tabela1456738[[#This Row],[DIA]]&gt;0,IF('01'!$BX$33=77,1,""),"")</f>
        <v/>
      </c>
      <c r="S102" s="357">
        <f>IF(O102&gt;'01'!$BX$27,0,1)</f>
        <v>1</v>
      </c>
    </row>
    <row r="103" spans="3:19" x14ac:dyDescent="0.25">
      <c r="C103" s="356">
        <v>43680</v>
      </c>
      <c r="D103" s="357" t="s">
        <v>82</v>
      </c>
      <c r="E103" s="357" t="s">
        <v>289</v>
      </c>
      <c r="F103" s="357"/>
      <c r="G103" s="359">
        <v>277.12</v>
      </c>
      <c r="H103" s="357" t="s">
        <v>272</v>
      </c>
      <c r="I103" s="357" t="s">
        <v>60</v>
      </c>
      <c r="J103" s="357" t="str">
        <f t="shared" ca="1" si="10"/>
        <v/>
      </c>
      <c r="K103" s="360">
        <f t="shared" si="11"/>
        <v>3</v>
      </c>
      <c r="L103" s="360">
        <f t="shared" si="12"/>
        <v>8</v>
      </c>
      <c r="M103" s="360">
        <f t="shared" si="13"/>
        <v>2019</v>
      </c>
      <c r="N103" s="357">
        <f>VLOOKUP(Tabela1456738[[#This Row],[Banco]],$V$9:$W$28,2,0)</f>
        <v>1</v>
      </c>
      <c r="O103" s="357">
        <f t="shared" si="14"/>
        <v>1</v>
      </c>
      <c r="P103" s="357" t="str">
        <f>IF(Tabela1456738[[#This Row],[DIA]]&gt;0,IF('13'!$CD$36=77,1,""),"")</f>
        <v/>
      </c>
      <c r="Q103" s="357">
        <f>IF(O103&gt;'13'!$CD$30,0,1)</f>
        <v>1</v>
      </c>
      <c r="R103" s="357" t="str">
        <f>IF(Tabela1456738[[#This Row],[DIA]]&gt;0,IF('01'!$BX$33=77,1,""),"")</f>
        <v/>
      </c>
      <c r="S103" s="357">
        <f>IF(O103&gt;'01'!$BX$27,0,1)</f>
        <v>1</v>
      </c>
    </row>
    <row r="104" spans="3:19" x14ac:dyDescent="0.25">
      <c r="C104" s="356">
        <v>43685</v>
      </c>
      <c r="D104" s="357" t="s">
        <v>81</v>
      </c>
      <c r="E104" s="357" t="s">
        <v>289</v>
      </c>
      <c r="F104" s="357"/>
      <c r="G104" s="359">
        <v>50</v>
      </c>
      <c r="H104" s="357" t="s">
        <v>272</v>
      </c>
      <c r="I104" s="357" t="s">
        <v>60</v>
      </c>
      <c r="J104" s="357" t="str">
        <f t="shared" ca="1" si="10"/>
        <v/>
      </c>
      <c r="K104" s="360">
        <f t="shared" si="11"/>
        <v>8</v>
      </c>
      <c r="L104" s="360">
        <f t="shared" si="12"/>
        <v>8</v>
      </c>
      <c r="M104" s="360">
        <f t="shared" si="13"/>
        <v>2019</v>
      </c>
      <c r="N104" s="357">
        <f>VLOOKUP(Tabela1456738[[#This Row],[Banco]],$V$9:$W$28,2,0)</f>
        <v>1</v>
      </c>
      <c r="O104" s="357">
        <f t="shared" si="14"/>
        <v>1</v>
      </c>
      <c r="P104" s="357" t="str">
        <f>IF(Tabela1456738[[#This Row],[DIA]]&gt;0,IF('13'!$CD$36=77,1,""),"")</f>
        <v/>
      </c>
      <c r="Q104" s="357">
        <f>IF(O104&gt;'13'!$CD$30,0,1)</f>
        <v>1</v>
      </c>
      <c r="R104" s="357" t="str">
        <f>IF(Tabela1456738[[#This Row],[DIA]]&gt;0,IF('01'!$BX$33=77,1,""),"")</f>
        <v/>
      </c>
      <c r="S104" s="357">
        <f>IF(O104&gt;'01'!$BX$27,0,1)</f>
        <v>1</v>
      </c>
    </row>
    <row r="105" spans="3:19" x14ac:dyDescent="0.25">
      <c r="C105" s="356">
        <v>43693</v>
      </c>
      <c r="D105" s="357" t="s">
        <v>81</v>
      </c>
      <c r="E105" s="357" t="s">
        <v>289</v>
      </c>
      <c r="F105" s="357"/>
      <c r="G105" s="359">
        <v>10</v>
      </c>
      <c r="H105" s="357" t="s">
        <v>272</v>
      </c>
      <c r="I105" s="357" t="s">
        <v>60</v>
      </c>
      <c r="J105" s="357" t="str">
        <f t="shared" ref="J105:J136" ca="1" si="15">IF(I105="","",(IF(I105="Efetivado","",IF(C105="","",IF(C105=TODAY(),"Vence Hoje",IF(C105&lt;TODAY(),"Atrasado",C105-TODAY()&amp;" Dias para Vencer"))))))</f>
        <v/>
      </c>
      <c r="K105" s="360">
        <f t="shared" ref="K105:K136" si="16">DAY(C105)</f>
        <v>16</v>
      </c>
      <c r="L105" s="360">
        <f t="shared" ref="L105:L136" si="17">MONTH(C105)</f>
        <v>8</v>
      </c>
      <c r="M105" s="360">
        <f t="shared" ref="M105:M136" si="18">YEAR(C105)</f>
        <v>2019</v>
      </c>
      <c r="N105" s="357">
        <f>VLOOKUP(Tabela1456738[[#This Row],[Banco]],$V$9:$W$28,2,0)</f>
        <v>1</v>
      </c>
      <c r="O105" s="357">
        <f t="shared" ref="O105:O136" si="19">VLOOKUP(I105,$Y$9:$Z$10,2,0)</f>
        <v>1</v>
      </c>
      <c r="P105" s="357" t="str">
        <f>IF(Tabela1456738[[#This Row],[DIA]]&gt;0,IF('13'!$CD$36=77,1,""),"")</f>
        <v/>
      </c>
      <c r="Q105" s="357">
        <f>IF(O105&gt;'13'!$CD$30,0,1)</f>
        <v>1</v>
      </c>
      <c r="R105" s="357" t="str">
        <f>IF(Tabela1456738[[#This Row],[DIA]]&gt;0,IF('01'!$BX$33=77,1,""),"")</f>
        <v/>
      </c>
      <c r="S105" s="357">
        <f>IF(O105&gt;'01'!$BX$27,0,1)</f>
        <v>1</v>
      </c>
    </row>
    <row r="106" spans="3:19" x14ac:dyDescent="0.25">
      <c r="C106" s="356">
        <v>43695</v>
      </c>
      <c r="D106" s="357" t="s">
        <v>82</v>
      </c>
      <c r="E106" s="357" t="s">
        <v>292</v>
      </c>
      <c r="F106" s="357"/>
      <c r="G106" s="359">
        <v>710</v>
      </c>
      <c r="H106" s="357" t="s">
        <v>272</v>
      </c>
      <c r="I106" s="357" t="s">
        <v>60</v>
      </c>
      <c r="J106" s="357" t="str">
        <f t="shared" ca="1" si="15"/>
        <v/>
      </c>
      <c r="K106" s="360">
        <f t="shared" si="16"/>
        <v>18</v>
      </c>
      <c r="L106" s="360">
        <f t="shared" si="17"/>
        <v>8</v>
      </c>
      <c r="M106" s="360">
        <f t="shared" si="18"/>
        <v>2019</v>
      </c>
      <c r="N106" s="357">
        <f>VLOOKUP(Tabela1456738[[#This Row],[Banco]],$V$9:$W$28,2,0)</f>
        <v>1</v>
      </c>
      <c r="O106" s="357">
        <f t="shared" si="19"/>
        <v>1</v>
      </c>
      <c r="P106" s="357" t="str">
        <f>IF(Tabela1456738[[#This Row],[DIA]]&gt;0,IF('13'!$CD$36=77,1,""),"")</f>
        <v/>
      </c>
      <c r="Q106" s="357">
        <f>IF(O106&gt;'13'!$CD$30,0,1)</f>
        <v>1</v>
      </c>
      <c r="R106" s="357" t="str">
        <f>IF(Tabela1456738[[#This Row],[DIA]]&gt;0,IF('01'!$BX$33=77,1,""),"")</f>
        <v/>
      </c>
      <c r="S106" s="357">
        <f>IF(O106&gt;'01'!$BX$27,0,1)</f>
        <v>1</v>
      </c>
    </row>
    <row r="107" spans="3:19" x14ac:dyDescent="0.25">
      <c r="C107" s="356">
        <v>43704</v>
      </c>
      <c r="D107" s="357" t="s">
        <v>81</v>
      </c>
      <c r="E107" s="357" t="s">
        <v>289</v>
      </c>
      <c r="F107" s="357"/>
      <c r="G107" s="359">
        <v>100</v>
      </c>
      <c r="H107" s="357" t="s">
        <v>272</v>
      </c>
      <c r="I107" s="357" t="s">
        <v>60</v>
      </c>
      <c r="J107" s="357" t="str">
        <f t="shared" ca="1" si="15"/>
        <v/>
      </c>
      <c r="K107" s="360">
        <f t="shared" si="16"/>
        <v>27</v>
      </c>
      <c r="L107" s="360">
        <f t="shared" si="17"/>
        <v>8</v>
      </c>
      <c r="M107" s="360">
        <f t="shared" si="18"/>
        <v>2019</v>
      </c>
      <c r="N107" s="357">
        <f>VLOOKUP(Tabela1456738[[#This Row],[Banco]],$V$9:$W$28,2,0)</f>
        <v>1</v>
      </c>
      <c r="O107" s="357">
        <f t="shared" si="19"/>
        <v>1</v>
      </c>
      <c r="P107" s="357" t="str">
        <f>IF(Tabela1456738[[#This Row],[DIA]]&gt;0,IF('13'!$CD$36=77,1,""),"")</f>
        <v/>
      </c>
      <c r="Q107" s="357">
        <f>IF(O107&gt;'13'!$CD$30,0,1)</f>
        <v>1</v>
      </c>
      <c r="R107" s="357" t="str">
        <f>IF(Tabela1456738[[#This Row],[DIA]]&gt;0,IF('01'!$BX$33=77,1,""),"")</f>
        <v/>
      </c>
      <c r="S107" s="357">
        <f>IF(O107&gt;'01'!$BX$27,0,1)</f>
        <v>1</v>
      </c>
    </row>
    <row r="108" spans="3:19" x14ac:dyDescent="0.25">
      <c r="C108" s="356">
        <v>43772</v>
      </c>
      <c r="D108" s="357" t="s">
        <v>82</v>
      </c>
      <c r="E108" s="357" t="s">
        <v>289</v>
      </c>
      <c r="F108" s="357"/>
      <c r="G108" s="359">
        <v>160</v>
      </c>
      <c r="H108" s="357" t="s">
        <v>272</v>
      </c>
      <c r="I108" s="357" t="s">
        <v>60</v>
      </c>
      <c r="J108" s="357" t="str">
        <f t="shared" ca="1" si="15"/>
        <v/>
      </c>
      <c r="K108" s="360">
        <f t="shared" si="16"/>
        <v>3</v>
      </c>
      <c r="L108" s="360">
        <f t="shared" si="17"/>
        <v>11</v>
      </c>
      <c r="M108" s="360">
        <f t="shared" si="18"/>
        <v>2019</v>
      </c>
      <c r="N108" s="357">
        <f>VLOOKUP(Tabela1456738[[#This Row],[Banco]],$V$9:$W$28,2,0)</f>
        <v>1</v>
      </c>
      <c r="O108" s="357">
        <f t="shared" si="19"/>
        <v>1</v>
      </c>
      <c r="P108" s="357" t="str">
        <f>IF(Tabela1456738[[#This Row],[DIA]]&gt;0,IF('13'!$CD$36=77,1,""),"")</f>
        <v/>
      </c>
      <c r="Q108" s="357">
        <f>IF(O108&gt;'13'!$CD$30,0,1)</f>
        <v>1</v>
      </c>
      <c r="R108" s="357" t="str">
        <f>IF(Tabela1456738[[#This Row],[DIA]]&gt;0,IF('01'!$BX$33=77,1,""),"")</f>
        <v/>
      </c>
      <c r="S108" s="357">
        <f>IF(O108&gt;'01'!$BX$27,0,1)</f>
        <v>1</v>
      </c>
    </row>
    <row r="109" spans="3:19" x14ac:dyDescent="0.25">
      <c r="C109" s="356">
        <v>43772</v>
      </c>
      <c r="D109" s="357" t="s">
        <v>81</v>
      </c>
      <c r="E109" s="357" t="s">
        <v>289</v>
      </c>
      <c r="F109" s="357"/>
      <c r="G109" s="359">
        <v>50</v>
      </c>
      <c r="H109" s="357" t="s">
        <v>272</v>
      </c>
      <c r="I109" s="357" t="s">
        <v>60</v>
      </c>
      <c r="J109" s="357" t="str">
        <f t="shared" ca="1" si="15"/>
        <v/>
      </c>
      <c r="K109" s="360">
        <f t="shared" si="16"/>
        <v>3</v>
      </c>
      <c r="L109" s="360">
        <f t="shared" si="17"/>
        <v>11</v>
      </c>
      <c r="M109" s="360">
        <f t="shared" si="18"/>
        <v>2019</v>
      </c>
      <c r="N109" s="357">
        <f>VLOOKUP(Tabela1456738[[#This Row],[Banco]],$V$9:$W$28,2,0)</f>
        <v>1</v>
      </c>
      <c r="O109" s="357">
        <f t="shared" si="19"/>
        <v>1</v>
      </c>
      <c r="P109" s="357" t="str">
        <f>IF(Tabela1456738[[#This Row],[DIA]]&gt;0,IF('13'!$CD$36=77,1,""),"")</f>
        <v/>
      </c>
      <c r="Q109" s="357">
        <f>IF(O109&gt;'13'!$CD$30,0,1)</f>
        <v>1</v>
      </c>
      <c r="R109" s="357" t="str">
        <f>IF(Tabela1456738[[#This Row],[DIA]]&gt;0,IF('01'!$BX$33=77,1,""),"")</f>
        <v/>
      </c>
      <c r="S109" s="357">
        <f>IF(O109&gt;'01'!$BX$27,0,1)</f>
        <v>1</v>
      </c>
    </row>
    <row r="110" spans="3:19" x14ac:dyDescent="0.25">
      <c r="C110" s="356">
        <v>43774</v>
      </c>
      <c r="D110" s="357" t="s">
        <v>82</v>
      </c>
      <c r="E110" s="357" t="s">
        <v>289</v>
      </c>
      <c r="F110" s="357"/>
      <c r="G110" s="359">
        <v>50</v>
      </c>
      <c r="H110" s="357" t="s">
        <v>272</v>
      </c>
      <c r="I110" s="357" t="s">
        <v>60</v>
      </c>
      <c r="J110" s="357" t="str">
        <f t="shared" ca="1" si="15"/>
        <v/>
      </c>
      <c r="K110" s="360">
        <f t="shared" si="16"/>
        <v>5</v>
      </c>
      <c r="L110" s="360">
        <f t="shared" si="17"/>
        <v>11</v>
      </c>
      <c r="M110" s="360">
        <f t="shared" si="18"/>
        <v>2019</v>
      </c>
      <c r="N110" s="357">
        <f>VLOOKUP(Tabela1456738[[#This Row],[Banco]],$V$9:$W$28,2,0)</f>
        <v>1</v>
      </c>
      <c r="O110" s="357">
        <f t="shared" si="19"/>
        <v>1</v>
      </c>
      <c r="P110" s="357" t="str">
        <f>IF(Tabela1456738[[#This Row],[DIA]]&gt;0,IF('13'!$CD$36=77,1,""),"")</f>
        <v/>
      </c>
      <c r="Q110" s="357">
        <f>IF(O110&gt;'13'!$CD$30,0,1)</f>
        <v>1</v>
      </c>
      <c r="R110" s="357" t="str">
        <f>IF(Tabela1456738[[#This Row],[DIA]]&gt;0,IF('01'!$BX$33=77,1,""),"")</f>
        <v/>
      </c>
      <c r="S110" s="357">
        <f>IF(O110&gt;'01'!$BX$27,0,1)</f>
        <v>1</v>
      </c>
    </row>
    <row r="111" spans="3:19" x14ac:dyDescent="0.25">
      <c r="C111" s="356">
        <v>43776</v>
      </c>
      <c r="D111" s="357" t="s">
        <v>81</v>
      </c>
      <c r="E111" s="357" t="s">
        <v>294</v>
      </c>
      <c r="F111" s="357"/>
      <c r="G111" s="359">
        <v>300</v>
      </c>
      <c r="H111" s="357" t="s">
        <v>272</v>
      </c>
      <c r="I111" s="357" t="s">
        <v>60</v>
      </c>
      <c r="J111" s="357" t="str">
        <f t="shared" ca="1" si="15"/>
        <v/>
      </c>
      <c r="K111" s="360">
        <f t="shared" si="16"/>
        <v>7</v>
      </c>
      <c r="L111" s="360">
        <f t="shared" si="17"/>
        <v>11</v>
      </c>
      <c r="M111" s="360">
        <f t="shared" si="18"/>
        <v>2019</v>
      </c>
      <c r="N111" s="357">
        <f>VLOOKUP(Tabela1456738[[#This Row],[Banco]],$V$9:$W$28,2,0)</f>
        <v>1</v>
      </c>
      <c r="O111" s="357">
        <f t="shared" si="19"/>
        <v>1</v>
      </c>
      <c r="P111" s="357" t="str">
        <f>IF(Tabela1456738[[#This Row],[DIA]]&gt;0,IF('13'!$CD$36=77,1,""),"")</f>
        <v/>
      </c>
      <c r="Q111" s="357">
        <f>IF(O111&gt;'13'!$CD$30,0,1)</f>
        <v>1</v>
      </c>
      <c r="R111" s="357" t="str">
        <f>IF(Tabela1456738[[#This Row],[DIA]]&gt;0,IF('01'!$BX$33=77,1,""),"")</f>
        <v/>
      </c>
      <c r="S111" s="357">
        <f>IF(O111&gt;'01'!$BX$27,0,1)</f>
        <v>1</v>
      </c>
    </row>
    <row r="112" spans="3:19" x14ac:dyDescent="0.25">
      <c r="C112" s="356">
        <v>43781</v>
      </c>
      <c r="D112" s="357" t="s">
        <v>81</v>
      </c>
      <c r="E112" s="357" t="s">
        <v>289</v>
      </c>
      <c r="F112" s="357"/>
      <c r="G112" s="359">
        <v>20</v>
      </c>
      <c r="H112" s="357" t="s">
        <v>272</v>
      </c>
      <c r="I112" s="357" t="s">
        <v>60</v>
      </c>
      <c r="J112" s="357" t="str">
        <f t="shared" ca="1" si="15"/>
        <v/>
      </c>
      <c r="K112" s="360">
        <f t="shared" si="16"/>
        <v>12</v>
      </c>
      <c r="L112" s="360">
        <f t="shared" si="17"/>
        <v>11</v>
      </c>
      <c r="M112" s="360">
        <f t="shared" si="18"/>
        <v>2019</v>
      </c>
      <c r="N112" s="357">
        <f>VLOOKUP(Tabela1456738[[#This Row],[Banco]],$V$9:$W$28,2,0)</f>
        <v>1</v>
      </c>
      <c r="O112" s="357">
        <f t="shared" si="19"/>
        <v>1</v>
      </c>
      <c r="P112" s="357" t="str">
        <f>IF(Tabela1456738[[#This Row],[DIA]]&gt;0,IF('13'!$CD$36=77,1,""),"")</f>
        <v/>
      </c>
      <c r="Q112" s="357">
        <f>IF(O112&gt;'13'!$CD$30,0,1)</f>
        <v>1</v>
      </c>
      <c r="R112" s="357" t="str">
        <f>IF(Tabela1456738[[#This Row],[DIA]]&gt;0,IF('01'!$BX$33=77,1,""),"")</f>
        <v/>
      </c>
      <c r="S112" s="357">
        <f>IF(O112&gt;'01'!$BX$27,0,1)</f>
        <v>1</v>
      </c>
    </row>
    <row r="113" spans="3:19" x14ac:dyDescent="0.25">
      <c r="C113" s="356">
        <v>43783</v>
      </c>
      <c r="D113" s="357" t="s">
        <v>81</v>
      </c>
      <c r="E113" s="357" t="s">
        <v>289</v>
      </c>
      <c r="F113" s="357"/>
      <c r="G113" s="359">
        <v>39.92</v>
      </c>
      <c r="H113" s="357" t="s">
        <v>272</v>
      </c>
      <c r="I113" s="357" t="s">
        <v>60</v>
      </c>
      <c r="J113" s="357" t="str">
        <f t="shared" ca="1" si="15"/>
        <v/>
      </c>
      <c r="K113" s="360">
        <f t="shared" si="16"/>
        <v>14</v>
      </c>
      <c r="L113" s="360">
        <f t="shared" si="17"/>
        <v>11</v>
      </c>
      <c r="M113" s="360">
        <f t="shared" si="18"/>
        <v>2019</v>
      </c>
      <c r="N113" s="357">
        <f>VLOOKUP(Tabela1456738[[#This Row],[Banco]],$V$9:$W$28,2,0)</f>
        <v>1</v>
      </c>
      <c r="O113" s="357">
        <f t="shared" si="19"/>
        <v>1</v>
      </c>
      <c r="P113" s="357" t="str">
        <f>IF(Tabela1456738[[#This Row],[DIA]]&gt;0,IF('13'!$CD$36=77,1,""),"")</f>
        <v/>
      </c>
      <c r="Q113" s="357">
        <f>IF(O113&gt;'13'!$CD$30,0,1)</f>
        <v>1</v>
      </c>
      <c r="R113" s="357" t="str">
        <f>IF(Tabela1456738[[#This Row],[DIA]]&gt;0,IF('01'!$BX$33=77,1,""),"")</f>
        <v/>
      </c>
      <c r="S113" s="357">
        <f>IF(O113&gt;'01'!$BX$27,0,1)</f>
        <v>1</v>
      </c>
    </row>
    <row r="114" spans="3:19" x14ac:dyDescent="0.25">
      <c r="C114" s="356">
        <v>43783</v>
      </c>
      <c r="D114" s="357" t="s">
        <v>81</v>
      </c>
      <c r="E114" s="357" t="s">
        <v>292</v>
      </c>
      <c r="F114" s="357"/>
      <c r="G114" s="359">
        <v>34</v>
      </c>
      <c r="H114" s="357" t="s">
        <v>272</v>
      </c>
      <c r="I114" s="357" t="s">
        <v>60</v>
      </c>
      <c r="J114" s="357" t="str">
        <f t="shared" ca="1" si="15"/>
        <v/>
      </c>
      <c r="K114" s="360">
        <f t="shared" si="16"/>
        <v>14</v>
      </c>
      <c r="L114" s="360">
        <f t="shared" si="17"/>
        <v>11</v>
      </c>
      <c r="M114" s="360">
        <f t="shared" si="18"/>
        <v>2019</v>
      </c>
      <c r="N114" s="357">
        <f>VLOOKUP(Tabela1456738[[#This Row],[Banco]],$V$9:$W$28,2,0)</f>
        <v>1</v>
      </c>
      <c r="O114" s="357">
        <f t="shared" si="19"/>
        <v>1</v>
      </c>
      <c r="P114" s="357" t="str">
        <f>IF(Tabela1456738[[#This Row],[DIA]]&gt;0,IF('13'!$CD$36=77,1,""),"")</f>
        <v/>
      </c>
      <c r="Q114" s="357">
        <f>IF(O114&gt;'13'!$CD$30,0,1)</f>
        <v>1</v>
      </c>
      <c r="R114" s="357" t="str">
        <f>IF(Tabela1456738[[#This Row],[DIA]]&gt;0,IF('01'!$BX$33=77,1,""),"")</f>
        <v/>
      </c>
      <c r="S114" s="357">
        <f>IF(O114&gt;'01'!$BX$27,0,1)</f>
        <v>1</v>
      </c>
    </row>
    <row r="115" spans="3:19" x14ac:dyDescent="0.25">
      <c r="C115" s="356">
        <v>43789</v>
      </c>
      <c r="D115" s="357" t="s">
        <v>82</v>
      </c>
      <c r="E115" s="357" t="s">
        <v>292</v>
      </c>
      <c r="F115" s="357"/>
      <c r="G115" s="359">
        <v>34</v>
      </c>
      <c r="H115" s="357" t="s">
        <v>272</v>
      </c>
      <c r="I115" s="357" t="s">
        <v>60</v>
      </c>
      <c r="J115" s="357" t="str">
        <f t="shared" ca="1" si="15"/>
        <v/>
      </c>
      <c r="K115" s="360">
        <f t="shared" si="16"/>
        <v>20</v>
      </c>
      <c r="L115" s="360">
        <f t="shared" si="17"/>
        <v>11</v>
      </c>
      <c r="M115" s="360">
        <f t="shared" si="18"/>
        <v>2019</v>
      </c>
      <c r="N115" s="357">
        <f>VLOOKUP(Tabela1456738[[#This Row],[Banco]],$V$9:$W$28,2,0)</f>
        <v>1</v>
      </c>
      <c r="O115" s="357">
        <f t="shared" si="19"/>
        <v>1</v>
      </c>
      <c r="P115" s="357" t="str">
        <f>IF(Tabela1456738[[#This Row],[DIA]]&gt;0,IF('13'!$CD$36=77,1,""),"")</f>
        <v/>
      </c>
      <c r="Q115" s="357">
        <f>IF(O115&gt;'13'!$CD$30,0,1)</f>
        <v>1</v>
      </c>
      <c r="R115" s="357" t="str">
        <f>IF(Tabela1456738[[#This Row],[DIA]]&gt;0,IF('01'!$BX$33=77,1,""),"")</f>
        <v/>
      </c>
      <c r="S115" s="357">
        <f>IF(O115&gt;'01'!$BX$27,0,1)</f>
        <v>1</v>
      </c>
    </row>
    <row r="116" spans="3:19" x14ac:dyDescent="0.25">
      <c r="C116" s="356">
        <v>43804</v>
      </c>
      <c r="D116" s="357" t="s">
        <v>82</v>
      </c>
      <c r="E116" s="357" t="s">
        <v>289</v>
      </c>
      <c r="F116" s="357"/>
      <c r="G116" s="359">
        <v>20</v>
      </c>
      <c r="H116" s="357" t="s">
        <v>272</v>
      </c>
      <c r="I116" s="357" t="s">
        <v>60</v>
      </c>
      <c r="J116" s="357" t="str">
        <f t="shared" ca="1" si="15"/>
        <v/>
      </c>
      <c r="K116" s="360">
        <f t="shared" si="16"/>
        <v>5</v>
      </c>
      <c r="L116" s="360">
        <f t="shared" si="17"/>
        <v>12</v>
      </c>
      <c r="M116" s="360">
        <f t="shared" si="18"/>
        <v>2019</v>
      </c>
      <c r="N116" s="357">
        <f>VLOOKUP(Tabela1456738[[#This Row],[Banco]],$V$9:$W$28,2,0)</f>
        <v>1</v>
      </c>
      <c r="O116" s="357">
        <f t="shared" si="19"/>
        <v>1</v>
      </c>
      <c r="P116" s="357" t="str">
        <f>IF(Tabela1456738[[#This Row],[DIA]]&gt;0,IF('13'!$CD$36=77,1,""),"")</f>
        <v/>
      </c>
      <c r="Q116" s="357">
        <f>IF(O116&gt;'13'!$CD$30,0,1)</f>
        <v>1</v>
      </c>
      <c r="R116" s="357" t="str">
        <f>IF(Tabela1456738[[#This Row],[DIA]]&gt;0,IF('01'!$BX$33=77,1,""),"")</f>
        <v/>
      </c>
      <c r="S116" s="357">
        <f>IF(O116&gt;'01'!$BX$27,0,1)</f>
        <v>1</v>
      </c>
    </row>
    <row r="117" spans="3:19" x14ac:dyDescent="0.25">
      <c r="C117" s="356">
        <v>43805</v>
      </c>
      <c r="D117" s="357" t="s">
        <v>82</v>
      </c>
      <c r="E117" s="357" t="s">
        <v>294</v>
      </c>
      <c r="F117" s="357"/>
      <c r="G117" s="359">
        <v>300</v>
      </c>
      <c r="H117" s="357" t="s">
        <v>272</v>
      </c>
      <c r="I117" s="357" t="s">
        <v>60</v>
      </c>
      <c r="J117" s="357" t="str">
        <f t="shared" ca="1" si="15"/>
        <v/>
      </c>
      <c r="K117" s="360">
        <f t="shared" si="16"/>
        <v>6</v>
      </c>
      <c r="L117" s="360">
        <f t="shared" si="17"/>
        <v>12</v>
      </c>
      <c r="M117" s="360">
        <f t="shared" si="18"/>
        <v>2019</v>
      </c>
      <c r="N117" s="357">
        <f>VLOOKUP(Tabela1456738[[#This Row],[Banco]],$V$9:$W$28,2,0)</f>
        <v>1</v>
      </c>
      <c r="O117" s="357">
        <f t="shared" si="19"/>
        <v>1</v>
      </c>
      <c r="P117" s="357" t="str">
        <f>IF(Tabela1456738[[#This Row],[DIA]]&gt;0,IF('13'!$CD$36=77,1,""),"")</f>
        <v/>
      </c>
      <c r="Q117" s="357">
        <f>IF(O117&gt;'13'!$CD$30,0,1)</f>
        <v>1</v>
      </c>
      <c r="R117" s="357" t="str">
        <f>IF(Tabela1456738[[#This Row],[DIA]]&gt;0,IF('01'!$BX$33=77,1,""),"")</f>
        <v/>
      </c>
      <c r="S117" s="357">
        <f>IF(O117&gt;'01'!$BX$27,0,1)</f>
        <v>1</v>
      </c>
    </row>
    <row r="118" spans="3:19" x14ac:dyDescent="0.25">
      <c r="C118" s="356">
        <v>43806</v>
      </c>
      <c r="D118" s="357" t="s">
        <v>81</v>
      </c>
      <c r="E118" s="357" t="s">
        <v>289</v>
      </c>
      <c r="F118" s="357"/>
      <c r="G118" s="359">
        <v>489.36</v>
      </c>
      <c r="H118" s="357" t="s">
        <v>272</v>
      </c>
      <c r="I118" s="357" t="s">
        <v>60</v>
      </c>
      <c r="J118" s="357" t="str">
        <f t="shared" ca="1" si="15"/>
        <v/>
      </c>
      <c r="K118" s="360">
        <f t="shared" si="16"/>
        <v>7</v>
      </c>
      <c r="L118" s="360">
        <f t="shared" si="17"/>
        <v>12</v>
      </c>
      <c r="M118" s="360">
        <f t="shared" si="18"/>
        <v>2019</v>
      </c>
      <c r="N118" s="357">
        <f>VLOOKUP(Tabela1456738[[#This Row],[Banco]],$V$9:$W$28,2,0)</f>
        <v>1</v>
      </c>
      <c r="O118" s="357">
        <f t="shared" si="19"/>
        <v>1</v>
      </c>
      <c r="P118" s="357" t="str">
        <f>IF(Tabela1456738[[#This Row],[DIA]]&gt;0,IF('13'!$CD$36=77,1,""),"")</f>
        <v/>
      </c>
      <c r="Q118" s="357">
        <f>IF(O118&gt;'13'!$CD$30,0,1)</f>
        <v>1</v>
      </c>
      <c r="R118" s="357" t="str">
        <f>IF(Tabela1456738[[#This Row],[DIA]]&gt;0,IF('01'!$BX$33=77,1,""),"")</f>
        <v/>
      </c>
      <c r="S118" s="357">
        <f>IF(O118&gt;'01'!$BX$27,0,1)</f>
        <v>1</v>
      </c>
    </row>
    <row r="119" spans="3:19" x14ac:dyDescent="0.25">
      <c r="C119" s="356">
        <v>43806</v>
      </c>
      <c r="D119" s="357" t="s">
        <v>82</v>
      </c>
      <c r="E119" s="357" t="s">
        <v>289</v>
      </c>
      <c r="F119" s="357"/>
      <c r="G119" s="359">
        <v>380</v>
      </c>
      <c r="H119" s="357" t="s">
        <v>272</v>
      </c>
      <c r="I119" s="357" t="s">
        <v>60</v>
      </c>
      <c r="J119" s="357" t="str">
        <f t="shared" ca="1" si="15"/>
        <v/>
      </c>
      <c r="K119" s="360">
        <f t="shared" si="16"/>
        <v>7</v>
      </c>
      <c r="L119" s="360">
        <f t="shared" si="17"/>
        <v>12</v>
      </c>
      <c r="M119" s="360">
        <f t="shared" si="18"/>
        <v>2019</v>
      </c>
      <c r="N119" s="357">
        <f>VLOOKUP(Tabela1456738[[#This Row],[Banco]],$V$9:$W$28,2,0)</f>
        <v>1</v>
      </c>
      <c r="O119" s="357">
        <f t="shared" si="19"/>
        <v>1</v>
      </c>
      <c r="P119" s="357" t="str">
        <f>IF(Tabela1456738[[#This Row],[DIA]]&gt;0,IF('13'!$CD$36=77,1,""),"")</f>
        <v/>
      </c>
      <c r="Q119" s="357">
        <f>IF(O119&gt;'13'!$CD$30,0,1)</f>
        <v>1</v>
      </c>
      <c r="R119" s="357" t="str">
        <f>IF(Tabela1456738[[#This Row],[DIA]]&gt;0,IF('01'!$BX$33=77,1,""),"")</f>
        <v/>
      </c>
      <c r="S119" s="357">
        <f>IF(O119&gt;'01'!$BX$27,0,1)</f>
        <v>1</v>
      </c>
    </row>
    <row r="120" spans="3:19" x14ac:dyDescent="0.25">
      <c r="C120" s="356">
        <v>43806</v>
      </c>
      <c r="D120" s="357" t="s">
        <v>81</v>
      </c>
      <c r="E120" s="357" t="s">
        <v>292</v>
      </c>
      <c r="F120" s="357"/>
      <c r="G120" s="359">
        <v>93</v>
      </c>
      <c r="H120" s="357" t="s">
        <v>272</v>
      </c>
      <c r="I120" s="357" t="s">
        <v>60</v>
      </c>
      <c r="J120" s="357" t="str">
        <f t="shared" ca="1" si="15"/>
        <v/>
      </c>
      <c r="K120" s="360">
        <f t="shared" si="16"/>
        <v>7</v>
      </c>
      <c r="L120" s="360">
        <f t="shared" si="17"/>
        <v>12</v>
      </c>
      <c r="M120" s="360">
        <f t="shared" si="18"/>
        <v>2019</v>
      </c>
      <c r="N120" s="357">
        <f>VLOOKUP(Tabela1456738[[#This Row],[Banco]],$V$9:$W$28,2,0)</f>
        <v>1</v>
      </c>
      <c r="O120" s="357">
        <f t="shared" si="19"/>
        <v>1</v>
      </c>
      <c r="P120" s="357" t="str">
        <f>IF(Tabela1456738[[#This Row],[DIA]]&gt;0,IF('13'!$CD$36=77,1,""),"")</f>
        <v/>
      </c>
      <c r="Q120" s="357">
        <f>IF(O120&gt;'13'!$CD$30,0,1)</f>
        <v>1</v>
      </c>
      <c r="R120" s="357" t="str">
        <f>IF(Tabela1456738[[#This Row],[DIA]]&gt;0,IF('01'!$BX$33=77,1,""),"")</f>
        <v/>
      </c>
      <c r="S120" s="357">
        <f>IF(O120&gt;'01'!$BX$27,0,1)</f>
        <v>1</v>
      </c>
    </row>
    <row r="121" spans="3:19" x14ac:dyDescent="0.25">
      <c r="C121" s="356">
        <v>43807</v>
      </c>
      <c r="D121" s="357" t="s">
        <v>82</v>
      </c>
      <c r="E121" s="357" t="s">
        <v>292</v>
      </c>
      <c r="F121" s="357"/>
      <c r="G121" s="359">
        <v>93</v>
      </c>
      <c r="H121" s="357" t="s">
        <v>272</v>
      </c>
      <c r="I121" s="357" t="s">
        <v>60</v>
      </c>
      <c r="J121" s="357" t="str">
        <f t="shared" ca="1" si="15"/>
        <v/>
      </c>
      <c r="K121" s="360">
        <f t="shared" si="16"/>
        <v>8</v>
      </c>
      <c r="L121" s="360">
        <f t="shared" si="17"/>
        <v>12</v>
      </c>
      <c r="M121" s="360">
        <f t="shared" si="18"/>
        <v>2019</v>
      </c>
      <c r="N121" s="357">
        <f>VLOOKUP(Tabela1456738[[#This Row],[Banco]],$V$9:$W$28,2,0)</f>
        <v>1</v>
      </c>
      <c r="O121" s="357">
        <f t="shared" si="19"/>
        <v>1</v>
      </c>
      <c r="P121" s="357" t="str">
        <f>IF(Tabela1456738[[#This Row],[DIA]]&gt;0,IF('13'!$CD$36=77,1,""),"")</f>
        <v/>
      </c>
      <c r="Q121" s="357">
        <f>IF(O121&gt;'13'!$CD$30,0,1)</f>
        <v>1</v>
      </c>
      <c r="R121" s="357" t="str">
        <f>IF(Tabela1456738[[#This Row],[DIA]]&gt;0,IF('01'!$BX$33=77,1,""),"")</f>
        <v/>
      </c>
      <c r="S121" s="357">
        <f>IF(O121&gt;'01'!$BX$27,0,1)</f>
        <v>1</v>
      </c>
    </row>
    <row r="122" spans="3:19" x14ac:dyDescent="0.25">
      <c r="C122" s="356">
        <v>43811</v>
      </c>
      <c r="D122" s="357" t="s">
        <v>81</v>
      </c>
      <c r="E122" s="357" t="s">
        <v>288</v>
      </c>
      <c r="F122" s="357"/>
      <c r="G122" s="359">
        <v>600</v>
      </c>
      <c r="H122" s="357" t="s">
        <v>272</v>
      </c>
      <c r="I122" s="357" t="s">
        <v>60</v>
      </c>
      <c r="J122" s="357" t="str">
        <f t="shared" ca="1" si="15"/>
        <v/>
      </c>
      <c r="K122" s="360">
        <f t="shared" si="16"/>
        <v>12</v>
      </c>
      <c r="L122" s="360">
        <f t="shared" si="17"/>
        <v>12</v>
      </c>
      <c r="M122" s="360">
        <f t="shared" si="18"/>
        <v>2019</v>
      </c>
      <c r="N122" s="357">
        <f>VLOOKUP(Tabela1456738[[#This Row],[Banco]],$V$9:$W$28,2,0)</f>
        <v>1</v>
      </c>
      <c r="O122" s="357">
        <f t="shared" si="19"/>
        <v>1</v>
      </c>
      <c r="P122" s="357" t="str">
        <f>IF(Tabela1456738[[#This Row],[DIA]]&gt;0,IF('13'!$CD$36=77,1,""),"")</f>
        <v/>
      </c>
      <c r="Q122" s="357">
        <f>IF(O122&gt;'13'!$CD$30,0,1)</f>
        <v>1</v>
      </c>
      <c r="R122" s="357" t="str">
        <f>IF(Tabela1456738[[#This Row],[DIA]]&gt;0,IF('01'!$BX$33=77,1,""),"")</f>
        <v/>
      </c>
      <c r="S122" s="357">
        <f>IF(O122&gt;'01'!$BX$27,0,1)</f>
        <v>1</v>
      </c>
    </row>
    <row r="123" spans="3:19" x14ac:dyDescent="0.25">
      <c r="C123" s="356">
        <v>43813</v>
      </c>
      <c r="D123" s="357" t="s">
        <v>82</v>
      </c>
      <c r="E123" s="357" t="s">
        <v>288</v>
      </c>
      <c r="F123" s="357"/>
      <c r="G123" s="359">
        <v>600</v>
      </c>
      <c r="H123" s="357" t="s">
        <v>272</v>
      </c>
      <c r="I123" s="357" t="s">
        <v>60</v>
      </c>
      <c r="J123" s="357" t="str">
        <f t="shared" ca="1" si="15"/>
        <v/>
      </c>
      <c r="K123" s="360">
        <f t="shared" si="16"/>
        <v>14</v>
      </c>
      <c r="L123" s="360">
        <f t="shared" si="17"/>
        <v>12</v>
      </c>
      <c r="M123" s="360">
        <f t="shared" si="18"/>
        <v>2019</v>
      </c>
      <c r="N123" s="357">
        <f>VLOOKUP(Tabela1456738[[#This Row],[Banco]],$V$9:$W$28,2,0)</f>
        <v>1</v>
      </c>
      <c r="O123" s="357">
        <f t="shared" si="19"/>
        <v>1</v>
      </c>
      <c r="P123" s="357" t="str">
        <f>IF(Tabela1456738[[#This Row],[DIA]]&gt;0,IF('13'!$CD$36=77,1,""),"")</f>
        <v/>
      </c>
      <c r="Q123" s="357">
        <f>IF(O123&gt;'13'!$CD$30,0,1)</f>
        <v>1</v>
      </c>
      <c r="R123" s="357" t="str">
        <f>IF(Tabela1456738[[#This Row],[DIA]]&gt;0,IF('01'!$BX$33=77,1,""),"")</f>
        <v/>
      </c>
      <c r="S123" s="357">
        <f>IF(O123&gt;'01'!$BX$27,0,1)</f>
        <v>1</v>
      </c>
    </row>
    <row r="124" spans="3:19" x14ac:dyDescent="0.25">
      <c r="C124" s="356">
        <v>43817</v>
      </c>
      <c r="D124" s="357" t="s">
        <v>81</v>
      </c>
      <c r="E124" s="357" t="s">
        <v>289</v>
      </c>
      <c r="F124" s="357"/>
      <c r="G124" s="359">
        <v>395.23</v>
      </c>
      <c r="H124" s="357" t="s">
        <v>272</v>
      </c>
      <c r="I124" s="357" t="s">
        <v>60</v>
      </c>
      <c r="J124" s="357" t="str">
        <f t="shared" ca="1" si="15"/>
        <v/>
      </c>
      <c r="K124" s="360">
        <f t="shared" si="16"/>
        <v>18</v>
      </c>
      <c r="L124" s="360">
        <f t="shared" si="17"/>
        <v>12</v>
      </c>
      <c r="M124" s="360">
        <f t="shared" si="18"/>
        <v>2019</v>
      </c>
      <c r="N124" s="357">
        <f>VLOOKUP(Tabela1456738[[#This Row],[Banco]],$V$9:$W$28,2,0)</f>
        <v>1</v>
      </c>
      <c r="O124" s="357">
        <f t="shared" si="19"/>
        <v>1</v>
      </c>
      <c r="P124" s="357" t="str">
        <f>IF(Tabela1456738[[#This Row],[DIA]]&gt;0,IF('13'!$CD$36=77,1,""),"")</f>
        <v/>
      </c>
      <c r="Q124" s="357">
        <f>IF(O124&gt;'13'!$CD$30,0,1)</f>
        <v>1</v>
      </c>
      <c r="R124" s="357" t="str">
        <f>IF(Tabela1456738[[#This Row],[DIA]]&gt;0,IF('01'!$BX$33=77,1,""),"")</f>
        <v/>
      </c>
      <c r="S124" s="357">
        <f>IF(O124&gt;'01'!$BX$27,0,1)</f>
        <v>1</v>
      </c>
    </row>
    <row r="125" spans="3:19" x14ac:dyDescent="0.25">
      <c r="C125" s="356">
        <v>43826</v>
      </c>
      <c r="D125" s="357" t="s">
        <v>81</v>
      </c>
      <c r="E125" s="357" t="s">
        <v>289</v>
      </c>
      <c r="F125" s="357"/>
      <c r="G125" s="359">
        <v>20</v>
      </c>
      <c r="H125" s="357" t="s">
        <v>272</v>
      </c>
      <c r="I125" s="357" t="s">
        <v>60</v>
      </c>
      <c r="J125" s="357" t="str">
        <f t="shared" ca="1" si="15"/>
        <v/>
      </c>
      <c r="K125" s="360">
        <f t="shared" si="16"/>
        <v>27</v>
      </c>
      <c r="L125" s="360">
        <f t="shared" si="17"/>
        <v>12</v>
      </c>
      <c r="M125" s="360">
        <f t="shared" si="18"/>
        <v>2019</v>
      </c>
      <c r="N125" s="357">
        <f>VLOOKUP(Tabela1456738[[#This Row],[Banco]],$V$9:$W$28,2,0)</f>
        <v>1</v>
      </c>
      <c r="O125" s="357">
        <f t="shared" si="19"/>
        <v>1</v>
      </c>
      <c r="P125" s="357" t="str">
        <f>IF(Tabela1456738[[#This Row],[DIA]]&gt;0,IF('13'!$CD$36=77,1,""),"")</f>
        <v/>
      </c>
      <c r="Q125" s="357">
        <f>IF(O125&gt;'13'!$CD$30,0,1)</f>
        <v>1</v>
      </c>
      <c r="R125" s="357" t="str">
        <f>IF(Tabela1456738[[#This Row],[DIA]]&gt;0,IF('01'!$BX$33=77,1,""),"")</f>
        <v/>
      </c>
      <c r="S125" s="357">
        <f>IF(O125&gt;'01'!$BX$27,0,1)</f>
        <v>1</v>
      </c>
    </row>
    <row r="126" spans="3:19" x14ac:dyDescent="0.25">
      <c r="C126" s="356">
        <v>43827</v>
      </c>
      <c r="D126" s="357" t="s">
        <v>82</v>
      </c>
      <c r="E126" s="357" t="s">
        <v>289</v>
      </c>
      <c r="F126" s="357"/>
      <c r="G126" s="359">
        <v>78</v>
      </c>
      <c r="H126" s="357" t="s">
        <v>272</v>
      </c>
      <c r="I126" s="357" t="s">
        <v>60</v>
      </c>
      <c r="J126" s="357" t="str">
        <f t="shared" ca="1" si="15"/>
        <v/>
      </c>
      <c r="K126" s="360">
        <f t="shared" si="16"/>
        <v>28</v>
      </c>
      <c r="L126" s="360">
        <f t="shared" si="17"/>
        <v>12</v>
      </c>
      <c r="M126" s="360">
        <f t="shared" si="18"/>
        <v>2019</v>
      </c>
      <c r="N126" s="357">
        <f>VLOOKUP(Tabela1456738[[#This Row],[Banco]],$V$9:$W$28,2,0)</f>
        <v>1</v>
      </c>
      <c r="O126" s="357">
        <f t="shared" si="19"/>
        <v>1</v>
      </c>
      <c r="P126" s="357" t="str">
        <f>IF(Tabela1456738[[#This Row],[DIA]]&gt;0,IF('13'!$CD$36=77,1,""),"")</f>
        <v/>
      </c>
      <c r="Q126" s="357">
        <f>IF(O126&gt;'13'!$CD$30,0,1)</f>
        <v>1</v>
      </c>
      <c r="R126" s="357" t="str">
        <f>IF(Tabela1456738[[#This Row],[DIA]]&gt;0,IF('01'!$BX$33=77,1,""),"")</f>
        <v/>
      </c>
      <c r="S126" s="357">
        <f>IF(O126&gt;'01'!$BX$27,0,1)</f>
        <v>1</v>
      </c>
    </row>
    <row r="127" spans="3:19" x14ac:dyDescent="0.25">
      <c r="C127" s="356">
        <v>43828</v>
      </c>
      <c r="D127" s="357" t="s">
        <v>81</v>
      </c>
      <c r="E127" s="357" t="s">
        <v>294</v>
      </c>
      <c r="F127" s="357"/>
      <c r="G127" s="359">
        <v>19.899999999999999</v>
      </c>
      <c r="H127" s="357" t="s">
        <v>272</v>
      </c>
      <c r="I127" s="357" t="s">
        <v>60</v>
      </c>
      <c r="J127" s="357" t="str">
        <f t="shared" ca="1" si="15"/>
        <v/>
      </c>
      <c r="K127" s="360">
        <f t="shared" si="16"/>
        <v>29</v>
      </c>
      <c r="L127" s="360">
        <f t="shared" si="17"/>
        <v>12</v>
      </c>
      <c r="M127" s="360">
        <f t="shared" si="18"/>
        <v>2019</v>
      </c>
      <c r="N127" s="357">
        <f>VLOOKUP(Tabela1456738[[#This Row],[Banco]],$V$9:$W$28,2,0)</f>
        <v>1</v>
      </c>
      <c r="O127" s="357">
        <f t="shared" si="19"/>
        <v>1</v>
      </c>
      <c r="P127" s="357" t="str">
        <f>IF(Tabela1456738[[#This Row],[DIA]]&gt;0,IF('13'!$CD$36=77,1,""),"")</f>
        <v/>
      </c>
      <c r="Q127" s="357">
        <f>IF(O127&gt;'13'!$CD$30,0,1)</f>
        <v>1</v>
      </c>
      <c r="R127" s="357" t="str">
        <f>IF(Tabela1456738[[#This Row],[DIA]]&gt;0,IF('01'!$BX$33=77,1,""),"")</f>
        <v/>
      </c>
      <c r="S127" s="357">
        <f>IF(O127&gt;'01'!$BX$27,0,1)</f>
        <v>1</v>
      </c>
    </row>
    <row r="128" spans="3:19" x14ac:dyDescent="0.25">
      <c r="C128" s="356">
        <v>43828</v>
      </c>
      <c r="D128" s="357" t="s">
        <v>82</v>
      </c>
      <c r="E128" s="357" t="s">
        <v>289</v>
      </c>
      <c r="F128" s="357"/>
      <c r="G128" s="359">
        <v>20</v>
      </c>
      <c r="H128" s="357" t="s">
        <v>272</v>
      </c>
      <c r="I128" s="357" t="s">
        <v>60</v>
      </c>
      <c r="J128" s="357" t="str">
        <f t="shared" ca="1" si="15"/>
        <v/>
      </c>
      <c r="K128" s="360">
        <f t="shared" si="16"/>
        <v>29</v>
      </c>
      <c r="L128" s="360">
        <f t="shared" si="17"/>
        <v>12</v>
      </c>
      <c r="M128" s="360">
        <f t="shared" si="18"/>
        <v>2019</v>
      </c>
      <c r="N128" s="357">
        <f>VLOOKUP(Tabela1456738[[#This Row],[Banco]],$V$9:$W$28,2,0)</f>
        <v>1</v>
      </c>
      <c r="O128" s="357">
        <f t="shared" si="19"/>
        <v>1</v>
      </c>
      <c r="P128" s="357" t="str">
        <f>IF(Tabela1456738[[#This Row],[DIA]]&gt;0,IF('13'!$CD$36=77,1,""),"")</f>
        <v/>
      </c>
      <c r="Q128" s="357">
        <f>IF(O128&gt;'13'!$CD$30,0,1)</f>
        <v>1</v>
      </c>
      <c r="R128" s="357" t="str">
        <f>IF(Tabela1456738[[#This Row],[DIA]]&gt;0,IF('01'!$BX$33=77,1,""),"")</f>
        <v/>
      </c>
      <c r="S128" s="357">
        <f>IF(O128&gt;'01'!$BX$27,0,1)</f>
        <v>1</v>
      </c>
    </row>
    <row r="129" spans="3:19" x14ac:dyDescent="0.25">
      <c r="C129" s="356"/>
      <c r="D129" s="357"/>
      <c r="E129" s="357"/>
      <c r="F129" s="357"/>
      <c r="G129" s="359"/>
      <c r="H129" s="357"/>
      <c r="I129" s="357"/>
      <c r="J129" s="357" t="str">
        <f t="shared" ca="1" si="15"/>
        <v/>
      </c>
      <c r="K129" s="360">
        <f t="shared" si="16"/>
        <v>0</v>
      </c>
      <c r="L129" s="360">
        <f t="shared" si="17"/>
        <v>1</v>
      </c>
      <c r="M129" s="360">
        <f t="shared" si="18"/>
        <v>1900</v>
      </c>
      <c r="N129" s="357">
        <f>VLOOKUP(Tabela1456738[[#This Row],[Banco]],$V$9:$W$28,2,0)</f>
        <v>7</v>
      </c>
      <c r="O129" s="357" t="e">
        <f t="shared" si="19"/>
        <v>#N/A</v>
      </c>
      <c r="P129" s="357" t="str">
        <f>IF(Tabela1456738[[#This Row],[DIA]]&gt;0,IF('13'!$CD$36=77,1,""),"")</f>
        <v/>
      </c>
      <c r="Q129" s="357" t="e">
        <f>IF(O129&gt;'13'!$CD$30,0,1)</f>
        <v>#N/A</v>
      </c>
      <c r="R129" s="357" t="str">
        <f>IF(Tabela1456738[[#This Row],[DIA]]&gt;0,IF('01'!$BX$33=77,1,""),"")</f>
        <v/>
      </c>
      <c r="S129" s="357" t="e">
        <f>IF(O129&gt;'01'!$BX$27,0,1)</f>
        <v>#N/A</v>
      </c>
    </row>
    <row r="130" spans="3:19" x14ac:dyDescent="0.25">
      <c r="C130" s="356"/>
      <c r="D130" s="357"/>
      <c r="E130" s="357"/>
      <c r="F130" s="357"/>
      <c r="G130" s="359"/>
      <c r="H130" s="357"/>
      <c r="I130" s="357"/>
      <c r="J130" s="357" t="str">
        <f t="shared" ca="1" si="15"/>
        <v/>
      </c>
      <c r="K130" s="360">
        <f t="shared" si="16"/>
        <v>0</v>
      </c>
      <c r="L130" s="360">
        <f t="shared" si="17"/>
        <v>1</v>
      </c>
      <c r="M130" s="360">
        <f t="shared" si="18"/>
        <v>1900</v>
      </c>
      <c r="N130" s="357">
        <f>VLOOKUP(Tabela1456738[[#This Row],[Banco]],$V$9:$W$28,2,0)</f>
        <v>7</v>
      </c>
      <c r="O130" s="357" t="e">
        <f t="shared" si="19"/>
        <v>#N/A</v>
      </c>
      <c r="P130" s="357" t="str">
        <f>IF(Tabela1456738[[#This Row],[DIA]]&gt;0,IF('13'!$CD$36=77,1,""),"")</f>
        <v/>
      </c>
      <c r="Q130" s="357" t="e">
        <f>IF(O130&gt;'13'!$CD$30,0,1)</f>
        <v>#N/A</v>
      </c>
      <c r="R130" s="357" t="str">
        <f>IF(Tabela1456738[[#This Row],[DIA]]&gt;0,IF('01'!$BX$33=77,1,""),"")</f>
        <v/>
      </c>
      <c r="S130" s="357" t="e">
        <f>IF(O130&gt;'01'!$BX$27,0,1)</f>
        <v>#N/A</v>
      </c>
    </row>
    <row r="131" spans="3:19" x14ac:dyDescent="0.25">
      <c r="C131" s="356"/>
      <c r="D131" s="357"/>
      <c r="E131" s="357"/>
      <c r="F131" s="357"/>
      <c r="G131" s="359"/>
      <c r="H131" s="357"/>
      <c r="I131" s="357"/>
      <c r="J131" s="357" t="str">
        <f t="shared" ca="1" si="15"/>
        <v/>
      </c>
      <c r="K131" s="360">
        <f t="shared" si="16"/>
        <v>0</v>
      </c>
      <c r="L131" s="360">
        <f t="shared" si="17"/>
        <v>1</v>
      </c>
      <c r="M131" s="360">
        <f t="shared" si="18"/>
        <v>1900</v>
      </c>
      <c r="N131" s="357">
        <f>VLOOKUP(Tabela1456738[[#This Row],[Banco]],$V$9:$W$28,2,0)</f>
        <v>7</v>
      </c>
      <c r="O131" s="357" t="e">
        <f t="shared" si="19"/>
        <v>#N/A</v>
      </c>
      <c r="P131" s="357" t="str">
        <f>IF(Tabela1456738[[#This Row],[DIA]]&gt;0,IF('13'!$CD$36=77,1,""),"")</f>
        <v/>
      </c>
      <c r="Q131" s="357" t="e">
        <f>IF(O131&gt;'13'!$CD$30,0,1)</f>
        <v>#N/A</v>
      </c>
      <c r="R131" s="357" t="str">
        <f>IF(Tabela1456738[[#This Row],[DIA]]&gt;0,IF('01'!$BX$33=77,1,""),"")</f>
        <v/>
      </c>
      <c r="S131" s="357" t="e">
        <f>IF(O131&gt;'01'!$BX$27,0,1)</f>
        <v>#N/A</v>
      </c>
    </row>
    <row r="132" spans="3:19" x14ac:dyDescent="0.25">
      <c r="C132" s="356"/>
      <c r="D132" s="357"/>
      <c r="E132" s="357"/>
      <c r="F132" s="357"/>
      <c r="G132" s="359"/>
      <c r="H132" s="357"/>
      <c r="I132" s="357"/>
      <c r="J132" s="357" t="str">
        <f t="shared" ca="1" si="15"/>
        <v/>
      </c>
      <c r="K132" s="360">
        <f t="shared" si="16"/>
        <v>0</v>
      </c>
      <c r="L132" s="360">
        <f t="shared" si="17"/>
        <v>1</v>
      </c>
      <c r="M132" s="360">
        <f t="shared" si="18"/>
        <v>1900</v>
      </c>
      <c r="N132" s="357">
        <f>VLOOKUP(Tabela1456738[[#This Row],[Banco]],$V$9:$W$28,2,0)</f>
        <v>7</v>
      </c>
      <c r="O132" s="357" t="e">
        <f t="shared" si="19"/>
        <v>#N/A</v>
      </c>
      <c r="P132" s="357" t="str">
        <f>IF(Tabela1456738[[#This Row],[DIA]]&gt;0,IF('13'!$CD$36=77,1,""),"")</f>
        <v/>
      </c>
      <c r="Q132" s="357" t="e">
        <f>IF(O132&gt;'13'!$CD$30,0,1)</f>
        <v>#N/A</v>
      </c>
      <c r="R132" s="357" t="str">
        <f>IF(Tabela1456738[[#This Row],[DIA]]&gt;0,IF('01'!$BX$33=77,1,""),"")</f>
        <v/>
      </c>
      <c r="S132" s="357" t="e">
        <f>IF(O132&gt;'01'!$BX$27,0,1)</f>
        <v>#N/A</v>
      </c>
    </row>
    <row r="133" spans="3:19" x14ac:dyDescent="0.25">
      <c r="C133" s="356"/>
      <c r="D133" s="357"/>
      <c r="E133" s="357"/>
      <c r="F133" s="357"/>
      <c r="G133" s="359"/>
      <c r="H133" s="357"/>
      <c r="I133" s="357"/>
      <c r="J133" s="357" t="str">
        <f t="shared" ca="1" si="15"/>
        <v/>
      </c>
      <c r="K133" s="360">
        <f t="shared" si="16"/>
        <v>0</v>
      </c>
      <c r="L133" s="360">
        <f t="shared" si="17"/>
        <v>1</v>
      </c>
      <c r="M133" s="360">
        <f t="shared" si="18"/>
        <v>1900</v>
      </c>
      <c r="N133" s="357">
        <f>VLOOKUP(Tabela1456738[[#This Row],[Banco]],$V$9:$W$28,2,0)</f>
        <v>7</v>
      </c>
      <c r="O133" s="357" t="e">
        <f t="shared" si="19"/>
        <v>#N/A</v>
      </c>
      <c r="P133" s="357" t="str">
        <f>IF(Tabela1456738[[#This Row],[DIA]]&gt;0,IF('13'!$CD$36=77,1,""),"")</f>
        <v/>
      </c>
      <c r="Q133" s="357" t="e">
        <f>IF(O133&gt;'13'!$CD$30,0,1)</f>
        <v>#N/A</v>
      </c>
      <c r="R133" s="357" t="str">
        <f>IF(Tabela1456738[[#This Row],[DIA]]&gt;0,IF('01'!$BX$33=77,1,""),"")</f>
        <v/>
      </c>
      <c r="S133" s="357" t="e">
        <f>IF(O133&gt;'01'!$BX$27,0,1)</f>
        <v>#N/A</v>
      </c>
    </row>
    <row r="134" spans="3:19" x14ac:dyDescent="0.25">
      <c r="C134" s="356"/>
      <c r="D134" s="357"/>
      <c r="E134" s="357"/>
      <c r="F134" s="357"/>
      <c r="G134" s="359"/>
      <c r="H134" s="357"/>
      <c r="I134" s="357"/>
      <c r="J134" s="357" t="str">
        <f t="shared" ca="1" si="15"/>
        <v/>
      </c>
      <c r="K134" s="360">
        <f t="shared" si="16"/>
        <v>0</v>
      </c>
      <c r="L134" s="360">
        <f t="shared" si="17"/>
        <v>1</v>
      </c>
      <c r="M134" s="360">
        <f t="shared" si="18"/>
        <v>1900</v>
      </c>
      <c r="N134" s="357">
        <f>VLOOKUP(Tabela1456738[[#This Row],[Banco]],$V$9:$W$28,2,0)</f>
        <v>7</v>
      </c>
      <c r="O134" s="357" t="e">
        <f t="shared" si="19"/>
        <v>#N/A</v>
      </c>
      <c r="P134" s="357" t="str">
        <f>IF(Tabela1456738[[#This Row],[DIA]]&gt;0,IF('13'!$CD$36=77,1,""),"")</f>
        <v/>
      </c>
      <c r="Q134" s="357" t="e">
        <f>IF(O134&gt;'13'!$CD$30,0,1)</f>
        <v>#N/A</v>
      </c>
      <c r="R134" s="357" t="str">
        <f>IF(Tabela1456738[[#This Row],[DIA]]&gt;0,IF('01'!$BX$33=77,1,""),"")</f>
        <v/>
      </c>
      <c r="S134" s="357" t="e">
        <f>IF(O134&gt;'01'!$BX$27,0,1)</f>
        <v>#N/A</v>
      </c>
    </row>
    <row r="135" spans="3:19" x14ac:dyDescent="0.25">
      <c r="C135" s="356"/>
      <c r="D135" s="357"/>
      <c r="E135" s="357"/>
      <c r="F135" s="357"/>
      <c r="G135" s="359"/>
      <c r="H135" s="357"/>
      <c r="I135" s="357"/>
      <c r="J135" s="357" t="str">
        <f t="shared" ca="1" si="15"/>
        <v/>
      </c>
      <c r="K135" s="360">
        <f t="shared" si="16"/>
        <v>0</v>
      </c>
      <c r="L135" s="360">
        <f t="shared" si="17"/>
        <v>1</v>
      </c>
      <c r="M135" s="360">
        <f t="shared" si="18"/>
        <v>1900</v>
      </c>
      <c r="N135" s="357">
        <f>VLOOKUP(Tabela1456738[[#This Row],[Banco]],$V$9:$W$28,2,0)</f>
        <v>7</v>
      </c>
      <c r="O135" s="357" t="e">
        <f t="shared" si="19"/>
        <v>#N/A</v>
      </c>
      <c r="P135" s="357" t="str">
        <f>IF(Tabela1456738[[#This Row],[DIA]]&gt;0,IF('13'!$CD$36=77,1,""),"")</f>
        <v/>
      </c>
      <c r="Q135" s="357" t="e">
        <f>IF(O135&gt;'13'!$CD$30,0,1)</f>
        <v>#N/A</v>
      </c>
      <c r="R135" s="357" t="str">
        <f>IF(Tabela1456738[[#This Row],[DIA]]&gt;0,IF('01'!$BX$33=77,1,""),"")</f>
        <v/>
      </c>
      <c r="S135" s="357" t="e">
        <f>IF(O135&gt;'01'!$BX$27,0,1)</f>
        <v>#N/A</v>
      </c>
    </row>
    <row r="136" spans="3:19" x14ac:dyDescent="0.25">
      <c r="C136" s="356"/>
      <c r="D136" s="357"/>
      <c r="E136" s="357"/>
      <c r="F136" s="357"/>
      <c r="G136" s="359"/>
      <c r="H136" s="357"/>
      <c r="I136" s="357"/>
      <c r="J136" s="357" t="str">
        <f t="shared" ca="1" si="15"/>
        <v/>
      </c>
      <c r="K136" s="360">
        <f t="shared" si="16"/>
        <v>0</v>
      </c>
      <c r="L136" s="360">
        <f t="shared" si="17"/>
        <v>1</v>
      </c>
      <c r="M136" s="360">
        <f t="shared" si="18"/>
        <v>1900</v>
      </c>
      <c r="N136" s="357">
        <f>VLOOKUP(Tabela1456738[[#This Row],[Banco]],$V$9:$W$28,2,0)</f>
        <v>7</v>
      </c>
      <c r="O136" s="357" t="e">
        <f t="shared" si="19"/>
        <v>#N/A</v>
      </c>
      <c r="P136" s="357" t="str">
        <f>IF(Tabela1456738[[#This Row],[DIA]]&gt;0,IF('13'!$CD$36=77,1,""),"")</f>
        <v/>
      </c>
      <c r="Q136" s="357" t="e">
        <f>IF(O136&gt;'13'!$CD$30,0,1)</f>
        <v>#N/A</v>
      </c>
      <c r="R136" s="357" t="str">
        <f>IF(Tabela1456738[[#This Row],[DIA]]&gt;0,IF('01'!$BX$33=77,1,""),"")</f>
        <v/>
      </c>
      <c r="S136" s="357" t="e">
        <f>IF(O136&gt;'01'!$BX$27,0,1)</f>
        <v>#N/A</v>
      </c>
    </row>
    <row r="137" spans="3:19" x14ac:dyDescent="0.25">
      <c r="C137" s="356"/>
      <c r="D137" s="357"/>
      <c r="E137" s="357"/>
      <c r="F137" s="357"/>
      <c r="G137" s="359"/>
      <c r="H137" s="357"/>
      <c r="I137" s="357"/>
      <c r="J137" s="357" t="str">
        <f t="shared" ref="J137:J155" ca="1" si="20">IF(I137="","",(IF(I137="Efetivado","",IF(C137="","",IF(C137=TODAY(),"Vence Hoje",IF(C137&lt;TODAY(),"Atrasado",C137-TODAY()&amp;" Dias para Vencer"))))))</f>
        <v/>
      </c>
      <c r="K137" s="360">
        <f t="shared" ref="K137:K155" si="21">DAY(C137)</f>
        <v>0</v>
      </c>
      <c r="L137" s="360">
        <f t="shared" ref="L137:L155" si="22">MONTH(C137)</f>
        <v>1</v>
      </c>
      <c r="M137" s="360">
        <f t="shared" ref="M137:M155" si="23">YEAR(C137)</f>
        <v>1900</v>
      </c>
      <c r="N137" s="357">
        <f>VLOOKUP(Tabela1456738[[#This Row],[Banco]],$V$9:$W$28,2,0)</f>
        <v>7</v>
      </c>
      <c r="O137" s="357" t="e">
        <f t="shared" ref="O137:O155" si="24">VLOOKUP(I137,$Y$9:$Z$10,2,0)</f>
        <v>#N/A</v>
      </c>
      <c r="P137" s="357" t="str">
        <f>IF(Tabela1456738[[#This Row],[DIA]]&gt;0,IF('13'!$CD$36=77,1,""),"")</f>
        <v/>
      </c>
      <c r="Q137" s="357" t="e">
        <f>IF(O137&gt;'13'!$CD$30,0,1)</f>
        <v>#N/A</v>
      </c>
      <c r="R137" s="357" t="str">
        <f>IF(Tabela1456738[[#This Row],[DIA]]&gt;0,IF('01'!$BX$33=77,1,""),"")</f>
        <v/>
      </c>
      <c r="S137" s="357" t="e">
        <f>IF(O137&gt;'01'!$BX$27,0,1)</f>
        <v>#N/A</v>
      </c>
    </row>
    <row r="138" spans="3:19" x14ac:dyDescent="0.25">
      <c r="C138" s="356"/>
      <c r="D138" s="357"/>
      <c r="E138" s="357"/>
      <c r="F138" s="357"/>
      <c r="G138" s="359"/>
      <c r="H138" s="357"/>
      <c r="I138" s="357"/>
      <c r="J138" s="357" t="str">
        <f t="shared" ca="1" si="20"/>
        <v/>
      </c>
      <c r="K138" s="360">
        <f t="shared" si="21"/>
        <v>0</v>
      </c>
      <c r="L138" s="360">
        <f t="shared" si="22"/>
        <v>1</v>
      </c>
      <c r="M138" s="360">
        <f t="shared" si="23"/>
        <v>1900</v>
      </c>
      <c r="N138" s="357">
        <f>VLOOKUP(Tabela1456738[[#This Row],[Banco]],$V$9:$W$28,2,0)</f>
        <v>7</v>
      </c>
      <c r="O138" s="357" t="e">
        <f t="shared" si="24"/>
        <v>#N/A</v>
      </c>
      <c r="P138" s="357" t="str">
        <f>IF(Tabela1456738[[#This Row],[DIA]]&gt;0,IF('13'!$CD$36=77,1,""),"")</f>
        <v/>
      </c>
      <c r="Q138" s="357" t="e">
        <f>IF(O138&gt;'13'!$CD$30,0,1)</f>
        <v>#N/A</v>
      </c>
      <c r="R138" s="357" t="str">
        <f>IF(Tabela1456738[[#This Row],[DIA]]&gt;0,IF('01'!$BX$33=77,1,""),"")</f>
        <v/>
      </c>
      <c r="S138" s="357" t="e">
        <f>IF(O138&gt;'01'!$BX$27,0,1)</f>
        <v>#N/A</v>
      </c>
    </row>
    <row r="139" spans="3:19" x14ac:dyDescent="0.25">
      <c r="C139" s="356"/>
      <c r="D139" s="357"/>
      <c r="E139" s="357"/>
      <c r="F139" s="357"/>
      <c r="G139" s="359"/>
      <c r="H139" s="357"/>
      <c r="I139" s="357"/>
      <c r="J139" s="357" t="str">
        <f t="shared" ca="1" si="20"/>
        <v/>
      </c>
      <c r="K139" s="360">
        <f t="shared" si="21"/>
        <v>0</v>
      </c>
      <c r="L139" s="360">
        <f t="shared" si="22"/>
        <v>1</v>
      </c>
      <c r="M139" s="360">
        <f t="shared" si="23"/>
        <v>1900</v>
      </c>
      <c r="N139" s="357">
        <f>VLOOKUP(Tabela1456738[[#This Row],[Banco]],$V$9:$W$28,2,0)</f>
        <v>7</v>
      </c>
      <c r="O139" s="357" t="e">
        <f t="shared" si="24"/>
        <v>#N/A</v>
      </c>
      <c r="P139" s="357" t="str">
        <f>IF(Tabela1456738[[#This Row],[DIA]]&gt;0,IF('13'!$CD$36=77,1,""),"")</f>
        <v/>
      </c>
      <c r="Q139" s="357" t="e">
        <f>IF(O139&gt;'13'!$CD$30,0,1)</f>
        <v>#N/A</v>
      </c>
      <c r="R139" s="357" t="str">
        <f>IF(Tabela1456738[[#This Row],[DIA]]&gt;0,IF('01'!$BX$33=77,1,""),"")</f>
        <v/>
      </c>
      <c r="S139" s="357" t="e">
        <f>IF(O139&gt;'01'!$BX$27,0,1)</f>
        <v>#N/A</v>
      </c>
    </row>
    <row r="140" spans="3:19" x14ac:dyDescent="0.25">
      <c r="C140" s="356"/>
      <c r="D140" s="357"/>
      <c r="E140" s="357"/>
      <c r="F140" s="357"/>
      <c r="G140" s="359"/>
      <c r="H140" s="357"/>
      <c r="I140" s="357"/>
      <c r="J140" s="357" t="str">
        <f t="shared" ca="1" si="20"/>
        <v/>
      </c>
      <c r="K140" s="360">
        <f t="shared" si="21"/>
        <v>0</v>
      </c>
      <c r="L140" s="360">
        <f t="shared" si="22"/>
        <v>1</v>
      </c>
      <c r="M140" s="360">
        <f t="shared" si="23"/>
        <v>1900</v>
      </c>
      <c r="N140" s="357">
        <f>VLOOKUP(Tabela1456738[[#This Row],[Banco]],$V$9:$W$28,2,0)</f>
        <v>7</v>
      </c>
      <c r="O140" s="357" t="e">
        <f t="shared" si="24"/>
        <v>#N/A</v>
      </c>
      <c r="P140" s="357" t="str">
        <f>IF(Tabela1456738[[#This Row],[DIA]]&gt;0,IF('13'!$CD$36=77,1,""),"")</f>
        <v/>
      </c>
      <c r="Q140" s="357" t="e">
        <f>IF(O140&gt;'13'!$CD$30,0,1)</f>
        <v>#N/A</v>
      </c>
      <c r="R140" s="357" t="str">
        <f>IF(Tabela1456738[[#This Row],[DIA]]&gt;0,IF('01'!$BX$33=77,1,""),"")</f>
        <v/>
      </c>
      <c r="S140" s="357" t="e">
        <f>IF(O140&gt;'01'!$BX$27,0,1)</f>
        <v>#N/A</v>
      </c>
    </row>
    <row r="141" spans="3:19" x14ac:dyDescent="0.25">
      <c r="C141" s="356"/>
      <c r="D141" s="357"/>
      <c r="E141" s="357"/>
      <c r="F141" s="357"/>
      <c r="G141" s="359"/>
      <c r="H141" s="357"/>
      <c r="I141" s="357"/>
      <c r="J141" s="357" t="str">
        <f t="shared" ca="1" si="20"/>
        <v/>
      </c>
      <c r="K141" s="360">
        <f t="shared" si="21"/>
        <v>0</v>
      </c>
      <c r="L141" s="360">
        <f t="shared" si="22"/>
        <v>1</v>
      </c>
      <c r="M141" s="360">
        <f t="shared" si="23"/>
        <v>1900</v>
      </c>
      <c r="N141" s="357">
        <f>VLOOKUP(Tabela1456738[[#This Row],[Banco]],$V$9:$W$28,2,0)</f>
        <v>7</v>
      </c>
      <c r="O141" s="357" t="e">
        <f t="shared" si="24"/>
        <v>#N/A</v>
      </c>
      <c r="P141" s="357" t="str">
        <f>IF(Tabela1456738[[#This Row],[DIA]]&gt;0,IF('13'!$CD$36=77,1,""),"")</f>
        <v/>
      </c>
      <c r="Q141" s="357" t="e">
        <f>IF(O141&gt;'13'!$CD$30,0,1)</f>
        <v>#N/A</v>
      </c>
      <c r="R141" s="357" t="str">
        <f>IF(Tabela1456738[[#This Row],[DIA]]&gt;0,IF('01'!$BX$33=77,1,""),"")</f>
        <v/>
      </c>
      <c r="S141" s="357" t="e">
        <f>IF(O141&gt;'01'!$BX$27,0,1)</f>
        <v>#N/A</v>
      </c>
    </row>
    <row r="142" spans="3:19" x14ac:dyDescent="0.25">
      <c r="C142" s="356"/>
      <c r="D142" s="357"/>
      <c r="E142" s="357"/>
      <c r="F142" s="357"/>
      <c r="G142" s="359"/>
      <c r="H142" s="357"/>
      <c r="I142" s="357"/>
      <c r="J142" s="357" t="str">
        <f t="shared" ca="1" si="20"/>
        <v/>
      </c>
      <c r="K142" s="360">
        <f t="shared" si="21"/>
        <v>0</v>
      </c>
      <c r="L142" s="360">
        <f t="shared" si="22"/>
        <v>1</v>
      </c>
      <c r="M142" s="360">
        <f t="shared" si="23"/>
        <v>1900</v>
      </c>
      <c r="N142" s="357">
        <f>VLOOKUP(Tabela1456738[[#This Row],[Banco]],$V$9:$W$28,2,0)</f>
        <v>7</v>
      </c>
      <c r="O142" s="357" t="e">
        <f t="shared" si="24"/>
        <v>#N/A</v>
      </c>
      <c r="P142" s="357" t="str">
        <f>IF(Tabela1456738[[#This Row],[DIA]]&gt;0,IF('13'!$CD$36=77,1,""),"")</f>
        <v/>
      </c>
      <c r="Q142" s="357" t="e">
        <f>IF(O142&gt;'13'!$CD$30,0,1)</f>
        <v>#N/A</v>
      </c>
      <c r="R142" s="357" t="str">
        <f>IF(Tabela1456738[[#This Row],[DIA]]&gt;0,IF('01'!$BX$33=77,1,""),"")</f>
        <v/>
      </c>
      <c r="S142" s="357" t="e">
        <f>IF(O142&gt;'01'!$BX$27,0,1)</f>
        <v>#N/A</v>
      </c>
    </row>
    <row r="143" spans="3:19" x14ac:dyDescent="0.25">
      <c r="C143" s="356"/>
      <c r="D143" s="357"/>
      <c r="E143" s="357"/>
      <c r="F143" s="357"/>
      <c r="G143" s="359"/>
      <c r="H143" s="357"/>
      <c r="I143" s="357"/>
      <c r="J143" s="357" t="str">
        <f t="shared" ca="1" si="20"/>
        <v/>
      </c>
      <c r="K143" s="360">
        <f t="shared" si="21"/>
        <v>0</v>
      </c>
      <c r="L143" s="360">
        <f t="shared" si="22"/>
        <v>1</v>
      </c>
      <c r="M143" s="360">
        <f t="shared" si="23"/>
        <v>1900</v>
      </c>
      <c r="N143" s="357">
        <f>VLOOKUP(Tabela1456738[[#This Row],[Banco]],$V$9:$W$28,2,0)</f>
        <v>7</v>
      </c>
      <c r="O143" s="357" t="e">
        <f t="shared" si="24"/>
        <v>#N/A</v>
      </c>
      <c r="P143" s="357" t="str">
        <f>IF(Tabela1456738[[#This Row],[DIA]]&gt;0,IF('13'!$CD$36=77,1,""),"")</f>
        <v/>
      </c>
      <c r="Q143" s="357" t="e">
        <f>IF(O143&gt;'13'!$CD$30,0,1)</f>
        <v>#N/A</v>
      </c>
      <c r="R143" s="357" t="str">
        <f>IF(Tabela1456738[[#This Row],[DIA]]&gt;0,IF('01'!$BX$33=77,1,""),"")</f>
        <v/>
      </c>
      <c r="S143" s="357" t="e">
        <f>IF(O143&gt;'01'!$BX$27,0,1)</f>
        <v>#N/A</v>
      </c>
    </row>
    <row r="144" spans="3:19" x14ac:dyDescent="0.25">
      <c r="C144" s="356"/>
      <c r="D144" s="357"/>
      <c r="E144" s="357"/>
      <c r="F144" s="357"/>
      <c r="G144" s="359"/>
      <c r="H144" s="357"/>
      <c r="I144" s="357"/>
      <c r="J144" s="357" t="str">
        <f t="shared" ca="1" si="20"/>
        <v/>
      </c>
      <c r="K144" s="360">
        <f t="shared" si="21"/>
        <v>0</v>
      </c>
      <c r="L144" s="360">
        <f t="shared" si="22"/>
        <v>1</v>
      </c>
      <c r="M144" s="360">
        <f t="shared" si="23"/>
        <v>1900</v>
      </c>
      <c r="N144" s="357">
        <f>VLOOKUP(Tabela1456738[[#This Row],[Banco]],$V$9:$W$28,2,0)</f>
        <v>7</v>
      </c>
      <c r="O144" s="357" t="e">
        <f t="shared" si="24"/>
        <v>#N/A</v>
      </c>
      <c r="P144" s="357" t="str">
        <f>IF(Tabela1456738[[#This Row],[DIA]]&gt;0,IF('13'!$CD$36=77,1,""),"")</f>
        <v/>
      </c>
      <c r="Q144" s="357" t="e">
        <f>IF(O144&gt;'13'!$CD$30,0,1)</f>
        <v>#N/A</v>
      </c>
      <c r="R144" s="357" t="str">
        <f>IF(Tabela1456738[[#This Row],[DIA]]&gt;0,IF('01'!$BX$33=77,1,""),"")</f>
        <v/>
      </c>
      <c r="S144" s="357" t="e">
        <f>IF(O144&gt;'01'!$BX$27,0,1)</f>
        <v>#N/A</v>
      </c>
    </row>
    <row r="145" spans="3:19" x14ac:dyDescent="0.25">
      <c r="C145" s="356"/>
      <c r="D145" s="357"/>
      <c r="E145" s="357"/>
      <c r="F145" s="357"/>
      <c r="G145" s="359"/>
      <c r="H145" s="357"/>
      <c r="I145" s="357"/>
      <c r="J145" s="357" t="str">
        <f t="shared" ca="1" si="20"/>
        <v/>
      </c>
      <c r="K145" s="360">
        <f t="shared" si="21"/>
        <v>0</v>
      </c>
      <c r="L145" s="360">
        <f t="shared" si="22"/>
        <v>1</v>
      </c>
      <c r="M145" s="360">
        <f t="shared" si="23"/>
        <v>1900</v>
      </c>
      <c r="N145" s="357">
        <f>VLOOKUP(Tabela1456738[[#This Row],[Banco]],$V$9:$W$28,2,0)</f>
        <v>7</v>
      </c>
      <c r="O145" s="357" t="e">
        <f t="shared" si="24"/>
        <v>#N/A</v>
      </c>
      <c r="P145" s="357" t="str">
        <f>IF(Tabela1456738[[#This Row],[DIA]]&gt;0,IF('13'!$CD$36=77,1,""),"")</f>
        <v/>
      </c>
      <c r="Q145" s="357" t="e">
        <f>IF(O145&gt;'13'!$CD$30,0,1)</f>
        <v>#N/A</v>
      </c>
      <c r="R145" s="357" t="str">
        <f>IF(Tabela1456738[[#This Row],[DIA]]&gt;0,IF('01'!$BX$33=77,1,""),"")</f>
        <v/>
      </c>
      <c r="S145" s="357" t="e">
        <f>IF(O145&gt;'01'!$BX$27,0,1)</f>
        <v>#N/A</v>
      </c>
    </row>
    <row r="146" spans="3:19" x14ac:dyDescent="0.25">
      <c r="C146" s="356"/>
      <c r="D146" s="357"/>
      <c r="E146" s="357"/>
      <c r="F146" s="357"/>
      <c r="G146" s="359"/>
      <c r="H146" s="357"/>
      <c r="I146" s="357"/>
      <c r="J146" s="357" t="str">
        <f t="shared" ca="1" si="20"/>
        <v/>
      </c>
      <c r="K146" s="360">
        <f t="shared" si="21"/>
        <v>0</v>
      </c>
      <c r="L146" s="360">
        <f t="shared" si="22"/>
        <v>1</v>
      </c>
      <c r="M146" s="360">
        <f t="shared" si="23"/>
        <v>1900</v>
      </c>
      <c r="N146" s="357">
        <f>VLOOKUP(Tabela1456738[[#This Row],[Banco]],$V$9:$W$28,2,0)</f>
        <v>7</v>
      </c>
      <c r="O146" s="357" t="e">
        <f t="shared" si="24"/>
        <v>#N/A</v>
      </c>
      <c r="P146" s="357" t="str">
        <f>IF(Tabela1456738[[#This Row],[DIA]]&gt;0,IF('13'!$CD$36=77,1,""),"")</f>
        <v/>
      </c>
      <c r="Q146" s="357" t="e">
        <f>IF(O146&gt;'13'!$CD$30,0,1)</f>
        <v>#N/A</v>
      </c>
      <c r="R146" s="357" t="str">
        <f>IF(Tabela1456738[[#This Row],[DIA]]&gt;0,IF('01'!$BX$33=77,1,""),"")</f>
        <v/>
      </c>
      <c r="S146" s="357" t="e">
        <f>IF(O146&gt;'01'!$BX$27,0,1)</f>
        <v>#N/A</v>
      </c>
    </row>
    <row r="147" spans="3:19" x14ac:dyDescent="0.25">
      <c r="C147" s="356"/>
      <c r="D147" s="357"/>
      <c r="E147" s="357"/>
      <c r="F147" s="357"/>
      <c r="G147" s="359"/>
      <c r="H147" s="357"/>
      <c r="I147" s="357"/>
      <c r="J147" s="357" t="str">
        <f t="shared" ca="1" si="20"/>
        <v/>
      </c>
      <c r="K147" s="360">
        <f t="shared" si="21"/>
        <v>0</v>
      </c>
      <c r="L147" s="360">
        <f t="shared" si="22"/>
        <v>1</v>
      </c>
      <c r="M147" s="360">
        <f t="shared" si="23"/>
        <v>1900</v>
      </c>
      <c r="N147" s="357">
        <f>VLOOKUP(Tabela1456738[[#This Row],[Banco]],$V$9:$W$28,2,0)</f>
        <v>7</v>
      </c>
      <c r="O147" s="357" t="e">
        <f t="shared" si="24"/>
        <v>#N/A</v>
      </c>
      <c r="P147" s="357" t="str">
        <f>IF(Tabela1456738[[#This Row],[DIA]]&gt;0,IF('13'!$CD$36=77,1,""),"")</f>
        <v/>
      </c>
      <c r="Q147" s="357" t="e">
        <f>IF(O147&gt;'13'!$CD$30,0,1)</f>
        <v>#N/A</v>
      </c>
      <c r="R147" s="357" t="str">
        <f>IF(Tabela1456738[[#This Row],[DIA]]&gt;0,IF('01'!$BX$33=77,1,""),"")</f>
        <v/>
      </c>
      <c r="S147" s="357" t="e">
        <f>IF(O147&gt;'01'!$BX$27,0,1)</f>
        <v>#N/A</v>
      </c>
    </row>
    <row r="148" spans="3:19" x14ac:dyDescent="0.25">
      <c r="C148" s="356"/>
      <c r="D148" s="357"/>
      <c r="E148" s="357"/>
      <c r="F148" s="357"/>
      <c r="G148" s="359"/>
      <c r="H148" s="357"/>
      <c r="I148" s="357"/>
      <c r="J148" s="357" t="str">
        <f t="shared" ca="1" si="20"/>
        <v/>
      </c>
      <c r="K148" s="360">
        <f t="shared" si="21"/>
        <v>0</v>
      </c>
      <c r="L148" s="360">
        <f t="shared" si="22"/>
        <v>1</v>
      </c>
      <c r="M148" s="360">
        <f t="shared" si="23"/>
        <v>1900</v>
      </c>
      <c r="N148" s="357">
        <f>VLOOKUP(Tabela1456738[[#This Row],[Banco]],$V$9:$W$28,2,0)</f>
        <v>7</v>
      </c>
      <c r="O148" s="357" t="e">
        <f t="shared" si="24"/>
        <v>#N/A</v>
      </c>
      <c r="P148" s="357" t="str">
        <f>IF(Tabela1456738[[#This Row],[DIA]]&gt;0,IF('13'!$CD$36=77,1,""),"")</f>
        <v/>
      </c>
      <c r="Q148" s="357" t="e">
        <f>IF(O148&gt;'13'!$CD$30,0,1)</f>
        <v>#N/A</v>
      </c>
      <c r="R148" s="357" t="str">
        <f>IF(Tabela1456738[[#This Row],[DIA]]&gt;0,IF('01'!$BX$33=77,1,""),"")</f>
        <v/>
      </c>
      <c r="S148" s="357" t="e">
        <f>IF(O148&gt;'01'!$BX$27,0,1)</f>
        <v>#N/A</v>
      </c>
    </row>
    <row r="149" spans="3:19" x14ac:dyDescent="0.25">
      <c r="C149" s="356"/>
      <c r="D149" s="357"/>
      <c r="E149" s="357"/>
      <c r="F149" s="357"/>
      <c r="G149" s="359"/>
      <c r="H149" s="357"/>
      <c r="I149" s="357"/>
      <c r="J149" s="357" t="str">
        <f t="shared" ca="1" si="20"/>
        <v/>
      </c>
      <c r="K149" s="360">
        <f t="shared" si="21"/>
        <v>0</v>
      </c>
      <c r="L149" s="360">
        <f t="shared" si="22"/>
        <v>1</v>
      </c>
      <c r="M149" s="360">
        <f t="shared" si="23"/>
        <v>1900</v>
      </c>
      <c r="N149" s="357">
        <f>VLOOKUP(Tabela1456738[[#This Row],[Banco]],$V$9:$W$28,2,0)</f>
        <v>7</v>
      </c>
      <c r="O149" s="357" t="e">
        <f t="shared" si="24"/>
        <v>#N/A</v>
      </c>
      <c r="P149" s="357" t="str">
        <f>IF(Tabela1456738[[#This Row],[DIA]]&gt;0,IF('13'!$CD$36=77,1,""),"")</f>
        <v/>
      </c>
      <c r="Q149" s="357" t="e">
        <f>IF(O149&gt;'13'!$CD$30,0,1)</f>
        <v>#N/A</v>
      </c>
      <c r="R149" s="357" t="str">
        <f>IF(Tabela1456738[[#This Row],[DIA]]&gt;0,IF('01'!$BX$33=77,1,""),"")</f>
        <v/>
      </c>
      <c r="S149" s="357" t="e">
        <f>IF(O149&gt;'01'!$BX$27,0,1)</f>
        <v>#N/A</v>
      </c>
    </row>
    <row r="150" spans="3:19" x14ac:dyDescent="0.25">
      <c r="C150" s="356"/>
      <c r="D150" s="357"/>
      <c r="E150" s="357"/>
      <c r="F150" s="357"/>
      <c r="G150" s="359"/>
      <c r="H150" s="357"/>
      <c r="I150" s="357"/>
      <c r="J150" s="357" t="str">
        <f t="shared" ca="1" si="20"/>
        <v/>
      </c>
      <c r="K150" s="360">
        <f t="shared" si="21"/>
        <v>0</v>
      </c>
      <c r="L150" s="360">
        <f t="shared" si="22"/>
        <v>1</v>
      </c>
      <c r="M150" s="360">
        <f t="shared" si="23"/>
        <v>1900</v>
      </c>
      <c r="N150" s="357">
        <f>VLOOKUP(Tabela1456738[[#This Row],[Banco]],$V$9:$W$28,2,0)</f>
        <v>7</v>
      </c>
      <c r="O150" s="357" t="e">
        <f t="shared" si="24"/>
        <v>#N/A</v>
      </c>
      <c r="P150" s="357" t="str">
        <f>IF(Tabela1456738[[#This Row],[DIA]]&gt;0,IF('13'!$CD$36=77,1,""),"")</f>
        <v/>
      </c>
      <c r="Q150" s="357" t="e">
        <f>IF(O150&gt;'13'!$CD$30,0,1)</f>
        <v>#N/A</v>
      </c>
      <c r="R150" s="357" t="str">
        <f>IF(Tabela1456738[[#This Row],[DIA]]&gt;0,IF('01'!$BX$33=77,1,""),"")</f>
        <v/>
      </c>
      <c r="S150" s="357" t="e">
        <f>IF(O150&gt;'01'!$BX$27,0,1)</f>
        <v>#N/A</v>
      </c>
    </row>
    <row r="151" spans="3:19" x14ac:dyDescent="0.25">
      <c r="C151" s="356"/>
      <c r="D151" s="357"/>
      <c r="E151" s="357"/>
      <c r="F151" s="357"/>
      <c r="G151" s="359"/>
      <c r="H151" s="357"/>
      <c r="I151" s="357"/>
      <c r="J151" s="357" t="str">
        <f t="shared" ca="1" si="20"/>
        <v/>
      </c>
      <c r="K151" s="360">
        <f t="shared" si="21"/>
        <v>0</v>
      </c>
      <c r="L151" s="360">
        <f t="shared" si="22"/>
        <v>1</v>
      </c>
      <c r="M151" s="360">
        <f t="shared" si="23"/>
        <v>1900</v>
      </c>
      <c r="N151" s="357">
        <f>VLOOKUP(Tabela1456738[[#This Row],[Banco]],$V$9:$W$28,2,0)</f>
        <v>7</v>
      </c>
      <c r="O151" s="357" t="e">
        <f t="shared" si="24"/>
        <v>#N/A</v>
      </c>
      <c r="P151" s="357" t="str">
        <f>IF(Tabela1456738[[#This Row],[DIA]]&gt;0,IF('13'!$CD$36=77,1,""),"")</f>
        <v/>
      </c>
      <c r="Q151" s="357" t="e">
        <f>IF(O151&gt;'13'!$CD$30,0,1)</f>
        <v>#N/A</v>
      </c>
      <c r="R151" s="357" t="str">
        <f>IF(Tabela1456738[[#This Row],[DIA]]&gt;0,IF('01'!$BX$33=77,1,""),"")</f>
        <v/>
      </c>
      <c r="S151" s="357" t="e">
        <f>IF(O151&gt;'01'!$BX$27,0,1)</f>
        <v>#N/A</v>
      </c>
    </row>
    <row r="152" spans="3:19" x14ac:dyDescent="0.25">
      <c r="C152" s="356"/>
      <c r="D152" s="357"/>
      <c r="E152" s="357"/>
      <c r="F152" s="357"/>
      <c r="G152" s="359"/>
      <c r="H152" s="357"/>
      <c r="I152" s="357"/>
      <c r="J152" s="357" t="str">
        <f t="shared" ca="1" si="20"/>
        <v/>
      </c>
      <c r="K152" s="360">
        <f t="shared" si="21"/>
        <v>0</v>
      </c>
      <c r="L152" s="360">
        <f t="shared" si="22"/>
        <v>1</v>
      </c>
      <c r="M152" s="360">
        <f t="shared" si="23"/>
        <v>1900</v>
      </c>
      <c r="N152" s="357">
        <f>VLOOKUP(Tabela1456738[[#This Row],[Banco]],$V$9:$W$28,2,0)</f>
        <v>7</v>
      </c>
      <c r="O152" s="357" t="e">
        <f t="shared" si="24"/>
        <v>#N/A</v>
      </c>
      <c r="P152" s="357" t="str">
        <f>IF(Tabela1456738[[#This Row],[DIA]]&gt;0,IF('13'!$CD$36=77,1,""),"")</f>
        <v/>
      </c>
      <c r="Q152" s="357" t="e">
        <f>IF(O152&gt;'13'!$CD$30,0,1)</f>
        <v>#N/A</v>
      </c>
      <c r="R152" s="357" t="str">
        <f>IF(Tabela1456738[[#This Row],[DIA]]&gt;0,IF('01'!$BX$33=77,1,""),"")</f>
        <v/>
      </c>
      <c r="S152" s="357" t="e">
        <f>IF(O152&gt;'01'!$BX$27,0,1)</f>
        <v>#N/A</v>
      </c>
    </row>
    <row r="153" spans="3:19" x14ac:dyDescent="0.25">
      <c r="C153" s="356"/>
      <c r="D153" s="357"/>
      <c r="E153" s="357"/>
      <c r="F153" s="357"/>
      <c r="G153" s="359"/>
      <c r="H153" s="357"/>
      <c r="I153" s="357"/>
      <c r="J153" s="357" t="str">
        <f t="shared" ca="1" si="20"/>
        <v/>
      </c>
      <c r="K153" s="360">
        <f t="shared" si="21"/>
        <v>0</v>
      </c>
      <c r="L153" s="360">
        <f t="shared" si="22"/>
        <v>1</v>
      </c>
      <c r="M153" s="360">
        <f t="shared" si="23"/>
        <v>1900</v>
      </c>
      <c r="N153" s="357">
        <f>VLOOKUP(Tabela1456738[[#This Row],[Banco]],$V$9:$W$28,2,0)</f>
        <v>7</v>
      </c>
      <c r="O153" s="357" t="e">
        <f t="shared" si="24"/>
        <v>#N/A</v>
      </c>
      <c r="P153" s="357" t="str">
        <f>IF(Tabela1456738[[#This Row],[DIA]]&gt;0,IF('13'!$CD$36=77,1,""),"")</f>
        <v/>
      </c>
      <c r="Q153" s="357" t="e">
        <f>IF(O153&gt;'13'!$CD$30,0,1)</f>
        <v>#N/A</v>
      </c>
      <c r="R153" s="357" t="str">
        <f>IF(Tabela1456738[[#This Row],[DIA]]&gt;0,IF('01'!$BX$33=77,1,""),"")</f>
        <v/>
      </c>
      <c r="S153" s="357" t="e">
        <f>IF(O153&gt;'01'!$BX$27,0,1)</f>
        <v>#N/A</v>
      </c>
    </row>
    <row r="154" spans="3:19" x14ac:dyDescent="0.25">
      <c r="C154" s="356"/>
      <c r="D154" s="357"/>
      <c r="E154" s="357"/>
      <c r="F154" s="357"/>
      <c r="G154" s="359"/>
      <c r="H154" s="357"/>
      <c r="I154" s="357"/>
      <c r="J154" s="357" t="str">
        <f t="shared" ca="1" si="20"/>
        <v/>
      </c>
      <c r="K154" s="360">
        <f t="shared" si="21"/>
        <v>0</v>
      </c>
      <c r="L154" s="360">
        <f t="shared" si="22"/>
        <v>1</v>
      </c>
      <c r="M154" s="360">
        <f t="shared" si="23"/>
        <v>1900</v>
      </c>
      <c r="N154" s="357">
        <f>VLOOKUP(Tabela1456738[[#This Row],[Banco]],$V$9:$W$28,2,0)</f>
        <v>7</v>
      </c>
      <c r="O154" s="357" t="e">
        <f t="shared" si="24"/>
        <v>#N/A</v>
      </c>
      <c r="P154" s="357" t="str">
        <f>IF(Tabela1456738[[#This Row],[DIA]]&gt;0,IF('13'!$CD$36=77,1,""),"")</f>
        <v/>
      </c>
      <c r="Q154" s="357" t="e">
        <f>IF(O154&gt;'13'!$CD$30,0,1)</f>
        <v>#N/A</v>
      </c>
      <c r="R154" s="357" t="str">
        <f>IF(Tabela1456738[[#This Row],[DIA]]&gt;0,IF('01'!$BX$33=77,1,""),"")</f>
        <v/>
      </c>
      <c r="S154" s="357" t="e">
        <f>IF(O154&gt;'01'!$BX$27,0,1)</f>
        <v>#N/A</v>
      </c>
    </row>
    <row r="155" spans="3:19" x14ac:dyDescent="0.25">
      <c r="C155" s="356"/>
      <c r="D155" s="357" t="s">
        <v>82</v>
      </c>
      <c r="E155" s="357"/>
      <c r="F155" s="357"/>
      <c r="G155" s="359"/>
      <c r="H155" s="374"/>
      <c r="I155" s="357"/>
      <c r="J155" s="360" t="str">
        <f t="shared" ca="1" si="20"/>
        <v/>
      </c>
      <c r="K155" s="360">
        <f t="shared" si="21"/>
        <v>0</v>
      </c>
      <c r="L155" s="360">
        <f t="shared" si="22"/>
        <v>1</v>
      </c>
      <c r="M155" s="360">
        <f t="shared" si="23"/>
        <v>1900</v>
      </c>
      <c r="N155" s="357">
        <f>VLOOKUP(Tabela1456738[[#This Row],[Banco]],$V$9:$W$28,2,0)</f>
        <v>7</v>
      </c>
      <c r="O155" s="360" t="e">
        <f t="shared" si="24"/>
        <v>#N/A</v>
      </c>
      <c r="P155" s="360" t="str">
        <f>IF(Tabela1456738[[#This Row],[DIA]]&gt;0,IF('13'!$CD$36=77,1,""),"")</f>
        <v/>
      </c>
      <c r="Q155" s="360" t="e">
        <f>IF(O155&gt;'13'!$CD$30,0,1)</f>
        <v>#N/A</v>
      </c>
      <c r="R155" s="357" t="str">
        <f>IF(Tabela1456738[[#This Row],[DIA]]&gt;0,IF('01'!$BX$33=77,1,""),"")</f>
        <v/>
      </c>
      <c r="S155" s="360" t="e">
        <f>IF(O155&gt;'01'!$BX$27,0,1)</f>
        <v>#N/A</v>
      </c>
    </row>
    <row r="156" spans="3:19" x14ac:dyDescent="0.25">
      <c r="D156" s="357"/>
    </row>
  </sheetData>
  <mergeCells count="1">
    <mergeCell ref="C6:E6"/>
  </mergeCells>
  <conditionalFormatting sqref="C9:S155">
    <cfRule type="expression" dxfId="91" priority="2">
      <formula>$I9="Pendente"</formula>
    </cfRule>
  </conditionalFormatting>
  <conditionalFormatting sqref="D156">
    <cfRule type="expression" dxfId="90" priority="1">
      <formula>$I156="Pendente"</formula>
    </cfRule>
  </conditionalFormatting>
  <dataValidations count="5">
    <dataValidation type="list" allowBlank="1" showInputMessage="1" showErrorMessage="1" sqref="E9:E155" xr:uid="{00000000-0002-0000-0A00-000000000000}">
      <formula1>$Y$15:$Y$64</formula1>
    </dataValidation>
    <dataValidation type="list" allowBlank="1" showInputMessage="1" showErrorMessage="1" prompt="Empréstimo Concedido:_x000a_Situação em que você empresta dinheiro para alguma pessoa._x000a__x000a_Empréstimo Recebido:_x000a_Situação em que você recebe o empréstimo concedido." sqref="D9:D155" xr:uid="{00000000-0002-0000-0A00-000001000000}">
      <formula1>$Y$12:$Y$13</formula1>
    </dataValidation>
    <dataValidation type="list" allowBlank="1" showInputMessage="1" showErrorMessage="1" sqref="I9:I155" xr:uid="{00000000-0002-0000-0A00-000002000000}">
      <formula1>$Y$9:$Y$10</formula1>
    </dataValidation>
    <dataValidation type="list" allowBlank="1" showInputMessage="1" showErrorMessage="1" sqref="H9:H155" xr:uid="{00000000-0002-0000-0A00-000003000000}">
      <formula1>$V$9:$V$28</formula1>
    </dataValidation>
    <dataValidation allowBlank="1" showInputMessage="1" showErrorMessage="1" promptTitle="Observação:" prompt="_x000a_Essa cédula é preenchida automaticamente quando o &quot;STATUS&quot; do lançamento está na opção &quot;PENDENTE&quot;." sqref="J9:J155" xr:uid="{00000000-0002-0000-0A00-00000400000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ULTIMALINHA">
                <anchor moveWithCells="1" sizeWithCells="1">
                  <from>
                    <xdr:col>5</xdr:col>
                    <xdr:colOff>885825</xdr:colOff>
                    <xdr:row>4</xdr:row>
                    <xdr:rowOff>171450</xdr:rowOff>
                  </from>
                  <to>
                    <xdr:col>6</xdr:col>
                    <xdr:colOff>466725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A_EMP_CON">
                <anchor moveWithCells="1" sizeWithCells="1">
                  <from>
                    <xdr:col>6</xdr:col>
                    <xdr:colOff>657225</xdr:colOff>
                    <xdr:row>4</xdr:row>
                    <xdr:rowOff>171450</xdr:rowOff>
                  </from>
                  <to>
                    <xdr:col>7</xdr:col>
                    <xdr:colOff>1476375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3">
    <tabColor rgb="FF00B050"/>
  </sheetPr>
  <dimension ref="A4:W154"/>
  <sheetViews>
    <sheetView showGridLines="0" showRowColHeaders="0" workbookViewId="0">
      <pane ySplit="8" topLeftCell="A104" activePane="bottomLeft" state="frozen"/>
      <selection pane="bottomLeft"/>
    </sheetView>
  </sheetViews>
  <sheetFormatPr defaultRowHeight="15" x14ac:dyDescent="0.25"/>
  <cols>
    <col min="1" max="1" width="11.28515625" style="77" customWidth="1"/>
    <col min="2" max="2" width="2.7109375" style="47" customWidth="1"/>
    <col min="3" max="3" width="10.85546875" style="47" customWidth="1"/>
    <col min="4" max="4" width="26.7109375" style="47" customWidth="1"/>
    <col min="5" max="5" width="59" style="47" customWidth="1"/>
    <col min="6" max="6" width="13.7109375" style="47" customWidth="1"/>
    <col min="7" max="7" width="26.7109375" style="47" customWidth="1"/>
    <col min="8" max="8" width="15.85546875" style="47" customWidth="1"/>
    <col min="9" max="9" width="20.28515625" style="47" customWidth="1"/>
    <col min="10" max="12" width="10.85546875" style="47" hidden="1" customWidth="1"/>
    <col min="13" max="13" width="8.140625" style="47" hidden="1" customWidth="1"/>
    <col min="14" max="15" width="8" style="47" hidden="1" customWidth="1"/>
    <col min="16" max="16" width="8.140625" style="47" hidden="1" customWidth="1"/>
    <col min="17" max="17" width="9.140625" style="47" hidden="1" customWidth="1"/>
    <col min="18" max="18" width="4.140625" style="47" hidden="1" customWidth="1"/>
    <col min="19" max="19" width="13.28515625" style="47" hidden="1" customWidth="1"/>
    <col min="20" max="20" width="6.42578125" style="47" hidden="1" customWidth="1"/>
    <col min="21" max="21" width="4.140625" style="47" hidden="1" customWidth="1"/>
    <col min="22" max="22" width="9.140625" style="47" hidden="1" customWidth="1"/>
    <col min="23" max="23" width="5" style="47" hidden="1" customWidth="1"/>
    <col min="24" max="24" width="0" style="47" hidden="1" customWidth="1"/>
    <col min="25" max="16384" width="9.140625" style="47"/>
  </cols>
  <sheetData>
    <row r="4" spans="3:23" x14ac:dyDescent="0.25">
      <c r="M4" s="78"/>
      <c r="P4" s="78"/>
    </row>
    <row r="5" spans="3:23" x14ac:dyDescent="0.25">
      <c r="M5" s="78"/>
      <c r="P5" s="78"/>
    </row>
    <row r="6" spans="3:23" ht="17.100000000000001" customHeight="1" x14ac:dyDescent="0.25">
      <c r="C6" s="418" t="s">
        <v>216</v>
      </c>
      <c r="D6" s="418"/>
      <c r="E6" s="418"/>
      <c r="H6" s="120" t="s">
        <v>156</v>
      </c>
      <c r="I6" s="119">
        <f>SUBTOTAL(9,F:F)</f>
        <v>113420</v>
      </c>
      <c r="M6" s="81"/>
      <c r="P6" s="81"/>
    </row>
    <row r="7" spans="3:23" ht="3" customHeight="1" x14ac:dyDescent="0.25"/>
    <row r="8" spans="3:23" ht="30" customHeight="1" x14ac:dyDescent="0.25">
      <c r="C8" s="118" t="s">
        <v>0</v>
      </c>
      <c r="D8" s="118" t="s">
        <v>67</v>
      </c>
      <c r="E8" s="118" t="s">
        <v>2</v>
      </c>
      <c r="F8" s="118" t="s">
        <v>66</v>
      </c>
      <c r="G8" s="118" t="s">
        <v>68</v>
      </c>
      <c r="H8" s="118" t="s">
        <v>3</v>
      </c>
      <c r="I8" s="118" t="s">
        <v>4</v>
      </c>
      <c r="J8" s="105" t="s">
        <v>62</v>
      </c>
      <c r="K8" s="105" t="s">
        <v>63</v>
      </c>
      <c r="L8" s="105" t="s">
        <v>64</v>
      </c>
      <c r="M8" s="105" t="s">
        <v>65</v>
      </c>
      <c r="N8" s="322" t="s">
        <v>759</v>
      </c>
      <c r="O8" s="327" t="s">
        <v>762</v>
      </c>
      <c r="P8" s="321" t="s">
        <v>757</v>
      </c>
      <c r="W8" s="84"/>
    </row>
    <row r="9" spans="3:23" x14ac:dyDescent="0.25">
      <c r="C9" s="375">
        <v>43103</v>
      </c>
      <c r="D9" s="371" t="s">
        <v>274</v>
      </c>
      <c r="E9" s="376"/>
      <c r="F9" s="377">
        <v>2000</v>
      </c>
      <c r="G9" s="371" t="s">
        <v>272</v>
      </c>
      <c r="H9" s="371" t="s">
        <v>60</v>
      </c>
      <c r="I9" s="371" t="str">
        <f t="shared" ref="I9:I40" ca="1" si="0">IF(H9="","",(IF(H9="Efetivado","",IF(C9="","",IF(C9=TODAY(),"Vence Hoje",IF(C9&lt;TODAY(),"Atrasado",C9-TODAY()&amp;" Dias para Vencer"))))))</f>
        <v/>
      </c>
      <c r="J9" s="378">
        <f t="shared" ref="J9:J40" si="1">DAY(C9)</f>
        <v>3</v>
      </c>
      <c r="K9" s="378">
        <f t="shared" ref="K9:K40" si="2">MONTH(C9)</f>
        <v>1</v>
      </c>
      <c r="L9" s="378">
        <f t="shared" ref="L9:L40" si="3">YEAR(C9)</f>
        <v>2018</v>
      </c>
      <c r="M9" s="371">
        <f t="shared" ref="M9:M40" si="4">VLOOKUP(H9,$V$9:$W$10,2,0)</f>
        <v>1</v>
      </c>
      <c r="N9" s="371">
        <f>VLOOKUP(Tabela14567[[#This Row],[Banco Destino]],$S$9:$T$28,2,0)</f>
        <v>1</v>
      </c>
      <c r="O9" s="371">
        <f>IF(M9&gt;'13'!$CD$30,0,1)</f>
        <v>1</v>
      </c>
      <c r="P9" s="371">
        <f>IF(M9&gt;'01'!$BX$27,0,1)</f>
        <v>1</v>
      </c>
      <c r="R9" s="84"/>
      <c r="S9" s="361" t="str">
        <f>'CAD2'!D7</f>
        <v>DINHEIRO / CARTEIRA</v>
      </c>
      <c r="T9" s="362">
        <v>1</v>
      </c>
      <c r="U9" s="84"/>
      <c r="V9" s="363" t="s">
        <v>60</v>
      </c>
      <c r="W9" s="364">
        <v>1</v>
      </c>
    </row>
    <row r="10" spans="3:23" x14ac:dyDescent="0.25">
      <c r="C10" s="375">
        <v>43105</v>
      </c>
      <c r="D10" s="371" t="s">
        <v>272</v>
      </c>
      <c r="E10" s="376"/>
      <c r="F10" s="377">
        <v>1000</v>
      </c>
      <c r="G10" s="371" t="s">
        <v>273</v>
      </c>
      <c r="H10" s="371" t="s">
        <v>60</v>
      </c>
      <c r="I10" s="371" t="str">
        <f t="shared" ca="1" si="0"/>
        <v/>
      </c>
      <c r="J10" s="378">
        <f t="shared" si="1"/>
        <v>5</v>
      </c>
      <c r="K10" s="378">
        <f t="shared" si="2"/>
        <v>1</v>
      </c>
      <c r="L10" s="378">
        <f t="shared" si="3"/>
        <v>2018</v>
      </c>
      <c r="M10" s="371">
        <f t="shared" si="4"/>
        <v>1</v>
      </c>
      <c r="N10" s="371">
        <f>VLOOKUP(Tabela14567[[#This Row],[Banco Destino]],$S$9:$T$28,2,0)</f>
        <v>2</v>
      </c>
      <c r="O10" s="371">
        <f>IF(M10&gt;'13'!$CD$30,0,1)</f>
        <v>1</v>
      </c>
      <c r="P10" s="371">
        <f>IF(M10&gt;'01'!$BX$27,0,1)</f>
        <v>1</v>
      </c>
      <c r="R10" s="84"/>
      <c r="S10" s="361" t="str">
        <f>'CAD2'!D8</f>
        <v>CAIXA ECONÔMICA FEDERAL</v>
      </c>
      <c r="T10" s="362">
        <v>2</v>
      </c>
      <c r="U10" s="84"/>
      <c r="V10" s="363" t="s">
        <v>61</v>
      </c>
      <c r="W10" s="364">
        <v>2</v>
      </c>
    </row>
    <row r="11" spans="3:23" x14ac:dyDescent="0.25">
      <c r="C11" s="375">
        <v>43111</v>
      </c>
      <c r="D11" s="371" t="s">
        <v>274</v>
      </c>
      <c r="E11" s="376"/>
      <c r="F11" s="377">
        <v>1500</v>
      </c>
      <c r="G11" s="371" t="s">
        <v>272</v>
      </c>
      <c r="H11" s="371" t="s">
        <v>60</v>
      </c>
      <c r="I11" s="371" t="str">
        <f t="shared" ca="1" si="0"/>
        <v/>
      </c>
      <c r="J11" s="378">
        <f t="shared" si="1"/>
        <v>11</v>
      </c>
      <c r="K11" s="378">
        <f t="shared" si="2"/>
        <v>1</v>
      </c>
      <c r="L11" s="378">
        <f t="shared" si="3"/>
        <v>2018</v>
      </c>
      <c r="M11" s="371">
        <f t="shared" si="4"/>
        <v>1</v>
      </c>
      <c r="N11" s="371">
        <f>VLOOKUP(Tabela14567[[#This Row],[Banco Destino]],$S$9:$T$28,2,0)</f>
        <v>1</v>
      </c>
      <c r="O11" s="371">
        <f>IF(M11&gt;'13'!$CD$30,0,1)</f>
        <v>1</v>
      </c>
      <c r="P11" s="371">
        <f>IF(M11&gt;'01'!$BX$27,0,1)</f>
        <v>1</v>
      </c>
      <c r="R11" s="84"/>
      <c r="S11" s="361" t="str">
        <f>'CAD2'!D9</f>
        <v>BANCO DO BRASIL S/A</v>
      </c>
      <c r="T11" s="362">
        <v>3</v>
      </c>
      <c r="U11" s="84"/>
      <c r="V11" s="84"/>
      <c r="W11" s="84"/>
    </row>
    <row r="12" spans="3:23" x14ac:dyDescent="0.25">
      <c r="C12" s="375">
        <v>43111</v>
      </c>
      <c r="D12" s="371" t="s">
        <v>272</v>
      </c>
      <c r="E12" s="376"/>
      <c r="F12" s="377">
        <v>1200</v>
      </c>
      <c r="G12" s="371" t="s">
        <v>273</v>
      </c>
      <c r="H12" s="371" t="s">
        <v>60</v>
      </c>
      <c r="I12" s="371" t="str">
        <f t="shared" ca="1" si="0"/>
        <v/>
      </c>
      <c r="J12" s="378">
        <f t="shared" si="1"/>
        <v>11</v>
      </c>
      <c r="K12" s="378">
        <f t="shared" si="2"/>
        <v>1</v>
      </c>
      <c r="L12" s="378">
        <f t="shared" si="3"/>
        <v>2018</v>
      </c>
      <c r="M12" s="371">
        <f t="shared" si="4"/>
        <v>1</v>
      </c>
      <c r="N12" s="371">
        <f>VLOOKUP(Tabela14567[[#This Row],[Banco Destino]],$S$9:$T$28,2,0)</f>
        <v>2</v>
      </c>
      <c r="O12" s="371">
        <f>IF(M12&gt;'13'!$CD$30,0,1)</f>
        <v>1</v>
      </c>
      <c r="P12" s="371">
        <f>IF(M12&gt;'01'!$BX$27,0,1)</f>
        <v>1</v>
      </c>
      <c r="R12" s="84"/>
      <c r="S12" s="361" t="str">
        <f>'CAD2'!D10</f>
        <v>NUCONTA</v>
      </c>
      <c r="T12" s="362">
        <v>4</v>
      </c>
      <c r="U12" s="84"/>
      <c r="V12" s="84"/>
      <c r="W12" s="84"/>
    </row>
    <row r="13" spans="3:23" x14ac:dyDescent="0.25">
      <c r="C13" s="375">
        <v>43118</v>
      </c>
      <c r="D13" s="371" t="s">
        <v>273</v>
      </c>
      <c r="E13" s="376"/>
      <c r="F13" s="377">
        <v>1500</v>
      </c>
      <c r="G13" s="371" t="s">
        <v>272</v>
      </c>
      <c r="H13" s="371" t="s">
        <v>60</v>
      </c>
      <c r="I13" s="371" t="str">
        <f t="shared" ca="1" si="0"/>
        <v/>
      </c>
      <c r="J13" s="378">
        <f t="shared" si="1"/>
        <v>18</v>
      </c>
      <c r="K13" s="378">
        <f t="shared" si="2"/>
        <v>1</v>
      </c>
      <c r="L13" s="378">
        <f t="shared" si="3"/>
        <v>2018</v>
      </c>
      <c r="M13" s="371">
        <f t="shared" si="4"/>
        <v>1</v>
      </c>
      <c r="N13" s="371">
        <f>VLOOKUP(Tabela14567[[#This Row],[Banco Destino]],$S$9:$T$28,2,0)</f>
        <v>1</v>
      </c>
      <c r="O13" s="371">
        <f>IF(M13&gt;'13'!$CD$30,0,1)</f>
        <v>1</v>
      </c>
      <c r="P13" s="371">
        <f>IF(M13&gt;'01'!$BX$27,0,1)</f>
        <v>1</v>
      </c>
      <c r="R13" s="84"/>
      <c r="S13" s="361" t="str">
        <f>'CAD2'!D11</f>
        <v>INTER</v>
      </c>
      <c r="T13" s="362">
        <v>5</v>
      </c>
      <c r="U13" s="84"/>
      <c r="V13" s="84"/>
      <c r="W13" s="84"/>
    </row>
    <row r="14" spans="3:23" x14ac:dyDescent="0.25">
      <c r="C14" s="375">
        <v>43119</v>
      </c>
      <c r="D14" s="371" t="s">
        <v>273</v>
      </c>
      <c r="E14" s="376"/>
      <c r="F14" s="377">
        <v>900</v>
      </c>
      <c r="G14" s="371" t="s">
        <v>272</v>
      </c>
      <c r="H14" s="371" t="s">
        <v>60</v>
      </c>
      <c r="I14" s="371" t="str">
        <f t="shared" ca="1" si="0"/>
        <v/>
      </c>
      <c r="J14" s="378">
        <f t="shared" si="1"/>
        <v>19</v>
      </c>
      <c r="K14" s="378">
        <f t="shared" si="2"/>
        <v>1</v>
      </c>
      <c r="L14" s="378">
        <f t="shared" si="3"/>
        <v>2018</v>
      </c>
      <c r="M14" s="371">
        <f t="shared" si="4"/>
        <v>1</v>
      </c>
      <c r="N14" s="371">
        <f>VLOOKUP(Tabela14567[[#This Row],[Banco Destino]],$S$9:$T$28,2,0)</f>
        <v>1</v>
      </c>
      <c r="O14" s="371">
        <f>IF(M14&gt;'13'!$CD$30,0,1)</f>
        <v>1</v>
      </c>
      <c r="P14" s="371">
        <f>IF(M14&gt;'01'!$BX$27,0,1)</f>
        <v>1</v>
      </c>
      <c r="R14" s="84"/>
      <c r="S14" s="361" t="str">
        <f>'CAD2'!D12</f>
        <v>BRADESCO S/A</v>
      </c>
      <c r="T14" s="362">
        <v>6</v>
      </c>
      <c r="U14" s="84"/>
      <c r="V14" s="84"/>
      <c r="W14" s="84"/>
    </row>
    <row r="15" spans="3:23" x14ac:dyDescent="0.25">
      <c r="C15" s="375">
        <v>43123</v>
      </c>
      <c r="D15" s="371" t="s">
        <v>274</v>
      </c>
      <c r="E15" s="376"/>
      <c r="F15" s="377">
        <v>830</v>
      </c>
      <c r="G15" s="371" t="s">
        <v>272</v>
      </c>
      <c r="H15" s="371" t="s">
        <v>60</v>
      </c>
      <c r="I15" s="371" t="str">
        <f t="shared" ca="1" si="0"/>
        <v/>
      </c>
      <c r="J15" s="378">
        <f t="shared" si="1"/>
        <v>23</v>
      </c>
      <c r="K15" s="378">
        <f t="shared" si="2"/>
        <v>1</v>
      </c>
      <c r="L15" s="378">
        <f t="shared" si="3"/>
        <v>2018</v>
      </c>
      <c r="M15" s="371">
        <f t="shared" si="4"/>
        <v>1</v>
      </c>
      <c r="N15" s="371">
        <f>VLOOKUP(Tabela14567[[#This Row],[Banco Destino]],$S$9:$T$28,2,0)</f>
        <v>1</v>
      </c>
      <c r="O15" s="371">
        <f>IF(M15&gt;'13'!$CD$30,0,1)</f>
        <v>1</v>
      </c>
      <c r="P15" s="371">
        <f>IF(M15&gt;'01'!$BX$27,0,1)</f>
        <v>1</v>
      </c>
      <c r="R15" s="84"/>
      <c r="S15" s="361">
        <f>'CAD2'!D13</f>
        <v>0</v>
      </c>
      <c r="T15" s="362">
        <v>7</v>
      </c>
      <c r="U15" s="84"/>
      <c r="V15" s="84"/>
      <c r="W15" s="84"/>
    </row>
    <row r="16" spans="3:23" x14ac:dyDescent="0.25">
      <c r="C16" s="375">
        <v>43137</v>
      </c>
      <c r="D16" s="371" t="s">
        <v>273</v>
      </c>
      <c r="E16" s="376"/>
      <c r="F16" s="377">
        <v>500</v>
      </c>
      <c r="G16" s="371" t="s">
        <v>272</v>
      </c>
      <c r="H16" s="371" t="s">
        <v>60</v>
      </c>
      <c r="I16" s="371" t="str">
        <f t="shared" ca="1" si="0"/>
        <v/>
      </c>
      <c r="J16" s="378">
        <f t="shared" si="1"/>
        <v>6</v>
      </c>
      <c r="K16" s="378">
        <f t="shared" si="2"/>
        <v>2</v>
      </c>
      <c r="L16" s="378">
        <f t="shared" si="3"/>
        <v>2018</v>
      </c>
      <c r="M16" s="371">
        <f t="shared" si="4"/>
        <v>1</v>
      </c>
      <c r="N16" s="371">
        <f>VLOOKUP(Tabela14567[[#This Row],[Banco Destino]],$S$9:$T$28,2,0)</f>
        <v>1</v>
      </c>
      <c r="O16" s="371">
        <f>IF(M16&gt;'13'!$CD$30,0,1)</f>
        <v>1</v>
      </c>
      <c r="P16" s="371">
        <f>IF(M16&gt;'01'!$BX$27,0,1)</f>
        <v>1</v>
      </c>
      <c r="R16" s="84"/>
      <c r="S16" s="361">
        <f>'CAD2'!D14</f>
        <v>0</v>
      </c>
      <c r="T16" s="362">
        <v>8</v>
      </c>
      <c r="U16" s="84"/>
      <c r="V16" s="84"/>
      <c r="W16" s="84"/>
    </row>
    <row r="17" spans="3:23" x14ac:dyDescent="0.25">
      <c r="C17" s="375">
        <v>43139</v>
      </c>
      <c r="D17" s="371" t="s">
        <v>274</v>
      </c>
      <c r="E17" s="376"/>
      <c r="F17" s="377">
        <v>2800</v>
      </c>
      <c r="G17" s="371" t="s">
        <v>272</v>
      </c>
      <c r="H17" s="371" t="s">
        <v>60</v>
      </c>
      <c r="I17" s="371" t="str">
        <f t="shared" ca="1" si="0"/>
        <v/>
      </c>
      <c r="J17" s="378">
        <f t="shared" si="1"/>
        <v>8</v>
      </c>
      <c r="K17" s="378">
        <f t="shared" si="2"/>
        <v>2</v>
      </c>
      <c r="L17" s="378">
        <f t="shared" si="3"/>
        <v>2018</v>
      </c>
      <c r="M17" s="371">
        <f t="shared" si="4"/>
        <v>1</v>
      </c>
      <c r="N17" s="371">
        <f>VLOOKUP(Tabela14567[[#This Row],[Banco Destino]],$S$9:$T$28,2,0)</f>
        <v>1</v>
      </c>
      <c r="O17" s="371">
        <f>IF(M17&gt;'13'!$CD$30,0,1)</f>
        <v>1</v>
      </c>
      <c r="P17" s="371">
        <f>IF(M17&gt;'01'!$BX$27,0,1)</f>
        <v>1</v>
      </c>
      <c r="R17" s="84"/>
      <c r="S17" s="361">
        <f>'CAD2'!D15</f>
        <v>0</v>
      </c>
      <c r="T17" s="362">
        <v>9</v>
      </c>
      <c r="U17" s="84"/>
      <c r="V17" s="84"/>
      <c r="W17" s="84"/>
    </row>
    <row r="18" spans="3:23" x14ac:dyDescent="0.25">
      <c r="C18" s="375">
        <v>43140</v>
      </c>
      <c r="D18" s="371" t="s">
        <v>272</v>
      </c>
      <c r="E18" s="376"/>
      <c r="F18" s="377">
        <v>200</v>
      </c>
      <c r="G18" s="371" t="s">
        <v>273</v>
      </c>
      <c r="H18" s="371" t="s">
        <v>60</v>
      </c>
      <c r="I18" s="371" t="str">
        <f t="shared" ca="1" si="0"/>
        <v/>
      </c>
      <c r="J18" s="378">
        <f t="shared" si="1"/>
        <v>9</v>
      </c>
      <c r="K18" s="378">
        <f t="shared" si="2"/>
        <v>2</v>
      </c>
      <c r="L18" s="378">
        <f t="shared" si="3"/>
        <v>2018</v>
      </c>
      <c r="M18" s="371">
        <f t="shared" si="4"/>
        <v>1</v>
      </c>
      <c r="N18" s="371">
        <f>VLOOKUP(Tabela14567[[#This Row],[Banco Destino]],$S$9:$T$28,2,0)</f>
        <v>2</v>
      </c>
      <c r="O18" s="371">
        <f>IF(M18&gt;'13'!$CD$30,0,1)</f>
        <v>1</v>
      </c>
      <c r="P18" s="371">
        <f>IF(M18&gt;'01'!$BX$27,0,1)</f>
        <v>1</v>
      </c>
      <c r="R18" s="84"/>
      <c r="S18" s="361">
        <f>'CAD2'!D16</f>
        <v>0</v>
      </c>
      <c r="T18" s="362">
        <v>10</v>
      </c>
      <c r="U18" s="84"/>
      <c r="V18" s="84"/>
      <c r="W18" s="84"/>
    </row>
    <row r="19" spans="3:23" x14ac:dyDescent="0.25">
      <c r="C19" s="375">
        <v>43157</v>
      </c>
      <c r="D19" s="371" t="s">
        <v>274</v>
      </c>
      <c r="E19" s="376"/>
      <c r="F19" s="377">
        <v>2600</v>
      </c>
      <c r="G19" s="371" t="s">
        <v>272</v>
      </c>
      <c r="H19" s="371" t="s">
        <v>60</v>
      </c>
      <c r="I19" s="371" t="str">
        <f t="shared" ca="1" si="0"/>
        <v/>
      </c>
      <c r="J19" s="378">
        <f t="shared" si="1"/>
        <v>26</v>
      </c>
      <c r="K19" s="378">
        <f t="shared" si="2"/>
        <v>2</v>
      </c>
      <c r="L19" s="378">
        <f t="shared" si="3"/>
        <v>2018</v>
      </c>
      <c r="M19" s="371">
        <f t="shared" si="4"/>
        <v>1</v>
      </c>
      <c r="N19" s="371">
        <f>VLOOKUP(Tabela14567[[#This Row],[Banco Destino]],$S$9:$T$28,2,0)</f>
        <v>1</v>
      </c>
      <c r="O19" s="371">
        <f>IF(M19&gt;'13'!$CD$30,0,1)</f>
        <v>1</v>
      </c>
      <c r="P19" s="371">
        <f>IF(M19&gt;'01'!$BX$27,0,1)</f>
        <v>1</v>
      </c>
      <c r="R19" s="84"/>
      <c r="S19" s="361">
        <f>'CAD2'!D17</f>
        <v>0</v>
      </c>
      <c r="T19" s="362">
        <v>11</v>
      </c>
      <c r="U19" s="84"/>
      <c r="V19" s="84"/>
      <c r="W19" s="84"/>
    </row>
    <row r="20" spans="3:23" x14ac:dyDescent="0.25">
      <c r="C20" s="375">
        <v>43182</v>
      </c>
      <c r="D20" s="371" t="s">
        <v>274</v>
      </c>
      <c r="E20" s="376"/>
      <c r="F20" s="377">
        <v>800</v>
      </c>
      <c r="G20" s="371" t="s">
        <v>272</v>
      </c>
      <c r="H20" s="371" t="s">
        <v>60</v>
      </c>
      <c r="I20" s="371" t="str">
        <f t="shared" ca="1" si="0"/>
        <v/>
      </c>
      <c r="J20" s="378">
        <f t="shared" si="1"/>
        <v>23</v>
      </c>
      <c r="K20" s="378">
        <f t="shared" si="2"/>
        <v>3</v>
      </c>
      <c r="L20" s="378">
        <f t="shared" si="3"/>
        <v>2018</v>
      </c>
      <c r="M20" s="371">
        <f t="shared" si="4"/>
        <v>1</v>
      </c>
      <c r="N20" s="371">
        <f>VLOOKUP(Tabela14567[[#This Row],[Banco Destino]],$S$9:$T$28,2,0)</f>
        <v>1</v>
      </c>
      <c r="O20" s="371">
        <f>IF(M20&gt;'13'!$CD$30,0,1)</f>
        <v>1</v>
      </c>
      <c r="P20" s="371">
        <f>IF(M20&gt;'01'!$BX$27,0,1)</f>
        <v>1</v>
      </c>
      <c r="R20" s="84"/>
      <c r="S20" s="361">
        <f>'CAD2'!D18</f>
        <v>0</v>
      </c>
      <c r="T20" s="362">
        <v>12</v>
      </c>
      <c r="U20" s="84"/>
      <c r="V20" s="84"/>
      <c r="W20" s="84"/>
    </row>
    <row r="21" spans="3:23" x14ac:dyDescent="0.25">
      <c r="C21" s="375">
        <v>43182</v>
      </c>
      <c r="D21" s="371" t="s">
        <v>273</v>
      </c>
      <c r="E21" s="376"/>
      <c r="F21" s="377">
        <v>200</v>
      </c>
      <c r="G21" s="371" t="s">
        <v>272</v>
      </c>
      <c r="H21" s="371" t="s">
        <v>60</v>
      </c>
      <c r="I21" s="371" t="str">
        <f t="shared" ca="1" si="0"/>
        <v/>
      </c>
      <c r="J21" s="378">
        <f t="shared" si="1"/>
        <v>23</v>
      </c>
      <c r="K21" s="378">
        <f t="shared" si="2"/>
        <v>3</v>
      </c>
      <c r="L21" s="378">
        <f t="shared" si="3"/>
        <v>2018</v>
      </c>
      <c r="M21" s="371">
        <f t="shared" si="4"/>
        <v>1</v>
      </c>
      <c r="N21" s="371">
        <f>VLOOKUP(Tabela14567[[#This Row],[Banco Destino]],$S$9:$T$28,2,0)</f>
        <v>1</v>
      </c>
      <c r="O21" s="371">
        <f>IF(M21&gt;'13'!$CD$30,0,1)</f>
        <v>1</v>
      </c>
      <c r="P21" s="371">
        <f>IF(M21&gt;'01'!$BX$27,0,1)</f>
        <v>1</v>
      </c>
      <c r="R21" s="84"/>
      <c r="S21" s="361">
        <f>'CAD2'!D19</f>
        <v>0</v>
      </c>
      <c r="T21" s="362">
        <v>13</v>
      </c>
      <c r="U21" s="84"/>
      <c r="V21" s="84"/>
      <c r="W21" s="84"/>
    </row>
    <row r="22" spans="3:23" x14ac:dyDescent="0.25">
      <c r="C22" s="375">
        <v>43190</v>
      </c>
      <c r="D22" s="371" t="s">
        <v>274</v>
      </c>
      <c r="E22" s="376"/>
      <c r="F22" s="377">
        <v>2200</v>
      </c>
      <c r="G22" s="371" t="s">
        <v>272</v>
      </c>
      <c r="H22" s="371" t="s">
        <v>60</v>
      </c>
      <c r="I22" s="371" t="str">
        <f t="shared" ca="1" si="0"/>
        <v/>
      </c>
      <c r="J22" s="378">
        <f t="shared" si="1"/>
        <v>31</v>
      </c>
      <c r="K22" s="378">
        <f t="shared" si="2"/>
        <v>3</v>
      </c>
      <c r="L22" s="378">
        <f t="shared" si="3"/>
        <v>2018</v>
      </c>
      <c r="M22" s="371">
        <f t="shared" si="4"/>
        <v>1</v>
      </c>
      <c r="N22" s="371">
        <f>VLOOKUP(Tabela14567[[#This Row],[Banco Destino]],$S$9:$T$28,2,0)</f>
        <v>1</v>
      </c>
      <c r="O22" s="371">
        <f>IF(M22&gt;'13'!$CD$30,0,1)</f>
        <v>1</v>
      </c>
      <c r="P22" s="371">
        <f>IF(M22&gt;'01'!$BX$27,0,1)</f>
        <v>1</v>
      </c>
      <c r="R22" s="84"/>
      <c r="S22" s="361">
        <f>'CAD2'!D20</f>
        <v>0</v>
      </c>
      <c r="T22" s="362">
        <v>14</v>
      </c>
      <c r="U22" s="84"/>
      <c r="V22" s="84"/>
      <c r="W22" s="84"/>
    </row>
    <row r="23" spans="3:23" x14ac:dyDescent="0.25">
      <c r="C23" s="375">
        <v>43201</v>
      </c>
      <c r="D23" s="371" t="s">
        <v>272</v>
      </c>
      <c r="E23" s="376"/>
      <c r="F23" s="377">
        <v>1500</v>
      </c>
      <c r="G23" s="371" t="s">
        <v>273</v>
      </c>
      <c r="H23" s="371" t="s">
        <v>60</v>
      </c>
      <c r="I23" s="371" t="str">
        <f t="shared" ca="1" si="0"/>
        <v/>
      </c>
      <c r="J23" s="378">
        <f t="shared" si="1"/>
        <v>11</v>
      </c>
      <c r="K23" s="378">
        <f t="shared" si="2"/>
        <v>4</v>
      </c>
      <c r="L23" s="378">
        <f t="shared" si="3"/>
        <v>2018</v>
      </c>
      <c r="M23" s="371">
        <f t="shared" si="4"/>
        <v>1</v>
      </c>
      <c r="N23" s="371">
        <f>VLOOKUP(Tabela14567[[#This Row],[Banco Destino]],$S$9:$T$28,2,0)</f>
        <v>2</v>
      </c>
      <c r="O23" s="371">
        <f>IF(M23&gt;'13'!$CD$30,0,1)</f>
        <v>1</v>
      </c>
      <c r="P23" s="371">
        <f>IF(M23&gt;'01'!$BX$27,0,1)</f>
        <v>1</v>
      </c>
      <c r="R23" s="84"/>
      <c r="S23" s="361">
        <f>'CAD2'!D21</f>
        <v>0</v>
      </c>
      <c r="T23" s="362">
        <v>15</v>
      </c>
      <c r="U23" s="84"/>
      <c r="V23" s="84"/>
      <c r="W23" s="84"/>
    </row>
    <row r="24" spans="3:23" x14ac:dyDescent="0.25">
      <c r="C24" s="375">
        <v>43207</v>
      </c>
      <c r="D24" s="371" t="s">
        <v>273</v>
      </c>
      <c r="E24" s="376"/>
      <c r="F24" s="377">
        <v>300</v>
      </c>
      <c r="G24" s="371" t="s">
        <v>272</v>
      </c>
      <c r="H24" s="371" t="s">
        <v>60</v>
      </c>
      <c r="I24" s="371" t="str">
        <f t="shared" ca="1" si="0"/>
        <v/>
      </c>
      <c r="J24" s="378">
        <f t="shared" si="1"/>
        <v>17</v>
      </c>
      <c r="K24" s="378">
        <f t="shared" si="2"/>
        <v>4</v>
      </c>
      <c r="L24" s="378">
        <f t="shared" si="3"/>
        <v>2018</v>
      </c>
      <c r="M24" s="371">
        <f t="shared" si="4"/>
        <v>1</v>
      </c>
      <c r="N24" s="371">
        <f>VLOOKUP(Tabela14567[[#This Row],[Banco Destino]],$S$9:$T$28,2,0)</f>
        <v>1</v>
      </c>
      <c r="O24" s="371">
        <f>IF(M24&gt;'13'!$CD$30,0,1)</f>
        <v>1</v>
      </c>
      <c r="P24" s="371">
        <f>IF(M24&gt;'01'!$BX$27,0,1)</f>
        <v>1</v>
      </c>
      <c r="R24" s="84"/>
      <c r="S24" s="361">
        <f>'CAD2'!D22</f>
        <v>0</v>
      </c>
      <c r="T24" s="362">
        <v>16</v>
      </c>
      <c r="U24" s="84"/>
      <c r="V24" s="84"/>
      <c r="W24" s="84"/>
    </row>
    <row r="25" spans="3:23" x14ac:dyDescent="0.25">
      <c r="C25" s="375">
        <v>43214</v>
      </c>
      <c r="D25" s="371" t="s">
        <v>273</v>
      </c>
      <c r="E25" s="376"/>
      <c r="F25" s="377">
        <v>300</v>
      </c>
      <c r="G25" s="371" t="s">
        <v>272</v>
      </c>
      <c r="H25" s="371" t="s">
        <v>60</v>
      </c>
      <c r="I25" s="371" t="str">
        <f t="shared" ca="1" si="0"/>
        <v/>
      </c>
      <c r="J25" s="378">
        <f t="shared" si="1"/>
        <v>24</v>
      </c>
      <c r="K25" s="378">
        <f t="shared" si="2"/>
        <v>4</v>
      </c>
      <c r="L25" s="378">
        <f t="shared" si="3"/>
        <v>2018</v>
      </c>
      <c r="M25" s="371">
        <f t="shared" si="4"/>
        <v>1</v>
      </c>
      <c r="N25" s="371">
        <f>VLOOKUP(Tabela14567[[#This Row],[Banco Destino]],$S$9:$T$28,2,0)</f>
        <v>1</v>
      </c>
      <c r="O25" s="371">
        <f>IF(M25&gt;'13'!$CD$30,0,1)</f>
        <v>1</v>
      </c>
      <c r="P25" s="371">
        <f>IF(M25&gt;'01'!$BX$27,0,1)</f>
        <v>1</v>
      </c>
      <c r="R25" s="84"/>
      <c r="S25" s="361">
        <f>'CAD2'!D23</f>
        <v>0</v>
      </c>
      <c r="T25" s="362">
        <v>17</v>
      </c>
      <c r="U25" s="84"/>
      <c r="V25" s="84"/>
      <c r="W25" s="84"/>
    </row>
    <row r="26" spans="3:23" x14ac:dyDescent="0.25">
      <c r="C26" s="375">
        <v>43215</v>
      </c>
      <c r="D26" s="371" t="s">
        <v>273</v>
      </c>
      <c r="E26" s="376"/>
      <c r="F26" s="377">
        <v>600</v>
      </c>
      <c r="G26" s="371" t="s">
        <v>272</v>
      </c>
      <c r="H26" s="371" t="s">
        <v>60</v>
      </c>
      <c r="I26" s="371" t="str">
        <f t="shared" ca="1" si="0"/>
        <v/>
      </c>
      <c r="J26" s="378">
        <f t="shared" si="1"/>
        <v>25</v>
      </c>
      <c r="K26" s="378">
        <f t="shared" si="2"/>
        <v>4</v>
      </c>
      <c r="L26" s="378">
        <f t="shared" si="3"/>
        <v>2018</v>
      </c>
      <c r="M26" s="371">
        <f t="shared" si="4"/>
        <v>1</v>
      </c>
      <c r="N26" s="371">
        <f>VLOOKUP(Tabela14567[[#This Row],[Banco Destino]],$S$9:$T$28,2,0)</f>
        <v>1</v>
      </c>
      <c r="O26" s="371">
        <f>IF(M26&gt;'13'!$CD$30,0,1)</f>
        <v>1</v>
      </c>
      <c r="P26" s="371">
        <f>IF(M26&gt;'01'!$BX$27,0,1)</f>
        <v>1</v>
      </c>
      <c r="R26" s="84"/>
      <c r="S26" s="361">
        <f>'CAD2'!D24</f>
        <v>0</v>
      </c>
      <c r="T26" s="362">
        <v>18</v>
      </c>
      <c r="U26" s="84"/>
      <c r="V26" s="84"/>
      <c r="W26" s="84"/>
    </row>
    <row r="27" spans="3:23" x14ac:dyDescent="0.25">
      <c r="C27" s="375">
        <v>43217</v>
      </c>
      <c r="D27" s="371" t="s">
        <v>274</v>
      </c>
      <c r="E27" s="376"/>
      <c r="F27" s="377">
        <v>600</v>
      </c>
      <c r="G27" s="371" t="s">
        <v>272</v>
      </c>
      <c r="H27" s="371" t="s">
        <v>60</v>
      </c>
      <c r="I27" s="371" t="str">
        <f t="shared" ca="1" si="0"/>
        <v/>
      </c>
      <c r="J27" s="378">
        <f t="shared" si="1"/>
        <v>27</v>
      </c>
      <c r="K27" s="378">
        <f t="shared" si="2"/>
        <v>4</v>
      </c>
      <c r="L27" s="378">
        <f t="shared" si="3"/>
        <v>2018</v>
      </c>
      <c r="M27" s="371">
        <f t="shared" si="4"/>
        <v>1</v>
      </c>
      <c r="N27" s="371">
        <f>VLOOKUP(Tabela14567[[#This Row],[Banco Destino]],$S$9:$T$28,2,0)</f>
        <v>1</v>
      </c>
      <c r="O27" s="371">
        <f>IF(M27&gt;'13'!$CD$30,0,1)</f>
        <v>1</v>
      </c>
      <c r="P27" s="371">
        <f>IF(M27&gt;'01'!$BX$27,0,1)</f>
        <v>1</v>
      </c>
      <c r="R27" s="84"/>
      <c r="S27" s="361">
        <f>'CAD2'!D25</f>
        <v>0</v>
      </c>
      <c r="T27" s="362">
        <v>19</v>
      </c>
      <c r="U27" s="84"/>
      <c r="V27" s="84"/>
      <c r="W27" s="84"/>
    </row>
    <row r="28" spans="3:23" x14ac:dyDescent="0.25">
      <c r="C28" s="375">
        <v>43223</v>
      </c>
      <c r="D28" s="371" t="s">
        <v>274</v>
      </c>
      <c r="E28" s="376"/>
      <c r="F28" s="377">
        <v>2000</v>
      </c>
      <c r="G28" s="371" t="s">
        <v>272</v>
      </c>
      <c r="H28" s="371" t="s">
        <v>60</v>
      </c>
      <c r="I28" s="371" t="str">
        <f t="shared" ca="1" si="0"/>
        <v/>
      </c>
      <c r="J28" s="378">
        <f t="shared" si="1"/>
        <v>3</v>
      </c>
      <c r="K28" s="378">
        <f t="shared" si="2"/>
        <v>5</v>
      </c>
      <c r="L28" s="378">
        <f t="shared" si="3"/>
        <v>2018</v>
      </c>
      <c r="M28" s="371">
        <f t="shared" si="4"/>
        <v>1</v>
      </c>
      <c r="N28" s="371">
        <f>VLOOKUP(Tabela14567[[#This Row],[Banco Destino]],$S$9:$T$28,2,0)</f>
        <v>1</v>
      </c>
      <c r="O28" s="371">
        <f>IF(M28&gt;'13'!$CD$30,0,1)</f>
        <v>1</v>
      </c>
      <c r="P28" s="371">
        <f>IF(M28&gt;'01'!$BX$27,0,1)</f>
        <v>1</v>
      </c>
      <c r="R28" s="84"/>
      <c r="S28" s="361">
        <f>'CAD2'!D26</f>
        <v>0</v>
      </c>
      <c r="T28" s="362">
        <v>20</v>
      </c>
      <c r="U28" s="84"/>
      <c r="V28" s="84"/>
      <c r="W28" s="84"/>
    </row>
    <row r="29" spans="3:23" x14ac:dyDescent="0.25">
      <c r="C29" s="375">
        <v>43237</v>
      </c>
      <c r="D29" s="371" t="s">
        <v>272</v>
      </c>
      <c r="E29" s="376"/>
      <c r="F29" s="377">
        <v>1000</v>
      </c>
      <c r="G29" s="371" t="s">
        <v>273</v>
      </c>
      <c r="H29" s="371" t="s">
        <v>60</v>
      </c>
      <c r="I29" s="371" t="str">
        <f t="shared" ca="1" si="0"/>
        <v/>
      </c>
      <c r="J29" s="378">
        <f t="shared" si="1"/>
        <v>17</v>
      </c>
      <c r="K29" s="378">
        <f t="shared" si="2"/>
        <v>5</v>
      </c>
      <c r="L29" s="378">
        <f t="shared" si="3"/>
        <v>2018</v>
      </c>
      <c r="M29" s="371">
        <f t="shared" si="4"/>
        <v>1</v>
      </c>
      <c r="N29" s="371">
        <f>VLOOKUP(Tabela14567[[#This Row],[Banco Destino]],$S$9:$T$28,2,0)</f>
        <v>2</v>
      </c>
      <c r="O29" s="371">
        <f>IF(M29&gt;'13'!$CD$30,0,1)</f>
        <v>1</v>
      </c>
      <c r="P29" s="371">
        <f>IF(M29&gt;'01'!$BX$27,0,1)</f>
        <v>1</v>
      </c>
      <c r="R29" s="84"/>
      <c r="S29" s="84"/>
      <c r="T29" s="84"/>
      <c r="U29" s="84"/>
      <c r="V29" s="84"/>
      <c r="W29" s="84"/>
    </row>
    <row r="30" spans="3:23" x14ac:dyDescent="0.25">
      <c r="C30" s="375">
        <v>43239</v>
      </c>
      <c r="D30" s="371" t="s">
        <v>274</v>
      </c>
      <c r="E30" s="376"/>
      <c r="F30" s="377">
        <v>820</v>
      </c>
      <c r="G30" s="371" t="s">
        <v>272</v>
      </c>
      <c r="H30" s="371" t="s">
        <v>60</v>
      </c>
      <c r="I30" s="371" t="str">
        <f t="shared" ca="1" si="0"/>
        <v/>
      </c>
      <c r="J30" s="378">
        <f t="shared" si="1"/>
        <v>19</v>
      </c>
      <c r="K30" s="378">
        <f t="shared" si="2"/>
        <v>5</v>
      </c>
      <c r="L30" s="378">
        <f t="shared" si="3"/>
        <v>2018</v>
      </c>
      <c r="M30" s="371">
        <f t="shared" si="4"/>
        <v>1</v>
      </c>
      <c r="N30" s="371">
        <f>VLOOKUP(Tabela14567[[#This Row],[Banco Destino]],$S$9:$T$28,2,0)</f>
        <v>1</v>
      </c>
      <c r="O30" s="371">
        <f>IF(M30&gt;'13'!$CD$30,0,1)</f>
        <v>1</v>
      </c>
      <c r="P30" s="371">
        <f>IF(M30&gt;'01'!$BX$27,0,1)</f>
        <v>1</v>
      </c>
      <c r="R30" s="84"/>
      <c r="S30" s="84"/>
      <c r="T30" s="84"/>
      <c r="U30" s="84"/>
      <c r="V30" s="84"/>
      <c r="W30" s="84"/>
    </row>
    <row r="31" spans="3:23" x14ac:dyDescent="0.25">
      <c r="C31" s="375">
        <v>43249</v>
      </c>
      <c r="D31" s="371" t="s">
        <v>273</v>
      </c>
      <c r="E31" s="376"/>
      <c r="F31" s="377">
        <v>400</v>
      </c>
      <c r="G31" s="371" t="s">
        <v>272</v>
      </c>
      <c r="H31" s="371" t="s">
        <v>60</v>
      </c>
      <c r="I31" s="371" t="str">
        <f t="shared" ca="1" si="0"/>
        <v/>
      </c>
      <c r="J31" s="378">
        <f t="shared" si="1"/>
        <v>29</v>
      </c>
      <c r="K31" s="378">
        <f t="shared" si="2"/>
        <v>5</v>
      </c>
      <c r="L31" s="378">
        <f t="shared" si="3"/>
        <v>2018</v>
      </c>
      <c r="M31" s="371">
        <f t="shared" si="4"/>
        <v>1</v>
      </c>
      <c r="N31" s="371">
        <f>VLOOKUP(Tabela14567[[#This Row],[Banco Destino]],$S$9:$T$28,2,0)</f>
        <v>1</v>
      </c>
      <c r="O31" s="371">
        <f>IF(M31&gt;'13'!$CD$30,0,1)</f>
        <v>1</v>
      </c>
      <c r="P31" s="371">
        <f>IF(M31&gt;'01'!$BX$27,0,1)</f>
        <v>1</v>
      </c>
      <c r="R31" s="84"/>
      <c r="S31" s="84"/>
      <c r="T31" s="84"/>
      <c r="U31" s="84"/>
      <c r="V31" s="84"/>
      <c r="W31" s="84"/>
    </row>
    <row r="32" spans="3:23" x14ac:dyDescent="0.25">
      <c r="C32" s="375">
        <v>43251</v>
      </c>
      <c r="D32" s="371" t="s">
        <v>273</v>
      </c>
      <c r="E32" s="376"/>
      <c r="F32" s="377">
        <v>700</v>
      </c>
      <c r="G32" s="371" t="s">
        <v>272</v>
      </c>
      <c r="H32" s="371" t="s">
        <v>60</v>
      </c>
      <c r="I32" s="371" t="str">
        <f t="shared" ca="1" si="0"/>
        <v/>
      </c>
      <c r="J32" s="378">
        <f t="shared" si="1"/>
        <v>31</v>
      </c>
      <c r="K32" s="378">
        <f t="shared" si="2"/>
        <v>5</v>
      </c>
      <c r="L32" s="378">
        <f t="shared" si="3"/>
        <v>2018</v>
      </c>
      <c r="M32" s="371">
        <f t="shared" si="4"/>
        <v>1</v>
      </c>
      <c r="N32" s="371">
        <f>VLOOKUP(Tabela14567[[#This Row],[Banco Destino]],$S$9:$T$28,2,0)</f>
        <v>1</v>
      </c>
      <c r="O32" s="371">
        <f>IF(M32&gt;'13'!$CD$30,0,1)</f>
        <v>1</v>
      </c>
      <c r="P32" s="371">
        <f>IF(M32&gt;'01'!$BX$27,0,1)</f>
        <v>1</v>
      </c>
      <c r="R32" s="84"/>
      <c r="S32" s="84"/>
      <c r="T32" s="84"/>
      <c r="U32" s="84"/>
      <c r="V32" s="84"/>
      <c r="W32" s="84"/>
    </row>
    <row r="33" spans="3:23" x14ac:dyDescent="0.25">
      <c r="C33" s="375">
        <v>43253</v>
      </c>
      <c r="D33" s="371" t="s">
        <v>274</v>
      </c>
      <c r="E33" s="376"/>
      <c r="F33" s="377">
        <v>2600</v>
      </c>
      <c r="G33" s="371" t="s">
        <v>272</v>
      </c>
      <c r="H33" s="371" t="s">
        <v>60</v>
      </c>
      <c r="I33" s="371" t="str">
        <f t="shared" ca="1" si="0"/>
        <v/>
      </c>
      <c r="J33" s="378">
        <f t="shared" si="1"/>
        <v>2</v>
      </c>
      <c r="K33" s="378">
        <f t="shared" si="2"/>
        <v>6</v>
      </c>
      <c r="L33" s="378">
        <f t="shared" si="3"/>
        <v>2018</v>
      </c>
      <c r="M33" s="371">
        <f t="shared" si="4"/>
        <v>1</v>
      </c>
      <c r="N33" s="371">
        <f>VLOOKUP(Tabela14567[[#This Row],[Banco Destino]],$S$9:$T$28,2,0)</f>
        <v>1</v>
      </c>
      <c r="O33" s="371">
        <f>IF(M33&gt;'13'!$CD$30,0,1)</f>
        <v>1</v>
      </c>
      <c r="P33" s="371">
        <f>IF(M33&gt;'01'!$BX$27,0,1)</f>
        <v>1</v>
      </c>
      <c r="R33" s="84"/>
      <c r="S33" s="84"/>
      <c r="T33" s="84"/>
      <c r="U33" s="84"/>
      <c r="V33" s="84"/>
      <c r="W33" s="84"/>
    </row>
    <row r="34" spans="3:23" x14ac:dyDescent="0.25">
      <c r="C34" s="375">
        <v>43256</v>
      </c>
      <c r="D34" s="371" t="s">
        <v>272</v>
      </c>
      <c r="E34" s="376"/>
      <c r="F34" s="377">
        <v>1500</v>
      </c>
      <c r="G34" s="371" t="s">
        <v>273</v>
      </c>
      <c r="H34" s="371" t="s">
        <v>60</v>
      </c>
      <c r="I34" s="371" t="str">
        <f t="shared" ca="1" si="0"/>
        <v/>
      </c>
      <c r="J34" s="378">
        <f t="shared" si="1"/>
        <v>5</v>
      </c>
      <c r="K34" s="378">
        <f t="shared" si="2"/>
        <v>6</v>
      </c>
      <c r="L34" s="378">
        <f t="shared" si="3"/>
        <v>2018</v>
      </c>
      <c r="M34" s="371">
        <f t="shared" si="4"/>
        <v>1</v>
      </c>
      <c r="N34" s="371">
        <f>VLOOKUP(Tabela14567[[#This Row],[Banco Destino]],$S$9:$T$28,2,0)</f>
        <v>2</v>
      </c>
      <c r="O34" s="371">
        <f>IF(M34&gt;'13'!$CD$30,0,1)</f>
        <v>1</v>
      </c>
      <c r="P34" s="371">
        <f>IF(M34&gt;'01'!$BX$27,0,1)</f>
        <v>1</v>
      </c>
      <c r="R34" s="84"/>
      <c r="S34" s="84"/>
      <c r="T34" s="84"/>
      <c r="U34" s="84"/>
      <c r="V34" s="84"/>
      <c r="W34" s="84"/>
    </row>
    <row r="35" spans="3:23" x14ac:dyDescent="0.25">
      <c r="C35" s="375">
        <v>43265</v>
      </c>
      <c r="D35" s="371" t="s">
        <v>272</v>
      </c>
      <c r="E35" s="376"/>
      <c r="F35" s="377">
        <v>500</v>
      </c>
      <c r="G35" s="371" t="s">
        <v>273</v>
      </c>
      <c r="H35" s="371" t="s">
        <v>60</v>
      </c>
      <c r="I35" s="371" t="str">
        <f t="shared" ca="1" si="0"/>
        <v/>
      </c>
      <c r="J35" s="378">
        <f t="shared" si="1"/>
        <v>14</v>
      </c>
      <c r="K35" s="378">
        <f t="shared" si="2"/>
        <v>6</v>
      </c>
      <c r="L35" s="378">
        <f t="shared" si="3"/>
        <v>2018</v>
      </c>
      <c r="M35" s="371">
        <f t="shared" si="4"/>
        <v>1</v>
      </c>
      <c r="N35" s="371">
        <f>VLOOKUP(Tabela14567[[#This Row],[Banco Destino]],$S$9:$T$28,2,0)</f>
        <v>2</v>
      </c>
      <c r="O35" s="371">
        <f>IF(M35&gt;'13'!$CD$30,0,1)</f>
        <v>1</v>
      </c>
      <c r="P35" s="371">
        <f>IF(M35&gt;'01'!$BX$27,0,1)</f>
        <v>1</v>
      </c>
      <c r="R35" s="84"/>
      <c r="S35" s="84"/>
      <c r="T35" s="84"/>
      <c r="U35" s="84"/>
      <c r="V35" s="84"/>
      <c r="W35" s="84"/>
    </row>
    <row r="36" spans="3:23" x14ac:dyDescent="0.25">
      <c r="C36" s="375">
        <v>43273</v>
      </c>
      <c r="D36" s="371" t="s">
        <v>274</v>
      </c>
      <c r="E36" s="376"/>
      <c r="F36" s="377">
        <v>700</v>
      </c>
      <c r="G36" s="371" t="s">
        <v>272</v>
      </c>
      <c r="H36" s="371" t="s">
        <v>60</v>
      </c>
      <c r="I36" s="371" t="str">
        <f t="shared" ca="1" si="0"/>
        <v/>
      </c>
      <c r="J36" s="378">
        <f t="shared" si="1"/>
        <v>22</v>
      </c>
      <c r="K36" s="378">
        <f t="shared" si="2"/>
        <v>6</v>
      </c>
      <c r="L36" s="378">
        <f t="shared" si="3"/>
        <v>2018</v>
      </c>
      <c r="M36" s="371">
        <f t="shared" si="4"/>
        <v>1</v>
      </c>
      <c r="N36" s="371">
        <f>VLOOKUP(Tabela14567[[#This Row],[Banco Destino]],$S$9:$T$28,2,0)</f>
        <v>1</v>
      </c>
      <c r="O36" s="371">
        <f>IF(M36&gt;'13'!$CD$30,0,1)</f>
        <v>1</v>
      </c>
      <c r="P36" s="371">
        <f>IF(M36&gt;'01'!$BX$27,0,1)</f>
        <v>1</v>
      </c>
      <c r="R36" s="84"/>
      <c r="S36" s="84"/>
      <c r="T36" s="84"/>
      <c r="U36" s="84"/>
      <c r="V36" s="84"/>
      <c r="W36" s="84"/>
    </row>
    <row r="37" spans="3:23" x14ac:dyDescent="0.25">
      <c r="C37" s="375">
        <v>43278</v>
      </c>
      <c r="D37" s="371" t="s">
        <v>273</v>
      </c>
      <c r="E37" s="376"/>
      <c r="F37" s="377">
        <v>300</v>
      </c>
      <c r="G37" s="371" t="s">
        <v>272</v>
      </c>
      <c r="H37" s="371" t="s">
        <v>60</v>
      </c>
      <c r="I37" s="371" t="str">
        <f t="shared" ca="1" si="0"/>
        <v/>
      </c>
      <c r="J37" s="378">
        <f t="shared" si="1"/>
        <v>27</v>
      </c>
      <c r="K37" s="378">
        <f t="shared" si="2"/>
        <v>6</v>
      </c>
      <c r="L37" s="378">
        <f t="shared" si="3"/>
        <v>2018</v>
      </c>
      <c r="M37" s="371">
        <f t="shared" si="4"/>
        <v>1</v>
      </c>
      <c r="N37" s="371">
        <f>VLOOKUP(Tabela14567[[#This Row],[Banco Destino]],$S$9:$T$28,2,0)</f>
        <v>1</v>
      </c>
      <c r="O37" s="371">
        <f>IF(M37&gt;'13'!$CD$30,0,1)</f>
        <v>1</v>
      </c>
      <c r="P37" s="371">
        <f>IF(M37&gt;'01'!$BX$27,0,1)</f>
        <v>1</v>
      </c>
      <c r="R37" s="84"/>
      <c r="S37" s="84"/>
      <c r="T37" s="84"/>
      <c r="U37" s="84"/>
      <c r="V37" s="84"/>
      <c r="W37" s="84"/>
    </row>
    <row r="38" spans="3:23" x14ac:dyDescent="0.25">
      <c r="C38" s="375">
        <v>43282</v>
      </c>
      <c r="D38" s="371" t="s">
        <v>274</v>
      </c>
      <c r="E38" s="376"/>
      <c r="F38" s="377">
        <v>1950</v>
      </c>
      <c r="G38" s="371" t="s">
        <v>272</v>
      </c>
      <c r="H38" s="371" t="s">
        <v>60</v>
      </c>
      <c r="I38" s="371" t="str">
        <f t="shared" ca="1" si="0"/>
        <v/>
      </c>
      <c r="J38" s="378">
        <f t="shared" si="1"/>
        <v>1</v>
      </c>
      <c r="K38" s="378">
        <f t="shared" si="2"/>
        <v>7</v>
      </c>
      <c r="L38" s="378">
        <f t="shared" si="3"/>
        <v>2018</v>
      </c>
      <c r="M38" s="371">
        <f t="shared" si="4"/>
        <v>1</v>
      </c>
      <c r="N38" s="371">
        <f>VLOOKUP(Tabela14567[[#This Row],[Banco Destino]],$S$9:$T$28,2,0)</f>
        <v>1</v>
      </c>
      <c r="O38" s="371">
        <f>IF(M38&gt;'13'!$CD$30,0,1)</f>
        <v>1</v>
      </c>
      <c r="P38" s="371">
        <f>IF(M38&gt;'01'!$BX$27,0,1)</f>
        <v>1</v>
      </c>
      <c r="R38" s="84"/>
      <c r="S38" s="84"/>
      <c r="T38" s="84"/>
      <c r="U38" s="84"/>
      <c r="V38" s="84"/>
      <c r="W38" s="84"/>
    </row>
    <row r="39" spans="3:23" x14ac:dyDescent="0.25">
      <c r="C39" s="375">
        <v>43289</v>
      </c>
      <c r="D39" s="371" t="s">
        <v>273</v>
      </c>
      <c r="E39" s="376"/>
      <c r="F39" s="377">
        <v>1000</v>
      </c>
      <c r="G39" s="371" t="s">
        <v>272</v>
      </c>
      <c r="H39" s="371" t="s">
        <v>60</v>
      </c>
      <c r="I39" s="371" t="str">
        <f t="shared" ca="1" si="0"/>
        <v/>
      </c>
      <c r="J39" s="378">
        <f t="shared" si="1"/>
        <v>8</v>
      </c>
      <c r="K39" s="378">
        <f t="shared" si="2"/>
        <v>7</v>
      </c>
      <c r="L39" s="378">
        <f t="shared" si="3"/>
        <v>2018</v>
      </c>
      <c r="M39" s="371">
        <f t="shared" si="4"/>
        <v>1</v>
      </c>
      <c r="N39" s="371">
        <f>VLOOKUP(Tabela14567[[#This Row],[Banco Destino]],$S$9:$T$28,2,0)</f>
        <v>1</v>
      </c>
      <c r="O39" s="371">
        <f>IF(M39&gt;'13'!$CD$30,0,1)</f>
        <v>1</v>
      </c>
      <c r="P39" s="371">
        <f>IF(M39&gt;'01'!$BX$27,0,1)</f>
        <v>1</v>
      </c>
      <c r="R39" s="84"/>
      <c r="S39" s="84"/>
      <c r="T39" s="84"/>
      <c r="U39" s="84"/>
      <c r="V39" s="84"/>
      <c r="W39" s="84"/>
    </row>
    <row r="40" spans="3:23" x14ac:dyDescent="0.25">
      <c r="C40" s="375">
        <v>43298</v>
      </c>
      <c r="D40" s="371" t="s">
        <v>272</v>
      </c>
      <c r="E40" s="376"/>
      <c r="F40" s="377">
        <v>500</v>
      </c>
      <c r="G40" s="371" t="s">
        <v>273</v>
      </c>
      <c r="H40" s="371" t="s">
        <v>60</v>
      </c>
      <c r="I40" s="371" t="str">
        <f t="shared" ca="1" si="0"/>
        <v/>
      </c>
      <c r="J40" s="378">
        <f t="shared" si="1"/>
        <v>17</v>
      </c>
      <c r="K40" s="378">
        <f t="shared" si="2"/>
        <v>7</v>
      </c>
      <c r="L40" s="378">
        <f t="shared" si="3"/>
        <v>2018</v>
      </c>
      <c r="M40" s="371">
        <f t="shared" si="4"/>
        <v>1</v>
      </c>
      <c r="N40" s="371">
        <f>VLOOKUP(Tabela14567[[#This Row],[Banco Destino]],$S$9:$T$28,2,0)</f>
        <v>2</v>
      </c>
      <c r="O40" s="371">
        <f>IF(M40&gt;'13'!$CD$30,0,1)</f>
        <v>1</v>
      </c>
      <c r="P40" s="371">
        <f>IF(M40&gt;'01'!$BX$27,0,1)</f>
        <v>1</v>
      </c>
      <c r="R40" s="84"/>
      <c r="S40" s="84"/>
      <c r="T40" s="84"/>
      <c r="U40" s="84"/>
      <c r="V40" s="84"/>
      <c r="W40" s="84"/>
    </row>
    <row r="41" spans="3:23" x14ac:dyDescent="0.25">
      <c r="C41" s="375">
        <v>43303</v>
      </c>
      <c r="D41" s="371" t="s">
        <v>273</v>
      </c>
      <c r="E41" s="376"/>
      <c r="F41" s="377">
        <v>400</v>
      </c>
      <c r="G41" s="371" t="s">
        <v>272</v>
      </c>
      <c r="H41" s="371" t="s">
        <v>60</v>
      </c>
      <c r="I41" s="371" t="str">
        <f t="shared" ref="I41:I72" ca="1" si="5">IF(H41="","",(IF(H41="Efetivado","",IF(C41="","",IF(C41=TODAY(),"Vence Hoje",IF(C41&lt;TODAY(),"Atrasado",C41-TODAY()&amp;" Dias para Vencer"))))))</f>
        <v/>
      </c>
      <c r="J41" s="378">
        <f t="shared" ref="J41:J72" si="6">DAY(C41)</f>
        <v>22</v>
      </c>
      <c r="K41" s="378">
        <f t="shared" ref="K41:K72" si="7">MONTH(C41)</f>
        <v>7</v>
      </c>
      <c r="L41" s="378">
        <f t="shared" ref="L41:L72" si="8">YEAR(C41)</f>
        <v>2018</v>
      </c>
      <c r="M41" s="371">
        <f t="shared" ref="M41:M72" si="9">VLOOKUP(H41,$V$9:$W$10,2,0)</f>
        <v>1</v>
      </c>
      <c r="N41" s="371">
        <f>VLOOKUP(Tabela14567[[#This Row],[Banco Destino]],$S$9:$T$28,2,0)</f>
        <v>1</v>
      </c>
      <c r="O41" s="371">
        <f>IF(M41&gt;'13'!$CD$30,0,1)</f>
        <v>1</v>
      </c>
      <c r="P41" s="371">
        <f>IF(M41&gt;'01'!$BX$27,0,1)</f>
        <v>1</v>
      </c>
      <c r="R41" s="84"/>
      <c r="S41" s="84"/>
      <c r="T41" s="84"/>
      <c r="U41" s="84"/>
      <c r="V41" s="84"/>
      <c r="W41" s="84"/>
    </row>
    <row r="42" spans="3:23" x14ac:dyDescent="0.25">
      <c r="C42" s="375">
        <v>43305</v>
      </c>
      <c r="D42" s="371" t="s">
        <v>274</v>
      </c>
      <c r="E42" s="376"/>
      <c r="F42" s="377">
        <v>790</v>
      </c>
      <c r="G42" s="371" t="s">
        <v>272</v>
      </c>
      <c r="H42" s="371" t="s">
        <v>60</v>
      </c>
      <c r="I42" s="371" t="str">
        <f t="shared" ca="1" si="5"/>
        <v/>
      </c>
      <c r="J42" s="378">
        <f t="shared" si="6"/>
        <v>24</v>
      </c>
      <c r="K42" s="378">
        <f t="shared" si="7"/>
        <v>7</v>
      </c>
      <c r="L42" s="378">
        <f t="shared" si="8"/>
        <v>2018</v>
      </c>
      <c r="M42" s="371">
        <f t="shared" si="9"/>
        <v>1</v>
      </c>
      <c r="N42" s="371">
        <f>VLOOKUP(Tabela14567[[#This Row],[Banco Destino]],$S$9:$T$28,2,0)</f>
        <v>1</v>
      </c>
      <c r="O42" s="371">
        <f>IF(M42&gt;'13'!$CD$30,0,1)</f>
        <v>1</v>
      </c>
      <c r="P42" s="371">
        <f>IF(M42&gt;'01'!$BX$27,0,1)</f>
        <v>1</v>
      </c>
      <c r="R42" s="84"/>
      <c r="S42" s="84"/>
      <c r="T42" s="84"/>
      <c r="U42" s="84"/>
      <c r="V42" s="84"/>
      <c r="W42" s="84"/>
    </row>
    <row r="43" spans="3:23" x14ac:dyDescent="0.25">
      <c r="C43" s="375">
        <v>43310</v>
      </c>
      <c r="D43" s="371" t="s">
        <v>274</v>
      </c>
      <c r="E43" s="376"/>
      <c r="F43" s="377">
        <v>2000</v>
      </c>
      <c r="G43" s="371" t="s">
        <v>272</v>
      </c>
      <c r="H43" s="371" t="s">
        <v>60</v>
      </c>
      <c r="I43" s="371" t="str">
        <f t="shared" ca="1" si="5"/>
        <v/>
      </c>
      <c r="J43" s="378">
        <f t="shared" si="6"/>
        <v>29</v>
      </c>
      <c r="K43" s="378">
        <f t="shared" si="7"/>
        <v>7</v>
      </c>
      <c r="L43" s="378">
        <f t="shared" si="8"/>
        <v>2018</v>
      </c>
      <c r="M43" s="371">
        <f t="shared" si="9"/>
        <v>1</v>
      </c>
      <c r="N43" s="371">
        <f>VLOOKUP(Tabela14567[[#This Row],[Banco Destino]],$S$9:$T$28,2,0)</f>
        <v>1</v>
      </c>
      <c r="O43" s="371">
        <f>IF(M43&gt;'13'!$CD$30,0,1)</f>
        <v>1</v>
      </c>
      <c r="P43" s="371">
        <f>IF(M43&gt;'01'!$BX$27,0,1)</f>
        <v>1</v>
      </c>
      <c r="R43" s="84"/>
      <c r="S43" s="84"/>
      <c r="T43" s="84"/>
      <c r="U43" s="84"/>
      <c r="V43" s="84"/>
      <c r="W43" s="84"/>
    </row>
    <row r="44" spans="3:23" x14ac:dyDescent="0.25">
      <c r="C44" s="375">
        <v>43338</v>
      </c>
      <c r="D44" s="371" t="s">
        <v>273</v>
      </c>
      <c r="E44" s="376"/>
      <c r="F44" s="377">
        <v>500</v>
      </c>
      <c r="G44" s="371" t="s">
        <v>272</v>
      </c>
      <c r="H44" s="371" t="s">
        <v>60</v>
      </c>
      <c r="I44" s="371" t="str">
        <f t="shared" ca="1" si="5"/>
        <v/>
      </c>
      <c r="J44" s="378">
        <f t="shared" si="6"/>
        <v>26</v>
      </c>
      <c r="K44" s="378">
        <f t="shared" si="7"/>
        <v>8</v>
      </c>
      <c r="L44" s="378">
        <f t="shared" si="8"/>
        <v>2018</v>
      </c>
      <c r="M44" s="371">
        <f t="shared" si="9"/>
        <v>1</v>
      </c>
      <c r="N44" s="371">
        <f>VLOOKUP(Tabela14567[[#This Row],[Banco Destino]],$S$9:$T$28,2,0)</f>
        <v>1</v>
      </c>
      <c r="O44" s="371">
        <f>IF(M44&gt;'13'!$CD$30,0,1)</f>
        <v>1</v>
      </c>
      <c r="P44" s="371">
        <f>IF(M44&gt;'01'!$BX$27,0,1)</f>
        <v>1</v>
      </c>
      <c r="R44" s="84"/>
      <c r="S44" s="84"/>
      <c r="T44" s="84"/>
      <c r="U44" s="84"/>
      <c r="V44" s="84"/>
      <c r="W44" s="84"/>
    </row>
    <row r="45" spans="3:23" x14ac:dyDescent="0.25">
      <c r="C45" s="375">
        <v>43343</v>
      </c>
      <c r="D45" s="371" t="s">
        <v>274</v>
      </c>
      <c r="E45" s="376"/>
      <c r="F45" s="377">
        <v>2640</v>
      </c>
      <c r="G45" s="371" t="s">
        <v>272</v>
      </c>
      <c r="H45" s="371" t="s">
        <v>60</v>
      </c>
      <c r="I45" s="371" t="str">
        <f t="shared" ca="1" si="5"/>
        <v/>
      </c>
      <c r="J45" s="378">
        <f t="shared" si="6"/>
        <v>31</v>
      </c>
      <c r="K45" s="378">
        <f t="shared" si="7"/>
        <v>8</v>
      </c>
      <c r="L45" s="378">
        <f t="shared" si="8"/>
        <v>2018</v>
      </c>
      <c r="M45" s="371">
        <f t="shared" si="9"/>
        <v>1</v>
      </c>
      <c r="N45" s="371">
        <f>VLOOKUP(Tabela14567[[#This Row],[Banco Destino]],$S$9:$T$28,2,0)</f>
        <v>1</v>
      </c>
      <c r="O45" s="371">
        <f>IF(M45&gt;'13'!$CD$30,0,1)</f>
        <v>1</v>
      </c>
      <c r="P45" s="371">
        <f>IF(M45&gt;'01'!$BX$27,0,1)</f>
        <v>1</v>
      </c>
      <c r="R45" s="84"/>
      <c r="S45" s="84"/>
      <c r="T45" s="84"/>
      <c r="U45" s="84"/>
      <c r="V45" s="84"/>
      <c r="W45" s="84"/>
    </row>
    <row r="46" spans="3:23" x14ac:dyDescent="0.25">
      <c r="C46" s="375">
        <v>43343</v>
      </c>
      <c r="D46" s="371" t="s">
        <v>272</v>
      </c>
      <c r="E46" s="376"/>
      <c r="F46" s="377">
        <v>1500</v>
      </c>
      <c r="G46" s="371" t="s">
        <v>273</v>
      </c>
      <c r="H46" s="371" t="s">
        <v>60</v>
      </c>
      <c r="I46" s="371" t="str">
        <f t="shared" ca="1" si="5"/>
        <v/>
      </c>
      <c r="J46" s="378">
        <f t="shared" si="6"/>
        <v>31</v>
      </c>
      <c r="K46" s="378">
        <f t="shared" si="7"/>
        <v>8</v>
      </c>
      <c r="L46" s="378">
        <f t="shared" si="8"/>
        <v>2018</v>
      </c>
      <c r="M46" s="371">
        <f t="shared" si="9"/>
        <v>1</v>
      </c>
      <c r="N46" s="371">
        <f>VLOOKUP(Tabela14567[[#This Row],[Banco Destino]],$S$9:$T$28,2,0)</f>
        <v>2</v>
      </c>
      <c r="O46" s="371">
        <f>IF(M46&gt;'13'!$CD$30,0,1)</f>
        <v>1</v>
      </c>
      <c r="P46" s="371">
        <f>IF(M46&gt;'01'!$BX$27,0,1)</f>
        <v>1</v>
      </c>
      <c r="R46" s="84"/>
      <c r="S46" s="84"/>
      <c r="T46" s="84"/>
      <c r="U46" s="84"/>
      <c r="V46" s="84"/>
      <c r="W46" s="84"/>
    </row>
    <row r="47" spans="3:23" x14ac:dyDescent="0.25">
      <c r="C47" s="375">
        <v>43344</v>
      </c>
      <c r="D47" s="371" t="s">
        <v>272</v>
      </c>
      <c r="E47" s="376"/>
      <c r="F47" s="377">
        <v>1500</v>
      </c>
      <c r="G47" s="371" t="s">
        <v>273</v>
      </c>
      <c r="H47" s="371" t="s">
        <v>60</v>
      </c>
      <c r="I47" s="371" t="str">
        <f t="shared" ca="1" si="5"/>
        <v/>
      </c>
      <c r="J47" s="378">
        <f t="shared" si="6"/>
        <v>1</v>
      </c>
      <c r="K47" s="378">
        <f t="shared" si="7"/>
        <v>9</v>
      </c>
      <c r="L47" s="378">
        <f t="shared" si="8"/>
        <v>2018</v>
      </c>
      <c r="M47" s="371">
        <f t="shared" si="9"/>
        <v>1</v>
      </c>
      <c r="N47" s="371">
        <f>VLOOKUP(Tabela14567[[#This Row],[Banco Destino]],$S$9:$T$28,2,0)</f>
        <v>2</v>
      </c>
      <c r="O47" s="371">
        <f>IF(M47&gt;'13'!$CD$30,0,1)</f>
        <v>1</v>
      </c>
      <c r="P47" s="371">
        <f>IF(M47&gt;'01'!$BX$27,0,1)</f>
        <v>1</v>
      </c>
      <c r="R47" s="84"/>
      <c r="S47" s="84"/>
      <c r="T47" s="84"/>
      <c r="U47" s="84"/>
      <c r="V47" s="84"/>
      <c r="W47" s="84"/>
    </row>
    <row r="48" spans="3:23" x14ac:dyDescent="0.25">
      <c r="C48" s="375">
        <v>43347</v>
      </c>
      <c r="D48" s="371" t="s">
        <v>272</v>
      </c>
      <c r="E48" s="376"/>
      <c r="F48" s="377">
        <v>1500</v>
      </c>
      <c r="G48" s="371" t="s">
        <v>273</v>
      </c>
      <c r="H48" s="371" t="s">
        <v>60</v>
      </c>
      <c r="I48" s="371" t="str">
        <f t="shared" ca="1" si="5"/>
        <v/>
      </c>
      <c r="J48" s="378">
        <f t="shared" si="6"/>
        <v>4</v>
      </c>
      <c r="K48" s="378">
        <f t="shared" si="7"/>
        <v>9</v>
      </c>
      <c r="L48" s="378">
        <f t="shared" si="8"/>
        <v>2018</v>
      </c>
      <c r="M48" s="371">
        <f t="shared" si="9"/>
        <v>1</v>
      </c>
      <c r="N48" s="371">
        <f>VLOOKUP(Tabela14567[[#This Row],[Banco Destino]],$S$9:$T$28,2,0)</f>
        <v>2</v>
      </c>
      <c r="O48" s="371">
        <f>IF(M48&gt;'13'!$CD$30,0,1)</f>
        <v>1</v>
      </c>
      <c r="P48" s="371">
        <f>IF(M48&gt;'01'!$BX$27,0,1)</f>
        <v>1</v>
      </c>
      <c r="R48" s="84"/>
      <c r="S48" s="84"/>
      <c r="T48" s="84"/>
      <c r="U48" s="84"/>
      <c r="V48" s="84"/>
      <c r="W48" s="84"/>
    </row>
    <row r="49" spans="3:23" x14ac:dyDescent="0.25">
      <c r="C49" s="375">
        <v>43348</v>
      </c>
      <c r="D49" s="371" t="s">
        <v>272</v>
      </c>
      <c r="E49" s="376"/>
      <c r="F49" s="377">
        <v>1500</v>
      </c>
      <c r="G49" s="371" t="s">
        <v>273</v>
      </c>
      <c r="H49" s="371" t="s">
        <v>60</v>
      </c>
      <c r="I49" s="371" t="str">
        <f t="shared" ca="1" si="5"/>
        <v/>
      </c>
      <c r="J49" s="378">
        <f t="shared" si="6"/>
        <v>5</v>
      </c>
      <c r="K49" s="378">
        <f t="shared" si="7"/>
        <v>9</v>
      </c>
      <c r="L49" s="378">
        <f t="shared" si="8"/>
        <v>2018</v>
      </c>
      <c r="M49" s="371">
        <f t="shared" si="9"/>
        <v>1</v>
      </c>
      <c r="N49" s="371">
        <f>VLOOKUP(Tabela14567[[#This Row],[Banco Destino]],$S$9:$T$28,2,0)</f>
        <v>2</v>
      </c>
      <c r="O49" s="371">
        <f>IF(M49&gt;'13'!$CD$30,0,1)</f>
        <v>1</v>
      </c>
      <c r="P49" s="371">
        <f>IF(M49&gt;'01'!$BX$27,0,1)</f>
        <v>1</v>
      </c>
      <c r="R49" s="84"/>
      <c r="S49" s="84"/>
      <c r="T49" s="84"/>
      <c r="U49" s="84"/>
      <c r="V49" s="84"/>
      <c r="W49" s="84"/>
    </row>
    <row r="50" spans="3:23" x14ac:dyDescent="0.25">
      <c r="C50" s="375">
        <v>43365</v>
      </c>
      <c r="D50" s="371" t="s">
        <v>273</v>
      </c>
      <c r="E50" s="376"/>
      <c r="F50" s="377">
        <v>1000</v>
      </c>
      <c r="G50" s="371" t="s">
        <v>272</v>
      </c>
      <c r="H50" s="371" t="s">
        <v>60</v>
      </c>
      <c r="I50" s="371" t="str">
        <f t="shared" ca="1" si="5"/>
        <v/>
      </c>
      <c r="J50" s="378">
        <f t="shared" si="6"/>
        <v>22</v>
      </c>
      <c r="K50" s="378">
        <f t="shared" si="7"/>
        <v>9</v>
      </c>
      <c r="L50" s="378">
        <f t="shared" si="8"/>
        <v>2018</v>
      </c>
      <c r="M50" s="371">
        <f t="shared" si="9"/>
        <v>1</v>
      </c>
      <c r="N50" s="371">
        <f>VLOOKUP(Tabela14567[[#This Row],[Banco Destino]],$S$9:$T$28,2,0)</f>
        <v>1</v>
      </c>
      <c r="O50" s="371">
        <f>IF(M50&gt;'13'!$CD$30,0,1)</f>
        <v>1</v>
      </c>
      <c r="P50" s="371">
        <f>IF(M50&gt;'01'!$BX$27,0,1)</f>
        <v>1</v>
      </c>
      <c r="R50" s="84"/>
      <c r="S50" s="84"/>
      <c r="T50" s="84"/>
      <c r="U50" s="84"/>
      <c r="V50" s="84"/>
      <c r="W50" s="84"/>
    </row>
    <row r="51" spans="3:23" x14ac:dyDescent="0.25">
      <c r="C51" s="375">
        <v>43372</v>
      </c>
      <c r="D51" s="371" t="s">
        <v>273</v>
      </c>
      <c r="E51" s="376"/>
      <c r="F51" s="377">
        <v>500</v>
      </c>
      <c r="G51" s="371" t="s">
        <v>272</v>
      </c>
      <c r="H51" s="371" t="s">
        <v>60</v>
      </c>
      <c r="I51" s="371" t="str">
        <f t="shared" ca="1" si="5"/>
        <v/>
      </c>
      <c r="J51" s="378">
        <f t="shared" si="6"/>
        <v>29</v>
      </c>
      <c r="K51" s="378">
        <f t="shared" si="7"/>
        <v>9</v>
      </c>
      <c r="L51" s="378">
        <f t="shared" si="8"/>
        <v>2018</v>
      </c>
      <c r="M51" s="371">
        <f t="shared" si="9"/>
        <v>1</v>
      </c>
      <c r="N51" s="371">
        <f>VLOOKUP(Tabela14567[[#This Row],[Banco Destino]],$S$9:$T$28,2,0)</f>
        <v>1</v>
      </c>
      <c r="O51" s="371">
        <f>IF(M51&gt;'13'!$CD$30,0,1)</f>
        <v>1</v>
      </c>
      <c r="P51" s="371">
        <f>IF(M51&gt;'01'!$BX$27,0,1)</f>
        <v>1</v>
      </c>
      <c r="R51" s="84"/>
      <c r="S51" s="84"/>
      <c r="T51" s="84"/>
      <c r="U51" s="84"/>
      <c r="V51" s="84"/>
      <c r="W51" s="84"/>
    </row>
    <row r="52" spans="3:23" x14ac:dyDescent="0.25">
      <c r="C52" s="375">
        <v>43375</v>
      </c>
      <c r="D52" s="371" t="s">
        <v>273</v>
      </c>
      <c r="E52" s="376"/>
      <c r="F52" s="377">
        <v>1500</v>
      </c>
      <c r="G52" s="371" t="s">
        <v>272</v>
      </c>
      <c r="H52" s="371" t="s">
        <v>60</v>
      </c>
      <c r="I52" s="371" t="str">
        <f t="shared" ca="1" si="5"/>
        <v/>
      </c>
      <c r="J52" s="378">
        <f t="shared" si="6"/>
        <v>2</v>
      </c>
      <c r="K52" s="378">
        <f t="shared" si="7"/>
        <v>10</v>
      </c>
      <c r="L52" s="378">
        <f t="shared" si="8"/>
        <v>2018</v>
      </c>
      <c r="M52" s="371">
        <f t="shared" si="9"/>
        <v>1</v>
      </c>
      <c r="N52" s="371">
        <f>VLOOKUP(Tabela14567[[#This Row],[Banco Destino]],$S$9:$T$28,2,0)</f>
        <v>1</v>
      </c>
      <c r="O52" s="371">
        <f>IF(M52&gt;'13'!$CD$30,0,1)</f>
        <v>1</v>
      </c>
      <c r="P52" s="371">
        <f>IF(M52&gt;'01'!$BX$27,0,1)</f>
        <v>1</v>
      </c>
      <c r="R52" s="84"/>
      <c r="S52" s="84"/>
      <c r="T52" s="84"/>
      <c r="U52" s="84"/>
      <c r="V52" s="84"/>
      <c r="W52" s="84"/>
    </row>
    <row r="53" spans="3:23" x14ac:dyDescent="0.25">
      <c r="C53" s="375">
        <v>43376</v>
      </c>
      <c r="D53" s="371" t="s">
        <v>274</v>
      </c>
      <c r="E53" s="376"/>
      <c r="F53" s="377">
        <v>2900</v>
      </c>
      <c r="G53" s="371" t="s">
        <v>272</v>
      </c>
      <c r="H53" s="371" t="s">
        <v>60</v>
      </c>
      <c r="I53" s="371" t="str">
        <f t="shared" ca="1" si="5"/>
        <v/>
      </c>
      <c r="J53" s="378">
        <f t="shared" si="6"/>
        <v>3</v>
      </c>
      <c r="K53" s="378">
        <f t="shared" si="7"/>
        <v>10</v>
      </c>
      <c r="L53" s="378">
        <f t="shared" si="8"/>
        <v>2018</v>
      </c>
      <c r="M53" s="371">
        <f t="shared" si="9"/>
        <v>1</v>
      </c>
      <c r="N53" s="371">
        <f>VLOOKUP(Tabela14567[[#This Row],[Banco Destino]],$S$9:$T$28,2,0)</f>
        <v>1</v>
      </c>
      <c r="O53" s="371">
        <f>IF(M53&gt;'13'!$CD$30,0,1)</f>
        <v>1</v>
      </c>
      <c r="P53" s="371">
        <f>IF(M53&gt;'01'!$BX$27,0,1)</f>
        <v>1</v>
      </c>
      <c r="R53" s="84"/>
      <c r="S53" s="84"/>
      <c r="T53" s="84"/>
      <c r="U53" s="84"/>
      <c r="V53" s="84"/>
      <c r="W53" s="84"/>
    </row>
    <row r="54" spans="3:23" x14ac:dyDescent="0.25">
      <c r="C54" s="375">
        <v>43376</v>
      </c>
      <c r="D54" s="371" t="s">
        <v>273</v>
      </c>
      <c r="E54" s="376"/>
      <c r="F54" s="377">
        <v>1000</v>
      </c>
      <c r="G54" s="371" t="s">
        <v>272</v>
      </c>
      <c r="H54" s="371" t="s">
        <v>60</v>
      </c>
      <c r="I54" s="371" t="str">
        <f t="shared" ca="1" si="5"/>
        <v/>
      </c>
      <c r="J54" s="378">
        <f t="shared" si="6"/>
        <v>3</v>
      </c>
      <c r="K54" s="378">
        <f t="shared" si="7"/>
        <v>10</v>
      </c>
      <c r="L54" s="378">
        <f t="shared" si="8"/>
        <v>2018</v>
      </c>
      <c r="M54" s="371">
        <f t="shared" si="9"/>
        <v>1</v>
      </c>
      <c r="N54" s="371">
        <f>VLOOKUP(Tabela14567[[#This Row],[Banco Destino]],$S$9:$T$28,2,0)</f>
        <v>1</v>
      </c>
      <c r="O54" s="371">
        <f>IF(M54&gt;'13'!$CD$30,0,1)</f>
        <v>1</v>
      </c>
      <c r="P54" s="371">
        <f>IF(M54&gt;'01'!$BX$27,0,1)</f>
        <v>1</v>
      </c>
      <c r="R54" s="84"/>
      <c r="S54" s="84"/>
      <c r="T54" s="84"/>
      <c r="U54" s="84"/>
      <c r="V54" s="84"/>
      <c r="W54" s="84"/>
    </row>
    <row r="55" spans="3:23" x14ac:dyDescent="0.25">
      <c r="C55" s="375">
        <v>43394</v>
      </c>
      <c r="D55" s="371" t="s">
        <v>273</v>
      </c>
      <c r="E55" s="376"/>
      <c r="F55" s="377">
        <v>600</v>
      </c>
      <c r="G55" s="371" t="s">
        <v>272</v>
      </c>
      <c r="H55" s="371" t="s">
        <v>60</v>
      </c>
      <c r="I55" s="371" t="str">
        <f t="shared" ca="1" si="5"/>
        <v/>
      </c>
      <c r="J55" s="378">
        <f t="shared" si="6"/>
        <v>21</v>
      </c>
      <c r="K55" s="378">
        <f t="shared" si="7"/>
        <v>10</v>
      </c>
      <c r="L55" s="378">
        <f t="shared" si="8"/>
        <v>2018</v>
      </c>
      <c r="M55" s="371">
        <f t="shared" si="9"/>
        <v>1</v>
      </c>
      <c r="N55" s="371">
        <f>VLOOKUP(Tabela14567[[#This Row],[Banco Destino]],$S$9:$T$28,2,0)</f>
        <v>1</v>
      </c>
      <c r="O55" s="371">
        <f>IF(M55&gt;'13'!$CD$30,0,1)</f>
        <v>1</v>
      </c>
      <c r="P55" s="371">
        <f>IF(M55&gt;'01'!$BX$27,0,1)</f>
        <v>1</v>
      </c>
      <c r="R55" s="84"/>
      <c r="S55" s="84"/>
      <c r="T55" s="84"/>
      <c r="U55" s="84"/>
      <c r="V55" s="84"/>
      <c r="W55" s="84"/>
    </row>
    <row r="56" spans="3:23" x14ac:dyDescent="0.25">
      <c r="C56" s="375">
        <v>43404</v>
      </c>
      <c r="D56" s="371" t="s">
        <v>273</v>
      </c>
      <c r="E56" s="376"/>
      <c r="F56" s="377">
        <v>1000</v>
      </c>
      <c r="G56" s="371" t="s">
        <v>272</v>
      </c>
      <c r="H56" s="371" t="s">
        <v>60</v>
      </c>
      <c r="I56" s="371" t="str">
        <f t="shared" ca="1" si="5"/>
        <v/>
      </c>
      <c r="J56" s="378">
        <f t="shared" si="6"/>
        <v>31</v>
      </c>
      <c r="K56" s="378">
        <f t="shared" si="7"/>
        <v>10</v>
      </c>
      <c r="L56" s="378">
        <f t="shared" si="8"/>
        <v>2018</v>
      </c>
      <c r="M56" s="371">
        <f t="shared" si="9"/>
        <v>1</v>
      </c>
      <c r="N56" s="371">
        <f>VLOOKUP(Tabela14567[[#This Row],[Banco Destino]],$S$9:$T$28,2,0)</f>
        <v>1</v>
      </c>
      <c r="O56" s="371">
        <f>IF(M56&gt;'13'!$CD$30,0,1)</f>
        <v>1</v>
      </c>
      <c r="P56" s="371">
        <f>IF(M56&gt;'01'!$BX$27,0,1)</f>
        <v>1</v>
      </c>
      <c r="R56" s="84"/>
      <c r="S56" s="84"/>
      <c r="T56" s="84"/>
      <c r="U56" s="84"/>
      <c r="V56" s="84"/>
      <c r="W56" s="84"/>
    </row>
    <row r="57" spans="3:23" x14ac:dyDescent="0.25">
      <c r="C57" s="375">
        <v>43407</v>
      </c>
      <c r="D57" s="371" t="s">
        <v>274</v>
      </c>
      <c r="E57" s="376"/>
      <c r="F57" s="377">
        <v>2050</v>
      </c>
      <c r="G57" s="371" t="s">
        <v>272</v>
      </c>
      <c r="H57" s="371" t="s">
        <v>60</v>
      </c>
      <c r="I57" s="371" t="str">
        <f t="shared" ca="1" si="5"/>
        <v/>
      </c>
      <c r="J57" s="378">
        <f t="shared" si="6"/>
        <v>3</v>
      </c>
      <c r="K57" s="378">
        <f t="shared" si="7"/>
        <v>11</v>
      </c>
      <c r="L57" s="378">
        <f t="shared" si="8"/>
        <v>2018</v>
      </c>
      <c r="M57" s="371">
        <f t="shared" si="9"/>
        <v>1</v>
      </c>
      <c r="N57" s="371">
        <f>VLOOKUP(Tabela14567[[#This Row],[Banco Destino]],$S$9:$T$28,2,0)</f>
        <v>1</v>
      </c>
      <c r="O57" s="371">
        <f>IF(M57&gt;'13'!$CD$30,0,1)</f>
        <v>1</v>
      </c>
      <c r="P57" s="371">
        <f>IF(M57&gt;'01'!$BX$27,0,1)</f>
        <v>1</v>
      </c>
      <c r="R57" s="84"/>
      <c r="S57" s="84"/>
      <c r="T57" s="84"/>
      <c r="U57" s="84"/>
      <c r="V57" s="84"/>
      <c r="W57" s="84"/>
    </row>
    <row r="58" spans="3:23" x14ac:dyDescent="0.25">
      <c r="C58" s="375">
        <v>43426</v>
      </c>
      <c r="D58" s="371" t="s">
        <v>274</v>
      </c>
      <c r="E58" s="376"/>
      <c r="F58" s="377">
        <v>530</v>
      </c>
      <c r="G58" s="371" t="s">
        <v>272</v>
      </c>
      <c r="H58" s="371" t="s">
        <v>60</v>
      </c>
      <c r="I58" s="371" t="str">
        <f t="shared" ca="1" si="5"/>
        <v/>
      </c>
      <c r="J58" s="378">
        <f t="shared" si="6"/>
        <v>22</v>
      </c>
      <c r="K58" s="378">
        <f t="shared" si="7"/>
        <v>11</v>
      </c>
      <c r="L58" s="378">
        <f t="shared" si="8"/>
        <v>2018</v>
      </c>
      <c r="M58" s="371">
        <f t="shared" si="9"/>
        <v>1</v>
      </c>
      <c r="N58" s="371">
        <f>VLOOKUP(Tabela14567[[#This Row],[Banco Destino]],$S$9:$T$28,2,0)</f>
        <v>1</v>
      </c>
      <c r="O58" s="371">
        <f>IF(M58&gt;'13'!$CD$30,0,1)</f>
        <v>1</v>
      </c>
      <c r="P58" s="371">
        <f>IF(M58&gt;'01'!$BX$27,0,1)</f>
        <v>1</v>
      </c>
      <c r="R58" s="84"/>
      <c r="S58" s="84"/>
      <c r="T58" s="84"/>
      <c r="U58" s="84"/>
      <c r="V58" s="84"/>
    </row>
    <row r="59" spans="3:23" x14ac:dyDescent="0.25">
      <c r="C59" s="375">
        <v>43433</v>
      </c>
      <c r="D59" s="371" t="s">
        <v>273</v>
      </c>
      <c r="E59" s="376"/>
      <c r="F59" s="377">
        <v>800</v>
      </c>
      <c r="G59" s="371" t="s">
        <v>272</v>
      </c>
      <c r="H59" s="371" t="s">
        <v>60</v>
      </c>
      <c r="I59" s="371" t="str">
        <f t="shared" ca="1" si="5"/>
        <v/>
      </c>
      <c r="J59" s="378">
        <f t="shared" si="6"/>
        <v>29</v>
      </c>
      <c r="K59" s="378">
        <f t="shared" si="7"/>
        <v>11</v>
      </c>
      <c r="L59" s="378">
        <f t="shared" si="8"/>
        <v>2018</v>
      </c>
      <c r="M59" s="371">
        <f t="shared" si="9"/>
        <v>1</v>
      </c>
      <c r="N59" s="371">
        <f>VLOOKUP(Tabela14567[[#This Row],[Banco Destino]],$S$9:$T$28,2,0)</f>
        <v>1</v>
      </c>
      <c r="O59" s="371">
        <f>IF(M59&gt;'13'!$CD$30,0,1)</f>
        <v>1</v>
      </c>
      <c r="P59" s="371">
        <f>IF(M59&gt;'01'!$BX$27,0,1)</f>
        <v>1</v>
      </c>
    </row>
    <row r="60" spans="3:23" x14ac:dyDescent="0.25">
      <c r="C60" s="375">
        <v>43439</v>
      </c>
      <c r="D60" s="371" t="s">
        <v>273</v>
      </c>
      <c r="E60" s="376"/>
      <c r="F60" s="377">
        <v>150</v>
      </c>
      <c r="G60" s="371" t="s">
        <v>272</v>
      </c>
      <c r="H60" s="371" t="s">
        <v>60</v>
      </c>
      <c r="I60" s="371" t="str">
        <f t="shared" ca="1" si="5"/>
        <v/>
      </c>
      <c r="J60" s="378">
        <f t="shared" si="6"/>
        <v>5</v>
      </c>
      <c r="K60" s="378">
        <f t="shared" si="7"/>
        <v>12</v>
      </c>
      <c r="L60" s="378">
        <f t="shared" si="8"/>
        <v>2018</v>
      </c>
      <c r="M60" s="371">
        <f t="shared" si="9"/>
        <v>1</v>
      </c>
      <c r="N60" s="371">
        <f>VLOOKUP(Tabela14567[[#This Row],[Banco Destino]],$S$9:$T$28,2,0)</f>
        <v>1</v>
      </c>
      <c r="O60" s="371">
        <f>IF(M60&gt;'13'!$CD$30,0,1)</f>
        <v>1</v>
      </c>
      <c r="P60" s="371">
        <f>IF(M60&gt;'01'!$BX$27,0,1)</f>
        <v>1</v>
      </c>
    </row>
    <row r="61" spans="3:23" x14ac:dyDescent="0.25">
      <c r="C61" s="375">
        <v>43445</v>
      </c>
      <c r="D61" s="371" t="s">
        <v>274</v>
      </c>
      <c r="E61" s="376"/>
      <c r="F61" s="377">
        <v>2750</v>
      </c>
      <c r="G61" s="371" t="s">
        <v>272</v>
      </c>
      <c r="H61" s="371" t="s">
        <v>60</v>
      </c>
      <c r="I61" s="371" t="str">
        <f t="shared" ca="1" si="5"/>
        <v/>
      </c>
      <c r="J61" s="378">
        <f t="shared" si="6"/>
        <v>11</v>
      </c>
      <c r="K61" s="378">
        <f t="shared" si="7"/>
        <v>12</v>
      </c>
      <c r="L61" s="378">
        <f t="shared" si="8"/>
        <v>2018</v>
      </c>
      <c r="M61" s="371">
        <f t="shared" si="9"/>
        <v>1</v>
      </c>
      <c r="N61" s="371">
        <f>VLOOKUP(Tabela14567[[#This Row],[Banco Destino]],$S$9:$T$28,2,0)</f>
        <v>1</v>
      </c>
      <c r="O61" s="371">
        <f>IF(M61&gt;'13'!$CD$30,0,1)</f>
        <v>1</v>
      </c>
      <c r="P61" s="371">
        <f>IF(M61&gt;'01'!$BX$27,0,1)</f>
        <v>1</v>
      </c>
    </row>
    <row r="62" spans="3:23" x14ac:dyDescent="0.25">
      <c r="C62" s="375">
        <v>43474</v>
      </c>
      <c r="D62" s="371" t="s">
        <v>272</v>
      </c>
      <c r="E62" s="376"/>
      <c r="F62" s="377">
        <v>200</v>
      </c>
      <c r="G62" s="371" t="s">
        <v>273</v>
      </c>
      <c r="H62" s="371" t="s">
        <v>60</v>
      </c>
      <c r="I62" s="371" t="str">
        <f t="shared" ca="1" si="5"/>
        <v/>
      </c>
      <c r="J62" s="378">
        <f t="shared" si="6"/>
        <v>9</v>
      </c>
      <c r="K62" s="378">
        <f t="shared" si="7"/>
        <v>1</v>
      </c>
      <c r="L62" s="378">
        <f t="shared" si="8"/>
        <v>2019</v>
      </c>
      <c r="M62" s="371">
        <f t="shared" si="9"/>
        <v>1</v>
      </c>
      <c r="N62" s="371">
        <f>VLOOKUP(Tabela14567[[#This Row],[Banco Destino]],$S$9:$T$28,2,0)</f>
        <v>2</v>
      </c>
      <c r="O62" s="371">
        <f>IF(M62&gt;'13'!$CD$30,0,1)</f>
        <v>1</v>
      </c>
      <c r="P62" s="371">
        <f>IF(M62&gt;'01'!$BX$27,0,1)</f>
        <v>1</v>
      </c>
    </row>
    <row r="63" spans="3:23" x14ac:dyDescent="0.25">
      <c r="C63" s="375">
        <v>43480</v>
      </c>
      <c r="D63" s="371" t="s">
        <v>274</v>
      </c>
      <c r="E63" s="376"/>
      <c r="F63" s="377">
        <v>2690</v>
      </c>
      <c r="G63" s="371" t="s">
        <v>272</v>
      </c>
      <c r="H63" s="371" t="s">
        <v>60</v>
      </c>
      <c r="I63" s="371" t="str">
        <f t="shared" ca="1" si="5"/>
        <v/>
      </c>
      <c r="J63" s="378">
        <f t="shared" si="6"/>
        <v>15</v>
      </c>
      <c r="K63" s="378">
        <f t="shared" si="7"/>
        <v>1</v>
      </c>
      <c r="L63" s="378">
        <f t="shared" si="8"/>
        <v>2019</v>
      </c>
      <c r="M63" s="371">
        <f t="shared" si="9"/>
        <v>1</v>
      </c>
      <c r="N63" s="371">
        <f>VLOOKUP(Tabela14567[[#This Row],[Banco Destino]],$S$9:$T$28,2,0)</f>
        <v>1</v>
      </c>
      <c r="O63" s="371">
        <f>IF(M63&gt;'13'!$CD$30,0,1)</f>
        <v>1</v>
      </c>
      <c r="P63" s="371">
        <f>IF(M63&gt;'01'!$BX$27,0,1)</f>
        <v>1</v>
      </c>
    </row>
    <row r="64" spans="3:23" x14ac:dyDescent="0.25">
      <c r="C64" s="375">
        <v>43482</v>
      </c>
      <c r="D64" s="371" t="s">
        <v>272</v>
      </c>
      <c r="E64" s="376"/>
      <c r="F64" s="377">
        <v>1500</v>
      </c>
      <c r="G64" s="371" t="s">
        <v>273</v>
      </c>
      <c r="H64" s="371" t="s">
        <v>60</v>
      </c>
      <c r="I64" s="371" t="str">
        <f t="shared" ca="1" si="5"/>
        <v/>
      </c>
      <c r="J64" s="378">
        <f t="shared" si="6"/>
        <v>17</v>
      </c>
      <c r="K64" s="378">
        <f t="shared" si="7"/>
        <v>1</v>
      </c>
      <c r="L64" s="378">
        <f t="shared" si="8"/>
        <v>2019</v>
      </c>
      <c r="M64" s="371">
        <f t="shared" si="9"/>
        <v>1</v>
      </c>
      <c r="N64" s="371">
        <f>VLOOKUP(Tabela14567[[#This Row],[Banco Destino]],$S$9:$T$28,2,0)</f>
        <v>2</v>
      </c>
      <c r="O64" s="371">
        <f>IF(M64&gt;'13'!$CD$30,0,1)</f>
        <v>1</v>
      </c>
      <c r="P64" s="371">
        <f>IF(M64&gt;'01'!$BX$27,0,1)</f>
        <v>1</v>
      </c>
    </row>
    <row r="65" spans="3:16" x14ac:dyDescent="0.25">
      <c r="C65" s="375">
        <v>43494</v>
      </c>
      <c r="D65" s="371" t="s">
        <v>273</v>
      </c>
      <c r="E65" s="376"/>
      <c r="F65" s="377">
        <v>1300</v>
      </c>
      <c r="G65" s="371" t="s">
        <v>272</v>
      </c>
      <c r="H65" s="371" t="s">
        <v>60</v>
      </c>
      <c r="I65" s="371" t="str">
        <f t="shared" ca="1" si="5"/>
        <v/>
      </c>
      <c r="J65" s="378">
        <f t="shared" si="6"/>
        <v>29</v>
      </c>
      <c r="K65" s="378">
        <f t="shared" si="7"/>
        <v>1</v>
      </c>
      <c r="L65" s="378">
        <f t="shared" si="8"/>
        <v>2019</v>
      </c>
      <c r="M65" s="371">
        <f t="shared" si="9"/>
        <v>1</v>
      </c>
      <c r="N65" s="371">
        <f>VLOOKUP(Tabela14567[[#This Row],[Banco Destino]],$S$9:$T$28,2,0)</f>
        <v>1</v>
      </c>
      <c r="O65" s="371">
        <f>IF(M65&gt;'13'!$CD$30,0,1)</f>
        <v>1</v>
      </c>
      <c r="P65" s="371">
        <f>IF(M65&gt;'01'!$BX$27,0,1)</f>
        <v>1</v>
      </c>
    </row>
    <row r="66" spans="3:16" x14ac:dyDescent="0.25">
      <c r="C66" s="375">
        <v>43496</v>
      </c>
      <c r="D66" s="371" t="s">
        <v>274</v>
      </c>
      <c r="E66" s="376"/>
      <c r="F66" s="377">
        <v>2640</v>
      </c>
      <c r="G66" s="371" t="s">
        <v>272</v>
      </c>
      <c r="H66" s="371" t="s">
        <v>60</v>
      </c>
      <c r="I66" s="371" t="str">
        <f t="shared" ca="1" si="5"/>
        <v/>
      </c>
      <c r="J66" s="378">
        <f t="shared" si="6"/>
        <v>31</v>
      </c>
      <c r="K66" s="378">
        <f t="shared" si="7"/>
        <v>1</v>
      </c>
      <c r="L66" s="378">
        <f t="shared" si="8"/>
        <v>2019</v>
      </c>
      <c r="M66" s="371">
        <f t="shared" si="9"/>
        <v>1</v>
      </c>
      <c r="N66" s="371">
        <f>VLOOKUP(Tabela14567[[#This Row],[Banco Destino]],$S$9:$T$28,2,0)</f>
        <v>1</v>
      </c>
      <c r="O66" s="371">
        <f>IF(M66&gt;'13'!$CD$30,0,1)</f>
        <v>1</v>
      </c>
      <c r="P66" s="371">
        <f>IF(M66&gt;'01'!$BX$27,0,1)</f>
        <v>1</v>
      </c>
    </row>
    <row r="67" spans="3:16" x14ac:dyDescent="0.25">
      <c r="C67" s="375">
        <v>43505</v>
      </c>
      <c r="D67" s="371" t="s">
        <v>272</v>
      </c>
      <c r="E67" s="376"/>
      <c r="F67" s="377">
        <v>200</v>
      </c>
      <c r="G67" s="371" t="s">
        <v>273</v>
      </c>
      <c r="H67" s="371" t="s">
        <v>60</v>
      </c>
      <c r="I67" s="371" t="str">
        <f t="shared" ca="1" si="5"/>
        <v/>
      </c>
      <c r="J67" s="378">
        <f t="shared" si="6"/>
        <v>9</v>
      </c>
      <c r="K67" s="378">
        <f t="shared" si="7"/>
        <v>2</v>
      </c>
      <c r="L67" s="378">
        <f t="shared" si="8"/>
        <v>2019</v>
      </c>
      <c r="M67" s="371">
        <f t="shared" si="9"/>
        <v>1</v>
      </c>
      <c r="N67" s="371">
        <f>VLOOKUP(Tabela14567[[#This Row],[Banco Destino]],$S$9:$T$28,2,0)</f>
        <v>2</v>
      </c>
      <c r="O67" s="371">
        <f>IF(M67&gt;'13'!$CD$30,0,1)</f>
        <v>1</v>
      </c>
      <c r="P67" s="371">
        <f>IF(M67&gt;'01'!$BX$27,0,1)</f>
        <v>1</v>
      </c>
    </row>
    <row r="68" spans="3:16" x14ac:dyDescent="0.25">
      <c r="C68" s="375">
        <v>43519</v>
      </c>
      <c r="D68" s="371" t="s">
        <v>274</v>
      </c>
      <c r="E68" s="376"/>
      <c r="F68" s="377">
        <v>650</v>
      </c>
      <c r="G68" s="371" t="s">
        <v>272</v>
      </c>
      <c r="H68" s="371" t="s">
        <v>60</v>
      </c>
      <c r="I68" s="371" t="str">
        <f t="shared" ca="1" si="5"/>
        <v/>
      </c>
      <c r="J68" s="378">
        <f t="shared" si="6"/>
        <v>23</v>
      </c>
      <c r="K68" s="378">
        <f t="shared" si="7"/>
        <v>2</v>
      </c>
      <c r="L68" s="378">
        <f t="shared" si="8"/>
        <v>2019</v>
      </c>
      <c r="M68" s="371">
        <f t="shared" si="9"/>
        <v>1</v>
      </c>
      <c r="N68" s="371">
        <f>VLOOKUP(Tabela14567[[#This Row],[Banco Destino]],$S$9:$T$28,2,0)</f>
        <v>1</v>
      </c>
      <c r="O68" s="371">
        <f>IF(M68&gt;'13'!$CD$30,0,1)</f>
        <v>1</v>
      </c>
      <c r="P68" s="371">
        <f>IF(M68&gt;'01'!$BX$27,0,1)</f>
        <v>1</v>
      </c>
    </row>
    <row r="69" spans="3:16" x14ac:dyDescent="0.25">
      <c r="C69" s="375">
        <v>43525</v>
      </c>
      <c r="D69" s="371" t="s">
        <v>274</v>
      </c>
      <c r="E69" s="376"/>
      <c r="F69" s="377">
        <v>2450</v>
      </c>
      <c r="G69" s="371" t="s">
        <v>272</v>
      </c>
      <c r="H69" s="371" t="s">
        <v>60</v>
      </c>
      <c r="I69" s="371" t="str">
        <f t="shared" ca="1" si="5"/>
        <v/>
      </c>
      <c r="J69" s="378">
        <f t="shared" si="6"/>
        <v>1</v>
      </c>
      <c r="K69" s="378">
        <f t="shared" si="7"/>
        <v>3</v>
      </c>
      <c r="L69" s="378">
        <f t="shared" si="8"/>
        <v>2019</v>
      </c>
      <c r="M69" s="371">
        <f t="shared" si="9"/>
        <v>1</v>
      </c>
      <c r="N69" s="371">
        <f>VLOOKUP(Tabela14567[[#This Row],[Banco Destino]],$S$9:$T$28,2,0)</f>
        <v>1</v>
      </c>
      <c r="O69" s="371">
        <f>IF(M69&gt;'13'!$CD$30,0,1)</f>
        <v>1</v>
      </c>
      <c r="P69" s="371">
        <f>IF(M69&gt;'01'!$BX$27,0,1)</f>
        <v>1</v>
      </c>
    </row>
    <row r="70" spans="3:16" x14ac:dyDescent="0.25">
      <c r="C70" s="375">
        <v>43532</v>
      </c>
      <c r="D70" s="371" t="s">
        <v>272</v>
      </c>
      <c r="E70" s="376"/>
      <c r="F70" s="377">
        <v>200</v>
      </c>
      <c r="G70" s="371" t="s">
        <v>273</v>
      </c>
      <c r="H70" s="371" t="s">
        <v>60</v>
      </c>
      <c r="I70" s="371" t="str">
        <f t="shared" ca="1" si="5"/>
        <v/>
      </c>
      <c r="J70" s="378">
        <f t="shared" si="6"/>
        <v>8</v>
      </c>
      <c r="K70" s="378">
        <f t="shared" si="7"/>
        <v>3</v>
      </c>
      <c r="L70" s="378">
        <f t="shared" si="8"/>
        <v>2019</v>
      </c>
      <c r="M70" s="371">
        <f t="shared" si="9"/>
        <v>1</v>
      </c>
      <c r="N70" s="371">
        <f>VLOOKUP(Tabela14567[[#This Row],[Banco Destino]],$S$9:$T$28,2,0)</f>
        <v>2</v>
      </c>
      <c r="O70" s="371">
        <f>IF(M70&gt;'13'!$CD$30,0,1)</f>
        <v>1</v>
      </c>
      <c r="P70" s="371">
        <f>IF(M70&gt;'01'!$BX$27,0,1)</f>
        <v>1</v>
      </c>
    </row>
    <row r="71" spans="3:16" x14ac:dyDescent="0.25">
      <c r="C71" s="375">
        <v>43541</v>
      </c>
      <c r="D71" s="371" t="s">
        <v>273</v>
      </c>
      <c r="E71" s="376"/>
      <c r="F71" s="377">
        <v>810</v>
      </c>
      <c r="G71" s="371" t="s">
        <v>272</v>
      </c>
      <c r="H71" s="371" t="s">
        <v>60</v>
      </c>
      <c r="I71" s="371" t="str">
        <f t="shared" ca="1" si="5"/>
        <v/>
      </c>
      <c r="J71" s="378">
        <f t="shared" si="6"/>
        <v>17</v>
      </c>
      <c r="K71" s="378">
        <f t="shared" si="7"/>
        <v>3</v>
      </c>
      <c r="L71" s="378">
        <f t="shared" si="8"/>
        <v>2019</v>
      </c>
      <c r="M71" s="371">
        <f t="shared" si="9"/>
        <v>1</v>
      </c>
      <c r="N71" s="371">
        <f>VLOOKUP(Tabela14567[[#This Row],[Banco Destino]],$S$9:$T$28,2,0)</f>
        <v>1</v>
      </c>
      <c r="O71" s="371">
        <f>IF(M71&gt;'13'!$CD$30,0,1)</f>
        <v>1</v>
      </c>
      <c r="P71" s="371">
        <f>IF(M71&gt;'01'!$BX$27,0,1)</f>
        <v>1</v>
      </c>
    </row>
    <row r="72" spans="3:16" x14ac:dyDescent="0.25">
      <c r="C72" s="375">
        <v>43548</v>
      </c>
      <c r="D72" s="371" t="s">
        <v>274</v>
      </c>
      <c r="E72" s="376"/>
      <c r="F72" s="377">
        <v>230</v>
      </c>
      <c r="G72" s="371" t="s">
        <v>272</v>
      </c>
      <c r="H72" s="371" t="s">
        <v>60</v>
      </c>
      <c r="I72" s="371" t="str">
        <f t="shared" ca="1" si="5"/>
        <v/>
      </c>
      <c r="J72" s="378">
        <f t="shared" si="6"/>
        <v>24</v>
      </c>
      <c r="K72" s="378">
        <f t="shared" si="7"/>
        <v>3</v>
      </c>
      <c r="L72" s="378">
        <f t="shared" si="8"/>
        <v>2019</v>
      </c>
      <c r="M72" s="371">
        <f t="shared" si="9"/>
        <v>1</v>
      </c>
      <c r="N72" s="371">
        <f>VLOOKUP(Tabela14567[[#This Row],[Banco Destino]],$S$9:$T$28,2,0)</f>
        <v>1</v>
      </c>
      <c r="O72" s="371">
        <f>IF(M72&gt;'13'!$CD$30,0,1)</f>
        <v>1</v>
      </c>
      <c r="P72" s="371">
        <f>IF(M72&gt;'01'!$BX$27,0,1)</f>
        <v>1</v>
      </c>
    </row>
    <row r="73" spans="3:16" x14ac:dyDescent="0.25">
      <c r="C73" s="375">
        <v>43557</v>
      </c>
      <c r="D73" s="371" t="s">
        <v>274</v>
      </c>
      <c r="E73" s="376"/>
      <c r="F73" s="377">
        <v>1920</v>
      </c>
      <c r="G73" s="371" t="s">
        <v>272</v>
      </c>
      <c r="H73" s="371" t="s">
        <v>60</v>
      </c>
      <c r="I73" s="371" t="str">
        <f t="shared" ref="I73:I104" ca="1" si="10">IF(H73="","",(IF(H73="Efetivado","",IF(C73="","",IF(C73=TODAY(),"Vence Hoje",IF(C73&lt;TODAY(),"Atrasado",C73-TODAY()&amp;" Dias para Vencer"))))))</f>
        <v/>
      </c>
      <c r="J73" s="378">
        <f t="shared" ref="J73:J104" si="11">DAY(C73)</f>
        <v>2</v>
      </c>
      <c r="K73" s="378">
        <f t="shared" ref="K73:K104" si="12">MONTH(C73)</f>
        <v>4</v>
      </c>
      <c r="L73" s="378">
        <f t="shared" ref="L73:L104" si="13">YEAR(C73)</f>
        <v>2019</v>
      </c>
      <c r="M73" s="371">
        <f t="shared" ref="M73:M104" si="14">VLOOKUP(H73,$V$9:$W$10,2,0)</f>
        <v>1</v>
      </c>
      <c r="N73" s="371">
        <f>VLOOKUP(Tabela14567[[#This Row],[Banco Destino]],$S$9:$T$28,2,0)</f>
        <v>1</v>
      </c>
      <c r="O73" s="371">
        <f>IF(M73&gt;'13'!$CD$30,0,1)</f>
        <v>1</v>
      </c>
      <c r="P73" s="371">
        <f>IF(M73&gt;'01'!$BX$27,0,1)</f>
        <v>1</v>
      </c>
    </row>
    <row r="74" spans="3:16" x14ac:dyDescent="0.25">
      <c r="C74" s="375">
        <v>43559</v>
      </c>
      <c r="D74" s="371" t="s">
        <v>274</v>
      </c>
      <c r="E74" s="376"/>
      <c r="F74" s="377">
        <v>650</v>
      </c>
      <c r="G74" s="371" t="s">
        <v>272</v>
      </c>
      <c r="H74" s="371" t="s">
        <v>60</v>
      </c>
      <c r="I74" s="371" t="str">
        <f t="shared" ca="1" si="10"/>
        <v/>
      </c>
      <c r="J74" s="378">
        <f t="shared" si="11"/>
        <v>4</v>
      </c>
      <c r="K74" s="378">
        <f t="shared" si="12"/>
        <v>4</v>
      </c>
      <c r="L74" s="378">
        <f t="shared" si="13"/>
        <v>2019</v>
      </c>
      <c r="M74" s="371">
        <f t="shared" si="14"/>
        <v>1</v>
      </c>
      <c r="N74" s="371">
        <f>VLOOKUP(Tabela14567[[#This Row],[Banco Destino]],$S$9:$T$28,2,0)</f>
        <v>1</v>
      </c>
      <c r="O74" s="371">
        <f>IF(M74&gt;'13'!$CD$30,0,1)</f>
        <v>1</v>
      </c>
      <c r="P74" s="371">
        <f>IF(M74&gt;'01'!$BX$27,0,1)</f>
        <v>1</v>
      </c>
    </row>
    <row r="75" spans="3:16" x14ac:dyDescent="0.25">
      <c r="C75" s="375">
        <v>43560</v>
      </c>
      <c r="D75" s="371" t="s">
        <v>272</v>
      </c>
      <c r="E75" s="376"/>
      <c r="F75" s="377">
        <v>200</v>
      </c>
      <c r="G75" s="371" t="s">
        <v>273</v>
      </c>
      <c r="H75" s="371" t="s">
        <v>60</v>
      </c>
      <c r="I75" s="371" t="str">
        <f t="shared" ca="1" si="10"/>
        <v/>
      </c>
      <c r="J75" s="378">
        <f t="shared" si="11"/>
        <v>5</v>
      </c>
      <c r="K75" s="378">
        <f t="shared" si="12"/>
        <v>4</v>
      </c>
      <c r="L75" s="378">
        <f t="shared" si="13"/>
        <v>2019</v>
      </c>
      <c r="M75" s="371">
        <f t="shared" si="14"/>
        <v>1</v>
      </c>
      <c r="N75" s="371">
        <f>VLOOKUP(Tabela14567[[#This Row],[Banco Destino]],$S$9:$T$28,2,0)</f>
        <v>2</v>
      </c>
      <c r="O75" s="371">
        <f>IF(M75&gt;'13'!$CD$30,0,1)</f>
        <v>1</v>
      </c>
      <c r="P75" s="371">
        <f>IF(M75&gt;'01'!$BX$27,0,1)</f>
        <v>1</v>
      </c>
    </row>
    <row r="76" spans="3:16" x14ac:dyDescent="0.25">
      <c r="C76" s="375">
        <v>43564</v>
      </c>
      <c r="D76" s="371" t="s">
        <v>272</v>
      </c>
      <c r="E76" s="376"/>
      <c r="F76" s="377">
        <v>500</v>
      </c>
      <c r="G76" s="371" t="s">
        <v>275</v>
      </c>
      <c r="H76" s="371" t="s">
        <v>60</v>
      </c>
      <c r="I76" s="371" t="str">
        <f t="shared" ca="1" si="10"/>
        <v/>
      </c>
      <c r="J76" s="378">
        <f t="shared" si="11"/>
        <v>9</v>
      </c>
      <c r="K76" s="378">
        <f t="shared" si="12"/>
        <v>4</v>
      </c>
      <c r="L76" s="378">
        <f t="shared" si="13"/>
        <v>2019</v>
      </c>
      <c r="M76" s="371">
        <f t="shared" si="14"/>
        <v>1</v>
      </c>
      <c r="N76" s="371">
        <f>VLOOKUP(Tabela14567[[#This Row],[Banco Destino]],$S$9:$T$28,2,0)</f>
        <v>4</v>
      </c>
      <c r="O76" s="371">
        <f>IF(M76&gt;'13'!$CD$30,0,1)</f>
        <v>1</v>
      </c>
      <c r="P76" s="371">
        <f>IF(M76&gt;'01'!$BX$27,0,1)</f>
        <v>1</v>
      </c>
    </row>
    <row r="77" spans="3:16" x14ac:dyDescent="0.25">
      <c r="C77" s="375">
        <v>43567</v>
      </c>
      <c r="D77" s="371" t="s">
        <v>273</v>
      </c>
      <c r="E77" s="376"/>
      <c r="F77" s="377">
        <v>200</v>
      </c>
      <c r="G77" s="371" t="s">
        <v>272</v>
      </c>
      <c r="H77" s="371" t="s">
        <v>60</v>
      </c>
      <c r="I77" s="371" t="str">
        <f t="shared" ca="1" si="10"/>
        <v/>
      </c>
      <c r="J77" s="378">
        <f t="shared" si="11"/>
        <v>12</v>
      </c>
      <c r="K77" s="378">
        <f t="shared" si="12"/>
        <v>4</v>
      </c>
      <c r="L77" s="378">
        <f t="shared" si="13"/>
        <v>2019</v>
      </c>
      <c r="M77" s="371">
        <f t="shared" si="14"/>
        <v>1</v>
      </c>
      <c r="N77" s="371">
        <f>VLOOKUP(Tabela14567[[#This Row],[Banco Destino]],$S$9:$T$28,2,0)</f>
        <v>1</v>
      </c>
      <c r="O77" s="371">
        <f>IF(M77&gt;'13'!$CD$30,0,1)</f>
        <v>1</v>
      </c>
      <c r="P77" s="371">
        <f>IF(M77&gt;'01'!$BX$27,0,1)</f>
        <v>1</v>
      </c>
    </row>
    <row r="78" spans="3:16" x14ac:dyDescent="0.25">
      <c r="C78" s="375">
        <v>43588</v>
      </c>
      <c r="D78" s="371" t="s">
        <v>274</v>
      </c>
      <c r="E78" s="376"/>
      <c r="F78" s="377">
        <v>1600</v>
      </c>
      <c r="G78" s="371" t="s">
        <v>272</v>
      </c>
      <c r="H78" s="371" t="s">
        <v>60</v>
      </c>
      <c r="I78" s="371" t="str">
        <f t="shared" ca="1" si="10"/>
        <v/>
      </c>
      <c r="J78" s="378">
        <f t="shared" si="11"/>
        <v>3</v>
      </c>
      <c r="K78" s="378">
        <f t="shared" si="12"/>
        <v>5</v>
      </c>
      <c r="L78" s="378">
        <f t="shared" si="13"/>
        <v>2019</v>
      </c>
      <c r="M78" s="371">
        <f t="shared" si="14"/>
        <v>1</v>
      </c>
      <c r="N78" s="371">
        <f>VLOOKUP(Tabela14567[[#This Row],[Banco Destino]],$S$9:$T$28,2,0)</f>
        <v>1</v>
      </c>
      <c r="O78" s="371">
        <f>IF(M78&gt;'13'!$CD$30,0,1)</f>
        <v>1</v>
      </c>
      <c r="P78" s="371">
        <f>IF(M78&gt;'01'!$BX$27,0,1)</f>
        <v>1</v>
      </c>
    </row>
    <row r="79" spans="3:16" x14ac:dyDescent="0.25">
      <c r="C79" s="375">
        <v>43588</v>
      </c>
      <c r="D79" s="371" t="s">
        <v>274</v>
      </c>
      <c r="E79" s="376"/>
      <c r="F79" s="377">
        <v>350</v>
      </c>
      <c r="G79" s="371" t="s">
        <v>272</v>
      </c>
      <c r="H79" s="371" t="s">
        <v>60</v>
      </c>
      <c r="I79" s="371" t="str">
        <f t="shared" ca="1" si="10"/>
        <v/>
      </c>
      <c r="J79" s="378">
        <f t="shared" si="11"/>
        <v>3</v>
      </c>
      <c r="K79" s="378">
        <f t="shared" si="12"/>
        <v>5</v>
      </c>
      <c r="L79" s="378">
        <f t="shared" si="13"/>
        <v>2019</v>
      </c>
      <c r="M79" s="371">
        <f t="shared" si="14"/>
        <v>1</v>
      </c>
      <c r="N79" s="371">
        <f>VLOOKUP(Tabela14567[[#This Row],[Banco Destino]],$S$9:$T$28,2,0)</f>
        <v>1</v>
      </c>
      <c r="O79" s="371">
        <f>IF(M79&gt;'13'!$CD$30,0,1)</f>
        <v>1</v>
      </c>
      <c r="P79" s="371">
        <f>IF(M79&gt;'01'!$BX$27,0,1)</f>
        <v>1</v>
      </c>
    </row>
    <row r="80" spans="3:16" x14ac:dyDescent="0.25">
      <c r="C80" s="375">
        <v>43596</v>
      </c>
      <c r="D80" s="371" t="s">
        <v>274</v>
      </c>
      <c r="E80" s="376"/>
      <c r="F80" s="377">
        <v>50</v>
      </c>
      <c r="G80" s="371" t="s">
        <v>272</v>
      </c>
      <c r="H80" s="371" t="s">
        <v>60</v>
      </c>
      <c r="I80" s="371" t="str">
        <f t="shared" ca="1" si="10"/>
        <v/>
      </c>
      <c r="J80" s="378">
        <f t="shared" si="11"/>
        <v>11</v>
      </c>
      <c r="K80" s="378">
        <f t="shared" si="12"/>
        <v>5</v>
      </c>
      <c r="L80" s="378">
        <f t="shared" si="13"/>
        <v>2019</v>
      </c>
      <c r="M80" s="371">
        <f t="shared" si="14"/>
        <v>1</v>
      </c>
      <c r="N80" s="371">
        <f>VLOOKUP(Tabela14567[[#This Row],[Banco Destino]],$S$9:$T$28,2,0)</f>
        <v>1</v>
      </c>
      <c r="O80" s="371">
        <f>IF(M80&gt;'13'!$CD$30,0,1)</f>
        <v>1</v>
      </c>
      <c r="P80" s="371">
        <f>IF(M80&gt;'01'!$BX$27,0,1)</f>
        <v>1</v>
      </c>
    </row>
    <row r="81" spans="3:16" x14ac:dyDescent="0.25">
      <c r="C81" s="375">
        <v>43601</v>
      </c>
      <c r="D81" s="371" t="s">
        <v>274</v>
      </c>
      <c r="E81" s="376"/>
      <c r="F81" s="377">
        <v>390</v>
      </c>
      <c r="G81" s="371" t="s">
        <v>272</v>
      </c>
      <c r="H81" s="371" t="s">
        <v>60</v>
      </c>
      <c r="I81" s="371" t="str">
        <f t="shared" ca="1" si="10"/>
        <v/>
      </c>
      <c r="J81" s="378">
        <f t="shared" si="11"/>
        <v>16</v>
      </c>
      <c r="K81" s="378">
        <f t="shared" si="12"/>
        <v>5</v>
      </c>
      <c r="L81" s="378">
        <f t="shared" si="13"/>
        <v>2019</v>
      </c>
      <c r="M81" s="371">
        <f t="shared" si="14"/>
        <v>1</v>
      </c>
      <c r="N81" s="371">
        <f>VLOOKUP(Tabela14567[[#This Row],[Banco Destino]],$S$9:$T$28,2,0)</f>
        <v>1</v>
      </c>
      <c r="O81" s="371">
        <f>IF(M81&gt;'13'!$CD$30,0,1)</f>
        <v>1</v>
      </c>
      <c r="P81" s="371">
        <f>IF(M81&gt;'01'!$BX$27,0,1)</f>
        <v>1</v>
      </c>
    </row>
    <row r="82" spans="3:16" x14ac:dyDescent="0.25">
      <c r="C82" s="375">
        <v>43606</v>
      </c>
      <c r="D82" s="371" t="s">
        <v>274</v>
      </c>
      <c r="E82" s="376"/>
      <c r="F82" s="377">
        <v>1160</v>
      </c>
      <c r="G82" s="371" t="s">
        <v>272</v>
      </c>
      <c r="H82" s="371" t="s">
        <v>60</v>
      </c>
      <c r="I82" s="371" t="str">
        <f t="shared" ca="1" si="10"/>
        <v/>
      </c>
      <c r="J82" s="378">
        <f t="shared" si="11"/>
        <v>21</v>
      </c>
      <c r="K82" s="378">
        <f t="shared" si="12"/>
        <v>5</v>
      </c>
      <c r="L82" s="378">
        <f t="shared" si="13"/>
        <v>2019</v>
      </c>
      <c r="M82" s="371">
        <f t="shared" si="14"/>
        <v>1</v>
      </c>
      <c r="N82" s="371">
        <f>VLOOKUP(Tabela14567[[#This Row],[Banco Destino]],$S$9:$T$28,2,0)</f>
        <v>1</v>
      </c>
      <c r="O82" s="371">
        <f>IF(M82&gt;'13'!$CD$30,0,1)</f>
        <v>1</v>
      </c>
      <c r="P82" s="371">
        <f>IF(M82&gt;'01'!$BX$27,0,1)</f>
        <v>1</v>
      </c>
    </row>
    <row r="83" spans="3:16" x14ac:dyDescent="0.25">
      <c r="C83" s="375">
        <v>43617</v>
      </c>
      <c r="D83" s="371" t="s">
        <v>274</v>
      </c>
      <c r="E83" s="376"/>
      <c r="F83" s="377">
        <v>1500</v>
      </c>
      <c r="G83" s="371" t="s">
        <v>272</v>
      </c>
      <c r="H83" s="371" t="s">
        <v>60</v>
      </c>
      <c r="I83" s="371" t="str">
        <f t="shared" ca="1" si="10"/>
        <v/>
      </c>
      <c r="J83" s="378">
        <f t="shared" si="11"/>
        <v>1</v>
      </c>
      <c r="K83" s="378">
        <f t="shared" si="12"/>
        <v>6</v>
      </c>
      <c r="L83" s="378">
        <f t="shared" si="13"/>
        <v>2019</v>
      </c>
      <c r="M83" s="371">
        <f t="shared" si="14"/>
        <v>1</v>
      </c>
      <c r="N83" s="371">
        <f>VLOOKUP(Tabela14567[[#This Row],[Banco Destino]],$S$9:$T$28,2,0)</f>
        <v>1</v>
      </c>
      <c r="O83" s="371">
        <f>IF(M83&gt;'13'!$CD$30,0,1)</f>
        <v>1</v>
      </c>
      <c r="P83" s="371">
        <f>IF(M83&gt;'01'!$BX$27,0,1)</f>
        <v>1</v>
      </c>
    </row>
    <row r="84" spans="3:16" x14ac:dyDescent="0.25">
      <c r="C84" s="375">
        <v>43617</v>
      </c>
      <c r="D84" s="371" t="s">
        <v>274</v>
      </c>
      <c r="E84" s="376"/>
      <c r="F84" s="377">
        <v>480</v>
      </c>
      <c r="G84" s="371" t="s">
        <v>272</v>
      </c>
      <c r="H84" s="371" t="s">
        <v>60</v>
      </c>
      <c r="I84" s="371" t="str">
        <f t="shared" ca="1" si="10"/>
        <v/>
      </c>
      <c r="J84" s="378">
        <f t="shared" si="11"/>
        <v>1</v>
      </c>
      <c r="K84" s="378">
        <f t="shared" si="12"/>
        <v>6</v>
      </c>
      <c r="L84" s="378">
        <f t="shared" si="13"/>
        <v>2019</v>
      </c>
      <c r="M84" s="371">
        <f t="shared" si="14"/>
        <v>1</v>
      </c>
      <c r="N84" s="371">
        <f>VLOOKUP(Tabela14567[[#This Row],[Banco Destino]],$S$9:$T$28,2,0)</f>
        <v>1</v>
      </c>
      <c r="O84" s="371">
        <f>IF(M84&gt;'13'!$CD$30,0,1)</f>
        <v>1</v>
      </c>
      <c r="P84" s="371">
        <f>IF(M84&gt;'01'!$BX$27,0,1)</f>
        <v>1</v>
      </c>
    </row>
    <row r="85" spans="3:16" x14ac:dyDescent="0.25">
      <c r="C85" s="375">
        <v>43624</v>
      </c>
      <c r="D85" s="371" t="s">
        <v>274</v>
      </c>
      <c r="E85" s="376"/>
      <c r="F85" s="377">
        <v>230</v>
      </c>
      <c r="G85" s="371" t="s">
        <v>272</v>
      </c>
      <c r="H85" s="371" t="s">
        <v>60</v>
      </c>
      <c r="I85" s="371" t="str">
        <f t="shared" ca="1" si="10"/>
        <v/>
      </c>
      <c r="J85" s="378">
        <f t="shared" si="11"/>
        <v>8</v>
      </c>
      <c r="K85" s="378">
        <f t="shared" si="12"/>
        <v>6</v>
      </c>
      <c r="L85" s="378">
        <f t="shared" si="13"/>
        <v>2019</v>
      </c>
      <c r="M85" s="371">
        <f t="shared" si="14"/>
        <v>1</v>
      </c>
      <c r="N85" s="371">
        <f>VLOOKUP(Tabela14567[[#This Row],[Banco Destino]],$S$9:$T$28,2,0)</f>
        <v>1</v>
      </c>
      <c r="O85" s="371">
        <f>IF(M85&gt;'13'!$CD$30,0,1)</f>
        <v>1</v>
      </c>
      <c r="P85" s="371">
        <f>IF(M85&gt;'01'!$BX$27,0,1)</f>
        <v>1</v>
      </c>
    </row>
    <row r="86" spans="3:16" x14ac:dyDescent="0.25">
      <c r="C86" s="375">
        <v>43639</v>
      </c>
      <c r="D86" s="371" t="s">
        <v>274</v>
      </c>
      <c r="E86" s="376"/>
      <c r="F86" s="377">
        <v>650</v>
      </c>
      <c r="G86" s="371" t="s">
        <v>272</v>
      </c>
      <c r="H86" s="371" t="s">
        <v>60</v>
      </c>
      <c r="I86" s="371" t="str">
        <f t="shared" ca="1" si="10"/>
        <v/>
      </c>
      <c r="J86" s="378">
        <f t="shared" si="11"/>
        <v>23</v>
      </c>
      <c r="K86" s="378">
        <f t="shared" si="12"/>
        <v>6</v>
      </c>
      <c r="L86" s="378">
        <f t="shared" si="13"/>
        <v>2019</v>
      </c>
      <c r="M86" s="371">
        <f t="shared" si="14"/>
        <v>1</v>
      </c>
      <c r="N86" s="371">
        <f>VLOOKUP(Tabela14567[[#This Row],[Banco Destino]],$S$9:$T$28,2,0)</f>
        <v>1</v>
      </c>
      <c r="O86" s="371">
        <f>IF(M86&gt;'13'!$CD$30,0,1)</f>
        <v>1</v>
      </c>
      <c r="P86" s="371">
        <f>IF(M86&gt;'01'!$BX$27,0,1)</f>
        <v>1</v>
      </c>
    </row>
    <row r="87" spans="3:16" x14ac:dyDescent="0.25">
      <c r="C87" s="375">
        <v>43646</v>
      </c>
      <c r="D87" s="371" t="s">
        <v>274</v>
      </c>
      <c r="E87" s="376"/>
      <c r="F87" s="377">
        <v>2500</v>
      </c>
      <c r="G87" s="371" t="s">
        <v>272</v>
      </c>
      <c r="H87" s="371" t="s">
        <v>60</v>
      </c>
      <c r="I87" s="371" t="str">
        <f t="shared" ca="1" si="10"/>
        <v/>
      </c>
      <c r="J87" s="378">
        <f t="shared" si="11"/>
        <v>30</v>
      </c>
      <c r="K87" s="378">
        <f t="shared" si="12"/>
        <v>6</v>
      </c>
      <c r="L87" s="378">
        <f t="shared" si="13"/>
        <v>2019</v>
      </c>
      <c r="M87" s="371">
        <f t="shared" si="14"/>
        <v>1</v>
      </c>
      <c r="N87" s="371">
        <f>VLOOKUP(Tabela14567[[#This Row],[Banco Destino]],$S$9:$T$28,2,0)</f>
        <v>1</v>
      </c>
      <c r="O87" s="371">
        <f>IF(M87&gt;'13'!$CD$30,0,1)</f>
        <v>1</v>
      </c>
      <c r="P87" s="371">
        <f>IF(M87&gt;'01'!$BX$27,0,1)</f>
        <v>1</v>
      </c>
    </row>
    <row r="88" spans="3:16" x14ac:dyDescent="0.25">
      <c r="C88" s="375">
        <v>43663</v>
      </c>
      <c r="D88" s="371" t="s">
        <v>274</v>
      </c>
      <c r="E88" s="376"/>
      <c r="F88" s="377">
        <v>650</v>
      </c>
      <c r="G88" s="371" t="s">
        <v>272</v>
      </c>
      <c r="H88" s="371" t="s">
        <v>60</v>
      </c>
      <c r="I88" s="371" t="str">
        <f t="shared" ca="1" si="10"/>
        <v/>
      </c>
      <c r="J88" s="378">
        <f t="shared" si="11"/>
        <v>17</v>
      </c>
      <c r="K88" s="378">
        <f t="shared" si="12"/>
        <v>7</v>
      </c>
      <c r="L88" s="378">
        <f t="shared" si="13"/>
        <v>2019</v>
      </c>
      <c r="M88" s="371">
        <f t="shared" si="14"/>
        <v>1</v>
      </c>
      <c r="N88" s="371">
        <f>VLOOKUP(Tabela14567[[#This Row],[Banco Destino]],$S$9:$T$28,2,0)</f>
        <v>1</v>
      </c>
      <c r="O88" s="371">
        <f>IF(M88&gt;'13'!$CD$30,0,1)</f>
        <v>1</v>
      </c>
      <c r="P88" s="371">
        <f>IF(M88&gt;'01'!$BX$27,0,1)</f>
        <v>1</v>
      </c>
    </row>
    <row r="89" spans="3:16" x14ac:dyDescent="0.25">
      <c r="C89" s="375">
        <v>43664</v>
      </c>
      <c r="D89" s="371" t="s">
        <v>273</v>
      </c>
      <c r="E89" s="376"/>
      <c r="F89" s="377">
        <v>100</v>
      </c>
      <c r="G89" s="371" t="s">
        <v>272</v>
      </c>
      <c r="H89" s="371" t="s">
        <v>60</v>
      </c>
      <c r="I89" s="371" t="str">
        <f t="shared" ca="1" si="10"/>
        <v/>
      </c>
      <c r="J89" s="378">
        <f t="shared" si="11"/>
        <v>18</v>
      </c>
      <c r="K89" s="378">
        <f t="shared" si="12"/>
        <v>7</v>
      </c>
      <c r="L89" s="378">
        <f t="shared" si="13"/>
        <v>2019</v>
      </c>
      <c r="M89" s="371">
        <f t="shared" si="14"/>
        <v>1</v>
      </c>
      <c r="N89" s="371">
        <f>VLOOKUP(Tabela14567[[#This Row],[Banco Destino]],$S$9:$T$28,2,0)</f>
        <v>1</v>
      </c>
      <c r="O89" s="371">
        <f>IF(M89&gt;'13'!$CD$30,0,1)</f>
        <v>1</v>
      </c>
      <c r="P89" s="371">
        <f>IF(M89&gt;'01'!$BX$27,0,1)</f>
        <v>1</v>
      </c>
    </row>
    <row r="90" spans="3:16" x14ac:dyDescent="0.25">
      <c r="C90" s="375">
        <v>43664</v>
      </c>
      <c r="D90" s="371" t="s">
        <v>274</v>
      </c>
      <c r="E90" s="376"/>
      <c r="F90" s="377">
        <v>220</v>
      </c>
      <c r="G90" s="371" t="s">
        <v>272</v>
      </c>
      <c r="H90" s="371" t="s">
        <v>60</v>
      </c>
      <c r="I90" s="371" t="str">
        <f t="shared" ca="1" si="10"/>
        <v/>
      </c>
      <c r="J90" s="378">
        <f t="shared" si="11"/>
        <v>18</v>
      </c>
      <c r="K90" s="378">
        <f t="shared" si="12"/>
        <v>7</v>
      </c>
      <c r="L90" s="378">
        <f t="shared" si="13"/>
        <v>2019</v>
      </c>
      <c r="M90" s="371">
        <f t="shared" si="14"/>
        <v>1</v>
      </c>
      <c r="N90" s="371">
        <f>VLOOKUP(Tabela14567[[#This Row],[Banco Destino]],$S$9:$T$28,2,0)</f>
        <v>1</v>
      </c>
      <c r="O90" s="371">
        <f>IF(M90&gt;'13'!$CD$30,0,1)</f>
        <v>1</v>
      </c>
      <c r="P90" s="371">
        <f>IF(M90&gt;'01'!$BX$27,0,1)</f>
        <v>1</v>
      </c>
    </row>
    <row r="91" spans="3:16" x14ac:dyDescent="0.25">
      <c r="C91" s="375">
        <v>43673</v>
      </c>
      <c r="D91" s="371" t="s">
        <v>272</v>
      </c>
      <c r="E91" s="376"/>
      <c r="F91" s="377">
        <v>1000</v>
      </c>
      <c r="G91" s="371" t="s">
        <v>273</v>
      </c>
      <c r="H91" s="371" t="s">
        <v>60</v>
      </c>
      <c r="I91" s="371" t="str">
        <f t="shared" ca="1" si="10"/>
        <v/>
      </c>
      <c r="J91" s="378">
        <f t="shared" si="11"/>
        <v>27</v>
      </c>
      <c r="K91" s="378">
        <f t="shared" si="12"/>
        <v>7</v>
      </c>
      <c r="L91" s="378">
        <f t="shared" si="13"/>
        <v>2019</v>
      </c>
      <c r="M91" s="371">
        <f t="shared" si="14"/>
        <v>1</v>
      </c>
      <c r="N91" s="371">
        <f>VLOOKUP(Tabela14567[[#This Row],[Banco Destino]],$S$9:$T$28,2,0)</f>
        <v>2</v>
      </c>
      <c r="O91" s="371">
        <f>IF(M91&gt;'13'!$CD$30,0,1)</f>
        <v>1</v>
      </c>
      <c r="P91" s="371">
        <f>IF(M91&gt;'01'!$BX$27,0,1)</f>
        <v>1</v>
      </c>
    </row>
    <row r="92" spans="3:16" x14ac:dyDescent="0.25">
      <c r="C92" s="375">
        <v>43676</v>
      </c>
      <c r="D92" s="371" t="s">
        <v>273</v>
      </c>
      <c r="E92" s="376"/>
      <c r="F92" s="377">
        <v>900</v>
      </c>
      <c r="G92" s="371" t="s">
        <v>272</v>
      </c>
      <c r="H92" s="371" t="s">
        <v>60</v>
      </c>
      <c r="I92" s="371" t="str">
        <f t="shared" ca="1" si="10"/>
        <v/>
      </c>
      <c r="J92" s="378">
        <f t="shared" si="11"/>
        <v>30</v>
      </c>
      <c r="K92" s="378">
        <f t="shared" si="12"/>
        <v>7</v>
      </c>
      <c r="L92" s="378">
        <f t="shared" si="13"/>
        <v>2019</v>
      </c>
      <c r="M92" s="371">
        <f t="shared" si="14"/>
        <v>1</v>
      </c>
      <c r="N92" s="371">
        <f>VLOOKUP(Tabela14567[[#This Row],[Banco Destino]],$S$9:$T$28,2,0)</f>
        <v>1</v>
      </c>
      <c r="O92" s="371">
        <f>IF(M92&gt;'13'!$CD$30,0,1)</f>
        <v>1</v>
      </c>
      <c r="P92" s="371">
        <f>IF(M92&gt;'01'!$BX$27,0,1)</f>
        <v>1</v>
      </c>
    </row>
    <row r="93" spans="3:16" x14ac:dyDescent="0.25">
      <c r="C93" s="375">
        <v>43677</v>
      </c>
      <c r="D93" s="371" t="s">
        <v>274</v>
      </c>
      <c r="E93" s="376"/>
      <c r="F93" s="377">
        <v>2000</v>
      </c>
      <c r="G93" s="371" t="s">
        <v>272</v>
      </c>
      <c r="H93" s="371" t="s">
        <v>60</v>
      </c>
      <c r="I93" s="371" t="str">
        <f t="shared" ca="1" si="10"/>
        <v/>
      </c>
      <c r="J93" s="378">
        <f t="shared" si="11"/>
        <v>31</v>
      </c>
      <c r="K93" s="378">
        <f t="shared" si="12"/>
        <v>7</v>
      </c>
      <c r="L93" s="378">
        <f t="shared" si="13"/>
        <v>2019</v>
      </c>
      <c r="M93" s="371">
        <f t="shared" si="14"/>
        <v>1</v>
      </c>
      <c r="N93" s="371">
        <f>VLOOKUP(Tabela14567[[#This Row],[Banco Destino]],$S$9:$T$28,2,0)</f>
        <v>1</v>
      </c>
      <c r="O93" s="371">
        <f>IF(M93&gt;'13'!$CD$30,0,1)</f>
        <v>1</v>
      </c>
      <c r="P93" s="371">
        <f>IF(M93&gt;'01'!$BX$27,0,1)</f>
        <v>1</v>
      </c>
    </row>
    <row r="94" spans="3:16" x14ac:dyDescent="0.25">
      <c r="C94" s="375">
        <v>43679</v>
      </c>
      <c r="D94" s="371" t="s">
        <v>273</v>
      </c>
      <c r="E94" s="376"/>
      <c r="F94" s="377">
        <v>100</v>
      </c>
      <c r="G94" s="371" t="s">
        <v>272</v>
      </c>
      <c r="H94" s="371" t="s">
        <v>60</v>
      </c>
      <c r="I94" s="371" t="str">
        <f t="shared" ca="1" si="10"/>
        <v/>
      </c>
      <c r="J94" s="378">
        <f t="shared" si="11"/>
        <v>2</v>
      </c>
      <c r="K94" s="378">
        <f t="shared" si="12"/>
        <v>8</v>
      </c>
      <c r="L94" s="378">
        <f t="shared" si="13"/>
        <v>2019</v>
      </c>
      <c r="M94" s="371">
        <f t="shared" si="14"/>
        <v>1</v>
      </c>
      <c r="N94" s="371">
        <f>VLOOKUP(Tabela14567[[#This Row],[Banco Destino]],$S$9:$T$28,2,0)</f>
        <v>1</v>
      </c>
      <c r="O94" s="371">
        <f>IF(M94&gt;'13'!$CD$30,0,1)</f>
        <v>1</v>
      </c>
      <c r="P94" s="371">
        <f>IF(M94&gt;'01'!$BX$27,0,1)</f>
        <v>1</v>
      </c>
    </row>
    <row r="95" spans="3:16" x14ac:dyDescent="0.25">
      <c r="C95" s="375">
        <v>43687</v>
      </c>
      <c r="D95" s="371" t="s">
        <v>274</v>
      </c>
      <c r="E95" s="376"/>
      <c r="F95" s="377">
        <v>650</v>
      </c>
      <c r="G95" s="371" t="s">
        <v>272</v>
      </c>
      <c r="H95" s="371" t="s">
        <v>60</v>
      </c>
      <c r="I95" s="371" t="str">
        <f t="shared" ca="1" si="10"/>
        <v/>
      </c>
      <c r="J95" s="378">
        <f t="shared" si="11"/>
        <v>10</v>
      </c>
      <c r="K95" s="378">
        <f t="shared" si="12"/>
        <v>8</v>
      </c>
      <c r="L95" s="378">
        <f t="shared" si="13"/>
        <v>2019</v>
      </c>
      <c r="M95" s="371">
        <f t="shared" si="14"/>
        <v>1</v>
      </c>
      <c r="N95" s="371">
        <f>VLOOKUP(Tabela14567[[#This Row],[Banco Destino]],$S$9:$T$28,2,0)</f>
        <v>1</v>
      </c>
      <c r="O95" s="371">
        <f>IF(M95&gt;'13'!$CD$30,0,1)</f>
        <v>1</v>
      </c>
      <c r="P95" s="371">
        <f>IF(M95&gt;'01'!$BX$27,0,1)</f>
        <v>1</v>
      </c>
    </row>
    <row r="96" spans="3:16" x14ac:dyDescent="0.25">
      <c r="C96" s="375">
        <v>43698</v>
      </c>
      <c r="D96" s="371" t="s">
        <v>272</v>
      </c>
      <c r="E96" s="376"/>
      <c r="F96" s="377">
        <v>1400</v>
      </c>
      <c r="G96" s="371" t="s">
        <v>273</v>
      </c>
      <c r="H96" s="371" t="s">
        <v>60</v>
      </c>
      <c r="I96" s="371" t="str">
        <f t="shared" ca="1" si="10"/>
        <v/>
      </c>
      <c r="J96" s="378">
        <f t="shared" si="11"/>
        <v>21</v>
      </c>
      <c r="K96" s="378">
        <f t="shared" si="12"/>
        <v>8</v>
      </c>
      <c r="L96" s="378">
        <f t="shared" si="13"/>
        <v>2019</v>
      </c>
      <c r="M96" s="371">
        <f t="shared" si="14"/>
        <v>1</v>
      </c>
      <c r="N96" s="371">
        <f>VLOOKUP(Tabela14567[[#This Row],[Banco Destino]],$S$9:$T$28,2,0)</f>
        <v>2</v>
      </c>
      <c r="O96" s="371">
        <f>IF(M96&gt;'13'!$CD$30,0,1)</f>
        <v>1</v>
      </c>
      <c r="P96" s="371">
        <f>IF(M96&gt;'01'!$BX$27,0,1)</f>
        <v>1</v>
      </c>
    </row>
    <row r="97" spans="3:16" x14ac:dyDescent="0.25">
      <c r="C97" s="375">
        <v>43711</v>
      </c>
      <c r="D97" s="371" t="s">
        <v>274</v>
      </c>
      <c r="E97" s="376"/>
      <c r="F97" s="377">
        <v>2210</v>
      </c>
      <c r="G97" s="371" t="s">
        <v>272</v>
      </c>
      <c r="H97" s="371" t="s">
        <v>60</v>
      </c>
      <c r="I97" s="371" t="str">
        <f t="shared" ca="1" si="10"/>
        <v/>
      </c>
      <c r="J97" s="378">
        <f t="shared" si="11"/>
        <v>3</v>
      </c>
      <c r="K97" s="378">
        <f t="shared" si="12"/>
        <v>9</v>
      </c>
      <c r="L97" s="378">
        <f t="shared" si="13"/>
        <v>2019</v>
      </c>
      <c r="M97" s="371">
        <f t="shared" si="14"/>
        <v>1</v>
      </c>
      <c r="N97" s="371">
        <f>VLOOKUP(Tabela14567[[#This Row],[Banco Destino]],$S$9:$T$28,2,0)</f>
        <v>1</v>
      </c>
      <c r="O97" s="371">
        <f>IF(M97&gt;'13'!$CD$30,0,1)</f>
        <v>1</v>
      </c>
      <c r="P97" s="371">
        <f>IF(M97&gt;'01'!$BX$27,0,1)</f>
        <v>1</v>
      </c>
    </row>
    <row r="98" spans="3:16" x14ac:dyDescent="0.25">
      <c r="C98" s="375">
        <v>43712</v>
      </c>
      <c r="D98" s="371" t="s">
        <v>272</v>
      </c>
      <c r="E98" s="376"/>
      <c r="F98" s="377">
        <v>200</v>
      </c>
      <c r="G98" s="371" t="s">
        <v>273</v>
      </c>
      <c r="H98" s="371" t="s">
        <v>60</v>
      </c>
      <c r="I98" s="371" t="str">
        <f t="shared" ca="1" si="10"/>
        <v/>
      </c>
      <c r="J98" s="378">
        <f t="shared" si="11"/>
        <v>4</v>
      </c>
      <c r="K98" s="378">
        <f t="shared" si="12"/>
        <v>9</v>
      </c>
      <c r="L98" s="378">
        <f t="shared" si="13"/>
        <v>2019</v>
      </c>
      <c r="M98" s="371">
        <f t="shared" si="14"/>
        <v>1</v>
      </c>
      <c r="N98" s="371">
        <f>VLOOKUP(Tabela14567[[#This Row],[Banco Destino]],$S$9:$T$28,2,0)</f>
        <v>2</v>
      </c>
      <c r="O98" s="371">
        <f>IF(M98&gt;'13'!$CD$30,0,1)</f>
        <v>1</v>
      </c>
      <c r="P98" s="371">
        <f>IF(M98&gt;'01'!$BX$27,0,1)</f>
        <v>1</v>
      </c>
    </row>
    <row r="99" spans="3:16" x14ac:dyDescent="0.25">
      <c r="C99" s="375">
        <v>43737</v>
      </c>
      <c r="D99" s="371" t="s">
        <v>274</v>
      </c>
      <c r="E99" s="376"/>
      <c r="F99" s="377">
        <v>1990</v>
      </c>
      <c r="G99" s="371" t="s">
        <v>272</v>
      </c>
      <c r="H99" s="371" t="s">
        <v>60</v>
      </c>
      <c r="I99" s="371" t="str">
        <f t="shared" ca="1" si="10"/>
        <v/>
      </c>
      <c r="J99" s="378">
        <f t="shared" si="11"/>
        <v>29</v>
      </c>
      <c r="K99" s="378">
        <f t="shared" si="12"/>
        <v>9</v>
      </c>
      <c r="L99" s="378">
        <f t="shared" si="13"/>
        <v>2019</v>
      </c>
      <c r="M99" s="371">
        <f t="shared" si="14"/>
        <v>1</v>
      </c>
      <c r="N99" s="371">
        <f>VLOOKUP(Tabela14567[[#This Row],[Banco Destino]],$S$9:$T$28,2,0)</f>
        <v>1</v>
      </c>
      <c r="O99" s="371">
        <f>IF(M99&gt;'13'!$CD$30,0,1)</f>
        <v>1</v>
      </c>
      <c r="P99" s="371">
        <f>IF(M99&gt;'01'!$BX$27,0,1)</f>
        <v>1</v>
      </c>
    </row>
    <row r="100" spans="3:16" x14ac:dyDescent="0.25">
      <c r="C100" s="375">
        <v>43753</v>
      </c>
      <c r="D100" s="371" t="s">
        <v>273</v>
      </c>
      <c r="E100" s="376"/>
      <c r="F100" s="377">
        <v>1000</v>
      </c>
      <c r="G100" s="371" t="s">
        <v>272</v>
      </c>
      <c r="H100" s="371" t="s">
        <v>60</v>
      </c>
      <c r="I100" s="371" t="str">
        <f t="shared" ca="1" si="10"/>
        <v/>
      </c>
      <c r="J100" s="378">
        <f t="shared" si="11"/>
        <v>15</v>
      </c>
      <c r="K100" s="378">
        <f t="shared" si="12"/>
        <v>10</v>
      </c>
      <c r="L100" s="378">
        <f t="shared" si="13"/>
        <v>2019</v>
      </c>
      <c r="M100" s="371">
        <f t="shared" si="14"/>
        <v>1</v>
      </c>
      <c r="N100" s="371">
        <f>VLOOKUP(Tabela14567[[#This Row],[Banco Destino]],$S$9:$T$28,2,0)</f>
        <v>1</v>
      </c>
      <c r="O100" s="371">
        <f>IF(M100&gt;'13'!$CD$30,0,1)</f>
        <v>1</v>
      </c>
      <c r="P100" s="371">
        <f>IF(M100&gt;'01'!$BX$27,0,1)</f>
        <v>1</v>
      </c>
    </row>
    <row r="101" spans="3:16" x14ac:dyDescent="0.25">
      <c r="C101" s="375">
        <v>43764</v>
      </c>
      <c r="D101" s="371" t="s">
        <v>273</v>
      </c>
      <c r="E101" s="376"/>
      <c r="F101" s="377">
        <v>600</v>
      </c>
      <c r="G101" s="371" t="s">
        <v>272</v>
      </c>
      <c r="H101" s="371" t="s">
        <v>60</v>
      </c>
      <c r="I101" s="371" t="str">
        <f t="shared" ca="1" si="10"/>
        <v/>
      </c>
      <c r="J101" s="378">
        <f t="shared" si="11"/>
        <v>26</v>
      </c>
      <c r="K101" s="378">
        <f t="shared" si="12"/>
        <v>10</v>
      </c>
      <c r="L101" s="378">
        <f t="shared" si="13"/>
        <v>2019</v>
      </c>
      <c r="M101" s="371">
        <f t="shared" si="14"/>
        <v>1</v>
      </c>
      <c r="N101" s="371">
        <f>VLOOKUP(Tabela14567[[#This Row],[Banco Destino]],$S$9:$T$28,2,0)</f>
        <v>1</v>
      </c>
      <c r="O101" s="371">
        <f>IF(M101&gt;'13'!$CD$30,0,1)</f>
        <v>1</v>
      </c>
      <c r="P101" s="371">
        <f>IF(M101&gt;'01'!$BX$27,0,1)</f>
        <v>1</v>
      </c>
    </row>
    <row r="102" spans="3:16" x14ac:dyDescent="0.25">
      <c r="C102" s="375">
        <v>43774</v>
      </c>
      <c r="D102" s="371" t="s">
        <v>274</v>
      </c>
      <c r="E102" s="376"/>
      <c r="F102" s="377">
        <v>2000</v>
      </c>
      <c r="G102" s="371" t="s">
        <v>272</v>
      </c>
      <c r="H102" s="371" t="s">
        <v>60</v>
      </c>
      <c r="I102" s="371" t="str">
        <f t="shared" ca="1" si="10"/>
        <v/>
      </c>
      <c r="J102" s="378">
        <f t="shared" si="11"/>
        <v>5</v>
      </c>
      <c r="K102" s="378">
        <f t="shared" si="12"/>
        <v>11</v>
      </c>
      <c r="L102" s="378">
        <f t="shared" si="13"/>
        <v>2019</v>
      </c>
      <c r="M102" s="371">
        <f t="shared" si="14"/>
        <v>1</v>
      </c>
      <c r="N102" s="371">
        <f>VLOOKUP(Tabela14567[[#This Row],[Banco Destino]],$S$9:$T$28,2,0)</f>
        <v>1</v>
      </c>
      <c r="O102" s="371">
        <f>IF(M102&gt;'13'!$CD$30,0,1)</f>
        <v>1</v>
      </c>
      <c r="P102" s="371">
        <f>IF(M102&gt;'01'!$BX$27,0,1)</f>
        <v>1</v>
      </c>
    </row>
    <row r="103" spans="3:16" x14ac:dyDescent="0.25">
      <c r="C103" s="375">
        <v>43788</v>
      </c>
      <c r="D103" s="371" t="s">
        <v>274</v>
      </c>
      <c r="E103" s="376"/>
      <c r="F103" s="377">
        <v>600</v>
      </c>
      <c r="G103" s="371" t="s">
        <v>272</v>
      </c>
      <c r="H103" s="371" t="s">
        <v>60</v>
      </c>
      <c r="I103" s="371" t="str">
        <f t="shared" ca="1" si="10"/>
        <v/>
      </c>
      <c r="J103" s="378">
        <f t="shared" si="11"/>
        <v>19</v>
      </c>
      <c r="K103" s="378">
        <f t="shared" si="12"/>
        <v>11</v>
      </c>
      <c r="L103" s="378">
        <f t="shared" si="13"/>
        <v>2019</v>
      </c>
      <c r="M103" s="371">
        <f t="shared" si="14"/>
        <v>1</v>
      </c>
      <c r="N103" s="371">
        <f>VLOOKUP(Tabela14567[[#This Row],[Banco Destino]],$S$9:$T$28,2,0)</f>
        <v>1</v>
      </c>
      <c r="O103" s="371">
        <f>IF(M103&gt;'13'!$CD$30,0,1)</f>
        <v>1</v>
      </c>
      <c r="P103" s="371">
        <f>IF(M103&gt;'01'!$BX$27,0,1)</f>
        <v>1</v>
      </c>
    </row>
    <row r="104" spans="3:16" x14ac:dyDescent="0.25">
      <c r="C104" s="375">
        <v>43797</v>
      </c>
      <c r="D104" s="371" t="s">
        <v>273</v>
      </c>
      <c r="E104" s="376"/>
      <c r="F104" s="377">
        <v>700</v>
      </c>
      <c r="G104" s="371" t="s">
        <v>272</v>
      </c>
      <c r="H104" s="371" t="s">
        <v>60</v>
      </c>
      <c r="I104" s="371" t="str">
        <f t="shared" ca="1" si="10"/>
        <v/>
      </c>
      <c r="J104" s="378">
        <f t="shared" si="11"/>
        <v>28</v>
      </c>
      <c r="K104" s="378">
        <f t="shared" si="12"/>
        <v>11</v>
      </c>
      <c r="L104" s="378">
        <f t="shared" si="13"/>
        <v>2019</v>
      </c>
      <c r="M104" s="371">
        <f t="shared" si="14"/>
        <v>1</v>
      </c>
      <c r="N104" s="371">
        <f>VLOOKUP(Tabela14567[[#This Row],[Banco Destino]],$S$9:$T$28,2,0)</f>
        <v>1</v>
      </c>
      <c r="O104" s="371">
        <f>IF(M104&gt;'13'!$CD$30,0,1)</f>
        <v>1</v>
      </c>
      <c r="P104" s="371">
        <f>IF(M104&gt;'01'!$BX$27,0,1)</f>
        <v>1</v>
      </c>
    </row>
    <row r="105" spans="3:16" x14ac:dyDescent="0.25">
      <c r="C105" s="375">
        <v>43803</v>
      </c>
      <c r="D105" s="371" t="s">
        <v>274</v>
      </c>
      <c r="E105" s="376"/>
      <c r="F105" s="377">
        <v>2000</v>
      </c>
      <c r="G105" s="371" t="s">
        <v>272</v>
      </c>
      <c r="H105" s="371" t="s">
        <v>60</v>
      </c>
      <c r="I105" s="371" t="str">
        <f t="shared" ref="I105:I136" ca="1" si="15">IF(H105="","",(IF(H105="Efetivado","",IF(C105="","",IF(C105=TODAY(),"Vence Hoje",IF(C105&lt;TODAY(),"Atrasado",C105-TODAY()&amp;" Dias para Vencer"))))))</f>
        <v/>
      </c>
      <c r="J105" s="378">
        <f t="shared" ref="J105:J136" si="16">DAY(C105)</f>
        <v>4</v>
      </c>
      <c r="K105" s="378">
        <f t="shared" ref="K105:K136" si="17">MONTH(C105)</f>
        <v>12</v>
      </c>
      <c r="L105" s="378">
        <f t="shared" ref="L105:L136" si="18">YEAR(C105)</f>
        <v>2019</v>
      </c>
      <c r="M105" s="371">
        <f t="shared" ref="M105:M136" si="19">VLOOKUP(H105,$V$9:$W$10,2,0)</f>
        <v>1</v>
      </c>
      <c r="N105" s="371">
        <f>VLOOKUP(Tabela14567[[#This Row],[Banco Destino]],$S$9:$T$28,2,0)</f>
        <v>1</v>
      </c>
      <c r="O105" s="371">
        <f>IF(M105&gt;'13'!$CD$30,0,1)</f>
        <v>1</v>
      </c>
      <c r="P105" s="371">
        <f>IF(M105&gt;'01'!$BX$27,0,1)</f>
        <v>1</v>
      </c>
    </row>
    <row r="106" spans="3:16" x14ac:dyDescent="0.25">
      <c r="C106" s="375">
        <v>43809</v>
      </c>
      <c r="D106" s="371" t="s">
        <v>272</v>
      </c>
      <c r="E106" s="376"/>
      <c r="F106" s="377">
        <v>300</v>
      </c>
      <c r="G106" s="371" t="s">
        <v>273</v>
      </c>
      <c r="H106" s="371" t="s">
        <v>60</v>
      </c>
      <c r="I106" s="371" t="str">
        <f t="shared" ca="1" si="15"/>
        <v/>
      </c>
      <c r="J106" s="378">
        <f t="shared" si="16"/>
        <v>10</v>
      </c>
      <c r="K106" s="378">
        <f t="shared" si="17"/>
        <v>12</v>
      </c>
      <c r="L106" s="378">
        <f t="shared" si="18"/>
        <v>2019</v>
      </c>
      <c r="M106" s="371">
        <f t="shared" si="19"/>
        <v>1</v>
      </c>
      <c r="N106" s="371">
        <f>VLOOKUP(Tabela14567[[#This Row],[Banco Destino]],$S$9:$T$28,2,0)</f>
        <v>2</v>
      </c>
      <c r="O106" s="371">
        <f>IF(M106&gt;'13'!$CD$30,0,1)</f>
        <v>1</v>
      </c>
      <c r="P106" s="371">
        <f>IF(M106&gt;'01'!$BX$27,0,1)</f>
        <v>1</v>
      </c>
    </row>
    <row r="107" spans="3:16" x14ac:dyDescent="0.25">
      <c r="C107" s="375">
        <v>43810</v>
      </c>
      <c r="D107" s="371" t="s">
        <v>274</v>
      </c>
      <c r="E107" s="376"/>
      <c r="F107" s="377">
        <v>650</v>
      </c>
      <c r="G107" s="371" t="s">
        <v>272</v>
      </c>
      <c r="H107" s="371" t="s">
        <v>60</v>
      </c>
      <c r="I107" s="371" t="str">
        <f t="shared" ca="1" si="15"/>
        <v/>
      </c>
      <c r="J107" s="378">
        <f t="shared" si="16"/>
        <v>11</v>
      </c>
      <c r="K107" s="378">
        <f t="shared" si="17"/>
        <v>12</v>
      </c>
      <c r="L107" s="378">
        <f t="shared" si="18"/>
        <v>2019</v>
      </c>
      <c r="M107" s="371">
        <f t="shared" si="19"/>
        <v>1</v>
      </c>
      <c r="N107" s="371">
        <f>VLOOKUP(Tabela14567[[#This Row],[Banco Destino]],$S$9:$T$28,2,0)</f>
        <v>1</v>
      </c>
      <c r="O107" s="371">
        <f>IF(M107&gt;'13'!$CD$30,0,1)</f>
        <v>1</v>
      </c>
      <c r="P107" s="371">
        <f>IF(M107&gt;'01'!$BX$27,0,1)</f>
        <v>1</v>
      </c>
    </row>
    <row r="108" spans="3:16" x14ac:dyDescent="0.25">
      <c r="C108" s="375">
        <v>43813</v>
      </c>
      <c r="D108" s="371" t="s">
        <v>273</v>
      </c>
      <c r="E108" s="376"/>
      <c r="F108" s="377">
        <v>500</v>
      </c>
      <c r="G108" s="371" t="s">
        <v>272</v>
      </c>
      <c r="H108" s="371" t="s">
        <v>60</v>
      </c>
      <c r="I108" s="371" t="str">
        <f t="shared" ca="1" si="15"/>
        <v/>
      </c>
      <c r="J108" s="378">
        <f t="shared" si="16"/>
        <v>14</v>
      </c>
      <c r="K108" s="378">
        <f t="shared" si="17"/>
        <v>12</v>
      </c>
      <c r="L108" s="378">
        <f t="shared" si="18"/>
        <v>2019</v>
      </c>
      <c r="M108" s="371">
        <f t="shared" si="19"/>
        <v>1</v>
      </c>
      <c r="N108" s="371">
        <f>VLOOKUP(Tabela14567[[#This Row],[Banco Destino]],$S$9:$T$28,2,0)</f>
        <v>1</v>
      </c>
      <c r="O108" s="371">
        <f>IF(M108&gt;'13'!$CD$30,0,1)</f>
        <v>1</v>
      </c>
      <c r="P108" s="371">
        <f>IF(M108&gt;'01'!$BX$27,0,1)</f>
        <v>1</v>
      </c>
    </row>
    <row r="109" spans="3:16" x14ac:dyDescent="0.25">
      <c r="C109" s="375">
        <v>43818</v>
      </c>
      <c r="D109" s="371" t="s">
        <v>272</v>
      </c>
      <c r="E109" s="376"/>
      <c r="F109" s="377">
        <v>100</v>
      </c>
      <c r="G109" s="371" t="s">
        <v>275</v>
      </c>
      <c r="H109" s="371" t="s">
        <v>60</v>
      </c>
      <c r="I109" s="371" t="str">
        <f t="shared" ca="1" si="15"/>
        <v/>
      </c>
      <c r="J109" s="378">
        <f t="shared" si="16"/>
        <v>19</v>
      </c>
      <c r="K109" s="378">
        <f t="shared" si="17"/>
        <v>12</v>
      </c>
      <c r="L109" s="378">
        <f t="shared" si="18"/>
        <v>2019</v>
      </c>
      <c r="M109" s="371">
        <f t="shared" si="19"/>
        <v>1</v>
      </c>
      <c r="N109" s="371">
        <f>VLOOKUP(Tabela14567[[#This Row],[Banco Destino]],$S$9:$T$28,2,0)</f>
        <v>4</v>
      </c>
      <c r="O109" s="371">
        <f>IF(M109&gt;'13'!$CD$30,0,1)</f>
        <v>1</v>
      </c>
      <c r="P109" s="371">
        <f>IF(M109&gt;'01'!$BX$27,0,1)</f>
        <v>1</v>
      </c>
    </row>
    <row r="110" spans="3:16" x14ac:dyDescent="0.25">
      <c r="C110" s="375">
        <v>43826</v>
      </c>
      <c r="D110" s="371" t="s">
        <v>273</v>
      </c>
      <c r="E110" s="376"/>
      <c r="F110" s="377">
        <v>1500</v>
      </c>
      <c r="G110" s="371" t="s">
        <v>272</v>
      </c>
      <c r="H110" s="371" t="s">
        <v>60</v>
      </c>
      <c r="I110" s="371" t="str">
        <f t="shared" ca="1" si="15"/>
        <v/>
      </c>
      <c r="J110" s="378">
        <f t="shared" si="16"/>
        <v>27</v>
      </c>
      <c r="K110" s="378">
        <f t="shared" si="17"/>
        <v>12</v>
      </c>
      <c r="L110" s="378">
        <f t="shared" si="18"/>
        <v>2019</v>
      </c>
      <c r="M110" s="371">
        <f t="shared" si="19"/>
        <v>1</v>
      </c>
      <c r="N110" s="371">
        <f>VLOOKUP(Tabela14567[[#This Row],[Banco Destino]],$S$9:$T$28,2,0)</f>
        <v>1</v>
      </c>
      <c r="O110" s="371">
        <f>IF(M110&gt;'13'!$CD$30,0,1)</f>
        <v>1</v>
      </c>
      <c r="P110" s="371">
        <f>IF(M110&gt;'01'!$BX$27,0,1)</f>
        <v>1</v>
      </c>
    </row>
    <row r="111" spans="3:16" x14ac:dyDescent="0.25">
      <c r="C111" s="375">
        <v>43827</v>
      </c>
      <c r="D111" s="371" t="s">
        <v>274</v>
      </c>
      <c r="E111" s="376"/>
      <c r="F111" s="377">
        <v>2000</v>
      </c>
      <c r="G111" s="371" t="s">
        <v>272</v>
      </c>
      <c r="H111" s="371" t="s">
        <v>60</v>
      </c>
      <c r="I111" s="371" t="str">
        <f t="shared" ca="1" si="15"/>
        <v/>
      </c>
      <c r="J111" s="378">
        <f t="shared" si="16"/>
        <v>28</v>
      </c>
      <c r="K111" s="378">
        <f t="shared" si="17"/>
        <v>12</v>
      </c>
      <c r="L111" s="378">
        <f t="shared" si="18"/>
        <v>2019</v>
      </c>
      <c r="M111" s="371">
        <f t="shared" si="19"/>
        <v>1</v>
      </c>
      <c r="N111" s="371">
        <f>VLOOKUP(Tabela14567[[#This Row],[Banco Destino]],$S$9:$T$28,2,0)</f>
        <v>1</v>
      </c>
      <c r="O111" s="371">
        <f>IF(M111&gt;'13'!$CD$30,0,1)</f>
        <v>1</v>
      </c>
      <c r="P111" s="371">
        <f>IF(M111&gt;'01'!$BX$27,0,1)</f>
        <v>1</v>
      </c>
    </row>
    <row r="112" spans="3:16" x14ac:dyDescent="0.25">
      <c r="C112" s="375">
        <v>43827</v>
      </c>
      <c r="D112" s="371" t="s">
        <v>274</v>
      </c>
      <c r="E112" s="376"/>
      <c r="F112" s="377">
        <v>650</v>
      </c>
      <c r="G112" s="371" t="s">
        <v>272</v>
      </c>
      <c r="H112" s="371" t="s">
        <v>60</v>
      </c>
      <c r="I112" s="371" t="str">
        <f t="shared" ca="1" si="15"/>
        <v/>
      </c>
      <c r="J112" s="378">
        <f t="shared" si="16"/>
        <v>28</v>
      </c>
      <c r="K112" s="378">
        <f t="shared" si="17"/>
        <v>12</v>
      </c>
      <c r="L112" s="378">
        <f t="shared" si="18"/>
        <v>2019</v>
      </c>
      <c r="M112" s="371">
        <f t="shared" si="19"/>
        <v>1</v>
      </c>
      <c r="N112" s="371">
        <f>VLOOKUP(Tabela14567[[#This Row],[Banco Destino]],$S$9:$T$28,2,0)</f>
        <v>1</v>
      </c>
      <c r="O112" s="371">
        <f>IF(M112&gt;'13'!$CD$30,0,1)</f>
        <v>1</v>
      </c>
      <c r="P112" s="371">
        <f>IF(M112&gt;'01'!$BX$27,0,1)</f>
        <v>1</v>
      </c>
    </row>
    <row r="113" spans="3:16" x14ac:dyDescent="0.25">
      <c r="C113" s="375">
        <v>43827</v>
      </c>
      <c r="D113" s="371" t="s">
        <v>272</v>
      </c>
      <c r="E113" s="376"/>
      <c r="F113" s="377">
        <v>1000</v>
      </c>
      <c r="G113" s="371" t="s">
        <v>275</v>
      </c>
      <c r="H113" s="371" t="s">
        <v>60</v>
      </c>
      <c r="I113" s="371" t="str">
        <f t="shared" ca="1" si="15"/>
        <v/>
      </c>
      <c r="J113" s="378">
        <f t="shared" si="16"/>
        <v>28</v>
      </c>
      <c r="K113" s="378">
        <f t="shared" si="17"/>
        <v>12</v>
      </c>
      <c r="L113" s="378">
        <f t="shared" si="18"/>
        <v>2019</v>
      </c>
      <c r="M113" s="371">
        <f t="shared" si="19"/>
        <v>1</v>
      </c>
      <c r="N113" s="371">
        <f>VLOOKUP(Tabela14567[[#This Row],[Banco Destino]],$S$9:$T$28,2,0)</f>
        <v>4</v>
      </c>
      <c r="O113" s="371">
        <f>IF(M113&gt;'13'!$CD$30,0,1)</f>
        <v>1</v>
      </c>
      <c r="P113" s="371">
        <f>IF(M113&gt;'01'!$BX$27,0,1)</f>
        <v>1</v>
      </c>
    </row>
    <row r="114" spans="3:16" x14ac:dyDescent="0.25">
      <c r="C114" s="375">
        <v>43828</v>
      </c>
      <c r="D114" s="371" t="s">
        <v>272</v>
      </c>
      <c r="E114" s="376"/>
      <c r="F114" s="377">
        <v>540</v>
      </c>
      <c r="G114" s="371" t="s">
        <v>275</v>
      </c>
      <c r="H114" s="371" t="s">
        <v>60</v>
      </c>
      <c r="I114" s="371" t="str">
        <f t="shared" ca="1" si="15"/>
        <v/>
      </c>
      <c r="J114" s="378">
        <f t="shared" si="16"/>
        <v>29</v>
      </c>
      <c r="K114" s="378">
        <f t="shared" si="17"/>
        <v>12</v>
      </c>
      <c r="L114" s="378">
        <f t="shared" si="18"/>
        <v>2019</v>
      </c>
      <c r="M114" s="371">
        <f t="shared" si="19"/>
        <v>1</v>
      </c>
      <c r="N114" s="371">
        <f>VLOOKUP(Tabela14567[[#This Row],[Banco Destino]],$S$9:$T$28,2,0)</f>
        <v>4</v>
      </c>
      <c r="O114" s="371">
        <f>IF(M114&gt;'13'!$CD$30,0,1)</f>
        <v>1</v>
      </c>
      <c r="P114" s="371">
        <f>IF(M114&gt;'01'!$BX$27,0,1)</f>
        <v>1</v>
      </c>
    </row>
    <row r="115" spans="3:16" x14ac:dyDescent="0.25">
      <c r="C115" s="375"/>
      <c r="D115" s="371"/>
      <c r="E115" s="376"/>
      <c r="F115" s="377"/>
      <c r="G115" s="371"/>
      <c r="H115" s="371"/>
      <c r="I115" s="371" t="str">
        <f t="shared" ca="1" si="15"/>
        <v/>
      </c>
      <c r="J115" s="378">
        <f t="shared" si="16"/>
        <v>0</v>
      </c>
      <c r="K115" s="378">
        <f t="shared" si="17"/>
        <v>1</v>
      </c>
      <c r="L115" s="378">
        <f t="shared" si="18"/>
        <v>1900</v>
      </c>
      <c r="M115" s="371" t="e">
        <f t="shared" si="19"/>
        <v>#N/A</v>
      </c>
      <c r="N115" s="371">
        <f>VLOOKUP(Tabela14567[[#This Row],[Banco Destino]],$S$9:$T$28,2,0)</f>
        <v>7</v>
      </c>
      <c r="O115" s="371" t="e">
        <f>IF(M115&gt;'13'!$CD$30,0,1)</f>
        <v>#N/A</v>
      </c>
      <c r="P115" s="371" t="e">
        <f>IF(M115&gt;'01'!$BX$27,0,1)</f>
        <v>#N/A</v>
      </c>
    </row>
    <row r="116" spans="3:16" x14ac:dyDescent="0.25">
      <c r="C116" s="375"/>
      <c r="D116" s="371"/>
      <c r="E116" s="376"/>
      <c r="F116" s="377"/>
      <c r="G116" s="371"/>
      <c r="H116" s="371"/>
      <c r="I116" s="371" t="str">
        <f t="shared" ca="1" si="15"/>
        <v/>
      </c>
      <c r="J116" s="378">
        <f t="shared" si="16"/>
        <v>0</v>
      </c>
      <c r="K116" s="378">
        <f t="shared" si="17"/>
        <v>1</v>
      </c>
      <c r="L116" s="378">
        <f t="shared" si="18"/>
        <v>1900</v>
      </c>
      <c r="M116" s="371" t="e">
        <f t="shared" si="19"/>
        <v>#N/A</v>
      </c>
      <c r="N116" s="371">
        <f>VLOOKUP(Tabela14567[[#This Row],[Banco Destino]],$S$9:$T$28,2,0)</f>
        <v>7</v>
      </c>
      <c r="O116" s="371" t="e">
        <f>IF(M116&gt;'13'!$CD$30,0,1)</f>
        <v>#N/A</v>
      </c>
      <c r="P116" s="371" t="e">
        <f>IF(M116&gt;'01'!$BX$27,0,1)</f>
        <v>#N/A</v>
      </c>
    </row>
    <row r="117" spans="3:16" x14ac:dyDescent="0.25">
      <c r="C117" s="375"/>
      <c r="D117" s="371"/>
      <c r="E117" s="376"/>
      <c r="F117" s="377"/>
      <c r="G117" s="371"/>
      <c r="H117" s="371"/>
      <c r="I117" s="371" t="str">
        <f t="shared" ca="1" si="15"/>
        <v/>
      </c>
      <c r="J117" s="378">
        <f t="shared" si="16"/>
        <v>0</v>
      </c>
      <c r="K117" s="378">
        <f t="shared" si="17"/>
        <v>1</v>
      </c>
      <c r="L117" s="378">
        <f t="shared" si="18"/>
        <v>1900</v>
      </c>
      <c r="M117" s="371" t="e">
        <f t="shared" si="19"/>
        <v>#N/A</v>
      </c>
      <c r="N117" s="371">
        <f>VLOOKUP(Tabela14567[[#This Row],[Banco Destino]],$S$9:$T$28,2,0)</f>
        <v>7</v>
      </c>
      <c r="O117" s="371" t="e">
        <f>IF(M117&gt;'13'!$CD$30,0,1)</f>
        <v>#N/A</v>
      </c>
      <c r="P117" s="371" t="e">
        <f>IF(M117&gt;'01'!$BX$27,0,1)</f>
        <v>#N/A</v>
      </c>
    </row>
    <row r="118" spans="3:16" x14ac:dyDescent="0.25">
      <c r="C118" s="375"/>
      <c r="D118" s="371"/>
      <c r="E118" s="376"/>
      <c r="F118" s="377"/>
      <c r="G118" s="371"/>
      <c r="H118" s="371"/>
      <c r="I118" s="371" t="str">
        <f t="shared" ca="1" si="15"/>
        <v/>
      </c>
      <c r="J118" s="378">
        <f t="shared" si="16"/>
        <v>0</v>
      </c>
      <c r="K118" s="378">
        <f t="shared" si="17"/>
        <v>1</v>
      </c>
      <c r="L118" s="378">
        <f t="shared" si="18"/>
        <v>1900</v>
      </c>
      <c r="M118" s="371" t="e">
        <f t="shared" si="19"/>
        <v>#N/A</v>
      </c>
      <c r="N118" s="371">
        <f>VLOOKUP(Tabela14567[[#This Row],[Banco Destino]],$S$9:$T$28,2,0)</f>
        <v>7</v>
      </c>
      <c r="O118" s="371" t="e">
        <f>IF(M118&gt;'13'!$CD$30,0,1)</f>
        <v>#N/A</v>
      </c>
      <c r="P118" s="371" t="e">
        <f>IF(M118&gt;'01'!$BX$27,0,1)</f>
        <v>#N/A</v>
      </c>
    </row>
    <row r="119" spans="3:16" x14ac:dyDescent="0.25">
      <c r="C119" s="375"/>
      <c r="D119" s="371"/>
      <c r="E119" s="376"/>
      <c r="F119" s="377"/>
      <c r="G119" s="371"/>
      <c r="H119" s="371"/>
      <c r="I119" s="371" t="str">
        <f t="shared" ca="1" si="15"/>
        <v/>
      </c>
      <c r="J119" s="378">
        <f t="shared" si="16"/>
        <v>0</v>
      </c>
      <c r="K119" s="378">
        <f t="shared" si="17"/>
        <v>1</v>
      </c>
      <c r="L119" s="378">
        <f t="shared" si="18"/>
        <v>1900</v>
      </c>
      <c r="M119" s="371" t="e">
        <f t="shared" si="19"/>
        <v>#N/A</v>
      </c>
      <c r="N119" s="371">
        <f>VLOOKUP(Tabela14567[[#This Row],[Banco Destino]],$S$9:$T$28,2,0)</f>
        <v>7</v>
      </c>
      <c r="O119" s="371" t="e">
        <f>IF(M119&gt;'13'!$CD$30,0,1)</f>
        <v>#N/A</v>
      </c>
      <c r="P119" s="371" t="e">
        <f>IF(M119&gt;'01'!$BX$27,0,1)</f>
        <v>#N/A</v>
      </c>
    </row>
    <row r="120" spans="3:16" x14ac:dyDescent="0.25">
      <c r="C120" s="375"/>
      <c r="D120" s="371"/>
      <c r="E120" s="376"/>
      <c r="F120" s="377"/>
      <c r="G120" s="371"/>
      <c r="H120" s="371"/>
      <c r="I120" s="371" t="str">
        <f t="shared" ca="1" si="15"/>
        <v/>
      </c>
      <c r="J120" s="378">
        <f t="shared" si="16"/>
        <v>0</v>
      </c>
      <c r="K120" s="378">
        <f t="shared" si="17"/>
        <v>1</v>
      </c>
      <c r="L120" s="378">
        <f t="shared" si="18"/>
        <v>1900</v>
      </c>
      <c r="M120" s="371" t="e">
        <f t="shared" si="19"/>
        <v>#N/A</v>
      </c>
      <c r="N120" s="371">
        <f>VLOOKUP(Tabela14567[[#This Row],[Banco Destino]],$S$9:$T$28,2,0)</f>
        <v>7</v>
      </c>
      <c r="O120" s="371" t="e">
        <f>IF(M120&gt;'13'!$CD$30,0,1)</f>
        <v>#N/A</v>
      </c>
      <c r="P120" s="371" t="e">
        <f>IF(M120&gt;'01'!$BX$27,0,1)</f>
        <v>#N/A</v>
      </c>
    </row>
    <row r="121" spans="3:16" x14ac:dyDescent="0.25">
      <c r="C121" s="375"/>
      <c r="D121" s="371"/>
      <c r="E121" s="376"/>
      <c r="F121" s="377"/>
      <c r="G121" s="371"/>
      <c r="H121" s="371"/>
      <c r="I121" s="371" t="str">
        <f t="shared" ca="1" si="15"/>
        <v/>
      </c>
      <c r="J121" s="378">
        <f t="shared" si="16"/>
        <v>0</v>
      </c>
      <c r="K121" s="378">
        <f t="shared" si="17"/>
        <v>1</v>
      </c>
      <c r="L121" s="378">
        <f t="shared" si="18"/>
        <v>1900</v>
      </c>
      <c r="M121" s="371" t="e">
        <f t="shared" si="19"/>
        <v>#N/A</v>
      </c>
      <c r="N121" s="371">
        <f>VLOOKUP(Tabela14567[[#This Row],[Banco Destino]],$S$9:$T$28,2,0)</f>
        <v>7</v>
      </c>
      <c r="O121" s="371" t="e">
        <f>IF(M121&gt;'13'!$CD$30,0,1)</f>
        <v>#N/A</v>
      </c>
      <c r="P121" s="371" t="e">
        <f>IF(M121&gt;'01'!$BX$27,0,1)</f>
        <v>#N/A</v>
      </c>
    </row>
    <row r="122" spans="3:16" x14ac:dyDescent="0.25">
      <c r="C122" s="375"/>
      <c r="D122" s="371"/>
      <c r="E122" s="376"/>
      <c r="F122" s="377"/>
      <c r="G122" s="371"/>
      <c r="H122" s="371"/>
      <c r="I122" s="371" t="str">
        <f t="shared" ca="1" si="15"/>
        <v/>
      </c>
      <c r="J122" s="378">
        <f t="shared" si="16"/>
        <v>0</v>
      </c>
      <c r="K122" s="378">
        <f t="shared" si="17"/>
        <v>1</v>
      </c>
      <c r="L122" s="378">
        <f t="shared" si="18"/>
        <v>1900</v>
      </c>
      <c r="M122" s="371" t="e">
        <f t="shared" si="19"/>
        <v>#N/A</v>
      </c>
      <c r="N122" s="371">
        <f>VLOOKUP(Tabela14567[[#This Row],[Banco Destino]],$S$9:$T$28,2,0)</f>
        <v>7</v>
      </c>
      <c r="O122" s="371" t="e">
        <f>IF(M122&gt;'13'!$CD$30,0,1)</f>
        <v>#N/A</v>
      </c>
      <c r="P122" s="371" t="e">
        <f>IF(M122&gt;'01'!$BX$27,0,1)</f>
        <v>#N/A</v>
      </c>
    </row>
    <row r="123" spans="3:16" x14ac:dyDescent="0.25">
      <c r="C123" s="375"/>
      <c r="D123" s="371"/>
      <c r="E123" s="376"/>
      <c r="F123" s="377"/>
      <c r="G123" s="371"/>
      <c r="H123" s="371"/>
      <c r="I123" s="371" t="str">
        <f t="shared" ca="1" si="15"/>
        <v/>
      </c>
      <c r="J123" s="378">
        <f t="shared" si="16"/>
        <v>0</v>
      </c>
      <c r="K123" s="378">
        <f t="shared" si="17"/>
        <v>1</v>
      </c>
      <c r="L123" s="378">
        <f t="shared" si="18"/>
        <v>1900</v>
      </c>
      <c r="M123" s="371" t="e">
        <f t="shared" si="19"/>
        <v>#N/A</v>
      </c>
      <c r="N123" s="371">
        <f>VLOOKUP(Tabela14567[[#This Row],[Banco Destino]],$S$9:$T$28,2,0)</f>
        <v>7</v>
      </c>
      <c r="O123" s="371" t="e">
        <f>IF(M123&gt;'13'!$CD$30,0,1)</f>
        <v>#N/A</v>
      </c>
      <c r="P123" s="371" t="e">
        <f>IF(M123&gt;'01'!$BX$27,0,1)</f>
        <v>#N/A</v>
      </c>
    </row>
    <row r="124" spans="3:16" x14ac:dyDescent="0.25">
      <c r="C124" s="375"/>
      <c r="D124" s="371"/>
      <c r="E124" s="376"/>
      <c r="F124" s="377"/>
      <c r="G124" s="371"/>
      <c r="H124" s="371"/>
      <c r="I124" s="371" t="str">
        <f t="shared" ca="1" si="15"/>
        <v/>
      </c>
      <c r="J124" s="378">
        <f t="shared" si="16"/>
        <v>0</v>
      </c>
      <c r="K124" s="378">
        <f t="shared" si="17"/>
        <v>1</v>
      </c>
      <c r="L124" s="378">
        <f t="shared" si="18"/>
        <v>1900</v>
      </c>
      <c r="M124" s="371" t="e">
        <f t="shared" si="19"/>
        <v>#N/A</v>
      </c>
      <c r="N124" s="371">
        <f>VLOOKUP(Tabela14567[[#This Row],[Banco Destino]],$S$9:$T$28,2,0)</f>
        <v>7</v>
      </c>
      <c r="O124" s="371" t="e">
        <f>IF(M124&gt;'13'!$CD$30,0,1)</f>
        <v>#N/A</v>
      </c>
      <c r="P124" s="371" t="e">
        <f>IF(M124&gt;'01'!$BX$27,0,1)</f>
        <v>#N/A</v>
      </c>
    </row>
    <row r="125" spans="3:16" x14ac:dyDescent="0.25">
      <c r="C125" s="375"/>
      <c r="D125" s="371"/>
      <c r="E125" s="376"/>
      <c r="F125" s="377"/>
      <c r="G125" s="371"/>
      <c r="H125" s="371"/>
      <c r="I125" s="371" t="str">
        <f t="shared" ca="1" si="15"/>
        <v/>
      </c>
      <c r="J125" s="378">
        <f t="shared" si="16"/>
        <v>0</v>
      </c>
      <c r="K125" s="378">
        <f t="shared" si="17"/>
        <v>1</v>
      </c>
      <c r="L125" s="378">
        <f t="shared" si="18"/>
        <v>1900</v>
      </c>
      <c r="M125" s="371" t="e">
        <f t="shared" si="19"/>
        <v>#N/A</v>
      </c>
      <c r="N125" s="371">
        <f>VLOOKUP(Tabela14567[[#This Row],[Banco Destino]],$S$9:$T$28,2,0)</f>
        <v>7</v>
      </c>
      <c r="O125" s="371" t="e">
        <f>IF(M125&gt;'13'!$CD$30,0,1)</f>
        <v>#N/A</v>
      </c>
      <c r="P125" s="371" t="e">
        <f>IF(M125&gt;'01'!$BX$27,0,1)</f>
        <v>#N/A</v>
      </c>
    </row>
    <row r="126" spans="3:16" x14ac:dyDescent="0.25">
      <c r="C126" s="375"/>
      <c r="D126" s="371"/>
      <c r="E126" s="376"/>
      <c r="F126" s="377"/>
      <c r="G126" s="371"/>
      <c r="H126" s="371"/>
      <c r="I126" s="371" t="str">
        <f t="shared" ca="1" si="15"/>
        <v/>
      </c>
      <c r="J126" s="378">
        <f t="shared" si="16"/>
        <v>0</v>
      </c>
      <c r="K126" s="378">
        <f t="shared" si="17"/>
        <v>1</v>
      </c>
      <c r="L126" s="378">
        <f t="shared" si="18"/>
        <v>1900</v>
      </c>
      <c r="M126" s="371" t="e">
        <f t="shared" si="19"/>
        <v>#N/A</v>
      </c>
      <c r="N126" s="371">
        <f>VLOOKUP(Tabela14567[[#This Row],[Banco Destino]],$S$9:$T$28,2,0)</f>
        <v>7</v>
      </c>
      <c r="O126" s="371" t="e">
        <f>IF(M126&gt;'13'!$CD$30,0,1)</f>
        <v>#N/A</v>
      </c>
      <c r="P126" s="371" t="e">
        <f>IF(M126&gt;'01'!$BX$27,0,1)</f>
        <v>#N/A</v>
      </c>
    </row>
    <row r="127" spans="3:16" x14ac:dyDescent="0.25">
      <c r="C127" s="375"/>
      <c r="D127" s="371"/>
      <c r="E127" s="376"/>
      <c r="F127" s="377"/>
      <c r="G127" s="371"/>
      <c r="H127" s="371"/>
      <c r="I127" s="371" t="str">
        <f t="shared" ca="1" si="15"/>
        <v/>
      </c>
      <c r="J127" s="378">
        <f t="shared" si="16"/>
        <v>0</v>
      </c>
      <c r="K127" s="378">
        <f t="shared" si="17"/>
        <v>1</v>
      </c>
      <c r="L127" s="378">
        <f t="shared" si="18"/>
        <v>1900</v>
      </c>
      <c r="M127" s="371" t="e">
        <f t="shared" si="19"/>
        <v>#N/A</v>
      </c>
      <c r="N127" s="371">
        <f>VLOOKUP(Tabela14567[[#This Row],[Banco Destino]],$S$9:$T$28,2,0)</f>
        <v>7</v>
      </c>
      <c r="O127" s="371" t="e">
        <f>IF(M127&gt;'13'!$CD$30,0,1)</f>
        <v>#N/A</v>
      </c>
      <c r="P127" s="371" t="e">
        <f>IF(M127&gt;'01'!$BX$27,0,1)</f>
        <v>#N/A</v>
      </c>
    </row>
    <row r="128" spans="3:16" x14ac:dyDescent="0.25">
      <c r="C128" s="375"/>
      <c r="D128" s="371"/>
      <c r="E128" s="376"/>
      <c r="F128" s="377"/>
      <c r="G128" s="371"/>
      <c r="H128" s="371"/>
      <c r="I128" s="371" t="str">
        <f t="shared" ca="1" si="15"/>
        <v/>
      </c>
      <c r="J128" s="378">
        <f t="shared" si="16"/>
        <v>0</v>
      </c>
      <c r="K128" s="378">
        <f t="shared" si="17"/>
        <v>1</v>
      </c>
      <c r="L128" s="378">
        <f t="shared" si="18"/>
        <v>1900</v>
      </c>
      <c r="M128" s="371" t="e">
        <f t="shared" si="19"/>
        <v>#N/A</v>
      </c>
      <c r="N128" s="371">
        <f>VLOOKUP(Tabela14567[[#This Row],[Banco Destino]],$S$9:$T$28,2,0)</f>
        <v>7</v>
      </c>
      <c r="O128" s="371" t="e">
        <f>IF(M128&gt;'13'!$CD$30,0,1)</f>
        <v>#N/A</v>
      </c>
      <c r="P128" s="371" t="e">
        <f>IF(M128&gt;'01'!$BX$27,0,1)</f>
        <v>#N/A</v>
      </c>
    </row>
    <row r="129" spans="3:16" x14ac:dyDescent="0.25">
      <c r="C129" s="375"/>
      <c r="D129" s="371"/>
      <c r="E129" s="376"/>
      <c r="F129" s="377"/>
      <c r="G129" s="371"/>
      <c r="H129" s="371"/>
      <c r="I129" s="371" t="str">
        <f t="shared" ca="1" si="15"/>
        <v/>
      </c>
      <c r="J129" s="378">
        <f t="shared" si="16"/>
        <v>0</v>
      </c>
      <c r="K129" s="378">
        <f t="shared" si="17"/>
        <v>1</v>
      </c>
      <c r="L129" s="378">
        <f t="shared" si="18"/>
        <v>1900</v>
      </c>
      <c r="M129" s="371" t="e">
        <f t="shared" si="19"/>
        <v>#N/A</v>
      </c>
      <c r="N129" s="371">
        <f>VLOOKUP(Tabela14567[[#This Row],[Banco Destino]],$S$9:$T$28,2,0)</f>
        <v>7</v>
      </c>
      <c r="O129" s="371" t="e">
        <f>IF(M129&gt;'13'!$CD$30,0,1)</f>
        <v>#N/A</v>
      </c>
      <c r="P129" s="371" t="e">
        <f>IF(M129&gt;'01'!$BX$27,0,1)</f>
        <v>#N/A</v>
      </c>
    </row>
    <row r="130" spans="3:16" x14ac:dyDescent="0.25">
      <c r="C130" s="375"/>
      <c r="D130" s="371"/>
      <c r="E130" s="376"/>
      <c r="F130" s="377"/>
      <c r="G130" s="371"/>
      <c r="H130" s="371"/>
      <c r="I130" s="371" t="str">
        <f t="shared" ca="1" si="15"/>
        <v/>
      </c>
      <c r="J130" s="378">
        <f t="shared" si="16"/>
        <v>0</v>
      </c>
      <c r="K130" s="378">
        <f t="shared" si="17"/>
        <v>1</v>
      </c>
      <c r="L130" s="378">
        <f t="shared" si="18"/>
        <v>1900</v>
      </c>
      <c r="M130" s="371" t="e">
        <f t="shared" si="19"/>
        <v>#N/A</v>
      </c>
      <c r="N130" s="371">
        <f>VLOOKUP(Tabela14567[[#This Row],[Banco Destino]],$S$9:$T$28,2,0)</f>
        <v>7</v>
      </c>
      <c r="O130" s="371" t="e">
        <f>IF(M130&gt;'13'!$CD$30,0,1)</f>
        <v>#N/A</v>
      </c>
      <c r="P130" s="371" t="e">
        <f>IF(M130&gt;'01'!$BX$27,0,1)</f>
        <v>#N/A</v>
      </c>
    </row>
    <row r="131" spans="3:16" x14ac:dyDescent="0.25">
      <c r="C131" s="375"/>
      <c r="D131" s="371"/>
      <c r="E131" s="376"/>
      <c r="F131" s="377"/>
      <c r="G131" s="371"/>
      <c r="H131" s="371"/>
      <c r="I131" s="371" t="str">
        <f t="shared" ca="1" si="15"/>
        <v/>
      </c>
      <c r="J131" s="378">
        <f t="shared" si="16"/>
        <v>0</v>
      </c>
      <c r="K131" s="378">
        <f t="shared" si="17"/>
        <v>1</v>
      </c>
      <c r="L131" s="378">
        <f t="shared" si="18"/>
        <v>1900</v>
      </c>
      <c r="M131" s="371" t="e">
        <f t="shared" si="19"/>
        <v>#N/A</v>
      </c>
      <c r="N131" s="371">
        <f>VLOOKUP(Tabela14567[[#This Row],[Banco Destino]],$S$9:$T$28,2,0)</f>
        <v>7</v>
      </c>
      <c r="O131" s="371" t="e">
        <f>IF(M131&gt;'13'!$CD$30,0,1)</f>
        <v>#N/A</v>
      </c>
      <c r="P131" s="371" t="e">
        <f>IF(M131&gt;'01'!$BX$27,0,1)</f>
        <v>#N/A</v>
      </c>
    </row>
    <row r="132" spans="3:16" x14ac:dyDescent="0.25">
      <c r="C132" s="375"/>
      <c r="D132" s="371"/>
      <c r="E132" s="376"/>
      <c r="F132" s="377"/>
      <c r="G132" s="371"/>
      <c r="H132" s="371"/>
      <c r="I132" s="371" t="str">
        <f t="shared" ca="1" si="15"/>
        <v/>
      </c>
      <c r="J132" s="378">
        <f t="shared" si="16"/>
        <v>0</v>
      </c>
      <c r="K132" s="378">
        <f t="shared" si="17"/>
        <v>1</v>
      </c>
      <c r="L132" s="378">
        <f t="shared" si="18"/>
        <v>1900</v>
      </c>
      <c r="M132" s="371" t="e">
        <f t="shared" si="19"/>
        <v>#N/A</v>
      </c>
      <c r="N132" s="371">
        <f>VLOOKUP(Tabela14567[[#This Row],[Banco Destino]],$S$9:$T$28,2,0)</f>
        <v>7</v>
      </c>
      <c r="O132" s="371" t="e">
        <f>IF(M132&gt;'13'!$CD$30,0,1)</f>
        <v>#N/A</v>
      </c>
      <c r="P132" s="371" t="e">
        <f>IF(M132&gt;'01'!$BX$27,0,1)</f>
        <v>#N/A</v>
      </c>
    </row>
    <row r="133" spans="3:16" x14ac:dyDescent="0.25">
      <c r="C133" s="375"/>
      <c r="D133" s="371"/>
      <c r="E133" s="376"/>
      <c r="F133" s="377"/>
      <c r="G133" s="371"/>
      <c r="H133" s="371"/>
      <c r="I133" s="371" t="str">
        <f t="shared" ca="1" si="15"/>
        <v/>
      </c>
      <c r="J133" s="378">
        <f t="shared" si="16"/>
        <v>0</v>
      </c>
      <c r="K133" s="378">
        <f t="shared" si="17"/>
        <v>1</v>
      </c>
      <c r="L133" s="378">
        <f t="shared" si="18"/>
        <v>1900</v>
      </c>
      <c r="M133" s="371" t="e">
        <f t="shared" si="19"/>
        <v>#N/A</v>
      </c>
      <c r="N133" s="371">
        <f>VLOOKUP(Tabela14567[[#This Row],[Banco Destino]],$S$9:$T$28,2,0)</f>
        <v>7</v>
      </c>
      <c r="O133" s="371" t="e">
        <f>IF(M133&gt;'13'!$CD$30,0,1)</f>
        <v>#N/A</v>
      </c>
      <c r="P133" s="371" t="e">
        <f>IF(M133&gt;'01'!$BX$27,0,1)</f>
        <v>#N/A</v>
      </c>
    </row>
    <row r="134" spans="3:16" x14ac:dyDescent="0.25">
      <c r="C134" s="375"/>
      <c r="D134" s="371"/>
      <c r="E134" s="376"/>
      <c r="F134" s="377"/>
      <c r="G134" s="371"/>
      <c r="H134" s="371"/>
      <c r="I134" s="371" t="str">
        <f t="shared" ca="1" si="15"/>
        <v/>
      </c>
      <c r="J134" s="378">
        <f t="shared" si="16"/>
        <v>0</v>
      </c>
      <c r="K134" s="378">
        <f t="shared" si="17"/>
        <v>1</v>
      </c>
      <c r="L134" s="378">
        <f t="shared" si="18"/>
        <v>1900</v>
      </c>
      <c r="M134" s="371" t="e">
        <f t="shared" si="19"/>
        <v>#N/A</v>
      </c>
      <c r="N134" s="371">
        <f>VLOOKUP(Tabela14567[[#This Row],[Banco Destino]],$S$9:$T$28,2,0)</f>
        <v>7</v>
      </c>
      <c r="O134" s="371" t="e">
        <f>IF(M134&gt;'13'!$CD$30,0,1)</f>
        <v>#N/A</v>
      </c>
      <c r="P134" s="371" t="e">
        <f>IF(M134&gt;'01'!$BX$27,0,1)</f>
        <v>#N/A</v>
      </c>
    </row>
    <row r="135" spans="3:16" x14ac:dyDescent="0.25">
      <c r="C135" s="375"/>
      <c r="D135" s="371"/>
      <c r="E135" s="376"/>
      <c r="F135" s="377"/>
      <c r="G135" s="371"/>
      <c r="H135" s="371"/>
      <c r="I135" s="371" t="str">
        <f t="shared" ca="1" si="15"/>
        <v/>
      </c>
      <c r="J135" s="378">
        <f t="shared" si="16"/>
        <v>0</v>
      </c>
      <c r="K135" s="378">
        <f t="shared" si="17"/>
        <v>1</v>
      </c>
      <c r="L135" s="378">
        <f t="shared" si="18"/>
        <v>1900</v>
      </c>
      <c r="M135" s="371" t="e">
        <f t="shared" si="19"/>
        <v>#N/A</v>
      </c>
      <c r="N135" s="371">
        <f>VLOOKUP(Tabela14567[[#This Row],[Banco Destino]],$S$9:$T$28,2,0)</f>
        <v>7</v>
      </c>
      <c r="O135" s="371" t="e">
        <f>IF(M135&gt;'13'!$CD$30,0,1)</f>
        <v>#N/A</v>
      </c>
      <c r="P135" s="371" t="e">
        <f>IF(M135&gt;'01'!$BX$27,0,1)</f>
        <v>#N/A</v>
      </c>
    </row>
    <row r="136" spans="3:16" x14ac:dyDescent="0.25">
      <c r="C136" s="375"/>
      <c r="D136" s="371"/>
      <c r="E136" s="376"/>
      <c r="F136" s="377"/>
      <c r="G136" s="371"/>
      <c r="H136" s="371"/>
      <c r="I136" s="371" t="str">
        <f t="shared" ca="1" si="15"/>
        <v/>
      </c>
      <c r="J136" s="378">
        <f t="shared" si="16"/>
        <v>0</v>
      </c>
      <c r="K136" s="378">
        <f t="shared" si="17"/>
        <v>1</v>
      </c>
      <c r="L136" s="378">
        <f t="shared" si="18"/>
        <v>1900</v>
      </c>
      <c r="M136" s="371" t="e">
        <f t="shared" si="19"/>
        <v>#N/A</v>
      </c>
      <c r="N136" s="371">
        <f>VLOOKUP(Tabela14567[[#This Row],[Banco Destino]],$S$9:$T$28,2,0)</f>
        <v>7</v>
      </c>
      <c r="O136" s="371" t="e">
        <f>IF(M136&gt;'13'!$CD$30,0,1)</f>
        <v>#N/A</v>
      </c>
      <c r="P136" s="371" t="e">
        <f>IF(M136&gt;'01'!$BX$27,0,1)</f>
        <v>#N/A</v>
      </c>
    </row>
    <row r="137" spans="3:16" x14ac:dyDescent="0.25">
      <c r="C137" s="375"/>
      <c r="D137" s="371"/>
      <c r="E137" s="376"/>
      <c r="F137" s="377"/>
      <c r="G137" s="371"/>
      <c r="H137" s="371"/>
      <c r="I137" s="371" t="str">
        <f t="shared" ref="I137:I154" ca="1" si="20">IF(H137="","",(IF(H137="Efetivado","",IF(C137="","",IF(C137=TODAY(),"Vence Hoje",IF(C137&lt;TODAY(),"Atrasado",C137-TODAY()&amp;" Dias para Vencer"))))))</f>
        <v/>
      </c>
      <c r="J137" s="378">
        <f t="shared" ref="J137:J154" si="21">DAY(C137)</f>
        <v>0</v>
      </c>
      <c r="K137" s="378">
        <f t="shared" ref="K137:K154" si="22">MONTH(C137)</f>
        <v>1</v>
      </c>
      <c r="L137" s="378">
        <f t="shared" ref="L137:L154" si="23">YEAR(C137)</f>
        <v>1900</v>
      </c>
      <c r="M137" s="371" t="e">
        <f t="shared" ref="M137:M154" si="24">VLOOKUP(H137,$V$9:$W$10,2,0)</f>
        <v>#N/A</v>
      </c>
      <c r="N137" s="371">
        <f>VLOOKUP(Tabela14567[[#This Row],[Banco Destino]],$S$9:$T$28,2,0)</f>
        <v>7</v>
      </c>
      <c r="O137" s="371" t="e">
        <f>IF(M137&gt;'13'!$CD$30,0,1)</f>
        <v>#N/A</v>
      </c>
      <c r="P137" s="371" t="e">
        <f>IF(M137&gt;'01'!$BX$27,0,1)</f>
        <v>#N/A</v>
      </c>
    </row>
    <row r="138" spans="3:16" x14ac:dyDescent="0.25">
      <c r="C138" s="375"/>
      <c r="D138" s="371"/>
      <c r="E138" s="376"/>
      <c r="F138" s="377"/>
      <c r="G138" s="371"/>
      <c r="H138" s="371"/>
      <c r="I138" s="371" t="str">
        <f t="shared" ca="1" si="20"/>
        <v/>
      </c>
      <c r="J138" s="378">
        <f t="shared" si="21"/>
        <v>0</v>
      </c>
      <c r="K138" s="378">
        <f t="shared" si="22"/>
        <v>1</v>
      </c>
      <c r="L138" s="378">
        <f t="shared" si="23"/>
        <v>1900</v>
      </c>
      <c r="M138" s="371" t="e">
        <f t="shared" si="24"/>
        <v>#N/A</v>
      </c>
      <c r="N138" s="371">
        <f>VLOOKUP(Tabela14567[[#This Row],[Banco Destino]],$S$9:$T$28,2,0)</f>
        <v>7</v>
      </c>
      <c r="O138" s="371" t="e">
        <f>IF(M138&gt;'13'!$CD$30,0,1)</f>
        <v>#N/A</v>
      </c>
      <c r="P138" s="371" t="e">
        <f>IF(M138&gt;'01'!$BX$27,0,1)</f>
        <v>#N/A</v>
      </c>
    </row>
    <row r="139" spans="3:16" x14ac:dyDescent="0.25">
      <c r="C139" s="375"/>
      <c r="D139" s="371"/>
      <c r="E139" s="376"/>
      <c r="F139" s="377"/>
      <c r="G139" s="371"/>
      <c r="H139" s="371"/>
      <c r="I139" s="371" t="str">
        <f t="shared" ca="1" si="20"/>
        <v/>
      </c>
      <c r="J139" s="378">
        <f t="shared" si="21"/>
        <v>0</v>
      </c>
      <c r="K139" s="378">
        <f t="shared" si="22"/>
        <v>1</v>
      </c>
      <c r="L139" s="378">
        <f t="shared" si="23"/>
        <v>1900</v>
      </c>
      <c r="M139" s="371" t="e">
        <f t="shared" si="24"/>
        <v>#N/A</v>
      </c>
      <c r="N139" s="371">
        <f>VLOOKUP(Tabela14567[[#This Row],[Banco Destino]],$S$9:$T$28,2,0)</f>
        <v>7</v>
      </c>
      <c r="O139" s="371" t="e">
        <f>IF(M139&gt;'13'!$CD$30,0,1)</f>
        <v>#N/A</v>
      </c>
      <c r="P139" s="371" t="e">
        <f>IF(M139&gt;'01'!$BX$27,0,1)</f>
        <v>#N/A</v>
      </c>
    </row>
    <row r="140" spans="3:16" x14ac:dyDescent="0.25">
      <c r="C140" s="375"/>
      <c r="D140" s="371"/>
      <c r="E140" s="376"/>
      <c r="F140" s="377"/>
      <c r="G140" s="371"/>
      <c r="H140" s="371"/>
      <c r="I140" s="371" t="str">
        <f t="shared" ca="1" si="20"/>
        <v/>
      </c>
      <c r="J140" s="378">
        <f t="shared" si="21"/>
        <v>0</v>
      </c>
      <c r="K140" s="378">
        <f t="shared" si="22"/>
        <v>1</v>
      </c>
      <c r="L140" s="378">
        <f t="shared" si="23"/>
        <v>1900</v>
      </c>
      <c r="M140" s="371" t="e">
        <f t="shared" si="24"/>
        <v>#N/A</v>
      </c>
      <c r="N140" s="371">
        <f>VLOOKUP(Tabela14567[[#This Row],[Banco Destino]],$S$9:$T$28,2,0)</f>
        <v>7</v>
      </c>
      <c r="O140" s="371" t="e">
        <f>IF(M140&gt;'13'!$CD$30,0,1)</f>
        <v>#N/A</v>
      </c>
      <c r="P140" s="371" t="e">
        <f>IF(M140&gt;'01'!$BX$27,0,1)</f>
        <v>#N/A</v>
      </c>
    </row>
    <row r="141" spans="3:16" x14ac:dyDescent="0.25">
      <c r="C141" s="375"/>
      <c r="D141" s="371"/>
      <c r="E141" s="376"/>
      <c r="F141" s="377"/>
      <c r="G141" s="371"/>
      <c r="H141" s="371"/>
      <c r="I141" s="371" t="str">
        <f t="shared" ca="1" si="20"/>
        <v/>
      </c>
      <c r="J141" s="378">
        <f t="shared" si="21"/>
        <v>0</v>
      </c>
      <c r="K141" s="378">
        <f t="shared" si="22"/>
        <v>1</v>
      </c>
      <c r="L141" s="378">
        <f t="shared" si="23"/>
        <v>1900</v>
      </c>
      <c r="M141" s="371" t="e">
        <f t="shared" si="24"/>
        <v>#N/A</v>
      </c>
      <c r="N141" s="371">
        <f>VLOOKUP(Tabela14567[[#This Row],[Banco Destino]],$S$9:$T$28,2,0)</f>
        <v>7</v>
      </c>
      <c r="O141" s="371" t="e">
        <f>IF(M141&gt;'13'!$CD$30,0,1)</f>
        <v>#N/A</v>
      </c>
      <c r="P141" s="371" t="e">
        <f>IF(M141&gt;'01'!$BX$27,0,1)</f>
        <v>#N/A</v>
      </c>
    </row>
    <row r="142" spans="3:16" x14ac:dyDescent="0.25">
      <c r="C142" s="375"/>
      <c r="D142" s="371"/>
      <c r="E142" s="376"/>
      <c r="F142" s="377"/>
      <c r="G142" s="371"/>
      <c r="H142" s="371"/>
      <c r="I142" s="371" t="str">
        <f t="shared" ca="1" si="20"/>
        <v/>
      </c>
      <c r="J142" s="378">
        <f t="shared" si="21"/>
        <v>0</v>
      </c>
      <c r="K142" s="378">
        <f t="shared" si="22"/>
        <v>1</v>
      </c>
      <c r="L142" s="378">
        <f t="shared" si="23"/>
        <v>1900</v>
      </c>
      <c r="M142" s="371" t="e">
        <f t="shared" si="24"/>
        <v>#N/A</v>
      </c>
      <c r="N142" s="371">
        <f>VLOOKUP(Tabela14567[[#This Row],[Banco Destino]],$S$9:$T$28,2,0)</f>
        <v>7</v>
      </c>
      <c r="O142" s="371" t="e">
        <f>IF(M142&gt;'13'!$CD$30,0,1)</f>
        <v>#N/A</v>
      </c>
      <c r="P142" s="371" t="e">
        <f>IF(M142&gt;'01'!$BX$27,0,1)</f>
        <v>#N/A</v>
      </c>
    </row>
    <row r="143" spans="3:16" x14ac:dyDescent="0.25">
      <c r="C143" s="375"/>
      <c r="D143" s="371"/>
      <c r="E143" s="376"/>
      <c r="F143" s="377"/>
      <c r="G143" s="371"/>
      <c r="H143" s="371"/>
      <c r="I143" s="371" t="str">
        <f t="shared" ca="1" si="20"/>
        <v/>
      </c>
      <c r="J143" s="378">
        <f t="shared" si="21"/>
        <v>0</v>
      </c>
      <c r="K143" s="378">
        <f t="shared" si="22"/>
        <v>1</v>
      </c>
      <c r="L143" s="378">
        <f t="shared" si="23"/>
        <v>1900</v>
      </c>
      <c r="M143" s="371" t="e">
        <f t="shared" si="24"/>
        <v>#N/A</v>
      </c>
      <c r="N143" s="371">
        <f>VLOOKUP(Tabela14567[[#This Row],[Banco Destino]],$S$9:$T$28,2,0)</f>
        <v>7</v>
      </c>
      <c r="O143" s="371" t="e">
        <f>IF(M143&gt;'13'!$CD$30,0,1)</f>
        <v>#N/A</v>
      </c>
      <c r="P143" s="371" t="e">
        <f>IF(M143&gt;'01'!$BX$27,0,1)</f>
        <v>#N/A</v>
      </c>
    </row>
    <row r="144" spans="3:16" x14ac:dyDescent="0.25">
      <c r="C144" s="375"/>
      <c r="D144" s="371"/>
      <c r="E144" s="376"/>
      <c r="F144" s="377"/>
      <c r="G144" s="371"/>
      <c r="H144" s="371"/>
      <c r="I144" s="371" t="str">
        <f t="shared" ca="1" si="20"/>
        <v/>
      </c>
      <c r="J144" s="378">
        <f t="shared" si="21"/>
        <v>0</v>
      </c>
      <c r="K144" s="378">
        <f t="shared" si="22"/>
        <v>1</v>
      </c>
      <c r="L144" s="378">
        <f t="shared" si="23"/>
        <v>1900</v>
      </c>
      <c r="M144" s="371" t="e">
        <f t="shared" si="24"/>
        <v>#N/A</v>
      </c>
      <c r="N144" s="371">
        <f>VLOOKUP(Tabela14567[[#This Row],[Banco Destino]],$S$9:$T$28,2,0)</f>
        <v>7</v>
      </c>
      <c r="O144" s="371" t="e">
        <f>IF(M144&gt;'13'!$CD$30,0,1)</f>
        <v>#N/A</v>
      </c>
      <c r="P144" s="371" t="e">
        <f>IF(M144&gt;'01'!$BX$27,0,1)</f>
        <v>#N/A</v>
      </c>
    </row>
    <row r="145" spans="3:16" x14ac:dyDescent="0.25">
      <c r="C145" s="375"/>
      <c r="D145" s="371"/>
      <c r="E145" s="376"/>
      <c r="F145" s="377"/>
      <c r="G145" s="371"/>
      <c r="H145" s="371"/>
      <c r="I145" s="371" t="str">
        <f t="shared" ca="1" si="20"/>
        <v/>
      </c>
      <c r="J145" s="378">
        <f t="shared" si="21"/>
        <v>0</v>
      </c>
      <c r="K145" s="378">
        <f t="shared" si="22"/>
        <v>1</v>
      </c>
      <c r="L145" s="378">
        <f t="shared" si="23"/>
        <v>1900</v>
      </c>
      <c r="M145" s="371" t="e">
        <f t="shared" si="24"/>
        <v>#N/A</v>
      </c>
      <c r="N145" s="371">
        <f>VLOOKUP(Tabela14567[[#This Row],[Banco Destino]],$S$9:$T$28,2,0)</f>
        <v>7</v>
      </c>
      <c r="O145" s="371" t="e">
        <f>IF(M145&gt;'13'!$CD$30,0,1)</f>
        <v>#N/A</v>
      </c>
      <c r="P145" s="371" t="e">
        <f>IF(M145&gt;'01'!$BX$27,0,1)</f>
        <v>#N/A</v>
      </c>
    </row>
    <row r="146" spans="3:16" x14ac:dyDescent="0.25">
      <c r="C146" s="375"/>
      <c r="D146" s="371"/>
      <c r="E146" s="376"/>
      <c r="F146" s="377"/>
      <c r="G146" s="371"/>
      <c r="H146" s="371"/>
      <c r="I146" s="371" t="str">
        <f t="shared" ca="1" si="20"/>
        <v/>
      </c>
      <c r="J146" s="378">
        <f t="shared" si="21"/>
        <v>0</v>
      </c>
      <c r="K146" s="378">
        <f t="shared" si="22"/>
        <v>1</v>
      </c>
      <c r="L146" s="378">
        <f t="shared" si="23"/>
        <v>1900</v>
      </c>
      <c r="M146" s="371" t="e">
        <f t="shared" si="24"/>
        <v>#N/A</v>
      </c>
      <c r="N146" s="371">
        <f>VLOOKUP(Tabela14567[[#This Row],[Banco Destino]],$S$9:$T$28,2,0)</f>
        <v>7</v>
      </c>
      <c r="O146" s="371" t="e">
        <f>IF(M146&gt;'13'!$CD$30,0,1)</f>
        <v>#N/A</v>
      </c>
      <c r="P146" s="371" t="e">
        <f>IF(M146&gt;'01'!$BX$27,0,1)</f>
        <v>#N/A</v>
      </c>
    </row>
    <row r="147" spans="3:16" x14ac:dyDescent="0.25">
      <c r="C147" s="375"/>
      <c r="D147" s="371"/>
      <c r="E147" s="376"/>
      <c r="F147" s="377"/>
      <c r="G147" s="371"/>
      <c r="H147" s="371"/>
      <c r="I147" s="371" t="str">
        <f t="shared" ca="1" si="20"/>
        <v/>
      </c>
      <c r="J147" s="378">
        <f t="shared" si="21"/>
        <v>0</v>
      </c>
      <c r="K147" s="378">
        <f t="shared" si="22"/>
        <v>1</v>
      </c>
      <c r="L147" s="378">
        <f t="shared" si="23"/>
        <v>1900</v>
      </c>
      <c r="M147" s="371" t="e">
        <f t="shared" si="24"/>
        <v>#N/A</v>
      </c>
      <c r="N147" s="371">
        <f>VLOOKUP(Tabela14567[[#This Row],[Banco Destino]],$S$9:$T$28,2,0)</f>
        <v>7</v>
      </c>
      <c r="O147" s="371" t="e">
        <f>IF(M147&gt;'13'!$CD$30,0,1)</f>
        <v>#N/A</v>
      </c>
      <c r="P147" s="371" t="e">
        <f>IF(M147&gt;'01'!$BX$27,0,1)</f>
        <v>#N/A</v>
      </c>
    </row>
    <row r="148" spans="3:16" x14ac:dyDescent="0.25">
      <c r="C148" s="375"/>
      <c r="D148" s="371"/>
      <c r="E148" s="376"/>
      <c r="F148" s="377"/>
      <c r="G148" s="371"/>
      <c r="H148" s="371"/>
      <c r="I148" s="371" t="str">
        <f t="shared" ca="1" si="20"/>
        <v/>
      </c>
      <c r="J148" s="378">
        <f t="shared" si="21"/>
        <v>0</v>
      </c>
      <c r="K148" s="378">
        <f t="shared" si="22"/>
        <v>1</v>
      </c>
      <c r="L148" s="378">
        <f t="shared" si="23"/>
        <v>1900</v>
      </c>
      <c r="M148" s="371" t="e">
        <f t="shared" si="24"/>
        <v>#N/A</v>
      </c>
      <c r="N148" s="371">
        <f>VLOOKUP(Tabela14567[[#This Row],[Banco Destino]],$S$9:$T$28,2,0)</f>
        <v>7</v>
      </c>
      <c r="O148" s="371" t="e">
        <f>IF(M148&gt;'13'!$CD$30,0,1)</f>
        <v>#N/A</v>
      </c>
      <c r="P148" s="371" t="e">
        <f>IF(M148&gt;'01'!$BX$27,0,1)</f>
        <v>#N/A</v>
      </c>
    </row>
    <row r="149" spans="3:16" x14ac:dyDescent="0.25">
      <c r="C149" s="375"/>
      <c r="D149" s="371"/>
      <c r="E149" s="376"/>
      <c r="F149" s="377"/>
      <c r="G149" s="371"/>
      <c r="H149" s="371"/>
      <c r="I149" s="371" t="str">
        <f t="shared" ca="1" si="20"/>
        <v/>
      </c>
      <c r="J149" s="378">
        <f t="shared" si="21"/>
        <v>0</v>
      </c>
      <c r="K149" s="378">
        <f t="shared" si="22"/>
        <v>1</v>
      </c>
      <c r="L149" s="378">
        <f t="shared" si="23"/>
        <v>1900</v>
      </c>
      <c r="M149" s="371" t="e">
        <f t="shared" si="24"/>
        <v>#N/A</v>
      </c>
      <c r="N149" s="371">
        <f>VLOOKUP(Tabela14567[[#This Row],[Banco Destino]],$S$9:$T$28,2,0)</f>
        <v>7</v>
      </c>
      <c r="O149" s="371" t="e">
        <f>IF(M149&gt;'13'!$CD$30,0,1)</f>
        <v>#N/A</v>
      </c>
      <c r="P149" s="371" t="e">
        <f>IF(M149&gt;'01'!$BX$27,0,1)</f>
        <v>#N/A</v>
      </c>
    </row>
    <row r="150" spans="3:16" x14ac:dyDescent="0.25">
      <c r="C150" s="375"/>
      <c r="D150" s="371"/>
      <c r="E150" s="376"/>
      <c r="F150" s="377"/>
      <c r="G150" s="371"/>
      <c r="H150" s="371"/>
      <c r="I150" s="371" t="str">
        <f t="shared" ca="1" si="20"/>
        <v/>
      </c>
      <c r="J150" s="378">
        <f t="shared" si="21"/>
        <v>0</v>
      </c>
      <c r="K150" s="378">
        <f t="shared" si="22"/>
        <v>1</v>
      </c>
      <c r="L150" s="378">
        <f t="shared" si="23"/>
        <v>1900</v>
      </c>
      <c r="M150" s="371" t="e">
        <f t="shared" si="24"/>
        <v>#N/A</v>
      </c>
      <c r="N150" s="371">
        <f>VLOOKUP(Tabela14567[[#This Row],[Banco Destino]],$S$9:$T$28,2,0)</f>
        <v>7</v>
      </c>
      <c r="O150" s="371" t="e">
        <f>IF(M150&gt;'13'!$CD$30,0,1)</f>
        <v>#N/A</v>
      </c>
      <c r="P150" s="371" t="e">
        <f>IF(M150&gt;'01'!$BX$27,0,1)</f>
        <v>#N/A</v>
      </c>
    </row>
    <row r="151" spans="3:16" x14ac:dyDescent="0.25">
      <c r="C151" s="375"/>
      <c r="D151" s="371"/>
      <c r="E151" s="376"/>
      <c r="F151" s="377"/>
      <c r="G151" s="371"/>
      <c r="H151" s="371"/>
      <c r="I151" s="371" t="str">
        <f t="shared" ca="1" si="20"/>
        <v/>
      </c>
      <c r="J151" s="378">
        <f t="shared" si="21"/>
        <v>0</v>
      </c>
      <c r="K151" s="378">
        <f t="shared" si="22"/>
        <v>1</v>
      </c>
      <c r="L151" s="378">
        <f t="shared" si="23"/>
        <v>1900</v>
      </c>
      <c r="M151" s="371" t="e">
        <f t="shared" si="24"/>
        <v>#N/A</v>
      </c>
      <c r="N151" s="371">
        <f>VLOOKUP(Tabela14567[[#This Row],[Banco Destino]],$S$9:$T$28,2,0)</f>
        <v>7</v>
      </c>
      <c r="O151" s="371" t="e">
        <f>IF(M151&gt;'13'!$CD$30,0,1)</f>
        <v>#N/A</v>
      </c>
      <c r="P151" s="371" t="e">
        <f>IF(M151&gt;'01'!$BX$27,0,1)</f>
        <v>#N/A</v>
      </c>
    </row>
    <row r="152" spans="3:16" x14ac:dyDescent="0.25">
      <c r="C152" s="375"/>
      <c r="D152" s="371"/>
      <c r="E152" s="376"/>
      <c r="F152" s="377"/>
      <c r="G152" s="371"/>
      <c r="H152" s="371"/>
      <c r="I152" s="371" t="str">
        <f t="shared" ca="1" si="20"/>
        <v/>
      </c>
      <c r="J152" s="378">
        <f t="shared" si="21"/>
        <v>0</v>
      </c>
      <c r="K152" s="378">
        <f t="shared" si="22"/>
        <v>1</v>
      </c>
      <c r="L152" s="378">
        <f t="shared" si="23"/>
        <v>1900</v>
      </c>
      <c r="M152" s="371" t="e">
        <f t="shared" si="24"/>
        <v>#N/A</v>
      </c>
      <c r="N152" s="371">
        <f>VLOOKUP(Tabela14567[[#This Row],[Banco Destino]],$S$9:$T$28,2,0)</f>
        <v>7</v>
      </c>
      <c r="O152" s="371" t="e">
        <f>IF(M152&gt;'13'!$CD$30,0,1)</f>
        <v>#N/A</v>
      </c>
      <c r="P152" s="371" t="e">
        <f>IF(M152&gt;'01'!$BX$27,0,1)</f>
        <v>#N/A</v>
      </c>
    </row>
    <row r="153" spans="3:16" x14ac:dyDescent="0.25">
      <c r="C153" s="375"/>
      <c r="D153" s="371"/>
      <c r="E153" s="376"/>
      <c r="F153" s="377"/>
      <c r="G153" s="371"/>
      <c r="H153" s="371"/>
      <c r="I153" s="371" t="str">
        <f t="shared" ca="1" si="20"/>
        <v/>
      </c>
      <c r="J153" s="378">
        <f t="shared" si="21"/>
        <v>0</v>
      </c>
      <c r="K153" s="378">
        <f t="shared" si="22"/>
        <v>1</v>
      </c>
      <c r="L153" s="378">
        <f t="shared" si="23"/>
        <v>1900</v>
      </c>
      <c r="M153" s="371" t="e">
        <f t="shared" si="24"/>
        <v>#N/A</v>
      </c>
      <c r="N153" s="371">
        <f>VLOOKUP(Tabela14567[[#This Row],[Banco Destino]],$S$9:$T$28,2,0)</f>
        <v>7</v>
      </c>
      <c r="O153" s="371" t="e">
        <f>IF(M153&gt;'13'!$CD$30,0,1)</f>
        <v>#N/A</v>
      </c>
      <c r="P153" s="371" t="e">
        <f>IF(M153&gt;'01'!$BX$27,0,1)</f>
        <v>#N/A</v>
      </c>
    </row>
    <row r="154" spans="3:16" x14ac:dyDescent="0.25">
      <c r="C154" s="375"/>
      <c r="D154" s="371"/>
      <c r="E154" s="376"/>
      <c r="F154" s="377"/>
      <c r="G154" s="371"/>
      <c r="H154" s="371"/>
      <c r="I154" s="371" t="str">
        <f t="shared" ca="1" si="20"/>
        <v/>
      </c>
      <c r="J154" s="378">
        <f t="shared" si="21"/>
        <v>0</v>
      </c>
      <c r="K154" s="378">
        <f t="shared" si="22"/>
        <v>1</v>
      </c>
      <c r="L154" s="378">
        <f t="shared" si="23"/>
        <v>1900</v>
      </c>
      <c r="M154" s="371" t="e">
        <f t="shared" si="24"/>
        <v>#N/A</v>
      </c>
      <c r="N154" s="371">
        <f>VLOOKUP(Tabela14567[[#This Row],[Banco Destino]],$S$9:$T$28,2,0)</f>
        <v>7</v>
      </c>
      <c r="O154" s="371" t="e">
        <f>IF(M154&gt;'13'!$CD$30,0,1)</f>
        <v>#N/A</v>
      </c>
      <c r="P154" s="371" t="e">
        <f>IF(M154&gt;'01'!$BX$27,0,1)</f>
        <v>#N/A</v>
      </c>
    </row>
  </sheetData>
  <mergeCells count="1">
    <mergeCell ref="C6:E6"/>
  </mergeCells>
  <conditionalFormatting sqref="C9:P154">
    <cfRule type="expression" dxfId="69" priority="1">
      <formula>$H9="Pendente"</formula>
    </cfRule>
  </conditionalFormatting>
  <dataValidations count="3">
    <dataValidation type="list" allowBlank="1" showInputMessage="1" showErrorMessage="1" sqref="D9:D154 G9:G154" xr:uid="{00000000-0002-0000-0B00-000000000000}">
      <formula1>$S$9:$S$28</formula1>
    </dataValidation>
    <dataValidation type="list" allowBlank="1" showInputMessage="1" showErrorMessage="1" sqref="H9:H154" xr:uid="{00000000-0002-0000-0B00-000001000000}">
      <formula1>$V$9:$V$10</formula1>
    </dataValidation>
    <dataValidation allowBlank="1" showInputMessage="1" showErrorMessage="1" promptTitle="Observação:" prompt="_x000a_Essa cédula é preenchida automaticamente quando o &quot;STATUS&quot; do lançamento está na opção &quot;PENDENTE&quot;." sqref="I9:I154" xr:uid="{00000000-0002-0000-0B00-000002000000}"/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ULTIMALINHA">
                <anchor moveWithCells="1" sizeWithCells="1">
                  <from>
                    <xdr:col>4</xdr:col>
                    <xdr:colOff>2667000</xdr:colOff>
                    <xdr:row>4</xdr:row>
                    <xdr:rowOff>171450</xdr:rowOff>
                  </from>
                  <to>
                    <xdr:col>5</xdr:col>
                    <xdr:colOff>466725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LA_TRANS">
                <anchor moveWithCells="1" sizeWithCells="1">
                  <from>
                    <xdr:col>5</xdr:col>
                    <xdr:colOff>657225</xdr:colOff>
                    <xdr:row>4</xdr:row>
                    <xdr:rowOff>171450</xdr:rowOff>
                  </from>
                  <to>
                    <xdr:col>6</xdr:col>
                    <xdr:colOff>1476375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4">
    <tabColor rgb="FFFF0000"/>
  </sheetPr>
  <dimension ref="A1:CF135"/>
  <sheetViews>
    <sheetView showGridLines="0" showRowColHeaders="0" tabSelected="1" zoomScaleNormal="100" workbookViewId="0">
      <pane ySplit="4" topLeftCell="A5" activePane="bottomLeft" state="frozen"/>
      <selection pane="bottomLeft" activeCell="J12" sqref="J12"/>
    </sheetView>
  </sheetViews>
  <sheetFormatPr defaultRowHeight="15" x14ac:dyDescent="0.25"/>
  <cols>
    <col min="1" max="1" width="10.7109375" style="1" customWidth="1"/>
    <col min="2" max="2" width="4.28515625" style="1" customWidth="1"/>
    <col min="3" max="3" width="3.7109375" style="1" customWidth="1"/>
    <col min="4" max="4" width="2" style="1" customWidth="1"/>
    <col min="5" max="5" width="3" style="1" customWidth="1"/>
    <col min="6" max="6" width="2" style="1" customWidth="1"/>
    <col min="7" max="7" width="5.5703125" style="1" customWidth="1"/>
    <col min="8" max="10" width="14.7109375" style="1" customWidth="1"/>
    <col min="11" max="11" width="6.140625" style="1" customWidth="1"/>
    <col min="12" max="12" width="3.7109375" style="1" customWidth="1"/>
    <col min="13" max="13" width="2" style="1" customWidth="1"/>
    <col min="14" max="14" width="3" style="1" customWidth="1"/>
    <col min="15" max="15" width="2" style="1" customWidth="1"/>
    <col min="16" max="16" width="5.5703125" style="1" customWidth="1"/>
    <col min="17" max="19" width="14.7109375" style="1" customWidth="1"/>
    <col min="20" max="25" width="9.140625" style="1"/>
    <col min="26" max="26" width="6.42578125" style="1" customWidth="1"/>
    <col min="27" max="27" width="9.140625" style="1" customWidth="1"/>
    <col min="28" max="35" width="8.85546875" style="1" customWidth="1"/>
    <col min="36" max="36" width="8.85546875" style="411" customWidth="1"/>
    <col min="37" max="80" width="7.28515625" style="387" hidden="1" customWidth="1"/>
    <col min="81" max="82" width="9.140625" style="412" customWidth="1"/>
    <col min="83" max="84" width="9.5703125" style="413" bestFit="1" customWidth="1"/>
    <col min="85" max="16384" width="9.140625" style="1"/>
  </cols>
  <sheetData>
    <row r="1" spans="1:80" x14ac:dyDescent="0.25">
      <c r="A1" s="64"/>
    </row>
    <row r="5" spans="1:80" x14ac:dyDescent="0.25">
      <c r="AX5" s="387" t="s">
        <v>222</v>
      </c>
    </row>
    <row r="6" spans="1:80" ht="15" customHeight="1" x14ac:dyDescent="0.25">
      <c r="C6" s="424" t="s">
        <v>252</v>
      </c>
      <c r="D6" s="424"/>
      <c r="E6" s="424"/>
      <c r="F6" s="424"/>
      <c r="G6" s="424"/>
      <c r="H6" s="424"/>
      <c r="I6" s="424"/>
      <c r="J6" s="424"/>
      <c r="K6" s="424"/>
      <c r="L6" s="424"/>
      <c r="Q6" s="18" t="s">
        <v>151</v>
      </c>
      <c r="R6" s="106">
        <v>2019</v>
      </c>
      <c r="S6" s="18" t="s">
        <v>152</v>
      </c>
      <c r="T6" s="425" t="s">
        <v>272</v>
      </c>
      <c r="U6" s="425"/>
      <c r="V6" s="425"/>
      <c r="AX6" s="388">
        <f>SUM('CAD2'!E7:E26)</f>
        <v>57165.69</v>
      </c>
    </row>
    <row r="7" spans="1:80" ht="5.25" customHeight="1" x14ac:dyDescent="0.25">
      <c r="C7" s="424"/>
      <c r="D7" s="424"/>
      <c r="E7" s="424"/>
      <c r="F7" s="424"/>
      <c r="G7" s="424"/>
      <c r="H7" s="424"/>
      <c r="I7" s="424"/>
      <c r="J7" s="424"/>
      <c r="K7" s="424"/>
      <c r="L7" s="424"/>
      <c r="Q7" s="18"/>
      <c r="R7" s="14"/>
      <c r="S7" s="18"/>
      <c r="T7" s="15"/>
    </row>
    <row r="8" spans="1:80" ht="15" customHeight="1" x14ac:dyDescent="0.25">
      <c r="C8" s="424"/>
      <c r="D8" s="424"/>
      <c r="E8" s="424"/>
      <c r="F8" s="424"/>
      <c r="G8" s="424"/>
      <c r="H8" s="424"/>
      <c r="I8" s="424"/>
      <c r="J8" s="424"/>
      <c r="K8" s="424"/>
      <c r="L8" s="424"/>
      <c r="Q8" s="18" t="s">
        <v>153</v>
      </c>
      <c r="R8" s="106" t="s">
        <v>41</v>
      </c>
      <c r="S8" s="18" t="s">
        <v>150</v>
      </c>
      <c r="T8" s="426" t="s">
        <v>60</v>
      </c>
      <c r="U8" s="426"/>
      <c r="V8" s="426"/>
      <c r="AL8" s="420" t="s">
        <v>91</v>
      </c>
      <c r="AM8" s="419" t="s">
        <v>102</v>
      </c>
      <c r="AN8" s="419" t="s">
        <v>69</v>
      </c>
      <c r="AO8" s="420" t="s">
        <v>87</v>
      </c>
      <c r="AP8" s="420" t="s">
        <v>103</v>
      </c>
      <c r="AQ8" s="420" t="s">
        <v>104</v>
      </c>
      <c r="AR8" s="420" t="s">
        <v>105</v>
      </c>
      <c r="AS8" s="420" t="s">
        <v>108</v>
      </c>
      <c r="AT8" s="420" t="s">
        <v>106</v>
      </c>
      <c r="AU8" s="420" t="s">
        <v>107</v>
      </c>
      <c r="AX8" s="420" t="s">
        <v>91</v>
      </c>
      <c r="AY8" s="419" t="s">
        <v>102</v>
      </c>
      <c r="AZ8" s="419" t="s">
        <v>69</v>
      </c>
      <c r="BA8" s="420" t="s">
        <v>87</v>
      </c>
      <c r="BB8" s="420" t="s">
        <v>103</v>
      </c>
      <c r="BC8" s="420" t="s">
        <v>104</v>
      </c>
      <c r="BD8" s="420" t="s">
        <v>105</v>
      </c>
      <c r="BE8" s="420" t="s">
        <v>108</v>
      </c>
      <c r="BF8" s="420"/>
      <c r="BG8" s="420"/>
      <c r="BJ8" s="420" t="s">
        <v>91</v>
      </c>
      <c r="BK8" s="419" t="s">
        <v>102</v>
      </c>
      <c r="BL8" s="419" t="s">
        <v>69</v>
      </c>
      <c r="BM8" s="420" t="s">
        <v>87</v>
      </c>
      <c r="BN8" s="420" t="s">
        <v>103</v>
      </c>
      <c r="BO8" s="420" t="s">
        <v>104</v>
      </c>
      <c r="BP8" s="420" t="s">
        <v>105</v>
      </c>
      <c r="BQ8" s="420" t="s">
        <v>108</v>
      </c>
      <c r="BR8" s="420" t="s">
        <v>106</v>
      </c>
      <c r="BS8" s="420" t="s">
        <v>107</v>
      </c>
    </row>
    <row r="9" spans="1:80" x14ac:dyDescent="0.25">
      <c r="AL9" s="420"/>
      <c r="AM9" s="419"/>
      <c r="AN9" s="419"/>
      <c r="AO9" s="420"/>
      <c r="AP9" s="420"/>
      <c r="AQ9" s="420"/>
      <c r="AR9" s="420"/>
      <c r="AS9" s="420"/>
      <c r="AT9" s="420"/>
      <c r="AU9" s="420"/>
      <c r="AX9" s="420"/>
      <c r="AY9" s="419"/>
      <c r="AZ9" s="419"/>
      <c r="BA9" s="420"/>
      <c r="BB9" s="420"/>
      <c r="BC9" s="420"/>
      <c r="BD9" s="420"/>
      <c r="BE9" s="420"/>
      <c r="BF9" s="420"/>
      <c r="BG9" s="420"/>
      <c r="BJ9" s="420"/>
      <c r="BK9" s="419"/>
      <c r="BL9" s="419"/>
      <c r="BM9" s="420"/>
      <c r="BN9" s="420"/>
      <c r="BO9" s="420"/>
      <c r="BP9" s="420"/>
      <c r="BQ9" s="420"/>
      <c r="BR9" s="420"/>
      <c r="BS9" s="420"/>
    </row>
    <row r="10" spans="1:80" ht="15" customHeight="1" x14ac:dyDescent="0.25">
      <c r="H10" s="228" t="s">
        <v>19</v>
      </c>
      <c r="I10" s="216" t="s">
        <v>21</v>
      </c>
      <c r="J10" s="36" t="s">
        <v>22</v>
      </c>
      <c r="Q10" s="228" t="s">
        <v>19</v>
      </c>
      <c r="R10" s="216" t="s">
        <v>21</v>
      </c>
      <c r="S10" s="36" t="s">
        <v>22</v>
      </c>
      <c r="V10" s="3"/>
      <c r="AK10" s="185">
        <v>2018</v>
      </c>
      <c r="AL10" s="388">
        <f>SUMIFS('CAD2'!E7:E26,'CAD2'!D7:D26,'01'!T6)</f>
        <v>1452.75</v>
      </c>
      <c r="AM10" s="388">
        <f>SUMIFS(DES!F:F,DES!L:L,AK10,DES!G:G,'01'!$T$6,DES!S:S,1)</f>
        <v>40296.680000000008</v>
      </c>
      <c r="AN10" s="388">
        <f>SUMIFS(REC!F:F,REC!L:L,AK10,REC!G:G,'01'!$T$6,REC!S:S,1)</f>
        <v>10030</v>
      </c>
      <c r="AO10" s="388">
        <f>SUMIFS('EMP ADQ'!G:G,'EMP ADQ'!M:M,AK10,'EMP ADQ'!D:D,'EMP ADQ'!$Y$12,'EMP ADQ'!H:H,'01'!$T$6,'EMP ADQ'!S:S,1)</f>
        <v>7690</v>
      </c>
      <c r="AP10" s="388">
        <f>SUMIFS('EMP ADQ'!G:G,'EMP ADQ'!M:M,AK10,'EMP ADQ'!D:D,'EMP ADQ'!$Y$13,'EMP ADQ'!H:H,'01'!$T$6,'EMP ADQ'!S:S,1)</f>
        <v>8390</v>
      </c>
      <c r="AQ10" s="388">
        <f>SUMIFS('EMP CON'!G:G,'EMP CON'!M:M,'01'!AK10,'EMP CON'!D:D,'EMP CON'!$Y$12,'EMP CON'!H:H,'01'!$T$6,'EMP CON'!S:S,1)</f>
        <v>3576.3</v>
      </c>
      <c r="AR10" s="388">
        <f>SUMIFS('EMP CON'!G:G,'EMP CON'!M:M,'01'!AK10,'EMP CON'!D:D,'EMP CON'!$Y$13,'EMP CON'!H:H,'01'!$T$6,'EMP CON'!S:S,1)</f>
        <v>3736.3</v>
      </c>
      <c r="AS10" s="388">
        <f>SUMIFS('PG CAR'!H:H,'PG CAR'!N:N,'01'!AK10,'PG CAR'!I:I,'01'!$T$6,'PG CAR'!U:U,1)</f>
        <v>0</v>
      </c>
      <c r="AT10" s="388">
        <f>SUMIFS(TRANS!F:F,TRANS!L:L,'01'!AK10,TRANS!D:D,'01'!$T$6,TRANS!P:P,1)</f>
        <v>13400</v>
      </c>
      <c r="AU10" s="388">
        <f>SUMIFS(TRANS!F:F,TRANS!L:L,'01'!AK10,TRANS!G:G,'01'!$T$6,TRANS!P:P,1)</f>
        <v>49210</v>
      </c>
      <c r="AW10" s="185">
        <v>2018</v>
      </c>
      <c r="AX10" s="388">
        <f>SUMIFS(AX6,BX33,77)</f>
        <v>0</v>
      </c>
      <c r="AY10" s="388">
        <f>SUMIFS(DES!F:F,DES!L:L,AK10,DES!S:S,1,DES!R:R,1)</f>
        <v>0</v>
      </c>
      <c r="AZ10" s="388">
        <f>SUMIFS(REC!F:F,REC!L:L,AK10,REC!S:S,1,REC!R:R,1)</f>
        <v>0</v>
      </c>
      <c r="BA10" s="388">
        <f>SUMIFS('EMP ADQ'!G:G,'EMP ADQ'!M:M,AK10,'EMP ADQ'!D:D,'EMP ADQ'!$Y$12,'EMP ADQ'!S:S,1,'EMP ADQ'!R:R,1)</f>
        <v>0</v>
      </c>
      <c r="BB10" s="388">
        <f>SUMIFS('EMP ADQ'!G:G,'EMP ADQ'!M:M,AK10,'EMP ADQ'!D:D,'EMP ADQ'!$Y$13,'EMP ADQ'!S:S,1,'EMP ADQ'!R:R,1)</f>
        <v>0</v>
      </c>
      <c r="BC10" s="388">
        <f>SUMIFS('EMP CON'!G:G,'EMP CON'!M:M,'01'!AK10,'EMP CON'!D:D,'EMP CON'!$Y$12,'EMP CON'!S:S,1,'EMP CON'!R:R,1)</f>
        <v>0</v>
      </c>
      <c r="BD10" s="388">
        <f>SUMIFS('EMP CON'!G:G,'EMP CON'!M:M,'01'!AK10,'EMP CON'!D:D,'EMP CON'!$Y$13,'EMP CON'!S:S,1,'EMP CON'!R:R,1)</f>
        <v>0</v>
      </c>
      <c r="BE10" s="388">
        <f>SUMIFS('PG CAR'!H:H,'PG CAR'!N:N,'01'!AK10,'PG CAR'!U:U,1,'PG CAR'!T:T,1)</f>
        <v>0</v>
      </c>
      <c r="BF10" s="388"/>
      <c r="BG10" s="388"/>
      <c r="BI10" s="185">
        <v>2018</v>
      </c>
      <c r="BJ10" s="388">
        <f t="shared" ref="BJ10:BJ41" si="0">AL10+AX10</f>
        <v>1452.75</v>
      </c>
      <c r="BK10" s="388">
        <f t="shared" ref="BK10:BK41" si="1">AM10+AY10</f>
        <v>40296.680000000008</v>
      </c>
      <c r="BL10" s="388">
        <f t="shared" ref="BL10:BL41" si="2">AN10+AZ10</f>
        <v>10030</v>
      </c>
      <c r="BM10" s="388">
        <f t="shared" ref="BM10:BM41" si="3">AO10+BA10</f>
        <v>7690</v>
      </c>
      <c r="BN10" s="388">
        <f t="shared" ref="BN10:BN41" si="4">AP10+BB10</f>
        <v>8390</v>
      </c>
      <c r="BO10" s="388">
        <f t="shared" ref="BO10:BO41" si="5">AQ10+BC10</f>
        <v>3576.3</v>
      </c>
      <c r="BP10" s="388">
        <f t="shared" ref="BP10:BP41" si="6">AR10+BD10</f>
        <v>3736.3</v>
      </c>
      <c r="BQ10" s="388">
        <f t="shared" ref="BQ10:BQ41" si="7">AS10+BE10</f>
        <v>0</v>
      </c>
      <c r="BR10" s="388">
        <f>AT10</f>
        <v>13400</v>
      </c>
      <c r="BS10" s="388">
        <f>AU10</f>
        <v>49210</v>
      </c>
      <c r="CA10" s="387" t="s">
        <v>148</v>
      </c>
      <c r="CB10" s="185">
        <v>77</v>
      </c>
    </row>
    <row r="11" spans="1:80" ht="15" customHeight="1" x14ac:dyDescent="0.25">
      <c r="C11" s="421" t="s">
        <v>16</v>
      </c>
      <c r="D11" s="422"/>
      <c r="E11" s="422"/>
      <c r="F11" s="422"/>
      <c r="G11" s="422"/>
      <c r="H11" s="217"/>
      <c r="I11" s="217"/>
      <c r="J11" s="218">
        <f>SUMIFS(AL126:AW126,AL125:AW125,BX36)</f>
        <v>7491.9899999999907</v>
      </c>
      <c r="L11" s="222">
        <v>16</v>
      </c>
      <c r="M11" s="223" t="s">
        <v>20</v>
      </c>
      <c r="N11" s="224">
        <f t="shared" ref="N11:N26" si="8">$BX$36</f>
        <v>8</v>
      </c>
      <c r="O11" s="223" t="s">
        <v>20</v>
      </c>
      <c r="P11" s="225">
        <f t="shared" ref="P11:P26" si="9">$R$6</f>
        <v>2019</v>
      </c>
      <c r="Q11" s="226">
        <f>BK84+BL84+BO84+BR84</f>
        <v>0</v>
      </c>
      <c r="R11" s="226">
        <f>BJ84+BM84+BN84+BP84+BQ84</f>
        <v>404</v>
      </c>
      <c r="S11" s="20">
        <f>J26+Q11-R11</f>
        <v>5088.6199999999917</v>
      </c>
      <c r="AK11" s="185">
        <v>2019</v>
      </c>
      <c r="AL11" s="388">
        <f>AL10-AM10+AN10+AO10-AP10-AQ10+AR10-AS10-AT10+AU10</f>
        <v>6456.0699999999924</v>
      </c>
      <c r="AM11" s="388">
        <f>SUMIFS(DES!F:F,DES!L:L,AK11,DES!G:G,'01'!$T$6,DES!S:S,1)</f>
        <v>40839.789999999972</v>
      </c>
      <c r="AN11" s="388">
        <f>SUMIFS(REC!F:F,REC!L:L,AK11,REC!G:G,'01'!$T$6,REC!S:S,1)</f>
        <v>10080</v>
      </c>
      <c r="AO11" s="388">
        <f>SUMIFS('EMP ADQ'!G:G,'EMP ADQ'!M:M,AK11,'EMP ADQ'!D:D,'EMP ADQ'!$Y$12,'EMP ADQ'!H:H,'01'!$T$6,'EMP ADQ'!S:S,1)</f>
        <v>4968</v>
      </c>
      <c r="AP11" s="388">
        <f>SUMIFS('EMP ADQ'!G:G,'EMP ADQ'!M:M,AK11,'EMP ADQ'!D:D,'EMP ADQ'!$Y$13,'EMP ADQ'!H:H,'01'!$T$6,'EMP ADQ'!S:S,1)</f>
        <v>8468</v>
      </c>
      <c r="AQ11" s="388">
        <f>SUMIFS('EMP CON'!G:G,'EMP CON'!M:M,'01'!AK11,'EMP CON'!D:D,'EMP CON'!$Y$12,'EMP CON'!H:H,'01'!$T$6,'EMP CON'!S:S,1)</f>
        <v>6495.23</v>
      </c>
      <c r="AR11" s="388">
        <f>SUMIFS('EMP CON'!G:G,'EMP CON'!M:M,'01'!AK11,'EMP CON'!D:D,'EMP CON'!$Y$13,'EMP CON'!H:H,'01'!$T$6,'EMP CON'!S:S,1)</f>
        <v>6408.82</v>
      </c>
      <c r="AS11" s="388">
        <f>SUMIFS('PG CAR'!H:H,'PG CAR'!N:N,'01'!AK11,'PG CAR'!I:I,'01'!$T$6,'PG CAR'!U:U,1)</f>
        <v>1483.6699999999998</v>
      </c>
      <c r="AT11" s="388">
        <f>SUMIFS(TRANS!F:F,TRANS!L:L,'01'!AK11,TRANS!D:D,'01'!$T$6,TRANS!P:P,1)</f>
        <v>7340</v>
      </c>
      <c r="AU11" s="388">
        <f>SUMIFS(TRANS!F:F,TRANS!L:L,'01'!AK11,TRANS!G:G,'01'!$T$6,TRANS!P:P,1)</f>
        <v>43470</v>
      </c>
      <c r="AW11" s="185">
        <v>2019</v>
      </c>
      <c r="AX11" s="388">
        <f t="shared" ref="AX11:AX42" si="10">AX10-AY10+AZ10+BA10-BB10-BC10+BD10-BE10-BF10+BG10</f>
        <v>0</v>
      </c>
      <c r="AY11" s="388">
        <f>SUMIFS(DES!F:F,DES!L:L,AK11,DES!S:S,1,DES!R:R,1)</f>
        <v>0</v>
      </c>
      <c r="AZ11" s="388">
        <f>SUMIFS(REC!F:F,REC!L:L,AK11,REC!S:S,1,REC!R:R,1)</f>
        <v>0</v>
      </c>
      <c r="BA11" s="388">
        <f>SUMIFS('EMP ADQ'!G:G,'EMP ADQ'!M:M,AK11,'EMP ADQ'!D:D,'EMP ADQ'!$Y$12,'EMP ADQ'!S:S,1,'EMP ADQ'!R:R,1)</f>
        <v>0</v>
      </c>
      <c r="BB11" s="388">
        <f>SUMIFS('EMP ADQ'!G:G,'EMP ADQ'!M:M,AK11,'EMP ADQ'!D:D,'EMP ADQ'!$Y$13,'EMP ADQ'!S:S,1,'EMP ADQ'!R:R,1)</f>
        <v>0</v>
      </c>
      <c r="BC11" s="388">
        <f>SUMIFS('EMP CON'!G:G,'EMP CON'!M:M,'01'!AK11,'EMP CON'!D:D,'EMP CON'!$Y$12,'EMP CON'!S:S,1,'EMP CON'!R:R,1)</f>
        <v>0</v>
      </c>
      <c r="BD11" s="388">
        <f>SUMIFS('EMP CON'!G:G,'EMP CON'!M:M,'01'!AK11,'EMP CON'!D:D,'EMP CON'!$Y$13,'EMP CON'!S:S,1,'EMP CON'!R:R,1)</f>
        <v>0</v>
      </c>
      <c r="BE11" s="388">
        <f>SUMIFS('PG CAR'!H:H,'PG CAR'!N:N,'01'!AK11,'PG CAR'!U:U,1,'PG CAR'!T:T,1)</f>
        <v>0</v>
      </c>
      <c r="BF11" s="388"/>
      <c r="BG11" s="388"/>
      <c r="BI11" s="185">
        <v>2019</v>
      </c>
      <c r="BJ11" s="388">
        <f t="shared" si="0"/>
        <v>6456.0699999999924</v>
      </c>
      <c r="BK11" s="388">
        <f t="shared" si="1"/>
        <v>40839.789999999972</v>
      </c>
      <c r="BL11" s="388">
        <f t="shared" si="2"/>
        <v>10080</v>
      </c>
      <c r="BM11" s="388">
        <f t="shared" si="3"/>
        <v>4968</v>
      </c>
      <c r="BN11" s="388">
        <f t="shared" si="4"/>
        <v>8468</v>
      </c>
      <c r="BO11" s="388">
        <f t="shared" si="5"/>
        <v>6495.23</v>
      </c>
      <c r="BP11" s="388">
        <f t="shared" si="6"/>
        <v>6408.82</v>
      </c>
      <c r="BQ11" s="388">
        <f t="shared" si="7"/>
        <v>1483.6699999999998</v>
      </c>
      <c r="BR11" s="388">
        <f t="shared" ref="BR11:BR60" si="11">AT11</f>
        <v>7340</v>
      </c>
      <c r="BS11" s="388">
        <f t="shared" ref="BS11:BS60" si="12">AU11</f>
        <v>43470</v>
      </c>
      <c r="CA11" s="390" t="str">
        <f>'CAD2'!D7</f>
        <v>DINHEIRO / CARTEIRA</v>
      </c>
      <c r="CB11" s="185">
        <v>1</v>
      </c>
    </row>
    <row r="12" spans="1:80" ht="15" customHeight="1" x14ac:dyDescent="0.25">
      <c r="C12" s="219">
        <v>1</v>
      </c>
      <c r="D12" s="220" t="s">
        <v>20</v>
      </c>
      <c r="E12" s="221">
        <f t="shared" ref="E12:E26" si="13">$BX$36</f>
        <v>8</v>
      </c>
      <c r="F12" s="220" t="s">
        <v>20</v>
      </c>
      <c r="G12" s="221">
        <f t="shared" ref="G12:G26" si="14">$R$6</f>
        <v>2019</v>
      </c>
      <c r="H12" s="227">
        <f>BK69+BL69+BO69+BR69</f>
        <v>0</v>
      </c>
      <c r="I12" s="227">
        <f>BJ69+BM69+BN69+BP69+BQ69</f>
        <v>1960.8899999999999</v>
      </c>
      <c r="J12" s="25">
        <f>J11+H12-I12</f>
        <v>5531.0999999999913</v>
      </c>
      <c r="L12" s="222">
        <v>17</v>
      </c>
      <c r="M12" s="223" t="s">
        <v>20</v>
      </c>
      <c r="N12" s="224">
        <f t="shared" si="8"/>
        <v>8</v>
      </c>
      <c r="O12" s="223" t="s">
        <v>20</v>
      </c>
      <c r="P12" s="225">
        <f t="shared" si="9"/>
        <v>2019</v>
      </c>
      <c r="Q12" s="226">
        <f t="shared" ref="Q12:Q26" si="15">BK85+BL85+BO85+BR85</f>
        <v>0</v>
      </c>
      <c r="R12" s="226">
        <f t="shared" ref="R12:R26" si="16">BJ85+BM85+BN85+BP85+BQ85</f>
        <v>10</v>
      </c>
      <c r="S12" s="20">
        <f>S11+Q12-R12</f>
        <v>5078.6199999999917</v>
      </c>
      <c r="AK12" s="185">
        <v>2020</v>
      </c>
      <c r="AL12" s="388">
        <f t="shared" ref="AL12:AL60" si="17">AL11-AM11+AN11+AO11-AP11-AQ11+AR11-AS11-AT11+AU11</f>
        <v>6756.2000000000189</v>
      </c>
      <c r="AM12" s="388">
        <f>SUMIFS(DES!F:F,DES!L:L,AK12,DES!G:G,'01'!$T$6,DES!S:S,1)</f>
        <v>130</v>
      </c>
      <c r="AN12" s="388">
        <f>SUMIFS(REC!F:F,REC!L:L,AK12,REC!G:G,'01'!$T$6,REC!S:S,1)</f>
        <v>0</v>
      </c>
      <c r="AO12" s="388">
        <f>SUMIFS('EMP ADQ'!G:G,'EMP ADQ'!M:M,AK12,'EMP ADQ'!D:D,'EMP ADQ'!$Y$12,'EMP ADQ'!H:H,'01'!$T$6,'EMP ADQ'!S:S,1)</f>
        <v>0</v>
      </c>
      <c r="AP12" s="388">
        <f>SUMIFS('EMP ADQ'!G:G,'EMP ADQ'!M:M,AK12,'EMP ADQ'!D:D,'EMP ADQ'!$Y$13,'EMP ADQ'!H:H,'01'!$T$6,'EMP ADQ'!S:S,1)</f>
        <v>0</v>
      </c>
      <c r="AQ12" s="388">
        <f>SUMIFS('EMP CON'!G:G,'EMP CON'!M:M,'01'!AK12,'EMP CON'!D:D,'EMP CON'!$Y$12,'EMP CON'!H:H,'01'!$T$6,'EMP CON'!S:S,1)</f>
        <v>0</v>
      </c>
      <c r="AR12" s="388">
        <f>SUMIFS('EMP CON'!G:G,'EMP CON'!M:M,'01'!AK12,'EMP CON'!D:D,'EMP CON'!$Y$13,'EMP CON'!H:H,'01'!$T$6,'EMP CON'!S:S,1)</f>
        <v>0</v>
      </c>
      <c r="AS12" s="388">
        <f>SUMIFS('PG CAR'!H:H,'PG CAR'!N:N,'01'!AK12,'PG CAR'!I:I,'01'!$T$6,'PG CAR'!U:U,1)</f>
        <v>0</v>
      </c>
      <c r="AT12" s="388">
        <f>SUMIFS(TRANS!F:F,TRANS!L:L,'01'!AK12,TRANS!D:D,'01'!$T$6,TRANS!P:P,1)</f>
        <v>0</v>
      </c>
      <c r="AU12" s="388">
        <f>SUMIFS(TRANS!F:F,TRANS!L:L,'01'!AK12,TRANS!G:G,'01'!$T$6,TRANS!P:P,1)</f>
        <v>0</v>
      </c>
      <c r="AW12" s="185">
        <v>2020</v>
      </c>
      <c r="AX12" s="388">
        <f t="shared" si="10"/>
        <v>0</v>
      </c>
      <c r="AY12" s="388">
        <f>SUMIFS(DES!F:F,DES!L:L,AK12,DES!S:S,1,DES!R:R,1)</f>
        <v>0</v>
      </c>
      <c r="AZ12" s="388">
        <f>SUMIFS(REC!F:F,REC!L:L,AK12,REC!S:S,1,REC!R:R,1)</f>
        <v>0</v>
      </c>
      <c r="BA12" s="388">
        <f>SUMIFS('EMP ADQ'!G:G,'EMP ADQ'!M:M,AK12,'EMP ADQ'!D:D,'EMP ADQ'!$Y$12,'EMP ADQ'!S:S,1,'EMP ADQ'!R:R,1)</f>
        <v>0</v>
      </c>
      <c r="BB12" s="388">
        <f>SUMIFS('EMP ADQ'!G:G,'EMP ADQ'!M:M,AK12,'EMP ADQ'!D:D,'EMP ADQ'!$Y$13,'EMP ADQ'!S:S,1,'EMP ADQ'!R:R,1)</f>
        <v>0</v>
      </c>
      <c r="BC12" s="388">
        <f>SUMIFS('EMP CON'!G:G,'EMP CON'!M:M,'01'!AK12,'EMP CON'!D:D,'EMP CON'!$Y$12,'EMP CON'!S:S,1,'EMP CON'!R:R,1)</f>
        <v>0</v>
      </c>
      <c r="BD12" s="388">
        <f>SUMIFS('EMP CON'!G:G,'EMP CON'!M:M,'01'!AK12,'EMP CON'!D:D,'EMP CON'!$Y$13,'EMP CON'!S:S,1,'EMP CON'!R:R,1)</f>
        <v>0</v>
      </c>
      <c r="BE12" s="388">
        <f>SUMIFS('PG CAR'!H:H,'PG CAR'!N:N,'01'!AK12,'PG CAR'!U:U,1,'PG CAR'!T:T,1)</f>
        <v>0</v>
      </c>
      <c r="BF12" s="388"/>
      <c r="BG12" s="388"/>
      <c r="BI12" s="185">
        <v>2020</v>
      </c>
      <c r="BJ12" s="388">
        <f t="shared" si="0"/>
        <v>6756.2000000000189</v>
      </c>
      <c r="BK12" s="388">
        <f t="shared" si="1"/>
        <v>130</v>
      </c>
      <c r="BL12" s="388">
        <f t="shared" si="2"/>
        <v>0</v>
      </c>
      <c r="BM12" s="388">
        <f t="shared" si="3"/>
        <v>0</v>
      </c>
      <c r="BN12" s="388">
        <f t="shared" si="4"/>
        <v>0</v>
      </c>
      <c r="BO12" s="388">
        <f t="shared" si="5"/>
        <v>0</v>
      </c>
      <c r="BP12" s="388">
        <f t="shared" si="6"/>
        <v>0</v>
      </c>
      <c r="BQ12" s="388">
        <f t="shared" si="7"/>
        <v>0</v>
      </c>
      <c r="BR12" s="388">
        <f t="shared" si="11"/>
        <v>0</v>
      </c>
      <c r="BS12" s="388">
        <f t="shared" si="12"/>
        <v>0</v>
      </c>
      <c r="CA12" s="390" t="str">
        <f>'CAD2'!D8</f>
        <v>CAIXA ECONÔMICA FEDERAL</v>
      </c>
      <c r="CB12" s="185">
        <v>2</v>
      </c>
    </row>
    <row r="13" spans="1:80" ht="15" customHeight="1" x14ac:dyDescent="0.25">
      <c r="C13" s="222">
        <v>2</v>
      </c>
      <c r="D13" s="223" t="s">
        <v>20</v>
      </c>
      <c r="E13" s="221">
        <f t="shared" si="13"/>
        <v>8</v>
      </c>
      <c r="F13" s="223" t="s">
        <v>20</v>
      </c>
      <c r="G13" s="221">
        <f t="shared" si="14"/>
        <v>2019</v>
      </c>
      <c r="H13" s="227">
        <f t="shared" ref="H13:H26" si="18">BK70+BL70+BO70+BR70</f>
        <v>100</v>
      </c>
      <c r="I13" s="227">
        <f t="shared" ref="I13:I26" si="19">BJ70+BM70+BN70+BP70+BQ70</f>
        <v>3.2</v>
      </c>
      <c r="J13" s="20">
        <f t="shared" ref="J13:J26" si="20">J12+H13-I13</f>
        <v>5627.8999999999915</v>
      </c>
      <c r="L13" s="222">
        <v>18</v>
      </c>
      <c r="M13" s="223" t="s">
        <v>20</v>
      </c>
      <c r="N13" s="224">
        <f t="shared" si="8"/>
        <v>8</v>
      </c>
      <c r="O13" s="223" t="s">
        <v>20</v>
      </c>
      <c r="P13" s="225">
        <f t="shared" si="9"/>
        <v>2019</v>
      </c>
      <c r="Q13" s="226">
        <f t="shared" si="15"/>
        <v>710</v>
      </c>
      <c r="R13" s="226">
        <f t="shared" si="16"/>
        <v>26.5</v>
      </c>
      <c r="S13" s="20">
        <f t="shared" ref="S13:S26" si="21">S12+Q13-R13</f>
        <v>5762.1199999999917</v>
      </c>
      <c r="AK13" s="185">
        <v>2021</v>
      </c>
      <c r="AL13" s="388">
        <f t="shared" si="17"/>
        <v>6626.2000000000189</v>
      </c>
      <c r="AM13" s="388">
        <f>SUMIFS(DES!F:F,DES!L:L,AK13,DES!G:G,'01'!$T$6,DES!S:S,1)</f>
        <v>0</v>
      </c>
      <c r="AN13" s="388">
        <f>SUMIFS(REC!F:F,REC!L:L,AK13,REC!G:G,'01'!$T$6,REC!S:S,1)</f>
        <v>0</v>
      </c>
      <c r="AO13" s="388">
        <f>SUMIFS('EMP ADQ'!G:G,'EMP ADQ'!M:M,AK13,'EMP ADQ'!D:D,'EMP ADQ'!$Y$12,'EMP ADQ'!H:H,'01'!$T$6,'EMP ADQ'!S:S,1)</f>
        <v>0</v>
      </c>
      <c r="AP13" s="388">
        <f>SUMIFS('EMP ADQ'!G:G,'EMP ADQ'!M:M,AK13,'EMP ADQ'!D:D,'EMP ADQ'!$Y$13,'EMP ADQ'!H:H,'01'!$T$6,'EMP ADQ'!S:S,1)</f>
        <v>0</v>
      </c>
      <c r="AQ13" s="388">
        <f>SUMIFS('EMP CON'!G:G,'EMP CON'!M:M,'01'!AK13,'EMP CON'!D:D,'EMP CON'!$Y$12,'EMP CON'!H:H,'01'!$T$6,'EMP CON'!S:S,1)</f>
        <v>0</v>
      </c>
      <c r="AR13" s="388">
        <f>SUMIFS('EMP CON'!G:G,'EMP CON'!M:M,'01'!AK13,'EMP CON'!D:D,'EMP CON'!$Y$13,'EMP CON'!H:H,'01'!$T$6,'EMP CON'!S:S,1)</f>
        <v>0</v>
      </c>
      <c r="AS13" s="388">
        <f>SUMIFS('PG CAR'!H:H,'PG CAR'!N:N,'01'!AK13,'PG CAR'!I:I,'01'!$T$6,'PG CAR'!U:U,1)</f>
        <v>0</v>
      </c>
      <c r="AT13" s="388">
        <f>SUMIFS(TRANS!F:F,TRANS!L:L,'01'!AK13,TRANS!D:D,'01'!$T$6,TRANS!P:P,1)</f>
        <v>0</v>
      </c>
      <c r="AU13" s="388">
        <f>SUMIFS(TRANS!F:F,TRANS!L:L,'01'!AK13,TRANS!G:G,'01'!$T$6,TRANS!P:P,1)</f>
        <v>0</v>
      </c>
      <c r="AW13" s="185">
        <v>2021</v>
      </c>
      <c r="AX13" s="388">
        <f t="shared" si="10"/>
        <v>0</v>
      </c>
      <c r="AY13" s="388">
        <f>SUMIFS(DES!F:F,DES!L:L,AK13,DES!S:S,1,DES!R:R,1)</f>
        <v>0</v>
      </c>
      <c r="AZ13" s="388">
        <f>SUMIFS(REC!F:F,REC!L:L,AK13,REC!S:S,1,REC!R:R,1)</f>
        <v>0</v>
      </c>
      <c r="BA13" s="388">
        <f>SUMIFS('EMP ADQ'!G:G,'EMP ADQ'!M:M,AK13,'EMP ADQ'!D:D,'EMP ADQ'!$Y$12,'EMP ADQ'!S:S,1,'EMP ADQ'!R:R,1)</f>
        <v>0</v>
      </c>
      <c r="BB13" s="388">
        <f>SUMIFS('EMP ADQ'!G:G,'EMP ADQ'!M:M,AK13,'EMP ADQ'!D:D,'EMP ADQ'!$Y$13,'EMP ADQ'!S:S,1,'EMP ADQ'!R:R,1)</f>
        <v>0</v>
      </c>
      <c r="BC13" s="388">
        <f>SUMIFS('EMP CON'!G:G,'EMP CON'!M:M,'01'!AK13,'EMP CON'!D:D,'EMP CON'!$Y$12,'EMP CON'!S:S,1,'EMP CON'!R:R,1)</f>
        <v>0</v>
      </c>
      <c r="BD13" s="388">
        <f>SUMIFS('EMP CON'!G:G,'EMP CON'!M:M,'01'!AK13,'EMP CON'!D:D,'EMP CON'!$Y$13,'EMP CON'!S:S,1,'EMP CON'!R:R,1)</f>
        <v>0</v>
      </c>
      <c r="BE13" s="388">
        <f>SUMIFS('PG CAR'!H:H,'PG CAR'!N:N,'01'!AK13,'PG CAR'!U:U,1,'PG CAR'!T:T,1)</f>
        <v>0</v>
      </c>
      <c r="BF13" s="388"/>
      <c r="BG13" s="388"/>
      <c r="BI13" s="185">
        <v>2021</v>
      </c>
      <c r="BJ13" s="388">
        <f t="shared" si="0"/>
        <v>6626.2000000000189</v>
      </c>
      <c r="BK13" s="388">
        <f t="shared" si="1"/>
        <v>0</v>
      </c>
      <c r="BL13" s="388">
        <f t="shared" si="2"/>
        <v>0</v>
      </c>
      <c r="BM13" s="388">
        <f t="shared" si="3"/>
        <v>0</v>
      </c>
      <c r="BN13" s="388">
        <f t="shared" si="4"/>
        <v>0</v>
      </c>
      <c r="BO13" s="388">
        <f t="shared" si="5"/>
        <v>0</v>
      </c>
      <c r="BP13" s="388">
        <f t="shared" si="6"/>
        <v>0</v>
      </c>
      <c r="BQ13" s="388">
        <f t="shared" si="7"/>
        <v>0</v>
      </c>
      <c r="BR13" s="388">
        <f t="shared" si="11"/>
        <v>0</v>
      </c>
      <c r="BS13" s="388">
        <f t="shared" si="12"/>
        <v>0</v>
      </c>
      <c r="BX13" s="185" t="s">
        <v>34</v>
      </c>
      <c r="BY13" s="185">
        <v>1</v>
      </c>
      <c r="CA13" s="390" t="str">
        <f>'CAD2'!D9</f>
        <v>BANCO DO BRASIL S/A</v>
      </c>
      <c r="CB13" s="185">
        <v>3</v>
      </c>
    </row>
    <row r="14" spans="1:80" ht="15" customHeight="1" x14ac:dyDescent="0.25">
      <c r="C14" s="222">
        <v>3</v>
      </c>
      <c r="D14" s="223" t="s">
        <v>20</v>
      </c>
      <c r="E14" s="221">
        <f t="shared" si="13"/>
        <v>8</v>
      </c>
      <c r="F14" s="223" t="s">
        <v>20</v>
      </c>
      <c r="G14" s="221">
        <f t="shared" si="14"/>
        <v>2019</v>
      </c>
      <c r="H14" s="227">
        <f t="shared" si="18"/>
        <v>277.12</v>
      </c>
      <c r="I14" s="227">
        <f t="shared" si="19"/>
        <v>600</v>
      </c>
      <c r="J14" s="20">
        <f t="shared" si="20"/>
        <v>5305.0199999999913</v>
      </c>
      <c r="L14" s="222">
        <v>19</v>
      </c>
      <c r="M14" s="223" t="s">
        <v>20</v>
      </c>
      <c r="N14" s="224">
        <f t="shared" si="8"/>
        <v>8</v>
      </c>
      <c r="O14" s="223" t="s">
        <v>20</v>
      </c>
      <c r="P14" s="225">
        <f t="shared" si="9"/>
        <v>2019</v>
      </c>
      <c r="Q14" s="226">
        <f t="shared" si="15"/>
        <v>0</v>
      </c>
      <c r="R14" s="226">
        <f t="shared" si="16"/>
        <v>0</v>
      </c>
      <c r="S14" s="20">
        <f t="shared" si="21"/>
        <v>5762.1199999999917</v>
      </c>
      <c r="AK14" s="185">
        <v>2022</v>
      </c>
      <c r="AL14" s="388">
        <f t="shared" si="17"/>
        <v>6626.2000000000189</v>
      </c>
      <c r="AM14" s="388">
        <f>SUMIFS(DES!F:F,DES!L:L,AK14,DES!G:G,'01'!$T$6,DES!S:S,1)</f>
        <v>0</v>
      </c>
      <c r="AN14" s="388">
        <f>SUMIFS(REC!F:F,REC!L:L,AK14,REC!G:G,'01'!$T$6,REC!S:S,1)</f>
        <v>0</v>
      </c>
      <c r="AO14" s="388">
        <f>SUMIFS('EMP ADQ'!G:G,'EMP ADQ'!M:M,AK14,'EMP ADQ'!D:D,'EMP ADQ'!$Y$12,'EMP ADQ'!H:H,'01'!$T$6,'EMP ADQ'!S:S,1)</f>
        <v>0</v>
      </c>
      <c r="AP14" s="388">
        <f>SUMIFS('EMP ADQ'!G:G,'EMP ADQ'!M:M,AK14,'EMP ADQ'!D:D,'EMP ADQ'!$Y$13,'EMP ADQ'!H:H,'01'!$T$6,'EMP ADQ'!S:S,1)</f>
        <v>0</v>
      </c>
      <c r="AQ14" s="388">
        <f>SUMIFS('EMP CON'!G:G,'EMP CON'!M:M,'01'!AK14,'EMP CON'!D:D,'EMP CON'!$Y$12,'EMP CON'!H:H,'01'!$T$6,'EMP CON'!S:S,1)</f>
        <v>0</v>
      </c>
      <c r="AR14" s="388">
        <f>SUMIFS('EMP CON'!G:G,'EMP CON'!M:M,'01'!AK14,'EMP CON'!D:D,'EMP CON'!$Y$13,'EMP CON'!H:H,'01'!$T$6,'EMP CON'!S:S,1)</f>
        <v>0</v>
      </c>
      <c r="AS14" s="388">
        <f>SUMIFS('PG CAR'!H:H,'PG CAR'!N:N,'01'!AK14,'PG CAR'!I:I,'01'!$T$6,'PG CAR'!U:U,1)</f>
        <v>0</v>
      </c>
      <c r="AT14" s="388">
        <f>SUMIFS(TRANS!F:F,TRANS!L:L,'01'!AK14,TRANS!D:D,'01'!$T$6,TRANS!P:P,1)</f>
        <v>0</v>
      </c>
      <c r="AU14" s="388">
        <f>SUMIFS(TRANS!F:F,TRANS!L:L,'01'!AK14,TRANS!G:G,'01'!$T$6,TRANS!P:P,1)</f>
        <v>0</v>
      </c>
      <c r="AW14" s="185">
        <v>2022</v>
      </c>
      <c r="AX14" s="388">
        <f t="shared" si="10"/>
        <v>0</v>
      </c>
      <c r="AY14" s="388">
        <f>SUMIFS(DES!F:F,DES!L:L,AK14,DES!S:S,1,DES!R:R,1)</f>
        <v>0</v>
      </c>
      <c r="AZ14" s="388">
        <f>SUMIFS(REC!F:F,REC!L:L,AK14,REC!S:S,1,REC!R:R,1)</f>
        <v>0</v>
      </c>
      <c r="BA14" s="388">
        <f>SUMIFS('EMP ADQ'!G:G,'EMP ADQ'!M:M,AK14,'EMP ADQ'!D:D,'EMP ADQ'!$Y$12,'EMP ADQ'!S:S,1,'EMP ADQ'!R:R,1)</f>
        <v>0</v>
      </c>
      <c r="BB14" s="388">
        <f>SUMIFS('EMP ADQ'!G:G,'EMP ADQ'!M:M,AK14,'EMP ADQ'!D:D,'EMP ADQ'!$Y$13,'EMP ADQ'!S:S,1,'EMP ADQ'!R:R,1)</f>
        <v>0</v>
      </c>
      <c r="BC14" s="388">
        <f>SUMIFS('EMP CON'!G:G,'EMP CON'!M:M,'01'!AK14,'EMP CON'!D:D,'EMP CON'!$Y$12,'EMP CON'!S:S,1,'EMP CON'!R:R,1)</f>
        <v>0</v>
      </c>
      <c r="BD14" s="388">
        <f>SUMIFS('EMP CON'!G:G,'EMP CON'!M:M,'01'!AK14,'EMP CON'!D:D,'EMP CON'!$Y$13,'EMP CON'!S:S,1,'EMP CON'!R:R,1)</f>
        <v>0</v>
      </c>
      <c r="BE14" s="388">
        <f>SUMIFS('PG CAR'!H:H,'PG CAR'!N:N,'01'!AK14,'PG CAR'!U:U,1,'PG CAR'!T:T,1)</f>
        <v>0</v>
      </c>
      <c r="BF14" s="388"/>
      <c r="BG14" s="388"/>
      <c r="BI14" s="185">
        <v>2022</v>
      </c>
      <c r="BJ14" s="388">
        <f t="shared" si="0"/>
        <v>6626.2000000000189</v>
      </c>
      <c r="BK14" s="388">
        <f t="shared" si="1"/>
        <v>0</v>
      </c>
      <c r="BL14" s="388">
        <f t="shared" si="2"/>
        <v>0</v>
      </c>
      <c r="BM14" s="388">
        <f t="shared" si="3"/>
        <v>0</v>
      </c>
      <c r="BN14" s="388">
        <f t="shared" si="4"/>
        <v>0</v>
      </c>
      <c r="BO14" s="388">
        <f t="shared" si="5"/>
        <v>0</v>
      </c>
      <c r="BP14" s="388">
        <f t="shared" si="6"/>
        <v>0</v>
      </c>
      <c r="BQ14" s="388">
        <f t="shared" si="7"/>
        <v>0</v>
      </c>
      <c r="BR14" s="388">
        <f t="shared" si="11"/>
        <v>0</v>
      </c>
      <c r="BS14" s="388">
        <f t="shared" si="12"/>
        <v>0</v>
      </c>
      <c r="BX14" s="185" t="s">
        <v>35</v>
      </c>
      <c r="BY14" s="185">
        <v>2</v>
      </c>
      <c r="CA14" s="390" t="str">
        <f>'CAD2'!D10</f>
        <v>NUCONTA</v>
      </c>
      <c r="CB14" s="185">
        <v>4</v>
      </c>
    </row>
    <row r="15" spans="1:80" ht="15" customHeight="1" x14ac:dyDescent="0.25">
      <c r="C15" s="222">
        <v>4</v>
      </c>
      <c r="D15" s="223" t="s">
        <v>20</v>
      </c>
      <c r="E15" s="221">
        <f t="shared" si="13"/>
        <v>8</v>
      </c>
      <c r="F15" s="223" t="s">
        <v>20</v>
      </c>
      <c r="G15" s="221">
        <f t="shared" si="14"/>
        <v>2019</v>
      </c>
      <c r="H15" s="227">
        <f t="shared" si="18"/>
        <v>0</v>
      </c>
      <c r="I15" s="227">
        <f t="shared" si="19"/>
        <v>0</v>
      </c>
      <c r="J15" s="20">
        <f t="shared" si="20"/>
        <v>5305.0199999999913</v>
      </c>
      <c r="L15" s="222">
        <v>20</v>
      </c>
      <c r="M15" s="223" t="s">
        <v>20</v>
      </c>
      <c r="N15" s="224">
        <f t="shared" si="8"/>
        <v>8</v>
      </c>
      <c r="O15" s="223" t="s">
        <v>20</v>
      </c>
      <c r="P15" s="225">
        <f t="shared" si="9"/>
        <v>2019</v>
      </c>
      <c r="Q15" s="226">
        <f t="shared" si="15"/>
        <v>1000</v>
      </c>
      <c r="R15" s="226">
        <f t="shared" si="16"/>
        <v>50</v>
      </c>
      <c r="S15" s="20">
        <f t="shared" si="21"/>
        <v>6712.1199999999917</v>
      </c>
      <c r="AK15" s="185">
        <v>2023</v>
      </c>
      <c r="AL15" s="388">
        <f t="shared" si="17"/>
        <v>6626.2000000000189</v>
      </c>
      <c r="AM15" s="388">
        <f>SUMIFS(DES!F:F,DES!L:L,AK15,DES!G:G,'01'!$T$6,DES!S:S,1)</f>
        <v>0</v>
      </c>
      <c r="AN15" s="388">
        <f>SUMIFS(REC!F:F,REC!L:L,AK15,REC!G:G,'01'!$T$6,REC!S:S,1)</f>
        <v>0</v>
      </c>
      <c r="AO15" s="388">
        <f>SUMIFS('EMP ADQ'!G:G,'EMP ADQ'!M:M,AK15,'EMP ADQ'!D:D,'EMP ADQ'!$Y$12,'EMP ADQ'!H:H,'01'!$T$6,'EMP ADQ'!S:S,1)</f>
        <v>0</v>
      </c>
      <c r="AP15" s="388">
        <f>SUMIFS('EMP ADQ'!G:G,'EMP ADQ'!M:M,AK15,'EMP ADQ'!D:D,'EMP ADQ'!$Y$13,'EMP ADQ'!H:H,'01'!$T$6,'EMP ADQ'!S:S,1)</f>
        <v>0</v>
      </c>
      <c r="AQ15" s="388">
        <f>SUMIFS('EMP CON'!G:G,'EMP CON'!M:M,'01'!AK15,'EMP CON'!D:D,'EMP CON'!$Y$12,'EMP CON'!H:H,'01'!$T$6,'EMP CON'!S:S,1)</f>
        <v>0</v>
      </c>
      <c r="AR15" s="388">
        <f>SUMIFS('EMP CON'!G:G,'EMP CON'!M:M,'01'!AK15,'EMP CON'!D:D,'EMP CON'!$Y$13,'EMP CON'!H:H,'01'!$T$6,'EMP CON'!S:S,1)</f>
        <v>0</v>
      </c>
      <c r="AS15" s="388">
        <f>SUMIFS('PG CAR'!H:H,'PG CAR'!N:N,'01'!AK15,'PG CAR'!I:I,'01'!$T$6,'PG CAR'!U:U,1)</f>
        <v>0</v>
      </c>
      <c r="AT15" s="388">
        <f>SUMIFS(TRANS!F:F,TRANS!L:L,'01'!AK15,TRANS!D:D,'01'!$T$6,TRANS!P:P,1)</f>
        <v>0</v>
      </c>
      <c r="AU15" s="388">
        <f>SUMIFS(TRANS!F:F,TRANS!L:L,'01'!AK15,TRANS!G:G,'01'!$T$6,TRANS!P:P,1)</f>
        <v>0</v>
      </c>
      <c r="AW15" s="185">
        <v>2023</v>
      </c>
      <c r="AX15" s="388">
        <f t="shared" si="10"/>
        <v>0</v>
      </c>
      <c r="AY15" s="388">
        <f>SUMIFS(DES!F:F,DES!L:L,AK15,DES!S:S,1,DES!R:R,1)</f>
        <v>0</v>
      </c>
      <c r="AZ15" s="388">
        <f>SUMIFS(REC!F:F,REC!L:L,AK15,REC!S:S,1,REC!R:R,1)</f>
        <v>0</v>
      </c>
      <c r="BA15" s="388">
        <f>SUMIFS('EMP ADQ'!G:G,'EMP ADQ'!M:M,AK15,'EMP ADQ'!D:D,'EMP ADQ'!$Y$12,'EMP ADQ'!S:S,1,'EMP ADQ'!R:R,1)</f>
        <v>0</v>
      </c>
      <c r="BB15" s="388">
        <f>SUMIFS('EMP ADQ'!G:G,'EMP ADQ'!M:M,AK15,'EMP ADQ'!D:D,'EMP ADQ'!$Y$13,'EMP ADQ'!S:S,1,'EMP ADQ'!R:R,1)</f>
        <v>0</v>
      </c>
      <c r="BC15" s="388">
        <f>SUMIFS('EMP CON'!G:G,'EMP CON'!M:M,'01'!AK15,'EMP CON'!D:D,'EMP CON'!$Y$12,'EMP CON'!S:S,1,'EMP CON'!R:R,1)</f>
        <v>0</v>
      </c>
      <c r="BD15" s="388">
        <f>SUMIFS('EMP CON'!G:G,'EMP CON'!M:M,'01'!AK15,'EMP CON'!D:D,'EMP CON'!$Y$13,'EMP CON'!S:S,1,'EMP CON'!R:R,1)</f>
        <v>0</v>
      </c>
      <c r="BE15" s="388">
        <f>SUMIFS('PG CAR'!H:H,'PG CAR'!N:N,'01'!AK15,'PG CAR'!U:U,1,'PG CAR'!T:T,1)</f>
        <v>0</v>
      </c>
      <c r="BF15" s="388"/>
      <c r="BG15" s="388"/>
      <c r="BI15" s="185">
        <v>2023</v>
      </c>
      <c r="BJ15" s="388">
        <f t="shared" si="0"/>
        <v>6626.2000000000189</v>
      </c>
      <c r="BK15" s="388">
        <f t="shared" si="1"/>
        <v>0</v>
      </c>
      <c r="BL15" s="388">
        <f t="shared" si="2"/>
        <v>0</v>
      </c>
      <c r="BM15" s="388">
        <f t="shared" si="3"/>
        <v>0</v>
      </c>
      <c r="BN15" s="388">
        <f t="shared" si="4"/>
        <v>0</v>
      </c>
      <c r="BO15" s="388">
        <f t="shared" si="5"/>
        <v>0</v>
      </c>
      <c r="BP15" s="388">
        <f t="shared" si="6"/>
        <v>0</v>
      </c>
      <c r="BQ15" s="388">
        <f t="shared" si="7"/>
        <v>0</v>
      </c>
      <c r="BR15" s="388">
        <f t="shared" si="11"/>
        <v>0</v>
      </c>
      <c r="BS15" s="388">
        <f t="shared" si="12"/>
        <v>0</v>
      </c>
      <c r="BX15" s="185" t="s">
        <v>36</v>
      </c>
      <c r="BY15" s="185">
        <v>3</v>
      </c>
      <c r="CA15" s="390" t="str">
        <f>'CAD2'!D11</f>
        <v>INTER</v>
      </c>
      <c r="CB15" s="185">
        <v>5</v>
      </c>
    </row>
    <row r="16" spans="1:80" ht="15" customHeight="1" x14ac:dyDescent="0.25">
      <c r="C16" s="222">
        <v>5</v>
      </c>
      <c r="D16" s="223" t="s">
        <v>20</v>
      </c>
      <c r="E16" s="221">
        <f t="shared" si="13"/>
        <v>8</v>
      </c>
      <c r="F16" s="223" t="s">
        <v>20</v>
      </c>
      <c r="G16" s="221">
        <f t="shared" si="14"/>
        <v>2019</v>
      </c>
      <c r="H16" s="227">
        <f t="shared" si="18"/>
        <v>0</v>
      </c>
      <c r="I16" s="227">
        <f t="shared" si="19"/>
        <v>50</v>
      </c>
      <c r="J16" s="20">
        <f t="shared" si="20"/>
        <v>5255.0199999999913</v>
      </c>
      <c r="L16" s="222">
        <v>21</v>
      </c>
      <c r="M16" s="223" t="s">
        <v>20</v>
      </c>
      <c r="N16" s="224">
        <f t="shared" si="8"/>
        <v>8</v>
      </c>
      <c r="O16" s="223" t="s">
        <v>20</v>
      </c>
      <c r="P16" s="225">
        <f t="shared" si="9"/>
        <v>2019</v>
      </c>
      <c r="Q16" s="226">
        <f t="shared" si="15"/>
        <v>0</v>
      </c>
      <c r="R16" s="226">
        <f t="shared" si="16"/>
        <v>1592</v>
      </c>
      <c r="S16" s="20">
        <f t="shared" si="21"/>
        <v>5120.1199999999917</v>
      </c>
      <c r="AK16" s="185">
        <v>2024</v>
      </c>
      <c r="AL16" s="388">
        <f t="shared" si="17"/>
        <v>6626.2000000000189</v>
      </c>
      <c r="AM16" s="388">
        <f>SUMIFS(DES!F:F,DES!L:L,AK16,DES!G:G,'01'!$T$6,DES!S:S,1)</f>
        <v>0</v>
      </c>
      <c r="AN16" s="388">
        <f>SUMIFS(REC!F:F,REC!L:L,AK16,REC!G:G,'01'!$T$6,REC!S:S,1)</f>
        <v>0</v>
      </c>
      <c r="AO16" s="388">
        <f>SUMIFS('EMP ADQ'!G:G,'EMP ADQ'!M:M,AK16,'EMP ADQ'!D:D,'EMP ADQ'!$Y$12,'EMP ADQ'!H:H,'01'!$T$6,'EMP ADQ'!S:S,1)</f>
        <v>0</v>
      </c>
      <c r="AP16" s="388">
        <f>SUMIFS('EMP ADQ'!G:G,'EMP ADQ'!M:M,AK16,'EMP ADQ'!D:D,'EMP ADQ'!$Y$13,'EMP ADQ'!H:H,'01'!$T$6,'EMP ADQ'!S:S,1)</f>
        <v>0</v>
      </c>
      <c r="AQ16" s="388">
        <f>SUMIFS('EMP CON'!G:G,'EMP CON'!M:M,'01'!AK16,'EMP CON'!D:D,'EMP CON'!$Y$12,'EMP CON'!H:H,'01'!$T$6,'EMP CON'!S:S,1)</f>
        <v>0</v>
      </c>
      <c r="AR16" s="388">
        <f>SUMIFS('EMP CON'!G:G,'EMP CON'!M:M,'01'!AK16,'EMP CON'!D:D,'EMP CON'!$Y$13,'EMP CON'!H:H,'01'!$T$6,'EMP CON'!S:S,1)</f>
        <v>0</v>
      </c>
      <c r="AS16" s="388">
        <f>SUMIFS('PG CAR'!H:H,'PG CAR'!N:N,'01'!AK16,'PG CAR'!I:I,'01'!$T$6,'PG CAR'!U:U,1)</f>
        <v>0</v>
      </c>
      <c r="AT16" s="388">
        <f>SUMIFS(TRANS!F:F,TRANS!L:L,'01'!AK16,TRANS!D:D,'01'!$T$6,TRANS!P:P,1)</f>
        <v>0</v>
      </c>
      <c r="AU16" s="388">
        <f>SUMIFS(TRANS!F:F,TRANS!L:L,'01'!AK16,TRANS!G:G,'01'!$T$6,TRANS!P:P,1)</f>
        <v>0</v>
      </c>
      <c r="AW16" s="185">
        <v>2024</v>
      </c>
      <c r="AX16" s="388">
        <f t="shared" si="10"/>
        <v>0</v>
      </c>
      <c r="AY16" s="388">
        <f>SUMIFS(DES!F:F,DES!L:L,AK16,DES!S:S,1,DES!R:R,1)</f>
        <v>0</v>
      </c>
      <c r="AZ16" s="388">
        <f>SUMIFS(REC!F:F,REC!L:L,AK16,REC!S:S,1,REC!R:R,1)</f>
        <v>0</v>
      </c>
      <c r="BA16" s="388">
        <f>SUMIFS('EMP ADQ'!G:G,'EMP ADQ'!M:M,AK16,'EMP ADQ'!D:D,'EMP ADQ'!$Y$12,'EMP ADQ'!S:S,1,'EMP ADQ'!R:R,1)</f>
        <v>0</v>
      </c>
      <c r="BB16" s="388">
        <f>SUMIFS('EMP ADQ'!G:G,'EMP ADQ'!M:M,AK16,'EMP ADQ'!D:D,'EMP ADQ'!$Y$13,'EMP ADQ'!S:S,1,'EMP ADQ'!R:R,1)</f>
        <v>0</v>
      </c>
      <c r="BC16" s="388">
        <f>SUMIFS('EMP CON'!G:G,'EMP CON'!M:M,'01'!AK16,'EMP CON'!D:D,'EMP CON'!$Y$12,'EMP CON'!S:S,1,'EMP CON'!R:R,1)</f>
        <v>0</v>
      </c>
      <c r="BD16" s="388">
        <f>SUMIFS('EMP CON'!G:G,'EMP CON'!M:M,'01'!AK16,'EMP CON'!D:D,'EMP CON'!$Y$13,'EMP CON'!S:S,1,'EMP CON'!R:R,1)</f>
        <v>0</v>
      </c>
      <c r="BE16" s="388">
        <f>SUMIFS('PG CAR'!H:H,'PG CAR'!N:N,'01'!AK16,'PG CAR'!U:U,1,'PG CAR'!T:T,1)</f>
        <v>0</v>
      </c>
      <c r="BF16" s="388"/>
      <c r="BG16" s="388"/>
      <c r="BI16" s="185">
        <v>2024</v>
      </c>
      <c r="BJ16" s="388">
        <f t="shared" si="0"/>
        <v>6626.2000000000189</v>
      </c>
      <c r="BK16" s="388">
        <f t="shared" si="1"/>
        <v>0</v>
      </c>
      <c r="BL16" s="388">
        <f t="shared" si="2"/>
        <v>0</v>
      </c>
      <c r="BM16" s="388">
        <f t="shared" si="3"/>
        <v>0</v>
      </c>
      <c r="BN16" s="388">
        <f t="shared" si="4"/>
        <v>0</v>
      </c>
      <c r="BO16" s="388">
        <f t="shared" si="5"/>
        <v>0</v>
      </c>
      <c r="BP16" s="388">
        <f t="shared" si="6"/>
        <v>0</v>
      </c>
      <c r="BQ16" s="388">
        <f t="shared" si="7"/>
        <v>0</v>
      </c>
      <c r="BR16" s="388">
        <f t="shared" si="11"/>
        <v>0</v>
      </c>
      <c r="BS16" s="388">
        <f t="shared" si="12"/>
        <v>0</v>
      </c>
      <c r="BX16" s="185" t="s">
        <v>37</v>
      </c>
      <c r="BY16" s="185">
        <v>4</v>
      </c>
      <c r="CA16" s="390" t="str">
        <f>'CAD2'!D12</f>
        <v>BRADESCO S/A</v>
      </c>
      <c r="CB16" s="185">
        <v>6</v>
      </c>
    </row>
    <row r="17" spans="3:84" ht="15" customHeight="1" x14ac:dyDescent="0.25">
      <c r="C17" s="222">
        <v>6</v>
      </c>
      <c r="D17" s="223" t="s">
        <v>20</v>
      </c>
      <c r="E17" s="221">
        <f t="shared" si="13"/>
        <v>8</v>
      </c>
      <c r="F17" s="223" t="s">
        <v>20</v>
      </c>
      <c r="G17" s="221">
        <f t="shared" si="14"/>
        <v>2019</v>
      </c>
      <c r="H17" s="227">
        <f t="shared" si="18"/>
        <v>0</v>
      </c>
      <c r="I17" s="305">
        <f t="shared" si="19"/>
        <v>50</v>
      </c>
      <c r="J17" s="20">
        <f t="shared" si="20"/>
        <v>5205.0199999999913</v>
      </c>
      <c r="L17" s="222">
        <v>22</v>
      </c>
      <c r="M17" s="223" t="s">
        <v>20</v>
      </c>
      <c r="N17" s="224">
        <f t="shared" si="8"/>
        <v>8</v>
      </c>
      <c r="O17" s="223" t="s">
        <v>20</v>
      </c>
      <c r="P17" s="225">
        <f t="shared" si="9"/>
        <v>2019</v>
      </c>
      <c r="Q17" s="226">
        <f t="shared" si="15"/>
        <v>0</v>
      </c>
      <c r="R17" s="226">
        <f t="shared" si="16"/>
        <v>0</v>
      </c>
      <c r="S17" s="20">
        <f t="shared" si="21"/>
        <v>5120.1199999999917</v>
      </c>
      <c r="AK17" s="185">
        <v>2025</v>
      </c>
      <c r="AL17" s="388">
        <f t="shared" si="17"/>
        <v>6626.2000000000189</v>
      </c>
      <c r="AM17" s="388">
        <f>SUMIFS(DES!F:F,DES!L:L,AK17,DES!G:G,'01'!$T$6,DES!S:S,1)</f>
        <v>0</v>
      </c>
      <c r="AN17" s="388">
        <f>SUMIFS(REC!F:F,REC!L:L,AK17,REC!G:G,'01'!$T$6,REC!S:S,1)</f>
        <v>0</v>
      </c>
      <c r="AO17" s="388">
        <f>SUMIFS('EMP ADQ'!G:G,'EMP ADQ'!M:M,AK17,'EMP ADQ'!D:D,'EMP ADQ'!$Y$12,'EMP ADQ'!H:H,'01'!$T$6,'EMP ADQ'!S:S,1)</f>
        <v>0</v>
      </c>
      <c r="AP17" s="388">
        <f>SUMIFS('EMP ADQ'!G:G,'EMP ADQ'!M:M,AK17,'EMP ADQ'!D:D,'EMP ADQ'!$Y$13,'EMP ADQ'!H:H,'01'!$T$6,'EMP ADQ'!S:S,1)</f>
        <v>0</v>
      </c>
      <c r="AQ17" s="388">
        <f>SUMIFS('EMP CON'!G:G,'EMP CON'!M:M,'01'!AK17,'EMP CON'!D:D,'EMP CON'!$Y$12,'EMP CON'!H:H,'01'!$T$6,'EMP CON'!S:S,1)</f>
        <v>0</v>
      </c>
      <c r="AR17" s="388">
        <f>SUMIFS('EMP CON'!G:G,'EMP CON'!M:M,'01'!AK17,'EMP CON'!D:D,'EMP CON'!$Y$13,'EMP CON'!H:H,'01'!$T$6,'EMP CON'!S:S,1)</f>
        <v>0</v>
      </c>
      <c r="AS17" s="388">
        <f>SUMIFS('PG CAR'!H:H,'PG CAR'!N:N,'01'!AK17,'PG CAR'!I:I,'01'!$T$6,'PG CAR'!U:U,1)</f>
        <v>0</v>
      </c>
      <c r="AT17" s="388">
        <f>SUMIFS(TRANS!F:F,TRANS!L:L,'01'!AK17,TRANS!D:D,'01'!$T$6,TRANS!P:P,1)</f>
        <v>0</v>
      </c>
      <c r="AU17" s="388">
        <f>SUMIFS(TRANS!F:F,TRANS!L:L,'01'!AK17,TRANS!G:G,'01'!$T$6,TRANS!P:P,1)</f>
        <v>0</v>
      </c>
      <c r="AW17" s="185">
        <v>2025</v>
      </c>
      <c r="AX17" s="388">
        <f t="shared" si="10"/>
        <v>0</v>
      </c>
      <c r="AY17" s="388">
        <f>SUMIFS(DES!F:F,DES!L:L,AK17,DES!S:S,1,DES!R:R,1)</f>
        <v>0</v>
      </c>
      <c r="AZ17" s="388">
        <f>SUMIFS(REC!F:F,REC!L:L,AK17,REC!S:S,1,REC!R:R,1)</f>
        <v>0</v>
      </c>
      <c r="BA17" s="388">
        <f>SUMIFS('EMP ADQ'!G:G,'EMP ADQ'!M:M,AK17,'EMP ADQ'!D:D,'EMP ADQ'!$Y$12,'EMP ADQ'!S:S,1,'EMP ADQ'!R:R,1)</f>
        <v>0</v>
      </c>
      <c r="BB17" s="388">
        <f>SUMIFS('EMP ADQ'!G:G,'EMP ADQ'!M:M,AK17,'EMP ADQ'!D:D,'EMP ADQ'!$Y$13,'EMP ADQ'!S:S,1,'EMP ADQ'!R:R,1)</f>
        <v>0</v>
      </c>
      <c r="BC17" s="388">
        <f>SUMIFS('EMP CON'!G:G,'EMP CON'!M:M,'01'!AK17,'EMP CON'!D:D,'EMP CON'!$Y$12,'EMP CON'!S:S,1,'EMP CON'!R:R,1)</f>
        <v>0</v>
      </c>
      <c r="BD17" s="388">
        <f>SUMIFS('EMP CON'!G:G,'EMP CON'!M:M,'01'!AK17,'EMP CON'!D:D,'EMP CON'!$Y$13,'EMP CON'!S:S,1,'EMP CON'!R:R,1)</f>
        <v>0</v>
      </c>
      <c r="BE17" s="388">
        <f>SUMIFS('PG CAR'!H:H,'PG CAR'!N:N,'01'!AK17,'PG CAR'!U:U,1,'PG CAR'!T:T,1)</f>
        <v>0</v>
      </c>
      <c r="BF17" s="388"/>
      <c r="BG17" s="388"/>
      <c r="BI17" s="185">
        <v>2025</v>
      </c>
      <c r="BJ17" s="388">
        <f t="shared" si="0"/>
        <v>6626.2000000000189</v>
      </c>
      <c r="BK17" s="388">
        <f t="shared" si="1"/>
        <v>0</v>
      </c>
      <c r="BL17" s="388">
        <f t="shared" si="2"/>
        <v>0</v>
      </c>
      <c r="BM17" s="388">
        <f t="shared" si="3"/>
        <v>0</v>
      </c>
      <c r="BN17" s="388">
        <f t="shared" si="4"/>
        <v>0</v>
      </c>
      <c r="BO17" s="388">
        <f t="shared" si="5"/>
        <v>0</v>
      </c>
      <c r="BP17" s="388">
        <f t="shared" si="6"/>
        <v>0</v>
      </c>
      <c r="BQ17" s="388">
        <f t="shared" si="7"/>
        <v>0</v>
      </c>
      <c r="BR17" s="388">
        <f t="shared" si="11"/>
        <v>0</v>
      </c>
      <c r="BS17" s="388">
        <f t="shared" si="12"/>
        <v>0</v>
      </c>
      <c r="BX17" s="185" t="s">
        <v>38</v>
      </c>
      <c r="BY17" s="185">
        <v>5</v>
      </c>
      <c r="CA17" s="390">
        <f>'CAD2'!D13</f>
        <v>0</v>
      </c>
      <c r="CB17" s="185">
        <v>7</v>
      </c>
    </row>
    <row r="18" spans="3:84" ht="15" customHeight="1" x14ac:dyDescent="0.25">
      <c r="C18" s="222">
        <v>7</v>
      </c>
      <c r="D18" s="223" t="s">
        <v>20</v>
      </c>
      <c r="E18" s="221">
        <f t="shared" si="13"/>
        <v>8</v>
      </c>
      <c r="F18" s="223" t="s">
        <v>20</v>
      </c>
      <c r="G18" s="221">
        <f t="shared" si="14"/>
        <v>2019</v>
      </c>
      <c r="H18" s="227">
        <f t="shared" si="18"/>
        <v>0</v>
      </c>
      <c r="I18" s="227">
        <f t="shared" si="19"/>
        <v>4</v>
      </c>
      <c r="J18" s="20">
        <f t="shared" si="20"/>
        <v>5201.0199999999913</v>
      </c>
      <c r="L18" s="222">
        <v>23</v>
      </c>
      <c r="M18" s="223" t="s">
        <v>20</v>
      </c>
      <c r="N18" s="224">
        <f t="shared" si="8"/>
        <v>8</v>
      </c>
      <c r="O18" s="223" t="s">
        <v>20</v>
      </c>
      <c r="P18" s="225">
        <f t="shared" si="9"/>
        <v>2019</v>
      </c>
      <c r="Q18" s="226">
        <f>BK91+BL91+BO91+BR91</f>
        <v>0</v>
      </c>
      <c r="R18" s="226">
        <f t="shared" si="16"/>
        <v>10</v>
      </c>
      <c r="S18" s="20">
        <f t="shared" si="21"/>
        <v>5110.1199999999917</v>
      </c>
      <c r="AK18" s="185">
        <v>2026</v>
      </c>
      <c r="AL18" s="388">
        <f t="shared" si="17"/>
        <v>6626.2000000000189</v>
      </c>
      <c r="AM18" s="388">
        <f>SUMIFS(DES!F:F,DES!L:L,AK18,DES!G:G,'01'!$T$6,DES!S:S,1)</f>
        <v>0</v>
      </c>
      <c r="AN18" s="388">
        <f>SUMIFS(REC!F:F,REC!L:L,AK18,REC!G:G,'01'!$T$6,REC!S:S,1)</f>
        <v>0</v>
      </c>
      <c r="AO18" s="388">
        <f>SUMIFS('EMP ADQ'!G:G,'EMP ADQ'!M:M,AK18,'EMP ADQ'!D:D,'EMP ADQ'!$Y$12,'EMP ADQ'!H:H,'01'!$T$6,'EMP ADQ'!S:S,1)</f>
        <v>0</v>
      </c>
      <c r="AP18" s="388">
        <f>SUMIFS('EMP ADQ'!G:G,'EMP ADQ'!M:M,AK18,'EMP ADQ'!D:D,'EMP ADQ'!$Y$13,'EMP ADQ'!H:H,'01'!$T$6,'EMP ADQ'!S:S,1)</f>
        <v>0</v>
      </c>
      <c r="AQ18" s="388">
        <f>SUMIFS('EMP CON'!G:G,'EMP CON'!M:M,'01'!AK18,'EMP CON'!D:D,'EMP CON'!$Y$12,'EMP CON'!H:H,'01'!$T$6,'EMP CON'!S:S,1)</f>
        <v>0</v>
      </c>
      <c r="AR18" s="388">
        <f>SUMIFS('EMP CON'!G:G,'EMP CON'!M:M,'01'!AK18,'EMP CON'!D:D,'EMP CON'!$Y$13,'EMP CON'!H:H,'01'!$T$6,'EMP CON'!S:S,1)</f>
        <v>0</v>
      </c>
      <c r="AS18" s="388">
        <f>SUMIFS('PG CAR'!H:H,'PG CAR'!N:N,'01'!AK18,'PG CAR'!I:I,'01'!$T$6,'PG CAR'!U:U,1)</f>
        <v>0</v>
      </c>
      <c r="AT18" s="388">
        <f>SUMIFS(TRANS!F:F,TRANS!L:L,'01'!AK18,TRANS!D:D,'01'!$T$6,TRANS!P:P,1)</f>
        <v>0</v>
      </c>
      <c r="AU18" s="388">
        <f>SUMIFS(TRANS!F:F,TRANS!L:L,'01'!AK18,TRANS!G:G,'01'!$T$6,TRANS!P:P,1)</f>
        <v>0</v>
      </c>
      <c r="AW18" s="185">
        <v>2026</v>
      </c>
      <c r="AX18" s="388">
        <f t="shared" si="10"/>
        <v>0</v>
      </c>
      <c r="AY18" s="388">
        <f>SUMIFS(DES!F:F,DES!L:L,AK18,DES!S:S,1,DES!R:R,1)</f>
        <v>0</v>
      </c>
      <c r="AZ18" s="388">
        <f>SUMIFS(REC!F:F,REC!L:L,AK18,REC!S:S,1,REC!R:R,1)</f>
        <v>0</v>
      </c>
      <c r="BA18" s="388">
        <f>SUMIFS('EMP ADQ'!G:G,'EMP ADQ'!M:M,AK18,'EMP ADQ'!D:D,'EMP ADQ'!$Y$12,'EMP ADQ'!S:S,1,'EMP ADQ'!R:R,1)</f>
        <v>0</v>
      </c>
      <c r="BB18" s="388">
        <f>SUMIFS('EMP ADQ'!G:G,'EMP ADQ'!M:M,AK18,'EMP ADQ'!D:D,'EMP ADQ'!$Y$13,'EMP ADQ'!S:S,1,'EMP ADQ'!R:R,1)</f>
        <v>0</v>
      </c>
      <c r="BC18" s="388">
        <f>SUMIFS('EMP CON'!G:G,'EMP CON'!M:M,'01'!AK18,'EMP CON'!D:D,'EMP CON'!$Y$12,'EMP CON'!S:S,1,'EMP CON'!R:R,1)</f>
        <v>0</v>
      </c>
      <c r="BD18" s="388">
        <f>SUMIFS('EMP CON'!G:G,'EMP CON'!M:M,'01'!AK18,'EMP CON'!D:D,'EMP CON'!$Y$13,'EMP CON'!S:S,1,'EMP CON'!R:R,1)</f>
        <v>0</v>
      </c>
      <c r="BE18" s="388">
        <f>SUMIFS('PG CAR'!H:H,'PG CAR'!N:N,'01'!AK18,'PG CAR'!U:U,1,'PG CAR'!T:T,1)</f>
        <v>0</v>
      </c>
      <c r="BF18" s="388"/>
      <c r="BG18" s="388"/>
      <c r="BI18" s="185">
        <v>2026</v>
      </c>
      <c r="BJ18" s="388">
        <f t="shared" si="0"/>
        <v>6626.2000000000189</v>
      </c>
      <c r="BK18" s="388">
        <f t="shared" si="1"/>
        <v>0</v>
      </c>
      <c r="BL18" s="388">
        <f t="shared" si="2"/>
        <v>0</v>
      </c>
      <c r="BM18" s="388">
        <f t="shared" si="3"/>
        <v>0</v>
      </c>
      <c r="BN18" s="388">
        <f t="shared" si="4"/>
        <v>0</v>
      </c>
      <c r="BO18" s="388">
        <f t="shared" si="5"/>
        <v>0</v>
      </c>
      <c r="BP18" s="388">
        <f t="shared" si="6"/>
        <v>0</v>
      </c>
      <c r="BQ18" s="388">
        <f t="shared" si="7"/>
        <v>0</v>
      </c>
      <c r="BR18" s="388">
        <f t="shared" si="11"/>
        <v>0</v>
      </c>
      <c r="BS18" s="388">
        <f t="shared" si="12"/>
        <v>0</v>
      </c>
      <c r="BX18" s="185" t="s">
        <v>39</v>
      </c>
      <c r="BY18" s="185">
        <v>6</v>
      </c>
      <c r="CA18" s="390">
        <f>'CAD2'!D14</f>
        <v>0</v>
      </c>
      <c r="CB18" s="185">
        <v>8</v>
      </c>
    </row>
    <row r="19" spans="3:84" ht="15" customHeight="1" x14ac:dyDescent="0.25">
      <c r="C19" s="222">
        <v>8</v>
      </c>
      <c r="D19" s="223" t="s">
        <v>20</v>
      </c>
      <c r="E19" s="221">
        <f t="shared" si="13"/>
        <v>8</v>
      </c>
      <c r="F19" s="223" t="s">
        <v>20</v>
      </c>
      <c r="G19" s="221">
        <f t="shared" si="14"/>
        <v>2019</v>
      </c>
      <c r="H19" s="227">
        <f t="shared" si="18"/>
        <v>150</v>
      </c>
      <c r="I19" s="227">
        <f t="shared" si="19"/>
        <v>254.4</v>
      </c>
      <c r="J19" s="20">
        <f t="shared" si="20"/>
        <v>5096.6199999999917</v>
      </c>
      <c r="L19" s="222">
        <v>24</v>
      </c>
      <c r="M19" s="223" t="s">
        <v>20</v>
      </c>
      <c r="N19" s="224">
        <f t="shared" si="8"/>
        <v>8</v>
      </c>
      <c r="O19" s="223" t="s">
        <v>20</v>
      </c>
      <c r="P19" s="225">
        <f t="shared" si="9"/>
        <v>2019</v>
      </c>
      <c r="Q19" s="226">
        <f t="shared" si="15"/>
        <v>0</v>
      </c>
      <c r="R19" s="226">
        <f t="shared" si="16"/>
        <v>23</v>
      </c>
      <c r="S19" s="20">
        <f t="shared" si="21"/>
        <v>5087.1199999999917</v>
      </c>
      <c r="AK19" s="185">
        <v>2027</v>
      </c>
      <c r="AL19" s="388">
        <f t="shared" si="17"/>
        <v>6626.2000000000189</v>
      </c>
      <c r="AM19" s="388">
        <f>SUMIFS(DES!F:F,DES!L:L,AK19,DES!G:G,'01'!$T$6,DES!S:S,1)</f>
        <v>0</v>
      </c>
      <c r="AN19" s="388">
        <f>SUMIFS(REC!F:F,REC!L:L,AK19,REC!G:G,'01'!$T$6,REC!S:S,1)</f>
        <v>0</v>
      </c>
      <c r="AO19" s="388">
        <f>SUMIFS('EMP ADQ'!G:G,'EMP ADQ'!M:M,AK19,'EMP ADQ'!D:D,'EMP ADQ'!$Y$12,'EMP ADQ'!H:H,'01'!$T$6,'EMP ADQ'!S:S,1)</f>
        <v>0</v>
      </c>
      <c r="AP19" s="388">
        <f>SUMIFS('EMP ADQ'!G:G,'EMP ADQ'!M:M,AK19,'EMP ADQ'!D:D,'EMP ADQ'!$Y$13,'EMP ADQ'!H:H,'01'!$T$6,'EMP ADQ'!S:S,1)</f>
        <v>0</v>
      </c>
      <c r="AQ19" s="388">
        <f>SUMIFS('EMP CON'!G:G,'EMP CON'!M:M,'01'!AK19,'EMP CON'!D:D,'EMP CON'!$Y$12,'EMP CON'!H:H,'01'!$T$6,'EMP CON'!S:S,1)</f>
        <v>0</v>
      </c>
      <c r="AR19" s="388">
        <f>SUMIFS('EMP CON'!G:G,'EMP CON'!M:M,'01'!AK19,'EMP CON'!D:D,'EMP CON'!$Y$13,'EMP CON'!H:H,'01'!$T$6,'EMP CON'!S:S,1)</f>
        <v>0</v>
      </c>
      <c r="AS19" s="388">
        <f>SUMIFS('PG CAR'!H:H,'PG CAR'!N:N,'01'!AK19,'PG CAR'!I:I,'01'!$T$6,'PG CAR'!U:U,1)</f>
        <v>0</v>
      </c>
      <c r="AT19" s="388">
        <f>SUMIFS(TRANS!F:F,TRANS!L:L,'01'!AK19,TRANS!D:D,'01'!$T$6,TRANS!P:P,1)</f>
        <v>0</v>
      </c>
      <c r="AU19" s="388">
        <f>SUMIFS(TRANS!F:F,TRANS!L:L,'01'!AK19,TRANS!G:G,'01'!$T$6,TRANS!P:P,1)</f>
        <v>0</v>
      </c>
      <c r="AW19" s="185">
        <v>2027</v>
      </c>
      <c r="AX19" s="388">
        <f t="shared" si="10"/>
        <v>0</v>
      </c>
      <c r="AY19" s="388">
        <f>SUMIFS(DES!F:F,DES!L:L,AK19,DES!S:S,1,DES!R:R,1)</f>
        <v>0</v>
      </c>
      <c r="AZ19" s="388">
        <f>SUMIFS(REC!F:F,REC!L:L,AK19,REC!S:S,1,REC!R:R,1)</f>
        <v>0</v>
      </c>
      <c r="BA19" s="388">
        <f>SUMIFS('EMP ADQ'!G:G,'EMP ADQ'!M:M,AK19,'EMP ADQ'!D:D,'EMP ADQ'!$Y$12,'EMP ADQ'!S:S,1,'EMP ADQ'!R:R,1)</f>
        <v>0</v>
      </c>
      <c r="BB19" s="388">
        <f>SUMIFS('EMP ADQ'!G:G,'EMP ADQ'!M:M,AK19,'EMP ADQ'!D:D,'EMP ADQ'!$Y$13,'EMP ADQ'!S:S,1,'EMP ADQ'!R:R,1)</f>
        <v>0</v>
      </c>
      <c r="BC19" s="388">
        <f>SUMIFS('EMP CON'!G:G,'EMP CON'!M:M,'01'!AK19,'EMP CON'!D:D,'EMP CON'!$Y$12,'EMP CON'!S:S,1,'EMP CON'!R:R,1)</f>
        <v>0</v>
      </c>
      <c r="BD19" s="388">
        <f>SUMIFS('EMP CON'!G:G,'EMP CON'!M:M,'01'!AK19,'EMP CON'!D:D,'EMP CON'!$Y$13,'EMP CON'!S:S,1,'EMP CON'!R:R,1)</f>
        <v>0</v>
      </c>
      <c r="BE19" s="388">
        <f>SUMIFS('PG CAR'!H:H,'PG CAR'!N:N,'01'!AK19,'PG CAR'!U:U,1,'PG CAR'!T:T,1)</f>
        <v>0</v>
      </c>
      <c r="BF19" s="388"/>
      <c r="BG19" s="388"/>
      <c r="BI19" s="185">
        <v>2027</v>
      </c>
      <c r="BJ19" s="388">
        <f t="shared" si="0"/>
        <v>6626.2000000000189</v>
      </c>
      <c r="BK19" s="388">
        <f t="shared" si="1"/>
        <v>0</v>
      </c>
      <c r="BL19" s="388">
        <f t="shared" si="2"/>
        <v>0</v>
      </c>
      <c r="BM19" s="388">
        <f t="shared" si="3"/>
        <v>0</v>
      </c>
      <c r="BN19" s="388">
        <f t="shared" si="4"/>
        <v>0</v>
      </c>
      <c r="BO19" s="388">
        <f t="shared" si="5"/>
        <v>0</v>
      </c>
      <c r="BP19" s="388">
        <f t="shared" si="6"/>
        <v>0</v>
      </c>
      <c r="BQ19" s="388">
        <f t="shared" si="7"/>
        <v>0</v>
      </c>
      <c r="BR19" s="388">
        <f t="shared" si="11"/>
        <v>0</v>
      </c>
      <c r="BS19" s="388">
        <f t="shared" si="12"/>
        <v>0</v>
      </c>
      <c r="BX19" s="185" t="s">
        <v>40</v>
      </c>
      <c r="BY19" s="185">
        <v>7</v>
      </c>
      <c r="CA19" s="390">
        <f>'CAD2'!D15</f>
        <v>0</v>
      </c>
      <c r="CB19" s="185">
        <v>9</v>
      </c>
      <c r="CE19" s="387" t="s">
        <v>250</v>
      </c>
      <c r="CF19" s="387" t="s">
        <v>251</v>
      </c>
    </row>
    <row r="20" spans="3:84" ht="15" customHeight="1" x14ac:dyDescent="0.25">
      <c r="C20" s="222">
        <v>9</v>
      </c>
      <c r="D20" s="223" t="s">
        <v>20</v>
      </c>
      <c r="E20" s="221">
        <f t="shared" si="13"/>
        <v>8</v>
      </c>
      <c r="F20" s="223" t="s">
        <v>20</v>
      </c>
      <c r="G20" s="221">
        <f t="shared" si="14"/>
        <v>2019</v>
      </c>
      <c r="H20" s="227">
        <f t="shared" si="18"/>
        <v>0</v>
      </c>
      <c r="I20" s="227">
        <f t="shared" si="19"/>
        <v>15</v>
      </c>
      <c r="J20" s="20">
        <f t="shared" si="20"/>
        <v>5081.6199999999917</v>
      </c>
      <c r="L20" s="222">
        <v>25</v>
      </c>
      <c r="M20" s="223" t="s">
        <v>20</v>
      </c>
      <c r="N20" s="224">
        <f t="shared" si="8"/>
        <v>8</v>
      </c>
      <c r="O20" s="223" t="s">
        <v>20</v>
      </c>
      <c r="P20" s="225">
        <f t="shared" si="9"/>
        <v>2019</v>
      </c>
      <c r="Q20" s="226">
        <f t="shared" si="15"/>
        <v>0</v>
      </c>
      <c r="R20" s="226">
        <f t="shared" si="16"/>
        <v>0</v>
      </c>
      <c r="S20" s="20">
        <f t="shared" si="21"/>
        <v>5087.1199999999917</v>
      </c>
      <c r="AK20" s="185">
        <v>2028</v>
      </c>
      <c r="AL20" s="388">
        <f t="shared" si="17"/>
        <v>6626.2000000000189</v>
      </c>
      <c r="AM20" s="388">
        <f>SUMIFS(DES!F:F,DES!L:L,AK20,DES!G:G,'01'!$T$6,DES!S:S,1)</f>
        <v>0</v>
      </c>
      <c r="AN20" s="388">
        <f>SUMIFS(REC!F:F,REC!L:L,AK20,REC!G:G,'01'!$T$6,REC!S:S,1)</f>
        <v>0</v>
      </c>
      <c r="AO20" s="388">
        <f>SUMIFS('EMP ADQ'!G:G,'EMP ADQ'!M:M,AK20,'EMP ADQ'!D:D,'EMP ADQ'!$Y$12,'EMP ADQ'!H:H,'01'!$T$6,'EMP ADQ'!S:S,1)</f>
        <v>0</v>
      </c>
      <c r="AP20" s="388">
        <f>SUMIFS('EMP ADQ'!G:G,'EMP ADQ'!M:M,AK20,'EMP ADQ'!D:D,'EMP ADQ'!$Y$13,'EMP ADQ'!H:H,'01'!$T$6,'EMP ADQ'!S:S,1)</f>
        <v>0</v>
      </c>
      <c r="AQ20" s="388">
        <f>SUMIFS('EMP CON'!G:G,'EMP CON'!M:M,'01'!AK20,'EMP CON'!D:D,'EMP CON'!$Y$12,'EMP CON'!H:H,'01'!$T$6,'EMP CON'!S:S,1)</f>
        <v>0</v>
      </c>
      <c r="AR20" s="388">
        <f>SUMIFS('EMP CON'!G:G,'EMP CON'!M:M,'01'!AK20,'EMP CON'!D:D,'EMP CON'!$Y$13,'EMP CON'!H:H,'01'!$T$6,'EMP CON'!S:S,1)</f>
        <v>0</v>
      </c>
      <c r="AS20" s="388">
        <f>SUMIFS('PG CAR'!H:H,'PG CAR'!N:N,'01'!AK20,'PG CAR'!I:I,'01'!$T$6,'PG CAR'!U:U,1)</f>
        <v>0</v>
      </c>
      <c r="AT20" s="388">
        <f>SUMIFS(TRANS!F:F,TRANS!L:L,'01'!AK20,TRANS!D:D,'01'!$T$6,TRANS!P:P,1)</f>
        <v>0</v>
      </c>
      <c r="AU20" s="388">
        <f>SUMIFS(TRANS!F:F,TRANS!L:L,'01'!AK20,TRANS!G:G,'01'!$T$6,TRANS!P:P,1)</f>
        <v>0</v>
      </c>
      <c r="AW20" s="185">
        <v>2028</v>
      </c>
      <c r="AX20" s="388">
        <f t="shared" si="10"/>
        <v>0</v>
      </c>
      <c r="AY20" s="388">
        <f>SUMIFS(DES!F:F,DES!L:L,AK20,DES!S:S,1,DES!R:R,1)</f>
        <v>0</v>
      </c>
      <c r="AZ20" s="388">
        <f>SUMIFS(REC!F:F,REC!L:L,AK20,REC!S:S,1,REC!R:R,1)</f>
        <v>0</v>
      </c>
      <c r="BA20" s="388">
        <f>SUMIFS('EMP ADQ'!G:G,'EMP ADQ'!M:M,AK20,'EMP ADQ'!D:D,'EMP ADQ'!$Y$12,'EMP ADQ'!S:S,1,'EMP ADQ'!R:R,1)</f>
        <v>0</v>
      </c>
      <c r="BB20" s="388">
        <f>SUMIFS('EMP ADQ'!G:G,'EMP ADQ'!M:M,AK20,'EMP ADQ'!D:D,'EMP ADQ'!$Y$13,'EMP ADQ'!S:S,1,'EMP ADQ'!R:R,1)</f>
        <v>0</v>
      </c>
      <c r="BC20" s="388">
        <f>SUMIFS('EMP CON'!G:G,'EMP CON'!M:M,'01'!AK20,'EMP CON'!D:D,'EMP CON'!$Y$12,'EMP CON'!S:S,1,'EMP CON'!R:R,1)</f>
        <v>0</v>
      </c>
      <c r="BD20" s="388">
        <f>SUMIFS('EMP CON'!G:G,'EMP CON'!M:M,'01'!AK20,'EMP CON'!D:D,'EMP CON'!$Y$13,'EMP CON'!S:S,1,'EMP CON'!R:R,1)</f>
        <v>0</v>
      </c>
      <c r="BE20" s="388">
        <f>SUMIFS('PG CAR'!H:H,'PG CAR'!N:N,'01'!AK20,'PG CAR'!U:U,1,'PG CAR'!T:T,1)</f>
        <v>0</v>
      </c>
      <c r="BF20" s="388"/>
      <c r="BG20" s="388"/>
      <c r="BI20" s="185">
        <v>2028</v>
      </c>
      <c r="BJ20" s="388">
        <f t="shared" si="0"/>
        <v>6626.2000000000189</v>
      </c>
      <c r="BK20" s="388">
        <f t="shared" si="1"/>
        <v>0</v>
      </c>
      <c r="BL20" s="388">
        <f t="shared" si="2"/>
        <v>0</v>
      </c>
      <c r="BM20" s="388">
        <f t="shared" si="3"/>
        <v>0</v>
      </c>
      <c r="BN20" s="388">
        <f t="shared" si="4"/>
        <v>0</v>
      </c>
      <c r="BO20" s="388">
        <f t="shared" si="5"/>
        <v>0</v>
      </c>
      <c r="BP20" s="388">
        <f t="shared" si="6"/>
        <v>0</v>
      </c>
      <c r="BQ20" s="388">
        <f t="shared" si="7"/>
        <v>0</v>
      </c>
      <c r="BR20" s="388">
        <f t="shared" si="11"/>
        <v>0</v>
      </c>
      <c r="BS20" s="388">
        <f t="shared" si="12"/>
        <v>0</v>
      </c>
      <c r="BX20" s="185" t="s">
        <v>41</v>
      </c>
      <c r="BY20" s="185">
        <v>8</v>
      </c>
      <c r="CA20" s="390">
        <f>'CAD2'!D16</f>
        <v>0</v>
      </c>
      <c r="CB20" s="185">
        <v>10</v>
      </c>
      <c r="CE20" s="390">
        <f>SUM(CA37:CA38)</f>
        <v>2887.12</v>
      </c>
      <c r="CF20" s="390">
        <f>SUM(CB37:CB38)</f>
        <v>5513.99</v>
      </c>
    </row>
    <row r="21" spans="3:84" ht="15" customHeight="1" x14ac:dyDescent="0.25">
      <c r="C21" s="222">
        <v>10</v>
      </c>
      <c r="D21" s="223" t="s">
        <v>20</v>
      </c>
      <c r="E21" s="221">
        <f t="shared" si="13"/>
        <v>8</v>
      </c>
      <c r="F21" s="223" t="s">
        <v>20</v>
      </c>
      <c r="G21" s="221">
        <f t="shared" si="14"/>
        <v>2019</v>
      </c>
      <c r="H21" s="227">
        <f t="shared" si="18"/>
        <v>650</v>
      </c>
      <c r="I21" s="227">
        <f t="shared" si="19"/>
        <v>10</v>
      </c>
      <c r="J21" s="20">
        <f t="shared" si="20"/>
        <v>5721.6199999999917</v>
      </c>
      <c r="L21" s="222">
        <v>26</v>
      </c>
      <c r="M21" s="223" t="s">
        <v>20</v>
      </c>
      <c r="N21" s="224">
        <f t="shared" si="8"/>
        <v>8</v>
      </c>
      <c r="O21" s="223" t="s">
        <v>20</v>
      </c>
      <c r="P21" s="225">
        <f t="shared" si="9"/>
        <v>2019</v>
      </c>
      <c r="Q21" s="226">
        <f t="shared" si="15"/>
        <v>0</v>
      </c>
      <c r="R21" s="226">
        <f t="shared" si="16"/>
        <v>0</v>
      </c>
      <c r="S21" s="20">
        <f t="shared" si="21"/>
        <v>5087.1199999999917</v>
      </c>
      <c r="AK21" s="185">
        <v>2029</v>
      </c>
      <c r="AL21" s="388">
        <f t="shared" si="17"/>
        <v>6626.2000000000189</v>
      </c>
      <c r="AM21" s="388">
        <f>SUMIFS(DES!F:F,DES!L:L,AK21,DES!G:G,'01'!$T$6,DES!S:S,1)</f>
        <v>0</v>
      </c>
      <c r="AN21" s="388">
        <f>SUMIFS(REC!F:F,REC!L:L,AK21,REC!G:G,'01'!$T$6,REC!S:S,1)</f>
        <v>0</v>
      </c>
      <c r="AO21" s="388">
        <f>SUMIFS('EMP ADQ'!G:G,'EMP ADQ'!M:M,AK21,'EMP ADQ'!D:D,'EMP ADQ'!$Y$12,'EMP ADQ'!H:H,'01'!$T$6,'EMP ADQ'!S:S,1)</f>
        <v>0</v>
      </c>
      <c r="AP21" s="388">
        <f>SUMIFS('EMP ADQ'!G:G,'EMP ADQ'!M:M,AK21,'EMP ADQ'!D:D,'EMP ADQ'!$Y$13,'EMP ADQ'!H:H,'01'!$T$6,'EMP ADQ'!S:S,1)</f>
        <v>0</v>
      </c>
      <c r="AQ21" s="388">
        <f>SUMIFS('EMP CON'!G:G,'EMP CON'!M:M,'01'!AK21,'EMP CON'!D:D,'EMP CON'!$Y$12,'EMP CON'!H:H,'01'!$T$6,'EMP CON'!S:S,1)</f>
        <v>0</v>
      </c>
      <c r="AR21" s="388">
        <f>SUMIFS('EMP CON'!G:G,'EMP CON'!M:M,'01'!AK21,'EMP CON'!D:D,'EMP CON'!$Y$13,'EMP CON'!H:H,'01'!$T$6,'EMP CON'!S:S,1)</f>
        <v>0</v>
      </c>
      <c r="AS21" s="388">
        <f>SUMIFS('PG CAR'!H:H,'PG CAR'!N:N,'01'!AK21,'PG CAR'!I:I,'01'!$T$6,'PG CAR'!U:U,1)</f>
        <v>0</v>
      </c>
      <c r="AT21" s="388">
        <f>SUMIFS(TRANS!F:F,TRANS!L:L,'01'!AK21,TRANS!D:D,'01'!$T$6,TRANS!P:P,1)</f>
        <v>0</v>
      </c>
      <c r="AU21" s="388">
        <f>SUMIFS(TRANS!F:F,TRANS!L:L,'01'!AK21,TRANS!G:G,'01'!$T$6,TRANS!P:P,1)</f>
        <v>0</v>
      </c>
      <c r="AW21" s="185">
        <v>2029</v>
      </c>
      <c r="AX21" s="388">
        <f t="shared" si="10"/>
        <v>0</v>
      </c>
      <c r="AY21" s="388">
        <f>SUMIFS(DES!F:F,DES!L:L,AK21,DES!S:S,1,DES!R:R,1)</f>
        <v>0</v>
      </c>
      <c r="AZ21" s="388">
        <f>SUMIFS(REC!F:F,REC!L:L,AK21,REC!S:S,1,REC!R:R,1)</f>
        <v>0</v>
      </c>
      <c r="BA21" s="388">
        <f>SUMIFS('EMP ADQ'!G:G,'EMP ADQ'!M:M,AK21,'EMP ADQ'!D:D,'EMP ADQ'!$Y$12,'EMP ADQ'!S:S,1,'EMP ADQ'!R:R,1)</f>
        <v>0</v>
      </c>
      <c r="BB21" s="388">
        <f>SUMIFS('EMP ADQ'!G:G,'EMP ADQ'!M:M,AK21,'EMP ADQ'!D:D,'EMP ADQ'!$Y$13,'EMP ADQ'!S:S,1,'EMP ADQ'!R:R,1)</f>
        <v>0</v>
      </c>
      <c r="BC21" s="388">
        <f>SUMIFS('EMP CON'!G:G,'EMP CON'!M:M,'01'!AK21,'EMP CON'!D:D,'EMP CON'!$Y$12,'EMP CON'!S:S,1,'EMP CON'!R:R,1)</f>
        <v>0</v>
      </c>
      <c r="BD21" s="388">
        <f>SUMIFS('EMP CON'!G:G,'EMP CON'!M:M,'01'!AK21,'EMP CON'!D:D,'EMP CON'!$Y$13,'EMP CON'!S:S,1,'EMP CON'!R:R,1)</f>
        <v>0</v>
      </c>
      <c r="BE21" s="388">
        <f>SUMIFS('PG CAR'!H:H,'PG CAR'!N:N,'01'!AK21,'PG CAR'!U:U,1,'PG CAR'!T:T,1)</f>
        <v>0</v>
      </c>
      <c r="BF21" s="388"/>
      <c r="BG21" s="388"/>
      <c r="BI21" s="185">
        <v>2029</v>
      </c>
      <c r="BJ21" s="388">
        <f t="shared" si="0"/>
        <v>6626.2000000000189</v>
      </c>
      <c r="BK21" s="388">
        <f t="shared" si="1"/>
        <v>0</v>
      </c>
      <c r="BL21" s="388">
        <f t="shared" si="2"/>
        <v>0</v>
      </c>
      <c r="BM21" s="388">
        <f t="shared" si="3"/>
        <v>0</v>
      </c>
      <c r="BN21" s="388">
        <f t="shared" si="4"/>
        <v>0</v>
      </c>
      <c r="BO21" s="388">
        <f t="shared" si="5"/>
        <v>0</v>
      </c>
      <c r="BP21" s="388">
        <f t="shared" si="6"/>
        <v>0</v>
      </c>
      <c r="BQ21" s="388">
        <f t="shared" si="7"/>
        <v>0</v>
      </c>
      <c r="BR21" s="388">
        <f t="shared" si="11"/>
        <v>0</v>
      </c>
      <c r="BS21" s="388">
        <f t="shared" si="12"/>
        <v>0</v>
      </c>
      <c r="BX21" s="185" t="s">
        <v>42</v>
      </c>
      <c r="BY21" s="185">
        <v>9</v>
      </c>
      <c r="CA21" s="390">
        <f>'CAD2'!D17</f>
        <v>0</v>
      </c>
      <c r="CB21" s="185">
        <v>11</v>
      </c>
    </row>
    <row r="22" spans="3:84" ht="15" customHeight="1" x14ac:dyDescent="0.25">
      <c r="C22" s="222">
        <v>11</v>
      </c>
      <c r="D22" s="223" t="s">
        <v>20</v>
      </c>
      <c r="E22" s="221">
        <f t="shared" si="13"/>
        <v>8</v>
      </c>
      <c r="F22" s="223" t="s">
        <v>20</v>
      </c>
      <c r="G22" s="221">
        <f t="shared" si="14"/>
        <v>2019</v>
      </c>
      <c r="H22" s="227">
        <f t="shared" si="18"/>
        <v>0</v>
      </c>
      <c r="I22" s="227">
        <f t="shared" si="19"/>
        <v>100</v>
      </c>
      <c r="J22" s="20">
        <f t="shared" si="20"/>
        <v>5621.6199999999917</v>
      </c>
      <c r="L22" s="222">
        <v>27</v>
      </c>
      <c r="M22" s="223" t="s">
        <v>20</v>
      </c>
      <c r="N22" s="224">
        <f t="shared" si="8"/>
        <v>8</v>
      </c>
      <c r="O22" s="223" t="s">
        <v>20</v>
      </c>
      <c r="P22" s="225">
        <f t="shared" si="9"/>
        <v>2019</v>
      </c>
      <c r="Q22" s="226">
        <f t="shared" si="15"/>
        <v>0</v>
      </c>
      <c r="R22" s="226">
        <f t="shared" si="16"/>
        <v>105</v>
      </c>
      <c r="S22" s="20">
        <f t="shared" si="21"/>
        <v>4982.1199999999917</v>
      </c>
      <c r="AK22" s="185">
        <v>2030</v>
      </c>
      <c r="AL22" s="388">
        <f t="shared" si="17"/>
        <v>6626.2000000000189</v>
      </c>
      <c r="AM22" s="388">
        <f>SUMIFS(DES!F:F,DES!L:L,AK22,DES!G:G,'01'!$T$6,DES!S:S,1)</f>
        <v>0</v>
      </c>
      <c r="AN22" s="388">
        <f>SUMIFS(REC!F:F,REC!L:L,AK22,REC!G:G,'01'!$T$6,REC!S:S,1)</f>
        <v>0</v>
      </c>
      <c r="AO22" s="388">
        <f>SUMIFS('EMP ADQ'!G:G,'EMP ADQ'!M:M,AK22,'EMP ADQ'!D:D,'EMP ADQ'!$Y$12,'EMP ADQ'!H:H,'01'!$T$6,'EMP ADQ'!S:S,1)</f>
        <v>0</v>
      </c>
      <c r="AP22" s="388">
        <f>SUMIFS('EMP ADQ'!G:G,'EMP ADQ'!M:M,AK22,'EMP ADQ'!D:D,'EMP ADQ'!$Y$13,'EMP ADQ'!H:H,'01'!$T$6,'EMP ADQ'!S:S,1)</f>
        <v>0</v>
      </c>
      <c r="AQ22" s="388">
        <f>SUMIFS('EMP CON'!G:G,'EMP CON'!M:M,'01'!AK22,'EMP CON'!D:D,'EMP CON'!$Y$12,'EMP CON'!H:H,'01'!$T$6,'EMP CON'!S:S,1)</f>
        <v>0</v>
      </c>
      <c r="AR22" s="388">
        <f>SUMIFS('EMP CON'!G:G,'EMP CON'!M:M,'01'!AK22,'EMP CON'!D:D,'EMP CON'!$Y$13,'EMP CON'!H:H,'01'!$T$6,'EMP CON'!S:S,1)</f>
        <v>0</v>
      </c>
      <c r="AS22" s="388">
        <f>SUMIFS('PG CAR'!H:H,'PG CAR'!N:N,'01'!AK22,'PG CAR'!I:I,'01'!$T$6,'PG CAR'!U:U,1)</f>
        <v>0</v>
      </c>
      <c r="AT22" s="388">
        <f>SUMIFS(TRANS!F:F,TRANS!L:L,'01'!AK22,TRANS!D:D,'01'!$T$6,TRANS!P:P,1)</f>
        <v>0</v>
      </c>
      <c r="AU22" s="388">
        <f>SUMIFS(TRANS!F:F,TRANS!L:L,'01'!AK22,TRANS!G:G,'01'!$T$6,TRANS!P:P,1)</f>
        <v>0</v>
      </c>
      <c r="AW22" s="185">
        <v>2030</v>
      </c>
      <c r="AX22" s="388">
        <f t="shared" si="10"/>
        <v>0</v>
      </c>
      <c r="AY22" s="388">
        <f>SUMIFS(DES!F:F,DES!L:L,AK22,DES!S:S,1,DES!R:R,1)</f>
        <v>0</v>
      </c>
      <c r="AZ22" s="388">
        <f>SUMIFS(REC!F:F,REC!L:L,AK22,REC!S:S,1,REC!R:R,1)</f>
        <v>0</v>
      </c>
      <c r="BA22" s="388">
        <f>SUMIFS('EMP ADQ'!G:G,'EMP ADQ'!M:M,AK22,'EMP ADQ'!D:D,'EMP ADQ'!$Y$12,'EMP ADQ'!S:S,1,'EMP ADQ'!R:R,1)</f>
        <v>0</v>
      </c>
      <c r="BB22" s="388">
        <f>SUMIFS('EMP ADQ'!G:G,'EMP ADQ'!M:M,AK22,'EMP ADQ'!D:D,'EMP ADQ'!$Y$13,'EMP ADQ'!S:S,1,'EMP ADQ'!R:R,1)</f>
        <v>0</v>
      </c>
      <c r="BC22" s="388">
        <f>SUMIFS('EMP CON'!G:G,'EMP CON'!M:M,'01'!AK22,'EMP CON'!D:D,'EMP CON'!$Y$12,'EMP CON'!S:S,1,'EMP CON'!R:R,1)</f>
        <v>0</v>
      </c>
      <c r="BD22" s="388">
        <f>SUMIFS('EMP CON'!G:G,'EMP CON'!M:M,'01'!AK22,'EMP CON'!D:D,'EMP CON'!$Y$13,'EMP CON'!S:S,1,'EMP CON'!R:R,1)</f>
        <v>0</v>
      </c>
      <c r="BE22" s="388">
        <f>SUMIFS('PG CAR'!H:H,'PG CAR'!N:N,'01'!AK22,'PG CAR'!U:U,1,'PG CAR'!T:T,1)</f>
        <v>0</v>
      </c>
      <c r="BF22" s="388"/>
      <c r="BG22" s="388"/>
      <c r="BI22" s="185">
        <v>2030</v>
      </c>
      <c r="BJ22" s="388">
        <f t="shared" si="0"/>
        <v>6626.2000000000189</v>
      </c>
      <c r="BK22" s="388">
        <f t="shared" si="1"/>
        <v>0</v>
      </c>
      <c r="BL22" s="388">
        <f t="shared" si="2"/>
        <v>0</v>
      </c>
      <c r="BM22" s="388">
        <f t="shared" si="3"/>
        <v>0</v>
      </c>
      <c r="BN22" s="388">
        <f t="shared" si="4"/>
        <v>0</v>
      </c>
      <c r="BO22" s="388">
        <f t="shared" si="5"/>
        <v>0</v>
      </c>
      <c r="BP22" s="388">
        <f t="shared" si="6"/>
        <v>0</v>
      </c>
      <c r="BQ22" s="388">
        <f t="shared" si="7"/>
        <v>0</v>
      </c>
      <c r="BR22" s="388">
        <f t="shared" si="11"/>
        <v>0</v>
      </c>
      <c r="BS22" s="388">
        <f t="shared" si="12"/>
        <v>0</v>
      </c>
      <c r="BX22" s="185" t="s">
        <v>43</v>
      </c>
      <c r="BY22" s="185">
        <v>10</v>
      </c>
      <c r="CA22" s="390">
        <f>'CAD2'!D18</f>
        <v>0</v>
      </c>
      <c r="CB22" s="185">
        <v>12</v>
      </c>
    </row>
    <row r="23" spans="3:84" ht="15" customHeight="1" x14ac:dyDescent="0.25">
      <c r="C23" s="222">
        <v>12</v>
      </c>
      <c r="D23" s="223" t="s">
        <v>20</v>
      </c>
      <c r="E23" s="221">
        <f t="shared" si="13"/>
        <v>8</v>
      </c>
      <c r="F23" s="223" t="s">
        <v>20</v>
      </c>
      <c r="G23" s="221">
        <f t="shared" si="14"/>
        <v>2019</v>
      </c>
      <c r="H23" s="227">
        <f t="shared" si="18"/>
        <v>0</v>
      </c>
      <c r="I23" s="227">
        <f t="shared" si="19"/>
        <v>29</v>
      </c>
      <c r="J23" s="20">
        <f t="shared" si="20"/>
        <v>5592.6199999999917</v>
      </c>
      <c r="L23" s="222">
        <v>28</v>
      </c>
      <c r="M23" s="223" t="s">
        <v>20</v>
      </c>
      <c r="N23" s="224">
        <f t="shared" si="8"/>
        <v>8</v>
      </c>
      <c r="O23" s="223" t="s">
        <v>20</v>
      </c>
      <c r="P23" s="225">
        <f t="shared" si="9"/>
        <v>2019</v>
      </c>
      <c r="Q23" s="226">
        <f t="shared" si="15"/>
        <v>0</v>
      </c>
      <c r="R23" s="226">
        <f t="shared" si="16"/>
        <v>0</v>
      </c>
      <c r="S23" s="20">
        <f t="shared" si="21"/>
        <v>4982.1199999999917</v>
      </c>
      <c r="AK23" s="185">
        <v>2031</v>
      </c>
      <c r="AL23" s="388">
        <f t="shared" si="17"/>
        <v>6626.2000000000189</v>
      </c>
      <c r="AM23" s="388">
        <f>SUMIFS(DES!F:F,DES!L:L,AK23,DES!G:G,'01'!$T$6,DES!S:S,1)</f>
        <v>0</v>
      </c>
      <c r="AN23" s="388">
        <f>SUMIFS(REC!F:F,REC!L:L,AK23,REC!G:G,'01'!$T$6,REC!S:S,1)</f>
        <v>0</v>
      </c>
      <c r="AO23" s="388">
        <f>SUMIFS('EMP ADQ'!G:G,'EMP ADQ'!M:M,AK23,'EMP ADQ'!D:D,'EMP ADQ'!$Y$12,'EMP ADQ'!H:H,'01'!$T$6,'EMP ADQ'!S:S,1)</f>
        <v>0</v>
      </c>
      <c r="AP23" s="388">
        <f>SUMIFS('EMP ADQ'!G:G,'EMP ADQ'!M:M,AK23,'EMP ADQ'!D:D,'EMP ADQ'!$Y$13,'EMP ADQ'!H:H,'01'!$T$6,'EMP ADQ'!S:S,1)</f>
        <v>0</v>
      </c>
      <c r="AQ23" s="388">
        <f>SUMIFS('EMP CON'!G:G,'EMP CON'!M:M,'01'!AK23,'EMP CON'!D:D,'EMP CON'!$Y$12,'EMP CON'!H:H,'01'!$T$6,'EMP CON'!S:S,1)</f>
        <v>0</v>
      </c>
      <c r="AR23" s="388">
        <f>SUMIFS('EMP CON'!G:G,'EMP CON'!M:M,'01'!AK23,'EMP CON'!D:D,'EMP CON'!$Y$13,'EMP CON'!H:H,'01'!$T$6,'EMP CON'!S:S,1)</f>
        <v>0</v>
      </c>
      <c r="AS23" s="388">
        <f>SUMIFS('PG CAR'!H:H,'PG CAR'!N:N,'01'!AK23,'PG CAR'!I:I,'01'!$T$6,'PG CAR'!U:U,1)</f>
        <v>0</v>
      </c>
      <c r="AT23" s="388">
        <f>SUMIFS(TRANS!F:F,TRANS!L:L,'01'!AK23,TRANS!D:D,'01'!$T$6,TRANS!P:P,1)</f>
        <v>0</v>
      </c>
      <c r="AU23" s="388">
        <f>SUMIFS(TRANS!F:F,TRANS!L:L,'01'!AK23,TRANS!G:G,'01'!$T$6,TRANS!P:P,1)</f>
        <v>0</v>
      </c>
      <c r="AW23" s="185">
        <v>2031</v>
      </c>
      <c r="AX23" s="388">
        <f t="shared" si="10"/>
        <v>0</v>
      </c>
      <c r="AY23" s="388">
        <f>SUMIFS(DES!F:F,DES!L:L,AK23,DES!S:S,1,DES!R:R,1)</f>
        <v>0</v>
      </c>
      <c r="AZ23" s="388">
        <f>SUMIFS(REC!F:F,REC!L:L,AK23,REC!S:S,1,REC!R:R,1)</f>
        <v>0</v>
      </c>
      <c r="BA23" s="388">
        <f>SUMIFS('EMP ADQ'!G:G,'EMP ADQ'!M:M,AK23,'EMP ADQ'!D:D,'EMP ADQ'!$Y$12,'EMP ADQ'!S:S,1,'EMP ADQ'!R:R,1)</f>
        <v>0</v>
      </c>
      <c r="BB23" s="388">
        <f>SUMIFS('EMP ADQ'!G:G,'EMP ADQ'!M:M,AK23,'EMP ADQ'!D:D,'EMP ADQ'!$Y$13,'EMP ADQ'!S:S,1,'EMP ADQ'!R:R,1)</f>
        <v>0</v>
      </c>
      <c r="BC23" s="388">
        <f>SUMIFS('EMP CON'!G:G,'EMP CON'!M:M,'01'!AK23,'EMP CON'!D:D,'EMP CON'!$Y$12,'EMP CON'!S:S,1,'EMP CON'!R:R,1)</f>
        <v>0</v>
      </c>
      <c r="BD23" s="388">
        <f>SUMIFS('EMP CON'!G:G,'EMP CON'!M:M,'01'!AK23,'EMP CON'!D:D,'EMP CON'!$Y$13,'EMP CON'!S:S,1,'EMP CON'!R:R,1)</f>
        <v>0</v>
      </c>
      <c r="BE23" s="388">
        <f>SUMIFS('PG CAR'!H:H,'PG CAR'!N:N,'01'!AK23,'PG CAR'!U:U,1,'PG CAR'!T:T,1)</f>
        <v>0</v>
      </c>
      <c r="BF23" s="388"/>
      <c r="BG23" s="388"/>
      <c r="BI23" s="185">
        <v>2031</v>
      </c>
      <c r="BJ23" s="388">
        <f t="shared" si="0"/>
        <v>6626.2000000000189</v>
      </c>
      <c r="BK23" s="388">
        <f t="shared" si="1"/>
        <v>0</v>
      </c>
      <c r="BL23" s="388">
        <f t="shared" si="2"/>
        <v>0</v>
      </c>
      <c r="BM23" s="388">
        <f t="shared" si="3"/>
        <v>0</v>
      </c>
      <c r="BN23" s="388">
        <f t="shared" si="4"/>
        <v>0</v>
      </c>
      <c r="BO23" s="388">
        <f t="shared" si="5"/>
        <v>0</v>
      </c>
      <c r="BP23" s="388">
        <f t="shared" si="6"/>
        <v>0</v>
      </c>
      <c r="BQ23" s="388">
        <f t="shared" si="7"/>
        <v>0</v>
      </c>
      <c r="BR23" s="388">
        <f t="shared" si="11"/>
        <v>0</v>
      </c>
      <c r="BS23" s="388">
        <f t="shared" si="12"/>
        <v>0</v>
      </c>
      <c r="BX23" s="185" t="s">
        <v>44</v>
      </c>
      <c r="BY23" s="185">
        <v>11</v>
      </c>
      <c r="CA23" s="390">
        <f>'CAD2'!D19</f>
        <v>0</v>
      </c>
      <c r="CB23" s="185">
        <v>13</v>
      </c>
    </row>
    <row r="24" spans="3:84" ht="15" customHeight="1" x14ac:dyDescent="0.25">
      <c r="C24" s="222">
        <v>13</v>
      </c>
      <c r="D24" s="223" t="s">
        <v>20</v>
      </c>
      <c r="E24" s="221">
        <f t="shared" si="13"/>
        <v>8</v>
      </c>
      <c r="F24" s="223" t="s">
        <v>20</v>
      </c>
      <c r="G24" s="221">
        <f t="shared" si="14"/>
        <v>2019</v>
      </c>
      <c r="H24" s="227">
        <f t="shared" si="18"/>
        <v>0</v>
      </c>
      <c r="I24" s="227">
        <f t="shared" si="19"/>
        <v>0</v>
      </c>
      <c r="J24" s="20">
        <f t="shared" si="20"/>
        <v>5592.6199999999917</v>
      </c>
      <c r="L24" s="222">
        <v>29</v>
      </c>
      <c r="M24" s="223" t="s">
        <v>20</v>
      </c>
      <c r="N24" s="224">
        <f t="shared" si="8"/>
        <v>8</v>
      </c>
      <c r="O24" s="223" t="s">
        <v>20</v>
      </c>
      <c r="P24" s="225">
        <f t="shared" si="9"/>
        <v>2019</v>
      </c>
      <c r="Q24" s="226">
        <f t="shared" si="15"/>
        <v>0</v>
      </c>
      <c r="R24" s="226">
        <f t="shared" si="16"/>
        <v>0</v>
      </c>
      <c r="S24" s="20">
        <f t="shared" si="21"/>
        <v>4982.1199999999917</v>
      </c>
      <c r="AK24" s="185">
        <v>2032</v>
      </c>
      <c r="AL24" s="388">
        <f t="shared" si="17"/>
        <v>6626.2000000000189</v>
      </c>
      <c r="AM24" s="388">
        <f>SUMIFS(DES!F:F,DES!L:L,AK24,DES!G:G,'01'!$T$6,DES!S:S,1)</f>
        <v>0</v>
      </c>
      <c r="AN24" s="388">
        <f>SUMIFS(REC!F:F,REC!L:L,AK24,REC!G:G,'01'!$T$6,REC!S:S,1)</f>
        <v>0</v>
      </c>
      <c r="AO24" s="388">
        <f>SUMIFS('EMP ADQ'!G:G,'EMP ADQ'!M:M,AK24,'EMP ADQ'!D:D,'EMP ADQ'!$Y$12,'EMP ADQ'!H:H,'01'!$T$6,'EMP ADQ'!S:S,1)</f>
        <v>0</v>
      </c>
      <c r="AP24" s="388">
        <f>SUMIFS('EMP ADQ'!G:G,'EMP ADQ'!M:M,AK24,'EMP ADQ'!D:D,'EMP ADQ'!$Y$13,'EMP ADQ'!H:H,'01'!$T$6,'EMP ADQ'!S:S,1)</f>
        <v>0</v>
      </c>
      <c r="AQ24" s="388">
        <f>SUMIFS('EMP CON'!G:G,'EMP CON'!M:M,'01'!AK24,'EMP CON'!D:D,'EMP CON'!$Y$12,'EMP CON'!H:H,'01'!$T$6,'EMP CON'!S:S,1)</f>
        <v>0</v>
      </c>
      <c r="AR24" s="388">
        <f>SUMIFS('EMP CON'!G:G,'EMP CON'!M:M,'01'!AK24,'EMP CON'!D:D,'EMP CON'!$Y$13,'EMP CON'!H:H,'01'!$T$6,'EMP CON'!S:S,1)</f>
        <v>0</v>
      </c>
      <c r="AS24" s="388">
        <f>SUMIFS('PG CAR'!H:H,'PG CAR'!N:N,'01'!AK24,'PG CAR'!I:I,'01'!$T$6,'PG CAR'!U:U,1)</f>
        <v>0</v>
      </c>
      <c r="AT24" s="388">
        <f>SUMIFS(TRANS!F:F,TRANS!L:L,'01'!AK24,TRANS!D:D,'01'!$T$6,TRANS!P:P,1)</f>
        <v>0</v>
      </c>
      <c r="AU24" s="388">
        <f>SUMIFS(TRANS!F:F,TRANS!L:L,'01'!AK24,TRANS!G:G,'01'!$T$6,TRANS!P:P,1)</f>
        <v>0</v>
      </c>
      <c r="AW24" s="185">
        <v>2032</v>
      </c>
      <c r="AX24" s="388">
        <f t="shared" si="10"/>
        <v>0</v>
      </c>
      <c r="AY24" s="388">
        <f>SUMIFS(DES!F:F,DES!L:L,AK24,DES!S:S,1,DES!R:R,1)</f>
        <v>0</v>
      </c>
      <c r="AZ24" s="388">
        <f>SUMIFS(REC!F:F,REC!L:L,AK24,REC!S:S,1,REC!R:R,1)</f>
        <v>0</v>
      </c>
      <c r="BA24" s="388">
        <f>SUMIFS('EMP ADQ'!G:G,'EMP ADQ'!M:M,AK24,'EMP ADQ'!D:D,'EMP ADQ'!$Y$12,'EMP ADQ'!S:S,1,'EMP ADQ'!R:R,1)</f>
        <v>0</v>
      </c>
      <c r="BB24" s="388">
        <f>SUMIFS('EMP ADQ'!G:G,'EMP ADQ'!M:M,AK24,'EMP ADQ'!D:D,'EMP ADQ'!$Y$13,'EMP ADQ'!S:S,1,'EMP ADQ'!R:R,1)</f>
        <v>0</v>
      </c>
      <c r="BC24" s="388">
        <f>SUMIFS('EMP CON'!G:G,'EMP CON'!M:M,'01'!AK24,'EMP CON'!D:D,'EMP CON'!$Y$12,'EMP CON'!S:S,1,'EMP CON'!R:R,1)</f>
        <v>0</v>
      </c>
      <c r="BD24" s="388">
        <f>SUMIFS('EMP CON'!G:G,'EMP CON'!M:M,'01'!AK24,'EMP CON'!D:D,'EMP CON'!$Y$13,'EMP CON'!S:S,1,'EMP CON'!R:R,1)</f>
        <v>0</v>
      </c>
      <c r="BE24" s="388">
        <f>SUMIFS('PG CAR'!H:H,'PG CAR'!N:N,'01'!AK24,'PG CAR'!U:U,1,'PG CAR'!T:T,1)</f>
        <v>0</v>
      </c>
      <c r="BF24" s="388"/>
      <c r="BG24" s="388"/>
      <c r="BI24" s="185">
        <v>2032</v>
      </c>
      <c r="BJ24" s="388">
        <f t="shared" si="0"/>
        <v>6626.2000000000189</v>
      </c>
      <c r="BK24" s="388">
        <f t="shared" si="1"/>
        <v>0</v>
      </c>
      <c r="BL24" s="388">
        <f t="shared" si="2"/>
        <v>0</v>
      </c>
      <c r="BM24" s="388">
        <f t="shared" si="3"/>
        <v>0</v>
      </c>
      <c r="BN24" s="388">
        <f t="shared" si="4"/>
        <v>0</v>
      </c>
      <c r="BO24" s="388">
        <f t="shared" si="5"/>
        <v>0</v>
      </c>
      <c r="BP24" s="388">
        <f t="shared" si="6"/>
        <v>0</v>
      </c>
      <c r="BQ24" s="388">
        <f t="shared" si="7"/>
        <v>0</v>
      </c>
      <c r="BR24" s="388">
        <f t="shared" si="11"/>
        <v>0</v>
      </c>
      <c r="BS24" s="388">
        <f t="shared" si="12"/>
        <v>0</v>
      </c>
      <c r="BX24" s="185" t="s">
        <v>45</v>
      </c>
      <c r="BY24" s="185">
        <v>12</v>
      </c>
      <c r="CA24" s="390">
        <f>'CAD2'!D20</f>
        <v>0</v>
      </c>
      <c r="CB24" s="185">
        <v>14</v>
      </c>
    </row>
    <row r="25" spans="3:84" ht="15" customHeight="1" x14ac:dyDescent="0.25">
      <c r="C25" s="222">
        <v>14</v>
      </c>
      <c r="D25" s="223" t="s">
        <v>20</v>
      </c>
      <c r="E25" s="221">
        <f t="shared" si="13"/>
        <v>8</v>
      </c>
      <c r="F25" s="223" t="s">
        <v>20</v>
      </c>
      <c r="G25" s="221">
        <f t="shared" si="14"/>
        <v>2019</v>
      </c>
      <c r="H25" s="227">
        <f t="shared" si="18"/>
        <v>0</v>
      </c>
      <c r="I25" s="227">
        <f t="shared" si="19"/>
        <v>100</v>
      </c>
      <c r="J25" s="20">
        <f t="shared" si="20"/>
        <v>5492.6199999999917</v>
      </c>
      <c r="L25" s="222">
        <v>30</v>
      </c>
      <c r="M25" s="223" t="s">
        <v>20</v>
      </c>
      <c r="N25" s="224">
        <f t="shared" si="8"/>
        <v>8</v>
      </c>
      <c r="O25" s="223" t="s">
        <v>20</v>
      </c>
      <c r="P25" s="225">
        <f t="shared" si="9"/>
        <v>2019</v>
      </c>
      <c r="Q25" s="226">
        <f t="shared" si="15"/>
        <v>0</v>
      </c>
      <c r="R25" s="226">
        <f t="shared" si="16"/>
        <v>36</v>
      </c>
      <c r="S25" s="20">
        <f t="shared" si="21"/>
        <v>4946.1199999999917</v>
      </c>
      <c r="AK25" s="185">
        <v>2033</v>
      </c>
      <c r="AL25" s="388">
        <f t="shared" si="17"/>
        <v>6626.2000000000189</v>
      </c>
      <c r="AM25" s="388">
        <f>SUMIFS(DES!F:F,DES!L:L,AK25,DES!G:G,'01'!$T$6,DES!S:S,1)</f>
        <v>0</v>
      </c>
      <c r="AN25" s="388">
        <f>SUMIFS(REC!F:F,REC!L:L,AK25,REC!G:G,'01'!$T$6,REC!S:S,1)</f>
        <v>0</v>
      </c>
      <c r="AO25" s="388">
        <f>SUMIFS('EMP ADQ'!G:G,'EMP ADQ'!M:M,AK25,'EMP ADQ'!D:D,'EMP ADQ'!$Y$12,'EMP ADQ'!H:H,'01'!$T$6,'EMP ADQ'!S:S,1)</f>
        <v>0</v>
      </c>
      <c r="AP25" s="388">
        <f>SUMIFS('EMP ADQ'!G:G,'EMP ADQ'!M:M,AK25,'EMP ADQ'!D:D,'EMP ADQ'!$Y$13,'EMP ADQ'!H:H,'01'!$T$6,'EMP ADQ'!S:S,1)</f>
        <v>0</v>
      </c>
      <c r="AQ25" s="388">
        <f>SUMIFS('EMP CON'!G:G,'EMP CON'!M:M,'01'!AK25,'EMP CON'!D:D,'EMP CON'!$Y$12,'EMP CON'!H:H,'01'!$T$6,'EMP CON'!S:S,1)</f>
        <v>0</v>
      </c>
      <c r="AR25" s="388">
        <f>SUMIFS('EMP CON'!G:G,'EMP CON'!M:M,'01'!AK25,'EMP CON'!D:D,'EMP CON'!$Y$13,'EMP CON'!H:H,'01'!$T$6,'EMP CON'!S:S,1)</f>
        <v>0</v>
      </c>
      <c r="AS25" s="388">
        <f>SUMIFS('PG CAR'!H:H,'PG CAR'!N:N,'01'!AK25,'PG CAR'!I:I,'01'!$T$6,'PG CAR'!U:U,1)</f>
        <v>0</v>
      </c>
      <c r="AT25" s="388">
        <f>SUMIFS(TRANS!F:F,TRANS!L:L,'01'!AK25,TRANS!D:D,'01'!$T$6,TRANS!P:P,1)</f>
        <v>0</v>
      </c>
      <c r="AU25" s="388">
        <f>SUMIFS(TRANS!F:F,TRANS!L:L,'01'!AK25,TRANS!G:G,'01'!$T$6,TRANS!P:P,1)</f>
        <v>0</v>
      </c>
      <c r="AW25" s="185">
        <v>2033</v>
      </c>
      <c r="AX25" s="388">
        <f t="shared" si="10"/>
        <v>0</v>
      </c>
      <c r="AY25" s="388">
        <f>SUMIFS(DES!F:F,DES!L:L,AK25,DES!S:S,1,DES!R:R,1)</f>
        <v>0</v>
      </c>
      <c r="AZ25" s="388">
        <f>SUMIFS(REC!F:F,REC!L:L,AK25,REC!S:S,1,REC!R:R,1)</f>
        <v>0</v>
      </c>
      <c r="BA25" s="388">
        <f>SUMIFS('EMP ADQ'!G:G,'EMP ADQ'!M:M,AK25,'EMP ADQ'!D:D,'EMP ADQ'!$Y$12,'EMP ADQ'!S:S,1,'EMP ADQ'!R:R,1)</f>
        <v>0</v>
      </c>
      <c r="BB25" s="388">
        <f>SUMIFS('EMP ADQ'!G:G,'EMP ADQ'!M:M,AK25,'EMP ADQ'!D:D,'EMP ADQ'!$Y$13,'EMP ADQ'!S:S,1,'EMP ADQ'!R:R,1)</f>
        <v>0</v>
      </c>
      <c r="BC25" s="388">
        <f>SUMIFS('EMP CON'!G:G,'EMP CON'!M:M,'01'!AK25,'EMP CON'!D:D,'EMP CON'!$Y$12,'EMP CON'!S:S,1,'EMP CON'!R:R,1)</f>
        <v>0</v>
      </c>
      <c r="BD25" s="388">
        <f>SUMIFS('EMP CON'!G:G,'EMP CON'!M:M,'01'!AK25,'EMP CON'!D:D,'EMP CON'!$Y$13,'EMP CON'!S:S,1,'EMP CON'!R:R,1)</f>
        <v>0</v>
      </c>
      <c r="BE25" s="388">
        <f>SUMIFS('PG CAR'!H:H,'PG CAR'!N:N,'01'!AK25,'PG CAR'!U:U,1,'PG CAR'!T:T,1)</f>
        <v>0</v>
      </c>
      <c r="BF25" s="388"/>
      <c r="BG25" s="388"/>
      <c r="BI25" s="185">
        <v>2033</v>
      </c>
      <c r="BJ25" s="388">
        <f t="shared" si="0"/>
        <v>6626.2000000000189</v>
      </c>
      <c r="BK25" s="388">
        <f t="shared" si="1"/>
        <v>0</v>
      </c>
      <c r="BL25" s="388">
        <f t="shared" si="2"/>
        <v>0</v>
      </c>
      <c r="BM25" s="388">
        <f t="shared" si="3"/>
        <v>0</v>
      </c>
      <c r="BN25" s="388">
        <f t="shared" si="4"/>
        <v>0</v>
      </c>
      <c r="BO25" s="388">
        <f t="shared" si="5"/>
        <v>0</v>
      </c>
      <c r="BP25" s="388">
        <f t="shared" si="6"/>
        <v>0</v>
      </c>
      <c r="BQ25" s="388">
        <f t="shared" si="7"/>
        <v>0</v>
      </c>
      <c r="BR25" s="388">
        <f t="shared" si="11"/>
        <v>0</v>
      </c>
      <c r="BS25" s="388">
        <f t="shared" si="12"/>
        <v>0</v>
      </c>
      <c r="CA25" s="390">
        <f>'CAD2'!D21</f>
        <v>0</v>
      </c>
      <c r="CB25" s="185">
        <v>15</v>
      </c>
    </row>
    <row r="26" spans="3:84" ht="15" customHeight="1" x14ac:dyDescent="0.25">
      <c r="C26" s="222">
        <v>15</v>
      </c>
      <c r="D26" s="223" t="s">
        <v>20</v>
      </c>
      <c r="E26" s="221">
        <f t="shared" si="13"/>
        <v>8</v>
      </c>
      <c r="F26" s="223" t="s">
        <v>20</v>
      </c>
      <c r="G26" s="221">
        <f t="shared" si="14"/>
        <v>2019</v>
      </c>
      <c r="H26" s="227">
        <f t="shared" si="18"/>
        <v>0</v>
      </c>
      <c r="I26" s="227">
        <f t="shared" si="19"/>
        <v>0</v>
      </c>
      <c r="J26" s="20">
        <f t="shared" si="20"/>
        <v>5492.6199999999917</v>
      </c>
      <c r="L26" s="222">
        <v>31</v>
      </c>
      <c r="M26" s="223" t="s">
        <v>20</v>
      </c>
      <c r="N26" s="224">
        <f t="shared" si="8"/>
        <v>8</v>
      </c>
      <c r="O26" s="223" t="s">
        <v>20</v>
      </c>
      <c r="P26" s="225">
        <f t="shared" si="9"/>
        <v>2019</v>
      </c>
      <c r="Q26" s="226">
        <f t="shared" si="15"/>
        <v>0</v>
      </c>
      <c r="R26" s="226">
        <f t="shared" si="16"/>
        <v>81</v>
      </c>
      <c r="S26" s="20">
        <f t="shared" si="21"/>
        <v>4865.1199999999917</v>
      </c>
      <c r="AK26" s="185">
        <v>2034</v>
      </c>
      <c r="AL26" s="388">
        <f t="shared" si="17"/>
        <v>6626.2000000000189</v>
      </c>
      <c r="AM26" s="388">
        <f>SUMIFS(DES!F:F,DES!L:L,AK26,DES!G:G,'01'!$T$6,DES!S:S,1)</f>
        <v>0</v>
      </c>
      <c r="AN26" s="388">
        <f>SUMIFS(REC!F:F,REC!L:L,AK26,REC!G:G,'01'!$T$6,REC!S:S,1)</f>
        <v>0</v>
      </c>
      <c r="AO26" s="388">
        <f>SUMIFS('EMP ADQ'!G:G,'EMP ADQ'!M:M,AK26,'EMP ADQ'!D:D,'EMP ADQ'!$Y$12,'EMP ADQ'!H:H,'01'!$T$6,'EMP ADQ'!S:S,1)</f>
        <v>0</v>
      </c>
      <c r="AP26" s="388">
        <f>SUMIFS('EMP ADQ'!G:G,'EMP ADQ'!M:M,AK26,'EMP ADQ'!D:D,'EMP ADQ'!$Y$13,'EMP ADQ'!H:H,'01'!$T$6,'EMP ADQ'!S:S,1)</f>
        <v>0</v>
      </c>
      <c r="AQ26" s="388">
        <f>SUMIFS('EMP CON'!G:G,'EMP CON'!M:M,'01'!AK26,'EMP CON'!D:D,'EMP CON'!$Y$12,'EMP CON'!H:H,'01'!$T$6,'EMP CON'!S:S,1)</f>
        <v>0</v>
      </c>
      <c r="AR26" s="388">
        <f>SUMIFS('EMP CON'!G:G,'EMP CON'!M:M,'01'!AK26,'EMP CON'!D:D,'EMP CON'!$Y$13,'EMP CON'!H:H,'01'!$T$6,'EMP CON'!S:S,1)</f>
        <v>0</v>
      </c>
      <c r="AS26" s="388">
        <f>SUMIFS('PG CAR'!H:H,'PG CAR'!N:N,'01'!AK26,'PG CAR'!I:I,'01'!$T$6,'PG CAR'!U:U,1)</f>
        <v>0</v>
      </c>
      <c r="AT26" s="388">
        <f>SUMIFS(TRANS!F:F,TRANS!L:L,'01'!AK26,TRANS!D:D,'01'!$T$6,TRANS!P:P,1)</f>
        <v>0</v>
      </c>
      <c r="AU26" s="388">
        <f>SUMIFS(TRANS!F:F,TRANS!L:L,'01'!AK26,TRANS!G:G,'01'!$T$6,TRANS!P:P,1)</f>
        <v>0</v>
      </c>
      <c r="AW26" s="185">
        <v>2034</v>
      </c>
      <c r="AX26" s="388">
        <f t="shared" si="10"/>
        <v>0</v>
      </c>
      <c r="AY26" s="388">
        <f>SUMIFS(DES!F:F,DES!L:L,AK26,DES!S:S,1,DES!R:R,1)</f>
        <v>0</v>
      </c>
      <c r="AZ26" s="388">
        <f>SUMIFS(REC!F:F,REC!L:L,AK26,REC!S:S,1,REC!R:R,1)</f>
        <v>0</v>
      </c>
      <c r="BA26" s="388">
        <f>SUMIFS('EMP ADQ'!G:G,'EMP ADQ'!M:M,AK26,'EMP ADQ'!D:D,'EMP ADQ'!$Y$12,'EMP ADQ'!S:S,1,'EMP ADQ'!R:R,1)</f>
        <v>0</v>
      </c>
      <c r="BB26" s="388">
        <f>SUMIFS('EMP ADQ'!G:G,'EMP ADQ'!M:M,AK26,'EMP ADQ'!D:D,'EMP ADQ'!$Y$13,'EMP ADQ'!S:S,1,'EMP ADQ'!R:R,1)</f>
        <v>0</v>
      </c>
      <c r="BC26" s="388">
        <f>SUMIFS('EMP CON'!G:G,'EMP CON'!M:M,'01'!AK26,'EMP CON'!D:D,'EMP CON'!$Y$12,'EMP CON'!S:S,1,'EMP CON'!R:R,1)</f>
        <v>0</v>
      </c>
      <c r="BD26" s="388">
        <f>SUMIFS('EMP CON'!G:G,'EMP CON'!M:M,'01'!AK26,'EMP CON'!D:D,'EMP CON'!$Y$13,'EMP CON'!S:S,1,'EMP CON'!R:R,1)</f>
        <v>0</v>
      </c>
      <c r="BE26" s="388">
        <f>SUMIFS('PG CAR'!H:H,'PG CAR'!N:N,'01'!AK26,'PG CAR'!U:U,1,'PG CAR'!T:T,1)</f>
        <v>0</v>
      </c>
      <c r="BF26" s="388"/>
      <c r="BG26" s="388"/>
      <c r="BI26" s="185">
        <v>2034</v>
      </c>
      <c r="BJ26" s="388">
        <f t="shared" si="0"/>
        <v>6626.2000000000189</v>
      </c>
      <c r="BK26" s="388">
        <f t="shared" si="1"/>
        <v>0</v>
      </c>
      <c r="BL26" s="388">
        <f t="shared" si="2"/>
        <v>0</v>
      </c>
      <c r="BM26" s="388">
        <f t="shared" si="3"/>
        <v>0</v>
      </c>
      <c r="BN26" s="388">
        <f t="shared" si="4"/>
        <v>0</v>
      </c>
      <c r="BO26" s="388">
        <f t="shared" si="5"/>
        <v>0</v>
      </c>
      <c r="BP26" s="388">
        <f t="shared" si="6"/>
        <v>0</v>
      </c>
      <c r="BQ26" s="388">
        <f t="shared" si="7"/>
        <v>0</v>
      </c>
      <c r="BR26" s="388">
        <f t="shared" si="11"/>
        <v>0</v>
      </c>
      <c r="BS26" s="388">
        <f t="shared" si="12"/>
        <v>0</v>
      </c>
      <c r="BX26" s="185" t="s">
        <v>109</v>
      </c>
      <c r="CA26" s="390">
        <f>'CAD2'!D22</f>
        <v>0</v>
      </c>
      <c r="CB26" s="185">
        <v>16</v>
      </c>
    </row>
    <row r="27" spans="3:84" x14ac:dyDescent="0.25">
      <c r="L27" s="423"/>
      <c r="M27" s="423"/>
      <c r="N27" s="423"/>
      <c r="O27" s="423"/>
      <c r="P27" s="423"/>
      <c r="Q27" s="17"/>
      <c r="R27" s="17"/>
      <c r="AK27" s="185">
        <v>2035</v>
      </c>
      <c r="AL27" s="388">
        <f t="shared" si="17"/>
        <v>6626.2000000000189</v>
      </c>
      <c r="AM27" s="388">
        <f>SUMIFS(DES!F:F,DES!L:L,AK27,DES!G:G,'01'!$T$6,DES!S:S,1)</f>
        <v>0</v>
      </c>
      <c r="AN27" s="388">
        <f>SUMIFS(REC!F:F,REC!L:L,AK27,REC!G:G,'01'!$T$6,REC!S:S,1)</f>
        <v>0</v>
      </c>
      <c r="AO27" s="388">
        <f>SUMIFS('EMP ADQ'!G:G,'EMP ADQ'!M:M,AK27,'EMP ADQ'!D:D,'EMP ADQ'!$Y$12,'EMP ADQ'!H:H,'01'!$T$6,'EMP ADQ'!S:S,1)</f>
        <v>0</v>
      </c>
      <c r="AP27" s="388">
        <f>SUMIFS('EMP ADQ'!G:G,'EMP ADQ'!M:M,AK27,'EMP ADQ'!D:D,'EMP ADQ'!$Y$13,'EMP ADQ'!H:H,'01'!$T$6,'EMP ADQ'!S:S,1)</f>
        <v>0</v>
      </c>
      <c r="AQ27" s="388">
        <f>SUMIFS('EMP CON'!G:G,'EMP CON'!M:M,'01'!AK27,'EMP CON'!D:D,'EMP CON'!$Y$12,'EMP CON'!H:H,'01'!$T$6,'EMP CON'!S:S,1)</f>
        <v>0</v>
      </c>
      <c r="AR27" s="388">
        <f>SUMIFS('EMP CON'!G:G,'EMP CON'!M:M,'01'!AK27,'EMP CON'!D:D,'EMP CON'!$Y$13,'EMP CON'!H:H,'01'!$T$6,'EMP CON'!S:S,1)</f>
        <v>0</v>
      </c>
      <c r="AS27" s="388">
        <f>SUMIFS('PG CAR'!H:H,'PG CAR'!N:N,'01'!AK27,'PG CAR'!I:I,'01'!$T$6,'PG CAR'!U:U,1)</f>
        <v>0</v>
      </c>
      <c r="AT27" s="388">
        <f>SUMIFS(TRANS!F:F,TRANS!L:L,'01'!AK27,TRANS!D:D,'01'!$T$6,TRANS!P:P,1)</f>
        <v>0</v>
      </c>
      <c r="AU27" s="388">
        <f>SUMIFS(TRANS!F:F,TRANS!L:L,'01'!AK27,TRANS!G:G,'01'!$T$6,TRANS!P:P,1)</f>
        <v>0</v>
      </c>
      <c r="AW27" s="185">
        <v>2035</v>
      </c>
      <c r="AX27" s="388">
        <f t="shared" si="10"/>
        <v>0</v>
      </c>
      <c r="AY27" s="388">
        <f>SUMIFS(DES!F:F,DES!L:L,AK27,DES!S:S,1,DES!R:R,1)</f>
        <v>0</v>
      </c>
      <c r="AZ27" s="388">
        <f>SUMIFS(REC!F:F,REC!L:L,AK27,REC!S:S,1,REC!R:R,1)</f>
        <v>0</v>
      </c>
      <c r="BA27" s="388">
        <f>SUMIFS('EMP ADQ'!G:G,'EMP ADQ'!M:M,AK27,'EMP ADQ'!D:D,'EMP ADQ'!$Y$12,'EMP ADQ'!S:S,1,'EMP ADQ'!R:R,1)</f>
        <v>0</v>
      </c>
      <c r="BB27" s="388">
        <f>SUMIFS('EMP ADQ'!G:G,'EMP ADQ'!M:M,AK27,'EMP ADQ'!D:D,'EMP ADQ'!$Y$13,'EMP ADQ'!S:S,1,'EMP ADQ'!R:R,1)</f>
        <v>0</v>
      </c>
      <c r="BC27" s="388">
        <f>SUMIFS('EMP CON'!G:G,'EMP CON'!M:M,'01'!AK27,'EMP CON'!D:D,'EMP CON'!$Y$12,'EMP CON'!S:S,1,'EMP CON'!R:R,1)</f>
        <v>0</v>
      </c>
      <c r="BD27" s="388">
        <f>SUMIFS('EMP CON'!G:G,'EMP CON'!M:M,'01'!AK27,'EMP CON'!D:D,'EMP CON'!$Y$13,'EMP CON'!S:S,1,'EMP CON'!R:R,1)</f>
        <v>0</v>
      </c>
      <c r="BE27" s="388">
        <f>SUMIFS('PG CAR'!H:H,'PG CAR'!N:N,'01'!AK27,'PG CAR'!U:U,1,'PG CAR'!T:T,1)</f>
        <v>0</v>
      </c>
      <c r="BF27" s="388"/>
      <c r="BG27" s="388"/>
      <c r="BI27" s="185">
        <v>2035</v>
      </c>
      <c r="BJ27" s="388">
        <f t="shared" si="0"/>
        <v>6626.2000000000189</v>
      </c>
      <c r="BK27" s="388">
        <f t="shared" si="1"/>
        <v>0</v>
      </c>
      <c r="BL27" s="388">
        <f t="shared" si="2"/>
        <v>0</v>
      </c>
      <c r="BM27" s="388">
        <f t="shared" si="3"/>
        <v>0</v>
      </c>
      <c r="BN27" s="388">
        <f t="shared" si="4"/>
        <v>0</v>
      </c>
      <c r="BO27" s="388">
        <f t="shared" si="5"/>
        <v>0</v>
      </c>
      <c r="BP27" s="388">
        <f t="shared" si="6"/>
        <v>0</v>
      </c>
      <c r="BQ27" s="388">
        <f t="shared" si="7"/>
        <v>0</v>
      </c>
      <c r="BR27" s="388">
        <f t="shared" si="11"/>
        <v>0</v>
      </c>
      <c r="BS27" s="388">
        <f t="shared" si="12"/>
        <v>0</v>
      </c>
      <c r="BX27" s="185">
        <f>VLOOKUP(T8,BX29:BY30,2,0)</f>
        <v>1</v>
      </c>
      <c r="CA27" s="390">
        <f>'CAD2'!D23</f>
        <v>0</v>
      </c>
      <c r="CB27" s="185">
        <v>17</v>
      </c>
    </row>
    <row r="28" spans="3:84" x14ac:dyDescent="0.25">
      <c r="AK28" s="185">
        <v>2036</v>
      </c>
      <c r="AL28" s="388">
        <f t="shared" si="17"/>
        <v>6626.2000000000189</v>
      </c>
      <c r="AM28" s="388">
        <f>SUMIFS(DES!F:F,DES!L:L,AK28,DES!G:G,'01'!$T$6,DES!S:S,1)</f>
        <v>0</v>
      </c>
      <c r="AN28" s="388">
        <f>SUMIFS(REC!F:F,REC!L:L,AK28,REC!G:G,'01'!$T$6,REC!S:S,1)</f>
        <v>0</v>
      </c>
      <c r="AO28" s="388">
        <f>SUMIFS('EMP ADQ'!G:G,'EMP ADQ'!M:M,AK28,'EMP ADQ'!D:D,'EMP ADQ'!$Y$12,'EMP ADQ'!H:H,'01'!$T$6,'EMP ADQ'!S:S,1)</f>
        <v>0</v>
      </c>
      <c r="AP28" s="388">
        <f>SUMIFS('EMP ADQ'!G:G,'EMP ADQ'!M:M,AK28,'EMP ADQ'!D:D,'EMP ADQ'!$Y$13,'EMP ADQ'!H:H,'01'!$T$6,'EMP ADQ'!S:S,1)</f>
        <v>0</v>
      </c>
      <c r="AQ28" s="388">
        <f>SUMIFS('EMP CON'!G:G,'EMP CON'!M:M,'01'!AK28,'EMP CON'!D:D,'EMP CON'!$Y$12,'EMP CON'!H:H,'01'!$T$6,'EMP CON'!S:S,1)</f>
        <v>0</v>
      </c>
      <c r="AR28" s="388">
        <f>SUMIFS('EMP CON'!G:G,'EMP CON'!M:M,'01'!AK28,'EMP CON'!D:D,'EMP CON'!$Y$13,'EMP CON'!H:H,'01'!$T$6,'EMP CON'!S:S,1)</f>
        <v>0</v>
      </c>
      <c r="AS28" s="388">
        <f>SUMIFS('PG CAR'!H:H,'PG CAR'!N:N,'01'!AK28,'PG CAR'!I:I,'01'!$T$6,'PG CAR'!U:U,1)</f>
        <v>0</v>
      </c>
      <c r="AT28" s="388">
        <f>SUMIFS(TRANS!F:F,TRANS!L:L,'01'!AK28,TRANS!D:D,'01'!$T$6,TRANS!P:P,1)</f>
        <v>0</v>
      </c>
      <c r="AU28" s="388">
        <f>SUMIFS(TRANS!F:F,TRANS!L:L,'01'!AK28,TRANS!G:G,'01'!$T$6,TRANS!P:P,1)</f>
        <v>0</v>
      </c>
      <c r="AW28" s="185">
        <v>2036</v>
      </c>
      <c r="AX28" s="388">
        <f t="shared" si="10"/>
        <v>0</v>
      </c>
      <c r="AY28" s="388">
        <f>SUMIFS(DES!F:F,DES!L:L,AK28,DES!S:S,1,DES!R:R,1)</f>
        <v>0</v>
      </c>
      <c r="AZ28" s="388">
        <f>SUMIFS(REC!F:F,REC!L:L,AK28,REC!S:S,1,REC!R:R,1)</f>
        <v>0</v>
      </c>
      <c r="BA28" s="388">
        <f>SUMIFS('EMP ADQ'!G:G,'EMP ADQ'!M:M,AK28,'EMP ADQ'!D:D,'EMP ADQ'!$Y$12,'EMP ADQ'!S:S,1,'EMP ADQ'!R:R,1)</f>
        <v>0</v>
      </c>
      <c r="BB28" s="388">
        <f>SUMIFS('EMP ADQ'!G:G,'EMP ADQ'!M:M,AK28,'EMP ADQ'!D:D,'EMP ADQ'!$Y$13,'EMP ADQ'!S:S,1,'EMP ADQ'!R:R,1)</f>
        <v>0</v>
      </c>
      <c r="BC28" s="388">
        <f>SUMIFS('EMP CON'!G:G,'EMP CON'!M:M,'01'!AK28,'EMP CON'!D:D,'EMP CON'!$Y$12,'EMP CON'!S:S,1,'EMP CON'!R:R,1)</f>
        <v>0</v>
      </c>
      <c r="BD28" s="388">
        <f>SUMIFS('EMP CON'!G:G,'EMP CON'!M:M,'01'!AK28,'EMP CON'!D:D,'EMP CON'!$Y$13,'EMP CON'!S:S,1,'EMP CON'!R:R,1)</f>
        <v>0</v>
      </c>
      <c r="BE28" s="388">
        <f>SUMIFS('PG CAR'!H:H,'PG CAR'!N:N,'01'!AK28,'PG CAR'!U:U,1,'PG CAR'!T:T,1)</f>
        <v>0</v>
      </c>
      <c r="BF28" s="388"/>
      <c r="BG28" s="388"/>
      <c r="BI28" s="185">
        <v>2036</v>
      </c>
      <c r="BJ28" s="388">
        <f t="shared" si="0"/>
        <v>6626.2000000000189</v>
      </c>
      <c r="BK28" s="388">
        <f t="shared" si="1"/>
        <v>0</v>
      </c>
      <c r="BL28" s="388">
        <f t="shared" si="2"/>
        <v>0</v>
      </c>
      <c r="BM28" s="388">
        <f t="shared" si="3"/>
        <v>0</v>
      </c>
      <c r="BN28" s="388">
        <f t="shared" si="4"/>
        <v>0</v>
      </c>
      <c r="BO28" s="388">
        <f t="shared" si="5"/>
        <v>0</v>
      </c>
      <c r="BP28" s="388">
        <f t="shared" si="6"/>
        <v>0</v>
      </c>
      <c r="BQ28" s="388">
        <f t="shared" si="7"/>
        <v>0</v>
      </c>
      <c r="BR28" s="388">
        <f t="shared" si="11"/>
        <v>0</v>
      </c>
      <c r="BS28" s="388">
        <f t="shared" si="12"/>
        <v>0</v>
      </c>
      <c r="CA28" s="390">
        <f>'CAD2'!D24</f>
        <v>0</v>
      </c>
      <c r="CB28" s="185">
        <v>18</v>
      </c>
    </row>
    <row r="29" spans="3:84" x14ac:dyDescent="0.25">
      <c r="AK29" s="185">
        <v>2037</v>
      </c>
      <c r="AL29" s="388">
        <f t="shared" si="17"/>
        <v>6626.2000000000189</v>
      </c>
      <c r="AM29" s="388">
        <f>SUMIFS(DES!F:F,DES!L:L,AK29,DES!G:G,'01'!$T$6,DES!S:S,1)</f>
        <v>0</v>
      </c>
      <c r="AN29" s="388">
        <f>SUMIFS(REC!F:F,REC!L:L,AK29,REC!G:G,'01'!$T$6,REC!S:S,1)</f>
        <v>0</v>
      </c>
      <c r="AO29" s="388">
        <f>SUMIFS('EMP ADQ'!G:G,'EMP ADQ'!M:M,AK29,'EMP ADQ'!D:D,'EMP ADQ'!$Y$12,'EMP ADQ'!H:H,'01'!$T$6,'EMP ADQ'!S:S,1)</f>
        <v>0</v>
      </c>
      <c r="AP29" s="388">
        <f>SUMIFS('EMP ADQ'!G:G,'EMP ADQ'!M:M,AK29,'EMP ADQ'!D:D,'EMP ADQ'!$Y$13,'EMP ADQ'!H:H,'01'!$T$6,'EMP ADQ'!S:S,1)</f>
        <v>0</v>
      </c>
      <c r="AQ29" s="388">
        <f>SUMIFS('EMP CON'!G:G,'EMP CON'!M:M,'01'!AK29,'EMP CON'!D:D,'EMP CON'!$Y$12,'EMP CON'!H:H,'01'!$T$6,'EMP CON'!S:S,1)</f>
        <v>0</v>
      </c>
      <c r="AR29" s="388">
        <f>SUMIFS('EMP CON'!G:G,'EMP CON'!M:M,'01'!AK29,'EMP CON'!D:D,'EMP CON'!$Y$13,'EMP CON'!H:H,'01'!$T$6,'EMP CON'!S:S,1)</f>
        <v>0</v>
      </c>
      <c r="AS29" s="388">
        <f>SUMIFS('PG CAR'!H:H,'PG CAR'!N:N,'01'!AK29,'PG CAR'!I:I,'01'!$T$6,'PG CAR'!U:U,1)</f>
        <v>0</v>
      </c>
      <c r="AT29" s="388">
        <f>SUMIFS(TRANS!F:F,TRANS!L:L,'01'!AK29,TRANS!D:D,'01'!$T$6,TRANS!P:P,1)</f>
        <v>0</v>
      </c>
      <c r="AU29" s="388">
        <f>SUMIFS(TRANS!F:F,TRANS!L:L,'01'!AK29,TRANS!G:G,'01'!$T$6,TRANS!P:P,1)</f>
        <v>0</v>
      </c>
      <c r="AW29" s="185">
        <v>2037</v>
      </c>
      <c r="AX29" s="388">
        <f t="shared" si="10"/>
        <v>0</v>
      </c>
      <c r="AY29" s="388">
        <f>SUMIFS(DES!F:F,DES!L:L,AK29,DES!S:S,1,DES!R:R,1)</f>
        <v>0</v>
      </c>
      <c r="AZ29" s="388">
        <f>SUMIFS(REC!F:F,REC!L:L,AK29,REC!S:S,1,REC!R:R,1)</f>
        <v>0</v>
      </c>
      <c r="BA29" s="388">
        <f>SUMIFS('EMP ADQ'!G:G,'EMP ADQ'!M:M,AK29,'EMP ADQ'!D:D,'EMP ADQ'!$Y$12,'EMP ADQ'!S:S,1,'EMP ADQ'!R:R,1)</f>
        <v>0</v>
      </c>
      <c r="BB29" s="388">
        <f>SUMIFS('EMP ADQ'!G:G,'EMP ADQ'!M:M,AK29,'EMP ADQ'!D:D,'EMP ADQ'!$Y$13,'EMP ADQ'!S:S,1,'EMP ADQ'!R:R,1)</f>
        <v>0</v>
      </c>
      <c r="BC29" s="388">
        <f>SUMIFS('EMP CON'!G:G,'EMP CON'!M:M,'01'!AK29,'EMP CON'!D:D,'EMP CON'!$Y$12,'EMP CON'!S:S,1,'EMP CON'!R:R,1)</f>
        <v>0</v>
      </c>
      <c r="BD29" s="388">
        <f>SUMIFS('EMP CON'!G:G,'EMP CON'!M:M,'01'!AK29,'EMP CON'!D:D,'EMP CON'!$Y$13,'EMP CON'!S:S,1,'EMP CON'!R:R,1)</f>
        <v>0</v>
      </c>
      <c r="BE29" s="388">
        <f>SUMIFS('PG CAR'!H:H,'PG CAR'!N:N,'01'!AK29,'PG CAR'!U:U,1,'PG CAR'!T:T,1)</f>
        <v>0</v>
      </c>
      <c r="BF29" s="388"/>
      <c r="BG29" s="388"/>
      <c r="BI29" s="185">
        <v>2037</v>
      </c>
      <c r="BJ29" s="388">
        <f t="shared" si="0"/>
        <v>6626.2000000000189</v>
      </c>
      <c r="BK29" s="388">
        <f t="shared" si="1"/>
        <v>0</v>
      </c>
      <c r="BL29" s="388">
        <f t="shared" si="2"/>
        <v>0</v>
      </c>
      <c r="BM29" s="388">
        <f t="shared" si="3"/>
        <v>0</v>
      </c>
      <c r="BN29" s="388">
        <f t="shared" si="4"/>
        <v>0</v>
      </c>
      <c r="BO29" s="388">
        <f t="shared" si="5"/>
        <v>0</v>
      </c>
      <c r="BP29" s="388">
        <f t="shared" si="6"/>
        <v>0</v>
      </c>
      <c r="BQ29" s="388">
        <f t="shared" si="7"/>
        <v>0</v>
      </c>
      <c r="BR29" s="388">
        <f t="shared" si="11"/>
        <v>0</v>
      </c>
      <c r="BS29" s="388">
        <f t="shared" si="12"/>
        <v>0</v>
      </c>
      <c r="BX29" s="387" t="s">
        <v>60</v>
      </c>
      <c r="BY29" s="185">
        <v>1</v>
      </c>
      <c r="CA29" s="390">
        <f>'CAD2'!D25</f>
        <v>0</v>
      </c>
      <c r="CB29" s="185">
        <v>19</v>
      </c>
    </row>
    <row r="30" spans="3:84" x14ac:dyDescent="0.25">
      <c r="AK30" s="185">
        <v>2038</v>
      </c>
      <c r="AL30" s="388">
        <f t="shared" si="17"/>
        <v>6626.2000000000189</v>
      </c>
      <c r="AM30" s="388">
        <f>SUMIFS(DES!F:F,DES!L:L,AK30,DES!G:G,'01'!$T$6,DES!S:S,1)</f>
        <v>0</v>
      </c>
      <c r="AN30" s="388">
        <f>SUMIFS(REC!F:F,REC!L:L,AK30,REC!G:G,'01'!$T$6,REC!S:S,1)</f>
        <v>0</v>
      </c>
      <c r="AO30" s="388">
        <f>SUMIFS('EMP ADQ'!G:G,'EMP ADQ'!M:M,AK30,'EMP ADQ'!D:D,'EMP ADQ'!$Y$12,'EMP ADQ'!H:H,'01'!$T$6,'EMP ADQ'!S:S,1)</f>
        <v>0</v>
      </c>
      <c r="AP30" s="388">
        <f>SUMIFS('EMP ADQ'!G:G,'EMP ADQ'!M:M,AK30,'EMP ADQ'!D:D,'EMP ADQ'!$Y$13,'EMP ADQ'!H:H,'01'!$T$6,'EMP ADQ'!S:S,1)</f>
        <v>0</v>
      </c>
      <c r="AQ30" s="388">
        <f>SUMIFS('EMP CON'!G:G,'EMP CON'!M:M,'01'!AK30,'EMP CON'!D:D,'EMP CON'!$Y$12,'EMP CON'!H:H,'01'!$T$6,'EMP CON'!S:S,1)</f>
        <v>0</v>
      </c>
      <c r="AR30" s="388">
        <f>SUMIFS('EMP CON'!G:G,'EMP CON'!M:M,'01'!AK30,'EMP CON'!D:D,'EMP CON'!$Y$13,'EMP CON'!H:H,'01'!$T$6,'EMP CON'!S:S,1)</f>
        <v>0</v>
      </c>
      <c r="AS30" s="388">
        <f>SUMIFS('PG CAR'!H:H,'PG CAR'!N:N,'01'!AK30,'PG CAR'!I:I,'01'!$T$6,'PG CAR'!U:U,1)</f>
        <v>0</v>
      </c>
      <c r="AT30" s="388">
        <f>SUMIFS(TRANS!F:F,TRANS!L:L,'01'!AK30,TRANS!D:D,'01'!$T$6,TRANS!P:P,1)</f>
        <v>0</v>
      </c>
      <c r="AU30" s="388">
        <f>SUMIFS(TRANS!F:F,TRANS!L:L,'01'!AK30,TRANS!G:G,'01'!$T$6,TRANS!P:P,1)</f>
        <v>0</v>
      </c>
      <c r="AW30" s="185">
        <v>2038</v>
      </c>
      <c r="AX30" s="388">
        <f t="shared" si="10"/>
        <v>0</v>
      </c>
      <c r="AY30" s="388">
        <f>SUMIFS(DES!F:F,DES!L:L,AK30,DES!S:S,1,DES!R:R,1)</f>
        <v>0</v>
      </c>
      <c r="AZ30" s="388">
        <f>SUMIFS(REC!F:F,REC!L:L,AK30,REC!S:S,1,REC!R:R,1)</f>
        <v>0</v>
      </c>
      <c r="BA30" s="388">
        <f>SUMIFS('EMP ADQ'!G:G,'EMP ADQ'!M:M,AK30,'EMP ADQ'!D:D,'EMP ADQ'!$Y$12,'EMP ADQ'!S:S,1,'EMP ADQ'!R:R,1)</f>
        <v>0</v>
      </c>
      <c r="BB30" s="388">
        <f>SUMIFS('EMP ADQ'!G:G,'EMP ADQ'!M:M,AK30,'EMP ADQ'!D:D,'EMP ADQ'!$Y$13,'EMP ADQ'!S:S,1,'EMP ADQ'!R:R,1)</f>
        <v>0</v>
      </c>
      <c r="BC30" s="388">
        <f>SUMIFS('EMP CON'!G:G,'EMP CON'!M:M,'01'!AK30,'EMP CON'!D:D,'EMP CON'!$Y$12,'EMP CON'!S:S,1,'EMP CON'!R:R,1)</f>
        <v>0</v>
      </c>
      <c r="BD30" s="388">
        <f>SUMIFS('EMP CON'!G:G,'EMP CON'!M:M,'01'!AK30,'EMP CON'!D:D,'EMP CON'!$Y$13,'EMP CON'!S:S,1,'EMP CON'!R:R,1)</f>
        <v>0</v>
      </c>
      <c r="BE30" s="388">
        <f>SUMIFS('PG CAR'!H:H,'PG CAR'!N:N,'01'!AK30,'PG CAR'!U:U,1,'PG CAR'!T:T,1)</f>
        <v>0</v>
      </c>
      <c r="BF30" s="388"/>
      <c r="BG30" s="388"/>
      <c r="BI30" s="185">
        <v>2038</v>
      </c>
      <c r="BJ30" s="388">
        <f t="shared" si="0"/>
        <v>6626.2000000000189</v>
      </c>
      <c r="BK30" s="388">
        <f t="shared" si="1"/>
        <v>0</v>
      </c>
      <c r="BL30" s="388">
        <f t="shared" si="2"/>
        <v>0</v>
      </c>
      <c r="BM30" s="388">
        <f t="shared" si="3"/>
        <v>0</v>
      </c>
      <c r="BN30" s="388">
        <f t="shared" si="4"/>
        <v>0</v>
      </c>
      <c r="BO30" s="388">
        <f t="shared" si="5"/>
        <v>0</v>
      </c>
      <c r="BP30" s="388">
        <f t="shared" si="6"/>
        <v>0</v>
      </c>
      <c r="BQ30" s="388">
        <f t="shared" si="7"/>
        <v>0</v>
      </c>
      <c r="BR30" s="388">
        <f t="shared" si="11"/>
        <v>0</v>
      </c>
      <c r="BS30" s="388">
        <f t="shared" si="12"/>
        <v>0</v>
      </c>
      <c r="BX30" s="387" t="s">
        <v>76</v>
      </c>
      <c r="BY30" s="185">
        <v>2</v>
      </c>
      <c r="CA30" s="390">
        <f>'CAD2'!D26</f>
        <v>0</v>
      </c>
      <c r="CB30" s="185">
        <v>20</v>
      </c>
    </row>
    <row r="31" spans="3:84" x14ac:dyDescent="0.25">
      <c r="AK31" s="185">
        <v>2039</v>
      </c>
      <c r="AL31" s="388">
        <f t="shared" si="17"/>
        <v>6626.2000000000189</v>
      </c>
      <c r="AM31" s="388">
        <f>SUMIFS(DES!F:F,DES!L:L,AK31,DES!G:G,'01'!$T$6,DES!S:S,1)</f>
        <v>0</v>
      </c>
      <c r="AN31" s="388">
        <f>SUMIFS(REC!F:F,REC!L:L,AK31,REC!G:G,'01'!$T$6,REC!S:S,1)</f>
        <v>0</v>
      </c>
      <c r="AO31" s="388">
        <f>SUMIFS('EMP ADQ'!G:G,'EMP ADQ'!M:M,AK31,'EMP ADQ'!D:D,'EMP ADQ'!$Y$12,'EMP ADQ'!H:H,'01'!$T$6,'EMP ADQ'!S:S,1)</f>
        <v>0</v>
      </c>
      <c r="AP31" s="388">
        <f>SUMIFS('EMP ADQ'!G:G,'EMP ADQ'!M:M,AK31,'EMP ADQ'!D:D,'EMP ADQ'!$Y$13,'EMP ADQ'!H:H,'01'!$T$6,'EMP ADQ'!S:S,1)</f>
        <v>0</v>
      </c>
      <c r="AQ31" s="388">
        <f>SUMIFS('EMP CON'!G:G,'EMP CON'!M:M,'01'!AK31,'EMP CON'!D:D,'EMP CON'!$Y$12,'EMP CON'!H:H,'01'!$T$6,'EMP CON'!S:S,1)</f>
        <v>0</v>
      </c>
      <c r="AR31" s="388">
        <f>SUMIFS('EMP CON'!G:G,'EMP CON'!M:M,'01'!AK31,'EMP CON'!D:D,'EMP CON'!$Y$13,'EMP CON'!H:H,'01'!$T$6,'EMP CON'!S:S,1)</f>
        <v>0</v>
      </c>
      <c r="AS31" s="388">
        <f>SUMIFS('PG CAR'!H:H,'PG CAR'!N:N,'01'!AK31,'PG CAR'!I:I,'01'!$T$6,'PG CAR'!U:U,1)</f>
        <v>0</v>
      </c>
      <c r="AT31" s="388">
        <f>SUMIFS(TRANS!F:F,TRANS!L:L,'01'!AK31,TRANS!D:D,'01'!$T$6,TRANS!P:P,1)</f>
        <v>0</v>
      </c>
      <c r="AU31" s="388">
        <f>SUMIFS(TRANS!F:F,TRANS!L:L,'01'!AK31,TRANS!G:G,'01'!$T$6,TRANS!P:P,1)</f>
        <v>0</v>
      </c>
      <c r="AW31" s="185">
        <v>2039</v>
      </c>
      <c r="AX31" s="388">
        <f t="shared" si="10"/>
        <v>0</v>
      </c>
      <c r="AY31" s="388">
        <f>SUMIFS(DES!F:F,DES!L:L,AK31,DES!S:S,1,DES!R:R,1)</f>
        <v>0</v>
      </c>
      <c r="AZ31" s="388">
        <f>SUMIFS(REC!F:F,REC!L:L,AK31,REC!S:S,1,REC!R:R,1)</f>
        <v>0</v>
      </c>
      <c r="BA31" s="388">
        <f>SUMIFS('EMP ADQ'!G:G,'EMP ADQ'!M:M,AK31,'EMP ADQ'!D:D,'EMP ADQ'!$Y$12,'EMP ADQ'!S:S,1,'EMP ADQ'!R:R,1)</f>
        <v>0</v>
      </c>
      <c r="BB31" s="388">
        <f>SUMIFS('EMP ADQ'!G:G,'EMP ADQ'!M:M,AK31,'EMP ADQ'!D:D,'EMP ADQ'!$Y$13,'EMP ADQ'!S:S,1,'EMP ADQ'!R:R,1)</f>
        <v>0</v>
      </c>
      <c r="BC31" s="388">
        <f>SUMIFS('EMP CON'!G:G,'EMP CON'!M:M,'01'!AK31,'EMP CON'!D:D,'EMP CON'!$Y$12,'EMP CON'!S:S,1,'EMP CON'!R:R,1)</f>
        <v>0</v>
      </c>
      <c r="BD31" s="388">
        <f>SUMIFS('EMP CON'!G:G,'EMP CON'!M:M,'01'!AK31,'EMP CON'!D:D,'EMP CON'!$Y$13,'EMP CON'!S:S,1,'EMP CON'!R:R,1)</f>
        <v>0</v>
      </c>
      <c r="BE31" s="388">
        <f>SUMIFS('PG CAR'!H:H,'PG CAR'!N:N,'01'!AK31,'PG CAR'!U:U,1,'PG CAR'!T:T,1)</f>
        <v>0</v>
      </c>
      <c r="BF31" s="388"/>
      <c r="BG31" s="388"/>
      <c r="BI31" s="185">
        <v>2039</v>
      </c>
      <c r="BJ31" s="388">
        <f t="shared" si="0"/>
        <v>6626.2000000000189</v>
      </c>
      <c r="BK31" s="388">
        <f t="shared" si="1"/>
        <v>0</v>
      </c>
      <c r="BL31" s="388">
        <f t="shared" si="2"/>
        <v>0</v>
      </c>
      <c r="BM31" s="388">
        <f t="shared" si="3"/>
        <v>0</v>
      </c>
      <c r="BN31" s="388">
        <f t="shared" si="4"/>
        <v>0</v>
      </c>
      <c r="BO31" s="388">
        <f t="shared" si="5"/>
        <v>0</v>
      </c>
      <c r="BP31" s="388">
        <f t="shared" si="6"/>
        <v>0</v>
      </c>
      <c r="BQ31" s="388">
        <f t="shared" si="7"/>
        <v>0</v>
      </c>
      <c r="BR31" s="388">
        <f t="shared" si="11"/>
        <v>0</v>
      </c>
      <c r="BS31" s="388">
        <f t="shared" si="12"/>
        <v>0</v>
      </c>
    </row>
    <row r="32" spans="3:84" x14ac:dyDescent="0.25">
      <c r="AK32" s="185">
        <v>2040</v>
      </c>
      <c r="AL32" s="388">
        <f t="shared" si="17"/>
        <v>6626.2000000000189</v>
      </c>
      <c r="AM32" s="388">
        <f>SUMIFS(DES!F:F,DES!L:L,AK32,DES!G:G,'01'!$T$6,DES!S:S,1)</f>
        <v>0</v>
      </c>
      <c r="AN32" s="388">
        <f>SUMIFS(REC!F:F,REC!L:L,AK32,REC!G:G,'01'!$T$6,REC!S:S,1)</f>
        <v>0</v>
      </c>
      <c r="AO32" s="388">
        <f>SUMIFS('EMP ADQ'!G:G,'EMP ADQ'!M:M,AK32,'EMP ADQ'!D:D,'EMP ADQ'!$Y$12,'EMP ADQ'!H:H,'01'!$T$6,'EMP ADQ'!S:S,1)</f>
        <v>0</v>
      </c>
      <c r="AP32" s="388">
        <f>SUMIFS('EMP ADQ'!G:G,'EMP ADQ'!M:M,AK32,'EMP ADQ'!D:D,'EMP ADQ'!$Y$13,'EMP ADQ'!H:H,'01'!$T$6,'EMP ADQ'!S:S,1)</f>
        <v>0</v>
      </c>
      <c r="AQ32" s="388">
        <f>SUMIFS('EMP CON'!G:G,'EMP CON'!M:M,'01'!AK32,'EMP CON'!D:D,'EMP CON'!$Y$12,'EMP CON'!H:H,'01'!$T$6,'EMP CON'!S:S,1)</f>
        <v>0</v>
      </c>
      <c r="AR32" s="388">
        <f>SUMIFS('EMP CON'!G:G,'EMP CON'!M:M,'01'!AK32,'EMP CON'!D:D,'EMP CON'!$Y$13,'EMP CON'!H:H,'01'!$T$6,'EMP CON'!S:S,1)</f>
        <v>0</v>
      </c>
      <c r="AS32" s="388">
        <f>SUMIFS('PG CAR'!H:H,'PG CAR'!N:N,'01'!AK32,'PG CAR'!I:I,'01'!$T$6,'PG CAR'!U:U,1)</f>
        <v>0</v>
      </c>
      <c r="AT32" s="388">
        <f>SUMIFS(TRANS!F:F,TRANS!L:L,'01'!AK32,TRANS!D:D,'01'!$T$6,TRANS!P:P,1)</f>
        <v>0</v>
      </c>
      <c r="AU32" s="388">
        <f>SUMIFS(TRANS!F:F,TRANS!L:L,'01'!AK32,TRANS!G:G,'01'!$T$6,TRANS!P:P,1)</f>
        <v>0</v>
      </c>
      <c r="AW32" s="185">
        <v>2040</v>
      </c>
      <c r="AX32" s="388">
        <f t="shared" si="10"/>
        <v>0</v>
      </c>
      <c r="AY32" s="388">
        <f>SUMIFS(DES!F:F,DES!L:L,AK32,DES!S:S,1,DES!R:R,1)</f>
        <v>0</v>
      </c>
      <c r="AZ32" s="388">
        <f>SUMIFS(REC!F:F,REC!L:L,AK32,REC!S:S,1,REC!R:R,1)</f>
        <v>0</v>
      </c>
      <c r="BA32" s="388">
        <f>SUMIFS('EMP ADQ'!G:G,'EMP ADQ'!M:M,AK32,'EMP ADQ'!D:D,'EMP ADQ'!$Y$12,'EMP ADQ'!S:S,1,'EMP ADQ'!R:R,1)</f>
        <v>0</v>
      </c>
      <c r="BB32" s="388">
        <f>SUMIFS('EMP ADQ'!G:G,'EMP ADQ'!M:M,AK32,'EMP ADQ'!D:D,'EMP ADQ'!$Y$13,'EMP ADQ'!S:S,1,'EMP ADQ'!R:R,1)</f>
        <v>0</v>
      </c>
      <c r="BC32" s="388">
        <f>SUMIFS('EMP CON'!G:G,'EMP CON'!M:M,'01'!AK32,'EMP CON'!D:D,'EMP CON'!$Y$12,'EMP CON'!S:S,1,'EMP CON'!R:R,1)</f>
        <v>0</v>
      </c>
      <c r="BD32" s="388">
        <f>SUMIFS('EMP CON'!G:G,'EMP CON'!M:M,'01'!AK32,'EMP CON'!D:D,'EMP CON'!$Y$13,'EMP CON'!S:S,1,'EMP CON'!R:R,1)</f>
        <v>0</v>
      </c>
      <c r="BE32" s="388">
        <f>SUMIFS('PG CAR'!H:H,'PG CAR'!N:N,'01'!AK32,'PG CAR'!U:U,1,'PG CAR'!T:T,1)</f>
        <v>0</v>
      </c>
      <c r="BF32" s="388"/>
      <c r="BG32" s="388"/>
      <c r="BI32" s="185">
        <v>2040</v>
      </c>
      <c r="BJ32" s="388">
        <f t="shared" si="0"/>
        <v>6626.2000000000189</v>
      </c>
      <c r="BK32" s="388">
        <f t="shared" si="1"/>
        <v>0</v>
      </c>
      <c r="BL32" s="388">
        <f t="shared" si="2"/>
        <v>0</v>
      </c>
      <c r="BM32" s="388">
        <f t="shared" si="3"/>
        <v>0</v>
      </c>
      <c r="BN32" s="388">
        <f t="shared" si="4"/>
        <v>0</v>
      </c>
      <c r="BO32" s="388">
        <f t="shared" si="5"/>
        <v>0</v>
      </c>
      <c r="BP32" s="388">
        <f t="shared" si="6"/>
        <v>0</v>
      </c>
      <c r="BQ32" s="388">
        <f t="shared" si="7"/>
        <v>0</v>
      </c>
      <c r="BR32" s="388">
        <f t="shared" si="11"/>
        <v>0</v>
      </c>
      <c r="BS32" s="388">
        <f t="shared" si="12"/>
        <v>0</v>
      </c>
      <c r="BX32" s="185" t="s">
        <v>149</v>
      </c>
    </row>
    <row r="33" spans="37:80" x14ac:dyDescent="0.25">
      <c r="AK33" s="185">
        <v>2041</v>
      </c>
      <c r="AL33" s="388">
        <f t="shared" si="17"/>
        <v>6626.2000000000189</v>
      </c>
      <c r="AM33" s="388">
        <f>SUMIFS(DES!F:F,DES!L:L,AK33,DES!G:G,'01'!$T$6,DES!S:S,1)</f>
        <v>0</v>
      </c>
      <c r="AN33" s="388">
        <f>SUMIFS(REC!F:F,REC!L:L,AK33,REC!G:G,'01'!$T$6,REC!S:S,1)</f>
        <v>0</v>
      </c>
      <c r="AO33" s="388">
        <f>SUMIFS('EMP ADQ'!G:G,'EMP ADQ'!M:M,AK33,'EMP ADQ'!D:D,'EMP ADQ'!$Y$12,'EMP ADQ'!H:H,'01'!$T$6,'EMP ADQ'!S:S,1)</f>
        <v>0</v>
      </c>
      <c r="AP33" s="388">
        <f>SUMIFS('EMP ADQ'!G:G,'EMP ADQ'!M:M,AK33,'EMP ADQ'!D:D,'EMP ADQ'!$Y$13,'EMP ADQ'!H:H,'01'!$T$6,'EMP ADQ'!S:S,1)</f>
        <v>0</v>
      </c>
      <c r="AQ33" s="388">
        <f>SUMIFS('EMP CON'!G:G,'EMP CON'!M:M,'01'!AK33,'EMP CON'!D:D,'EMP CON'!$Y$12,'EMP CON'!H:H,'01'!$T$6,'EMP CON'!S:S,1)</f>
        <v>0</v>
      </c>
      <c r="AR33" s="388">
        <f>SUMIFS('EMP CON'!G:G,'EMP CON'!M:M,'01'!AK33,'EMP CON'!D:D,'EMP CON'!$Y$13,'EMP CON'!H:H,'01'!$T$6,'EMP CON'!S:S,1)</f>
        <v>0</v>
      </c>
      <c r="AS33" s="388">
        <f>SUMIFS('PG CAR'!H:H,'PG CAR'!N:N,'01'!AK33,'PG CAR'!I:I,'01'!$T$6,'PG CAR'!U:U,1)</f>
        <v>0</v>
      </c>
      <c r="AT33" s="388">
        <f>SUMIFS(TRANS!F:F,TRANS!L:L,'01'!AK33,TRANS!D:D,'01'!$T$6,TRANS!P:P,1)</f>
        <v>0</v>
      </c>
      <c r="AU33" s="388">
        <f>SUMIFS(TRANS!F:F,TRANS!L:L,'01'!AK33,TRANS!G:G,'01'!$T$6,TRANS!P:P,1)</f>
        <v>0</v>
      </c>
      <c r="AW33" s="185">
        <v>2041</v>
      </c>
      <c r="AX33" s="388">
        <f t="shared" si="10"/>
        <v>0</v>
      </c>
      <c r="AY33" s="388">
        <f>SUMIFS(DES!F:F,DES!L:L,AK33,DES!S:S,1,DES!R:R,1)</f>
        <v>0</v>
      </c>
      <c r="AZ33" s="388">
        <f>SUMIFS(REC!F:F,REC!L:L,AK33,REC!S:S,1,REC!R:R,1)</f>
        <v>0</v>
      </c>
      <c r="BA33" s="388">
        <f>SUMIFS('EMP ADQ'!G:G,'EMP ADQ'!M:M,AK33,'EMP ADQ'!D:D,'EMP ADQ'!$Y$12,'EMP ADQ'!S:S,1,'EMP ADQ'!R:R,1)</f>
        <v>0</v>
      </c>
      <c r="BB33" s="388">
        <f>SUMIFS('EMP ADQ'!G:G,'EMP ADQ'!M:M,AK33,'EMP ADQ'!D:D,'EMP ADQ'!$Y$13,'EMP ADQ'!S:S,1,'EMP ADQ'!R:R,1)</f>
        <v>0</v>
      </c>
      <c r="BC33" s="388">
        <f>SUMIFS('EMP CON'!G:G,'EMP CON'!M:M,'01'!AK33,'EMP CON'!D:D,'EMP CON'!$Y$12,'EMP CON'!S:S,1,'EMP CON'!R:R,1)</f>
        <v>0</v>
      </c>
      <c r="BD33" s="388">
        <f>SUMIFS('EMP CON'!G:G,'EMP CON'!M:M,'01'!AK33,'EMP CON'!D:D,'EMP CON'!$Y$13,'EMP CON'!S:S,1,'EMP CON'!R:R,1)</f>
        <v>0</v>
      </c>
      <c r="BE33" s="388">
        <f>SUMIFS('PG CAR'!H:H,'PG CAR'!N:N,'01'!AK33,'PG CAR'!U:U,1,'PG CAR'!T:T,1)</f>
        <v>0</v>
      </c>
      <c r="BF33" s="388"/>
      <c r="BG33" s="388"/>
      <c r="BI33" s="185">
        <v>2041</v>
      </c>
      <c r="BJ33" s="388">
        <f t="shared" si="0"/>
        <v>6626.2000000000189</v>
      </c>
      <c r="BK33" s="388">
        <f t="shared" si="1"/>
        <v>0</v>
      </c>
      <c r="BL33" s="388">
        <f t="shared" si="2"/>
        <v>0</v>
      </c>
      <c r="BM33" s="388">
        <f t="shared" si="3"/>
        <v>0</v>
      </c>
      <c r="BN33" s="388">
        <f t="shared" si="4"/>
        <v>0</v>
      </c>
      <c r="BO33" s="388">
        <f t="shared" si="5"/>
        <v>0</v>
      </c>
      <c r="BP33" s="388">
        <f t="shared" si="6"/>
        <v>0</v>
      </c>
      <c r="BQ33" s="388">
        <f t="shared" si="7"/>
        <v>0</v>
      </c>
      <c r="BR33" s="388">
        <f t="shared" si="11"/>
        <v>0</v>
      </c>
      <c r="BS33" s="388">
        <f t="shared" si="12"/>
        <v>0</v>
      </c>
      <c r="BX33" s="185">
        <f>VLOOKUP(T6,CA10:CB30,2,0)</f>
        <v>1</v>
      </c>
    </row>
    <row r="34" spans="37:80" x14ac:dyDescent="0.25">
      <c r="AK34" s="185">
        <v>2042</v>
      </c>
      <c r="AL34" s="388">
        <f t="shared" si="17"/>
        <v>6626.2000000000189</v>
      </c>
      <c r="AM34" s="388">
        <f>SUMIFS(DES!F:F,DES!L:L,AK34,DES!G:G,'01'!$T$6,DES!S:S,1)</f>
        <v>0</v>
      </c>
      <c r="AN34" s="388">
        <f>SUMIFS(REC!F:F,REC!L:L,AK34,REC!G:G,'01'!$T$6,REC!S:S,1)</f>
        <v>0</v>
      </c>
      <c r="AO34" s="388">
        <f>SUMIFS('EMP ADQ'!G:G,'EMP ADQ'!M:M,AK34,'EMP ADQ'!D:D,'EMP ADQ'!$Y$12,'EMP ADQ'!H:H,'01'!$T$6,'EMP ADQ'!S:S,1)</f>
        <v>0</v>
      </c>
      <c r="AP34" s="388">
        <f>SUMIFS('EMP ADQ'!G:G,'EMP ADQ'!M:M,AK34,'EMP ADQ'!D:D,'EMP ADQ'!$Y$13,'EMP ADQ'!H:H,'01'!$T$6,'EMP ADQ'!S:S,1)</f>
        <v>0</v>
      </c>
      <c r="AQ34" s="388">
        <f>SUMIFS('EMP CON'!G:G,'EMP CON'!M:M,'01'!AK34,'EMP CON'!D:D,'EMP CON'!$Y$12,'EMP CON'!H:H,'01'!$T$6,'EMP CON'!S:S,1)</f>
        <v>0</v>
      </c>
      <c r="AR34" s="388">
        <f>SUMIFS('EMP CON'!G:G,'EMP CON'!M:M,'01'!AK34,'EMP CON'!D:D,'EMP CON'!$Y$13,'EMP CON'!H:H,'01'!$T$6,'EMP CON'!S:S,1)</f>
        <v>0</v>
      </c>
      <c r="AS34" s="388">
        <f>SUMIFS('PG CAR'!H:H,'PG CAR'!N:N,'01'!AK34,'PG CAR'!I:I,'01'!$T$6,'PG CAR'!U:U,1)</f>
        <v>0</v>
      </c>
      <c r="AT34" s="388">
        <f>SUMIFS(TRANS!F:F,TRANS!L:L,'01'!AK34,TRANS!D:D,'01'!$T$6,TRANS!P:P,1)</f>
        <v>0</v>
      </c>
      <c r="AU34" s="388">
        <f>SUMIFS(TRANS!F:F,TRANS!L:L,'01'!AK34,TRANS!G:G,'01'!$T$6,TRANS!P:P,1)</f>
        <v>0</v>
      </c>
      <c r="AW34" s="185">
        <v>2042</v>
      </c>
      <c r="AX34" s="388">
        <f t="shared" si="10"/>
        <v>0</v>
      </c>
      <c r="AY34" s="388">
        <f>SUMIFS(DES!F:F,DES!L:L,AK34,DES!S:S,1,DES!R:R,1)</f>
        <v>0</v>
      </c>
      <c r="AZ34" s="388">
        <f>SUMIFS(REC!F:F,REC!L:L,AK34,REC!S:S,1,REC!R:R,1)</f>
        <v>0</v>
      </c>
      <c r="BA34" s="388">
        <f>SUMIFS('EMP ADQ'!G:G,'EMP ADQ'!M:M,AK34,'EMP ADQ'!D:D,'EMP ADQ'!$Y$12,'EMP ADQ'!S:S,1,'EMP ADQ'!R:R,1)</f>
        <v>0</v>
      </c>
      <c r="BB34" s="388">
        <f>SUMIFS('EMP ADQ'!G:G,'EMP ADQ'!M:M,AK34,'EMP ADQ'!D:D,'EMP ADQ'!$Y$13,'EMP ADQ'!S:S,1,'EMP ADQ'!R:R,1)</f>
        <v>0</v>
      </c>
      <c r="BC34" s="388">
        <f>SUMIFS('EMP CON'!G:G,'EMP CON'!M:M,'01'!AK34,'EMP CON'!D:D,'EMP CON'!$Y$12,'EMP CON'!S:S,1,'EMP CON'!R:R,1)</f>
        <v>0</v>
      </c>
      <c r="BD34" s="388">
        <f>SUMIFS('EMP CON'!G:G,'EMP CON'!M:M,'01'!AK34,'EMP CON'!D:D,'EMP CON'!$Y$13,'EMP CON'!S:S,1,'EMP CON'!R:R,1)</f>
        <v>0</v>
      </c>
      <c r="BE34" s="388">
        <f>SUMIFS('PG CAR'!H:H,'PG CAR'!N:N,'01'!AK34,'PG CAR'!U:U,1,'PG CAR'!T:T,1)</f>
        <v>0</v>
      </c>
      <c r="BF34" s="388"/>
      <c r="BG34" s="388"/>
      <c r="BI34" s="185">
        <v>2042</v>
      </c>
      <c r="BJ34" s="388">
        <f t="shared" si="0"/>
        <v>6626.2000000000189</v>
      </c>
      <c r="BK34" s="388">
        <f t="shared" si="1"/>
        <v>0</v>
      </c>
      <c r="BL34" s="388">
        <f t="shared" si="2"/>
        <v>0</v>
      </c>
      <c r="BM34" s="388">
        <f t="shared" si="3"/>
        <v>0</v>
      </c>
      <c r="BN34" s="388">
        <f t="shared" si="4"/>
        <v>0</v>
      </c>
      <c r="BO34" s="388">
        <f t="shared" si="5"/>
        <v>0</v>
      </c>
      <c r="BP34" s="388">
        <f t="shared" si="6"/>
        <v>0</v>
      </c>
      <c r="BQ34" s="388">
        <f t="shared" si="7"/>
        <v>0</v>
      </c>
      <c r="BR34" s="388">
        <f t="shared" si="11"/>
        <v>0</v>
      </c>
      <c r="BS34" s="388">
        <f t="shared" si="12"/>
        <v>0</v>
      </c>
    </row>
    <row r="35" spans="37:80" x14ac:dyDescent="0.25">
      <c r="AK35" s="185">
        <v>2043</v>
      </c>
      <c r="AL35" s="388">
        <f t="shared" si="17"/>
        <v>6626.2000000000189</v>
      </c>
      <c r="AM35" s="388">
        <f>SUMIFS(DES!F:F,DES!L:L,AK35,DES!G:G,'01'!$T$6,DES!S:S,1)</f>
        <v>0</v>
      </c>
      <c r="AN35" s="388">
        <f>SUMIFS(REC!F:F,REC!L:L,AK35,REC!G:G,'01'!$T$6,REC!S:S,1)</f>
        <v>0</v>
      </c>
      <c r="AO35" s="388">
        <f>SUMIFS('EMP ADQ'!G:G,'EMP ADQ'!M:M,AK35,'EMP ADQ'!D:D,'EMP ADQ'!$Y$12,'EMP ADQ'!H:H,'01'!$T$6,'EMP ADQ'!S:S,1)</f>
        <v>0</v>
      </c>
      <c r="AP35" s="388">
        <f>SUMIFS('EMP ADQ'!G:G,'EMP ADQ'!M:M,AK35,'EMP ADQ'!D:D,'EMP ADQ'!$Y$13,'EMP ADQ'!H:H,'01'!$T$6,'EMP ADQ'!S:S,1)</f>
        <v>0</v>
      </c>
      <c r="AQ35" s="388">
        <f>SUMIFS('EMP CON'!G:G,'EMP CON'!M:M,'01'!AK35,'EMP CON'!D:D,'EMP CON'!$Y$12,'EMP CON'!H:H,'01'!$T$6,'EMP CON'!S:S,1)</f>
        <v>0</v>
      </c>
      <c r="AR35" s="388">
        <f>SUMIFS('EMP CON'!G:G,'EMP CON'!M:M,'01'!AK35,'EMP CON'!D:D,'EMP CON'!$Y$13,'EMP CON'!H:H,'01'!$T$6,'EMP CON'!S:S,1)</f>
        <v>0</v>
      </c>
      <c r="AS35" s="388">
        <f>SUMIFS('PG CAR'!H:H,'PG CAR'!N:N,'01'!AK35,'PG CAR'!I:I,'01'!$T$6,'PG CAR'!U:U,1)</f>
        <v>0</v>
      </c>
      <c r="AT35" s="388">
        <f>SUMIFS(TRANS!F:F,TRANS!L:L,'01'!AK35,TRANS!D:D,'01'!$T$6,TRANS!P:P,1)</f>
        <v>0</v>
      </c>
      <c r="AU35" s="388">
        <f>SUMIFS(TRANS!F:F,TRANS!L:L,'01'!AK35,TRANS!G:G,'01'!$T$6,TRANS!P:P,1)</f>
        <v>0</v>
      </c>
      <c r="AW35" s="185">
        <v>2043</v>
      </c>
      <c r="AX35" s="388">
        <f t="shared" si="10"/>
        <v>0</v>
      </c>
      <c r="AY35" s="388">
        <f>SUMIFS(DES!F:F,DES!L:L,AK35,DES!S:S,1,DES!R:R,1)</f>
        <v>0</v>
      </c>
      <c r="AZ35" s="388">
        <f>SUMIFS(REC!F:F,REC!L:L,AK35,REC!S:S,1,REC!R:R,1)</f>
        <v>0</v>
      </c>
      <c r="BA35" s="388">
        <f>SUMIFS('EMP ADQ'!G:G,'EMP ADQ'!M:M,AK35,'EMP ADQ'!D:D,'EMP ADQ'!$Y$12,'EMP ADQ'!S:S,1,'EMP ADQ'!R:R,1)</f>
        <v>0</v>
      </c>
      <c r="BB35" s="388">
        <f>SUMIFS('EMP ADQ'!G:G,'EMP ADQ'!M:M,AK35,'EMP ADQ'!D:D,'EMP ADQ'!$Y$13,'EMP ADQ'!S:S,1,'EMP ADQ'!R:R,1)</f>
        <v>0</v>
      </c>
      <c r="BC35" s="388">
        <f>SUMIFS('EMP CON'!G:G,'EMP CON'!M:M,'01'!AK35,'EMP CON'!D:D,'EMP CON'!$Y$12,'EMP CON'!S:S,1,'EMP CON'!R:R,1)</f>
        <v>0</v>
      </c>
      <c r="BD35" s="388">
        <f>SUMIFS('EMP CON'!G:G,'EMP CON'!M:M,'01'!AK35,'EMP CON'!D:D,'EMP CON'!$Y$13,'EMP CON'!S:S,1,'EMP CON'!R:R,1)</f>
        <v>0</v>
      </c>
      <c r="BE35" s="388">
        <f>SUMIFS('PG CAR'!H:H,'PG CAR'!N:N,'01'!AK35,'PG CAR'!U:U,1,'PG CAR'!T:T,1)</f>
        <v>0</v>
      </c>
      <c r="BF35" s="388"/>
      <c r="BG35" s="388"/>
      <c r="BI35" s="185">
        <v>2043</v>
      </c>
      <c r="BJ35" s="388">
        <f t="shared" si="0"/>
        <v>6626.2000000000189</v>
      </c>
      <c r="BK35" s="388">
        <f t="shared" si="1"/>
        <v>0</v>
      </c>
      <c r="BL35" s="388">
        <f t="shared" si="2"/>
        <v>0</v>
      </c>
      <c r="BM35" s="388">
        <f t="shared" si="3"/>
        <v>0</v>
      </c>
      <c r="BN35" s="388">
        <f t="shared" si="4"/>
        <v>0</v>
      </c>
      <c r="BO35" s="388">
        <f t="shared" si="5"/>
        <v>0</v>
      </c>
      <c r="BP35" s="388">
        <f t="shared" si="6"/>
        <v>0</v>
      </c>
      <c r="BQ35" s="388">
        <f t="shared" si="7"/>
        <v>0</v>
      </c>
      <c r="BR35" s="388">
        <f t="shared" si="11"/>
        <v>0</v>
      </c>
      <c r="BS35" s="388">
        <f t="shared" si="12"/>
        <v>0</v>
      </c>
      <c r="BX35" s="185" t="s">
        <v>63</v>
      </c>
    </row>
    <row r="36" spans="37:80" x14ac:dyDescent="0.25">
      <c r="AK36" s="185">
        <v>2044</v>
      </c>
      <c r="AL36" s="388">
        <f t="shared" si="17"/>
        <v>6626.2000000000189</v>
      </c>
      <c r="AM36" s="388">
        <f>SUMIFS(DES!F:F,DES!L:L,AK36,DES!G:G,'01'!$T$6,DES!S:S,1)</f>
        <v>0</v>
      </c>
      <c r="AN36" s="388">
        <f>SUMIFS(REC!F:F,REC!L:L,AK36,REC!G:G,'01'!$T$6,REC!S:S,1)</f>
        <v>0</v>
      </c>
      <c r="AO36" s="388">
        <f>SUMIFS('EMP ADQ'!G:G,'EMP ADQ'!M:M,AK36,'EMP ADQ'!D:D,'EMP ADQ'!$Y$12,'EMP ADQ'!H:H,'01'!$T$6,'EMP ADQ'!S:S,1)</f>
        <v>0</v>
      </c>
      <c r="AP36" s="388">
        <f>SUMIFS('EMP ADQ'!G:G,'EMP ADQ'!M:M,AK36,'EMP ADQ'!D:D,'EMP ADQ'!$Y$13,'EMP ADQ'!H:H,'01'!$T$6,'EMP ADQ'!S:S,1)</f>
        <v>0</v>
      </c>
      <c r="AQ36" s="388">
        <f>SUMIFS('EMP CON'!G:G,'EMP CON'!M:M,'01'!AK36,'EMP CON'!D:D,'EMP CON'!$Y$12,'EMP CON'!H:H,'01'!$T$6,'EMP CON'!S:S,1)</f>
        <v>0</v>
      </c>
      <c r="AR36" s="388">
        <f>SUMIFS('EMP CON'!G:G,'EMP CON'!M:M,'01'!AK36,'EMP CON'!D:D,'EMP CON'!$Y$13,'EMP CON'!H:H,'01'!$T$6,'EMP CON'!S:S,1)</f>
        <v>0</v>
      </c>
      <c r="AS36" s="388">
        <f>SUMIFS('PG CAR'!H:H,'PG CAR'!N:N,'01'!AK36,'PG CAR'!I:I,'01'!$T$6,'PG CAR'!U:U,1)</f>
        <v>0</v>
      </c>
      <c r="AT36" s="388">
        <f>SUMIFS(TRANS!F:F,TRANS!L:L,'01'!AK36,TRANS!D:D,'01'!$T$6,TRANS!P:P,1)</f>
        <v>0</v>
      </c>
      <c r="AU36" s="388">
        <f>SUMIFS(TRANS!F:F,TRANS!L:L,'01'!AK36,TRANS!G:G,'01'!$T$6,TRANS!P:P,1)</f>
        <v>0</v>
      </c>
      <c r="AW36" s="185">
        <v>2044</v>
      </c>
      <c r="AX36" s="388">
        <f t="shared" si="10"/>
        <v>0</v>
      </c>
      <c r="AY36" s="388">
        <f>SUMIFS(DES!F:F,DES!L:L,AK36,DES!S:S,1,DES!R:R,1)</f>
        <v>0</v>
      </c>
      <c r="AZ36" s="388">
        <f>SUMIFS(REC!F:F,REC!L:L,AK36,REC!S:S,1,REC!R:R,1)</f>
        <v>0</v>
      </c>
      <c r="BA36" s="388">
        <f>SUMIFS('EMP ADQ'!G:G,'EMP ADQ'!M:M,AK36,'EMP ADQ'!D:D,'EMP ADQ'!$Y$12,'EMP ADQ'!S:S,1,'EMP ADQ'!R:R,1)</f>
        <v>0</v>
      </c>
      <c r="BB36" s="388">
        <f>SUMIFS('EMP ADQ'!G:G,'EMP ADQ'!M:M,AK36,'EMP ADQ'!D:D,'EMP ADQ'!$Y$13,'EMP ADQ'!S:S,1,'EMP ADQ'!R:R,1)</f>
        <v>0</v>
      </c>
      <c r="BC36" s="388">
        <f>SUMIFS('EMP CON'!G:G,'EMP CON'!M:M,'01'!AK36,'EMP CON'!D:D,'EMP CON'!$Y$12,'EMP CON'!S:S,1,'EMP CON'!R:R,1)</f>
        <v>0</v>
      </c>
      <c r="BD36" s="388">
        <f>SUMIFS('EMP CON'!G:G,'EMP CON'!M:M,'01'!AK36,'EMP CON'!D:D,'EMP CON'!$Y$13,'EMP CON'!S:S,1,'EMP CON'!R:R,1)</f>
        <v>0</v>
      </c>
      <c r="BE36" s="388">
        <f>SUMIFS('PG CAR'!H:H,'PG CAR'!N:N,'01'!AK36,'PG CAR'!U:U,1,'PG CAR'!T:T,1)</f>
        <v>0</v>
      </c>
      <c r="BF36" s="388"/>
      <c r="BG36" s="388"/>
      <c r="BI36" s="185">
        <v>2044</v>
      </c>
      <c r="BJ36" s="388">
        <f t="shared" si="0"/>
        <v>6626.2000000000189</v>
      </c>
      <c r="BK36" s="388">
        <f t="shared" si="1"/>
        <v>0</v>
      </c>
      <c r="BL36" s="388">
        <f t="shared" si="2"/>
        <v>0</v>
      </c>
      <c r="BM36" s="388">
        <f t="shared" si="3"/>
        <v>0</v>
      </c>
      <c r="BN36" s="388">
        <f t="shared" si="4"/>
        <v>0</v>
      </c>
      <c r="BO36" s="388">
        <f t="shared" si="5"/>
        <v>0</v>
      </c>
      <c r="BP36" s="388">
        <f t="shared" si="6"/>
        <v>0</v>
      </c>
      <c r="BQ36" s="388">
        <f t="shared" si="7"/>
        <v>0</v>
      </c>
      <c r="BR36" s="388">
        <f t="shared" si="11"/>
        <v>0</v>
      </c>
      <c r="BS36" s="388">
        <f t="shared" si="12"/>
        <v>0</v>
      </c>
      <c r="BX36" s="185">
        <f>VLOOKUP(R8,BX13:BY24,2,0)</f>
        <v>8</v>
      </c>
    </row>
    <row r="37" spans="37:80" x14ac:dyDescent="0.25">
      <c r="AK37" s="185">
        <v>2045</v>
      </c>
      <c r="AL37" s="388">
        <f t="shared" si="17"/>
        <v>6626.2000000000189</v>
      </c>
      <c r="AM37" s="388">
        <f>SUMIFS(DES!F:F,DES!L:L,AK37,DES!G:G,'01'!$T$6,DES!S:S,1)</f>
        <v>0</v>
      </c>
      <c r="AN37" s="388">
        <f>SUMIFS(REC!F:F,REC!L:L,AK37,REC!G:G,'01'!$T$6,REC!S:S,1)</f>
        <v>0</v>
      </c>
      <c r="AO37" s="388">
        <f>SUMIFS('EMP ADQ'!G:G,'EMP ADQ'!M:M,AK37,'EMP ADQ'!D:D,'EMP ADQ'!$Y$12,'EMP ADQ'!H:H,'01'!$T$6,'EMP ADQ'!S:S,1)</f>
        <v>0</v>
      </c>
      <c r="AP37" s="388">
        <f>SUMIFS('EMP ADQ'!G:G,'EMP ADQ'!M:M,AK37,'EMP ADQ'!D:D,'EMP ADQ'!$Y$13,'EMP ADQ'!H:H,'01'!$T$6,'EMP ADQ'!S:S,1)</f>
        <v>0</v>
      </c>
      <c r="AQ37" s="388">
        <f>SUMIFS('EMP CON'!G:G,'EMP CON'!M:M,'01'!AK37,'EMP CON'!D:D,'EMP CON'!$Y$12,'EMP CON'!H:H,'01'!$T$6,'EMP CON'!S:S,1)</f>
        <v>0</v>
      </c>
      <c r="AR37" s="388">
        <f>SUMIFS('EMP CON'!G:G,'EMP CON'!M:M,'01'!AK37,'EMP CON'!D:D,'EMP CON'!$Y$13,'EMP CON'!H:H,'01'!$T$6,'EMP CON'!S:S,1)</f>
        <v>0</v>
      </c>
      <c r="AS37" s="388">
        <f>SUMIFS('PG CAR'!H:H,'PG CAR'!N:N,'01'!AK37,'PG CAR'!I:I,'01'!$T$6,'PG CAR'!U:U,1)</f>
        <v>0</v>
      </c>
      <c r="AT37" s="388">
        <f>SUMIFS(TRANS!F:F,TRANS!L:L,'01'!AK37,TRANS!D:D,'01'!$T$6,TRANS!P:P,1)</f>
        <v>0</v>
      </c>
      <c r="AU37" s="388">
        <f>SUMIFS(TRANS!F:F,TRANS!L:L,'01'!AK37,TRANS!G:G,'01'!$T$6,TRANS!P:P,1)</f>
        <v>0</v>
      </c>
      <c r="AW37" s="185">
        <v>2045</v>
      </c>
      <c r="AX37" s="388">
        <f t="shared" si="10"/>
        <v>0</v>
      </c>
      <c r="AY37" s="388">
        <f>SUMIFS(DES!F:F,DES!L:L,AK37,DES!S:S,1,DES!R:R,1)</f>
        <v>0</v>
      </c>
      <c r="AZ37" s="388">
        <f>SUMIFS(REC!F:F,REC!L:L,AK37,REC!S:S,1,REC!R:R,1)</f>
        <v>0</v>
      </c>
      <c r="BA37" s="388">
        <f>SUMIFS('EMP ADQ'!G:G,'EMP ADQ'!M:M,AK37,'EMP ADQ'!D:D,'EMP ADQ'!$Y$12,'EMP ADQ'!S:S,1,'EMP ADQ'!R:R,1)</f>
        <v>0</v>
      </c>
      <c r="BB37" s="388">
        <f>SUMIFS('EMP ADQ'!G:G,'EMP ADQ'!M:M,AK37,'EMP ADQ'!D:D,'EMP ADQ'!$Y$13,'EMP ADQ'!S:S,1,'EMP ADQ'!R:R,1)</f>
        <v>0</v>
      </c>
      <c r="BC37" s="388">
        <f>SUMIFS('EMP CON'!G:G,'EMP CON'!M:M,'01'!AK37,'EMP CON'!D:D,'EMP CON'!$Y$12,'EMP CON'!S:S,1,'EMP CON'!R:R,1)</f>
        <v>0</v>
      </c>
      <c r="BD37" s="388">
        <f>SUMIFS('EMP CON'!G:G,'EMP CON'!M:M,'01'!AK37,'EMP CON'!D:D,'EMP CON'!$Y$13,'EMP CON'!S:S,1,'EMP CON'!R:R,1)</f>
        <v>0</v>
      </c>
      <c r="BE37" s="388">
        <f>SUMIFS('PG CAR'!H:H,'PG CAR'!N:N,'01'!AK37,'PG CAR'!U:U,1,'PG CAR'!T:T,1)</f>
        <v>0</v>
      </c>
      <c r="BF37" s="388"/>
      <c r="BG37" s="388"/>
      <c r="BI37" s="185">
        <v>2045</v>
      </c>
      <c r="BJ37" s="388">
        <f t="shared" si="0"/>
        <v>6626.2000000000189</v>
      </c>
      <c r="BK37" s="388">
        <f t="shared" si="1"/>
        <v>0</v>
      </c>
      <c r="BL37" s="388">
        <f t="shared" si="2"/>
        <v>0</v>
      </c>
      <c r="BM37" s="388">
        <f t="shared" si="3"/>
        <v>0</v>
      </c>
      <c r="BN37" s="388">
        <f t="shared" si="4"/>
        <v>0</v>
      </c>
      <c r="BO37" s="388">
        <f t="shared" si="5"/>
        <v>0</v>
      </c>
      <c r="BP37" s="388">
        <f t="shared" si="6"/>
        <v>0</v>
      </c>
      <c r="BQ37" s="388">
        <f t="shared" si="7"/>
        <v>0</v>
      </c>
      <c r="BR37" s="388">
        <f t="shared" si="11"/>
        <v>0</v>
      </c>
      <c r="BS37" s="388">
        <f t="shared" si="12"/>
        <v>0</v>
      </c>
      <c r="CA37" s="390">
        <f>SUM(H12:H26)</f>
        <v>1177.1199999999999</v>
      </c>
      <c r="CB37" s="390">
        <f>SUM(I12:I26)</f>
        <v>3176.4900000000002</v>
      </c>
    </row>
    <row r="38" spans="37:80" x14ac:dyDescent="0.25">
      <c r="AK38" s="185">
        <v>2046</v>
      </c>
      <c r="AL38" s="388">
        <f t="shared" si="17"/>
        <v>6626.2000000000189</v>
      </c>
      <c r="AM38" s="388">
        <f>SUMIFS(DES!F:F,DES!L:L,AK38,DES!G:G,'01'!$T$6,DES!S:S,1)</f>
        <v>0</v>
      </c>
      <c r="AN38" s="388">
        <f>SUMIFS(REC!F:F,REC!L:L,AK38,REC!G:G,'01'!$T$6,REC!S:S,1)</f>
        <v>0</v>
      </c>
      <c r="AO38" s="388">
        <f>SUMIFS('EMP ADQ'!G:G,'EMP ADQ'!M:M,AK38,'EMP ADQ'!D:D,'EMP ADQ'!$Y$12,'EMP ADQ'!H:H,'01'!$T$6,'EMP ADQ'!S:S,1)</f>
        <v>0</v>
      </c>
      <c r="AP38" s="388">
        <f>SUMIFS('EMP ADQ'!G:G,'EMP ADQ'!M:M,AK38,'EMP ADQ'!D:D,'EMP ADQ'!$Y$13,'EMP ADQ'!H:H,'01'!$T$6,'EMP ADQ'!S:S,1)</f>
        <v>0</v>
      </c>
      <c r="AQ38" s="388">
        <f>SUMIFS('EMP CON'!G:G,'EMP CON'!M:M,'01'!AK38,'EMP CON'!D:D,'EMP CON'!$Y$12,'EMP CON'!H:H,'01'!$T$6,'EMP CON'!S:S,1)</f>
        <v>0</v>
      </c>
      <c r="AR38" s="388">
        <f>SUMIFS('EMP CON'!G:G,'EMP CON'!M:M,'01'!AK38,'EMP CON'!D:D,'EMP CON'!$Y$13,'EMP CON'!H:H,'01'!$T$6,'EMP CON'!S:S,1)</f>
        <v>0</v>
      </c>
      <c r="AS38" s="388">
        <f>SUMIFS('PG CAR'!H:H,'PG CAR'!N:N,'01'!AK38,'PG CAR'!I:I,'01'!$T$6,'PG CAR'!U:U,1)</f>
        <v>0</v>
      </c>
      <c r="AT38" s="388">
        <f>SUMIFS(TRANS!F:F,TRANS!L:L,'01'!AK38,TRANS!D:D,'01'!$T$6,TRANS!P:P,1)</f>
        <v>0</v>
      </c>
      <c r="AU38" s="388">
        <f>SUMIFS(TRANS!F:F,TRANS!L:L,'01'!AK38,TRANS!G:G,'01'!$T$6,TRANS!P:P,1)</f>
        <v>0</v>
      </c>
      <c r="AW38" s="185">
        <v>2046</v>
      </c>
      <c r="AX38" s="388">
        <f t="shared" si="10"/>
        <v>0</v>
      </c>
      <c r="AY38" s="388">
        <f>SUMIFS(DES!F:F,DES!L:L,AK38,DES!S:S,1,DES!R:R,1)</f>
        <v>0</v>
      </c>
      <c r="AZ38" s="388">
        <f>SUMIFS(REC!F:F,REC!L:L,AK38,REC!S:S,1,REC!R:R,1)</f>
        <v>0</v>
      </c>
      <c r="BA38" s="388">
        <f>SUMIFS('EMP ADQ'!G:G,'EMP ADQ'!M:M,AK38,'EMP ADQ'!D:D,'EMP ADQ'!$Y$12,'EMP ADQ'!S:S,1,'EMP ADQ'!R:R,1)</f>
        <v>0</v>
      </c>
      <c r="BB38" s="388">
        <f>SUMIFS('EMP ADQ'!G:G,'EMP ADQ'!M:M,AK38,'EMP ADQ'!D:D,'EMP ADQ'!$Y$13,'EMP ADQ'!S:S,1,'EMP ADQ'!R:R,1)</f>
        <v>0</v>
      </c>
      <c r="BC38" s="388">
        <f>SUMIFS('EMP CON'!G:G,'EMP CON'!M:M,'01'!AK38,'EMP CON'!D:D,'EMP CON'!$Y$12,'EMP CON'!S:S,1,'EMP CON'!R:R,1)</f>
        <v>0</v>
      </c>
      <c r="BD38" s="388">
        <f>SUMIFS('EMP CON'!G:G,'EMP CON'!M:M,'01'!AK38,'EMP CON'!D:D,'EMP CON'!$Y$13,'EMP CON'!S:S,1,'EMP CON'!R:R,1)</f>
        <v>0</v>
      </c>
      <c r="BE38" s="388">
        <f>SUMIFS('PG CAR'!H:H,'PG CAR'!N:N,'01'!AK38,'PG CAR'!U:U,1,'PG CAR'!T:T,1)</f>
        <v>0</v>
      </c>
      <c r="BF38" s="388"/>
      <c r="BG38" s="388"/>
      <c r="BI38" s="185">
        <v>2046</v>
      </c>
      <c r="BJ38" s="388">
        <f t="shared" si="0"/>
        <v>6626.2000000000189</v>
      </c>
      <c r="BK38" s="388">
        <f t="shared" si="1"/>
        <v>0</v>
      </c>
      <c r="BL38" s="388">
        <f t="shared" si="2"/>
        <v>0</v>
      </c>
      <c r="BM38" s="388">
        <f t="shared" si="3"/>
        <v>0</v>
      </c>
      <c r="BN38" s="388">
        <f t="shared" si="4"/>
        <v>0</v>
      </c>
      <c r="BO38" s="388">
        <f t="shared" si="5"/>
        <v>0</v>
      </c>
      <c r="BP38" s="388">
        <f t="shared" si="6"/>
        <v>0</v>
      </c>
      <c r="BQ38" s="388">
        <f t="shared" si="7"/>
        <v>0</v>
      </c>
      <c r="BR38" s="388">
        <f t="shared" si="11"/>
        <v>0</v>
      </c>
      <c r="BS38" s="388">
        <f t="shared" si="12"/>
        <v>0</v>
      </c>
      <c r="CA38" s="390">
        <f>SUM(Q11:Q26)</f>
        <v>1710</v>
      </c>
      <c r="CB38" s="390">
        <f>SUM(R11:R26)</f>
        <v>2337.5</v>
      </c>
    </row>
    <row r="39" spans="37:80" x14ac:dyDescent="0.25">
      <c r="AK39" s="185">
        <v>2047</v>
      </c>
      <c r="AL39" s="388">
        <f t="shared" si="17"/>
        <v>6626.2000000000189</v>
      </c>
      <c r="AM39" s="388">
        <f>SUMIFS(DES!F:F,DES!L:L,AK39,DES!G:G,'01'!$T$6,DES!S:S,1)</f>
        <v>0</v>
      </c>
      <c r="AN39" s="388">
        <f>SUMIFS(REC!F:F,REC!L:L,AK39,REC!G:G,'01'!$T$6,REC!S:S,1)</f>
        <v>0</v>
      </c>
      <c r="AO39" s="388">
        <f>SUMIFS('EMP ADQ'!G:G,'EMP ADQ'!M:M,AK39,'EMP ADQ'!D:D,'EMP ADQ'!$Y$12,'EMP ADQ'!H:H,'01'!$T$6,'EMP ADQ'!S:S,1)</f>
        <v>0</v>
      </c>
      <c r="AP39" s="388">
        <f>SUMIFS('EMP ADQ'!G:G,'EMP ADQ'!M:M,AK39,'EMP ADQ'!D:D,'EMP ADQ'!$Y$13,'EMP ADQ'!H:H,'01'!$T$6,'EMP ADQ'!S:S,1)</f>
        <v>0</v>
      </c>
      <c r="AQ39" s="388">
        <f>SUMIFS('EMP CON'!G:G,'EMP CON'!M:M,'01'!AK39,'EMP CON'!D:D,'EMP CON'!$Y$12,'EMP CON'!H:H,'01'!$T$6,'EMP CON'!S:S,1)</f>
        <v>0</v>
      </c>
      <c r="AR39" s="388">
        <f>SUMIFS('EMP CON'!G:G,'EMP CON'!M:M,'01'!AK39,'EMP CON'!D:D,'EMP CON'!$Y$13,'EMP CON'!H:H,'01'!$T$6,'EMP CON'!S:S,1)</f>
        <v>0</v>
      </c>
      <c r="AS39" s="388">
        <f>SUMIFS('PG CAR'!H:H,'PG CAR'!N:N,'01'!AK39,'PG CAR'!I:I,'01'!$T$6,'PG CAR'!U:U,1)</f>
        <v>0</v>
      </c>
      <c r="AT39" s="388">
        <f>SUMIFS(TRANS!F:F,TRANS!L:L,'01'!AK39,TRANS!D:D,'01'!$T$6,TRANS!P:P,1)</f>
        <v>0</v>
      </c>
      <c r="AU39" s="388">
        <f>SUMIFS(TRANS!F:F,TRANS!L:L,'01'!AK39,TRANS!G:G,'01'!$T$6,TRANS!P:P,1)</f>
        <v>0</v>
      </c>
      <c r="AW39" s="185">
        <v>2047</v>
      </c>
      <c r="AX39" s="388">
        <f t="shared" si="10"/>
        <v>0</v>
      </c>
      <c r="AY39" s="388">
        <f>SUMIFS(DES!F:F,DES!L:L,AK39,DES!S:S,1,DES!R:R,1)</f>
        <v>0</v>
      </c>
      <c r="AZ39" s="388">
        <f>SUMIFS(REC!F:F,REC!L:L,AK39,REC!S:S,1,REC!R:R,1)</f>
        <v>0</v>
      </c>
      <c r="BA39" s="388">
        <f>SUMIFS('EMP ADQ'!G:G,'EMP ADQ'!M:M,AK39,'EMP ADQ'!D:D,'EMP ADQ'!$Y$12,'EMP ADQ'!S:S,1,'EMP ADQ'!R:R,1)</f>
        <v>0</v>
      </c>
      <c r="BB39" s="388">
        <f>SUMIFS('EMP ADQ'!G:G,'EMP ADQ'!M:M,AK39,'EMP ADQ'!D:D,'EMP ADQ'!$Y$13,'EMP ADQ'!S:S,1,'EMP ADQ'!R:R,1)</f>
        <v>0</v>
      </c>
      <c r="BC39" s="388">
        <f>SUMIFS('EMP CON'!G:G,'EMP CON'!M:M,'01'!AK39,'EMP CON'!D:D,'EMP CON'!$Y$12,'EMP CON'!S:S,1,'EMP CON'!R:R,1)</f>
        <v>0</v>
      </c>
      <c r="BD39" s="388">
        <f>SUMIFS('EMP CON'!G:G,'EMP CON'!M:M,'01'!AK39,'EMP CON'!D:D,'EMP CON'!$Y$13,'EMP CON'!S:S,1,'EMP CON'!R:R,1)</f>
        <v>0</v>
      </c>
      <c r="BE39" s="388">
        <f>SUMIFS('PG CAR'!H:H,'PG CAR'!N:N,'01'!AK39,'PG CAR'!U:U,1,'PG CAR'!T:T,1)</f>
        <v>0</v>
      </c>
      <c r="BF39" s="388"/>
      <c r="BG39" s="388"/>
      <c r="BI39" s="185">
        <v>2047</v>
      </c>
      <c r="BJ39" s="388">
        <f t="shared" si="0"/>
        <v>6626.2000000000189</v>
      </c>
      <c r="BK39" s="388">
        <f t="shared" si="1"/>
        <v>0</v>
      </c>
      <c r="BL39" s="388">
        <f t="shared" si="2"/>
        <v>0</v>
      </c>
      <c r="BM39" s="388">
        <f t="shared" si="3"/>
        <v>0</v>
      </c>
      <c r="BN39" s="388">
        <f t="shared" si="4"/>
        <v>0</v>
      </c>
      <c r="BO39" s="388">
        <f t="shared" si="5"/>
        <v>0</v>
      </c>
      <c r="BP39" s="388">
        <f t="shared" si="6"/>
        <v>0</v>
      </c>
      <c r="BQ39" s="388">
        <f t="shared" si="7"/>
        <v>0</v>
      </c>
      <c r="BR39" s="388">
        <f t="shared" si="11"/>
        <v>0</v>
      </c>
      <c r="BS39" s="388">
        <f t="shared" si="12"/>
        <v>0</v>
      </c>
    </row>
    <row r="40" spans="37:80" x14ac:dyDescent="0.25">
      <c r="AK40" s="185">
        <v>2048</v>
      </c>
      <c r="AL40" s="388">
        <f t="shared" si="17"/>
        <v>6626.2000000000189</v>
      </c>
      <c r="AM40" s="388">
        <f>SUMIFS(DES!F:F,DES!L:L,AK40,DES!G:G,'01'!$T$6,DES!S:S,1)</f>
        <v>0</v>
      </c>
      <c r="AN40" s="388">
        <f>SUMIFS(REC!F:F,REC!L:L,AK40,REC!G:G,'01'!$T$6,REC!S:S,1)</f>
        <v>0</v>
      </c>
      <c r="AO40" s="388">
        <f>SUMIFS('EMP ADQ'!G:G,'EMP ADQ'!M:M,AK40,'EMP ADQ'!D:D,'EMP ADQ'!$Y$12,'EMP ADQ'!H:H,'01'!$T$6,'EMP ADQ'!S:S,1)</f>
        <v>0</v>
      </c>
      <c r="AP40" s="388">
        <f>SUMIFS('EMP ADQ'!G:G,'EMP ADQ'!M:M,AK40,'EMP ADQ'!D:D,'EMP ADQ'!$Y$13,'EMP ADQ'!H:H,'01'!$T$6,'EMP ADQ'!S:S,1)</f>
        <v>0</v>
      </c>
      <c r="AQ40" s="388">
        <f>SUMIFS('EMP CON'!G:G,'EMP CON'!M:M,'01'!AK40,'EMP CON'!D:D,'EMP CON'!$Y$12,'EMP CON'!H:H,'01'!$T$6,'EMP CON'!S:S,1)</f>
        <v>0</v>
      </c>
      <c r="AR40" s="388">
        <f>SUMIFS('EMP CON'!G:G,'EMP CON'!M:M,'01'!AK40,'EMP CON'!D:D,'EMP CON'!$Y$13,'EMP CON'!H:H,'01'!$T$6,'EMP CON'!S:S,1)</f>
        <v>0</v>
      </c>
      <c r="AS40" s="388">
        <f>SUMIFS('PG CAR'!H:H,'PG CAR'!N:N,'01'!AK40,'PG CAR'!I:I,'01'!$T$6,'PG CAR'!U:U,1)</f>
        <v>0</v>
      </c>
      <c r="AT40" s="388">
        <f>SUMIFS(TRANS!F:F,TRANS!L:L,'01'!AK40,TRANS!D:D,'01'!$T$6,TRANS!P:P,1)</f>
        <v>0</v>
      </c>
      <c r="AU40" s="388">
        <f>SUMIFS(TRANS!F:F,TRANS!L:L,'01'!AK40,TRANS!G:G,'01'!$T$6,TRANS!P:P,1)</f>
        <v>0</v>
      </c>
      <c r="AW40" s="185">
        <v>2048</v>
      </c>
      <c r="AX40" s="388">
        <f t="shared" si="10"/>
        <v>0</v>
      </c>
      <c r="AY40" s="388">
        <f>SUMIFS(DES!F:F,DES!L:L,AK40,DES!S:S,1,DES!R:R,1)</f>
        <v>0</v>
      </c>
      <c r="AZ40" s="388">
        <f>SUMIFS(REC!F:F,REC!L:L,AK40,REC!S:S,1,REC!R:R,1)</f>
        <v>0</v>
      </c>
      <c r="BA40" s="388">
        <f>SUMIFS('EMP ADQ'!G:G,'EMP ADQ'!M:M,AK40,'EMP ADQ'!D:D,'EMP ADQ'!$Y$12,'EMP ADQ'!S:S,1,'EMP ADQ'!R:R,1)</f>
        <v>0</v>
      </c>
      <c r="BB40" s="388">
        <f>SUMIFS('EMP ADQ'!G:G,'EMP ADQ'!M:M,AK40,'EMP ADQ'!D:D,'EMP ADQ'!$Y$13,'EMP ADQ'!S:S,1,'EMP ADQ'!R:R,1)</f>
        <v>0</v>
      </c>
      <c r="BC40" s="388">
        <f>SUMIFS('EMP CON'!G:G,'EMP CON'!M:M,'01'!AK40,'EMP CON'!D:D,'EMP CON'!$Y$12,'EMP CON'!S:S,1,'EMP CON'!R:R,1)</f>
        <v>0</v>
      </c>
      <c r="BD40" s="388">
        <f>SUMIFS('EMP CON'!G:G,'EMP CON'!M:M,'01'!AK40,'EMP CON'!D:D,'EMP CON'!$Y$13,'EMP CON'!S:S,1,'EMP CON'!R:R,1)</f>
        <v>0</v>
      </c>
      <c r="BE40" s="388">
        <f>SUMIFS('PG CAR'!H:H,'PG CAR'!N:N,'01'!AK40,'PG CAR'!U:U,1,'PG CAR'!T:T,1)</f>
        <v>0</v>
      </c>
      <c r="BF40" s="388"/>
      <c r="BG40" s="388"/>
      <c r="BI40" s="185">
        <v>2048</v>
      </c>
      <c r="BJ40" s="388">
        <f t="shared" si="0"/>
        <v>6626.2000000000189</v>
      </c>
      <c r="BK40" s="388">
        <f t="shared" si="1"/>
        <v>0</v>
      </c>
      <c r="BL40" s="388">
        <f t="shared" si="2"/>
        <v>0</v>
      </c>
      <c r="BM40" s="388">
        <f t="shared" si="3"/>
        <v>0</v>
      </c>
      <c r="BN40" s="388">
        <f t="shared" si="4"/>
        <v>0</v>
      </c>
      <c r="BO40" s="388">
        <f t="shared" si="5"/>
        <v>0</v>
      </c>
      <c r="BP40" s="388">
        <f t="shared" si="6"/>
        <v>0</v>
      </c>
      <c r="BQ40" s="388">
        <f t="shared" si="7"/>
        <v>0</v>
      </c>
      <c r="BR40" s="388">
        <f t="shared" si="11"/>
        <v>0</v>
      </c>
      <c r="BS40" s="388">
        <f t="shared" si="12"/>
        <v>0</v>
      </c>
    </row>
    <row r="41" spans="37:80" x14ac:dyDescent="0.25">
      <c r="AK41" s="185">
        <v>2049</v>
      </c>
      <c r="AL41" s="388">
        <f t="shared" si="17"/>
        <v>6626.2000000000189</v>
      </c>
      <c r="AM41" s="388">
        <f>SUMIFS(DES!F:F,DES!L:L,AK41,DES!G:G,'01'!$T$6,DES!S:S,1)</f>
        <v>0</v>
      </c>
      <c r="AN41" s="388">
        <f>SUMIFS(REC!F:F,REC!L:L,AK41,REC!G:G,'01'!$T$6,REC!S:S,1)</f>
        <v>0</v>
      </c>
      <c r="AO41" s="388">
        <f>SUMIFS('EMP ADQ'!G:G,'EMP ADQ'!M:M,AK41,'EMP ADQ'!D:D,'EMP ADQ'!$Y$12,'EMP ADQ'!H:H,'01'!$T$6,'EMP ADQ'!S:S,1)</f>
        <v>0</v>
      </c>
      <c r="AP41" s="388">
        <f>SUMIFS('EMP ADQ'!G:G,'EMP ADQ'!M:M,AK41,'EMP ADQ'!D:D,'EMP ADQ'!$Y$13,'EMP ADQ'!H:H,'01'!$T$6,'EMP ADQ'!S:S,1)</f>
        <v>0</v>
      </c>
      <c r="AQ41" s="388">
        <f>SUMIFS('EMP CON'!G:G,'EMP CON'!M:M,'01'!AK41,'EMP CON'!D:D,'EMP CON'!$Y$12,'EMP CON'!H:H,'01'!$T$6,'EMP CON'!S:S,1)</f>
        <v>0</v>
      </c>
      <c r="AR41" s="388">
        <f>SUMIFS('EMP CON'!G:G,'EMP CON'!M:M,'01'!AK41,'EMP CON'!D:D,'EMP CON'!$Y$13,'EMP CON'!H:H,'01'!$T$6,'EMP CON'!S:S,1)</f>
        <v>0</v>
      </c>
      <c r="AS41" s="388">
        <f>SUMIFS('PG CAR'!H:H,'PG CAR'!N:N,'01'!AK41,'PG CAR'!I:I,'01'!$T$6,'PG CAR'!U:U,1)</f>
        <v>0</v>
      </c>
      <c r="AT41" s="388">
        <f>SUMIFS(TRANS!F:F,TRANS!L:L,'01'!AK41,TRANS!D:D,'01'!$T$6,TRANS!P:P,1)</f>
        <v>0</v>
      </c>
      <c r="AU41" s="388">
        <f>SUMIFS(TRANS!F:F,TRANS!L:L,'01'!AK41,TRANS!G:G,'01'!$T$6,TRANS!P:P,1)</f>
        <v>0</v>
      </c>
      <c r="AW41" s="185">
        <v>2049</v>
      </c>
      <c r="AX41" s="388">
        <f t="shared" si="10"/>
        <v>0</v>
      </c>
      <c r="AY41" s="388">
        <f>SUMIFS(DES!F:F,DES!L:L,AK41,DES!S:S,1,DES!R:R,1)</f>
        <v>0</v>
      </c>
      <c r="AZ41" s="388">
        <f>SUMIFS(REC!F:F,REC!L:L,AK41,REC!S:S,1,REC!R:R,1)</f>
        <v>0</v>
      </c>
      <c r="BA41" s="388">
        <f>SUMIFS('EMP ADQ'!G:G,'EMP ADQ'!M:M,AK41,'EMP ADQ'!D:D,'EMP ADQ'!$Y$12,'EMP ADQ'!S:S,1,'EMP ADQ'!R:R,1)</f>
        <v>0</v>
      </c>
      <c r="BB41" s="388">
        <f>SUMIFS('EMP ADQ'!G:G,'EMP ADQ'!M:M,AK41,'EMP ADQ'!D:D,'EMP ADQ'!$Y$13,'EMP ADQ'!S:S,1,'EMP ADQ'!R:R,1)</f>
        <v>0</v>
      </c>
      <c r="BC41" s="388">
        <f>SUMIFS('EMP CON'!G:G,'EMP CON'!M:M,'01'!AK41,'EMP CON'!D:D,'EMP CON'!$Y$12,'EMP CON'!S:S,1,'EMP CON'!R:R,1)</f>
        <v>0</v>
      </c>
      <c r="BD41" s="388">
        <f>SUMIFS('EMP CON'!G:G,'EMP CON'!M:M,'01'!AK41,'EMP CON'!D:D,'EMP CON'!$Y$13,'EMP CON'!S:S,1,'EMP CON'!R:R,1)</f>
        <v>0</v>
      </c>
      <c r="BE41" s="388">
        <f>SUMIFS('PG CAR'!H:H,'PG CAR'!N:N,'01'!AK41,'PG CAR'!U:U,1,'PG CAR'!T:T,1)</f>
        <v>0</v>
      </c>
      <c r="BF41" s="388"/>
      <c r="BG41" s="388"/>
      <c r="BI41" s="185">
        <v>2049</v>
      </c>
      <c r="BJ41" s="388">
        <f t="shared" si="0"/>
        <v>6626.2000000000189</v>
      </c>
      <c r="BK41" s="388">
        <f t="shared" si="1"/>
        <v>0</v>
      </c>
      <c r="BL41" s="388">
        <f t="shared" si="2"/>
        <v>0</v>
      </c>
      <c r="BM41" s="388">
        <f t="shared" si="3"/>
        <v>0</v>
      </c>
      <c r="BN41" s="388">
        <f t="shared" si="4"/>
        <v>0</v>
      </c>
      <c r="BO41" s="388">
        <f t="shared" si="5"/>
        <v>0</v>
      </c>
      <c r="BP41" s="388">
        <f t="shared" si="6"/>
        <v>0</v>
      </c>
      <c r="BQ41" s="388">
        <f t="shared" si="7"/>
        <v>0</v>
      </c>
      <c r="BR41" s="388">
        <f t="shared" si="11"/>
        <v>0</v>
      </c>
      <c r="BS41" s="388">
        <f t="shared" si="12"/>
        <v>0</v>
      </c>
    </row>
    <row r="42" spans="37:80" x14ac:dyDescent="0.25">
      <c r="AK42" s="185">
        <v>2050</v>
      </c>
      <c r="AL42" s="388">
        <f t="shared" si="17"/>
        <v>6626.2000000000189</v>
      </c>
      <c r="AM42" s="388">
        <f>SUMIFS(DES!F:F,DES!L:L,AK42,DES!G:G,'01'!$T$6,DES!S:S,1)</f>
        <v>0</v>
      </c>
      <c r="AN42" s="388">
        <f>SUMIFS(REC!F:F,REC!L:L,AK42,REC!G:G,'01'!$T$6,REC!S:S,1)</f>
        <v>0</v>
      </c>
      <c r="AO42" s="388">
        <f>SUMIFS('EMP ADQ'!G:G,'EMP ADQ'!M:M,AK42,'EMP ADQ'!D:D,'EMP ADQ'!$Y$12,'EMP ADQ'!H:H,'01'!$T$6,'EMP ADQ'!S:S,1)</f>
        <v>0</v>
      </c>
      <c r="AP42" s="388">
        <f>SUMIFS('EMP ADQ'!G:G,'EMP ADQ'!M:M,AK42,'EMP ADQ'!D:D,'EMP ADQ'!$Y$13,'EMP ADQ'!H:H,'01'!$T$6,'EMP ADQ'!S:S,1)</f>
        <v>0</v>
      </c>
      <c r="AQ42" s="388">
        <f>SUMIFS('EMP CON'!G:G,'EMP CON'!M:M,'01'!AK42,'EMP CON'!D:D,'EMP CON'!$Y$12,'EMP CON'!H:H,'01'!$T$6,'EMP CON'!S:S,1)</f>
        <v>0</v>
      </c>
      <c r="AR42" s="388">
        <f>SUMIFS('EMP CON'!G:G,'EMP CON'!M:M,'01'!AK42,'EMP CON'!D:D,'EMP CON'!$Y$13,'EMP CON'!H:H,'01'!$T$6,'EMP CON'!S:S,1)</f>
        <v>0</v>
      </c>
      <c r="AS42" s="388">
        <f>SUMIFS('PG CAR'!H:H,'PG CAR'!N:N,'01'!AK42,'PG CAR'!I:I,'01'!$T$6,'PG CAR'!U:U,1)</f>
        <v>0</v>
      </c>
      <c r="AT42" s="388">
        <f>SUMIFS(TRANS!F:F,TRANS!L:L,'01'!AK42,TRANS!D:D,'01'!$T$6,TRANS!P:P,1)</f>
        <v>0</v>
      </c>
      <c r="AU42" s="388">
        <f>SUMIFS(TRANS!F:F,TRANS!L:L,'01'!AK42,TRANS!G:G,'01'!$T$6,TRANS!P:P,1)</f>
        <v>0</v>
      </c>
      <c r="AW42" s="185">
        <v>2050</v>
      </c>
      <c r="AX42" s="388">
        <f t="shared" si="10"/>
        <v>0</v>
      </c>
      <c r="AY42" s="388">
        <f>SUMIFS(DES!F:F,DES!L:L,AK42,DES!S:S,1,DES!R:R,1)</f>
        <v>0</v>
      </c>
      <c r="AZ42" s="388">
        <f>SUMIFS(REC!F:F,REC!L:L,AK42,REC!S:S,1,REC!R:R,1)</f>
        <v>0</v>
      </c>
      <c r="BA42" s="388">
        <f>SUMIFS('EMP ADQ'!G:G,'EMP ADQ'!M:M,AK42,'EMP ADQ'!D:D,'EMP ADQ'!$Y$12,'EMP ADQ'!S:S,1,'EMP ADQ'!R:R,1)</f>
        <v>0</v>
      </c>
      <c r="BB42" s="388">
        <f>SUMIFS('EMP ADQ'!G:G,'EMP ADQ'!M:M,AK42,'EMP ADQ'!D:D,'EMP ADQ'!$Y$13,'EMP ADQ'!S:S,1,'EMP ADQ'!R:R,1)</f>
        <v>0</v>
      </c>
      <c r="BC42" s="388">
        <f>SUMIFS('EMP CON'!G:G,'EMP CON'!M:M,'01'!AK42,'EMP CON'!D:D,'EMP CON'!$Y$12,'EMP CON'!S:S,1,'EMP CON'!R:R,1)</f>
        <v>0</v>
      </c>
      <c r="BD42" s="388">
        <f>SUMIFS('EMP CON'!G:G,'EMP CON'!M:M,'01'!AK42,'EMP CON'!D:D,'EMP CON'!$Y$13,'EMP CON'!S:S,1,'EMP CON'!R:R,1)</f>
        <v>0</v>
      </c>
      <c r="BE42" s="388">
        <f>SUMIFS('PG CAR'!H:H,'PG CAR'!N:N,'01'!AK42,'PG CAR'!U:U,1,'PG CAR'!T:T,1)</f>
        <v>0</v>
      </c>
      <c r="BF42" s="388"/>
      <c r="BG42" s="388"/>
      <c r="BI42" s="185">
        <v>2050</v>
      </c>
      <c r="BJ42" s="388">
        <f t="shared" ref="BJ42:BJ60" si="22">AL42+AX42</f>
        <v>6626.2000000000189</v>
      </c>
      <c r="BK42" s="388">
        <f t="shared" ref="BK42:BK60" si="23">AM42+AY42</f>
        <v>0</v>
      </c>
      <c r="BL42" s="388">
        <f t="shared" ref="BL42:BL60" si="24">AN42+AZ42</f>
        <v>0</v>
      </c>
      <c r="BM42" s="388">
        <f t="shared" ref="BM42:BM60" si="25">AO42+BA42</f>
        <v>0</v>
      </c>
      <c r="BN42" s="388">
        <f t="shared" ref="BN42:BN60" si="26">AP42+BB42</f>
        <v>0</v>
      </c>
      <c r="BO42" s="388">
        <f t="shared" ref="BO42:BO60" si="27">AQ42+BC42</f>
        <v>0</v>
      </c>
      <c r="BP42" s="388">
        <f t="shared" ref="BP42:BP60" si="28">AR42+BD42</f>
        <v>0</v>
      </c>
      <c r="BQ42" s="388">
        <f t="shared" ref="BQ42:BQ60" si="29">AS42+BE42</f>
        <v>0</v>
      </c>
      <c r="BR42" s="388">
        <f t="shared" si="11"/>
        <v>0</v>
      </c>
      <c r="BS42" s="388">
        <f t="shared" si="12"/>
        <v>0</v>
      </c>
    </row>
    <row r="43" spans="37:80" x14ac:dyDescent="0.25">
      <c r="AK43" s="185">
        <v>2051</v>
      </c>
      <c r="AL43" s="388">
        <f t="shared" si="17"/>
        <v>6626.2000000000189</v>
      </c>
      <c r="AM43" s="388">
        <f>SUMIFS(DES!F:F,DES!L:L,AK43,DES!G:G,'01'!$T$6,DES!S:S,1)</f>
        <v>0</v>
      </c>
      <c r="AN43" s="388">
        <f>SUMIFS(REC!F:F,REC!L:L,AK43,REC!G:G,'01'!$T$6,REC!S:S,1)</f>
        <v>0</v>
      </c>
      <c r="AO43" s="388">
        <f>SUMIFS('EMP ADQ'!G:G,'EMP ADQ'!M:M,AK43,'EMP ADQ'!D:D,'EMP ADQ'!$Y$12,'EMP ADQ'!H:H,'01'!$T$6,'EMP ADQ'!S:S,1)</f>
        <v>0</v>
      </c>
      <c r="AP43" s="388">
        <f>SUMIFS('EMP ADQ'!G:G,'EMP ADQ'!M:M,AK43,'EMP ADQ'!D:D,'EMP ADQ'!$Y$13,'EMP ADQ'!H:H,'01'!$T$6,'EMP ADQ'!S:S,1)</f>
        <v>0</v>
      </c>
      <c r="AQ43" s="388">
        <f>SUMIFS('EMP CON'!G:G,'EMP CON'!M:M,'01'!AK43,'EMP CON'!D:D,'EMP CON'!$Y$12,'EMP CON'!H:H,'01'!$T$6,'EMP CON'!S:S,1)</f>
        <v>0</v>
      </c>
      <c r="AR43" s="388">
        <f>SUMIFS('EMP CON'!G:G,'EMP CON'!M:M,'01'!AK43,'EMP CON'!D:D,'EMP CON'!$Y$13,'EMP CON'!H:H,'01'!$T$6,'EMP CON'!S:S,1)</f>
        <v>0</v>
      </c>
      <c r="AS43" s="388">
        <f>SUMIFS('PG CAR'!H:H,'PG CAR'!N:N,'01'!AK43,'PG CAR'!I:I,'01'!$T$6,'PG CAR'!U:U,1)</f>
        <v>0</v>
      </c>
      <c r="AT43" s="388">
        <f>SUMIFS(TRANS!F:F,TRANS!L:L,'01'!AK43,TRANS!D:D,'01'!$T$6,TRANS!P:P,1)</f>
        <v>0</v>
      </c>
      <c r="AU43" s="388">
        <f>SUMIFS(TRANS!F:F,TRANS!L:L,'01'!AK43,TRANS!G:G,'01'!$T$6,TRANS!P:P,1)</f>
        <v>0</v>
      </c>
      <c r="AW43" s="185">
        <v>2051</v>
      </c>
      <c r="AX43" s="388">
        <f t="shared" ref="AX43:AX60" si="30">AX42-AY42+AZ42+BA42-BB42-BC42+BD42-BE42-BF42+BG42</f>
        <v>0</v>
      </c>
      <c r="AY43" s="388">
        <f>SUMIFS(DES!F:F,DES!L:L,AK43,DES!S:S,1,DES!R:R,1)</f>
        <v>0</v>
      </c>
      <c r="AZ43" s="388">
        <f>SUMIFS(REC!F:F,REC!L:L,AK43,REC!S:S,1,REC!R:R,1)</f>
        <v>0</v>
      </c>
      <c r="BA43" s="388">
        <f>SUMIFS('EMP ADQ'!G:G,'EMP ADQ'!M:M,AK43,'EMP ADQ'!D:D,'EMP ADQ'!$Y$12,'EMP ADQ'!S:S,1,'EMP ADQ'!R:R,1)</f>
        <v>0</v>
      </c>
      <c r="BB43" s="388">
        <f>SUMIFS('EMP ADQ'!G:G,'EMP ADQ'!M:M,AK43,'EMP ADQ'!D:D,'EMP ADQ'!$Y$13,'EMP ADQ'!S:S,1,'EMP ADQ'!R:R,1)</f>
        <v>0</v>
      </c>
      <c r="BC43" s="388">
        <f>SUMIFS('EMP CON'!G:G,'EMP CON'!M:M,'01'!AK43,'EMP CON'!D:D,'EMP CON'!$Y$12,'EMP CON'!S:S,1,'EMP CON'!R:R,1)</f>
        <v>0</v>
      </c>
      <c r="BD43" s="388">
        <f>SUMIFS('EMP CON'!G:G,'EMP CON'!M:M,'01'!AK43,'EMP CON'!D:D,'EMP CON'!$Y$13,'EMP CON'!S:S,1,'EMP CON'!R:R,1)</f>
        <v>0</v>
      </c>
      <c r="BE43" s="388">
        <f>SUMIFS('PG CAR'!H:H,'PG CAR'!N:N,'01'!AK43,'PG CAR'!U:U,1,'PG CAR'!T:T,1)</f>
        <v>0</v>
      </c>
      <c r="BF43" s="388"/>
      <c r="BG43" s="388"/>
      <c r="BI43" s="185">
        <v>2051</v>
      </c>
      <c r="BJ43" s="388">
        <f t="shared" si="22"/>
        <v>6626.2000000000189</v>
      </c>
      <c r="BK43" s="388">
        <f t="shared" si="23"/>
        <v>0</v>
      </c>
      <c r="BL43" s="388">
        <f t="shared" si="24"/>
        <v>0</v>
      </c>
      <c r="BM43" s="388">
        <f t="shared" si="25"/>
        <v>0</v>
      </c>
      <c r="BN43" s="388">
        <f t="shared" si="26"/>
        <v>0</v>
      </c>
      <c r="BO43" s="388">
        <f t="shared" si="27"/>
        <v>0</v>
      </c>
      <c r="BP43" s="388">
        <f t="shared" si="28"/>
        <v>0</v>
      </c>
      <c r="BQ43" s="388">
        <f t="shared" si="29"/>
        <v>0</v>
      </c>
      <c r="BR43" s="388">
        <f t="shared" si="11"/>
        <v>0</v>
      </c>
      <c r="BS43" s="388">
        <f t="shared" si="12"/>
        <v>0</v>
      </c>
    </row>
    <row r="44" spans="37:80" x14ac:dyDescent="0.25">
      <c r="AK44" s="185">
        <v>2052</v>
      </c>
      <c r="AL44" s="388">
        <f t="shared" si="17"/>
        <v>6626.2000000000189</v>
      </c>
      <c r="AM44" s="388">
        <f>SUMIFS(DES!F:F,DES!L:L,AK44,DES!G:G,'01'!$T$6,DES!S:S,1)</f>
        <v>0</v>
      </c>
      <c r="AN44" s="388">
        <f>SUMIFS(REC!F:F,REC!L:L,AK44,REC!G:G,'01'!$T$6,REC!S:S,1)</f>
        <v>0</v>
      </c>
      <c r="AO44" s="388">
        <f>SUMIFS('EMP ADQ'!G:G,'EMP ADQ'!M:M,AK44,'EMP ADQ'!D:D,'EMP ADQ'!$Y$12,'EMP ADQ'!H:H,'01'!$T$6,'EMP ADQ'!S:S,1)</f>
        <v>0</v>
      </c>
      <c r="AP44" s="388">
        <f>SUMIFS('EMP ADQ'!G:G,'EMP ADQ'!M:M,AK44,'EMP ADQ'!D:D,'EMP ADQ'!$Y$13,'EMP ADQ'!H:H,'01'!$T$6,'EMP ADQ'!S:S,1)</f>
        <v>0</v>
      </c>
      <c r="AQ44" s="388">
        <f>SUMIFS('EMP CON'!G:G,'EMP CON'!M:M,'01'!AK44,'EMP CON'!D:D,'EMP CON'!$Y$12,'EMP CON'!H:H,'01'!$T$6,'EMP CON'!S:S,1)</f>
        <v>0</v>
      </c>
      <c r="AR44" s="388">
        <f>SUMIFS('EMP CON'!G:G,'EMP CON'!M:M,'01'!AK44,'EMP CON'!D:D,'EMP CON'!$Y$13,'EMP CON'!H:H,'01'!$T$6,'EMP CON'!S:S,1)</f>
        <v>0</v>
      </c>
      <c r="AS44" s="388">
        <f>SUMIFS('PG CAR'!H:H,'PG CAR'!N:N,'01'!AK44,'PG CAR'!I:I,'01'!$T$6,'PG CAR'!U:U,1)</f>
        <v>0</v>
      </c>
      <c r="AT44" s="388">
        <f>SUMIFS(TRANS!F:F,TRANS!L:L,'01'!AK44,TRANS!D:D,'01'!$T$6,TRANS!P:P,1)</f>
        <v>0</v>
      </c>
      <c r="AU44" s="388">
        <f>SUMIFS(TRANS!F:F,TRANS!L:L,'01'!AK44,TRANS!G:G,'01'!$T$6,TRANS!P:P,1)</f>
        <v>0</v>
      </c>
      <c r="AW44" s="185">
        <v>2052</v>
      </c>
      <c r="AX44" s="388">
        <f t="shared" si="30"/>
        <v>0</v>
      </c>
      <c r="AY44" s="388">
        <f>SUMIFS(DES!F:F,DES!L:L,AK44,DES!S:S,1,DES!R:R,1)</f>
        <v>0</v>
      </c>
      <c r="AZ44" s="388">
        <f>SUMIFS(REC!F:F,REC!L:L,AK44,REC!S:S,1,REC!R:R,1)</f>
        <v>0</v>
      </c>
      <c r="BA44" s="388">
        <f>SUMIFS('EMP ADQ'!G:G,'EMP ADQ'!M:M,AK44,'EMP ADQ'!D:D,'EMP ADQ'!$Y$12,'EMP ADQ'!S:S,1,'EMP ADQ'!R:R,1)</f>
        <v>0</v>
      </c>
      <c r="BB44" s="388">
        <f>SUMIFS('EMP ADQ'!G:G,'EMP ADQ'!M:M,AK44,'EMP ADQ'!D:D,'EMP ADQ'!$Y$13,'EMP ADQ'!S:S,1,'EMP ADQ'!R:R,1)</f>
        <v>0</v>
      </c>
      <c r="BC44" s="388">
        <f>SUMIFS('EMP CON'!G:G,'EMP CON'!M:M,'01'!AK44,'EMP CON'!D:D,'EMP CON'!$Y$12,'EMP CON'!S:S,1,'EMP CON'!R:R,1)</f>
        <v>0</v>
      </c>
      <c r="BD44" s="388">
        <f>SUMIFS('EMP CON'!G:G,'EMP CON'!M:M,'01'!AK44,'EMP CON'!D:D,'EMP CON'!$Y$13,'EMP CON'!S:S,1,'EMP CON'!R:R,1)</f>
        <v>0</v>
      </c>
      <c r="BE44" s="388">
        <f>SUMIFS('PG CAR'!H:H,'PG CAR'!N:N,'01'!AK44,'PG CAR'!U:U,1,'PG CAR'!T:T,1)</f>
        <v>0</v>
      </c>
      <c r="BF44" s="388"/>
      <c r="BG44" s="388"/>
      <c r="BI44" s="185">
        <v>2052</v>
      </c>
      <c r="BJ44" s="388">
        <f t="shared" si="22"/>
        <v>6626.2000000000189</v>
      </c>
      <c r="BK44" s="388">
        <f t="shared" si="23"/>
        <v>0</v>
      </c>
      <c r="BL44" s="388">
        <f t="shared" si="24"/>
        <v>0</v>
      </c>
      <c r="BM44" s="388">
        <f t="shared" si="25"/>
        <v>0</v>
      </c>
      <c r="BN44" s="388">
        <f t="shared" si="26"/>
        <v>0</v>
      </c>
      <c r="BO44" s="388">
        <f t="shared" si="27"/>
        <v>0</v>
      </c>
      <c r="BP44" s="388">
        <f t="shared" si="28"/>
        <v>0</v>
      </c>
      <c r="BQ44" s="388">
        <f t="shared" si="29"/>
        <v>0</v>
      </c>
      <c r="BR44" s="388">
        <f t="shared" si="11"/>
        <v>0</v>
      </c>
      <c r="BS44" s="388">
        <f t="shared" si="12"/>
        <v>0</v>
      </c>
    </row>
    <row r="45" spans="37:80" x14ac:dyDescent="0.25">
      <c r="AK45" s="185">
        <v>2053</v>
      </c>
      <c r="AL45" s="388">
        <f t="shared" si="17"/>
        <v>6626.2000000000189</v>
      </c>
      <c r="AM45" s="388">
        <f>SUMIFS(DES!F:F,DES!L:L,AK45,DES!G:G,'01'!$T$6,DES!S:S,1)</f>
        <v>0</v>
      </c>
      <c r="AN45" s="388">
        <f>SUMIFS(REC!F:F,REC!L:L,AK45,REC!G:G,'01'!$T$6,REC!S:S,1)</f>
        <v>0</v>
      </c>
      <c r="AO45" s="388">
        <f>SUMIFS('EMP ADQ'!G:G,'EMP ADQ'!M:M,AK45,'EMP ADQ'!D:D,'EMP ADQ'!$Y$12,'EMP ADQ'!H:H,'01'!$T$6,'EMP ADQ'!S:S,1)</f>
        <v>0</v>
      </c>
      <c r="AP45" s="388">
        <f>SUMIFS('EMP ADQ'!G:G,'EMP ADQ'!M:M,AK45,'EMP ADQ'!D:D,'EMP ADQ'!$Y$13,'EMP ADQ'!H:H,'01'!$T$6,'EMP ADQ'!S:S,1)</f>
        <v>0</v>
      </c>
      <c r="AQ45" s="388">
        <f>SUMIFS('EMP CON'!G:G,'EMP CON'!M:M,'01'!AK45,'EMP CON'!D:D,'EMP CON'!$Y$12,'EMP CON'!H:H,'01'!$T$6,'EMP CON'!S:S,1)</f>
        <v>0</v>
      </c>
      <c r="AR45" s="388">
        <f>SUMIFS('EMP CON'!G:G,'EMP CON'!M:M,'01'!AK45,'EMP CON'!D:D,'EMP CON'!$Y$13,'EMP CON'!H:H,'01'!$T$6,'EMP CON'!S:S,1)</f>
        <v>0</v>
      </c>
      <c r="AS45" s="388">
        <f>SUMIFS('PG CAR'!H:H,'PG CAR'!N:N,'01'!AK45,'PG CAR'!I:I,'01'!$T$6,'PG CAR'!U:U,1)</f>
        <v>0</v>
      </c>
      <c r="AT45" s="388">
        <f>SUMIFS(TRANS!F:F,TRANS!L:L,'01'!AK45,TRANS!D:D,'01'!$T$6,TRANS!P:P,1)</f>
        <v>0</v>
      </c>
      <c r="AU45" s="388">
        <f>SUMIFS(TRANS!F:F,TRANS!L:L,'01'!AK45,TRANS!G:G,'01'!$T$6,TRANS!P:P,1)</f>
        <v>0</v>
      </c>
      <c r="AW45" s="185">
        <v>2053</v>
      </c>
      <c r="AX45" s="388">
        <f t="shared" si="30"/>
        <v>0</v>
      </c>
      <c r="AY45" s="388">
        <f>SUMIFS(DES!F:F,DES!L:L,AK45,DES!S:S,1,DES!R:R,1)</f>
        <v>0</v>
      </c>
      <c r="AZ45" s="388">
        <f>SUMIFS(REC!F:F,REC!L:L,AK45,REC!S:S,1,REC!R:R,1)</f>
        <v>0</v>
      </c>
      <c r="BA45" s="388">
        <f>SUMIFS('EMP ADQ'!G:G,'EMP ADQ'!M:M,AK45,'EMP ADQ'!D:D,'EMP ADQ'!$Y$12,'EMP ADQ'!S:S,1,'EMP ADQ'!R:R,1)</f>
        <v>0</v>
      </c>
      <c r="BB45" s="388">
        <f>SUMIFS('EMP ADQ'!G:G,'EMP ADQ'!M:M,AK45,'EMP ADQ'!D:D,'EMP ADQ'!$Y$13,'EMP ADQ'!S:S,1,'EMP ADQ'!R:R,1)</f>
        <v>0</v>
      </c>
      <c r="BC45" s="388">
        <f>SUMIFS('EMP CON'!G:G,'EMP CON'!M:M,'01'!AK45,'EMP CON'!D:D,'EMP CON'!$Y$12,'EMP CON'!S:S,1,'EMP CON'!R:R,1)</f>
        <v>0</v>
      </c>
      <c r="BD45" s="388">
        <f>SUMIFS('EMP CON'!G:G,'EMP CON'!M:M,'01'!AK45,'EMP CON'!D:D,'EMP CON'!$Y$13,'EMP CON'!S:S,1,'EMP CON'!R:R,1)</f>
        <v>0</v>
      </c>
      <c r="BE45" s="388">
        <f>SUMIFS('PG CAR'!H:H,'PG CAR'!N:N,'01'!AK45,'PG CAR'!U:U,1,'PG CAR'!T:T,1)</f>
        <v>0</v>
      </c>
      <c r="BF45" s="388"/>
      <c r="BG45" s="388"/>
      <c r="BI45" s="185">
        <v>2053</v>
      </c>
      <c r="BJ45" s="388">
        <f t="shared" si="22"/>
        <v>6626.2000000000189</v>
      </c>
      <c r="BK45" s="388">
        <f t="shared" si="23"/>
        <v>0</v>
      </c>
      <c r="BL45" s="388">
        <f t="shared" si="24"/>
        <v>0</v>
      </c>
      <c r="BM45" s="388">
        <f t="shared" si="25"/>
        <v>0</v>
      </c>
      <c r="BN45" s="388">
        <f t="shared" si="26"/>
        <v>0</v>
      </c>
      <c r="BO45" s="388">
        <f t="shared" si="27"/>
        <v>0</v>
      </c>
      <c r="BP45" s="388">
        <f t="shared" si="28"/>
        <v>0</v>
      </c>
      <c r="BQ45" s="388">
        <f t="shared" si="29"/>
        <v>0</v>
      </c>
      <c r="BR45" s="388">
        <f t="shared" si="11"/>
        <v>0</v>
      </c>
      <c r="BS45" s="388">
        <f t="shared" si="12"/>
        <v>0</v>
      </c>
    </row>
    <row r="46" spans="37:80" x14ac:dyDescent="0.25">
      <c r="AK46" s="185">
        <v>2054</v>
      </c>
      <c r="AL46" s="388">
        <f t="shared" si="17"/>
        <v>6626.2000000000189</v>
      </c>
      <c r="AM46" s="388">
        <f>SUMIFS(DES!F:F,DES!L:L,AK46,DES!G:G,'01'!$T$6,DES!S:S,1)</f>
        <v>0</v>
      </c>
      <c r="AN46" s="388">
        <f>SUMIFS(REC!F:F,REC!L:L,AK46,REC!G:G,'01'!$T$6,REC!S:S,1)</f>
        <v>0</v>
      </c>
      <c r="AO46" s="388">
        <f>SUMIFS('EMP ADQ'!G:G,'EMP ADQ'!M:M,AK46,'EMP ADQ'!D:D,'EMP ADQ'!$Y$12,'EMP ADQ'!H:H,'01'!$T$6,'EMP ADQ'!S:S,1)</f>
        <v>0</v>
      </c>
      <c r="AP46" s="388">
        <f>SUMIFS('EMP ADQ'!G:G,'EMP ADQ'!M:M,AK46,'EMP ADQ'!D:D,'EMP ADQ'!$Y$13,'EMP ADQ'!H:H,'01'!$T$6,'EMP ADQ'!S:S,1)</f>
        <v>0</v>
      </c>
      <c r="AQ46" s="388">
        <f>SUMIFS('EMP CON'!G:G,'EMP CON'!M:M,'01'!AK46,'EMP CON'!D:D,'EMP CON'!$Y$12,'EMP CON'!H:H,'01'!$T$6,'EMP CON'!S:S,1)</f>
        <v>0</v>
      </c>
      <c r="AR46" s="388">
        <f>SUMIFS('EMP CON'!G:G,'EMP CON'!M:M,'01'!AK46,'EMP CON'!D:D,'EMP CON'!$Y$13,'EMP CON'!H:H,'01'!$T$6,'EMP CON'!S:S,1)</f>
        <v>0</v>
      </c>
      <c r="AS46" s="388">
        <f>SUMIFS('PG CAR'!H:H,'PG CAR'!N:N,'01'!AK46,'PG CAR'!I:I,'01'!$T$6,'PG CAR'!U:U,1)</f>
        <v>0</v>
      </c>
      <c r="AT46" s="388">
        <f>SUMIFS(TRANS!F:F,TRANS!L:L,'01'!AK46,TRANS!D:D,'01'!$T$6,TRANS!P:P,1)</f>
        <v>0</v>
      </c>
      <c r="AU46" s="388">
        <f>SUMIFS(TRANS!F:F,TRANS!L:L,'01'!AK46,TRANS!G:G,'01'!$T$6,TRANS!P:P,1)</f>
        <v>0</v>
      </c>
      <c r="AW46" s="185">
        <v>2054</v>
      </c>
      <c r="AX46" s="388">
        <f t="shared" si="30"/>
        <v>0</v>
      </c>
      <c r="AY46" s="388">
        <f>SUMIFS(DES!F:F,DES!L:L,AK46,DES!S:S,1,DES!R:R,1)</f>
        <v>0</v>
      </c>
      <c r="AZ46" s="388">
        <f>SUMIFS(REC!F:F,REC!L:L,AK46,REC!S:S,1,REC!R:R,1)</f>
        <v>0</v>
      </c>
      <c r="BA46" s="388">
        <f>SUMIFS('EMP ADQ'!G:G,'EMP ADQ'!M:M,AK46,'EMP ADQ'!D:D,'EMP ADQ'!$Y$12,'EMP ADQ'!S:S,1,'EMP ADQ'!R:R,1)</f>
        <v>0</v>
      </c>
      <c r="BB46" s="388">
        <f>SUMIFS('EMP ADQ'!G:G,'EMP ADQ'!M:M,AK46,'EMP ADQ'!D:D,'EMP ADQ'!$Y$13,'EMP ADQ'!S:S,1,'EMP ADQ'!R:R,1)</f>
        <v>0</v>
      </c>
      <c r="BC46" s="388">
        <f>SUMIFS('EMP CON'!G:G,'EMP CON'!M:M,'01'!AK46,'EMP CON'!D:D,'EMP CON'!$Y$12,'EMP CON'!S:S,1,'EMP CON'!R:R,1)</f>
        <v>0</v>
      </c>
      <c r="BD46" s="388">
        <f>SUMIFS('EMP CON'!G:G,'EMP CON'!M:M,'01'!AK46,'EMP CON'!D:D,'EMP CON'!$Y$13,'EMP CON'!S:S,1,'EMP CON'!R:R,1)</f>
        <v>0</v>
      </c>
      <c r="BE46" s="388">
        <f>SUMIFS('PG CAR'!H:H,'PG CAR'!N:N,'01'!AK46,'PG CAR'!U:U,1,'PG CAR'!T:T,1)</f>
        <v>0</v>
      </c>
      <c r="BF46" s="388"/>
      <c r="BG46" s="388"/>
      <c r="BI46" s="185">
        <v>2054</v>
      </c>
      <c r="BJ46" s="388">
        <f t="shared" si="22"/>
        <v>6626.2000000000189</v>
      </c>
      <c r="BK46" s="388">
        <f t="shared" si="23"/>
        <v>0</v>
      </c>
      <c r="BL46" s="388">
        <f t="shared" si="24"/>
        <v>0</v>
      </c>
      <c r="BM46" s="388">
        <f t="shared" si="25"/>
        <v>0</v>
      </c>
      <c r="BN46" s="388">
        <f t="shared" si="26"/>
        <v>0</v>
      </c>
      <c r="BO46" s="388">
        <f t="shared" si="27"/>
        <v>0</v>
      </c>
      <c r="BP46" s="388">
        <f t="shared" si="28"/>
        <v>0</v>
      </c>
      <c r="BQ46" s="388">
        <f t="shared" si="29"/>
        <v>0</v>
      </c>
      <c r="BR46" s="388">
        <f t="shared" si="11"/>
        <v>0</v>
      </c>
      <c r="BS46" s="388">
        <f t="shared" si="12"/>
        <v>0</v>
      </c>
    </row>
    <row r="47" spans="37:80" x14ac:dyDescent="0.25">
      <c r="AK47" s="185">
        <v>2055</v>
      </c>
      <c r="AL47" s="388">
        <f t="shared" si="17"/>
        <v>6626.2000000000189</v>
      </c>
      <c r="AM47" s="388">
        <f>SUMIFS(DES!F:F,DES!L:L,AK47,DES!G:G,'01'!$T$6,DES!S:S,1)</f>
        <v>0</v>
      </c>
      <c r="AN47" s="388">
        <f>SUMIFS(REC!F:F,REC!L:L,AK47,REC!G:G,'01'!$T$6,REC!S:S,1)</f>
        <v>0</v>
      </c>
      <c r="AO47" s="388">
        <f>SUMIFS('EMP ADQ'!G:G,'EMP ADQ'!M:M,AK47,'EMP ADQ'!D:D,'EMP ADQ'!$Y$12,'EMP ADQ'!H:H,'01'!$T$6,'EMP ADQ'!S:S,1)</f>
        <v>0</v>
      </c>
      <c r="AP47" s="388">
        <f>SUMIFS('EMP ADQ'!G:G,'EMP ADQ'!M:M,AK47,'EMP ADQ'!D:D,'EMP ADQ'!$Y$13,'EMP ADQ'!H:H,'01'!$T$6,'EMP ADQ'!S:S,1)</f>
        <v>0</v>
      </c>
      <c r="AQ47" s="388">
        <f>SUMIFS('EMP CON'!G:G,'EMP CON'!M:M,'01'!AK47,'EMP CON'!D:D,'EMP CON'!$Y$12,'EMP CON'!H:H,'01'!$T$6,'EMP CON'!S:S,1)</f>
        <v>0</v>
      </c>
      <c r="AR47" s="388">
        <f>SUMIFS('EMP CON'!G:G,'EMP CON'!M:M,'01'!AK47,'EMP CON'!D:D,'EMP CON'!$Y$13,'EMP CON'!H:H,'01'!$T$6,'EMP CON'!S:S,1)</f>
        <v>0</v>
      </c>
      <c r="AS47" s="388">
        <f>SUMIFS('PG CAR'!H:H,'PG CAR'!N:N,'01'!AK47,'PG CAR'!I:I,'01'!$T$6,'PG CAR'!U:U,1)</f>
        <v>0</v>
      </c>
      <c r="AT47" s="388">
        <f>SUMIFS(TRANS!F:F,TRANS!L:L,'01'!AK47,TRANS!D:D,'01'!$T$6,TRANS!P:P,1)</f>
        <v>0</v>
      </c>
      <c r="AU47" s="388">
        <f>SUMIFS(TRANS!F:F,TRANS!L:L,'01'!AK47,TRANS!G:G,'01'!$T$6,TRANS!P:P,1)</f>
        <v>0</v>
      </c>
      <c r="AW47" s="185">
        <v>2055</v>
      </c>
      <c r="AX47" s="388">
        <f t="shared" si="30"/>
        <v>0</v>
      </c>
      <c r="AY47" s="388">
        <f>SUMIFS(DES!F:F,DES!L:L,AK47,DES!S:S,1,DES!R:R,1)</f>
        <v>0</v>
      </c>
      <c r="AZ47" s="388">
        <f>SUMIFS(REC!F:F,REC!L:L,AK47,REC!S:S,1,REC!R:R,1)</f>
        <v>0</v>
      </c>
      <c r="BA47" s="388">
        <f>SUMIFS('EMP ADQ'!G:G,'EMP ADQ'!M:M,AK47,'EMP ADQ'!D:D,'EMP ADQ'!$Y$12,'EMP ADQ'!S:S,1,'EMP ADQ'!R:R,1)</f>
        <v>0</v>
      </c>
      <c r="BB47" s="388">
        <f>SUMIFS('EMP ADQ'!G:G,'EMP ADQ'!M:M,AK47,'EMP ADQ'!D:D,'EMP ADQ'!$Y$13,'EMP ADQ'!S:S,1,'EMP ADQ'!R:R,1)</f>
        <v>0</v>
      </c>
      <c r="BC47" s="388">
        <f>SUMIFS('EMP CON'!G:G,'EMP CON'!M:M,'01'!AK47,'EMP CON'!D:D,'EMP CON'!$Y$12,'EMP CON'!S:S,1,'EMP CON'!R:R,1)</f>
        <v>0</v>
      </c>
      <c r="BD47" s="388">
        <f>SUMIFS('EMP CON'!G:G,'EMP CON'!M:M,'01'!AK47,'EMP CON'!D:D,'EMP CON'!$Y$13,'EMP CON'!S:S,1,'EMP CON'!R:R,1)</f>
        <v>0</v>
      </c>
      <c r="BE47" s="388">
        <f>SUMIFS('PG CAR'!H:H,'PG CAR'!N:N,'01'!AK47,'PG CAR'!U:U,1,'PG CAR'!T:T,1)</f>
        <v>0</v>
      </c>
      <c r="BF47" s="388"/>
      <c r="BG47" s="388"/>
      <c r="BI47" s="185">
        <v>2055</v>
      </c>
      <c r="BJ47" s="388">
        <f t="shared" si="22"/>
        <v>6626.2000000000189</v>
      </c>
      <c r="BK47" s="388">
        <f t="shared" si="23"/>
        <v>0</v>
      </c>
      <c r="BL47" s="388">
        <f t="shared" si="24"/>
        <v>0</v>
      </c>
      <c r="BM47" s="388">
        <f t="shared" si="25"/>
        <v>0</v>
      </c>
      <c r="BN47" s="388">
        <f t="shared" si="26"/>
        <v>0</v>
      </c>
      <c r="BO47" s="388">
        <f t="shared" si="27"/>
        <v>0</v>
      </c>
      <c r="BP47" s="388">
        <f t="shared" si="28"/>
        <v>0</v>
      </c>
      <c r="BQ47" s="388">
        <f t="shared" si="29"/>
        <v>0</v>
      </c>
      <c r="BR47" s="388">
        <f t="shared" si="11"/>
        <v>0</v>
      </c>
      <c r="BS47" s="388">
        <f t="shared" si="12"/>
        <v>0</v>
      </c>
    </row>
    <row r="48" spans="37:80" x14ac:dyDescent="0.25">
      <c r="AK48" s="185">
        <v>2056</v>
      </c>
      <c r="AL48" s="388">
        <f t="shared" si="17"/>
        <v>6626.2000000000189</v>
      </c>
      <c r="AM48" s="388">
        <f>SUMIFS(DES!F:F,DES!L:L,AK48,DES!G:G,'01'!$T$6,DES!S:S,1)</f>
        <v>0</v>
      </c>
      <c r="AN48" s="388">
        <f>SUMIFS(REC!F:F,REC!L:L,AK48,REC!G:G,'01'!$T$6,REC!S:S,1)</f>
        <v>0</v>
      </c>
      <c r="AO48" s="388">
        <f>SUMIFS('EMP ADQ'!G:G,'EMP ADQ'!M:M,AK48,'EMP ADQ'!D:D,'EMP ADQ'!$Y$12,'EMP ADQ'!H:H,'01'!$T$6,'EMP ADQ'!S:S,1)</f>
        <v>0</v>
      </c>
      <c r="AP48" s="388">
        <f>SUMIFS('EMP ADQ'!G:G,'EMP ADQ'!M:M,AK48,'EMP ADQ'!D:D,'EMP ADQ'!$Y$13,'EMP ADQ'!H:H,'01'!$T$6,'EMP ADQ'!S:S,1)</f>
        <v>0</v>
      </c>
      <c r="AQ48" s="388">
        <f>SUMIFS('EMP CON'!G:G,'EMP CON'!M:M,'01'!AK48,'EMP CON'!D:D,'EMP CON'!$Y$12,'EMP CON'!H:H,'01'!$T$6,'EMP CON'!S:S,1)</f>
        <v>0</v>
      </c>
      <c r="AR48" s="388">
        <f>SUMIFS('EMP CON'!G:G,'EMP CON'!M:M,'01'!AK48,'EMP CON'!D:D,'EMP CON'!$Y$13,'EMP CON'!H:H,'01'!$T$6,'EMP CON'!S:S,1)</f>
        <v>0</v>
      </c>
      <c r="AS48" s="388">
        <f>SUMIFS('PG CAR'!H:H,'PG CAR'!N:N,'01'!AK48,'PG CAR'!I:I,'01'!$T$6,'PG CAR'!U:U,1)</f>
        <v>0</v>
      </c>
      <c r="AT48" s="388">
        <f>SUMIFS(TRANS!F:F,TRANS!L:L,'01'!AK48,TRANS!D:D,'01'!$T$6,TRANS!P:P,1)</f>
        <v>0</v>
      </c>
      <c r="AU48" s="388">
        <f>SUMIFS(TRANS!F:F,TRANS!L:L,'01'!AK48,TRANS!G:G,'01'!$T$6,TRANS!P:P,1)</f>
        <v>0</v>
      </c>
      <c r="AW48" s="185">
        <v>2056</v>
      </c>
      <c r="AX48" s="388">
        <f t="shared" si="30"/>
        <v>0</v>
      </c>
      <c r="AY48" s="388">
        <f>SUMIFS(DES!F:F,DES!L:L,AK48,DES!S:S,1,DES!R:R,1)</f>
        <v>0</v>
      </c>
      <c r="AZ48" s="388">
        <f>SUMIFS(REC!F:F,REC!L:L,AK48,REC!S:S,1,REC!R:R,1)</f>
        <v>0</v>
      </c>
      <c r="BA48" s="388">
        <f>SUMIFS('EMP ADQ'!G:G,'EMP ADQ'!M:M,AK48,'EMP ADQ'!D:D,'EMP ADQ'!$Y$12,'EMP ADQ'!S:S,1,'EMP ADQ'!R:R,1)</f>
        <v>0</v>
      </c>
      <c r="BB48" s="388">
        <f>SUMIFS('EMP ADQ'!G:G,'EMP ADQ'!M:M,AK48,'EMP ADQ'!D:D,'EMP ADQ'!$Y$13,'EMP ADQ'!S:S,1,'EMP ADQ'!R:R,1)</f>
        <v>0</v>
      </c>
      <c r="BC48" s="388">
        <f>SUMIFS('EMP CON'!G:G,'EMP CON'!M:M,'01'!AK48,'EMP CON'!D:D,'EMP CON'!$Y$12,'EMP CON'!S:S,1,'EMP CON'!R:R,1)</f>
        <v>0</v>
      </c>
      <c r="BD48" s="388">
        <f>SUMIFS('EMP CON'!G:G,'EMP CON'!M:M,'01'!AK48,'EMP CON'!D:D,'EMP CON'!$Y$13,'EMP CON'!S:S,1,'EMP CON'!R:R,1)</f>
        <v>0</v>
      </c>
      <c r="BE48" s="388">
        <f>SUMIFS('PG CAR'!H:H,'PG CAR'!N:N,'01'!AK48,'PG CAR'!U:U,1,'PG CAR'!T:T,1)</f>
        <v>0</v>
      </c>
      <c r="BF48" s="388"/>
      <c r="BG48" s="388"/>
      <c r="BI48" s="185">
        <v>2056</v>
      </c>
      <c r="BJ48" s="388">
        <f t="shared" si="22"/>
        <v>6626.2000000000189</v>
      </c>
      <c r="BK48" s="388">
        <f t="shared" si="23"/>
        <v>0</v>
      </c>
      <c r="BL48" s="388">
        <f t="shared" si="24"/>
        <v>0</v>
      </c>
      <c r="BM48" s="388">
        <f t="shared" si="25"/>
        <v>0</v>
      </c>
      <c r="BN48" s="388">
        <f t="shared" si="26"/>
        <v>0</v>
      </c>
      <c r="BO48" s="388">
        <f t="shared" si="27"/>
        <v>0</v>
      </c>
      <c r="BP48" s="388">
        <f t="shared" si="28"/>
        <v>0</v>
      </c>
      <c r="BQ48" s="388">
        <f t="shared" si="29"/>
        <v>0</v>
      </c>
      <c r="BR48" s="388">
        <f t="shared" si="11"/>
        <v>0</v>
      </c>
      <c r="BS48" s="388">
        <f t="shared" si="12"/>
        <v>0</v>
      </c>
    </row>
    <row r="49" spans="37:71" x14ac:dyDescent="0.25">
      <c r="AK49" s="185">
        <v>2057</v>
      </c>
      <c r="AL49" s="388">
        <f t="shared" si="17"/>
        <v>6626.2000000000189</v>
      </c>
      <c r="AM49" s="388">
        <f>SUMIFS(DES!F:F,DES!L:L,AK49,DES!G:G,'01'!$T$6,DES!S:S,1)</f>
        <v>0</v>
      </c>
      <c r="AN49" s="388">
        <f>SUMIFS(REC!F:F,REC!L:L,AK49,REC!G:G,'01'!$T$6,REC!S:S,1)</f>
        <v>0</v>
      </c>
      <c r="AO49" s="388">
        <f>SUMIFS('EMP ADQ'!G:G,'EMP ADQ'!M:M,AK49,'EMP ADQ'!D:D,'EMP ADQ'!$Y$12,'EMP ADQ'!H:H,'01'!$T$6,'EMP ADQ'!S:S,1)</f>
        <v>0</v>
      </c>
      <c r="AP49" s="388">
        <f>SUMIFS('EMP ADQ'!G:G,'EMP ADQ'!M:M,AK49,'EMP ADQ'!D:D,'EMP ADQ'!$Y$13,'EMP ADQ'!H:H,'01'!$T$6,'EMP ADQ'!S:S,1)</f>
        <v>0</v>
      </c>
      <c r="AQ49" s="388">
        <f>SUMIFS('EMP CON'!G:G,'EMP CON'!M:M,'01'!AK49,'EMP CON'!D:D,'EMP CON'!$Y$12,'EMP CON'!H:H,'01'!$T$6,'EMP CON'!S:S,1)</f>
        <v>0</v>
      </c>
      <c r="AR49" s="388">
        <f>SUMIFS('EMP CON'!G:G,'EMP CON'!M:M,'01'!AK49,'EMP CON'!D:D,'EMP CON'!$Y$13,'EMP CON'!H:H,'01'!$T$6,'EMP CON'!S:S,1)</f>
        <v>0</v>
      </c>
      <c r="AS49" s="388">
        <f>SUMIFS('PG CAR'!H:H,'PG CAR'!N:N,'01'!AK49,'PG CAR'!I:I,'01'!$T$6,'PG CAR'!U:U,1)</f>
        <v>0</v>
      </c>
      <c r="AT49" s="388">
        <f>SUMIFS(TRANS!F:F,TRANS!L:L,'01'!AK49,TRANS!D:D,'01'!$T$6,TRANS!P:P,1)</f>
        <v>0</v>
      </c>
      <c r="AU49" s="388">
        <f>SUMIFS(TRANS!F:F,TRANS!L:L,'01'!AK49,TRANS!G:G,'01'!$T$6,TRANS!P:P,1)</f>
        <v>0</v>
      </c>
      <c r="AW49" s="185">
        <v>2057</v>
      </c>
      <c r="AX49" s="388">
        <f t="shared" si="30"/>
        <v>0</v>
      </c>
      <c r="AY49" s="388">
        <f>SUMIFS(DES!F:F,DES!L:L,AK49,DES!S:S,1,DES!R:R,1)</f>
        <v>0</v>
      </c>
      <c r="AZ49" s="388">
        <f>SUMIFS(REC!F:F,REC!L:L,AK49,REC!S:S,1,REC!R:R,1)</f>
        <v>0</v>
      </c>
      <c r="BA49" s="388">
        <f>SUMIFS('EMP ADQ'!G:G,'EMP ADQ'!M:M,AK49,'EMP ADQ'!D:D,'EMP ADQ'!$Y$12,'EMP ADQ'!S:S,1,'EMP ADQ'!R:R,1)</f>
        <v>0</v>
      </c>
      <c r="BB49" s="388">
        <f>SUMIFS('EMP ADQ'!G:G,'EMP ADQ'!M:M,AK49,'EMP ADQ'!D:D,'EMP ADQ'!$Y$13,'EMP ADQ'!S:S,1,'EMP ADQ'!R:R,1)</f>
        <v>0</v>
      </c>
      <c r="BC49" s="388">
        <f>SUMIFS('EMP CON'!G:G,'EMP CON'!M:M,'01'!AK49,'EMP CON'!D:D,'EMP CON'!$Y$12,'EMP CON'!S:S,1,'EMP CON'!R:R,1)</f>
        <v>0</v>
      </c>
      <c r="BD49" s="388">
        <f>SUMIFS('EMP CON'!G:G,'EMP CON'!M:M,'01'!AK49,'EMP CON'!D:D,'EMP CON'!$Y$13,'EMP CON'!S:S,1,'EMP CON'!R:R,1)</f>
        <v>0</v>
      </c>
      <c r="BE49" s="388">
        <f>SUMIFS('PG CAR'!H:H,'PG CAR'!N:N,'01'!AK49,'PG CAR'!U:U,1,'PG CAR'!T:T,1)</f>
        <v>0</v>
      </c>
      <c r="BF49" s="388"/>
      <c r="BG49" s="388"/>
      <c r="BI49" s="185">
        <v>2057</v>
      </c>
      <c r="BJ49" s="388">
        <f t="shared" si="22"/>
        <v>6626.2000000000189</v>
      </c>
      <c r="BK49" s="388">
        <f t="shared" si="23"/>
        <v>0</v>
      </c>
      <c r="BL49" s="388">
        <f t="shared" si="24"/>
        <v>0</v>
      </c>
      <c r="BM49" s="388">
        <f t="shared" si="25"/>
        <v>0</v>
      </c>
      <c r="BN49" s="388">
        <f t="shared" si="26"/>
        <v>0</v>
      </c>
      <c r="BO49" s="388">
        <f t="shared" si="27"/>
        <v>0</v>
      </c>
      <c r="BP49" s="388">
        <f t="shared" si="28"/>
        <v>0</v>
      </c>
      <c r="BQ49" s="388">
        <f t="shared" si="29"/>
        <v>0</v>
      </c>
      <c r="BR49" s="388">
        <f t="shared" si="11"/>
        <v>0</v>
      </c>
      <c r="BS49" s="388">
        <f t="shared" si="12"/>
        <v>0</v>
      </c>
    </row>
    <row r="50" spans="37:71" x14ac:dyDescent="0.25">
      <c r="AK50" s="185">
        <v>2058</v>
      </c>
      <c r="AL50" s="388">
        <f t="shared" si="17"/>
        <v>6626.2000000000189</v>
      </c>
      <c r="AM50" s="388">
        <f>SUMIFS(DES!F:F,DES!L:L,AK50,DES!G:G,'01'!$T$6,DES!S:S,1)</f>
        <v>0</v>
      </c>
      <c r="AN50" s="388">
        <f>SUMIFS(REC!F:F,REC!L:L,AK50,REC!G:G,'01'!$T$6,REC!S:S,1)</f>
        <v>0</v>
      </c>
      <c r="AO50" s="388">
        <f>SUMIFS('EMP ADQ'!G:G,'EMP ADQ'!M:M,AK50,'EMP ADQ'!D:D,'EMP ADQ'!$Y$12,'EMP ADQ'!H:H,'01'!$T$6,'EMP ADQ'!S:S,1)</f>
        <v>0</v>
      </c>
      <c r="AP50" s="388">
        <f>SUMIFS('EMP ADQ'!G:G,'EMP ADQ'!M:M,AK50,'EMP ADQ'!D:D,'EMP ADQ'!$Y$13,'EMP ADQ'!H:H,'01'!$T$6,'EMP ADQ'!S:S,1)</f>
        <v>0</v>
      </c>
      <c r="AQ50" s="388">
        <f>SUMIFS('EMP CON'!G:G,'EMP CON'!M:M,'01'!AK50,'EMP CON'!D:D,'EMP CON'!$Y$12,'EMP CON'!H:H,'01'!$T$6,'EMP CON'!S:S,1)</f>
        <v>0</v>
      </c>
      <c r="AR50" s="388">
        <f>SUMIFS('EMP CON'!G:G,'EMP CON'!M:M,'01'!AK50,'EMP CON'!D:D,'EMP CON'!$Y$13,'EMP CON'!H:H,'01'!$T$6,'EMP CON'!S:S,1)</f>
        <v>0</v>
      </c>
      <c r="AS50" s="388">
        <f>SUMIFS('PG CAR'!H:H,'PG CAR'!N:N,'01'!AK50,'PG CAR'!I:I,'01'!$T$6,'PG CAR'!U:U,1)</f>
        <v>0</v>
      </c>
      <c r="AT50" s="388">
        <f>SUMIFS(TRANS!F:F,TRANS!L:L,'01'!AK50,TRANS!D:D,'01'!$T$6,TRANS!P:P,1)</f>
        <v>0</v>
      </c>
      <c r="AU50" s="388">
        <f>SUMIFS(TRANS!F:F,TRANS!L:L,'01'!AK50,TRANS!G:G,'01'!$T$6,TRANS!P:P,1)</f>
        <v>0</v>
      </c>
      <c r="AW50" s="185">
        <v>2058</v>
      </c>
      <c r="AX50" s="388">
        <f t="shared" si="30"/>
        <v>0</v>
      </c>
      <c r="AY50" s="388">
        <f>SUMIFS(DES!F:F,DES!L:L,AK50,DES!S:S,1,DES!R:R,1)</f>
        <v>0</v>
      </c>
      <c r="AZ50" s="388">
        <f>SUMIFS(REC!F:F,REC!L:L,AK50,REC!S:S,1,REC!R:R,1)</f>
        <v>0</v>
      </c>
      <c r="BA50" s="388">
        <f>SUMIFS('EMP ADQ'!G:G,'EMP ADQ'!M:M,AK50,'EMP ADQ'!D:D,'EMP ADQ'!$Y$12,'EMP ADQ'!S:S,1,'EMP ADQ'!R:R,1)</f>
        <v>0</v>
      </c>
      <c r="BB50" s="388">
        <f>SUMIFS('EMP ADQ'!G:G,'EMP ADQ'!M:M,AK50,'EMP ADQ'!D:D,'EMP ADQ'!$Y$13,'EMP ADQ'!S:S,1,'EMP ADQ'!R:R,1)</f>
        <v>0</v>
      </c>
      <c r="BC50" s="388">
        <f>SUMIFS('EMP CON'!G:G,'EMP CON'!M:M,'01'!AK50,'EMP CON'!D:D,'EMP CON'!$Y$12,'EMP CON'!S:S,1,'EMP CON'!R:R,1)</f>
        <v>0</v>
      </c>
      <c r="BD50" s="388">
        <f>SUMIFS('EMP CON'!G:G,'EMP CON'!M:M,'01'!AK50,'EMP CON'!D:D,'EMP CON'!$Y$13,'EMP CON'!S:S,1,'EMP CON'!R:R,1)</f>
        <v>0</v>
      </c>
      <c r="BE50" s="388">
        <f>SUMIFS('PG CAR'!H:H,'PG CAR'!N:N,'01'!AK50,'PG CAR'!U:U,1,'PG CAR'!T:T,1)</f>
        <v>0</v>
      </c>
      <c r="BF50" s="388"/>
      <c r="BG50" s="388"/>
      <c r="BI50" s="185">
        <v>2058</v>
      </c>
      <c r="BJ50" s="388">
        <f t="shared" si="22"/>
        <v>6626.2000000000189</v>
      </c>
      <c r="BK50" s="388">
        <f t="shared" si="23"/>
        <v>0</v>
      </c>
      <c r="BL50" s="388">
        <f t="shared" si="24"/>
        <v>0</v>
      </c>
      <c r="BM50" s="388">
        <f t="shared" si="25"/>
        <v>0</v>
      </c>
      <c r="BN50" s="388">
        <f t="shared" si="26"/>
        <v>0</v>
      </c>
      <c r="BO50" s="388">
        <f t="shared" si="27"/>
        <v>0</v>
      </c>
      <c r="BP50" s="388">
        <f t="shared" si="28"/>
        <v>0</v>
      </c>
      <c r="BQ50" s="388">
        <f t="shared" si="29"/>
        <v>0</v>
      </c>
      <c r="BR50" s="388">
        <f t="shared" si="11"/>
        <v>0</v>
      </c>
      <c r="BS50" s="388">
        <f t="shared" si="12"/>
        <v>0</v>
      </c>
    </row>
    <row r="51" spans="37:71" x14ac:dyDescent="0.25">
      <c r="AK51" s="185">
        <v>2059</v>
      </c>
      <c r="AL51" s="388">
        <f t="shared" si="17"/>
        <v>6626.2000000000189</v>
      </c>
      <c r="AM51" s="388">
        <f>SUMIFS(DES!F:F,DES!L:L,AK51,DES!G:G,'01'!$T$6,DES!S:S,1)</f>
        <v>0</v>
      </c>
      <c r="AN51" s="388">
        <f>SUMIFS(REC!F:F,REC!L:L,AK51,REC!G:G,'01'!$T$6,REC!S:S,1)</f>
        <v>0</v>
      </c>
      <c r="AO51" s="388">
        <f>SUMIFS('EMP ADQ'!G:G,'EMP ADQ'!M:M,AK51,'EMP ADQ'!D:D,'EMP ADQ'!$Y$12,'EMP ADQ'!H:H,'01'!$T$6,'EMP ADQ'!S:S,1)</f>
        <v>0</v>
      </c>
      <c r="AP51" s="388">
        <f>SUMIFS('EMP ADQ'!G:G,'EMP ADQ'!M:M,AK51,'EMP ADQ'!D:D,'EMP ADQ'!$Y$13,'EMP ADQ'!H:H,'01'!$T$6,'EMP ADQ'!S:S,1)</f>
        <v>0</v>
      </c>
      <c r="AQ51" s="388">
        <f>SUMIFS('EMP CON'!G:G,'EMP CON'!M:M,'01'!AK51,'EMP CON'!D:D,'EMP CON'!$Y$12,'EMP CON'!H:H,'01'!$T$6,'EMP CON'!S:S,1)</f>
        <v>0</v>
      </c>
      <c r="AR51" s="388">
        <f>SUMIFS('EMP CON'!G:G,'EMP CON'!M:M,'01'!AK51,'EMP CON'!D:D,'EMP CON'!$Y$13,'EMP CON'!H:H,'01'!$T$6,'EMP CON'!S:S,1)</f>
        <v>0</v>
      </c>
      <c r="AS51" s="388">
        <f>SUMIFS('PG CAR'!H:H,'PG CAR'!N:N,'01'!AK51,'PG CAR'!I:I,'01'!$T$6,'PG CAR'!U:U,1)</f>
        <v>0</v>
      </c>
      <c r="AT51" s="388">
        <f>SUMIFS(TRANS!F:F,TRANS!L:L,'01'!AK51,TRANS!D:D,'01'!$T$6,TRANS!P:P,1)</f>
        <v>0</v>
      </c>
      <c r="AU51" s="388">
        <f>SUMIFS(TRANS!F:F,TRANS!L:L,'01'!AK51,TRANS!G:G,'01'!$T$6,TRANS!P:P,1)</f>
        <v>0</v>
      </c>
      <c r="AW51" s="185">
        <v>2059</v>
      </c>
      <c r="AX51" s="388">
        <f t="shared" si="30"/>
        <v>0</v>
      </c>
      <c r="AY51" s="388">
        <f>SUMIFS(DES!F:F,DES!L:L,AK51,DES!S:S,1,DES!R:R,1)</f>
        <v>0</v>
      </c>
      <c r="AZ51" s="388">
        <f>SUMIFS(REC!F:F,REC!L:L,AK51,REC!S:S,1,REC!R:R,1)</f>
        <v>0</v>
      </c>
      <c r="BA51" s="388">
        <f>SUMIFS('EMP ADQ'!G:G,'EMP ADQ'!M:M,AK51,'EMP ADQ'!D:D,'EMP ADQ'!$Y$12,'EMP ADQ'!S:S,1,'EMP ADQ'!R:R,1)</f>
        <v>0</v>
      </c>
      <c r="BB51" s="388">
        <f>SUMIFS('EMP ADQ'!G:G,'EMP ADQ'!M:M,AK51,'EMP ADQ'!D:D,'EMP ADQ'!$Y$13,'EMP ADQ'!S:S,1,'EMP ADQ'!R:R,1)</f>
        <v>0</v>
      </c>
      <c r="BC51" s="388">
        <f>SUMIFS('EMP CON'!G:G,'EMP CON'!M:M,'01'!AK51,'EMP CON'!D:D,'EMP CON'!$Y$12,'EMP CON'!S:S,1,'EMP CON'!R:R,1)</f>
        <v>0</v>
      </c>
      <c r="BD51" s="388">
        <f>SUMIFS('EMP CON'!G:G,'EMP CON'!M:M,'01'!AK51,'EMP CON'!D:D,'EMP CON'!$Y$13,'EMP CON'!S:S,1,'EMP CON'!R:R,1)</f>
        <v>0</v>
      </c>
      <c r="BE51" s="388">
        <f>SUMIFS('PG CAR'!H:H,'PG CAR'!N:N,'01'!AK51,'PG CAR'!U:U,1,'PG CAR'!T:T,1)</f>
        <v>0</v>
      </c>
      <c r="BF51" s="388"/>
      <c r="BG51" s="388"/>
      <c r="BI51" s="185">
        <v>2059</v>
      </c>
      <c r="BJ51" s="388">
        <f t="shared" si="22"/>
        <v>6626.2000000000189</v>
      </c>
      <c r="BK51" s="388">
        <f t="shared" si="23"/>
        <v>0</v>
      </c>
      <c r="BL51" s="388">
        <f t="shared" si="24"/>
        <v>0</v>
      </c>
      <c r="BM51" s="388">
        <f t="shared" si="25"/>
        <v>0</v>
      </c>
      <c r="BN51" s="388">
        <f t="shared" si="26"/>
        <v>0</v>
      </c>
      <c r="BO51" s="388">
        <f t="shared" si="27"/>
        <v>0</v>
      </c>
      <c r="BP51" s="388">
        <f t="shared" si="28"/>
        <v>0</v>
      </c>
      <c r="BQ51" s="388">
        <f t="shared" si="29"/>
        <v>0</v>
      </c>
      <c r="BR51" s="388">
        <f t="shared" si="11"/>
        <v>0</v>
      </c>
      <c r="BS51" s="388">
        <f t="shared" si="12"/>
        <v>0</v>
      </c>
    </row>
    <row r="52" spans="37:71" x14ac:dyDescent="0.25">
      <c r="AK52" s="185">
        <v>2060</v>
      </c>
      <c r="AL52" s="388">
        <f t="shared" si="17"/>
        <v>6626.2000000000189</v>
      </c>
      <c r="AM52" s="388">
        <f>SUMIFS(DES!F:F,DES!L:L,AK52,DES!G:G,'01'!$T$6,DES!S:S,1)</f>
        <v>0</v>
      </c>
      <c r="AN52" s="388">
        <f>SUMIFS(REC!F:F,REC!L:L,AK52,REC!G:G,'01'!$T$6,REC!S:S,1)</f>
        <v>0</v>
      </c>
      <c r="AO52" s="388">
        <f>SUMIFS('EMP ADQ'!G:G,'EMP ADQ'!M:M,AK52,'EMP ADQ'!D:D,'EMP ADQ'!$Y$12,'EMP ADQ'!H:H,'01'!$T$6,'EMP ADQ'!S:S,1)</f>
        <v>0</v>
      </c>
      <c r="AP52" s="388">
        <f>SUMIFS('EMP ADQ'!G:G,'EMP ADQ'!M:M,AK52,'EMP ADQ'!D:D,'EMP ADQ'!$Y$13,'EMP ADQ'!H:H,'01'!$T$6,'EMP ADQ'!S:S,1)</f>
        <v>0</v>
      </c>
      <c r="AQ52" s="388">
        <f>SUMIFS('EMP CON'!G:G,'EMP CON'!M:M,'01'!AK52,'EMP CON'!D:D,'EMP CON'!$Y$12,'EMP CON'!H:H,'01'!$T$6,'EMP CON'!S:S,1)</f>
        <v>0</v>
      </c>
      <c r="AR52" s="388">
        <f>SUMIFS('EMP CON'!G:G,'EMP CON'!M:M,'01'!AK52,'EMP CON'!D:D,'EMP CON'!$Y$13,'EMP CON'!H:H,'01'!$T$6,'EMP CON'!S:S,1)</f>
        <v>0</v>
      </c>
      <c r="AS52" s="388">
        <f>SUMIFS('PG CAR'!H:H,'PG CAR'!N:N,'01'!AK52,'PG CAR'!I:I,'01'!$T$6,'PG CAR'!U:U,1)</f>
        <v>0</v>
      </c>
      <c r="AT52" s="388">
        <f>SUMIFS(TRANS!F:F,TRANS!L:L,'01'!AK52,TRANS!D:D,'01'!$T$6,TRANS!P:P,1)</f>
        <v>0</v>
      </c>
      <c r="AU52" s="388">
        <f>SUMIFS(TRANS!F:F,TRANS!L:L,'01'!AK52,TRANS!G:G,'01'!$T$6,TRANS!P:P,1)</f>
        <v>0</v>
      </c>
      <c r="AW52" s="185">
        <v>2060</v>
      </c>
      <c r="AX52" s="388">
        <f t="shared" si="30"/>
        <v>0</v>
      </c>
      <c r="AY52" s="388">
        <f>SUMIFS(DES!F:F,DES!L:L,AK52,DES!S:S,1,DES!R:R,1)</f>
        <v>0</v>
      </c>
      <c r="AZ52" s="388">
        <f>SUMIFS(REC!F:F,REC!L:L,AK52,REC!S:S,1,REC!R:R,1)</f>
        <v>0</v>
      </c>
      <c r="BA52" s="388">
        <f>SUMIFS('EMP ADQ'!G:G,'EMP ADQ'!M:M,AK52,'EMP ADQ'!D:D,'EMP ADQ'!$Y$12,'EMP ADQ'!S:S,1,'EMP ADQ'!R:R,1)</f>
        <v>0</v>
      </c>
      <c r="BB52" s="388">
        <f>SUMIFS('EMP ADQ'!G:G,'EMP ADQ'!M:M,AK52,'EMP ADQ'!D:D,'EMP ADQ'!$Y$13,'EMP ADQ'!S:S,1,'EMP ADQ'!R:R,1)</f>
        <v>0</v>
      </c>
      <c r="BC52" s="388">
        <f>SUMIFS('EMP CON'!G:G,'EMP CON'!M:M,'01'!AK52,'EMP CON'!D:D,'EMP CON'!$Y$12,'EMP CON'!S:S,1,'EMP CON'!R:R,1)</f>
        <v>0</v>
      </c>
      <c r="BD52" s="388">
        <f>SUMIFS('EMP CON'!G:G,'EMP CON'!M:M,'01'!AK52,'EMP CON'!D:D,'EMP CON'!$Y$13,'EMP CON'!S:S,1,'EMP CON'!R:R,1)</f>
        <v>0</v>
      </c>
      <c r="BE52" s="388">
        <f>SUMIFS('PG CAR'!H:H,'PG CAR'!N:N,'01'!AK52,'PG CAR'!U:U,1,'PG CAR'!T:T,1)</f>
        <v>0</v>
      </c>
      <c r="BF52" s="388"/>
      <c r="BG52" s="388"/>
      <c r="BI52" s="185">
        <v>2060</v>
      </c>
      <c r="BJ52" s="388">
        <f t="shared" si="22"/>
        <v>6626.2000000000189</v>
      </c>
      <c r="BK52" s="388">
        <f t="shared" si="23"/>
        <v>0</v>
      </c>
      <c r="BL52" s="388">
        <f t="shared" si="24"/>
        <v>0</v>
      </c>
      <c r="BM52" s="388">
        <f t="shared" si="25"/>
        <v>0</v>
      </c>
      <c r="BN52" s="388">
        <f t="shared" si="26"/>
        <v>0</v>
      </c>
      <c r="BO52" s="388">
        <f t="shared" si="27"/>
        <v>0</v>
      </c>
      <c r="BP52" s="388">
        <f t="shared" si="28"/>
        <v>0</v>
      </c>
      <c r="BQ52" s="388">
        <f t="shared" si="29"/>
        <v>0</v>
      </c>
      <c r="BR52" s="388">
        <f t="shared" si="11"/>
        <v>0</v>
      </c>
      <c r="BS52" s="388">
        <f t="shared" si="12"/>
        <v>0</v>
      </c>
    </row>
    <row r="53" spans="37:71" x14ac:dyDescent="0.25">
      <c r="AK53" s="185">
        <v>2061</v>
      </c>
      <c r="AL53" s="388">
        <f t="shared" si="17"/>
        <v>6626.2000000000189</v>
      </c>
      <c r="AM53" s="388">
        <f>SUMIFS(DES!F:F,DES!L:L,AK53,DES!G:G,'01'!$T$6,DES!S:S,1)</f>
        <v>0</v>
      </c>
      <c r="AN53" s="388">
        <f>SUMIFS(REC!F:F,REC!L:L,AK53,REC!G:G,'01'!$T$6,REC!S:S,1)</f>
        <v>0</v>
      </c>
      <c r="AO53" s="388">
        <f>SUMIFS('EMP ADQ'!G:G,'EMP ADQ'!M:M,AK53,'EMP ADQ'!D:D,'EMP ADQ'!$Y$12,'EMP ADQ'!H:H,'01'!$T$6,'EMP ADQ'!S:S,1)</f>
        <v>0</v>
      </c>
      <c r="AP53" s="388">
        <f>SUMIFS('EMP ADQ'!G:G,'EMP ADQ'!M:M,AK53,'EMP ADQ'!D:D,'EMP ADQ'!$Y$13,'EMP ADQ'!H:H,'01'!$T$6,'EMP ADQ'!S:S,1)</f>
        <v>0</v>
      </c>
      <c r="AQ53" s="388">
        <f>SUMIFS('EMP CON'!G:G,'EMP CON'!M:M,'01'!AK53,'EMP CON'!D:D,'EMP CON'!$Y$12,'EMP CON'!H:H,'01'!$T$6,'EMP CON'!S:S,1)</f>
        <v>0</v>
      </c>
      <c r="AR53" s="388">
        <f>SUMIFS('EMP CON'!G:G,'EMP CON'!M:M,'01'!AK53,'EMP CON'!D:D,'EMP CON'!$Y$13,'EMP CON'!H:H,'01'!$T$6,'EMP CON'!S:S,1)</f>
        <v>0</v>
      </c>
      <c r="AS53" s="388">
        <f>SUMIFS('PG CAR'!H:H,'PG CAR'!N:N,'01'!AK53,'PG CAR'!I:I,'01'!$T$6,'PG CAR'!U:U,1)</f>
        <v>0</v>
      </c>
      <c r="AT53" s="388">
        <f>SUMIFS(TRANS!F:F,TRANS!L:L,'01'!AK53,TRANS!D:D,'01'!$T$6,TRANS!P:P,1)</f>
        <v>0</v>
      </c>
      <c r="AU53" s="388">
        <f>SUMIFS(TRANS!F:F,TRANS!L:L,'01'!AK53,TRANS!G:G,'01'!$T$6,TRANS!P:P,1)</f>
        <v>0</v>
      </c>
      <c r="AW53" s="185">
        <v>2061</v>
      </c>
      <c r="AX53" s="388">
        <f t="shared" si="30"/>
        <v>0</v>
      </c>
      <c r="AY53" s="388">
        <f>SUMIFS(DES!F:F,DES!L:L,AK53,DES!S:S,1,DES!R:R,1)</f>
        <v>0</v>
      </c>
      <c r="AZ53" s="388">
        <f>SUMIFS(REC!F:F,REC!L:L,AK53,REC!S:S,1,REC!R:R,1)</f>
        <v>0</v>
      </c>
      <c r="BA53" s="388">
        <f>SUMIFS('EMP ADQ'!G:G,'EMP ADQ'!M:M,AK53,'EMP ADQ'!D:D,'EMP ADQ'!$Y$12,'EMP ADQ'!S:S,1,'EMP ADQ'!R:R,1)</f>
        <v>0</v>
      </c>
      <c r="BB53" s="388">
        <f>SUMIFS('EMP ADQ'!G:G,'EMP ADQ'!M:M,AK53,'EMP ADQ'!D:D,'EMP ADQ'!$Y$13,'EMP ADQ'!S:S,1,'EMP ADQ'!R:R,1)</f>
        <v>0</v>
      </c>
      <c r="BC53" s="388">
        <f>SUMIFS('EMP CON'!G:G,'EMP CON'!M:M,'01'!AK53,'EMP CON'!D:D,'EMP CON'!$Y$12,'EMP CON'!S:S,1,'EMP CON'!R:R,1)</f>
        <v>0</v>
      </c>
      <c r="BD53" s="388">
        <f>SUMIFS('EMP CON'!G:G,'EMP CON'!M:M,'01'!AK53,'EMP CON'!D:D,'EMP CON'!$Y$13,'EMP CON'!S:S,1,'EMP CON'!R:R,1)</f>
        <v>0</v>
      </c>
      <c r="BE53" s="388">
        <f>SUMIFS('PG CAR'!H:H,'PG CAR'!N:N,'01'!AK53,'PG CAR'!U:U,1,'PG CAR'!T:T,1)</f>
        <v>0</v>
      </c>
      <c r="BF53" s="388"/>
      <c r="BG53" s="388"/>
      <c r="BI53" s="185">
        <v>2061</v>
      </c>
      <c r="BJ53" s="388">
        <f t="shared" si="22"/>
        <v>6626.2000000000189</v>
      </c>
      <c r="BK53" s="388">
        <f t="shared" si="23"/>
        <v>0</v>
      </c>
      <c r="BL53" s="388">
        <f t="shared" si="24"/>
        <v>0</v>
      </c>
      <c r="BM53" s="388">
        <f t="shared" si="25"/>
        <v>0</v>
      </c>
      <c r="BN53" s="388">
        <f t="shared" si="26"/>
        <v>0</v>
      </c>
      <c r="BO53" s="388">
        <f t="shared" si="27"/>
        <v>0</v>
      </c>
      <c r="BP53" s="388">
        <f t="shared" si="28"/>
        <v>0</v>
      </c>
      <c r="BQ53" s="388">
        <f t="shared" si="29"/>
        <v>0</v>
      </c>
      <c r="BR53" s="388">
        <f t="shared" si="11"/>
        <v>0</v>
      </c>
      <c r="BS53" s="388">
        <f t="shared" si="12"/>
        <v>0</v>
      </c>
    </row>
    <row r="54" spans="37:71" x14ac:dyDescent="0.25">
      <c r="AK54" s="185">
        <v>2062</v>
      </c>
      <c r="AL54" s="388">
        <f t="shared" si="17"/>
        <v>6626.2000000000189</v>
      </c>
      <c r="AM54" s="388">
        <f>SUMIFS(DES!F:F,DES!L:L,AK54,DES!G:G,'01'!$T$6,DES!S:S,1)</f>
        <v>0</v>
      </c>
      <c r="AN54" s="388">
        <f>SUMIFS(REC!F:F,REC!L:L,AK54,REC!G:G,'01'!$T$6,REC!S:S,1)</f>
        <v>0</v>
      </c>
      <c r="AO54" s="388">
        <f>SUMIFS('EMP ADQ'!G:G,'EMP ADQ'!M:M,AK54,'EMP ADQ'!D:D,'EMP ADQ'!$Y$12,'EMP ADQ'!H:H,'01'!$T$6,'EMP ADQ'!S:S,1)</f>
        <v>0</v>
      </c>
      <c r="AP54" s="388">
        <f>SUMIFS('EMP ADQ'!G:G,'EMP ADQ'!M:M,AK54,'EMP ADQ'!D:D,'EMP ADQ'!$Y$13,'EMP ADQ'!H:H,'01'!$T$6,'EMP ADQ'!S:S,1)</f>
        <v>0</v>
      </c>
      <c r="AQ54" s="388">
        <f>SUMIFS('EMP CON'!G:G,'EMP CON'!M:M,'01'!AK54,'EMP CON'!D:D,'EMP CON'!$Y$12,'EMP CON'!H:H,'01'!$T$6,'EMP CON'!S:S,1)</f>
        <v>0</v>
      </c>
      <c r="AR54" s="388">
        <f>SUMIFS('EMP CON'!G:G,'EMP CON'!M:M,'01'!AK54,'EMP CON'!D:D,'EMP CON'!$Y$13,'EMP CON'!H:H,'01'!$T$6,'EMP CON'!S:S,1)</f>
        <v>0</v>
      </c>
      <c r="AS54" s="388">
        <f>SUMIFS('PG CAR'!H:H,'PG CAR'!N:N,'01'!AK54,'PG CAR'!I:I,'01'!$T$6,'PG CAR'!U:U,1)</f>
        <v>0</v>
      </c>
      <c r="AT54" s="388">
        <f>SUMIFS(TRANS!F:F,TRANS!L:L,'01'!AK54,TRANS!D:D,'01'!$T$6,TRANS!P:P,1)</f>
        <v>0</v>
      </c>
      <c r="AU54" s="388">
        <f>SUMIFS(TRANS!F:F,TRANS!L:L,'01'!AK54,TRANS!G:G,'01'!$T$6,TRANS!P:P,1)</f>
        <v>0</v>
      </c>
      <c r="AW54" s="185">
        <v>2062</v>
      </c>
      <c r="AX54" s="388">
        <f t="shared" si="30"/>
        <v>0</v>
      </c>
      <c r="AY54" s="388">
        <f>SUMIFS(DES!F:F,DES!L:L,AK54,DES!S:S,1,DES!R:R,1)</f>
        <v>0</v>
      </c>
      <c r="AZ54" s="388">
        <f>SUMIFS(REC!F:F,REC!L:L,AK54,REC!S:S,1,REC!R:R,1)</f>
        <v>0</v>
      </c>
      <c r="BA54" s="388">
        <f>SUMIFS('EMP ADQ'!G:G,'EMP ADQ'!M:M,AK54,'EMP ADQ'!D:D,'EMP ADQ'!$Y$12,'EMP ADQ'!S:S,1,'EMP ADQ'!R:R,1)</f>
        <v>0</v>
      </c>
      <c r="BB54" s="388">
        <f>SUMIFS('EMP ADQ'!G:G,'EMP ADQ'!M:M,AK54,'EMP ADQ'!D:D,'EMP ADQ'!$Y$13,'EMP ADQ'!S:S,1,'EMP ADQ'!R:R,1)</f>
        <v>0</v>
      </c>
      <c r="BC54" s="388">
        <f>SUMIFS('EMP CON'!G:G,'EMP CON'!M:M,'01'!AK54,'EMP CON'!D:D,'EMP CON'!$Y$12,'EMP CON'!S:S,1,'EMP CON'!R:R,1)</f>
        <v>0</v>
      </c>
      <c r="BD54" s="388">
        <f>SUMIFS('EMP CON'!G:G,'EMP CON'!M:M,'01'!AK54,'EMP CON'!D:D,'EMP CON'!$Y$13,'EMP CON'!S:S,1,'EMP CON'!R:R,1)</f>
        <v>0</v>
      </c>
      <c r="BE54" s="388">
        <f>SUMIFS('PG CAR'!H:H,'PG CAR'!N:N,'01'!AK54,'PG CAR'!U:U,1,'PG CAR'!T:T,1)</f>
        <v>0</v>
      </c>
      <c r="BF54" s="388"/>
      <c r="BG54" s="388"/>
      <c r="BI54" s="185">
        <v>2062</v>
      </c>
      <c r="BJ54" s="388">
        <f t="shared" si="22"/>
        <v>6626.2000000000189</v>
      </c>
      <c r="BK54" s="388">
        <f t="shared" si="23"/>
        <v>0</v>
      </c>
      <c r="BL54" s="388">
        <f t="shared" si="24"/>
        <v>0</v>
      </c>
      <c r="BM54" s="388">
        <f t="shared" si="25"/>
        <v>0</v>
      </c>
      <c r="BN54" s="388">
        <f t="shared" si="26"/>
        <v>0</v>
      </c>
      <c r="BO54" s="388">
        <f t="shared" si="27"/>
        <v>0</v>
      </c>
      <c r="BP54" s="388">
        <f t="shared" si="28"/>
        <v>0</v>
      </c>
      <c r="BQ54" s="388">
        <f t="shared" si="29"/>
        <v>0</v>
      </c>
      <c r="BR54" s="388">
        <f t="shared" si="11"/>
        <v>0</v>
      </c>
      <c r="BS54" s="388">
        <f t="shared" si="12"/>
        <v>0</v>
      </c>
    </row>
    <row r="55" spans="37:71" x14ac:dyDescent="0.25">
      <c r="AK55" s="185">
        <v>2063</v>
      </c>
      <c r="AL55" s="388">
        <f t="shared" si="17"/>
        <v>6626.2000000000189</v>
      </c>
      <c r="AM55" s="388">
        <f>SUMIFS(DES!F:F,DES!L:L,AK55,DES!G:G,'01'!$T$6,DES!S:S,1)</f>
        <v>0</v>
      </c>
      <c r="AN55" s="388">
        <f>SUMIFS(REC!F:F,REC!L:L,AK55,REC!G:G,'01'!$T$6,REC!S:S,1)</f>
        <v>0</v>
      </c>
      <c r="AO55" s="388">
        <f>SUMIFS('EMP ADQ'!G:G,'EMP ADQ'!M:M,AK55,'EMP ADQ'!D:D,'EMP ADQ'!$Y$12,'EMP ADQ'!H:H,'01'!$T$6,'EMP ADQ'!S:S,1)</f>
        <v>0</v>
      </c>
      <c r="AP55" s="388">
        <f>SUMIFS('EMP ADQ'!G:G,'EMP ADQ'!M:M,AK55,'EMP ADQ'!D:D,'EMP ADQ'!$Y$13,'EMP ADQ'!H:H,'01'!$T$6,'EMP ADQ'!S:S,1)</f>
        <v>0</v>
      </c>
      <c r="AQ55" s="388">
        <f>SUMIFS('EMP CON'!G:G,'EMP CON'!M:M,'01'!AK55,'EMP CON'!D:D,'EMP CON'!$Y$12,'EMP CON'!H:H,'01'!$T$6,'EMP CON'!S:S,1)</f>
        <v>0</v>
      </c>
      <c r="AR55" s="388">
        <f>SUMIFS('EMP CON'!G:G,'EMP CON'!M:M,'01'!AK55,'EMP CON'!D:D,'EMP CON'!$Y$13,'EMP CON'!H:H,'01'!$T$6,'EMP CON'!S:S,1)</f>
        <v>0</v>
      </c>
      <c r="AS55" s="388">
        <f>SUMIFS('PG CAR'!H:H,'PG CAR'!N:N,'01'!AK55,'PG CAR'!I:I,'01'!$T$6,'PG CAR'!U:U,1)</f>
        <v>0</v>
      </c>
      <c r="AT55" s="388">
        <f>SUMIFS(TRANS!F:F,TRANS!L:L,'01'!AK55,TRANS!D:D,'01'!$T$6,TRANS!P:P,1)</f>
        <v>0</v>
      </c>
      <c r="AU55" s="388">
        <f>SUMIFS(TRANS!F:F,TRANS!L:L,'01'!AK55,TRANS!G:G,'01'!$T$6,TRANS!P:P,1)</f>
        <v>0</v>
      </c>
      <c r="AW55" s="185">
        <v>2063</v>
      </c>
      <c r="AX55" s="388">
        <f t="shared" si="30"/>
        <v>0</v>
      </c>
      <c r="AY55" s="388">
        <f>SUMIFS(DES!F:F,DES!L:L,AK55,DES!S:S,1,DES!R:R,1)</f>
        <v>0</v>
      </c>
      <c r="AZ55" s="388">
        <f>SUMIFS(REC!F:F,REC!L:L,AK55,REC!S:S,1,REC!R:R,1)</f>
        <v>0</v>
      </c>
      <c r="BA55" s="388">
        <f>SUMIFS('EMP ADQ'!G:G,'EMP ADQ'!M:M,AK55,'EMP ADQ'!D:D,'EMP ADQ'!$Y$12,'EMP ADQ'!S:S,1,'EMP ADQ'!R:R,1)</f>
        <v>0</v>
      </c>
      <c r="BB55" s="388">
        <f>SUMIFS('EMP ADQ'!G:G,'EMP ADQ'!M:M,AK55,'EMP ADQ'!D:D,'EMP ADQ'!$Y$13,'EMP ADQ'!S:S,1,'EMP ADQ'!R:R,1)</f>
        <v>0</v>
      </c>
      <c r="BC55" s="388">
        <f>SUMIFS('EMP CON'!G:G,'EMP CON'!M:M,'01'!AK55,'EMP CON'!D:D,'EMP CON'!$Y$12,'EMP CON'!S:S,1,'EMP CON'!R:R,1)</f>
        <v>0</v>
      </c>
      <c r="BD55" s="388">
        <f>SUMIFS('EMP CON'!G:G,'EMP CON'!M:M,'01'!AK55,'EMP CON'!D:D,'EMP CON'!$Y$13,'EMP CON'!S:S,1,'EMP CON'!R:R,1)</f>
        <v>0</v>
      </c>
      <c r="BE55" s="388">
        <f>SUMIFS('PG CAR'!H:H,'PG CAR'!N:N,'01'!AK55,'PG CAR'!U:U,1,'PG CAR'!T:T,1)</f>
        <v>0</v>
      </c>
      <c r="BF55" s="388"/>
      <c r="BG55" s="388"/>
      <c r="BI55" s="185">
        <v>2063</v>
      </c>
      <c r="BJ55" s="388">
        <f t="shared" si="22"/>
        <v>6626.2000000000189</v>
      </c>
      <c r="BK55" s="388">
        <f t="shared" si="23"/>
        <v>0</v>
      </c>
      <c r="BL55" s="388">
        <f t="shared" si="24"/>
        <v>0</v>
      </c>
      <c r="BM55" s="388">
        <f t="shared" si="25"/>
        <v>0</v>
      </c>
      <c r="BN55" s="388">
        <f t="shared" si="26"/>
        <v>0</v>
      </c>
      <c r="BO55" s="388">
        <f t="shared" si="27"/>
        <v>0</v>
      </c>
      <c r="BP55" s="388">
        <f t="shared" si="28"/>
        <v>0</v>
      </c>
      <c r="BQ55" s="388">
        <f t="shared" si="29"/>
        <v>0</v>
      </c>
      <c r="BR55" s="388">
        <f t="shared" si="11"/>
        <v>0</v>
      </c>
      <c r="BS55" s="388">
        <f t="shared" si="12"/>
        <v>0</v>
      </c>
    </row>
    <row r="56" spans="37:71" x14ac:dyDescent="0.25">
      <c r="AK56" s="185">
        <v>2064</v>
      </c>
      <c r="AL56" s="388">
        <f t="shared" si="17"/>
        <v>6626.2000000000189</v>
      </c>
      <c r="AM56" s="388">
        <f>SUMIFS(DES!F:F,DES!L:L,AK56,DES!G:G,'01'!$T$6,DES!S:S,1)</f>
        <v>0</v>
      </c>
      <c r="AN56" s="388">
        <f>SUMIFS(REC!F:F,REC!L:L,AK56,REC!G:G,'01'!$T$6,REC!S:S,1)</f>
        <v>0</v>
      </c>
      <c r="AO56" s="388">
        <f>SUMIFS('EMP ADQ'!G:G,'EMP ADQ'!M:M,AK56,'EMP ADQ'!D:D,'EMP ADQ'!$Y$12,'EMP ADQ'!H:H,'01'!$T$6,'EMP ADQ'!S:S,1)</f>
        <v>0</v>
      </c>
      <c r="AP56" s="388">
        <f>SUMIFS('EMP ADQ'!G:G,'EMP ADQ'!M:M,AK56,'EMP ADQ'!D:D,'EMP ADQ'!$Y$13,'EMP ADQ'!H:H,'01'!$T$6,'EMP ADQ'!S:S,1)</f>
        <v>0</v>
      </c>
      <c r="AQ56" s="388">
        <f>SUMIFS('EMP CON'!G:G,'EMP CON'!M:M,'01'!AK56,'EMP CON'!D:D,'EMP CON'!$Y$12,'EMP CON'!H:H,'01'!$T$6,'EMP CON'!S:S,1)</f>
        <v>0</v>
      </c>
      <c r="AR56" s="388">
        <f>SUMIFS('EMP CON'!G:G,'EMP CON'!M:M,'01'!AK56,'EMP CON'!D:D,'EMP CON'!$Y$13,'EMP CON'!H:H,'01'!$T$6,'EMP CON'!S:S,1)</f>
        <v>0</v>
      </c>
      <c r="AS56" s="388">
        <f>SUMIFS('PG CAR'!H:H,'PG CAR'!N:N,'01'!AK56,'PG CAR'!I:I,'01'!$T$6,'PG CAR'!U:U,1)</f>
        <v>0</v>
      </c>
      <c r="AT56" s="388">
        <f>SUMIFS(TRANS!F:F,TRANS!L:L,'01'!AK56,TRANS!D:D,'01'!$T$6,TRANS!P:P,1)</f>
        <v>0</v>
      </c>
      <c r="AU56" s="388">
        <f>SUMIFS(TRANS!F:F,TRANS!L:L,'01'!AK56,TRANS!G:G,'01'!$T$6,TRANS!P:P,1)</f>
        <v>0</v>
      </c>
      <c r="AW56" s="185">
        <v>2064</v>
      </c>
      <c r="AX56" s="388">
        <f t="shared" si="30"/>
        <v>0</v>
      </c>
      <c r="AY56" s="388">
        <f>SUMIFS(DES!F:F,DES!L:L,AK56,DES!S:S,1,DES!R:R,1)</f>
        <v>0</v>
      </c>
      <c r="AZ56" s="388">
        <f>SUMIFS(REC!F:F,REC!L:L,AK56,REC!S:S,1,REC!R:R,1)</f>
        <v>0</v>
      </c>
      <c r="BA56" s="388">
        <f>SUMIFS('EMP ADQ'!G:G,'EMP ADQ'!M:M,AK56,'EMP ADQ'!D:D,'EMP ADQ'!$Y$12,'EMP ADQ'!S:S,1,'EMP ADQ'!R:R,1)</f>
        <v>0</v>
      </c>
      <c r="BB56" s="388">
        <f>SUMIFS('EMP ADQ'!G:G,'EMP ADQ'!M:M,AK56,'EMP ADQ'!D:D,'EMP ADQ'!$Y$13,'EMP ADQ'!S:S,1,'EMP ADQ'!R:R,1)</f>
        <v>0</v>
      </c>
      <c r="BC56" s="388">
        <f>SUMIFS('EMP CON'!G:G,'EMP CON'!M:M,'01'!AK56,'EMP CON'!D:D,'EMP CON'!$Y$12,'EMP CON'!S:S,1,'EMP CON'!R:R,1)</f>
        <v>0</v>
      </c>
      <c r="BD56" s="388">
        <f>SUMIFS('EMP CON'!G:G,'EMP CON'!M:M,'01'!AK56,'EMP CON'!D:D,'EMP CON'!$Y$13,'EMP CON'!S:S,1,'EMP CON'!R:R,1)</f>
        <v>0</v>
      </c>
      <c r="BE56" s="388">
        <f>SUMIFS('PG CAR'!H:H,'PG CAR'!N:N,'01'!AK56,'PG CAR'!U:U,1,'PG CAR'!T:T,1)</f>
        <v>0</v>
      </c>
      <c r="BF56" s="388"/>
      <c r="BG56" s="388"/>
      <c r="BI56" s="185">
        <v>2064</v>
      </c>
      <c r="BJ56" s="388">
        <f t="shared" si="22"/>
        <v>6626.2000000000189</v>
      </c>
      <c r="BK56" s="388">
        <f t="shared" si="23"/>
        <v>0</v>
      </c>
      <c r="BL56" s="388">
        <f t="shared" si="24"/>
        <v>0</v>
      </c>
      <c r="BM56" s="388">
        <f t="shared" si="25"/>
        <v>0</v>
      </c>
      <c r="BN56" s="388">
        <f t="shared" si="26"/>
        <v>0</v>
      </c>
      <c r="BO56" s="388">
        <f t="shared" si="27"/>
        <v>0</v>
      </c>
      <c r="BP56" s="388">
        <f t="shared" si="28"/>
        <v>0</v>
      </c>
      <c r="BQ56" s="388">
        <f t="shared" si="29"/>
        <v>0</v>
      </c>
      <c r="BR56" s="388">
        <f t="shared" si="11"/>
        <v>0</v>
      </c>
      <c r="BS56" s="388">
        <f t="shared" si="12"/>
        <v>0</v>
      </c>
    </row>
    <row r="57" spans="37:71" x14ac:dyDescent="0.25">
      <c r="AK57" s="185">
        <v>2065</v>
      </c>
      <c r="AL57" s="388">
        <f t="shared" si="17"/>
        <v>6626.2000000000189</v>
      </c>
      <c r="AM57" s="388">
        <f>SUMIFS(DES!F:F,DES!L:L,AK57,DES!G:G,'01'!$T$6,DES!S:S,1)</f>
        <v>0</v>
      </c>
      <c r="AN57" s="388">
        <f>SUMIFS(REC!F:F,REC!L:L,AK57,REC!G:G,'01'!$T$6,REC!S:S,1)</f>
        <v>0</v>
      </c>
      <c r="AO57" s="388">
        <f>SUMIFS('EMP ADQ'!G:G,'EMP ADQ'!M:M,AK57,'EMP ADQ'!D:D,'EMP ADQ'!$Y$12,'EMP ADQ'!H:H,'01'!$T$6,'EMP ADQ'!S:S,1)</f>
        <v>0</v>
      </c>
      <c r="AP57" s="388">
        <f>SUMIFS('EMP ADQ'!G:G,'EMP ADQ'!M:M,AK57,'EMP ADQ'!D:D,'EMP ADQ'!$Y$13,'EMP ADQ'!H:H,'01'!$T$6,'EMP ADQ'!S:S,1)</f>
        <v>0</v>
      </c>
      <c r="AQ57" s="388">
        <f>SUMIFS('EMP CON'!G:G,'EMP CON'!M:M,'01'!AK57,'EMP CON'!D:D,'EMP CON'!$Y$12,'EMP CON'!H:H,'01'!$T$6,'EMP CON'!S:S,1)</f>
        <v>0</v>
      </c>
      <c r="AR57" s="388">
        <f>SUMIFS('EMP CON'!G:G,'EMP CON'!M:M,'01'!AK57,'EMP CON'!D:D,'EMP CON'!$Y$13,'EMP CON'!H:H,'01'!$T$6,'EMP CON'!S:S,1)</f>
        <v>0</v>
      </c>
      <c r="AS57" s="388">
        <f>SUMIFS('PG CAR'!H:H,'PG CAR'!N:N,'01'!AK57,'PG CAR'!I:I,'01'!$T$6,'PG CAR'!U:U,1)</f>
        <v>0</v>
      </c>
      <c r="AT57" s="388">
        <f>SUMIFS(TRANS!F:F,TRANS!L:L,'01'!AK57,TRANS!D:D,'01'!$T$6,TRANS!P:P,1)</f>
        <v>0</v>
      </c>
      <c r="AU57" s="388">
        <f>SUMIFS(TRANS!F:F,TRANS!L:L,'01'!AK57,TRANS!G:G,'01'!$T$6,TRANS!P:P,1)</f>
        <v>0</v>
      </c>
      <c r="AW57" s="185">
        <v>2065</v>
      </c>
      <c r="AX57" s="388">
        <f t="shared" si="30"/>
        <v>0</v>
      </c>
      <c r="AY57" s="388">
        <f>SUMIFS(DES!F:F,DES!L:L,AK57,DES!S:S,1,DES!R:R,1)</f>
        <v>0</v>
      </c>
      <c r="AZ57" s="388">
        <f>SUMIFS(REC!F:F,REC!L:L,AK57,REC!S:S,1,REC!R:R,1)</f>
        <v>0</v>
      </c>
      <c r="BA57" s="388">
        <f>SUMIFS('EMP ADQ'!G:G,'EMP ADQ'!M:M,AK57,'EMP ADQ'!D:D,'EMP ADQ'!$Y$12,'EMP ADQ'!S:S,1,'EMP ADQ'!R:R,1)</f>
        <v>0</v>
      </c>
      <c r="BB57" s="388">
        <f>SUMIFS('EMP ADQ'!G:G,'EMP ADQ'!M:M,AK57,'EMP ADQ'!D:D,'EMP ADQ'!$Y$13,'EMP ADQ'!S:S,1,'EMP ADQ'!R:R,1)</f>
        <v>0</v>
      </c>
      <c r="BC57" s="388">
        <f>SUMIFS('EMP CON'!G:G,'EMP CON'!M:M,'01'!AK57,'EMP CON'!D:D,'EMP CON'!$Y$12,'EMP CON'!S:S,1,'EMP CON'!R:R,1)</f>
        <v>0</v>
      </c>
      <c r="BD57" s="388">
        <f>SUMIFS('EMP CON'!G:G,'EMP CON'!M:M,'01'!AK57,'EMP CON'!D:D,'EMP CON'!$Y$13,'EMP CON'!S:S,1,'EMP CON'!R:R,1)</f>
        <v>0</v>
      </c>
      <c r="BE57" s="388">
        <f>SUMIFS('PG CAR'!H:H,'PG CAR'!N:N,'01'!AK57,'PG CAR'!U:U,1,'PG CAR'!T:T,1)</f>
        <v>0</v>
      </c>
      <c r="BF57" s="388"/>
      <c r="BG57" s="388"/>
      <c r="BI57" s="185">
        <v>2065</v>
      </c>
      <c r="BJ57" s="388">
        <f t="shared" si="22"/>
        <v>6626.2000000000189</v>
      </c>
      <c r="BK57" s="388">
        <f t="shared" si="23"/>
        <v>0</v>
      </c>
      <c r="BL57" s="388">
        <f t="shared" si="24"/>
        <v>0</v>
      </c>
      <c r="BM57" s="388">
        <f t="shared" si="25"/>
        <v>0</v>
      </c>
      <c r="BN57" s="388">
        <f t="shared" si="26"/>
        <v>0</v>
      </c>
      <c r="BO57" s="388">
        <f t="shared" si="27"/>
        <v>0</v>
      </c>
      <c r="BP57" s="388">
        <f t="shared" si="28"/>
        <v>0</v>
      </c>
      <c r="BQ57" s="388">
        <f t="shared" si="29"/>
        <v>0</v>
      </c>
      <c r="BR57" s="388">
        <f t="shared" si="11"/>
        <v>0</v>
      </c>
      <c r="BS57" s="388">
        <f t="shared" si="12"/>
        <v>0</v>
      </c>
    </row>
    <row r="58" spans="37:71" x14ac:dyDescent="0.25">
      <c r="AK58" s="185">
        <v>2066</v>
      </c>
      <c r="AL58" s="388">
        <f t="shared" si="17"/>
        <v>6626.2000000000189</v>
      </c>
      <c r="AM58" s="388">
        <f>SUMIFS(DES!F:F,DES!L:L,AK58,DES!G:G,'01'!$T$6,DES!S:S,1)</f>
        <v>0</v>
      </c>
      <c r="AN58" s="388">
        <f>SUMIFS(REC!F:F,REC!L:L,AK58,REC!G:G,'01'!$T$6,REC!S:S,1)</f>
        <v>0</v>
      </c>
      <c r="AO58" s="388">
        <f>SUMIFS('EMP ADQ'!G:G,'EMP ADQ'!M:M,AK58,'EMP ADQ'!D:D,'EMP ADQ'!$Y$12,'EMP ADQ'!H:H,'01'!$T$6,'EMP ADQ'!S:S,1)</f>
        <v>0</v>
      </c>
      <c r="AP58" s="388">
        <f>SUMIFS('EMP ADQ'!G:G,'EMP ADQ'!M:M,AK58,'EMP ADQ'!D:D,'EMP ADQ'!$Y$13,'EMP ADQ'!H:H,'01'!$T$6,'EMP ADQ'!S:S,1)</f>
        <v>0</v>
      </c>
      <c r="AQ58" s="388">
        <f>SUMIFS('EMP CON'!G:G,'EMP CON'!M:M,'01'!AK58,'EMP CON'!D:D,'EMP CON'!$Y$12,'EMP CON'!H:H,'01'!$T$6,'EMP CON'!S:S,1)</f>
        <v>0</v>
      </c>
      <c r="AR58" s="388">
        <f>SUMIFS('EMP CON'!G:G,'EMP CON'!M:M,'01'!AK58,'EMP CON'!D:D,'EMP CON'!$Y$13,'EMP CON'!H:H,'01'!$T$6,'EMP CON'!S:S,1)</f>
        <v>0</v>
      </c>
      <c r="AS58" s="388">
        <f>SUMIFS('PG CAR'!H:H,'PG CAR'!N:N,'01'!AK58,'PG CAR'!I:I,'01'!$T$6,'PG CAR'!U:U,1)</f>
        <v>0</v>
      </c>
      <c r="AT58" s="388">
        <f>SUMIFS(TRANS!F:F,TRANS!L:L,'01'!AK58,TRANS!D:D,'01'!$T$6,TRANS!P:P,1)</f>
        <v>0</v>
      </c>
      <c r="AU58" s="388">
        <f>SUMIFS(TRANS!F:F,TRANS!L:L,'01'!AK58,TRANS!G:G,'01'!$T$6,TRANS!P:P,1)</f>
        <v>0</v>
      </c>
      <c r="AW58" s="185">
        <v>2066</v>
      </c>
      <c r="AX58" s="388">
        <f t="shared" si="30"/>
        <v>0</v>
      </c>
      <c r="AY58" s="388">
        <f>SUMIFS(DES!F:F,DES!L:L,AK58,DES!S:S,1,DES!R:R,1)</f>
        <v>0</v>
      </c>
      <c r="AZ58" s="388">
        <f>SUMIFS(REC!F:F,REC!L:L,AK58,REC!S:S,1,REC!R:R,1)</f>
        <v>0</v>
      </c>
      <c r="BA58" s="388">
        <f>SUMIFS('EMP ADQ'!G:G,'EMP ADQ'!M:M,AK58,'EMP ADQ'!D:D,'EMP ADQ'!$Y$12,'EMP ADQ'!S:S,1,'EMP ADQ'!R:R,1)</f>
        <v>0</v>
      </c>
      <c r="BB58" s="388">
        <f>SUMIFS('EMP ADQ'!G:G,'EMP ADQ'!M:M,AK58,'EMP ADQ'!D:D,'EMP ADQ'!$Y$13,'EMP ADQ'!S:S,1,'EMP ADQ'!R:R,1)</f>
        <v>0</v>
      </c>
      <c r="BC58" s="388">
        <f>SUMIFS('EMP CON'!G:G,'EMP CON'!M:M,'01'!AK58,'EMP CON'!D:D,'EMP CON'!$Y$12,'EMP CON'!S:S,1,'EMP CON'!R:R,1)</f>
        <v>0</v>
      </c>
      <c r="BD58" s="388">
        <f>SUMIFS('EMP CON'!G:G,'EMP CON'!M:M,'01'!AK58,'EMP CON'!D:D,'EMP CON'!$Y$13,'EMP CON'!S:S,1,'EMP CON'!R:R,1)</f>
        <v>0</v>
      </c>
      <c r="BE58" s="388">
        <f>SUMIFS('PG CAR'!H:H,'PG CAR'!N:N,'01'!AK58,'PG CAR'!U:U,1,'PG CAR'!T:T,1)</f>
        <v>0</v>
      </c>
      <c r="BF58" s="388"/>
      <c r="BG58" s="388"/>
      <c r="BI58" s="185">
        <v>2066</v>
      </c>
      <c r="BJ58" s="388">
        <f t="shared" si="22"/>
        <v>6626.2000000000189</v>
      </c>
      <c r="BK58" s="388">
        <f t="shared" si="23"/>
        <v>0</v>
      </c>
      <c r="BL58" s="388">
        <f t="shared" si="24"/>
        <v>0</v>
      </c>
      <c r="BM58" s="388">
        <f t="shared" si="25"/>
        <v>0</v>
      </c>
      <c r="BN58" s="388">
        <f t="shared" si="26"/>
        <v>0</v>
      </c>
      <c r="BO58" s="388">
        <f t="shared" si="27"/>
        <v>0</v>
      </c>
      <c r="BP58" s="388">
        <f t="shared" si="28"/>
        <v>0</v>
      </c>
      <c r="BQ58" s="388">
        <f t="shared" si="29"/>
        <v>0</v>
      </c>
      <c r="BR58" s="388">
        <f t="shared" si="11"/>
        <v>0</v>
      </c>
      <c r="BS58" s="388">
        <f t="shared" si="12"/>
        <v>0</v>
      </c>
    </row>
    <row r="59" spans="37:71" x14ac:dyDescent="0.25">
      <c r="AK59" s="185">
        <v>2067</v>
      </c>
      <c r="AL59" s="388">
        <f t="shared" si="17"/>
        <v>6626.2000000000189</v>
      </c>
      <c r="AM59" s="388">
        <f>SUMIFS(DES!F:F,DES!L:L,AK59,DES!G:G,'01'!$T$6,DES!S:S,1)</f>
        <v>0</v>
      </c>
      <c r="AN59" s="388">
        <f>SUMIFS(REC!F:F,REC!L:L,AK59,REC!G:G,'01'!$T$6,REC!S:S,1)</f>
        <v>0</v>
      </c>
      <c r="AO59" s="388">
        <f>SUMIFS('EMP ADQ'!G:G,'EMP ADQ'!M:M,AK59,'EMP ADQ'!D:D,'EMP ADQ'!$Y$12,'EMP ADQ'!H:H,'01'!$T$6,'EMP ADQ'!S:S,1)</f>
        <v>0</v>
      </c>
      <c r="AP59" s="388">
        <f>SUMIFS('EMP ADQ'!G:G,'EMP ADQ'!M:M,AK59,'EMP ADQ'!D:D,'EMP ADQ'!$Y$13,'EMP ADQ'!H:H,'01'!$T$6,'EMP ADQ'!S:S,1)</f>
        <v>0</v>
      </c>
      <c r="AQ59" s="388">
        <f>SUMIFS('EMP CON'!G:G,'EMP CON'!M:M,'01'!AK59,'EMP CON'!D:D,'EMP CON'!$Y$12,'EMP CON'!H:H,'01'!$T$6,'EMP CON'!S:S,1)</f>
        <v>0</v>
      </c>
      <c r="AR59" s="388">
        <f>SUMIFS('EMP CON'!G:G,'EMP CON'!M:M,'01'!AK59,'EMP CON'!D:D,'EMP CON'!$Y$13,'EMP CON'!H:H,'01'!$T$6,'EMP CON'!S:S,1)</f>
        <v>0</v>
      </c>
      <c r="AS59" s="388">
        <f>SUMIFS('PG CAR'!H:H,'PG CAR'!N:N,'01'!AK59,'PG CAR'!I:I,'01'!$T$6,'PG CAR'!U:U,1)</f>
        <v>0</v>
      </c>
      <c r="AT59" s="388">
        <f>SUMIFS(TRANS!F:F,TRANS!L:L,'01'!AK59,TRANS!D:D,'01'!$T$6,TRANS!P:P,1)</f>
        <v>0</v>
      </c>
      <c r="AU59" s="388">
        <f>SUMIFS(TRANS!F:F,TRANS!L:L,'01'!AK59,TRANS!G:G,'01'!$T$6,TRANS!P:P,1)</f>
        <v>0</v>
      </c>
      <c r="AW59" s="185">
        <v>2067</v>
      </c>
      <c r="AX59" s="388">
        <f t="shared" si="30"/>
        <v>0</v>
      </c>
      <c r="AY59" s="388">
        <f>SUMIFS(DES!F:F,DES!L:L,AK59,DES!S:S,1,DES!R:R,1)</f>
        <v>0</v>
      </c>
      <c r="AZ59" s="388">
        <f>SUMIFS(REC!F:F,REC!L:L,AK59,REC!S:S,1,REC!R:R,1)</f>
        <v>0</v>
      </c>
      <c r="BA59" s="388">
        <f>SUMIFS('EMP ADQ'!G:G,'EMP ADQ'!M:M,AK59,'EMP ADQ'!D:D,'EMP ADQ'!$Y$12,'EMP ADQ'!S:S,1,'EMP ADQ'!R:R,1)</f>
        <v>0</v>
      </c>
      <c r="BB59" s="388">
        <f>SUMIFS('EMP ADQ'!G:G,'EMP ADQ'!M:M,AK59,'EMP ADQ'!D:D,'EMP ADQ'!$Y$13,'EMP ADQ'!S:S,1,'EMP ADQ'!R:R,1)</f>
        <v>0</v>
      </c>
      <c r="BC59" s="388">
        <f>SUMIFS('EMP CON'!G:G,'EMP CON'!M:M,'01'!AK59,'EMP CON'!D:D,'EMP CON'!$Y$12,'EMP CON'!S:S,1,'EMP CON'!R:R,1)</f>
        <v>0</v>
      </c>
      <c r="BD59" s="388">
        <f>SUMIFS('EMP CON'!G:G,'EMP CON'!M:M,'01'!AK59,'EMP CON'!D:D,'EMP CON'!$Y$13,'EMP CON'!S:S,1,'EMP CON'!R:R,1)</f>
        <v>0</v>
      </c>
      <c r="BE59" s="388">
        <f>SUMIFS('PG CAR'!H:H,'PG CAR'!N:N,'01'!AK59,'PG CAR'!U:U,1,'PG CAR'!T:T,1)</f>
        <v>0</v>
      </c>
      <c r="BF59" s="388"/>
      <c r="BG59" s="388"/>
      <c r="BI59" s="185">
        <v>2067</v>
      </c>
      <c r="BJ59" s="388">
        <f t="shared" si="22"/>
        <v>6626.2000000000189</v>
      </c>
      <c r="BK59" s="388">
        <f t="shared" si="23"/>
        <v>0</v>
      </c>
      <c r="BL59" s="388">
        <f t="shared" si="24"/>
        <v>0</v>
      </c>
      <c r="BM59" s="388">
        <f t="shared" si="25"/>
        <v>0</v>
      </c>
      <c r="BN59" s="388">
        <f t="shared" si="26"/>
        <v>0</v>
      </c>
      <c r="BO59" s="388">
        <f t="shared" si="27"/>
        <v>0</v>
      </c>
      <c r="BP59" s="388">
        <f t="shared" si="28"/>
        <v>0</v>
      </c>
      <c r="BQ59" s="388">
        <f t="shared" si="29"/>
        <v>0</v>
      </c>
      <c r="BR59" s="388">
        <f t="shared" si="11"/>
        <v>0</v>
      </c>
      <c r="BS59" s="388">
        <f t="shared" si="12"/>
        <v>0</v>
      </c>
    </row>
    <row r="60" spans="37:71" x14ac:dyDescent="0.25">
      <c r="AK60" s="185">
        <v>2068</v>
      </c>
      <c r="AL60" s="388">
        <f t="shared" si="17"/>
        <v>6626.2000000000189</v>
      </c>
      <c r="AM60" s="388">
        <f>SUMIFS(DES!F:F,DES!L:L,AK60,DES!G:G,'01'!$T$6,DES!S:S,1)</f>
        <v>0</v>
      </c>
      <c r="AN60" s="388">
        <f>SUMIFS(REC!F:F,REC!L:L,AK60,REC!G:G,'01'!$T$6,REC!S:S,1)</f>
        <v>0</v>
      </c>
      <c r="AO60" s="388">
        <f>SUMIFS('EMP ADQ'!G:G,'EMP ADQ'!M:M,AK60,'EMP ADQ'!D:D,'EMP ADQ'!$Y$12,'EMP ADQ'!H:H,'01'!$T$6,'EMP ADQ'!S:S,1)</f>
        <v>0</v>
      </c>
      <c r="AP60" s="388">
        <f>SUMIFS('EMP ADQ'!G:G,'EMP ADQ'!M:M,AK60,'EMP ADQ'!D:D,'EMP ADQ'!$Y$13,'EMP ADQ'!H:H,'01'!$T$6,'EMP ADQ'!S:S,1)</f>
        <v>0</v>
      </c>
      <c r="AQ60" s="388">
        <f>SUMIFS('EMP CON'!G:G,'EMP CON'!M:M,'01'!AK60,'EMP CON'!D:D,'EMP CON'!$Y$12,'EMP CON'!H:H,'01'!$T$6,'EMP CON'!S:S,1)</f>
        <v>0</v>
      </c>
      <c r="AR60" s="388">
        <f>SUMIFS('EMP CON'!G:G,'EMP CON'!M:M,'01'!AK60,'EMP CON'!D:D,'EMP CON'!$Y$13,'EMP CON'!H:H,'01'!$T$6,'EMP CON'!S:S,1)</f>
        <v>0</v>
      </c>
      <c r="AS60" s="388">
        <f>SUMIFS('PG CAR'!H:H,'PG CAR'!N:N,'01'!AK60,'PG CAR'!I:I,'01'!$T$6,'PG CAR'!U:U,1)</f>
        <v>0</v>
      </c>
      <c r="AT60" s="388">
        <f>SUMIFS(TRANS!F:F,TRANS!L:L,'01'!AK60,TRANS!D:D,'01'!$T$6,TRANS!P:P,1)</f>
        <v>0</v>
      </c>
      <c r="AU60" s="388">
        <f>SUMIFS(TRANS!F:F,TRANS!L:L,'01'!AK60,TRANS!G:G,'01'!$T$6,TRANS!P:P,1)</f>
        <v>0</v>
      </c>
      <c r="AW60" s="185">
        <v>2068</v>
      </c>
      <c r="AX60" s="388">
        <f t="shared" si="30"/>
        <v>0</v>
      </c>
      <c r="AY60" s="388">
        <f>SUMIFS(DES!F:F,DES!L:L,AK60,DES!S:S,1,DES!R:R,1)</f>
        <v>0</v>
      </c>
      <c r="AZ60" s="388">
        <f>SUMIFS(REC!F:F,REC!L:L,AK60,REC!S:S,1,REC!R:R,1)</f>
        <v>0</v>
      </c>
      <c r="BA60" s="388">
        <f>SUMIFS('EMP ADQ'!G:G,'EMP ADQ'!M:M,AK60,'EMP ADQ'!D:D,'EMP ADQ'!$Y$12,'EMP ADQ'!S:S,1,'EMP ADQ'!R:R,1)</f>
        <v>0</v>
      </c>
      <c r="BB60" s="388">
        <f>SUMIFS('EMP ADQ'!G:G,'EMP ADQ'!M:M,AK60,'EMP ADQ'!D:D,'EMP ADQ'!$Y$13,'EMP ADQ'!S:S,1,'EMP ADQ'!R:R,1)</f>
        <v>0</v>
      </c>
      <c r="BC60" s="388">
        <f>SUMIFS('EMP CON'!G:G,'EMP CON'!M:M,'01'!AK60,'EMP CON'!D:D,'EMP CON'!$Y$12,'EMP CON'!S:S,1,'EMP CON'!R:R,1)</f>
        <v>0</v>
      </c>
      <c r="BD60" s="388">
        <f>SUMIFS('EMP CON'!G:G,'EMP CON'!M:M,'01'!AK60,'EMP CON'!D:D,'EMP CON'!$Y$13,'EMP CON'!S:S,1,'EMP CON'!R:R,1)</f>
        <v>0</v>
      </c>
      <c r="BE60" s="388">
        <f>SUMIFS('PG CAR'!H:H,'PG CAR'!N:N,'01'!AK60,'PG CAR'!U:U,1,'PG CAR'!T:T,1)</f>
        <v>0</v>
      </c>
      <c r="BF60" s="388"/>
      <c r="BG60" s="388"/>
      <c r="BI60" s="185">
        <v>2068</v>
      </c>
      <c r="BJ60" s="388">
        <f t="shared" si="22"/>
        <v>6626.2000000000189</v>
      </c>
      <c r="BK60" s="388">
        <f t="shared" si="23"/>
        <v>0</v>
      </c>
      <c r="BL60" s="388">
        <f t="shared" si="24"/>
        <v>0</v>
      </c>
      <c r="BM60" s="388">
        <f t="shared" si="25"/>
        <v>0</v>
      </c>
      <c r="BN60" s="388">
        <f t="shared" si="26"/>
        <v>0</v>
      </c>
      <c r="BO60" s="388">
        <f t="shared" si="27"/>
        <v>0</v>
      </c>
      <c r="BP60" s="388">
        <f t="shared" si="28"/>
        <v>0</v>
      </c>
      <c r="BQ60" s="388">
        <f t="shared" si="29"/>
        <v>0</v>
      </c>
      <c r="BR60" s="388">
        <f t="shared" si="11"/>
        <v>0</v>
      </c>
      <c r="BS60" s="388">
        <f t="shared" si="12"/>
        <v>0</v>
      </c>
    </row>
    <row r="67" spans="37:70" ht="45" x14ac:dyDescent="0.25">
      <c r="AL67" s="419" t="s">
        <v>102</v>
      </c>
      <c r="AM67" s="185" t="s">
        <v>69</v>
      </c>
      <c r="AN67" s="403" t="s">
        <v>87</v>
      </c>
      <c r="AO67" s="403" t="s">
        <v>103</v>
      </c>
      <c r="AP67" s="403" t="s">
        <v>95</v>
      </c>
      <c r="AQ67" s="403" t="s">
        <v>105</v>
      </c>
      <c r="AR67" s="403" t="s">
        <v>108</v>
      </c>
      <c r="AS67" s="403" t="s">
        <v>106</v>
      </c>
      <c r="AT67" s="403" t="s">
        <v>107</v>
      </c>
      <c r="AX67" s="419" t="s">
        <v>102</v>
      </c>
      <c r="AY67" s="185" t="s">
        <v>69</v>
      </c>
      <c r="AZ67" s="403" t="s">
        <v>87</v>
      </c>
      <c r="BA67" s="403" t="s">
        <v>103</v>
      </c>
      <c r="BB67" s="403" t="s">
        <v>95</v>
      </c>
      <c r="BC67" s="403" t="s">
        <v>105</v>
      </c>
      <c r="BD67" s="403" t="s">
        <v>108</v>
      </c>
      <c r="BE67" s="403"/>
      <c r="BF67" s="403"/>
      <c r="BJ67" s="185" t="s">
        <v>102</v>
      </c>
      <c r="BK67" s="185" t="s">
        <v>69</v>
      </c>
      <c r="BL67" s="403" t="s">
        <v>87</v>
      </c>
      <c r="BM67" s="403" t="s">
        <v>103</v>
      </c>
      <c r="BN67" s="403" t="s">
        <v>95</v>
      </c>
      <c r="BO67" s="403" t="s">
        <v>105</v>
      </c>
      <c r="BP67" s="403" t="s">
        <v>108</v>
      </c>
      <c r="BQ67" s="403" t="s">
        <v>106</v>
      </c>
      <c r="BR67" s="403" t="s">
        <v>107</v>
      </c>
    </row>
    <row r="68" spans="37:70" x14ac:dyDescent="0.25">
      <c r="AL68" s="419"/>
      <c r="AM68" s="185"/>
      <c r="AN68" s="403"/>
      <c r="AO68" s="403"/>
      <c r="AP68" s="403"/>
      <c r="AQ68" s="403"/>
      <c r="AR68" s="403"/>
      <c r="AS68" s="403"/>
      <c r="AT68" s="403"/>
      <c r="AX68" s="419"/>
      <c r="AY68" s="185"/>
      <c r="AZ68" s="403"/>
      <c r="BA68" s="403"/>
      <c r="BB68" s="403"/>
      <c r="BC68" s="403"/>
      <c r="BD68" s="403"/>
      <c r="BE68" s="403"/>
      <c r="BF68" s="403"/>
      <c r="BJ68" s="185"/>
      <c r="BK68" s="185"/>
      <c r="BL68" s="403"/>
      <c r="BM68" s="403"/>
      <c r="BN68" s="403"/>
      <c r="BO68" s="403"/>
      <c r="BP68" s="403"/>
      <c r="BQ68" s="403"/>
      <c r="BR68" s="403"/>
    </row>
    <row r="69" spans="37:70" x14ac:dyDescent="0.25">
      <c r="AK69" s="185">
        <v>1</v>
      </c>
      <c r="AL69" s="388">
        <f>SUMIFS(DES!F:F,DES!J:J,AK69,DES!G:G,'01'!$T$6,DES!S:S,1,DES!K:K,'01'!$BX$36,DES!L:L,'01'!$R$6)</f>
        <v>998.77</v>
      </c>
      <c r="AM69" s="388">
        <f>SUMIFS(REC!F:F,REC!J:J,AK69,REC!G:G,'01'!$T$6,REC!S:S,1,REC!K:K,'01'!$BX$36,REC!L:L,'01'!$R$6)</f>
        <v>0</v>
      </c>
      <c r="AN69" s="388">
        <f>SUMIFS('EMP ADQ'!G:G,'EMP ADQ'!K:K,AK69,'EMP ADQ'!D:D,'EMP ADQ'!$Y$12,'EMP ADQ'!H:H,'01'!$T$6,'EMP ADQ'!S:S,1,'EMP ADQ'!L:L,'01'!$BX$36,'EMP ADQ'!M:M,'01'!$R$6)</f>
        <v>0</v>
      </c>
      <c r="AO69" s="388">
        <f>SUMIFS('EMP ADQ'!G:G,'EMP ADQ'!K:K,AK69,'EMP ADQ'!D:D,'EMP ADQ'!$Y$13,'EMP ADQ'!H:H,'01'!$T$6,'EMP ADQ'!S:S,1,'EMP ADQ'!L:L,'01'!$BX$36,'EMP ADQ'!M:M,'01'!$R$6)</f>
        <v>785</v>
      </c>
      <c r="AP69" s="388">
        <f>SUMIFS('EMP CON'!G:G,'EMP CON'!K:K,AK69,'EMP CON'!D:D,'EMP CON'!$Y$12,'EMP CON'!H:H,'01'!$T$6,'EMP CON'!S:S,1,'EMP CON'!L:L,'01'!$BX$36,'EMP CON'!M:M,'01'!$R$6)</f>
        <v>177.12</v>
      </c>
      <c r="AQ69" s="388">
        <f>SUMIFS('EMP CON'!G:G,'EMP CON'!K:K,AK69,'EMP CON'!D:D,'EMP CON'!$Y$13,'EMP CON'!H:H,'01'!$T$6,'EMP CON'!S:S,1,'EMP CON'!L:L,'01'!$BX$36,'EMP CON'!M:M,'01'!$R$6)</f>
        <v>0</v>
      </c>
      <c r="AR69" s="388">
        <f>SUMIFS('PG CAR'!H:H,'PG CAR'!L:L,AK69,'PG CAR'!I:I,'01'!$T$6,'PG CAR'!U:U,1,'PG CAR'!M:M,'01'!$BX$36,'PG CAR'!N:N,'01'!$R$6)</f>
        <v>0</v>
      </c>
      <c r="AS69" s="388">
        <f>SUMIFS(TRANS!F:F,TRANS!J:J,AK69,TRANS!D:D,'01'!$T$6,TRANS!P:P,1,TRANS!K:K,'01'!$BX$36,TRANS!L:L,'01'!$R$6)</f>
        <v>0</v>
      </c>
      <c r="AT69" s="388">
        <f>SUMIFS(TRANS!F:F,TRANS!J:J,AK69,TRANS!G:G,'01'!$T$6,TRANS!P:P,1,TRANS!K:K,'01'!$BX$36,TRANS!L:L,'01'!$R$6)</f>
        <v>0</v>
      </c>
      <c r="AW69" s="185">
        <v>1</v>
      </c>
      <c r="AX69" s="388">
        <f>SUMIFS(DES!F:F,DES!J:J,AK69,DES!S:S,1,DES!K:K,'01'!$BX$36,DES!L:L,'01'!$R$6,DES!R:R,1)</f>
        <v>0</v>
      </c>
      <c r="AY69" s="388">
        <f>SUMIFS(REC!F:F,REC!J:J,AK69,REC!S:S,1,REC!K:K,'01'!$BX$36,REC!L:L,'01'!$R$6,REC!R:R,1)</f>
        <v>0</v>
      </c>
      <c r="AZ69" s="388">
        <f>SUMIFS('EMP ADQ'!G:G,'EMP ADQ'!K:K,AK69,'EMP ADQ'!D:D,'EMP ADQ'!$Y$12,'EMP ADQ'!S:S,1,'EMP ADQ'!L:L,'01'!$BX$36,'EMP ADQ'!M:M,'01'!$R$6,'EMP ADQ'!R:R,1)</f>
        <v>0</v>
      </c>
      <c r="BA69" s="388">
        <f>SUMIFS('EMP ADQ'!G:G,'EMP ADQ'!K:K,AK69,'EMP ADQ'!D:D,'EMP ADQ'!$Y$13,'EMP ADQ'!S:S,1,'EMP ADQ'!L:L,'01'!$BX$36,'EMP ADQ'!M:M,'01'!$R$6,'EMP ADQ'!R:R,1)</f>
        <v>0</v>
      </c>
      <c r="BB69" s="388">
        <f>SUMIFS('EMP CON'!G:G,'EMP CON'!K:K,AK69,'EMP CON'!D:D,'EMP CON'!$Y$12,'EMP CON'!S:S,1,'EMP CON'!L:L,'01'!$BX$36,'EMP CON'!M:M,'01'!$R$6,'EMP CON'!R:R,1)</f>
        <v>0</v>
      </c>
      <c r="BC69" s="388">
        <f>SUMIFS('EMP CON'!G:G,'EMP CON'!K:K,AK69,'EMP CON'!D:D,'EMP CON'!$Y$13,'EMP CON'!S:S,1,'EMP CON'!L:L,'01'!$BX$36,'EMP CON'!M:M,'01'!$R$6,'EMP CON'!R:R,1)</f>
        <v>0</v>
      </c>
      <c r="BD69" s="388">
        <f>SUMIFS('PG CAR'!H:H,'PG CAR'!L:L,AK69,'PG CAR'!U:U,1,'PG CAR'!M:M,'01'!$BX$36,'PG CAR'!N:N,'01'!$R$6,'PG CAR'!T:T,1)</f>
        <v>0</v>
      </c>
      <c r="BE69" s="388"/>
      <c r="BF69" s="388"/>
      <c r="BI69" s="185">
        <v>1</v>
      </c>
      <c r="BJ69" s="388">
        <f t="shared" ref="BJ69:BP69" si="31">AL69+AX69</f>
        <v>998.77</v>
      </c>
      <c r="BK69" s="388">
        <f t="shared" si="31"/>
        <v>0</v>
      </c>
      <c r="BL69" s="388">
        <f t="shared" si="31"/>
        <v>0</v>
      </c>
      <c r="BM69" s="388">
        <f t="shared" si="31"/>
        <v>785</v>
      </c>
      <c r="BN69" s="388">
        <f t="shared" si="31"/>
        <v>177.12</v>
      </c>
      <c r="BO69" s="388">
        <f t="shared" si="31"/>
        <v>0</v>
      </c>
      <c r="BP69" s="388">
        <f t="shared" si="31"/>
        <v>0</v>
      </c>
      <c r="BQ69" s="388">
        <f>AS69</f>
        <v>0</v>
      </c>
      <c r="BR69" s="388">
        <f>AT69</f>
        <v>0</v>
      </c>
    </row>
    <row r="70" spans="37:70" x14ac:dyDescent="0.25">
      <c r="AK70" s="185">
        <v>2</v>
      </c>
      <c r="AL70" s="388">
        <f>SUMIFS(DES!F:F,DES!J:J,AK70,DES!G:G,'01'!$T$6,DES!S:S,1,DES!K:K,'01'!$BX$36,DES!L:L,'01'!$R$6)</f>
        <v>3.2</v>
      </c>
      <c r="AM70" s="388">
        <f>SUMIFS(REC!F:F,REC!J:J,AK70,REC!G:G,'01'!$T$6,REC!S:S,1,REC!K:K,'01'!$BX$36,REC!L:L,'01'!$R$6)</f>
        <v>0</v>
      </c>
      <c r="AN70" s="388">
        <f>SUMIFS('EMP ADQ'!G:G,'EMP ADQ'!K:K,AK70,'EMP ADQ'!D:D,'EMP ADQ'!$Y$12,'EMP ADQ'!H:H,'01'!$T$6,'EMP ADQ'!S:S,1,'EMP ADQ'!L:L,'01'!$BX$36,'EMP ADQ'!M:M,'01'!$R$6)</f>
        <v>0</v>
      </c>
      <c r="AO70" s="388">
        <f>SUMIFS('EMP ADQ'!G:G,'EMP ADQ'!K:K,AK70,'EMP ADQ'!D:D,'EMP ADQ'!$Y$13,'EMP ADQ'!H:H,'01'!$T$6,'EMP ADQ'!S:S,1,'EMP ADQ'!L:L,'01'!$BX$36,'EMP ADQ'!M:M,'01'!$R$6)</f>
        <v>0</v>
      </c>
      <c r="AP70" s="388">
        <f>SUMIFS('EMP CON'!G:G,'EMP CON'!K:K,AK70,'EMP CON'!D:D,'EMP CON'!$Y$12,'EMP CON'!H:H,'01'!$T$6,'EMP CON'!S:S,1,'EMP CON'!L:L,'01'!$BX$36,'EMP CON'!M:M,'01'!$R$6)</f>
        <v>0</v>
      </c>
      <c r="AQ70" s="388">
        <f>SUMIFS('EMP CON'!G:G,'EMP CON'!K:K,AK70,'EMP CON'!D:D,'EMP CON'!$Y$13,'EMP CON'!H:H,'01'!$T$6,'EMP CON'!S:S,1,'EMP CON'!L:L,'01'!$BX$36,'EMP CON'!M:M,'01'!$R$6)</f>
        <v>0</v>
      </c>
      <c r="AR70" s="388">
        <f>SUMIFS('PG CAR'!H:H,'PG CAR'!L:L,AK70,'PG CAR'!I:I,'01'!$T$6,'PG CAR'!U:U,1,'PG CAR'!M:M,'01'!$BX$36,'PG CAR'!N:N,'01'!$R$6)</f>
        <v>0</v>
      </c>
      <c r="AS70" s="388">
        <f>SUMIFS(TRANS!F:F,TRANS!J:J,AK70,TRANS!D:D,'01'!$T$6,TRANS!P:P,1,TRANS!K:K,'01'!$BX$36,TRANS!L:L,'01'!$R$6)</f>
        <v>0</v>
      </c>
      <c r="AT70" s="388">
        <f>SUMIFS(TRANS!F:F,TRANS!J:J,AK70,TRANS!G:G,'01'!$T$6,TRANS!P:P,1,TRANS!K:K,'01'!$BX$36,TRANS!L:L,'01'!$R$6)</f>
        <v>100</v>
      </c>
      <c r="AW70" s="185">
        <v>2</v>
      </c>
      <c r="AX70" s="388">
        <f>SUMIFS(DES!F:F,DES!J:J,AK70,DES!S:S,1,DES!K:K,'01'!$BX$36,DES!L:L,'01'!$R$6,DES!R:R,1)</f>
        <v>0</v>
      </c>
      <c r="AY70" s="388">
        <f>SUMIFS(REC!F:F,REC!J:J,AK70,REC!S:S,1,REC!K:K,'01'!$BX$36,REC!L:L,'01'!$R$6,REC!R:R,1)</f>
        <v>0</v>
      </c>
      <c r="AZ70" s="388">
        <f>SUMIFS('EMP ADQ'!G:G,'EMP ADQ'!K:K,AK70,'EMP ADQ'!D:D,'EMP ADQ'!$Y$12,'EMP ADQ'!S:S,1,'EMP ADQ'!L:L,'01'!$BX$36,'EMP ADQ'!M:M,'01'!$R$6,'EMP ADQ'!R:R,1)</f>
        <v>0</v>
      </c>
      <c r="BA70" s="388">
        <f>SUMIFS('EMP ADQ'!G:G,'EMP ADQ'!K:K,AK70,'EMP ADQ'!D:D,'EMP ADQ'!$Y$13,'EMP ADQ'!S:S,1,'EMP ADQ'!L:L,'01'!$BX$36,'EMP ADQ'!M:M,'01'!$R$6,'EMP ADQ'!R:R,1)</f>
        <v>0</v>
      </c>
      <c r="BB70" s="388">
        <f>SUMIFS('EMP CON'!G:G,'EMP CON'!K:K,AK70,'EMP CON'!D:D,'EMP CON'!$Y$12,'EMP CON'!S:S,1,'EMP CON'!L:L,'01'!$BX$36,'EMP CON'!M:M,'01'!$R$6,'EMP CON'!R:R,1)</f>
        <v>0</v>
      </c>
      <c r="BC70" s="388">
        <f>SUMIFS('EMP CON'!G:G,'EMP CON'!K:K,AK70,'EMP CON'!D:D,'EMP CON'!$Y$13,'EMP CON'!S:S,1,'EMP CON'!L:L,'01'!$BX$36,'EMP CON'!M:M,'01'!$R$6,'EMP CON'!R:R,1)</f>
        <v>0</v>
      </c>
      <c r="BD70" s="388">
        <f>SUMIFS('PG CAR'!H:H,'PG CAR'!L:L,AK70,'PG CAR'!U:U,1,'PG CAR'!M:M,'01'!$BX$36,'PG CAR'!N:N,'01'!$R$6,'PG CAR'!T:T,1)</f>
        <v>0</v>
      </c>
      <c r="BE70" s="388"/>
      <c r="BF70" s="388"/>
      <c r="BI70" s="185">
        <v>2</v>
      </c>
      <c r="BJ70" s="388">
        <f t="shared" ref="BJ70:BJ99" si="32">AL70+AX70</f>
        <v>3.2</v>
      </c>
      <c r="BK70" s="388">
        <f t="shared" ref="BK70:BK99" si="33">AM70+AY70</f>
        <v>0</v>
      </c>
      <c r="BL70" s="388">
        <f t="shared" ref="BL70:BL99" si="34">AN70+AZ70</f>
        <v>0</v>
      </c>
      <c r="BM70" s="388">
        <f t="shared" ref="BM70:BM99" si="35">AO70+BA70</f>
        <v>0</v>
      </c>
      <c r="BN70" s="388">
        <f t="shared" ref="BN70:BN99" si="36">AP70+BB70</f>
        <v>0</v>
      </c>
      <c r="BO70" s="388">
        <f t="shared" ref="BO70:BO99" si="37">AQ70+BC70</f>
        <v>0</v>
      </c>
      <c r="BP70" s="388">
        <f t="shared" ref="BP70:BP99" si="38">AR70+BD70</f>
        <v>0</v>
      </c>
      <c r="BQ70" s="388">
        <f t="shared" ref="BQ70:BQ99" si="39">AS70</f>
        <v>0</v>
      </c>
      <c r="BR70" s="388">
        <f t="shared" ref="BR70:BR99" si="40">AT70</f>
        <v>100</v>
      </c>
    </row>
    <row r="71" spans="37:70" x14ac:dyDescent="0.25">
      <c r="AK71" s="185">
        <v>3</v>
      </c>
      <c r="AL71" s="388">
        <f>SUMIFS(DES!F:F,DES!J:J,AK71,DES!G:G,'01'!$T$6,DES!S:S,1,DES!K:K,'01'!$BX$36,DES!L:L,'01'!$R$6)</f>
        <v>600</v>
      </c>
      <c r="AM71" s="388">
        <f>SUMIFS(REC!F:F,REC!J:J,AK71,REC!G:G,'01'!$T$6,REC!S:S,1,REC!K:K,'01'!$BX$36,REC!L:L,'01'!$R$6)</f>
        <v>0</v>
      </c>
      <c r="AN71" s="388">
        <f>SUMIFS('EMP ADQ'!G:G,'EMP ADQ'!K:K,AK71,'EMP ADQ'!D:D,'EMP ADQ'!$Y$12,'EMP ADQ'!H:H,'01'!$T$6,'EMP ADQ'!S:S,1,'EMP ADQ'!L:L,'01'!$BX$36,'EMP ADQ'!M:M,'01'!$R$6)</f>
        <v>0</v>
      </c>
      <c r="AO71" s="388">
        <f>SUMIFS('EMP ADQ'!G:G,'EMP ADQ'!K:K,AK71,'EMP ADQ'!D:D,'EMP ADQ'!$Y$13,'EMP ADQ'!H:H,'01'!$T$6,'EMP ADQ'!S:S,1,'EMP ADQ'!L:L,'01'!$BX$36,'EMP ADQ'!M:M,'01'!$R$6)</f>
        <v>0</v>
      </c>
      <c r="AP71" s="388">
        <f>SUMIFS('EMP CON'!G:G,'EMP CON'!K:K,AK71,'EMP CON'!D:D,'EMP CON'!$Y$12,'EMP CON'!H:H,'01'!$T$6,'EMP CON'!S:S,1,'EMP CON'!L:L,'01'!$BX$36,'EMP CON'!M:M,'01'!$R$6)</f>
        <v>0</v>
      </c>
      <c r="AQ71" s="388">
        <f>SUMIFS('EMP CON'!G:G,'EMP CON'!K:K,AK71,'EMP CON'!D:D,'EMP CON'!$Y$13,'EMP CON'!H:H,'01'!$T$6,'EMP CON'!S:S,1,'EMP CON'!L:L,'01'!$BX$36,'EMP CON'!M:M,'01'!$R$6)</f>
        <v>277.12</v>
      </c>
      <c r="AR71" s="388">
        <f>SUMIFS('PG CAR'!H:H,'PG CAR'!L:L,AK71,'PG CAR'!I:I,'01'!$T$6,'PG CAR'!U:U,1,'PG CAR'!M:M,'01'!$BX$36,'PG CAR'!N:N,'01'!$R$6)</f>
        <v>0</v>
      </c>
      <c r="AS71" s="388">
        <f>SUMIFS(TRANS!F:F,TRANS!J:J,AK71,TRANS!D:D,'01'!$T$6,TRANS!P:P,1,TRANS!K:K,'01'!$BX$36,TRANS!L:L,'01'!$R$6)</f>
        <v>0</v>
      </c>
      <c r="AT71" s="388">
        <f>SUMIFS(TRANS!F:F,TRANS!J:J,AK71,TRANS!G:G,'01'!$T$6,TRANS!P:P,1,TRANS!K:K,'01'!$BX$36,TRANS!L:L,'01'!$R$6)</f>
        <v>0</v>
      </c>
      <c r="AW71" s="185">
        <v>3</v>
      </c>
      <c r="AX71" s="388">
        <f>SUMIFS(DES!F:F,DES!J:J,AK71,DES!S:S,1,DES!K:K,'01'!$BX$36,DES!L:L,'01'!$R$6,DES!R:R,1)</f>
        <v>0</v>
      </c>
      <c r="AY71" s="388">
        <f>SUMIFS(REC!F:F,REC!J:J,AK71,REC!S:S,1,REC!K:K,'01'!$BX$36,REC!L:L,'01'!$R$6,REC!R:R,1)</f>
        <v>0</v>
      </c>
      <c r="AZ71" s="388">
        <f>SUMIFS('EMP ADQ'!G:G,'EMP ADQ'!K:K,AK71,'EMP ADQ'!D:D,'EMP ADQ'!$Y$12,'EMP ADQ'!S:S,1,'EMP ADQ'!L:L,'01'!$BX$36,'EMP ADQ'!M:M,'01'!$R$6,'EMP ADQ'!R:R,1)</f>
        <v>0</v>
      </c>
      <c r="BA71" s="388">
        <f>SUMIFS('EMP ADQ'!G:G,'EMP ADQ'!K:K,AK71,'EMP ADQ'!D:D,'EMP ADQ'!$Y$13,'EMP ADQ'!S:S,1,'EMP ADQ'!L:L,'01'!$BX$36,'EMP ADQ'!M:M,'01'!$R$6,'EMP ADQ'!R:R,1)</f>
        <v>0</v>
      </c>
      <c r="BB71" s="388">
        <f>SUMIFS('EMP CON'!G:G,'EMP CON'!K:K,AK71,'EMP CON'!D:D,'EMP CON'!$Y$12,'EMP CON'!S:S,1,'EMP CON'!L:L,'01'!$BX$36,'EMP CON'!M:M,'01'!$R$6,'EMP CON'!R:R,1)</f>
        <v>0</v>
      </c>
      <c r="BC71" s="388">
        <f>SUMIFS('EMP CON'!G:G,'EMP CON'!K:K,AK71,'EMP CON'!D:D,'EMP CON'!$Y$13,'EMP CON'!S:S,1,'EMP CON'!L:L,'01'!$BX$36,'EMP CON'!M:M,'01'!$R$6,'EMP CON'!R:R,1)</f>
        <v>0</v>
      </c>
      <c r="BD71" s="388">
        <f>SUMIFS('PG CAR'!H:H,'PG CAR'!L:L,AK71,'PG CAR'!U:U,1,'PG CAR'!M:M,'01'!$BX$36,'PG CAR'!N:N,'01'!$R$6,'PG CAR'!T:T,1)</f>
        <v>0</v>
      </c>
      <c r="BE71" s="388"/>
      <c r="BF71" s="388"/>
      <c r="BI71" s="185">
        <v>3</v>
      </c>
      <c r="BJ71" s="388">
        <f t="shared" si="32"/>
        <v>600</v>
      </c>
      <c r="BK71" s="388">
        <f t="shared" si="33"/>
        <v>0</v>
      </c>
      <c r="BL71" s="388">
        <f t="shared" si="34"/>
        <v>0</v>
      </c>
      <c r="BM71" s="388">
        <f t="shared" si="35"/>
        <v>0</v>
      </c>
      <c r="BN71" s="388">
        <f t="shared" si="36"/>
        <v>0</v>
      </c>
      <c r="BO71" s="388">
        <f t="shared" si="37"/>
        <v>277.12</v>
      </c>
      <c r="BP71" s="388">
        <f t="shared" si="38"/>
        <v>0</v>
      </c>
      <c r="BQ71" s="388">
        <f t="shared" si="39"/>
        <v>0</v>
      </c>
      <c r="BR71" s="388">
        <f t="shared" si="40"/>
        <v>0</v>
      </c>
    </row>
    <row r="72" spans="37:70" x14ac:dyDescent="0.25">
      <c r="AK72" s="185">
        <v>4</v>
      </c>
      <c r="AL72" s="388">
        <f>SUMIFS(DES!F:F,DES!J:J,AK72,DES!G:G,'01'!$T$6,DES!S:S,1,DES!K:K,'01'!$BX$36,DES!L:L,'01'!$R$6)</f>
        <v>0</v>
      </c>
      <c r="AM72" s="388">
        <f>SUMIFS(REC!F:F,REC!J:J,AK72,REC!G:G,'01'!$T$6,REC!S:S,1,REC!K:K,'01'!$BX$36,REC!L:L,'01'!$R$6)</f>
        <v>0</v>
      </c>
      <c r="AN72" s="388">
        <f>SUMIFS('EMP ADQ'!G:G,'EMP ADQ'!K:K,AK72,'EMP ADQ'!D:D,'EMP ADQ'!$Y$12,'EMP ADQ'!H:H,'01'!$T$6,'EMP ADQ'!S:S,1,'EMP ADQ'!L:L,'01'!$BX$36,'EMP ADQ'!M:M,'01'!$R$6)</f>
        <v>0</v>
      </c>
      <c r="AO72" s="388">
        <f>SUMIFS('EMP ADQ'!G:G,'EMP ADQ'!K:K,AK72,'EMP ADQ'!D:D,'EMP ADQ'!$Y$13,'EMP ADQ'!H:H,'01'!$T$6,'EMP ADQ'!S:S,1,'EMP ADQ'!L:L,'01'!$BX$36,'EMP ADQ'!M:M,'01'!$R$6)</f>
        <v>0</v>
      </c>
      <c r="AP72" s="388">
        <f>SUMIFS('EMP CON'!G:G,'EMP CON'!K:K,AK72,'EMP CON'!D:D,'EMP CON'!$Y$12,'EMP CON'!H:H,'01'!$T$6,'EMP CON'!S:S,1,'EMP CON'!L:L,'01'!$BX$36,'EMP CON'!M:M,'01'!$R$6)</f>
        <v>0</v>
      </c>
      <c r="AQ72" s="388">
        <f>SUMIFS('EMP CON'!G:G,'EMP CON'!K:K,AK72,'EMP CON'!D:D,'EMP CON'!$Y$13,'EMP CON'!H:H,'01'!$T$6,'EMP CON'!S:S,1,'EMP CON'!L:L,'01'!$BX$36,'EMP CON'!M:M,'01'!$R$6)</f>
        <v>0</v>
      </c>
      <c r="AR72" s="388">
        <f>SUMIFS('PG CAR'!H:H,'PG CAR'!L:L,AK72,'PG CAR'!I:I,'01'!$T$6,'PG CAR'!U:U,1,'PG CAR'!M:M,'01'!$BX$36,'PG CAR'!N:N,'01'!$R$6)</f>
        <v>0</v>
      </c>
      <c r="AS72" s="388">
        <f>SUMIFS(TRANS!F:F,TRANS!J:J,AK72,TRANS!D:D,'01'!$T$6,TRANS!P:P,1,TRANS!K:K,'01'!$BX$36,TRANS!L:L,'01'!$R$6)</f>
        <v>0</v>
      </c>
      <c r="AT72" s="388">
        <f>SUMIFS(TRANS!F:F,TRANS!J:J,AK72,TRANS!G:G,'01'!$T$6,TRANS!P:P,1,TRANS!K:K,'01'!$BX$36,TRANS!L:L,'01'!$R$6)</f>
        <v>0</v>
      </c>
      <c r="AW72" s="185">
        <v>4</v>
      </c>
      <c r="AX72" s="388">
        <f>SUMIFS(DES!F:F,DES!J:J,AK72,DES!S:S,1,DES!K:K,'01'!$BX$36,DES!L:L,'01'!$R$6,DES!R:R,1)</f>
        <v>0</v>
      </c>
      <c r="AY72" s="388">
        <f>SUMIFS(REC!F:F,REC!J:J,AK72,REC!S:S,1,REC!K:K,'01'!$BX$36,REC!L:L,'01'!$R$6,REC!R:R,1)</f>
        <v>0</v>
      </c>
      <c r="AZ72" s="388">
        <f>SUMIFS('EMP ADQ'!G:G,'EMP ADQ'!K:K,AK72,'EMP ADQ'!D:D,'EMP ADQ'!$Y$12,'EMP ADQ'!S:S,1,'EMP ADQ'!L:L,'01'!$BX$36,'EMP ADQ'!M:M,'01'!$R$6,'EMP ADQ'!R:R,1)</f>
        <v>0</v>
      </c>
      <c r="BA72" s="388">
        <f>SUMIFS('EMP ADQ'!G:G,'EMP ADQ'!K:K,AK72,'EMP ADQ'!D:D,'EMP ADQ'!$Y$13,'EMP ADQ'!S:S,1,'EMP ADQ'!L:L,'01'!$BX$36,'EMP ADQ'!M:M,'01'!$R$6,'EMP ADQ'!R:R,1)</f>
        <v>0</v>
      </c>
      <c r="BB72" s="388">
        <f>SUMIFS('EMP CON'!G:G,'EMP CON'!K:K,AK72,'EMP CON'!D:D,'EMP CON'!$Y$12,'EMP CON'!S:S,1,'EMP CON'!L:L,'01'!$BX$36,'EMP CON'!M:M,'01'!$R$6,'EMP CON'!R:R,1)</f>
        <v>0</v>
      </c>
      <c r="BC72" s="388">
        <f>SUMIFS('EMP CON'!G:G,'EMP CON'!K:K,AK72,'EMP CON'!D:D,'EMP CON'!$Y$13,'EMP CON'!S:S,1,'EMP CON'!L:L,'01'!$BX$36,'EMP CON'!M:M,'01'!$R$6,'EMP CON'!R:R,1)</f>
        <v>0</v>
      </c>
      <c r="BD72" s="388">
        <f>SUMIFS('PG CAR'!H:H,'PG CAR'!L:L,AK72,'PG CAR'!U:U,1,'PG CAR'!M:M,'01'!$BX$36,'PG CAR'!N:N,'01'!$R$6,'PG CAR'!T:T,1)</f>
        <v>0</v>
      </c>
      <c r="BE72" s="388"/>
      <c r="BF72" s="388"/>
      <c r="BI72" s="185">
        <v>4</v>
      </c>
      <c r="BJ72" s="388">
        <f t="shared" si="32"/>
        <v>0</v>
      </c>
      <c r="BK72" s="388">
        <f t="shared" si="33"/>
        <v>0</v>
      </c>
      <c r="BL72" s="388">
        <f t="shared" si="34"/>
        <v>0</v>
      </c>
      <c r="BM72" s="388">
        <f t="shared" si="35"/>
        <v>0</v>
      </c>
      <c r="BN72" s="388">
        <f t="shared" si="36"/>
        <v>0</v>
      </c>
      <c r="BO72" s="388">
        <f t="shared" si="37"/>
        <v>0</v>
      </c>
      <c r="BP72" s="388">
        <f t="shared" si="38"/>
        <v>0</v>
      </c>
      <c r="BQ72" s="388">
        <f t="shared" si="39"/>
        <v>0</v>
      </c>
      <c r="BR72" s="388">
        <f t="shared" si="40"/>
        <v>0</v>
      </c>
    </row>
    <row r="73" spans="37:70" x14ac:dyDescent="0.25">
      <c r="AK73" s="185">
        <v>5</v>
      </c>
      <c r="AL73" s="388">
        <f>SUMIFS(DES!F:F,DES!J:J,AK73,DES!G:G,'01'!$T$6,DES!S:S,1,DES!K:K,'01'!$BX$36,DES!L:L,'01'!$R$6)</f>
        <v>50</v>
      </c>
      <c r="AM73" s="388">
        <f>SUMIFS(REC!F:F,REC!J:J,AK73,REC!G:G,'01'!$T$6,REC!S:S,1,REC!K:K,'01'!$BX$36,REC!L:L,'01'!$R$6)</f>
        <v>0</v>
      </c>
      <c r="AN73" s="388">
        <f>SUMIFS('EMP ADQ'!G:G,'EMP ADQ'!K:K,AK73,'EMP ADQ'!D:D,'EMP ADQ'!$Y$12,'EMP ADQ'!H:H,'01'!$T$6,'EMP ADQ'!S:S,1,'EMP ADQ'!L:L,'01'!$BX$36,'EMP ADQ'!M:M,'01'!$R$6)</f>
        <v>0</v>
      </c>
      <c r="AO73" s="388">
        <f>SUMIFS('EMP ADQ'!G:G,'EMP ADQ'!K:K,AK73,'EMP ADQ'!D:D,'EMP ADQ'!$Y$13,'EMP ADQ'!H:H,'01'!$T$6,'EMP ADQ'!S:S,1,'EMP ADQ'!L:L,'01'!$BX$36,'EMP ADQ'!M:M,'01'!$R$6)</f>
        <v>0</v>
      </c>
      <c r="AP73" s="388">
        <f>SUMIFS('EMP CON'!G:G,'EMP CON'!K:K,AK73,'EMP CON'!D:D,'EMP CON'!$Y$12,'EMP CON'!H:H,'01'!$T$6,'EMP CON'!S:S,1,'EMP CON'!L:L,'01'!$BX$36,'EMP CON'!M:M,'01'!$R$6)</f>
        <v>0</v>
      </c>
      <c r="AQ73" s="388">
        <f>SUMIFS('EMP CON'!G:G,'EMP CON'!K:K,AK73,'EMP CON'!D:D,'EMP CON'!$Y$13,'EMP CON'!H:H,'01'!$T$6,'EMP CON'!S:S,1,'EMP CON'!L:L,'01'!$BX$36,'EMP CON'!M:M,'01'!$R$6)</f>
        <v>0</v>
      </c>
      <c r="AR73" s="388">
        <f>SUMIFS('PG CAR'!H:H,'PG CAR'!L:L,AK73,'PG CAR'!I:I,'01'!$T$6,'PG CAR'!U:U,1,'PG CAR'!M:M,'01'!$BX$36,'PG CAR'!N:N,'01'!$R$6)</f>
        <v>0</v>
      </c>
      <c r="AS73" s="388">
        <f>SUMIFS(TRANS!F:F,TRANS!J:J,AK73,TRANS!D:D,'01'!$T$6,TRANS!P:P,1,TRANS!K:K,'01'!$BX$36,TRANS!L:L,'01'!$R$6)</f>
        <v>0</v>
      </c>
      <c r="AT73" s="388">
        <f>SUMIFS(TRANS!F:F,TRANS!J:J,AK73,TRANS!G:G,'01'!$T$6,TRANS!P:P,1,TRANS!K:K,'01'!$BX$36,TRANS!L:L,'01'!$R$6)</f>
        <v>0</v>
      </c>
      <c r="AW73" s="185">
        <v>5</v>
      </c>
      <c r="AX73" s="388">
        <f>SUMIFS(DES!F:F,DES!J:J,AK73,DES!S:S,1,DES!K:K,'01'!$BX$36,DES!L:L,'01'!$R$6,DES!R:R,1)</f>
        <v>0</v>
      </c>
      <c r="AY73" s="388">
        <f>SUMIFS(REC!F:F,REC!J:J,AK73,REC!S:S,1,REC!K:K,'01'!$BX$36,REC!L:L,'01'!$R$6,REC!R:R,1)</f>
        <v>0</v>
      </c>
      <c r="AZ73" s="388">
        <f>SUMIFS('EMP ADQ'!G:G,'EMP ADQ'!K:K,AK73,'EMP ADQ'!D:D,'EMP ADQ'!$Y$12,'EMP ADQ'!S:S,1,'EMP ADQ'!L:L,'01'!$BX$36,'EMP ADQ'!M:M,'01'!$R$6,'EMP ADQ'!R:R,1)</f>
        <v>0</v>
      </c>
      <c r="BA73" s="388">
        <f>SUMIFS('EMP ADQ'!G:G,'EMP ADQ'!K:K,AK73,'EMP ADQ'!D:D,'EMP ADQ'!$Y$13,'EMP ADQ'!S:S,1,'EMP ADQ'!L:L,'01'!$BX$36,'EMP ADQ'!M:M,'01'!$R$6,'EMP ADQ'!R:R,1)</f>
        <v>0</v>
      </c>
      <c r="BB73" s="388">
        <f>SUMIFS('EMP CON'!G:G,'EMP CON'!K:K,AK73,'EMP CON'!D:D,'EMP CON'!$Y$12,'EMP CON'!S:S,1,'EMP CON'!L:L,'01'!$BX$36,'EMP CON'!M:M,'01'!$R$6,'EMP CON'!R:R,1)</f>
        <v>0</v>
      </c>
      <c r="BC73" s="388">
        <f>SUMIFS('EMP CON'!G:G,'EMP CON'!K:K,AK73,'EMP CON'!D:D,'EMP CON'!$Y$13,'EMP CON'!S:S,1,'EMP CON'!L:L,'01'!$BX$36,'EMP CON'!M:M,'01'!$R$6,'EMP CON'!R:R,1)</f>
        <v>0</v>
      </c>
      <c r="BD73" s="388">
        <f>SUMIFS('PG CAR'!H:H,'PG CAR'!L:L,AK73,'PG CAR'!U:U,1,'PG CAR'!M:M,'01'!$BX$36,'PG CAR'!N:N,'01'!$R$6,'PG CAR'!T:T,1)</f>
        <v>0</v>
      </c>
      <c r="BE73" s="388"/>
      <c r="BF73" s="388"/>
      <c r="BI73" s="185">
        <v>5</v>
      </c>
      <c r="BJ73" s="388">
        <f t="shared" si="32"/>
        <v>50</v>
      </c>
      <c r="BK73" s="388">
        <f t="shared" si="33"/>
        <v>0</v>
      </c>
      <c r="BL73" s="388">
        <f t="shared" si="34"/>
        <v>0</v>
      </c>
      <c r="BM73" s="388">
        <f t="shared" si="35"/>
        <v>0</v>
      </c>
      <c r="BN73" s="388">
        <f t="shared" si="36"/>
        <v>0</v>
      </c>
      <c r="BO73" s="388">
        <f t="shared" si="37"/>
        <v>0</v>
      </c>
      <c r="BP73" s="388">
        <f t="shared" si="38"/>
        <v>0</v>
      </c>
      <c r="BQ73" s="388">
        <f t="shared" si="39"/>
        <v>0</v>
      </c>
      <c r="BR73" s="388">
        <f t="shared" si="40"/>
        <v>0</v>
      </c>
    </row>
    <row r="74" spans="37:70" x14ac:dyDescent="0.25">
      <c r="AK74" s="185">
        <v>6</v>
      </c>
      <c r="AL74" s="388">
        <f>SUMIFS(DES!F:F,DES!J:J,AK74,DES!G:G,'01'!$T$6,DES!S:S,1,DES!K:K,'01'!$BX$36,DES!L:L,'01'!$R$6)</f>
        <v>50</v>
      </c>
      <c r="AM74" s="388">
        <f>SUMIFS(REC!F:F,REC!J:J,AK74,REC!G:G,'01'!$T$6,REC!S:S,1,REC!K:K,'01'!$BX$36,REC!L:L,'01'!$R$6)</f>
        <v>0</v>
      </c>
      <c r="AN74" s="388">
        <f>SUMIFS('EMP ADQ'!G:G,'EMP ADQ'!K:K,AK74,'EMP ADQ'!D:D,'EMP ADQ'!$Y$12,'EMP ADQ'!H:H,'01'!$T$6,'EMP ADQ'!S:S,1,'EMP ADQ'!L:L,'01'!$BX$36,'EMP ADQ'!M:M,'01'!$R$6)</f>
        <v>0</v>
      </c>
      <c r="AO74" s="388">
        <f>SUMIFS('EMP ADQ'!G:G,'EMP ADQ'!K:K,AK74,'EMP ADQ'!D:D,'EMP ADQ'!$Y$13,'EMP ADQ'!H:H,'01'!$T$6,'EMP ADQ'!S:S,1,'EMP ADQ'!L:L,'01'!$BX$36,'EMP ADQ'!M:M,'01'!$R$6)</f>
        <v>0</v>
      </c>
      <c r="AP74" s="388">
        <f>SUMIFS('EMP CON'!G:G,'EMP CON'!K:K,AK74,'EMP CON'!D:D,'EMP CON'!$Y$12,'EMP CON'!H:H,'01'!$T$6,'EMP CON'!S:S,1,'EMP CON'!L:L,'01'!$BX$36,'EMP CON'!M:M,'01'!$R$6)</f>
        <v>0</v>
      </c>
      <c r="AQ74" s="388">
        <f>SUMIFS('EMP CON'!G:G,'EMP CON'!K:K,AK74,'EMP CON'!D:D,'EMP CON'!$Y$13,'EMP CON'!H:H,'01'!$T$6,'EMP CON'!S:S,1,'EMP CON'!L:L,'01'!$BX$36,'EMP CON'!M:M,'01'!$R$6)</f>
        <v>0</v>
      </c>
      <c r="AR74" s="388">
        <f>SUMIFS('PG CAR'!H:H,'PG CAR'!L:L,AK74,'PG CAR'!I:I,'01'!$T$6,'PG CAR'!U:U,1,'PG CAR'!M:M,'01'!$BX$36,'PG CAR'!N:N,'01'!$R$6)</f>
        <v>0</v>
      </c>
      <c r="AS74" s="388">
        <f>SUMIFS(TRANS!F:F,TRANS!J:J,AK74,TRANS!D:D,'01'!$T$6,TRANS!P:P,1,TRANS!K:K,'01'!$BX$36,TRANS!L:L,'01'!$R$6)</f>
        <v>0</v>
      </c>
      <c r="AT74" s="388">
        <f>SUMIFS(TRANS!F:F,TRANS!J:J,AK74,TRANS!G:G,'01'!$T$6,TRANS!P:P,1,TRANS!K:K,'01'!$BX$36,TRANS!L:L,'01'!$R$6)</f>
        <v>0</v>
      </c>
      <c r="AW74" s="185">
        <v>6</v>
      </c>
      <c r="AX74" s="388">
        <f>SUMIFS(DES!F:F,DES!J:J,AK74,DES!S:S,1,DES!K:K,'01'!$BX$36,DES!L:L,'01'!$R$6,DES!R:R,1)</f>
        <v>0</v>
      </c>
      <c r="AY74" s="388">
        <f>SUMIFS(REC!F:F,REC!J:J,AK74,REC!S:S,1,REC!K:K,'01'!$BX$36,REC!L:L,'01'!$R$6,REC!R:R,1)</f>
        <v>0</v>
      </c>
      <c r="AZ74" s="388">
        <f>SUMIFS('EMP ADQ'!G:G,'EMP ADQ'!K:K,AK74,'EMP ADQ'!D:D,'EMP ADQ'!$Y$12,'EMP ADQ'!S:S,1,'EMP ADQ'!L:L,'01'!$BX$36,'EMP ADQ'!M:M,'01'!$R$6,'EMP ADQ'!R:R,1)</f>
        <v>0</v>
      </c>
      <c r="BA74" s="388">
        <f>SUMIFS('EMP ADQ'!G:G,'EMP ADQ'!K:K,AK74,'EMP ADQ'!D:D,'EMP ADQ'!$Y$13,'EMP ADQ'!S:S,1,'EMP ADQ'!L:L,'01'!$BX$36,'EMP ADQ'!M:M,'01'!$R$6,'EMP ADQ'!R:R,1)</f>
        <v>0</v>
      </c>
      <c r="BB74" s="388">
        <f>SUMIFS('EMP CON'!G:G,'EMP CON'!K:K,AK74,'EMP CON'!D:D,'EMP CON'!$Y$12,'EMP CON'!S:S,1,'EMP CON'!L:L,'01'!$BX$36,'EMP CON'!M:M,'01'!$R$6,'EMP CON'!R:R,1)</f>
        <v>0</v>
      </c>
      <c r="BC74" s="388">
        <f>SUMIFS('EMP CON'!G:G,'EMP CON'!K:K,AK74,'EMP CON'!D:D,'EMP CON'!$Y$13,'EMP CON'!S:S,1,'EMP CON'!L:L,'01'!$BX$36,'EMP CON'!M:M,'01'!$R$6,'EMP CON'!R:R,1)</f>
        <v>0</v>
      </c>
      <c r="BD74" s="388">
        <f>SUMIFS('PG CAR'!H:H,'PG CAR'!L:L,AK74,'PG CAR'!U:U,1,'PG CAR'!M:M,'01'!$BX$36,'PG CAR'!N:N,'01'!$R$6,'PG CAR'!T:T,1)</f>
        <v>0</v>
      </c>
      <c r="BE74" s="388"/>
      <c r="BF74" s="388"/>
      <c r="BI74" s="185">
        <v>6</v>
      </c>
      <c r="BJ74" s="388">
        <f t="shared" si="32"/>
        <v>50</v>
      </c>
      <c r="BK74" s="388">
        <f t="shared" si="33"/>
        <v>0</v>
      </c>
      <c r="BL74" s="388">
        <f t="shared" si="34"/>
        <v>0</v>
      </c>
      <c r="BM74" s="388">
        <f t="shared" si="35"/>
        <v>0</v>
      </c>
      <c r="BN74" s="388">
        <f t="shared" si="36"/>
        <v>0</v>
      </c>
      <c r="BO74" s="388">
        <f t="shared" si="37"/>
        <v>0</v>
      </c>
      <c r="BP74" s="388">
        <f t="shared" si="38"/>
        <v>0</v>
      </c>
      <c r="BQ74" s="388">
        <f t="shared" si="39"/>
        <v>0</v>
      </c>
      <c r="BR74" s="388">
        <f t="shared" si="40"/>
        <v>0</v>
      </c>
    </row>
    <row r="75" spans="37:70" x14ac:dyDescent="0.25">
      <c r="AK75" s="185">
        <v>7</v>
      </c>
      <c r="AL75" s="388">
        <f>SUMIFS(DES!F:F,DES!J:J,AK75,DES!G:G,'01'!$T$6,DES!S:S,1,DES!K:K,'01'!$BX$36,DES!L:L,'01'!$R$6)</f>
        <v>4</v>
      </c>
      <c r="AM75" s="388">
        <f>SUMIFS(REC!F:F,REC!J:J,AK75,REC!G:G,'01'!$T$6,REC!S:S,1,REC!K:K,'01'!$BX$36,REC!L:L,'01'!$R$6)</f>
        <v>0</v>
      </c>
      <c r="AN75" s="388">
        <f>SUMIFS('EMP ADQ'!G:G,'EMP ADQ'!K:K,AK75,'EMP ADQ'!D:D,'EMP ADQ'!$Y$12,'EMP ADQ'!H:H,'01'!$T$6,'EMP ADQ'!S:S,1,'EMP ADQ'!L:L,'01'!$BX$36,'EMP ADQ'!M:M,'01'!$R$6)</f>
        <v>0</v>
      </c>
      <c r="AO75" s="388">
        <f>SUMIFS('EMP ADQ'!G:G,'EMP ADQ'!K:K,AK75,'EMP ADQ'!D:D,'EMP ADQ'!$Y$13,'EMP ADQ'!H:H,'01'!$T$6,'EMP ADQ'!S:S,1,'EMP ADQ'!L:L,'01'!$BX$36,'EMP ADQ'!M:M,'01'!$R$6)</f>
        <v>0</v>
      </c>
      <c r="AP75" s="388">
        <f>SUMIFS('EMP CON'!G:G,'EMP CON'!K:K,AK75,'EMP CON'!D:D,'EMP CON'!$Y$12,'EMP CON'!H:H,'01'!$T$6,'EMP CON'!S:S,1,'EMP CON'!L:L,'01'!$BX$36,'EMP CON'!M:M,'01'!$R$6)</f>
        <v>0</v>
      </c>
      <c r="AQ75" s="388">
        <f>SUMIFS('EMP CON'!G:G,'EMP CON'!K:K,AK75,'EMP CON'!D:D,'EMP CON'!$Y$13,'EMP CON'!H:H,'01'!$T$6,'EMP CON'!S:S,1,'EMP CON'!L:L,'01'!$BX$36,'EMP CON'!M:M,'01'!$R$6)</f>
        <v>0</v>
      </c>
      <c r="AR75" s="388">
        <f>SUMIFS('PG CAR'!H:H,'PG CAR'!L:L,AK75,'PG CAR'!I:I,'01'!$T$6,'PG CAR'!U:U,1,'PG CAR'!M:M,'01'!$BX$36,'PG CAR'!N:N,'01'!$R$6)</f>
        <v>0</v>
      </c>
      <c r="AS75" s="388">
        <f>SUMIFS(TRANS!F:F,TRANS!J:J,AK75,TRANS!D:D,'01'!$T$6,TRANS!P:P,1,TRANS!K:K,'01'!$BX$36,TRANS!L:L,'01'!$R$6)</f>
        <v>0</v>
      </c>
      <c r="AT75" s="388">
        <f>SUMIFS(TRANS!F:F,TRANS!J:J,AK75,TRANS!G:G,'01'!$T$6,TRANS!P:P,1,TRANS!K:K,'01'!$BX$36,TRANS!L:L,'01'!$R$6)</f>
        <v>0</v>
      </c>
      <c r="AW75" s="185">
        <v>7</v>
      </c>
      <c r="AX75" s="388">
        <f>SUMIFS(DES!F:F,DES!J:J,AK75,DES!S:S,1,DES!K:K,'01'!$BX$36,DES!L:L,'01'!$R$6,DES!R:R,1)</f>
        <v>0</v>
      </c>
      <c r="AY75" s="388">
        <f>SUMIFS(REC!F:F,REC!J:J,AK75,REC!S:S,1,REC!K:K,'01'!$BX$36,REC!L:L,'01'!$R$6,REC!R:R,1)</f>
        <v>0</v>
      </c>
      <c r="AZ75" s="388">
        <f>SUMIFS('EMP ADQ'!G:G,'EMP ADQ'!K:K,AK75,'EMP ADQ'!D:D,'EMP ADQ'!$Y$12,'EMP ADQ'!S:S,1,'EMP ADQ'!L:L,'01'!$BX$36,'EMP ADQ'!M:M,'01'!$R$6,'EMP ADQ'!R:R,1)</f>
        <v>0</v>
      </c>
      <c r="BA75" s="388">
        <f>SUMIFS('EMP ADQ'!G:G,'EMP ADQ'!K:K,AK75,'EMP ADQ'!D:D,'EMP ADQ'!$Y$13,'EMP ADQ'!S:S,1,'EMP ADQ'!L:L,'01'!$BX$36,'EMP ADQ'!M:M,'01'!$R$6,'EMP ADQ'!R:R,1)</f>
        <v>0</v>
      </c>
      <c r="BB75" s="388">
        <f>SUMIFS('EMP CON'!G:G,'EMP CON'!K:K,AK75,'EMP CON'!D:D,'EMP CON'!$Y$12,'EMP CON'!S:S,1,'EMP CON'!L:L,'01'!$BX$36,'EMP CON'!M:M,'01'!$R$6,'EMP CON'!R:R,1)</f>
        <v>0</v>
      </c>
      <c r="BC75" s="388">
        <f>SUMIFS('EMP CON'!G:G,'EMP CON'!K:K,AK75,'EMP CON'!D:D,'EMP CON'!$Y$13,'EMP CON'!S:S,1,'EMP CON'!L:L,'01'!$BX$36,'EMP CON'!M:M,'01'!$R$6,'EMP CON'!R:R,1)</f>
        <v>0</v>
      </c>
      <c r="BD75" s="388">
        <f>SUMIFS('PG CAR'!H:H,'PG CAR'!L:L,AK75,'PG CAR'!U:U,1,'PG CAR'!M:M,'01'!$BX$36,'PG CAR'!N:N,'01'!$R$6,'PG CAR'!T:T,1)</f>
        <v>0</v>
      </c>
      <c r="BE75" s="388"/>
      <c r="BF75" s="388"/>
      <c r="BI75" s="185">
        <v>7</v>
      </c>
      <c r="BJ75" s="388">
        <f t="shared" si="32"/>
        <v>4</v>
      </c>
      <c r="BK75" s="388">
        <f t="shared" si="33"/>
        <v>0</v>
      </c>
      <c r="BL75" s="388">
        <f t="shared" si="34"/>
        <v>0</v>
      </c>
      <c r="BM75" s="388">
        <f t="shared" si="35"/>
        <v>0</v>
      </c>
      <c r="BN75" s="388">
        <f t="shared" si="36"/>
        <v>0</v>
      </c>
      <c r="BO75" s="388">
        <f t="shared" si="37"/>
        <v>0</v>
      </c>
      <c r="BP75" s="388">
        <f t="shared" si="38"/>
        <v>0</v>
      </c>
      <c r="BQ75" s="388">
        <f t="shared" si="39"/>
        <v>0</v>
      </c>
      <c r="BR75" s="388">
        <f t="shared" si="40"/>
        <v>0</v>
      </c>
    </row>
    <row r="76" spans="37:70" x14ac:dyDescent="0.25">
      <c r="AK76" s="185">
        <v>8</v>
      </c>
      <c r="AL76" s="388">
        <f>SUMIFS(DES!F:F,DES!J:J,AK76,DES!G:G,'01'!$T$6,DES!S:S,1,DES!K:K,'01'!$BX$36,DES!L:L,'01'!$R$6)</f>
        <v>204.4</v>
      </c>
      <c r="AM76" s="388">
        <f>SUMIFS(REC!F:F,REC!J:J,AK76,REC!G:G,'01'!$T$6,REC!S:S,1,REC!K:K,'01'!$BX$36,REC!L:L,'01'!$R$6)</f>
        <v>0</v>
      </c>
      <c r="AN76" s="388">
        <f>SUMIFS('EMP ADQ'!G:G,'EMP ADQ'!K:K,AK76,'EMP ADQ'!D:D,'EMP ADQ'!$Y$12,'EMP ADQ'!H:H,'01'!$T$6,'EMP ADQ'!S:S,1,'EMP ADQ'!L:L,'01'!$BX$36,'EMP ADQ'!M:M,'01'!$R$6)</f>
        <v>150</v>
      </c>
      <c r="AO76" s="388">
        <f>SUMIFS('EMP ADQ'!G:G,'EMP ADQ'!K:K,AK76,'EMP ADQ'!D:D,'EMP ADQ'!$Y$13,'EMP ADQ'!H:H,'01'!$T$6,'EMP ADQ'!S:S,1,'EMP ADQ'!L:L,'01'!$BX$36,'EMP ADQ'!M:M,'01'!$R$6)</f>
        <v>0</v>
      </c>
      <c r="AP76" s="388">
        <f>SUMIFS('EMP CON'!G:G,'EMP CON'!K:K,AK76,'EMP CON'!D:D,'EMP CON'!$Y$12,'EMP CON'!H:H,'01'!$T$6,'EMP CON'!S:S,1,'EMP CON'!L:L,'01'!$BX$36,'EMP CON'!M:M,'01'!$R$6)</f>
        <v>50</v>
      </c>
      <c r="AQ76" s="388">
        <f>SUMIFS('EMP CON'!G:G,'EMP CON'!K:K,AK76,'EMP CON'!D:D,'EMP CON'!$Y$13,'EMP CON'!H:H,'01'!$T$6,'EMP CON'!S:S,1,'EMP CON'!L:L,'01'!$BX$36,'EMP CON'!M:M,'01'!$R$6)</f>
        <v>0</v>
      </c>
      <c r="AR76" s="388">
        <f>SUMIFS('PG CAR'!H:H,'PG CAR'!L:L,AK76,'PG CAR'!I:I,'01'!$T$6,'PG CAR'!U:U,1,'PG CAR'!M:M,'01'!$BX$36,'PG CAR'!N:N,'01'!$R$6)</f>
        <v>0</v>
      </c>
      <c r="AS76" s="388">
        <f>SUMIFS(TRANS!F:F,TRANS!J:J,AK76,TRANS!D:D,'01'!$T$6,TRANS!P:P,1,TRANS!K:K,'01'!$BX$36,TRANS!L:L,'01'!$R$6)</f>
        <v>0</v>
      </c>
      <c r="AT76" s="388">
        <f>SUMIFS(TRANS!F:F,TRANS!J:J,AK76,TRANS!G:G,'01'!$T$6,TRANS!P:P,1,TRANS!K:K,'01'!$BX$36,TRANS!L:L,'01'!$R$6)</f>
        <v>0</v>
      </c>
      <c r="AW76" s="185">
        <v>8</v>
      </c>
      <c r="AX76" s="388">
        <f>SUMIFS(DES!F:F,DES!J:J,AK76,DES!S:S,1,DES!K:K,'01'!$BX$36,DES!L:L,'01'!$R$6,DES!R:R,1)</f>
        <v>0</v>
      </c>
      <c r="AY76" s="388">
        <f>SUMIFS(REC!F:F,REC!J:J,AK76,REC!S:S,1,REC!K:K,'01'!$BX$36,REC!L:L,'01'!$R$6,REC!R:R,1)</f>
        <v>0</v>
      </c>
      <c r="AZ76" s="388">
        <f>SUMIFS('EMP ADQ'!G:G,'EMP ADQ'!K:K,AK76,'EMP ADQ'!D:D,'EMP ADQ'!$Y$12,'EMP ADQ'!S:S,1,'EMP ADQ'!L:L,'01'!$BX$36,'EMP ADQ'!M:M,'01'!$R$6,'EMP ADQ'!R:R,1)</f>
        <v>0</v>
      </c>
      <c r="BA76" s="388">
        <f>SUMIFS('EMP ADQ'!G:G,'EMP ADQ'!K:K,AK76,'EMP ADQ'!D:D,'EMP ADQ'!$Y$13,'EMP ADQ'!S:S,1,'EMP ADQ'!L:L,'01'!$BX$36,'EMP ADQ'!M:M,'01'!$R$6,'EMP ADQ'!R:R,1)</f>
        <v>0</v>
      </c>
      <c r="BB76" s="388">
        <f>SUMIFS('EMP CON'!G:G,'EMP CON'!K:K,AK76,'EMP CON'!D:D,'EMP CON'!$Y$12,'EMP CON'!S:S,1,'EMP CON'!L:L,'01'!$BX$36,'EMP CON'!M:M,'01'!$R$6,'EMP CON'!R:R,1)</f>
        <v>0</v>
      </c>
      <c r="BC76" s="388">
        <f>SUMIFS('EMP CON'!G:G,'EMP CON'!K:K,AK76,'EMP CON'!D:D,'EMP CON'!$Y$13,'EMP CON'!S:S,1,'EMP CON'!L:L,'01'!$BX$36,'EMP CON'!M:M,'01'!$R$6,'EMP CON'!R:R,1)</f>
        <v>0</v>
      </c>
      <c r="BD76" s="388">
        <f>SUMIFS('PG CAR'!H:H,'PG CAR'!L:L,AK76,'PG CAR'!U:U,1,'PG CAR'!M:M,'01'!$BX$36,'PG CAR'!N:N,'01'!$R$6,'PG CAR'!T:T,1)</f>
        <v>0</v>
      </c>
      <c r="BE76" s="388"/>
      <c r="BF76" s="388"/>
      <c r="BI76" s="185">
        <v>8</v>
      </c>
      <c r="BJ76" s="388">
        <f t="shared" si="32"/>
        <v>204.4</v>
      </c>
      <c r="BK76" s="388">
        <f t="shared" si="33"/>
        <v>0</v>
      </c>
      <c r="BL76" s="388">
        <f t="shared" si="34"/>
        <v>150</v>
      </c>
      <c r="BM76" s="388">
        <f t="shared" si="35"/>
        <v>0</v>
      </c>
      <c r="BN76" s="388">
        <f t="shared" si="36"/>
        <v>50</v>
      </c>
      <c r="BO76" s="388">
        <f t="shared" si="37"/>
        <v>0</v>
      </c>
      <c r="BP76" s="388">
        <f t="shared" si="38"/>
        <v>0</v>
      </c>
      <c r="BQ76" s="388">
        <f t="shared" si="39"/>
        <v>0</v>
      </c>
      <c r="BR76" s="388">
        <f t="shared" si="40"/>
        <v>0</v>
      </c>
    </row>
    <row r="77" spans="37:70" x14ac:dyDescent="0.25">
      <c r="AK77" s="185">
        <v>9</v>
      </c>
      <c r="AL77" s="388">
        <f>SUMIFS(DES!F:F,DES!J:J,AK77,DES!G:G,'01'!$T$6,DES!S:S,1,DES!K:K,'01'!$BX$36,DES!L:L,'01'!$R$6)</f>
        <v>15</v>
      </c>
      <c r="AM77" s="388">
        <f>SUMIFS(REC!F:F,REC!J:J,AK77,REC!G:G,'01'!$T$6,REC!S:S,1,REC!K:K,'01'!$BX$36,REC!L:L,'01'!$R$6)</f>
        <v>0</v>
      </c>
      <c r="AN77" s="388">
        <f>SUMIFS('EMP ADQ'!G:G,'EMP ADQ'!K:K,AK77,'EMP ADQ'!D:D,'EMP ADQ'!$Y$12,'EMP ADQ'!H:H,'01'!$T$6,'EMP ADQ'!S:S,1,'EMP ADQ'!L:L,'01'!$BX$36,'EMP ADQ'!M:M,'01'!$R$6)</f>
        <v>0</v>
      </c>
      <c r="AO77" s="388">
        <f>SUMIFS('EMP ADQ'!G:G,'EMP ADQ'!K:K,AK77,'EMP ADQ'!D:D,'EMP ADQ'!$Y$13,'EMP ADQ'!H:H,'01'!$T$6,'EMP ADQ'!S:S,1,'EMP ADQ'!L:L,'01'!$BX$36,'EMP ADQ'!M:M,'01'!$R$6)</f>
        <v>0</v>
      </c>
      <c r="AP77" s="388">
        <f>SUMIFS('EMP CON'!G:G,'EMP CON'!K:K,AK77,'EMP CON'!D:D,'EMP CON'!$Y$12,'EMP CON'!H:H,'01'!$T$6,'EMP CON'!S:S,1,'EMP CON'!L:L,'01'!$BX$36,'EMP CON'!M:M,'01'!$R$6)</f>
        <v>0</v>
      </c>
      <c r="AQ77" s="388">
        <f>SUMIFS('EMP CON'!G:G,'EMP CON'!K:K,AK77,'EMP CON'!D:D,'EMP CON'!$Y$13,'EMP CON'!H:H,'01'!$T$6,'EMP CON'!S:S,1,'EMP CON'!L:L,'01'!$BX$36,'EMP CON'!M:M,'01'!$R$6)</f>
        <v>0</v>
      </c>
      <c r="AR77" s="388">
        <f>SUMIFS('PG CAR'!H:H,'PG CAR'!L:L,AK77,'PG CAR'!I:I,'01'!$T$6,'PG CAR'!U:U,1,'PG CAR'!M:M,'01'!$BX$36,'PG CAR'!N:N,'01'!$R$6)</f>
        <v>0</v>
      </c>
      <c r="AS77" s="388">
        <f>SUMIFS(TRANS!F:F,TRANS!J:J,AK77,TRANS!D:D,'01'!$T$6,TRANS!P:P,1,TRANS!K:K,'01'!$BX$36,TRANS!L:L,'01'!$R$6)</f>
        <v>0</v>
      </c>
      <c r="AT77" s="388">
        <f>SUMIFS(TRANS!F:F,TRANS!J:J,AK77,TRANS!G:G,'01'!$T$6,TRANS!P:P,1,TRANS!K:K,'01'!$BX$36,TRANS!L:L,'01'!$R$6)</f>
        <v>0</v>
      </c>
      <c r="AW77" s="185">
        <v>9</v>
      </c>
      <c r="AX77" s="388">
        <f>SUMIFS(DES!F:F,DES!J:J,AK77,DES!S:S,1,DES!K:K,'01'!$BX$36,DES!L:L,'01'!$R$6,DES!R:R,1)</f>
        <v>0</v>
      </c>
      <c r="AY77" s="388">
        <f>SUMIFS(REC!F:F,REC!J:J,AK77,REC!S:S,1,REC!K:K,'01'!$BX$36,REC!L:L,'01'!$R$6,REC!R:R,1)</f>
        <v>0</v>
      </c>
      <c r="AZ77" s="388">
        <f>SUMIFS('EMP ADQ'!G:G,'EMP ADQ'!K:K,AK77,'EMP ADQ'!D:D,'EMP ADQ'!$Y$12,'EMP ADQ'!S:S,1,'EMP ADQ'!L:L,'01'!$BX$36,'EMP ADQ'!M:M,'01'!$R$6,'EMP ADQ'!R:R,1)</f>
        <v>0</v>
      </c>
      <c r="BA77" s="388">
        <f>SUMIFS('EMP ADQ'!G:G,'EMP ADQ'!K:K,AK77,'EMP ADQ'!D:D,'EMP ADQ'!$Y$13,'EMP ADQ'!S:S,1,'EMP ADQ'!L:L,'01'!$BX$36,'EMP ADQ'!M:M,'01'!$R$6,'EMP ADQ'!R:R,1)</f>
        <v>0</v>
      </c>
      <c r="BB77" s="388">
        <f>SUMIFS('EMP CON'!G:G,'EMP CON'!K:K,AK77,'EMP CON'!D:D,'EMP CON'!$Y$12,'EMP CON'!S:S,1,'EMP CON'!L:L,'01'!$BX$36,'EMP CON'!M:M,'01'!$R$6,'EMP CON'!R:R,1)</f>
        <v>0</v>
      </c>
      <c r="BC77" s="388">
        <f>SUMIFS('EMP CON'!G:G,'EMP CON'!K:K,AK77,'EMP CON'!D:D,'EMP CON'!$Y$13,'EMP CON'!S:S,1,'EMP CON'!L:L,'01'!$BX$36,'EMP CON'!M:M,'01'!$R$6,'EMP CON'!R:R,1)</f>
        <v>0</v>
      </c>
      <c r="BD77" s="388">
        <f>SUMIFS('PG CAR'!H:H,'PG CAR'!L:L,AK77,'PG CAR'!U:U,1,'PG CAR'!M:M,'01'!$BX$36,'PG CAR'!N:N,'01'!$R$6,'PG CAR'!T:T,1)</f>
        <v>0</v>
      </c>
      <c r="BE77" s="388"/>
      <c r="BF77" s="388"/>
      <c r="BI77" s="185">
        <v>9</v>
      </c>
      <c r="BJ77" s="388">
        <f t="shared" si="32"/>
        <v>15</v>
      </c>
      <c r="BK77" s="388">
        <f t="shared" si="33"/>
        <v>0</v>
      </c>
      <c r="BL77" s="388">
        <f t="shared" si="34"/>
        <v>0</v>
      </c>
      <c r="BM77" s="388">
        <f t="shared" si="35"/>
        <v>0</v>
      </c>
      <c r="BN77" s="388">
        <f t="shared" si="36"/>
        <v>0</v>
      </c>
      <c r="BO77" s="388">
        <f t="shared" si="37"/>
        <v>0</v>
      </c>
      <c r="BP77" s="388">
        <f t="shared" si="38"/>
        <v>0</v>
      </c>
      <c r="BQ77" s="388">
        <f t="shared" si="39"/>
        <v>0</v>
      </c>
      <c r="BR77" s="388">
        <f t="shared" si="40"/>
        <v>0</v>
      </c>
    </row>
    <row r="78" spans="37:70" x14ac:dyDescent="0.25">
      <c r="AK78" s="185">
        <v>10</v>
      </c>
      <c r="AL78" s="388">
        <f>SUMIFS(DES!F:F,DES!J:J,AK78,DES!G:G,'01'!$T$6,DES!S:S,1,DES!K:K,'01'!$BX$36,DES!L:L,'01'!$R$6)</f>
        <v>10</v>
      </c>
      <c r="AM78" s="388">
        <f>SUMIFS(REC!F:F,REC!J:J,AK78,REC!G:G,'01'!$T$6,REC!S:S,1,REC!K:K,'01'!$BX$36,REC!L:L,'01'!$R$6)</f>
        <v>0</v>
      </c>
      <c r="AN78" s="388">
        <f>SUMIFS('EMP ADQ'!G:G,'EMP ADQ'!K:K,AK78,'EMP ADQ'!D:D,'EMP ADQ'!$Y$12,'EMP ADQ'!H:H,'01'!$T$6,'EMP ADQ'!S:S,1,'EMP ADQ'!L:L,'01'!$BX$36,'EMP ADQ'!M:M,'01'!$R$6)</f>
        <v>0</v>
      </c>
      <c r="AO78" s="388">
        <f>SUMIFS('EMP ADQ'!G:G,'EMP ADQ'!K:K,AK78,'EMP ADQ'!D:D,'EMP ADQ'!$Y$13,'EMP ADQ'!H:H,'01'!$T$6,'EMP ADQ'!S:S,1,'EMP ADQ'!L:L,'01'!$BX$36,'EMP ADQ'!M:M,'01'!$R$6)</f>
        <v>0</v>
      </c>
      <c r="AP78" s="388">
        <f>SUMIFS('EMP CON'!G:G,'EMP CON'!K:K,AK78,'EMP CON'!D:D,'EMP CON'!$Y$12,'EMP CON'!H:H,'01'!$T$6,'EMP CON'!S:S,1,'EMP CON'!L:L,'01'!$BX$36,'EMP CON'!M:M,'01'!$R$6)</f>
        <v>0</v>
      </c>
      <c r="AQ78" s="388">
        <f>SUMIFS('EMP CON'!G:G,'EMP CON'!K:K,AK78,'EMP CON'!D:D,'EMP CON'!$Y$13,'EMP CON'!H:H,'01'!$T$6,'EMP CON'!S:S,1,'EMP CON'!L:L,'01'!$BX$36,'EMP CON'!M:M,'01'!$R$6)</f>
        <v>0</v>
      </c>
      <c r="AR78" s="388">
        <f>SUMIFS('PG CAR'!H:H,'PG CAR'!L:L,AK78,'PG CAR'!I:I,'01'!$T$6,'PG CAR'!U:U,1,'PG CAR'!M:M,'01'!$BX$36,'PG CAR'!N:N,'01'!$R$6)</f>
        <v>0</v>
      </c>
      <c r="AS78" s="388">
        <f>SUMIFS(TRANS!F:F,TRANS!J:J,AK78,TRANS!D:D,'01'!$T$6,TRANS!P:P,1,TRANS!K:K,'01'!$BX$36,TRANS!L:L,'01'!$R$6)</f>
        <v>0</v>
      </c>
      <c r="AT78" s="388">
        <f>SUMIFS(TRANS!F:F,TRANS!J:J,AK78,TRANS!G:G,'01'!$T$6,TRANS!P:P,1,TRANS!K:K,'01'!$BX$36,TRANS!L:L,'01'!$R$6)</f>
        <v>650</v>
      </c>
      <c r="AW78" s="185">
        <v>10</v>
      </c>
      <c r="AX78" s="388">
        <f>SUMIFS(DES!F:F,DES!J:J,AK78,DES!S:S,1,DES!K:K,'01'!$BX$36,DES!L:L,'01'!$R$6,DES!R:R,1)</f>
        <v>0</v>
      </c>
      <c r="AY78" s="388">
        <f>SUMIFS(REC!F:F,REC!J:J,AK78,REC!S:S,1,REC!K:K,'01'!$BX$36,REC!L:L,'01'!$R$6,REC!R:R,1)</f>
        <v>0</v>
      </c>
      <c r="AZ78" s="388">
        <f>SUMIFS('EMP ADQ'!G:G,'EMP ADQ'!K:K,AK78,'EMP ADQ'!D:D,'EMP ADQ'!$Y$12,'EMP ADQ'!S:S,1,'EMP ADQ'!L:L,'01'!$BX$36,'EMP ADQ'!M:M,'01'!$R$6,'EMP ADQ'!R:R,1)</f>
        <v>0</v>
      </c>
      <c r="BA78" s="388">
        <f>SUMIFS('EMP ADQ'!G:G,'EMP ADQ'!K:K,AK78,'EMP ADQ'!D:D,'EMP ADQ'!$Y$13,'EMP ADQ'!S:S,1,'EMP ADQ'!L:L,'01'!$BX$36,'EMP ADQ'!M:M,'01'!$R$6,'EMP ADQ'!R:R,1)</f>
        <v>0</v>
      </c>
      <c r="BB78" s="388">
        <f>SUMIFS('EMP CON'!G:G,'EMP CON'!K:K,AK78,'EMP CON'!D:D,'EMP CON'!$Y$12,'EMP CON'!S:S,1,'EMP CON'!L:L,'01'!$BX$36,'EMP CON'!M:M,'01'!$R$6,'EMP CON'!R:R,1)</f>
        <v>0</v>
      </c>
      <c r="BC78" s="388">
        <f>SUMIFS('EMP CON'!G:G,'EMP CON'!K:K,AK78,'EMP CON'!D:D,'EMP CON'!$Y$13,'EMP CON'!S:S,1,'EMP CON'!L:L,'01'!$BX$36,'EMP CON'!M:M,'01'!$R$6,'EMP CON'!R:R,1)</f>
        <v>0</v>
      </c>
      <c r="BD78" s="388">
        <f>SUMIFS('PG CAR'!H:H,'PG CAR'!L:L,AK78,'PG CAR'!U:U,1,'PG CAR'!M:M,'01'!$BX$36,'PG CAR'!N:N,'01'!$R$6,'PG CAR'!T:T,1)</f>
        <v>0</v>
      </c>
      <c r="BE78" s="388"/>
      <c r="BF78" s="388"/>
      <c r="BI78" s="185">
        <v>10</v>
      </c>
      <c r="BJ78" s="388">
        <f t="shared" si="32"/>
        <v>10</v>
      </c>
      <c r="BK78" s="388">
        <f t="shared" si="33"/>
        <v>0</v>
      </c>
      <c r="BL78" s="388">
        <f t="shared" si="34"/>
        <v>0</v>
      </c>
      <c r="BM78" s="388">
        <f t="shared" si="35"/>
        <v>0</v>
      </c>
      <c r="BN78" s="388">
        <f t="shared" si="36"/>
        <v>0</v>
      </c>
      <c r="BO78" s="388">
        <f t="shared" si="37"/>
        <v>0</v>
      </c>
      <c r="BP78" s="388">
        <f t="shared" si="38"/>
        <v>0</v>
      </c>
      <c r="BQ78" s="388">
        <f t="shared" si="39"/>
        <v>0</v>
      </c>
      <c r="BR78" s="388">
        <f t="shared" si="40"/>
        <v>650</v>
      </c>
    </row>
    <row r="79" spans="37:70" x14ac:dyDescent="0.25">
      <c r="AK79" s="185">
        <v>11</v>
      </c>
      <c r="AL79" s="388">
        <f>SUMIFS(DES!F:F,DES!J:J,AK79,DES!G:G,'01'!$T$6,DES!S:S,1,DES!K:K,'01'!$BX$36,DES!L:L,'01'!$R$6)</f>
        <v>100</v>
      </c>
      <c r="AM79" s="388">
        <f>SUMIFS(REC!F:F,REC!J:J,AK79,REC!G:G,'01'!$T$6,REC!S:S,1,REC!K:K,'01'!$BX$36,REC!L:L,'01'!$R$6)</f>
        <v>0</v>
      </c>
      <c r="AN79" s="388">
        <f>SUMIFS('EMP ADQ'!G:G,'EMP ADQ'!K:K,AK79,'EMP ADQ'!D:D,'EMP ADQ'!$Y$12,'EMP ADQ'!H:H,'01'!$T$6,'EMP ADQ'!S:S,1,'EMP ADQ'!L:L,'01'!$BX$36,'EMP ADQ'!M:M,'01'!$R$6)</f>
        <v>0</v>
      </c>
      <c r="AO79" s="388">
        <f>SUMIFS('EMP ADQ'!G:G,'EMP ADQ'!K:K,AK79,'EMP ADQ'!D:D,'EMP ADQ'!$Y$13,'EMP ADQ'!H:H,'01'!$T$6,'EMP ADQ'!S:S,1,'EMP ADQ'!L:L,'01'!$BX$36,'EMP ADQ'!M:M,'01'!$R$6)</f>
        <v>0</v>
      </c>
      <c r="AP79" s="388">
        <f>SUMIFS('EMP CON'!G:G,'EMP CON'!K:K,AK79,'EMP CON'!D:D,'EMP CON'!$Y$12,'EMP CON'!H:H,'01'!$T$6,'EMP CON'!S:S,1,'EMP CON'!L:L,'01'!$BX$36,'EMP CON'!M:M,'01'!$R$6)</f>
        <v>0</v>
      </c>
      <c r="AQ79" s="388">
        <f>SUMIFS('EMP CON'!G:G,'EMP CON'!K:K,AK79,'EMP CON'!D:D,'EMP CON'!$Y$13,'EMP CON'!H:H,'01'!$T$6,'EMP CON'!S:S,1,'EMP CON'!L:L,'01'!$BX$36,'EMP CON'!M:M,'01'!$R$6)</f>
        <v>0</v>
      </c>
      <c r="AR79" s="388">
        <f>SUMIFS('PG CAR'!H:H,'PG CAR'!L:L,AK79,'PG CAR'!I:I,'01'!$T$6,'PG CAR'!U:U,1,'PG CAR'!M:M,'01'!$BX$36,'PG CAR'!N:N,'01'!$R$6)</f>
        <v>0</v>
      </c>
      <c r="AS79" s="388">
        <f>SUMIFS(TRANS!F:F,TRANS!J:J,AK79,TRANS!D:D,'01'!$T$6,TRANS!P:P,1,TRANS!K:K,'01'!$BX$36,TRANS!L:L,'01'!$R$6)</f>
        <v>0</v>
      </c>
      <c r="AT79" s="388">
        <f>SUMIFS(TRANS!F:F,TRANS!J:J,AK79,TRANS!G:G,'01'!$T$6,TRANS!P:P,1,TRANS!K:K,'01'!$BX$36,TRANS!L:L,'01'!$R$6)</f>
        <v>0</v>
      </c>
      <c r="AW79" s="185">
        <v>11</v>
      </c>
      <c r="AX79" s="388">
        <f>SUMIFS(DES!F:F,DES!J:J,AK79,DES!S:S,1,DES!K:K,'01'!$BX$36,DES!L:L,'01'!$R$6,DES!R:R,1)</f>
        <v>0</v>
      </c>
      <c r="AY79" s="388">
        <f>SUMIFS(REC!F:F,REC!J:J,AK79,REC!S:S,1,REC!K:K,'01'!$BX$36,REC!L:L,'01'!$R$6,REC!R:R,1)</f>
        <v>0</v>
      </c>
      <c r="AZ79" s="388">
        <f>SUMIFS('EMP ADQ'!G:G,'EMP ADQ'!K:K,AK79,'EMP ADQ'!D:D,'EMP ADQ'!$Y$12,'EMP ADQ'!S:S,1,'EMP ADQ'!L:L,'01'!$BX$36,'EMP ADQ'!M:M,'01'!$R$6,'EMP ADQ'!R:R,1)</f>
        <v>0</v>
      </c>
      <c r="BA79" s="388">
        <f>SUMIFS('EMP ADQ'!G:G,'EMP ADQ'!K:K,AK79,'EMP ADQ'!D:D,'EMP ADQ'!$Y$13,'EMP ADQ'!S:S,1,'EMP ADQ'!L:L,'01'!$BX$36,'EMP ADQ'!M:M,'01'!$R$6,'EMP ADQ'!R:R,1)</f>
        <v>0</v>
      </c>
      <c r="BB79" s="388">
        <f>SUMIFS('EMP CON'!G:G,'EMP CON'!K:K,AK79,'EMP CON'!D:D,'EMP CON'!$Y$12,'EMP CON'!S:S,1,'EMP CON'!L:L,'01'!$BX$36,'EMP CON'!M:M,'01'!$R$6,'EMP CON'!R:R,1)</f>
        <v>0</v>
      </c>
      <c r="BC79" s="388">
        <f>SUMIFS('EMP CON'!G:G,'EMP CON'!K:K,AK79,'EMP CON'!D:D,'EMP CON'!$Y$13,'EMP CON'!S:S,1,'EMP CON'!L:L,'01'!$BX$36,'EMP CON'!M:M,'01'!$R$6,'EMP CON'!R:R,1)</f>
        <v>0</v>
      </c>
      <c r="BD79" s="388">
        <f>SUMIFS('PG CAR'!H:H,'PG CAR'!L:L,AK79,'PG CAR'!U:U,1,'PG CAR'!M:M,'01'!$BX$36,'PG CAR'!N:N,'01'!$R$6,'PG CAR'!T:T,1)</f>
        <v>0</v>
      </c>
      <c r="BE79" s="388"/>
      <c r="BF79" s="388"/>
      <c r="BI79" s="185">
        <v>11</v>
      </c>
      <c r="BJ79" s="388">
        <f t="shared" si="32"/>
        <v>100</v>
      </c>
      <c r="BK79" s="388">
        <f t="shared" si="33"/>
        <v>0</v>
      </c>
      <c r="BL79" s="388">
        <f t="shared" si="34"/>
        <v>0</v>
      </c>
      <c r="BM79" s="388">
        <f t="shared" si="35"/>
        <v>0</v>
      </c>
      <c r="BN79" s="388">
        <f t="shared" si="36"/>
        <v>0</v>
      </c>
      <c r="BO79" s="388">
        <f t="shared" si="37"/>
        <v>0</v>
      </c>
      <c r="BP79" s="388">
        <f t="shared" si="38"/>
        <v>0</v>
      </c>
      <c r="BQ79" s="388">
        <f t="shared" si="39"/>
        <v>0</v>
      </c>
      <c r="BR79" s="388">
        <f t="shared" si="40"/>
        <v>0</v>
      </c>
    </row>
    <row r="80" spans="37:70" x14ac:dyDescent="0.25">
      <c r="AK80" s="185">
        <v>12</v>
      </c>
      <c r="AL80" s="388">
        <f>SUMIFS(DES!F:F,DES!J:J,AK80,DES!G:G,'01'!$T$6,DES!S:S,1,DES!K:K,'01'!$BX$36,DES!L:L,'01'!$R$6)</f>
        <v>29</v>
      </c>
      <c r="AM80" s="388">
        <f>SUMIFS(REC!F:F,REC!J:J,AK80,REC!G:G,'01'!$T$6,REC!S:S,1,REC!K:K,'01'!$BX$36,REC!L:L,'01'!$R$6)</f>
        <v>0</v>
      </c>
      <c r="AN80" s="388">
        <f>SUMIFS('EMP ADQ'!G:G,'EMP ADQ'!K:K,AK80,'EMP ADQ'!D:D,'EMP ADQ'!$Y$12,'EMP ADQ'!H:H,'01'!$T$6,'EMP ADQ'!S:S,1,'EMP ADQ'!L:L,'01'!$BX$36,'EMP ADQ'!M:M,'01'!$R$6)</f>
        <v>0</v>
      </c>
      <c r="AO80" s="388">
        <f>SUMIFS('EMP ADQ'!G:G,'EMP ADQ'!K:K,AK80,'EMP ADQ'!D:D,'EMP ADQ'!$Y$13,'EMP ADQ'!H:H,'01'!$T$6,'EMP ADQ'!S:S,1,'EMP ADQ'!L:L,'01'!$BX$36,'EMP ADQ'!M:M,'01'!$R$6)</f>
        <v>0</v>
      </c>
      <c r="AP80" s="388">
        <f>SUMIFS('EMP CON'!G:G,'EMP CON'!K:K,AK80,'EMP CON'!D:D,'EMP CON'!$Y$12,'EMP CON'!H:H,'01'!$T$6,'EMP CON'!S:S,1,'EMP CON'!L:L,'01'!$BX$36,'EMP CON'!M:M,'01'!$R$6)</f>
        <v>0</v>
      </c>
      <c r="AQ80" s="388">
        <f>SUMIFS('EMP CON'!G:G,'EMP CON'!K:K,AK80,'EMP CON'!D:D,'EMP CON'!$Y$13,'EMP CON'!H:H,'01'!$T$6,'EMP CON'!S:S,1,'EMP CON'!L:L,'01'!$BX$36,'EMP CON'!M:M,'01'!$R$6)</f>
        <v>0</v>
      </c>
      <c r="AR80" s="388">
        <f>SUMIFS('PG CAR'!H:H,'PG CAR'!L:L,AK80,'PG CAR'!I:I,'01'!$T$6,'PG CAR'!U:U,1,'PG CAR'!M:M,'01'!$BX$36,'PG CAR'!N:N,'01'!$R$6)</f>
        <v>0</v>
      </c>
      <c r="AS80" s="388">
        <f>SUMIFS(TRANS!F:F,TRANS!J:J,AK80,TRANS!D:D,'01'!$T$6,TRANS!P:P,1,TRANS!K:K,'01'!$BX$36,TRANS!L:L,'01'!$R$6)</f>
        <v>0</v>
      </c>
      <c r="AT80" s="388">
        <f>SUMIFS(TRANS!F:F,TRANS!J:J,AK80,TRANS!G:G,'01'!$T$6,TRANS!P:P,1,TRANS!K:K,'01'!$BX$36,TRANS!L:L,'01'!$R$6)</f>
        <v>0</v>
      </c>
      <c r="AW80" s="185">
        <v>12</v>
      </c>
      <c r="AX80" s="388">
        <f>SUMIFS(DES!F:F,DES!J:J,AK80,DES!S:S,1,DES!K:K,'01'!$BX$36,DES!L:L,'01'!$R$6,DES!R:R,1)</f>
        <v>0</v>
      </c>
      <c r="AY80" s="388">
        <f>SUMIFS(REC!F:F,REC!J:J,AK80,REC!S:S,1,REC!K:K,'01'!$BX$36,REC!L:L,'01'!$R$6,REC!R:R,1)</f>
        <v>0</v>
      </c>
      <c r="AZ80" s="388">
        <f>SUMIFS('EMP ADQ'!G:G,'EMP ADQ'!K:K,AK80,'EMP ADQ'!D:D,'EMP ADQ'!$Y$12,'EMP ADQ'!S:S,1,'EMP ADQ'!L:L,'01'!$BX$36,'EMP ADQ'!M:M,'01'!$R$6,'EMP ADQ'!R:R,1)</f>
        <v>0</v>
      </c>
      <c r="BA80" s="388">
        <f>SUMIFS('EMP ADQ'!G:G,'EMP ADQ'!K:K,AK80,'EMP ADQ'!D:D,'EMP ADQ'!$Y$13,'EMP ADQ'!S:S,1,'EMP ADQ'!L:L,'01'!$BX$36,'EMP ADQ'!M:M,'01'!$R$6,'EMP ADQ'!R:R,1)</f>
        <v>0</v>
      </c>
      <c r="BB80" s="388">
        <f>SUMIFS('EMP CON'!G:G,'EMP CON'!K:K,AK80,'EMP CON'!D:D,'EMP CON'!$Y$12,'EMP CON'!S:S,1,'EMP CON'!L:L,'01'!$BX$36,'EMP CON'!M:M,'01'!$R$6,'EMP CON'!R:R,1)</f>
        <v>0</v>
      </c>
      <c r="BC80" s="388">
        <f>SUMIFS('EMP CON'!G:G,'EMP CON'!K:K,AK80,'EMP CON'!D:D,'EMP CON'!$Y$13,'EMP CON'!S:S,1,'EMP CON'!L:L,'01'!$BX$36,'EMP CON'!M:M,'01'!$R$6,'EMP CON'!R:R,1)</f>
        <v>0</v>
      </c>
      <c r="BD80" s="388">
        <f>SUMIFS('PG CAR'!H:H,'PG CAR'!L:L,AK80,'PG CAR'!U:U,1,'PG CAR'!M:M,'01'!$BX$36,'PG CAR'!N:N,'01'!$R$6,'PG CAR'!T:T,1)</f>
        <v>0</v>
      </c>
      <c r="BE80" s="388"/>
      <c r="BF80" s="388"/>
      <c r="BI80" s="185">
        <v>12</v>
      </c>
      <c r="BJ80" s="388">
        <f t="shared" si="32"/>
        <v>29</v>
      </c>
      <c r="BK80" s="388">
        <f t="shared" si="33"/>
        <v>0</v>
      </c>
      <c r="BL80" s="388">
        <f t="shared" si="34"/>
        <v>0</v>
      </c>
      <c r="BM80" s="388">
        <f t="shared" si="35"/>
        <v>0</v>
      </c>
      <c r="BN80" s="388">
        <f t="shared" si="36"/>
        <v>0</v>
      </c>
      <c r="BO80" s="388">
        <f t="shared" si="37"/>
        <v>0</v>
      </c>
      <c r="BP80" s="388">
        <f t="shared" si="38"/>
        <v>0</v>
      </c>
      <c r="BQ80" s="388">
        <f t="shared" si="39"/>
        <v>0</v>
      </c>
      <c r="BR80" s="388">
        <f t="shared" si="40"/>
        <v>0</v>
      </c>
    </row>
    <row r="81" spans="37:70" x14ac:dyDescent="0.25">
      <c r="AK81" s="185">
        <v>13</v>
      </c>
      <c r="AL81" s="388">
        <f>SUMIFS(DES!F:F,DES!J:J,AK81,DES!G:G,'01'!$T$6,DES!S:S,1,DES!K:K,'01'!$BX$36,DES!L:L,'01'!$R$6)</f>
        <v>0</v>
      </c>
      <c r="AM81" s="388">
        <f>SUMIFS(REC!F:F,REC!J:J,AK81,REC!G:G,'01'!$T$6,REC!S:S,1,REC!K:K,'01'!$BX$36,REC!L:L,'01'!$R$6)</f>
        <v>0</v>
      </c>
      <c r="AN81" s="388">
        <f>SUMIFS('EMP ADQ'!G:G,'EMP ADQ'!K:K,AK81,'EMP ADQ'!D:D,'EMP ADQ'!$Y$12,'EMP ADQ'!H:H,'01'!$T$6,'EMP ADQ'!S:S,1,'EMP ADQ'!L:L,'01'!$BX$36,'EMP ADQ'!M:M,'01'!$R$6)</f>
        <v>0</v>
      </c>
      <c r="AO81" s="388">
        <f>SUMIFS('EMP ADQ'!G:G,'EMP ADQ'!K:K,AK81,'EMP ADQ'!D:D,'EMP ADQ'!$Y$13,'EMP ADQ'!H:H,'01'!$T$6,'EMP ADQ'!S:S,1,'EMP ADQ'!L:L,'01'!$BX$36,'EMP ADQ'!M:M,'01'!$R$6)</f>
        <v>0</v>
      </c>
      <c r="AP81" s="388">
        <f>SUMIFS('EMP CON'!G:G,'EMP CON'!K:K,AK81,'EMP CON'!D:D,'EMP CON'!$Y$12,'EMP CON'!H:H,'01'!$T$6,'EMP CON'!S:S,1,'EMP CON'!L:L,'01'!$BX$36,'EMP CON'!M:M,'01'!$R$6)</f>
        <v>0</v>
      </c>
      <c r="AQ81" s="388">
        <f>SUMIFS('EMP CON'!G:G,'EMP CON'!K:K,AK81,'EMP CON'!D:D,'EMP CON'!$Y$13,'EMP CON'!H:H,'01'!$T$6,'EMP CON'!S:S,1,'EMP CON'!L:L,'01'!$BX$36,'EMP CON'!M:M,'01'!$R$6)</f>
        <v>0</v>
      </c>
      <c r="AR81" s="388">
        <f>SUMIFS('PG CAR'!H:H,'PG CAR'!L:L,AK81,'PG CAR'!I:I,'01'!$T$6,'PG CAR'!U:U,1,'PG CAR'!M:M,'01'!$BX$36,'PG CAR'!N:N,'01'!$R$6)</f>
        <v>0</v>
      </c>
      <c r="AS81" s="388">
        <f>SUMIFS(TRANS!F:F,TRANS!J:J,AK81,TRANS!D:D,'01'!$T$6,TRANS!P:P,1,TRANS!K:K,'01'!$BX$36,TRANS!L:L,'01'!$R$6)</f>
        <v>0</v>
      </c>
      <c r="AT81" s="388">
        <f>SUMIFS(TRANS!F:F,TRANS!J:J,AK81,TRANS!G:G,'01'!$T$6,TRANS!P:P,1,TRANS!K:K,'01'!$BX$36,TRANS!L:L,'01'!$R$6)</f>
        <v>0</v>
      </c>
      <c r="AW81" s="185">
        <v>13</v>
      </c>
      <c r="AX81" s="388">
        <f>SUMIFS(DES!F:F,DES!J:J,AK81,DES!S:S,1,DES!K:K,'01'!$BX$36,DES!L:L,'01'!$R$6,DES!R:R,1)</f>
        <v>0</v>
      </c>
      <c r="AY81" s="388">
        <f>SUMIFS(REC!F:F,REC!J:J,AK81,REC!S:S,1,REC!K:K,'01'!$BX$36,REC!L:L,'01'!$R$6,REC!R:R,1)</f>
        <v>0</v>
      </c>
      <c r="AZ81" s="388">
        <f>SUMIFS('EMP ADQ'!G:G,'EMP ADQ'!K:K,AK81,'EMP ADQ'!D:D,'EMP ADQ'!$Y$12,'EMP ADQ'!S:S,1,'EMP ADQ'!L:L,'01'!$BX$36,'EMP ADQ'!M:M,'01'!$R$6,'EMP ADQ'!R:R,1)</f>
        <v>0</v>
      </c>
      <c r="BA81" s="388">
        <f>SUMIFS('EMP ADQ'!G:G,'EMP ADQ'!K:K,AK81,'EMP ADQ'!D:D,'EMP ADQ'!$Y$13,'EMP ADQ'!S:S,1,'EMP ADQ'!L:L,'01'!$BX$36,'EMP ADQ'!M:M,'01'!$R$6,'EMP ADQ'!R:R,1)</f>
        <v>0</v>
      </c>
      <c r="BB81" s="388">
        <f>SUMIFS('EMP CON'!G:G,'EMP CON'!K:K,AK81,'EMP CON'!D:D,'EMP CON'!$Y$12,'EMP CON'!S:S,1,'EMP CON'!L:L,'01'!$BX$36,'EMP CON'!M:M,'01'!$R$6,'EMP CON'!R:R,1)</f>
        <v>0</v>
      </c>
      <c r="BC81" s="388">
        <f>SUMIFS('EMP CON'!G:G,'EMP CON'!K:K,AK81,'EMP CON'!D:D,'EMP CON'!$Y$13,'EMP CON'!S:S,1,'EMP CON'!L:L,'01'!$BX$36,'EMP CON'!M:M,'01'!$R$6,'EMP CON'!R:R,1)</f>
        <v>0</v>
      </c>
      <c r="BD81" s="388">
        <f>SUMIFS('PG CAR'!H:H,'PG CAR'!L:L,AK81,'PG CAR'!U:U,1,'PG CAR'!M:M,'01'!$BX$36,'PG CAR'!N:N,'01'!$R$6,'PG CAR'!T:T,1)</f>
        <v>0</v>
      </c>
      <c r="BE81" s="388"/>
      <c r="BF81" s="388"/>
      <c r="BI81" s="185">
        <v>13</v>
      </c>
      <c r="BJ81" s="388">
        <f t="shared" si="32"/>
        <v>0</v>
      </c>
      <c r="BK81" s="388">
        <f t="shared" si="33"/>
        <v>0</v>
      </c>
      <c r="BL81" s="388">
        <f t="shared" si="34"/>
        <v>0</v>
      </c>
      <c r="BM81" s="388">
        <f t="shared" si="35"/>
        <v>0</v>
      </c>
      <c r="BN81" s="388">
        <f t="shared" si="36"/>
        <v>0</v>
      </c>
      <c r="BO81" s="388">
        <f t="shared" si="37"/>
        <v>0</v>
      </c>
      <c r="BP81" s="388">
        <f t="shared" si="38"/>
        <v>0</v>
      </c>
      <c r="BQ81" s="388">
        <f t="shared" si="39"/>
        <v>0</v>
      </c>
      <c r="BR81" s="388">
        <f t="shared" si="40"/>
        <v>0</v>
      </c>
    </row>
    <row r="82" spans="37:70" x14ac:dyDescent="0.25">
      <c r="AK82" s="185">
        <v>14</v>
      </c>
      <c r="AL82" s="388">
        <f>SUMIFS(DES!F:F,DES!J:J,AK82,DES!G:G,'01'!$T$6,DES!S:S,1,DES!K:K,'01'!$BX$36,DES!L:L,'01'!$R$6)</f>
        <v>100</v>
      </c>
      <c r="AM82" s="388">
        <f>SUMIFS(REC!F:F,REC!J:J,AK82,REC!G:G,'01'!$T$6,REC!S:S,1,REC!K:K,'01'!$BX$36,REC!L:L,'01'!$R$6)</f>
        <v>0</v>
      </c>
      <c r="AN82" s="388">
        <f>SUMIFS('EMP ADQ'!G:G,'EMP ADQ'!K:K,AK82,'EMP ADQ'!D:D,'EMP ADQ'!$Y$12,'EMP ADQ'!H:H,'01'!$T$6,'EMP ADQ'!S:S,1,'EMP ADQ'!L:L,'01'!$BX$36,'EMP ADQ'!M:M,'01'!$R$6)</f>
        <v>0</v>
      </c>
      <c r="AO82" s="388">
        <f>SUMIFS('EMP ADQ'!G:G,'EMP ADQ'!K:K,AK82,'EMP ADQ'!D:D,'EMP ADQ'!$Y$13,'EMP ADQ'!H:H,'01'!$T$6,'EMP ADQ'!S:S,1,'EMP ADQ'!L:L,'01'!$BX$36,'EMP ADQ'!M:M,'01'!$R$6)</f>
        <v>0</v>
      </c>
      <c r="AP82" s="388">
        <f>SUMIFS('EMP CON'!G:G,'EMP CON'!K:K,AK82,'EMP CON'!D:D,'EMP CON'!$Y$12,'EMP CON'!H:H,'01'!$T$6,'EMP CON'!S:S,1,'EMP CON'!L:L,'01'!$BX$36,'EMP CON'!M:M,'01'!$R$6)</f>
        <v>0</v>
      </c>
      <c r="AQ82" s="388">
        <f>SUMIFS('EMP CON'!G:G,'EMP CON'!K:K,AK82,'EMP CON'!D:D,'EMP CON'!$Y$13,'EMP CON'!H:H,'01'!$T$6,'EMP CON'!S:S,1,'EMP CON'!L:L,'01'!$BX$36,'EMP CON'!M:M,'01'!$R$6)</f>
        <v>0</v>
      </c>
      <c r="AR82" s="388">
        <f>SUMIFS('PG CAR'!H:H,'PG CAR'!L:L,AK82,'PG CAR'!I:I,'01'!$T$6,'PG CAR'!U:U,1,'PG CAR'!M:M,'01'!$BX$36,'PG CAR'!N:N,'01'!$R$6)</f>
        <v>0</v>
      </c>
      <c r="AS82" s="388">
        <f>SUMIFS(TRANS!F:F,TRANS!J:J,AK82,TRANS!D:D,'01'!$T$6,TRANS!P:P,1,TRANS!K:K,'01'!$BX$36,TRANS!L:L,'01'!$R$6)</f>
        <v>0</v>
      </c>
      <c r="AT82" s="388">
        <f>SUMIFS(TRANS!F:F,TRANS!J:J,AK82,TRANS!G:G,'01'!$T$6,TRANS!P:P,1,TRANS!K:K,'01'!$BX$36,TRANS!L:L,'01'!$R$6)</f>
        <v>0</v>
      </c>
      <c r="AW82" s="185">
        <v>14</v>
      </c>
      <c r="AX82" s="388">
        <f>SUMIFS(DES!F:F,DES!J:J,AK82,DES!S:S,1,DES!K:K,'01'!$BX$36,DES!L:L,'01'!$R$6,DES!R:R,1)</f>
        <v>0</v>
      </c>
      <c r="AY82" s="388">
        <f>SUMIFS(REC!F:F,REC!J:J,AK82,REC!S:S,1,REC!K:K,'01'!$BX$36,REC!L:L,'01'!$R$6,REC!R:R,1)</f>
        <v>0</v>
      </c>
      <c r="AZ82" s="388">
        <f>SUMIFS('EMP ADQ'!G:G,'EMP ADQ'!K:K,AK82,'EMP ADQ'!D:D,'EMP ADQ'!$Y$12,'EMP ADQ'!S:S,1,'EMP ADQ'!L:L,'01'!$BX$36,'EMP ADQ'!M:M,'01'!$R$6,'EMP ADQ'!R:R,1)</f>
        <v>0</v>
      </c>
      <c r="BA82" s="388">
        <f>SUMIFS('EMP ADQ'!G:G,'EMP ADQ'!K:K,AK82,'EMP ADQ'!D:D,'EMP ADQ'!$Y$13,'EMP ADQ'!S:S,1,'EMP ADQ'!L:L,'01'!$BX$36,'EMP ADQ'!M:M,'01'!$R$6,'EMP ADQ'!R:R,1)</f>
        <v>0</v>
      </c>
      <c r="BB82" s="388">
        <f>SUMIFS('EMP CON'!G:G,'EMP CON'!K:K,AK82,'EMP CON'!D:D,'EMP CON'!$Y$12,'EMP CON'!S:S,1,'EMP CON'!L:L,'01'!$BX$36,'EMP CON'!M:M,'01'!$R$6,'EMP CON'!R:R,1)</f>
        <v>0</v>
      </c>
      <c r="BC82" s="388">
        <f>SUMIFS('EMP CON'!G:G,'EMP CON'!K:K,AK82,'EMP CON'!D:D,'EMP CON'!$Y$13,'EMP CON'!S:S,1,'EMP CON'!L:L,'01'!$BX$36,'EMP CON'!M:M,'01'!$R$6,'EMP CON'!R:R,1)</f>
        <v>0</v>
      </c>
      <c r="BD82" s="388">
        <f>SUMIFS('PG CAR'!H:H,'PG CAR'!L:L,AK82,'PG CAR'!U:U,1,'PG CAR'!M:M,'01'!$BX$36,'PG CAR'!N:N,'01'!$R$6,'PG CAR'!T:T,1)</f>
        <v>0</v>
      </c>
      <c r="BE82" s="388"/>
      <c r="BF82" s="388"/>
      <c r="BI82" s="185">
        <v>14</v>
      </c>
      <c r="BJ82" s="388">
        <f t="shared" si="32"/>
        <v>100</v>
      </c>
      <c r="BK82" s="388">
        <f t="shared" si="33"/>
        <v>0</v>
      </c>
      <c r="BL82" s="388">
        <f t="shared" si="34"/>
        <v>0</v>
      </c>
      <c r="BM82" s="388">
        <f t="shared" si="35"/>
        <v>0</v>
      </c>
      <c r="BN82" s="388">
        <f t="shared" si="36"/>
        <v>0</v>
      </c>
      <c r="BO82" s="388">
        <f t="shared" si="37"/>
        <v>0</v>
      </c>
      <c r="BP82" s="388">
        <f t="shared" si="38"/>
        <v>0</v>
      </c>
      <c r="BQ82" s="388">
        <f t="shared" si="39"/>
        <v>0</v>
      </c>
      <c r="BR82" s="388">
        <f t="shared" si="40"/>
        <v>0</v>
      </c>
    </row>
    <row r="83" spans="37:70" x14ac:dyDescent="0.25">
      <c r="AK83" s="185">
        <v>15</v>
      </c>
      <c r="AL83" s="388">
        <f>SUMIFS(DES!F:F,DES!J:J,AK83,DES!G:G,'01'!$T$6,DES!S:S,1,DES!K:K,'01'!$BX$36,DES!L:L,'01'!$R$6)</f>
        <v>0</v>
      </c>
      <c r="AM83" s="388">
        <f>SUMIFS(REC!F:F,REC!J:J,AK83,REC!G:G,'01'!$T$6,REC!S:S,1,REC!K:K,'01'!$BX$36,REC!L:L,'01'!$R$6)</f>
        <v>0</v>
      </c>
      <c r="AN83" s="388">
        <f>SUMIFS('EMP ADQ'!G:G,'EMP ADQ'!K:K,AK83,'EMP ADQ'!D:D,'EMP ADQ'!$Y$12,'EMP ADQ'!H:H,'01'!$T$6,'EMP ADQ'!S:S,1,'EMP ADQ'!L:L,'01'!$BX$36,'EMP ADQ'!M:M,'01'!$R$6)</f>
        <v>0</v>
      </c>
      <c r="AO83" s="388">
        <f>SUMIFS('EMP ADQ'!G:G,'EMP ADQ'!K:K,AK83,'EMP ADQ'!D:D,'EMP ADQ'!$Y$13,'EMP ADQ'!H:H,'01'!$T$6,'EMP ADQ'!S:S,1,'EMP ADQ'!L:L,'01'!$BX$36,'EMP ADQ'!M:M,'01'!$R$6)</f>
        <v>0</v>
      </c>
      <c r="AP83" s="388">
        <f>SUMIFS('EMP CON'!G:G,'EMP CON'!K:K,AK83,'EMP CON'!D:D,'EMP CON'!$Y$12,'EMP CON'!H:H,'01'!$T$6,'EMP CON'!S:S,1,'EMP CON'!L:L,'01'!$BX$36,'EMP CON'!M:M,'01'!$R$6)</f>
        <v>0</v>
      </c>
      <c r="AQ83" s="388">
        <f>SUMIFS('EMP CON'!G:G,'EMP CON'!K:K,AK83,'EMP CON'!D:D,'EMP CON'!$Y$13,'EMP CON'!H:H,'01'!$T$6,'EMP CON'!S:S,1,'EMP CON'!L:L,'01'!$BX$36,'EMP CON'!M:M,'01'!$R$6)</f>
        <v>0</v>
      </c>
      <c r="AR83" s="388">
        <f>SUMIFS('PG CAR'!H:H,'PG CAR'!L:L,AK83,'PG CAR'!I:I,'01'!$T$6,'PG CAR'!U:U,1,'PG CAR'!M:M,'01'!$BX$36,'PG CAR'!N:N,'01'!$R$6)</f>
        <v>0</v>
      </c>
      <c r="AS83" s="388">
        <f>SUMIFS(TRANS!F:F,TRANS!J:J,AK83,TRANS!D:D,'01'!$T$6,TRANS!P:P,1,TRANS!K:K,'01'!$BX$36,TRANS!L:L,'01'!$R$6)</f>
        <v>0</v>
      </c>
      <c r="AT83" s="388">
        <f>SUMIFS(TRANS!F:F,TRANS!J:J,AK83,TRANS!G:G,'01'!$T$6,TRANS!P:P,1,TRANS!K:K,'01'!$BX$36,TRANS!L:L,'01'!$R$6)</f>
        <v>0</v>
      </c>
      <c r="AW83" s="185">
        <v>15</v>
      </c>
      <c r="AX83" s="388">
        <f>SUMIFS(DES!F:F,DES!J:J,AK83,DES!S:S,1,DES!K:K,'01'!$BX$36,DES!L:L,'01'!$R$6,DES!R:R,1)</f>
        <v>0</v>
      </c>
      <c r="AY83" s="388">
        <f>SUMIFS(REC!F:F,REC!J:J,AK83,REC!S:S,1,REC!K:K,'01'!$BX$36,REC!L:L,'01'!$R$6,REC!R:R,1)</f>
        <v>0</v>
      </c>
      <c r="AZ83" s="388">
        <f>SUMIFS('EMP ADQ'!G:G,'EMP ADQ'!K:K,AK83,'EMP ADQ'!D:D,'EMP ADQ'!$Y$12,'EMP ADQ'!S:S,1,'EMP ADQ'!L:L,'01'!$BX$36,'EMP ADQ'!M:M,'01'!$R$6,'EMP ADQ'!R:R,1)</f>
        <v>0</v>
      </c>
      <c r="BA83" s="388">
        <f>SUMIFS('EMP ADQ'!G:G,'EMP ADQ'!K:K,AK83,'EMP ADQ'!D:D,'EMP ADQ'!$Y$13,'EMP ADQ'!S:S,1,'EMP ADQ'!L:L,'01'!$BX$36,'EMP ADQ'!M:M,'01'!$R$6,'EMP ADQ'!R:R,1)</f>
        <v>0</v>
      </c>
      <c r="BB83" s="388">
        <f>SUMIFS('EMP CON'!G:G,'EMP CON'!K:K,AK83,'EMP CON'!D:D,'EMP CON'!$Y$12,'EMP CON'!S:S,1,'EMP CON'!L:L,'01'!$BX$36,'EMP CON'!M:M,'01'!$R$6,'EMP CON'!R:R,1)</f>
        <v>0</v>
      </c>
      <c r="BC83" s="388">
        <f>SUMIFS('EMP CON'!G:G,'EMP CON'!K:K,AK83,'EMP CON'!D:D,'EMP CON'!$Y$13,'EMP CON'!S:S,1,'EMP CON'!L:L,'01'!$BX$36,'EMP CON'!M:M,'01'!$R$6,'EMP CON'!R:R,1)</f>
        <v>0</v>
      </c>
      <c r="BD83" s="388">
        <f>SUMIFS('PG CAR'!H:H,'PG CAR'!L:L,AK83,'PG CAR'!U:U,1,'PG CAR'!M:M,'01'!$BX$36,'PG CAR'!N:N,'01'!$R$6,'PG CAR'!T:T,1)</f>
        <v>0</v>
      </c>
      <c r="BE83" s="388"/>
      <c r="BF83" s="388"/>
      <c r="BI83" s="185">
        <v>15</v>
      </c>
      <c r="BJ83" s="388">
        <f t="shared" si="32"/>
        <v>0</v>
      </c>
      <c r="BK83" s="388">
        <f t="shared" si="33"/>
        <v>0</v>
      </c>
      <c r="BL83" s="388">
        <f t="shared" si="34"/>
        <v>0</v>
      </c>
      <c r="BM83" s="388">
        <f t="shared" si="35"/>
        <v>0</v>
      </c>
      <c r="BN83" s="388">
        <f t="shared" si="36"/>
        <v>0</v>
      </c>
      <c r="BO83" s="388">
        <f t="shared" si="37"/>
        <v>0</v>
      </c>
      <c r="BP83" s="388">
        <f t="shared" si="38"/>
        <v>0</v>
      </c>
      <c r="BQ83" s="388">
        <f t="shared" si="39"/>
        <v>0</v>
      </c>
      <c r="BR83" s="388">
        <f t="shared" si="40"/>
        <v>0</v>
      </c>
    </row>
    <row r="84" spans="37:70" x14ac:dyDescent="0.25">
      <c r="AK84" s="185">
        <v>16</v>
      </c>
      <c r="AL84" s="388">
        <f>SUMIFS(DES!F:F,DES!J:J,AK84,DES!G:G,'01'!$T$6,DES!S:S,1,DES!K:K,'01'!$BX$36,DES!L:L,'01'!$R$6)</f>
        <v>244</v>
      </c>
      <c r="AM84" s="388">
        <f>SUMIFS(REC!F:F,REC!J:J,AK84,REC!G:G,'01'!$T$6,REC!S:S,1,REC!K:K,'01'!$BX$36,REC!L:L,'01'!$R$6)</f>
        <v>0</v>
      </c>
      <c r="AN84" s="388">
        <f>SUMIFS('EMP ADQ'!G:G,'EMP ADQ'!K:K,AK84,'EMP ADQ'!D:D,'EMP ADQ'!$Y$12,'EMP ADQ'!H:H,'01'!$T$6,'EMP ADQ'!S:S,1,'EMP ADQ'!L:L,'01'!$BX$36,'EMP ADQ'!M:M,'01'!$R$6)</f>
        <v>0</v>
      </c>
      <c r="AO84" s="388">
        <f>SUMIFS('EMP ADQ'!G:G,'EMP ADQ'!K:K,AK84,'EMP ADQ'!D:D,'EMP ADQ'!$Y$13,'EMP ADQ'!H:H,'01'!$T$6,'EMP ADQ'!S:S,1,'EMP ADQ'!L:L,'01'!$BX$36,'EMP ADQ'!M:M,'01'!$R$6)</f>
        <v>150</v>
      </c>
      <c r="AP84" s="388">
        <f>SUMIFS('EMP CON'!G:G,'EMP CON'!K:K,AK84,'EMP CON'!D:D,'EMP CON'!$Y$12,'EMP CON'!H:H,'01'!$T$6,'EMP CON'!S:S,1,'EMP CON'!L:L,'01'!$BX$36,'EMP CON'!M:M,'01'!$R$6)</f>
        <v>10</v>
      </c>
      <c r="AQ84" s="388">
        <f>SUMIFS('EMP CON'!G:G,'EMP CON'!K:K,AK84,'EMP CON'!D:D,'EMP CON'!$Y$13,'EMP CON'!H:H,'01'!$T$6,'EMP CON'!S:S,1,'EMP CON'!L:L,'01'!$BX$36,'EMP CON'!M:M,'01'!$R$6)</f>
        <v>0</v>
      </c>
      <c r="AR84" s="388">
        <f>SUMIFS('PG CAR'!H:H,'PG CAR'!L:L,AK84,'PG CAR'!I:I,'01'!$T$6,'PG CAR'!U:U,1,'PG CAR'!M:M,'01'!$BX$36,'PG CAR'!N:N,'01'!$R$6)</f>
        <v>0</v>
      </c>
      <c r="AS84" s="388">
        <f>SUMIFS(TRANS!F:F,TRANS!J:J,AK84,TRANS!D:D,'01'!$T$6,TRANS!P:P,1,TRANS!K:K,'01'!$BX$36,TRANS!L:L,'01'!$R$6)</f>
        <v>0</v>
      </c>
      <c r="AT84" s="388">
        <f>SUMIFS(TRANS!F:F,TRANS!J:J,AK84,TRANS!G:G,'01'!$T$6,TRANS!P:P,1,TRANS!K:K,'01'!$BX$36,TRANS!L:L,'01'!$R$6)</f>
        <v>0</v>
      </c>
      <c r="AW84" s="185">
        <v>16</v>
      </c>
      <c r="AX84" s="388">
        <f>SUMIFS(DES!F:F,DES!J:J,AK84,DES!S:S,1,DES!K:K,'01'!$BX$36,DES!L:L,'01'!$R$6,DES!R:R,1)</f>
        <v>0</v>
      </c>
      <c r="AY84" s="388">
        <f>SUMIFS(REC!F:F,REC!J:J,AK84,REC!S:S,1,REC!K:K,'01'!$BX$36,REC!L:L,'01'!$R$6,REC!R:R,1)</f>
        <v>0</v>
      </c>
      <c r="AZ84" s="388">
        <f>SUMIFS('EMP ADQ'!G:G,'EMP ADQ'!K:K,AK84,'EMP ADQ'!D:D,'EMP ADQ'!$Y$12,'EMP ADQ'!S:S,1,'EMP ADQ'!L:L,'01'!$BX$36,'EMP ADQ'!M:M,'01'!$R$6,'EMP ADQ'!R:R,1)</f>
        <v>0</v>
      </c>
      <c r="BA84" s="388">
        <f>SUMIFS('EMP ADQ'!G:G,'EMP ADQ'!K:K,AK84,'EMP ADQ'!D:D,'EMP ADQ'!$Y$13,'EMP ADQ'!S:S,1,'EMP ADQ'!L:L,'01'!$BX$36,'EMP ADQ'!M:M,'01'!$R$6,'EMP ADQ'!R:R,1)</f>
        <v>0</v>
      </c>
      <c r="BB84" s="388">
        <f>SUMIFS('EMP CON'!G:G,'EMP CON'!K:K,AK84,'EMP CON'!D:D,'EMP CON'!$Y$12,'EMP CON'!S:S,1,'EMP CON'!L:L,'01'!$BX$36,'EMP CON'!M:M,'01'!$R$6,'EMP CON'!R:R,1)</f>
        <v>0</v>
      </c>
      <c r="BC84" s="388">
        <f>SUMIFS('EMP CON'!G:G,'EMP CON'!K:K,AK84,'EMP CON'!D:D,'EMP CON'!$Y$13,'EMP CON'!S:S,1,'EMP CON'!L:L,'01'!$BX$36,'EMP CON'!M:M,'01'!$R$6,'EMP CON'!R:R,1)</f>
        <v>0</v>
      </c>
      <c r="BD84" s="388">
        <f>SUMIFS('PG CAR'!H:H,'PG CAR'!L:L,AK84,'PG CAR'!U:U,1,'PG CAR'!M:M,'01'!$BX$36,'PG CAR'!N:N,'01'!$R$6,'PG CAR'!T:T,1)</f>
        <v>0</v>
      </c>
      <c r="BE84" s="388"/>
      <c r="BF84" s="388"/>
      <c r="BI84" s="185">
        <v>16</v>
      </c>
      <c r="BJ84" s="388">
        <f t="shared" si="32"/>
        <v>244</v>
      </c>
      <c r="BK84" s="388">
        <f t="shared" si="33"/>
        <v>0</v>
      </c>
      <c r="BL84" s="388">
        <f t="shared" si="34"/>
        <v>0</v>
      </c>
      <c r="BM84" s="388">
        <f t="shared" si="35"/>
        <v>150</v>
      </c>
      <c r="BN84" s="388">
        <f t="shared" si="36"/>
        <v>10</v>
      </c>
      <c r="BO84" s="388">
        <f t="shared" si="37"/>
        <v>0</v>
      </c>
      <c r="BP84" s="388">
        <f t="shared" si="38"/>
        <v>0</v>
      </c>
      <c r="BQ84" s="388">
        <f t="shared" si="39"/>
        <v>0</v>
      </c>
      <c r="BR84" s="388">
        <f t="shared" si="40"/>
        <v>0</v>
      </c>
    </row>
    <row r="85" spans="37:70" x14ac:dyDescent="0.25">
      <c r="AK85" s="185">
        <v>17</v>
      </c>
      <c r="AL85" s="388">
        <f>SUMIFS(DES!F:F,DES!J:J,AK85,DES!G:G,'01'!$T$6,DES!S:S,1,DES!K:K,'01'!$BX$36,DES!L:L,'01'!$R$6)</f>
        <v>10</v>
      </c>
      <c r="AM85" s="388">
        <f>SUMIFS(REC!F:F,REC!J:J,AK85,REC!G:G,'01'!$T$6,REC!S:S,1,REC!K:K,'01'!$BX$36,REC!L:L,'01'!$R$6)</f>
        <v>0</v>
      </c>
      <c r="AN85" s="388">
        <f>SUMIFS('EMP ADQ'!G:G,'EMP ADQ'!K:K,AK85,'EMP ADQ'!D:D,'EMP ADQ'!$Y$12,'EMP ADQ'!H:H,'01'!$T$6,'EMP ADQ'!S:S,1,'EMP ADQ'!L:L,'01'!$BX$36,'EMP ADQ'!M:M,'01'!$R$6)</f>
        <v>0</v>
      </c>
      <c r="AO85" s="388">
        <f>SUMIFS('EMP ADQ'!G:G,'EMP ADQ'!K:K,AK85,'EMP ADQ'!D:D,'EMP ADQ'!$Y$13,'EMP ADQ'!H:H,'01'!$T$6,'EMP ADQ'!S:S,1,'EMP ADQ'!L:L,'01'!$BX$36,'EMP ADQ'!M:M,'01'!$R$6)</f>
        <v>0</v>
      </c>
      <c r="AP85" s="388">
        <f>SUMIFS('EMP CON'!G:G,'EMP CON'!K:K,AK85,'EMP CON'!D:D,'EMP CON'!$Y$12,'EMP CON'!H:H,'01'!$T$6,'EMP CON'!S:S,1,'EMP CON'!L:L,'01'!$BX$36,'EMP CON'!M:M,'01'!$R$6)</f>
        <v>0</v>
      </c>
      <c r="AQ85" s="388">
        <f>SUMIFS('EMP CON'!G:G,'EMP CON'!K:K,AK85,'EMP CON'!D:D,'EMP CON'!$Y$13,'EMP CON'!H:H,'01'!$T$6,'EMP CON'!S:S,1,'EMP CON'!L:L,'01'!$BX$36,'EMP CON'!M:M,'01'!$R$6)</f>
        <v>0</v>
      </c>
      <c r="AR85" s="388">
        <f>SUMIFS('PG CAR'!H:H,'PG CAR'!L:L,AK85,'PG CAR'!I:I,'01'!$T$6,'PG CAR'!U:U,1,'PG CAR'!M:M,'01'!$BX$36,'PG CAR'!N:N,'01'!$R$6)</f>
        <v>0</v>
      </c>
      <c r="AS85" s="388">
        <f>SUMIFS(TRANS!F:F,TRANS!J:J,AK85,TRANS!D:D,'01'!$T$6,TRANS!P:P,1,TRANS!K:K,'01'!$BX$36,TRANS!L:L,'01'!$R$6)</f>
        <v>0</v>
      </c>
      <c r="AT85" s="388">
        <f>SUMIFS(TRANS!F:F,TRANS!J:J,AK85,TRANS!G:G,'01'!$T$6,TRANS!P:P,1,TRANS!K:K,'01'!$BX$36,TRANS!L:L,'01'!$R$6)</f>
        <v>0</v>
      </c>
      <c r="AW85" s="185">
        <v>17</v>
      </c>
      <c r="AX85" s="388">
        <f>SUMIFS(DES!F:F,DES!J:J,AK85,DES!S:S,1,DES!K:K,'01'!$BX$36,DES!L:L,'01'!$R$6,DES!R:R,1)</f>
        <v>0</v>
      </c>
      <c r="AY85" s="388">
        <f>SUMIFS(REC!F:F,REC!J:J,AK85,REC!S:S,1,REC!K:K,'01'!$BX$36,REC!L:L,'01'!$R$6,REC!R:R,1)</f>
        <v>0</v>
      </c>
      <c r="AZ85" s="388">
        <f>SUMIFS('EMP ADQ'!G:G,'EMP ADQ'!K:K,AK85,'EMP ADQ'!D:D,'EMP ADQ'!$Y$12,'EMP ADQ'!S:S,1,'EMP ADQ'!L:L,'01'!$BX$36,'EMP ADQ'!M:M,'01'!$R$6,'EMP ADQ'!R:R,1)</f>
        <v>0</v>
      </c>
      <c r="BA85" s="388">
        <f>SUMIFS('EMP ADQ'!G:G,'EMP ADQ'!K:K,AK85,'EMP ADQ'!D:D,'EMP ADQ'!$Y$13,'EMP ADQ'!S:S,1,'EMP ADQ'!L:L,'01'!$BX$36,'EMP ADQ'!M:M,'01'!$R$6,'EMP ADQ'!R:R,1)</f>
        <v>0</v>
      </c>
      <c r="BB85" s="388">
        <f>SUMIFS('EMP CON'!G:G,'EMP CON'!K:K,AK85,'EMP CON'!D:D,'EMP CON'!$Y$12,'EMP CON'!S:S,1,'EMP CON'!L:L,'01'!$BX$36,'EMP CON'!M:M,'01'!$R$6,'EMP CON'!R:R,1)</f>
        <v>0</v>
      </c>
      <c r="BC85" s="388">
        <f>SUMIFS('EMP CON'!G:G,'EMP CON'!K:K,AK85,'EMP CON'!D:D,'EMP CON'!$Y$13,'EMP CON'!S:S,1,'EMP CON'!L:L,'01'!$BX$36,'EMP CON'!M:M,'01'!$R$6,'EMP CON'!R:R,1)</f>
        <v>0</v>
      </c>
      <c r="BD85" s="388">
        <f>SUMIFS('PG CAR'!H:H,'PG CAR'!L:L,AK85,'PG CAR'!U:U,1,'PG CAR'!M:M,'01'!$BX$36,'PG CAR'!N:N,'01'!$R$6,'PG CAR'!T:T,1)</f>
        <v>0</v>
      </c>
      <c r="BE85" s="388"/>
      <c r="BF85" s="388"/>
      <c r="BI85" s="185">
        <v>17</v>
      </c>
      <c r="BJ85" s="388">
        <f t="shared" si="32"/>
        <v>10</v>
      </c>
      <c r="BK85" s="388">
        <f t="shared" si="33"/>
        <v>0</v>
      </c>
      <c r="BL85" s="388">
        <f t="shared" si="34"/>
        <v>0</v>
      </c>
      <c r="BM85" s="388">
        <f t="shared" si="35"/>
        <v>0</v>
      </c>
      <c r="BN85" s="388">
        <f t="shared" si="36"/>
        <v>0</v>
      </c>
      <c r="BO85" s="388">
        <f t="shared" si="37"/>
        <v>0</v>
      </c>
      <c r="BP85" s="388">
        <f t="shared" si="38"/>
        <v>0</v>
      </c>
      <c r="BQ85" s="388">
        <f t="shared" si="39"/>
        <v>0</v>
      </c>
      <c r="BR85" s="388">
        <f t="shared" si="40"/>
        <v>0</v>
      </c>
    </row>
    <row r="86" spans="37:70" x14ac:dyDescent="0.25">
      <c r="AK86" s="185">
        <v>18</v>
      </c>
      <c r="AL86" s="388">
        <f>SUMIFS(DES!F:F,DES!J:J,AK86,DES!G:G,'01'!$T$6,DES!S:S,1,DES!K:K,'01'!$BX$36,DES!L:L,'01'!$R$6)</f>
        <v>26.5</v>
      </c>
      <c r="AM86" s="388">
        <f>SUMIFS(REC!F:F,REC!J:J,AK86,REC!G:G,'01'!$T$6,REC!S:S,1,REC!K:K,'01'!$BX$36,REC!L:L,'01'!$R$6)</f>
        <v>0</v>
      </c>
      <c r="AN86" s="388">
        <f>SUMIFS('EMP ADQ'!G:G,'EMP ADQ'!K:K,AK86,'EMP ADQ'!D:D,'EMP ADQ'!$Y$12,'EMP ADQ'!H:H,'01'!$T$6,'EMP ADQ'!S:S,1,'EMP ADQ'!L:L,'01'!$BX$36,'EMP ADQ'!M:M,'01'!$R$6)</f>
        <v>0</v>
      </c>
      <c r="AO86" s="388">
        <f>SUMIFS('EMP ADQ'!G:G,'EMP ADQ'!K:K,AK86,'EMP ADQ'!D:D,'EMP ADQ'!$Y$13,'EMP ADQ'!H:H,'01'!$T$6,'EMP ADQ'!S:S,1,'EMP ADQ'!L:L,'01'!$BX$36,'EMP ADQ'!M:M,'01'!$R$6)</f>
        <v>0</v>
      </c>
      <c r="AP86" s="388">
        <f>SUMIFS('EMP CON'!G:G,'EMP CON'!K:K,AK86,'EMP CON'!D:D,'EMP CON'!$Y$12,'EMP CON'!H:H,'01'!$T$6,'EMP CON'!S:S,1,'EMP CON'!L:L,'01'!$BX$36,'EMP CON'!M:M,'01'!$R$6)</f>
        <v>0</v>
      </c>
      <c r="AQ86" s="388">
        <f>SUMIFS('EMP CON'!G:G,'EMP CON'!K:K,AK86,'EMP CON'!D:D,'EMP CON'!$Y$13,'EMP CON'!H:H,'01'!$T$6,'EMP CON'!S:S,1,'EMP CON'!L:L,'01'!$BX$36,'EMP CON'!M:M,'01'!$R$6)</f>
        <v>710</v>
      </c>
      <c r="AR86" s="388">
        <f>SUMIFS('PG CAR'!H:H,'PG CAR'!L:L,AK86,'PG CAR'!I:I,'01'!$T$6,'PG CAR'!U:U,1,'PG CAR'!M:M,'01'!$BX$36,'PG CAR'!N:N,'01'!$R$6)</f>
        <v>0</v>
      </c>
      <c r="AS86" s="388">
        <f>SUMIFS(TRANS!F:F,TRANS!J:J,AK86,TRANS!D:D,'01'!$T$6,TRANS!P:P,1,TRANS!K:K,'01'!$BX$36,TRANS!L:L,'01'!$R$6)</f>
        <v>0</v>
      </c>
      <c r="AT86" s="388">
        <f>SUMIFS(TRANS!F:F,TRANS!J:J,AK86,TRANS!G:G,'01'!$T$6,TRANS!P:P,1,TRANS!K:K,'01'!$BX$36,TRANS!L:L,'01'!$R$6)</f>
        <v>0</v>
      </c>
      <c r="AW86" s="185">
        <v>18</v>
      </c>
      <c r="AX86" s="388">
        <f>SUMIFS(DES!F:F,DES!J:J,AK86,DES!S:S,1,DES!K:K,'01'!$BX$36,DES!L:L,'01'!$R$6,DES!R:R,1)</f>
        <v>0</v>
      </c>
      <c r="AY86" s="388">
        <f>SUMIFS(REC!F:F,REC!J:J,AK86,REC!S:S,1,REC!K:K,'01'!$BX$36,REC!L:L,'01'!$R$6,REC!R:R,1)</f>
        <v>0</v>
      </c>
      <c r="AZ86" s="388">
        <f>SUMIFS('EMP ADQ'!G:G,'EMP ADQ'!K:K,AK86,'EMP ADQ'!D:D,'EMP ADQ'!$Y$12,'EMP ADQ'!S:S,1,'EMP ADQ'!L:L,'01'!$BX$36,'EMP ADQ'!M:M,'01'!$R$6,'EMP ADQ'!R:R,1)</f>
        <v>0</v>
      </c>
      <c r="BA86" s="388">
        <f>SUMIFS('EMP ADQ'!G:G,'EMP ADQ'!K:K,AK86,'EMP ADQ'!D:D,'EMP ADQ'!$Y$13,'EMP ADQ'!S:S,1,'EMP ADQ'!L:L,'01'!$BX$36,'EMP ADQ'!M:M,'01'!$R$6,'EMP ADQ'!R:R,1)</f>
        <v>0</v>
      </c>
      <c r="BB86" s="388">
        <f>SUMIFS('EMP CON'!G:G,'EMP CON'!K:K,AK86,'EMP CON'!D:D,'EMP CON'!$Y$12,'EMP CON'!S:S,1,'EMP CON'!L:L,'01'!$BX$36,'EMP CON'!M:M,'01'!$R$6,'EMP CON'!R:R,1)</f>
        <v>0</v>
      </c>
      <c r="BC86" s="388">
        <f>SUMIFS('EMP CON'!G:G,'EMP CON'!K:K,AK86,'EMP CON'!D:D,'EMP CON'!$Y$13,'EMP CON'!S:S,1,'EMP CON'!L:L,'01'!$BX$36,'EMP CON'!M:M,'01'!$R$6,'EMP CON'!R:R,1)</f>
        <v>0</v>
      </c>
      <c r="BD86" s="388">
        <f>SUMIFS('PG CAR'!H:H,'PG CAR'!L:L,AK86,'PG CAR'!U:U,1,'PG CAR'!M:M,'01'!$BX$36,'PG CAR'!N:N,'01'!$R$6,'PG CAR'!T:T,1)</f>
        <v>0</v>
      </c>
      <c r="BE86" s="388"/>
      <c r="BF86" s="388"/>
      <c r="BI86" s="185">
        <v>18</v>
      </c>
      <c r="BJ86" s="388">
        <f t="shared" si="32"/>
        <v>26.5</v>
      </c>
      <c r="BK86" s="388">
        <f t="shared" si="33"/>
        <v>0</v>
      </c>
      <c r="BL86" s="388">
        <f t="shared" si="34"/>
        <v>0</v>
      </c>
      <c r="BM86" s="388">
        <f t="shared" si="35"/>
        <v>0</v>
      </c>
      <c r="BN86" s="388">
        <f t="shared" si="36"/>
        <v>0</v>
      </c>
      <c r="BO86" s="388">
        <f t="shared" si="37"/>
        <v>710</v>
      </c>
      <c r="BP86" s="388">
        <f t="shared" si="38"/>
        <v>0</v>
      </c>
      <c r="BQ86" s="388">
        <f t="shared" si="39"/>
        <v>0</v>
      </c>
      <c r="BR86" s="388">
        <f t="shared" si="40"/>
        <v>0</v>
      </c>
    </row>
    <row r="87" spans="37:70" x14ac:dyDescent="0.25">
      <c r="AK87" s="185">
        <v>19</v>
      </c>
      <c r="AL87" s="388">
        <f>SUMIFS(DES!F:F,DES!J:J,AK87,DES!G:G,'01'!$T$6,DES!S:S,1,DES!K:K,'01'!$BX$36,DES!L:L,'01'!$R$6)</f>
        <v>0</v>
      </c>
      <c r="AM87" s="388">
        <f>SUMIFS(REC!F:F,REC!J:J,AK87,REC!G:G,'01'!$T$6,REC!S:S,1,REC!K:K,'01'!$BX$36,REC!L:L,'01'!$R$6)</f>
        <v>0</v>
      </c>
      <c r="AN87" s="388">
        <f>SUMIFS('EMP ADQ'!G:G,'EMP ADQ'!K:K,AK87,'EMP ADQ'!D:D,'EMP ADQ'!$Y$12,'EMP ADQ'!H:H,'01'!$T$6,'EMP ADQ'!S:S,1,'EMP ADQ'!L:L,'01'!$BX$36,'EMP ADQ'!M:M,'01'!$R$6)</f>
        <v>0</v>
      </c>
      <c r="AO87" s="388">
        <f>SUMIFS('EMP ADQ'!G:G,'EMP ADQ'!K:K,AK87,'EMP ADQ'!D:D,'EMP ADQ'!$Y$13,'EMP ADQ'!H:H,'01'!$T$6,'EMP ADQ'!S:S,1,'EMP ADQ'!L:L,'01'!$BX$36,'EMP ADQ'!M:M,'01'!$R$6)</f>
        <v>0</v>
      </c>
      <c r="AP87" s="388">
        <f>SUMIFS('EMP CON'!G:G,'EMP CON'!K:K,AK87,'EMP CON'!D:D,'EMP CON'!$Y$12,'EMP CON'!H:H,'01'!$T$6,'EMP CON'!S:S,1,'EMP CON'!L:L,'01'!$BX$36,'EMP CON'!M:M,'01'!$R$6)</f>
        <v>0</v>
      </c>
      <c r="AQ87" s="388">
        <f>SUMIFS('EMP CON'!G:G,'EMP CON'!K:K,AK87,'EMP CON'!D:D,'EMP CON'!$Y$13,'EMP CON'!H:H,'01'!$T$6,'EMP CON'!S:S,1,'EMP CON'!L:L,'01'!$BX$36,'EMP CON'!M:M,'01'!$R$6)</f>
        <v>0</v>
      </c>
      <c r="AR87" s="388">
        <f>SUMIFS('PG CAR'!H:H,'PG CAR'!L:L,AK87,'PG CAR'!I:I,'01'!$T$6,'PG CAR'!U:U,1,'PG CAR'!M:M,'01'!$BX$36,'PG CAR'!N:N,'01'!$R$6)</f>
        <v>0</v>
      </c>
      <c r="AS87" s="388">
        <f>SUMIFS(TRANS!F:F,TRANS!J:J,AK87,TRANS!D:D,'01'!$T$6,TRANS!P:P,1,TRANS!K:K,'01'!$BX$36,TRANS!L:L,'01'!$R$6)</f>
        <v>0</v>
      </c>
      <c r="AT87" s="388">
        <f>SUMIFS(TRANS!F:F,TRANS!J:J,AK87,TRANS!G:G,'01'!$T$6,TRANS!P:P,1,TRANS!K:K,'01'!$BX$36,TRANS!L:L,'01'!$R$6)</f>
        <v>0</v>
      </c>
      <c r="AW87" s="185">
        <v>19</v>
      </c>
      <c r="AX87" s="388">
        <f>SUMIFS(DES!F:F,DES!J:J,AK87,DES!S:S,1,DES!K:K,'01'!$BX$36,DES!L:L,'01'!$R$6,DES!R:R,1)</f>
        <v>0</v>
      </c>
      <c r="AY87" s="388">
        <f>SUMIFS(REC!F:F,REC!J:J,AK87,REC!S:S,1,REC!K:K,'01'!$BX$36,REC!L:L,'01'!$R$6,REC!R:R,1)</f>
        <v>0</v>
      </c>
      <c r="AZ87" s="388">
        <f>SUMIFS('EMP ADQ'!G:G,'EMP ADQ'!K:K,AK87,'EMP ADQ'!D:D,'EMP ADQ'!$Y$12,'EMP ADQ'!S:S,1,'EMP ADQ'!L:L,'01'!$BX$36,'EMP ADQ'!M:M,'01'!$R$6,'EMP ADQ'!R:R,1)</f>
        <v>0</v>
      </c>
      <c r="BA87" s="388">
        <f>SUMIFS('EMP ADQ'!G:G,'EMP ADQ'!K:K,AK87,'EMP ADQ'!D:D,'EMP ADQ'!$Y$13,'EMP ADQ'!S:S,1,'EMP ADQ'!L:L,'01'!$BX$36,'EMP ADQ'!M:M,'01'!$R$6,'EMP ADQ'!R:R,1)</f>
        <v>0</v>
      </c>
      <c r="BB87" s="388">
        <f>SUMIFS('EMP CON'!G:G,'EMP CON'!K:K,AK87,'EMP CON'!D:D,'EMP CON'!$Y$12,'EMP CON'!S:S,1,'EMP CON'!L:L,'01'!$BX$36,'EMP CON'!M:M,'01'!$R$6,'EMP CON'!R:R,1)</f>
        <v>0</v>
      </c>
      <c r="BC87" s="388">
        <f>SUMIFS('EMP CON'!G:G,'EMP CON'!K:K,AK87,'EMP CON'!D:D,'EMP CON'!$Y$13,'EMP CON'!S:S,1,'EMP CON'!L:L,'01'!$BX$36,'EMP CON'!M:M,'01'!$R$6,'EMP CON'!R:R,1)</f>
        <v>0</v>
      </c>
      <c r="BD87" s="388">
        <f>SUMIFS('PG CAR'!H:H,'PG CAR'!L:L,AK87,'PG CAR'!U:U,1,'PG CAR'!M:M,'01'!$BX$36,'PG CAR'!N:N,'01'!$R$6,'PG CAR'!T:T,1)</f>
        <v>0</v>
      </c>
      <c r="BE87" s="388"/>
      <c r="BF87" s="388"/>
      <c r="BI87" s="185">
        <v>19</v>
      </c>
      <c r="BJ87" s="388">
        <f t="shared" si="32"/>
        <v>0</v>
      </c>
      <c r="BK87" s="388">
        <f t="shared" si="33"/>
        <v>0</v>
      </c>
      <c r="BL87" s="388">
        <f t="shared" si="34"/>
        <v>0</v>
      </c>
      <c r="BM87" s="388">
        <f t="shared" si="35"/>
        <v>0</v>
      </c>
      <c r="BN87" s="388">
        <f t="shared" si="36"/>
        <v>0</v>
      </c>
      <c r="BO87" s="388">
        <f t="shared" si="37"/>
        <v>0</v>
      </c>
      <c r="BP87" s="388">
        <f t="shared" si="38"/>
        <v>0</v>
      </c>
      <c r="BQ87" s="388">
        <f t="shared" si="39"/>
        <v>0</v>
      </c>
      <c r="BR87" s="388">
        <f t="shared" si="40"/>
        <v>0</v>
      </c>
    </row>
    <row r="88" spans="37:70" x14ac:dyDescent="0.25">
      <c r="AK88" s="185">
        <v>20</v>
      </c>
      <c r="AL88" s="388">
        <f>SUMIFS(DES!F:F,DES!J:J,AK88,DES!G:G,'01'!$T$6,DES!S:S,1,DES!K:K,'01'!$BX$36,DES!L:L,'01'!$R$6)</f>
        <v>50</v>
      </c>
      <c r="AM88" s="388">
        <f>SUMIFS(REC!F:F,REC!J:J,AK88,REC!G:G,'01'!$T$6,REC!S:S,1,REC!K:K,'01'!$BX$36,REC!L:L,'01'!$R$6)</f>
        <v>1000</v>
      </c>
      <c r="AN88" s="388">
        <f>SUMIFS('EMP ADQ'!G:G,'EMP ADQ'!K:K,AK88,'EMP ADQ'!D:D,'EMP ADQ'!$Y$12,'EMP ADQ'!H:H,'01'!$T$6,'EMP ADQ'!S:S,1,'EMP ADQ'!L:L,'01'!$BX$36,'EMP ADQ'!M:M,'01'!$R$6)</f>
        <v>0</v>
      </c>
      <c r="AO88" s="388">
        <f>SUMIFS('EMP ADQ'!G:G,'EMP ADQ'!K:K,AK88,'EMP ADQ'!D:D,'EMP ADQ'!$Y$13,'EMP ADQ'!H:H,'01'!$T$6,'EMP ADQ'!S:S,1,'EMP ADQ'!L:L,'01'!$BX$36,'EMP ADQ'!M:M,'01'!$R$6)</f>
        <v>0</v>
      </c>
      <c r="AP88" s="388">
        <f>SUMIFS('EMP CON'!G:G,'EMP CON'!K:K,AK88,'EMP CON'!D:D,'EMP CON'!$Y$12,'EMP CON'!H:H,'01'!$T$6,'EMP CON'!S:S,1,'EMP CON'!L:L,'01'!$BX$36,'EMP CON'!M:M,'01'!$R$6)</f>
        <v>0</v>
      </c>
      <c r="AQ88" s="388">
        <f>SUMIFS('EMP CON'!G:G,'EMP CON'!K:K,AK88,'EMP CON'!D:D,'EMP CON'!$Y$13,'EMP CON'!H:H,'01'!$T$6,'EMP CON'!S:S,1,'EMP CON'!L:L,'01'!$BX$36,'EMP CON'!M:M,'01'!$R$6)</f>
        <v>0</v>
      </c>
      <c r="AR88" s="388">
        <f>SUMIFS('PG CAR'!H:H,'PG CAR'!L:L,AK88,'PG CAR'!I:I,'01'!$T$6,'PG CAR'!U:U,1,'PG CAR'!M:M,'01'!$BX$36,'PG CAR'!N:N,'01'!$R$6)</f>
        <v>0</v>
      </c>
      <c r="AS88" s="388">
        <f>SUMIFS(TRANS!F:F,TRANS!J:J,AK88,TRANS!D:D,'01'!$T$6,TRANS!P:P,1,TRANS!K:K,'01'!$BX$36,TRANS!L:L,'01'!$R$6)</f>
        <v>0</v>
      </c>
      <c r="AT88" s="388">
        <f>SUMIFS(TRANS!F:F,TRANS!J:J,AK88,TRANS!G:G,'01'!$T$6,TRANS!P:P,1,TRANS!K:K,'01'!$BX$36,TRANS!L:L,'01'!$R$6)</f>
        <v>0</v>
      </c>
      <c r="AW88" s="185">
        <v>20</v>
      </c>
      <c r="AX88" s="388">
        <f>SUMIFS(DES!F:F,DES!J:J,AK88,DES!S:S,1,DES!K:K,'01'!$BX$36,DES!L:L,'01'!$R$6,DES!R:R,1)</f>
        <v>0</v>
      </c>
      <c r="AY88" s="388">
        <f>SUMIFS(REC!F:F,REC!J:J,AK88,REC!S:S,1,REC!K:K,'01'!$BX$36,REC!L:L,'01'!$R$6,REC!R:R,1)</f>
        <v>0</v>
      </c>
      <c r="AZ88" s="388">
        <f>SUMIFS('EMP ADQ'!G:G,'EMP ADQ'!K:K,AK88,'EMP ADQ'!D:D,'EMP ADQ'!$Y$12,'EMP ADQ'!S:S,1,'EMP ADQ'!L:L,'01'!$BX$36,'EMP ADQ'!M:M,'01'!$R$6,'EMP ADQ'!R:R,1)</f>
        <v>0</v>
      </c>
      <c r="BA88" s="388">
        <f>SUMIFS('EMP ADQ'!G:G,'EMP ADQ'!K:K,AK88,'EMP ADQ'!D:D,'EMP ADQ'!$Y$13,'EMP ADQ'!S:S,1,'EMP ADQ'!L:L,'01'!$BX$36,'EMP ADQ'!M:M,'01'!$R$6,'EMP ADQ'!R:R,1)</f>
        <v>0</v>
      </c>
      <c r="BB88" s="388">
        <f>SUMIFS('EMP CON'!G:G,'EMP CON'!K:K,AK88,'EMP CON'!D:D,'EMP CON'!$Y$12,'EMP CON'!S:S,1,'EMP CON'!L:L,'01'!$BX$36,'EMP CON'!M:M,'01'!$R$6,'EMP CON'!R:R,1)</f>
        <v>0</v>
      </c>
      <c r="BC88" s="388">
        <f>SUMIFS('EMP CON'!G:G,'EMP CON'!K:K,AK88,'EMP CON'!D:D,'EMP CON'!$Y$13,'EMP CON'!S:S,1,'EMP CON'!L:L,'01'!$BX$36,'EMP CON'!M:M,'01'!$R$6,'EMP CON'!R:R,1)</f>
        <v>0</v>
      </c>
      <c r="BD88" s="388">
        <f>SUMIFS('PG CAR'!H:H,'PG CAR'!L:L,AK88,'PG CAR'!U:U,1,'PG CAR'!M:M,'01'!$BX$36,'PG CAR'!N:N,'01'!$R$6,'PG CAR'!T:T,1)</f>
        <v>0</v>
      </c>
      <c r="BE88" s="388"/>
      <c r="BF88" s="388"/>
      <c r="BI88" s="185">
        <v>20</v>
      </c>
      <c r="BJ88" s="388">
        <f t="shared" si="32"/>
        <v>50</v>
      </c>
      <c r="BK88" s="388">
        <f t="shared" si="33"/>
        <v>1000</v>
      </c>
      <c r="BL88" s="388">
        <f t="shared" si="34"/>
        <v>0</v>
      </c>
      <c r="BM88" s="388">
        <f t="shared" si="35"/>
        <v>0</v>
      </c>
      <c r="BN88" s="388">
        <f t="shared" si="36"/>
        <v>0</v>
      </c>
      <c r="BO88" s="388">
        <f t="shared" si="37"/>
        <v>0</v>
      </c>
      <c r="BP88" s="388">
        <f t="shared" si="38"/>
        <v>0</v>
      </c>
      <c r="BQ88" s="388">
        <f t="shared" si="39"/>
        <v>0</v>
      </c>
      <c r="BR88" s="388">
        <f t="shared" si="40"/>
        <v>0</v>
      </c>
    </row>
    <row r="89" spans="37:70" x14ac:dyDescent="0.25">
      <c r="AK89" s="185">
        <v>21</v>
      </c>
      <c r="AL89" s="388">
        <f>SUMIFS(DES!F:F,DES!J:J,AK89,DES!G:G,'01'!$T$6,DES!S:S,1,DES!K:K,'01'!$BX$36,DES!L:L,'01'!$R$6)</f>
        <v>192</v>
      </c>
      <c r="AM89" s="388">
        <f>SUMIFS(REC!F:F,REC!J:J,AK89,REC!G:G,'01'!$T$6,REC!S:S,1,REC!K:K,'01'!$BX$36,REC!L:L,'01'!$R$6)</f>
        <v>0</v>
      </c>
      <c r="AN89" s="388">
        <f>SUMIFS('EMP ADQ'!G:G,'EMP ADQ'!K:K,AK89,'EMP ADQ'!D:D,'EMP ADQ'!$Y$12,'EMP ADQ'!H:H,'01'!$T$6,'EMP ADQ'!S:S,1,'EMP ADQ'!L:L,'01'!$BX$36,'EMP ADQ'!M:M,'01'!$R$6)</f>
        <v>0</v>
      </c>
      <c r="AO89" s="388">
        <f>SUMIFS('EMP ADQ'!G:G,'EMP ADQ'!K:K,AK89,'EMP ADQ'!D:D,'EMP ADQ'!$Y$13,'EMP ADQ'!H:H,'01'!$T$6,'EMP ADQ'!S:S,1,'EMP ADQ'!L:L,'01'!$BX$36,'EMP ADQ'!M:M,'01'!$R$6)</f>
        <v>0</v>
      </c>
      <c r="AP89" s="388">
        <f>SUMIFS('EMP CON'!G:G,'EMP CON'!K:K,AK89,'EMP CON'!D:D,'EMP CON'!$Y$12,'EMP CON'!H:H,'01'!$T$6,'EMP CON'!S:S,1,'EMP CON'!L:L,'01'!$BX$36,'EMP CON'!M:M,'01'!$R$6)</f>
        <v>0</v>
      </c>
      <c r="AQ89" s="388">
        <f>SUMIFS('EMP CON'!G:G,'EMP CON'!K:K,AK89,'EMP CON'!D:D,'EMP CON'!$Y$13,'EMP CON'!H:H,'01'!$T$6,'EMP CON'!S:S,1,'EMP CON'!L:L,'01'!$BX$36,'EMP CON'!M:M,'01'!$R$6)</f>
        <v>0</v>
      </c>
      <c r="AR89" s="388">
        <f>SUMIFS('PG CAR'!H:H,'PG CAR'!L:L,AK89,'PG CAR'!I:I,'01'!$T$6,'PG CAR'!U:U,1,'PG CAR'!M:M,'01'!$BX$36,'PG CAR'!N:N,'01'!$R$6)</f>
        <v>0</v>
      </c>
      <c r="AS89" s="388">
        <f>SUMIFS(TRANS!F:F,TRANS!J:J,AK89,TRANS!D:D,'01'!$T$6,TRANS!P:P,1,TRANS!K:K,'01'!$BX$36,TRANS!L:L,'01'!$R$6)</f>
        <v>1400</v>
      </c>
      <c r="AT89" s="388">
        <f>SUMIFS(TRANS!F:F,TRANS!J:J,AK89,TRANS!G:G,'01'!$T$6,TRANS!P:P,1,TRANS!K:K,'01'!$BX$36,TRANS!L:L,'01'!$R$6)</f>
        <v>0</v>
      </c>
      <c r="AW89" s="185">
        <v>21</v>
      </c>
      <c r="AX89" s="388">
        <f>SUMIFS(DES!F:F,DES!J:J,AK89,DES!S:S,1,DES!K:K,'01'!$BX$36,DES!L:L,'01'!$R$6,DES!R:R,1)</f>
        <v>0</v>
      </c>
      <c r="AY89" s="388">
        <f>SUMIFS(REC!F:F,REC!J:J,AK89,REC!S:S,1,REC!K:K,'01'!$BX$36,REC!L:L,'01'!$R$6,REC!R:R,1)</f>
        <v>0</v>
      </c>
      <c r="AZ89" s="388">
        <f>SUMIFS('EMP ADQ'!G:G,'EMP ADQ'!K:K,AK89,'EMP ADQ'!D:D,'EMP ADQ'!$Y$12,'EMP ADQ'!S:S,1,'EMP ADQ'!L:L,'01'!$BX$36,'EMP ADQ'!M:M,'01'!$R$6,'EMP ADQ'!R:R,1)</f>
        <v>0</v>
      </c>
      <c r="BA89" s="388">
        <f>SUMIFS('EMP ADQ'!G:G,'EMP ADQ'!K:K,AK89,'EMP ADQ'!D:D,'EMP ADQ'!$Y$13,'EMP ADQ'!S:S,1,'EMP ADQ'!L:L,'01'!$BX$36,'EMP ADQ'!M:M,'01'!$R$6,'EMP ADQ'!R:R,1)</f>
        <v>0</v>
      </c>
      <c r="BB89" s="388">
        <f>SUMIFS('EMP CON'!G:G,'EMP CON'!K:K,AK89,'EMP CON'!D:D,'EMP CON'!$Y$12,'EMP CON'!S:S,1,'EMP CON'!L:L,'01'!$BX$36,'EMP CON'!M:M,'01'!$R$6,'EMP CON'!R:R,1)</f>
        <v>0</v>
      </c>
      <c r="BC89" s="388">
        <f>SUMIFS('EMP CON'!G:G,'EMP CON'!K:K,AK89,'EMP CON'!D:D,'EMP CON'!$Y$13,'EMP CON'!S:S,1,'EMP CON'!L:L,'01'!$BX$36,'EMP CON'!M:M,'01'!$R$6,'EMP CON'!R:R,1)</f>
        <v>0</v>
      </c>
      <c r="BD89" s="388">
        <f>SUMIFS('PG CAR'!H:H,'PG CAR'!L:L,AK89,'PG CAR'!U:U,1,'PG CAR'!M:M,'01'!$BX$36,'PG CAR'!N:N,'01'!$R$6,'PG CAR'!T:T,1)</f>
        <v>0</v>
      </c>
      <c r="BE89" s="388"/>
      <c r="BF89" s="388"/>
      <c r="BI89" s="185">
        <v>21</v>
      </c>
      <c r="BJ89" s="388">
        <f t="shared" si="32"/>
        <v>192</v>
      </c>
      <c r="BK89" s="388">
        <f t="shared" si="33"/>
        <v>0</v>
      </c>
      <c r="BL89" s="388">
        <f t="shared" si="34"/>
        <v>0</v>
      </c>
      <c r="BM89" s="388">
        <f t="shared" si="35"/>
        <v>0</v>
      </c>
      <c r="BN89" s="388">
        <f t="shared" si="36"/>
        <v>0</v>
      </c>
      <c r="BO89" s="388">
        <f t="shared" si="37"/>
        <v>0</v>
      </c>
      <c r="BP89" s="388">
        <f t="shared" si="38"/>
        <v>0</v>
      </c>
      <c r="BQ89" s="388">
        <f t="shared" si="39"/>
        <v>1400</v>
      </c>
      <c r="BR89" s="388">
        <f t="shared" si="40"/>
        <v>0</v>
      </c>
    </row>
    <row r="90" spans="37:70" x14ac:dyDescent="0.25">
      <c r="AK90" s="185">
        <v>22</v>
      </c>
      <c r="AL90" s="388">
        <f>SUMIFS(DES!F:F,DES!J:J,AK90,DES!G:G,'01'!$T$6,DES!S:S,1,DES!K:K,'01'!$BX$36,DES!L:L,'01'!$R$6)</f>
        <v>0</v>
      </c>
      <c r="AM90" s="388">
        <f>SUMIFS(REC!F:F,REC!J:J,AK90,REC!G:G,'01'!$T$6,REC!S:S,1,REC!K:K,'01'!$BX$36,REC!L:L,'01'!$R$6)</f>
        <v>0</v>
      </c>
      <c r="AN90" s="388">
        <f>SUMIFS('EMP ADQ'!G:G,'EMP ADQ'!K:K,AK90,'EMP ADQ'!D:D,'EMP ADQ'!$Y$12,'EMP ADQ'!H:H,'01'!$T$6,'EMP ADQ'!S:S,1,'EMP ADQ'!L:L,'01'!$BX$36,'EMP ADQ'!M:M,'01'!$R$6)</f>
        <v>0</v>
      </c>
      <c r="AO90" s="388">
        <f>SUMIFS('EMP ADQ'!G:G,'EMP ADQ'!K:K,AK90,'EMP ADQ'!D:D,'EMP ADQ'!$Y$13,'EMP ADQ'!H:H,'01'!$T$6,'EMP ADQ'!S:S,1,'EMP ADQ'!L:L,'01'!$BX$36,'EMP ADQ'!M:M,'01'!$R$6)</f>
        <v>0</v>
      </c>
      <c r="AP90" s="388">
        <f>SUMIFS('EMP CON'!G:G,'EMP CON'!K:K,AK90,'EMP CON'!D:D,'EMP CON'!$Y$12,'EMP CON'!H:H,'01'!$T$6,'EMP CON'!S:S,1,'EMP CON'!L:L,'01'!$BX$36,'EMP CON'!M:M,'01'!$R$6)</f>
        <v>0</v>
      </c>
      <c r="AQ90" s="388">
        <f>SUMIFS('EMP CON'!G:G,'EMP CON'!K:K,AK90,'EMP CON'!D:D,'EMP CON'!$Y$13,'EMP CON'!H:H,'01'!$T$6,'EMP CON'!S:S,1,'EMP CON'!L:L,'01'!$BX$36,'EMP CON'!M:M,'01'!$R$6)</f>
        <v>0</v>
      </c>
      <c r="AR90" s="388">
        <f>SUMIFS('PG CAR'!H:H,'PG CAR'!L:L,AK90,'PG CAR'!I:I,'01'!$T$6,'PG CAR'!U:U,1,'PG CAR'!M:M,'01'!$BX$36,'PG CAR'!N:N,'01'!$R$6)</f>
        <v>0</v>
      </c>
      <c r="AS90" s="388">
        <f>SUMIFS(TRANS!F:F,TRANS!J:J,AK90,TRANS!D:D,'01'!$T$6,TRANS!P:P,1,TRANS!K:K,'01'!$BX$36,TRANS!L:L,'01'!$R$6)</f>
        <v>0</v>
      </c>
      <c r="AT90" s="388">
        <f>SUMIFS(TRANS!F:F,TRANS!J:J,AK90,TRANS!G:G,'01'!$T$6,TRANS!P:P,1,TRANS!K:K,'01'!$BX$36,TRANS!L:L,'01'!$R$6)</f>
        <v>0</v>
      </c>
      <c r="AW90" s="185">
        <v>22</v>
      </c>
      <c r="AX90" s="388">
        <f>SUMIFS(DES!F:F,DES!J:J,AK90,DES!S:S,1,DES!K:K,'01'!$BX$36,DES!L:L,'01'!$R$6,DES!R:R,1)</f>
        <v>0</v>
      </c>
      <c r="AY90" s="388">
        <f>SUMIFS(REC!F:F,REC!J:J,AK90,REC!S:S,1,REC!K:K,'01'!$BX$36,REC!L:L,'01'!$R$6,REC!R:R,1)</f>
        <v>0</v>
      </c>
      <c r="AZ90" s="388">
        <f>SUMIFS('EMP ADQ'!G:G,'EMP ADQ'!K:K,AK90,'EMP ADQ'!D:D,'EMP ADQ'!$Y$12,'EMP ADQ'!S:S,1,'EMP ADQ'!L:L,'01'!$BX$36,'EMP ADQ'!M:M,'01'!$R$6,'EMP ADQ'!R:R,1)</f>
        <v>0</v>
      </c>
      <c r="BA90" s="388">
        <f>SUMIFS('EMP ADQ'!G:G,'EMP ADQ'!K:K,AK90,'EMP ADQ'!D:D,'EMP ADQ'!$Y$13,'EMP ADQ'!S:S,1,'EMP ADQ'!L:L,'01'!$BX$36,'EMP ADQ'!M:M,'01'!$R$6,'EMP ADQ'!R:R,1)</f>
        <v>0</v>
      </c>
      <c r="BB90" s="388">
        <f>SUMIFS('EMP CON'!G:G,'EMP CON'!K:K,AK90,'EMP CON'!D:D,'EMP CON'!$Y$12,'EMP CON'!S:S,1,'EMP CON'!L:L,'01'!$BX$36,'EMP CON'!M:M,'01'!$R$6,'EMP CON'!R:R,1)</f>
        <v>0</v>
      </c>
      <c r="BC90" s="388">
        <f>SUMIFS('EMP CON'!G:G,'EMP CON'!K:K,AK90,'EMP CON'!D:D,'EMP CON'!$Y$13,'EMP CON'!S:S,1,'EMP CON'!L:L,'01'!$BX$36,'EMP CON'!M:M,'01'!$R$6,'EMP CON'!R:R,1)</f>
        <v>0</v>
      </c>
      <c r="BD90" s="388">
        <f>SUMIFS('PG CAR'!H:H,'PG CAR'!L:L,AK90,'PG CAR'!U:U,1,'PG CAR'!M:M,'01'!$BX$36,'PG CAR'!N:N,'01'!$R$6,'PG CAR'!T:T,1)</f>
        <v>0</v>
      </c>
      <c r="BE90" s="388"/>
      <c r="BF90" s="388"/>
      <c r="BI90" s="185">
        <v>22</v>
      </c>
      <c r="BJ90" s="388">
        <f t="shared" si="32"/>
        <v>0</v>
      </c>
      <c r="BK90" s="388">
        <f t="shared" si="33"/>
        <v>0</v>
      </c>
      <c r="BL90" s="388">
        <f t="shared" si="34"/>
        <v>0</v>
      </c>
      <c r="BM90" s="388">
        <f t="shared" si="35"/>
        <v>0</v>
      </c>
      <c r="BN90" s="388">
        <f t="shared" si="36"/>
        <v>0</v>
      </c>
      <c r="BO90" s="388">
        <f t="shared" si="37"/>
        <v>0</v>
      </c>
      <c r="BP90" s="388">
        <f t="shared" si="38"/>
        <v>0</v>
      </c>
      <c r="BQ90" s="388">
        <f t="shared" si="39"/>
        <v>0</v>
      </c>
      <c r="BR90" s="388">
        <f t="shared" si="40"/>
        <v>0</v>
      </c>
    </row>
    <row r="91" spans="37:70" x14ac:dyDescent="0.25">
      <c r="AK91" s="185">
        <v>23</v>
      </c>
      <c r="AL91" s="388">
        <f>SUMIFS(DES!F:F,DES!J:J,AK91,DES!G:G,'01'!$T$6,DES!S:S,1,DES!K:K,'01'!$BX$36,DES!L:L,'01'!$R$6)</f>
        <v>10</v>
      </c>
      <c r="AM91" s="388">
        <f>SUMIFS(REC!F:F,REC!J:J,AK91,REC!G:G,'01'!$T$6,REC!S:S,1,REC!K:K,'01'!$BX$36,REC!L:L,'01'!$R$6)</f>
        <v>0</v>
      </c>
      <c r="AN91" s="388">
        <f>SUMIFS('EMP ADQ'!G:G,'EMP ADQ'!K:K,AK91,'EMP ADQ'!D:D,'EMP ADQ'!$Y$12,'EMP ADQ'!H:H,'01'!$T$6,'EMP ADQ'!S:S,1,'EMP ADQ'!L:L,'01'!$BX$36,'EMP ADQ'!M:M,'01'!$R$6)</f>
        <v>0</v>
      </c>
      <c r="AO91" s="388">
        <f>SUMIFS('EMP ADQ'!G:G,'EMP ADQ'!K:K,AK91,'EMP ADQ'!D:D,'EMP ADQ'!$Y$13,'EMP ADQ'!H:H,'01'!$T$6,'EMP ADQ'!S:S,1,'EMP ADQ'!L:L,'01'!$BX$36,'EMP ADQ'!M:M,'01'!$R$6)</f>
        <v>0</v>
      </c>
      <c r="AP91" s="388">
        <f>SUMIFS('EMP CON'!G:G,'EMP CON'!K:K,AK91,'EMP CON'!D:D,'EMP CON'!$Y$12,'EMP CON'!H:H,'01'!$T$6,'EMP CON'!S:S,1,'EMP CON'!L:L,'01'!$BX$36,'EMP CON'!M:M,'01'!$R$6)</f>
        <v>0</v>
      </c>
      <c r="AQ91" s="388">
        <f>SUMIFS('EMP CON'!G:G,'EMP CON'!K:K,AK91,'EMP CON'!D:D,'EMP CON'!$Y$13,'EMP CON'!H:H,'01'!$T$6,'EMP CON'!S:S,1,'EMP CON'!L:L,'01'!$BX$36,'EMP CON'!M:M,'01'!$R$6)</f>
        <v>0</v>
      </c>
      <c r="AR91" s="388">
        <f>SUMIFS('PG CAR'!H:H,'PG CAR'!L:L,AK91,'PG CAR'!I:I,'01'!$T$6,'PG CAR'!U:U,1,'PG CAR'!M:M,'01'!$BX$36,'PG CAR'!N:N,'01'!$R$6)</f>
        <v>0</v>
      </c>
      <c r="AS91" s="388">
        <f>SUMIFS(TRANS!F:F,TRANS!J:J,AK91,TRANS!D:D,'01'!$T$6,TRANS!P:P,1,TRANS!K:K,'01'!$BX$36,TRANS!L:L,'01'!$R$6)</f>
        <v>0</v>
      </c>
      <c r="AT91" s="388">
        <f>SUMIFS(TRANS!F:F,TRANS!J:J,AK91,TRANS!G:G,'01'!$T$6,TRANS!P:P,1,TRANS!K:K,'01'!$BX$36,TRANS!L:L,'01'!$R$6)</f>
        <v>0</v>
      </c>
      <c r="AW91" s="185">
        <v>23</v>
      </c>
      <c r="AX91" s="388">
        <f>SUMIFS(DES!F:F,DES!J:J,AK91,DES!S:S,1,DES!K:K,'01'!$BX$36,DES!L:L,'01'!$R$6,DES!R:R,1)</f>
        <v>0</v>
      </c>
      <c r="AY91" s="388">
        <f>SUMIFS(REC!F:F,REC!J:J,AK91,REC!S:S,1,REC!K:K,'01'!$BX$36,REC!L:L,'01'!$R$6,REC!R:R,1)</f>
        <v>0</v>
      </c>
      <c r="AZ91" s="388">
        <f>SUMIFS('EMP ADQ'!G:G,'EMP ADQ'!K:K,AK91,'EMP ADQ'!D:D,'EMP ADQ'!$Y$12,'EMP ADQ'!S:S,1,'EMP ADQ'!L:L,'01'!$BX$36,'EMP ADQ'!M:M,'01'!$R$6,'EMP ADQ'!R:R,1)</f>
        <v>0</v>
      </c>
      <c r="BA91" s="388">
        <f>SUMIFS('EMP ADQ'!G:G,'EMP ADQ'!K:K,AK91,'EMP ADQ'!D:D,'EMP ADQ'!$Y$13,'EMP ADQ'!S:S,1,'EMP ADQ'!L:L,'01'!$BX$36,'EMP ADQ'!M:M,'01'!$R$6,'EMP ADQ'!R:R,1)</f>
        <v>0</v>
      </c>
      <c r="BB91" s="388">
        <f>SUMIFS('EMP CON'!G:G,'EMP CON'!K:K,AK91,'EMP CON'!D:D,'EMP CON'!$Y$12,'EMP CON'!S:S,1,'EMP CON'!L:L,'01'!$BX$36,'EMP CON'!M:M,'01'!$R$6,'EMP CON'!R:R,1)</f>
        <v>0</v>
      </c>
      <c r="BC91" s="388">
        <f>SUMIFS('EMP CON'!G:G,'EMP CON'!K:K,AK91,'EMP CON'!D:D,'EMP CON'!$Y$13,'EMP CON'!S:S,1,'EMP CON'!L:L,'01'!$BX$36,'EMP CON'!M:M,'01'!$R$6,'EMP CON'!R:R,1)</f>
        <v>0</v>
      </c>
      <c r="BD91" s="388">
        <f>SUMIFS('PG CAR'!H:H,'PG CAR'!L:L,AK91,'PG CAR'!U:U,1,'PG CAR'!M:M,'01'!$BX$36,'PG CAR'!N:N,'01'!$R$6,'PG CAR'!T:T,1)</f>
        <v>0</v>
      </c>
      <c r="BE91" s="388"/>
      <c r="BF91" s="388"/>
      <c r="BI91" s="185">
        <v>23</v>
      </c>
      <c r="BJ91" s="388">
        <f t="shared" si="32"/>
        <v>10</v>
      </c>
      <c r="BK91" s="388">
        <f t="shared" si="33"/>
        <v>0</v>
      </c>
      <c r="BL91" s="388">
        <f t="shared" si="34"/>
        <v>0</v>
      </c>
      <c r="BM91" s="388">
        <f t="shared" si="35"/>
        <v>0</v>
      </c>
      <c r="BN91" s="388">
        <f t="shared" si="36"/>
        <v>0</v>
      </c>
      <c r="BO91" s="388">
        <f t="shared" si="37"/>
        <v>0</v>
      </c>
      <c r="BP91" s="388">
        <f t="shared" si="38"/>
        <v>0</v>
      </c>
      <c r="BQ91" s="388">
        <f t="shared" si="39"/>
        <v>0</v>
      </c>
      <c r="BR91" s="388">
        <f t="shared" si="40"/>
        <v>0</v>
      </c>
    </row>
    <row r="92" spans="37:70" x14ac:dyDescent="0.25">
      <c r="AK92" s="185">
        <v>24</v>
      </c>
      <c r="AL92" s="388">
        <f>SUMIFS(DES!F:F,DES!J:J,AK92,DES!G:G,'01'!$T$6,DES!S:S,1,DES!K:K,'01'!$BX$36,DES!L:L,'01'!$R$6)</f>
        <v>23</v>
      </c>
      <c r="AM92" s="388">
        <f>SUMIFS(REC!F:F,REC!J:J,AK92,REC!G:G,'01'!$T$6,REC!S:S,1,REC!K:K,'01'!$BX$36,REC!L:L,'01'!$R$6)</f>
        <v>0</v>
      </c>
      <c r="AN92" s="388">
        <f>SUMIFS('EMP ADQ'!G:G,'EMP ADQ'!K:K,AK92,'EMP ADQ'!D:D,'EMP ADQ'!$Y$12,'EMP ADQ'!H:H,'01'!$T$6,'EMP ADQ'!S:S,1,'EMP ADQ'!L:L,'01'!$BX$36,'EMP ADQ'!M:M,'01'!$R$6)</f>
        <v>0</v>
      </c>
      <c r="AO92" s="388">
        <f>SUMIFS('EMP ADQ'!G:G,'EMP ADQ'!K:K,AK92,'EMP ADQ'!D:D,'EMP ADQ'!$Y$13,'EMP ADQ'!H:H,'01'!$T$6,'EMP ADQ'!S:S,1,'EMP ADQ'!L:L,'01'!$BX$36,'EMP ADQ'!M:M,'01'!$R$6)</f>
        <v>0</v>
      </c>
      <c r="AP92" s="388">
        <f>SUMIFS('EMP CON'!G:G,'EMP CON'!K:K,AK92,'EMP CON'!D:D,'EMP CON'!$Y$12,'EMP CON'!H:H,'01'!$T$6,'EMP CON'!S:S,1,'EMP CON'!L:L,'01'!$BX$36,'EMP CON'!M:M,'01'!$R$6)</f>
        <v>0</v>
      </c>
      <c r="AQ92" s="388">
        <f>SUMIFS('EMP CON'!G:G,'EMP CON'!K:K,AK92,'EMP CON'!D:D,'EMP CON'!$Y$13,'EMP CON'!H:H,'01'!$T$6,'EMP CON'!S:S,1,'EMP CON'!L:L,'01'!$BX$36,'EMP CON'!M:M,'01'!$R$6)</f>
        <v>0</v>
      </c>
      <c r="AR92" s="388">
        <f>SUMIFS('PG CAR'!H:H,'PG CAR'!L:L,AK92,'PG CAR'!I:I,'01'!$T$6,'PG CAR'!U:U,1,'PG CAR'!M:M,'01'!$BX$36,'PG CAR'!N:N,'01'!$R$6)</f>
        <v>0</v>
      </c>
      <c r="AS92" s="388">
        <f>SUMIFS(TRANS!F:F,TRANS!J:J,AK92,TRANS!D:D,'01'!$T$6,TRANS!P:P,1,TRANS!K:K,'01'!$BX$36,TRANS!L:L,'01'!$R$6)</f>
        <v>0</v>
      </c>
      <c r="AT92" s="388">
        <f>SUMIFS(TRANS!F:F,TRANS!J:J,AK92,TRANS!G:G,'01'!$T$6,TRANS!P:P,1,TRANS!K:K,'01'!$BX$36,TRANS!L:L,'01'!$R$6)</f>
        <v>0</v>
      </c>
      <c r="AW92" s="185">
        <v>24</v>
      </c>
      <c r="AX92" s="388">
        <f>SUMIFS(DES!F:F,DES!J:J,AK92,DES!S:S,1,DES!K:K,'01'!$BX$36,DES!L:L,'01'!$R$6,DES!R:R,1)</f>
        <v>0</v>
      </c>
      <c r="AY92" s="388">
        <f>SUMIFS(REC!F:F,REC!J:J,AK92,REC!S:S,1,REC!K:K,'01'!$BX$36,REC!L:L,'01'!$R$6,REC!R:R,1)</f>
        <v>0</v>
      </c>
      <c r="AZ92" s="388">
        <f>SUMIFS('EMP ADQ'!G:G,'EMP ADQ'!K:K,AK92,'EMP ADQ'!D:D,'EMP ADQ'!$Y$12,'EMP ADQ'!S:S,1,'EMP ADQ'!L:L,'01'!$BX$36,'EMP ADQ'!M:M,'01'!$R$6,'EMP ADQ'!R:R,1)</f>
        <v>0</v>
      </c>
      <c r="BA92" s="388">
        <f>SUMIFS('EMP ADQ'!G:G,'EMP ADQ'!K:K,AK92,'EMP ADQ'!D:D,'EMP ADQ'!$Y$13,'EMP ADQ'!S:S,1,'EMP ADQ'!L:L,'01'!$BX$36,'EMP ADQ'!M:M,'01'!$R$6,'EMP ADQ'!R:R,1)</f>
        <v>0</v>
      </c>
      <c r="BB92" s="388">
        <f>SUMIFS('EMP CON'!G:G,'EMP CON'!K:K,AK92,'EMP CON'!D:D,'EMP CON'!$Y$12,'EMP CON'!S:S,1,'EMP CON'!L:L,'01'!$BX$36,'EMP CON'!M:M,'01'!$R$6,'EMP CON'!R:R,1)</f>
        <v>0</v>
      </c>
      <c r="BC92" s="388">
        <f>SUMIFS('EMP CON'!G:G,'EMP CON'!K:K,AK92,'EMP CON'!D:D,'EMP CON'!$Y$13,'EMP CON'!S:S,1,'EMP CON'!L:L,'01'!$BX$36,'EMP CON'!M:M,'01'!$R$6,'EMP CON'!R:R,1)</f>
        <v>0</v>
      </c>
      <c r="BD92" s="388">
        <f>SUMIFS('PG CAR'!H:H,'PG CAR'!L:L,AK92,'PG CAR'!U:U,1,'PG CAR'!M:M,'01'!$BX$36,'PG CAR'!N:N,'01'!$R$6,'PG CAR'!T:T,1)</f>
        <v>0</v>
      </c>
      <c r="BE92" s="388"/>
      <c r="BF92" s="388"/>
      <c r="BI92" s="185">
        <v>24</v>
      </c>
      <c r="BJ92" s="388">
        <f t="shared" si="32"/>
        <v>23</v>
      </c>
      <c r="BK92" s="388">
        <f t="shared" si="33"/>
        <v>0</v>
      </c>
      <c r="BL92" s="388">
        <f t="shared" si="34"/>
        <v>0</v>
      </c>
      <c r="BM92" s="388">
        <f t="shared" si="35"/>
        <v>0</v>
      </c>
      <c r="BN92" s="388">
        <f t="shared" si="36"/>
        <v>0</v>
      </c>
      <c r="BO92" s="388">
        <f t="shared" si="37"/>
        <v>0</v>
      </c>
      <c r="BP92" s="388">
        <f t="shared" si="38"/>
        <v>0</v>
      </c>
      <c r="BQ92" s="388">
        <f t="shared" si="39"/>
        <v>0</v>
      </c>
      <c r="BR92" s="388">
        <f t="shared" si="40"/>
        <v>0</v>
      </c>
    </row>
    <row r="93" spans="37:70" x14ac:dyDescent="0.25">
      <c r="AK93" s="185">
        <v>25</v>
      </c>
      <c r="AL93" s="388">
        <f>SUMIFS(DES!F:F,DES!J:J,AK93,DES!G:G,'01'!$T$6,DES!S:S,1,DES!K:K,'01'!$BX$36,DES!L:L,'01'!$R$6)</f>
        <v>0</v>
      </c>
      <c r="AM93" s="388">
        <f>SUMIFS(REC!F:F,REC!J:J,AK93,REC!G:G,'01'!$T$6,REC!S:S,1,REC!K:K,'01'!$BX$36,REC!L:L,'01'!$R$6)</f>
        <v>0</v>
      </c>
      <c r="AN93" s="388">
        <f>SUMIFS('EMP ADQ'!G:G,'EMP ADQ'!K:K,AK93,'EMP ADQ'!D:D,'EMP ADQ'!$Y$12,'EMP ADQ'!H:H,'01'!$T$6,'EMP ADQ'!S:S,1,'EMP ADQ'!L:L,'01'!$BX$36,'EMP ADQ'!M:M,'01'!$R$6)</f>
        <v>0</v>
      </c>
      <c r="AO93" s="388">
        <f>SUMIFS('EMP ADQ'!G:G,'EMP ADQ'!K:K,AK93,'EMP ADQ'!D:D,'EMP ADQ'!$Y$13,'EMP ADQ'!H:H,'01'!$T$6,'EMP ADQ'!S:S,1,'EMP ADQ'!L:L,'01'!$BX$36,'EMP ADQ'!M:M,'01'!$R$6)</f>
        <v>0</v>
      </c>
      <c r="AP93" s="388">
        <f>SUMIFS('EMP CON'!G:G,'EMP CON'!K:K,AK93,'EMP CON'!D:D,'EMP CON'!$Y$12,'EMP CON'!H:H,'01'!$T$6,'EMP CON'!S:S,1,'EMP CON'!L:L,'01'!$BX$36,'EMP CON'!M:M,'01'!$R$6)</f>
        <v>0</v>
      </c>
      <c r="AQ93" s="388">
        <f>SUMIFS('EMP CON'!G:G,'EMP CON'!K:K,AK93,'EMP CON'!D:D,'EMP CON'!$Y$13,'EMP CON'!H:H,'01'!$T$6,'EMP CON'!S:S,1,'EMP CON'!L:L,'01'!$BX$36,'EMP CON'!M:M,'01'!$R$6)</f>
        <v>0</v>
      </c>
      <c r="AR93" s="388">
        <f>SUMIFS('PG CAR'!H:H,'PG CAR'!L:L,AK93,'PG CAR'!I:I,'01'!$T$6,'PG CAR'!U:U,1,'PG CAR'!M:M,'01'!$BX$36,'PG CAR'!N:N,'01'!$R$6)</f>
        <v>0</v>
      </c>
      <c r="AS93" s="388">
        <f>SUMIFS(TRANS!F:F,TRANS!J:J,AK93,TRANS!D:D,'01'!$T$6,TRANS!P:P,1,TRANS!K:K,'01'!$BX$36,TRANS!L:L,'01'!$R$6)</f>
        <v>0</v>
      </c>
      <c r="AT93" s="388">
        <f>SUMIFS(TRANS!F:F,TRANS!J:J,AK93,TRANS!G:G,'01'!$T$6,TRANS!P:P,1,TRANS!K:K,'01'!$BX$36,TRANS!L:L,'01'!$R$6)</f>
        <v>0</v>
      </c>
      <c r="AW93" s="185">
        <v>25</v>
      </c>
      <c r="AX93" s="388">
        <f>SUMIFS(DES!F:F,DES!J:J,AK93,DES!S:S,1,DES!K:K,'01'!$BX$36,DES!L:L,'01'!$R$6,DES!R:R,1)</f>
        <v>0</v>
      </c>
      <c r="AY93" s="388">
        <f>SUMIFS(REC!F:F,REC!J:J,AK93,REC!S:S,1,REC!K:K,'01'!$BX$36,REC!L:L,'01'!$R$6,REC!R:R,1)</f>
        <v>0</v>
      </c>
      <c r="AZ93" s="388">
        <f>SUMIFS('EMP ADQ'!G:G,'EMP ADQ'!K:K,AK93,'EMP ADQ'!D:D,'EMP ADQ'!$Y$12,'EMP ADQ'!S:S,1,'EMP ADQ'!L:L,'01'!$BX$36,'EMP ADQ'!M:M,'01'!$R$6,'EMP ADQ'!R:R,1)</f>
        <v>0</v>
      </c>
      <c r="BA93" s="388">
        <f>SUMIFS('EMP ADQ'!G:G,'EMP ADQ'!K:K,AK93,'EMP ADQ'!D:D,'EMP ADQ'!$Y$13,'EMP ADQ'!S:S,1,'EMP ADQ'!L:L,'01'!$BX$36,'EMP ADQ'!M:M,'01'!$R$6,'EMP ADQ'!R:R,1)</f>
        <v>0</v>
      </c>
      <c r="BB93" s="388">
        <f>SUMIFS('EMP CON'!G:G,'EMP CON'!K:K,AK93,'EMP CON'!D:D,'EMP CON'!$Y$12,'EMP CON'!S:S,1,'EMP CON'!L:L,'01'!$BX$36,'EMP CON'!M:M,'01'!$R$6,'EMP CON'!R:R,1)</f>
        <v>0</v>
      </c>
      <c r="BC93" s="388">
        <f>SUMIFS('EMP CON'!G:G,'EMP CON'!K:K,AK93,'EMP CON'!D:D,'EMP CON'!$Y$13,'EMP CON'!S:S,1,'EMP CON'!L:L,'01'!$BX$36,'EMP CON'!M:M,'01'!$R$6,'EMP CON'!R:R,1)</f>
        <v>0</v>
      </c>
      <c r="BD93" s="388">
        <f>SUMIFS('PG CAR'!H:H,'PG CAR'!L:L,AK93,'PG CAR'!U:U,1,'PG CAR'!M:M,'01'!$BX$36,'PG CAR'!N:N,'01'!$R$6,'PG CAR'!T:T,1)</f>
        <v>0</v>
      </c>
      <c r="BE93" s="388"/>
      <c r="BF93" s="388"/>
      <c r="BI93" s="185">
        <v>25</v>
      </c>
      <c r="BJ93" s="388">
        <f t="shared" si="32"/>
        <v>0</v>
      </c>
      <c r="BK93" s="388">
        <f t="shared" si="33"/>
        <v>0</v>
      </c>
      <c r="BL93" s="388">
        <f t="shared" si="34"/>
        <v>0</v>
      </c>
      <c r="BM93" s="388">
        <f t="shared" si="35"/>
        <v>0</v>
      </c>
      <c r="BN93" s="388">
        <f t="shared" si="36"/>
        <v>0</v>
      </c>
      <c r="BO93" s="388">
        <f t="shared" si="37"/>
        <v>0</v>
      </c>
      <c r="BP93" s="388">
        <f t="shared" si="38"/>
        <v>0</v>
      </c>
      <c r="BQ93" s="388">
        <f t="shared" si="39"/>
        <v>0</v>
      </c>
      <c r="BR93" s="388">
        <f t="shared" si="40"/>
        <v>0</v>
      </c>
    </row>
    <row r="94" spans="37:70" x14ac:dyDescent="0.25">
      <c r="AK94" s="185">
        <v>26</v>
      </c>
      <c r="AL94" s="388">
        <f>SUMIFS(DES!F:F,DES!J:J,AK94,DES!G:G,'01'!$T$6,DES!S:S,1,DES!K:K,'01'!$BX$36,DES!L:L,'01'!$R$6)</f>
        <v>0</v>
      </c>
      <c r="AM94" s="388">
        <f>SUMIFS(REC!F:F,REC!J:J,AK94,REC!G:G,'01'!$T$6,REC!S:S,1,REC!K:K,'01'!$BX$36,REC!L:L,'01'!$R$6)</f>
        <v>0</v>
      </c>
      <c r="AN94" s="388">
        <f>SUMIFS('EMP ADQ'!G:G,'EMP ADQ'!K:K,AK94,'EMP ADQ'!D:D,'EMP ADQ'!$Y$12,'EMP ADQ'!H:H,'01'!$T$6,'EMP ADQ'!S:S,1,'EMP ADQ'!L:L,'01'!$BX$36,'EMP ADQ'!M:M,'01'!$R$6)</f>
        <v>0</v>
      </c>
      <c r="AO94" s="388">
        <f>SUMIFS('EMP ADQ'!G:G,'EMP ADQ'!K:K,AK94,'EMP ADQ'!D:D,'EMP ADQ'!$Y$13,'EMP ADQ'!H:H,'01'!$T$6,'EMP ADQ'!S:S,1,'EMP ADQ'!L:L,'01'!$BX$36,'EMP ADQ'!M:M,'01'!$R$6)</f>
        <v>0</v>
      </c>
      <c r="AP94" s="388">
        <f>SUMIFS('EMP CON'!G:G,'EMP CON'!K:K,AK94,'EMP CON'!D:D,'EMP CON'!$Y$12,'EMP CON'!H:H,'01'!$T$6,'EMP CON'!S:S,1,'EMP CON'!L:L,'01'!$BX$36,'EMP CON'!M:M,'01'!$R$6)</f>
        <v>0</v>
      </c>
      <c r="AQ94" s="388">
        <f>SUMIFS('EMP CON'!G:G,'EMP CON'!K:K,AK94,'EMP CON'!D:D,'EMP CON'!$Y$13,'EMP CON'!H:H,'01'!$T$6,'EMP CON'!S:S,1,'EMP CON'!L:L,'01'!$BX$36,'EMP CON'!M:M,'01'!$R$6)</f>
        <v>0</v>
      </c>
      <c r="AR94" s="388">
        <f>SUMIFS('PG CAR'!H:H,'PG CAR'!L:L,AK94,'PG CAR'!I:I,'01'!$T$6,'PG CAR'!U:U,1,'PG CAR'!M:M,'01'!$BX$36,'PG CAR'!N:N,'01'!$R$6)</f>
        <v>0</v>
      </c>
      <c r="AS94" s="388">
        <f>SUMIFS(TRANS!F:F,TRANS!J:J,AK94,TRANS!D:D,'01'!$T$6,TRANS!P:P,1,TRANS!K:K,'01'!$BX$36,TRANS!L:L,'01'!$R$6)</f>
        <v>0</v>
      </c>
      <c r="AT94" s="388">
        <f>SUMIFS(TRANS!F:F,TRANS!J:J,AK94,TRANS!G:G,'01'!$T$6,TRANS!P:P,1,TRANS!K:K,'01'!$BX$36,TRANS!L:L,'01'!$R$6)</f>
        <v>0</v>
      </c>
      <c r="AW94" s="185">
        <v>26</v>
      </c>
      <c r="AX94" s="388">
        <f>SUMIFS(DES!F:F,DES!J:J,AK94,DES!S:S,1,DES!K:K,'01'!$BX$36,DES!L:L,'01'!$R$6,DES!R:R,1)</f>
        <v>0</v>
      </c>
      <c r="AY94" s="388">
        <f>SUMIFS(REC!F:F,REC!J:J,AK94,REC!S:S,1,REC!K:K,'01'!$BX$36,REC!L:L,'01'!$R$6,REC!R:R,1)</f>
        <v>0</v>
      </c>
      <c r="AZ94" s="388">
        <f>SUMIFS('EMP ADQ'!G:G,'EMP ADQ'!K:K,AK94,'EMP ADQ'!D:D,'EMP ADQ'!$Y$12,'EMP ADQ'!S:S,1,'EMP ADQ'!L:L,'01'!$BX$36,'EMP ADQ'!M:M,'01'!$R$6,'EMP ADQ'!R:R,1)</f>
        <v>0</v>
      </c>
      <c r="BA94" s="388">
        <f>SUMIFS('EMP ADQ'!G:G,'EMP ADQ'!K:K,AK94,'EMP ADQ'!D:D,'EMP ADQ'!$Y$13,'EMP ADQ'!S:S,1,'EMP ADQ'!L:L,'01'!$BX$36,'EMP ADQ'!M:M,'01'!$R$6,'EMP ADQ'!R:R,1)</f>
        <v>0</v>
      </c>
      <c r="BB94" s="388">
        <f>SUMIFS('EMP CON'!G:G,'EMP CON'!K:K,AK94,'EMP CON'!D:D,'EMP CON'!$Y$12,'EMP CON'!S:S,1,'EMP CON'!L:L,'01'!$BX$36,'EMP CON'!M:M,'01'!$R$6,'EMP CON'!R:R,1)</f>
        <v>0</v>
      </c>
      <c r="BC94" s="388">
        <f>SUMIFS('EMP CON'!G:G,'EMP CON'!K:K,AK94,'EMP CON'!D:D,'EMP CON'!$Y$13,'EMP CON'!S:S,1,'EMP CON'!L:L,'01'!$BX$36,'EMP CON'!M:M,'01'!$R$6,'EMP CON'!R:R,1)</f>
        <v>0</v>
      </c>
      <c r="BD94" s="388">
        <f>SUMIFS('PG CAR'!H:H,'PG CAR'!L:L,AK94,'PG CAR'!U:U,1,'PG CAR'!M:M,'01'!$BX$36,'PG CAR'!N:N,'01'!$R$6,'PG CAR'!T:T,1)</f>
        <v>0</v>
      </c>
      <c r="BE94" s="388"/>
      <c r="BF94" s="388"/>
      <c r="BI94" s="185">
        <v>26</v>
      </c>
      <c r="BJ94" s="388">
        <f t="shared" si="32"/>
        <v>0</v>
      </c>
      <c r="BK94" s="388">
        <f t="shared" si="33"/>
        <v>0</v>
      </c>
      <c r="BL94" s="388">
        <f t="shared" si="34"/>
        <v>0</v>
      </c>
      <c r="BM94" s="388">
        <f t="shared" si="35"/>
        <v>0</v>
      </c>
      <c r="BN94" s="388">
        <f t="shared" si="36"/>
        <v>0</v>
      </c>
      <c r="BO94" s="388">
        <f t="shared" si="37"/>
        <v>0</v>
      </c>
      <c r="BP94" s="388">
        <f t="shared" si="38"/>
        <v>0</v>
      </c>
      <c r="BQ94" s="388">
        <f t="shared" si="39"/>
        <v>0</v>
      </c>
      <c r="BR94" s="388">
        <f t="shared" si="40"/>
        <v>0</v>
      </c>
    </row>
    <row r="95" spans="37:70" x14ac:dyDescent="0.25">
      <c r="AK95" s="185">
        <v>27</v>
      </c>
      <c r="AL95" s="388">
        <f>SUMIFS(DES!F:F,DES!J:J,AK95,DES!G:G,'01'!$T$6,DES!S:S,1,DES!K:K,'01'!$BX$36,DES!L:L,'01'!$R$6)</f>
        <v>5</v>
      </c>
      <c r="AM95" s="388">
        <f>SUMIFS(REC!F:F,REC!J:J,AK95,REC!G:G,'01'!$T$6,REC!S:S,1,REC!K:K,'01'!$BX$36,REC!L:L,'01'!$R$6)</f>
        <v>0</v>
      </c>
      <c r="AN95" s="388">
        <f>SUMIFS('EMP ADQ'!G:G,'EMP ADQ'!K:K,AK95,'EMP ADQ'!D:D,'EMP ADQ'!$Y$12,'EMP ADQ'!H:H,'01'!$T$6,'EMP ADQ'!S:S,1,'EMP ADQ'!L:L,'01'!$BX$36,'EMP ADQ'!M:M,'01'!$R$6)</f>
        <v>0</v>
      </c>
      <c r="AO95" s="388">
        <f>SUMIFS('EMP ADQ'!G:G,'EMP ADQ'!K:K,AK95,'EMP ADQ'!D:D,'EMP ADQ'!$Y$13,'EMP ADQ'!H:H,'01'!$T$6,'EMP ADQ'!S:S,1,'EMP ADQ'!L:L,'01'!$BX$36,'EMP ADQ'!M:M,'01'!$R$6)</f>
        <v>0</v>
      </c>
      <c r="AP95" s="388">
        <f>SUMIFS('EMP CON'!G:G,'EMP CON'!K:K,AK95,'EMP CON'!D:D,'EMP CON'!$Y$12,'EMP CON'!H:H,'01'!$T$6,'EMP CON'!S:S,1,'EMP CON'!L:L,'01'!$BX$36,'EMP CON'!M:M,'01'!$R$6)</f>
        <v>100</v>
      </c>
      <c r="AQ95" s="388">
        <f>SUMIFS('EMP CON'!G:G,'EMP CON'!K:K,AK95,'EMP CON'!D:D,'EMP CON'!$Y$13,'EMP CON'!H:H,'01'!$T$6,'EMP CON'!S:S,1,'EMP CON'!L:L,'01'!$BX$36,'EMP CON'!M:M,'01'!$R$6)</f>
        <v>0</v>
      </c>
      <c r="AR95" s="388">
        <f>SUMIFS('PG CAR'!H:H,'PG CAR'!L:L,AK95,'PG CAR'!I:I,'01'!$T$6,'PG CAR'!U:U,1,'PG CAR'!M:M,'01'!$BX$36,'PG CAR'!N:N,'01'!$R$6)</f>
        <v>0</v>
      </c>
      <c r="AS95" s="388">
        <f>SUMIFS(TRANS!F:F,TRANS!J:J,AK95,TRANS!D:D,'01'!$T$6,TRANS!P:P,1,TRANS!K:K,'01'!$BX$36,TRANS!L:L,'01'!$R$6)</f>
        <v>0</v>
      </c>
      <c r="AT95" s="388">
        <f>SUMIFS(TRANS!F:F,TRANS!J:J,AK95,TRANS!G:G,'01'!$T$6,TRANS!P:P,1,TRANS!K:K,'01'!$BX$36,TRANS!L:L,'01'!$R$6)</f>
        <v>0</v>
      </c>
      <c r="AW95" s="185">
        <v>27</v>
      </c>
      <c r="AX95" s="388">
        <f>SUMIFS(DES!F:F,DES!J:J,AK95,DES!S:S,1,DES!K:K,'01'!$BX$36,DES!L:L,'01'!$R$6,DES!R:R,1)</f>
        <v>0</v>
      </c>
      <c r="AY95" s="388">
        <f>SUMIFS(REC!F:F,REC!J:J,AK95,REC!S:S,1,REC!K:K,'01'!$BX$36,REC!L:L,'01'!$R$6,REC!R:R,1)</f>
        <v>0</v>
      </c>
      <c r="AZ95" s="388">
        <f>SUMIFS('EMP ADQ'!G:G,'EMP ADQ'!K:K,AK95,'EMP ADQ'!D:D,'EMP ADQ'!$Y$12,'EMP ADQ'!S:S,1,'EMP ADQ'!L:L,'01'!$BX$36,'EMP ADQ'!M:M,'01'!$R$6,'EMP ADQ'!R:R,1)</f>
        <v>0</v>
      </c>
      <c r="BA95" s="388">
        <f>SUMIFS('EMP ADQ'!G:G,'EMP ADQ'!K:K,AK95,'EMP ADQ'!D:D,'EMP ADQ'!$Y$13,'EMP ADQ'!S:S,1,'EMP ADQ'!L:L,'01'!$BX$36,'EMP ADQ'!M:M,'01'!$R$6,'EMP ADQ'!R:R,1)</f>
        <v>0</v>
      </c>
      <c r="BB95" s="388">
        <f>SUMIFS('EMP CON'!G:G,'EMP CON'!K:K,AK95,'EMP CON'!D:D,'EMP CON'!$Y$12,'EMP CON'!S:S,1,'EMP CON'!L:L,'01'!$BX$36,'EMP CON'!M:M,'01'!$R$6,'EMP CON'!R:R,1)</f>
        <v>0</v>
      </c>
      <c r="BC95" s="388">
        <f>SUMIFS('EMP CON'!G:G,'EMP CON'!K:K,AK95,'EMP CON'!D:D,'EMP CON'!$Y$13,'EMP CON'!S:S,1,'EMP CON'!L:L,'01'!$BX$36,'EMP CON'!M:M,'01'!$R$6,'EMP CON'!R:R,1)</f>
        <v>0</v>
      </c>
      <c r="BD95" s="388">
        <f>SUMIFS('PG CAR'!H:H,'PG CAR'!L:L,AK95,'PG CAR'!U:U,1,'PG CAR'!M:M,'01'!$BX$36,'PG CAR'!N:N,'01'!$R$6,'PG CAR'!T:T,1)</f>
        <v>0</v>
      </c>
      <c r="BE95" s="388"/>
      <c r="BF95" s="388"/>
      <c r="BI95" s="185">
        <v>27</v>
      </c>
      <c r="BJ95" s="388">
        <f t="shared" si="32"/>
        <v>5</v>
      </c>
      <c r="BK95" s="388">
        <f t="shared" si="33"/>
        <v>0</v>
      </c>
      <c r="BL95" s="388">
        <f t="shared" si="34"/>
        <v>0</v>
      </c>
      <c r="BM95" s="388">
        <f t="shared" si="35"/>
        <v>0</v>
      </c>
      <c r="BN95" s="388">
        <f t="shared" si="36"/>
        <v>100</v>
      </c>
      <c r="BO95" s="388">
        <f t="shared" si="37"/>
        <v>0</v>
      </c>
      <c r="BP95" s="388">
        <f t="shared" si="38"/>
        <v>0</v>
      </c>
      <c r="BQ95" s="388">
        <f t="shared" si="39"/>
        <v>0</v>
      </c>
      <c r="BR95" s="388">
        <f t="shared" si="40"/>
        <v>0</v>
      </c>
    </row>
    <row r="96" spans="37:70" x14ac:dyDescent="0.25">
      <c r="AK96" s="185">
        <v>28</v>
      </c>
      <c r="AL96" s="388">
        <f>SUMIFS(DES!F:F,DES!J:J,AK96,DES!G:G,'01'!$T$6,DES!S:S,1,DES!K:K,'01'!$BX$36,DES!L:L,'01'!$R$6)</f>
        <v>0</v>
      </c>
      <c r="AM96" s="388">
        <f>SUMIFS(REC!F:F,REC!J:J,AK96,REC!G:G,'01'!$T$6,REC!S:S,1,REC!K:K,'01'!$BX$36,REC!L:L,'01'!$R$6)</f>
        <v>0</v>
      </c>
      <c r="AN96" s="388">
        <f>SUMIFS('EMP ADQ'!G:G,'EMP ADQ'!K:K,AK96,'EMP ADQ'!D:D,'EMP ADQ'!$Y$12,'EMP ADQ'!H:H,'01'!$T$6,'EMP ADQ'!S:S,1,'EMP ADQ'!L:L,'01'!$BX$36,'EMP ADQ'!M:M,'01'!$R$6)</f>
        <v>0</v>
      </c>
      <c r="AO96" s="388">
        <f>SUMIFS('EMP ADQ'!G:G,'EMP ADQ'!K:K,AK96,'EMP ADQ'!D:D,'EMP ADQ'!$Y$13,'EMP ADQ'!H:H,'01'!$T$6,'EMP ADQ'!S:S,1,'EMP ADQ'!L:L,'01'!$BX$36,'EMP ADQ'!M:M,'01'!$R$6)</f>
        <v>0</v>
      </c>
      <c r="AP96" s="388">
        <f>SUMIFS('EMP CON'!G:G,'EMP CON'!K:K,AK96,'EMP CON'!D:D,'EMP CON'!$Y$12,'EMP CON'!H:H,'01'!$T$6,'EMP CON'!S:S,1,'EMP CON'!L:L,'01'!$BX$36,'EMP CON'!M:M,'01'!$R$6)</f>
        <v>0</v>
      </c>
      <c r="AQ96" s="388">
        <f>SUMIFS('EMP CON'!G:G,'EMP CON'!K:K,AK96,'EMP CON'!D:D,'EMP CON'!$Y$13,'EMP CON'!H:H,'01'!$T$6,'EMP CON'!S:S,1,'EMP CON'!L:L,'01'!$BX$36,'EMP CON'!M:M,'01'!$R$6)</f>
        <v>0</v>
      </c>
      <c r="AR96" s="388">
        <f>SUMIFS('PG CAR'!H:H,'PG CAR'!L:L,AK96,'PG CAR'!I:I,'01'!$T$6,'PG CAR'!U:U,1,'PG CAR'!M:M,'01'!$BX$36,'PG CAR'!N:N,'01'!$R$6)</f>
        <v>0</v>
      </c>
      <c r="AS96" s="388">
        <f>SUMIFS(TRANS!F:F,TRANS!J:J,AK96,TRANS!D:D,'01'!$T$6,TRANS!P:P,1,TRANS!K:K,'01'!$BX$36,TRANS!L:L,'01'!$R$6)</f>
        <v>0</v>
      </c>
      <c r="AT96" s="388">
        <f>SUMIFS(TRANS!F:F,TRANS!J:J,AK96,TRANS!G:G,'01'!$T$6,TRANS!P:P,1,TRANS!K:K,'01'!$BX$36,TRANS!L:L,'01'!$R$6)</f>
        <v>0</v>
      </c>
      <c r="AW96" s="185">
        <v>28</v>
      </c>
      <c r="AX96" s="388">
        <f>SUMIFS(DES!F:F,DES!J:J,AK96,DES!S:S,1,DES!K:K,'01'!$BX$36,DES!L:L,'01'!$R$6,DES!R:R,1)</f>
        <v>0</v>
      </c>
      <c r="AY96" s="388">
        <f>SUMIFS(REC!F:F,REC!J:J,AK96,REC!S:S,1,REC!K:K,'01'!$BX$36,REC!L:L,'01'!$R$6,REC!R:R,1)</f>
        <v>0</v>
      </c>
      <c r="AZ96" s="388">
        <f>SUMIFS('EMP ADQ'!G:G,'EMP ADQ'!K:K,AK96,'EMP ADQ'!D:D,'EMP ADQ'!$Y$12,'EMP ADQ'!S:S,1,'EMP ADQ'!L:L,'01'!$BX$36,'EMP ADQ'!M:M,'01'!$R$6,'EMP ADQ'!R:R,1)</f>
        <v>0</v>
      </c>
      <c r="BA96" s="388">
        <f>SUMIFS('EMP ADQ'!G:G,'EMP ADQ'!K:K,AK96,'EMP ADQ'!D:D,'EMP ADQ'!$Y$13,'EMP ADQ'!S:S,1,'EMP ADQ'!L:L,'01'!$BX$36,'EMP ADQ'!M:M,'01'!$R$6,'EMP ADQ'!R:R,1)</f>
        <v>0</v>
      </c>
      <c r="BB96" s="388">
        <f>SUMIFS('EMP CON'!G:G,'EMP CON'!K:K,AK96,'EMP CON'!D:D,'EMP CON'!$Y$12,'EMP CON'!S:S,1,'EMP CON'!L:L,'01'!$BX$36,'EMP CON'!M:M,'01'!$R$6,'EMP CON'!R:R,1)</f>
        <v>0</v>
      </c>
      <c r="BC96" s="388">
        <f>SUMIFS('EMP CON'!G:G,'EMP CON'!K:K,AK96,'EMP CON'!D:D,'EMP CON'!$Y$13,'EMP CON'!S:S,1,'EMP CON'!L:L,'01'!$BX$36,'EMP CON'!M:M,'01'!$R$6,'EMP CON'!R:R,1)</f>
        <v>0</v>
      </c>
      <c r="BD96" s="388">
        <f>SUMIFS('PG CAR'!H:H,'PG CAR'!L:L,AK96,'PG CAR'!U:U,1,'PG CAR'!M:M,'01'!$BX$36,'PG CAR'!N:N,'01'!$R$6,'PG CAR'!T:T,1)</f>
        <v>0</v>
      </c>
      <c r="BE96" s="388"/>
      <c r="BF96" s="388"/>
      <c r="BI96" s="185">
        <v>28</v>
      </c>
      <c r="BJ96" s="388">
        <f t="shared" si="32"/>
        <v>0</v>
      </c>
      <c r="BK96" s="388">
        <f t="shared" si="33"/>
        <v>0</v>
      </c>
      <c r="BL96" s="388">
        <f t="shared" si="34"/>
        <v>0</v>
      </c>
      <c r="BM96" s="388">
        <f t="shared" si="35"/>
        <v>0</v>
      </c>
      <c r="BN96" s="388">
        <f t="shared" si="36"/>
        <v>0</v>
      </c>
      <c r="BO96" s="388">
        <f t="shared" si="37"/>
        <v>0</v>
      </c>
      <c r="BP96" s="388">
        <f t="shared" si="38"/>
        <v>0</v>
      </c>
      <c r="BQ96" s="388">
        <f t="shared" si="39"/>
        <v>0</v>
      </c>
      <c r="BR96" s="388">
        <f t="shared" si="40"/>
        <v>0</v>
      </c>
    </row>
    <row r="97" spans="37:70" x14ac:dyDescent="0.25">
      <c r="AK97" s="185">
        <v>29</v>
      </c>
      <c r="AL97" s="388">
        <f>SUMIFS(DES!F:F,DES!J:J,AK97,DES!G:G,'01'!$T$6,DES!S:S,1,DES!K:K,'01'!$BX$36,DES!L:L,'01'!$R$6)</f>
        <v>0</v>
      </c>
      <c r="AM97" s="388">
        <f>SUMIFS(REC!F:F,REC!J:J,AK97,REC!G:G,'01'!$T$6,REC!S:S,1,REC!K:K,'01'!$BX$36,REC!L:L,'01'!$R$6)</f>
        <v>0</v>
      </c>
      <c r="AN97" s="388">
        <f>SUMIFS('EMP ADQ'!G:G,'EMP ADQ'!K:K,AK97,'EMP ADQ'!D:D,'EMP ADQ'!$Y$12,'EMP ADQ'!H:H,'01'!$T$6,'EMP ADQ'!S:S,1,'EMP ADQ'!L:L,'01'!$BX$36,'EMP ADQ'!M:M,'01'!$R$6)</f>
        <v>0</v>
      </c>
      <c r="AO97" s="388">
        <f>SUMIFS('EMP ADQ'!G:G,'EMP ADQ'!K:K,AK97,'EMP ADQ'!D:D,'EMP ADQ'!$Y$13,'EMP ADQ'!H:H,'01'!$T$6,'EMP ADQ'!S:S,1,'EMP ADQ'!L:L,'01'!$BX$36,'EMP ADQ'!M:M,'01'!$R$6)</f>
        <v>0</v>
      </c>
      <c r="AP97" s="388">
        <f>SUMIFS('EMP CON'!G:G,'EMP CON'!K:K,AK97,'EMP CON'!D:D,'EMP CON'!$Y$12,'EMP CON'!H:H,'01'!$T$6,'EMP CON'!S:S,1,'EMP CON'!L:L,'01'!$BX$36,'EMP CON'!M:M,'01'!$R$6)</f>
        <v>0</v>
      </c>
      <c r="AQ97" s="388">
        <f>SUMIFS('EMP CON'!G:G,'EMP CON'!K:K,AK97,'EMP CON'!D:D,'EMP CON'!$Y$13,'EMP CON'!H:H,'01'!$T$6,'EMP CON'!S:S,1,'EMP CON'!L:L,'01'!$BX$36,'EMP CON'!M:M,'01'!$R$6)</f>
        <v>0</v>
      </c>
      <c r="AR97" s="388">
        <f>SUMIFS('PG CAR'!H:H,'PG CAR'!L:L,AK97,'PG CAR'!I:I,'01'!$T$6,'PG CAR'!U:U,1,'PG CAR'!M:M,'01'!$BX$36,'PG CAR'!N:N,'01'!$R$6)</f>
        <v>0</v>
      </c>
      <c r="AS97" s="388">
        <f>SUMIFS(TRANS!F:F,TRANS!J:J,AK97,TRANS!D:D,'01'!$T$6,TRANS!P:P,1,TRANS!K:K,'01'!$BX$36,TRANS!L:L,'01'!$R$6)</f>
        <v>0</v>
      </c>
      <c r="AT97" s="388">
        <f>SUMIFS(TRANS!F:F,TRANS!J:J,AK97,TRANS!G:G,'01'!$T$6,TRANS!P:P,1,TRANS!K:K,'01'!$BX$36,TRANS!L:L,'01'!$R$6)</f>
        <v>0</v>
      </c>
      <c r="AW97" s="185">
        <v>29</v>
      </c>
      <c r="AX97" s="388">
        <f>SUMIFS(DES!F:F,DES!J:J,AK97,DES!S:S,1,DES!K:K,'01'!$BX$36,DES!L:L,'01'!$R$6,DES!R:R,1)</f>
        <v>0</v>
      </c>
      <c r="AY97" s="388">
        <f>SUMIFS(REC!F:F,REC!J:J,AK97,REC!S:S,1,REC!K:K,'01'!$BX$36,REC!L:L,'01'!$R$6,REC!R:R,1)</f>
        <v>0</v>
      </c>
      <c r="AZ97" s="388">
        <f>SUMIFS('EMP ADQ'!G:G,'EMP ADQ'!K:K,AK97,'EMP ADQ'!D:D,'EMP ADQ'!$Y$12,'EMP ADQ'!S:S,1,'EMP ADQ'!L:L,'01'!$BX$36,'EMP ADQ'!M:M,'01'!$R$6,'EMP ADQ'!R:R,1)</f>
        <v>0</v>
      </c>
      <c r="BA97" s="388">
        <f>SUMIFS('EMP ADQ'!G:G,'EMP ADQ'!K:K,AK97,'EMP ADQ'!D:D,'EMP ADQ'!$Y$13,'EMP ADQ'!S:S,1,'EMP ADQ'!L:L,'01'!$BX$36,'EMP ADQ'!M:M,'01'!$R$6,'EMP ADQ'!R:R,1)</f>
        <v>0</v>
      </c>
      <c r="BB97" s="388">
        <f>SUMIFS('EMP CON'!G:G,'EMP CON'!K:K,AK97,'EMP CON'!D:D,'EMP CON'!$Y$12,'EMP CON'!S:S,1,'EMP CON'!L:L,'01'!$BX$36,'EMP CON'!M:M,'01'!$R$6,'EMP CON'!R:R,1)</f>
        <v>0</v>
      </c>
      <c r="BC97" s="388">
        <f>SUMIFS('EMP CON'!G:G,'EMP CON'!K:K,AK97,'EMP CON'!D:D,'EMP CON'!$Y$13,'EMP CON'!S:S,1,'EMP CON'!L:L,'01'!$BX$36,'EMP CON'!M:M,'01'!$R$6,'EMP CON'!R:R,1)</f>
        <v>0</v>
      </c>
      <c r="BD97" s="388">
        <f>SUMIFS('PG CAR'!H:H,'PG CAR'!L:L,AK97,'PG CAR'!U:U,1,'PG CAR'!M:M,'01'!$BX$36,'PG CAR'!N:N,'01'!$R$6,'PG CAR'!T:T,1)</f>
        <v>0</v>
      </c>
      <c r="BE97" s="388"/>
      <c r="BF97" s="388"/>
      <c r="BI97" s="185">
        <v>29</v>
      </c>
      <c r="BJ97" s="388">
        <f t="shared" si="32"/>
        <v>0</v>
      </c>
      <c r="BK97" s="388">
        <f t="shared" si="33"/>
        <v>0</v>
      </c>
      <c r="BL97" s="388">
        <f t="shared" si="34"/>
        <v>0</v>
      </c>
      <c r="BM97" s="388">
        <f t="shared" si="35"/>
        <v>0</v>
      </c>
      <c r="BN97" s="388">
        <f t="shared" si="36"/>
        <v>0</v>
      </c>
      <c r="BO97" s="388">
        <f t="shared" si="37"/>
        <v>0</v>
      </c>
      <c r="BP97" s="388">
        <f t="shared" si="38"/>
        <v>0</v>
      </c>
      <c r="BQ97" s="388">
        <f t="shared" si="39"/>
        <v>0</v>
      </c>
      <c r="BR97" s="388">
        <f t="shared" si="40"/>
        <v>0</v>
      </c>
    </row>
    <row r="98" spans="37:70" x14ac:dyDescent="0.25">
      <c r="AK98" s="185">
        <v>30</v>
      </c>
      <c r="AL98" s="388">
        <f>SUMIFS(DES!F:F,DES!J:J,AK98,DES!G:G,'01'!$T$6,DES!S:S,1,DES!K:K,'01'!$BX$36,DES!L:L,'01'!$R$6)</f>
        <v>36</v>
      </c>
      <c r="AM98" s="388">
        <f>SUMIFS(REC!F:F,REC!J:J,AK98,REC!G:G,'01'!$T$6,REC!S:S,1,REC!K:K,'01'!$BX$36,REC!L:L,'01'!$R$6)</f>
        <v>0</v>
      </c>
      <c r="AN98" s="388">
        <f>SUMIFS('EMP ADQ'!G:G,'EMP ADQ'!K:K,AK98,'EMP ADQ'!D:D,'EMP ADQ'!$Y$12,'EMP ADQ'!H:H,'01'!$T$6,'EMP ADQ'!S:S,1,'EMP ADQ'!L:L,'01'!$BX$36,'EMP ADQ'!M:M,'01'!$R$6)</f>
        <v>0</v>
      </c>
      <c r="AO98" s="388">
        <f>SUMIFS('EMP ADQ'!G:G,'EMP ADQ'!K:K,AK98,'EMP ADQ'!D:D,'EMP ADQ'!$Y$13,'EMP ADQ'!H:H,'01'!$T$6,'EMP ADQ'!S:S,1,'EMP ADQ'!L:L,'01'!$BX$36,'EMP ADQ'!M:M,'01'!$R$6)</f>
        <v>0</v>
      </c>
      <c r="AP98" s="388">
        <f>SUMIFS('EMP CON'!G:G,'EMP CON'!K:K,AK98,'EMP CON'!D:D,'EMP CON'!$Y$12,'EMP CON'!H:H,'01'!$T$6,'EMP CON'!S:S,1,'EMP CON'!L:L,'01'!$BX$36,'EMP CON'!M:M,'01'!$R$6)</f>
        <v>0</v>
      </c>
      <c r="AQ98" s="388">
        <f>SUMIFS('EMP CON'!G:G,'EMP CON'!K:K,AK98,'EMP CON'!D:D,'EMP CON'!$Y$13,'EMP CON'!H:H,'01'!$T$6,'EMP CON'!S:S,1,'EMP CON'!L:L,'01'!$BX$36,'EMP CON'!M:M,'01'!$R$6)</f>
        <v>0</v>
      </c>
      <c r="AR98" s="388">
        <f>SUMIFS('PG CAR'!H:H,'PG CAR'!L:L,AK98,'PG CAR'!I:I,'01'!$T$6,'PG CAR'!U:U,1,'PG CAR'!M:M,'01'!$BX$36,'PG CAR'!N:N,'01'!$R$6)</f>
        <v>0</v>
      </c>
      <c r="AS98" s="388">
        <f>SUMIFS(TRANS!F:F,TRANS!J:J,AK98,TRANS!D:D,'01'!$T$6,TRANS!P:P,1,TRANS!K:K,'01'!$BX$36,TRANS!L:L,'01'!$R$6)</f>
        <v>0</v>
      </c>
      <c r="AT98" s="388">
        <f>SUMIFS(TRANS!F:F,TRANS!J:J,AK98,TRANS!G:G,'01'!$T$6,TRANS!P:P,1,TRANS!K:K,'01'!$BX$36,TRANS!L:L,'01'!$R$6)</f>
        <v>0</v>
      </c>
      <c r="AW98" s="185">
        <v>30</v>
      </c>
      <c r="AX98" s="388">
        <f>SUMIFS(DES!F:F,DES!J:J,AK98,DES!S:S,1,DES!K:K,'01'!$BX$36,DES!L:L,'01'!$R$6,DES!R:R,1)</f>
        <v>0</v>
      </c>
      <c r="AY98" s="388">
        <f>SUMIFS(REC!F:F,REC!J:J,AK98,REC!S:S,1,REC!K:K,'01'!$BX$36,REC!L:L,'01'!$R$6,REC!R:R,1)</f>
        <v>0</v>
      </c>
      <c r="AZ98" s="388">
        <f>SUMIFS('EMP ADQ'!G:G,'EMP ADQ'!K:K,AK98,'EMP ADQ'!D:D,'EMP ADQ'!$Y$12,'EMP ADQ'!S:S,1,'EMP ADQ'!L:L,'01'!$BX$36,'EMP ADQ'!M:M,'01'!$R$6,'EMP ADQ'!R:R,1)</f>
        <v>0</v>
      </c>
      <c r="BA98" s="388">
        <f>SUMIFS('EMP ADQ'!G:G,'EMP ADQ'!K:K,AK98,'EMP ADQ'!D:D,'EMP ADQ'!$Y$13,'EMP ADQ'!S:S,1,'EMP ADQ'!L:L,'01'!$BX$36,'EMP ADQ'!M:M,'01'!$R$6,'EMP ADQ'!R:R,1)</f>
        <v>0</v>
      </c>
      <c r="BB98" s="388">
        <f>SUMIFS('EMP CON'!G:G,'EMP CON'!K:K,AK98,'EMP CON'!D:D,'EMP CON'!$Y$12,'EMP CON'!S:S,1,'EMP CON'!L:L,'01'!$BX$36,'EMP CON'!M:M,'01'!$R$6,'EMP CON'!R:R,1)</f>
        <v>0</v>
      </c>
      <c r="BC98" s="388">
        <f>SUMIFS('EMP CON'!G:G,'EMP CON'!K:K,AK98,'EMP CON'!D:D,'EMP CON'!$Y$13,'EMP CON'!S:S,1,'EMP CON'!L:L,'01'!$BX$36,'EMP CON'!M:M,'01'!$R$6,'EMP CON'!R:R,1)</f>
        <v>0</v>
      </c>
      <c r="BD98" s="388">
        <f>SUMIFS('PG CAR'!H:H,'PG CAR'!L:L,AK98,'PG CAR'!U:U,1,'PG CAR'!M:M,'01'!$BX$36,'PG CAR'!N:N,'01'!$R$6,'PG CAR'!T:T,1)</f>
        <v>0</v>
      </c>
      <c r="BE98" s="388"/>
      <c r="BF98" s="388"/>
      <c r="BI98" s="185">
        <v>30</v>
      </c>
      <c r="BJ98" s="388">
        <f t="shared" si="32"/>
        <v>36</v>
      </c>
      <c r="BK98" s="388">
        <f t="shared" si="33"/>
        <v>0</v>
      </c>
      <c r="BL98" s="388">
        <f t="shared" si="34"/>
        <v>0</v>
      </c>
      <c r="BM98" s="388">
        <f t="shared" si="35"/>
        <v>0</v>
      </c>
      <c r="BN98" s="388">
        <f t="shared" si="36"/>
        <v>0</v>
      </c>
      <c r="BO98" s="388">
        <f t="shared" si="37"/>
        <v>0</v>
      </c>
      <c r="BP98" s="388">
        <f t="shared" si="38"/>
        <v>0</v>
      </c>
      <c r="BQ98" s="388">
        <f t="shared" si="39"/>
        <v>0</v>
      </c>
      <c r="BR98" s="388">
        <f t="shared" si="40"/>
        <v>0</v>
      </c>
    </row>
    <row r="99" spans="37:70" x14ac:dyDescent="0.25">
      <c r="AK99" s="185">
        <v>31</v>
      </c>
      <c r="AL99" s="388">
        <f>SUMIFS(DES!F:F,DES!J:J,AK99,DES!G:G,'01'!$T$6,DES!S:S,1,DES!K:K,'01'!$BX$36,DES!L:L,'01'!$R$6)</f>
        <v>81</v>
      </c>
      <c r="AM99" s="388">
        <f>SUMIFS(REC!F:F,REC!J:J,AK99,REC!G:G,'01'!$T$6,REC!S:S,1,REC!K:K,'01'!$BX$36,REC!L:L,'01'!$R$6)</f>
        <v>0</v>
      </c>
      <c r="AN99" s="388">
        <f>SUMIFS('EMP ADQ'!G:G,'EMP ADQ'!K:K,AK99,'EMP ADQ'!D:D,'EMP ADQ'!$Y$12,'EMP ADQ'!H:H,'01'!$T$6,'EMP ADQ'!S:S,1,'EMP ADQ'!L:L,'01'!$BX$36,'EMP ADQ'!M:M,'01'!$R$6)</f>
        <v>0</v>
      </c>
      <c r="AO99" s="388">
        <f>SUMIFS('EMP ADQ'!G:G,'EMP ADQ'!K:K,AK99,'EMP ADQ'!D:D,'EMP ADQ'!$Y$13,'EMP ADQ'!H:H,'01'!$T$6,'EMP ADQ'!S:S,1,'EMP ADQ'!L:L,'01'!$BX$36,'EMP ADQ'!M:M,'01'!$R$6)</f>
        <v>0</v>
      </c>
      <c r="AP99" s="388">
        <f>SUMIFS('EMP CON'!G:G,'EMP CON'!K:K,AK99,'EMP CON'!D:D,'EMP CON'!$Y$12,'EMP CON'!H:H,'01'!$T$6,'EMP CON'!S:S,1,'EMP CON'!L:L,'01'!$BX$36,'EMP CON'!M:M,'01'!$R$6)</f>
        <v>0</v>
      </c>
      <c r="AQ99" s="388">
        <f>SUMIFS('EMP CON'!G:G,'EMP CON'!K:K,AK99,'EMP CON'!D:D,'EMP CON'!$Y$13,'EMP CON'!H:H,'01'!$T$6,'EMP CON'!S:S,1,'EMP CON'!L:L,'01'!$BX$36,'EMP CON'!M:M,'01'!$R$6)</f>
        <v>0</v>
      </c>
      <c r="AR99" s="388">
        <f>SUMIFS('PG CAR'!H:H,'PG CAR'!L:L,AK99,'PG CAR'!I:I,'01'!$T$6,'PG CAR'!U:U,1,'PG CAR'!M:M,'01'!$BX$36,'PG CAR'!N:N,'01'!$R$6)</f>
        <v>0</v>
      </c>
      <c r="AS99" s="388">
        <f>SUMIFS(TRANS!F:F,TRANS!J:J,AK99,TRANS!D:D,'01'!$T$6,TRANS!P:P,1,TRANS!K:K,'01'!$BX$36,TRANS!L:L,'01'!$R$6)</f>
        <v>0</v>
      </c>
      <c r="AT99" s="388">
        <f>SUMIFS(TRANS!F:F,TRANS!J:J,AK99,TRANS!G:G,'01'!$T$6,TRANS!P:P,1,TRANS!K:K,'01'!$BX$36,TRANS!L:L,'01'!$R$6)</f>
        <v>0</v>
      </c>
      <c r="AW99" s="185">
        <v>31</v>
      </c>
      <c r="AX99" s="388">
        <f>SUMIFS(DES!F:F,DES!J:J,AK99,DES!S:S,1,DES!K:K,'01'!$BX$36,DES!L:L,'01'!$R$6,DES!R:R,1)</f>
        <v>0</v>
      </c>
      <c r="AY99" s="388">
        <f>SUMIFS(REC!F:F,REC!J:J,AK99,REC!S:S,1,REC!K:K,'01'!$BX$36,REC!L:L,'01'!$R$6,REC!R:R,1)</f>
        <v>0</v>
      </c>
      <c r="AZ99" s="388">
        <f>SUMIFS('EMP ADQ'!G:G,'EMP ADQ'!K:K,AK99,'EMP ADQ'!D:D,'EMP ADQ'!$Y$12,'EMP ADQ'!S:S,1,'EMP ADQ'!L:L,'01'!$BX$36,'EMP ADQ'!M:M,'01'!$R$6,'EMP ADQ'!R:R,1)</f>
        <v>0</v>
      </c>
      <c r="BA99" s="388">
        <f>SUMIFS('EMP ADQ'!G:G,'EMP ADQ'!K:K,AK99,'EMP ADQ'!D:D,'EMP ADQ'!$Y$13,'EMP ADQ'!S:S,1,'EMP ADQ'!L:L,'01'!$BX$36,'EMP ADQ'!M:M,'01'!$R$6,'EMP ADQ'!R:R,1)</f>
        <v>0</v>
      </c>
      <c r="BB99" s="388">
        <f>SUMIFS('EMP CON'!G:G,'EMP CON'!K:K,AK99,'EMP CON'!D:D,'EMP CON'!$Y$12,'EMP CON'!S:S,1,'EMP CON'!L:L,'01'!$BX$36,'EMP CON'!M:M,'01'!$R$6,'EMP CON'!R:R,1)</f>
        <v>0</v>
      </c>
      <c r="BC99" s="388">
        <f>SUMIFS('EMP CON'!G:G,'EMP CON'!K:K,AK99,'EMP CON'!D:D,'EMP CON'!$Y$13,'EMP CON'!S:S,1,'EMP CON'!L:L,'01'!$BX$36,'EMP CON'!M:M,'01'!$R$6,'EMP CON'!R:R,1)</f>
        <v>0</v>
      </c>
      <c r="BD99" s="388">
        <f>SUMIFS('PG CAR'!H:H,'PG CAR'!L:L,AK99,'PG CAR'!U:U,1,'PG CAR'!M:M,'01'!$BX$36,'PG CAR'!N:N,'01'!$R$6,'PG CAR'!T:T,1)</f>
        <v>0</v>
      </c>
      <c r="BE99" s="388"/>
      <c r="BF99" s="388"/>
      <c r="BI99" s="185">
        <v>31</v>
      </c>
      <c r="BJ99" s="388">
        <f t="shared" si="32"/>
        <v>81</v>
      </c>
      <c r="BK99" s="388">
        <f t="shared" si="33"/>
        <v>0</v>
      </c>
      <c r="BL99" s="388">
        <f t="shared" si="34"/>
        <v>0</v>
      </c>
      <c r="BM99" s="388">
        <f t="shared" si="35"/>
        <v>0</v>
      </c>
      <c r="BN99" s="388">
        <f t="shared" si="36"/>
        <v>0</v>
      </c>
      <c r="BO99" s="388">
        <f t="shared" si="37"/>
        <v>0</v>
      </c>
      <c r="BP99" s="388">
        <f t="shared" si="38"/>
        <v>0</v>
      </c>
      <c r="BQ99" s="388">
        <f t="shared" si="39"/>
        <v>0</v>
      </c>
      <c r="BR99" s="388">
        <f t="shared" si="40"/>
        <v>0</v>
      </c>
    </row>
    <row r="103" spans="37:70" x14ac:dyDescent="0.25">
      <c r="AK103" s="185">
        <f>R6</f>
        <v>2019</v>
      </c>
      <c r="AL103" s="185">
        <v>1</v>
      </c>
      <c r="AM103" s="185">
        <v>2</v>
      </c>
      <c r="AN103" s="185">
        <v>3</v>
      </c>
      <c r="AO103" s="185">
        <v>4</v>
      </c>
      <c r="AP103" s="185">
        <v>5</v>
      </c>
      <c r="AQ103" s="185">
        <v>6</v>
      </c>
      <c r="AR103" s="185">
        <v>7</v>
      </c>
      <c r="AS103" s="185">
        <v>8</v>
      </c>
      <c r="AT103" s="185">
        <v>9</v>
      </c>
      <c r="AU103" s="185">
        <v>10</v>
      </c>
      <c r="AV103" s="185">
        <v>11</v>
      </c>
      <c r="AW103" s="185">
        <v>12</v>
      </c>
    </row>
    <row r="104" spans="37:70" x14ac:dyDescent="0.25">
      <c r="AK104" s="185" t="s">
        <v>110</v>
      </c>
      <c r="AL104" s="388">
        <f>SUMIFS(AL10:AL60,AK10:AK60,R6)</f>
        <v>6456.0699999999924</v>
      </c>
      <c r="AM104" s="388">
        <f>AL104-AL105+AL106+AL107-AL108-AL109+AL110-AL111-AL112+AL113</f>
        <v>7642.0699999999924</v>
      </c>
      <c r="AN104" s="388">
        <f t="shared" ref="AN104:AW104" si="41">AM104-AM105+AM106+AM107-AM108-AM109+AM110-AM111-AM112+AM113</f>
        <v>5988.6999999999925</v>
      </c>
      <c r="AO104" s="388">
        <f t="shared" si="41"/>
        <v>5538.6999999999916</v>
      </c>
      <c r="AP104" s="388">
        <f t="shared" si="41"/>
        <v>5466.9399999999914</v>
      </c>
      <c r="AQ104" s="388">
        <f t="shared" si="41"/>
        <v>5360.6699999999919</v>
      </c>
      <c r="AR104" s="388">
        <f t="shared" si="41"/>
        <v>6134.2099999999909</v>
      </c>
      <c r="AS104" s="388">
        <f t="shared" si="41"/>
        <v>7491.9899999999907</v>
      </c>
      <c r="AT104" s="388">
        <f t="shared" si="41"/>
        <v>4865.1199999999908</v>
      </c>
      <c r="AU104" s="388">
        <f t="shared" si="41"/>
        <v>5679.2599999999911</v>
      </c>
      <c r="AV104" s="388">
        <f t="shared" si="41"/>
        <v>4634.9399999999914</v>
      </c>
      <c r="AW104" s="388">
        <f t="shared" si="41"/>
        <v>4765.0699999999915</v>
      </c>
    </row>
    <row r="105" spans="37:70" x14ac:dyDescent="0.25">
      <c r="AK105" s="387" t="s">
        <v>70</v>
      </c>
      <c r="AL105" s="388">
        <f>SUMIFS(DES!$F:$F,DES!$L:$L,$AK$103,DES!$G:$G,'01'!$T$6,DES!$S:$S,1,DES!$K:$K,'01'!AL103)</f>
        <v>4244.8999999999996</v>
      </c>
      <c r="AM105" s="388">
        <f>SUMIFS(DES!$F:$F,DES!$L:$L,$AK$103,DES!$G:$G,'01'!$T$6,DES!$S:$S,1,DES!$K:$K,'01'!AM103)</f>
        <v>2045.3700000000001</v>
      </c>
      <c r="AN105" s="388">
        <f>SUMIFS(DES!$F:$F,DES!$L:$L,$AK$103,DES!$G:$G,'01'!$T$6,DES!$S:$S,1,DES!$K:$K,'01'!AN103)</f>
        <v>4524.1000000000004</v>
      </c>
      <c r="AO105" s="388">
        <f>SUMIFS(DES!$F:$F,DES!$L:$L,$AK$103,DES!$G:$G,'01'!$T$6,DES!$S:$S,1,DES!$K:$K,'01'!AO103)</f>
        <v>3741.76</v>
      </c>
      <c r="AP105" s="388">
        <f>SUMIFS(DES!$F:$F,DES!$L:$L,$AK$103,DES!$G:$G,'01'!$T$6,DES!$S:$S,1,DES!$K:$K,'01'!AP103)</f>
        <v>4454.2699999999995</v>
      </c>
      <c r="AQ105" s="388">
        <f>SUMIFS(DES!$F:$F,DES!$L:$L,$AK$103,DES!$G:$G,'01'!$T$6,DES!$S:$S,1,DES!$K:$K,'01'!AQ103)</f>
        <v>4981.6200000000008</v>
      </c>
      <c r="AR105" s="388">
        <f>SUMIFS(DES!$F:$F,DES!$L:$L,$AK$103,DES!$G:$G,'01'!$T$6,DES!$S:$S,1,DES!$K:$K,'01'!AR103)</f>
        <v>2697.06</v>
      </c>
      <c r="AS105" s="388">
        <f>SUMIFS(DES!$F:$F,DES!$L:$L,$AK$103,DES!$G:$G,'01'!$T$6,DES!$S:$S,1,DES!$K:$K,'01'!AS103)</f>
        <v>2841.87</v>
      </c>
      <c r="AT105" s="388">
        <f>SUMIFS(DES!$F:$F,DES!$L:$L,$AK$103,DES!$G:$G,'01'!$T$6,DES!$S:$S,1,DES!$K:$K,'01'!AT103)</f>
        <v>3185.8599999999997</v>
      </c>
      <c r="AU105" s="388">
        <f>SUMIFS(DES!$F:$F,DES!$L:$L,$AK$103,DES!$G:$G,'01'!$T$6,DES!$S:$S,1,DES!$K:$K,'01'!AU103)</f>
        <v>2644.3199999999997</v>
      </c>
      <c r="AV105" s="388">
        <f>SUMIFS(DES!$F:$F,DES!$L:$L,$AK$103,DES!$G:$G,'01'!$T$6,DES!$S:$S,1,DES!$K:$K,'01'!AV103)</f>
        <v>2872.94</v>
      </c>
      <c r="AW105" s="388">
        <f>SUMIFS(DES!$F:$F,DES!$L:$L,$AK$103,DES!$G:$G,'01'!$T$6,DES!$S:$S,1,DES!$K:$K,'01'!AW103)</f>
        <v>2605.7199999999998</v>
      </c>
    </row>
    <row r="106" spans="37:70" x14ac:dyDescent="0.25">
      <c r="AK106" s="387" t="s">
        <v>69</v>
      </c>
      <c r="AL106" s="388">
        <f>SUMIFS(REC!$F:$F,REC!$L:$L,$AK$103,REC!$G:$G,'01'!$T$6,REC!$S:$S,1,REC!$K:$K,'01'!AL103)</f>
        <v>1030</v>
      </c>
      <c r="AM106" s="388">
        <f>SUMIFS(REC!$F:$F,REC!$L:$L,$AK$103,REC!$G:$G,'01'!$T$6,REC!$S:$S,1,REC!$K:$K,'01'!AM103)</f>
        <v>2000</v>
      </c>
      <c r="AN106" s="388">
        <f>SUMIFS(REC!$F:$F,REC!$L:$L,$AK$103,REC!$G:$G,'01'!$T$6,REC!$S:$S,1,REC!$K:$K,'01'!AN103)</f>
        <v>0</v>
      </c>
      <c r="AO106" s="388">
        <f>SUMIFS(REC!$F:$F,REC!$L:$L,$AK$103,REC!$G:$G,'01'!$T$6,REC!$S:$S,1,REC!$K:$K,'01'!AO103)</f>
        <v>2100</v>
      </c>
      <c r="AP106" s="388">
        <f>SUMIFS(REC!$F:$F,REC!$L:$L,$AK$103,REC!$G:$G,'01'!$T$6,REC!$S:$S,1,REC!$K:$K,'01'!AP103)</f>
        <v>1170</v>
      </c>
      <c r="AQ106" s="388">
        <f>SUMIFS(REC!$F:$F,REC!$L:$L,$AK$103,REC!$G:$G,'01'!$T$6,REC!$S:$S,1,REC!$K:$K,'01'!AQ103)</f>
        <v>1000</v>
      </c>
      <c r="AR106" s="388">
        <f>SUMIFS(REC!$F:$F,REC!$L:$L,$AK$103,REC!$G:$G,'01'!$T$6,REC!$S:$S,1,REC!$K:$K,'01'!AR103)</f>
        <v>1030</v>
      </c>
      <c r="AS106" s="388">
        <f>SUMIFS(REC!$F:$F,REC!$L:$L,$AK$103,REC!$G:$G,'01'!$T$6,REC!$S:$S,1,REC!$K:$K,'01'!AS103)</f>
        <v>1000</v>
      </c>
      <c r="AT106" s="388">
        <f>SUMIFS(REC!$F:$F,REC!$L:$L,$AK$103,REC!$G:$G,'01'!$T$6,REC!$S:$S,1,REC!$K:$K,'01'!AT103)</f>
        <v>0</v>
      </c>
      <c r="AU106" s="388">
        <f>SUMIFS(REC!$F:$F,REC!$L:$L,$AK$103,REC!$G:$G,'01'!$T$6,REC!$S:$S,1,REC!$K:$K,'01'!AU103)</f>
        <v>0</v>
      </c>
      <c r="AV106" s="388">
        <f>SUMIFS(REC!$F:$F,REC!$L:$L,$AK$103,REC!$G:$G,'01'!$T$6,REC!$S:$S,1,REC!$K:$K,'01'!AV103)</f>
        <v>750</v>
      </c>
      <c r="AW106" s="388">
        <f>SUMIFS(REC!$F:$F,REC!$L:$L,$AK$103,REC!$G:$G,'01'!$T$6,REC!$S:$S,1,REC!$K:$K,'01'!AW103)</f>
        <v>0</v>
      </c>
    </row>
    <row r="107" spans="37:70" x14ac:dyDescent="0.25">
      <c r="AK107" s="387" t="s">
        <v>87</v>
      </c>
      <c r="AL107" s="388">
        <f>SUMIFS('EMP ADQ'!$G:$G,'EMP ADQ'!$M:$M,$AK$103,'EMP ADQ'!$D:$D,'EMP ADQ'!$Y$12,'EMP ADQ'!$H:$H,'01'!$T$6,'EMP ADQ'!$S:$S,1,'EMP ADQ'!$L:$L,'01'!AL103)</f>
        <v>300</v>
      </c>
      <c r="AM107" s="388">
        <f>SUMIFS('EMP ADQ'!$G:$G,'EMP ADQ'!$M:$M,$AK$103,'EMP ADQ'!$D:$D,'EMP ADQ'!$Y$12,'EMP ADQ'!$H:$H,'01'!$T$6,'EMP ADQ'!$S:$S,1,'EMP ADQ'!$L:$L,'01'!AM103)</f>
        <v>0</v>
      </c>
      <c r="AN107" s="388">
        <f>SUMIFS('EMP ADQ'!$G:$G,'EMP ADQ'!$M:$M,$AK$103,'EMP ADQ'!$D:$D,'EMP ADQ'!$Y$12,'EMP ADQ'!$H:$H,'01'!$T$6,'EMP ADQ'!$S:$S,1,'EMP ADQ'!$L:$L,'01'!AN103)</f>
        <v>680</v>
      </c>
      <c r="AO107" s="388">
        <f>SUMIFS('EMP ADQ'!$G:$G,'EMP ADQ'!$M:$M,$AK$103,'EMP ADQ'!$D:$D,'EMP ADQ'!$Y$12,'EMP ADQ'!$H:$H,'01'!$T$6,'EMP ADQ'!$S:$S,1,'EMP ADQ'!$L:$L,'01'!AO103)</f>
        <v>1415</v>
      </c>
      <c r="AP107" s="388">
        <f>SUMIFS('EMP ADQ'!$G:$G,'EMP ADQ'!$M:$M,$AK$103,'EMP ADQ'!$D:$D,'EMP ADQ'!$Y$12,'EMP ADQ'!$H:$H,'01'!$T$6,'EMP ADQ'!$S:$S,1,'EMP ADQ'!$L:$L,'01'!AP103)</f>
        <v>550</v>
      </c>
      <c r="AQ107" s="388">
        <f>SUMIFS('EMP ADQ'!$G:$G,'EMP ADQ'!$M:$M,$AK$103,'EMP ADQ'!$D:$D,'EMP ADQ'!$Y$12,'EMP ADQ'!$H:$H,'01'!$T$6,'EMP ADQ'!$S:$S,1,'EMP ADQ'!$L:$L,'01'!AQ103)</f>
        <v>700</v>
      </c>
      <c r="AR107" s="388">
        <f>SUMIFS('EMP ADQ'!$G:$G,'EMP ADQ'!$M:$M,$AK$103,'EMP ADQ'!$D:$D,'EMP ADQ'!$Y$12,'EMP ADQ'!$H:$H,'01'!$T$6,'EMP ADQ'!$S:$S,1,'EMP ADQ'!$L:$L,'01'!AR103)</f>
        <v>0</v>
      </c>
      <c r="AS107" s="388">
        <f>SUMIFS('EMP ADQ'!$G:$G,'EMP ADQ'!$M:$M,$AK$103,'EMP ADQ'!$D:$D,'EMP ADQ'!$Y$12,'EMP ADQ'!$H:$H,'01'!$T$6,'EMP ADQ'!$S:$S,1,'EMP ADQ'!$L:$L,'01'!AS103)</f>
        <v>150</v>
      </c>
      <c r="AT107" s="388">
        <f>SUMIFS('EMP ADQ'!$G:$G,'EMP ADQ'!$M:$M,$AK$103,'EMP ADQ'!$D:$D,'EMP ADQ'!$Y$12,'EMP ADQ'!$H:$H,'01'!$T$6,'EMP ADQ'!$S:$S,1,'EMP ADQ'!$L:$L,'01'!AT103)</f>
        <v>0</v>
      </c>
      <c r="AU107" s="388">
        <f>SUMIFS('EMP ADQ'!$G:$G,'EMP ADQ'!$M:$M,$AK$103,'EMP ADQ'!$D:$D,'EMP ADQ'!$Y$12,'EMP ADQ'!$H:$H,'01'!$T$6,'EMP ADQ'!$S:$S,1,'EMP ADQ'!$L:$L,'01'!AU103)</f>
        <v>523</v>
      </c>
      <c r="AV107" s="388">
        <f>SUMIFS('EMP ADQ'!$G:$G,'EMP ADQ'!$M:$M,$AK$103,'EMP ADQ'!$D:$D,'EMP ADQ'!$Y$12,'EMP ADQ'!$H:$H,'01'!$T$6,'EMP ADQ'!$S:$S,1,'EMP ADQ'!$L:$L,'01'!AV103)</f>
        <v>250</v>
      </c>
      <c r="AW107" s="388">
        <f>SUMIFS('EMP ADQ'!$G:$G,'EMP ADQ'!$M:$M,$AK$103,'EMP ADQ'!$D:$D,'EMP ADQ'!$Y$12,'EMP ADQ'!$H:$H,'01'!$T$6,'EMP ADQ'!$S:$S,1,'EMP ADQ'!$L:$L,'01'!AW103)</f>
        <v>400</v>
      </c>
    </row>
    <row r="108" spans="37:70" x14ac:dyDescent="0.25">
      <c r="AK108" s="387" t="s">
        <v>103</v>
      </c>
      <c r="AL108" s="388">
        <f>SUMIFS('EMP ADQ'!$G:$G,'EMP ADQ'!$M:$M,$AK$103,'EMP ADQ'!$D:$D,'EMP ADQ'!$Y$13,'EMP ADQ'!$H:$H,'01'!$T$6,'EMP ADQ'!$S:$S,1,'EMP ADQ'!$L:$L,'01'!AL103)</f>
        <v>850</v>
      </c>
      <c r="AM108" s="388">
        <f>SUMIFS('EMP ADQ'!$G:$G,'EMP ADQ'!$M:$M,$AK$103,'EMP ADQ'!$D:$D,'EMP ADQ'!$Y$13,'EMP ADQ'!$H:$H,'01'!$T$6,'EMP ADQ'!$S:$S,1,'EMP ADQ'!$L:$L,'01'!AM103)</f>
        <v>850</v>
      </c>
      <c r="AN108" s="388">
        <f>SUMIFS('EMP ADQ'!$G:$G,'EMP ADQ'!$M:$M,$AK$103,'EMP ADQ'!$D:$D,'EMP ADQ'!$Y$13,'EMP ADQ'!$H:$H,'01'!$T$6,'EMP ADQ'!$S:$S,1,'EMP ADQ'!$L:$L,'01'!AN103)</f>
        <v>0</v>
      </c>
      <c r="AO108" s="388">
        <f>SUMIFS('EMP ADQ'!$G:$G,'EMP ADQ'!$M:$M,$AK$103,'EMP ADQ'!$D:$D,'EMP ADQ'!$Y$13,'EMP ADQ'!$H:$H,'01'!$T$6,'EMP ADQ'!$S:$S,1,'EMP ADQ'!$L:$L,'01'!AO103)</f>
        <v>1915</v>
      </c>
      <c r="AP108" s="388">
        <f>SUMIFS('EMP ADQ'!$G:$G,'EMP ADQ'!$M:$M,$AK$103,'EMP ADQ'!$D:$D,'EMP ADQ'!$Y$13,'EMP ADQ'!$H:$H,'01'!$T$6,'EMP ADQ'!$S:$S,1,'EMP ADQ'!$L:$L,'01'!AP103)</f>
        <v>1545</v>
      </c>
      <c r="AQ108" s="388">
        <f>SUMIFS('EMP ADQ'!$G:$G,'EMP ADQ'!$M:$M,$AK$103,'EMP ADQ'!$D:$D,'EMP ADQ'!$Y$13,'EMP ADQ'!$H:$H,'01'!$T$6,'EMP ADQ'!$S:$S,1,'EMP ADQ'!$L:$L,'01'!AQ103)</f>
        <v>1100</v>
      </c>
      <c r="AR108" s="388">
        <f>SUMIFS('EMP ADQ'!$G:$G,'EMP ADQ'!$M:$M,$AK$103,'EMP ADQ'!$D:$D,'EMP ADQ'!$Y$13,'EMP ADQ'!$H:$H,'01'!$T$6,'EMP ADQ'!$S:$S,1,'EMP ADQ'!$L:$L,'01'!AR103)</f>
        <v>100</v>
      </c>
      <c r="AS108" s="388">
        <f>SUMIFS('EMP ADQ'!$G:$G,'EMP ADQ'!$M:$M,$AK$103,'EMP ADQ'!$D:$D,'EMP ADQ'!$Y$13,'EMP ADQ'!$H:$H,'01'!$T$6,'EMP ADQ'!$S:$S,1,'EMP ADQ'!$L:$L,'01'!AS103)</f>
        <v>935</v>
      </c>
      <c r="AT108" s="388">
        <f>SUMIFS('EMP ADQ'!$G:$G,'EMP ADQ'!$M:$M,$AK$103,'EMP ADQ'!$D:$D,'EMP ADQ'!$Y$13,'EMP ADQ'!$H:$H,'01'!$T$6,'EMP ADQ'!$S:$S,1,'EMP ADQ'!$L:$L,'01'!AT103)</f>
        <v>0</v>
      </c>
      <c r="AU108" s="388">
        <f>SUMIFS('EMP ADQ'!$G:$G,'EMP ADQ'!$M:$M,$AK$103,'EMP ADQ'!$D:$D,'EMP ADQ'!$Y$13,'EMP ADQ'!$H:$H,'01'!$T$6,'EMP ADQ'!$S:$S,1,'EMP ADQ'!$L:$L,'01'!AU103)</f>
        <v>523</v>
      </c>
      <c r="AV108" s="388">
        <f>SUMIFS('EMP ADQ'!$G:$G,'EMP ADQ'!$M:$M,$AK$103,'EMP ADQ'!$D:$D,'EMP ADQ'!$Y$13,'EMP ADQ'!$H:$H,'01'!$T$6,'EMP ADQ'!$S:$S,1,'EMP ADQ'!$L:$L,'01'!AV103)</f>
        <v>250</v>
      </c>
      <c r="AW108" s="388">
        <f>SUMIFS('EMP ADQ'!$G:$G,'EMP ADQ'!$M:$M,$AK$103,'EMP ADQ'!$D:$D,'EMP ADQ'!$Y$13,'EMP ADQ'!$H:$H,'01'!$T$6,'EMP ADQ'!$S:$S,1,'EMP ADQ'!$L:$L,'01'!AW103)</f>
        <v>400</v>
      </c>
    </row>
    <row r="109" spans="37:70" x14ac:dyDescent="0.25">
      <c r="AK109" s="387" t="s">
        <v>104</v>
      </c>
      <c r="AL109" s="388">
        <f>SUMIFS('EMP CON'!$G:$G,'EMP CON'!$M:$M,'01'!$AK$103,'EMP CON'!$D:$D,'EMP CON'!$Y$12,'EMP CON'!$H:$H,'01'!$T$6,'EMP CON'!$S:$S,1,'EMP CON'!$L:$L,'01'!AL103)</f>
        <v>529.1</v>
      </c>
      <c r="AM109" s="388">
        <f>SUMIFS('EMP CON'!$G:$G,'EMP CON'!$M:$M,'01'!$AK$103,'EMP CON'!$D:$D,'EMP CON'!$Y$12,'EMP CON'!$H:$H,'01'!$T$6,'EMP CON'!$S:$S,1,'EMP CON'!$L:$L,'01'!AM103)</f>
        <v>2393.7600000000002</v>
      </c>
      <c r="AN109" s="388">
        <f>SUMIFS('EMP CON'!$G:$G,'EMP CON'!$M:$M,'01'!$AK$103,'EMP CON'!$D:$D,'EMP CON'!$Y$12,'EMP CON'!$H:$H,'01'!$T$6,'EMP CON'!$S:$S,1,'EMP CON'!$L:$L,'01'!AN103)</f>
        <v>325</v>
      </c>
      <c r="AO109" s="388">
        <f>SUMIFS('EMP CON'!$G:$G,'EMP CON'!$M:$M,'01'!$AK$103,'EMP CON'!$D:$D,'EMP CON'!$Y$12,'EMP CON'!$H:$H,'01'!$T$6,'EMP CON'!$S:$S,1,'EMP CON'!$L:$L,'01'!AO103)</f>
        <v>110</v>
      </c>
      <c r="AP109" s="388">
        <f>SUMIFS('EMP CON'!$G:$G,'EMP CON'!$M:$M,'01'!$AK$103,'EMP CON'!$D:$D,'EMP CON'!$Y$12,'EMP CON'!$H:$H,'01'!$T$6,'EMP CON'!$S:$S,1,'EMP CON'!$L:$L,'01'!AP103)</f>
        <v>324</v>
      </c>
      <c r="AQ109" s="388">
        <f>SUMIFS('EMP CON'!$G:$G,'EMP CON'!$M:$M,'01'!$AK$103,'EMP CON'!$D:$D,'EMP CON'!$Y$12,'EMP CON'!$H:$H,'01'!$T$6,'EMP CON'!$S:$S,1,'EMP CON'!$L:$L,'01'!AQ103)</f>
        <v>304.84000000000003</v>
      </c>
      <c r="AR109" s="388">
        <f>SUMIFS('EMP CON'!$G:$G,'EMP CON'!$M:$M,'01'!$AK$103,'EMP CON'!$D:$D,'EMP CON'!$Y$12,'EMP CON'!$H:$H,'01'!$T$6,'EMP CON'!$S:$S,1,'EMP CON'!$L:$L,'01'!AR103)</f>
        <v>110</v>
      </c>
      <c r="AS109" s="388">
        <f>SUMIFS('EMP CON'!$G:$G,'EMP CON'!$M:$M,'01'!$AK$103,'EMP CON'!$D:$D,'EMP CON'!$Y$12,'EMP CON'!$H:$H,'01'!$T$6,'EMP CON'!$S:$S,1,'EMP CON'!$L:$L,'01'!AS103)</f>
        <v>337.12</v>
      </c>
      <c r="AT109" s="388">
        <f>SUMIFS('EMP CON'!$G:$G,'EMP CON'!$M:$M,'01'!$AK$103,'EMP CON'!$D:$D,'EMP CON'!$Y$12,'EMP CON'!$H:$H,'01'!$T$6,'EMP CON'!$S:$S,1,'EMP CON'!$L:$L,'01'!AT103)</f>
        <v>0</v>
      </c>
      <c r="AU109" s="388">
        <f>SUMIFS('EMP CON'!$G:$G,'EMP CON'!$M:$M,'01'!$AK$103,'EMP CON'!$D:$D,'EMP CON'!$Y$12,'EMP CON'!$H:$H,'01'!$T$6,'EMP CON'!$S:$S,1,'EMP CON'!$L:$L,'01'!AU103)</f>
        <v>0</v>
      </c>
      <c r="AV109" s="388">
        <f>SUMIFS('EMP CON'!$G:$G,'EMP CON'!$M:$M,'01'!$AK$103,'EMP CON'!$D:$D,'EMP CON'!$Y$12,'EMP CON'!$H:$H,'01'!$T$6,'EMP CON'!$S:$S,1,'EMP CON'!$L:$L,'01'!AV103)</f>
        <v>443.92</v>
      </c>
      <c r="AW109" s="388">
        <f>SUMIFS('EMP CON'!$G:$G,'EMP CON'!$M:$M,'01'!$AK$103,'EMP CON'!$D:$D,'EMP CON'!$Y$12,'EMP CON'!$H:$H,'01'!$T$6,'EMP CON'!$S:$S,1,'EMP CON'!$L:$L,'01'!AW103)</f>
        <v>1617.4900000000002</v>
      </c>
    </row>
    <row r="110" spans="37:70" x14ac:dyDescent="0.25">
      <c r="AK110" s="387" t="s">
        <v>105</v>
      </c>
      <c r="AL110" s="388">
        <f>SUMIFS('EMP CON'!$G:$G,'EMP CON'!$M:$M,'01'!$AK$103,'EMP CON'!$D:$D,'EMP CON'!$Y$13,'EMP CON'!$H:$H,'01'!$T$6,'EMP CON'!$S:$S,1,'EMP CON'!$L:$L,'01'!AL103)</f>
        <v>550</v>
      </c>
      <c r="AM110" s="388">
        <f>SUMIFS('EMP CON'!$G:$G,'EMP CON'!$M:$M,'01'!$AK$103,'EMP CON'!$D:$D,'EMP CON'!$Y$13,'EMP CON'!$H:$H,'01'!$T$6,'EMP CON'!$S:$S,1,'EMP CON'!$L:$L,'01'!AM103)</f>
        <v>1185.76</v>
      </c>
      <c r="AN110" s="388">
        <f>SUMIFS('EMP CON'!$G:$G,'EMP CON'!$M:$M,'01'!$AK$103,'EMP CON'!$D:$D,'EMP CON'!$Y$13,'EMP CON'!$H:$H,'01'!$T$6,'EMP CON'!$S:$S,1,'EMP CON'!$L:$L,'01'!AN103)</f>
        <v>429.1</v>
      </c>
      <c r="AO110" s="388">
        <f>SUMIFS('EMP CON'!$G:$G,'EMP CON'!$M:$M,'01'!$AK$103,'EMP CON'!$D:$D,'EMP CON'!$Y$13,'EMP CON'!$H:$H,'01'!$T$6,'EMP CON'!$S:$S,1,'EMP CON'!$L:$L,'01'!AO103)</f>
        <v>110</v>
      </c>
      <c r="AP110" s="388">
        <f>SUMIFS('EMP CON'!$G:$G,'EMP CON'!$M:$M,'01'!$AK$103,'EMP CON'!$D:$D,'EMP CON'!$Y$13,'EMP CON'!$H:$H,'01'!$T$6,'EMP CON'!$S:$S,1,'EMP CON'!$L:$L,'01'!AP103)</f>
        <v>947</v>
      </c>
      <c r="AQ110" s="388">
        <f>SUMIFS('EMP CON'!$G:$G,'EMP CON'!$M:$M,'01'!$AK$103,'EMP CON'!$D:$D,'EMP CON'!$Y$13,'EMP CON'!$H:$H,'01'!$T$6,'EMP CON'!$S:$S,1,'EMP CON'!$L:$L,'01'!AQ103)</f>
        <v>100</v>
      </c>
      <c r="AR110" s="388">
        <f>SUMIFS('EMP CON'!$G:$G,'EMP CON'!$M:$M,'01'!$AK$103,'EMP CON'!$D:$D,'EMP CON'!$Y$13,'EMP CON'!$H:$H,'01'!$T$6,'EMP CON'!$S:$S,1,'EMP CON'!$L:$L,'01'!AR103)</f>
        <v>364.84000000000003</v>
      </c>
      <c r="AS110" s="388">
        <f>SUMIFS('EMP CON'!$G:$G,'EMP CON'!$M:$M,'01'!$AK$103,'EMP CON'!$D:$D,'EMP CON'!$Y$13,'EMP CON'!$H:$H,'01'!$T$6,'EMP CON'!$S:$S,1,'EMP CON'!$L:$L,'01'!AS103)</f>
        <v>987.12</v>
      </c>
      <c r="AT110" s="388">
        <f>SUMIFS('EMP CON'!$G:$G,'EMP CON'!$M:$M,'01'!$AK$103,'EMP CON'!$D:$D,'EMP CON'!$Y$13,'EMP CON'!$H:$H,'01'!$T$6,'EMP CON'!$S:$S,1,'EMP CON'!$L:$L,'01'!AT103)</f>
        <v>0</v>
      </c>
      <c r="AU110" s="388">
        <f>SUMIFS('EMP CON'!$G:$G,'EMP CON'!$M:$M,'01'!$AK$103,'EMP CON'!$D:$D,'EMP CON'!$Y$13,'EMP CON'!$H:$H,'01'!$T$6,'EMP CON'!$S:$S,1,'EMP CON'!$L:$L,'01'!AU103)</f>
        <v>0</v>
      </c>
      <c r="AV110" s="388">
        <f>SUMIFS('EMP CON'!$G:$G,'EMP CON'!$M:$M,'01'!$AK$103,'EMP CON'!$D:$D,'EMP CON'!$Y$13,'EMP CON'!$H:$H,'01'!$T$6,'EMP CON'!$S:$S,1,'EMP CON'!$L:$L,'01'!AV103)</f>
        <v>244</v>
      </c>
      <c r="AW110" s="388">
        <f>SUMIFS('EMP CON'!$G:$G,'EMP CON'!$M:$M,'01'!$AK$103,'EMP CON'!$D:$D,'EMP CON'!$Y$13,'EMP CON'!$H:$H,'01'!$T$6,'EMP CON'!$S:$S,1,'EMP CON'!$L:$L,'01'!AW103)</f>
        <v>1491</v>
      </c>
    </row>
    <row r="111" spans="37:70" x14ac:dyDescent="0.25">
      <c r="AK111" s="387" t="s">
        <v>86</v>
      </c>
      <c r="AL111" s="388">
        <f>SUMIFS('PG CAR'!$H:$H,'PG CAR'!$N:$N,'01'!$AK$103,'PG CAR'!$I:$I,'01'!$T$6,'PG CAR'!$U:$U,1,'PG CAR'!$M:$M,'01'!AL103)</f>
        <v>0</v>
      </c>
      <c r="AM111" s="388">
        <f>SUMIFS('PG CAR'!$H:$H,'PG CAR'!$N:$N,'01'!$AK$103,'PG CAR'!$I:$I,'01'!$T$6,'PG CAR'!$U:$U,1,'PG CAR'!$M:$M,'01'!AM103)</f>
        <v>0</v>
      </c>
      <c r="AN111" s="388">
        <f>SUMIFS('PG CAR'!$H:$H,'PG CAR'!$N:$N,'01'!$AK$103,'PG CAR'!$I:$I,'01'!$T$6,'PG CAR'!$U:$U,1,'PG CAR'!$M:$M,'01'!AN103)</f>
        <v>0</v>
      </c>
      <c r="AO111" s="388">
        <f>SUMIFS('PG CAR'!$H:$H,'PG CAR'!$N:$N,'01'!$AK$103,'PG CAR'!$I:$I,'01'!$T$6,'PG CAR'!$U:$U,1,'PG CAR'!$M:$M,'01'!AO103)</f>
        <v>0</v>
      </c>
      <c r="AP111" s="388">
        <f>SUMIFS('PG CAR'!$H:$H,'PG CAR'!$N:$N,'01'!$AK$103,'PG CAR'!$I:$I,'01'!$T$6,'PG CAR'!$U:$U,1,'PG CAR'!$M:$M,'01'!AP103)</f>
        <v>0</v>
      </c>
      <c r="AQ111" s="388">
        <f>SUMIFS('PG CAR'!$H:$H,'PG CAR'!$N:$N,'01'!$AK$103,'PG CAR'!$I:$I,'01'!$T$6,'PG CAR'!$U:$U,1,'PG CAR'!$M:$M,'01'!AQ103)</f>
        <v>0</v>
      </c>
      <c r="AR111" s="388">
        <f>SUMIFS('PG CAR'!$H:$H,'PG CAR'!$N:$N,'01'!$AK$103,'PG CAR'!$I:$I,'01'!$T$6,'PG CAR'!$U:$U,1,'PG CAR'!$M:$M,'01'!AR103)</f>
        <v>0</v>
      </c>
      <c r="AS111" s="388">
        <f>SUMIFS('PG CAR'!$H:$H,'PG CAR'!$N:$N,'01'!$AK$103,'PG CAR'!$I:$I,'01'!$T$6,'PG CAR'!$U:$U,1,'PG CAR'!$M:$M,'01'!AS103)</f>
        <v>0</v>
      </c>
      <c r="AT111" s="388">
        <f>SUMIFS('PG CAR'!$H:$H,'PG CAR'!$N:$N,'01'!$AK$103,'PG CAR'!$I:$I,'01'!$T$6,'PG CAR'!$U:$U,1,'PG CAR'!$M:$M,'01'!AT103)</f>
        <v>0</v>
      </c>
      <c r="AU111" s="388">
        <f>SUMIFS('PG CAR'!$H:$H,'PG CAR'!$N:$N,'01'!$AK$103,'PG CAR'!$I:$I,'01'!$T$6,'PG CAR'!$U:$U,1,'PG CAR'!$M:$M,'01'!AU103)</f>
        <v>0</v>
      </c>
      <c r="AV111" s="388">
        <f>SUMIFS('PG CAR'!$H:$H,'PG CAR'!$N:$N,'01'!$AK$103,'PG CAR'!$I:$I,'01'!$T$6,'PG CAR'!$U:$U,1,'PG CAR'!$M:$M,'01'!AV103)</f>
        <v>847.01</v>
      </c>
      <c r="AW111" s="388">
        <f>SUMIFS('PG CAR'!$H:$H,'PG CAR'!$N:$N,'01'!$AK$103,'PG CAR'!$I:$I,'01'!$T$6,'PG CAR'!$U:$U,1,'PG CAR'!$M:$M,'01'!AW103)</f>
        <v>636.66</v>
      </c>
    </row>
    <row r="112" spans="37:70" x14ac:dyDescent="0.25">
      <c r="AK112" s="387" t="s">
        <v>242</v>
      </c>
      <c r="AL112" s="388">
        <f>SUMIFS(TRANS!$F:$F,TRANS!$L:$L,'01'!$AK$103,TRANS!$D:$D,'01'!$T$6,TRANS!$P:$P,1,TRANS!$K:$K,'01'!AL103)</f>
        <v>1700</v>
      </c>
      <c r="AM112" s="388">
        <f>SUMIFS(TRANS!$F:$F,TRANS!$L:$L,'01'!$AK$103,TRANS!$D:$D,'01'!$T$6,TRANS!$P:$P,1,TRANS!$K:$K,'01'!AM103)</f>
        <v>200</v>
      </c>
      <c r="AN112" s="388">
        <f>SUMIFS(TRANS!$F:$F,TRANS!$L:$L,'01'!$AK$103,TRANS!$D:$D,'01'!$T$6,TRANS!$P:$P,1,TRANS!$K:$K,'01'!AN103)</f>
        <v>200</v>
      </c>
      <c r="AO112" s="388">
        <f>SUMIFS(TRANS!$F:$F,TRANS!$L:$L,'01'!$AK$103,TRANS!$D:$D,'01'!$T$6,TRANS!$P:$P,1,TRANS!$K:$K,'01'!AO103)</f>
        <v>700</v>
      </c>
      <c r="AP112" s="388">
        <f>SUMIFS(TRANS!$F:$F,TRANS!$L:$L,'01'!$AK$103,TRANS!$D:$D,'01'!$T$6,TRANS!$P:$P,1,TRANS!$K:$K,'01'!AP103)</f>
        <v>0</v>
      </c>
      <c r="AQ112" s="388">
        <f>SUMIFS(TRANS!$F:$F,TRANS!$L:$L,'01'!$AK$103,TRANS!$D:$D,'01'!$T$6,TRANS!$P:$P,1,TRANS!$K:$K,'01'!AQ103)</f>
        <v>0</v>
      </c>
      <c r="AR112" s="388">
        <f>SUMIFS(TRANS!$F:$F,TRANS!$L:$L,'01'!$AK$103,TRANS!$D:$D,'01'!$T$6,TRANS!$P:$P,1,TRANS!$K:$K,'01'!AR103)</f>
        <v>1000</v>
      </c>
      <c r="AS112" s="388">
        <f>SUMIFS(TRANS!$F:$F,TRANS!$L:$L,'01'!$AK$103,TRANS!$D:$D,'01'!$T$6,TRANS!$P:$P,1,TRANS!$K:$K,'01'!AS103)</f>
        <v>1400</v>
      </c>
      <c r="AT112" s="388">
        <f>SUMIFS(TRANS!$F:$F,TRANS!$L:$L,'01'!$AK$103,TRANS!$D:$D,'01'!$T$6,TRANS!$P:$P,1,TRANS!$K:$K,'01'!AT103)</f>
        <v>200</v>
      </c>
      <c r="AU112" s="388">
        <f>SUMIFS(TRANS!$F:$F,TRANS!$L:$L,'01'!$AK$103,TRANS!$D:$D,'01'!$T$6,TRANS!$P:$P,1,TRANS!$K:$K,'01'!AU103)</f>
        <v>0</v>
      </c>
      <c r="AV112" s="388">
        <f>SUMIFS(TRANS!$F:$F,TRANS!$L:$L,'01'!$AK$103,TRANS!$D:$D,'01'!$T$6,TRANS!$P:$P,1,TRANS!$K:$K,'01'!AV103)</f>
        <v>0</v>
      </c>
      <c r="AW112" s="388">
        <f>SUMIFS(TRANS!$F:$F,TRANS!$L:$L,'01'!$AK$103,TRANS!$D:$D,'01'!$T$6,TRANS!$P:$P,1,TRANS!$K:$K,'01'!AW103)</f>
        <v>1940</v>
      </c>
    </row>
    <row r="113" spans="37:49" x14ac:dyDescent="0.25">
      <c r="AK113" s="387" t="s">
        <v>241</v>
      </c>
      <c r="AL113" s="388">
        <f>SUMIFS(TRANS!$F:$F,TRANS!$L:$L,'01'!$AK$103,TRANS!$G:$G,'01'!$T$6,TRANS!$P:$P,1,TRANS!$K:$K,'01'!AL103)</f>
        <v>6630</v>
      </c>
      <c r="AM113" s="388">
        <f>SUMIFS(TRANS!$F:$F,TRANS!$L:$L,'01'!$AK$103,TRANS!$G:$G,'01'!$T$6,TRANS!$P:$P,1,TRANS!$K:$K,'01'!AM103)</f>
        <v>650</v>
      </c>
      <c r="AN113" s="388">
        <f>SUMIFS(TRANS!$F:$F,TRANS!$L:$L,'01'!$AK$103,TRANS!$G:$G,'01'!$T$6,TRANS!$P:$P,1,TRANS!$K:$K,'01'!AN103)</f>
        <v>3490</v>
      </c>
      <c r="AO113" s="388">
        <f>SUMIFS(TRANS!$F:$F,TRANS!$L:$L,'01'!$AK$103,TRANS!$G:$G,'01'!$T$6,TRANS!$P:$P,1,TRANS!$K:$K,'01'!AO103)</f>
        <v>2770</v>
      </c>
      <c r="AP113" s="388">
        <f>SUMIFS(TRANS!$F:$F,TRANS!$L:$L,'01'!$AK$103,TRANS!$G:$G,'01'!$T$6,TRANS!$P:$P,1,TRANS!$K:$K,'01'!AP103)</f>
        <v>3550</v>
      </c>
      <c r="AQ113" s="388">
        <f>SUMIFS(TRANS!$F:$F,TRANS!$L:$L,'01'!$AK$103,TRANS!$G:$G,'01'!$T$6,TRANS!$P:$P,1,TRANS!$K:$K,'01'!AQ103)</f>
        <v>5360</v>
      </c>
      <c r="AR113" s="388">
        <f>SUMIFS(TRANS!$F:$F,TRANS!$L:$L,'01'!$AK$103,TRANS!$G:$G,'01'!$T$6,TRANS!$P:$P,1,TRANS!$K:$K,'01'!AR103)</f>
        <v>3870</v>
      </c>
      <c r="AS113" s="388">
        <f>SUMIFS(TRANS!$F:$F,TRANS!$L:$L,'01'!$AK$103,TRANS!$G:$G,'01'!$T$6,TRANS!$P:$P,1,TRANS!$K:$K,'01'!AS103)</f>
        <v>750</v>
      </c>
      <c r="AT113" s="388">
        <f>SUMIFS(TRANS!$F:$F,TRANS!$L:$L,'01'!$AK$103,TRANS!$G:$G,'01'!$T$6,TRANS!$P:$P,1,TRANS!$K:$K,'01'!AT103)</f>
        <v>4200</v>
      </c>
      <c r="AU113" s="388">
        <f>SUMIFS(TRANS!$F:$F,TRANS!$L:$L,'01'!$AK$103,TRANS!$G:$G,'01'!$T$6,TRANS!$P:$P,1,TRANS!$K:$K,'01'!AU103)</f>
        <v>1600</v>
      </c>
      <c r="AV113" s="388">
        <f>SUMIFS(TRANS!$F:$F,TRANS!$L:$L,'01'!$AK$103,TRANS!$G:$G,'01'!$T$6,TRANS!$P:$P,1,TRANS!$K:$K,'01'!AV103)</f>
        <v>3300</v>
      </c>
      <c r="AW113" s="388">
        <f>SUMIFS(TRANS!$F:$F,TRANS!$L:$L,'01'!$AK$103,TRANS!$G:$G,'01'!$T$6,TRANS!$P:$P,1,TRANS!$K:$K,'01'!AW103)</f>
        <v>7300</v>
      </c>
    </row>
    <row r="115" spans="37:49" x14ac:dyDescent="0.25">
      <c r="AK115" s="185">
        <f>R6</f>
        <v>2019</v>
      </c>
      <c r="AL115" s="185">
        <v>1</v>
      </c>
      <c r="AM115" s="185">
        <v>2</v>
      </c>
      <c r="AN115" s="185">
        <v>3</v>
      </c>
      <c r="AO115" s="185">
        <v>4</v>
      </c>
      <c r="AP115" s="185">
        <v>5</v>
      </c>
      <c r="AQ115" s="185">
        <v>6</v>
      </c>
      <c r="AR115" s="185">
        <v>7</v>
      </c>
      <c r="AS115" s="185">
        <v>8</v>
      </c>
      <c r="AT115" s="185">
        <v>9</v>
      </c>
      <c r="AU115" s="185">
        <v>10</v>
      </c>
      <c r="AV115" s="185">
        <v>11</v>
      </c>
      <c r="AW115" s="185">
        <v>12</v>
      </c>
    </row>
    <row r="116" spans="37:49" x14ac:dyDescent="0.25">
      <c r="AK116" s="185" t="s">
        <v>110</v>
      </c>
      <c r="AL116" s="388">
        <f>SUMIFS(AX10:AX60,AW10:AW60,AK115)</f>
        <v>0</v>
      </c>
      <c r="AM116" s="388">
        <f>AL116-AL117+AL118+AL119-AL120-AL121+AL122-AL123</f>
        <v>0</v>
      </c>
      <c r="AN116" s="388">
        <f t="shared" ref="AN116:AW116" si="42">AM116-AM117+AM118+AM119-AM120-AM121+AM122-AM123</f>
        <v>0</v>
      </c>
      <c r="AO116" s="388">
        <f t="shared" si="42"/>
        <v>0</v>
      </c>
      <c r="AP116" s="388">
        <f t="shared" si="42"/>
        <v>0</v>
      </c>
      <c r="AQ116" s="388">
        <f t="shared" si="42"/>
        <v>0</v>
      </c>
      <c r="AR116" s="388">
        <f t="shared" si="42"/>
        <v>0</v>
      </c>
      <c r="AS116" s="388">
        <f t="shared" si="42"/>
        <v>0</v>
      </c>
      <c r="AT116" s="388">
        <f t="shared" si="42"/>
        <v>0</v>
      </c>
      <c r="AU116" s="388">
        <f t="shared" si="42"/>
        <v>0</v>
      </c>
      <c r="AV116" s="388">
        <f t="shared" si="42"/>
        <v>0</v>
      </c>
      <c r="AW116" s="388">
        <f t="shared" si="42"/>
        <v>0</v>
      </c>
    </row>
    <row r="117" spans="37:49" x14ac:dyDescent="0.25">
      <c r="AK117" s="387" t="s">
        <v>70</v>
      </c>
      <c r="AL117" s="388">
        <f>SUMIFS(DES!$F:$F,DES!$L:$L,$AK$115,DES!$S:$S,1,DES!$R:$R,1,DES!$K:$K,'01'!AL115)</f>
        <v>0</v>
      </c>
      <c r="AM117" s="388">
        <f>SUMIFS(DES!$F:$F,DES!$L:$L,$AK$115,DES!$S:$S,1,DES!$R:$R,1,DES!$K:$K,'01'!AM115)</f>
        <v>0</v>
      </c>
      <c r="AN117" s="388">
        <f>SUMIFS(DES!$F:$F,DES!$L:$L,$AK$115,DES!$S:$S,1,DES!$R:$R,1,DES!$K:$K,'01'!AN115)</f>
        <v>0</v>
      </c>
      <c r="AO117" s="388">
        <f>SUMIFS(DES!$F:$F,DES!$L:$L,$AK$115,DES!$S:$S,1,DES!$R:$R,1,DES!$K:$K,'01'!AO115)</f>
        <v>0</v>
      </c>
      <c r="AP117" s="388">
        <f>SUMIFS(DES!$F:$F,DES!$L:$L,$AK$115,DES!$S:$S,1,DES!$R:$R,1,DES!$K:$K,'01'!AP115)</f>
        <v>0</v>
      </c>
      <c r="AQ117" s="388">
        <f>SUMIFS(DES!$F:$F,DES!$L:$L,$AK$115,DES!$S:$S,1,DES!$R:$R,1,DES!$K:$K,'01'!AQ115)</f>
        <v>0</v>
      </c>
      <c r="AR117" s="388">
        <f>SUMIFS(DES!$F:$F,DES!$L:$L,$AK$115,DES!$S:$S,1,DES!$R:$R,1,DES!$K:$K,'01'!AR115)</f>
        <v>0</v>
      </c>
      <c r="AS117" s="388">
        <f>SUMIFS(DES!$F:$F,DES!$L:$L,$AK$115,DES!$S:$S,1,DES!$R:$R,1,DES!$K:$K,'01'!AS115)</f>
        <v>0</v>
      </c>
      <c r="AT117" s="388">
        <f>SUMIFS(DES!$F:$F,DES!$L:$L,$AK$115,DES!$S:$S,1,DES!$R:$R,1,DES!$K:$K,'01'!AT115)</f>
        <v>0</v>
      </c>
      <c r="AU117" s="388">
        <f>SUMIFS(DES!$F:$F,DES!$L:$L,$AK$115,DES!$S:$S,1,DES!$R:$R,1,DES!$K:$K,'01'!AU115)</f>
        <v>0</v>
      </c>
      <c r="AV117" s="388">
        <f>SUMIFS(DES!$F:$F,DES!$L:$L,$AK$115,DES!$S:$S,1,DES!$R:$R,1,DES!$K:$K,'01'!AV115)</f>
        <v>0</v>
      </c>
      <c r="AW117" s="388">
        <f>SUMIFS(DES!$F:$F,DES!$L:$L,$AK$115,DES!$S:$S,1,DES!$R:$R,1,DES!$K:$K,'01'!AW115)</f>
        <v>0</v>
      </c>
    </row>
    <row r="118" spans="37:49" x14ac:dyDescent="0.25">
      <c r="AK118" s="387" t="s">
        <v>69</v>
      </c>
      <c r="AL118" s="388">
        <f>SUMIFS(REC!$F:$F,REC!$L:$L,$AK$115,REC!$S:$S,1,REC!$R:$R,1,REC!$K:$K,'01'!AL115)</f>
        <v>0</v>
      </c>
      <c r="AM118" s="388">
        <f>SUMIFS(REC!$F:$F,REC!$L:$L,$AK$115,REC!$S:$S,1,REC!$R:$R,1,REC!$K:$K,'01'!AM115)</f>
        <v>0</v>
      </c>
      <c r="AN118" s="388">
        <f>SUMIFS(REC!$F:$F,REC!$L:$L,$AK$115,REC!$S:$S,1,REC!$R:$R,1,REC!$K:$K,'01'!AN115)</f>
        <v>0</v>
      </c>
      <c r="AO118" s="388">
        <f>SUMIFS(REC!$F:$F,REC!$L:$L,$AK$115,REC!$S:$S,1,REC!$R:$R,1,REC!$K:$K,'01'!AO115)</f>
        <v>0</v>
      </c>
      <c r="AP118" s="388">
        <f>SUMIFS(REC!$F:$F,REC!$L:$L,$AK$115,REC!$S:$S,1,REC!$R:$R,1,REC!$K:$K,'01'!AP115)</f>
        <v>0</v>
      </c>
      <c r="AQ118" s="388">
        <f>SUMIFS(REC!$F:$F,REC!$L:$L,$AK$115,REC!$S:$S,1,REC!$R:$R,1,REC!$K:$K,'01'!AQ115)</f>
        <v>0</v>
      </c>
      <c r="AR118" s="388">
        <f>SUMIFS(REC!$F:$F,REC!$L:$L,$AK$115,REC!$S:$S,1,REC!$R:$R,1,REC!$K:$K,'01'!AR115)</f>
        <v>0</v>
      </c>
      <c r="AS118" s="388">
        <f>SUMIFS(REC!$F:$F,REC!$L:$L,$AK$115,REC!$S:$S,1,REC!$R:$R,1,REC!$K:$K,'01'!AS115)</f>
        <v>0</v>
      </c>
      <c r="AT118" s="388">
        <f>SUMIFS(REC!$F:$F,REC!$L:$L,$AK$115,REC!$S:$S,1,REC!$R:$R,1,REC!$K:$K,'01'!AT115)</f>
        <v>0</v>
      </c>
      <c r="AU118" s="388">
        <f>SUMIFS(REC!$F:$F,REC!$L:$L,$AK$115,REC!$S:$S,1,REC!$R:$R,1,REC!$K:$K,'01'!AU115)</f>
        <v>0</v>
      </c>
      <c r="AV118" s="388">
        <f>SUMIFS(REC!$F:$F,REC!$L:$L,$AK$115,REC!$S:$S,1,REC!$R:$R,1,REC!$K:$K,'01'!AV115)</f>
        <v>0</v>
      </c>
      <c r="AW118" s="388">
        <f>SUMIFS(REC!$F:$F,REC!$L:$L,$AK$115,REC!$S:$S,1,REC!$R:$R,1,REC!$K:$K,'01'!AW115)</f>
        <v>0</v>
      </c>
    </row>
    <row r="119" spans="37:49" x14ac:dyDescent="0.25">
      <c r="AK119" s="387" t="s">
        <v>87</v>
      </c>
      <c r="AL119" s="388">
        <f>SUMIFS('EMP ADQ'!$G:$G,'EMP ADQ'!$M:$M,$AK$115,'EMP ADQ'!$D:$D,'EMP ADQ'!$Y$12,'EMP ADQ'!$S:$S,1,'EMP ADQ'!$R:$R,1,'EMP ADQ'!$L:$L,'01'!AL115)</f>
        <v>0</v>
      </c>
      <c r="AM119" s="388">
        <f>SUMIFS('EMP ADQ'!$G:$G,'EMP ADQ'!$M:$M,$AK$115,'EMP ADQ'!$D:$D,'EMP ADQ'!$Y$12,'EMP ADQ'!$S:$S,1,'EMP ADQ'!$R:$R,1,'EMP ADQ'!$L:$L,'01'!AM115)</f>
        <v>0</v>
      </c>
      <c r="AN119" s="388">
        <f>SUMIFS('EMP ADQ'!$G:$G,'EMP ADQ'!$M:$M,$AK$115,'EMP ADQ'!$D:$D,'EMP ADQ'!$Y$12,'EMP ADQ'!$S:$S,1,'EMP ADQ'!$R:$R,1,'EMP ADQ'!$L:$L,'01'!AN115)</f>
        <v>0</v>
      </c>
      <c r="AO119" s="388">
        <f>SUMIFS('EMP ADQ'!$G:$G,'EMP ADQ'!$M:$M,$AK$115,'EMP ADQ'!$D:$D,'EMP ADQ'!$Y$12,'EMP ADQ'!$S:$S,1,'EMP ADQ'!$R:$R,1,'EMP ADQ'!$L:$L,'01'!AO115)</f>
        <v>0</v>
      </c>
      <c r="AP119" s="388">
        <f>SUMIFS('EMP ADQ'!$G:$G,'EMP ADQ'!$M:$M,$AK$115,'EMP ADQ'!$D:$D,'EMP ADQ'!$Y$12,'EMP ADQ'!$S:$S,1,'EMP ADQ'!$R:$R,1,'EMP ADQ'!$L:$L,'01'!AP115)</f>
        <v>0</v>
      </c>
      <c r="AQ119" s="388">
        <f>SUMIFS('EMP ADQ'!$G:$G,'EMP ADQ'!$M:$M,$AK$115,'EMP ADQ'!$D:$D,'EMP ADQ'!$Y$12,'EMP ADQ'!$S:$S,1,'EMP ADQ'!$R:$R,1,'EMP ADQ'!$L:$L,'01'!AQ115)</f>
        <v>0</v>
      </c>
      <c r="AR119" s="388">
        <f>SUMIFS('EMP ADQ'!$G:$G,'EMP ADQ'!$M:$M,$AK$115,'EMP ADQ'!$D:$D,'EMP ADQ'!$Y$12,'EMP ADQ'!$S:$S,1,'EMP ADQ'!$R:$R,1,'EMP ADQ'!$L:$L,'01'!AR115)</f>
        <v>0</v>
      </c>
      <c r="AS119" s="388">
        <f>SUMIFS('EMP ADQ'!$G:$G,'EMP ADQ'!$M:$M,$AK$115,'EMP ADQ'!$D:$D,'EMP ADQ'!$Y$12,'EMP ADQ'!$S:$S,1,'EMP ADQ'!$R:$R,1,'EMP ADQ'!$L:$L,'01'!AS115)</f>
        <v>0</v>
      </c>
      <c r="AT119" s="388">
        <f>SUMIFS('EMP ADQ'!$G:$G,'EMP ADQ'!$M:$M,$AK$115,'EMP ADQ'!$D:$D,'EMP ADQ'!$Y$12,'EMP ADQ'!$S:$S,1,'EMP ADQ'!$R:$R,1,'EMP ADQ'!$L:$L,'01'!AT115)</f>
        <v>0</v>
      </c>
      <c r="AU119" s="388">
        <f>SUMIFS('EMP ADQ'!$G:$G,'EMP ADQ'!$M:$M,$AK$115,'EMP ADQ'!$D:$D,'EMP ADQ'!$Y$12,'EMP ADQ'!$S:$S,1,'EMP ADQ'!$R:$R,1,'EMP ADQ'!$L:$L,'01'!AU115)</f>
        <v>0</v>
      </c>
      <c r="AV119" s="388">
        <f>SUMIFS('EMP ADQ'!$G:$G,'EMP ADQ'!$M:$M,$AK$115,'EMP ADQ'!$D:$D,'EMP ADQ'!$Y$12,'EMP ADQ'!$S:$S,1,'EMP ADQ'!$R:$R,1,'EMP ADQ'!$L:$L,'01'!AV115)</f>
        <v>0</v>
      </c>
      <c r="AW119" s="388">
        <f>SUMIFS('EMP ADQ'!$G:$G,'EMP ADQ'!$M:$M,$AK$115,'EMP ADQ'!$D:$D,'EMP ADQ'!$Y$12,'EMP ADQ'!$S:$S,1,'EMP ADQ'!$R:$R,1,'EMP ADQ'!$L:$L,'01'!AW115)</f>
        <v>0</v>
      </c>
    </row>
    <row r="120" spans="37:49" x14ac:dyDescent="0.25">
      <c r="AK120" s="387" t="s">
        <v>103</v>
      </c>
      <c r="AL120" s="388">
        <f>SUMIFS('EMP ADQ'!$G:$G,'EMP ADQ'!$M:$M,$AK$115,'EMP ADQ'!$D:$D,'EMP ADQ'!$Y$13,'EMP ADQ'!$S:$S,1,'EMP ADQ'!$R:$R,1,'EMP ADQ'!$L:$L,'01'!AL115)</f>
        <v>0</v>
      </c>
      <c r="AM120" s="388">
        <f>SUMIFS('EMP ADQ'!$G:$G,'EMP ADQ'!$M:$M,$AK$115,'EMP ADQ'!$D:$D,'EMP ADQ'!$Y$13,'EMP ADQ'!$S:$S,1,'EMP ADQ'!$R:$R,1,'EMP ADQ'!$L:$L,'01'!AM115)</f>
        <v>0</v>
      </c>
      <c r="AN120" s="388">
        <f>SUMIFS('EMP ADQ'!$G:$G,'EMP ADQ'!$M:$M,$AK$115,'EMP ADQ'!$D:$D,'EMP ADQ'!$Y$13,'EMP ADQ'!$S:$S,1,'EMP ADQ'!$R:$R,1,'EMP ADQ'!$L:$L,'01'!AN115)</f>
        <v>0</v>
      </c>
      <c r="AO120" s="388">
        <f>SUMIFS('EMP ADQ'!$G:$G,'EMP ADQ'!$M:$M,$AK$115,'EMP ADQ'!$D:$D,'EMP ADQ'!$Y$13,'EMP ADQ'!$S:$S,1,'EMP ADQ'!$R:$R,1,'EMP ADQ'!$L:$L,'01'!AO115)</f>
        <v>0</v>
      </c>
      <c r="AP120" s="388">
        <f>SUMIFS('EMP ADQ'!$G:$G,'EMP ADQ'!$M:$M,$AK$115,'EMP ADQ'!$D:$D,'EMP ADQ'!$Y$13,'EMP ADQ'!$S:$S,1,'EMP ADQ'!$R:$R,1,'EMP ADQ'!$L:$L,'01'!AP115)</f>
        <v>0</v>
      </c>
      <c r="AQ120" s="388">
        <f>SUMIFS('EMP ADQ'!$G:$G,'EMP ADQ'!$M:$M,$AK$115,'EMP ADQ'!$D:$D,'EMP ADQ'!$Y$13,'EMP ADQ'!$S:$S,1,'EMP ADQ'!$R:$R,1,'EMP ADQ'!$L:$L,'01'!AQ115)</f>
        <v>0</v>
      </c>
      <c r="AR120" s="388">
        <f>SUMIFS('EMP ADQ'!$G:$G,'EMP ADQ'!$M:$M,$AK$115,'EMP ADQ'!$D:$D,'EMP ADQ'!$Y$13,'EMP ADQ'!$S:$S,1,'EMP ADQ'!$R:$R,1,'EMP ADQ'!$L:$L,'01'!AR115)</f>
        <v>0</v>
      </c>
      <c r="AS120" s="388">
        <f>SUMIFS('EMP ADQ'!$G:$G,'EMP ADQ'!$M:$M,$AK$115,'EMP ADQ'!$D:$D,'EMP ADQ'!$Y$13,'EMP ADQ'!$S:$S,1,'EMP ADQ'!$R:$R,1,'EMP ADQ'!$L:$L,'01'!AS115)</f>
        <v>0</v>
      </c>
      <c r="AT120" s="388">
        <f>SUMIFS('EMP ADQ'!$G:$G,'EMP ADQ'!$M:$M,$AK$115,'EMP ADQ'!$D:$D,'EMP ADQ'!$Y$13,'EMP ADQ'!$S:$S,1,'EMP ADQ'!$R:$R,1,'EMP ADQ'!$L:$L,'01'!AT115)</f>
        <v>0</v>
      </c>
      <c r="AU120" s="388">
        <f>SUMIFS('EMP ADQ'!$G:$G,'EMP ADQ'!$M:$M,$AK$115,'EMP ADQ'!$D:$D,'EMP ADQ'!$Y$13,'EMP ADQ'!$S:$S,1,'EMP ADQ'!$R:$R,1,'EMP ADQ'!$L:$L,'01'!AU115)</f>
        <v>0</v>
      </c>
      <c r="AV120" s="388">
        <f>SUMIFS('EMP ADQ'!$G:$G,'EMP ADQ'!$M:$M,$AK$115,'EMP ADQ'!$D:$D,'EMP ADQ'!$Y$13,'EMP ADQ'!$S:$S,1,'EMP ADQ'!$R:$R,1,'EMP ADQ'!$L:$L,'01'!AV115)</f>
        <v>0</v>
      </c>
      <c r="AW120" s="388">
        <f>SUMIFS('EMP ADQ'!$G:$G,'EMP ADQ'!$M:$M,$AK$115,'EMP ADQ'!$D:$D,'EMP ADQ'!$Y$13,'EMP ADQ'!$S:$S,1,'EMP ADQ'!$R:$R,1,'EMP ADQ'!$L:$L,'01'!AW115)</f>
        <v>0</v>
      </c>
    </row>
    <row r="121" spans="37:49" x14ac:dyDescent="0.25">
      <c r="AK121" s="387" t="s">
        <v>104</v>
      </c>
      <c r="AL121" s="388">
        <f>SUMIFS('EMP CON'!$G:$G,'EMP CON'!$M:$M,'01'!$AK$115,'EMP CON'!$D:$D,'EMP CON'!$Y$12,'EMP CON'!$S:$S,1,'EMP CON'!$R:$R,1,'EMP CON'!$L:$L,'01'!AL115)</f>
        <v>0</v>
      </c>
      <c r="AM121" s="388">
        <f>SUMIFS('EMP CON'!$G:$G,'EMP CON'!$M:$M,'01'!$AK$115,'EMP CON'!$D:$D,'EMP CON'!$Y$12,'EMP CON'!$S:$S,1,'EMP CON'!$R:$R,1,'EMP CON'!$L:$L,'01'!AM115)</f>
        <v>0</v>
      </c>
      <c r="AN121" s="388">
        <f>SUMIFS('EMP CON'!$G:$G,'EMP CON'!$M:$M,'01'!$AK$115,'EMP CON'!$D:$D,'EMP CON'!$Y$12,'EMP CON'!$S:$S,1,'EMP CON'!$R:$R,1,'EMP CON'!$L:$L,'01'!AN115)</f>
        <v>0</v>
      </c>
      <c r="AO121" s="388">
        <f>SUMIFS('EMP CON'!$G:$G,'EMP CON'!$M:$M,'01'!$AK$115,'EMP CON'!$D:$D,'EMP CON'!$Y$12,'EMP CON'!$S:$S,1,'EMP CON'!$R:$R,1,'EMP CON'!$L:$L,'01'!AO115)</f>
        <v>0</v>
      </c>
      <c r="AP121" s="388">
        <f>SUMIFS('EMP CON'!$G:$G,'EMP CON'!$M:$M,'01'!$AK$115,'EMP CON'!$D:$D,'EMP CON'!$Y$12,'EMP CON'!$S:$S,1,'EMP CON'!$R:$R,1,'EMP CON'!$L:$L,'01'!AP115)</f>
        <v>0</v>
      </c>
      <c r="AQ121" s="388">
        <f>SUMIFS('EMP CON'!$G:$G,'EMP CON'!$M:$M,'01'!$AK$115,'EMP CON'!$D:$D,'EMP CON'!$Y$12,'EMP CON'!$S:$S,1,'EMP CON'!$R:$R,1,'EMP CON'!$L:$L,'01'!AQ115)</f>
        <v>0</v>
      </c>
      <c r="AR121" s="388">
        <f>SUMIFS('EMP CON'!$G:$G,'EMP CON'!$M:$M,'01'!$AK$115,'EMP CON'!$D:$D,'EMP CON'!$Y$12,'EMP CON'!$S:$S,1,'EMP CON'!$R:$R,1,'EMP CON'!$L:$L,'01'!AR115)</f>
        <v>0</v>
      </c>
      <c r="AS121" s="388">
        <f>SUMIFS('EMP CON'!$G:$G,'EMP CON'!$M:$M,'01'!$AK$115,'EMP CON'!$D:$D,'EMP CON'!$Y$12,'EMP CON'!$S:$S,1,'EMP CON'!$R:$R,1,'EMP CON'!$L:$L,'01'!AS115)</f>
        <v>0</v>
      </c>
      <c r="AT121" s="388">
        <f>SUMIFS('EMP CON'!$G:$G,'EMP CON'!$M:$M,'01'!$AK$115,'EMP CON'!$D:$D,'EMP CON'!$Y$12,'EMP CON'!$S:$S,1,'EMP CON'!$R:$R,1,'EMP CON'!$L:$L,'01'!AT115)</f>
        <v>0</v>
      </c>
      <c r="AU121" s="388">
        <f>SUMIFS('EMP CON'!$G:$G,'EMP CON'!$M:$M,'01'!$AK$115,'EMP CON'!$D:$D,'EMP CON'!$Y$12,'EMP CON'!$S:$S,1,'EMP CON'!$R:$R,1,'EMP CON'!$L:$L,'01'!AU115)</f>
        <v>0</v>
      </c>
      <c r="AV121" s="388">
        <f>SUMIFS('EMP CON'!$G:$G,'EMP CON'!$M:$M,'01'!$AK$115,'EMP CON'!$D:$D,'EMP CON'!$Y$12,'EMP CON'!$S:$S,1,'EMP CON'!$R:$R,1,'EMP CON'!$L:$L,'01'!AV115)</f>
        <v>0</v>
      </c>
      <c r="AW121" s="388">
        <f>SUMIFS('EMP CON'!$G:$G,'EMP CON'!$M:$M,'01'!$AK$115,'EMP CON'!$D:$D,'EMP CON'!$Y$12,'EMP CON'!$S:$S,1,'EMP CON'!$R:$R,1,'EMP CON'!$L:$L,'01'!AW115)</f>
        <v>0</v>
      </c>
    </row>
    <row r="122" spans="37:49" x14ac:dyDescent="0.25">
      <c r="AK122" s="387" t="s">
        <v>105</v>
      </c>
      <c r="AL122" s="388">
        <f>SUMIFS('EMP CON'!$G:$G,'EMP CON'!$M:$M,'01'!$AK$115,'EMP CON'!$D:$D,'EMP CON'!$Y$13,'EMP CON'!$S:$S,1,'EMP CON'!$R:$R,1,'EMP CON'!$L:$L,'01'!AL115)</f>
        <v>0</v>
      </c>
      <c r="AM122" s="388">
        <f>SUMIFS('EMP CON'!$G:$G,'EMP CON'!$M:$M,'01'!$AK$115,'EMP CON'!$D:$D,'EMP CON'!$Y$13,'EMP CON'!$S:$S,1,'EMP CON'!$R:$R,1,'EMP CON'!$L:$L,'01'!AM115)</f>
        <v>0</v>
      </c>
      <c r="AN122" s="388">
        <f>SUMIFS('EMP CON'!$G:$G,'EMP CON'!$M:$M,'01'!$AK$115,'EMP CON'!$D:$D,'EMP CON'!$Y$13,'EMP CON'!$S:$S,1,'EMP CON'!$R:$R,1,'EMP CON'!$L:$L,'01'!AN115)</f>
        <v>0</v>
      </c>
      <c r="AO122" s="388">
        <f>SUMIFS('EMP CON'!$G:$G,'EMP CON'!$M:$M,'01'!$AK$115,'EMP CON'!$D:$D,'EMP CON'!$Y$13,'EMP CON'!$S:$S,1,'EMP CON'!$R:$R,1,'EMP CON'!$L:$L,'01'!AO115)</f>
        <v>0</v>
      </c>
      <c r="AP122" s="388">
        <f>SUMIFS('EMP CON'!$G:$G,'EMP CON'!$M:$M,'01'!$AK$115,'EMP CON'!$D:$D,'EMP CON'!$Y$13,'EMP CON'!$S:$S,1,'EMP CON'!$R:$R,1,'EMP CON'!$L:$L,'01'!AP115)</f>
        <v>0</v>
      </c>
      <c r="AQ122" s="388">
        <f>SUMIFS('EMP CON'!$G:$G,'EMP CON'!$M:$M,'01'!$AK$115,'EMP CON'!$D:$D,'EMP CON'!$Y$13,'EMP CON'!$S:$S,1,'EMP CON'!$R:$R,1,'EMP CON'!$L:$L,'01'!AQ115)</f>
        <v>0</v>
      </c>
      <c r="AR122" s="388">
        <f>SUMIFS('EMP CON'!$G:$G,'EMP CON'!$M:$M,'01'!$AK$115,'EMP CON'!$D:$D,'EMP CON'!$Y$13,'EMP CON'!$S:$S,1,'EMP CON'!$R:$R,1,'EMP CON'!$L:$L,'01'!AR115)</f>
        <v>0</v>
      </c>
      <c r="AS122" s="388">
        <f>SUMIFS('EMP CON'!$G:$G,'EMP CON'!$M:$M,'01'!$AK$115,'EMP CON'!$D:$D,'EMP CON'!$Y$13,'EMP CON'!$S:$S,1,'EMP CON'!$R:$R,1,'EMP CON'!$L:$L,'01'!AS115)</f>
        <v>0</v>
      </c>
      <c r="AT122" s="388">
        <f>SUMIFS('EMP CON'!$G:$G,'EMP CON'!$M:$M,'01'!$AK$115,'EMP CON'!$D:$D,'EMP CON'!$Y$13,'EMP CON'!$S:$S,1,'EMP CON'!$R:$R,1,'EMP CON'!$L:$L,'01'!AT115)</f>
        <v>0</v>
      </c>
      <c r="AU122" s="388">
        <f>SUMIFS('EMP CON'!$G:$G,'EMP CON'!$M:$M,'01'!$AK$115,'EMP CON'!$D:$D,'EMP CON'!$Y$13,'EMP CON'!$S:$S,1,'EMP CON'!$R:$R,1,'EMP CON'!$L:$L,'01'!AU115)</f>
        <v>0</v>
      </c>
      <c r="AV122" s="388">
        <f>SUMIFS('EMP CON'!$G:$G,'EMP CON'!$M:$M,'01'!$AK$115,'EMP CON'!$D:$D,'EMP CON'!$Y$13,'EMP CON'!$S:$S,1,'EMP CON'!$R:$R,1,'EMP CON'!$L:$L,'01'!AV115)</f>
        <v>0</v>
      </c>
      <c r="AW122" s="388">
        <f>SUMIFS('EMP CON'!$G:$G,'EMP CON'!$M:$M,'01'!$AK$115,'EMP CON'!$D:$D,'EMP CON'!$Y$13,'EMP CON'!$S:$S,1,'EMP CON'!$R:$R,1,'EMP CON'!$L:$L,'01'!AW115)</f>
        <v>0</v>
      </c>
    </row>
    <row r="123" spans="37:49" x14ac:dyDescent="0.25">
      <c r="AK123" s="387" t="s">
        <v>86</v>
      </c>
      <c r="AL123" s="388">
        <f>SUMIFS('PG CAR'!$H:$H,'PG CAR'!$N:$N,'01'!$AK$115,'PG CAR'!$U:$U,1,'PG CAR'!$T:$T,1,'PG CAR'!$M:$M,'01'!AL115)</f>
        <v>0</v>
      </c>
      <c r="AM123" s="388">
        <f>SUMIFS('PG CAR'!$H:$H,'PG CAR'!$N:$N,'01'!$AK$115,'PG CAR'!$U:$U,1,'PG CAR'!$T:$T,1,'PG CAR'!$M:$M,'01'!AM115)</f>
        <v>0</v>
      </c>
      <c r="AN123" s="388">
        <f>SUMIFS('PG CAR'!$H:$H,'PG CAR'!$N:$N,'01'!$AK$115,'PG CAR'!$U:$U,1,'PG CAR'!$T:$T,1,'PG CAR'!$M:$M,'01'!AN115)</f>
        <v>0</v>
      </c>
      <c r="AO123" s="388">
        <f>SUMIFS('PG CAR'!$H:$H,'PG CAR'!$N:$N,'01'!$AK$115,'PG CAR'!$U:$U,1,'PG CAR'!$T:$T,1,'PG CAR'!$M:$M,'01'!AO115)</f>
        <v>0</v>
      </c>
      <c r="AP123" s="388">
        <f>SUMIFS('PG CAR'!$H:$H,'PG CAR'!$N:$N,'01'!$AK$115,'PG CAR'!$U:$U,1,'PG CAR'!$T:$T,1,'PG CAR'!$M:$M,'01'!AP115)</f>
        <v>0</v>
      </c>
      <c r="AQ123" s="388">
        <f>SUMIFS('PG CAR'!$H:$H,'PG CAR'!$N:$N,'01'!$AK$115,'PG CAR'!$U:$U,1,'PG CAR'!$T:$T,1,'PG CAR'!$M:$M,'01'!AQ115)</f>
        <v>0</v>
      </c>
      <c r="AR123" s="388">
        <f>SUMIFS('PG CAR'!$H:$H,'PG CAR'!$N:$N,'01'!$AK$115,'PG CAR'!$U:$U,1,'PG CAR'!$T:$T,1,'PG CAR'!$M:$M,'01'!AR115)</f>
        <v>0</v>
      </c>
      <c r="AS123" s="388">
        <f>SUMIFS('PG CAR'!$H:$H,'PG CAR'!$N:$N,'01'!$AK$115,'PG CAR'!$U:$U,1,'PG CAR'!$T:$T,1,'PG CAR'!$M:$M,'01'!AS115)</f>
        <v>0</v>
      </c>
      <c r="AT123" s="388">
        <f>SUMIFS('PG CAR'!$H:$H,'PG CAR'!$N:$N,'01'!$AK$115,'PG CAR'!$U:$U,1,'PG CAR'!$T:$T,1,'PG CAR'!$M:$M,'01'!AT115)</f>
        <v>0</v>
      </c>
      <c r="AU123" s="388">
        <f>SUMIFS('PG CAR'!$H:$H,'PG CAR'!$N:$N,'01'!$AK$115,'PG CAR'!$U:$U,1,'PG CAR'!$T:$T,1,'PG CAR'!$M:$M,'01'!AU115)</f>
        <v>0</v>
      </c>
      <c r="AV123" s="388">
        <f>SUMIFS('PG CAR'!$H:$H,'PG CAR'!$N:$N,'01'!$AK$115,'PG CAR'!$U:$U,1,'PG CAR'!$T:$T,1,'PG CAR'!$M:$M,'01'!AV115)</f>
        <v>0</v>
      </c>
      <c r="AW123" s="388">
        <f>SUMIFS('PG CAR'!$H:$H,'PG CAR'!$N:$N,'01'!$AK$115,'PG CAR'!$U:$U,1,'PG CAR'!$T:$T,1,'PG CAR'!$M:$M,'01'!AW115)</f>
        <v>0</v>
      </c>
    </row>
    <row r="125" spans="37:49" x14ac:dyDescent="0.25">
      <c r="AL125" s="185">
        <v>1</v>
      </c>
      <c r="AM125" s="185">
        <v>2</v>
      </c>
      <c r="AN125" s="185">
        <v>3</v>
      </c>
      <c r="AO125" s="185">
        <v>4</v>
      </c>
      <c r="AP125" s="185">
        <v>5</v>
      </c>
      <c r="AQ125" s="185">
        <v>6</v>
      </c>
      <c r="AR125" s="185">
        <v>7</v>
      </c>
      <c r="AS125" s="185">
        <v>8</v>
      </c>
      <c r="AT125" s="185">
        <v>9</v>
      </c>
      <c r="AU125" s="185">
        <v>10</v>
      </c>
      <c r="AV125" s="185">
        <v>11</v>
      </c>
      <c r="AW125" s="185">
        <v>12</v>
      </c>
    </row>
    <row r="126" spans="37:49" x14ac:dyDescent="0.25">
      <c r="AK126" s="185" t="s">
        <v>110</v>
      </c>
      <c r="AL126" s="388">
        <f>AL104+AL116</f>
        <v>6456.0699999999924</v>
      </c>
      <c r="AM126" s="388">
        <f t="shared" ref="AM126:AW126" si="43">AM104+AM116</f>
        <v>7642.0699999999924</v>
      </c>
      <c r="AN126" s="388">
        <f t="shared" si="43"/>
        <v>5988.6999999999925</v>
      </c>
      <c r="AO126" s="388">
        <f t="shared" si="43"/>
        <v>5538.6999999999916</v>
      </c>
      <c r="AP126" s="388">
        <f t="shared" si="43"/>
        <v>5466.9399999999914</v>
      </c>
      <c r="AQ126" s="388">
        <f t="shared" si="43"/>
        <v>5360.6699999999919</v>
      </c>
      <c r="AR126" s="388">
        <f t="shared" si="43"/>
        <v>6134.2099999999909</v>
      </c>
      <c r="AS126" s="388">
        <f t="shared" si="43"/>
        <v>7491.9899999999907</v>
      </c>
      <c r="AT126" s="388">
        <f t="shared" si="43"/>
        <v>4865.1199999999908</v>
      </c>
      <c r="AU126" s="388">
        <f t="shared" si="43"/>
        <v>5679.2599999999911</v>
      </c>
      <c r="AV126" s="388">
        <f t="shared" si="43"/>
        <v>4634.9399999999914</v>
      </c>
      <c r="AW126" s="388">
        <f t="shared" si="43"/>
        <v>4765.0699999999915</v>
      </c>
    </row>
    <row r="127" spans="37:49" x14ac:dyDescent="0.25">
      <c r="AK127" s="387" t="s">
        <v>70</v>
      </c>
      <c r="AL127" s="388">
        <f t="shared" ref="AL127:AW133" si="44">AL105+AL117</f>
        <v>4244.8999999999996</v>
      </c>
      <c r="AM127" s="388">
        <f t="shared" si="44"/>
        <v>2045.3700000000001</v>
      </c>
      <c r="AN127" s="388">
        <f t="shared" si="44"/>
        <v>4524.1000000000004</v>
      </c>
      <c r="AO127" s="388">
        <f t="shared" si="44"/>
        <v>3741.76</v>
      </c>
      <c r="AP127" s="388">
        <f t="shared" si="44"/>
        <v>4454.2699999999995</v>
      </c>
      <c r="AQ127" s="388">
        <f t="shared" si="44"/>
        <v>4981.6200000000008</v>
      </c>
      <c r="AR127" s="388">
        <f t="shared" si="44"/>
        <v>2697.06</v>
      </c>
      <c r="AS127" s="388">
        <f t="shared" si="44"/>
        <v>2841.87</v>
      </c>
      <c r="AT127" s="388">
        <f t="shared" si="44"/>
        <v>3185.8599999999997</v>
      </c>
      <c r="AU127" s="388">
        <f t="shared" si="44"/>
        <v>2644.3199999999997</v>
      </c>
      <c r="AV127" s="388">
        <f t="shared" si="44"/>
        <v>2872.94</v>
      </c>
      <c r="AW127" s="388">
        <f t="shared" si="44"/>
        <v>2605.7199999999998</v>
      </c>
    </row>
    <row r="128" spans="37:49" x14ac:dyDescent="0.25">
      <c r="AK128" s="387" t="s">
        <v>69</v>
      </c>
      <c r="AL128" s="388">
        <f t="shared" si="44"/>
        <v>1030</v>
      </c>
      <c r="AM128" s="388">
        <f t="shared" si="44"/>
        <v>2000</v>
      </c>
      <c r="AN128" s="388">
        <f t="shared" si="44"/>
        <v>0</v>
      </c>
      <c r="AO128" s="388">
        <f t="shared" si="44"/>
        <v>2100</v>
      </c>
      <c r="AP128" s="388">
        <f t="shared" si="44"/>
        <v>1170</v>
      </c>
      <c r="AQ128" s="388">
        <f t="shared" si="44"/>
        <v>1000</v>
      </c>
      <c r="AR128" s="388">
        <f t="shared" si="44"/>
        <v>1030</v>
      </c>
      <c r="AS128" s="388">
        <f t="shared" si="44"/>
        <v>1000</v>
      </c>
      <c r="AT128" s="388">
        <f t="shared" si="44"/>
        <v>0</v>
      </c>
      <c r="AU128" s="388">
        <f t="shared" si="44"/>
        <v>0</v>
      </c>
      <c r="AV128" s="388">
        <f t="shared" si="44"/>
        <v>750</v>
      </c>
      <c r="AW128" s="388">
        <f t="shared" si="44"/>
        <v>0</v>
      </c>
    </row>
    <row r="129" spans="37:49" x14ac:dyDescent="0.25">
      <c r="AK129" s="387" t="s">
        <v>87</v>
      </c>
      <c r="AL129" s="388">
        <f t="shared" si="44"/>
        <v>300</v>
      </c>
      <c r="AM129" s="388">
        <f t="shared" si="44"/>
        <v>0</v>
      </c>
      <c r="AN129" s="388">
        <f t="shared" si="44"/>
        <v>680</v>
      </c>
      <c r="AO129" s="388">
        <f t="shared" si="44"/>
        <v>1415</v>
      </c>
      <c r="AP129" s="388">
        <f t="shared" si="44"/>
        <v>550</v>
      </c>
      <c r="AQ129" s="388">
        <f t="shared" si="44"/>
        <v>700</v>
      </c>
      <c r="AR129" s="388">
        <f t="shared" si="44"/>
        <v>0</v>
      </c>
      <c r="AS129" s="388">
        <f t="shared" si="44"/>
        <v>150</v>
      </c>
      <c r="AT129" s="388">
        <f t="shared" si="44"/>
        <v>0</v>
      </c>
      <c r="AU129" s="388">
        <f t="shared" si="44"/>
        <v>523</v>
      </c>
      <c r="AV129" s="388">
        <f t="shared" si="44"/>
        <v>250</v>
      </c>
      <c r="AW129" s="388">
        <f t="shared" si="44"/>
        <v>400</v>
      </c>
    </row>
    <row r="130" spans="37:49" x14ac:dyDescent="0.25">
      <c r="AK130" s="387" t="s">
        <v>103</v>
      </c>
      <c r="AL130" s="388">
        <f t="shared" si="44"/>
        <v>850</v>
      </c>
      <c r="AM130" s="388">
        <f t="shared" si="44"/>
        <v>850</v>
      </c>
      <c r="AN130" s="388">
        <f t="shared" si="44"/>
        <v>0</v>
      </c>
      <c r="AO130" s="388">
        <f t="shared" si="44"/>
        <v>1915</v>
      </c>
      <c r="AP130" s="388">
        <f t="shared" si="44"/>
        <v>1545</v>
      </c>
      <c r="AQ130" s="388">
        <f t="shared" si="44"/>
        <v>1100</v>
      </c>
      <c r="AR130" s="388">
        <f t="shared" si="44"/>
        <v>100</v>
      </c>
      <c r="AS130" s="388">
        <f t="shared" si="44"/>
        <v>935</v>
      </c>
      <c r="AT130" s="388">
        <f t="shared" si="44"/>
        <v>0</v>
      </c>
      <c r="AU130" s="388">
        <f t="shared" si="44"/>
        <v>523</v>
      </c>
      <c r="AV130" s="388">
        <f t="shared" si="44"/>
        <v>250</v>
      </c>
      <c r="AW130" s="388">
        <f t="shared" si="44"/>
        <v>400</v>
      </c>
    </row>
    <row r="131" spans="37:49" x14ac:dyDescent="0.25">
      <c r="AK131" s="387" t="s">
        <v>104</v>
      </c>
      <c r="AL131" s="388">
        <f t="shared" si="44"/>
        <v>529.1</v>
      </c>
      <c r="AM131" s="388">
        <f t="shared" si="44"/>
        <v>2393.7600000000002</v>
      </c>
      <c r="AN131" s="388">
        <f t="shared" si="44"/>
        <v>325</v>
      </c>
      <c r="AO131" s="388">
        <f t="shared" si="44"/>
        <v>110</v>
      </c>
      <c r="AP131" s="388">
        <f t="shared" si="44"/>
        <v>324</v>
      </c>
      <c r="AQ131" s="388">
        <f t="shared" si="44"/>
        <v>304.84000000000003</v>
      </c>
      <c r="AR131" s="388">
        <f t="shared" si="44"/>
        <v>110</v>
      </c>
      <c r="AS131" s="388">
        <f t="shared" si="44"/>
        <v>337.12</v>
      </c>
      <c r="AT131" s="388">
        <f t="shared" si="44"/>
        <v>0</v>
      </c>
      <c r="AU131" s="388">
        <f t="shared" si="44"/>
        <v>0</v>
      </c>
      <c r="AV131" s="388">
        <f t="shared" si="44"/>
        <v>443.92</v>
      </c>
      <c r="AW131" s="388">
        <f t="shared" si="44"/>
        <v>1617.4900000000002</v>
      </c>
    </row>
    <row r="132" spans="37:49" x14ac:dyDescent="0.25">
      <c r="AK132" s="387" t="s">
        <v>105</v>
      </c>
      <c r="AL132" s="388">
        <f t="shared" si="44"/>
        <v>550</v>
      </c>
      <c r="AM132" s="388">
        <f t="shared" si="44"/>
        <v>1185.76</v>
      </c>
      <c r="AN132" s="388">
        <f t="shared" si="44"/>
        <v>429.1</v>
      </c>
      <c r="AO132" s="388">
        <f t="shared" si="44"/>
        <v>110</v>
      </c>
      <c r="AP132" s="388">
        <f t="shared" si="44"/>
        <v>947</v>
      </c>
      <c r="AQ132" s="388">
        <f t="shared" si="44"/>
        <v>100</v>
      </c>
      <c r="AR132" s="388">
        <f t="shared" si="44"/>
        <v>364.84000000000003</v>
      </c>
      <c r="AS132" s="388">
        <f t="shared" si="44"/>
        <v>987.12</v>
      </c>
      <c r="AT132" s="388">
        <f t="shared" si="44"/>
        <v>0</v>
      </c>
      <c r="AU132" s="388">
        <f t="shared" si="44"/>
        <v>0</v>
      </c>
      <c r="AV132" s="388">
        <f t="shared" si="44"/>
        <v>244</v>
      </c>
      <c r="AW132" s="388">
        <f t="shared" si="44"/>
        <v>1491</v>
      </c>
    </row>
    <row r="133" spans="37:49" x14ac:dyDescent="0.25">
      <c r="AK133" s="387" t="s">
        <v>86</v>
      </c>
      <c r="AL133" s="388">
        <f t="shared" si="44"/>
        <v>0</v>
      </c>
      <c r="AM133" s="388">
        <f t="shared" si="44"/>
        <v>0</v>
      </c>
      <c r="AN133" s="388">
        <f t="shared" si="44"/>
        <v>0</v>
      </c>
      <c r="AO133" s="388">
        <f t="shared" si="44"/>
        <v>0</v>
      </c>
      <c r="AP133" s="388">
        <f t="shared" si="44"/>
        <v>0</v>
      </c>
      <c r="AQ133" s="388">
        <f t="shared" si="44"/>
        <v>0</v>
      </c>
      <c r="AR133" s="388">
        <f t="shared" si="44"/>
        <v>0</v>
      </c>
      <c r="AS133" s="388">
        <f t="shared" si="44"/>
        <v>0</v>
      </c>
      <c r="AT133" s="388">
        <f t="shared" si="44"/>
        <v>0</v>
      </c>
      <c r="AU133" s="388">
        <f t="shared" si="44"/>
        <v>0</v>
      </c>
      <c r="AV133" s="388">
        <f t="shared" si="44"/>
        <v>847.01</v>
      </c>
      <c r="AW133" s="388">
        <f t="shared" si="44"/>
        <v>636.66</v>
      </c>
    </row>
    <row r="134" spans="37:49" x14ac:dyDescent="0.25">
      <c r="AK134" s="387" t="s">
        <v>242</v>
      </c>
      <c r="AL134" s="388">
        <f>AL112</f>
        <v>1700</v>
      </c>
      <c r="AM134" s="388">
        <f t="shared" ref="AM134:AW134" si="45">AM112</f>
        <v>200</v>
      </c>
      <c r="AN134" s="388">
        <f t="shared" si="45"/>
        <v>200</v>
      </c>
      <c r="AO134" s="388">
        <f t="shared" si="45"/>
        <v>700</v>
      </c>
      <c r="AP134" s="388">
        <f t="shared" si="45"/>
        <v>0</v>
      </c>
      <c r="AQ134" s="388">
        <f t="shared" si="45"/>
        <v>0</v>
      </c>
      <c r="AR134" s="388">
        <f t="shared" si="45"/>
        <v>1000</v>
      </c>
      <c r="AS134" s="388">
        <f t="shared" si="45"/>
        <v>1400</v>
      </c>
      <c r="AT134" s="388">
        <f t="shared" si="45"/>
        <v>200</v>
      </c>
      <c r="AU134" s="388">
        <f t="shared" si="45"/>
        <v>0</v>
      </c>
      <c r="AV134" s="388">
        <f t="shared" si="45"/>
        <v>0</v>
      </c>
      <c r="AW134" s="388">
        <f t="shared" si="45"/>
        <v>1940</v>
      </c>
    </row>
    <row r="135" spans="37:49" x14ac:dyDescent="0.25">
      <c r="AK135" s="387" t="s">
        <v>241</v>
      </c>
      <c r="AL135" s="388">
        <f>AL113</f>
        <v>6630</v>
      </c>
      <c r="AM135" s="388">
        <f t="shared" ref="AM135:AW135" si="46">AM113</f>
        <v>650</v>
      </c>
      <c r="AN135" s="388">
        <f t="shared" si="46"/>
        <v>3490</v>
      </c>
      <c r="AO135" s="388">
        <f t="shared" si="46"/>
        <v>2770</v>
      </c>
      <c r="AP135" s="388">
        <f t="shared" si="46"/>
        <v>3550</v>
      </c>
      <c r="AQ135" s="388">
        <f t="shared" si="46"/>
        <v>5360</v>
      </c>
      <c r="AR135" s="388">
        <f t="shared" si="46"/>
        <v>3870</v>
      </c>
      <c r="AS135" s="388">
        <f t="shared" si="46"/>
        <v>750</v>
      </c>
      <c r="AT135" s="388">
        <f t="shared" si="46"/>
        <v>4200</v>
      </c>
      <c r="AU135" s="388">
        <f t="shared" si="46"/>
        <v>1600</v>
      </c>
      <c r="AV135" s="388">
        <f t="shared" si="46"/>
        <v>3300</v>
      </c>
      <c r="AW135" s="388">
        <f t="shared" si="46"/>
        <v>7300</v>
      </c>
    </row>
  </sheetData>
  <mergeCells count="37">
    <mergeCell ref="L27:P27"/>
    <mergeCell ref="AM8:AM9"/>
    <mergeCell ref="AN8:AN9"/>
    <mergeCell ref="AO8:AO9"/>
    <mergeCell ref="AL8:AL9"/>
    <mergeCell ref="C6:L8"/>
    <mergeCell ref="T6:V6"/>
    <mergeCell ref="T8:V8"/>
    <mergeCell ref="AR8:AR9"/>
    <mergeCell ref="AT8:AT9"/>
    <mergeCell ref="AU8:AU9"/>
    <mergeCell ref="AS8:AS9"/>
    <mergeCell ref="C11:G11"/>
    <mergeCell ref="BQ8:BQ9"/>
    <mergeCell ref="BR8:BR9"/>
    <mergeCell ref="BS8:BS9"/>
    <mergeCell ref="BJ8:BJ9"/>
    <mergeCell ref="BK8:BK9"/>
    <mergeCell ref="BL8:BL9"/>
    <mergeCell ref="BM8:BM9"/>
    <mergeCell ref="BN8:BN9"/>
    <mergeCell ref="AL67:AL68"/>
    <mergeCell ref="AX67:AX68"/>
    <mergeCell ref="BG8:BG9"/>
    <mergeCell ref="BO8:BO9"/>
    <mergeCell ref="BP8:BP9"/>
    <mergeCell ref="BC8:BC9"/>
    <mergeCell ref="BD8:BD9"/>
    <mergeCell ref="BE8:BE9"/>
    <mergeCell ref="BF8:BF9"/>
    <mergeCell ref="AX8:AX9"/>
    <mergeCell ref="AY8:AY9"/>
    <mergeCell ref="AZ8:AZ9"/>
    <mergeCell ref="BA8:BA9"/>
    <mergeCell ref="BB8:BB9"/>
    <mergeCell ref="AP8:AP9"/>
    <mergeCell ref="AQ8:AQ9"/>
  </mergeCells>
  <conditionalFormatting sqref="J12:J26 S11:S26">
    <cfRule type="cellIs" dxfId="51" priority="2" operator="greaterThanOrEqual">
      <formula>0</formula>
    </cfRule>
  </conditionalFormatting>
  <conditionalFormatting sqref="J11:J26 S11:S26">
    <cfRule type="cellIs" dxfId="50" priority="1" operator="lessThan">
      <formula>0</formula>
    </cfRule>
  </conditionalFormatting>
  <dataValidations count="4">
    <dataValidation type="list" allowBlank="1" showInputMessage="1" showErrorMessage="1" sqref="R8" xr:uid="{00000000-0002-0000-0C00-000000000000}">
      <formula1>$BX$13:$BX$24</formula1>
    </dataValidation>
    <dataValidation type="list" allowBlank="1" showInputMessage="1" showErrorMessage="1" sqref="T6:T7" xr:uid="{00000000-0002-0000-0C00-000001000000}">
      <formula1>$CA$10:$CA$30</formula1>
    </dataValidation>
    <dataValidation type="list" allowBlank="1" showInputMessage="1" showErrorMessage="1" sqref="R6:R7" xr:uid="{00000000-0002-0000-0C00-000002000000}">
      <formula1>$AK$10:$AK$60</formula1>
    </dataValidation>
    <dataValidation type="list" allowBlank="1" showInputMessage="1" showErrorMessage="1" sqref="T8" xr:uid="{00000000-0002-0000-0C00-000003000000}">
      <formula1>$BX$29:$BX$30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5">
    <tabColor rgb="FFFF0000"/>
  </sheetPr>
  <dimension ref="C6:AO81"/>
  <sheetViews>
    <sheetView showGridLines="0" showRowColHeaders="0" workbookViewId="0">
      <pane ySplit="4" topLeftCell="A5" activePane="bottomLeft" state="frozen"/>
      <selection pane="bottomLeft" activeCell="M7" sqref="M7"/>
    </sheetView>
  </sheetViews>
  <sheetFormatPr defaultRowHeight="15" x14ac:dyDescent="0.25"/>
  <cols>
    <col min="1" max="1" width="10.7109375" customWidth="1"/>
    <col min="2" max="2" width="4.28515625" customWidth="1"/>
    <col min="3" max="3" width="28.140625" customWidth="1"/>
    <col min="4" max="15" width="11.5703125" customWidth="1"/>
    <col min="18" max="19" width="0" style="295" hidden="1" customWidth="1"/>
    <col min="20" max="26" width="11.140625" style="295" hidden="1" customWidth="1"/>
    <col min="27" max="40" width="0" style="295" hidden="1" customWidth="1"/>
  </cols>
  <sheetData>
    <row r="6" spans="3:41" ht="15" customHeight="1" x14ac:dyDescent="0.25">
      <c r="C6" s="427" t="s">
        <v>253</v>
      </c>
      <c r="D6" s="427"/>
      <c r="E6" s="427"/>
      <c r="F6" s="427"/>
      <c r="G6" s="427"/>
      <c r="H6" s="427"/>
    </row>
    <row r="7" spans="3:41" ht="15" customHeight="1" x14ac:dyDescent="0.25">
      <c r="C7" s="427"/>
      <c r="D7" s="427"/>
      <c r="E7" s="427"/>
      <c r="F7" s="427"/>
      <c r="G7" s="427"/>
      <c r="H7" s="427"/>
      <c r="L7" s="73" t="s">
        <v>151</v>
      </c>
      <c r="M7" s="106">
        <v>2018</v>
      </c>
    </row>
    <row r="9" spans="3:41" ht="25.5" customHeight="1" x14ac:dyDescent="0.25">
      <c r="C9" s="215"/>
      <c r="D9" s="215" t="s">
        <v>34</v>
      </c>
      <c r="E9" s="215" t="s">
        <v>35</v>
      </c>
      <c r="F9" s="215" t="s">
        <v>36</v>
      </c>
      <c r="G9" s="215" t="s">
        <v>37</v>
      </c>
      <c r="H9" s="215" t="s">
        <v>38</v>
      </c>
      <c r="I9" s="215" t="s">
        <v>39</v>
      </c>
      <c r="J9" s="215" t="s">
        <v>40</v>
      </c>
      <c r="K9" s="215" t="s">
        <v>41</v>
      </c>
      <c r="L9" s="215" t="s">
        <v>42</v>
      </c>
      <c r="M9" s="215" t="s">
        <v>43</v>
      </c>
      <c r="N9" s="215" t="s">
        <v>44</v>
      </c>
      <c r="O9" s="215" t="s">
        <v>45</v>
      </c>
      <c r="P9" s="1"/>
      <c r="Q9" s="1"/>
      <c r="AA9" s="387"/>
      <c r="AB9" s="387"/>
      <c r="AC9" s="387"/>
      <c r="AD9" s="387"/>
      <c r="AE9" s="387"/>
      <c r="AF9" s="387"/>
      <c r="AG9" s="387"/>
      <c r="AH9" s="387"/>
      <c r="AI9" s="387"/>
      <c r="AJ9" s="387"/>
      <c r="AK9" s="387"/>
      <c r="AL9" s="387"/>
      <c r="AM9" s="387"/>
      <c r="AN9" s="387"/>
      <c r="AO9" s="1"/>
    </row>
    <row r="10" spans="3:41" hidden="1" x14ac:dyDescent="0.25">
      <c r="C10" s="230"/>
      <c r="D10" s="231">
        <v>1</v>
      </c>
      <c r="E10" s="231">
        <v>2</v>
      </c>
      <c r="F10" s="231">
        <v>3</v>
      </c>
      <c r="G10" s="231">
        <v>4</v>
      </c>
      <c r="H10" s="231">
        <v>5</v>
      </c>
      <c r="I10" s="231">
        <v>6</v>
      </c>
      <c r="J10" s="231">
        <v>7</v>
      </c>
      <c r="K10" s="231">
        <v>8</v>
      </c>
      <c r="L10" s="231">
        <v>9</v>
      </c>
      <c r="M10" s="231">
        <v>10</v>
      </c>
      <c r="N10" s="231">
        <v>11</v>
      </c>
      <c r="O10" s="231">
        <v>12</v>
      </c>
      <c r="P10" s="1"/>
      <c r="Q10" s="1"/>
      <c r="AA10" s="387"/>
      <c r="AB10" s="387"/>
      <c r="AC10" s="387"/>
      <c r="AD10" s="387"/>
      <c r="AE10" s="387"/>
      <c r="AF10" s="387"/>
      <c r="AG10" s="387"/>
      <c r="AH10" s="387"/>
      <c r="AI10" s="387"/>
      <c r="AJ10" s="387"/>
      <c r="AK10" s="387"/>
      <c r="AL10" s="387"/>
      <c r="AM10" s="387"/>
      <c r="AN10" s="387"/>
      <c r="AO10" s="1"/>
    </row>
    <row r="11" spans="3:41" ht="17.100000000000001" customHeight="1" x14ac:dyDescent="0.25">
      <c r="C11" s="232" t="s">
        <v>16</v>
      </c>
      <c r="D11" s="233">
        <f>SUMIFS(S:S,R:R,M7)</f>
        <v>57165.69</v>
      </c>
      <c r="E11" s="233">
        <f>D20</f>
        <v>52882.98</v>
      </c>
      <c r="F11" s="233">
        <f>E20</f>
        <v>53492.04</v>
      </c>
      <c r="G11" s="233">
        <f>F20</f>
        <v>53766.740000000005</v>
      </c>
      <c r="H11" s="233">
        <f t="shared" ref="H11:O11" si="0">G20</f>
        <v>55600.310000000005</v>
      </c>
      <c r="I11" s="233">
        <f t="shared" si="0"/>
        <v>56342.94000000001</v>
      </c>
      <c r="J11" s="233">
        <f t="shared" si="0"/>
        <v>55294.500000000015</v>
      </c>
      <c r="K11" s="233">
        <f t="shared" si="0"/>
        <v>55713.780000000013</v>
      </c>
      <c r="L11" s="233">
        <f t="shared" si="0"/>
        <v>60911.520000000011</v>
      </c>
      <c r="M11" s="233">
        <f t="shared" si="0"/>
        <v>59585.210000000014</v>
      </c>
      <c r="N11" s="233">
        <f t="shared" si="0"/>
        <v>58547.74000000002</v>
      </c>
      <c r="O11" s="233">
        <f t="shared" si="0"/>
        <v>57647.630000000019</v>
      </c>
      <c r="P11" s="1"/>
      <c r="Q11" s="1"/>
      <c r="R11" s="387"/>
      <c r="S11" s="185" t="s">
        <v>91</v>
      </c>
      <c r="T11" s="185" t="s">
        <v>69</v>
      </c>
      <c r="U11" s="185" t="s">
        <v>70</v>
      </c>
      <c r="V11" s="185" t="s">
        <v>86</v>
      </c>
      <c r="W11" s="185" t="s">
        <v>87</v>
      </c>
      <c r="X11" s="185" t="s">
        <v>88</v>
      </c>
      <c r="Y11" s="185" t="s">
        <v>89</v>
      </c>
      <c r="Z11" s="185" t="s">
        <v>90</v>
      </c>
      <c r="AA11" s="387"/>
      <c r="AB11" s="387"/>
      <c r="AC11" s="387"/>
      <c r="AD11" s="387"/>
      <c r="AE11" s="387"/>
      <c r="AF11" s="387"/>
      <c r="AG11" s="387"/>
      <c r="AH11" s="387"/>
      <c r="AI11" s="387"/>
      <c r="AJ11" s="387"/>
      <c r="AK11" s="387"/>
      <c r="AL11" s="387"/>
      <c r="AM11" s="387"/>
      <c r="AN11" s="387"/>
      <c r="AO11" s="1"/>
    </row>
    <row r="12" spans="3:41" ht="4.5" customHeight="1" x14ac:dyDescent="0.25"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"/>
      <c r="Q12" s="1"/>
      <c r="R12" s="185">
        <v>2018</v>
      </c>
      <c r="S12" s="398">
        <f>SUM('CAD2'!E7:E26)</f>
        <v>57165.69</v>
      </c>
      <c r="T12" s="387">
        <f>SUMIFS(REC!$F:$F,REC!$L:$L,R12,REC!$H:$H,"Efetivado")</f>
        <v>42220.69</v>
      </c>
      <c r="U12" s="387">
        <f>SUMIFS(DES!$F:$F,DES!$L:$L,R12,DES!$H:$H,"Efetivado")</f>
        <v>40384.350000000006</v>
      </c>
      <c r="V12" s="387">
        <f>SUMIFS('PG CAR'!$H:$H,'PG CAR'!$N:$N,R12,'PG CAR'!$J:$J,"Efetivado")</f>
        <v>0</v>
      </c>
      <c r="W12" s="387">
        <f>SUMIFS('EMP ADQ'!$G:$G,'EMP ADQ'!$M:$M,R12,'EMP ADQ'!$D:$D,'EMP ADQ'!$Y$12,'EMP ADQ'!$I:$I,"Efetivado")</f>
        <v>7690</v>
      </c>
      <c r="X12" s="387">
        <f>SUMIFS('EMP ADQ'!$G:$G,'EMP ADQ'!$M:$M,R12,'EMP ADQ'!$D:$D,'EMP ADQ'!$Y$13,'EMP ADQ'!$I:$I,"Efetivado")</f>
        <v>8390</v>
      </c>
      <c r="Y12" s="387">
        <f>SUMIFS('EMP CON'!$G:$G,'EMP CON'!$M:$M,R12,'EMP CON'!$D:$D,'EMP CON'!$Y$12,'EMP CON'!$I:$I,"Efetivado")</f>
        <v>3576.3</v>
      </c>
      <c r="Z12" s="387">
        <f>SUMIFS('EMP CON'!$G:$G,'EMP CON'!$M:$M,R12,'EMP CON'!$D:$D,'EMP CON'!$Y$13,'EMP CON'!$I:$I,"Efetivado")</f>
        <v>3736.3</v>
      </c>
      <c r="AA12" s="387"/>
      <c r="AB12" s="387"/>
      <c r="AC12" s="387"/>
      <c r="AD12" s="387"/>
      <c r="AE12" s="387"/>
      <c r="AF12" s="387"/>
      <c r="AG12" s="387"/>
      <c r="AH12" s="387"/>
      <c r="AI12" s="387"/>
      <c r="AJ12" s="387"/>
      <c r="AK12" s="387"/>
      <c r="AL12" s="387"/>
      <c r="AM12" s="387"/>
      <c r="AN12" s="387"/>
      <c r="AO12" s="1"/>
    </row>
    <row r="13" spans="3:41" ht="17.100000000000001" customHeight="1" x14ac:dyDescent="0.25">
      <c r="C13" s="234" t="s">
        <v>24</v>
      </c>
      <c r="D13" s="69">
        <f>SUMIFS(REC!$F:$F,REC!$K:$K,'02'!D10,REC!$L:$L,'02'!$M$7,REC!$H:$H,"Efetivado")</f>
        <v>822.89</v>
      </c>
      <c r="E13" s="69">
        <f>SUMIFS(REC!$F:$F,REC!$K:$K,'02'!E10,REC!$L:$L,'02'!$M$7,REC!$H:$H,"Efetivado")</f>
        <v>5521.5599999999995</v>
      </c>
      <c r="F13" s="69">
        <f>SUMIFS(REC!$F:$F,REC!$K:$K,'02'!F10,REC!$L:$L,'02'!$M$7,REC!$H:$H,"Efetivado")</f>
        <v>3469.85</v>
      </c>
      <c r="G13" s="69">
        <f>SUMIFS(REC!$F:$F,REC!$K:$K,'02'!G10,REC!$L:$L,'02'!$M$7,REC!$H:$H,"Efetivado")</f>
        <v>3918.5</v>
      </c>
      <c r="H13" s="69">
        <f>SUMIFS(REC!$F:$F,REC!$K:$K,'02'!H10,REC!$L:$L,'02'!$M$7,REC!$H:$H,"Efetivado")</f>
        <v>5071.6200000000008</v>
      </c>
      <c r="I13" s="69">
        <f>SUMIFS(REC!$F:$F,REC!$K:$K,'02'!I10,REC!$L:$L,'02'!$M$7,REC!$H:$H,"Efetivado")</f>
        <v>1950.08</v>
      </c>
      <c r="J13" s="69">
        <f>SUMIFS(REC!$F:$F,REC!$K:$K,'02'!J10,REC!$L:$L,'02'!$M$7,REC!$H:$H,"Efetivado")</f>
        <v>6012.0599999999995</v>
      </c>
      <c r="K13" s="69">
        <f>SUMIFS(REC!$F:$F,REC!$K:$K,'02'!K10,REC!$L:$L,'02'!$M$7,REC!$H:$H,"Efetivado")</f>
        <v>3425.84</v>
      </c>
      <c r="L13" s="69">
        <f>SUMIFS(REC!$F:$F,REC!$K:$K,'02'!L10,REC!$L:$L,'02'!$M$7,REC!$H:$H,"Efetivado")</f>
        <v>221.69000000000054</v>
      </c>
      <c r="M13" s="69">
        <f>SUMIFS(REC!$F:$F,REC!$K:$K,'02'!M10,REC!$L:$L,'02'!$M$7,REC!$H:$H,"Efetivado")</f>
        <v>2775.51</v>
      </c>
      <c r="N13" s="69">
        <f>SUMIFS(REC!$F:$F,REC!$K:$K,'02'!N10,REC!$L:$L,'02'!$M$7,REC!$H:$H,"Efetivado")</f>
        <v>3750.34</v>
      </c>
      <c r="O13" s="69">
        <f>SUMIFS(REC!$F:$F,REC!$K:$K,'02'!O10,REC!$L:$L,'02'!$M$7,REC!$H:$H,"Efetivado")</f>
        <v>5280.75</v>
      </c>
      <c r="P13" s="1"/>
      <c r="Q13" s="1"/>
      <c r="R13" s="185">
        <v>2019</v>
      </c>
      <c r="S13" s="389">
        <f>S12+T12-U12-V12+W12-X12-Y12+Z12</f>
        <v>58462.03</v>
      </c>
      <c r="T13" s="387">
        <f>SUMIFS(REC!$F:$F,REC!$L:$L,R13,REC!$H:$H,"Efetivado")</f>
        <v>45167.03</v>
      </c>
      <c r="U13" s="387">
        <f>SUMIFS(DES!$F:$F,DES!$L:$L,R13,DES!$H:$H,"Efetivado")</f>
        <v>42396.029999999962</v>
      </c>
      <c r="V13" s="387">
        <f>SUMIFS('PG CAR'!$H:$H,'PG CAR'!$N:$N,R13,'PG CAR'!$J:$J,"Efetivado")</f>
        <v>26615.34</v>
      </c>
      <c r="W13" s="387">
        <f>SUMIFS('EMP ADQ'!$G:$G,'EMP ADQ'!$M:$M,R13,'EMP ADQ'!$D:$D,'EMP ADQ'!$Y$12,'EMP ADQ'!$I:$I,"Efetivado")</f>
        <v>4968</v>
      </c>
      <c r="X13" s="387">
        <f>SUMIFS('EMP ADQ'!$G:$G,'EMP ADQ'!$M:$M,R13,'EMP ADQ'!$D:$D,'EMP ADQ'!$Y$13,'EMP ADQ'!$I:$I,"Efetivado")</f>
        <v>8468</v>
      </c>
      <c r="Y13" s="387">
        <f>SUMIFS('EMP CON'!$G:$G,'EMP CON'!$M:$M,R13,'EMP CON'!$D:$D,'EMP CON'!$Y$12,'EMP CON'!$I:$I,"Efetivado")</f>
        <v>6495.23</v>
      </c>
      <c r="Z13" s="387">
        <f>SUMIFS('EMP CON'!$G:$G,'EMP CON'!$M:$M,R13,'EMP CON'!$D:$D,'EMP CON'!$Y$13,'EMP CON'!$I:$I,"Efetivado")</f>
        <v>6408.82</v>
      </c>
      <c r="AA13" s="387"/>
      <c r="AB13" s="419" t="s">
        <v>84</v>
      </c>
      <c r="AC13" s="419"/>
      <c r="AD13" s="419"/>
      <c r="AE13" s="419"/>
      <c r="AF13" s="419"/>
      <c r="AG13" s="419"/>
      <c r="AH13" s="419"/>
      <c r="AI13" s="419"/>
      <c r="AJ13" s="419"/>
      <c r="AK13" s="419"/>
      <c r="AL13" s="419"/>
      <c r="AM13" s="419"/>
      <c r="AN13" s="419"/>
      <c r="AO13" s="1"/>
    </row>
    <row r="14" spans="3:41" ht="17.100000000000001" customHeight="1" x14ac:dyDescent="0.25">
      <c r="C14" s="234" t="s">
        <v>83</v>
      </c>
      <c r="D14" s="69">
        <f>SUMIFS('EMP ADQ'!$G:$G,'EMP ADQ'!$L:$L,'02'!D10,'EMP ADQ'!$M:$M,'02'!$M$7,'EMP ADQ'!$D:$D,'EMP ADQ'!$Y$12,'EMP ADQ'!$I:$I,"Efetivado")</f>
        <v>0</v>
      </c>
      <c r="E14" s="69">
        <f>SUMIFS('EMP ADQ'!$G:$G,'EMP ADQ'!$L:$L,'02'!E10,'EMP ADQ'!$M:$M,'02'!$M$7,'EMP ADQ'!$D:$D,'EMP ADQ'!$Y$12,'EMP ADQ'!$I:$I,"Efetivado")</f>
        <v>0</v>
      </c>
      <c r="F14" s="69">
        <f>SUMIFS('EMP ADQ'!$G:$G,'EMP ADQ'!$L:$L,'02'!F10,'EMP ADQ'!$M:$M,'02'!$M$7,'EMP ADQ'!$D:$D,'EMP ADQ'!$Y$12,'EMP ADQ'!$I:$I,"Efetivado")</f>
        <v>450</v>
      </c>
      <c r="G14" s="69">
        <f>SUMIFS('EMP ADQ'!$G:$G,'EMP ADQ'!$L:$L,'02'!G10,'EMP ADQ'!$M:$M,'02'!$M$7,'EMP ADQ'!$D:$D,'EMP ADQ'!$Y$12,'EMP ADQ'!$I:$I,"Efetivado")</f>
        <v>0</v>
      </c>
      <c r="H14" s="69">
        <f>SUMIFS('EMP ADQ'!$G:$G,'EMP ADQ'!$L:$L,'02'!H10,'EMP ADQ'!$M:$M,'02'!$M$7,'EMP ADQ'!$D:$D,'EMP ADQ'!$Y$12,'EMP ADQ'!$I:$I,"Efetivado")</f>
        <v>150</v>
      </c>
      <c r="I14" s="69">
        <f>SUMIFS('EMP ADQ'!$G:$G,'EMP ADQ'!$L:$L,'02'!I10,'EMP ADQ'!$M:$M,'02'!$M$7,'EMP ADQ'!$D:$D,'EMP ADQ'!$Y$12,'EMP ADQ'!$I:$I,"Efetivado")</f>
        <v>0</v>
      </c>
      <c r="J14" s="69">
        <f>SUMIFS('EMP ADQ'!$G:$G,'EMP ADQ'!$L:$L,'02'!J10,'EMP ADQ'!$M:$M,'02'!$M$7,'EMP ADQ'!$D:$D,'EMP ADQ'!$Y$12,'EMP ADQ'!$I:$I,"Efetivado")</f>
        <v>0</v>
      </c>
      <c r="K14" s="69">
        <f>SUMIFS('EMP ADQ'!$G:$G,'EMP ADQ'!$L:$L,'02'!K10,'EMP ADQ'!$M:$M,'02'!$M$7,'EMP ADQ'!$D:$D,'EMP ADQ'!$Y$12,'EMP ADQ'!$I:$I,"Efetivado")</f>
        <v>7000</v>
      </c>
      <c r="L14" s="69">
        <f>SUMIFS('EMP ADQ'!$G:$G,'EMP ADQ'!$L:$L,'02'!L10,'EMP ADQ'!$M:$M,'02'!$M$7,'EMP ADQ'!$D:$D,'EMP ADQ'!$Y$12,'EMP ADQ'!$I:$I,"Efetivado")</f>
        <v>0</v>
      </c>
      <c r="M14" s="69">
        <f>SUMIFS('EMP ADQ'!$G:$G,'EMP ADQ'!$L:$L,'02'!M10,'EMP ADQ'!$M:$M,'02'!$M$7,'EMP ADQ'!$D:$D,'EMP ADQ'!$Y$12,'EMP ADQ'!$I:$I,"Efetivado")</f>
        <v>0</v>
      </c>
      <c r="N14" s="69">
        <f>SUMIFS('EMP ADQ'!$G:$G,'EMP ADQ'!$L:$L,'02'!N10,'EMP ADQ'!$M:$M,'02'!$M$7,'EMP ADQ'!$D:$D,'EMP ADQ'!$Y$12,'EMP ADQ'!$I:$I,"Efetivado")</f>
        <v>90</v>
      </c>
      <c r="O14" s="69">
        <f>SUMIFS('EMP ADQ'!$G:$G,'EMP ADQ'!$L:$L,'02'!O10,'EMP ADQ'!$M:$M,'02'!$M$7,'EMP ADQ'!$D:$D,'EMP ADQ'!$Y$12,'EMP ADQ'!$I:$I,"Efetivado")</f>
        <v>0</v>
      </c>
      <c r="P14" s="1"/>
      <c r="Q14" s="1"/>
      <c r="R14" s="185">
        <v>2020</v>
      </c>
      <c r="S14" s="389">
        <f t="shared" ref="S14:S61" si="1">S13+T13-U13-V13+W13-X13-Y13+Z13</f>
        <v>31031.280000000032</v>
      </c>
      <c r="T14" s="387">
        <f>SUMIFS(REC!$F:$F,REC!$L:$L,R14,REC!$H:$H,"Efetivado")</f>
        <v>1212</v>
      </c>
      <c r="U14" s="387">
        <f>SUMIFS(DES!$F:$F,DES!$L:$L,R14,DES!$H:$H,"Efetivado")</f>
        <v>130</v>
      </c>
      <c r="V14" s="387">
        <f>SUMIFS('PG CAR'!$H:$H,'PG CAR'!$N:$N,R14,'PG CAR'!$J:$J,"Efetivado")</f>
        <v>20870.240000000002</v>
      </c>
      <c r="W14" s="387">
        <f>SUMIFS('EMP ADQ'!$G:$G,'EMP ADQ'!$M:$M,R14,'EMP ADQ'!$D:$D,'EMP ADQ'!$Y$12,'EMP ADQ'!$I:$I,"Efetivado")</f>
        <v>0</v>
      </c>
      <c r="X14" s="387">
        <f>SUMIFS('EMP ADQ'!$G:$G,'EMP ADQ'!$M:$M,R14,'EMP ADQ'!$D:$D,'EMP ADQ'!$Y$13,'EMP ADQ'!$I:$I,"Efetivado")</f>
        <v>0</v>
      </c>
      <c r="Y14" s="387">
        <f>SUMIFS('EMP CON'!$G:$G,'EMP CON'!$M:$M,R14,'EMP CON'!$D:$D,'EMP CON'!$Y$12,'EMP CON'!$I:$I,"Efetivado")</f>
        <v>0</v>
      </c>
      <c r="Z14" s="387">
        <f>SUMIFS('EMP CON'!$G:$G,'EMP CON'!$M:$M,R14,'EMP CON'!$D:$D,'EMP CON'!$Y$13,'EMP CON'!$I:$I,"Efetivado")</f>
        <v>0</v>
      </c>
      <c r="AA14" s="387"/>
      <c r="AB14" s="387" t="s">
        <v>70</v>
      </c>
      <c r="AC14" s="387">
        <f>SUMIFS(DES!$F:$F,DES!$K:$K,'02'!D10,DES!$L:$L,'02'!$M$7,DES!$H:$H,"Efetivado")</f>
        <v>5180.5999999999995</v>
      </c>
      <c r="AD14" s="387">
        <f>SUMIFS(DES!$F:$F,DES!$K:$K,'02'!E10,DES!$L:$L,'02'!$M$7,DES!$H:$H,"Efetivado")</f>
        <v>4206.2</v>
      </c>
      <c r="AE14" s="387">
        <f>SUMIFS(DES!$F:$F,DES!$K:$K,'02'!F10,DES!$L:$L,'02'!$M$7,DES!$H:$H,"Efetivado")</f>
        <v>2936.45</v>
      </c>
      <c r="AF14" s="387">
        <f>SUMIFS(DES!$F:$F,DES!$K:$K,'02'!G10,DES!$L:$L,'02'!$M$7,DES!$H:$H,"Efetivado")</f>
        <v>1784.93</v>
      </c>
      <c r="AG14" s="387">
        <f>SUMIFS(DES!$F:$F,DES!$K:$K,'02'!H10,DES!$L:$L,'02'!$M$7,DES!$H:$H,"Efetivado")</f>
        <v>3038.9900000000007</v>
      </c>
      <c r="AH14" s="387">
        <f>SUMIFS(DES!$F:$F,DES!$K:$K,'02'!I10,DES!$L:$L,'02'!$M$7,DES!$H:$H,"Efetivado")</f>
        <v>2948.5200000000004</v>
      </c>
      <c r="AI14" s="387">
        <f>SUMIFS(DES!$F:$F,DES!$K:$K,'02'!J10,DES!$L:$L,'02'!$M$7,DES!$H:$H,"Efetivado")</f>
        <v>4282.7800000000007</v>
      </c>
      <c r="AJ14" s="387">
        <f>SUMIFS(DES!$F:$F,DES!$K:$K,'02'!K10,DES!$L:$L,'02'!$M$7,DES!$H:$H,"Efetivado")</f>
        <v>4078.1</v>
      </c>
      <c r="AK14" s="387">
        <f>SUMIFS(DES!$F:$F,DES!$K:$K,'02'!L10,DES!$L:$L,'02'!$M$7,DES!$H:$H,"Efetivado")</f>
        <v>998</v>
      </c>
      <c r="AL14" s="387">
        <f>SUMIFS(DES!$F:$F,DES!$K:$K,'02'!M10,DES!$L:$L,'02'!$M$7,DES!$H:$H,"Efetivado")</f>
        <v>3182.9799999999996</v>
      </c>
      <c r="AM14" s="387">
        <f>SUMIFS(DES!$F:$F,DES!$K:$K,'02'!N10,DES!$L:$L,'02'!$M$7,DES!$H:$H,"Efetivado")</f>
        <v>4090.4499999999989</v>
      </c>
      <c r="AN14" s="387">
        <f>SUMIFS(DES!$F:$F,DES!$K:$K,'02'!O10,DES!$L:$L,'02'!$M$7,DES!$H:$H,"Efetivado")</f>
        <v>3656.3500000000004</v>
      </c>
      <c r="AO14" s="1"/>
    </row>
    <row r="15" spans="3:41" ht="17.100000000000001" customHeight="1" x14ac:dyDescent="0.25">
      <c r="C15" s="234" t="s">
        <v>25</v>
      </c>
      <c r="D15" s="69">
        <f>SUMIFS('EMP CON'!$G:$G,'EMP CON'!$L:$L,'02'!D10,'EMP CON'!$M:$M,'02'!$M$7,'EMP CON'!$D:$D,'EMP CON'!$Y$13,'EMP CON'!$I:$I,"Efetivado")</f>
        <v>580</v>
      </c>
      <c r="E15" s="69">
        <f>SUMIFS('EMP CON'!$G:$G,'EMP CON'!$L:$L,'02'!E10,'EMP CON'!$M:$M,'02'!$M$7,'EMP CON'!$D:$D,'EMP CON'!$Y$13,'EMP CON'!$I:$I,"Efetivado")</f>
        <v>505</v>
      </c>
      <c r="F15" s="69">
        <f>SUMIFS('EMP CON'!$G:$G,'EMP CON'!$L:$L,'02'!F10,'EMP CON'!$M:$M,'02'!$M$7,'EMP CON'!$D:$D,'EMP CON'!$Y$13,'EMP CON'!$I:$I,"Efetivado")</f>
        <v>491.3</v>
      </c>
      <c r="G15" s="69">
        <f>SUMIFS('EMP CON'!$G:$G,'EMP CON'!$L:$L,'02'!G10,'EMP CON'!$M:$M,'02'!$M$7,'EMP CON'!$D:$D,'EMP CON'!$Y$13,'EMP CON'!$I:$I,"Efetivado")</f>
        <v>0</v>
      </c>
      <c r="H15" s="69">
        <f>SUMIFS('EMP CON'!$G:$G,'EMP CON'!$L:$L,'02'!H10,'EMP CON'!$M:$M,'02'!$M$7,'EMP CON'!$D:$D,'EMP CON'!$Y$13,'EMP CON'!$I:$I,"Efetivado")</f>
        <v>10</v>
      </c>
      <c r="I15" s="69">
        <f>SUMIFS('EMP CON'!$G:$G,'EMP CON'!$L:$L,'02'!I10,'EMP CON'!$M:$M,'02'!$M$7,'EMP CON'!$D:$D,'EMP CON'!$Y$13,'EMP CON'!$I:$I,"Efetivado")</f>
        <v>160</v>
      </c>
      <c r="J15" s="69">
        <f>SUMIFS('EMP CON'!$G:$G,'EMP CON'!$L:$L,'02'!J10,'EMP CON'!$M:$M,'02'!$M$7,'EMP CON'!$D:$D,'EMP CON'!$Y$13,'EMP CON'!$I:$I,"Efetivado")</f>
        <v>440</v>
      </c>
      <c r="K15" s="69">
        <f>SUMIFS('EMP CON'!$G:$G,'EMP CON'!$L:$L,'02'!K10,'EMP CON'!$M:$M,'02'!$M$7,'EMP CON'!$D:$D,'EMP CON'!$Y$13,'EMP CON'!$I:$I,"Efetivado")</f>
        <v>170</v>
      </c>
      <c r="L15" s="69">
        <f>SUMIFS('EMP CON'!$G:$G,'EMP CON'!$L:$L,'02'!L10,'EMP CON'!$M:$M,'02'!$M$7,'EMP CON'!$D:$D,'EMP CON'!$Y$13,'EMP CON'!$I:$I,"Efetivado")</f>
        <v>130</v>
      </c>
      <c r="M15" s="69">
        <f>SUMIFS('EMP CON'!$G:$G,'EMP CON'!$L:$L,'02'!M10,'EMP CON'!$M:$M,'02'!$M$7,'EMP CON'!$D:$D,'EMP CON'!$Y$13,'EMP CON'!$I:$I,"Efetivado")</f>
        <v>120</v>
      </c>
      <c r="N15" s="69">
        <f>SUMIFS('EMP CON'!$G:$G,'EMP CON'!$L:$L,'02'!N10,'EMP CON'!$M:$M,'02'!$M$7,'EMP CON'!$D:$D,'EMP CON'!$Y$13,'EMP CON'!$I:$I,"Efetivado")</f>
        <v>450</v>
      </c>
      <c r="O15" s="69">
        <f>SUMIFS('EMP CON'!$G:$G,'EMP CON'!$L:$L,'02'!O10,'EMP CON'!$M:$M,'02'!$M$7,'EMP CON'!$D:$D,'EMP CON'!$Y$13,'EMP CON'!$I:$I,"Efetivado")</f>
        <v>680</v>
      </c>
      <c r="P15" s="1"/>
      <c r="Q15" s="1"/>
      <c r="R15" s="185">
        <v>2021</v>
      </c>
      <c r="S15" s="389">
        <f t="shared" si="1"/>
        <v>11243.04000000003</v>
      </c>
      <c r="T15" s="387">
        <f>SUMIFS(REC!$F:$F,REC!$L:$L,R15,REC!$H:$H,"Efetivado")</f>
        <v>0</v>
      </c>
      <c r="U15" s="387">
        <f>SUMIFS(DES!$F:$F,DES!$L:$L,R15,DES!$H:$H,"Efetivado")</f>
        <v>0</v>
      </c>
      <c r="V15" s="387">
        <f>SUMIFS('PG CAR'!$H:$H,'PG CAR'!$N:$N,R15,'PG CAR'!$J:$J,"Efetivado")</f>
        <v>0</v>
      </c>
      <c r="W15" s="387">
        <f>SUMIFS('EMP ADQ'!$G:$G,'EMP ADQ'!$M:$M,R15,'EMP ADQ'!$D:$D,'EMP ADQ'!$Y$12,'EMP ADQ'!$I:$I,"Efetivado")</f>
        <v>0</v>
      </c>
      <c r="X15" s="387">
        <f>SUMIFS('EMP ADQ'!$G:$G,'EMP ADQ'!$M:$M,R15,'EMP ADQ'!$D:$D,'EMP ADQ'!$Y$13,'EMP ADQ'!$I:$I,"Efetivado")</f>
        <v>0</v>
      </c>
      <c r="Y15" s="387">
        <f>SUMIFS('EMP CON'!$G:$G,'EMP CON'!$M:$M,R15,'EMP CON'!$D:$D,'EMP CON'!$Y$12,'EMP CON'!$I:$I,"Efetivado")</f>
        <v>0</v>
      </c>
      <c r="Z15" s="387">
        <f>SUMIFS('EMP CON'!$G:$G,'EMP CON'!$M:$M,R15,'EMP CON'!$D:$D,'EMP CON'!$Y$13,'EMP CON'!$I:$I,"Efetivado")</f>
        <v>0</v>
      </c>
      <c r="AA15" s="387"/>
      <c r="AB15" s="387" t="s">
        <v>74</v>
      </c>
      <c r="AC15" s="387">
        <f>SUMIFS('PG CAR'!$H:$H,'PG CAR'!$M:$M,'02'!D10,'PG CAR'!$N:$N,'02'!$M$7,'PG CAR'!$J:$J,"Efetivado")</f>
        <v>0</v>
      </c>
      <c r="AD15" s="387">
        <f>SUMIFS('PG CAR'!$H:$H,'PG CAR'!$M:$M,'02'!E10,'PG CAR'!$N:$N,'02'!$M$7,'PG CAR'!$J:$J,"Efetivado")</f>
        <v>0</v>
      </c>
      <c r="AE15" s="387">
        <f>SUMIFS('PG CAR'!$H:$H,'PG CAR'!$M:$M,'02'!F10,'PG CAR'!$N:$N,'02'!$M$7,'PG CAR'!$J:$J,"Efetivado")</f>
        <v>0</v>
      </c>
      <c r="AF15" s="387">
        <f>SUMIFS('PG CAR'!$H:$H,'PG CAR'!$M:$M,'02'!G10,'PG CAR'!$N:$N,'02'!$M$7,'PG CAR'!$J:$J,"Efetivado")</f>
        <v>0</v>
      </c>
      <c r="AG15" s="387">
        <f>SUMIFS('PG CAR'!$H:$H,'PG CAR'!$M:$M,'02'!H10,'PG CAR'!$N:$N,'02'!$M$7,'PG CAR'!$J:$J,"Efetivado")</f>
        <v>0</v>
      </c>
      <c r="AH15" s="387">
        <f>SUMIFS('PG CAR'!$H:$H,'PG CAR'!$M:$M,'02'!I10,'PG CAR'!$N:$N,'02'!$M$7,'PG CAR'!$J:$J,"Efetivado")</f>
        <v>0</v>
      </c>
      <c r="AI15" s="387">
        <f>SUMIFS('PG CAR'!$H:$H,'PG CAR'!$M:$M,'02'!J10,'PG CAR'!$N:$N,'02'!$M$7,'PG CAR'!$J:$J,"Efetivado")</f>
        <v>0</v>
      </c>
      <c r="AJ15" s="387">
        <f>SUMIFS('PG CAR'!$H:$H,'PG CAR'!$M:$M,'02'!K10,'PG CAR'!$N:$N,'02'!$M$7,'PG CAR'!$J:$J,"Efetivado")</f>
        <v>0</v>
      </c>
      <c r="AK15" s="387">
        <f>SUMIFS('PG CAR'!$H:$H,'PG CAR'!$M:$M,'02'!L10,'PG CAR'!$N:$N,'02'!$M$7,'PG CAR'!$J:$J,"Efetivado")</f>
        <v>0</v>
      </c>
      <c r="AL15" s="387">
        <f>SUMIFS('PG CAR'!$H:$H,'PG CAR'!$M:$M,'02'!M10,'PG CAR'!$N:$N,'02'!$M$7,'PG CAR'!$J:$J,"Efetivado")</f>
        <v>0</v>
      </c>
      <c r="AM15" s="387">
        <f>SUMIFS('PG CAR'!$H:$H,'PG CAR'!$M:$M,'02'!N10,'PG CAR'!$N:$N,'02'!$M$7,'PG CAR'!$J:$J,"Efetivado")</f>
        <v>0</v>
      </c>
      <c r="AN15" s="387">
        <f>SUMIFS('PG CAR'!$H:$H,'PG CAR'!$M:$M,'02'!O10,'PG CAR'!$N:$N,'02'!$M$7,'PG CAR'!$J:$J,"Efetivado")</f>
        <v>0</v>
      </c>
      <c r="AO15" s="1"/>
    </row>
    <row r="16" spans="3:41" ht="17.100000000000001" customHeight="1" x14ac:dyDescent="0.25">
      <c r="C16" s="235" t="s">
        <v>26</v>
      </c>
      <c r="D16" s="70">
        <f t="shared" ref="D16:O16" si="2">SUM(AC14:AC15)</f>
        <v>5180.5999999999995</v>
      </c>
      <c r="E16" s="70">
        <f t="shared" si="2"/>
        <v>4206.2</v>
      </c>
      <c r="F16" s="70">
        <f t="shared" si="2"/>
        <v>2936.45</v>
      </c>
      <c r="G16" s="70">
        <f t="shared" si="2"/>
        <v>1784.93</v>
      </c>
      <c r="H16" s="70">
        <f t="shared" si="2"/>
        <v>3038.9900000000007</v>
      </c>
      <c r="I16" s="70">
        <f t="shared" si="2"/>
        <v>2948.5200000000004</v>
      </c>
      <c r="J16" s="70">
        <f t="shared" si="2"/>
        <v>4282.7800000000007</v>
      </c>
      <c r="K16" s="70">
        <f t="shared" si="2"/>
        <v>4078.1</v>
      </c>
      <c r="L16" s="70">
        <f t="shared" si="2"/>
        <v>998</v>
      </c>
      <c r="M16" s="70">
        <f t="shared" si="2"/>
        <v>3182.9799999999996</v>
      </c>
      <c r="N16" s="70">
        <f t="shared" si="2"/>
        <v>4090.4499999999989</v>
      </c>
      <c r="O16" s="70">
        <f t="shared" si="2"/>
        <v>3656.3500000000004</v>
      </c>
      <c r="P16" s="1"/>
      <c r="Q16" s="1"/>
      <c r="R16" s="185">
        <v>2022</v>
      </c>
      <c r="S16" s="389">
        <f t="shared" si="1"/>
        <v>11243.04000000003</v>
      </c>
      <c r="T16" s="387">
        <f>SUMIFS(REC!$F:$F,REC!$L:$L,R16,REC!$H:$H,"Efetivado")</f>
        <v>0</v>
      </c>
      <c r="U16" s="387">
        <f>SUMIFS(DES!$F:$F,DES!$L:$L,R16,DES!$H:$H,"Efetivado")</f>
        <v>0</v>
      </c>
      <c r="V16" s="387">
        <f>SUMIFS('PG CAR'!$H:$H,'PG CAR'!$N:$N,R16,'PG CAR'!$J:$J,"Efetivado")</f>
        <v>0</v>
      </c>
      <c r="W16" s="387">
        <f>SUMIFS('EMP ADQ'!$G:$G,'EMP ADQ'!$M:$M,R16,'EMP ADQ'!$D:$D,'EMP ADQ'!$Y$12,'EMP ADQ'!$I:$I,"Efetivado")</f>
        <v>0</v>
      </c>
      <c r="X16" s="387">
        <f>SUMIFS('EMP ADQ'!$G:$G,'EMP ADQ'!$M:$M,R16,'EMP ADQ'!$D:$D,'EMP ADQ'!$Y$13,'EMP ADQ'!$I:$I,"Efetivado")</f>
        <v>0</v>
      </c>
      <c r="Y16" s="387">
        <f>SUMIFS('EMP CON'!$G:$G,'EMP CON'!$M:$M,R16,'EMP CON'!$D:$D,'EMP CON'!$Y$12,'EMP CON'!$I:$I,"Efetivado")</f>
        <v>0</v>
      </c>
      <c r="Z16" s="387">
        <f>SUMIFS('EMP CON'!$G:$G,'EMP CON'!$M:$M,R16,'EMP CON'!$D:$D,'EMP CON'!$Y$13,'EMP CON'!$I:$I,"Efetivado")</f>
        <v>0</v>
      </c>
      <c r="AA16" s="387"/>
      <c r="AB16" s="387"/>
      <c r="AC16" s="387"/>
      <c r="AD16" s="387"/>
      <c r="AE16" s="387"/>
      <c r="AF16" s="387"/>
      <c r="AG16" s="387"/>
      <c r="AH16" s="387"/>
      <c r="AI16" s="387"/>
      <c r="AJ16" s="387"/>
      <c r="AK16" s="387"/>
      <c r="AL16" s="387"/>
      <c r="AM16" s="387"/>
      <c r="AN16" s="387"/>
      <c r="AO16" s="1"/>
    </row>
    <row r="17" spans="3:41" ht="17.100000000000001" customHeight="1" x14ac:dyDescent="0.25">
      <c r="C17" s="235" t="s">
        <v>27</v>
      </c>
      <c r="D17" s="70">
        <f>SUMIFS('EMP CON'!$G:$G,'EMP CON'!$L:$L,'02'!D10,'EMP CON'!$M:$M,'02'!$M$7,'EMP CON'!$D:$D,'EMP CON'!$Y$12,'EMP CON'!$I:$I,"Efetivado")</f>
        <v>505</v>
      </c>
      <c r="E17" s="70">
        <f>SUMIFS('EMP CON'!$G:$G,'EMP CON'!$L:$L,'02'!E10,'EMP CON'!$M:$M,'02'!$M$7,'EMP CON'!$D:$D,'EMP CON'!$Y$12,'EMP CON'!$I:$I,"Efetivado")</f>
        <v>611.29999999999995</v>
      </c>
      <c r="F17" s="70">
        <f>SUMIFS('EMP CON'!$G:$G,'EMP CON'!$L:$L,'02'!F10,'EMP CON'!$M:$M,'02'!$M$7,'EMP CON'!$D:$D,'EMP CON'!$Y$12,'EMP CON'!$I:$I,"Efetivado")</f>
        <v>0</v>
      </c>
      <c r="G17" s="70">
        <f>SUMIFS('EMP CON'!$G:$G,'EMP CON'!$L:$L,'02'!G10,'EMP CON'!$M:$M,'02'!$M$7,'EMP CON'!$D:$D,'EMP CON'!$Y$12,'EMP CON'!$I:$I,"Efetivado")</f>
        <v>300</v>
      </c>
      <c r="H17" s="70">
        <f>SUMIFS('EMP CON'!$G:$G,'EMP CON'!$L:$L,'02'!H10,'EMP CON'!$M:$M,'02'!$M$7,'EMP CON'!$D:$D,'EMP CON'!$Y$12,'EMP CON'!$I:$I,"Efetivado")</f>
        <v>100</v>
      </c>
      <c r="I17" s="70">
        <f>SUMIFS('EMP CON'!$G:$G,'EMP CON'!$L:$L,'02'!I10,'EMP CON'!$M:$M,'02'!$M$7,'EMP CON'!$D:$D,'EMP CON'!$Y$12,'EMP CON'!$I:$I,"Efetivado")</f>
        <v>210</v>
      </c>
      <c r="J17" s="70">
        <f>SUMIFS('EMP CON'!$G:$G,'EMP CON'!$L:$L,'02'!J10,'EMP CON'!$M:$M,'02'!$M$7,'EMP CON'!$D:$D,'EMP CON'!$Y$12,'EMP CON'!$I:$I,"Efetivado")</f>
        <v>100</v>
      </c>
      <c r="K17" s="70">
        <f>SUMIFS('EMP CON'!$G:$G,'EMP CON'!$L:$L,'02'!K10,'EMP CON'!$M:$M,'02'!$M$7,'EMP CON'!$D:$D,'EMP CON'!$Y$12,'EMP CON'!$I:$I,"Efetivado")</f>
        <v>620</v>
      </c>
      <c r="L17" s="70">
        <f>SUMIFS('EMP CON'!$G:$G,'EMP CON'!$L:$L,'02'!L10,'EMP CON'!$M:$M,'02'!$M$7,'EMP CON'!$D:$D,'EMP CON'!$Y$12,'EMP CON'!$I:$I,"Efetivado")</f>
        <v>680</v>
      </c>
      <c r="M17" s="70">
        <f>SUMIFS('EMP CON'!$G:$G,'EMP CON'!$L:$L,'02'!M10,'EMP CON'!$M:$M,'02'!$M$7,'EMP CON'!$D:$D,'EMP CON'!$Y$12,'EMP CON'!$I:$I,"Efetivado")</f>
        <v>50</v>
      </c>
      <c r="N17" s="70">
        <f>SUMIFS('EMP CON'!$G:$G,'EMP CON'!$L:$L,'02'!N10,'EMP CON'!$M:$M,'02'!$M$7,'EMP CON'!$D:$D,'EMP CON'!$Y$12,'EMP CON'!$I:$I,"Efetivado")</f>
        <v>400</v>
      </c>
      <c r="O17" s="70">
        <f>SUMIFS('EMP CON'!$G:$G,'EMP CON'!$L:$L,'02'!O10,'EMP CON'!$M:$M,'02'!$M$7,'EMP CON'!$D:$D,'EMP CON'!$Y$12,'EMP CON'!$I:$I,"Efetivado")</f>
        <v>0</v>
      </c>
      <c r="P17" s="1"/>
      <c r="Q17" s="1"/>
      <c r="R17" s="185">
        <v>2023</v>
      </c>
      <c r="S17" s="389">
        <f t="shared" si="1"/>
        <v>11243.04000000003</v>
      </c>
      <c r="T17" s="387">
        <f>SUMIFS(REC!$F:$F,REC!$L:$L,R17,REC!$H:$H,"Efetivado")</f>
        <v>0</v>
      </c>
      <c r="U17" s="387">
        <f>SUMIFS(DES!$F:$F,DES!$L:$L,R17,DES!$H:$H,"Efetivado")</f>
        <v>0</v>
      </c>
      <c r="V17" s="387">
        <f>SUMIFS('PG CAR'!$H:$H,'PG CAR'!$N:$N,R17,'PG CAR'!$J:$J,"Efetivado")</f>
        <v>0</v>
      </c>
      <c r="W17" s="387">
        <f>SUMIFS('EMP ADQ'!$G:$G,'EMP ADQ'!$M:$M,R17,'EMP ADQ'!$D:$D,'EMP ADQ'!$Y$12,'EMP ADQ'!$I:$I,"Efetivado")</f>
        <v>0</v>
      </c>
      <c r="X17" s="387">
        <f>SUMIFS('EMP ADQ'!$G:$G,'EMP ADQ'!$M:$M,R17,'EMP ADQ'!$D:$D,'EMP ADQ'!$Y$13,'EMP ADQ'!$I:$I,"Efetivado")</f>
        <v>0</v>
      </c>
      <c r="Y17" s="387">
        <f>SUMIFS('EMP CON'!$G:$G,'EMP CON'!$M:$M,R17,'EMP CON'!$D:$D,'EMP CON'!$Y$12,'EMP CON'!$I:$I,"Efetivado")</f>
        <v>0</v>
      </c>
      <c r="Z17" s="387">
        <f>SUMIFS('EMP CON'!$G:$G,'EMP CON'!$M:$M,R17,'EMP CON'!$D:$D,'EMP CON'!$Y$13,'EMP CON'!$I:$I,"Efetivado")</f>
        <v>0</v>
      </c>
      <c r="AA17" s="387"/>
      <c r="AB17" s="419" t="s">
        <v>85</v>
      </c>
      <c r="AC17" s="419"/>
      <c r="AD17" s="419"/>
      <c r="AE17" s="419"/>
      <c r="AF17" s="419"/>
      <c r="AG17" s="419"/>
      <c r="AH17" s="419"/>
      <c r="AI17" s="419"/>
      <c r="AJ17" s="419"/>
      <c r="AK17" s="419"/>
      <c r="AL17" s="419"/>
      <c r="AM17" s="419"/>
      <c r="AN17" s="419"/>
      <c r="AO17" s="1"/>
    </row>
    <row r="18" spans="3:41" ht="17.100000000000001" customHeight="1" x14ac:dyDescent="0.25">
      <c r="C18" s="235" t="s">
        <v>28</v>
      </c>
      <c r="D18" s="70">
        <f>SUMIFS('EMP ADQ'!$G:$G,'EMP ADQ'!$L:$L,'02'!D10,'EMP ADQ'!$M:$M,'02'!$M$7,'EMP ADQ'!$D:$D,'EMP ADQ'!$Y$13,'EMP ADQ'!$I:$I,"Efetivado")</f>
        <v>0</v>
      </c>
      <c r="E18" s="70">
        <f>SUMIFS('EMP ADQ'!$G:$G,'EMP ADQ'!$L:$L,'02'!E10,'EMP ADQ'!$M:$M,'02'!$M$7,'EMP ADQ'!$D:$D,'EMP ADQ'!$Y$13,'EMP ADQ'!$I:$I,"Efetivado")</f>
        <v>600</v>
      </c>
      <c r="F18" s="70">
        <f>SUMIFS('EMP ADQ'!$G:$G,'EMP ADQ'!$L:$L,'02'!F10,'EMP ADQ'!$M:$M,'02'!$M$7,'EMP ADQ'!$D:$D,'EMP ADQ'!$Y$13,'EMP ADQ'!$I:$I,"Efetivado")</f>
        <v>1200</v>
      </c>
      <c r="G18" s="70">
        <f>SUMIFS('EMP ADQ'!$G:$G,'EMP ADQ'!$L:$L,'02'!G10,'EMP ADQ'!$M:$M,'02'!$M$7,'EMP ADQ'!$D:$D,'EMP ADQ'!$Y$13,'EMP ADQ'!$I:$I,"Efetivado")</f>
        <v>0</v>
      </c>
      <c r="H18" s="70">
        <f>SUMIFS('EMP ADQ'!$G:$G,'EMP ADQ'!$L:$L,'02'!H10,'EMP ADQ'!$M:$M,'02'!$M$7,'EMP ADQ'!$D:$D,'EMP ADQ'!$Y$13,'EMP ADQ'!$I:$I,"Efetivado")</f>
        <v>1350</v>
      </c>
      <c r="I18" s="70">
        <f>SUMIFS('EMP ADQ'!$G:$G,'EMP ADQ'!$L:$L,'02'!I10,'EMP ADQ'!$M:$M,'02'!$M$7,'EMP ADQ'!$D:$D,'EMP ADQ'!$Y$13,'EMP ADQ'!$I:$I,"Efetivado")</f>
        <v>0</v>
      </c>
      <c r="J18" s="70">
        <f>SUMIFS('EMP ADQ'!$G:$G,'EMP ADQ'!$L:$L,'02'!J10,'EMP ADQ'!$M:$M,'02'!$M$7,'EMP ADQ'!$D:$D,'EMP ADQ'!$Y$13,'EMP ADQ'!$I:$I,"Efetivado")</f>
        <v>1650</v>
      </c>
      <c r="K18" s="70">
        <f>SUMIFS('EMP ADQ'!$G:$G,'EMP ADQ'!$L:$L,'02'!K10,'EMP ADQ'!$M:$M,'02'!$M$7,'EMP ADQ'!$D:$D,'EMP ADQ'!$Y$13,'EMP ADQ'!$I:$I,"Efetivado")</f>
        <v>700</v>
      </c>
      <c r="L18" s="70">
        <f>SUMIFS('EMP ADQ'!$G:$G,'EMP ADQ'!$L:$L,'02'!L10,'EMP ADQ'!$M:$M,'02'!$M$7,'EMP ADQ'!$D:$D,'EMP ADQ'!$Y$13,'EMP ADQ'!$I:$I,"Efetivado")</f>
        <v>0</v>
      </c>
      <c r="M18" s="70">
        <f>SUMIFS('EMP ADQ'!$G:$G,'EMP ADQ'!$L:$L,'02'!M10,'EMP ADQ'!$M:$M,'02'!$M$7,'EMP ADQ'!$D:$D,'EMP ADQ'!$Y$13,'EMP ADQ'!$I:$I,"Efetivado")</f>
        <v>700</v>
      </c>
      <c r="N18" s="70">
        <f>SUMIFS('EMP ADQ'!$G:$G,'EMP ADQ'!$L:$L,'02'!N10,'EMP ADQ'!$M:$M,'02'!$M$7,'EMP ADQ'!$D:$D,'EMP ADQ'!$Y$13,'EMP ADQ'!$I:$I,"Efetivado")</f>
        <v>700</v>
      </c>
      <c r="O18" s="70">
        <f>SUMIFS('EMP ADQ'!$G:$G,'EMP ADQ'!$L:$L,'02'!O10,'EMP ADQ'!$M:$M,'02'!$M$7,'EMP ADQ'!$D:$D,'EMP ADQ'!$Y$13,'EMP ADQ'!$I:$I,"Efetivado")</f>
        <v>1490</v>
      </c>
      <c r="P18" s="1"/>
      <c r="Q18" s="1"/>
      <c r="R18" s="185">
        <v>2024</v>
      </c>
      <c r="S18" s="389">
        <f t="shared" si="1"/>
        <v>11243.04000000003</v>
      </c>
      <c r="T18" s="387">
        <f>SUMIFS(REC!$F:$F,REC!$L:$L,R18,REC!$H:$H,"Efetivado")</f>
        <v>0</v>
      </c>
      <c r="U18" s="387">
        <f>SUMIFS(DES!$F:$F,DES!$L:$L,R18,DES!$H:$H,"Efetivado")</f>
        <v>0</v>
      </c>
      <c r="V18" s="387">
        <f>SUMIFS('PG CAR'!$H:$H,'PG CAR'!$N:$N,R18,'PG CAR'!$J:$J,"Efetivado")</f>
        <v>0</v>
      </c>
      <c r="W18" s="387">
        <f>SUMIFS('EMP ADQ'!$G:$G,'EMP ADQ'!$M:$M,R18,'EMP ADQ'!$D:$D,'EMP ADQ'!$Y$12,'EMP ADQ'!$I:$I,"Efetivado")</f>
        <v>0</v>
      </c>
      <c r="X18" s="387">
        <f>SUMIFS('EMP ADQ'!$G:$G,'EMP ADQ'!$M:$M,R18,'EMP ADQ'!$D:$D,'EMP ADQ'!$Y$13,'EMP ADQ'!$I:$I,"Efetivado")</f>
        <v>0</v>
      </c>
      <c r="Y18" s="387">
        <f>SUMIFS('EMP CON'!$G:$G,'EMP CON'!$M:$M,R18,'EMP CON'!$D:$D,'EMP CON'!$Y$12,'EMP CON'!$I:$I,"Efetivado")</f>
        <v>0</v>
      </c>
      <c r="Z18" s="387">
        <f>SUMIFS('EMP CON'!$G:$G,'EMP CON'!$M:$M,R18,'EMP CON'!$D:$D,'EMP CON'!$Y$13,'EMP CON'!$I:$I,"Efetivado")</f>
        <v>0</v>
      </c>
      <c r="AA18" s="387"/>
      <c r="AB18" s="387" t="s">
        <v>70</v>
      </c>
      <c r="AC18" s="387">
        <f>SUMIFS(DES!$F:$F,DES!$K:$K,'02'!D10,DES!$L:$L,'02'!$M$7,DES!$H:$H,"Pendente")</f>
        <v>0</v>
      </c>
      <c r="AD18" s="387">
        <f>SUMIFS(DES!$F:$F,DES!$K:$K,'02'!E10,DES!$L:$L,'02'!$M$7,DES!$H:$H,"Pendente")</f>
        <v>0</v>
      </c>
      <c r="AE18" s="387">
        <f>SUMIFS(DES!$F:$F,DES!$K:$K,'02'!F10,DES!$L:$L,'02'!$M$7,DES!$H:$H,"Pendente")</f>
        <v>0</v>
      </c>
      <c r="AF18" s="387">
        <f>SUMIFS(DES!$F:$F,DES!$K:$K,'02'!G10,DES!$L:$L,'02'!$M$7,DES!$H:$H,"Pendente")</f>
        <v>0</v>
      </c>
      <c r="AG18" s="387">
        <f>SUMIFS(DES!$F:$F,DES!$K:$K,'02'!H10,DES!$L:$L,'02'!$M$7,DES!$H:$H,"Pendente")</f>
        <v>0</v>
      </c>
      <c r="AH18" s="387">
        <f>SUMIFS(DES!$F:$F,DES!$K:$K,'02'!I10,DES!$L:$L,'02'!$M$7,DES!$H:$H,"Pendente")</f>
        <v>0</v>
      </c>
      <c r="AI18" s="387">
        <f>SUMIFS(DES!$F:$F,DES!$K:$K,'02'!J10,DES!$L:$L,'02'!$M$7,DES!$H:$H,"Pendente")</f>
        <v>0</v>
      </c>
      <c r="AJ18" s="387">
        <f>SUMIFS(DES!$F:$F,DES!$K:$K,'02'!K10,DES!$L:$L,'02'!$M$7,DES!$H:$H,"Pendente")</f>
        <v>0</v>
      </c>
      <c r="AK18" s="387">
        <f>SUMIFS(DES!$F:$F,DES!$K:$K,'02'!L10,DES!$L:$L,'02'!$M$7,DES!$H:$H,"Pendente")</f>
        <v>0</v>
      </c>
      <c r="AL18" s="387">
        <f>SUMIFS(DES!$F:$F,DES!$K:$K,'02'!M10,DES!$L:$L,'02'!$M$7,DES!$H:$H,"Pendente")</f>
        <v>0</v>
      </c>
      <c r="AM18" s="387">
        <f>SUMIFS(DES!$F:$F,DES!$K:$K,'02'!N10,DES!$L:$L,'02'!$M$7,DES!$H:$H,"Pendente")</f>
        <v>0</v>
      </c>
      <c r="AN18" s="387">
        <f>SUMIFS(DES!$F:$F,DES!$K:$K,'02'!O10,DES!$L:$L,'02'!$M$7,DES!$H:$H,"Pendente")</f>
        <v>0</v>
      </c>
      <c r="AO18" s="1"/>
    </row>
    <row r="19" spans="3:41" ht="4.5" customHeight="1" x14ac:dyDescent="0.25"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"/>
      <c r="Q19" s="1"/>
      <c r="R19" s="185">
        <v>2025</v>
      </c>
      <c r="S19" s="389">
        <f t="shared" si="1"/>
        <v>11243.04000000003</v>
      </c>
      <c r="T19" s="387">
        <f>SUMIFS(REC!$F:$F,REC!$L:$L,R19,REC!$H:$H,"Efetivado")</f>
        <v>0</v>
      </c>
      <c r="U19" s="387">
        <f>SUMIFS(DES!$F:$F,DES!$L:$L,R19,DES!$H:$H,"Efetivado")</f>
        <v>0</v>
      </c>
      <c r="V19" s="387">
        <f>SUMIFS('PG CAR'!$H:$H,'PG CAR'!$N:$N,R19,'PG CAR'!$J:$J,"Efetivado")</f>
        <v>0</v>
      </c>
      <c r="W19" s="387">
        <f>SUMIFS('EMP ADQ'!$G:$G,'EMP ADQ'!$M:$M,R19,'EMP ADQ'!$D:$D,'EMP ADQ'!$Y$12,'EMP ADQ'!$I:$I,"Efetivado")</f>
        <v>0</v>
      </c>
      <c r="X19" s="387">
        <f>SUMIFS('EMP ADQ'!$G:$G,'EMP ADQ'!$M:$M,R19,'EMP ADQ'!$D:$D,'EMP ADQ'!$Y$13,'EMP ADQ'!$I:$I,"Efetivado")</f>
        <v>0</v>
      </c>
      <c r="Y19" s="387">
        <f>SUMIFS('EMP CON'!$G:$G,'EMP CON'!$M:$M,R19,'EMP CON'!$D:$D,'EMP CON'!$Y$12,'EMP CON'!$I:$I,"Efetivado")</f>
        <v>0</v>
      </c>
      <c r="Z19" s="387">
        <f>SUMIFS('EMP CON'!$G:$G,'EMP CON'!$M:$M,R19,'EMP CON'!$D:$D,'EMP CON'!$Y$13,'EMP CON'!$I:$I,"Efetivado")</f>
        <v>0</v>
      </c>
      <c r="AA19" s="387"/>
      <c r="AB19" s="387" t="s">
        <v>74</v>
      </c>
      <c r="AC19" s="387">
        <f>SUMIFS('PG CAR'!$H:$H,'PG CAR'!$M:$M,'02'!D10,'PG CAR'!$N:$N,'02'!$M$7,'PG CAR'!$J:$J,"Pendente")</f>
        <v>0</v>
      </c>
      <c r="AD19" s="387">
        <f>SUMIFS('PG CAR'!$H:$H,'PG CAR'!$M:$M,'02'!E10,'PG CAR'!$N:$N,'02'!$M$7,'PG CAR'!$J:$J,"Pendente")</f>
        <v>0</v>
      </c>
      <c r="AE19" s="387">
        <f>SUMIFS('PG CAR'!$H:$H,'PG CAR'!$M:$M,'02'!F10,'PG CAR'!$N:$N,'02'!$M$7,'PG CAR'!$J:$J,"Pendente")</f>
        <v>0</v>
      </c>
      <c r="AF19" s="387">
        <f>SUMIFS('PG CAR'!$H:$H,'PG CAR'!$M:$M,'02'!G10,'PG CAR'!$N:$N,'02'!$M$7,'PG CAR'!$J:$J,"Pendente")</f>
        <v>0</v>
      </c>
      <c r="AG19" s="387">
        <f>SUMIFS('PG CAR'!$H:$H,'PG CAR'!$M:$M,'02'!H10,'PG CAR'!$N:$N,'02'!$M$7,'PG CAR'!$J:$J,"Pendente")</f>
        <v>0</v>
      </c>
      <c r="AH19" s="387">
        <f>SUMIFS('PG CAR'!$H:$H,'PG CAR'!$M:$M,'02'!I10,'PG CAR'!$N:$N,'02'!$M$7,'PG CAR'!$J:$J,"Pendente")</f>
        <v>0</v>
      </c>
      <c r="AI19" s="387">
        <f>SUMIFS('PG CAR'!$H:$H,'PG CAR'!$M:$M,'02'!J10,'PG CAR'!$N:$N,'02'!$M$7,'PG CAR'!$J:$J,"Pendente")</f>
        <v>0</v>
      </c>
      <c r="AJ19" s="387">
        <f>SUMIFS('PG CAR'!$H:$H,'PG CAR'!$M:$M,'02'!K10,'PG CAR'!$N:$N,'02'!$M$7,'PG CAR'!$J:$J,"Pendente")</f>
        <v>0</v>
      </c>
      <c r="AK19" s="387">
        <f>SUMIFS('PG CAR'!$H:$H,'PG CAR'!$M:$M,'02'!L10,'PG CAR'!$N:$N,'02'!$M$7,'PG CAR'!$J:$J,"Pendente")</f>
        <v>0</v>
      </c>
      <c r="AL19" s="387">
        <f>SUMIFS('PG CAR'!$H:$H,'PG CAR'!$M:$M,'02'!M10,'PG CAR'!$N:$N,'02'!$M$7,'PG CAR'!$J:$J,"Pendente")</f>
        <v>0</v>
      </c>
      <c r="AM19" s="387">
        <f>SUMIFS('PG CAR'!$H:$H,'PG CAR'!$M:$M,'02'!N10,'PG CAR'!$N:$N,'02'!$M$7,'PG CAR'!$J:$J,"Pendente")</f>
        <v>0</v>
      </c>
      <c r="AN19" s="387">
        <f>SUMIFS('PG CAR'!$H:$H,'PG CAR'!$M:$M,'02'!O10,'PG CAR'!$N:$N,'02'!$M$7,'PG CAR'!$J:$J,"Pendente")</f>
        <v>0</v>
      </c>
      <c r="AO19" s="1"/>
    </row>
    <row r="20" spans="3:41" ht="17.100000000000001" customHeight="1" x14ac:dyDescent="0.25">
      <c r="C20" s="236" t="s">
        <v>22</v>
      </c>
      <c r="D20" s="237">
        <f>D11+D13+D14+D15-D16-D17-D18</f>
        <v>52882.98</v>
      </c>
      <c r="E20" s="237">
        <f>E11+E13+E14+E15-E16-E17-E18</f>
        <v>53492.04</v>
      </c>
      <c r="F20" s="237">
        <f>F11+F13+F14+F15-F16-F17-F18</f>
        <v>53766.740000000005</v>
      </c>
      <c r="G20" s="237">
        <f t="shared" ref="G20:O20" si="3">G11+G13+G14+G15-G16-G17-G18</f>
        <v>55600.310000000005</v>
      </c>
      <c r="H20" s="237">
        <f t="shared" si="3"/>
        <v>56342.94000000001</v>
      </c>
      <c r="I20" s="237">
        <f t="shared" si="3"/>
        <v>55294.500000000015</v>
      </c>
      <c r="J20" s="237">
        <f t="shared" si="3"/>
        <v>55713.780000000013</v>
      </c>
      <c r="K20" s="237">
        <f t="shared" si="3"/>
        <v>60911.520000000011</v>
      </c>
      <c r="L20" s="237">
        <f t="shared" si="3"/>
        <v>59585.210000000014</v>
      </c>
      <c r="M20" s="237">
        <f t="shared" si="3"/>
        <v>58547.74000000002</v>
      </c>
      <c r="N20" s="237">
        <f t="shared" si="3"/>
        <v>57647.630000000019</v>
      </c>
      <c r="O20" s="237">
        <f t="shared" si="3"/>
        <v>58462.030000000021</v>
      </c>
      <c r="P20" s="1"/>
      <c r="Q20" s="1"/>
      <c r="R20" s="185">
        <v>2026</v>
      </c>
      <c r="S20" s="389">
        <f t="shared" si="1"/>
        <v>11243.04000000003</v>
      </c>
      <c r="T20" s="387">
        <f>SUMIFS(REC!$F:$F,REC!$L:$L,R20,REC!$H:$H,"Efetivado")</f>
        <v>0</v>
      </c>
      <c r="U20" s="387">
        <f>SUMIFS(DES!$F:$F,DES!$L:$L,R20,DES!$H:$H,"Efetivado")</f>
        <v>0</v>
      </c>
      <c r="V20" s="387">
        <f>SUMIFS('PG CAR'!$H:$H,'PG CAR'!$N:$N,R20,'PG CAR'!$J:$J,"Efetivado")</f>
        <v>0</v>
      </c>
      <c r="W20" s="387">
        <f>SUMIFS('EMP ADQ'!$G:$G,'EMP ADQ'!$M:$M,R20,'EMP ADQ'!$D:$D,'EMP ADQ'!$Y$12,'EMP ADQ'!$I:$I,"Efetivado")</f>
        <v>0</v>
      </c>
      <c r="X20" s="387">
        <f>SUMIFS('EMP ADQ'!$G:$G,'EMP ADQ'!$M:$M,R20,'EMP ADQ'!$D:$D,'EMP ADQ'!$Y$13,'EMP ADQ'!$I:$I,"Efetivado")</f>
        <v>0</v>
      </c>
      <c r="Y20" s="387">
        <f>SUMIFS('EMP CON'!$G:$G,'EMP CON'!$M:$M,R20,'EMP CON'!$D:$D,'EMP CON'!$Y$12,'EMP CON'!$I:$I,"Efetivado")</f>
        <v>0</v>
      </c>
      <c r="Z20" s="387">
        <f>SUMIFS('EMP CON'!$G:$G,'EMP CON'!$M:$M,R20,'EMP CON'!$D:$D,'EMP CON'!$Y$13,'EMP CON'!$I:$I,"Efetivado")</f>
        <v>0</v>
      </c>
      <c r="AA20" s="387"/>
      <c r="AB20" s="387"/>
      <c r="AC20" s="387"/>
      <c r="AD20" s="387"/>
      <c r="AE20" s="387"/>
      <c r="AF20" s="387"/>
      <c r="AG20" s="387"/>
      <c r="AH20" s="387"/>
      <c r="AI20" s="387"/>
      <c r="AJ20" s="387"/>
      <c r="AK20" s="387"/>
      <c r="AL20" s="387"/>
      <c r="AM20" s="387"/>
      <c r="AN20" s="387"/>
      <c r="AO20" s="1"/>
    </row>
    <row r="21" spans="3:41" ht="4.5" customHeight="1" x14ac:dyDescent="0.25"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"/>
      <c r="Q21" s="1"/>
      <c r="R21" s="185">
        <v>2027</v>
      </c>
      <c r="S21" s="389">
        <f t="shared" si="1"/>
        <v>11243.04000000003</v>
      </c>
      <c r="T21" s="387">
        <f>SUMIFS(REC!$F:$F,REC!$L:$L,R21,REC!$H:$H,"Efetivado")</f>
        <v>0</v>
      </c>
      <c r="U21" s="387">
        <f>SUMIFS(DES!$F:$F,DES!$L:$L,R21,DES!$H:$H,"Efetivado")</f>
        <v>0</v>
      </c>
      <c r="V21" s="387">
        <f>SUMIFS('PG CAR'!$H:$H,'PG CAR'!$N:$N,R21,'PG CAR'!$J:$J,"Efetivado")</f>
        <v>0</v>
      </c>
      <c r="W21" s="387">
        <f>SUMIFS('EMP ADQ'!$G:$G,'EMP ADQ'!$M:$M,R21,'EMP ADQ'!$D:$D,'EMP ADQ'!$Y$12,'EMP ADQ'!$I:$I,"Efetivado")</f>
        <v>0</v>
      </c>
      <c r="X21" s="387">
        <f>SUMIFS('EMP ADQ'!$G:$G,'EMP ADQ'!$M:$M,R21,'EMP ADQ'!$D:$D,'EMP ADQ'!$Y$13,'EMP ADQ'!$I:$I,"Efetivado")</f>
        <v>0</v>
      </c>
      <c r="Y21" s="387">
        <f>SUMIFS('EMP CON'!$G:$G,'EMP CON'!$M:$M,R21,'EMP CON'!$D:$D,'EMP CON'!$Y$12,'EMP CON'!$I:$I,"Efetivado")</f>
        <v>0</v>
      </c>
      <c r="Z21" s="387">
        <f>SUMIFS('EMP CON'!$G:$G,'EMP CON'!$M:$M,R21,'EMP CON'!$D:$D,'EMP CON'!$Y$13,'EMP CON'!$I:$I,"Efetivado")</f>
        <v>0</v>
      </c>
      <c r="AA21" s="387"/>
      <c r="AB21" s="387"/>
      <c r="AC21" s="387"/>
      <c r="AD21" s="387"/>
      <c r="AE21" s="387"/>
      <c r="AF21" s="387"/>
      <c r="AG21" s="387"/>
      <c r="AH21" s="387"/>
      <c r="AI21" s="387"/>
      <c r="AJ21" s="387"/>
      <c r="AK21" s="387"/>
      <c r="AL21" s="387"/>
      <c r="AM21" s="387"/>
      <c r="AN21" s="387"/>
      <c r="AO21" s="1"/>
    </row>
    <row r="22" spans="3:41" ht="17.100000000000001" customHeight="1" x14ac:dyDescent="0.25">
      <c r="C22" s="234" t="s">
        <v>77</v>
      </c>
      <c r="D22" s="69">
        <f>SUMIFS(REC!$F:$F,REC!$K:$K,'02'!D10,REC!$L:$L,'02'!$M$7,REC!$H:$H,"Pendente")</f>
        <v>0</v>
      </c>
      <c r="E22" s="69">
        <f>SUMIFS(REC!$F:$F,REC!$K:$K,'02'!E10,REC!$L:$L,'02'!$M$7,REC!$H:$H,"Pendente")</f>
        <v>600</v>
      </c>
      <c r="F22" s="69">
        <f>SUMIFS(REC!$F:$F,REC!$K:$K,'02'!F10,REC!$L:$L,'02'!$M$7,REC!$H:$H,"Pendente")</f>
        <v>0</v>
      </c>
      <c r="G22" s="69">
        <f>SUMIFS(REC!$F:$F,REC!$K:$K,'02'!G10,REC!$L:$L,'02'!$M$7,REC!$H:$H,"Pendente")</f>
        <v>0</v>
      </c>
      <c r="H22" s="69">
        <f>SUMIFS(REC!$F:$F,REC!$K:$K,'02'!H10,REC!$L:$L,'02'!$M$7,REC!$H:$H,"Pendente")</f>
        <v>0</v>
      </c>
      <c r="I22" s="69">
        <f>SUMIFS(REC!$F:$F,REC!$K:$K,'02'!I10,REC!$L:$L,'02'!$M$7,REC!$H:$H,"Pendente")</f>
        <v>0</v>
      </c>
      <c r="J22" s="69">
        <f>SUMIFS(REC!$F:$F,REC!$K:$K,'02'!J10,REC!$L:$L,'02'!$M$7,REC!$H:$H,"Pendente")</f>
        <v>0</v>
      </c>
      <c r="K22" s="69">
        <f>SUMIFS(REC!$F:$F,REC!$K:$K,'02'!K10,REC!$L:$L,'02'!$M$7,REC!$H:$H,"Pendente")</f>
        <v>0</v>
      </c>
      <c r="L22" s="69">
        <f>SUMIFS(REC!$F:$F,REC!$K:$K,'02'!L10,REC!$L:$L,'02'!$M$7,REC!$H:$H,"Pendente")</f>
        <v>0</v>
      </c>
      <c r="M22" s="69">
        <f>SUMIFS(REC!$F:$F,REC!$K:$K,'02'!M10,REC!$L:$L,'02'!$M$7,REC!$H:$H,"Pendente")</f>
        <v>0</v>
      </c>
      <c r="N22" s="69">
        <f>SUMIFS(REC!$F:$F,REC!$K:$K,'02'!N10,REC!$L:$L,'02'!$M$7,REC!$H:$H,"Pendente")</f>
        <v>0</v>
      </c>
      <c r="O22" s="69">
        <f>SUMIFS(REC!$F:$F,REC!$K:$K,'02'!O10,REC!$L:$L,'02'!$M$7,REC!$H:$H,"Pendente")</f>
        <v>0</v>
      </c>
      <c r="P22" s="1"/>
      <c r="Q22" s="1"/>
      <c r="R22" s="185">
        <v>2028</v>
      </c>
      <c r="S22" s="389">
        <f t="shared" si="1"/>
        <v>11243.04000000003</v>
      </c>
      <c r="T22" s="387">
        <f>SUMIFS(REC!$F:$F,REC!$L:$L,R22,REC!$H:$H,"Efetivado")</f>
        <v>0</v>
      </c>
      <c r="U22" s="387">
        <f>SUMIFS(DES!$F:$F,DES!$L:$L,R22,DES!$H:$H,"Efetivado")</f>
        <v>0</v>
      </c>
      <c r="V22" s="387">
        <f>SUMIFS('PG CAR'!$H:$H,'PG CAR'!$N:$N,R22,'PG CAR'!$J:$J,"Efetivado")</f>
        <v>0</v>
      </c>
      <c r="W22" s="387">
        <f>SUMIFS('EMP ADQ'!$G:$G,'EMP ADQ'!$M:$M,R22,'EMP ADQ'!$D:$D,'EMP ADQ'!$Y$12,'EMP ADQ'!$I:$I,"Efetivado")</f>
        <v>0</v>
      </c>
      <c r="X22" s="387">
        <f>SUMIFS('EMP ADQ'!$G:$G,'EMP ADQ'!$M:$M,R22,'EMP ADQ'!$D:$D,'EMP ADQ'!$Y$13,'EMP ADQ'!$I:$I,"Efetivado")</f>
        <v>0</v>
      </c>
      <c r="Y22" s="387">
        <f>SUMIFS('EMP CON'!$G:$G,'EMP CON'!$M:$M,R22,'EMP CON'!$D:$D,'EMP CON'!$Y$12,'EMP CON'!$I:$I,"Efetivado")</f>
        <v>0</v>
      </c>
      <c r="Z22" s="387">
        <f>SUMIFS('EMP CON'!$G:$G,'EMP CON'!$M:$M,R22,'EMP CON'!$D:$D,'EMP CON'!$Y$13,'EMP CON'!$I:$I,"Efetivado")</f>
        <v>0</v>
      </c>
      <c r="AA22" s="387"/>
      <c r="AB22" s="387"/>
      <c r="AC22" s="387"/>
      <c r="AD22" s="387"/>
      <c r="AE22" s="387"/>
      <c r="AF22" s="387"/>
      <c r="AG22" s="387"/>
      <c r="AH22" s="387"/>
      <c r="AI22" s="387"/>
      <c r="AJ22" s="387"/>
      <c r="AK22" s="387"/>
      <c r="AL22" s="387"/>
      <c r="AM22" s="387"/>
      <c r="AN22" s="387"/>
      <c r="AO22" s="1"/>
    </row>
    <row r="23" spans="3:41" ht="17.100000000000001" customHeight="1" x14ac:dyDescent="0.25">
      <c r="C23" s="234" t="s">
        <v>30</v>
      </c>
      <c r="D23" s="69">
        <f>SUMIFS('EMP ADQ'!$G:$G,'EMP ADQ'!$L:$L,'02'!D10,'EMP ADQ'!$M:$M,'02'!$M$7,'EMP ADQ'!$D:$D,'EMP ADQ'!$Y$12,'EMP ADQ'!$I:$I,"Pendente")</f>
        <v>0</v>
      </c>
      <c r="E23" s="69">
        <f>SUMIFS('EMP ADQ'!$G:$G,'EMP ADQ'!$L:$L,'02'!E10,'EMP ADQ'!$M:$M,'02'!$M$7,'EMP ADQ'!$D:$D,'EMP ADQ'!$Y$12,'EMP ADQ'!$I:$I,"Pendente")</f>
        <v>0</v>
      </c>
      <c r="F23" s="69">
        <f>SUMIFS('EMP ADQ'!$G:$G,'EMP ADQ'!$L:$L,'02'!F10,'EMP ADQ'!$M:$M,'02'!$M$7,'EMP ADQ'!$D:$D,'EMP ADQ'!$Y$12,'EMP ADQ'!$I:$I,"Pendente")</f>
        <v>0</v>
      </c>
      <c r="G23" s="69">
        <f>SUMIFS('EMP ADQ'!$G:$G,'EMP ADQ'!$L:$L,'02'!G10,'EMP ADQ'!$M:$M,'02'!$M$7,'EMP ADQ'!$D:$D,'EMP ADQ'!$Y$12,'EMP ADQ'!$I:$I,"Pendente")</f>
        <v>0</v>
      </c>
      <c r="H23" s="69">
        <f>SUMIFS('EMP ADQ'!$G:$G,'EMP ADQ'!$L:$L,'02'!H10,'EMP ADQ'!$M:$M,'02'!$M$7,'EMP ADQ'!$D:$D,'EMP ADQ'!$Y$12,'EMP ADQ'!$I:$I,"Pendente")</f>
        <v>0</v>
      </c>
      <c r="I23" s="69">
        <f>SUMIFS('EMP ADQ'!$G:$G,'EMP ADQ'!$L:$L,'02'!I10,'EMP ADQ'!$M:$M,'02'!$M$7,'EMP ADQ'!$D:$D,'EMP ADQ'!$Y$12,'EMP ADQ'!$I:$I,"Pendente")</f>
        <v>0</v>
      </c>
      <c r="J23" s="69">
        <f>SUMIFS('EMP ADQ'!$G:$G,'EMP ADQ'!$L:$L,'02'!J10,'EMP ADQ'!$M:$M,'02'!$M$7,'EMP ADQ'!$D:$D,'EMP ADQ'!$Y$12,'EMP ADQ'!$I:$I,"Pendente")</f>
        <v>0</v>
      </c>
      <c r="K23" s="69">
        <f>SUMIFS('EMP ADQ'!$G:$G,'EMP ADQ'!$L:$L,'02'!K10,'EMP ADQ'!$M:$M,'02'!$M$7,'EMP ADQ'!$D:$D,'EMP ADQ'!$Y$12,'EMP ADQ'!$I:$I,"Pendente")</f>
        <v>0</v>
      </c>
      <c r="L23" s="69">
        <f>SUMIFS('EMP ADQ'!$G:$G,'EMP ADQ'!$L:$L,'02'!L10,'EMP ADQ'!$M:$M,'02'!$M$7,'EMP ADQ'!$D:$D,'EMP ADQ'!$Y$12,'EMP ADQ'!$I:$I,"Pendente")</f>
        <v>0</v>
      </c>
      <c r="M23" s="69">
        <f>SUMIFS('EMP ADQ'!$G:$G,'EMP ADQ'!$L:$L,'02'!M10,'EMP ADQ'!$M:$M,'02'!$M$7,'EMP ADQ'!$D:$D,'EMP ADQ'!$Y$12,'EMP ADQ'!$I:$I,"Pendente")</f>
        <v>0</v>
      </c>
      <c r="N23" s="69">
        <f>SUMIFS('EMP ADQ'!$G:$G,'EMP ADQ'!$L:$L,'02'!N10,'EMP ADQ'!$M:$M,'02'!$M$7,'EMP ADQ'!$D:$D,'EMP ADQ'!$Y$12,'EMP ADQ'!$I:$I,"Pendente")</f>
        <v>0</v>
      </c>
      <c r="O23" s="69">
        <f>SUMIFS('EMP ADQ'!$G:$G,'EMP ADQ'!$L:$L,'02'!O10,'EMP ADQ'!$M:$M,'02'!$M$7,'EMP ADQ'!$D:$D,'EMP ADQ'!$Y$12,'EMP ADQ'!$I:$I,"Pendente")</f>
        <v>0</v>
      </c>
      <c r="P23" s="1"/>
      <c r="Q23" s="1"/>
      <c r="R23" s="185">
        <v>2029</v>
      </c>
      <c r="S23" s="389">
        <f t="shared" si="1"/>
        <v>11243.04000000003</v>
      </c>
      <c r="T23" s="387">
        <f>SUMIFS(REC!$F:$F,REC!$L:$L,R23,REC!$H:$H,"Efetivado")</f>
        <v>0</v>
      </c>
      <c r="U23" s="387">
        <f>SUMIFS(DES!$F:$F,DES!$L:$L,R23,DES!$H:$H,"Efetivado")</f>
        <v>0</v>
      </c>
      <c r="V23" s="387">
        <f>SUMIFS('PG CAR'!$H:$H,'PG CAR'!$N:$N,R23,'PG CAR'!$J:$J,"Efetivado")</f>
        <v>0</v>
      </c>
      <c r="W23" s="387">
        <f>SUMIFS('EMP ADQ'!$G:$G,'EMP ADQ'!$M:$M,R23,'EMP ADQ'!$D:$D,'EMP ADQ'!$Y$12,'EMP ADQ'!$I:$I,"Efetivado")</f>
        <v>0</v>
      </c>
      <c r="X23" s="387">
        <f>SUMIFS('EMP ADQ'!$G:$G,'EMP ADQ'!$M:$M,R23,'EMP ADQ'!$D:$D,'EMP ADQ'!$Y$13,'EMP ADQ'!$I:$I,"Efetivado")</f>
        <v>0</v>
      </c>
      <c r="Y23" s="387">
        <f>SUMIFS('EMP CON'!$G:$G,'EMP CON'!$M:$M,R23,'EMP CON'!$D:$D,'EMP CON'!$Y$12,'EMP CON'!$I:$I,"Efetivado")</f>
        <v>0</v>
      </c>
      <c r="Z23" s="387">
        <f>SUMIFS('EMP CON'!$G:$G,'EMP CON'!$M:$M,R23,'EMP CON'!$D:$D,'EMP CON'!$Y$13,'EMP CON'!$I:$I,"Efetivado")</f>
        <v>0</v>
      </c>
      <c r="AA23" s="387"/>
      <c r="AB23" s="387"/>
      <c r="AC23" s="387"/>
      <c r="AD23" s="387"/>
      <c r="AE23" s="387"/>
      <c r="AF23" s="387"/>
      <c r="AG23" s="387"/>
      <c r="AH23" s="387"/>
      <c r="AI23" s="387"/>
      <c r="AJ23" s="387"/>
      <c r="AK23" s="387"/>
      <c r="AL23" s="387"/>
      <c r="AM23" s="387"/>
      <c r="AN23" s="387"/>
      <c r="AO23" s="1"/>
    </row>
    <row r="24" spans="3:41" ht="17.100000000000001" customHeight="1" x14ac:dyDescent="0.25">
      <c r="C24" s="234" t="s">
        <v>29</v>
      </c>
      <c r="D24" s="69">
        <f>SUMIFS('EMP CON'!$G:$G,'EMP CON'!$L:$L,'02'!D10,'EMP CON'!$M:$M,'02'!$M$7,'EMP CON'!$D:$D,'EMP CON'!$Y$13,'EMP CON'!$I:$I,"Pendente")</f>
        <v>300</v>
      </c>
      <c r="E24" s="69">
        <f>SUMIFS('EMP CON'!$G:$G,'EMP CON'!$L:$L,'02'!E10,'EMP CON'!$M:$M,'02'!$M$7,'EMP CON'!$D:$D,'EMP CON'!$Y$13,'EMP CON'!$I:$I,"Pendente")</f>
        <v>0</v>
      </c>
      <c r="F24" s="69">
        <f>SUMIFS('EMP CON'!$G:$G,'EMP CON'!$L:$L,'02'!F10,'EMP CON'!$M:$M,'02'!$M$7,'EMP CON'!$D:$D,'EMP CON'!$Y$13,'EMP CON'!$I:$I,"Pendente")</f>
        <v>0</v>
      </c>
      <c r="G24" s="69">
        <f>SUMIFS('EMP CON'!$G:$G,'EMP CON'!$L:$L,'02'!G10,'EMP CON'!$M:$M,'02'!$M$7,'EMP CON'!$D:$D,'EMP CON'!$Y$13,'EMP CON'!$I:$I,"Pendente")</f>
        <v>0</v>
      </c>
      <c r="H24" s="69">
        <f>SUMIFS('EMP CON'!$G:$G,'EMP CON'!$L:$L,'02'!H10,'EMP CON'!$M:$M,'02'!$M$7,'EMP CON'!$D:$D,'EMP CON'!$Y$13,'EMP CON'!$I:$I,"Pendente")</f>
        <v>0</v>
      </c>
      <c r="I24" s="69">
        <f>SUMIFS('EMP CON'!$G:$G,'EMP CON'!$L:$L,'02'!I10,'EMP CON'!$M:$M,'02'!$M$7,'EMP CON'!$D:$D,'EMP CON'!$Y$13,'EMP CON'!$I:$I,"Pendente")</f>
        <v>0</v>
      </c>
      <c r="J24" s="69">
        <f>SUMIFS('EMP CON'!$G:$G,'EMP CON'!$L:$L,'02'!J10,'EMP CON'!$M:$M,'02'!$M$7,'EMP CON'!$D:$D,'EMP CON'!$Y$13,'EMP CON'!$I:$I,"Pendente")</f>
        <v>0</v>
      </c>
      <c r="K24" s="69">
        <f>SUMIFS('EMP CON'!$G:$G,'EMP CON'!$L:$L,'02'!K10,'EMP CON'!$M:$M,'02'!$M$7,'EMP CON'!$D:$D,'EMP CON'!$Y$13,'EMP CON'!$I:$I,"Pendente")</f>
        <v>0</v>
      </c>
      <c r="L24" s="69">
        <f>SUMIFS('EMP CON'!$G:$G,'EMP CON'!$L:$L,'02'!L10,'EMP CON'!$M:$M,'02'!$M$7,'EMP CON'!$D:$D,'EMP CON'!$Y$13,'EMP CON'!$I:$I,"Pendente")</f>
        <v>0</v>
      </c>
      <c r="M24" s="69">
        <f>SUMIFS('EMP CON'!$G:$G,'EMP CON'!$L:$L,'02'!M10,'EMP CON'!$M:$M,'02'!$M$7,'EMP CON'!$D:$D,'EMP CON'!$Y$13,'EMP CON'!$I:$I,"Pendente")</f>
        <v>0</v>
      </c>
      <c r="N24" s="69">
        <f>SUMIFS('EMP CON'!$G:$G,'EMP CON'!$L:$L,'02'!N10,'EMP CON'!$M:$M,'02'!$M$7,'EMP CON'!$D:$D,'EMP CON'!$Y$13,'EMP CON'!$I:$I,"Pendente")</f>
        <v>0</v>
      </c>
      <c r="O24" s="69">
        <f>SUMIFS('EMP CON'!$G:$G,'EMP CON'!$L:$L,'02'!O10,'EMP CON'!$M:$M,'02'!$M$7,'EMP CON'!$D:$D,'EMP CON'!$Y$13,'EMP CON'!$I:$I,"Pendente")</f>
        <v>0</v>
      </c>
      <c r="P24" s="1"/>
      <c r="Q24" s="1"/>
      <c r="R24" s="185">
        <v>2030</v>
      </c>
      <c r="S24" s="389">
        <f t="shared" si="1"/>
        <v>11243.04000000003</v>
      </c>
      <c r="T24" s="387">
        <f>SUMIFS(REC!$F:$F,REC!$L:$L,R24,REC!$H:$H,"Efetivado")</f>
        <v>0</v>
      </c>
      <c r="U24" s="387">
        <f>SUMIFS(DES!$F:$F,DES!$L:$L,R24,DES!$H:$H,"Efetivado")</f>
        <v>0</v>
      </c>
      <c r="V24" s="387">
        <f>SUMIFS('PG CAR'!$H:$H,'PG CAR'!$N:$N,R24,'PG CAR'!$J:$J,"Efetivado")</f>
        <v>0</v>
      </c>
      <c r="W24" s="387">
        <f>SUMIFS('EMP ADQ'!$G:$G,'EMP ADQ'!$M:$M,R24,'EMP ADQ'!$D:$D,'EMP ADQ'!$Y$12,'EMP ADQ'!$I:$I,"Efetivado")</f>
        <v>0</v>
      </c>
      <c r="X24" s="387">
        <f>SUMIFS('EMP ADQ'!$G:$G,'EMP ADQ'!$M:$M,R24,'EMP ADQ'!$D:$D,'EMP ADQ'!$Y$13,'EMP ADQ'!$I:$I,"Efetivado")</f>
        <v>0</v>
      </c>
      <c r="Y24" s="387">
        <f>SUMIFS('EMP CON'!$G:$G,'EMP CON'!$M:$M,R24,'EMP CON'!$D:$D,'EMP CON'!$Y$12,'EMP CON'!$I:$I,"Efetivado")</f>
        <v>0</v>
      </c>
      <c r="Z24" s="387">
        <f>SUMIFS('EMP CON'!$G:$G,'EMP CON'!$M:$M,R24,'EMP CON'!$D:$D,'EMP CON'!$Y$13,'EMP CON'!$I:$I,"Efetivado")</f>
        <v>0</v>
      </c>
      <c r="AA24" s="387"/>
      <c r="AB24" s="387"/>
      <c r="AC24" s="387"/>
      <c r="AD24" s="387"/>
      <c r="AE24" s="387"/>
      <c r="AF24" s="387"/>
      <c r="AG24" s="387"/>
      <c r="AH24" s="387"/>
      <c r="AI24" s="387"/>
      <c r="AJ24" s="387"/>
      <c r="AK24" s="387"/>
      <c r="AL24" s="387"/>
      <c r="AM24" s="387"/>
      <c r="AN24" s="387"/>
      <c r="AO24" s="1"/>
    </row>
    <row r="25" spans="3:41" ht="17.100000000000001" customHeight="1" x14ac:dyDescent="0.25">
      <c r="C25" s="235" t="s">
        <v>31</v>
      </c>
      <c r="D25" s="70">
        <f t="shared" ref="D25:O25" si="4">SUM(AC18:AC19)</f>
        <v>0</v>
      </c>
      <c r="E25" s="70">
        <f t="shared" si="4"/>
        <v>0</v>
      </c>
      <c r="F25" s="70">
        <f t="shared" si="4"/>
        <v>0</v>
      </c>
      <c r="G25" s="70">
        <f t="shared" si="4"/>
        <v>0</v>
      </c>
      <c r="H25" s="70">
        <f t="shared" si="4"/>
        <v>0</v>
      </c>
      <c r="I25" s="70">
        <f t="shared" si="4"/>
        <v>0</v>
      </c>
      <c r="J25" s="70">
        <f t="shared" si="4"/>
        <v>0</v>
      </c>
      <c r="K25" s="70">
        <f t="shared" si="4"/>
        <v>0</v>
      </c>
      <c r="L25" s="70">
        <f t="shared" si="4"/>
        <v>0</v>
      </c>
      <c r="M25" s="70">
        <f t="shared" si="4"/>
        <v>0</v>
      </c>
      <c r="N25" s="70">
        <f t="shared" si="4"/>
        <v>0</v>
      </c>
      <c r="O25" s="70">
        <f t="shared" si="4"/>
        <v>0</v>
      </c>
      <c r="P25" s="1"/>
      <c r="Q25" s="1"/>
      <c r="R25" s="185">
        <v>2031</v>
      </c>
      <c r="S25" s="389">
        <f t="shared" si="1"/>
        <v>11243.04000000003</v>
      </c>
      <c r="T25" s="387">
        <f>SUMIFS(REC!$F:$F,REC!$L:$L,R25,REC!$H:$H,"Efetivado")</f>
        <v>0</v>
      </c>
      <c r="U25" s="387">
        <f>SUMIFS(DES!$F:$F,DES!$L:$L,R25,DES!$H:$H,"Efetivado")</f>
        <v>0</v>
      </c>
      <c r="V25" s="387">
        <f>SUMIFS('PG CAR'!$H:$H,'PG CAR'!$N:$N,R25,'PG CAR'!$J:$J,"Efetivado")</f>
        <v>0</v>
      </c>
      <c r="W25" s="387">
        <f>SUMIFS('EMP ADQ'!$G:$G,'EMP ADQ'!$M:$M,R25,'EMP ADQ'!$D:$D,'EMP ADQ'!$Y$12,'EMP ADQ'!$I:$I,"Efetivado")</f>
        <v>0</v>
      </c>
      <c r="X25" s="387">
        <f>SUMIFS('EMP ADQ'!$G:$G,'EMP ADQ'!$M:$M,R25,'EMP ADQ'!$D:$D,'EMP ADQ'!$Y$13,'EMP ADQ'!$I:$I,"Efetivado")</f>
        <v>0</v>
      </c>
      <c r="Y25" s="387">
        <f>SUMIFS('EMP CON'!$G:$G,'EMP CON'!$M:$M,R25,'EMP CON'!$D:$D,'EMP CON'!$Y$12,'EMP CON'!$I:$I,"Efetivado")</f>
        <v>0</v>
      </c>
      <c r="Z25" s="387">
        <f>SUMIFS('EMP CON'!$G:$G,'EMP CON'!$M:$M,R25,'EMP CON'!$D:$D,'EMP CON'!$Y$13,'EMP CON'!$I:$I,"Efetivado")</f>
        <v>0</v>
      </c>
      <c r="AA25" s="387"/>
      <c r="AB25" s="387"/>
      <c r="AC25" s="387"/>
      <c r="AD25" s="387"/>
      <c r="AE25" s="387"/>
      <c r="AF25" s="387"/>
      <c r="AG25" s="387"/>
      <c r="AH25" s="387"/>
      <c r="AI25" s="387"/>
      <c r="AJ25" s="387"/>
      <c r="AK25" s="387"/>
      <c r="AL25" s="387"/>
      <c r="AM25" s="387"/>
      <c r="AN25" s="387"/>
      <c r="AO25" s="1"/>
    </row>
    <row r="26" spans="3:41" ht="17.100000000000001" customHeight="1" x14ac:dyDescent="0.25">
      <c r="C26" s="235" t="s">
        <v>32</v>
      </c>
      <c r="D26" s="70">
        <f>SUMIFS('EMP CON'!$G:$G,'EMP CON'!$L:$L,'02'!D10,'EMP CON'!$M:$M,'02'!$M$7,'EMP CON'!$D:$D,'EMP CON'!$Y$12,'EMP CON'!$I:$I,"Pendente")</f>
        <v>0</v>
      </c>
      <c r="E26" s="70">
        <f>SUMIFS('EMP CON'!$G:$G,'EMP CON'!$L:$L,'02'!E10,'EMP CON'!$M:$M,'02'!$M$7,'EMP CON'!$D:$D,'EMP CON'!$Y$12,'EMP CON'!$I:$I,"Pendente")</f>
        <v>0</v>
      </c>
      <c r="F26" s="70">
        <f>SUMIFS('EMP CON'!$G:$G,'EMP CON'!$L:$L,'02'!F10,'EMP CON'!$M:$M,'02'!$M$7,'EMP CON'!$D:$D,'EMP CON'!$Y$12,'EMP CON'!$I:$I,"Pendente")</f>
        <v>0</v>
      </c>
      <c r="G26" s="70">
        <f>SUMIFS('EMP CON'!$G:$G,'EMP CON'!$L:$L,'02'!G10,'EMP CON'!$M:$M,'02'!$M$7,'EMP CON'!$D:$D,'EMP CON'!$Y$12,'EMP CON'!$I:$I,"Pendente")</f>
        <v>0</v>
      </c>
      <c r="H26" s="70">
        <f>SUMIFS('EMP CON'!$G:$G,'EMP CON'!$L:$L,'02'!H10,'EMP CON'!$M:$M,'02'!$M$7,'EMP CON'!$D:$D,'EMP CON'!$Y$12,'EMP CON'!$I:$I,"Pendente")</f>
        <v>0</v>
      </c>
      <c r="I26" s="70">
        <f>SUMIFS('EMP CON'!$G:$G,'EMP CON'!$L:$L,'02'!I10,'EMP CON'!$M:$M,'02'!$M$7,'EMP CON'!$D:$D,'EMP CON'!$Y$12,'EMP CON'!$I:$I,"Pendente")</f>
        <v>0</v>
      </c>
      <c r="J26" s="70">
        <f>SUMIFS('EMP CON'!$G:$G,'EMP CON'!$L:$L,'02'!J10,'EMP CON'!$M:$M,'02'!$M$7,'EMP CON'!$D:$D,'EMP CON'!$Y$12,'EMP CON'!$I:$I,"Pendente")</f>
        <v>0</v>
      </c>
      <c r="K26" s="70">
        <f>SUMIFS('EMP CON'!$G:$G,'EMP CON'!$L:$L,'02'!K10,'EMP CON'!$M:$M,'02'!$M$7,'EMP CON'!$D:$D,'EMP CON'!$Y$12,'EMP CON'!$I:$I,"Pendente")</f>
        <v>0</v>
      </c>
      <c r="L26" s="70">
        <f>SUMIFS('EMP CON'!$G:$G,'EMP CON'!$L:$L,'02'!L10,'EMP CON'!$M:$M,'02'!$M$7,'EMP CON'!$D:$D,'EMP CON'!$Y$12,'EMP CON'!$I:$I,"Pendente")</f>
        <v>0</v>
      </c>
      <c r="M26" s="70">
        <f>SUMIFS('EMP CON'!$G:$G,'EMP CON'!$L:$L,'02'!M10,'EMP CON'!$M:$M,'02'!$M$7,'EMP CON'!$D:$D,'EMP CON'!$Y$12,'EMP CON'!$I:$I,"Pendente")</f>
        <v>0</v>
      </c>
      <c r="N26" s="70">
        <f>SUMIFS('EMP CON'!$G:$G,'EMP CON'!$L:$L,'02'!N10,'EMP CON'!$M:$M,'02'!$M$7,'EMP CON'!$D:$D,'EMP CON'!$Y$12,'EMP CON'!$I:$I,"Pendente")</f>
        <v>0</v>
      </c>
      <c r="O26" s="70">
        <f>SUMIFS('EMP CON'!$G:$G,'EMP CON'!$L:$L,'02'!O10,'EMP CON'!$M:$M,'02'!$M$7,'EMP CON'!$D:$D,'EMP CON'!$Y$12,'EMP CON'!$I:$I,"Pendente")</f>
        <v>0</v>
      </c>
      <c r="P26" s="1"/>
      <c r="Q26" s="1"/>
      <c r="R26" s="185">
        <v>2032</v>
      </c>
      <c r="S26" s="389">
        <f t="shared" si="1"/>
        <v>11243.04000000003</v>
      </c>
      <c r="T26" s="387">
        <f>SUMIFS(REC!$F:$F,REC!$L:$L,R26,REC!$H:$H,"Efetivado")</f>
        <v>0</v>
      </c>
      <c r="U26" s="387">
        <f>SUMIFS(DES!$F:$F,DES!$L:$L,R26,DES!$H:$H,"Efetivado")</f>
        <v>0</v>
      </c>
      <c r="V26" s="387">
        <f>SUMIFS('PG CAR'!$H:$H,'PG CAR'!$N:$N,R26,'PG CAR'!$J:$J,"Efetivado")</f>
        <v>0</v>
      </c>
      <c r="W26" s="387">
        <f>SUMIFS('EMP ADQ'!$G:$G,'EMP ADQ'!$M:$M,R26,'EMP ADQ'!$D:$D,'EMP ADQ'!$Y$12,'EMP ADQ'!$I:$I,"Efetivado")</f>
        <v>0</v>
      </c>
      <c r="X26" s="387">
        <f>SUMIFS('EMP ADQ'!$G:$G,'EMP ADQ'!$M:$M,R26,'EMP ADQ'!$D:$D,'EMP ADQ'!$Y$13,'EMP ADQ'!$I:$I,"Efetivado")</f>
        <v>0</v>
      </c>
      <c r="Y26" s="387">
        <f>SUMIFS('EMP CON'!$G:$G,'EMP CON'!$M:$M,R26,'EMP CON'!$D:$D,'EMP CON'!$Y$12,'EMP CON'!$I:$I,"Efetivado")</f>
        <v>0</v>
      </c>
      <c r="Z26" s="387">
        <f>SUMIFS('EMP CON'!$G:$G,'EMP CON'!$M:$M,R26,'EMP CON'!$D:$D,'EMP CON'!$Y$13,'EMP CON'!$I:$I,"Efetivado")</f>
        <v>0</v>
      </c>
      <c r="AA26" s="387"/>
      <c r="AB26" s="387"/>
      <c r="AC26" s="387"/>
      <c r="AD26" s="387"/>
      <c r="AE26" s="387"/>
      <c r="AF26" s="387"/>
      <c r="AG26" s="387"/>
      <c r="AH26" s="387"/>
      <c r="AI26" s="387"/>
      <c r="AJ26" s="387"/>
      <c r="AK26" s="387"/>
      <c r="AL26" s="387"/>
      <c r="AM26" s="387"/>
      <c r="AN26" s="387"/>
      <c r="AO26" s="1"/>
    </row>
    <row r="27" spans="3:41" ht="17.100000000000001" customHeight="1" x14ac:dyDescent="0.25">
      <c r="C27" s="235" t="s">
        <v>33</v>
      </c>
      <c r="D27" s="70">
        <f>SUMIFS('EMP ADQ'!$G:$G,'EMP ADQ'!$L:$L,'02'!D10,'EMP ADQ'!$M:$M,'02'!$M$7,'EMP ADQ'!$D:$D,'EMP ADQ'!$Y$13,'EMP ADQ'!$I:$I,"Pendente")</f>
        <v>600</v>
      </c>
      <c r="E27" s="70">
        <f>SUMIFS('EMP ADQ'!$G:$G,'EMP ADQ'!$L:$L,'02'!E10,'EMP ADQ'!$M:$M,'02'!$M$7,'EMP ADQ'!$D:$D,'EMP ADQ'!$Y$13,'EMP ADQ'!$I:$I,"Pendente")</f>
        <v>0</v>
      </c>
      <c r="F27" s="70">
        <f>SUMIFS('EMP ADQ'!$G:$G,'EMP ADQ'!$L:$L,'02'!F10,'EMP ADQ'!$M:$M,'02'!$M$7,'EMP ADQ'!$D:$D,'EMP ADQ'!$Y$13,'EMP ADQ'!$I:$I,"Pendente")</f>
        <v>0</v>
      </c>
      <c r="G27" s="70">
        <f>SUMIFS('EMP ADQ'!$G:$G,'EMP ADQ'!$L:$L,'02'!G10,'EMP ADQ'!$M:$M,'02'!$M$7,'EMP ADQ'!$D:$D,'EMP ADQ'!$Y$13,'EMP ADQ'!$I:$I,"Pendente")</f>
        <v>0</v>
      </c>
      <c r="H27" s="70">
        <f>SUMIFS('EMP ADQ'!$G:$G,'EMP ADQ'!$L:$L,'02'!H10,'EMP ADQ'!$M:$M,'02'!$M$7,'EMP ADQ'!$D:$D,'EMP ADQ'!$Y$13,'EMP ADQ'!$I:$I,"Pendente")</f>
        <v>0</v>
      </c>
      <c r="I27" s="70">
        <f>SUMIFS('EMP ADQ'!$G:$G,'EMP ADQ'!$L:$L,'02'!I10,'EMP ADQ'!$M:$M,'02'!$M$7,'EMP ADQ'!$D:$D,'EMP ADQ'!$Y$13,'EMP ADQ'!$I:$I,"Pendente")</f>
        <v>0</v>
      </c>
      <c r="J27" s="70">
        <f>SUMIFS('EMP ADQ'!$G:$G,'EMP ADQ'!$L:$L,'02'!J10,'EMP ADQ'!$M:$M,'02'!$M$7,'EMP ADQ'!$D:$D,'EMP ADQ'!$Y$13,'EMP ADQ'!$I:$I,"Pendente")</f>
        <v>0</v>
      </c>
      <c r="K27" s="70">
        <f>SUMIFS('EMP ADQ'!$G:$G,'EMP ADQ'!$L:$L,'02'!K10,'EMP ADQ'!$M:$M,'02'!$M$7,'EMP ADQ'!$D:$D,'EMP ADQ'!$Y$13,'EMP ADQ'!$I:$I,"Pendente")</f>
        <v>0</v>
      </c>
      <c r="L27" s="70">
        <f>SUMIFS('EMP ADQ'!$G:$G,'EMP ADQ'!$L:$L,'02'!L10,'EMP ADQ'!$M:$M,'02'!$M$7,'EMP ADQ'!$D:$D,'EMP ADQ'!$Y$13,'EMP ADQ'!$I:$I,"Pendente")</f>
        <v>0</v>
      </c>
      <c r="M27" s="70">
        <f>SUMIFS('EMP ADQ'!$G:$G,'EMP ADQ'!$L:$L,'02'!M10,'EMP ADQ'!$M:$M,'02'!$M$7,'EMP ADQ'!$D:$D,'EMP ADQ'!$Y$13,'EMP ADQ'!$I:$I,"Pendente")</f>
        <v>0</v>
      </c>
      <c r="N27" s="70">
        <f>SUMIFS('EMP ADQ'!$G:$G,'EMP ADQ'!$L:$L,'02'!N10,'EMP ADQ'!$M:$M,'02'!$M$7,'EMP ADQ'!$D:$D,'EMP ADQ'!$Y$13,'EMP ADQ'!$I:$I,"Pendente")</f>
        <v>0</v>
      </c>
      <c r="O27" s="70">
        <f>SUMIFS('EMP ADQ'!$G:$G,'EMP ADQ'!$L:$L,'02'!O10,'EMP ADQ'!$M:$M,'02'!$M$7,'EMP ADQ'!$D:$D,'EMP ADQ'!$Y$13,'EMP ADQ'!$I:$I,"Pendente")</f>
        <v>0</v>
      </c>
      <c r="P27" s="1"/>
      <c r="Q27" s="1"/>
      <c r="R27" s="185">
        <v>2033</v>
      </c>
      <c r="S27" s="389">
        <f t="shared" si="1"/>
        <v>11243.04000000003</v>
      </c>
      <c r="T27" s="387">
        <f>SUMIFS(REC!$F:$F,REC!$L:$L,R27,REC!$H:$H,"Efetivado")</f>
        <v>0</v>
      </c>
      <c r="U27" s="387">
        <f>SUMIFS(DES!$F:$F,DES!$L:$L,R27,DES!$H:$H,"Efetivado")</f>
        <v>0</v>
      </c>
      <c r="V27" s="387">
        <f>SUMIFS('PG CAR'!$H:$H,'PG CAR'!$N:$N,R27,'PG CAR'!$J:$J,"Efetivado")</f>
        <v>0</v>
      </c>
      <c r="W27" s="387">
        <f>SUMIFS('EMP ADQ'!$G:$G,'EMP ADQ'!$M:$M,R27,'EMP ADQ'!$D:$D,'EMP ADQ'!$Y$12,'EMP ADQ'!$I:$I,"Efetivado")</f>
        <v>0</v>
      </c>
      <c r="X27" s="387">
        <f>SUMIFS('EMP ADQ'!$G:$G,'EMP ADQ'!$M:$M,R27,'EMP ADQ'!$D:$D,'EMP ADQ'!$Y$13,'EMP ADQ'!$I:$I,"Efetivado")</f>
        <v>0</v>
      </c>
      <c r="Y27" s="387">
        <f>SUMIFS('EMP CON'!$G:$G,'EMP CON'!$M:$M,R27,'EMP CON'!$D:$D,'EMP CON'!$Y$12,'EMP CON'!$I:$I,"Efetivado")</f>
        <v>0</v>
      </c>
      <c r="Z27" s="387">
        <f>SUMIFS('EMP CON'!$G:$G,'EMP CON'!$M:$M,R27,'EMP CON'!$D:$D,'EMP CON'!$Y$13,'EMP CON'!$I:$I,"Efetivado")</f>
        <v>0</v>
      </c>
      <c r="AA27" s="387"/>
      <c r="AB27" s="387"/>
      <c r="AC27" s="387"/>
      <c r="AD27" s="387"/>
      <c r="AE27" s="387"/>
      <c r="AF27" s="387"/>
      <c r="AG27" s="387"/>
      <c r="AH27" s="387"/>
      <c r="AI27" s="387"/>
      <c r="AJ27" s="387"/>
      <c r="AK27" s="387"/>
      <c r="AL27" s="387"/>
      <c r="AM27" s="387"/>
      <c r="AN27" s="387"/>
      <c r="AO27" s="1"/>
    </row>
    <row r="28" spans="3:41" ht="4.5" customHeight="1" x14ac:dyDescent="0.25"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"/>
      <c r="Q28" s="1"/>
      <c r="R28" s="185">
        <v>2034</v>
      </c>
      <c r="S28" s="389">
        <f t="shared" si="1"/>
        <v>11243.04000000003</v>
      </c>
      <c r="T28" s="387">
        <f>SUMIFS(REC!$F:$F,REC!$L:$L,R28,REC!$H:$H,"Efetivado")</f>
        <v>0</v>
      </c>
      <c r="U28" s="387">
        <f>SUMIFS(DES!$F:$F,DES!$L:$L,R28,DES!$H:$H,"Efetivado")</f>
        <v>0</v>
      </c>
      <c r="V28" s="387">
        <f>SUMIFS('PG CAR'!$H:$H,'PG CAR'!$N:$N,R28,'PG CAR'!$J:$J,"Efetivado")</f>
        <v>0</v>
      </c>
      <c r="W28" s="387">
        <f>SUMIFS('EMP ADQ'!$G:$G,'EMP ADQ'!$M:$M,R28,'EMP ADQ'!$D:$D,'EMP ADQ'!$Y$12,'EMP ADQ'!$I:$I,"Efetivado")</f>
        <v>0</v>
      </c>
      <c r="X28" s="387">
        <f>SUMIFS('EMP ADQ'!$G:$G,'EMP ADQ'!$M:$M,R28,'EMP ADQ'!$D:$D,'EMP ADQ'!$Y$13,'EMP ADQ'!$I:$I,"Efetivado")</f>
        <v>0</v>
      </c>
      <c r="Y28" s="387">
        <f>SUMIFS('EMP CON'!$G:$G,'EMP CON'!$M:$M,R28,'EMP CON'!$D:$D,'EMP CON'!$Y$12,'EMP CON'!$I:$I,"Efetivado")</f>
        <v>0</v>
      </c>
      <c r="Z28" s="387">
        <f>SUMIFS('EMP CON'!$G:$G,'EMP CON'!$M:$M,R28,'EMP CON'!$D:$D,'EMP CON'!$Y$13,'EMP CON'!$I:$I,"Efetivado")</f>
        <v>0</v>
      </c>
      <c r="AA28" s="387"/>
      <c r="AB28" s="387"/>
      <c r="AC28" s="387"/>
      <c r="AD28" s="387"/>
      <c r="AE28" s="387"/>
      <c r="AF28" s="387"/>
      <c r="AG28" s="387"/>
      <c r="AH28" s="387"/>
      <c r="AI28" s="387"/>
      <c r="AJ28" s="387"/>
      <c r="AK28" s="387"/>
      <c r="AL28" s="387"/>
      <c r="AM28" s="387"/>
      <c r="AN28" s="387"/>
      <c r="AO28" s="1"/>
    </row>
    <row r="29" spans="3:41" ht="17.100000000000001" customHeight="1" x14ac:dyDescent="0.25">
      <c r="C29" s="74" t="s">
        <v>22</v>
      </c>
      <c r="D29" s="238">
        <f>D20+D22+D23+D24-D25-D26-D27</f>
        <v>52582.98</v>
      </c>
      <c r="E29" s="238">
        <f>D29+E13+E14+E15-E16-E17-E18+E22+E23+E24-E25-E26-E27</f>
        <v>53792.04</v>
      </c>
      <c r="F29" s="238">
        <f t="shared" ref="F29:O29" si="5">E29+F13+F14+F15-F16-F17-F18+F22+F23+F24-F25-F26-F27</f>
        <v>54066.740000000005</v>
      </c>
      <c r="G29" s="238">
        <f t="shared" si="5"/>
        <v>55900.310000000005</v>
      </c>
      <c r="H29" s="238">
        <f t="shared" si="5"/>
        <v>56642.94000000001</v>
      </c>
      <c r="I29" s="238">
        <f t="shared" si="5"/>
        <v>55594.500000000015</v>
      </c>
      <c r="J29" s="238">
        <f t="shared" si="5"/>
        <v>56013.780000000013</v>
      </c>
      <c r="K29" s="238">
        <f t="shared" si="5"/>
        <v>61211.520000000011</v>
      </c>
      <c r="L29" s="238">
        <f t="shared" si="5"/>
        <v>59885.210000000014</v>
      </c>
      <c r="M29" s="238">
        <f t="shared" si="5"/>
        <v>58847.74000000002</v>
      </c>
      <c r="N29" s="238">
        <f t="shared" si="5"/>
        <v>57947.630000000019</v>
      </c>
      <c r="O29" s="238">
        <f t="shared" si="5"/>
        <v>58762.030000000021</v>
      </c>
      <c r="P29" s="1"/>
      <c r="Q29" s="1"/>
      <c r="R29" s="185">
        <v>2035</v>
      </c>
      <c r="S29" s="389">
        <f t="shared" si="1"/>
        <v>11243.04000000003</v>
      </c>
      <c r="T29" s="387">
        <f>SUMIFS(REC!$F:$F,REC!$L:$L,R29,REC!$H:$H,"Efetivado")</f>
        <v>0</v>
      </c>
      <c r="U29" s="387">
        <f>SUMIFS(DES!$F:$F,DES!$L:$L,R29,DES!$H:$H,"Efetivado")</f>
        <v>0</v>
      </c>
      <c r="V29" s="387">
        <f>SUMIFS('PG CAR'!$H:$H,'PG CAR'!$N:$N,R29,'PG CAR'!$J:$J,"Efetivado")</f>
        <v>0</v>
      </c>
      <c r="W29" s="387">
        <f>SUMIFS('EMP ADQ'!$G:$G,'EMP ADQ'!$M:$M,R29,'EMP ADQ'!$D:$D,'EMP ADQ'!$Y$12,'EMP ADQ'!$I:$I,"Efetivado")</f>
        <v>0</v>
      </c>
      <c r="X29" s="387">
        <f>SUMIFS('EMP ADQ'!$G:$G,'EMP ADQ'!$M:$M,R29,'EMP ADQ'!$D:$D,'EMP ADQ'!$Y$13,'EMP ADQ'!$I:$I,"Efetivado")</f>
        <v>0</v>
      </c>
      <c r="Y29" s="387">
        <f>SUMIFS('EMP CON'!$G:$G,'EMP CON'!$M:$M,R29,'EMP CON'!$D:$D,'EMP CON'!$Y$12,'EMP CON'!$I:$I,"Efetivado")</f>
        <v>0</v>
      </c>
      <c r="Z29" s="387">
        <f>SUMIFS('EMP CON'!$G:$G,'EMP CON'!$M:$M,R29,'EMP CON'!$D:$D,'EMP CON'!$Y$13,'EMP CON'!$I:$I,"Efetivado")</f>
        <v>0</v>
      </c>
      <c r="AA29" s="387"/>
      <c r="AB29" s="387"/>
      <c r="AC29" s="387"/>
      <c r="AD29" s="387"/>
      <c r="AE29" s="387"/>
      <c r="AF29" s="387"/>
      <c r="AG29" s="387"/>
      <c r="AH29" s="387"/>
      <c r="AI29" s="387"/>
      <c r="AJ29" s="387"/>
      <c r="AK29" s="387"/>
      <c r="AL29" s="387"/>
      <c r="AM29" s="387"/>
      <c r="AN29" s="387"/>
      <c r="AO29" s="1"/>
    </row>
    <row r="30" spans="3:41" x14ac:dyDescent="0.25"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85">
        <v>2036</v>
      </c>
      <c r="S30" s="389">
        <f t="shared" si="1"/>
        <v>11243.04000000003</v>
      </c>
      <c r="T30" s="387">
        <f>SUMIFS(REC!$F:$F,REC!$L:$L,R30,REC!$H:$H,"Efetivado")</f>
        <v>0</v>
      </c>
      <c r="U30" s="387">
        <f>SUMIFS(DES!$F:$F,DES!$L:$L,R30,DES!$H:$H,"Efetivado")</f>
        <v>0</v>
      </c>
      <c r="V30" s="387">
        <f>SUMIFS('PG CAR'!$H:$H,'PG CAR'!$N:$N,R30,'PG CAR'!$J:$J,"Efetivado")</f>
        <v>0</v>
      </c>
      <c r="W30" s="387">
        <f>SUMIFS('EMP ADQ'!$G:$G,'EMP ADQ'!$M:$M,R30,'EMP ADQ'!$D:$D,'EMP ADQ'!$Y$12,'EMP ADQ'!$I:$I,"Efetivado")</f>
        <v>0</v>
      </c>
      <c r="X30" s="387">
        <f>SUMIFS('EMP ADQ'!$G:$G,'EMP ADQ'!$M:$M,R30,'EMP ADQ'!$D:$D,'EMP ADQ'!$Y$13,'EMP ADQ'!$I:$I,"Efetivado")</f>
        <v>0</v>
      </c>
      <c r="Y30" s="387">
        <f>SUMIFS('EMP CON'!$G:$G,'EMP CON'!$M:$M,R30,'EMP CON'!$D:$D,'EMP CON'!$Y$12,'EMP CON'!$I:$I,"Efetivado")</f>
        <v>0</v>
      </c>
      <c r="Z30" s="387">
        <f>SUMIFS('EMP CON'!$G:$G,'EMP CON'!$M:$M,R30,'EMP CON'!$D:$D,'EMP CON'!$Y$13,'EMP CON'!$I:$I,"Efetivado")</f>
        <v>0</v>
      </c>
      <c r="AA30" s="387"/>
      <c r="AB30" s="387"/>
      <c r="AC30" s="387"/>
      <c r="AD30" s="387"/>
      <c r="AE30" s="387"/>
      <c r="AF30" s="387"/>
      <c r="AG30" s="387"/>
      <c r="AH30" s="387"/>
      <c r="AI30" s="387"/>
      <c r="AJ30" s="387"/>
      <c r="AK30" s="387"/>
      <c r="AL30" s="387"/>
      <c r="AM30" s="387"/>
      <c r="AN30" s="387"/>
      <c r="AO30" s="1"/>
    </row>
    <row r="31" spans="3:41" x14ac:dyDescent="0.25"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85">
        <v>2037</v>
      </c>
      <c r="S31" s="389">
        <f t="shared" si="1"/>
        <v>11243.04000000003</v>
      </c>
      <c r="T31" s="387">
        <f>SUMIFS(REC!$F:$F,REC!$L:$L,R31,REC!$H:$H,"Efetivado")</f>
        <v>0</v>
      </c>
      <c r="U31" s="387">
        <f>SUMIFS(DES!$F:$F,DES!$L:$L,R31,DES!$H:$H,"Efetivado")</f>
        <v>0</v>
      </c>
      <c r="V31" s="387">
        <f>SUMIFS('PG CAR'!$H:$H,'PG CAR'!$N:$N,R31,'PG CAR'!$J:$J,"Efetivado")</f>
        <v>0</v>
      </c>
      <c r="W31" s="387">
        <f>SUMIFS('EMP ADQ'!$G:$G,'EMP ADQ'!$M:$M,R31,'EMP ADQ'!$D:$D,'EMP ADQ'!$Y$12,'EMP ADQ'!$I:$I,"Efetivado")</f>
        <v>0</v>
      </c>
      <c r="X31" s="387">
        <f>SUMIFS('EMP ADQ'!$G:$G,'EMP ADQ'!$M:$M,R31,'EMP ADQ'!$D:$D,'EMP ADQ'!$Y$13,'EMP ADQ'!$I:$I,"Efetivado")</f>
        <v>0</v>
      </c>
      <c r="Y31" s="387">
        <f>SUMIFS('EMP CON'!$G:$G,'EMP CON'!$M:$M,R31,'EMP CON'!$D:$D,'EMP CON'!$Y$12,'EMP CON'!$I:$I,"Efetivado")</f>
        <v>0</v>
      </c>
      <c r="Z31" s="387">
        <f>SUMIFS('EMP CON'!$G:$G,'EMP CON'!$M:$M,R31,'EMP CON'!$D:$D,'EMP CON'!$Y$13,'EMP CON'!$I:$I,"Efetivado")</f>
        <v>0</v>
      </c>
      <c r="AA31" s="387"/>
      <c r="AB31" s="185">
        <v>2018</v>
      </c>
      <c r="AC31" s="387"/>
      <c r="AD31" s="387"/>
      <c r="AE31" s="387"/>
      <c r="AF31" s="387"/>
      <c r="AG31" s="387"/>
      <c r="AH31" s="387"/>
      <c r="AI31" s="387"/>
      <c r="AJ31" s="387"/>
      <c r="AK31" s="387"/>
      <c r="AL31" s="387"/>
      <c r="AM31" s="387"/>
      <c r="AN31" s="387"/>
      <c r="AO31" s="1"/>
    </row>
    <row r="32" spans="3:41" x14ac:dyDescent="0.25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85">
        <v>2038</v>
      </c>
      <c r="S32" s="389">
        <f t="shared" si="1"/>
        <v>11243.04000000003</v>
      </c>
      <c r="T32" s="387">
        <f>SUMIFS(REC!$F:$F,REC!$L:$L,R32,REC!$H:$H,"Efetivado")</f>
        <v>0</v>
      </c>
      <c r="U32" s="387">
        <f>SUMIFS(DES!$F:$F,DES!$L:$L,R32,DES!$H:$H,"Efetivado")</f>
        <v>0</v>
      </c>
      <c r="V32" s="387">
        <f>SUMIFS('PG CAR'!$H:$H,'PG CAR'!$N:$N,R32,'PG CAR'!$J:$J,"Efetivado")</f>
        <v>0</v>
      </c>
      <c r="W32" s="387">
        <f>SUMIFS('EMP ADQ'!$G:$G,'EMP ADQ'!$M:$M,R32,'EMP ADQ'!$D:$D,'EMP ADQ'!$Y$12,'EMP ADQ'!$I:$I,"Efetivado")</f>
        <v>0</v>
      </c>
      <c r="X32" s="387">
        <f>SUMIFS('EMP ADQ'!$G:$G,'EMP ADQ'!$M:$M,R32,'EMP ADQ'!$D:$D,'EMP ADQ'!$Y$13,'EMP ADQ'!$I:$I,"Efetivado")</f>
        <v>0</v>
      </c>
      <c r="Y32" s="387">
        <f>SUMIFS('EMP CON'!$G:$G,'EMP CON'!$M:$M,R32,'EMP CON'!$D:$D,'EMP CON'!$Y$12,'EMP CON'!$I:$I,"Efetivado")</f>
        <v>0</v>
      </c>
      <c r="Z32" s="387">
        <f>SUMIFS('EMP CON'!$G:$G,'EMP CON'!$M:$M,R32,'EMP CON'!$D:$D,'EMP CON'!$Y$13,'EMP CON'!$I:$I,"Efetivado")</f>
        <v>0</v>
      </c>
      <c r="AA32" s="387"/>
      <c r="AB32" s="185">
        <v>2019</v>
      </c>
      <c r="AC32" s="387"/>
      <c r="AD32" s="387"/>
      <c r="AE32" s="387"/>
      <c r="AF32" s="387"/>
      <c r="AG32" s="387"/>
      <c r="AH32" s="387"/>
      <c r="AI32" s="387"/>
      <c r="AJ32" s="387"/>
      <c r="AK32" s="387"/>
      <c r="AL32" s="387"/>
      <c r="AM32" s="387"/>
      <c r="AN32" s="387"/>
      <c r="AO32" s="1"/>
    </row>
    <row r="33" spans="3:41" x14ac:dyDescent="0.25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85">
        <v>2039</v>
      </c>
      <c r="S33" s="389">
        <f t="shared" si="1"/>
        <v>11243.04000000003</v>
      </c>
      <c r="T33" s="387">
        <f>SUMIFS(REC!$F:$F,REC!$L:$L,R33,REC!$H:$H,"Efetivado")</f>
        <v>0</v>
      </c>
      <c r="U33" s="387">
        <f>SUMIFS(DES!$F:$F,DES!$L:$L,R33,DES!$H:$H,"Efetivado")</f>
        <v>0</v>
      </c>
      <c r="V33" s="387">
        <f>SUMIFS('PG CAR'!$H:$H,'PG CAR'!$N:$N,R33,'PG CAR'!$J:$J,"Efetivado")</f>
        <v>0</v>
      </c>
      <c r="W33" s="387">
        <f>SUMIFS('EMP ADQ'!$G:$G,'EMP ADQ'!$M:$M,R33,'EMP ADQ'!$D:$D,'EMP ADQ'!$Y$12,'EMP ADQ'!$I:$I,"Efetivado")</f>
        <v>0</v>
      </c>
      <c r="X33" s="387">
        <f>SUMIFS('EMP ADQ'!$G:$G,'EMP ADQ'!$M:$M,R33,'EMP ADQ'!$D:$D,'EMP ADQ'!$Y$13,'EMP ADQ'!$I:$I,"Efetivado")</f>
        <v>0</v>
      </c>
      <c r="Y33" s="387">
        <f>SUMIFS('EMP CON'!$G:$G,'EMP CON'!$M:$M,R33,'EMP CON'!$D:$D,'EMP CON'!$Y$12,'EMP CON'!$I:$I,"Efetivado")</f>
        <v>0</v>
      </c>
      <c r="Z33" s="387">
        <f>SUMIFS('EMP CON'!$G:$G,'EMP CON'!$M:$M,R33,'EMP CON'!$D:$D,'EMP CON'!$Y$13,'EMP CON'!$I:$I,"Efetivado")</f>
        <v>0</v>
      </c>
      <c r="AA33" s="387"/>
      <c r="AB33" s="185">
        <v>2020</v>
      </c>
      <c r="AC33" s="387"/>
      <c r="AD33" s="387"/>
      <c r="AE33" s="387"/>
      <c r="AF33" s="387"/>
      <c r="AG33" s="387"/>
      <c r="AH33" s="387"/>
      <c r="AI33" s="387"/>
      <c r="AJ33" s="387"/>
      <c r="AK33" s="387"/>
      <c r="AL33" s="387"/>
      <c r="AM33" s="387"/>
      <c r="AN33" s="387"/>
      <c r="AO33" s="1"/>
    </row>
    <row r="34" spans="3:41" x14ac:dyDescent="0.25"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85">
        <v>2040</v>
      </c>
      <c r="S34" s="389">
        <f t="shared" si="1"/>
        <v>11243.04000000003</v>
      </c>
      <c r="T34" s="387">
        <f>SUMIFS(REC!$F:$F,REC!$L:$L,R34,REC!$H:$H,"Efetivado")</f>
        <v>0</v>
      </c>
      <c r="U34" s="387">
        <f>SUMIFS(DES!$F:$F,DES!$L:$L,R34,DES!$H:$H,"Efetivado")</f>
        <v>0</v>
      </c>
      <c r="V34" s="387">
        <f>SUMIFS('PG CAR'!$H:$H,'PG CAR'!$N:$N,R34,'PG CAR'!$J:$J,"Efetivado")</f>
        <v>0</v>
      </c>
      <c r="W34" s="387">
        <f>SUMIFS('EMP ADQ'!$G:$G,'EMP ADQ'!$M:$M,R34,'EMP ADQ'!$D:$D,'EMP ADQ'!$Y$12,'EMP ADQ'!$I:$I,"Efetivado")</f>
        <v>0</v>
      </c>
      <c r="X34" s="387">
        <f>SUMIFS('EMP ADQ'!$G:$G,'EMP ADQ'!$M:$M,R34,'EMP ADQ'!$D:$D,'EMP ADQ'!$Y$13,'EMP ADQ'!$I:$I,"Efetivado")</f>
        <v>0</v>
      </c>
      <c r="Y34" s="387">
        <f>SUMIFS('EMP CON'!$G:$G,'EMP CON'!$M:$M,R34,'EMP CON'!$D:$D,'EMP CON'!$Y$12,'EMP CON'!$I:$I,"Efetivado")</f>
        <v>0</v>
      </c>
      <c r="Z34" s="387">
        <f>SUMIFS('EMP CON'!$G:$G,'EMP CON'!$M:$M,R34,'EMP CON'!$D:$D,'EMP CON'!$Y$13,'EMP CON'!$I:$I,"Efetivado")</f>
        <v>0</v>
      </c>
      <c r="AA34" s="387"/>
      <c r="AB34" s="185">
        <v>2021</v>
      </c>
      <c r="AC34" s="387"/>
      <c r="AD34" s="387"/>
      <c r="AE34" s="387"/>
      <c r="AF34" s="387"/>
      <c r="AG34" s="387"/>
      <c r="AH34" s="387"/>
      <c r="AI34" s="387"/>
      <c r="AJ34" s="387"/>
      <c r="AK34" s="387"/>
      <c r="AL34" s="387"/>
      <c r="AM34" s="387"/>
      <c r="AN34" s="387"/>
      <c r="AO34" s="1"/>
    </row>
    <row r="35" spans="3:41" x14ac:dyDescent="0.25"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85">
        <v>2041</v>
      </c>
      <c r="S35" s="389">
        <f t="shared" si="1"/>
        <v>11243.04000000003</v>
      </c>
      <c r="T35" s="387">
        <f>SUMIFS(REC!$F:$F,REC!$L:$L,R35,REC!$H:$H,"Efetivado")</f>
        <v>0</v>
      </c>
      <c r="U35" s="387">
        <f>SUMIFS(DES!$F:$F,DES!$L:$L,R35,DES!$H:$H,"Efetivado")</f>
        <v>0</v>
      </c>
      <c r="V35" s="387">
        <f>SUMIFS('PG CAR'!$H:$H,'PG CAR'!$N:$N,R35,'PG CAR'!$J:$J,"Efetivado")</f>
        <v>0</v>
      </c>
      <c r="W35" s="387">
        <f>SUMIFS('EMP ADQ'!$G:$G,'EMP ADQ'!$M:$M,R35,'EMP ADQ'!$D:$D,'EMP ADQ'!$Y$12,'EMP ADQ'!$I:$I,"Efetivado")</f>
        <v>0</v>
      </c>
      <c r="X35" s="387">
        <f>SUMIFS('EMP ADQ'!$G:$G,'EMP ADQ'!$M:$M,R35,'EMP ADQ'!$D:$D,'EMP ADQ'!$Y$13,'EMP ADQ'!$I:$I,"Efetivado")</f>
        <v>0</v>
      </c>
      <c r="Y35" s="387">
        <f>SUMIFS('EMP CON'!$G:$G,'EMP CON'!$M:$M,R35,'EMP CON'!$D:$D,'EMP CON'!$Y$12,'EMP CON'!$I:$I,"Efetivado")</f>
        <v>0</v>
      </c>
      <c r="Z35" s="387">
        <f>SUMIFS('EMP CON'!$G:$G,'EMP CON'!$M:$M,R35,'EMP CON'!$D:$D,'EMP CON'!$Y$13,'EMP CON'!$I:$I,"Efetivado")</f>
        <v>0</v>
      </c>
      <c r="AA35" s="387"/>
      <c r="AB35" s="185">
        <v>2022</v>
      </c>
      <c r="AC35" s="387"/>
      <c r="AD35" s="387"/>
      <c r="AE35" s="387"/>
      <c r="AF35" s="387"/>
      <c r="AG35" s="387"/>
      <c r="AH35" s="387"/>
      <c r="AI35" s="387"/>
      <c r="AJ35" s="387"/>
      <c r="AK35" s="387"/>
      <c r="AL35" s="387"/>
      <c r="AM35" s="387"/>
      <c r="AN35" s="387"/>
      <c r="AO35" s="1"/>
    </row>
    <row r="36" spans="3:41" x14ac:dyDescent="0.25"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85">
        <v>2042</v>
      </c>
      <c r="S36" s="389">
        <f t="shared" si="1"/>
        <v>11243.04000000003</v>
      </c>
      <c r="T36" s="387">
        <f>SUMIFS(REC!$F:$F,REC!$L:$L,R36,REC!$H:$H,"Efetivado")</f>
        <v>0</v>
      </c>
      <c r="U36" s="387">
        <f>SUMIFS(DES!$F:$F,DES!$L:$L,R36,DES!$H:$H,"Efetivado")</f>
        <v>0</v>
      </c>
      <c r="V36" s="387">
        <f>SUMIFS('PG CAR'!$H:$H,'PG CAR'!$N:$N,R36,'PG CAR'!$J:$J,"Efetivado")</f>
        <v>0</v>
      </c>
      <c r="W36" s="387">
        <f>SUMIFS('EMP ADQ'!$G:$G,'EMP ADQ'!$M:$M,R36,'EMP ADQ'!$D:$D,'EMP ADQ'!$Y$12,'EMP ADQ'!$I:$I,"Efetivado")</f>
        <v>0</v>
      </c>
      <c r="X36" s="387">
        <f>SUMIFS('EMP ADQ'!$G:$G,'EMP ADQ'!$M:$M,R36,'EMP ADQ'!$D:$D,'EMP ADQ'!$Y$13,'EMP ADQ'!$I:$I,"Efetivado")</f>
        <v>0</v>
      </c>
      <c r="Y36" s="387">
        <f>SUMIFS('EMP CON'!$G:$G,'EMP CON'!$M:$M,R36,'EMP CON'!$D:$D,'EMP CON'!$Y$12,'EMP CON'!$I:$I,"Efetivado")</f>
        <v>0</v>
      </c>
      <c r="Z36" s="387">
        <f>SUMIFS('EMP CON'!$G:$G,'EMP CON'!$M:$M,R36,'EMP CON'!$D:$D,'EMP CON'!$Y$13,'EMP CON'!$I:$I,"Efetivado")</f>
        <v>0</v>
      </c>
      <c r="AA36" s="387"/>
      <c r="AB36" s="185">
        <v>2023</v>
      </c>
      <c r="AC36" s="387"/>
      <c r="AD36" s="387"/>
      <c r="AE36" s="387"/>
      <c r="AF36" s="387"/>
      <c r="AG36" s="387"/>
      <c r="AH36" s="387"/>
      <c r="AI36" s="387"/>
      <c r="AJ36" s="387"/>
      <c r="AK36" s="387"/>
      <c r="AL36" s="387"/>
      <c r="AM36" s="387"/>
      <c r="AN36" s="387"/>
      <c r="AO36" s="1"/>
    </row>
    <row r="37" spans="3:41" x14ac:dyDescent="0.25">
      <c r="R37" s="185">
        <v>2043</v>
      </c>
      <c r="S37" s="389">
        <f t="shared" si="1"/>
        <v>11243.04000000003</v>
      </c>
      <c r="T37" s="387">
        <f>SUMIFS(REC!$F:$F,REC!$L:$L,R37,REC!$H:$H,"Efetivado")</f>
        <v>0</v>
      </c>
      <c r="U37" s="387">
        <f>SUMIFS(DES!$F:$F,DES!$L:$L,R37,DES!$H:$H,"Efetivado")</f>
        <v>0</v>
      </c>
      <c r="V37" s="387">
        <f>SUMIFS('PG CAR'!$H:$H,'PG CAR'!$N:$N,R37,'PG CAR'!$J:$J,"Efetivado")</f>
        <v>0</v>
      </c>
      <c r="W37" s="387">
        <f>SUMIFS('EMP ADQ'!$G:$G,'EMP ADQ'!$M:$M,R37,'EMP ADQ'!$D:$D,'EMP ADQ'!$Y$12,'EMP ADQ'!$I:$I,"Efetivado")</f>
        <v>0</v>
      </c>
      <c r="X37" s="387">
        <f>SUMIFS('EMP ADQ'!$G:$G,'EMP ADQ'!$M:$M,R37,'EMP ADQ'!$D:$D,'EMP ADQ'!$Y$13,'EMP ADQ'!$I:$I,"Efetivado")</f>
        <v>0</v>
      </c>
      <c r="Y37" s="387">
        <f>SUMIFS('EMP CON'!$G:$G,'EMP CON'!$M:$M,R37,'EMP CON'!$D:$D,'EMP CON'!$Y$12,'EMP CON'!$I:$I,"Efetivado")</f>
        <v>0</v>
      </c>
      <c r="Z37" s="387">
        <f>SUMIFS('EMP CON'!$G:$G,'EMP CON'!$M:$M,R37,'EMP CON'!$D:$D,'EMP CON'!$Y$13,'EMP CON'!$I:$I,"Efetivado")</f>
        <v>0</v>
      </c>
      <c r="AB37" s="185">
        <v>2024</v>
      </c>
    </row>
    <row r="38" spans="3:41" x14ac:dyDescent="0.25">
      <c r="R38" s="185">
        <v>2044</v>
      </c>
      <c r="S38" s="389">
        <f t="shared" si="1"/>
        <v>11243.04000000003</v>
      </c>
      <c r="T38" s="387">
        <f>SUMIFS(REC!$F:$F,REC!$L:$L,R38,REC!$H:$H,"Efetivado")</f>
        <v>0</v>
      </c>
      <c r="U38" s="387">
        <f>SUMIFS(DES!$F:$F,DES!$L:$L,R38,DES!$H:$H,"Efetivado")</f>
        <v>0</v>
      </c>
      <c r="V38" s="387">
        <f>SUMIFS('PG CAR'!$H:$H,'PG CAR'!$N:$N,R38,'PG CAR'!$J:$J,"Efetivado")</f>
        <v>0</v>
      </c>
      <c r="W38" s="387">
        <f>SUMIFS('EMP ADQ'!$G:$G,'EMP ADQ'!$M:$M,R38,'EMP ADQ'!$D:$D,'EMP ADQ'!$Y$12,'EMP ADQ'!$I:$I,"Efetivado")</f>
        <v>0</v>
      </c>
      <c r="X38" s="387">
        <f>SUMIFS('EMP ADQ'!$G:$G,'EMP ADQ'!$M:$M,R38,'EMP ADQ'!$D:$D,'EMP ADQ'!$Y$13,'EMP ADQ'!$I:$I,"Efetivado")</f>
        <v>0</v>
      </c>
      <c r="Y38" s="387">
        <f>SUMIFS('EMP CON'!$G:$G,'EMP CON'!$M:$M,R38,'EMP CON'!$D:$D,'EMP CON'!$Y$12,'EMP CON'!$I:$I,"Efetivado")</f>
        <v>0</v>
      </c>
      <c r="Z38" s="387">
        <f>SUMIFS('EMP CON'!$G:$G,'EMP CON'!$M:$M,R38,'EMP CON'!$D:$D,'EMP CON'!$Y$13,'EMP CON'!$I:$I,"Efetivado")</f>
        <v>0</v>
      </c>
      <c r="AB38" s="185">
        <v>2025</v>
      </c>
    </row>
    <row r="39" spans="3:41" x14ac:dyDescent="0.25">
      <c r="R39" s="185">
        <v>2045</v>
      </c>
      <c r="S39" s="389">
        <f t="shared" si="1"/>
        <v>11243.04000000003</v>
      </c>
      <c r="T39" s="387">
        <f>SUMIFS(REC!$F:$F,REC!$L:$L,R39,REC!$H:$H,"Efetivado")</f>
        <v>0</v>
      </c>
      <c r="U39" s="387">
        <f>SUMIFS(DES!$F:$F,DES!$L:$L,R39,DES!$H:$H,"Efetivado")</f>
        <v>0</v>
      </c>
      <c r="V39" s="387">
        <f>SUMIFS('PG CAR'!$H:$H,'PG CAR'!$N:$N,R39,'PG CAR'!$J:$J,"Efetivado")</f>
        <v>0</v>
      </c>
      <c r="W39" s="387">
        <f>SUMIFS('EMP ADQ'!$G:$G,'EMP ADQ'!$M:$M,R39,'EMP ADQ'!$D:$D,'EMP ADQ'!$Y$12,'EMP ADQ'!$I:$I,"Efetivado")</f>
        <v>0</v>
      </c>
      <c r="X39" s="387">
        <f>SUMIFS('EMP ADQ'!$G:$G,'EMP ADQ'!$M:$M,R39,'EMP ADQ'!$D:$D,'EMP ADQ'!$Y$13,'EMP ADQ'!$I:$I,"Efetivado")</f>
        <v>0</v>
      </c>
      <c r="Y39" s="387">
        <f>SUMIFS('EMP CON'!$G:$G,'EMP CON'!$M:$M,R39,'EMP CON'!$D:$D,'EMP CON'!$Y$12,'EMP CON'!$I:$I,"Efetivado")</f>
        <v>0</v>
      </c>
      <c r="Z39" s="387">
        <f>SUMIFS('EMP CON'!$G:$G,'EMP CON'!$M:$M,R39,'EMP CON'!$D:$D,'EMP CON'!$Y$13,'EMP CON'!$I:$I,"Efetivado")</f>
        <v>0</v>
      </c>
      <c r="AB39" s="185">
        <v>2026</v>
      </c>
    </row>
    <row r="40" spans="3:41" x14ac:dyDescent="0.25">
      <c r="R40" s="185">
        <v>2046</v>
      </c>
      <c r="S40" s="389">
        <f t="shared" si="1"/>
        <v>11243.04000000003</v>
      </c>
      <c r="T40" s="387">
        <f>SUMIFS(REC!$F:$F,REC!$L:$L,R40,REC!$H:$H,"Efetivado")</f>
        <v>0</v>
      </c>
      <c r="U40" s="387">
        <f>SUMIFS(DES!$F:$F,DES!$L:$L,R40,DES!$H:$H,"Efetivado")</f>
        <v>0</v>
      </c>
      <c r="V40" s="387">
        <f>SUMIFS('PG CAR'!$H:$H,'PG CAR'!$N:$N,R40,'PG CAR'!$J:$J,"Efetivado")</f>
        <v>0</v>
      </c>
      <c r="W40" s="387">
        <f>SUMIFS('EMP ADQ'!$G:$G,'EMP ADQ'!$M:$M,R40,'EMP ADQ'!$D:$D,'EMP ADQ'!$Y$12,'EMP ADQ'!$I:$I,"Efetivado")</f>
        <v>0</v>
      </c>
      <c r="X40" s="387">
        <f>SUMIFS('EMP ADQ'!$G:$G,'EMP ADQ'!$M:$M,R40,'EMP ADQ'!$D:$D,'EMP ADQ'!$Y$13,'EMP ADQ'!$I:$I,"Efetivado")</f>
        <v>0</v>
      </c>
      <c r="Y40" s="387">
        <f>SUMIFS('EMP CON'!$G:$G,'EMP CON'!$M:$M,R40,'EMP CON'!$D:$D,'EMP CON'!$Y$12,'EMP CON'!$I:$I,"Efetivado")</f>
        <v>0</v>
      </c>
      <c r="Z40" s="387">
        <f>SUMIFS('EMP CON'!$G:$G,'EMP CON'!$M:$M,R40,'EMP CON'!$D:$D,'EMP CON'!$Y$13,'EMP CON'!$I:$I,"Efetivado")</f>
        <v>0</v>
      </c>
      <c r="AB40" s="185">
        <v>2027</v>
      </c>
    </row>
    <row r="41" spans="3:41" x14ac:dyDescent="0.25">
      <c r="R41" s="185">
        <v>2047</v>
      </c>
      <c r="S41" s="389">
        <f t="shared" si="1"/>
        <v>11243.04000000003</v>
      </c>
      <c r="T41" s="387">
        <f>SUMIFS(REC!$F:$F,REC!$L:$L,R41,REC!$H:$H,"Efetivado")</f>
        <v>0</v>
      </c>
      <c r="U41" s="387">
        <f>SUMIFS(DES!$F:$F,DES!$L:$L,R41,DES!$H:$H,"Efetivado")</f>
        <v>0</v>
      </c>
      <c r="V41" s="387">
        <f>SUMIFS('PG CAR'!$H:$H,'PG CAR'!$N:$N,R41,'PG CAR'!$J:$J,"Efetivado")</f>
        <v>0</v>
      </c>
      <c r="W41" s="387">
        <f>SUMIFS('EMP ADQ'!$G:$G,'EMP ADQ'!$M:$M,R41,'EMP ADQ'!$D:$D,'EMP ADQ'!$Y$12,'EMP ADQ'!$I:$I,"Efetivado")</f>
        <v>0</v>
      </c>
      <c r="X41" s="387">
        <f>SUMIFS('EMP ADQ'!$G:$G,'EMP ADQ'!$M:$M,R41,'EMP ADQ'!$D:$D,'EMP ADQ'!$Y$13,'EMP ADQ'!$I:$I,"Efetivado")</f>
        <v>0</v>
      </c>
      <c r="Y41" s="387">
        <f>SUMIFS('EMP CON'!$G:$G,'EMP CON'!$M:$M,R41,'EMP CON'!$D:$D,'EMP CON'!$Y$12,'EMP CON'!$I:$I,"Efetivado")</f>
        <v>0</v>
      </c>
      <c r="Z41" s="387">
        <f>SUMIFS('EMP CON'!$G:$G,'EMP CON'!$M:$M,R41,'EMP CON'!$D:$D,'EMP CON'!$Y$13,'EMP CON'!$I:$I,"Efetivado")</f>
        <v>0</v>
      </c>
      <c r="AB41" s="185">
        <v>2028</v>
      </c>
    </row>
    <row r="42" spans="3:41" x14ac:dyDescent="0.25">
      <c r="R42" s="185">
        <v>2048</v>
      </c>
      <c r="S42" s="389">
        <f t="shared" si="1"/>
        <v>11243.04000000003</v>
      </c>
      <c r="T42" s="387">
        <f>SUMIFS(REC!$F:$F,REC!$L:$L,R42,REC!$H:$H,"Efetivado")</f>
        <v>0</v>
      </c>
      <c r="U42" s="387">
        <f>SUMIFS(DES!$F:$F,DES!$L:$L,R42,DES!$H:$H,"Efetivado")</f>
        <v>0</v>
      </c>
      <c r="V42" s="387">
        <f>SUMIFS('PG CAR'!$H:$H,'PG CAR'!$N:$N,R42,'PG CAR'!$J:$J,"Efetivado")</f>
        <v>0</v>
      </c>
      <c r="W42" s="387">
        <f>SUMIFS('EMP ADQ'!$G:$G,'EMP ADQ'!$M:$M,R42,'EMP ADQ'!$D:$D,'EMP ADQ'!$Y$12,'EMP ADQ'!$I:$I,"Efetivado")</f>
        <v>0</v>
      </c>
      <c r="X42" s="387">
        <f>SUMIFS('EMP ADQ'!$G:$G,'EMP ADQ'!$M:$M,R42,'EMP ADQ'!$D:$D,'EMP ADQ'!$Y$13,'EMP ADQ'!$I:$I,"Efetivado")</f>
        <v>0</v>
      </c>
      <c r="Y42" s="387">
        <f>SUMIFS('EMP CON'!$G:$G,'EMP CON'!$M:$M,R42,'EMP CON'!$D:$D,'EMP CON'!$Y$12,'EMP CON'!$I:$I,"Efetivado")</f>
        <v>0</v>
      </c>
      <c r="Z42" s="387">
        <f>SUMIFS('EMP CON'!$G:$G,'EMP CON'!$M:$M,R42,'EMP CON'!$D:$D,'EMP CON'!$Y$13,'EMP CON'!$I:$I,"Efetivado")</f>
        <v>0</v>
      </c>
      <c r="AB42" s="185">
        <v>2029</v>
      </c>
    </row>
    <row r="43" spans="3:41" x14ac:dyDescent="0.25">
      <c r="R43" s="185">
        <v>2049</v>
      </c>
      <c r="S43" s="389">
        <f t="shared" si="1"/>
        <v>11243.04000000003</v>
      </c>
      <c r="T43" s="387">
        <f>SUMIFS(REC!$F:$F,REC!$L:$L,R43,REC!$H:$H,"Efetivado")</f>
        <v>0</v>
      </c>
      <c r="U43" s="387">
        <f>SUMIFS(DES!$F:$F,DES!$L:$L,R43,DES!$H:$H,"Efetivado")</f>
        <v>0</v>
      </c>
      <c r="V43" s="387">
        <f>SUMIFS('PG CAR'!$H:$H,'PG CAR'!$N:$N,R43,'PG CAR'!$J:$J,"Efetivado")</f>
        <v>0</v>
      </c>
      <c r="W43" s="387">
        <f>SUMIFS('EMP ADQ'!$G:$G,'EMP ADQ'!$M:$M,R43,'EMP ADQ'!$D:$D,'EMP ADQ'!$Y$12,'EMP ADQ'!$I:$I,"Efetivado")</f>
        <v>0</v>
      </c>
      <c r="X43" s="387">
        <f>SUMIFS('EMP ADQ'!$G:$G,'EMP ADQ'!$M:$M,R43,'EMP ADQ'!$D:$D,'EMP ADQ'!$Y$13,'EMP ADQ'!$I:$I,"Efetivado")</f>
        <v>0</v>
      </c>
      <c r="Y43" s="387">
        <f>SUMIFS('EMP CON'!$G:$G,'EMP CON'!$M:$M,R43,'EMP CON'!$D:$D,'EMP CON'!$Y$12,'EMP CON'!$I:$I,"Efetivado")</f>
        <v>0</v>
      </c>
      <c r="Z43" s="387">
        <f>SUMIFS('EMP CON'!$G:$G,'EMP CON'!$M:$M,R43,'EMP CON'!$D:$D,'EMP CON'!$Y$13,'EMP CON'!$I:$I,"Efetivado")</f>
        <v>0</v>
      </c>
      <c r="AB43" s="185">
        <v>2030</v>
      </c>
    </row>
    <row r="44" spans="3:41" x14ac:dyDescent="0.25">
      <c r="R44" s="185">
        <v>2050</v>
      </c>
      <c r="S44" s="389">
        <f t="shared" si="1"/>
        <v>11243.04000000003</v>
      </c>
      <c r="T44" s="387">
        <f>SUMIFS(REC!$F:$F,REC!$L:$L,R44,REC!$H:$H,"Efetivado")</f>
        <v>0</v>
      </c>
      <c r="U44" s="387">
        <f>SUMIFS(DES!$F:$F,DES!$L:$L,R44,DES!$H:$H,"Efetivado")</f>
        <v>0</v>
      </c>
      <c r="V44" s="387">
        <f>SUMIFS('PG CAR'!$H:$H,'PG CAR'!$N:$N,R44,'PG CAR'!$J:$J,"Efetivado")</f>
        <v>0</v>
      </c>
      <c r="W44" s="387">
        <f>SUMIFS('EMP ADQ'!$G:$G,'EMP ADQ'!$M:$M,R44,'EMP ADQ'!$D:$D,'EMP ADQ'!$Y$12,'EMP ADQ'!$I:$I,"Efetivado")</f>
        <v>0</v>
      </c>
      <c r="X44" s="387">
        <f>SUMIFS('EMP ADQ'!$G:$G,'EMP ADQ'!$M:$M,R44,'EMP ADQ'!$D:$D,'EMP ADQ'!$Y$13,'EMP ADQ'!$I:$I,"Efetivado")</f>
        <v>0</v>
      </c>
      <c r="Y44" s="387">
        <f>SUMIFS('EMP CON'!$G:$G,'EMP CON'!$M:$M,R44,'EMP CON'!$D:$D,'EMP CON'!$Y$12,'EMP CON'!$I:$I,"Efetivado")</f>
        <v>0</v>
      </c>
      <c r="Z44" s="387">
        <f>SUMIFS('EMP CON'!$G:$G,'EMP CON'!$M:$M,R44,'EMP CON'!$D:$D,'EMP CON'!$Y$13,'EMP CON'!$I:$I,"Efetivado")</f>
        <v>0</v>
      </c>
      <c r="AB44" s="185">
        <v>2031</v>
      </c>
    </row>
    <row r="45" spans="3:41" x14ac:dyDescent="0.25">
      <c r="R45" s="185">
        <v>2051</v>
      </c>
      <c r="S45" s="389">
        <f t="shared" si="1"/>
        <v>11243.04000000003</v>
      </c>
      <c r="T45" s="387">
        <f>SUMIFS(REC!$F:$F,REC!$L:$L,R45,REC!$H:$H,"Efetivado")</f>
        <v>0</v>
      </c>
      <c r="U45" s="387">
        <f>SUMIFS(DES!$F:$F,DES!$L:$L,R45,DES!$H:$H,"Efetivado")</f>
        <v>0</v>
      </c>
      <c r="V45" s="387">
        <f>SUMIFS('PG CAR'!$H:$H,'PG CAR'!$N:$N,R45,'PG CAR'!$J:$J,"Efetivado")</f>
        <v>0</v>
      </c>
      <c r="W45" s="387">
        <f>SUMIFS('EMP ADQ'!$G:$G,'EMP ADQ'!$M:$M,R45,'EMP ADQ'!$D:$D,'EMP ADQ'!$Y$12,'EMP ADQ'!$I:$I,"Efetivado")</f>
        <v>0</v>
      </c>
      <c r="X45" s="387">
        <f>SUMIFS('EMP ADQ'!$G:$G,'EMP ADQ'!$M:$M,R45,'EMP ADQ'!$D:$D,'EMP ADQ'!$Y$13,'EMP ADQ'!$I:$I,"Efetivado")</f>
        <v>0</v>
      </c>
      <c r="Y45" s="387">
        <f>SUMIFS('EMP CON'!$G:$G,'EMP CON'!$M:$M,R45,'EMP CON'!$D:$D,'EMP CON'!$Y$12,'EMP CON'!$I:$I,"Efetivado")</f>
        <v>0</v>
      </c>
      <c r="Z45" s="387">
        <f>SUMIFS('EMP CON'!$G:$G,'EMP CON'!$M:$M,R45,'EMP CON'!$D:$D,'EMP CON'!$Y$13,'EMP CON'!$I:$I,"Efetivado")</f>
        <v>0</v>
      </c>
      <c r="AB45" s="185">
        <v>2032</v>
      </c>
    </row>
    <row r="46" spans="3:41" x14ac:dyDescent="0.25">
      <c r="R46" s="185">
        <v>2052</v>
      </c>
      <c r="S46" s="389">
        <f t="shared" si="1"/>
        <v>11243.04000000003</v>
      </c>
      <c r="T46" s="387">
        <f>SUMIFS(REC!$F:$F,REC!$L:$L,R46,REC!$H:$H,"Efetivado")</f>
        <v>0</v>
      </c>
      <c r="U46" s="387">
        <f>SUMIFS(DES!$F:$F,DES!$L:$L,R46,DES!$H:$H,"Efetivado")</f>
        <v>0</v>
      </c>
      <c r="V46" s="387">
        <f>SUMIFS('PG CAR'!$H:$H,'PG CAR'!$N:$N,R46,'PG CAR'!$J:$J,"Efetivado")</f>
        <v>0</v>
      </c>
      <c r="W46" s="387">
        <f>SUMIFS('EMP ADQ'!$G:$G,'EMP ADQ'!$M:$M,R46,'EMP ADQ'!$D:$D,'EMP ADQ'!$Y$12,'EMP ADQ'!$I:$I,"Efetivado")</f>
        <v>0</v>
      </c>
      <c r="X46" s="387">
        <f>SUMIFS('EMP ADQ'!$G:$G,'EMP ADQ'!$M:$M,R46,'EMP ADQ'!$D:$D,'EMP ADQ'!$Y$13,'EMP ADQ'!$I:$I,"Efetivado")</f>
        <v>0</v>
      </c>
      <c r="Y46" s="387">
        <f>SUMIFS('EMP CON'!$G:$G,'EMP CON'!$M:$M,R46,'EMP CON'!$D:$D,'EMP CON'!$Y$12,'EMP CON'!$I:$I,"Efetivado")</f>
        <v>0</v>
      </c>
      <c r="Z46" s="387">
        <f>SUMIFS('EMP CON'!$G:$G,'EMP CON'!$M:$M,R46,'EMP CON'!$D:$D,'EMP CON'!$Y$13,'EMP CON'!$I:$I,"Efetivado")</f>
        <v>0</v>
      </c>
      <c r="AB46" s="185">
        <v>2033</v>
      </c>
    </row>
    <row r="47" spans="3:41" x14ac:dyDescent="0.25">
      <c r="R47" s="185">
        <v>2053</v>
      </c>
      <c r="S47" s="389">
        <f t="shared" si="1"/>
        <v>11243.04000000003</v>
      </c>
      <c r="T47" s="387">
        <f>SUMIFS(REC!$F:$F,REC!$L:$L,R47,REC!$H:$H,"Efetivado")</f>
        <v>0</v>
      </c>
      <c r="U47" s="387">
        <f>SUMIFS(DES!$F:$F,DES!$L:$L,R47,DES!$H:$H,"Efetivado")</f>
        <v>0</v>
      </c>
      <c r="V47" s="387">
        <f>SUMIFS('PG CAR'!$H:$H,'PG CAR'!$N:$N,R47,'PG CAR'!$J:$J,"Efetivado")</f>
        <v>0</v>
      </c>
      <c r="W47" s="387">
        <f>SUMIFS('EMP ADQ'!$G:$G,'EMP ADQ'!$M:$M,R47,'EMP ADQ'!$D:$D,'EMP ADQ'!$Y$12,'EMP ADQ'!$I:$I,"Efetivado")</f>
        <v>0</v>
      </c>
      <c r="X47" s="387">
        <f>SUMIFS('EMP ADQ'!$G:$G,'EMP ADQ'!$M:$M,R47,'EMP ADQ'!$D:$D,'EMP ADQ'!$Y$13,'EMP ADQ'!$I:$I,"Efetivado")</f>
        <v>0</v>
      </c>
      <c r="Y47" s="387">
        <f>SUMIFS('EMP CON'!$G:$G,'EMP CON'!$M:$M,R47,'EMP CON'!$D:$D,'EMP CON'!$Y$12,'EMP CON'!$I:$I,"Efetivado")</f>
        <v>0</v>
      </c>
      <c r="Z47" s="387">
        <f>SUMIFS('EMP CON'!$G:$G,'EMP CON'!$M:$M,R47,'EMP CON'!$D:$D,'EMP CON'!$Y$13,'EMP CON'!$I:$I,"Efetivado")</f>
        <v>0</v>
      </c>
      <c r="AB47" s="185">
        <v>2034</v>
      </c>
    </row>
    <row r="48" spans="3:41" x14ac:dyDescent="0.25">
      <c r="R48" s="185">
        <v>2054</v>
      </c>
      <c r="S48" s="389">
        <f t="shared" si="1"/>
        <v>11243.04000000003</v>
      </c>
      <c r="T48" s="387">
        <f>SUMIFS(REC!$F:$F,REC!$L:$L,R48,REC!$H:$H,"Efetivado")</f>
        <v>0</v>
      </c>
      <c r="U48" s="387">
        <f>SUMIFS(DES!$F:$F,DES!$L:$L,R48,DES!$H:$H,"Efetivado")</f>
        <v>0</v>
      </c>
      <c r="V48" s="387">
        <f>SUMIFS('PG CAR'!$H:$H,'PG CAR'!$N:$N,R48,'PG CAR'!$J:$J,"Efetivado")</f>
        <v>0</v>
      </c>
      <c r="W48" s="387">
        <f>SUMIFS('EMP ADQ'!$G:$G,'EMP ADQ'!$M:$M,R48,'EMP ADQ'!$D:$D,'EMP ADQ'!$Y$12,'EMP ADQ'!$I:$I,"Efetivado")</f>
        <v>0</v>
      </c>
      <c r="X48" s="387">
        <f>SUMIFS('EMP ADQ'!$G:$G,'EMP ADQ'!$M:$M,R48,'EMP ADQ'!$D:$D,'EMP ADQ'!$Y$13,'EMP ADQ'!$I:$I,"Efetivado")</f>
        <v>0</v>
      </c>
      <c r="Y48" s="387">
        <f>SUMIFS('EMP CON'!$G:$G,'EMP CON'!$M:$M,R48,'EMP CON'!$D:$D,'EMP CON'!$Y$12,'EMP CON'!$I:$I,"Efetivado")</f>
        <v>0</v>
      </c>
      <c r="Z48" s="387">
        <f>SUMIFS('EMP CON'!$G:$G,'EMP CON'!$M:$M,R48,'EMP CON'!$D:$D,'EMP CON'!$Y$13,'EMP CON'!$I:$I,"Efetivado")</f>
        <v>0</v>
      </c>
      <c r="AB48" s="185">
        <v>2035</v>
      </c>
    </row>
    <row r="49" spans="18:28" x14ac:dyDescent="0.25">
      <c r="R49" s="185">
        <v>2055</v>
      </c>
      <c r="S49" s="389">
        <f t="shared" si="1"/>
        <v>11243.04000000003</v>
      </c>
      <c r="T49" s="387">
        <f>SUMIFS(REC!$F:$F,REC!$L:$L,R49,REC!$H:$H,"Efetivado")</f>
        <v>0</v>
      </c>
      <c r="U49" s="387">
        <f>SUMIFS(DES!$F:$F,DES!$L:$L,R49,DES!$H:$H,"Efetivado")</f>
        <v>0</v>
      </c>
      <c r="V49" s="387">
        <f>SUMIFS('PG CAR'!$H:$H,'PG CAR'!$N:$N,R49,'PG CAR'!$J:$J,"Efetivado")</f>
        <v>0</v>
      </c>
      <c r="W49" s="387">
        <f>SUMIFS('EMP ADQ'!$G:$G,'EMP ADQ'!$M:$M,R49,'EMP ADQ'!$D:$D,'EMP ADQ'!$Y$12,'EMP ADQ'!$I:$I,"Efetivado")</f>
        <v>0</v>
      </c>
      <c r="X49" s="387">
        <f>SUMIFS('EMP ADQ'!$G:$G,'EMP ADQ'!$M:$M,R49,'EMP ADQ'!$D:$D,'EMP ADQ'!$Y$13,'EMP ADQ'!$I:$I,"Efetivado")</f>
        <v>0</v>
      </c>
      <c r="Y49" s="387">
        <f>SUMIFS('EMP CON'!$G:$G,'EMP CON'!$M:$M,R49,'EMP CON'!$D:$D,'EMP CON'!$Y$12,'EMP CON'!$I:$I,"Efetivado")</f>
        <v>0</v>
      </c>
      <c r="Z49" s="387">
        <f>SUMIFS('EMP CON'!$G:$G,'EMP CON'!$M:$M,R49,'EMP CON'!$D:$D,'EMP CON'!$Y$13,'EMP CON'!$I:$I,"Efetivado")</f>
        <v>0</v>
      </c>
      <c r="AB49" s="185">
        <v>2036</v>
      </c>
    </row>
    <row r="50" spans="18:28" x14ac:dyDescent="0.25">
      <c r="R50" s="185">
        <v>2056</v>
      </c>
      <c r="S50" s="389">
        <f t="shared" si="1"/>
        <v>11243.04000000003</v>
      </c>
      <c r="T50" s="387">
        <f>SUMIFS(REC!$F:$F,REC!$L:$L,R50,REC!$H:$H,"Efetivado")</f>
        <v>0</v>
      </c>
      <c r="U50" s="387">
        <f>SUMIFS(DES!$F:$F,DES!$L:$L,R50,DES!$H:$H,"Efetivado")</f>
        <v>0</v>
      </c>
      <c r="V50" s="387">
        <f>SUMIFS('PG CAR'!$H:$H,'PG CAR'!$N:$N,R50,'PG CAR'!$J:$J,"Efetivado")</f>
        <v>0</v>
      </c>
      <c r="W50" s="387">
        <f>SUMIFS('EMP ADQ'!$G:$G,'EMP ADQ'!$M:$M,R50,'EMP ADQ'!$D:$D,'EMP ADQ'!$Y$12,'EMP ADQ'!$I:$I,"Efetivado")</f>
        <v>0</v>
      </c>
      <c r="X50" s="387">
        <f>SUMIFS('EMP ADQ'!$G:$G,'EMP ADQ'!$M:$M,R50,'EMP ADQ'!$D:$D,'EMP ADQ'!$Y$13,'EMP ADQ'!$I:$I,"Efetivado")</f>
        <v>0</v>
      </c>
      <c r="Y50" s="387">
        <f>SUMIFS('EMP CON'!$G:$G,'EMP CON'!$M:$M,R50,'EMP CON'!$D:$D,'EMP CON'!$Y$12,'EMP CON'!$I:$I,"Efetivado")</f>
        <v>0</v>
      </c>
      <c r="Z50" s="387">
        <f>SUMIFS('EMP CON'!$G:$G,'EMP CON'!$M:$M,R50,'EMP CON'!$D:$D,'EMP CON'!$Y$13,'EMP CON'!$I:$I,"Efetivado")</f>
        <v>0</v>
      </c>
      <c r="AB50" s="185">
        <v>2037</v>
      </c>
    </row>
    <row r="51" spans="18:28" x14ac:dyDescent="0.25">
      <c r="R51" s="185">
        <v>2057</v>
      </c>
      <c r="S51" s="389">
        <f t="shared" si="1"/>
        <v>11243.04000000003</v>
      </c>
      <c r="T51" s="387">
        <f>SUMIFS(REC!$F:$F,REC!$L:$L,R51,REC!$H:$H,"Efetivado")</f>
        <v>0</v>
      </c>
      <c r="U51" s="387">
        <f>SUMIFS(DES!$F:$F,DES!$L:$L,R51,DES!$H:$H,"Efetivado")</f>
        <v>0</v>
      </c>
      <c r="V51" s="387">
        <f>SUMIFS('PG CAR'!$H:$H,'PG CAR'!$N:$N,R51,'PG CAR'!$J:$J,"Efetivado")</f>
        <v>0</v>
      </c>
      <c r="W51" s="387">
        <f>SUMIFS('EMP ADQ'!$G:$G,'EMP ADQ'!$M:$M,R51,'EMP ADQ'!$D:$D,'EMP ADQ'!$Y$12,'EMP ADQ'!$I:$I,"Efetivado")</f>
        <v>0</v>
      </c>
      <c r="X51" s="387">
        <f>SUMIFS('EMP ADQ'!$G:$G,'EMP ADQ'!$M:$M,R51,'EMP ADQ'!$D:$D,'EMP ADQ'!$Y$13,'EMP ADQ'!$I:$I,"Efetivado")</f>
        <v>0</v>
      </c>
      <c r="Y51" s="387">
        <f>SUMIFS('EMP CON'!$G:$G,'EMP CON'!$M:$M,R51,'EMP CON'!$D:$D,'EMP CON'!$Y$12,'EMP CON'!$I:$I,"Efetivado")</f>
        <v>0</v>
      </c>
      <c r="Z51" s="387">
        <f>SUMIFS('EMP CON'!$G:$G,'EMP CON'!$M:$M,R51,'EMP CON'!$D:$D,'EMP CON'!$Y$13,'EMP CON'!$I:$I,"Efetivado")</f>
        <v>0</v>
      </c>
      <c r="AB51" s="185">
        <v>2038</v>
      </c>
    </row>
    <row r="52" spans="18:28" x14ac:dyDescent="0.25">
      <c r="R52" s="185">
        <v>2058</v>
      </c>
      <c r="S52" s="389">
        <f t="shared" si="1"/>
        <v>11243.04000000003</v>
      </c>
      <c r="T52" s="387">
        <f>SUMIFS(REC!$F:$F,REC!$L:$L,R52,REC!$H:$H,"Efetivado")</f>
        <v>0</v>
      </c>
      <c r="U52" s="387">
        <f>SUMIFS(DES!$F:$F,DES!$L:$L,R52,DES!$H:$H,"Efetivado")</f>
        <v>0</v>
      </c>
      <c r="V52" s="387">
        <f>SUMIFS('PG CAR'!$H:$H,'PG CAR'!$N:$N,R52,'PG CAR'!$J:$J,"Efetivado")</f>
        <v>0</v>
      </c>
      <c r="W52" s="387">
        <f>SUMIFS('EMP ADQ'!$G:$G,'EMP ADQ'!$M:$M,R52,'EMP ADQ'!$D:$D,'EMP ADQ'!$Y$12,'EMP ADQ'!$I:$I,"Efetivado")</f>
        <v>0</v>
      </c>
      <c r="X52" s="387">
        <f>SUMIFS('EMP ADQ'!$G:$G,'EMP ADQ'!$M:$M,R52,'EMP ADQ'!$D:$D,'EMP ADQ'!$Y$13,'EMP ADQ'!$I:$I,"Efetivado")</f>
        <v>0</v>
      </c>
      <c r="Y52" s="387">
        <f>SUMIFS('EMP CON'!$G:$G,'EMP CON'!$M:$M,R52,'EMP CON'!$D:$D,'EMP CON'!$Y$12,'EMP CON'!$I:$I,"Efetivado")</f>
        <v>0</v>
      </c>
      <c r="Z52" s="387">
        <f>SUMIFS('EMP CON'!$G:$G,'EMP CON'!$M:$M,R52,'EMP CON'!$D:$D,'EMP CON'!$Y$13,'EMP CON'!$I:$I,"Efetivado")</f>
        <v>0</v>
      </c>
      <c r="AB52" s="185">
        <v>2039</v>
      </c>
    </row>
    <row r="53" spans="18:28" x14ac:dyDescent="0.25">
      <c r="R53" s="185">
        <v>2059</v>
      </c>
      <c r="S53" s="389">
        <f t="shared" si="1"/>
        <v>11243.04000000003</v>
      </c>
      <c r="T53" s="387">
        <f>SUMIFS(REC!$F:$F,REC!$L:$L,R53,REC!$H:$H,"Efetivado")</f>
        <v>0</v>
      </c>
      <c r="U53" s="387">
        <f>SUMIFS(DES!$F:$F,DES!$L:$L,R53,DES!$H:$H,"Efetivado")</f>
        <v>0</v>
      </c>
      <c r="V53" s="387">
        <f>SUMIFS('PG CAR'!$H:$H,'PG CAR'!$N:$N,R53,'PG CAR'!$J:$J,"Efetivado")</f>
        <v>0</v>
      </c>
      <c r="W53" s="387">
        <f>SUMIFS('EMP ADQ'!$G:$G,'EMP ADQ'!$M:$M,R53,'EMP ADQ'!$D:$D,'EMP ADQ'!$Y$12,'EMP ADQ'!$I:$I,"Efetivado")</f>
        <v>0</v>
      </c>
      <c r="X53" s="387">
        <f>SUMIFS('EMP ADQ'!$G:$G,'EMP ADQ'!$M:$M,R53,'EMP ADQ'!$D:$D,'EMP ADQ'!$Y$13,'EMP ADQ'!$I:$I,"Efetivado")</f>
        <v>0</v>
      </c>
      <c r="Y53" s="387">
        <f>SUMIFS('EMP CON'!$G:$G,'EMP CON'!$M:$M,R53,'EMP CON'!$D:$D,'EMP CON'!$Y$12,'EMP CON'!$I:$I,"Efetivado")</f>
        <v>0</v>
      </c>
      <c r="Z53" s="387">
        <f>SUMIFS('EMP CON'!$G:$G,'EMP CON'!$M:$M,R53,'EMP CON'!$D:$D,'EMP CON'!$Y$13,'EMP CON'!$I:$I,"Efetivado")</f>
        <v>0</v>
      </c>
      <c r="AB53" s="185">
        <v>2040</v>
      </c>
    </row>
    <row r="54" spans="18:28" x14ac:dyDescent="0.25">
      <c r="R54" s="185">
        <v>2060</v>
      </c>
      <c r="S54" s="389">
        <f t="shared" si="1"/>
        <v>11243.04000000003</v>
      </c>
      <c r="T54" s="387">
        <f>SUMIFS(REC!$F:$F,REC!$L:$L,R54,REC!$H:$H,"Efetivado")</f>
        <v>0</v>
      </c>
      <c r="U54" s="387">
        <f>SUMIFS(DES!$F:$F,DES!$L:$L,R54,DES!$H:$H,"Efetivado")</f>
        <v>0</v>
      </c>
      <c r="V54" s="387">
        <f>SUMIFS('PG CAR'!$H:$H,'PG CAR'!$N:$N,R54,'PG CAR'!$J:$J,"Efetivado")</f>
        <v>0</v>
      </c>
      <c r="W54" s="387">
        <f>SUMIFS('EMP ADQ'!$G:$G,'EMP ADQ'!$M:$M,R54,'EMP ADQ'!$D:$D,'EMP ADQ'!$Y$12,'EMP ADQ'!$I:$I,"Efetivado")</f>
        <v>0</v>
      </c>
      <c r="X54" s="387">
        <f>SUMIFS('EMP ADQ'!$G:$G,'EMP ADQ'!$M:$M,R54,'EMP ADQ'!$D:$D,'EMP ADQ'!$Y$13,'EMP ADQ'!$I:$I,"Efetivado")</f>
        <v>0</v>
      </c>
      <c r="Y54" s="387">
        <f>SUMIFS('EMP CON'!$G:$G,'EMP CON'!$M:$M,R54,'EMP CON'!$D:$D,'EMP CON'!$Y$12,'EMP CON'!$I:$I,"Efetivado")</f>
        <v>0</v>
      </c>
      <c r="Z54" s="387">
        <f>SUMIFS('EMP CON'!$G:$G,'EMP CON'!$M:$M,R54,'EMP CON'!$D:$D,'EMP CON'!$Y$13,'EMP CON'!$I:$I,"Efetivado")</f>
        <v>0</v>
      </c>
      <c r="AB54" s="185">
        <v>2041</v>
      </c>
    </row>
    <row r="55" spans="18:28" x14ac:dyDescent="0.25">
      <c r="R55" s="185">
        <v>2061</v>
      </c>
      <c r="S55" s="389">
        <f t="shared" si="1"/>
        <v>11243.04000000003</v>
      </c>
      <c r="T55" s="387">
        <f>SUMIFS(REC!$F:$F,REC!$L:$L,R55,REC!$H:$H,"Efetivado")</f>
        <v>0</v>
      </c>
      <c r="U55" s="387">
        <f>SUMIFS(DES!$F:$F,DES!$L:$L,R55,DES!$H:$H,"Efetivado")</f>
        <v>0</v>
      </c>
      <c r="V55" s="387">
        <f>SUMIFS('PG CAR'!$H:$H,'PG CAR'!$N:$N,R55,'PG CAR'!$J:$J,"Efetivado")</f>
        <v>0</v>
      </c>
      <c r="W55" s="387">
        <f>SUMIFS('EMP ADQ'!$G:$G,'EMP ADQ'!$M:$M,R55,'EMP ADQ'!$D:$D,'EMP ADQ'!$Y$12,'EMP ADQ'!$I:$I,"Efetivado")</f>
        <v>0</v>
      </c>
      <c r="X55" s="387">
        <f>SUMIFS('EMP ADQ'!$G:$G,'EMP ADQ'!$M:$M,R55,'EMP ADQ'!$D:$D,'EMP ADQ'!$Y$13,'EMP ADQ'!$I:$I,"Efetivado")</f>
        <v>0</v>
      </c>
      <c r="Y55" s="387">
        <f>SUMIFS('EMP CON'!$G:$G,'EMP CON'!$M:$M,R55,'EMP CON'!$D:$D,'EMP CON'!$Y$12,'EMP CON'!$I:$I,"Efetivado")</f>
        <v>0</v>
      </c>
      <c r="Z55" s="387">
        <f>SUMIFS('EMP CON'!$G:$G,'EMP CON'!$M:$M,R55,'EMP CON'!$D:$D,'EMP CON'!$Y$13,'EMP CON'!$I:$I,"Efetivado")</f>
        <v>0</v>
      </c>
      <c r="AB55" s="185">
        <v>2042</v>
      </c>
    </row>
    <row r="56" spans="18:28" x14ac:dyDescent="0.25">
      <c r="R56" s="185">
        <v>2062</v>
      </c>
      <c r="S56" s="389">
        <f t="shared" si="1"/>
        <v>11243.04000000003</v>
      </c>
      <c r="T56" s="387">
        <f>SUMIFS(REC!$F:$F,REC!$L:$L,R56,REC!$H:$H,"Efetivado")</f>
        <v>0</v>
      </c>
      <c r="U56" s="387">
        <f>SUMIFS(DES!$F:$F,DES!$L:$L,R56,DES!$H:$H,"Efetivado")</f>
        <v>0</v>
      </c>
      <c r="V56" s="387">
        <f>SUMIFS('PG CAR'!$H:$H,'PG CAR'!$N:$N,R56,'PG CAR'!$J:$J,"Efetivado")</f>
        <v>0</v>
      </c>
      <c r="W56" s="387">
        <f>SUMIFS('EMP ADQ'!$G:$G,'EMP ADQ'!$M:$M,R56,'EMP ADQ'!$D:$D,'EMP ADQ'!$Y$12,'EMP ADQ'!$I:$I,"Efetivado")</f>
        <v>0</v>
      </c>
      <c r="X56" s="387">
        <f>SUMIFS('EMP ADQ'!$G:$G,'EMP ADQ'!$M:$M,R56,'EMP ADQ'!$D:$D,'EMP ADQ'!$Y$13,'EMP ADQ'!$I:$I,"Efetivado")</f>
        <v>0</v>
      </c>
      <c r="Y56" s="387">
        <f>SUMIFS('EMP CON'!$G:$G,'EMP CON'!$M:$M,R56,'EMP CON'!$D:$D,'EMP CON'!$Y$12,'EMP CON'!$I:$I,"Efetivado")</f>
        <v>0</v>
      </c>
      <c r="Z56" s="387">
        <f>SUMIFS('EMP CON'!$G:$G,'EMP CON'!$M:$M,R56,'EMP CON'!$D:$D,'EMP CON'!$Y$13,'EMP CON'!$I:$I,"Efetivado")</f>
        <v>0</v>
      </c>
      <c r="AB56" s="185">
        <v>2043</v>
      </c>
    </row>
    <row r="57" spans="18:28" x14ac:dyDescent="0.25">
      <c r="R57" s="185">
        <v>2063</v>
      </c>
      <c r="S57" s="389">
        <f t="shared" si="1"/>
        <v>11243.04000000003</v>
      </c>
      <c r="T57" s="387">
        <f>SUMIFS(REC!$F:$F,REC!$L:$L,R57,REC!$H:$H,"Efetivado")</f>
        <v>0</v>
      </c>
      <c r="U57" s="387">
        <f>SUMIFS(DES!$F:$F,DES!$L:$L,R57,DES!$H:$H,"Efetivado")</f>
        <v>0</v>
      </c>
      <c r="V57" s="387">
        <f>SUMIFS('PG CAR'!$H:$H,'PG CAR'!$N:$N,R57,'PG CAR'!$J:$J,"Efetivado")</f>
        <v>0</v>
      </c>
      <c r="W57" s="387">
        <f>SUMIFS('EMP ADQ'!$G:$G,'EMP ADQ'!$M:$M,R57,'EMP ADQ'!$D:$D,'EMP ADQ'!$Y$12,'EMP ADQ'!$I:$I,"Efetivado")</f>
        <v>0</v>
      </c>
      <c r="X57" s="387">
        <f>SUMIFS('EMP ADQ'!$G:$G,'EMP ADQ'!$M:$M,R57,'EMP ADQ'!$D:$D,'EMP ADQ'!$Y$13,'EMP ADQ'!$I:$I,"Efetivado")</f>
        <v>0</v>
      </c>
      <c r="Y57" s="387">
        <f>SUMIFS('EMP CON'!$G:$G,'EMP CON'!$M:$M,R57,'EMP CON'!$D:$D,'EMP CON'!$Y$12,'EMP CON'!$I:$I,"Efetivado")</f>
        <v>0</v>
      </c>
      <c r="Z57" s="387">
        <f>SUMIFS('EMP CON'!$G:$G,'EMP CON'!$M:$M,R57,'EMP CON'!$D:$D,'EMP CON'!$Y$13,'EMP CON'!$I:$I,"Efetivado")</f>
        <v>0</v>
      </c>
      <c r="AB57" s="185">
        <v>2044</v>
      </c>
    </row>
    <row r="58" spans="18:28" x14ac:dyDescent="0.25">
      <c r="R58" s="185">
        <v>2064</v>
      </c>
      <c r="S58" s="389">
        <f t="shared" si="1"/>
        <v>11243.04000000003</v>
      </c>
      <c r="T58" s="387">
        <f>SUMIFS(REC!$F:$F,REC!$L:$L,R58,REC!$H:$H,"Efetivado")</f>
        <v>0</v>
      </c>
      <c r="U58" s="387">
        <f>SUMIFS(DES!$F:$F,DES!$L:$L,R58,DES!$H:$H,"Efetivado")</f>
        <v>0</v>
      </c>
      <c r="V58" s="387">
        <f>SUMIFS('PG CAR'!$H:$H,'PG CAR'!$N:$N,R58,'PG CAR'!$J:$J,"Efetivado")</f>
        <v>0</v>
      </c>
      <c r="W58" s="387">
        <f>SUMIFS('EMP ADQ'!$G:$G,'EMP ADQ'!$M:$M,R58,'EMP ADQ'!$D:$D,'EMP ADQ'!$Y$12,'EMP ADQ'!$I:$I,"Efetivado")</f>
        <v>0</v>
      </c>
      <c r="X58" s="387">
        <f>SUMIFS('EMP ADQ'!$G:$G,'EMP ADQ'!$M:$M,R58,'EMP ADQ'!$D:$D,'EMP ADQ'!$Y$13,'EMP ADQ'!$I:$I,"Efetivado")</f>
        <v>0</v>
      </c>
      <c r="Y58" s="387">
        <f>SUMIFS('EMP CON'!$G:$G,'EMP CON'!$M:$M,R58,'EMP CON'!$D:$D,'EMP CON'!$Y$12,'EMP CON'!$I:$I,"Efetivado")</f>
        <v>0</v>
      </c>
      <c r="Z58" s="387">
        <f>SUMIFS('EMP CON'!$G:$G,'EMP CON'!$M:$M,R58,'EMP CON'!$D:$D,'EMP CON'!$Y$13,'EMP CON'!$I:$I,"Efetivado")</f>
        <v>0</v>
      </c>
      <c r="AB58" s="185">
        <v>2045</v>
      </c>
    </row>
    <row r="59" spans="18:28" x14ac:dyDescent="0.25">
      <c r="R59" s="185">
        <v>2065</v>
      </c>
      <c r="S59" s="389">
        <f t="shared" si="1"/>
        <v>11243.04000000003</v>
      </c>
      <c r="T59" s="387">
        <f>SUMIFS(REC!$F:$F,REC!$L:$L,R59,REC!$H:$H,"Efetivado")</f>
        <v>0</v>
      </c>
      <c r="U59" s="387">
        <f>SUMIFS(DES!$F:$F,DES!$L:$L,R59,DES!$H:$H,"Efetivado")</f>
        <v>0</v>
      </c>
      <c r="V59" s="387">
        <f>SUMIFS('PG CAR'!$H:$H,'PG CAR'!$N:$N,R59,'PG CAR'!$J:$J,"Efetivado")</f>
        <v>0</v>
      </c>
      <c r="W59" s="387">
        <f>SUMIFS('EMP ADQ'!$G:$G,'EMP ADQ'!$M:$M,R59,'EMP ADQ'!$D:$D,'EMP ADQ'!$Y$12,'EMP ADQ'!$I:$I,"Efetivado")</f>
        <v>0</v>
      </c>
      <c r="X59" s="387">
        <f>SUMIFS('EMP ADQ'!$G:$G,'EMP ADQ'!$M:$M,R59,'EMP ADQ'!$D:$D,'EMP ADQ'!$Y$13,'EMP ADQ'!$I:$I,"Efetivado")</f>
        <v>0</v>
      </c>
      <c r="Y59" s="387">
        <f>SUMIFS('EMP CON'!$G:$G,'EMP CON'!$M:$M,R59,'EMP CON'!$D:$D,'EMP CON'!$Y$12,'EMP CON'!$I:$I,"Efetivado")</f>
        <v>0</v>
      </c>
      <c r="Z59" s="387">
        <f>SUMIFS('EMP CON'!$G:$G,'EMP CON'!$M:$M,R59,'EMP CON'!$D:$D,'EMP CON'!$Y$13,'EMP CON'!$I:$I,"Efetivado")</f>
        <v>0</v>
      </c>
      <c r="AB59" s="185">
        <v>2046</v>
      </c>
    </row>
    <row r="60" spans="18:28" x14ac:dyDescent="0.25">
      <c r="R60" s="185">
        <v>2066</v>
      </c>
      <c r="S60" s="389">
        <f t="shared" si="1"/>
        <v>11243.04000000003</v>
      </c>
      <c r="T60" s="387">
        <f>SUMIFS(REC!$F:$F,REC!$L:$L,R60,REC!$H:$H,"Efetivado")</f>
        <v>0</v>
      </c>
      <c r="U60" s="387">
        <f>SUMIFS(DES!$F:$F,DES!$L:$L,R60,DES!$H:$H,"Efetivado")</f>
        <v>0</v>
      </c>
      <c r="V60" s="387">
        <f>SUMIFS('PG CAR'!$H:$H,'PG CAR'!$N:$N,R60,'PG CAR'!$J:$J,"Efetivado")</f>
        <v>0</v>
      </c>
      <c r="W60" s="387">
        <f>SUMIFS('EMP ADQ'!$G:$G,'EMP ADQ'!$M:$M,R60,'EMP ADQ'!$D:$D,'EMP ADQ'!$Y$12,'EMP ADQ'!$I:$I,"Efetivado")</f>
        <v>0</v>
      </c>
      <c r="X60" s="387">
        <f>SUMIFS('EMP ADQ'!$G:$G,'EMP ADQ'!$M:$M,R60,'EMP ADQ'!$D:$D,'EMP ADQ'!$Y$13,'EMP ADQ'!$I:$I,"Efetivado")</f>
        <v>0</v>
      </c>
      <c r="Y60" s="387">
        <f>SUMIFS('EMP CON'!$G:$G,'EMP CON'!$M:$M,R60,'EMP CON'!$D:$D,'EMP CON'!$Y$12,'EMP CON'!$I:$I,"Efetivado")</f>
        <v>0</v>
      </c>
      <c r="Z60" s="387">
        <f>SUMIFS('EMP CON'!$G:$G,'EMP CON'!$M:$M,R60,'EMP CON'!$D:$D,'EMP CON'!$Y$13,'EMP CON'!$I:$I,"Efetivado")</f>
        <v>0</v>
      </c>
      <c r="AB60" s="185">
        <v>2047</v>
      </c>
    </row>
    <row r="61" spans="18:28" x14ac:dyDescent="0.25">
      <c r="R61" s="185">
        <v>2067</v>
      </c>
      <c r="S61" s="389">
        <f t="shared" si="1"/>
        <v>11243.04000000003</v>
      </c>
      <c r="T61" s="387">
        <f>SUMIFS(REC!$F:$F,REC!$L:$L,R61,REC!$H:$H,"Efetivado")</f>
        <v>0</v>
      </c>
      <c r="U61" s="387">
        <f>SUMIFS(DES!$F:$F,DES!$L:$L,R61,DES!$H:$H,"Efetivado")</f>
        <v>0</v>
      </c>
      <c r="V61" s="387">
        <f>SUMIFS('PG CAR'!$H:$H,'PG CAR'!$N:$N,R61,'PG CAR'!$J:$J,"Efetivado")</f>
        <v>0</v>
      </c>
      <c r="W61" s="387">
        <f>SUMIFS('EMP ADQ'!$G:$G,'EMP ADQ'!$M:$M,R61,'EMP ADQ'!$D:$D,'EMP ADQ'!$Y$12,'EMP ADQ'!$I:$I,"Efetivado")</f>
        <v>0</v>
      </c>
      <c r="X61" s="387">
        <f>SUMIFS('EMP ADQ'!$G:$G,'EMP ADQ'!$M:$M,R61,'EMP ADQ'!$D:$D,'EMP ADQ'!$Y$13,'EMP ADQ'!$I:$I,"Efetivado")</f>
        <v>0</v>
      </c>
      <c r="Y61" s="387">
        <f>SUMIFS('EMP CON'!$G:$G,'EMP CON'!$M:$M,R61,'EMP CON'!$D:$D,'EMP CON'!$Y$12,'EMP CON'!$I:$I,"Efetivado")</f>
        <v>0</v>
      </c>
      <c r="Z61" s="387">
        <f>SUMIFS('EMP CON'!$G:$G,'EMP CON'!$M:$M,R61,'EMP CON'!$D:$D,'EMP CON'!$Y$13,'EMP CON'!$I:$I,"Efetivado")</f>
        <v>0</v>
      </c>
      <c r="AB61" s="185">
        <v>2048</v>
      </c>
    </row>
    <row r="62" spans="18:28" x14ac:dyDescent="0.25">
      <c r="R62" s="185">
        <v>2068</v>
      </c>
      <c r="S62" s="389">
        <f t="shared" ref="S62" si="6">S61+T61-U61-V61+W61-X61-Y61+Z61</f>
        <v>11243.04000000003</v>
      </c>
      <c r="T62" s="387">
        <f>SUMIFS(REC!$F:$F,REC!$L:$L,R62,REC!$H:$H,"Efetivado")</f>
        <v>0</v>
      </c>
      <c r="U62" s="387">
        <f>SUMIFS(DES!$F:$F,DES!$L:$L,R62,DES!$H:$H,"Efetivado")</f>
        <v>0</v>
      </c>
      <c r="V62" s="387">
        <f>SUMIFS('PG CAR'!$H:$H,'PG CAR'!$N:$N,R62,'PG CAR'!$J:$J,"Efetivado")</f>
        <v>0</v>
      </c>
      <c r="W62" s="387">
        <f>SUMIFS('EMP ADQ'!$G:$G,'EMP ADQ'!$M:$M,R62,'EMP ADQ'!$D:$D,'EMP ADQ'!$Y$12,'EMP ADQ'!$I:$I,"Efetivado")</f>
        <v>0</v>
      </c>
      <c r="X62" s="387">
        <f>SUMIFS('EMP ADQ'!$G:$G,'EMP ADQ'!$M:$M,R62,'EMP ADQ'!$D:$D,'EMP ADQ'!$Y$13,'EMP ADQ'!$I:$I,"Efetivado")</f>
        <v>0</v>
      </c>
      <c r="Y62" s="387">
        <f>SUMIFS('EMP CON'!$G:$G,'EMP CON'!$M:$M,R62,'EMP CON'!$D:$D,'EMP CON'!$Y$12,'EMP CON'!$I:$I,"Efetivado")</f>
        <v>0</v>
      </c>
      <c r="Z62" s="387">
        <f>SUMIFS('EMP CON'!$G:$G,'EMP CON'!$M:$M,R62,'EMP CON'!$D:$D,'EMP CON'!$Y$13,'EMP CON'!$I:$I,"Efetivado")</f>
        <v>0</v>
      </c>
      <c r="AB62" s="185">
        <v>2049</v>
      </c>
    </row>
    <row r="63" spans="18:28" x14ac:dyDescent="0.25">
      <c r="AB63" s="185">
        <v>2050</v>
      </c>
    </row>
    <row r="64" spans="18:28" x14ac:dyDescent="0.25">
      <c r="AB64" s="185">
        <v>2051</v>
      </c>
    </row>
    <row r="65" spans="28:28" x14ac:dyDescent="0.25">
      <c r="AB65" s="185">
        <v>2052</v>
      </c>
    </row>
    <row r="66" spans="28:28" x14ac:dyDescent="0.25">
      <c r="AB66" s="185">
        <v>2053</v>
      </c>
    </row>
    <row r="67" spans="28:28" x14ac:dyDescent="0.25">
      <c r="AB67" s="185">
        <v>2054</v>
      </c>
    </row>
    <row r="68" spans="28:28" x14ac:dyDescent="0.25">
      <c r="AB68" s="185">
        <v>2055</v>
      </c>
    </row>
    <row r="69" spans="28:28" x14ac:dyDescent="0.25">
      <c r="AB69" s="185">
        <v>2056</v>
      </c>
    </row>
    <row r="70" spans="28:28" x14ac:dyDescent="0.25">
      <c r="AB70" s="185">
        <v>2057</v>
      </c>
    </row>
    <row r="71" spans="28:28" x14ac:dyDescent="0.25">
      <c r="AB71" s="185">
        <v>2058</v>
      </c>
    </row>
    <row r="72" spans="28:28" x14ac:dyDescent="0.25">
      <c r="AB72" s="185">
        <v>2059</v>
      </c>
    </row>
    <row r="73" spans="28:28" x14ac:dyDescent="0.25">
      <c r="AB73" s="185">
        <v>2060</v>
      </c>
    </row>
    <row r="74" spans="28:28" x14ac:dyDescent="0.25">
      <c r="AB74" s="185">
        <v>2061</v>
      </c>
    </row>
    <row r="75" spans="28:28" x14ac:dyDescent="0.25">
      <c r="AB75" s="185">
        <v>2062</v>
      </c>
    </row>
    <row r="76" spans="28:28" x14ac:dyDescent="0.25">
      <c r="AB76" s="185">
        <v>2063</v>
      </c>
    </row>
    <row r="77" spans="28:28" x14ac:dyDescent="0.25">
      <c r="AB77" s="185">
        <v>2064</v>
      </c>
    </row>
    <row r="78" spans="28:28" x14ac:dyDescent="0.25">
      <c r="AB78" s="185">
        <v>2065</v>
      </c>
    </row>
    <row r="79" spans="28:28" x14ac:dyDescent="0.25">
      <c r="AB79" s="185">
        <v>2066</v>
      </c>
    </row>
    <row r="80" spans="28:28" x14ac:dyDescent="0.25">
      <c r="AB80" s="185">
        <v>2067</v>
      </c>
    </row>
    <row r="81" spans="28:28" x14ac:dyDescent="0.25">
      <c r="AB81" s="185">
        <v>2068</v>
      </c>
    </row>
  </sheetData>
  <mergeCells count="3">
    <mergeCell ref="AB13:AN13"/>
    <mergeCell ref="AB17:AN17"/>
    <mergeCell ref="C6:H7"/>
  </mergeCells>
  <conditionalFormatting sqref="D10:O11 D13:O18 D20:O20 D22:O27">
    <cfRule type="cellIs" dxfId="49" priority="1" operator="equal">
      <formula>0</formula>
    </cfRule>
  </conditionalFormatting>
  <conditionalFormatting sqref="E10:E11 E13:E18 E20 E22:E27">
    <cfRule type="cellIs" dxfId="48" priority="2" operator="equal">
      <formula>0</formula>
    </cfRule>
  </conditionalFormatting>
  <dataValidations count="1">
    <dataValidation type="list" allowBlank="1" showInputMessage="1" showErrorMessage="1" sqref="M7" xr:uid="{00000000-0002-0000-0D00-000000000000}">
      <formula1>$AB$31:$AB$81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6">
    <tabColor rgb="FFFF0000"/>
  </sheetPr>
  <dimension ref="A1:AZ64"/>
  <sheetViews>
    <sheetView showGridLines="0" showRowColHeaders="0" workbookViewId="0">
      <pane ySplit="11" topLeftCell="A12" activePane="bottomLeft" state="frozen"/>
      <selection pane="bottomLeft" activeCell="K7" sqref="K7"/>
    </sheetView>
  </sheetViews>
  <sheetFormatPr defaultRowHeight="15" x14ac:dyDescent="0.25"/>
  <cols>
    <col min="1" max="1" width="10.7109375" customWidth="1"/>
    <col min="2" max="2" width="4.28515625" customWidth="1"/>
    <col min="3" max="3" width="5.7109375" customWidth="1"/>
    <col min="4" max="4" width="24.5703125" customWidth="1"/>
    <col min="5" max="7" width="14.7109375" customWidth="1"/>
    <col min="9" max="9" width="5.7109375" customWidth="1"/>
    <col min="10" max="10" width="24.5703125" customWidth="1"/>
    <col min="11" max="13" width="14.7109375" customWidth="1"/>
    <col min="18" max="18" width="9.7109375" customWidth="1"/>
    <col min="19" max="19" width="9.140625" customWidth="1"/>
    <col min="20" max="30" width="9.140625" style="295" hidden="1" customWidth="1"/>
    <col min="31" max="31" width="9.7109375" style="295" hidden="1" customWidth="1"/>
    <col min="32" max="42" width="9.140625" style="295" hidden="1" customWidth="1"/>
    <col min="43" max="44" width="0" style="295" hidden="1" customWidth="1"/>
    <col min="45" max="45" width="4.28515625" style="295" hidden="1" customWidth="1"/>
    <col min="46" max="46" width="0" style="295" hidden="1" customWidth="1"/>
    <col min="47" max="47" width="7.5703125" style="295" hidden="1" customWidth="1"/>
    <col min="48" max="52" width="0" style="295" hidden="1" customWidth="1"/>
  </cols>
  <sheetData>
    <row r="1" spans="1:52" x14ac:dyDescent="0.25">
      <c r="A1" s="58"/>
    </row>
    <row r="6" spans="1:52" ht="15" customHeight="1" x14ac:dyDescent="0.3">
      <c r="C6" s="427" t="s">
        <v>254</v>
      </c>
      <c r="D6" s="427"/>
      <c r="E6" s="427"/>
      <c r="F6" s="427"/>
      <c r="G6" s="427"/>
      <c r="H6" s="427"/>
      <c r="I6" s="179"/>
    </row>
    <row r="7" spans="1:52" ht="15" customHeight="1" x14ac:dyDescent="0.3">
      <c r="C7" s="427"/>
      <c r="D7" s="427"/>
      <c r="E7" s="427"/>
      <c r="F7" s="427"/>
      <c r="G7" s="427"/>
      <c r="H7" s="427"/>
      <c r="I7" s="179"/>
      <c r="J7" s="73" t="s">
        <v>153</v>
      </c>
      <c r="K7" s="106" t="s">
        <v>37</v>
      </c>
      <c r="L7" s="73" t="s">
        <v>151</v>
      </c>
      <c r="M7" s="106">
        <v>2019</v>
      </c>
    </row>
    <row r="9" spans="1:52" ht="22.5" customHeight="1" x14ac:dyDescent="0.25">
      <c r="C9" s="430" t="s">
        <v>6</v>
      </c>
      <c r="D9" s="430"/>
      <c r="E9" s="430"/>
      <c r="F9" s="430"/>
      <c r="G9" s="430"/>
      <c r="I9" s="431" t="s">
        <v>7</v>
      </c>
      <c r="J9" s="431"/>
      <c r="K9" s="431"/>
      <c r="L9" s="431"/>
      <c r="M9" s="431"/>
      <c r="W9" s="428" t="s">
        <v>71</v>
      </c>
      <c r="X9" s="428"/>
      <c r="Y9" s="428"/>
      <c r="Z9" s="428"/>
      <c r="AA9" s="428"/>
      <c r="AB9" s="428"/>
      <c r="AC9" s="428"/>
      <c r="AD9" s="428"/>
      <c r="AE9" s="428"/>
      <c r="AF9" s="428"/>
      <c r="AG9" s="428"/>
      <c r="AH9" s="428"/>
      <c r="AJ9" s="428" t="s">
        <v>72</v>
      </c>
      <c r="AK9" s="428"/>
      <c r="AL9" s="428"/>
      <c r="AM9" s="428"/>
      <c r="AN9" s="428"/>
      <c r="AO9" s="428"/>
      <c r="AP9" s="428"/>
      <c r="AQ9" s="428"/>
      <c r="AR9" s="428"/>
      <c r="AS9" s="428"/>
      <c r="AT9" s="428"/>
      <c r="AU9" s="428"/>
    </row>
    <row r="10" spans="1:52" x14ac:dyDescent="0.25">
      <c r="C10" s="429" t="s">
        <v>1</v>
      </c>
      <c r="D10" s="429"/>
      <c r="E10" s="183" t="s">
        <v>46</v>
      </c>
      <c r="F10" s="183" t="s">
        <v>47</v>
      </c>
      <c r="G10" s="183" t="s">
        <v>48</v>
      </c>
      <c r="I10" s="429" t="s">
        <v>1</v>
      </c>
      <c r="J10" s="429"/>
      <c r="K10" s="183" t="s">
        <v>46</v>
      </c>
      <c r="L10" s="183" t="s">
        <v>47</v>
      </c>
      <c r="M10" s="183" t="s">
        <v>48</v>
      </c>
      <c r="T10" s="392" t="s">
        <v>70</v>
      </c>
      <c r="U10" s="392" t="s">
        <v>73</v>
      </c>
      <c r="W10" s="185" t="s">
        <v>34</v>
      </c>
      <c r="X10" s="185" t="s">
        <v>35</v>
      </c>
      <c r="Y10" s="185" t="s">
        <v>36</v>
      </c>
      <c r="Z10" s="185" t="s">
        <v>37</v>
      </c>
      <c r="AA10" s="185" t="s">
        <v>38</v>
      </c>
      <c r="AB10" s="185" t="s">
        <v>39</v>
      </c>
      <c r="AC10" s="185" t="s">
        <v>40</v>
      </c>
      <c r="AD10" s="185" t="s">
        <v>41</v>
      </c>
      <c r="AE10" s="185" t="s">
        <v>42</v>
      </c>
      <c r="AF10" s="185" t="s">
        <v>43</v>
      </c>
      <c r="AG10" s="185" t="s">
        <v>44</v>
      </c>
      <c r="AH10" s="185" t="s">
        <v>45</v>
      </c>
      <c r="AJ10" s="185" t="s">
        <v>34</v>
      </c>
      <c r="AK10" s="185" t="s">
        <v>35</v>
      </c>
      <c r="AL10" s="185" t="s">
        <v>36</v>
      </c>
      <c r="AM10" s="185" t="s">
        <v>37</v>
      </c>
      <c r="AN10" s="185" t="s">
        <v>38</v>
      </c>
      <c r="AO10" s="185" t="s">
        <v>39</v>
      </c>
      <c r="AP10" s="185" t="s">
        <v>40</v>
      </c>
      <c r="AQ10" s="185" t="s">
        <v>41</v>
      </c>
      <c r="AR10" s="185" t="s">
        <v>42</v>
      </c>
      <c r="AS10" s="185" t="s">
        <v>43</v>
      </c>
      <c r="AT10" s="185" t="s">
        <v>44</v>
      </c>
      <c r="AU10" s="185" t="s">
        <v>45</v>
      </c>
    </row>
    <row r="11" spans="1:52" x14ac:dyDescent="0.25">
      <c r="C11" s="256" t="s">
        <v>233</v>
      </c>
      <c r="D11" s="290" t="s">
        <v>18</v>
      </c>
      <c r="E11" s="232">
        <f>SUM(E12:E61)</f>
        <v>2750.06</v>
      </c>
      <c r="F11" s="232">
        <f t="shared" ref="F11" si="0">SUM(F12:F61)</f>
        <v>4360</v>
      </c>
      <c r="G11" s="232">
        <f>E11-F11</f>
        <v>-1609.94</v>
      </c>
      <c r="I11" s="256" t="s">
        <v>233</v>
      </c>
      <c r="J11" s="256" t="s">
        <v>18</v>
      </c>
      <c r="K11" s="232">
        <f>SUM(K12:K61)</f>
        <v>6327.8</v>
      </c>
      <c r="L11" s="232">
        <f t="shared" ref="L11" si="1">SUM(L12:L61)</f>
        <v>1725</v>
      </c>
      <c r="M11" s="232">
        <f>L11-K11</f>
        <v>-4602.8</v>
      </c>
      <c r="T11" s="392"/>
      <c r="U11" s="392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</row>
    <row r="12" spans="1:52" x14ac:dyDescent="0.25">
      <c r="C12" s="185" t="s">
        <v>157</v>
      </c>
      <c r="D12" s="184" t="str">
        <f>CAD!D7</f>
        <v>SALÁRIOS</v>
      </c>
      <c r="E12" s="184">
        <f>SUMIFS(REC!F:F,REC!D:D,'03'!D:D,REC!K:K,'03'!$AY$28,REC!L:L,'03'!$M$7,REC!H:H,"efetivado")</f>
        <v>2000</v>
      </c>
      <c r="F12" s="184">
        <f t="shared" ref="F12:F43" si="2">SUMIFS(W12:AH12,$W$10:$AH$10,$K$7)</f>
        <v>2000</v>
      </c>
      <c r="G12" s="184">
        <f>E12-F12</f>
        <v>0</v>
      </c>
      <c r="I12" s="185" t="s">
        <v>157</v>
      </c>
      <c r="J12" s="184" t="str">
        <f>CAD!I7</f>
        <v>MERCADO</v>
      </c>
      <c r="K12" s="184">
        <f>SUM(T12:U12)</f>
        <v>379.38</v>
      </c>
      <c r="L12" s="184">
        <f t="shared" ref="L12:L43" si="3">SUMIFS(AJ12:AU12,$AJ$10:$AU$10,$K$7)</f>
        <v>600</v>
      </c>
      <c r="M12" s="184">
        <f>L12-K12</f>
        <v>220.62</v>
      </c>
      <c r="T12" s="295">
        <f>SUMIFS(DES!F:F,DES!K:K,'03'!$AY$28,DES!L:L,'03'!$M$7,DES!D:D,'03'!J:J,DES!H:H,"Efetivado")</f>
        <v>379.38</v>
      </c>
      <c r="U12" s="295">
        <f>SUMIFS(CAR!H:H,CAR!M:M,'03'!$AY$28,CAR!N:N,'03'!$M$7,CAR!D:D,'03'!J:J,CAR!J:J,"Efetivado")</f>
        <v>0</v>
      </c>
      <c r="W12" s="295">
        <f>SUMIFS(PREV_R!D:D,PREV_R!$C:$C,'03'!$D:$D,PREV_R!A:A,'03'!$M$7)</f>
        <v>2000</v>
      </c>
      <c r="X12" s="295">
        <f>SUMIFS(PREV_R!E:E,PREV_R!$C:$C,'03'!$D:$D,PREV_R!A:A,'03'!$M$7)</f>
        <v>2000</v>
      </c>
      <c r="Y12" s="295">
        <f>SUMIFS(PREV_R!F:F,PREV_R!$C:$C,'03'!$D:$D,PREV_R!A:A,'03'!$M$7)</f>
        <v>2000</v>
      </c>
      <c r="Z12" s="295">
        <f>SUMIFS(PREV_R!G:G,PREV_R!$C:$C,'03'!$D:$D,PREV_R!A:A,'03'!$M$7)</f>
        <v>2000</v>
      </c>
      <c r="AA12" s="295">
        <f>SUMIFS(PREV_R!H:H,PREV_R!$C:$C,'03'!$D:$D,PREV_R!A:A,'03'!$M$7)</f>
        <v>2000</v>
      </c>
      <c r="AB12" s="295">
        <f>SUMIFS(PREV_R!I:I,PREV_R!$C:$C,'03'!$D:$D,PREV_R!A:A,'03'!$M$7)</f>
        <v>2000</v>
      </c>
      <c r="AC12" s="295">
        <f>SUMIFS(PREV_R!J:J,PREV_R!$C:$C,'03'!$D:$D,PREV_R!A:A,'03'!$M$7)</f>
        <v>2000</v>
      </c>
      <c r="AD12" s="295">
        <f>SUMIFS(PREV_R!K:K,PREV_R!$C:$C,'03'!$D:$D,PREV_R!A:A,'03'!$M$7)</f>
        <v>2000</v>
      </c>
      <c r="AE12" s="295">
        <f>SUMIFS(PREV_R!L:L,PREV_R!$C:$C,'03'!$D:$D,PREV_R!A:A,'03'!$M$7)</f>
        <v>2000</v>
      </c>
      <c r="AF12" s="295">
        <f>SUMIFS(PREV_R!M:M,PREV_R!$C:$C,'03'!$D:$D,PREV_R!A:A,'03'!$M$7)</f>
        <v>2000</v>
      </c>
      <c r="AG12" s="295">
        <f>SUMIFS(PREV_R!N:N,PREV_R!$C:$C,'03'!$D:$D,PREV_R!A:A,'03'!$M$7)</f>
        <v>2000</v>
      </c>
      <c r="AH12" s="295">
        <f>SUMIFS(PREV_R!O:O,PREV_R!$C:$C,'03'!$D:$D,PREV_R!A:A,'03'!$M$7)</f>
        <v>2500</v>
      </c>
      <c r="AJ12" s="295">
        <f>SUMIFS(PREV_D!D:D,PREV_D!$C:$C,'03'!$J:$J,PREV_D!A:A,'03'!$M$7)</f>
        <v>600</v>
      </c>
      <c r="AK12" s="295">
        <f>SUMIFS(PREV_D!E:E,PREV_D!$C:$C,'03'!$J:$J,PREV_D!A:A,'03'!$M$7)</f>
        <v>600</v>
      </c>
      <c r="AL12" s="295">
        <f>SUMIFS(PREV_D!F:F,PREV_D!$C:$C,'03'!$J:$J,PREV_D!A:A,'03'!$M$7)</f>
        <v>600</v>
      </c>
      <c r="AM12" s="295">
        <f>SUMIFS(PREV_D!G:G,PREV_D!$C:$C,'03'!$J:$J,PREV_D!A:A,'03'!$M$7)</f>
        <v>600</v>
      </c>
      <c r="AN12" s="295">
        <f>SUMIFS(PREV_D!H:H,PREV_D!$C:$C,'03'!$J:$J,PREV_D!A:A,'03'!$M$7)</f>
        <v>600</v>
      </c>
      <c r="AO12" s="295">
        <f>SUMIFS(PREV_D!I:I,PREV_D!$C:$C,'03'!$J:$J,PREV_D!A:A,'03'!$M$7)</f>
        <v>600</v>
      </c>
      <c r="AP12" s="295">
        <f>SUMIFS(PREV_D!J:J,PREV_D!$C:$C,'03'!$J:$J,PREV_D!A:A,'03'!$M$7)</f>
        <v>600</v>
      </c>
      <c r="AQ12" s="295">
        <f>SUMIFS(PREV_D!K:K,PREV_D!$C:$C,'03'!$J:$J,PREV_D!A:A,'03'!$M$7)</f>
        <v>600</v>
      </c>
      <c r="AR12" s="295">
        <f>SUMIFS(PREV_D!L:L,PREV_D!$C:$C,'03'!$J:$J,PREV_D!A:A,'03'!$M$7)</f>
        <v>600</v>
      </c>
      <c r="AS12" s="295">
        <f>SUMIFS(PREV_D!M:M,PREV_D!$C:$C,'03'!$J:$J,PREV_D!A:A,'03'!$M$7)</f>
        <v>600</v>
      </c>
      <c r="AT12" s="295">
        <f>SUMIFS(PREV_D!N:N,PREV_D!$C:$C,'03'!$J:$J,PREV_D!A:A,'03'!$M$7)</f>
        <v>600</v>
      </c>
      <c r="AU12" s="295">
        <f>SUMIFS(PREV_D!O:O,PREV_D!$C:$C,'03'!$J:$J,PREV_D!A:A,'03'!$M$7)</f>
        <v>600</v>
      </c>
    </row>
    <row r="13" spans="1:52" x14ac:dyDescent="0.25">
      <c r="C13" s="185" t="s">
        <v>158</v>
      </c>
      <c r="D13" s="184" t="str">
        <f>CAD!D8</f>
        <v>RELATÓRIOS</v>
      </c>
      <c r="E13" s="184">
        <f>SUMIFS(REC!F:F,REC!D:D,'03'!D:D,REC!K:K,'03'!$AY$28,REC!L:L,'03'!$M$7,REC!H:H,"efetivado")</f>
        <v>650</v>
      </c>
      <c r="F13" s="184">
        <f t="shared" si="2"/>
        <v>500</v>
      </c>
      <c r="G13" s="184">
        <f t="shared" ref="G13:G61" si="4">E13-F13</f>
        <v>150</v>
      </c>
      <c r="I13" s="185" t="s">
        <v>158</v>
      </c>
      <c r="J13" s="184" t="str">
        <f>CAD!I8</f>
        <v>VEÍCULO</v>
      </c>
      <c r="K13" s="184">
        <f t="shared" ref="K13:K43" si="5">SUM(T13:U13)</f>
        <v>242.01999999999998</v>
      </c>
      <c r="L13" s="184">
        <f t="shared" si="3"/>
        <v>130</v>
      </c>
      <c r="M13" s="184">
        <f t="shared" ref="M13:M61" si="6">L13-K13</f>
        <v>-112.01999999999998</v>
      </c>
      <c r="T13" s="295">
        <f>SUMIFS(DES!F:F,DES!K:K,'03'!$AY$28,DES!L:L,'03'!$M$7,DES!D:D,'03'!J:J,DES!H:H,"Efetivado")</f>
        <v>242.01999999999998</v>
      </c>
      <c r="U13" s="295">
        <f>SUMIFS(CAR!H:H,CAR!M:M,'03'!$AY$28,CAR!N:N,'03'!$M$7,CAR!D:D,'03'!J:J,CAR!J:J,"Efetivado")</f>
        <v>0</v>
      </c>
      <c r="W13" s="295">
        <f>SUMIFS(PREV_R!D:D,PREV_R!$C:$C,'03'!$D:$D,PREV_R!A:A,'03'!$M$7)</f>
        <v>500</v>
      </c>
      <c r="X13" s="295">
        <f>SUMIFS(PREV_R!E:E,PREV_R!$C:$C,'03'!$D:$D,PREV_R!A:A,'03'!$M$7)</f>
        <v>500</v>
      </c>
      <c r="Y13" s="295">
        <f>SUMIFS(PREV_R!F:F,PREV_R!$C:$C,'03'!$D:$D,PREV_R!A:A,'03'!$M$7)</f>
        <v>500</v>
      </c>
      <c r="Z13" s="295">
        <f>SUMIFS(PREV_R!G:G,PREV_R!$C:$C,'03'!$D:$D,PREV_R!A:A,'03'!$M$7)</f>
        <v>500</v>
      </c>
      <c r="AA13" s="295">
        <f>SUMIFS(PREV_R!H:H,PREV_R!$C:$C,'03'!$D:$D,PREV_R!A:A,'03'!$M$7)</f>
        <v>500</v>
      </c>
      <c r="AB13" s="295">
        <f>SUMIFS(PREV_R!I:I,PREV_R!$C:$C,'03'!$D:$D,PREV_R!A:A,'03'!$M$7)</f>
        <v>500</v>
      </c>
      <c r="AC13" s="295">
        <f>SUMIFS(PREV_R!J:J,PREV_R!$C:$C,'03'!$D:$D,PREV_R!A:A,'03'!$M$7)</f>
        <v>500</v>
      </c>
      <c r="AD13" s="295">
        <f>SUMIFS(PREV_R!K:K,PREV_R!$C:$C,'03'!$D:$D,PREV_R!A:A,'03'!$M$7)</f>
        <v>500</v>
      </c>
      <c r="AE13" s="295">
        <f>SUMIFS(PREV_R!L:L,PREV_R!$C:$C,'03'!$D:$D,PREV_R!A:A,'03'!$M$7)</f>
        <v>500</v>
      </c>
      <c r="AF13" s="295">
        <f>SUMIFS(PREV_R!M:M,PREV_R!$C:$C,'03'!$D:$D,PREV_R!A:A,'03'!$M$7)</f>
        <v>500</v>
      </c>
      <c r="AG13" s="295">
        <f>SUMIFS(PREV_R!N:N,PREV_R!$C:$C,'03'!$D:$D,PREV_R!A:A,'03'!$M$7)</f>
        <v>500</v>
      </c>
      <c r="AH13" s="295">
        <f>SUMIFS(PREV_R!O:O,PREV_R!$C:$C,'03'!$D:$D,PREV_R!A:A,'03'!$M$7)</f>
        <v>500</v>
      </c>
      <c r="AJ13" s="295">
        <f>SUMIFS(PREV_D!D:D,PREV_D!$C:$C,'03'!$J:$J,PREV_D!A:A,'03'!$M$7)</f>
        <v>130</v>
      </c>
      <c r="AK13" s="295">
        <f>SUMIFS(PREV_D!E:E,PREV_D!$C:$C,'03'!$J:$J,PREV_D!A:A,'03'!$M$7)</f>
        <v>130</v>
      </c>
      <c r="AL13" s="295">
        <f>SUMIFS(PREV_D!F:F,PREV_D!$C:$C,'03'!$J:$J,PREV_D!A:A,'03'!$M$7)</f>
        <v>130</v>
      </c>
      <c r="AM13" s="295">
        <f>SUMIFS(PREV_D!G:G,PREV_D!$C:$C,'03'!$J:$J,PREV_D!A:A,'03'!$M$7)</f>
        <v>130</v>
      </c>
      <c r="AN13" s="295">
        <f>SUMIFS(PREV_D!H:H,PREV_D!$C:$C,'03'!$J:$J,PREV_D!A:A,'03'!$M$7)</f>
        <v>130</v>
      </c>
      <c r="AO13" s="295">
        <f>SUMIFS(PREV_D!I:I,PREV_D!$C:$C,'03'!$J:$J,PREV_D!A:A,'03'!$M$7)</f>
        <v>130</v>
      </c>
      <c r="AP13" s="295">
        <f>SUMIFS(PREV_D!J:J,PREV_D!$C:$C,'03'!$J:$J,PREV_D!A:A,'03'!$M$7)</f>
        <v>130</v>
      </c>
      <c r="AQ13" s="295">
        <f>SUMIFS(PREV_D!K:K,PREV_D!$C:$C,'03'!$J:$J,PREV_D!A:A,'03'!$M$7)</f>
        <v>130</v>
      </c>
      <c r="AR13" s="295">
        <f>SUMIFS(PREV_D!L:L,PREV_D!$C:$C,'03'!$J:$J,PREV_D!A:A,'03'!$M$7)</f>
        <v>130</v>
      </c>
      <c r="AS13" s="295">
        <f>SUMIFS(PREV_D!M:M,PREV_D!$C:$C,'03'!$J:$J,PREV_D!A:A,'03'!$M$7)</f>
        <v>130</v>
      </c>
      <c r="AT13" s="295">
        <f>SUMIFS(PREV_D!N:N,PREV_D!$C:$C,'03'!$J:$J,PREV_D!A:A,'03'!$M$7)</f>
        <v>130</v>
      </c>
      <c r="AU13" s="295">
        <f>SUMIFS(PREV_D!O:O,PREV_D!$C:$C,'03'!$J:$J,PREV_D!A:A,'03'!$M$7)</f>
        <v>130</v>
      </c>
    </row>
    <row r="14" spans="1:52" x14ac:dyDescent="0.25">
      <c r="C14" s="185" t="s">
        <v>159</v>
      </c>
      <c r="D14" s="184" t="str">
        <f>CAD!D9</f>
        <v>HORAS EXTRAS</v>
      </c>
      <c r="E14" s="184">
        <f>SUMIFS(REC!F:F,REC!D:D,'03'!D:D,REC!K:K,'03'!$AY$28,REC!L:L,'03'!$M$7,REC!H:H,"efetivado")</f>
        <v>0</v>
      </c>
      <c r="F14" s="184">
        <f t="shared" si="2"/>
        <v>300</v>
      </c>
      <c r="G14" s="184">
        <f t="shared" si="4"/>
        <v>-300</v>
      </c>
      <c r="I14" s="185" t="s">
        <v>159</v>
      </c>
      <c r="J14" s="184" t="str">
        <f>CAD!I9</f>
        <v>ENERGIA ELÉTRICA</v>
      </c>
      <c r="K14" s="184">
        <f t="shared" si="5"/>
        <v>0</v>
      </c>
      <c r="L14" s="184">
        <f t="shared" si="3"/>
        <v>90</v>
      </c>
      <c r="M14" s="184">
        <f t="shared" si="6"/>
        <v>90</v>
      </c>
      <c r="T14" s="295">
        <f>SUMIFS(DES!F:F,DES!K:K,'03'!$AY$28,DES!L:L,'03'!$M$7,DES!D:D,'03'!J:J,DES!H:H,"Efetivado")</f>
        <v>0</v>
      </c>
      <c r="U14" s="295">
        <f>SUMIFS(CAR!H:H,CAR!M:M,'03'!$AY$28,CAR!N:N,'03'!$M$7,CAR!D:D,'03'!J:J,CAR!J:J,"Efetivado")</f>
        <v>0</v>
      </c>
      <c r="W14" s="295">
        <f>SUMIFS(PREV_R!D:D,PREV_R!$C:$C,'03'!$D:$D,PREV_R!A:A,'03'!$M$7)</f>
        <v>300</v>
      </c>
      <c r="X14" s="295">
        <f>SUMIFS(PREV_R!E:E,PREV_R!$C:$C,'03'!$D:$D,PREV_R!A:A,'03'!$M$7)</f>
        <v>300</v>
      </c>
      <c r="Y14" s="295">
        <f>SUMIFS(PREV_R!F:F,PREV_R!$C:$C,'03'!$D:$D,PREV_R!A:A,'03'!$M$7)</f>
        <v>300</v>
      </c>
      <c r="Z14" s="295">
        <f>SUMIFS(PREV_R!G:G,PREV_R!$C:$C,'03'!$D:$D,PREV_R!A:A,'03'!$M$7)</f>
        <v>300</v>
      </c>
      <c r="AA14" s="295">
        <f>SUMIFS(PREV_R!H:H,PREV_R!$C:$C,'03'!$D:$D,PREV_R!A:A,'03'!$M$7)</f>
        <v>300</v>
      </c>
      <c r="AB14" s="295">
        <f>SUMIFS(PREV_R!I:I,PREV_R!$C:$C,'03'!$D:$D,PREV_R!A:A,'03'!$M$7)</f>
        <v>300</v>
      </c>
      <c r="AC14" s="295">
        <f>SUMIFS(PREV_R!J:J,PREV_R!$C:$C,'03'!$D:$D,PREV_R!A:A,'03'!$M$7)</f>
        <v>300</v>
      </c>
      <c r="AD14" s="295">
        <f>SUMIFS(PREV_R!K:K,PREV_R!$C:$C,'03'!$D:$D,PREV_R!A:A,'03'!$M$7)</f>
        <v>300</v>
      </c>
      <c r="AE14" s="295">
        <f>SUMIFS(PREV_R!L:L,PREV_R!$C:$C,'03'!$D:$D,PREV_R!A:A,'03'!$M$7)</f>
        <v>300</v>
      </c>
      <c r="AF14" s="295">
        <f>SUMIFS(PREV_R!M:M,PREV_R!$C:$C,'03'!$D:$D,PREV_R!A:A,'03'!$M$7)</f>
        <v>300</v>
      </c>
      <c r="AG14" s="295">
        <f>SUMIFS(PREV_R!N:N,PREV_R!$C:$C,'03'!$D:$D,PREV_R!A:A,'03'!$M$7)</f>
        <v>300</v>
      </c>
      <c r="AH14" s="295">
        <f>SUMIFS(PREV_R!O:O,PREV_R!$C:$C,'03'!$D:$D,PREV_R!A:A,'03'!$M$7)</f>
        <v>300</v>
      </c>
      <c r="AJ14" s="295">
        <f>SUMIFS(PREV_D!D:D,PREV_D!$C:$C,'03'!$J:$J,PREV_D!A:A,'03'!$M$7)</f>
        <v>90</v>
      </c>
      <c r="AK14" s="295">
        <f>SUMIFS(PREV_D!E:E,PREV_D!$C:$C,'03'!$J:$J,PREV_D!A:A,'03'!$M$7)</f>
        <v>90</v>
      </c>
      <c r="AL14" s="295">
        <f>SUMIFS(PREV_D!F:F,PREV_D!$C:$C,'03'!$J:$J,PREV_D!A:A,'03'!$M$7)</f>
        <v>90</v>
      </c>
      <c r="AM14" s="295">
        <f>SUMIFS(PREV_D!G:G,PREV_D!$C:$C,'03'!$J:$J,PREV_D!A:A,'03'!$M$7)</f>
        <v>90</v>
      </c>
      <c r="AN14" s="295">
        <f>SUMIFS(PREV_D!H:H,PREV_D!$C:$C,'03'!$J:$J,PREV_D!A:A,'03'!$M$7)</f>
        <v>90</v>
      </c>
      <c r="AO14" s="295">
        <f>SUMIFS(PREV_D!I:I,PREV_D!$C:$C,'03'!$J:$J,PREV_D!A:A,'03'!$M$7)</f>
        <v>90</v>
      </c>
      <c r="AP14" s="295">
        <f>SUMIFS(PREV_D!J:J,PREV_D!$C:$C,'03'!$J:$J,PREV_D!A:A,'03'!$M$7)</f>
        <v>90</v>
      </c>
      <c r="AQ14" s="295">
        <f>SUMIFS(PREV_D!K:K,PREV_D!$C:$C,'03'!$J:$J,PREV_D!A:A,'03'!$M$7)</f>
        <v>90</v>
      </c>
      <c r="AR14" s="295">
        <f>SUMIFS(PREV_D!L:L,PREV_D!$C:$C,'03'!$J:$J,PREV_D!A:A,'03'!$M$7)</f>
        <v>90</v>
      </c>
      <c r="AS14" s="295">
        <f>SUMIFS(PREV_D!M:M,PREV_D!$C:$C,'03'!$J:$J,PREV_D!A:A,'03'!$M$7)</f>
        <v>90</v>
      </c>
      <c r="AT14" s="295">
        <f>SUMIFS(PREV_D!N:N,PREV_D!$C:$C,'03'!$J:$J,PREV_D!A:A,'03'!$M$7)</f>
        <v>90</v>
      </c>
      <c r="AU14" s="295">
        <f>SUMIFS(PREV_D!O:O,PREV_D!$C:$C,'03'!$J:$J,PREV_D!A:A,'03'!$M$7)</f>
        <v>90</v>
      </c>
      <c r="AW14" s="185">
        <v>2018</v>
      </c>
      <c r="AY14" s="185" t="s">
        <v>34</v>
      </c>
      <c r="AZ14" s="185">
        <v>1</v>
      </c>
    </row>
    <row r="15" spans="1:52" x14ac:dyDescent="0.25">
      <c r="C15" s="185" t="s">
        <v>160</v>
      </c>
      <c r="D15" s="184" t="str">
        <f>CAD!D10</f>
        <v>OUTROS</v>
      </c>
      <c r="E15" s="184">
        <f>SUMIFS(REC!F:F,REC!D:D,'03'!D:D,REC!K:K,'03'!$AY$28,REC!L:L,'03'!$M$7,REC!H:H,"efetivado")</f>
        <v>100.06</v>
      </c>
      <c r="F15" s="184">
        <f t="shared" si="2"/>
        <v>200</v>
      </c>
      <c r="G15" s="184">
        <f t="shared" si="4"/>
        <v>-99.94</v>
      </c>
      <c r="I15" s="185" t="s">
        <v>160</v>
      </c>
      <c r="J15" s="184" t="str">
        <f>CAD!I10</f>
        <v>LANCHE/COMER FORA</v>
      </c>
      <c r="K15" s="184">
        <f t="shared" si="5"/>
        <v>0</v>
      </c>
      <c r="L15" s="184">
        <f t="shared" si="3"/>
        <v>35</v>
      </c>
      <c r="M15" s="184">
        <f t="shared" si="6"/>
        <v>35</v>
      </c>
      <c r="T15" s="295">
        <f>SUMIFS(DES!F:F,DES!K:K,'03'!$AY$28,DES!L:L,'03'!$M$7,DES!D:D,'03'!J:J,DES!H:H,"Efetivado")</f>
        <v>0</v>
      </c>
      <c r="U15" s="295">
        <f>SUMIFS(CAR!H:H,CAR!M:M,'03'!$AY$28,CAR!N:N,'03'!$M$7,CAR!D:D,'03'!J:J,CAR!J:J,"Efetivado")</f>
        <v>0</v>
      </c>
      <c r="W15" s="295">
        <f>SUMIFS(PREV_R!D:D,PREV_R!$C:$C,'03'!$D:$D,PREV_R!A:A,'03'!$M$7)</f>
        <v>200</v>
      </c>
      <c r="X15" s="295">
        <f>SUMIFS(PREV_R!E:E,PREV_R!$C:$C,'03'!$D:$D,PREV_R!A:A,'03'!$M$7)</f>
        <v>200</v>
      </c>
      <c r="Y15" s="295">
        <f>SUMIFS(PREV_R!F:F,PREV_R!$C:$C,'03'!$D:$D,PREV_R!A:A,'03'!$M$7)</f>
        <v>200</v>
      </c>
      <c r="Z15" s="295">
        <f>SUMIFS(PREV_R!G:G,PREV_R!$C:$C,'03'!$D:$D,PREV_R!A:A,'03'!$M$7)</f>
        <v>200</v>
      </c>
      <c r="AA15" s="295">
        <f>SUMIFS(PREV_R!H:H,PREV_R!$C:$C,'03'!$D:$D,PREV_R!A:A,'03'!$M$7)</f>
        <v>200</v>
      </c>
      <c r="AB15" s="295">
        <f>SUMIFS(PREV_R!I:I,PREV_R!$C:$C,'03'!$D:$D,PREV_R!A:A,'03'!$M$7)</f>
        <v>200</v>
      </c>
      <c r="AC15" s="295">
        <f>SUMIFS(PREV_R!J:J,PREV_R!$C:$C,'03'!$D:$D,PREV_R!A:A,'03'!$M$7)</f>
        <v>200</v>
      </c>
      <c r="AD15" s="295">
        <f>SUMIFS(PREV_R!K:K,PREV_R!$C:$C,'03'!$D:$D,PREV_R!A:A,'03'!$M$7)</f>
        <v>200</v>
      </c>
      <c r="AE15" s="295">
        <f>SUMIFS(PREV_R!L:L,PREV_R!$C:$C,'03'!$D:$D,PREV_R!A:A,'03'!$M$7)</f>
        <v>200</v>
      </c>
      <c r="AF15" s="295">
        <f>SUMIFS(PREV_R!M:M,PREV_R!$C:$C,'03'!$D:$D,PREV_R!A:A,'03'!$M$7)</f>
        <v>200</v>
      </c>
      <c r="AG15" s="295">
        <f>SUMIFS(PREV_R!N:N,PREV_R!$C:$C,'03'!$D:$D,PREV_R!A:A,'03'!$M$7)</f>
        <v>200</v>
      </c>
      <c r="AH15" s="295">
        <f>SUMIFS(PREV_R!O:O,PREV_R!$C:$C,'03'!$D:$D,PREV_R!A:A,'03'!$M$7)</f>
        <v>200</v>
      </c>
      <c r="AJ15" s="295">
        <f>SUMIFS(PREV_D!D:D,PREV_D!$C:$C,'03'!$J:$J,PREV_D!A:A,'03'!$M$7)</f>
        <v>35</v>
      </c>
      <c r="AK15" s="295">
        <f>SUMIFS(PREV_D!E:E,PREV_D!$C:$C,'03'!$J:$J,PREV_D!A:A,'03'!$M$7)</f>
        <v>35</v>
      </c>
      <c r="AL15" s="295">
        <f>SUMIFS(PREV_D!F:F,PREV_D!$C:$C,'03'!$J:$J,PREV_D!A:A,'03'!$M$7)</f>
        <v>35</v>
      </c>
      <c r="AM15" s="295">
        <f>SUMIFS(PREV_D!G:G,PREV_D!$C:$C,'03'!$J:$J,PREV_D!A:A,'03'!$M$7)</f>
        <v>35</v>
      </c>
      <c r="AN15" s="295">
        <f>SUMIFS(PREV_D!H:H,PREV_D!$C:$C,'03'!$J:$J,PREV_D!A:A,'03'!$M$7)</f>
        <v>35</v>
      </c>
      <c r="AO15" s="295">
        <f>SUMIFS(PREV_D!I:I,PREV_D!$C:$C,'03'!$J:$J,PREV_D!A:A,'03'!$M$7)</f>
        <v>35</v>
      </c>
      <c r="AP15" s="295">
        <f>SUMIFS(PREV_D!J:J,PREV_D!$C:$C,'03'!$J:$J,PREV_D!A:A,'03'!$M$7)</f>
        <v>35</v>
      </c>
      <c r="AQ15" s="295">
        <f>SUMIFS(PREV_D!K:K,PREV_D!$C:$C,'03'!$J:$J,PREV_D!A:A,'03'!$M$7)</f>
        <v>35</v>
      </c>
      <c r="AR15" s="295">
        <f>SUMIFS(PREV_D!L:L,PREV_D!$C:$C,'03'!$J:$J,PREV_D!A:A,'03'!$M$7)</f>
        <v>35</v>
      </c>
      <c r="AS15" s="295">
        <f>SUMIFS(PREV_D!M:M,PREV_D!$C:$C,'03'!$J:$J,PREV_D!A:A,'03'!$M$7)</f>
        <v>35</v>
      </c>
      <c r="AT15" s="295">
        <f>SUMIFS(PREV_D!N:N,PREV_D!$C:$C,'03'!$J:$J,PREV_D!A:A,'03'!$M$7)</f>
        <v>35</v>
      </c>
      <c r="AU15" s="295">
        <f>SUMIFS(PREV_D!O:O,PREV_D!$C:$C,'03'!$J:$J,PREV_D!A:A,'03'!$M$7)</f>
        <v>35</v>
      </c>
      <c r="AW15" s="185">
        <v>2019</v>
      </c>
      <c r="AY15" s="185" t="s">
        <v>35</v>
      </c>
      <c r="AZ15" s="185">
        <v>2</v>
      </c>
    </row>
    <row r="16" spans="1:52" x14ac:dyDescent="0.25">
      <c r="C16" s="185" t="s">
        <v>161</v>
      </c>
      <c r="D16" s="184" t="str">
        <f>CAD!D11</f>
        <v>ALUGUÉIS</v>
      </c>
      <c r="E16" s="184">
        <f>SUMIFS(REC!F:F,REC!D:D,'03'!D:D,REC!K:K,'03'!$AY$28,REC!L:L,'03'!$M$7,REC!H:H,"efetivado")</f>
        <v>0</v>
      </c>
      <c r="F16" s="184">
        <f t="shared" si="2"/>
        <v>260</v>
      </c>
      <c r="G16" s="184">
        <f t="shared" si="4"/>
        <v>-260</v>
      </c>
      <c r="I16" s="185" t="s">
        <v>161</v>
      </c>
      <c r="J16" s="184" t="str">
        <f>CAD!I11</f>
        <v>LAZER</v>
      </c>
      <c r="K16" s="184">
        <f t="shared" si="5"/>
        <v>0</v>
      </c>
      <c r="L16" s="184">
        <f t="shared" si="3"/>
        <v>130</v>
      </c>
      <c r="M16" s="184">
        <f t="shared" si="6"/>
        <v>130</v>
      </c>
      <c r="T16" s="295">
        <f>SUMIFS(DES!F:F,DES!K:K,'03'!$AY$28,DES!L:L,'03'!$M$7,DES!D:D,'03'!J:J,DES!H:H,"Efetivado")</f>
        <v>0</v>
      </c>
      <c r="U16" s="295">
        <f>SUMIFS(CAR!H:H,CAR!M:M,'03'!$AY$28,CAR!N:N,'03'!$M$7,CAR!D:D,'03'!J:J,CAR!J:J,"Efetivado")</f>
        <v>0</v>
      </c>
      <c r="W16" s="295">
        <f>SUMIFS(PREV_R!D:D,PREV_R!$C:$C,'03'!$D:$D,PREV_R!A:A,'03'!$M$7)</f>
        <v>260</v>
      </c>
      <c r="X16" s="295">
        <f>SUMIFS(PREV_R!E:E,PREV_R!$C:$C,'03'!$D:$D,PREV_R!A:A,'03'!$M$7)</f>
        <v>260</v>
      </c>
      <c r="Y16" s="295">
        <f>SUMIFS(PREV_R!F:F,PREV_R!$C:$C,'03'!$D:$D,PREV_R!A:A,'03'!$M$7)</f>
        <v>260</v>
      </c>
      <c r="Z16" s="295">
        <f>SUMIFS(PREV_R!G:G,PREV_R!$C:$C,'03'!$D:$D,PREV_R!A:A,'03'!$M$7)</f>
        <v>260</v>
      </c>
      <c r="AA16" s="295">
        <f>SUMIFS(PREV_R!H:H,PREV_R!$C:$C,'03'!$D:$D,PREV_R!A:A,'03'!$M$7)</f>
        <v>260</v>
      </c>
      <c r="AB16" s="295">
        <f>SUMIFS(PREV_R!I:I,PREV_R!$C:$C,'03'!$D:$D,PREV_R!A:A,'03'!$M$7)</f>
        <v>260</v>
      </c>
      <c r="AC16" s="295">
        <f>SUMIFS(PREV_R!J:J,PREV_R!$C:$C,'03'!$D:$D,PREV_R!A:A,'03'!$M$7)</f>
        <v>260</v>
      </c>
      <c r="AD16" s="295">
        <f>SUMIFS(PREV_R!K:K,PREV_R!$C:$C,'03'!$D:$D,PREV_R!A:A,'03'!$M$7)</f>
        <v>260</v>
      </c>
      <c r="AE16" s="295">
        <f>SUMIFS(PREV_R!L:L,PREV_R!$C:$C,'03'!$D:$D,PREV_R!A:A,'03'!$M$7)</f>
        <v>260</v>
      </c>
      <c r="AF16" s="295">
        <f>SUMIFS(PREV_R!M:M,PREV_R!$C:$C,'03'!$D:$D,PREV_R!A:A,'03'!$M$7)</f>
        <v>260</v>
      </c>
      <c r="AG16" s="295">
        <f>SUMIFS(PREV_R!N:N,PREV_R!$C:$C,'03'!$D:$D,PREV_R!A:A,'03'!$M$7)</f>
        <v>260</v>
      </c>
      <c r="AH16" s="295">
        <f>SUMIFS(PREV_R!O:O,PREV_R!$C:$C,'03'!$D:$D,PREV_R!A:A,'03'!$M$7)</f>
        <v>260</v>
      </c>
      <c r="AJ16" s="295">
        <f>SUMIFS(PREV_D!D:D,PREV_D!$C:$C,'03'!$J:$J,PREV_D!A:A,'03'!$M$7)</f>
        <v>130</v>
      </c>
      <c r="AK16" s="295">
        <f>SUMIFS(PREV_D!E:E,PREV_D!$C:$C,'03'!$J:$J,PREV_D!A:A,'03'!$M$7)</f>
        <v>130</v>
      </c>
      <c r="AL16" s="295">
        <f>SUMIFS(PREV_D!F:F,PREV_D!$C:$C,'03'!$J:$J,PREV_D!A:A,'03'!$M$7)</f>
        <v>130</v>
      </c>
      <c r="AM16" s="295">
        <f>SUMIFS(PREV_D!G:G,PREV_D!$C:$C,'03'!$J:$J,PREV_D!A:A,'03'!$M$7)</f>
        <v>130</v>
      </c>
      <c r="AN16" s="295">
        <f>SUMIFS(PREV_D!H:H,PREV_D!$C:$C,'03'!$J:$J,PREV_D!A:A,'03'!$M$7)</f>
        <v>130</v>
      </c>
      <c r="AO16" s="295">
        <f>SUMIFS(PREV_D!I:I,PREV_D!$C:$C,'03'!$J:$J,PREV_D!A:A,'03'!$M$7)</f>
        <v>130</v>
      </c>
      <c r="AP16" s="295">
        <f>SUMIFS(PREV_D!J:J,PREV_D!$C:$C,'03'!$J:$J,PREV_D!A:A,'03'!$M$7)</f>
        <v>130</v>
      </c>
      <c r="AQ16" s="295">
        <f>SUMIFS(PREV_D!K:K,PREV_D!$C:$C,'03'!$J:$J,PREV_D!A:A,'03'!$M$7)</f>
        <v>130</v>
      </c>
      <c r="AR16" s="295">
        <f>SUMIFS(PREV_D!L:L,PREV_D!$C:$C,'03'!$J:$J,PREV_D!A:A,'03'!$M$7)</f>
        <v>130</v>
      </c>
      <c r="AS16" s="295">
        <f>SUMIFS(PREV_D!M:M,PREV_D!$C:$C,'03'!$J:$J,PREV_D!A:A,'03'!$M$7)</f>
        <v>130</v>
      </c>
      <c r="AT16" s="295">
        <f>SUMIFS(PREV_D!N:N,PREV_D!$C:$C,'03'!$J:$J,PREV_D!A:A,'03'!$M$7)</f>
        <v>130</v>
      </c>
      <c r="AU16" s="295">
        <f>SUMIFS(PREV_D!O:O,PREV_D!$C:$C,'03'!$J:$J,PREV_D!A:A,'03'!$M$7)</f>
        <v>130</v>
      </c>
      <c r="AW16" s="185">
        <v>2020</v>
      </c>
      <c r="AY16" s="185" t="s">
        <v>36</v>
      </c>
      <c r="AZ16" s="185">
        <v>3</v>
      </c>
    </row>
    <row r="17" spans="3:52" x14ac:dyDescent="0.25">
      <c r="C17" s="185" t="s">
        <v>162</v>
      </c>
      <c r="D17" s="184" t="str">
        <f>CAD!D12</f>
        <v>VENDA DE IMÓVEIS</v>
      </c>
      <c r="E17" s="184">
        <f>SUMIFS(REC!F:F,REC!D:D,'03'!D:D,REC!K:K,'03'!$AY$28,REC!L:L,'03'!$M$7,REC!H:H,"efetivado")</f>
        <v>0</v>
      </c>
      <c r="F17" s="184">
        <f t="shared" si="2"/>
        <v>1000</v>
      </c>
      <c r="G17" s="184">
        <f t="shared" si="4"/>
        <v>-1000</v>
      </c>
      <c r="I17" s="185" t="s">
        <v>162</v>
      </c>
      <c r="J17" s="184" t="str">
        <f>CAD!I12</f>
        <v>REFORMA / IMÓVEL</v>
      </c>
      <c r="K17" s="184">
        <f t="shared" si="5"/>
        <v>1807.56</v>
      </c>
      <c r="L17" s="184">
        <f t="shared" si="3"/>
        <v>50</v>
      </c>
      <c r="M17" s="184">
        <f t="shared" si="6"/>
        <v>-1757.56</v>
      </c>
      <c r="T17" s="295">
        <f>SUMIFS(DES!F:F,DES!K:K,'03'!$AY$28,DES!L:L,'03'!$M$7,DES!D:D,'03'!J:J,DES!H:H,"Efetivado")</f>
        <v>1807.56</v>
      </c>
      <c r="U17" s="295">
        <f>SUMIFS(CAR!H:H,CAR!M:M,'03'!$AY$28,CAR!N:N,'03'!$M$7,CAR!D:D,'03'!J:J,CAR!J:J,"Efetivado")</f>
        <v>0</v>
      </c>
      <c r="W17" s="295">
        <f>SUMIFS(PREV_R!D:D,PREV_R!$C:$C,'03'!$D:$D,PREV_R!A:A,'03'!$M$7)</f>
        <v>1000</v>
      </c>
      <c r="X17" s="295">
        <f>SUMIFS(PREV_R!E:E,PREV_R!$C:$C,'03'!$D:$D,PREV_R!A:A,'03'!$M$7)</f>
        <v>1000</v>
      </c>
      <c r="Y17" s="295">
        <f>SUMIFS(PREV_R!F:F,PREV_R!$C:$C,'03'!$D:$D,PREV_R!A:A,'03'!$M$7)</f>
        <v>1000</v>
      </c>
      <c r="Z17" s="295">
        <f>SUMIFS(PREV_R!G:G,PREV_R!$C:$C,'03'!$D:$D,PREV_R!A:A,'03'!$M$7)</f>
        <v>1000</v>
      </c>
      <c r="AA17" s="295">
        <f>SUMIFS(PREV_R!H:H,PREV_R!$C:$C,'03'!$D:$D,PREV_R!A:A,'03'!$M$7)</f>
        <v>1000</v>
      </c>
      <c r="AB17" s="295">
        <f>SUMIFS(PREV_R!I:I,PREV_R!$C:$C,'03'!$D:$D,PREV_R!A:A,'03'!$M$7)</f>
        <v>1000</v>
      </c>
      <c r="AC17" s="295">
        <f>SUMIFS(PREV_R!J:J,PREV_R!$C:$C,'03'!$D:$D,PREV_R!A:A,'03'!$M$7)</f>
        <v>1000</v>
      </c>
      <c r="AD17" s="295">
        <f>SUMIFS(PREV_R!K:K,PREV_R!$C:$C,'03'!$D:$D,PREV_R!A:A,'03'!$M$7)</f>
        <v>1000</v>
      </c>
      <c r="AE17" s="295">
        <f>SUMIFS(PREV_R!L:L,PREV_R!$C:$C,'03'!$D:$D,PREV_R!A:A,'03'!$M$7)</f>
        <v>1000</v>
      </c>
      <c r="AF17" s="295">
        <f>SUMIFS(PREV_R!M:M,PREV_R!$C:$C,'03'!$D:$D,PREV_R!A:A,'03'!$M$7)</f>
        <v>1000</v>
      </c>
      <c r="AG17" s="295">
        <f>SUMIFS(PREV_R!N:N,PREV_R!$C:$C,'03'!$D:$D,PREV_R!A:A,'03'!$M$7)</f>
        <v>1000</v>
      </c>
      <c r="AH17" s="295">
        <f>SUMIFS(PREV_R!O:O,PREV_R!$C:$C,'03'!$D:$D,PREV_R!A:A,'03'!$M$7)</f>
        <v>1000</v>
      </c>
      <c r="AJ17" s="295">
        <f>SUMIFS(PREV_D!D:D,PREV_D!$C:$C,'03'!$J:$J,PREV_D!A:A,'03'!$M$7)</f>
        <v>0</v>
      </c>
      <c r="AK17" s="295">
        <f>SUMIFS(PREV_D!E:E,PREV_D!$C:$C,'03'!$J:$J,PREV_D!A:A,'03'!$M$7)</f>
        <v>0</v>
      </c>
      <c r="AL17" s="295">
        <f>SUMIFS(PREV_D!F:F,PREV_D!$C:$C,'03'!$J:$J,PREV_D!A:A,'03'!$M$7)</f>
        <v>50</v>
      </c>
      <c r="AM17" s="295">
        <f>SUMIFS(PREV_D!G:G,PREV_D!$C:$C,'03'!$J:$J,PREV_D!A:A,'03'!$M$7)</f>
        <v>50</v>
      </c>
      <c r="AN17" s="295">
        <f>SUMIFS(PREV_D!H:H,PREV_D!$C:$C,'03'!$J:$J,PREV_D!A:A,'03'!$M$7)</f>
        <v>50</v>
      </c>
      <c r="AO17" s="295">
        <f>SUMIFS(PREV_D!I:I,PREV_D!$C:$C,'03'!$J:$J,PREV_D!A:A,'03'!$M$7)</f>
        <v>50</v>
      </c>
      <c r="AP17" s="295">
        <f>SUMIFS(PREV_D!J:J,PREV_D!$C:$C,'03'!$J:$J,PREV_D!A:A,'03'!$M$7)</f>
        <v>50</v>
      </c>
      <c r="AQ17" s="295">
        <f>SUMIFS(PREV_D!K:K,PREV_D!$C:$C,'03'!$J:$J,PREV_D!A:A,'03'!$M$7)</f>
        <v>300</v>
      </c>
      <c r="AR17" s="295">
        <f>SUMIFS(PREV_D!L:L,PREV_D!$C:$C,'03'!$J:$J,PREV_D!A:A,'03'!$M$7)</f>
        <v>0</v>
      </c>
      <c r="AS17" s="295">
        <f>SUMIFS(PREV_D!M:M,PREV_D!$C:$C,'03'!$J:$J,PREV_D!A:A,'03'!$M$7)</f>
        <v>0</v>
      </c>
      <c r="AT17" s="295">
        <f>SUMIFS(PREV_D!N:N,PREV_D!$C:$C,'03'!$J:$J,PREV_D!A:A,'03'!$M$7)</f>
        <v>40</v>
      </c>
      <c r="AU17" s="295">
        <f>SUMIFS(PREV_D!O:O,PREV_D!$C:$C,'03'!$J:$J,PREV_D!A:A,'03'!$M$7)</f>
        <v>180</v>
      </c>
      <c r="AW17" s="185">
        <v>2021</v>
      </c>
      <c r="AY17" s="185" t="s">
        <v>37</v>
      </c>
      <c r="AZ17" s="185">
        <v>4</v>
      </c>
    </row>
    <row r="18" spans="3:52" x14ac:dyDescent="0.25">
      <c r="C18" s="185" t="s">
        <v>163</v>
      </c>
      <c r="D18" s="184" t="str">
        <f>CAD!D13</f>
        <v>13º SALÁRIO</v>
      </c>
      <c r="E18" s="184">
        <f>SUMIFS(REC!F:F,REC!D:D,'03'!D:D,REC!K:K,'03'!$AY$28,REC!L:L,'03'!$M$7,REC!H:H,"efetivado")</f>
        <v>0</v>
      </c>
      <c r="F18" s="184">
        <f t="shared" si="2"/>
        <v>0</v>
      </c>
      <c r="G18" s="184">
        <f t="shared" si="4"/>
        <v>0</v>
      </c>
      <c r="I18" s="185" t="s">
        <v>163</v>
      </c>
      <c r="J18" s="184" t="str">
        <f>CAD!I13</f>
        <v>OUTROS</v>
      </c>
      <c r="K18" s="184">
        <f t="shared" si="5"/>
        <v>3275.84</v>
      </c>
      <c r="L18" s="184">
        <f t="shared" si="3"/>
        <v>300</v>
      </c>
      <c r="M18" s="184">
        <f t="shared" si="6"/>
        <v>-2975.84</v>
      </c>
      <c r="T18" s="295">
        <f>SUMIFS(DES!F:F,DES!K:K,'03'!$AY$28,DES!L:L,'03'!$M$7,DES!D:D,'03'!J:J,DES!H:H,"Efetivado")</f>
        <v>1141.8399999999999</v>
      </c>
      <c r="U18" s="295">
        <f>SUMIFS(CAR!H:H,CAR!M:M,'03'!$AY$28,CAR!N:N,'03'!$M$7,CAR!D:D,'03'!J:J,CAR!J:J,"Efetivado")</f>
        <v>2134</v>
      </c>
      <c r="W18" s="295">
        <f>SUMIFS(PREV_R!D:D,PREV_R!$C:$C,'03'!$D:$D,PREV_R!A:A,'03'!$M$7)</f>
        <v>0</v>
      </c>
      <c r="X18" s="295">
        <f>SUMIFS(PREV_R!E:E,PREV_R!$C:$C,'03'!$D:$D,PREV_R!A:A,'03'!$M$7)</f>
        <v>0</v>
      </c>
      <c r="Y18" s="295">
        <f>SUMIFS(PREV_R!F:F,PREV_R!$C:$C,'03'!$D:$D,PREV_R!A:A,'03'!$M$7)</f>
        <v>0</v>
      </c>
      <c r="Z18" s="295">
        <f>SUMIFS(PREV_R!G:G,PREV_R!$C:$C,'03'!$D:$D,PREV_R!A:A,'03'!$M$7)</f>
        <v>0</v>
      </c>
      <c r="AA18" s="295">
        <f>SUMIFS(PREV_R!H:H,PREV_R!$C:$C,'03'!$D:$D,PREV_R!A:A,'03'!$M$7)</f>
        <v>0</v>
      </c>
      <c r="AB18" s="295">
        <f>SUMIFS(PREV_R!I:I,PREV_R!$C:$C,'03'!$D:$D,PREV_R!A:A,'03'!$M$7)</f>
        <v>0</v>
      </c>
      <c r="AC18" s="295">
        <f>SUMIFS(PREV_R!J:J,PREV_R!$C:$C,'03'!$D:$D,PREV_R!A:A,'03'!$M$7)</f>
        <v>0</v>
      </c>
      <c r="AD18" s="295">
        <f>SUMIFS(PREV_R!K:K,PREV_R!$C:$C,'03'!$D:$D,PREV_R!A:A,'03'!$M$7)</f>
        <v>0</v>
      </c>
      <c r="AE18" s="295">
        <f>SUMIFS(PREV_R!L:L,PREV_R!$C:$C,'03'!$D:$D,PREV_R!A:A,'03'!$M$7)</f>
        <v>0</v>
      </c>
      <c r="AF18" s="295">
        <f>SUMIFS(PREV_R!M:M,PREV_R!$C:$C,'03'!$D:$D,PREV_R!A:A,'03'!$M$7)</f>
        <v>0</v>
      </c>
      <c r="AG18" s="295">
        <f>SUMIFS(PREV_R!N:N,PREV_R!$C:$C,'03'!$D:$D,PREV_R!A:A,'03'!$M$7)</f>
        <v>0</v>
      </c>
      <c r="AH18" s="295">
        <f>SUMIFS(PREV_R!O:O,PREV_R!$C:$C,'03'!$D:$D,PREV_R!A:A,'03'!$M$7)</f>
        <v>1200</v>
      </c>
      <c r="AJ18" s="295">
        <f>SUMIFS(PREV_D!D:D,PREV_D!$C:$C,'03'!$J:$J,PREV_D!A:A,'03'!$M$7)</f>
        <v>300</v>
      </c>
      <c r="AK18" s="295">
        <f>SUMIFS(PREV_D!E:E,PREV_D!$C:$C,'03'!$J:$J,PREV_D!A:A,'03'!$M$7)</f>
        <v>300</v>
      </c>
      <c r="AL18" s="295">
        <f>SUMIFS(PREV_D!F:F,PREV_D!$C:$C,'03'!$J:$J,PREV_D!A:A,'03'!$M$7)</f>
        <v>300</v>
      </c>
      <c r="AM18" s="295">
        <f>SUMIFS(PREV_D!G:G,PREV_D!$C:$C,'03'!$J:$J,PREV_D!A:A,'03'!$M$7)</f>
        <v>300</v>
      </c>
      <c r="AN18" s="295">
        <f>SUMIFS(PREV_D!H:H,PREV_D!$C:$C,'03'!$J:$J,PREV_D!A:A,'03'!$M$7)</f>
        <v>300</v>
      </c>
      <c r="AO18" s="295">
        <f>SUMIFS(PREV_D!I:I,PREV_D!$C:$C,'03'!$J:$J,PREV_D!A:A,'03'!$M$7)</f>
        <v>300</v>
      </c>
      <c r="AP18" s="295">
        <f>SUMIFS(PREV_D!J:J,PREV_D!$C:$C,'03'!$J:$J,PREV_D!A:A,'03'!$M$7)</f>
        <v>300</v>
      </c>
      <c r="AQ18" s="295">
        <f>SUMIFS(PREV_D!K:K,PREV_D!$C:$C,'03'!$J:$J,PREV_D!A:A,'03'!$M$7)</f>
        <v>3000</v>
      </c>
      <c r="AR18" s="295">
        <f>SUMIFS(PREV_D!L:L,PREV_D!$C:$C,'03'!$J:$J,PREV_D!A:A,'03'!$M$7)</f>
        <v>2500</v>
      </c>
      <c r="AS18" s="295">
        <f>SUMIFS(PREV_D!M:M,PREV_D!$C:$C,'03'!$J:$J,PREV_D!A:A,'03'!$M$7)</f>
        <v>300</v>
      </c>
      <c r="AT18" s="295">
        <f>SUMIFS(PREV_D!N:N,PREV_D!$C:$C,'03'!$J:$J,PREV_D!A:A,'03'!$M$7)</f>
        <v>300</v>
      </c>
      <c r="AU18" s="295">
        <f>SUMIFS(PREV_D!O:O,PREV_D!$C:$C,'03'!$J:$J,PREV_D!A:A,'03'!$M$7)</f>
        <v>300</v>
      </c>
      <c r="AW18" s="185">
        <v>2022</v>
      </c>
      <c r="AY18" s="185" t="s">
        <v>38</v>
      </c>
      <c r="AZ18" s="185">
        <v>5</v>
      </c>
    </row>
    <row r="19" spans="3:52" x14ac:dyDescent="0.25">
      <c r="C19" s="185" t="s">
        <v>164</v>
      </c>
      <c r="D19" s="184" t="str">
        <f>CAD!D14</f>
        <v>FÉRIAS</v>
      </c>
      <c r="E19" s="184">
        <f>SUMIFS(REC!F:F,REC!D:D,'03'!D:D,REC!K:K,'03'!$AY$28,REC!L:L,'03'!$M$7,REC!H:H,"efetivado")</f>
        <v>0</v>
      </c>
      <c r="F19" s="184">
        <f t="shared" si="2"/>
        <v>0</v>
      </c>
      <c r="G19" s="184">
        <f t="shared" si="4"/>
        <v>0</v>
      </c>
      <c r="I19" s="185" t="s">
        <v>164</v>
      </c>
      <c r="J19" s="184" t="str">
        <f>CAD!I14</f>
        <v>VESTUÁRIO</v>
      </c>
      <c r="K19" s="184">
        <f t="shared" si="5"/>
        <v>0</v>
      </c>
      <c r="L19" s="184">
        <f t="shared" si="3"/>
        <v>0</v>
      </c>
      <c r="M19" s="184">
        <f t="shared" si="6"/>
        <v>0</v>
      </c>
      <c r="T19" s="295">
        <f>SUMIFS(DES!F:F,DES!K:K,'03'!$AY$28,DES!L:L,'03'!$M$7,DES!D:D,'03'!J:J,DES!H:H,"Efetivado")</f>
        <v>0</v>
      </c>
      <c r="U19" s="295">
        <f>SUMIFS(CAR!H:H,CAR!M:M,'03'!$AY$28,CAR!N:N,'03'!$M$7,CAR!D:D,'03'!J:J,CAR!J:J,"Efetivado")</f>
        <v>0</v>
      </c>
      <c r="W19" s="295">
        <f>SUMIFS(PREV_R!D:D,PREV_R!$C:$C,'03'!$D:$D,PREV_R!A:A,'03'!$M$7)</f>
        <v>0</v>
      </c>
      <c r="X19" s="295">
        <f>SUMIFS(PREV_R!E:E,PREV_R!$C:$C,'03'!$D:$D,PREV_R!A:A,'03'!$M$7)</f>
        <v>0</v>
      </c>
      <c r="Y19" s="295">
        <f>SUMIFS(PREV_R!F:F,PREV_R!$C:$C,'03'!$D:$D,PREV_R!A:A,'03'!$M$7)</f>
        <v>0</v>
      </c>
      <c r="Z19" s="295">
        <f>SUMIFS(PREV_R!G:G,PREV_R!$C:$C,'03'!$D:$D,PREV_R!A:A,'03'!$M$7)</f>
        <v>0</v>
      </c>
      <c r="AA19" s="295">
        <f>SUMIFS(PREV_R!H:H,PREV_R!$C:$C,'03'!$D:$D,PREV_R!A:A,'03'!$M$7)</f>
        <v>0</v>
      </c>
      <c r="AB19" s="295">
        <f>SUMIFS(PREV_R!I:I,PREV_R!$C:$C,'03'!$D:$D,PREV_R!A:A,'03'!$M$7)</f>
        <v>0</v>
      </c>
      <c r="AC19" s="295">
        <f>SUMIFS(PREV_R!J:J,PREV_R!$C:$C,'03'!$D:$D,PREV_R!A:A,'03'!$M$7)</f>
        <v>400</v>
      </c>
      <c r="AD19" s="295">
        <f>SUMIFS(PREV_R!K:K,PREV_R!$C:$C,'03'!$D:$D,PREV_R!A:A,'03'!$M$7)</f>
        <v>0</v>
      </c>
      <c r="AE19" s="295">
        <f>SUMIFS(PREV_R!L:L,PREV_R!$C:$C,'03'!$D:$D,PREV_R!A:A,'03'!$M$7)</f>
        <v>0</v>
      </c>
      <c r="AF19" s="295">
        <f>SUMIFS(PREV_R!M:M,PREV_R!$C:$C,'03'!$D:$D,PREV_R!A:A,'03'!$M$7)</f>
        <v>0</v>
      </c>
      <c r="AG19" s="295">
        <f>SUMIFS(PREV_R!N:N,PREV_R!$C:$C,'03'!$D:$D,PREV_R!A:A,'03'!$M$7)</f>
        <v>0</v>
      </c>
      <c r="AH19" s="295">
        <f>SUMIFS(PREV_R!O:O,PREV_R!$C:$C,'03'!$D:$D,PREV_R!A:A,'03'!$M$7)</f>
        <v>0</v>
      </c>
      <c r="AJ19" s="295">
        <f>SUMIFS(PREV_D!D:D,PREV_D!$C:$C,'03'!$J:$J,PREV_D!A:A,'03'!$M$7)</f>
        <v>0</v>
      </c>
      <c r="AK19" s="295">
        <f>SUMIFS(PREV_D!E:E,PREV_D!$C:$C,'03'!$J:$J,PREV_D!A:A,'03'!$M$7)</f>
        <v>0</v>
      </c>
      <c r="AL19" s="295">
        <f>SUMIFS(PREV_D!F:F,PREV_D!$C:$C,'03'!$J:$J,PREV_D!A:A,'03'!$M$7)</f>
        <v>0</v>
      </c>
      <c r="AM19" s="295">
        <f>SUMIFS(PREV_D!G:G,PREV_D!$C:$C,'03'!$J:$J,PREV_D!A:A,'03'!$M$7)</f>
        <v>0</v>
      </c>
      <c r="AN19" s="295">
        <f>SUMIFS(PREV_D!H:H,PREV_D!$C:$C,'03'!$J:$J,PREV_D!A:A,'03'!$M$7)</f>
        <v>200</v>
      </c>
      <c r="AO19" s="295">
        <f>SUMIFS(PREV_D!I:I,PREV_D!$C:$C,'03'!$J:$J,PREV_D!A:A,'03'!$M$7)</f>
        <v>0</v>
      </c>
      <c r="AP19" s="295">
        <f>SUMIFS(PREV_D!J:J,PREV_D!$C:$C,'03'!$J:$J,PREV_D!A:A,'03'!$M$7)</f>
        <v>0</v>
      </c>
      <c r="AQ19" s="295">
        <f>SUMIFS(PREV_D!K:K,PREV_D!$C:$C,'03'!$J:$J,PREV_D!A:A,'03'!$M$7)</f>
        <v>0</v>
      </c>
      <c r="AR19" s="295">
        <f>SUMIFS(PREV_D!L:L,PREV_D!$C:$C,'03'!$J:$J,PREV_D!A:A,'03'!$M$7)</f>
        <v>0</v>
      </c>
      <c r="AS19" s="295">
        <f>SUMIFS(PREV_D!M:M,PREV_D!$C:$C,'03'!$J:$J,PREV_D!A:A,'03'!$M$7)</f>
        <v>0</v>
      </c>
      <c r="AT19" s="295">
        <f>SUMIFS(PREV_D!N:N,PREV_D!$C:$C,'03'!$J:$J,PREV_D!A:A,'03'!$M$7)</f>
        <v>400</v>
      </c>
      <c r="AU19" s="295">
        <f>SUMIFS(PREV_D!O:O,PREV_D!$C:$C,'03'!$J:$J,PREV_D!A:A,'03'!$M$7)</f>
        <v>500</v>
      </c>
      <c r="AW19" s="185">
        <v>2023</v>
      </c>
      <c r="AY19" s="185" t="s">
        <v>39</v>
      </c>
      <c r="AZ19" s="185">
        <v>6</v>
      </c>
    </row>
    <row r="20" spans="3:52" x14ac:dyDescent="0.25">
      <c r="C20" s="185" t="s">
        <v>165</v>
      </c>
      <c r="D20" s="184" t="str">
        <f>CAD!D15</f>
        <v>RENDIMENTOS</v>
      </c>
      <c r="E20" s="184">
        <f>SUMIFS(REC!F:F,REC!D:D,'03'!D:D,REC!K:K,'03'!$AY$28,REC!L:L,'03'!$M$7,REC!H:H,"efetivado")</f>
        <v>0</v>
      </c>
      <c r="F20" s="184">
        <f t="shared" si="2"/>
        <v>100</v>
      </c>
      <c r="G20" s="184">
        <f t="shared" si="4"/>
        <v>-100</v>
      </c>
      <c r="I20" s="185" t="s">
        <v>165</v>
      </c>
      <c r="J20" s="184" t="str">
        <f>CAD!I15</f>
        <v>PARCELA - CASA</v>
      </c>
      <c r="K20" s="184">
        <f t="shared" si="5"/>
        <v>600</v>
      </c>
      <c r="L20" s="184">
        <f t="shared" si="3"/>
        <v>200</v>
      </c>
      <c r="M20" s="184">
        <f t="shared" si="6"/>
        <v>-400</v>
      </c>
      <c r="T20" s="295">
        <f>SUMIFS(DES!F:F,DES!K:K,'03'!$AY$28,DES!L:L,'03'!$M$7,DES!D:D,'03'!J:J,DES!H:H,"Efetivado")</f>
        <v>600</v>
      </c>
      <c r="U20" s="295">
        <f>SUMIFS(CAR!H:H,CAR!M:M,'03'!$AY$28,CAR!N:N,'03'!$M$7,CAR!D:D,'03'!J:J,CAR!J:J,"Efetivado")</f>
        <v>0</v>
      </c>
      <c r="W20" s="295">
        <f>SUMIFS(PREV_R!D:D,PREV_R!$C:$C,'03'!$D:$D,PREV_R!A:A,'03'!$M$7)</f>
        <v>100</v>
      </c>
      <c r="X20" s="295">
        <f>SUMIFS(PREV_R!E:E,PREV_R!$C:$C,'03'!$D:$D,PREV_R!A:A,'03'!$M$7)</f>
        <v>100</v>
      </c>
      <c r="Y20" s="295">
        <f>SUMIFS(PREV_R!F:F,PREV_R!$C:$C,'03'!$D:$D,PREV_R!A:A,'03'!$M$7)</f>
        <v>100</v>
      </c>
      <c r="Z20" s="295">
        <f>SUMIFS(PREV_R!G:G,PREV_R!$C:$C,'03'!$D:$D,PREV_R!A:A,'03'!$M$7)</f>
        <v>100</v>
      </c>
      <c r="AA20" s="295">
        <f>SUMIFS(PREV_R!H:H,PREV_R!$C:$C,'03'!$D:$D,PREV_R!A:A,'03'!$M$7)</f>
        <v>100</v>
      </c>
      <c r="AB20" s="295">
        <f>SUMIFS(PREV_R!I:I,PREV_R!$C:$C,'03'!$D:$D,PREV_R!A:A,'03'!$M$7)</f>
        <v>100</v>
      </c>
      <c r="AC20" s="295">
        <f>SUMIFS(PREV_R!J:J,PREV_R!$C:$C,'03'!$D:$D,PREV_R!A:A,'03'!$M$7)</f>
        <v>100</v>
      </c>
      <c r="AD20" s="295">
        <f>SUMIFS(PREV_R!K:K,PREV_R!$C:$C,'03'!$D:$D,PREV_R!A:A,'03'!$M$7)</f>
        <v>100</v>
      </c>
      <c r="AE20" s="295">
        <f>SUMIFS(PREV_R!L:L,PREV_R!$C:$C,'03'!$D:$D,PREV_R!A:A,'03'!$M$7)</f>
        <v>100</v>
      </c>
      <c r="AF20" s="295">
        <f>SUMIFS(PREV_R!M:M,PREV_R!$C:$C,'03'!$D:$D,PREV_R!A:A,'03'!$M$7)</f>
        <v>100</v>
      </c>
      <c r="AG20" s="295">
        <f>SUMIFS(PREV_R!N:N,PREV_R!$C:$C,'03'!$D:$D,PREV_R!A:A,'03'!$M$7)</f>
        <v>100</v>
      </c>
      <c r="AH20" s="295">
        <f>SUMIFS(PREV_R!O:O,PREV_R!$C:$C,'03'!$D:$D,PREV_R!A:A,'03'!$M$7)</f>
        <v>100</v>
      </c>
      <c r="AJ20" s="295">
        <f>SUMIFS(PREV_D!D:D,PREV_D!$C:$C,'03'!$J:$J,PREV_D!A:A,'03'!$M$7)</f>
        <v>200</v>
      </c>
      <c r="AK20" s="295">
        <f>SUMIFS(PREV_D!E:E,PREV_D!$C:$C,'03'!$J:$J,PREV_D!A:A,'03'!$M$7)</f>
        <v>200</v>
      </c>
      <c r="AL20" s="295">
        <f>SUMIFS(PREV_D!F:F,PREV_D!$C:$C,'03'!$J:$J,PREV_D!A:A,'03'!$M$7)</f>
        <v>200</v>
      </c>
      <c r="AM20" s="295">
        <f>SUMIFS(PREV_D!G:G,PREV_D!$C:$C,'03'!$J:$J,PREV_D!A:A,'03'!$M$7)</f>
        <v>200</v>
      </c>
      <c r="AN20" s="295">
        <f>SUMIFS(PREV_D!H:H,PREV_D!$C:$C,'03'!$J:$J,PREV_D!A:A,'03'!$M$7)</f>
        <v>200</v>
      </c>
      <c r="AO20" s="295">
        <f>SUMIFS(PREV_D!I:I,PREV_D!$C:$C,'03'!$J:$J,PREV_D!A:A,'03'!$M$7)</f>
        <v>200</v>
      </c>
      <c r="AP20" s="295">
        <f>SUMIFS(PREV_D!J:J,PREV_D!$C:$C,'03'!$J:$J,PREV_D!A:A,'03'!$M$7)</f>
        <v>200</v>
      </c>
      <c r="AQ20" s="295">
        <f>SUMIFS(PREV_D!K:K,PREV_D!$C:$C,'03'!$J:$J,PREV_D!A:A,'03'!$M$7)</f>
        <v>200</v>
      </c>
      <c r="AR20" s="295">
        <f>SUMIFS(PREV_D!L:L,PREV_D!$C:$C,'03'!$J:$J,PREV_D!A:A,'03'!$M$7)</f>
        <v>200</v>
      </c>
      <c r="AS20" s="295">
        <f>SUMIFS(PREV_D!M:M,PREV_D!$C:$C,'03'!$J:$J,PREV_D!A:A,'03'!$M$7)</f>
        <v>200</v>
      </c>
      <c r="AT20" s="295">
        <f>SUMIFS(PREV_D!N:N,PREV_D!$C:$C,'03'!$J:$J,PREV_D!A:A,'03'!$M$7)</f>
        <v>200</v>
      </c>
      <c r="AU20" s="295">
        <f>SUMIFS(PREV_D!O:O,PREV_D!$C:$C,'03'!$J:$J,PREV_D!A:A,'03'!$M$7)</f>
        <v>200</v>
      </c>
      <c r="AW20" s="185">
        <v>2024</v>
      </c>
      <c r="AY20" s="185" t="s">
        <v>40</v>
      </c>
      <c r="AZ20" s="185">
        <v>7</v>
      </c>
    </row>
    <row r="21" spans="3:52" x14ac:dyDescent="0.25">
      <c r="C21" s="185" t="s">
        <v>166</v>
      </c>
      <c r="D21" s="184">
        <f>CAD!D16</f>
        <v>0</v>
      </c>
      <c r="E21" s="184">
        <f>SUMIFS(REC!F:F,REC!D:D,'03'!D:D,REC!K:K,'03'!$AY$28,REC!L:L,'03'!$M$7,REC!H:H,"efetivado")</f>
        <v>0</v>
      </c>
      <c r="F21" s="184">
        <f t="shared" si="2"/>
        <v>0</v>
      </c>
      <c r="G21" s="184">
        <f t="shared" si="4"/>
        <v>0</v>
      </c>
      <c r="I21" s="185" t="s">
        <v>166</v>
      </c>
      <c r="J21" s="184" t="str">
        <f>CAD!I16</f>
        <v>SAÚDE</v>
      </c>
      <c r="K21" s="184">
        <f t="shared" si="5"/>
        <v>23</v>
      </c>
      <c r="L21" s="184">
        <f t="shared" si="3"/>
        <v>190</v>
      </c>
      <c r="M21" s="184">
        <f t="shared" si="6"/>
        <v>167</v>
      </c>
      <c r="T21" s="295">
        <f>SUMIFS(DES!F:F,DES!K:K,'03'!$AY$28,DES!L:L,'03'!$M$7,DES!D:D,'03'!J:J,DES!H:H,"Efetivado")</f>
        <v>23</v>
      </c>
      <c r="U21" s="295">
        <f>SUMIFS(CAR!H:H,CAR!M:M,'03'!$AY$28,CAR!N:N,'03'!$M$7,CAR!D:D,'03'!J:J,CAR!J:J,"Efetivado")</f>
        <v>0</v>
      </c>
      <c r="W21" s="295">
        <f>SUMIFS(PREV_R!D:D,PREV_R!$C:$C,'03'!$D:$D,PREV_R!A:A,'03'!$M$7)</f>
        <v>0</v>
      </c>
      <c r="X21" s="295">
        <f>SUMIFS(PREV_R!E:E,PREV_R!$C:$C,'03'!$D:$D,PREV_R!A:A,'03'!$M$7)</f>
        <v>0</v>
      </c>
      <c r="Y21" s="295">
        <f>SUMIFS(PREV_R!F:F,PREV_R!$C:$C,'03'!$D:$D,PREV_R!A:A,'03'!$M$7)</f>
        <v>0</v>
      </c>
      <c r="Z21" s="295">
        <f>SUMIFS(PREV_R!G:G,PREV_R!$C:$C,'03'!$D:$D,PREV_R!A:A,'03'!$M$7)</f>
        <v>0</v>
      </c>
      <c r="AA21" s="295">
        <f>SUMIFS(PREV_R!H:H,PREV_R!$C:$C,'03'!$D:$D,PREV_R!A:A,'03'!$M$7)</f>
        <v>0</v>
      </c>
      <c r="AB21" s="295">
        <f>SUMIFS(PREV_R!I:I,PREV_R!$C:$C,'03'!$D:$D,PREV_R!A:A,'03'!$M$7)</f>
        <v>0</v>
      </c>
      <c r="AC21" s="295">
        <f>SUMIFS(PREV_R!J:J,PREV_R!$C:$C,'03'!$D:$D,PREV_R!A:A,'03'!$M$7)</f>
        <v>0</v>
      </c>
      <c r="AD21" s="295">
        <f>SUMIFS(PREV_R!K:K,PREV_R!$C:$C,'03'!$D:$D,PREV_R!A:A,'03'!$M$7)</f>
        <v>0</v>
      </c>
      <c r="AE21" s="295">
        <f>SUMIFS(PREV_R!L:L,PREV_R!$C:$C,'03'!$D:$D,PREV_R!A:A,'03'!$M$7)</f>
        <v>0</v>
      </c>
      <c r="AF21" s="295">
        <f>SUMIFS(PREV_R!M:M,PREV_R!$C:$C,'03'!$D:$D,PREV_R!A:A,'03'!$M$7)</f>
        <v>0</v>
      </c>
      <c r="AG21" s="295">
        <f>SUMIFS(PREV_R!N:N,PREV_R!$C:$C,'03'!$D:$D,PREV_R!A:A,'03'!$M$7)</f>
        <v>0</v>
      </c>
      <c r="AH21" s="295">
        <f>SUMIFS(PREV_R!O:O,PREV_R!$C:$C,'03'!$D:$D,PREV_R!A:A,'03'!$M$7)</f>
        <v>0</v>
      </c>
      <c r="AJ21" s="295">
        <f>SUMIFS(PREV_D!D:D,PREV_D!$C:$C,'03'!$J:$J,PREV_D!A:A,'03'!$M$7)</f>
        <v>190</v>
      </c>
      <c r="AK21" s="295">
        <f>SUMIFS(PREV_D!E:E,PREV_D!$C:$C,'03'!$J:$J,PREV_D!A:A,'03'!$M$7)</f>
        <v>190</v>
      </c>
      <c r="AL21" s="295">
        <f>SUMIFS(PREV_D!F:F,PREV_D!$C:$C,'03'!$J:$J,PREV_D!A:A,'03'!$M$7)</f>
        <v>190</v>
      </c>
      <c r="AM21" s="295">
        <f>SUMIFS(PREV_D!G:G,PREV_D!$C:$C,'03'!$J:$J,PREV_D!A:A,'03'!$M$7)</f>
        <v>190</v>
      </c>
      <c r="AN21" s="295">
        <f>SUMIFS(PREV_D!H:H,PREV_D!$C:$C,'03'!$J:$J,PREV_D!A:A,'03'!$M$7)</f>
        <v>190</v>
      </c>
      <c r="AO21" s="295">
        <f>SUMIFS(PREV_D!I:I,PREV_D!$C:$C,'03'!$J:$J,PREV_D!A:A,'03'!$M$7)</f>
        <v>190</v>
      </c>
      <c r="AP21" s="295">
        <f>SUMIFS(PREV_D!J:J,PREV_D!$C:$C,'03'!$J:$J,PREV_D!A:A,'03'!$M$7)</f>
        <v>190</v>
      </c>
      <c r="AQ21" s="295">
        <f>SUMIFS(PREV_D!K:K,PREV_D!$C:$C,'03'!$J:$J,PREV_D!A:A,'03'!$M$7)</f>
        <v>190</v>
      </c>
      <c r="AR21" s="295">
        <f>SUMIFS(PREV_D!L:L,PREV_D!$C:$C,'03'!$J:$J,PREV_D!A:A,'03'!$M$7)</f>
        <v>190</v>
      </c>
      <c r="AS21" s="295">
        <f>SUMIFS(PREV_D!M:M,PREV_D!$C:$C,'03'!$J:$J,PREV_D!A:A,'03'!$M$7)</f>
        <v>190</v>
      </c>
      <c r="AT21" s="295">
        <f>SUMIFS(PREV_D!N:N,PREV_D!$C:$C,'03'!$J:$J,PREV_D!A:A,'03'!$M$7)</f>
        <v>190</v>
      </c>
      <c r="AU21" s="295">
        <f>SUMIFS(PREV_D!O:O,PREV_D!$C:$C,'03'!$J:$J,PREV_D!A:A,'03'!$M$7)</f>
        <v>190</v>
      </c>
      <c r="AW21" s="185">
        <v>2025</v>
      </c>
      <c r="AY21" s="185" t="s">
        <v>41</v>
      </c>
      <c r="AZ21" s="185">
        <v>8</v>
      </c>
    </row>
    <row r="22" spans="3:52" x14ac:dyDescent="0.25">
      <c r="C22" s="185" t="s">
        <v>167</v>
      </c>
      <c r="D22" s="184">
        <f>CAD!D17</f>
        <v>0</v>
      </c>
      <c r="E22" s="184">
        <f>SUMIFS(REC!F:F,REC!D:D,'03'!D:D,REC!K:K,'03'!$AY$28,REC!L:L,'03'!$M$7,REC!H:H,"efetivado")</f>
        <v>0</v>
      </c>
      <c r="F22" s="184">
        <f t="shared" si="2"/>
        <v>0</v>
      </c>
      <c r="G22" s="184">
        <f t="shared" si="4"/>
        <v>0</v>
      </c>
      <c r="I22" s="185" t="s">
        <v>167</v>
      </c>
      <c r="J22" s="184">
        <f>CAD!I17</f>
        <v>0</v>
      </c>
      <c r="K22" s="184">
        <f t="shared" si="5"/>
        <v>0</v>
      </c>
      <c r="L22" s="184">
        <f t="shared" si="3"/>
        <v>0</v>
      </c>
      <c r="M22" s="184">
        <f t="shared" si="6"/>
        <v>0</v>
      </c>
      <c r="T22" s="295">
        <f>SUMIFS(DES!F:F,DES!K:K,'03'!$AY$28,DES!L:L,'03'!$M$7,DES!D:D,'03'!J:J,DES!H:H,"Efetivado")</f>
        <v>0</v>
      </c>
      <c r="U22" s="295">
        <f>SUMIFS(CAR!H:H,CAR!M:M,'03'!$AY$28,CAR!N:N,'03'!$M$7,CAR!D:D,'03'!J:J,CAR!J:J,"Efetivado")</f>
        <v>0</v>
      </c>
      <c r="W22" s="295">
        <f>SUMIFS(PREV_R!D:D,PREV_R!$C:$C,'03'!$D:$D,PREV_R!A:A,'03'!$M$7)</f>
        <v>0</v>
      </c>
      <c r="X22" s="295">
        <f>SUMIFS(PREV_R!E:E,PREV_R!$C:$C,'03'!$D:$D,PREV_R!A:A,'03'!$M$7)</f>
        <v>0</v>
      </c>
      <c r="Y22" s="295">
        <f>SUMIFS(PREV_R!F:F,PREV_R!$C:$C,'03'!$D:$D,PREV_R!A:A,'03'!$M$7)</f>
        <v>0</v>
      </c>
      <c r="Z22" s="295">
        <f>SUMIFS(PREV_R!G:G,PREV_R!$C:$C,'03'!$D:$D,PREV_R!A:A,'03'!$M$7)</f>
        <v>0</v>
      </c>
      <c r="AA22" s="295">
        <f>SUMIFS(PREV_R!H:H,PREV_R!$C:$C,'03'!$D:$D,PREV_R!A:A,'03'!$M$7)</f>
        <v>0</v>
      </c>
      <c r="AB22" s="295">
        <f>SUMIFS(PREV_R!I:I,PREV_R!$C:$C,'03'!$D:$D,PREV_R!A:A,'03'!$M$7)</f>
        <v>0</v>
      </c>
      <c r="AC22" s="295">
        <f>SUMIFS(PREV_R!J:J,PREV_R!$C:$C,'03'!$D:$D,PREV_R!A:A,'03'!$M$7)</f>
        <v>0</v>
      </c>
      <c r="AD22" s="295">
        <f>SUMIFS(PREV_R!K:K,PREV_R!$C:$C,'03'!$D:$D,PREV_R!A:A,'03'!$M$7)</f>
        <v>0</v>
      </c>
      <c r="AE22" s="295">
        <f>SUMIFS(PREV_R!L:L,PREV_R!$C:$C,'03'!$D:$D,PREV_R!A:A,'03'!$M$7)</f>
        <v>0</v>
      </c>
      <c r="AF22" s="295">
        <f>SUMIFS(PREV_R!M:M,PREV_R!$C:$C,'03'!$D:$D,PREV_R!A:A,'03'!$M$7)</f>
        <v>0</v>
      </c>
      <c r="AG22" s="295">
        <f>SUMIFS(PREV_R!N:N,PREV_R!$C:$C,'03'!$D:$D,PREV_R!A:A,'03'!$M$7)</f>
        <v>0</v>
      </c>
      <c r="AH22" s="295">
        <f>SUMIFS(PREV_R!O:O,PREV_R!$C:$C,'03'!$D:$D,PREV_R!A:A,'03'!$M$7)</f>
        <v>0</v>
      </c>
      <c r="AJ22" s="295">
        <f>SUMIFS(PREV_D!D:D,PREV_D!$C:$C,'03'!$J:$J,PREV_D!A:A,'03'!$M$7)</f>
        <v>0</v>
      </c>
      <c r="AK22" s="295">
        <f>SUMIFS(PREV_D!E:E,PREV_D!$C:$C,'03'!$J:$J,PREV_D!A:A,'03'!$M$7)</f>
        <v>0</v>
      </c>
      <c r="AL22" s="295">
        <f>SUMIFS(PREV_D!F:F,PREV_D!$C:$C,'03'!$J:$J,PREV_D!A:A,'03'!$M$7)</f>
        <v>0</v>
      </c>
      <c r="AM22" s="295">
        <f>SUMIFS(PREV_D!G:G,PREV_D!$C:$C,'03'!$J:$J,PREV_D!A:A,'03'!$M$7)</f>
        <v>0</v>
      </c>
      <c r="AN22" s="295">
        <f>SUMIFS(PREV_D!H:H,PREV_D!$C:$C,'03'!$J:$J,PREV_D!A:A,'03'!$M$7)</f>
        <v>0</v>
      </c>
      <c r="AO22" s="295">
        <f>SUMIFS(PREV_D!I:I,PREV_D!$C:$C,'03'!$J:$J,PREV_D!A:A,'03'!$M$7)</f>
        <v>0</v>
      </c>
      <c r="AP22" s="295">
        <f>SUMIFS(PREV_D!J:J,PREV_D!$C:$C,'03'!$J:$J,PREV_D!A:A,'03'!$M$7)</f>
        <v>0</v>
      </c>
      <c r="AQ22" s="295">
        <f>SUMIFS(PREV_D!K:K,PREV_D!$C:$C,'03'!$J:$J,PREV_D!A:A,'03'!$M$7)</f>
        <v>0</v>
      </c>
      <c r="AR22" s="295">
        <f>SUMIFS(PREV_D!L:L,PREV_D!$C:$C,'03'!$J:$J,PREV_D!A:A,'03'!$M$7)</f>
        <v>0</v>
      </c>
      <c r="AS22" s="295">
        <f>SUMIFS(PREV_D!M:M,PREV_D!$C:$C,'03'!$J:$J,PREV_D!A:A,'03'!$M$7)</f>
        <v>0</v>
      </c>
      <c r="AT22" s="295">
        <f>SUMIFS(PREV_D!N:N,PREV_D!$C:$C,'03'!$J:$J,PREV_D!A:A,'03'!$M$7)</f>
        <v>0</v>
      </c>
      <c r="AU22" s="295">
        <f>SUMIFS(PREV_D!O:O,PREV_D!$C:$C,'03'!$J:$J,PREV_D!A:A,'03'!$M$7)</f>
        <v>0</v>
      </c>
      <c r="AW22" s="185">
        <v>2026</v>
      </c>
      <c r="AY22" s="185" t="s">
        <v>42</v>
      </c>
      <c r="AZ22" s="185">
        <v>9</v>
      </c>
    </row>
    <row r="23" spans="3:52" x14ac:dyDescent="0.25">
      <c r="C23" s="185" t="s">
        <v>168</v>
      </c>
      <c r="D23" s="184">
        <f>CAD!D18</f>
        <v>0</v>
      </c>
      <c r="E23" s="184">
        <f>SUMIFS(REC!F:F,REC!D:D,'03'!D:D,REC!K:K,'03'!$AY$28,REC!L:L,'03'!$M$7,REC!H:H,"efetivado")</f>
        <v>0</v>
      </c>
      <c r="F23" s="184">
        <f t="shared" si="2"/>
        <v>0</v>
      </c>
      <c r="G23" s="184">
        <f t="shared" si="4"/>
        <v>0</v>
      </c>
      <c r="I23" s="185" t="s">
        <v>168</v>
      </c>
      <c r="J23" s="184">
        <f>CAD!I18</f>
        <v>0</v>
      </c>
      <c r="K23" s="184">
        <f t="shared" si="5"/>
        <v>0</v>
      </c>
      <c r="L23" s="184">
        <f t="shared" si="3"/>
        <v>0</v>
      </c>
      <c r="M23" s="184">
        <f t="shared" si="6"/>
        <v>0</v>
      </c>
      <c r="T23" s="295">
        <f>SUMIFS(DES!F:F,DES!K:K,'03'!$AY$28,DES!L:L,'03'!$M$7,DES!D:D,'03'!J:J,DES!H:H,"Efetivado")</f>
        <v>0</v>
      </c>
      <c r="U23" s="295">
        <f>SUMIFS(CAR!H:H,CAR!M:M,'03'!$AY$28,CAR!N:N,'03'!$M$7,CAR!D:D,'03'!J:J,CAR!J:J,"Efetivado")</f>
        <v>0</v>
      </c>
      <c r="W23" s="295">
        <f>SUMIFS(PREV_R!D:D,PREV_R!$C:$C,'03'!$D:$D,PREV_R!A:A,'03'!$M$7)</f>
        <v>0</v>
      </c>
      <c r="X23" s="295">
        <f>SUMIFS(PREV_R!E:E,PREV_R!$C:$C,'03'!$D:$D,PREV_R!A:A,'03'!$M$7)</f>
        <v>0</v>
      </c>
      <c r="Y23" s="295">
        <f>SUMIFS(PREV_R!F:F,PREV_R!$C:$C,'03'!$D:$D,PREV_R!A:A,'03'!$M$7)</f>
        <v>0</v>
      </c>
      <c r="Z23" s="295">
        <f>SUMIFS(PREV_R!G:G,PREV_R!$C:$C,'03'!$D:$D,PREV_R!A:A,'03'!$M$7)</f>
        <v>0</v>
      </c>
      <c r="AA23" s="295">
        <f>SUMIFS(PREV_R!H:H,PREV_R!$C:$C,'03'!$D:$D,PREV_R!A:A,'03'!$M$7)</f>
        <v>0</v>
      </c>
      <c r="AB23" s="295">
        <f>SUMIFS(PREV_R!I:I,PREV_R!$C:$C,'03'!$D:$D,PREV_R!A:A,'03'!$M$7)</f>
        <v>0</v>
      </c>
      <c r="AC23" s="295">
        <f>SUMIFS(PREV_R!J:J,PREV_R!$C:$C,'03'!$D:$D,PREV_R!A:A,'03'!$M$7)</f>
        <v>0</v>
      </c>
      <c r="AD23" s="295">
        <f>SUMIFS(PREV_R!K:K,PREV_R!$C:$C,'03'!$D:$D,PREV_R!A:A,'03'!$M$7)</f>
        <v>0</v>
      </c>
      <c r="AE23" s="295">
        <f>SUMIFS(PREV_R!L:L,PREV_R!$C:$C,'03'!$D:$D,PREV_R!A:A,'03'!$M$7)</f>
        <v>0</v>
      </c>
      <c r="AF23" s="295">
        <f>SUMIFS(PREV_R!M:M,PREV_R!$C:$C,'03'!$D:$D,PREV_R!A:A,'03'!$M$7)</f>
        <v>0</v>
      </c>
      <c r="AG23" s="295">
        <f>SUMIFS(PREV_R!N:N,PREV_R!$C:$C,'03'!$D:$D,PREV_R!A:A,'03'!$M$7)</f>
        <v>0</v>
      </c>
      <c r="AH23" s="295">
        <f>SUMIFS(PREV_R!O:O,PREV_R!$C:$C,'03'!$D:$D,PREV_R!A:A,'03'!$M$7)</f>
        <v>0</v>
      </c>
      <c r="AJ23" s="295">
        <f>SUMIFS(PREV_D!D:D,PREV_D!$C:$C,'03'!$J:$J,PREV_D!A:A,'03'!$M$7)</f>
        <v>0</v>
      </c>
      <c r="AK23" s="295">
        <f>SUMIFS(PREV_D!E:E,PREV_D!$C:$C,'03'!$J:$J,PREV_D!A:A,'03'!$M$7)</f>
        <v>0</v>
      </c>
      <c r="AL23" s="295">
        <f>SUMIFS(PREV_D!F:F,PREV_D!$C:$C,'03'!$J:$J,PREV_D!A:A,'03'!$M$7)</f>
        <v>0</v>
      </c>
      <c r="AM23" s="295">
        <f>SUMIFS(PREV_D!G:G,PREV_D!$C:$C,'03'!$J:$J,PREV_D!A:A,'03'!$M$7)</f>
        <v>0</v>
      </c>
      <c r="AN23" s="295">
        <f>SUMIFS(PREV_D!H:H,PREV_D!$C:$C,'03'!$J:$J,PREV_D!A:A,'03'!$M$7)</f>
        <v>0</v>
      </c>
      <c r="AO23" s="295">
        <f>SUMIFS(PREV_D!I:I,PREV_D!$C:$C,'03'!$J:$J,PREV_D!A:A,'03'!$M$7)</f>
        <v>0</v>
      </c>
      <c r="AP23" s="295">
        <f>SUMIFS(PREV_D!J:J,PREV_D!$C:$C,'03'!$J:$J,PREV_D!A:A,'03'!$M$7)</f>
        <v>0</v>
      </c>
      <c r="AQ23" s="295">
        <f>SUMIFS(PREV_D!K:K,PREV_D!$C:$C,'03'!$J:$J,PREV_D!A:A,'03'!$M$7)</f>
        <v>0</v>
      </c>
      <c r="AR23" s="295">
        <f>SUMIFS(PREV_D!L:L,PREV_D!$C:$C,'03'!$J:$J,PREV_D!A:A,'03'!$M$7)</f>
        <v>0</v>
      </c>
      <c r="AS23" s="295">
        <f>SUMIFS(PREV_D!M:M,PREV_D!$C:$C,'03'!$J:$J,PREV_D!A:A,'03'!$M$7)</f>
        <v>0</v>
      </c>
      <c r="AT23" s="295">
        <f>SUMIFS(PREV_D!N:N,PREV_D!$C:$C,'03'!$J:$J,PREV_D!A:A,'03'!$M$7)</f>
        <v>0</v>
      </c>
      <c r="AU23" s="295">
        <f>SUMIFS(PREV_D!O:O,PREV_D!$C:$C,'03'!$J:$J,PREV_D!A:A,'03'!$M$7)</f>
        <v>0</v>
      </c>
      <c r="AW23" s="185">
        <v>2027</v>
      </c>
      <c r="AY23" s="185" t="s">
        <v>43</v>
      </c>
      <c r="AZ23" s="185">
        <v>10</v>
      </c>
    </row>
    <row r="24" spans="3:52" x14ac:dyDescent="0.25">
      <c r="C24" s="185" t="s">
        <v>169</v>
      </c>
      <c r="D24" s="184">
        <f>CAD!D19</f>
        <v>0</v>
      </c>
      <c r="E24" s="184">
        <f>SUMIFS(REC!F:F,REC!D:D,'03'!D:D,REC!K:K,'03'!$AY$28,REC!L:L,'03'!$M$7,REC!H:H,"efetivado")</f>
        <v>0</v>
      </c>
      <c r="F24" s="184">
        <f t="shared" si="2"/>
        <v>0</v>
      </c>
      <c r="G24" s="184">
        <f t="shared" si="4"/>
        <v>0</v>
      </c>
      <c r="I24" s="185" t="s">
        <v>169</v>
      </c>
      <c r="J24" s="184">
        <f>CAD!I19</f>
        <v>0</v>
      </c>
      <c r="K24" s="184">
        <f t="shared" si="5"/>
        <v>0</v>
      </c>
      <c r="L24" s="184">
        <f t="shared" si="3"/>
        <v>0</v>
      </c>
      <c r="M24" s="184">
        <f t="shared" si="6"/>
        <v>0</v>
      </c>
      <c r="T24" s="295">
        <f>SUMIFS(DES!F:F,DES!K:K,'03'!$AY$28,DES!L:L,'03'!$M$7,DES!D:D,'03'!J:J,DES!H:H,"Efetivado")</f>
        <v>0</v>
      </c>
      <c r="U24" s="295">
        <f>SUMIFS(CAR!H:H,CAR!M:M,'03'!$AY$28,CAR!N:N,'03'!$M$7,CAR!D:D,'03'!J:J,CAR!J:J,"Efetivado")</f>
        <v>0</v>
      </c>
      <c r="W24" s="295">
        <f>SUMIFS(PREV_R!D:D,PREV_R!$C:$C,'03'!$D:$D,PREV_R!A:A,'03'!$M$7)</f>
        <v>0</v>
      </c>
      <c r="X24" s="295">
        <f>SUMIFS(PREV_R!E:E,PREV_R!$C:$C,'03'!$D:$D,PREV_R!A:A,'03'!$M$7)</f>
        <v>0</v>
      </c>
      <c r="Y24" s="295">
        <f>SUMIFS(PREV_R!F:F,PREV_R!$C:$C,'03'!$D:$D,PREV_R!A:A,'03'!$M$7)</f>
        <v>0</v>
      </c>
      <c r="Z24" s="295">
        <f>SUMIFS(PREV_R!G:G,PREV_R!$C:$C,'03'!$D:$D,PREV_R!A:A,'03'!$M$7)</f>
        <v>0</v>
      </c>
      <c r="AA24" s="295">
        <f>SUMIFS(PREV_R!H:H,PREV_R!$C:$C,'03'!$D:$D,PREV_R!A:A,'03'!$M$7)</f>
        <v>0</v>
      </c>
      <c r="AB24" s="295">
        <f>SUMIFS(PREV_R!I:I,PREV_R!$C:$C,'03'!$D:$D,PREV_R!A:A,'03'!$M$7)</f>
        <v>0</v>
      </c>
      <c r="AC24" s="295">
        <f>SUMIFS(PREV_R!J:J,PREV_R!$C:$C,'03'!$D:$D,PREV_R!A:A,'03'!$M$7)</f>
        <v>0</v>
      </c>
      <c r="AD24" s="295">
        <f>SUMIFS(PREV_R!K:K,PREV_R!$C:$C,'03'!$D:$D,PREV_R!A:A,'03'!$M$7)</f>
        <v>0</v>
      </c>
      <c r="AE24" s="295">
        <f>SUMIFS(PREV_R!L:L,PREV_R!$C:$C,'03'!$D:$D,PREV_R!A:A,'03'!$M$7)</f>
        <v>0</v>
      </c>
      <c r="AF24" s="295">
        <f>SUMIFS(PREV_R!M:M,PREV_R!$C:$C,'03'!$D:$D,PREV_R!A:A,'03'!$M$7)</f>
        <v>0</v>
      </c>
      <c r="AG24" s="295">
        <f>SUMIFS(PREV_R!N:N,PREV_R!$C:$C,'03'!$D:$D,PREV_R!A:A,'03'!$M$7)</f>
        <v>0</v>
      </c>
      <c r="AH24" s="295">
        <f>SUMIFS(PREV_R!O:O,PREV_R!$C:$C,'03'!$D:$D,PREV_R!A:A,'03'!$M$7)</f>
        <v>0</v>
      </c>
      <c r="AJ24" s="295">
        <f>SUMIFS(PREV_D!D:D,PREV_D!$C:$C,'03'!$J:$J,PREV_D!A:A,'03'!$M$7)</f>
        <v>0</v>
      </c>
      <c r="AK24" s="295">
        <f>SUMIFS(PREV_D!E:E,PREV_D!$C:$C,'03'!$J:$J,PREV_D!A:A,'03'!$M$7)</f>
        <v>0</v>
      </c>
      <c r="AL24" s="295">
        <f>SUMIFS(PREV_D!F:F,PREV_D!$C:$C,'03'!$J:$J,PREV_D!A:A,'03'!$M$7)</f>
        <v>0</v>
      </c>
      <c r="AM24" s="295">
        <f>SUMIFS(PREV_D!G:G,PREV_D!$C:$C,'03'!$J:$J,PREV_D!A:A,'03'!$M$7)</f>
        <v>0</v>
      </c>
      <c r="AN24" s="295">
        <f>SUMIFS(PREV_D!H:H,PREV_D!$C:$C,'03'!$J:$J,PREV_D!A:A,'03'!$M$7)</f>
        <v>0</v>
      </c>
      <c r="AO24" s="295">
        <f>SUMIFS(PREV_D!I:I,PREV_D!$C:$C,'03'!$J:$J,PREV_D!A:A,'03'!$M$7)</f>
        <v>0</v>
      </c>
      <c r="AP24" s="295">
        <f>SUMIFS(PREV_D!J:J,PREV_D!$C:$C,'03'!$J:$J,PREV_D!A:A,'03'!$M$7)</f>
        <v>0</v>
      </c>
      <c r="AQ24" s="295">
        <f>SUMIFS(PREV_D!K:K,PREV_D!$C:$C,'03'!$J:$J,PREV_D!A:A,'03'!$M$7)</f>
        <v>0</v>
      </c>
      <c r="AR24" s="295">
        <f>SUMIFS(PREV_D!L:L,PREV_D!$C:$C,'03'!$J:$J,PREV_D!A:A,'03'!$M$7)</f>
        <v>0</v>
      </c>
      <c r="AS24" s="295">
        <f>SUMIFS(PREV_D!M:M,PREV_D!$C:$C,'03'!$J:$J,PREV_D!A:A,'03'!$M$7)</f>
        <v>0</v>
      </c>
      <c r="AT24" s="295">
        <f>SUMIFS(PREV_D!N:N,PREV_D!$C:$C,'03'!$J:$J,PREV_D!A:A,'03'!$M$7)</f>
        <v>0</v>
      </c>
      <c r="AU24" s="295">
        <f>SUMIFS(PREV_D!O:O,PREV_D!$C:$C,'03'!$J:$J,PREV_D!A:A,'03'!$M$7)</f>
        <v>0</v>
      </c>
      <c r="AW24" s="185">
        <v>2028</v>
      </c>
      <c r="AY24" s="185" t="s">
        <v>44</v>
      </c>
      <c r="AZ24" s="185">
        <v>11</v>
      </c>
    </row>
    <row r="25" spans="3:52" x14ac:dyDescent="0.25">
      <c r="C25" s="185" t="s">
        <v>170</v>
      </c>
      <c r="D25" s="184">
        <f>CAD!D20</f>
        <v>0</v>
      </c>
      <c r="E25" s="184">
        <f>SUMIFS(REC!F:F,REC!D:D,'03'!D:D,REC!K:K,'03'!$AY$28,REC!L:L,'03'!$M$7,REC!H:H,"efetivado")</f>
        <v>0</v>
      </c>
      <c r="F25" s="184">
        <f t="shared" si="2"/>
        <v>0</v>
      </c>
      <c r="G25" s="184">
        <f t="shared" si="4"/>
        <v>0</v>
      </c>
      <c r="I25" s="185" t="s">
        <v>170</v>
      </c>
      <c r="J25" s="184">
        <f>CAD!I20</f>
        <v>0</v>
      </c>
      <c r="K25" s="184">
        <f t="shared" si="5"/>
        <v>0</v>
      </c>
      <c r="L25" s="184">
        <f t="shared" si="3"/>
        <v>0</v>
      </c>
      <c r="M25" s="184">
        <f t="shared" si="6"/>
        <v>0</v>
      </c>
      <c r="T25" s="295">
        <f>SUMIFS(DES!F:F,DES!K:K,'03'!$AY$28,DES!L:L,'03'!$M$7,DES!D:D,'03'!J:J,DES!H:H,"Efetivado")</f>
        <v>0</v>
      </c>
      <c r="U25" s="295">
        <f>SUMIFS(CAR!H:H,CAR!M:M,'03'!$AY$28,CAR!N:N,'03'!$M$7,CAR!D:D,'03'!J:J,CAR!J:J,"Efetivado")</f>
        <v>0</v>
      </c>
      <c r="W25" s="295">
        <f>SUMIFS(PREV_R!D:D,PREV_R!$C:$C,'03'!$D:$D,PREV_R!A:A,'03'!$M$7)</f>
        <v>0</v>
      </c>
      <c r="X25" s="295">
        <f>SUMIFS(PREV_R!E:E,PREV_R!$C:$C,'03'!$D:$D,PREV_R!A:A,'03'!$M$7)</f>
        <v>0</v>
      </c>
      <c r="Y25" s="295">
        <f>SUMIFS(PREV_R!F:F,PREV_R!$C:$C,'03'!$D:$D,PREV_R!A:A,'03'!$M$7)</f>
        <v>0</v>
      </c>
      <c r="Z25" s="295">
        <f>SUMIFS(PREV_R!G:G,PREV_R!$C:$C,'03'!$D:$D,PREV_R!A:A,'03'!$M$7)</f>
        <v>0</v>
      </c>
      <c r="AA25" s="295">
        <f>SUMIFS(PREV_R!H:H,PREV_R!$C:$C,'03'!$D:$D,PREV_R!A:A,'03'!$M$7)</f>
        <v>0</v>
      </c>
      <c r="AB25" s="295">
        <f>SUMIFS(PREV_R!I:I,PREV_R!$C:$C,'03'!$D:$D,PREV_R!A:A,'03'!$M$7)</f>
        <v>0</v>
      </c>
      <c r="AC25" s="295">
        <f>SUMIFS(PREV_R!J:J,PREV_R!$C:$C,'03'!$D:$D,PREV_R!A:A,'03'!$M$7)</f>
        <v>0</v>
      </c>
      <c r="AD25" s="295">
        <f>SUMIFS(PREV_R!K:K,PREV_R!$C:$C,'03'!$D:$D,PREV_R!A:A,'03'!$M$7)</f>
        <v>0</v>
      </c>
      <c r="AE25" s="295">
        <f>SUMIFS(PREV_R!L:L,PREV_R!$C:$C,'03'!$D:$D,PREV_R!A:A,'03'!$M$7)</f>
        <v>0</v>
      </c>
      <c r="AF25" s="295">
        <f>SUMIFS(PREV_R!M:M,PREV_R!$C:$C,'03'!$D:$D,PREV_R!A:A,'03'!$M$7)</f>
        <v>0</v>
      </c>
      <c r="AG25" s="295">
        <f>SUMIFS(PREV_R!N:N,PREV_R!$C:$C,'03'!$D:$D,PREV_R!A:A,'03'!$M$7)</f>
        <v>0</v>
      </c>
      <c r="AH25" s="295">
        <f>SUMIFS(PREV_R!O:O,PREV_R!$C:$C,'03'!$D:$D,PREV_R!A:A,'03'!$M$7)</f>
        <v>0</v>
      </c>
      <c r="AJ25" s="295">
        <f>SUMIFS(PREV_D!D:D,PREV_D!$C:$C,'03'!$J:$J,PREV_D!A:A,'03'!$M$7)</f>
        <v>0</v>
      </c>
      <c r="AK25" s="295">
        <f>SUMIFS(PREV_D!E:E,PREV_D!$C:$C,'03'!$J:$J,PREV_D!A:A,'03'!$M$7)</f>
        <v>0</v>
      </c>
      <c r="AL25" s="295">
        <f>SUMIFS(PREV_D!F:F,PREV_D!$C:$C,'03'!$J:$J,PREV_D!A:A,'03'!$M$7)</f>
        <v>0</v>
      </c>
      <c r="AM25" s="295">
        <f>SUMIFS(PREV_D!G:G,PREV_D!$C:$C,'03'!$J:$J,PREV_D!A:A,'03'!$M$7)</f>
        <v>0</v>
      </c>
      <c r="AN25" s="295">
        <f>SUMIFS(PREV_D!H:H,PREV_D!$C:$C,'03'!$J:$J,PREV_D!A:A,'03'!$M$7)</f>
        <v>0</v>
      </c>
      <c r="AO25" s="295">
        <f>SUMIFS(PREV_D!I:I,PREV_D!$C:$C,'03'!$J:$J,PREV_D!A:A,'03'!$M$7)</f>
        <v>0</v>
      </c>
      <c r="AP25" s="295">
        <f>SUMIFS(PREV_D!J:J,PREV_D!$C:$C,'03'!$J:$J,PREV_D!A:A,'03'!$M$7)</f>
        <v>0</v>
      </c>
      <c r="AQ25" s="295">
        <f>SUMIFS(PREV_D!K:K,PREV_D!$C:$C,'03'!$J:$J,PREV_D!A:A,'03'!$M$7)</f>
        <v>0</v>
      </c>
      <c r="AR25" s="295">
        <f>SUMIFS(PREV_D!L:L,PREV_D!$C:$C,'03'!$J:$J,PREV_D!A:A,'03'!$M$7)</f>
        <v>0</v>
      </c>
      <c r="AS25" s="295">
        <f>SUMIFS(PREV_D!M:M,PREV_D!$C:$C,'03'!$J:$J,PREV_D!A:A,'03'!$M$7)</f>
        <v>0</v>
      </c>
      <c r="AT25" s="295">
        <f>SUMIFS(PREV_D!N:N,PREV_D!$C:$C,'03'!$J:$J,PREV_D!A:A,'03'!$M$7)</f>
        <v>0</v>
      </c>
      <c r="AU25" s="295">
        <f>SUMIFS(PREV_D!O:O,PREV_D!$C:$C,'03'!$J:$J,PREV_D!A:A,'03'!$M$7)</f>
        <v>0</v>
      </c>
      <c r="AW25" s="185">
        <v>2029</v>
      </c>
      <c r="AY25" s="185" t="s">
        <v>45</v>
      </c>
      <c r="AZ25" s="185">
        <v>12</v>
      </c>
    </row>
    <row r="26" spans="3:52" x14ac:dyDescent="0.25">
      <c r="C26" s="185" t="s">
        <v>171</v>
      </c>
      <c r="D26" s="184">
        <f>CAD!D21</f>
        <v>0</v>
      </c>
      <c r="E26" s="184">
        <f>SUMIFS(REC!F:F,REC!D:D,'03'!D:D,REC!K:K,'03'!$AY$28,REC!L:L,'03'!$M$7,REC!H:H,"efetivado")</f>
        <v>0</v>
      </c>
      <c r="F26" s="184">
        <f t="shared" si="2"/>
        <v>0</v>
      </c>
      <c r="G26" s="184">
        <f t="shared" si="4"/>
        <v>0</v>
      </c>
      <c r="I26" s="185" t="s">
        <v>171</v>
      </c>
      <c r="J26" s="184">
        <f>CAD!I21</f>
        <v>0</v>
      </c>
      <c r="K26" s="184">
        <f t="shared" si="5"/>
        <v>0</v>
      </c>
      <c r="L26" s="184">
        <f t="shared" si="3"/>
        <v>0</v>
      </c>
      <c r="M26" s="184">
        <f t="shared" si="6"/>
        <v>0</v>
      </c>
      <c r="T26" s="295">
        <f>SUMIFS(DES!F:F,DES!K:K,'03'!$AY$28,DES!L:L,'03'!$M$7,DES!D:D,'03'!J:J,DES!H:H,"Efetivado")</f>
        <v>0</v>
      </c>
      <c r="U26" s="295">
        <f>SUMIFS(CAR!H:H,CAR!M:M,'03'!$AY$28,CAR!N:N,'03'!$M$7,CAR!D:D,'03'!J:J,CAR!J:J,"Efetivado")</f>
        <v>0</v>
      </c>
      <c r="W26" s="295">
        <f>SUMIFS(PREV_R!D:D,PREV_R!$C:$C,'03'!$D:$D,PREV_R!A:A,'03'!$M$7)</f>
        <v>0</v>
      </c>
      <c r="X26" s="295">
        <f>SUMIFS(PREV_R!E:E,PREV_R!$C:$C,'03'!$D:$D,PREV_R!A:A,'03'!$M$7)</f>
        <v>0</v>
      </c>
      <c r="Y26" s="295">
        <f>SUMIFS(PREV_R!F:F,PREV_R!$C:$C,'03'!$D:$D,PREV_R!A:A,'03'!$M$7)</f>
        <v>0</v>
      </c>
      <c r="Z26" s="295">
        <f>SUMIFS(PREV_R!G:G,PREV_R!$C:$C,'03'!$D:$D,PREV_R!A:A,'03'!$M$7)</f>
        <v>0</v>
      </c>
      <c r="AA26" s="295">
        <f>SUMIFS(PREV_R!H:H,PREV_R!$C:$C,'03'!$D:$D,PREV_R!A:A,'03'!$M$7)</f>
        <v>0</v>
      </c>
      <c r="AB26" s="295">
        <f>SUMIFS(PREV_R!I:I,PREV_R!$C:$C,'03'!$D:$D,PREV_R!A:A,'03'!$M$7)</f>
        <v>0</v>
      </c>
      <c r="AC26" s="295">
        <f>SUMIFS(PREV_R!J:J,PREV_R!$C:$C,'03'!$D:$D,PREV_R!A:A,'03'!$M$7)</f>
        <v>0</v>
      </c>
      <c r="AD26" s="295">
        <f>SUMIFS(PREV_R!K:K,PREV_R!$C:$C,'03'!$D:$D,PREV_R!A:A,'03'!$M$7)</f>
        <v>0</v>
      </c>
      <c r="AE26" s="295">
        <f>SUMIFS(PREV_R!L:L,PREV_R!$C:$C,'03'!$D:$D,PREV_R!A:A,'03'!$M$7)</f>
        <v>0</v>
      </c>
      <c r="AF26" s="295">
        <f>SUMIFS(PREV_R!M:M,PREV_R!$C:$C,'03'!$D:$D,PREV_R!A:A,'03'!$M$7)</f>
        <v>0</v>
      </c>
      <c r="AG26" s="295">
        <f>SUMIFS(PREV_R!N:N,PREV_R!$C:$C,'03'!$D:$D,PREV_R!A:A,'03'!$M$7)</f>
        <v>0</v>
      </c>
      <c r="AH26" s="295">
        <f>SUMIFS(PREV_R!O:O,PREV_R!$C:$C,'03'!$D:$D,PREV_R!A:A,'03'!$M$7)</f>
        <v>0</v>
      </c>
      <c r="AJ26" s="295">
        <f>SUMIFS(PREV_D!D:D,PREV_D!$C:$C,'03'!$J:$J,PREV_D!A:A,'03'!$M$7)</f>
        <v>0</v>
      </c>
      <c r="AK26" s="295">
        <f>SUMIFS(PREV_D!E:E,PREV_D!$C:$C,'03'!$J:$J,PREV_D!A:A,'03'!$M$7)</f>
        <v>0</v>
      </c>
      <c r="AL26" s="295">
        <f>SUMIFS(PREV_D!F:F,PREV_D!$C:$C,'03'!$J:$J,PREV_D!A:A,'03'!$M$7)</f>
        <v>0</v>
      </c>
      <c r="AM26" s="295">
        <f>SUMIFS(PREV_D!G:G,PREV_D!$C:$C,'03'!$J:$J,PREV_D!A:A,'03'!$M$7)</f>
        <v>0</v>
      </c>
      <c r="AN26" s="295">
        <f>SUMIFS(PREV_D!H:H,PREV_D!$C:$C,'03'!$J:$J,PREV_D!A:A,'03'!$M$7)</f>
        <v>0</v>
      </c>
      <c r="AO26" s="295">
        <f>SUMIFS(PREV_D!I:I,PREV_D!$C:$C,'03'!$J:$J,PREV_D!A:A,'03'!$M$7)</f>
        <v>0</v>
      </c>
      <c r="AP26" s="295">
        <f>SUMIFS(PREV_D!J:J,PREV_D!$C:$C,'03'!$J:$J,PREV_D!A:A,'03'!$M$7)</f>
        <v>0</v>
      </c>
      <c r="AQ26" s="295">
        <f>SUMIFS(PREV_D!K:K,PREV_D!$C:$C,'03'!$J:$J,PREV_D!A:A,'03'!$M$7)</f>
        <v>0</v>
      </c>
      <c r="AR26" s="295">
        <f>SUMIFS(PREV_D!L:L,PREV_D!$C:$C,'03'!$J:$J,PREV_D!A:A,'03'!$M$7)</f>
        <v>0</v>
      </c>
      <c r="AS26" s="295">
        <f>SUMIFS(PREV_D!M:M,PREV_D!$C:$C,'03'!$J:$J,PREV_D!A:A,'03'!$M$7)</f>
        <v>0</v>
      </c>
      <c r="AT26" s="295">
        <f>SUMIFS(PREV_D!N:N,PREV_D!$C:$C,'03'!$J:$J,PREV_D!A:A,'03'!$M$7)</f>
        <v>0</v>
      </c>
      <c r="AU26" s="295">
        <f>SUMIFS(PREV_D!O:O,PREV_D!$C:$C,'03'!$J:$J,PREV_D!A:A,'03'!$M$7)</f>
        <v>0</v>
      </c>
      <c r="AW26" s="185">
        <v>2030</v>
      </c>
    </row>
    <row r="27" spans="3:52" x14ac:dyDescent="0.25">
      <c r="C27" s="185" t="s">
        <v>172</v>
      </c>
      <c r="D27" s="184">
        <f>CAD!D22</f>
        <v>0</v>
      </c>
      <c r="E27" s="184">
        <f>SUMIFS(REC!F:F,REC!D:D,'03'!D:D,REC!K:K,'03'!$AY$28,REC!L:L,'03'!$M$7,REC!H:H,"efetivado")</f>
        <v>0</v>
      </c>
      <c r="F27" s="184">
        <f t="shared" si="2"/>
        <v>0</v>
      </c>
      <c r="G27" s="184">
        <f t="shared" si="4"/>
        <v>0</v>
      </c>
      <c r="I27" s="185" t="s">
        <v>172</v>
      </c>
      <c r="J27" s="184">
        <f>CAD!I22</f>
        <v>0</v>
      </c>
      <c r="K27" s="184">
        <f t="shared" si="5"/>
        <v>0</v>
      </c>
      <c r="L27" s="184">
        <f t="shared" si="3"/>
        <v>0</v>
      </c>
      <c r="M27" s="184">
        <f t="shared" si="6"/>
        <v>0</v>
      </c>
      <c r="T27" s="295">
        <f>SUMIFS(DES!F:F,DES!K:K,'03'!$AY$28,DES!L:L,'03'!$M$7,DES!D:D,'03'!J:J,DES!H:H,"Efetivado")</f>
        <v>0</v>
      </c>
      <c r="U27" s="295">
        <f>SUMIFS(CAR!H:H,CAR!M:M,'03'!$AY$28,CAR!N:N,'03'!$M$7,CAR!D:D,'03'!J:J,CAR!J:J,"Efetivado")</f>
        <v>0</v>
      </c>
      <c r="W27" s="295">
        <f>SUMIFS(PREV_R!D:D,PREV_R!$C:$C,'03'!$D:$D,PREV_R!A:A,'03'!$M$7)</f>
        <v>0</v>
      </c>
      <c r="X27" s="295">
        <f>SUMIFS(PREV_R!E:E,PREV_R!$C:$C,'03'!$D:$D,PREV_R!A:A,'03'!$M$7)</f>
        <v>0</v>
      </c>
      <c r="Y27" s="295">
        <f>SUMIFS(PREV_R!F:F,PREV_R!$C:$C,'03'!$D:$D,PREV_R!A:A,'03'!$M$7)</f>
        <v>0</v>
      </c>
      <c r="Z27" s="295">
        <f>SUMIFS(PREV_R!G:G,PREV_R!$C:$C,'03'!$D:$D,PREV_R!A:A,'03'!$M$7)</f>
        <v>0</v>
      </c>
      <c r="AA27" s="295">
        <f>SUMIFS(PREV_R!H:H,PREV_R!$C:$C,'03'!$D:$D,PREV_R!A:A,'03'!$M$7)</f>
        <v>0</v>
      </c>
      <c r="AB27" s="295">
        <f>SUMIFS(PREV_R!I:I,PREV_R!$C:$C,'03'!$D:$D,PREV_R!A:A,'03'!$M$7)</f>
        <v>0</v>
      </c>
      <c r="AC27" s="295">
        <f>SUMIFS(PREV_R!J:J,PREV_R!$C:$C,'03'!$D:$D,PREV_R!A:A,'03'!$M$7)</f>
        <v>0</v>
      </c>
      <c r="AD27" s="295">
        <f>SUMIFS(PREV_R!K:K,PREV_R!$C:$C,'03'!$D:$D,PREV_R!A:A,'03'!$M$7)</f>
        <v>0</v>
      </c>
      <c r="AE27" s="295">
        <f>SUMIFS(PREV_R!L:L,PREV_R!$C:$C,'03'!$D:$D,PREV_R!A:A,'03'!$M$7)</f>
        <v>0</v>
      </c>
      <c r="AF27" s="295">
        <f>SUMIFS(PREV_R!M:M,PREV_R!$C:$C,'03'!$D:$D,PREV_R!A:A,'03'!$M$7)</f>
        <v>0</v>
      </c>
      <c r="AG27" s="295">
        <f>SUMIFS(PREV_R!N:N,PREV_R!$C:$C,'03'!$D:$D,PREV_R!A:A,'03'!$M$7)</f>
        <v>0</v>
      </c>
      <c r="AH27" s="295">
        <f>SUMIFS(PREV_R!O:O,PREV_R!$C:$C,'03'!$D:$D,PREV_R!A:A,'03'!$M$7)</f>
        <v>0</v>
      </c>
      <c r="AJ27" s="295">
        <f>SUMIFS(PREV_D!D:D,PREV_D!$C:$C,'03'!$J:$J,PREV_D!A:A,'03'!$M$7)</f>
        <v>0</v>
      </c>
      <c r="AK27" s="295">
        <f>SUMIFS(PREV_D!E:E,PREV_D!$C:$C,'03'!$J:$J,PREV_D!A:A,'03'!$M$7)</f>
        <v>0</v>
      </c>
      <c r="AL27" s="295">
        <f>SUMIFS(PREV_D!F:F,PREV_D!$C:$C,'03'!$J:$J,PREV_D!A:A,'03'!$M$7)</f>
        <v>0</v>
      </c>
      <c r="AM27" s="295">
        <f>SUMIFS(PREV_D!G:G,PREV_D!$C:$C,'03'!$J:$J,PREV_D!A:A,'03'!$M$7)</f>
        <v>0</v>
      </c>
      <c r="AN27" s="295">
        <f>SUMIFS(PREV_D!H:H,PREV_D!$C:$C,'03'!$J:$J,PREV_D!A:A,'03'!$M$7)</f>
        <v>0</v>
      </c>
      <c r="AO27" s="295">
        <f>SUMIFS(PREV_D!I:I,PREV_D!$C:$C,'03'!$J:$J,PREV_D!A:A,'03'!$M$7)</f>
        <v>0</v>
      </c>
      <c r="AP27" s="295">
        <f>SUMIFS(PREV_D!J:J,PREV_D!$C:$C,'03'!$J:$J,PREV_D!A:A,'03'!$M$7)</f>
        <v>0</v>
      </c>
      <c r="AQ27" s="295">
        <f>SUMIFS(PREV_D!K:K,PREV_D!$C:$C,'03'!$J:$J,PREV_D!A:A,'03'!$M$7)</f>
        <v>0</v>
      </c>
      <c r="AR27" s="295">
        <f>SUMIFS(PREV_D!L:L,PREV_D!$C:$C,'03'!$J:$J,PREV_D!A:A,'03'!$M$7)</f>
        <v>0</v>
      </c>
      <c r="AS27" s="295">
        <f>SUMIFS(PREV_D!M:M,PREV_D!$C:$C,'03'!$J:$J,PREV_D!A:A,'03'!$M$7)</f>
        <v>0</v>
      </c>
      <c r="AT27" s="295">
        <f>SUMIFS(PREV_D!N:N,PREV_D!$C:$C,'03'!$J:$J,PREV_D!A:A,'03'!$M$7)</f>
        <v>0</v>
      </c>
      <c r="AU27" s="295">
        <f>SUMIFS(PREV_D!O:O,PREV_D!$C:$C,'03'!$J:$J,PREV_D!A:A,'03'!$M$7)</f>
        <v>0</v>
      </c>
      <c r="AW27" s="185">
        <v>2031</v>
      </c>
      <c r="AY27" s="185" t="s">
        <v>49</v>
      </c>
    </row>
    <row r="28" spans="3:52" x14ac:dyDescent="0.25">
      <c r="C28" s="185" t="s">
        <v>173</v>
      </c>
      <c r="D28" s="184">
        <f>CAD!D23</f>
        <v>0</v>
      </c>
      <c r="E28" s="184">
        <f>SUMIFS(REC!F:F,REC!D:D,'03'!D:D,REC!K:K,'03'!$AY$28,REC!L:L,'03'!$M$7,REC!H:H,"efetivado")</f>
        <v>0</v>
      </c>
      <c r="F28" s="184">
        <f t="shared" si="2"/>
        <v>0</v>
      </c>
      <c r="G28" s="184">
        <f t="shared" si="4"/>
        <v>0</v>
      </c>
      <c r="I28" s="185" t="s">
        <v>173</v>
      </c>
      <c r="J28" s="184">
        <f>CAD!I23</f>
        <v>0</v>
      </c>
      <c r="K28" s="184">
        <f t="shared" si="5"/>
        <v>0</v>
      </c>
      <c r="L28" s="184">
        <f t="shared" si="3"/>
        <v>0</v>
      </c>
      <c r="M28" s="184">
        <f t="shared" si="6"/>
        <v>0</v>
      </c>
      <c r="T28" s="295">
        <f>SUMIFS(DES!F:F,DES!K:K,'03'!$AY$28,DES!L:L,'03'!$M$7,DES!D:D,'03'!J:J,DES!H:H,"Efetivado")</f>
        <v>0</v>
      </c>
      <c r="U28" s="295">
        <f>SUMIFS(CAR!H:H,CAR!M:M,'03'!$AY$28,CAR!N:N,'03'!$M$7,CAR!D:D,'03'!J:J,CAR!J:J,"Efetivado")</f>
        <v>0</v>
      </c>
      <c r="W28" s="295">
        <f>SUMIFS(PREV_R!D:D,PREV_R!$C:$C,'03'!$D:$D,PREV_R!A:A,'03'!$M$7)</f>
        <v>0</v>
      </c>
      <c r="X28" s="295">
        <f>SUMIFS(PREV_R!E:E,PREV_R!$C:$C,'03'!$D:$D,PREV_R!A:A,'03'!$M$7)</f>
        <v>0</v>
      </c>
      <c r="Y28" s="295">
        <f>SUMIFS(PREV_R!F:F,PREV_R!$C:$C,'03'!$D:$D,PREV_R!A:A,'03'!$M$7)</f>
        <v>0</v>
      </c>
      <c r="Z28" s="295">
        <f>SUMIFS(PREV_R!G:G,PREV_R!$C:$C,'03'!$D:$D,PREV_R!A:A,'03'!$M$7)</f>
        <v>0</v>
      </c>
      <c r="AA28" s="295">
        <f>SUMIFS(PREV_R!H:H,PREV_R!$C:$C,'03'!$D:$D,PREV_R!A:A,'03'!$M$7)</f>
        <v>0</v>
      </c>
      <c r="AB28" s="295">
        <f>SUMIFS(PREV_R!I:I,PREV_R!$C:$C,'03'!$D:$D,PREV_R!A:A,'03'!$M$7)</f>
        <v>0</v>
      </c>
      <c r="AC28" s="295">
        <f>SUMIFS(PREV_R!J:J,PREV_R!$C:$C,'03'!$D:$D,PREV_R!A:A,'03'!$M$7)</f>
        <v>0</v>
      </c>
      <c r="AD28" s="295">
        <f>SUMIFS(PREV_R!K:K,PREV_R!$C:$C,'03'!$D:$D,PREV_R!A:A,'03'!$M$7)</f>
        <v>0</v>
      </c>
      <c r="AE28" s="295">
        <f>SUMIFS(PREV_R!L:L,PREV_R!$C:$C,'03'!$D:$D,PREV_R!A:A,'03'!$M$7)</f>
        <v>0</v>
      </c>
      <c r="AF28" s="295">
        <f>SUMIFS(PREV_R!M:M,PREV_R!$C:$C,'03'!$D:$D,PREV_R!A:A,'03'!$M$7)</f>
        <v>0</v>
      </c>
      <c r="AG28" s="295">
        <f>SUMIFS(PREV_R!N:N,PREV_R!$C:$C,'03'!$D:$D,PREV_R!A:A,'03'!$M$7)</f>
        <v>0</v>
      </c>
      <c r="AH28" s="295">
        <f>SUMIFS(PREV_R!O:O,PREV_R!$C:$C,'03'!$D:$D,PREV_R!A:A,'03'!$M$7)</f>
        <v>0</v>
      </c>
      <c r="AJ28" s="295">
        <f>SUMIFS(PREV_D!D:D,PREV_D!$C:$C,'03'!$J:$J,PREV_D!A:A,'03'!$M$7)</f>
        <v>0</v>
      </c>
      <c r="AK28" s="295">
        <f>SUMIFS(PREV_D!E:E,PREV_D!$C:$C,'03'!$J:$J,PREV_D!A:A,'03'!$M$7)</f>
        <v>0</v>
      </c>
      <c r="AL28" s="295">
        <f>SUMIFS(PREV_D!F:F,PREV_D!$C:$C,'03'!$J:$J,PREV_D!A:A,'03'!$M$7)</f>
        <v>0</v>
      </c>
      <c r="AM28" s="295">
        <f>SUMIFS(PREV_D!G:G,PREV_D!$C:$C,'03'!$J:$J,PREV_D!A:A,'03'!$M$7)</f>
        <v>0</v>
      </c>
      <c r="AN28" s="295">
        <f>SUMIFS(PREV_D!H:H,PREV_D!$C:$C,'03'!$J:$J,PREV_D!A:A,'03'!$M$7)</f>
        <v>0</v>
      </c>
      <c r="AO28" s="295">
        <f>SUMIFS(PREV_D!I:I,PREV_D!$C:$C,'03'!$J:$J,PREV_D!A:A,'03'!$M$7)</f>
        <v>0</v>
      </c>
      <c r="AP28" s="295">
        <f>SUMIFS(PREV_D!J:J,PREV_D!$C:$C,'03'!$J:$J,PREV_D!A:A,'03'!$M$7)</f>
        <v>0</v>
      </c>
      <c r="AQ28" s="295">
        <f>SUMIFS(PREV_D!K:K,PREV_D!$C:$C,'03'!$J:$J,PREV_D!A:A,'03'!$M$7)</f>
        <v>0</v>
      </c>
      <c r="AR28" s="295">
        <f>SUMIFS(PREV_D!L:L,PREV_D!$C:$C,'03'!$J:$J,PREV_D!A:A,'03'!$M$7)</f>
        <v>0</v>
      </c>
      <c r="AS28" s="295">
        <f>SUMIFS(PREV_D!M:M,PREV_D!$C:$C,'03'!$J:$J,PREV_D!A:A,'03'!$M$7)</f>
        <v>0</v>
      </c>
      <c r="AT28" s="295">
        <f>SUMIFS(PREV_D!N:N,PREV_D!$C:$C,'03'!$J:$J,PREV_D!A:A,'03'!$M$7)</f>
        <v>0</v>
      </c>
      <c r="AU28" s="295">
        <f>SUMIFS(PREV_D!O:O,PREV_D!$C:$C,'03'!$J:$J,PREV_D!A:A,'03'!$M$7)</f>
        <v>0</v>
      </c>
      <c r="AW28" s="185">
        <v>2032</v>
      </c>
      <c r="AY28" s="185">
        <f>VLOOKUP(K7,AY14:AZ25,2,0)</f>
        <v>4</v>
      </c>
    </row>
    <row r="29" spans="3:52" x14ac:dyDescent="0.25">
      <c r="C29" s="185" t="s">
        <v>174</v>
      </c>
      <c r="D29" s="184">
        <f>CAD!D24</f>
        <v>0</v>
      </c>
      <c r="E29" s="184">
        <f>SUMIFS(REC!F:F,REC!D:D,'03'!D:D,REC!K:K,'03'!$AY$28,REC!L:L,'03'!$M$7,REC!H:H,"efetivado")</f>
        <v>0</v>
      </c>
      <c r="F29" s="184">
        <f t="shared" si="2"/>
        <v>0</v>
      </c>
      <c r="G29" s="184">
        <f t="shared" si="4"/>
        <v>0</v>
      </c>
      <c r="I29" s="185" t="s">
        <v>174</v>
      </c>
      <c r="J29" s="184">
        <f>CAD!I24</f>
        <v>0</v>
      </c>
      <c r="K29" s="184">
        <f t="shared" si="5"/>
        <v>0</v>
      </c>
      <c r="L29" s="184">
        <f t="shared" si="3"/>
        <v>0</v>
      </c>
      <c r="M29" s="184">
        <f t="shared" si="6"/>
        <v>0</v>
      </c>
      <c r="T29" s="295">
        <f>SUMIFS(DES!F:F,DES!K:K,'03'!$AY$28,DES!L:L,'03'!$M$7,DES!D:D,'03'!J:J,DES!H:H,"Efetivado")</f>
        <v>0</v>
      </c>
      <c r="U29" s="295">
        <f>SUMIFS(CAR!H:H,CAR!M:M,'03'!$AY$28,CAR!N:N,'03'!$M$7,CAR!D:D,'03'!J:J,CAR!J:J,"Efetivado")</f>
        <v>0</v>
      </c>
      <c r="W29" s="295">
        <f>SUMIFS(PREV_R!D:D,PREV_R!$C:$C,'03'!$D:$D,PREV_R!A:A,'03'!$M$7)</f>
        <v>0</v>
      </c>
      <c r="X29" s="295">
        <f>SUMIFS(PREV_R!E:E,PREV_R!$C:$C,'03'!$D:$D,PREV_R!A:A,'03'!$M$7)</f>
        <v>0</v>
      </c>
      <c r="Y29" s="295">
        <f>SUMIFS(PREV_R!F:F,PREV_R!$C:$C,'03'!$D:$D,PREV_R!A:A,'03'!$M$7)</f>
        <v>0</v>
      </c>
      <c r="Z29" s="295">
        <f>SUMIFS(PREV_R!G:G,PREV_R!$C:$C,'03'!$D:$D,PREV_R!A:A,'03'!$M$7)</f>
        <v>0</v>
      </c>
      <c r="AA29" s="295">
        <f>SUMIFS(PREV_R!H:H,PREV_R!$C:$C,'03'!$D:$D,PREV_R!A:A,'03'!$M$7)</f>
        <v>0</v>
      </c>
      <c r="AB29" s="295">
        <f>SUMIFS(PREV_R!I:I,PREV_R!$C:$C,'03'!$D:$D,PREV_R!A:A,'03'!$M$7)</f>
        <v>0</v>
      </c>
      <c r="AC29" s="295">
        <f>SUMIFS(PREV_R!J:J,PREV_R!$C:$C,'03'!$D:$D,PREV_R!A:A,'03'!$M$7)</f>
        <v>0</v>
      </c>
      <c r="AD29" s="295">
        <f>SUMIFS(PREV_R!K:K,PREV_R!$C:$C,'03'!$D:$D,PREV_R!A:A,'03'!$M$7)</f>
        <v>0</v>
      </c>
      <c r="AE29" s="295">
        <f>SUMIFS(PREV_R!L:L,PREV_R!$C:$C,'03'!$D:$D,PREV_R!A:A,'03'!$M$7)</f>
        <v>0</v>
      </c>
      <c r="AF29" s="295">
        <f>SUMIFS(PREV_R!M:M,PREV_R!$C:$C,'03'!$D:$D,PREV_R!A:A,'03'!$M$7)</f>
        <v>0</v>
      </c>
      <c r="AG29" s="295">
        <f>SUMIFS(PREV_R!N:N,PREV_R!$C:$C,'03'!$D:$D,PREV_R!A:A,'03'!$M$7)</f>
        <v>0</v>
      </c>
      <c r="AH29" s="295">
        <f>SUMIFS(PREV_R!O:O,PREV_R!$C:$C,'03'!$D:$D,PREV_R!A:A,'03'!$M$7)</f>
        <v>0</v>
      </c>
      <c r="AJ29" s="295">
        <f>SUMIFS(PREV_D!D:D,PREV_D!$C:$C,'03'!$J:$J,PREV_D!A:A,'03'!$M$7)</f>
        <v>0</v>
      </c>
      <c r="AK29" s="295">
        <f>SUMIFS(PREV_D!E:E,PREV_D!$C:$C,'03'!$J:$J,PREV_D!A:A,'03'!$M$7)</f>
        <v>0</v>
      </c>
      <c r="AL29" s="295">
        <f>SUMIFS(PREV_D!F:F,PREV_D!$C:$C,'03'!$J:$J,PREV_D!A:A,'03'!$M$7)</f>
        <v>0</v>
      </c>
      <c r="AM29" s="295">
        <f>SUMIFS(PREV_D!G:G,PREV_D!$C:$C,'03'!$J:$J,PREV_D!A:A,'03'!$M$7)</f>
        <v>0</v>
      </c>
      <c r="AN29" s="295">
        <f>SUMIFS(PREV_D!H:H,PREV_D!$C:$C,'03'!$J:$J,PREV_D!A:A,'03'!$M$7)</f>
        <v>0</v>
      </c>
      <c r="AO29" s="295">
        <f>SUMIFS(PREV_D!I:I,PREV_D!$C:$C,'03'!$J:$J,PREV_D!A:A,'03'!$M$7)</f>
        <v>0</v>
      </c>
      <c r="AP29" s="295">
        <f>SUMIFS(PREV_D!J:J,PREV_D!$C:$C,'03'!$J:$J,PREV_D!A:A,'03'!$M$7)</f>
        <v>0</v>
      </c>
      <c r="AQ29" s="295">
        <f>SUMIFS(PREV_D!K:K,PREV_D!$C:$C,'03'!$J:$J,PREV_D!A:A,'03'!$M$7)</f>
        <v>0</v>
      </c>
      <c r="AR29" s="295">
        <f>SUMIFS(PREV_D!L:L,PREV_D!$C:$C,'03'!$J:$J,PREV_D!A:A,'03'!$M$7)</f>
        <v>0</v>
      </c>
      <c r="AS29" s="295">
        <f>SUMIFS(PREV_D!M:M,PREV_D!$C:$C,'03'!$J:$J,PREV_D!A:A,'03'!$M$7)</f>
        <v>0</v>
      </c>
      <c r="AT29" s="295">
        <f>SUMIFS(PREV_D!N:N,PREV_D!$C:$C,'03'!$J:$J,PREV_D!A:A,'03'!$M$7)</f>
        <v>0</v>
      </c>
      <c r="AU29" s="295">
        <f>SUMIFS(PREV_D!O:O,PREV_D!$C:$C,'03'!$J:$J,PREV_D!A:A,'03'!$M$7)</f>
        <v>0</v>
      </c>
      <c r="AW29" s="185">
        <v>2033</v>
      </c>
    </row>
    <row r="30" spans="3:52" x14ac:dyDescent="0.25">
      <c r="C30" s="185" t="s">
        <v>175</v>
      </c>
      <c r="D30" s="184">
        <f>CAD!D25</f>
        <v>0</v>
      </c>
      <c r="E30" s="184">
        <f>SUMIFS(REC!F:F,REC!D:D,'03'!D:D,REC!K:K,'03'!$AY$28,REC!L:L,'03'!$M$7,REC!H:H,"efetivado")</f>
        <v>0</v>
      </c>
      <c r="F30" s="184">
        <f t="shared" si="2"/>
        <v>0</v>
      </c>
      <c r="G30" s="184">
        <f t="shared" si="4"/>
        <v>0</v>
      </c>
      <c r="I30" s="185" t="s">
        <v>175</v>
      </c>
      <c r="J30" s="184">
        <f>CAD!I25</f>
        <v>0</v>
      </c>
      <c r="K30" s="184">
        <f t="shared" si="5"/>
        <v>0</v>
      </c>
      <c r="L30" s="184">
        <f t="shared" si="3"/>
        <v>0</v>
      </c>
      <c r="M30" s="184">
        <f t="shared" si="6"/>
        <v>0</v>
      </c>
      <c r="T30" s="295">
        <f>SUMIFS(DES!F:F,DES!K:K,'03'!$AY$28,DES!L:L,'03'!$M$7,DES!D:D,'03'!J:J,DES!H:H,"Efetivado")</f>
        <v>0</v>
      </c>
      <c r="U30" s="295">
        <f>SUMIFS(CAR!H:H,CAR!M:M,'03'!$AY$28,CAR!N:N,'03'!$M$7,CAR!D:D,'03'!J:J,CAR!J:J,"Efetivado")</f>
        <v>0</v>
      </c>
      <c r="W30" s="295">
        <f>SUMIFS(PREV_R!D:D,PREV_R!$C:$C,'03'!$D:$D,PREV_R!A:A,'03'!$M$7)</f>
        <v>0</v>
      </c>
      <c r="X30" s="295">
        <f>SUMIFS(PREV_R!E:E,PREV_R!$C:$C,'03'!$D:$D,PREV_R!A:A,'03'!$M$7)</f>
        <v>0</v>
      </c>
      <c r="Y30" s="295">
        <f>SUMIFS(PREV_R!F:F,PREV_R!$C:$C,'03'!$D:$D,PREV_R!A:A,'03'!$M$7)</f>
        <v>0</v>
      </c>
      <c r="Z30" s="295">
        <f>SUMIFS(PREV_R!G:G,PREV_R!$C:$C,'03'!$D:$D,PREV_R!A:A,'03'!$M$7)</f>
        <v>0</v>
      </c>
      <c r="AA30" s="295">
        <f>SUMIFS(PREV_R!H:H,PREV_R!$C:$C,'03'!$D:$D,PREV_R!A:A,'03'!$M$7)</f>
        <v>0</v>
      </c>
      <c r="AB30" s="295">
        <f>SUMIFS(PREV_R!I:I,PREV_R!$C:$C,'03'!$D:$D,PREV_R!A:A,'03'!$M$7)</f>
        <v>0</v>
      </c>
      <c r="AC30" s="295">
        <f>SUMIFS(PREV_R!J:J,PREV_R!$C:$C,'03'!$D:$D,PREV_R!A:A,'03'!$M$7)</f>
        <v>0</v>
      </c>
      <c r="AD30" s="295">
        <f>SUMIFS(PREV_R!K:K,PREV_R!$C:$C,'03'!$D:$D,PREV_R!A:A,'03'!$M$7)</f>
        <v>0</v>
      </c>
      <c r="AE30" s="295">
        <f>SUMIFS(PREV_R!L:L,PREV_R!$C:$C,'03'!$D:$D,PREV_R!A:A,'03'!$M$7)</f>
        <v>0</v>
      </c>
      <c r="AF30" s="295">
        <f>SUMIFS(PREV_R!M:M,PREV_R!$C:$C,'03'!$D:$D,PREV_R!A:A,'03'!$M$7)</f>
        <v>0</v>
      </c>
      <c r="AG30" s="295">
        <f>SUMIFS(PREV_R!N:N,PREV_R!$C:$C,'03'!$D:$D,PREV_R!A:A,'03'!$M$7)</f>
        <v>0</v>
      </c>
      <c r="AH30" s="295">
        <f>SUMIFS(PREV_R!O:O,PREV_R!$C:$C,'03'!$D:$D,PREV_R!A:A,'03'!$M$7)</f>
        <v>0</v>
      </c>
      <c r="AJ30" s="295">
        <f>SUMIFS(PREV_D!D:D,PREV_D!$C:$C,'03'!$J:$J,PREV_D!A:A,'03'!$M$7)</f>
        <v>0</v>
      </c>
      <c r="AK30" s="295">
        <f>SUMIFS(PREV_D!E:E,PREV_D!$C:$C,'03'!$J:$J,PREV_D!A:A,'03'!$M$7)</f>
        <v>0</v>
      </c>
      <c r="AL30" s="295">
        <f>SUMIFS(PREV_D!F:F,PREV_D!$C:$C,'03'!$J:$J,PREV_D!A:A,'03'!$M$7)</f>
        <v>0</v>
      </c>
      <c r="AM30" s="295">
        <f>SUMIFS(PREV_D!G:G,PREV_D!$C:$C,'03'!$J:$J,PREV_D!A:A,'03'!$M$7)</f>
        <v>0</v>
      </c>
      <c r="AN30" s="295">
        <f>SUMIFS(PREV_D!H:H,PREV_D!$C:$C,'03'!$J:$J,PREV_D!A:A,'03'!$M$7)</f>
        <v>0</v>
      </c>
      <c r="AO30" s="295">
        <f>SUMIFS(PREV_D!I:I,PREV_D!$C:$C,'03'!$J:$J,PREV_D!A:A,'03'!$M$7)</f>
        <v>0</v>
      </c>
      <c r="AP30" s="295">
        <f>SUMIFS(PREV_D!J:J,PREV_D!$C:$C,'03'!$J:$J,PREV_D!A:A,'03'!$M$7)</f>
        <v>0</v>
      </c>
      <c r="AQ30" s="295">
        <f>SUMIFS(PREV_D!K:K,PREV_D!$C:$C,'03'!$J:$J,PREV_D!A:A,'03'!$M$7)</f>
        <v>0</v>
      </c>
      <c r="AR30" s="295">
        <f>SUMIFS(PREV_D!L:L,PREV_D!$C:$C,'03'!$J:$J,PREV_D!A:A,'03'!$M$7)</f>
        <v>0</v>
      </c>
      <c r="AS30" s="295">
        <f>SUMIFS(PREV_D!M:M,PREV_D!$C:$C,'03'!$J:$J,PREV_D!A:A,'03'!$M$7)</f>
        <v>0</v>
      </c>
      <c r="AT30" s="295">
        <f>SUMIFS(PREV_D!N:N,PREV_D!$C:$C,'03'!$J:$J,PREV_D!A:A,'03'!$M$7)</f>
        <v>0</v>
      </c>
      <c r="AU30" s="295">
        <f>SUMIFS(PREV_D!O:O,PREV_D!$C:$C,'03'!$J:$J,PREV_D!A:A,'03'!$M$7)</f>
        <v>0</v>
      </c>
      <c r="AW30" s="185">
        <v>2034</v>
      </c>
    </row>
    <row r="31" spans="3:52" x14ac:dyDescent="0.25">
      <c r="C31" s="185" t="s">
        <v>176</v>
      </c>
      <c r="D31" s="184">
        <f>CAD!D26</f>
        <v>0</v>
      </c>
      <c r="E31" s="184">
        <f>SUMIFS(REC!F:F,REC!D:D,'03'!D:D,REC!K:K,'03'!$AY$28,REC!L:L,'03'!$M$7,REC!H:H,"efetivado")</f>
        <v>0</v>
      </c>
      <c r="F31" s="184">
        <f t="shared" si="2"/>
        <v>0</v>
      </c>
      <c r="G31" s="184">
        <f t="shared" si="4"/>
        <v>0</v>
      </c>
      <c r="I31" s="185" t="s">
        <v>176</v>
      </c>
      <c r="J31" s="184">
        <f>CAD!I26</f>
        <v>0</v>
      </c>
      <c r="K31" s="184">
        <f t="shared" si="5"/>
        <v>0</v>
      </c>
      <c r="L31" s="184">
        <f t="shared" si="3"/>
        <v>0</v>
      </c>
      <c r="M31" s="184">
        <f t="shared" si="6"/>
        <v>0</v>
      </c>
      <c r="T31" s="295">
        <f>SUMIFS(DES!F:F,DES!K:K,'03'!$AY$28,DES!L:L,'03'!$M$7,DES!D:D,'03'!J:J,DES!H:H,"Efetivado")</f>
        <v>0</v>
      </c>
      <c r="U31" s="295">
        <f>SUMIFS(CAR!H:H,CAR!M:M,'03'!$AY$28,CAR!N:N,'03'!$M$7,CAR!D:D,'03'!J:J,CAR!J:J,"Efetivado")</f>
        <v>0</v>
      </c>
      <c r="W31" s="295">
        <f>SUMIFS(PREV_R!D:D,PREV_R!$C:$C,'03'!$D:$D,PREV_R!A:A,'03'!$M$7)</f>
        <v>0</v>
      </c>
      <c r="X31" s="295">
        <f>SUMIFS(PREV_R!E:E,PREV_R!$C:$C,'03'!$D:$D,PREV_R!A:A,'03'!$M$7)</f>
        <v>0</v>
      </c>
      <c r="Y31" s="295">
        <f>SUMIFS(PREV_R!F:F,PREV_R!$C:$C,'03'!$D:$D,PREV_R!A:A,'03'!$M$7)</f>
        <v>0</v>
      </c>
      <c r="Z31" s="295">
        <f>SUMIFS(PREV_R!G:G,PREV_R!$C:$C,'03'!$D:$D,PREV_R!A:A,'03'!$M$7)</f>
        <v>0</v>
      </c>
      <c r="AA31" s="295">
        <f>SUMIFS(PREV_R!H:H,PREV_R!$C:$C,'03'!$D:$D,PREV_R!A:A,'03'!$M$7)</f>
        <v>0</v>
      </c>
      <c r="AB31" s="295">
        <f>SUMIFS(PREV_R!I:I,PREV_R!$C:$C,'03'!$D:$D,PREV_R!A:A,'03'!$M$7)</f>
        <v>0</v>
      </c>
      <c r="AC31" s="295">
        <f>SUMIFS(PREV_R!J:J,PREV_R!$C:$C,'03'!$D:$D,PREV_R!A:A,'03'!$M$7)</f>
        <v>0</v>
      </c>
      <c r="AD31" s="295">
        <f>SUMIFS(PREV_R!K:K,PREV_R!$C:$C,'03'!$D:$D,PREV_R!A:A,'03'!$M$7)</f>
        <v>0</v>
      </c>
      <c r="AE31" s="295">
        <f>SUMIFS(PREV_R!L:L,PREV_R!$C:$C,'03'!$D:$D,PREV_R!A:A,'03'!$M$7)</f>
        <v>0</v>
      </c>
      <c r="AF31" s="295">
        <f>SUMIFS(PREV_R!M:M,PREV_R!$C:$C,'03'!$D:$D,PREV_R!A:A,'03'!$M$7)</f>
        <v>0</v>
      </c>
      <c r="AG31" s="295">
        <f>SUMIFS(PREV_R!N:N,PREV_R!$C:$C,'03'!$D:$D,PREV_R!A:A,'03'!$M$7)</f>
        <v>0</v>
      </c>
      <c r="AH31" s="295">
        <f>SUMIFS(PREV_R!O:O,PREV_R!$C:$C,'03'!$D:$D,PREV_R!A:A,'03'!$M$7)</f>
        <v>0</v>
      </c>
      <c r="AJ31" s="295">
        <f>SUMIFS(PREV_D!D:D,PREV_D!$C:$C,'03'!$J:$J,PREV_D!A:A,'03'!$M$7)</f>
        <v>0</v>
      </c>
      <c r="AK31" s="295">
        <f>SUMIFS(PREV_D!E:E,PREV_D!$C:$C,'03'!$J:$J,PREV_D!A:A,'03'!$M$7)</f>
        <v>0</v>
      </c>
      <c r="AL31" s="295">
        <f>SUMIFS(PREV_D!F:F,PREV_D!$C:$C,'03'!$J:$J,PREV_D!A:A,'03'!$M$7)</f>
        <v>0</v>
      </c>
      <c r="AM31" s="295">
        <f>SUMIFS(PREV_D!G:G,PREV_D!$C:$C,'03'!$J:$J,PREV_D!A:A,'03'!$M$7)</f>
        <v>0</v>
      </c>
      <c r="AN31" s="295">
        <f>SUMIFS(PREV_D!H:H,PREV_D!$C:$C,'03'!$J:$J,PREV_D!A:A,'03'!$M$7)</f>
        <v>0</v>
      </c>
      <c r="AO31" s="295">
        <f>SUMIFS(PREV_D!I:I,PREV_D!$C:$C,'03'!$J:$J,PREV_D!A:A,'03'!$M$7)</f>
        <v>0</v>
      </c>
      <c r="AP31" s="295">
        <f>SUMIFS(PREV_D!J:J,PREV_D!$C:$C,'03'!$J:$J,PREV_D!A:A,'03'!$M$7)</f>
        <v>0</v>
      </c>
      <c r="AQ31" s="295">
        <f>SUMIFS(PREV_D!K:K,PREV_D!$C:$C,'03'!$J:$J,PREV_D!A:A,'03'!$M$7)</f>
        <v>0</v>
      </c>
      <c r="AR31" s="295">
        <f>SUMIFS(PREV_D!L:L,PREV_D!$C:$C,'03'!$J:$J,PREV_D!A:A,'03'!$M$7)</f>
        <v>0</v>
      </c>
      <c r="AS31" s="295">
        <f>SUMIFS(PREV_D!M:M,PREV_D!$C:$C,'03'!$J:$J,PREV_D!A:A,'03'!$M$7)</f>
        <v>0</v>
      </c>
      <c r="AT31" s="295">
        <f>SUMIFS(PREV_D!N:N,PREV_D!$C:$C,'03'!$J:$J,PREV_D!A:A,'03'!$M$7)</f>
        <v>0</v>
      </c>
      <c r="AU31" s="295">
        <f>SUMIFS(PREV_D!O:O,PREV_D!$C:$C,'03'!$J:$J,PREV_D!A:A,'03'!$M$7)</f>
        <v>0</v>
      </c>
      <c r="AW31" s="185">
        <v>2035</v>
      </c>
    </row>
    <row r="32" spans="3:52" x14ac:dyDescent="0.25">
      <c r="C32" s="185" t="s">
        <v>177</v>
      </c>
      <c r="D32" s="184">
        <f>CAD!D27</f>
        <v>0</v>
      </c>
      <c r="E32" s="184">
        <f>SUMIFS(REC!F:F,REC!D:D,'03'!D:D,REC!K:K,'03'!$AY$28,REC!L:L,'03'!$M$7,REC!H:H,"efetivado")</f>
        <v>0</v>
      </c>
      <c r="F32" s="184">
        <f t="shared" si="2"/>
        <v>0</v>
      </c>
      <c r="G32" s="184">
        <f t="shared" si="4"/>
        <v>0</v>
      </c>
      <c r="I32" s="185" t="s">
        <v>177</v>
      </c>
      <c r="J32" s="184">
        <f>CAD!I27</f>
        <v>0</v>
      </c>
      <c r="K32" s="184">
        <f t="shared" si="5"/>
        <v>0</v>
      </c>
      <c r="L32" s="184">
        <f t="shared" si="3"/>
        <v>0</v>
      </c>
      <c r="M32" s="184">
        <f t="shared" si="6"/>
        <v>0</v>
      </c>
      <c r="T32" s="295">
        <f>SUMIFS(DES!F:F,DES!K:K,'03'!$AY$28,DES!L:L,'03'!$M$7,DES!D:D,'03'!J:J,DES!H:H,"Efetivado")</f>
        <v>0</v>
      </c>
      <c r="U32" s="295">
        <f>SUMIFS(CAR!H:H,CAR!M:M,'03'!$AY$28,CAR!N:N,'03'!$M$7,CAR!D:D,'03'!J:J,CAR!J:J,"Efetivado")</f>
        <v>0</v>
      </c>
      <c r="W32" s="295">
        <f>SUMIFS(PREV_R!D:D,PREV_R!$C:$C,'03'!$D:$D,PREV_R!A:A,'03'!$M$7)</f>
        <v>0</v>
      </c>
      <c r="X32" s="295">
        <f>SUMIFS(PREV_R!E:E,PREV_R!$C:$C,'03'!$D:$D,PREV_R!A:A,'03'!$M$7)</f>
        <v>0</v>
      </c>
      <c r="Y32" s="295">
        <f>SUMIFS(PREV_R!F:F,PREV_R!$C:$C,'03'!$D:$D,PREV_R!A:A,'03'!$M$7)</f>
        <v>0</v>
      </c>
      <c r="Z32" s="295">
        <f>SUMIFS(PREV_R!G:G,PREV_R!$C:$C,'03'!$D:$D,PREV_R!A:A,'03'!$M$7)</f>
        <v>0</v>
      </c>
      <c r="AA32" s="295">
        <f>SUMIFS(PREV_R!H:H,PREV_R!$C:$C,'03'!$D:$D,PREV_R!A:A,'03'!$M$7)</f>
        <v>0</v>
      </c>
      <c r="AB32" s="295">
        <f>SUMIFS(PREV_R!I:I,PREV_R!$C:$C,'03'!$D:$D,PREV_R!A:A,'03'!$M$7)</f>
        <v>0</v>
      </c>
      <c r="AC32" s="295">
        <f>SUMIFS(PREV_R!J:J,PREV_R!$C:$C,'03'!$D:$D,PREV_R!A:A,'03'!$M$7)</f>
        <v>0</v>
      </c>
      <c r="AD32" s="295">
        <f>SUMIFS(PREV_R!K:K,PREV_R!$C:$C,'03'!$D:$D,PREV_R!A:A,'03'!$M$7)</f>
        <v>0</v>
      </c>
      <c r="AE32" s="295">
        <f>SUMIFS(PREV_R!L:L,PREV_R!$C:$C,'03'!$D:$D,PREV_R!A:A,'03'!$M$7)</f>
        <v>0</v>
      </c>
      <c r="AF32" s="295">
        <f>SUMIFS(PREV_R!M:M,PREV_R!$C:$C,'03'!$D:$D,PREV_R!A:A,'03'!$M$7)</f>
        <v>0</v>
      </c>
      <c r="AG32" s="295">
        <f>SUMIFS(PREV_R!N:N,PREV_R!$C:$C,'03'!$D:$D,PREV_R!A:A,'03'!$M$7)</f>
        <v>0</v>
      </c>
      <c r="AH32" s="295">
        <f>SUMIFS(PREV_R!O:O,PREV_R!$C:$C,'03'!$D:$D,PREV_R!A:A,'03'!$M$7)</f>
        <v>0</v>
      </c>
      <c r="AJ32" s="295">
        <f>SUMIFS(PREV_D!D:D,PREV_D!$C:$C,'03'!$J:$J,PREV_D!A:A,'03'!$M$7)</f>
        <v>0</v>
      </c>
      <c r="AK32" s="295">
        <f>SUMIFS(PREV_D!E:E,PREV_D!$C:$C,'03'!$J:$J,PREV_D!A:A,'03'!$M$7)</f>
        <v>0</v>
      </c>
      <c r="AL32" s="295">
        <f>SUMIFS(PREV_D!F:F,PREV_D!$C:$C,'03'!$J:$J,PREV_D!A:A,'03'!$M$7)</f>
        <v>0</v>
      </c>
      <c r="AM32" s="295">
        <f>SUMIFS(PREV_D!G:G,PREV_D!$C:$C,'03'!$J:$J,PREV_D!A:A,'03'!$M$7)</f>
        <v>0</v>
      </c>
      <c r="AN32" s="295">
        <f>SUMIFS(PREV_D!H:H,PREV_D!$C:$C,'03'!$J:$J,PREV_D!A:A,'03'!$M$7)</f>
        <v>0</v>
      </c>
      <c r="AO32" s="295">
        <f>SUMIFS(PREV_D!I:I,PREV_D!$C:$C,'03'!$J:$J,PREV_D!A:A,'03'!$M$7)</f>
        <v>0</v>
      </c>
      <c r="AP32" s="295">
        <f>SUMIFS(PREV_D!J:J,PREV_D!$C:$C,'03'!$J:$J,PREV_D!A:A,'03'!$M$7)</f>
        <v>0</v>
      </c>
      <c r="AQ32" s="295">
        <f>SUMIFS(PREV_D!K:K,PREV_D!$C:$C,'03'!$J:$J,PREV_D!A:A,'03'!$M$7)</f>
        <v>0</v>
      </c>
      <c r="AR32" s="295">
        <f>SUMIFS(PREV_D!L:L,PREV_D!$C:$C,'03'!$J:$J,PREV_D!A:A,'03'!$M$7)</f>
        <v>0</v>
      </c>
      <c r="AS32" s="295">
        <f>SUMIFS(PREV_D!M:M,PREV_D!$C:$C,'03'!$J:$J,PREV_D!A:A,'03'!$M$7)</f>
        <v>0</v>
      </c>
      <c r="AT32" s="295">
        <f>SUMIFS(PREV_D!N:N,PREV_D!$C:$C,'03'!$J:$J,PREV_D!A:A,'03'!$M$7)</f>
        <v>0</v>
      </c>
      <c r="AU32" s="295">
        <f>SUMIFS(PREV_D!O:O,PREV_D!$C:$C,'03'!$J:$J,PREV_D!A:A,'03'!$M$7)</f>
        <v>0</v>
      </c>
      <c r="AW32" s="185">
        <v>2036</v>
      </c>
    </row>
    <row r="33" spans="3:49" x14ac:dyDescent="0.25">
      <c r="C33" s="185" t="s">
        <v>178</v>
      </c>
      <c r="D33" s="184">
        <f>CAD!D28</f>
        <v>0</v>
      </c>
      <c r="E33" s="184">
        <f>SUMIFS(REC!F:F,REC!D:D,'03'!D:D,REC!K:K,'03'!$AY$28,REC!L:L,'03'!$M$7,REC!H:H,"efetivado")</f>
        <v>0</v>
      </c>
      <c r="F33" s="184">
        <f t="shared" si="2"/>
        <v>0</v>
      </c>
      <c r="G33" s="184">
        <f t="shared" si="4"/>
        <v>0</v>
      </c>
      <c r="I33" s="185" t="s">
        <v>178</v>
      </c>
      <c r="J33" s="184">
        <f>CAD!I28</f>
        <v>0</v>
      </c>
      <c r="K33" s="184">
        <f t="shared" si="5"/>
        <v>0</v>
      </c>
      <c r="L33" s="184">
        <f t="shared" si="3"/>
        <v>0</v>
      </c>
      <c r="M33" s="184">
        <f t="shared" si="6"/>
        <v>0</v>
      </c>
      <c r="T33" s="295">
        <f>SUMIFS(DES!F:F,DES!K:K,'03'!$AY$28,DES!L:L,'03'!$M$7,DES!D:D,'03'!J:J,DES!H:H,"Efetivado")</f>
        <v>0</v>
      </c>
      <c r="U33" s="295">
        <f>SUMIFS(CAR!H:H,CAR!M:M,'03'!$AY$28,CAR!N:N,'03'!$M$7,CAR!D:D,'03'!J:J,CAR!J:J,"Efetivado")</f>
        <v>0</v>
      </c>
      <c r="W33" s="295">
        <f>SUMIFS(PREV_R!D:D,PREV_R!$C:$C,'03'!$D:$D,PREV_R!A:A,'03'!$M$7)</f>
        <v>0</v>
      </c>
      <c r="X33" s="295">
        <f>SUMIFS(PREV_R!E:E,PREV_R!$C:$C,'03'!$D:$D,PREV_R!A:A,'03'!$M$7)</f>
        <v>0</v>
      </c>
      <c r="Y33" s="295">
        <f>SUMIFS(PREV_R!F:F,PREV_R!$C:$C,'03'!$D:$D,PREV_R!A:A,'03'!$M$7)</f>
        <v>0</v>
      </c>
      <c r="Z33" s="295">
        <f>SUMIFS(PREV_R!G:G,PREV_R!$C:$C,'03'!$D:$D,PREV_R!A:A,'03'!$M$7)</f>
        <v>0</v>
      </c>
      <c r="AA33" s="295">
        <f>SUMIFS(PREV_R!H:H,PREV_R!$C:$C,'03'!$D:$D,PREV_R!A:A,'03'!$M$7)</f>
        <v>0</v>
      </c>
      <c r="AB33" s="295">
        <f>SUMIFS(PREV_R!I:I,PREV_R!$C:$C,'03'!$D:$D,PREV_R!A:A,'03'!$M$7)</f>
        <v>0</v>
      </c>
      <c r="AC33" s="295">
        <f>SUMIFS(PREV_R!J:J,PREV_R!$C:$C,'03'!$D:$D,PREV_R!A:A,'03'!$M$7)</f>
        <v>0</v>
      </c>
      <c r="AD33" s="295">
        <f>SUMIFS(PREV_R!K:K,PREV_R!$C:$C,'03'!$D:$D,PREV_R!A:A,'03'!$M$7)</f>
        <v>0</v>
      </c>
      <c r="AE33" s="295">
        <f>SUMIFS(PREV_R!L:L,PREV_R!$C:$C,'03'!$D:$D,PREV_R!A:A,'03'!$M$7)</f>
        <v>0</v>
      </c>
      <c r="AF33" s="295">
        <f>SUMIFS(PREV_R!M:M,PREV_R!$C:$C,'03'!$D:$D,PREV_R!A:A,'03'!$M$7)</f>
        <v>0</v>
      </c>
      <c r="AG33" s="295">
        <f>SUMIFS(PREV_R!N:N,PREV_R!$C:$C,'03'!$D:$D,PREV_R!A:A,'03'!$M$7)</f>
        <v>0</v>
      </c>
      <c r="AH33" s="295">
        <f>SUMIFS(PREV_R!O:O,PREV_R!$C:$C,'03'!$D:$D,PREV_R!A:A,'03'!$M$7)</f>
        <v>0</v>
      </c>
      <c r="AJ33" s="295">
        <f>SUMIFS(PREV_D!D:D,PREV_D!$C:$C,'03'!$J:$J,PREV_D!A:A,'03'!$M$7)</f>
        <v>0</v>
      </c>
      <c r="AK33" s="295">
        <f>SUMIFS(PREV_D!E:E,PREV_D!$C:$C,'03'!$J:$J,PREV_D!A:A,'03'!$M$7)</f>
        <v>0</v>
      </c>
      <c r="AL33" s="295">
        <f>SUMIFS(PREV_D!F:F,PREV_D!$C:$C,'03'!$J:$J,PREV_D!A:A,'03'!$M$7)</f>
        <v>0</v>
      </c>
      <c r="AM33" s="295">
        <f>SUMIFS(PREV_D!G:G,PREV_D!$C:$C,'03'!$J:$J,PREV_D!A:A,'03'!$M$7)</f>
        <v>0</v>
      </c>
      <c r="AN33" s="295">
        <f>SUMIFS(PREV_D!H:H,PREV_D!$C:$C,'03'!$J:$J,PREV_D!A:A,'03'!$M$7)</f>
        <v>0</v>
      </c>
      <c r="AO33" s="295">
        <f>SUMIFS(PREV_D!I:I,PREV_D!$C:$C,'03'!$J:$J,PREV_D!A:A,'03'!$M$7)</f>
        <v>0</v>
      </c>
      <c r="AP33" s="295">
        <f>SUMIFS(PREV_D!J:J,PREV_D!$C:$C,'03'!$J:$J,PREV_D!A:A,'03'!$M$7)</f>
        <v>0</v>
      </c>
      <c r="AQ33" s="295">
        <f>SUMIFS(PREV_D!K:K,PREV_D!$C:$C,'03'!$J:$J,PREV_D!A:A,'03'!$M$7)</f>
        <v>0</v>
      </c>
      <c r="AR33" s="295">
        <f>SUMIFS(PREV_D!L:L,PREV_D!$C:$C,'03'!$J:$J,PREV_D!A:A,'03'!$M$7)</f>
        <v>0</v>
      </c>
      <c r="AS33" s="295">
        <f>SUMIFS(PREV_D!M:M,PREV_D!$C:$C,'03'!$J:$J,PREV_D!A:A,'03'!$M$7)</f>
        <v>0</v>
      </c>
      <c r="AT33" s="295">
        <f>SUMIFS(PREV_D!N:N,PREV_D!$C:$C,'03'!$J:$J,PREV_D!A:A,'03'!$M$7)</f>
        <v>0</v>
      </c>
      <c r="AU33" s="295">
        <f>SUMIFS(PREV_D!O:O,PREV_D!$C:$C,'03'!$J:$J,PREV_D!A:A,'03'!$M$7)</f>
        <v>0</v>
      </c>
      <c r="AW33" s="185">
        <v>2037</v>
      </c>
    </row>
    <row r="34" spans="3:49" x14ac:dyDescent="0.25">
      <c r="C34" s="185" t="s">
        <v>179</v>
      </c>
      <c r="D34" s="184">
        <f>CAD!D29</f>
        <v>0</v>
      </c>
      <c r="E34" s="184">
        <f>SUMIFS(REC!F:F,REC!D:D,'03'!D:D,REC!K:K,'03'!$AY$28,REC!L:L,'03'!$M$7,REC!H:H,"efetivado")</f>
        <v>0</v>
      </c>
      <c r="F34" s="184">
        <f t="shared" si="2"/>
        <v>0</v>
      </c>
      <c r="G34" s="184">
        <f t="shared" si="4"/>
        <v>0</v>
      </c>
      <c r="I34" s="185" t="s">
        <v>179</v>
      </c>
      <c r="J34" s="184">
        <f>CAD!I29</f>
        <v>0</v>
      </c>
      <c r="K34" s="184">
        <f t="shared" si="5"/>
        <v>0</v>
      </c>
      <c r="L34" s="184">
        <f t="shared" si="3"/>
        <v>0</v>
      </c>
      <c r="M34" s="184">
        <f t="shared" si="6"/>
        <v>0</v>
      </c>
      <c r="T34" s="295">
        <f>SUMIFS(DES!F:F,DES!K:K,'03'!$AY$28,DES!L:L,'03'!$M$7,DES!D:D,'03'!J:J,DES!H:H,"Efetivado")</f>
        <v>0</v>
      </c>
      <c r="U34" s="295">
        <f>SUMIFS(CAR!H:H,CAR!M:M,'03'!$AY$28,CAR!N:N,'03'!$M$7,CAR!D:D,'03'!J:J,CAR!J:J,"Efetivado")</f>
        <v>0</v>
      </c>
      <c r="W34" s="295">
        <f>SUMIFS(PREV_R!D:D,PREV_R!$C:$C,'03'!$D:$D,PREV_R!A:A,'03'!$M$7)</f>
        <v>0</v>
      </c>
      <c r="X34" s="295">
        <f>SUMIFS(PREV_R!E:E,PREV_R!$C:$C,'03'!$D:$D,PREV_R!A:A,'03'!$M$7)</f>
        <v>0</v>
      </c>
      <c r="Y34" s="295">
        <f>SUMIFS(PREV_R!F:F,PREV_R!$C:$C,'03'!$D:$D,PREV_R!A:A,'03'!$M$7)</f>
        <v>0</v>
      </c>
      <c r="Z34" s="295">
        <f>SUMIFS(PREV_R!G:G,PREV_R!$C:$C,'03'!$D:$D,PREV_R!A:A,'03'!$M$7)</f>
        <v>0</v>
      </c>
      <c r="AA34" s="295">
        <f>SUMIFS(PREV_R!H:H,PREV_R!$C:$C,'03'!$D:$D,PREV_R!A:A,'03'!$M$7)</f>
        <v>0</v>
      </c>
      <c r="AB34" s="295">
        <f>SUMIFS(PREV_R!I:I,PREV_R!$C:$C,'03'!$D:$D,PREV_R!A:A,'03'!$M$7)</f>
        <v>0</v>
      </c>
      <c r="AC34" s="295">
        <f>SUMIFS(PREV_R!J:J,PREV_R!$C:$C,'03'!$D:$D,PREV_R!A:A,'03'!$M$7)</f>
        <v>0</v>
      </c>
      <c r="AD34" s="295">
        <f>SUMIFS(PREV_R!K:K,PREV_R!$C:$C,'03'!$D:$D,PREV_R!A:A,'03'!$M$7)</f>
        <v>0</v>
      </c>
      <c r="AE34" s="295">
        <f>SUMIFS(PREV_R!L:L,PREV_R!$C:$C,'03'!$D:$D,PREV_R!A:A,'03'!$M$7)</f>
        <v>0</v>
      </c>
      <c r="AF34" s="295">
        <f>SUMIFS(PREV_R!M:M,PREV_R!$C:$C,'03'!$D:$D,PREV_R!A:A,'03'!$M$7)</f>
        <v>0</v>
      </c>
      <c r="AG34" s="295">
        <f>SUMIFS(PREV_R!N:N,PREV_R!$C:$C,'03'!$D:$D,PREV_R!A:A,'03'!$M$7)</f>
        <v>0</v>
      </c>
      <c r="AH34" s="295">
        <f>SUMIFS(PREV_R!O:O,PREV_R!$C:$C,'03'!$D:$D,PREV_R!A:A,'03'!$M$7)</f>
        <v>0</v>
      </c>
      <c r="AJ34" s="295">
        <f>SUMIFS(PREV_D!D:D,PREV_D!$C:$C,'03'!$J:$J,PREV_D!A:A,'03'!$M$7)</f>
        <v>0</v>
      </c>
      <c r="AK34" s="295">
        <f>SUMIFS(PREV_D!E:E,PREV_D!$C:$C,'03'!$J:$J,PREV_D!A:A,'03'!$M$7)</f>
        <v>0</v>
      </c>
      <c r="AL34" s="295">
        <f>SUMIFS(PREV_D!F:F,PREV_D!$C:$C,'03'!$J:$J,PREV_D!A:A,'03'!$M$7)</f>
        <v>0</v>
      </c>
      <c r="AM34" s="295">
        <f>SUMIFS(PREV_D!G:G,PREV_D!$C:$C,'03'!$J:$J,PREV_D!A:A,'03'!$M$7)</f>
        <v>0</v>
      </c>
      <c r="AN34" s="295">
        <f>SUMIFS(PREV_D!H:H,PREV_D!$C:$C,'03'!$J:$J,PREV_D!A:A,'03'!$M$7)</f>
        <v>0</v>
      </c>
      <c r="AO34" s="295">
        <f>SUMIFS(PREV_D!I:I,PREV_D!$C:$C,'03'!$J:$J,PREV_D!A:A,'03'!$M$7)</f>
        <v>0</v>
      </c>
      <c r="AP34" s="295">
        <f>SUMIFS(PREV_D!J:J,PREV_D!$C:$C,'03'!$J:$J,PREV_D!A:A,'03'!$M$7)</f>
        <v>0</v>
      </c>
      <c r="AQ34" s="295">
        <f>SUMIFS(PREV_D!K:K,PREV_D!$C:$C,'03'!$J:$J,PREV_D!A:A,'03'!$M$7)</f>
        <v>0</v>
      </c>
      <c r="AR34" s="295">
        <f>SUMIFS(PREV_D!L:L,PREV_D!$C:$C,'03'!$J:$J,PREV_D!A:A,'03'!$M$7)</f>
        <v>0</v>
      </c>
      <c r="AS34" s="295">
        <f>SUMIFS(PREV_D!M:M,PREV_D!$C:$C,'03'!$J:$J,PREV_D!A:A,'03'!$M$7)</f>
        <v>0</v>
      </c>
      <c r="AT34" s="295">
        <f>SUMIFS(PREV_D!N:N,PREV_D!$C:$C,'03'!$J:$J,PREV_D!A:A,'03'!$M$7)</f>
        <v>0</v>
      </c>
      <c r="AU34" s="295">
        <f>SUMIFS(PREV_D!O:O,PREV_D!$C:$C,'03'!$J:$J,PREV_D!A:A,'03'!$M$7)</f>
        <v>0</v>
      </c>
      <c r="AW34" s="185">
        <v>2038</v>
      </c>
    </row>
    <row r="35" spans="3:49" x14ac:dyDescent="0.25">
      <c r="C35" s="185" t="s">
        <v>180</v>
      </c>
      <c r="D35" s="184">
        <f>CAD!D30</f>
        <v>0</v>
      </c>
      <c r="E35" s="184">
        <f>SUMIFS(REC!F:F,REC!D:D,'03'!D:D,REC!K:K,'03'!$AY$28,REC!L:L,'03'!$M$7,REC!H:H,"efetivado")</f>
        <v>0</v>
      </c>
      <c r="F35" s="184">
        <f t="shared" si="2"/>
        <v>0</v>
      </c>
      <c r="G35" s="184">
        <f t="shared" si="4"/>
        <v>0</v>
      </c>
      <c r="I35" s="185" t="s">
        <v>180</v>
      </c>
      <c r="J35" s="184">
        <f>CAD!I30</f>
        <v>0</v>
      </c>
      <c r="K35" s="184">
        <f t="shared" si="5"/>
        <v>0</v>
      </c>
      <c r="L35" s="184">
        <f t="shared" si="3"/>
        <v>0</v>
      </c>
      <c r="M35" s="184">
        <f t="shared" si="6"/>
        <v>0</v>
      </c>
      <c r="T35" s="295">
        <f>SUMIFS(DES!F:F,DES!K:K,'03'!$AY$28,DES!L:L,'03'!$M$7,DES!D:D,'03'!J:J,DES!H:H,"Efetivado")</f>
        <v>0</v>
      </c>
      <c r="U35" s="295">
        <f>SUMIFS(CAR!H:H,CAR!M:M,'03'!$AY$28,CAR!N:N,'03'!$M$7,CAR!D:D,'03'!J:J,CAR!J:J,"Efetivado")</f>
        <v>0</v>
      </c>
      <c r="W35" s="295">
        <f>SUMIFS(PREV_R!D:D,PREV_R!$C:$C,'03'!$D:$D,PREV_R!A:A,'03'!$M$7)</f>
        <v>0</v>
      </c>
      <c r="X35" s="295">
        <f>SUMIFS(PREV_R!E:E,PREV_R!$C:$C,'03'!$D:$D,PREV_R!A:A,'03'!$M$7)</f>
        <v>0</v>
      </c>
      <c r="Y35" s="295">
        <f>SUMIFS(PREV_R!F:F,PREV_R!$C:$C,'03'!$D:$D,PREV_R!A:A,'03'!$M$7)</f>
        <v>0</v>
      </c>
      <c r="Z35" s="295">
        <f>SUMIFS(PREV_R!G:G,PREV_R!$C:$C,'03'!$D:$D,PREV_R!A:A,'03'!$M$7)</f>
        <v>0</v>
      </c>
      <c r="AA35" s="295">
        <f>SUMIFS(PREV_R!H:H,PREV_R!$C:$C,'03'!$D:$D,PREV_R!A:A,'03'!$M$7)</f>
        <v>0</v>
      </c>
      <c r="AB35" s="295">
        <f>SUMIFS(PREV_R!I:I,PREV_R!$C:$C,'03'!$D:$D,PREV_R!A:A,'03'!$M$7)</f>
        <v>0</v>
      </c>
      <c r="AC35" s="295">
        <f>SUMIFS(PREV_R!J:J,PREV_R!$C:$C,'03'!$D:$D,PREV_R!A:A,'03'!$M$7)</f>
        <v>0</v>
      </c>
      <c r="AD35" s="295">
        <f>SUMIFS(PREV_R!K:K,PREV_R!$C:$C,'03'!$D:$D,PREV_R!A:A,'03'!$M$7)</f>
        <v>0</v>
      </c>
      <c r="AE35" s="295">
        <f>SUMIFS(PREV_R!L:L,PREV_R!$C:$C,'03'!$D:$D,PREV_R!A:A,'03'!$M$7)</f>
        <v>0</v>
      </c>
      <c r="AF35" s="295">
        <f>SUMIFS(PREV_R!M:M,PREV_R!$C:$C,'03'!$D:$D,PREV_R!A:A,'03'!$M$7)</f>
        <v>0</v>
      </c>
      <c r="AG35" s="295">
        <f>SUMIFS(PREV_R!N:N,PREV_R!$C:$C,'03'!$D:$D,PREV_R!A:A,'03'!$M$7)</f>
        <v>0</v>
      </c>
      <c r="AH35" s="295">
        <f>SUMIFS(PREV_R!O:O,PREV_R!$C:$C,'03'!$D:$D,PREV_R!A:A,'03'!$M$7)</f>
        <v>0</v>
      </c>
      <c r="AJ35" s="295">
        <f>SUMIFS(PREV_D!D:D,PREV_D!$C:$C,'03'!$J:$J,PREV_D!A:A,'03'!$M$7)</f>
        <v>0</v>
      </c>
      <c r="AK35" s="295">
        <f>SUMIFS(PREV_D!E:E,PREV_D!$C:$C,'03'!$J:$J,PREV_D!A:A,'03'!$M$7)</f>
        <v>0</v>
      </c>
      <c r="AL35" s="295">
        <f>SUMIFS(PREV_D!F:F,PREV_D!$C:$C,'03'!$J:$J,PREV_D!A:A,'03'!$M$7)</f>
        <v>0</v>
      </c>
      <c r="AM35" s="295">
        <f>SUMIFS(PREV_D!G:G,PREV_D!$C:$C,'03'!$J:$J,PREV_D!A:A,'03'!$M$7)</f>
        <v>0</v>
      </c>
      <c r="AN35" s="295">
        <f>SUMIFS(PREV_D!H:H,PREV_D!$C:$C,'03'!$J:$J,PREV_D!A:A,'03'!$M$7)</f>
        <v>0</v>
      </c>
      <c r="AO35" s="295">
        <f>SUMIFS(PREV_D!I:I,PREV_D!$C:$C,'03'!$J:$J,PREV_D!A:A,'03'!$M$7)</f>
        <v>0</v>
      </c>
      <c r="AP35" s="295">
        <f>SUMIFS(PREV_D!J:J,PREV_D!$C:$C,'03'!$J:$J,PREV_D!A:A,'03'!$M$7)</f>
        <v>0</v>
      </c>
      <c r="AQ35" s="295">
        <f>SUMIFS(PREV_D!K:K,PREV_D!$C:$C,'03'!$J:$J,PREV_D!A:A,'03'!$M$7)</f>
        <v>0</v>
      </c>
      <c r="AR35" s="295">
        <f>SUMIFS(PREV_D!L:L,PREV_D!$C:$C,'03'!$J:$J,PREV_D!A:A,'03'!$M$7)</f>
        <v>0</v>
      </c>
      <c r="AS35" s="295">
        <f>SUMIFS(PREV_D!M:M,PREV_D!$C:$C,'03'!$J:$J,PREV_D!A:A,'03'!$M$7)</f>
        <v>0</v>
      </c>
      <c r="AT35" s="295">
        <f>SUMIFS(PREV_D!N:N,PREV_D!$C:$C,'03'!$J:$J,PREV_D!A:A,'03'!$M$7)</f>
        <v>0</v>
      </c>
      <c r="AU35" s="295">
        <f>SUMIFS(PREV_D!O:O,PREV_D!$C:$C,'03'!$J:$J,PREV_D!A:A,'03'!$M$7)</f>
        <v>0</v>
      </c>
      <c r="AW35" s="185">
        <v>2039</v>
      </c>
    </row>
    <row r="36" spans="3:49" x14ac:dyDescent="0.25">
      <c r="C36" s="185" t="s">
        <v>181</v>
      </c>
      <c r="D36" s="184">
        <f>CAD!D31</f>
        <v>0</v>
      </c>
      <c r="E36" s="184">
        <f>SUMIFS(REC!F:F,REC!D:D,'03'!D:D,REC!K:K,'03'!$AY$28,REC!L:L,'03'!$M$7,REC!H:H,"efetivado")</f>
        <v>0</v>
      </c>
      <c r="F36" s="184">
        <f t="shared" si="2"/>
        <v>0</v>
      </c>
      <c r="G36" s="184">
        <f t="shared" si="4"/>
        <v>0</v>
      </c>
      <c r="I36" s="185" t="s">
        <v>181</v>
      </c>
      <c r="J36" s="184">
        <f>CAD!I31</f>
        <v>0</v>
      </c>
      <c r="K36" s="184">
        <f t="shared" si="5"/>
        <v>0</v>
      </c>
      <c r="L36" s="184">
        <f t="shared" si="3"/>
        <v>0</v>
      </c>
      <c r="M36" s="184">
        <f t="shared" si="6"/>
        <v>0</v>
      </c>
      <c r="T36" s="295">
        <f>SUMIFS(DES!F:F,DES!K:K,'03'!$AY$28,DES!L:L,'03'!$M$7,DES!D:D,'03'!J:J,DES!H:H,"Efetivado")</f>
        <v>0</v>
      </c>
      <c r="U36" s="295">
        <f>SUMIFS(CAR!H:H,CAR!M:M,'03'!$AY$28,CAR!N:N,'03'!$M$7,CAR!D:D,'03'!J:J,CAR!J:J,"Efetivado")</f>
        <v>0</v>
      </c>
      <c r="W36" s="295">
        <f>SUMIFS(PREV_R!D:D,PREV_R!$C:$C,'03'!$D:$D,PREV_R!A:A,'03'!$M$7)</f>
        <v>0</v>
      </c>
      <c r="X36" s="295">
        <f>SUMIFS(PREV_R!E:E,PREV_R!$C:$C,'03'!$D:$D,PREV_R!A:A,'03'!$M$7)</f>
        <v>0</v>
      </c>
      <c r="Y36" s="295">
        <f>SUMIFS(PREV_R!F:F,PREV_R!$C:$C,'03'!$D:$D,PREV_R!A:A,'03'!$M$7)</f>
        <v>0</v>
      </c>
      <c r="Z36" s="295">
        <f>SUMIFS(PREV_R!G:G,PREV_R!$C:$C,'03'!$D:$D,PREV_R!A:A,'03'!$M$7)</f>
        <v>0</v>
      </c>
      <c r="AA36" s="295">
        <f>SUMIFS(PREV_R!H:H,PREV_R!$C:$C,'03'!$D:$D,PREV_R!A:A,'03'!$M$7)</f>
        <v>0</v>
      </c>
      <c r="AB36" s="295">
        <f>SUMIFS(PREV_R!I:I,PREV_R!$C:$C,'03'!$D:$D,PREV_R!A:A,'03'!$M$7)</f>
        <v>0</v>
      </c>
      <c r="AC36" s="295">
        <f>SUMIFS(PREV_R!J:J,PREV_R!$C:$C,'03'!$D:$D,PREV_R!A:A,'03'!$M$7)</f>
        <v>0</v>
      </c>
      <c r="AD36" s="295">
        <f>SUMIFS(PREV_R!K:K,PREV_R!$C:$C,'03'!$D:$D,PREV_R!A:A,'03'!$M$7)</f>
        <v>0</v>
      </c>
      <c r="AE36" s="295">
        <f>SUMIFS(PREV_R!L:L,PREV_R!$C:$C,'03'!$D:$D,PREV_R!A:A,'03'!$M$7)</f>
        <v>0</v>
      </c>
      <c r="AF36" s="295">
        <f>SUMIFS(PREV_R!M:M,PREV_R!$C:$C,'03'!$D:$D,PREV_R!A:A,'03'!$M$7)</f>
        <v>0</v>
      </c>
      <c r="AG36" s="295">
        <f>SUMIFS(PREV_R!N:N,PREV_R!$C:$C,'03'!$D:$D,PREV_R!A:A,'03'!$M$7)</f>
        <v>0</v>
      </c>
      <c r="AH36" s="295">
        <f>SUMIFS(PREV_R!O:O,PREV_R!$C:$C,'03'!$D:$D,PREV_R!A:A,'03'!$M$7)</f>
        <v>0</v>
      </c>
      <c r="AJ36" s="295">
        <f>SUMIFS(PREV_D!D:D,PREV_D!$C:$C,'03'!$J:$J,PREV_D!A:A,'03'!$M$7)</f>
        <v>0</v>
      </c>
      <c r="AK36" s="295">
        <f>SUMIFS(PREV_D!E:E,PREV_D!$C:$C,'03'!$J:$J,PREV_D!A:A,'03'!$M$7)</f>
        <v>0</v>
      </c>
      <c r="AL36" s="295">
        <f>SUMIFS(PREV_D!F:F,PREV_D!$C:$C,'03'!$J:$J,PREV_D!A:A,'03'!$M$7)</f>
        <v>0</v>
      </c>
      <c r="AM36" s="295">
        <f>SUMIFS(PREV_D!G:G,PREV_D!$C:$C,'03'!$J:$J,PREV_D!A:A,'03'!$M$7)</f>
        <v>0</v>
      </c>
      <c r="AN36" s="295">
        <f>SUMIFS(PREV_D!H:H,PREV_D!$C:$C,'03'!$J:$J,PREV_D!A:A,'03'!$M$7)</f>
        <v>0</v>
      </c>
      <c r="AO36" s="295">
        <f>SUMIFS(PREV_D!I:I,PREV_D!$C:$C,'03'!$J:$J,PREV_D!A:A,'03'!$M$7)</f>
        <v>0</v>
      </c>
      <c r="AP36" s="295">
        <f>SUMIFS(PREV_D!J:J,PREV_D!$C:$C,'03'!$J:$J,PREV_D!A:A,'03'!$M$7)</f>
        <v>0</v>
      </c>
      <c r="AQ36" s="295">
        <f>SUMIFS(PREV_D!K:K,PREV_D!$C:$C,'03'!$J:$J,PREV_D!A:A,'03'!$M$7)</f>
        <v>0</v>
      </c>
      <c r="AR36" s="295">
        <f>SUMIFS(PREV_D!L:L,PREV_D!$C:$C,'03'!$J:$J,PREV_D!A:A,'03'!$M$7)</f>
        <v>0</v>
      </c>
      <c r="AS36" s="295">
        <f>SUMIFS(PREV_D!M:M,PREV_D!$C:$C,'03'!$J:$J,PREV_D!A:A,'03'!$M$7)</f>
        <v>0</v>
      </c>
      <c r="AT36" s="295">
        <f>SUMIFS(PREV_D!N:N,PREV_D!$C:$C,'03'!$J:$J,PREV_D!A:A,'03'!$M$7)</f>
        <v>0</v>
      </c>
      <c r="AU36" s="295">
        <f>SUMIFS(PREV_D!O:O,PREV_D!$C:$C,'03'!$J:$J,PREV_D!A:A,'03'!$M$7)</f>
        <v>0</v>
      </c>
      <c r="AW36" s="185">
        <v>2040</v>
      </c>
    </row>
    <row r="37" spans="3:49" x14ac:dyDescent="0.25">
      <c r="C37" s="185" t="s">
        <v>182</v>
      </c>
      <c r="D37" s="184">
        <f>CAD!F7</f>
        <v>0</v>
      </c>
      <c r="E37" s="184">
        <f>SUMIFS(REC!F:F,REC!D:D,'03'!D:D,REC!K:K,'03'!$AY$28,REC!L:L,'03'!$M$7,REC!H:H,"efetivado")</f>
        <v>0</v>
      </c>
      <c r="F37" s="184">
        <f t="shared" si="2"/>
        <v>0</v>
      </c>
      <c r="G37" s="184">
        <f t="shared" si="4"/>
        <v>0</v>
      </c>
      <c r="I37" s="185" t="s">
        <v>182</v>
      </c>
      <c r="J37" s="184">
        <f>CAD!K7</f>
        <v>0</v>
      </c>
      <c r="K37" s="184">
        <f t="shared" si="5"/>
        <v>0</v>
      </c>
      <c r="L37" s="184">
        <f t="shared" si="3"/>
        <v>0</v>
      </c>
      <c r="M37" s="184">
        <f t="shared" si="6"/>
        <v>0</v>
      </c>
      <c r="T37" s="295">
        <f>SUMIFS(DES!F:F,DES!K:K,'03'!$AY$28,DES!L:L,'03'!$M$7,DES!D:D,'03'!J:J,DES!H:H,"Efetivado")</f>
        <v>0</v>
      </c>
      <c r="U37" s="295">
        <f>SUMIFS(CAR!H:H,CAR!M:M,'03'!$AY$28,CAR!N:N,'03'!$M$7,CAR!D:D,'03'!J:J,CAR!J:J,"Efetivado")</f>
        <v>0</v>
      </c>
      <c r="W37" s="295">
        <f>SUMIFS(PREV_R!D:D,PREV_R!$C:$C,'03'!$D:$D,PREV_R!A:A,'03'!$M$7)</f>
        <v>0</v>
      </c>
      <c r="X37" s="295">
        <f>SUMIFS(PREV_R!E:E,PREV_R!$C:$C,'03'!$D:$D,PREV_R!A:A,'03'!$M$7)</f>
        <v>0</v>
      </c>
      <c r="Y37" s="295">
        <f>SUMIFS(PREV_R!F:F,PREV_R!$C:$C,'03'!$D:$D,PREV_R!A:A,'03'!$M$7)</f>
        <v>0</v>
      </c>
      <c r="Z37" s="295">
        <f>SUMIFS(PREV_R!G:G,PREV_R!$C:$C,'03'!$D:$D,PREV_R!A:A,'03'!$M$7)</f>
        <v>0</v>
      </c>
      <c r="AA37" s="295">
        <f>SUMIFS(PREV_R!H:H,PREV_R!$C:$C,'03'!$D:$D,PREV_R!A:A,'03'!$M$7)</f>
        <v>0</v>
      </c>
      <c r="AB37" s="295">
        <f>SUMIFS(PREV_R!I:I,PREV_R!$C:$C,'03'!$D:$D,PREV_R!A:A,'03'!$M$7)</f>
        <v>0</v>
      </c>
      <c r="AC37" s="295">
        <f>SUMIFS(PREV_R!J:J,PREV_R!$C:$C,'03'!$D:$D,PREV_R!A:A,'03'!$M$7)</f>
        <v>0</v>
      </c>
      <c r="AD37" s="295">
        <f>SUMIFS(PREV_R!K:K,PREV_R!$C:$C,'03'!$D:$D,PREV_R!A:A,'03'!$M$7)</f>
        <v>0</v>
      </c>
      <c r="AE37" s="295">
        <f>SUMIFS(PREV_R!L:L,PREV_R!$C:$C,'03'!$D:$D,PREV_R!A:A,'03'!$M$7)</f>
        <v>0</v>
      </c>
      <c r="AF37" s="295">
        <f>SUMIFS(PREV_R!M:M,PREV_R!$C:$C,'03'!$D:$D,PREV_R!A:A,'03'!$M$7)</f>
        <v>0</v>
      </c>
      <c r="AG37" s="295">
        <f>SUMIFS(PREV_R!N:N,PREV_R!$C:$C,'03'!$D:$D,PREV_R!A:A,'03'!$M$7)</f>
        <v>0</v>
      </c>
      <c r="AH37" s="295">
        <f>SUMIFS(PREV_R!O:O,PREV_R!$C:$C,'03'!$D:$D,PREV_R!A:A,'03'!$M$7)</f>
        <v>0</v>
      </c>
      <c r="AJ37" s="295">
        <f>SUMIFS(PREV_D!D:D,PREV_D!$C:$C,'03'!$J:$J,PREV_D!A:A,'03'!$M$7)</f>
        <v>0</v>
      </c>
      <c r="AK37" s="295">
        <f>SUMIFS(PREV_D!E:E,PREV_D!$C:$C,'03'!$J:$J,PREV_D!A:A,'03'!$M$7)</f>
        <v>0</v>
      </c>
      <c r="AL37" s="295">
        <f>SUMIFS(PREV_D!F:F,PREV_D!$C:$C,'03'!$J:$J,PREV_D!A:A,'03'!$M$7)</f>
        <v>0</v>
      </c>
      <c r="AM37" s="295">
        <f>SUMIFS(PREV_D!G:G,PREV_D!$C:$C,'03'!$J:$J,PREV_D!A:A,'03'!$M$7)</f>
        <v>0</v>
      </c>
      <c r="AN37" s="295">
        <f>SUMIFS(PREV_D!H:H,PREV_D!$C:$C,'03'!$J:$J,PREV_D!A:A,'03'!$M$7)</f>
        <v>0</v>
      </c>
      <c r="AO37" s="295">
        <f>SUMIFS(PREV_D!I:I,PREV_D!$C:$C,'03'!$J:$J,PREV_D!A:A,'03'!$M$7)</f>
        <v>0</v>
      </c>
      <c r="AP37" s="295">
        <f>SUMIFS(PREV_D!J:J,PREV_D!$C:$C,'03'!$J:$J,PREV_D!A:A,'03'!$M$7)</f>
        <v>0</v>
      </c>
      <c r="AQ37" s="295">
        <f>SUMIFS(PREV_D!K:K,PREV_D!$C:$C,'03'!$J:$J,PREV_D!A:A,'03'!$M$7)</f>
        <v>0</v>
      </c>
      <c r="AR37" s="295">
        <f>SUMIFS(PREV_D!L:L,PREV_D!$C:$C,'03'!$J:$J,PREV_D!A:A,'03'!$M$7)</f>
        <v>0</v>
      </c>
      <c r="AS37" s="295">
        <f>SUMIFS(PREV_D!M:M,PREV_D!$C:$C,'03'!$J:$J,PREV_D!A:A,'03'!$M$7)</f>
        <v>0</v>
      </c>
      <c r="AT37" s="295">
        <f>SUMIFS(PREV_D!N:N,PREV_D!$C:$C,'03'!$J:$J,PREV_D!A:A,'03'!$M$7)</f>
        <v>0</v>
      </c>
      <c r="AU37" s="295">
        <f>SUMIFS(PREV_D!O:O,PREV_D!$C:$C,'03'!$J:$J,PREV_D!A:A,'03'!$M$7)</f>
        <v>0</v>
      </c>
      <c r="AW37" s="185">
        <v>2041</v>
      </c>
    </row>
    <row r="38" spans="3:49" x14ac:dyDescent="0.25">
      <c r="C38" s="185" t="s">
        <v>183</v>
      </c>
      <c r="D38" s="184">
        <f>CAD!F8</f>
        <v>0</v>
      </c>
      <c r="E38" s="184">
        <f>SUMIFS(REC!F:F,REC!D:D,'03'!D:D,REC!K:K,'03'!$AY$28,REC!L:L,'03'!$M$7,REC!H:H,"efetivado")</f>
        <v>0</v>
      </c>
      <c r="F38" s="184">
        <f t="shared" si="2"/>
        <v>0</v>
      </c>
      <c r="G38" s="184">
        <f t="shared" si="4"/>
        <v>0</v>
      </c>
      <c r="I38" s="185" t="s">
        <v>183</v>
      </c>
      <c r="J38" s="184">
        <f>CAD!K8</f>
        <v>0</v>
      </c>
      <c r="K38" s="184">
        <f t="shared" si="5"/>
        <v>0</v>
      </c>
      <c r="L38" s="184">
        <f t="shared" si="3"/>
        <v>0</v>
      </c>
      <c r="M38" s="184">
        <f t="shared" si="6"/>
        <v>0</v>
      </c>
      <c r="T38" s="295">
        <f>SUMIFS(DES!F:F,DES!K:K,'03'!$AY$28,DES!L:L,'03'!$M$7,DES!D:D,'03'!J:J,DES!H:H,"Efetivado")</f>
        <v>0</v>
      </c>
      <c r="U38" s="295">
        <f>SUMIFS(CAR!H:H,CAR!M:M,'03'!$AY$28,CAR!N:N,'03'!$M$7,CAR!D:D,'03'!J:J,CAR!J:J,"Efetivado")</f>
        <v>0</v>
      </c>
      <c r="W38" s="295">
        <f>SUMIFS(PREV_R!D:D,PREV_R!$C:$C,'03'!$D:$D,PREV_R!A:A,'03'!$M$7)</f>
        <v>0</v>
      </c>
      <c r="X38" s="295">
        <f>SUMIFS(PREV_R!E:E,PREV_R!$C:$C,'03'!$D:$D,PREV_R!A:A,'03'!$M$7)</f>
        <v>0</v>
      </c>
      <c r="Y38" s="295">
        <f>SUMIFS(PREV_R!F:F,PREV_R!$C:$C,'03'!$D:$D,PREV_R!A:A,'03'!$M$7)</f>
        <v>0</v>
      </c>
      <c r="Z38" s="295">
        <f>SUMIFS(PREV_R!G:G,PREV_R!$C:$C,'03'!$D:$D,PREV_R!A:A,'03'!$M$7)</f>
        <v>0</v>
      </c>
      <c r="AA38" s="295">
        <f>SUMIFS(PREV_R!H:H,PREV_R!$C:$C,'03'!$D:$D,PREV_R!A:A,'03'!$M$7)</f>
        <v>0</v>
      </c>
      <c r="AB38" s="295">
        <f>SUMIFS(PREV_R!I:I,PREV_R!$C:$C,'03'!$D:$D,PREV_R!A:A,'03'!$M$7)</f>
        <v>0</v>
      </c>
      <c r="AC38" s="295">
        <f>SUMIFS(PREV_R!J:J,PREV_R!$C:$C,'03'!$D:$D,PREV_R!A:A,'03'!$M$7)</f>
        <v>0</v>
      </c>
      <c r="AD38" s="295">
        <f>SUMIFS(PREV_R!K:K,PREV_R!$C:$C,'03'!$D:$D,PREV_R!A:A,'03'!$M$7)</f>
        <v>0</v>
      </c>
      <c r="AE38" s="295">
        <f>SUMIFS(PREV_R!L:L,PREV_R!$C:$C,'03'!$D:$D,PREV_R!A:A,'03'!$M$7)</f>
        <v>0</v>
      </c>
      <c r="AF38" s="295">
        <f>SUMIFS(PREV_R!M:M,PREV_R!$C:$C,'03'!$D:$D,PREV_R!A:A,'03'!$M$7)</f>
        <v>0</v>
      </c>
      <c r="AG38" s="295">
        <f>SUMIFS(PREV_R!N:N,PREV_R!$C:$C,'03'!$D:$D,PREV_R!A:A,'03'!$M$7)</f>
        <v>0</v>
      </c>
      <c r="AH38" s="295">
        <f>SUMIFS(PREV_R!O:O,PREV_R!$C:$C,'03'!$D:$D,PREV_R!A:A,'03'!$M$7)</f>
        <v>0</v>
      </c>
      <c r="AJ38" s="295">
        <f>SUMIFS(PREV_D!D:D,PREV_D!$C:$C,'03'!$J:$J,PREV_D!A:A,'03'!$M$7)</f>
        <v>0</v>
      </c>
      <c r="AK38" s="295">
        <f>SUMIFS(PREV_D!E:E,PREV_D!$C:$C,'03'!$J:$J,PREV_D!A:A,'03'!$M$7)</f>
        <v>0</v>
      </c>
      <c r="AL38" s="295">
        <f>SUMIFS(PREV_D!F:F,PREV_D!$C:$C,'03'!$J:$J,PREV_D!A:A,'03'!$M$7)</f>
        <v>0</v>
      </c>
      <c r="AM38" s="295">
        <f>SUMIFS(PREV_D!G:G,PREV_D!$C:$C,'03'!$J:$J,PREV_D!A:A,'03'!$M$7)</f>
        <v>0</v>
      </c>
      <c r="AN38" s="295">
        <f>SUMIFS(PREV_D!H:H,PREV_D!$C:$C,'03'!$J:$J,PREV_D!A:A,'03'!$M$7)</f>
        <v>0</v>
      </c>
      <c r="AO38" s="295">
        <f>SUMIFS(PREV_D!I:I,PREV_D!$C:$C,'03'!$J:$J,PREV_D!A:A,'03'!$M$7)</f>
        <v>0</v>
      </c>
      <c r="AP38" s="295">
        <f>SUMIFS(PREV_D!J:J,PREV_D!$C:$C,'03'!$J:$J,PREV_D!A:A,'03'!$M$7)</f>
        <v>0</v>
      </c>
      <c r="AQ38" s="295">
        <f>SUMIFS(PREV_D!K:K,PREV_D!$C:$C,'03'!$J:$J,PREV_D!A:A,'03'!$M$7)</f>
        <v>0</v>
      </c>
      <c r="AR38" s="295">
        <f>SUMIFS(PREV_D!L:L,PREV_D!$C:$C,'03'!$J:$J,PREV_D!A:A,'03'!$M$7)</f>
        <v>0</v>
      </c>
      <c r="AS38" s="295">
        <f>SUMIFS(PREV_D!M:M,PREV_D!$C:$C,'03'!$J:$J,PREV_D!A:A,'03'!$M$7)</f>
        <v>0</v>
      </c>
      <c r="AT38" s="295">
        <f>SUMIFS(PREV_D!N:N,PREV_D!$C:$C,'03'!$J:$J,PREV_D!A:A,'03'!$M$7)</f>
        <v>0</v>
      </c>
      <c r="AU38" s="295">
        <f>SUMIFS(PREV_D!O:O,PREV_D!$C:$C,'03'!$J:$J,PREV_D!A:A,'03'!$M$7)</f>
        <v>0</v>
      </c>
      <c r="AW38" s="185">
        <v>2042</v>
      </c>
    </row>
    <row r="39" spans="3:49" x14ac:dyDescent="0.25">
      <c r="C39" s="185" t="s">
        <v>184</v>
      </c>
      <c r="D39" s="184">
        <f>CAD!F9</f>
        <v>0</v>
      </c>
      <c r="E39" s="184">
        <f>SUMIFS(REC!F:F,REC!D:D,'03'!D:D,REC!K:K,'03'!$AY$28,REC!L:L,'03'!$M$7,REC!H:H,"efetivado")</f>
        <v>0</v>
      </c>
      <c r="F39" s="184">
        <f t="shared" si="2"/>
        <v>0</v>
      </c>
      <c r="G39" s="184">
        <f t="shared" si="4"/>
        <v>0</v>
      </c>
      <c r="I39" s="185" t="s">
        <v>184</v>
      </c>
      <c r="J39" s="184">
        <f>CAD!K9</f>
        <v>0</v>
      </c>
      <c r="K39" s="184">
        <f t="shared" si="5"/>
        <v>0</v>
      </c>
      <c r="L39" s="184">
        <f t="shared" si="3"/>
        <v>0</v>
      </c>
      <c r="M39" s="184">
        <f t="shared" si="6"/>
        <v>0</v>
      </c>
      <c r="T39" s="295">
        <f>SUMIFS(DES!F:F,DES!K:K,'03'!$AY$28,DES!L:L,'03'!$M$7,DES!D:D,'03'!J:J,DES!H:H,"Efetivado")</f>
        <v>0</v>
      </c>
      <c r="U39" s="295">
        <f>SUMIFS(CAR!H:H,CAR!M:M,'03'!$AY$28,CAR!N:N,'03'!$M$7,CAR!D:D,'03'!J:J,CAR!J:J,"Efetivado")</f>
        <v>0</v>
      </c>
      <c r="W39" s="295">
        <f>SUMIFS(PREV_R!D:D,PREV_R!$C:$C,'03'!$D:$D,PREV_R!A:A,'03'!$M$7)</f>
        <v>0</v>
      </c>
      <c r="X39" s="295">
        <f>SUMIFS(PREV_R!E:E,PREV_R!$C:$C,'03'!$D:$D,PREV_R!A:A,'03'!$M$7)</f>
        <v>0</v>
      </c>
      <c r="Y39" s="295">
        <f>SUMIFS(PREV_R!F:F,PREV_R!$C:$C,'03'!$D:$D,PREV_R!A:A,'03'!$M$7)</f>
        <v>0</v>
      </c>
      <c r="Z39" s="295">
        <f>SUMIFS(PREV_R!G:G,PREV_R!$C:$C,'03'!$D:$D,PREV_R!A:A,'03'!$M$7)</f>
        <v>0</v>
      </c>
      <c r="AA39" s="295">
        <f>SUMIFS(PREV_R!H:H,PREV_R!$C:$C,'03'!$D:$D,PREV_R!A:A,'03'!$M$7)</f>
        <v>0</v>
      </c>
      <c r="AB39" s="295">
        <f>SUMIFS(PREV_R!I:I,PREV_R!$C:$C,'03'!$D:$D,PREV_R!A:A,'03'!$M$7)</f>
        <v>0</v>
      </c>
      <c r="AC39" s="295">
        <f>SUMIFS(PREV_R!J:J,PREV_R!$C:$C,'03'!$D:$D,PREV_R!A:A,'03'!$M$7)</f>
        <v>0</v>
      </c>
      <c r="AD39" s="295">
        <f>SUMIFS(PREV_R!K:K,PREV_R!$C:$C,'03'!$D:$D,PREV_R!A:A,'03'!$M$7)</f>
        <v>0</v>
      </c>
      <c r="AE39" s="295">
        <f>SUMIFS(PREV_R!L:L,PREV_R!$C:$C,'03'!$D:$D,PREV_R!A:A,'03'!$M$7)</f>
        <v>0</v>
      </c>
      <c r="AF39" s="295">
        <f>SUMIFS(PREV_R!M:M,PREV_R!$C:$C,'03'!$D:$D,PREV_R!A:A,'03'!$M$7)</f>
        <v>0</v>
      </c>
      <c r="AG39" s="295">
        <f>SUMIFS(PREV_R!N:N,PREV_R!$C:$C,'03'!$D:$D,PREV_R!A:A,'03'!$M$7)</f>
        <v>0</v>
      </c>
      <c r="AH39" s="295">
        <f>SUMIFS(PREV_R!O:O,PREV_R!$C:$C,'03'!$D:$D,PREV_R!A:A,'03'!$M$7)</f>
        <v>0</v>
      </c>
      <c r="AJ39" s="295">
        <f>SUMIFS(PREV_D!D:D,PREV_D!$C:$C,'03'!$J:$J,PREV_D!A:A,'03'!$M$7)</f>
        <v>0</v>
      </c>
      <c r="AK39" s="295">
        <f>SUMIFS(PREV_D!E:E,PREV_D!$C:$C,'03'!$J:$J,PREV_D!A:A,'03'!$M$7)</f>
        <v>0</v>
      </c>
      <c r="AL39" s="295">
        <f>SUMIFS(PREV_D!F:F,PREV_D!$C:$C,'03'!$J:$J,PREV_D!A:A,'03'!$M$7)</f>
        <v>0</v>
      </c>
      <c r="AM39" s="295">
        <f>SUMIFS(PREV_D!G:G,PREV_D!$C:$C,'03'!$J:$J,PREV_D!A:A,'03'!$M$7)</f>
        <v>0</v>
      </c>
      <c r="AN39" s="295">
        <f>SUMIFS(PREV_D!H:H,PREV_D!$C:$C,'03'!$J:$J,PREV_D!A:A,'03'!$M$7)</f>
        <v>0</v>
      </c>
      <c r="AO39" s="295">
        <f>SUMIFS(PREV_D!I:I,PREV_D!$C:$C,'03'!$J:$J,PREV_D!A:A,'03'!$M$7)</f>
        <v>0</v>
      </c>
      <c r="AP39" s="295">
        <f>SUMIFS(PREV_D!J:J,PREV_D!$C:$C,'03'!$J:$J,PREV_D!A:A,'03'!$M$7)</f>
        <v>0</v>
      </c>
      <c r="AQ39" s="295">
        <f>SUMIFS(PREV_D!K:K,PREV_D!$C:$C,'03'!$J:$J,PREV_D!A:A,'03'!$M$7)</f>
        <v>0</v>
      </c>
      <c r="AR39" s="295">
        <f>SUMIFS(PREV_D!L:L,PREV_D!$C:$C,'03'!$J:$J,PREV_D!A:A,'03'!$M$7)</f>
        <v>0</v>
      </c>
      <c r="AS39" s="295">
        <f>SUMIFS(PREV_D!M:M,PREV_D!$C:$C,'03'!$J:$J,PREV_D!A:A,'03'!$M$7)</f>
        <v>0</v>
      </c>
      <c r="AT39" s="295">
        <f>SUMIFS(PREV_D!N:N,PREV_D!$C:$C,'03'!$J:$J,PREV_D!A:A,'03'!$M$7)</f>
        <v>0</v>
      </c>
      <c r="AU39" s="295">
        <f>SUMIFS(PREV_D!O:O,PREV_D!$C:$C,'03'!$J:$J,PREV_D!A:A,'03'!$M$7)</f>
        <v>0</v>
      </c>
      <c r="AW39" s="185">
        <v>2043</v>
      </c>
    </row>
    <row r="40" spans="3:49" x14ac:dyDescent="0.25">
      <c r="C40" s="185" t="s">
        <v>185</v>
      </c>
      <c r="D40" s="184">
        <f>CAD!F10</f>
        <v>0</v>
      </c>
      <c r="E40" s="184">
        <f>SUMIFS(REC!F:F,REC!D:D,'03'!D:D,REC!K:K,'03'!$AY$28,REC!L:L,'03'!$M$7,REC!H:H,"efetivado")</f>
        <v>0</v>
      </c>
      <c r="F40" s="184">
        <f t="shared" si="2"/>
        <v>0</v>
      </c>
      <c r="G40" s="184">
        <f t="shared" si="4"/>
        <v>0</v>
      </c>
      <c r="I40" s="185" t="s">
        <v>185</v>
      </c>
      <c r="J40" s="184">
        <f>CAD!K10</f>
        <v>0</v>
      </c>
      <c r="K40" s="184">
        <f t="shared" si="5"/>
        <v>0</v>
      </c>
      <c r="L40" s="184">
        <f t="shared" si="3"/>
        <v>0</v>
      </c>
      <c r="M40" s="184">
        <f t="shared" si="6"/>
        <v>0</v>
      </c>
      <c r="T40" s="295">
        <f>SUMIFS(DES!F:F,DES!K:K,'03'!$AY$28,DES!L:L,'03'!$M$7,DES!D:D,'03'!J:J,DES!H:H,"Efetivado")</f>
        <v>0</v>
      </c>
      <c r="U40" s="295">
        <f>SUMIFS(CAR!H:H,CAR!M:M,'03'!$AY$28,CAR!N:N,'03'!$M$7,CAR!D:D,'03'!J:J,CAR!J:J,"Efetivado")</f>
        <v>0</v>
      </c>
      <c r="W40" s="295">
        <f>SUMIFS(PREV_R!D:D,PREV_R!$C:$C,'03'!$D:$D,PREV_R!A:A,'03'!$M$7)</f>
        <v>0</v>
      </c>
      <c r="X40" s="295">
        <f>SUMIFS(PREV_R!E:E,PREV_R!$C:$C,'03'!$D:$D,PREV_R!A:A,'03'!$M$7)</f>
        <v>0</v>
      </c>
      <c r="Y40" s="295">
        <f>SUMIFS(PREV_R!F:F,PREV_R!$C:$C,'03'!$D:$D,PREV_R!A:A,'03'!$M$7)</f>
        <v>0</v>
      </c>
      <c r="Z40" s="295">
        <f>SUMIFS(PREV_R!G:G,PREV_R!$C:$C,'03'!$D:$D,PREV_R!A:A,'03'!$M$7)</f>
        <v>0</v>
      </c>
      <c r="AA40" s="295">
        <f>SUMIFS(PREV_R!H:H,PREV_R!$C:$C,'03'!$D:$D,PREV_R!A:A,'03'!$M$7)</f>
        <v>0</v>
      </c>
      <c r="AB40" s="295">
        <f>SUMIFS(PREV_R!I:I,PREV_R!$C:$C,'03'!$D:$D,PREV_R!A:A,'03'!$M$7)</f>
        <v>0</v>
      </c>
      <c r="AC40" s="295">
        <f>SUMIFS(PREV_R!J:J,PREV_R!$C:$C,'03'!$D:$D,PREV_R!A:A,'03'!$M$7)</f>
        <v>0</v>
      </c>
      <c r="AD40" s="295">
        <f>SUMIFS(PREV_R!K:K,PREV_R!$C:$C,'03'!$D:$D,PREV_R!A:A,'03'!$M$7)</f>
        <v>0</v>
      </c>
      <c r="AE40" s="295">
        <f>SUMIFS(PREV_R!L:L,PREV_R!$C:$C,'03'!$D:$D,PREV_R!A:A,'03'!$M$7)</f>
        <v>0</v>
      </c>
      <c r="AF40" s="295">
        <f>SUMIFS(PREV_R!M:M,PREV_R!$C:$C,'03'!$D:$D,PREV_R!A:A,'03'!$M$7)</f>
        <v>0</v>
      </c>
      <c r="AG40" s="295">
        <f>SUMIFS(PREV_R!N:N,PREV_R!$C:$C,'03'!$D:$D,PREV_R!A:A,'03'!$M$7)</f>
        <v>0</v>
      </c>
      <c r="AH40" s="295">
        <f>SUMIFS(PREV_R!O:O,PREV_R!$C:$C,'03'!$D:$D,PREV_R!A:A,'03'!$M$7)</f>
        <v>0</v>
      </c>
      <c r="AJ40" s="295">
        <f>SUMIFS(PREV_D!D:D,PREV_D!$C:$C,'03'!$J:$J,PREV_D!A:A,'03'!$M$7)</f>
        <v>0</v>
      </c>
      <c r="AK40" s="295">
        <f>SUMIFS(PREV_D!E:E,PREV_D!$C:$C,'03'!$J:$J,PREV_D!A:A,'03'!$M$7)</f>
        <v>0</v>
      </c>
      <c r="AL40" s="295">
        <f>SUMIFS(PREV_D!F:F,PREV_D!$C:$C,'03'!$J:$J,PREV_D!A:A,'03'!$M$7)</f>
        <v>0</v>
      </c>
      <c r="AM40" s="295">
        <f>SUMIFS(PREV_D!G:G,PREV_D!$C:$C,'03'!$J:$J,PREV_D!A:A,'03'!$M$7)</f>
        <v>0</v>
      </c>
      <c r="AN40" s="295">
        <f>SUMIFS(PREV_D!H:H,PREV_D!$C:$C,'03'!$J:$J,PREV_D!A:A,'03'!$M$7)</f>
        <v>0</v>
      </c>
      <c r="AO40" s="295">
        <f>SUMIFS(PREV_D!I:I,PREV_D!$C:$C,'03'!$J:$J,PREV_D!A:A,'03'!$M$7)</f>
        <v>0</v>
      </c>
      <c r="AP40" s="295">
        <f>SUMIFS(PREV_D!J:J,PREV_D!$C:$C,'03'!$J:$J,PREV_D!A:A,'03'!$M$7)</f>
        <v>0</v>
      </c>
      <c r="AQ40" s="295">
        <f>SUMIFS(PREV_D!K:K,PREV_D!$C:$C,'03'!$J:$J,PREV_D!A:A,'03'!$M$7)</f>
        <v>0</v>
      </c>
      <c r="AR40" s="295">
        <f>SUMIFS(PREV_D!L:L,PREV_D!$C:$C,'03'!$J:$J,PREV_D!A:A,'03'!$M$7)</f>
        <v>0</v>
      </c>
      <c r="AS40" s="295">
        <f>SUMIFS(PREV_D!M:M,PREV_D!$C:$C,'03'!$J:$J,PREV_D!A:A,'03'!$M$7)</f>
        <v>0</v>
      </c>
      <c r="AT40" s="295">
        <f>SUMIFS(PREV_D!N:N,PREV_D!$C:$C,'03'!$J:$J,PREV_D!A:A,'03'!$M$7)</f>
        <v>0</v>
      </c>
      <c r="AU40" s="295">
        <f>SUMIFS(PREV_D!O:O,PREV_D!$C:$C,'03'!$J:$J,PREV_D!A:A,'03'!$M$7)</f>
        <v>0</v>
      </c>
      <c r="AW40" s="185">
        <v>2044</v>
      </c>
    </row>
    <row r="41" spans="3:49" x14ac:dyDescent="0.25">
      <c r="C41" s="185" t="s">
        <v>186</v>
      </c>
      <c r="D41" s="184">
        <f>CAD!F11</f>
        <v>0</v>
      </c>
      <c r="E41" s="184">
        <f>SUMIFS(REC!F:F,REC!D:D,'03'!D:D,REC!K:K,'03'!$AY$28,REC!L:L,'03'!$M$7,REC!H:H,"efetivado")</f>
        <v>0</v>
      </c>
      <c r="F41" s="184">
        <f t="shared" si="2"/>
        <v>0</v>
      </c>
      <c r="G41" s="184">
        <f t="shared" si="4"/>
        <v>0</v>
      </c>
      <c r="I41" s="185" t="s">
        <v>186</v>
      </c>
      <c r="J41" s="184">
        <f>CAD!K11</f>
        <v>0</v>
      </c>
      <c r="K41" s="184">
        <f t="shared" si="5"/>
        <v>0</v>
      </c>
      <c r="L41" s="184">
        <f t="shared" si="3"/>
        <v>0</v>
      </c>
      <c r="M41" s="184">
        <f t="shared" si="6"/>
        <v>0</v>
      </c>
      <c r="T41" s="295">
        <f>SUMIFS(DES!F:F,DES!K:K,'03'!$AY$28,DES!L:L,'03'!$M$7,DES!D:D,'03'!J:J,DES!H:H,"Efetivado")</f>
        <v>0</v>
      </c>
      <c r="U41" s="295">
        <f>SUMIFS(CAR!H:H,CAR!M:M,'03'!$AY$28,CAR!N:N,'03'!$M$7,CAR!D:D,'03'!J:J,CAR!J:J,"Efetivado")</f>
        <v>0</v>
      </c>
      <c r="W41" s="295">
        <f>SUMIFS(PREV_R!D:D,PREV_R!$C:$C,'03'!$D:$D,PREV_R!A:A,'03'!$M$7)</f>
        <v>0</v>
      </c>
      <c r="X41" s="295">
        <f>SUMIFS(PREV_R!E:E,PREV_R!$C:$C,'03'!$D:$D,PREV_R!A:A,'03'!$M$7)</f>
        <v>0</v>
      </c>
      <c r="Y41" s="295">
        <f>SUMIFS(PREV_R!F:F,PREV_R!$C:$C,'03'!$D:$D,PREV_R!A:A,'03'!$M$7)</f>
        <v>0</v>
      </c>
      <c r="Z41" s="295">
        <f>SUMIFS(PREV_R!G:G,PREV_R!$C:$C,'03'!$D:$D,PREV_R!A:A,'03'!$M$7)</f>
        <v>0</v>
      </c>
      <c r="AA41" s="295">
        <f>SUMIFS(PREV_R!H:H,PREV_R!$C:$C,'03'!$D:$D,PREV_R!A:A,'03'!$M$7)</f>
        <v>0</v>
      </c>
      <c r="AB41" s="295">
        <f>SUMIFS(PREV_R!I:I,PREV_R!$C:$C,'03'!$D:$D,PREV_R!A:A,'03'!$M$7)</f>
        <v>0</v>
      </c>
      <c r="AC41" s="295">
        <f>SUMIFS(PREV_R!J:J,PREV_R!$C:$C,'03'!$D:$D,PREV_R!A:A,'03'!$M$7)</f>
        <v>0</v>
      </c>
      <c r="AD41" s="295">
        <f>SUMIFS(PREV_R!K:K,PREV_R!$C:$C,'03'!$D:$D,PREV_R!A:A,'03'!$M$7)</f>
        <v>0</v>
      </c>
      <c r="AE41" s="295">
        <f>SUMIFS(PREV_R!L:L,PREV_R!$C:$C,'03'!$D:$D,PREV_R!A:A,'03'!$M$7)</f>
        <v>0</v>
      </c>
      <c r="AF41" s="295">
        <f>SUMIFS(PREV_R!M:M,PREV_R!$C:$C,'03'!$D:$D,PREV_R!A:A,'03'!$M$7)</f>
        <v>0</v>
      </c>
      <c r="AG41" s="295">
        <f>SUMIFS(PREV_R!N:N,PREV_R!$C:$C,'03'!$D:$D,PREV_R!A:A,'03'!$M$7)</f>
        <v>0</v>
      </c>
      <c r="AH41" s="295">
        <f>SUMIFS(PREV_R!O:O,PREV_R!$C:$C,'03'!$D:$D,PREV_R!A:A,'03'!$M$7)</f>
        <v>0</v>
      </c>
      <c r="AJ41" s="295">
        <f>SUMIFS(PREV_D!D:D,PREV_D!$C:$C,'03'!$J:$J,PREV_D!A:A,'03'!$M$7)</f>
        <v>0</v>
      </c>
      <c r="AK41" s="295">
        <f>SUMIFS(PREV_D!E:E,PREV_D!$C:$C,'03'!$J:$J,PREV_D!A:A,'03'!$M$7)</f>
        <v>0</v>
      </c>
      <c r="AL41" s="295">
        <f>SUMIFS(PREV_D!F:F,PREV_D!$C:$C,'03'!$J:$J,PREV_D!A:A,'03'!$M$7)</f>
        <v>0</v>
      </c>
      <c r="AM41" s="295">
        <f>SUMIFS(PREV_D!G:G,PREV_D!$C:$C,'03'!$J:$J,PREV_D!A:A,'03'!$M$7)</f>
        <v>0</v>
      </c>
      <c r="AN41" s="295">
        <f>SUMIFS(PREV_D!H:H,PREV_D!$C:$C,'03'!$J:$J,PREV_D!A:A,'03'!$M$7)</f>
        <v>0</v>
      </c>
      <c r="AO41" s="295">
        <f>SUMIFS(PREV_D!I:I,PREV_D!$C:$C,'03'!$J:$J,PREV_D!A:A,'03'!$M$7)</f>
        <v>0</v>
      </c>
      <c r="AP41" s="295">
        <f>SUMIFS(PREV_D!J:J,PREV_D!$C:$C,'03'!$J:$J,PREV_D!A:A,'03'!$M$7)</f>
        <v>0</v>
      </c>
      <c r="AQ41" s="295">
        <f>SUMIFS(PREV_D!K:K,PREV_D!$C:$C,'03'!$J:$J,PREV_D!A:A,'03'!$M$7)</f>
        <v>0</v>
      </c>
      <c r="AR41" s="295">
        <f>SUMIFS(PREV_D!L:L,PREV_D!$C:$C,'03'!$J:$J,PREV_D!A:A,'03'!$M$7)</f>
        <v>0</v>
      </c>
      <c r="AS41" s="295">
        <f>SUMIFS(PREV_D!M:M,PREV_D!$C:$C,'03'!$J:$J,PREV_D!A:A,'03'!$M$7)</f>
        <v>0</v>
      </c>
      <c r="AT41" s="295">
        <f>SUMIFS(PREV_D!N:N,PREV_D!$C:$C,'03'!$J:$J,PREV_D!A:A,'03'!$M$7)</f>
        <v>0</v>
      </c>
      <c r="AU41" s="295">
        <f>SUMIFS(PREV_D!O:O,PREV_D!$C:$C,'03'!$J:$J,PREV_D!A:A,'03'!$M$7)</f>
        <v>0</v>
      </c>
      <c r="AW41" s="185">
        <v>2045</v>
      </c>
    </row>
    <row r="42" spans="3:49" x14ac:dyDescent="0.25">
      <c r="C42" s="185" t="s">
        <v>187</v>
      </c>
      <c r="D42" s="184">
        <f>CAD!F12</f>
        <v>0</v>
      </c>
      <c r="E42" s="184">
        <f>SUMIFS(REC!F:F,REC!D:D,'03'!D:D,REC!K:K,'03'!$AY$28,REC!L:L,'03'!$M$7,REC!H:H,"efetivado")</f>
        <v>0</v>
      </c>
      <c r="F42" s="184">
        <f t="shared" si="2"/>
        <v>0</v>
      </c>
      <c r="G42" s="184">
        <f t="shared" si="4"/>
        <v>0</v>
      </c>
      <c r="I42" s="185" t="s">
        <v>187</v>
      </c>
      <c r="J42" s="184">
        <f>CAD!K12</f>
        <v>0</v>
      </c>
      <c r="K42" s="184">
        <f t="shared" si="5"/>
        <v>0</v>
      </c>
      <c r="L42" s="184">
        <f t="shared" si="3"/>
        <v>0</v>
      </c>
      <c r="M42" s="184">
        <f t="shared" si="6"/>
        <v>0</v>
      </c>
      <c r="T42" s="295">
        <f>SUMIFS(DES!F:F,DES!K:K,'03'!$AY$28,DES!L:L,'03'!$M$7,DES!D:D,'03'!J:J,DES!H:H,"Efetivado")</f>
        <v>0</v>
      </c>
      <c r="U42" s="295">
        <f>SUMIFS(CAR!H:H,CAR!M:M,'03'!$AY$28,CAR!N:N,'03'!$M$7,CAR!D:D,'03'!J:J,CAR!J:J,"Efetivado")</f>
        <v>0</v>
      </c>
      <c r="W42" s="295">
        <f>SUMIFS(PREV_R!D:D,PREV_R!$C:$C,'03'!$D:$D,PREV_R!A:A,'03'!$M$7)</f>
        <v>0</v>
      </c>
      <c r="X42" s="295">
        <f>SUMIFS(PREV_R!E:E,PREV_R!$C:$C,'03'!$D:$D,PREV_R!A:A,'03'!$M$7)</f>
        <v>0</v>
      </c>
      <c r="Y42" s="295">
        <f>SUMIFS(PREV_R!F:F,PREV_R!$C:$C,'03'!$D:$D,PREV_R!A:A,'03'!$M$7)</f>
        <v>0</v>
      </c>
      <c r="Z42" s="295">
        <f>SUMIFS(PREV_R!G:G,PREV_R!$C:$C,'03'!$D:$D,PREV_R!A:A,'03'!$M$7)</f>
        <v>0</v>
      </c>
      <c r="AA42" s="295">
        <f>SUMIFS(PREV_R!H:H,PREV_R!$C:$C,'03'!$D:$D,PREV_R!A:A,'03'!$M$7)</f>
        <v>0</v>
      </c>
      <c r="AB42" s="295">
        <f>SUMIFS(PREV_R!I:I,PREV_R!$C:$C,'03'!$D:$D,PREV_R!A:A,'03'!$M$7)</f>
        <v>0</v>
      </c>
      <c r="AC42" s="295">
        <f>SUMIFS(PREV_R!J:J,PREV_R!$C:$C,'03'!$D:$D,PREV_R!A:A,'03'!$M$7)</f>
        <v>0</v>
      </c>
      <c r="AD42" s="295">
        <f>SUMIFS(PREV_R!K:K,PREV_R!$C:$C,'03'!$D:$D,PREV_R!A:A,'03'!$M$7)</f>
        <v>0</v>
      </c>
      <c r="AE42" s="295">
        <f>SUMIFS(PREV_R!L:L,PREV_R!$C:$C,'03'!$D:$D,PREV_R!A:A,'03'!$M$7)</f>
        <v>0</v>
      </c>
      <c r="AF42" s="295">
        <f>SUMIFS(PREV_R!M:M,PREV_R!$C:$C,'03'!$D:$D,PREV_R!A:A,'03'!$M$7)</f>
        <v>0</v>
      </c>
      <c r="AG42" s="295">
        <f>SUMIFS(PREV_R!N:N,PREV_R!$C:$C,'03'!$D:$D,PREV_R!A:A,'03'!$M$7)</f>
        <v>0</v>
      </c>
      <c r="AH42" s="295">
        <f>SUMIFS(PREV_R!O:O,PREV_R!$C:$C,'03'!$D:$D,PREV_R!A:A,'03'!$M$7)</f>
        <v>0</v>
      </c>
      <c r="AJ42" s="295">
        <f>SUMIFS(PREV_D!D:D,PREV_D!$C:$C,'03'!$J:$J,PREV_D!A:A,'03'!$M$7)</f>
        <v>0</v>
      </c>
      <c r="AK42" s="295">
        <f>SUMIFS(PREV_D!E:E,PREV_D!$C:$C,'03'!$J:$J,PREV_D!A:A,'03'!$M$7)</f>
        <v>0</v>
      </c>
      <c r="AL42" s="295">
        <f>SUMIFS(PREV_D!F:F,PREV_D!$C:$C,'03'!$J:$J,PREV_D!A:A,'03'!$M$7)</f>
        <v>0</v>
      </c>
      <c r="AM42" s="295">
        <f>SUMIFS(PREV_D!G:G,PREV_D!$C:$C,'03'!$J:$J,PREV_D!A:A,'03'!$M$7)</f>
        <v>0</v>
      </c>
      <c r="AN42" s="295">
        <f>SUMIFS(PREV_D!H:H,PREV_D!$C:$C,'03'!$J:$J,PREV_D!A:A,'03'!$M$7)</f>
        <v>0</v>
      </c>
      <c r="AO42" s="295">
        <f>SUMIFS(PREV_D!I:I,PREV_D!$C:$C,'03'!$J:$J,PREV_D!A:A,'03'!$M$7)</f>
        <v>0</v>
      </c>
      <c r="AP42" s="295">
        <f>SUMIFS(PREV_D!J:J,PREV_D!$C:$C,'03'!$J:$J,PREV_D!A:A,'03'!$M$7)</f>
        <v>0</v>
      </c>
      <c r="AQ42" s="295">
        <f>SUMIFS(PREV_D!K:K,PREV_D!$C:$C,'03'!$J:$J,PREV_D!A:A,'03'!$M$7)</f>
        <v>0</v>
      </c>
      <c r="AR42" s="295">
        <f>SUMIFS(PREV_D!L:L,PREV_D!$C:$C,'03'!$J:$J,PREV_D!A:A,'03'!$M$7)</f>
        <v>0</v>
      </c>
      <c r="AS42" s="295">
        <f>SUMIFS(PREV_D!M:M,PREV_D!$C:$C,'03'!$J:$J,PREV_D!A:A,'03'!$M$7)</f>
        <v>0</v>
      </c>
      <c r="AT42" s="295">
        <f>SUMIFS(PREV_D!N:N,PREV_D!$C:$C,'03'!$J:$J,PREV_D!A:A,'03'!$M$7)</f>
        <v>0</v>
      </c>
      <c r="AU42" s="295">
        <f>SUMIFS(PREV_D!O:O,PREV_D!$C:$C,'03'!$J:$J,PREV_D!A:A,'03'!$M$7)</f>
        <v>0</v>
      </c>
      <c r="AW42" s="185">
        <v>2046</v>
      </c>
    </row>
    <row r="43" spans="3:49" x14ac:dyDescent="0.25">
      <c r="C43" s="185" t="s">
        <v>188</v>
      </c>
      <c r="D43" s="184">
        <f>CAD!F13</f>
        <v>0</v>
      </c>
      <c r="E43" s="184">
        <f>SUMIFS(REC!F:F,REC!D:D,'03'!D:D,REC!K:K,'03'!$AY$28,REC!L:L,'03'!$M$7,REC!H:H,"efetivado")</f>
        <v>0</v>
      </c>
      <c r="F43" s="184">
        <f t="shared" si="2"/>
        <v>0</v>
      </c>
      <c r="G43" s="184">
        <f t="shared" si="4"/>
        <v>0</v>
      </c>
      <c r="I43" s="185" t="s">
        <v>188</v>
      </c>
      <c r="J43" s="184">
        <f>CAD!K13</f>
        <v>0</v>
      </c>
      <c r="K43" s="184">
        <f t="shared" si="5"/>
        <v>0</v>
      </c>
      <c r="L43" s="184">
        <f t="shared" si="3"/>
        <v>0</v>
      </c>
      <c r="M43" s="184">
        <f t="shared" si="6"/>
        <v>0</v>
      </c>
      <c r="T43" s="295">
        <f>SUMIFS(DES!F:F,DES!K:K,'03'!$AY$28,DES!L:L,'03'!$M$7,DES!D:D,'03'!J:J,DES!H:H,"Efetivado")</f>
        <v>0</v>
      </c>
      <c r="U43" s="295">
        <f>SUMIFS(CAR!H:H,CAR!M:M,'03'!$AY$28,CAR!N:N,'03'!$M$7,CAR!D:D,'03'!J:J,CAR!J:J,"Efetivado")</f>
        <v>0</v>
      </c>
      <c r="W43" s="295">
        <f>SUMIFS(PREV_R!D:D,PREV_R!$C:$C,'03'!$D:$D,PREV_R!A:A,'03'!$M$7)</f>
        <v>0</v>
      </c>
      <c r="X43" s="295">
        <f>SUMIFS(PREV_R!E:E,PREV_R!$C:$C,'03'!$D:$D,PREV_R!A:A,'03'!$M$7)</f>
        <v>0</v>
      </c>
      <c r="Y43" s="295">
        <f>SUMIFS(PREV_R!F:F,PREV_R!$C:$C,'03'!$D:$D,PREV_R!A:A,'03'!$M$7)</f>
        <v>0</v>
      </c>
      <c r="Z43" s="295">
        <f>SUMIFS(PREV_R!G:G,PREV_R!$C:$C,'03'!$D:$D,PREV_R!A:A,'03'!$M$7)</f>
        <v>0</v>
      </c>
      <c r="AA43" s="295">
        <f>SUMIFS(PREV_R!H:H,PREV_R!$C:$C,'03'!$D:$D,PREV_R!A:A,'03'!$M$7)</f>
        <v>0</v>
      </c>
      <c r="AB43" s="295">
        <f>SUMIFS(PREV_R!I:I,PREV_R!$C:$C,'03'!$D:$D,PREV_R!A:A,'03'!$M$7)</f>
        <v>0</v>
      </c>
      <c r="AC43" s="295">
        <f>SUMIFS(PREV_R!J:J,PREV_R!$C:$C,'03'!$D:$D,PREV_R!A:A,'03'!$M$7)</f>
        <v>0</v>
      </c>
      <c r="AD43" s="295">
        <f>SUMIFS(PREV_R!K:K,PREV_R!$C:$C,'03'!$D:$D,PREV_R!A:A,'03'!$M$7)</f>
        <v>0</v>
      </c>
      <c r="AE43" s="295">
        <f>SUMIFS(PREV_R!L:L,PREV_R!$C:$C,'03'!$D:$D,PREV_R!A:A,'03'!$M$7)</f>
        <v>0</v>
      </c>
      <c r="AF43" s="295">
        <f>SUMIFS(PREV_R!M:M,PREV_R!$C:$C,'03'!$D:$D,PREV_R!A:A,'03'!$M$7)</f>
        <v>0</v>
      </c>
      <c r="AG43" s="295">
        <f>SUMIFS(PREV_R!N:N,PREV_R!$C:$C,'03'!$D:$D,PREV_R!A:A,'03'!$M$7)</f>
        <v>0</v>
      </c>
      <c r="AH43" s="295">
        <f>SUMIFS(PREV_R!O:O,PREV_R!$C:$C,'03'!$D:$D,PREV_R!A:A,'03'!$M$7)</f>
        <v>0</v>
      </c>
      <c r="AJ43" s="295">
        <f>SUMIFS(PREV_D!D:D,PREV_D!$C:$C,'03'!$J:$J,PREV_D!A:A,'03'!$M$7)</f>
        <v>0</v>
      </c>
      <c r="AK43" s="295">
        <f>SUMIFS(PREV_D!E:E,PREV_D!$C:$C,'03'!$J:$J,PREV_D!A:A,'03'!$M$7)</f>
        <v>0</v>
      </c>
      <c r="AL43" s="295">
        <f>SUMIFS(PREV_D!F:F,PREV_D!$C:$C,'03'!$J:$J,PREV_D!A:A,'03'!$M$7)</f>
        <v>0</v>
      </c>
      <c r="AM43" s="295">
        <f>SUMIFS(PREV_D!G:G,PREV_D!$C:$C,'03'!$J:$J,PREV_D!A:A,'03'!$M$7)</f>
        <v>0</v>
      </c>
      <c r="AN43" s="295">
        <f>SUMIFS(PREV_D!H:H,PREV_D!$C:$C,'03'!$J:$J,PREV_D!A:A,'03'!$M$7)</f>
        <v>0</v>
      </c>
      <c r="AO43" s="295">
        <f>SUMIFS(PREV_D!I:I,PREV_D!$C:$C,'03'!$J:$J,PREV_D!A:A,'03'!$M$7)</f>
        <v>0</v>
      </c>
      <c r="AP43" s="295">
        <f>SUMIFS(PREV_D!J:J,PREV_D!$C:$C,'03'!$J:$J,PREV_D!A:A,'03'!$M$7)</f>
        <v>0</v>
      </c>
      <c r="AQ43" s="295">
        <f>SUMIFS(PREV_D!K:K,PREV_D!$C:$C,'03'!$J:$J,PREV_D!A:A,'03'!$M$7)</f>
        <v>0</v>
      </c>
      <c r="AR43" s="295">
        <f>SUMIFS(PREV_D!L:L,PREV_D!$C:$C,'03'!$J:$J,PREV_D!A:A,'03'!$M$7)</f>
        <v>0</v>
      </c>
      <c r="AS43" s="295">
        <f>SUMIFS(PREV_D!M:M,PREV_D!$C:$C,'03'!$J:$J,PREV_D!A:A,'03'!$M$7)</f>
        <v>0</v>
      </c>
      <c r="AT43" s="295">
        <f>SUMIFS(PREV_D!N:N,PREV_D!$C:$C,'03'!$J:$J,PREV_D!A:A,'03'!$M$7)</f>
        <v>0</v>
      </c>
      <c r="AU43" s="295">
        <f>SUMIFS(PREV_D!O:O,PREV_D!$C:$C,'03'!$J:$J,PREV_D!A:A,'03'!$M$7)</f>
        <v>0</v>
      </c>
      <c r="AW43" s="185">
        <v>2047</v>
      </c>
    </row>
    <row r="44" spans="3:49" x14ac:dyDescent="0.25">
      <c r="C44" s="185" t="s">
        <v>189</v>
      </c>
      <c r="D44" s="184">
        <f>CAD!F14</f>
        <v>0</v>
      </c>
      <c r="E44" s="184">
        <f>SUMIFS(REC!F:F,REC!D:D,'03'!D:D,REC!K:K,'03'!$AY$28,REC!L:L,'03'!$M$7,REC!H:H,"efetivado")</f>
        <v>0</v>
      </c>
      <c r="F44" s="184">
        <f t="shared" ref="F44:F61" si="7">SUMIFS(W44:AH44,$W$10:$AH$10,$K$7)</f>
        <v>0</v>
      </c>
      <c r="G44" s="184">
        <f t="shared" si="4"/>
        <v>0</v>
      </c>
      <c r="I44" s="185" t="s">
        <v>189</v>
      </c>
      <c r="J44" s="184">
        <f>CAD!K14</f>
        <v>0</v>
      </c>
      <c r="K44" s="184">
        <f t="shared" ref="K44:K61" si="8">SUM(T44:U44)</f>
        <v>0</v>
      </c>
      <c r="L44" s="184">
        <f t="shared" ref="L44:L61" si="9">SUMIFS(AJ44:AU44,$AJ$10:$AU$10,$K$7)</f>
        <v>0</v>
      </c>
      <c r="M44" s="184">
        <f t="shared" si="6"/>
        <v>0</v>
      </c>
      <c r="T44" s="295">
        <f>SUMIFS(DES!F:F,DES!K:K,'03'!$AY$28,DES!L:L,'03'!$M$7,DES!D:D,'03'!J:J,DES!H:H,"Efetivado")</f>
        <v>0</v>
      </c>
      <c r="U44" s="295">
        <f>SUMIFS(CAR!H:H,CAR!M:M,'03'!$AY$28,CAR!N:N,'03'!$M$7,CAR!D:D,'03'!J:J,CAR!J:J,"Efetivado")</f>
        <v>0</v>
      </c>
      <c r="W44" s="295">
        <f>SUMIFS(PREV_R!D:D,PREV_R!$C:$C,'03'!$D:$D,PREV_R!A:A,'03'!$M$7)</f>
        <v>0</v>
      </c>
      <c r="X44" s="295">
        <f>SUMIFS(PREV_R!E:E,PREV_R!$C:$C,'03'!$D:$D,PREV_R!A:A,'03'!$M$7)</f>
        <v>0</v>
      </c>
      <c r="Y44" s="295">
        <f>SUMIFS(PREV_R!F:F,PREV_R!$C:$C,'03'!$D:$D,PREV_R!A:A,'03'!$M$7)</f>
        <v>0</v>
      </c>
      <c r="Z44" s="295">
        <f>SUMIFS(PREV_R!G:G,PREV_R!$C:$C,'03'!$D:$D,PREV_R!A:A,'03'!$M$7)</f>
        <v>0</v>
      </c>
      <c r="AA44" s="295">
        <f>SUMIFS(PREV_R!H:H,PREV_R!$C:$C,'03'!$D:$D,PREV_R!A:A,'03'!$M$7)</f>
        <v>0</v>
      </c>
      <c r="AB44" s="295">
        <f>SUMIFS(PREV_R!I:I,PREV_R!$C:$C,'03'!$D:$D,PREV_R!A:A,'03'!$M$7)</f>
        <v>0</v>
      </c>
      <c r="AC44" s="295">
        <f>SUMIFS(PREV_R!J:J,PREV_R!$C:$C,'03'!$D:$D,PREV_R!A:A,'03'!$M$7)</f>
        <v>0</v>
      </c>
      <c r="AD44" s="295">
        <f>SUMIFS(PREV_R!K:K,PREV_R!$C:$C,'03'!$D:$D,PREV_R!A:A,'03'!$M$7)</f>
        <v>0</v>
      </c>
      <c r="AE44" s="295">
        <f>SUMIFS(PREV_R!L:L,PREV_R!$C:$C,'03'!$D:$D,PREV_R!A:A,'03'!$M$7)</f>
        <v>0</v>
      </c>
      <c r="AF44" s="295">
        <f>SUMIFS(PREV_R!M:M,PREV_R!$C:$C,'03'!$D:$D,PREV_R!A:A,'03'!$M$7)</f>
        <v>0</v>
      </c>
      <c r="AG44" s="295">
        <f>SUMIFS(PREV_R!N:N,PREV_R!$C:$C,'03'!$D:$D,PREV_R!A:A,'03'!$M$7)</f>
        <v>0</v>
      </c>
      <c r="AH44" s="295">
        <f>SUMIFS(PREV_R!O:O,PREV_R!$C:$C,'03'!$D:$D,PREV_R!A:A,'03'!$M$7)</f>
        <v>0</v>
      </c>
      <c r="AJ44" s="295">
        <f>SUMIFS(PREV_D!D:D,PREV_D!$C:$C,'03'!$J:$J,PREV_D!A:A,'03'!$M$7)</f>
        <v>0</v>
      </c>
      <c r="AK44" s="295">
        <f>SUMIFS(PREV_D!E:E,PREV_D!$C:$C,'03'!$J:$J,PREV_D!A:A,'03'!$M$7)</f>
        <v>0</v>
      </c>
      <c r="AL44" s="295">
        <f>SUMIFS(PREV_D!F:F,PREV_D!$C:$C,'03'!$J:$J,PREV_D!A:A,'03'!$M$7)</f>
        <v>0</v>
      </c>
      <c r="AM44" s="295">
        <f>SUMIFS(PREV_D!G:G,PREV_D!$C:$C,'03'!$J:$J,PREV_D!A:A,'03'!$M$7)</f>
        <v>0</v>
      </c>
      <c r="AN44" s="295">
        <f>SUMIFS(PREV_D!H:H,PREV_D!$C:$C,'03'!$J:$J,PREV_D!A:A,'03'!$M$7)</f>
        <v>0</v>
      </c>
      <c r="AO44" s="295">
        <f>SUMIFS(PREV_D!I:I,PREV_D!$C:$C,'03'!$J:$J,PREV_D!A:A,'03'!$M$7)</f>
        <v>0</v>
      </c>
      <c r="AP44" s="295">
        <f>SUMIFS(PREV_D!J:J,PREV_D!$C:$C,'03'!$J:$J,PREV_D!A:A,'03'!$M$7)</f>
        <v>0</v>
      </c>
      <c r="AQ44" s="295">
        <f>SUMIFS(PREV_D!K:K,PREV_D!$C:$C,'03'!$J:$J,PREV_D!A:A,'03'!$M$7)</f>
        <v>0</v>
      </c>
      <c r="AR44" s="295">
        <f>SUMIFS(PREV_D!L:L,PREV_D!$C:$C,'03'!$J:$J,PREV_D!A:A,'03'!$M$7)</f>
        <v>0</v>
      </c>
      <c r="AS44" s="295">
        <f>SUMIFS(PREV_D!M:M,PREV_D!$C:$C,'03'!$J:$J,PREV_D!A:A,'03'!$M$7)</f>
        <v>0</v>
      </c>
      <c r="AT44" s="295">
        <f>SUMIFS(PREV_D!N:N,PREV_D!$C:$C,'03'!$J:$J,PREV_D!A:A,'03'!$M$7)</f>
        <v>0</v>
      </c>
      <c r="AU44" s="295">
        <f>SUMIFS(PREV_D!O:O,PREV_D!$C:$C,'03'!$J:$J,PREV_D!A:A,'03'!$M$7)</f>
        <v>0</v>
      </c>
      <c r="AW44" s="185">
        <v>2048</v>
      </c>
    </row>
    <row r="45" spans="3:49" x14ac:dyDescent="0.25">
      <c r="C45" s="185" t="s">
        <v>190</v>
      </c>
      <c r="D45" s="184">
        <f>CAD!F15</f>
        <v>0</v>
      </c>
      <c r="E45" s="184">
        <f>SUMIFS(REC!F:F,REC!D:D,'03'!D:D,REC!K:K,'03'!$AY$28,REC!L:L,'03'!$M$7,REC!H:H,"efetivado")</f>
        <v>0</v>
      </c>
      <c r="F45" s="184">
        <f t="shared" si="7"/>
        <v>0</v>
      </c>
      <c r="G45" s="184">
        <f t="shared" si="4"/>
        <v>0</v>
      </c>
      <c r="I45" s="185" t="s">
        <v>190</v>
      </c>
      <c r="J45" s="184">
        <f>CAD!K15</f>
        <v>0</v>
      </c>
      <c r="K45" s="184">
        <f t="shared" si="8"/>
        <v>0</v>
      </c>
      <c r="L45" s="184">
        <f t="shared" si="9"/>
        <v>0</v>
      </c>
      <c r="M45" s="184">
        <f t="shared" si="6"/>
        <v>0</v>
      </c>
      <c r="T45" s="295">
        <f>SUMIFS(DES!F:F,DES!K:K,'03'!$AY$28,DES!L:L,'03'!$M$7,DES!D:D,'03'!J:J,DES!H:H,"Efetivado")</f>
        <v>0</v>
      </c>
      <c r="U45" s="295">
        <f>SUMIFS(CAR!H:H,CAR!M:M,'03'!$AY$28,CAR!N:N,'03'!$M$7,CAR!D:D,'03'!J:J,CAR!J:J,"Efetivado")</f>
        <v>0</v>
      </c>
      <c r="W45" s="295">
        <f>SUMIFS(PREV_R!D:D,PREV_R!$C:$C,'03'!$D:$D,PREV_R!A:A,'03'!$M$7)</f>
        <v>0</v>
      </c>
      <c r="X45" s="295">
        <f>SUMIFS(PREV_R!E:E,PREV_R!$C:$C,'03'!$D:$D,PREV_R!A:A,'03'!$M$7)</f>
        <v>0</v>
      </c>
      <c r="Y45" s="295">
        <f>SUMIFS(PREV_R!F:F,PREV_R!$C:$C,'03'!$D:$D,PREV_R!A:A,'03'!$M$7)</f>
        <v>0</v>
      </c>
      <c r="Z45" s="295">
        <f>SUMIFS(PREV_R!G:G,PREV_R!$C:$C,'03'!$D:$D,PREV_R!A:A,'03'!$M$7)</f>
        <v>0</v>
      </c>
      <c r="AA45" s="295">
        <f>SUMIFS(PREV_R!H:H,PREV_R!$C:$C,'03'!$D:$D,PREV_R!A:A,'03'!$M$7)</f>
        <v>0</v>
      </c>
      <c r="AB45" s="295">
        <f>SUMIFS(PREV_R!I:I,PREV_R!$C:$C,'03'!$D:$D,PREV_R!A:A,'03'!$M$7)</f>
        <v>0</v>
      </c>
      <c r="AC45" s="295">
        <f>SUMIFS(PREV_R!J:J,PREV_R!$C:$C,'03'!$D:$D,PREV_R!A:A,'03'!$M$7)</f>
        <v>0</v>
      </c>
      <c r="AD45" s="295">
        <f>SUMIFS(PREV_R!K:K,PREV_R!$C:$C,'03'!$D:$D,PREV_R!A:A,'03'!$M$7)</f>
        <v>0</v>
      </c>
      <c r="AE45" s="295">
        <f>SUMIFS(PREV_R!L:L,PREV_R!$C:$C,'03'!$D:$D,PREV_R!A:A,'03'!$M$7)</f>
        <v>0</v>
      </c>
      <c r="AF45" s="295">
        <f>SUMIFS(PREV_R!M:M,PREV_R!$C:$C,'03'!$D:$D,PREV_R!A:A,'03'!$M$7)</f>
        <v>0</v>
      </c>
      <c r="AG45" s="295">
        <f>SUMIFS(PREV_R!N:N,PREV_R!$C:$C,'03'!$D:$D,PREV_R!A:A,'03'!$M$7)</f>
        <v>0</v>
      </c>
      <c r="AH45" s="295">
        <f>SUMIFS(PREV_R!O:O,PREV_R!$C:$C,'03'!$D:$D,PREV_R!A:A,'03'!$M$7)</f>
        <v>0</v>
      </c>
      <c r="AJ45" s="295">
        <f>SUMIFS(PREV_D!D:D,PREV_D!$C:$C,'03'!$J:$J,PREV_D!A:A,'03'!$M$7)</f>
        <v>0</v>
      </c>
      <c r="AK45" s="295">
        <f>SUMIFS(PREV_D!E:E,PREV_D!$C:$C,'03'!$J:$J,PREV_D!A:A,'03'!$M$7)</f>
        <v>0</v>
      </c>
      <c r="AL45" s="295">
        <f>SUMIFS(PREV_D!F:F,PREV_D!$C:$C,'03'!$J:$J,PREV_D!A:A,'03'!$M$7)</f>
        <v>0</v>
      </c>
      <c r="AM45" s="295">
        <f>SUMIFS(PREV_D!G:G,PREV_D!$C:$C,'03'!$J:$J,PREV_D!A:A,'03'!$M$7)</f>
        <v>0</v>
      </c>
      <c r="AN45" s="295">
        <f>SUMIFS(PREV_D!H:H,PREV_D!$C:$C,'03'!$J:$J,PREV_D!A:A,'03'!$M$7)</f>
        <v>0</v>
      </c>
      <c r="AO45" s="295">
        <f>SUMIFS(PREV_D!I:I,PREV_D!$C:$C,'03'!$J:$J,PREV_D!A:A,'03'!$M$7)</f>
        <v>0</v>
      </c>
      <c r="AP45" s="295">
        <f>SUMIFS(PREV_D!J:J,PREV_D!$C:$C,'03'!$J:$J,PREV_D!A:A,'03'!$M$7)</f>
        <v>0</v>
      </c>
      <c r="AQ45" s="295">
        <f>SUMIFS(PREV_D!K:K,PREV_D!$C:$C,'03'!$J:$J,PREV_D!A:A,'03'!$M$7)</f>
        <v>0</v>
      </c>
      <c r="AR45" s="295">
        <f>SUMIFS(PREV_D!L:L,PREV_D!$C:$C,'03'!$J:$J,PREV_D!A:A,'03'!$M$7)</f>
        <v>0</v>
      </c>
      <c r="AS45" s="295">
        <f>SUMIFS(PREV_D!M:M,PREV_D!$C:$C,'03'!$J:$J,PREV_D!A:A,'03'!$M$7)</f>
        <v>0</v>
      </c>
      <c r="AT45" s="295">
        <f>SUMIFS(PREV_D!N:N,PREV_D!$C:$C,'03'!$J:$J,PREV_D!A:A,'03'!$M$7)</f>
        <v>0</v>
      </c>
      <c r="AU45" s="295">
        <f>SUMIFS(PREV_D!O:O,PREV_D!$C:$C,'03'!$J:$J,PREV_D!A:A,'03'!$M$7)</f>
        <v>0</v>
      </c>
      <c r="AW45" s="185">
        <v>2049</v>
      </c>
    </row>
    <row r="46" spans="3:49" x14ac:dyDescent="0.25">
      <c r="C46" s="185" t="s">
        <v>191</v>
      </c>
      <c r="D46" s="184">
        <f>CAD!F16</f>
        <v>0</v>
      </c>
      <c r="E46" s="184">
        <f>SUMIFS(REC!F:F,REC!D:D,'03'!D:D,REC!K:K,'03'!$AY$28,REC!L:L,'03'!$M$7,REC!H:H,"efetivado")</f>
        <v>0</v>
      </c>
      <c r="F46" s="184">
        <f t="shared" si="7"/>
        <v>0</v>
      </c>
      <c r="G46" s="184">
        <f t="shared" si="4"/>
        <v>0</v>
      </c>
      <c r="I46" s="185" t="s">
        <v>191</v>
      </c>
      <c r="J46" s="184">
        <f>CAD!K16</f>
        <v>0</v>
      </c>
      <c r="K46" s="184">
        <f t="shared" si="8"/>
        <v>0</v>
      </c>
      <c r="L46" s="184">
        <f t="shared" si="9"/>
        <v>0</v>
      </c>
      <c r="M46" s="184">
        <f t="shared" si="6"/>
        <v>0</v>
      </c>
      <c r="T46" s="295">
        <f>SUMIFS(DES!F:F,DES!K:K,'03'!$AY$28,DES!L:L,'03'!$M$7,DES!D:D,'03'!J:J,DES!H:H,"Efetivado")</f>
        <v>0</v>
      </c>
      <c r="U46" s="295">
        <f>SUMIFS(CAR!H:H,CAR!M:M,'03'!$AY$28,CAR!N:N,'03'!$M$7,CAR!D:D,'03'!J:J,CAR!J:J,"Efetivado")</f>
        <v>0</v>
      </c>
      <c r="W46" s="295">
        <f>SUMIFS(PREV_R!D:D,PREV_R!$C:$C,'03'!$D:$D,PREV_R!A:A,'03'!$M$7)</f>
        <v>0</v>
      </c>
      <c r="X46" s="295">
        <f>SUMIFS(PREV_R!E:E,PREV_R!$C:$C,'03'!$D:$D,PREV_R!A:A,'03'!$M$7)</f>
        <v>0</v>
      </c>
      <c r="Y46" s="295">
        <f>SUMIFS(PREV_R!F:F,PREV_R!$C:$C,'03'!$D:$D,PREV_R!A:A,'03'!$M$7)</f>
        <v>0</v>
      </c>
      <c r="Z46" s="295">
        <f>SUMIFS(PREV_R!G:G,PREV_R!$C:$C,'03'!$D:$D,PREV_R!A:A,'03'!$M$7)</f>
        <v>0</v>
      </c>
      <c r="AA46" s="295">
        <f>SUMIFS(PREV_R!H:H,PREV_R!$C:$C,'03'!$D:$D,PREV_R!A:A,'03'!$M$7)</f>
        <v>0</v>
      </c>
      <c r="AB46" s="295">
        <f>SUMIFS(PREV_R!I:I,PREV_R!$C:$C,'03'!$D:$D,PREV_R!A:A,'03'!$M$7)</f>
        <v>0</v>
      </c>
      <c r="AC46" s="295">
        <f>SUMIFS(PREV_R!J:J,PREV_R!$C:$C,'03'!$D:$D,PREV_R!A:A,'03'!$M$7)</f>
        <v>0</v>
      </c>
      <c r="AD46" s="295">
        <f>SUMIFS(PREV_R!K:K,PREV_R!$C:$C,'03'!$D:$D,PREV_R!A:A,'03'!$M$7)</f>
        <v>0</v>
      </c>
      <c r="AE46" s="295">
        <f>SUMIFS(PREV_R!L:L,PREV_R!$C:$C,'03'!$D:$D,PREV_R!A:A,'03'!$M$7)</f>
        <v>0</v>
      </c>
      <c r="AF46" s="295">
        <f>SUMIFS(PREV_R!M:M,PREV_R!$C:$C,'03'!$D:$D,PREV_R!A:A,'03'!$M$7)</f>
        <v>0</v>
      </c>
      <c r="AG46" s="295">
        <f>SUMIFS(PREV_R!N:N,PREV_R!$C:$C,'03'!$D:$D,PREV_R!A:A,'03'!$M$7)</f>
        <v>0</v>
      </c>
      <c r="AH46" s="295">
        <f>SUMIFS(PREV_R!O:O,PREV_R!$C:$C,'03'!$D:$D,PREV_R!A:A,'03'!$M$7)</f>
        <v>0</v>
      </c>
      <c r="AJ46" s="295">
        <f>SUMIFS(PREV_D!D:D,PREV_D!$C:$C,'03'!$J:$J,PREV_D!A:A,'03'!$M$7)</f>
        <v>0</v>
      </c>
      <c r="AK46" s="295">
        <f>SUMIFS(PREV_D!E:E,PREV_D!$C:$C,'03'!$J:$J,PREV_D!A:A,'03'!$M$7)</f>
        <v>0</v>
      </c>
      <c r="AL46" s="295">
        <f>SUMIFS(PREV_D!F:F,PREV_D!$C:$C,'03'!$J:$J,PREV_D!A:A,'03'!$M$7)</f>
        <v>0</v>
      </c>
      <c r="AM46" s="295">
        <f>SUMIFS(PREV_D!G:G,PREV_D!$C:$C,'03'!$J:$J,PREV_D!A:A,'03'!$M$7)</f>
        <v>0</v>
      </c>
      <c r="AN46" s="295">
        <f>SUMIFS(PREV_D!H:H,PREV_D!$C:$C,'03'!$J:$J,PREV_D!A:A,'03'!$M$7)</f>
        <v>0</v>
      </c>
      <c r="AO46" s="295">
        <f>SUMIFS(PREV_D!I:I,PREV_D!$C:$C,'03'!$J:$J,PREV_D!A:A,'03'!$M$7)</f>
        <v>0</v>
      </c>
      <c r="AP46" s="295">
        <f>SUMIFS(PREV_D!J:J,PREV_D!$C:$C,'03'!$J:$J,PREV_D!A:A,'03'!$M$7)</f>
        <v>0</v>
      </c>
      <c r="AQ46" s="295">
        <f>SUMIFS(PREV_D!K:K,PREV_D!$C:$C,'03'!$J:$J,PREV_D!A:A,'03'!$M$7)</f>
        <v>0</v>
      </c>
      <c r="AR46" s="295">
        <f>SUMIFS(PREV_D!L:L,PREV_D!$C:$C,'03'!$J:$J,PREV_D!A:A,'03'!$M$7)</f>
        <v>0</v>
      </c>
      <c r="AS46" s="295">
        <f>SUMIFS(PREV_D!M:M,PREV_D!$C:$C,'03'!$J:$J,PREV_D!A:A,'03'!$M$7)</f>
        <v>0</v>
      </c>
      <c r="AT46" s="295">
        <f>SUMIFS(PREV_D!N:N,PREV_D!$C:$C,'03'!$J:$J,PREV_D!A:A,'03'!$M$7)</f>
        <v>0</v>
      </c>
      <c r="AU46" s="295">
        <f>SUMIFS(PREV_D!O:O,PREV_D!$C:$C,'03'!$J:$J,PREV_D!A:A,'03'!$M$7)</f>
        <v>0</v>
      </c>
      <c r="AW46" s="185">
        <v>2050</v>
      </c>
    </row>
    <row r="47" spans="3:49" x14ac:dyDescent="0.25">
      <c r="C47" s="185" t="s">
        <v>192</v>
      </c>
      <c r="D47" s="184">
        <f>CAD!F17</f>
        <v>0</v>
      </c>
      <c r="E47" s="184">
        <f>SUMIFS(REC!F:F,REC!D:D,'03'!D:D,REC!K:K,'03'!$AY$28,REC!L:L,'03'!$M$7,REC!H:H,"efetivado")</f>
        <v>0</v>
      </c>
      <c r="F47" s="184">
        <f t="shared" si="7"/>
        <v>0</v>
      </c>
      <c r="G47" s="184">
        <f t="shared" si="4"/>
        <v>0</v>
      </c>
      <c r="I47" s="185" t="s">
        <v>192</v>
      </c>
      <c r="J47" s="184">
        <f>CAD!K17</f>
        <v>0</v>
      </c>
      <c r="K47" s="184">
        <f t="shared" si="8"/>
        <v>0</v>
      </c>
      <c r="L47" s="184">
        <f t="shared" si="9"/>
        <v>0</v>
      </c>
      <c r="M47" s="184">
        <f t="shared" si="6"/>
        <v>0</v>
      </c>
      <c r="T47" s="295">
        <f>SUMIFS(DES!F:F,DES!K:K,'03'!$AY$28,DES!L:L,'03'!$M$7,DES!D:D,'03'!J:J,DES!H:H,"Efetivado")</f>
        <v>0</v>
      </c>
      <c r="U47" s="295">
        <f>SUMIFS(CAR!H:H,CAR!M:M,'03'!$AY$28,CAR!N:N,'03'!$M$7,CAR!D:D,'03'!J:J,CAR!J:J,"Efetivado")</f>
        <v>0</v>
      </c>
      <c r="W47" s="295">
        <f>SUMIFS(PREV_R!D:D,PREV_R!$C:$C,'03'!$D:$D,PREV_R!A:A,'03'!$M$7)</f>
        <v>0</v>
      </c>
      <c r="X47" s="295">
        <f>SUMIFS(PREV_R!E:E,PREV_R!$C:$C,'03'!$D:$D,PREV_R!A:A,'03'!$M$7)</f>
        <v>0</v>
      </c>
      <c r="Y47" s="295">
        <f>SUMIFS(PREV_R!F:F,PREV_R!$C:$C,'03'!$D:$D,PREV_R!A:A,'03'!$M$7)</f>
        <v>0</v>
      </c>
      <c r="Z47" s="295">
        <f>SUMIFS(PREV_R!G:G,PREV_R!$C:$C,'03'!$D:$D,PREV_R!A:A,'03'!$M$7)</f>
        <v>0</v>
      </c>
      <c r="AA47" s="295">
        <f>SUMIFS(PREV_R!H:H,PREV_R!$C:$C,'03'!$D:$D,PREV_R!A:A,'03'!$M$7)</f>
        <v>0</v>
      </c>
      <c r="AB47" s="295">
        <f>SUMIFS(PREV_R!I:I,PREV_R!$C:$C,'03'!$D:$D,PREV_R!A:A,'03'!$M$7)</f>
        <v>0</v>
      </c>
      <c r="AC47" s="295">
        <f>SUMIFS(PREV_R!J:J,PREV_R!$C:$C,'03'!$D:$D,PREV_R!A:A,'03'!$M$7)</f>
        <v>0</v>
      </c>
      <c r="AD47" s="295">
        <f>SUMIFS(PREV_R!K:K,PREV_R!$C:$C,'03'!$D:$D,PREV_R!A:A,'03'!$M$7)</f>
        <v>0</v>
      </c>
      <c r="AE47" s="295">
        <f>SUMIFS(PREV_R!L:L,PREV_R!$C:$C,'03'!$D:$D,PREV_R!A:A,'03'!$M$7)</f>
        <v>0</v>
      </c>
      <c r="AF47" s="295">
        <f>SUMIFS(PREV_R!M:M,PREV_R!$C:$C,'03'!$D:$D,PREV_R!A:A,'03'!$M$7)</f>
        <v>0</v>
      </c>
      <c r="AG47" s="295">
        <f>SUMIFS(PREV_R!N:N,PREV_R!$C:$C,'03'!$D:$D,PREV_R!A:A,'03'!$M$7)</f>
        <v>0</v>
      </c>
      <c r="AH47" s="295">
        <f>SUMIFS(PREV_R!O:O,PREV_R!$C:$C,'03'!$D:$D,PREV_R!A:A,'03'!$M$7)</f>
        <v>0</v>
      </c>
      <c r="AJ47" s="295">
        <f>SUMIFS(PREV_D!D:D,PREV_D!$C:$C,'03'!$J:$J,PREV_D!A:A,'03'!$M$7)</f>
        <v>0</v>
      </c>
      <c r="AK47" s="295">
        <f>SUMIFS(PREV_D!E:E,PREV_D!$C:$C,'03'!$J:$J,PREV_D!A:A,'03'!$M$7)</f>
        <v>0</v>
      </c>
      <c r="AL47" s="295">
        <f>SUMIFS(PREV_D!F:F,PREV_D!$C:$C,'03'!$J:$J,PREV_D!A:A,'03'!$M$7)</f>
        <v>0</v>
      </c>
      <c r="AM47" s="295">
        <f>SUMIFS(PREV_D!G:G,PREV_D!$C:$C,'03'!$J:$J,PREV_D!A:A,'03'!$M$7)</f>
        <v>0</v>
      </c>
      <c r="AN47" s="295">
        <f>SUMIFS(PREV_D!H:H,PREV_D!$C:$C,'03'!$J:$J,PREV_D!A:A,'03'!$M$7)</f>
        <v>0</v>
      </c>
      <c r="AO47" s="295">
        <f>SUMIFS(PREV_D!I:I,PREV_D!$C:$C,'03'!$J:$J,PREV_D!A:A,'03'!$M$7)</f>
        <v>0</v>
      </c>
      <c r="AP47" s="295">
        <f>SUMIFS(PREV_D!J:J,PREV_D!$C:$C,'03'!$J:$J,PREV_D!A:A,'03'!$M$7)</f>
        <v>0</v>
      </c>
      <c r="AQ47" s="295">
        <f>SUMIFS(PREV_D!K:K,PREV_D!$C:$C,'03'!$J:$J,PREV_D!A:A,'03'!$M$7)</f>
        <v>0</v>
      </c>
      <c r="AR47" s="295">
        <f>SUMIFS(PREV_D!L:L,PREV_D!$C:$C,'03'!$J:$J,PREV_D!A:A,'03'!$M$7)</f>
        <v>0</v>
      </c>
      <c r="AS47" s="295">
        <f>SUMIFS(PREV_D!M:M,PREV_D!$C:$C,'03'!$J:$J,PREV_D!A:A,'03'!$M$7)</f>
        <v>0</v>
      </c>
      <c r="AT47" s="295">
        <f>SUMIFS(PREV_D!N:N,PREV_D!$C:$C,'03'!$J:$J,PREV_D!A:A,'03'!$M$7)</f>
        <v>0</v>
      </c>
      <c r="AU47" s="295">
        <f>SUMIFS(PREV_D!O:O,PREV_D!$C:$C,'03'!$J:$J,PREV_D!A:A,'03'!$M$7)</f>
        <v>0</v>
      </c>
      <c r="AW47" s="185">
        <v>2051</v>
      </c>
    </row>
    <row r="48" spans="3:49" x14ac:dyDescent="0.25">
      <c r="C48" s="185" t="s">
        <v>193</v>
      </c>
      <c r="D48" s="184">
        <f>CAD!F18</f>
        <v>0</v>
      </c>
      <c r="E48" s="184">
        <f>SUMIFS(REC!F:F,REC!D:D,'03'!D:D,REC!K:K,'03'!$AY$28,REC!L:L,'03'!$M$7,REC!H:H,"efetivado")</f>
        <v>0</v>
      </c>
      <c r="F48" s="184">
        <f t="shared" si="7"/>
        <v>0</v>
      </c>
      <c r="G48" s="184">
        <f t="shared" si="4"/>
        <v>0</v>
      </c>
      <c r="I48" s="185" t="s">
        <v>193</v>
      </c>
      <c r="J48" s="184">
        <f>CAD!K18</f>
        <v>0</v>
      </c>
      <c r="K48" s="184">
        <f t="shared" si="8"/>
        <v>0</v>
      </c>
      <c r="L48" s="184">
        <f t="shared" si="9"/>
        <v>0</v>
      </c>
      <c r="M48" s="184">
        <f t="shared" si="6"/>
        <v>0</v>
      </c>
      <c r="T48" s="295">
        <f>SUMIFS(DES!F:F,DES!K:K,'03'!$AY$28,DES!L:L,'03'!$M$7,DES!D:D,'03'!J:J,DES!H:H,"Efetivado")</f>
        <v>0</v>
      </c>
      <c r="U48" s="295">
        <f>SUMIFS(CAR!H:H,CAR!M:M,'03'!$AY$28,CAR!N:N,'03'!$M$7,CAR!D:D,'03'!J:J,CAR!J:J,"Efetivado")</f>
        <v>0</v>
      </c>
      <c r="W48" s="295">
        <f>SUMIFS(PREV_R!D:D,PREV_R!$C:$C,'03'!$D:$D,PREV_R!A:A,'03'!$M$7)</f>
        <v>0</v>
      </c>
      <c r="X48" s="295">
        <f>SUMIFS(PREV_R!E:E,PREV_R!$C:$C,'03'!$D:$D,PREV_R!A:A,'03'!$M$7)</f>
        <v>0</v>
      </c>
      <c r="Y48" s="295">
        <f>SUMIFS(PREV_R!F:F,PREV_R!$C:$C,'03'!$D:$D,PREV_R!A:A,'03'!$M$7)</f>
        <v>0</v>
      </c>
      <c r="Z48" s="295">
        <f>SUMIFS(PREV_R!G:G,PREV_R!$C:$C,'03'!$D:$D,PREV_R!A:A,'03'!$M$7)</f>
        <v>0</v>
      </c>
      <c r="AA48" s="295">
        <f>SUMIFS(PREV_R!H:H,PREV_R!$C:$C,'03'!$D:$D,PREV_R!A:A,'03'!$M$7)</f>
        <v>0</v>
      </c>
      <c r="AB48" s="295">
        <f>SUMIFS(PREV_R!I:I,PREV_R!$C:$C,'03'!$D:$D,PREV_R!A:A,'03'!$M$7)</f>
        <v>0</v>
      </c>
      <c r="AC48" s="295">
        <f>SUMIFS(PREV_R!J:J,PREV_R!$C:$C,'03'!$D:$D,PREV_R!A:A,'03'!$M$7)</f>
        <v>0</v>
      </c>
      <c r="AD48" s="295">
        <f>SUMIFS(PREV_R!K:K,PREV_R!$C:$C,'03'!$D:$D,PREV_R!A:A,'03'!$M$7)</f>
        <v>0</v>
      </c>
      <c r="AE48" s="295">
        <f>SUMIFS(PREV_R!L:L,PREV_R!$C:$C,'03'!$D:$D,PREV_R!A:A,'03'!$M$7)</f>
        <v>0</v>
      </c>
      <c r="AF48" s="295">
        <f>SUMIFS(PREV_R!M:M,PREV_R!$C:$C,'03'!$D:$D,PREV_R!A:A,'03'!$M$7)</f>
        <v>0</v>
      </c>
      <c r="AG48" s="295">
        <f>SUMIFS(PREV_R!N:N,PREV_R!$C:$C,'03'!$D:$D,PREV_R!A:A,'03'!$M$7)</f>
        <v>0</v>
      </c>
      <c r="AH48" s="295">
        <f>SUMIFS(PREV_R!O:O,PREV_R!$C:$C,'03'!$D:$D,PREV_R!A:A,'03'!$M$7)</f>
        <v>0</v>
      </c>
      <c r="AJ48" s="295">
        <f>SUMIFS(PREV_D!D:D,PREV_D!$C:$C,'03'!$J:$J,PREV_D!A:A,'03'!$M$7)</f>
        <v>0</v>
      </c>
      <c r="AK48" s="295">
        <f>SUMIFS(PREV_D!E:E,PREV_D!$C:$C,'03'!$J:$J,PREV_D!A:A,'03'!$M$7)</f>
        <v>0</v>
      </c>
      <c r="AL48" s="295">
        <f>SUMIFS(PREV_D!F:F,PREV_D!$C:$C,'03'!$J:$J,PREV_D!A:A,'03'!$M$7)</f>
        <v>0</v>
      </c>
      <c r="AM48" s="295">
        <f>SUMIFS(PREV_D!G:G,PREV_D!$C:$C,'03'!$J:$J,PREV_D!A:A,'03'!$M$7)</f>
        <v>0</v>
      </c>
      <c r="AN48" s="295">
        <f>SUMIFS(PREV_D!H:H,PREV_D!$C:$C,'03'!$J:$J,PREV_D!A:A,'03'!$M$7)</f>
        <v>0</v>
      </c>
      <c r="AO48" s="295">
        <f>SUMIFS(PREV_D!I:I,PREV_D!$C:$C,'03'!$J:$J,PREV_D!A:A,'03'!$M$7)</f>
        <v>0</v>
      </c>
      <c r="AP48" s="295">
        <f>SUMIFS(PREV_D!J:J,PREV_D!$C:$C,'03'!$J:$J,PREV_D!A:A,'03'!$M$7)</f>
        <v>0</v>
      </c>
      <c r="AQ48" s="295">
        <f>SUMIFS(PREV_D!K:K,PREV_D!$C:$C,'03'!$J:$J,PREV_D!A:A,'03'!$M$7)</f>
        <v>0</v>
      </c>
      <c r="AR48" s="295">
        <f>SUMIFS(PREV_D!L:L,PREV_D!$C:$C,'03'!$J:$J,PREV_D!A:A,'03'!$M$7)</f>
        <v>0</v>
      </c>
      <c r="AS48" s="295">
        <f>SUMIFS(PREV_D!M:M,PREV_D!$C:$C,'03'!$J:$J,PREV_D!A:A,'03'!$M$7)</f>
        <v>0</v>
      </c>
      <c r="AT48" s="295">
        <f>SUMIFS(PREV_D!N:N,PREV_D!$C:$C,'03'!$J:$J,PREV_D!A:A,'03'!$M$7)</f>
        <v>0</v>
      </c>
      <c r="AU48" s="295">
        <f>SUMIFS(PREV_D!O:O,PREV_D!$C:$C,'03'!$J:$J,PREV_D!A:A,'03'!$M$7)</f>
        <v>0</v>
      </c>
      <c r="AW48" s="185">
        <v>2052</v>
      </c>
    </row>
    <row r="49" spans="3:49" x14ac:dyDescent="0.25">
      <c r="C49" s="185" t="s">
        <v>194</v>
      </c>
      <c r="D49" s="184">
        <f>CAD!F19</f>
        <v>0</v>
      </c>
      <c r="E49" s="184">
        <f>SUMIFS(REC!F:F,REC!D:D,'03'!D:D,REC!K:K,'03'!$AY$28,REC!L:L,'03'!$M$7,REC!H:H,"efetivado")</f>
        <v>0</v>
      </c>
      <c r="F49" s="184">
        <f t="shared" si="7"/>
        <v>0</v>
      </c>
      <c r="G49" s="184">
        <f t="shared" si="4"/>
        <v>0</v>
      </c>
      <c r="I49" s="185" t="s">
        <v>194</v>
      </c>
      <c r="J49" s="184">
        <f>CAD!K19</f>
        <v>0</v>
      </c>
      <c r="K49" s="184">
        <f t="shared" si="8"/>
        <v>0</v>
      </c>
      <c r="L49" s="184">
        <f t="shared" si="9"/>
        <v>0</v>
      </c>
      <c r="M49" s="184">
        <f t="shared" si="6"/>
        <v>0</v>
      </c>
      <c r="T49" s="295">
        <f>SUMIFS(DES!F:F,DES!K:K,'03'!$AY$28,DES!L:L,'03'!$M$7,DES!D:D,'03'!J:J,DES!H:H,"Efetivado")</f>
        <v>0</v>
      </c>
      <c r="U49" s="295">
        <f>SUMIFS(CAR!H:H,CAR!M:M,'03'!$AY$28,CAR!N:N,'03'!$M$7,CAR!D:D,'03'!J:J,CAR!J:J,"Efetivado")</f>
        <v>0</v>
      </c>
      <c r="W49" s="295">
        <f>SUMIFS(PREV_R!D:D,PREV_R!$C:$C,'03'!$D:$D,PREV_R!A:A,'03'!$M$7)</f>
        <v>0</v>
      </c>
      <c r="X49" s="295">
        <f>SUMIFS(PREV_R!E:E,PREV_R!$C:$C,'03'!$D:$D,PREV_R!A:A,'03'!$M$7)</f>
        <v>0</v>
      </c>
      <c r="Y49" s="295">
        <f>SUMIFS(PREV_R!F:F,PREV_R!$C:$C,'03'!$D:$D,PREV_R!A:A,'03'!$M$7)</f>
        <v>0</v>
      </c>
      <c r="Z49" s="295">
        <f>SUMIFS(PREV_R!G:G,PREV_R!$C:$C,'03'!$D:$D,PREV_R!A:A,'03'!$M$7)</f>
        <v>0</v>
      </c>
      <c r="AA49" s="295">
        <f>SUMIFS(PREV_R!H:H,PREV_R!$C:$C,'03'!$D:$D,PREV_R!A:A,'03'!$M$7)</f>
        <v>0</v>
      </c>
      <c r="AB49" s="295">
        <f>SUMIFS(PREV_R!I:I,PREV_R!$C:$C,'03'!$D:$D,PREV_R!A:A,'03'!$M$7)</f>
        <v>0</v>
      </c>
      <c r="AC49" s="295">
        <f>SUMIFS(PREV_R!J:J,PREV_R!$C:$C,'03'!$D:$D,PREV_R!A:A,'03'!$M$7)</f>
        <v>0</v>
      </c>
      <c r="AD49" s="295">
        <f>SUMIFS(PREV_R!K:K,PREV_R!$C:$C,'03'!$D:$D,PREV_R!A:A,'03'!$M$7)</f>
        <v>0</v>
      </c>
      <c r="AE49" s="295">
        <f>SUMIFS(PREV_R!L:L,PREV_R!$C:$C,'03'!$D:$D,PREV_R!A:A,'03'!$M$7)</f>
        <v>0</v>
      </c>
      <c r="AF49" s="295">
        <f>SUMIFS(PREV_R!M:M,PREV_R!$C:$C,'03'!$D:$D,PREV_R!A:A,'03'!$M$7)</f>
        <v>0</v>
      </c>
      <c r="AG49" s="295">
        <f>SUMIFS(PREV_R!N:N,PREV_R!$C:$C,'03'!$D:$D,PREV_R!A:A,'03'!$M$7)</f>
        <v>0</v>
      </c>
      <c r="AH49" s="295">
        <f>SUMIFS(PREV_R!O:O,PREV_R!$C:$C,'03'!$D:$D,PREV_R!A:A,'03'!$M$7)</f>
        <v>0</v>
      </c>
      <c r="AJ49" s="295">
        <f>SUMIFS(PREV_D!D:D,PREV_D!$C:$C,'03'!$J:$J,PREV_D!A:A,'03'!$M$7)</f>
        <v>0</v>
      </c>
      <c r="AK49" s="295">
        <f>SUMIFS(PREV_D!E:E,PREV_D!$C:$C,'03'!$J:$J,PREV_D!A:A,'03'!$M$7)</f>
        <v>0</v>
      </c>
      <c r="AL49" s="295">
        <f>SUMIFS(PREV_D!F:F,PREV_D!$C:$C,'03'!$J:$J,PREV_D!A:A,'03'!$M$7)</f>
        <v>0</v>
      </c>
      <c r="AM49" s="295">
        <f>SUMIFS(PREV_D!G:G,PREV_D!$C:$C,'03'!$J:$J,PREV_D!A:A,'03'!$M$7)</f>
        <v>0</v>
      </c>
      <c r="AN49" s="295">
        <f>SUMIFS(PREV_D!H:H,PREV_D!$C:$C,'03'!$J:$J,PREV_D!A:A,'03'!$M$7)</f>
        <v>0</v>
      </c>
      <c r="AO49" s="295">
        <f>SUMIFS(PREV_D!I:I,PREV_D!$C:$C,'03'!$J:$J,PREV_D!A:A,'03'!$M$7)</f>
        <v>0</v>
      </c>
      <c r="AP49" s="295">
        <f>SUMIFS(PREV_D!J:J,PREV_D!$C:$C,'03'!$J:$J,PREV_D!A:A,'03'!$M$7)</f>
        <v>0</v>
      </c>
      <c r="AQ49" s="295">
        <f>SUMIFS(PREV_D!K:K,PREV_D!$C:$C,'03'!$J:$J,PREV_D!A:A,'03'!$M$7)</f>
        <v>0</v>
      </c>
      <c r="AR49" s="295">
        <f>SUMIFS(PREV_D!L:L,PREV_D!$C:$C,'03'!$J:$J,PREV_D!A:A,'03'!$M$7)</f>
        <v>0</v>
      </c>
      <c r="AS49" s="295">
        <f>SUMIFS(PREV_D!M:M,PREV_D!$C:$C,'03'!$J:$J,PREV_D!A:A,'03'!$M$7)</f>
        <v>0</v>
      </c>
      <c r="AT49" s="295">
        <f>SUMIFS(PREV_D!N:N,PREV_D!$C:$C,'03'!$J:$J,PREV_D!A:A,'03'!$M$7)</f>
        <v>0</v>
      </c>
      <c r="AU49" s="295">
        <f>SUMIFS(PREV_D!O:O,PREV_D!$C:$C,'03'!$J:$J,PREV_D!A:A,'03'!$M$7)</f>
        <v>0</v>
      </c>
      <c r="AW49" s="185">
        <v>2053</v>
      </c>
    </row>
    <row r="50" spans="3:49" x14ac:dyDescent="0.25">
      <c r="C50" s="185" t="s">
        <v>195</v>
      </c>
      <c r="D50" s="184">
        <f>CAD!F20</f>
        <v>0</v>
      </c>
      <c r="E50" s="184">
        <f>SUMIFS(REC!F:F,REC!D:D,'03'!D:D,REC!K:K,'03'!$AY$28,REC!L:L,'03'!$M$7,REC!H:H,"efetivado")</f>
        <v>0</v>
      </c>
      <c r="F50" s="184">
        <f t="shared" si="7"/>
        <v>0</v>
      </c>
      <c r="G50" s="184">
        <f t="shared" si="4"/>
        <v>0</v>
      </c>
      <c r="I50" s="185" t="s">
        <v>195</v>
      </c>
      <c r="J50" s="184">
        <f>CAD!K20</f>
        <v>0</v>
      </c>
      <c r="K50" s="184">
        <f t="shared" si="8"/>
        <v>0</v>
      </c>
      <c r="L50" s="184">
        <f t="shared" si="9"/>
        <v>0</v>
      </c>
      <c r="M50" s="184">
        <f t="shared" si="6"/>
        <v>0</v>
      </c>
      <c r="T50" s="295">
        <f>SUMIFS(DES!F:F,DES!K:K,'03'!$AY$28,DES!L:L,'03'!$M$7,DES!D:D,'03'!J:J,DES!H:H,"Efetivado")</f>
        <v>0</v>
      </c>
      <c r="U50" s="295">
        <f>SUMIFS(CAR!H:H,CAR!M:M,'03'!$AY$28,CAR!N:N,'03'!$M$7,CAR!D:D,'03'!J:J,CAR!J:J,"Efetivado")</f>
        <v>0</v>
      </c>
      <c r="W50" s="295">
        <f>SUMIFS(PREV_R!D:D,PREV_R!$C:$C,'03'!$D:$D,PREV_R!A:A,'03'!$M$7)</f>
        <v>0</v>
      </c>
      <c r="X50" s="295">
        <f>SUMIFS(PREV_R!E:E,PREV_R!$C:$C,'03'!$D:$D,PREV_R!A:A,'03'!$M$7)</f>
        <v>0</v>
      </c>
      <c r="Y50" s="295">
        <f>SUMIFS(PREV_R!F:F,PREV_R!$C:$C,'03'!$D:$D,PREV_R!A:A,'03'!$M$7)</f>
        <v>0</v>
      </c>
      <c r="Z50" s="295">
        <f>SUMIFS(PREV_R!G:G,PREV_R!$C:$C,'03'!$D:$D,PREV_R!A:A,'03'!$M$7)</f>
        <v>0</v>
      </c>
      <c r="AA50" s="295">
        <f>SUMIFS(PREV_R!H:H,PREV_R!$C:$C,'03'!$D:$D,PREV_R!A:A,'03'!$M$7)</f>
        <v>0</v>
      </c>
      <c r="AB50" s="295">
        <f>SUMIFS(PREV_R!I:I,PREV_R!$C:$C,'03'!$D:$D,PREV_R!A:A,'03'!$M$7)</f>
        <v>0</v>
      </c>
      <c r="AC50" s="295">
        <f>SUMIFS(PREV_R!J:J,PREV_R!$C:$C,'03'!$D:$D,PREV_R!A:A,'03'!$M$7)</f>
        <v>0</v>
      </c>
      <c r="AD50" s="295">
        <f>SUMIFS(PREV_R!K:K,PREV_R!$C:$C,'03'!$D:$D,PREV_R!A:A,'03'!$M$7)</f>
        <v>0</v>
      </c>
      <c r="AE50" s="295">
        <f>SUMIFS(PREV_R!L:L,PREV_R!$C:$C,'03'!$D:$D,PREV_R!A:A,'03'!$M$7)</f>
        <v>0</v>
      </c>
      <c r="AF50" s="295">
        <f>SUMIFS(PREV_R!M:M,PREV_R!$C:$C,'03'!$D:$D,PREV_R!A:A,'03'!$M$7)</f>
        <v>0</v>
      </c>
      <c r="AG50" s="295">
        <f>SUMIFS(PREV_R!N:N,PREV_R!$C:$C,'03'!$D:$D,PREV_R!A:A,'03'!$M$7)</f>
        <v>0</v>
      </c>
      <c r="AH50" s="295">
        <f>SUMIFS(PREV_R!O:O,PREV_R!$C:$C,'03'!$D:$D,PREV_R!A:A,'03'!$M$7)</f>
        <v>0</v>
      </c>
      <c r="AJ50" s="295">
        <f>SUMIFS(PREV_D!D:D,PREV_D!$C:$C,'03'!$J:$J,PREV_D!A:A,'03'!$M$7)</f>
        <v>0</v>
      </c>
      <c r="AK50" s="295">
        <f>SUMIFS(PREV_D!E:E,PREV_D!$C:$C,'03'!$J:$J,PREV_D!A:A,'03'!$M$7)</f>
        <v>0</v>
      </c>
      <c r="AL50" s="295">
        <f>SUMIFS(PREV_D!F:F,PREV_D!$C:$C,'03'!$J:$J,PREV_D!A:A,'03'!$M$7)</f>
        <v>0</v>
      </c>
      <c r="AM50" s="295">
        <f>SUMIFS(PREV_D!G:G,PREV_D!$C:$C,'03'!$J:$J,PREV_D!A:A,'03'!$M$7)</f>
        <v>0</v>
      </c>
      <c r="AN50" s="295">
        <f>SUMIFS(PREV_D!H:H,PREV_D!$C:$C,'03'!$J:$J,PREV_D!A:A,'03'!$M$7)</f>
        <v>0</v>
      </c>
      <c r="AO50" s="295">
        <f>SUMIFS(PREV_D!I:I,PREV_D!$C:$C,'03'!$J:$J,PREV_D!A:A,'03'!$M$7)</f>
        <v>0</v>
      </c>
      <c r="AP50" s="295">
        <f>SUMIFS(PREV_D!J:J,PREV_D!$C:$C,'03'!$J:$J,PREV_D!A:A,'03'!$M$7)</f>
        <v>0</v>
      </c>
      <c r="AQ50" s="295">
        <f>SUMIFS(PREV_D!K:K,PREV_D!$C:$C,'03'!$J:$J,PREV_D!A:A,'03'!$M$7)</f>
        <v>0</v>
      </c>
      <c r="AR50" s="295">
        <f>SUMIFS(PREV_D!L:L,PREV_D!$C:$C,'03'!$J:$J,PREV_D!A:A,'03'!$M$7)</f>
        <v>0</v>
      </c>
      <c r="AS50" s="295">
        <f>SUMIFS(PREV_D!M:M,PREV_D!$C:$C,'03'!$J:$J,PREV_D!A:A,'03'!$M$7)</f>
        <v>0</v>
      </c>
      <c r="AT50" s="295">
        <f>SUMIFS(PREV_D!N:N,PREV_D!$C:$C,'03'!$J:$J,PREV_D!A:A,'03'!$M$7)</f>
        <v>0</v>
      </c>
      <c r="AU50" s="295">
        <f>SUMIFS(PREV_D!O:O,PREV_D!$C:$C,'03'!$J:$J,PREV_D!A:A,'03'!$M$7)</f>
        <v>0</v>
      </c>
      <c r="AW50" s="185">
        <v>2054</v>
      </c>
    </row>
    <row r="51" spans="3:49" x14ac:dyDescent="0.25">
      <c r="C51" s="185" t="s">
        <v>196</v>
      </c>
      <c r="D51" s="184">
        <f>CAD!F21</f>
        <v>0</v>
      </c>
      <c r="E51" s="184">
        <f>SUMIFS(REC!F:F,REC!D:D,'03'!D:D,REC!K:K,'03'!$AY$28,REC!L:L,'03'!$M$7,REC!H:H,"efetivado")</f>
        <v>0</v>
      </c>
      <c r="F51" s="184">
        <f t="shared" si="7"/>
        <v>0</v>
      </c>
      <c r="G51" s="184">
        <f t="shared" si="4"/>
        <v>0</v>
      </c>
      <c r="I51" s="185" t="s">
        <v>196</v>
      </c>
      <c r="J51" s="184">
        <f>CAD!K21</f>
        <v>0</v>
      </c>
      <c r="K51" s="184">
        <f t="shared" si="8"/>
        <v>0</v>
      </c>
      <c r="L51" s="184">
        <f t="shared" si="9"/>
        <v>0</v>
      </c>
      <c r="M51" s="184">
        <f t="shared" si="6"/>
        <v>0</v>
      </c>
      <c r="T51" s="295">
        <f>SUMIFS(DES!F:F,DES!K:K,'03'!$AY$28,DES!L:L,'03'!$M$7,DES!D:D,'03'!J:J,DES!H:H,"Efetivado")</f>
        <v>0</v>
      </c>
      <c r="U51" s="295">
        <f>SUMIFS(CAR!H:H,CAR!M:M,'03'!$AY$28,CAR!N:N,'03'!$M$7,CAR!D:D,'03'!J:J,CAR!J:J,"Efetivado")</f>
        <v>0</v>
      </c>
      <c r="W51" s="295">
        <f>SUMIFS(PREV_R!D:D,PREV_R!$C:$C,'03'!$D:$D,PREV_R!A:A,'03'!$M$7)</f>
        <v>0</v>
      </c>
      <c r="X51" s="295">
        <f>SUMIFS(PREV_R!E:E,PREV_R!$C:$C,'03'!$D:$D,PREV_R!A:A,'03'!$M$7)</f>
        <v>0</v>
      </c>
      <c r="Y51" s="295">
        <f>SUMIFS(PREV_R!F:F,PREV_R!$C:$C,'03'!$D:$D,PREV_R!A:A,'03'!$M$7)</f>
        <v>0</v>
      </c>
      <c r="Z51" s="295">
        <f>SUMIFS(PREV_R!G:G,PREV_R!$C:$C,'03'!$D:$D,PREV_R!A:A,'03'!$M$7)</f>
        <v>0</v>
      </c>
      <c r="AA51" s="295">
        <f>SUMIFS(PREV_R!H:H,PREV_R!$C:$C,'03'!$D:$D,PREV_R!A:A,'03'!$M$7)</f>
        <v>0</v>
      </c>
      <c r="AB51" s="295">
        <f>SUMIFS(PREV_R!I:I,PREV_R!$C:$C,'03'!$D:$D,PREV_R!A:A,'03'!$M$7)</f>
        <v>0</v>
      </c>
      <c r="AC51" s="295">
        <f>SUMIFS(PREV_R!J:J,PREV_R!$C:$C,'03'!$D:$D,PREV_R!A:A,'03'!$M$7)</f>
        <v>0</v>
      </c>
      <c r="AD51" s="295">
        <f>SUMIFS(PREV_R!K:K,PREV_R!$C:$C,'03'!$D:$D,PREV_R!A:A,'03'!$M$7)</f>
        <v>0</v>
      </c>
      <c r="AE51" s="295">
        <f>SUMIFS(PREV_R!L:L,PREV_R!$C:$C,'03'!$D:$D,PREV_R!A:A,'03'!$M$7)</f>
        <v>0</v>
      </c>
      <c r="AF51" s="295">
        <f>SUMIFS(PREV_R!M:M,PREV_R!$C:$C,'03'!$D:$D,PREV_R!A:A,'03'!$M$7)</f>
        <v>0</v>
      </c>
      <c r="AG51" s="295">
        <f>SUMIFS(PREV_R!N:N,PREV_R!$C:$C,'03'!$D:$D,PREV_R!A:A,'03'!$M$7)</f>
        <v>0</v>
      </c>
      <c r="AH51" s="295">
        <f>SUMIFS(PREV_R!O:O,PREV_R!$C:$C,'03'!$D:$D,PREV_R!A:A,'03'!$M$7)</f>
        <v>0</v>
      </c>
      <c r="AJ51" s="295">
        <f>SUMIFS(PREV_D!D:D,PREV_D!$C:$C,'03'!$J:$J,PREV_D!A:A,'03'!$M$7)</f>
        <v>0</v>
      </c>
      <c r="AK51" s="295">
        <f>SUMIFS(PREV_D!E:E,PREV_D!$C:$C,'03'!$J:$J,PREV_D!A:A,'03'!$M$7)</f>
        <v>0</v>
      </c>
      <c r="AL51" s="295">
        <f>SUMIFS(PREV_D!F:F,PREV_D!$C:$C,'03'!$J:$J,PREV_D!A:A,'03'!$M$7)</f>
        <v>0</v>
      </c>
      <c r="AM51" s="295">
        <f>SUMIFS(PREV_D!G:G,PREV_D!$C:$C,'03'!$J:$J,PREV_D!A:A,'03'!$M$7)</f>
        <v>0</v>
      </c>
      <c r="AN51" s="295">
        <f>SUMIFS(PREV_D!H:H,PREV_D!$C:$C,'03'!$J:$J,PREV_D!A:A,'03'!$M$7)</f>
        <v>0</v>
      </c>
      <c r="AO51" s="295">
        <f>SUMIFS(PREV_D!I:I,PREV_D!$C:$C,'03'!$J:$J,PREV_D!A:A,'03'!$M$7)</f>
        <v>0</v>
      </c>
      <c r="AP51" s="295">
        <f>SUMIFS(PREV_D!J:J,PREV_D!$C:$C,'03'!$J:$J,PREV_D!A:A,'03'!$M$7)</f>
        <v>0</v>
      </c>
      <c r="AQ51" s="295">
        <f>SUMIFS(PREV_D!K:K,PREV_D!$C:$C,'03'!$J:$J,PREV_D!A:A,'03'!$M$7)</f>
        <v>0</v>
      </c>
      <c r="AR51" s="295">
        <f>SUMIFS(PREV_D!L:L,PREV_D!$C:$C,'03'!$J:$J,PREV_D!A:A,'03'!$M$7)</f>
        <v>0</v>
      </c>
      <c r="AS51" s="295">
        <f>SUMIFS(PREV_D!M:M,PREV_D!$C:$C,'03'!$J:$J,PREV_D!A:A,'03'!$M$7)</f>
        <v>0</v>
      </c>
      <c r="AT51" s="295">
        <f>SUMIFS(PREV_D!N:N,PREV_D!$C:$C,'03'!$J:$J,PREV_D!A:A,'03'!$M$7)</f>
        <v>0</v>
      </c>
      <c r="AU51" s="295">
        <f>SUMIFS(PREV_D!O:O,PREV_D!$C:$C,'03'!$J:$J,PREV_D!A:A,'03'!$M$7)</f>
        <v>0</v>
      </c>
      <c r="AW51" s="185">
        <v>2055</v>
      </c>
    </row>
    <row r="52" spans="3:49" x14ac:dyDescent="0.25">
      <c r="C52" s="185" t="s">
        <v>197</v>
      </c>
      <c r="D52" s="184">
        <f>CAD!F22</f>
        <v>0</v>
      </c>
      <c r="E52" s="184">
        <f>SUMIFS(REC!F:F,REC!D:D,'03'!D:D,REC!K:K,'03'!$AY$28,REC!L:L,'03'!$M$7,REC!H:H,"efetivado")</f>
        <v>0</v>
      </c>
      <c r="F52" s="184">
        <f t="shared" si="7"/>
        <v>0</v>
      </c>
      <c r="G52" s="184">
        <f t="shared" si="4"/>
        <v>0</v>
      </c>
      <c r="I52" s="185" t="s">
        <v>197</v>
      </c>
      <c r="J52" s="184">
        <f>CAD!K22</f>
        <v>0</v>
      </c>
      <c r="K52" s="184">
        <f t="shared" si="8"/>
        <v>0</v>
      </c>
      <c r="L52" s="184">
        <f t="shared" si="9"/>
        <v>0</v>
      </c>
      <c r="M52" s="184">
        <f t="shared" si="6"/>
        <v>0</v>
      </c>
      <c r="T52" s="295">
        <f>SUMIFS(DES!F:F,DES!K:K,'03'!$AY$28,DES!L:L,'03'!$M$7,DES!D:D,'03'!J:J,DES!H:H,"Efetivado")</f>
        <v>0</v>
      </c>
      <c r="U52" s="295">
        <f>SUMIFS(CAR!H:H,CAR!M:M,'03'!$AY$28,CAR!N:N,'03'!$M$7,CAR!D:D,'03'!J:J,CAR!J:J,"Efetivado")</f>
        <v>0</v>
      </c>
      <c r="W52" s="295">
        <f>SUMIFS(PREV_R!D:D,PREV_R!$C:$C,'03'!$D:$D,PREV_R!A:A,'03'!$M$7)</f>
        <v>0</v>
      </c>
      <c r="X52" s="295">
        <f>SUMIFS(PREV_R!E:E,PREV_R!$C:$C,'03'!$D:$D,PREV_R!A:A,'03'!$M$7)</f>
        <v>0</v>
      </c>
      <c r="Y52" s="295">
        <f>SUMIFS(PREV_R!F:F,PREV_R!$C:$C,'03'!$D:$D,PREV_R!A:A,'03'!$M$7)</f>
        <v>0</v>
      </c>
      <c r="Z52" s="295">
        <f>SUMIFS(PREV_R!G:G,PREV_R!$C:$C,'03'!$D:$D,PREV_R!A:A,'03'!$M$7)</f>
        <v>0</v>
      </c>
      <c r="AA52" s="295">
        <f>SUMIFS(PREV_R!H:H,PREV_R!$C:$C,'03'!$D:$D,PREV_R!A:A,'03'!$M$7)</f>
        <v>0</v>
      </c>
      <c r="AB52" s="295">
        <f>SUMIFS(PREV_R!I:I,PREV_R!$C:$C,'03'!$D:$D,PREV_R!A:A,'03'!$M$7)</f>
        <v>0</v>
      </c>
      <c r="AC52" s="295">
        <f>SUMIFS(PREV_R!J:J,PREV_R!$C:$C,'03'!$D:$D,PREV_R!A:A,'03'!$M$7)</f>
        <v>0</v>
      </c>
      <c r="AD52" s="295">
        <f>SUMIFS(PREV_R!K:K,PREV_R!$C:$C,'03'!$D:$D,PREV_R!A:A,'03'!$M$7)</f>
        <v>0</v>
      </c>
      <c r="AE52" s="295">
        <f>SUMIFS(PREV_R!L:L,PREV_R!$C:$C,'03'!$D:$D,PREV_R!A:A,'03'!$M$7)</f>
        <v>0</v>
      </c>
      <c r="AF52" s="295">
        <f>SUMIFS(PREV_R!M:M,PREV_R!$C:$C,'03'!$D:$D,PREV_R!A:A,'03'!$M$7)</f>
        <v>0</v>
      </c>
      <c r="AG52" s="295">
        <f>SUMIFS(PREV_R!N:N,PREV_R!$C:$C,'03'!$D:$D,PREV_R!A:A,'03'!$M$7)</f>
        <v>0</v>
      </c>
      <c r="AH52" s="295">
        <f>SUMIFS(PREV_R!O:O,PREV_R!$C:$C,'03'!$D:$D,PREV_R!A:A,'03'!$M$7)</f>
        <v>0</v>
      </c>
      <c r="AJ52" s="295">
        <f>SUMIFS(PREV_D!D:D,PREV_D!$C:$C,'03'!$J:$J,PREV_D!A:A,'03'!$M$7)</f>
        <v>0</v>
      </c>
      <c r="AK52" s="295">
        <f>SUMIFS(PREV_D!E:E,PREV_D!$C:$C,'03'!$J:$J,PREV_D!A:A,'03'!$M$7)</f>
        <v>0</v>
      </c>
      <c r="AL52" s="295">
        <f>SUMIFS(PREV_D!F:F,PREV_D!$C:$C,'03'!$J:$J,PREV_D!A:A,'03'!$M$7)</f>
        <v>0</v>
      </c>
      <c r="AM52" s="295">
        <f>SUMIFS(PREV_D!G:G,PREV_D!$C:$C,'03'!$J:$J,PREV_D!A:A,'03'!$M$7)</f>
        <v>0</v>
      </c>
      <c r="AN52" s="295">
        <f>SUMIFS(PREV_D!H:H,PREV_D!$C:$C,'03'!$J:$J,PREV_D!A:A,'03'!$M$7)</f>
        <v>0</v>
      </c>
      <c r="AO52" s="295">
        <f>SUMIFS(PREV_D!I:I,PREV_D!$C:$C,'03'!$J:$J,PREV_D!A:A,'03'!$M$7)</f>
        <v>0</v>
      </c>
      <c r="AP52" s="295">
        <f>SUMIFS(PREV_D!J:J,PREV_D!$C:$C,'03'!$J:$J,PREV_D!A:A,'03'!$M$7)</f>
        <v>0</v>
      </c>
      <c r="AQ52" s="295">
        <f>SUMIFS(PREV_D!K:K,PREV_D!$C:$C,'03'!$J:$J,PREV_D!A:A,'03'!$M$7)</f>
        <v>0</v>
      </c>
      <c r="AR52" s="295">
        <f>SUMIFS(PREV_D!L:L,PREV_D!$C:$C,'03'!$J:$J,PREV_D!A:A,'03'!$M$7)</f>
        <v>0</v>
      </c>
      <c r="AS52" s="295">
        <f>SUMIFS(PREV_D!M:M,PREV_D!$C:$C,'03'!$J:$J,PREV_D!A:A,'03'!$M$7)</f>
        <v>0</v>
      </c>
      <c r="AT52" s="295">
        <f>SUMIFS(PREV_D!N:N,PREV_D!$C:$C,'03'!$J:$J,PREV_D!A:A,'03'!$M$7)</f>
        <v>0</v>
      </c>
      <c r="AU52" s="295">
        <f>SUMIFS(PREV_D!O:O,PREV_D!$C:$C,'03'!$J:$J,PREV_D!A:A,'03'!$M$7)</f>
        <v>0</v>
      </c>
      <c r="AW52" s="185">
        <v>2056</v>
      </c>
    </row>
    <row r="53" spans="3:49" x14ac:dyDescent="0.25">
      <c r="C53" s="185" t="s">
        <v>198</v>
      </c>
      <c r="D53" s="184">
        <f>CAD!F23</f>
        <v>0</v>
      </c>
      <c r="E53" s="184">
        <f>SUMIFS(REC!F:F,REC!D:D,'03'!D:D,REC!K:K,'03'!$AY$28,REC!L:L,'03'!$M$7,REC!H:H,"efetivado")</f>
        <v>0</v>
      </c>
      <c r="F53" s="184">
        <f t="shared" si="7"/>
        <v>0</v>
      </c>
      <c r="G53" s="184">
        <f t="shared" si="4"/>
        <v>0</v>
      </c>
      <c r="I53" s="185" t="s">
        <v>198</v>
      </c>
      <c r="J53" s="184">
        <f>CAD!K23</f>
        <v>0</v>
      </c>
      <c r="K53" s="184">
        <f t="shared" si="8"/>
        <v>0</v>
      </c>
      <c r="L53" s="184">
        <f t="shared" si="9"/>
        <v>0</v>
      </c>
      <c r="M53" s="184">
        <f t="shared" si="6"/>
        <v>0</v>
      </c>
      <c r="T53" s="295">
        <f>SUMIFS(DES!F:F,DES!K:K,'03'!$AY$28,DES!L:L,'03'!$M$7,DES!D:D,'03'!J:J,DES!H:H,"Efetivado")</f>
        <v>0</v>
      </c>
      <c r="U53" s="295">
        <f>SUMIFS(CAR!H:H,CAR!M:M,'03'!$AY$28,CAR!N:N,'03'!$M$7,CAR!D:D,'03'!J:J,CAR!J:J,"Efetivado")</f>
        <v>0</v>
      </c>
      <c r="W53" s="295">
        <f>SUMIFS(PREV_R!D:D,PREV_R!$C:$C,'03'!$D:$D,PREV_R!A:A,'03'!$M$7)</f>
        <v>0</v>
      </c>
      <c r="X53" s="295">
        <f>SUMIFS(PREV_R!E:E,PREV_R!$C:$C,'03'!$D:$D,PREV_R!A:A,'03'!$M$7)</f>
        <v>0</v>
      </c>
      <c r="Y53" s="295">
        <f>SUMIFS(PREV_R!F:F,PREV_R!$C:$C,'03'!$D:$D,PREV_R!A:A,'03'!$M$7)</f>
        <v>0</v>
      </c>
      <c r="Z53" s="295">
        <f>SUMIFS(PREV_R!G:G,PREV_R!$C:$C,'03'!$D:$D,PREV_R!A:A,'03'!$M$7)</f>
        <v>0</v>
      </c>
      <c r="AA53" s="295">
        <f>SUMIFS(PREV_R!H:H,PREV_R!$C:$C,'03'!$D:$D,PREV_R!A:A,'03'!$M$7)</f>
        <v>0</v>
      </c>
      <c r="AB53" s="295">
        <f>SUMIFS(PREV_R!I:I,PREV_R!$C:$C,'03'!$D:$D,PREV_R!A:A,'03'!$M$7)</f>
        <v>0</v>
      </c>
      <c r="AC53" s="295">
        <f>SUMIFS(PREV_R!J:J,PREV_R!$C:$C,'03'!$D:$D,PREV_R!A:A,'03'!$M$7)</f>
        <v>0</v>
      </c>
      <c r="AD53" s="295">
        <f>SUMIFS(PREV_R!K:K,PREV_R!$C:$C,'03'!$D:$D,PREV_R!A:A,'03'!$M$7)</f>
        <v>0</v>
      </c>
      <c r="AE53" s="295">
        <f>SUMIFS(PREV_R!L:L,PREV_R!$C:$C,'03'!$D:$D,PREV_R!A:A,'03'!$M$7)</f>
        <v>0</v>
      </c>
      <c r="AF53" s="295">
        <f>SUMIFS(PREV_R!M:M,PREV_R!$C:$C,'03'!$D:$D,PREV_R!A:A,'03'!$M$7)</f>
        <v>0</v>
      </c>
      <c r="AG53" s="295">
        <f>SUMIFS(PREV_R!N:N,PREV_R!$C:$C,'03'!$D:$D,PREV_R!A:A,'03'!$M$7)</f>
        <v>0</v>
      </c>
      <c r="AH53" s="295">
        <f>SUMIFS(PREV_R!O:O,PREV_R!$C:$C,'03'!$D:$D,PREV_R!A:A,'03'!$M$7)</f>
        <v>0</v>
      </c>
      <c r="AJ53" s="295">
        <f>SUMIFS(PREV_D!D:D,PREV_D!$C:$C,'03'!$J:$J,PREV_D!A:A,'03'!$M$7)</f>
        <v>0</v>
      </c>
      <c r="AK53" s="295">
        <f>SUMIFS(PREV_D!E:E,PREV_D!$C:$C,'03'!$J:$J,PREV_D!A:A,'03'!$M$7)</f>
        <v>0</v>
      </c>
      <c r="AL53" s="295">
        <f>SUMIFS(PREV_D!F:F,PREV_D!$C:$C,'03'!$J:$J,PREV_D!A:A,'03'!$M$7)</f>
        <v>0</v>
      </c>
      <c r="AM53" s="295">
        <f>SUMIFS(PREV_D!G:G,PREV_D!$C:$C,'03'!$J:$J,PREV_D!A:A,'03'!$M$7)</f>
        <v>0</v>
      </c>
      <c r="AN53" s="295">
        <f>SUMIFS(PREV_D!H:H,PREV_D!$C:$C,'03'!$J:$J,PREV_D!A:A,'03'!$M$7)</f>
        <v>0</v>
      </c>
      <c r="AO53" s="295">
        <f>SUMIFS(PREV_D!I:I,PREV_D!$C:$C,'03'!$J:$J,PREV_D!A:A,'03'!$M$7)</f>
        <v>0</v>
      </c>
      <c r="AP53" s="295">
        <f>SUMIFS(PREV_D!J:J,PREV_D!$C:$C,'03'!$J:$J,PREV_D!A:A,'03'!$M$7)</f>
        <v>0</v>
      </c>
      <c r="AQ53" s="295">
        <f>SUMIFS(PREV_D!K:K,PREV_D!$C:$C,'03'!$J:$J,PREV_D!A:A,'03'!$M$7)</f>
        <v>0</v>
      </c>
      <c r="AR53" s="295">
        <f>SUMIFS(PREV_D!L:L,PREV_D!$C:$C,'03'!$J:$J,PREV_D!A:A,'03'!$M$7)</f>
        <v>0</v>
      </c>
      <c r="AS53" s="295">
        <f>SUMIFS(PREV_D!M:M,PREV_D!$C:$C,'03'!$J:$J,PREV_D!A:A,'03'!$M$7)</f>
        <v>0</v>
      </c>
      <c r="AT53" s="295">
        <f>SUMIFS(PREV_D!N:N,PREV_D!$C:$C,'03'!$J:$J,PREV_D!A:A,'03'!$M$7)</f>
        <v>0</v>
      </c>
      <c r="AU53" s="295">
        <f>SUMIFS(PREV_D!O:O,PREV_D!$C:$C,'03'!$J:$J,PREV_D!A:A,'03'!$M$7)</f>
        <v>0</v>
      </c>
      <c r="AW53" s="185">
        <v>2057</v>
      </c>
    </row>
    <row r="54" spans="3:49" x14ac:dyDescent="0.25">
      <c r="C54" s="185" t="s">
        <v>199</v>
      </c>
      <c r="D54" s="184">
        <f>CAD!F24</f>
        <v>0</v>
      </c>
      <c r="E54" s="184">
        <f>SUMIFS(REC!F:F,REC!D:D,'03'!D:D,REC!K:K,'03'!$AY$28,REC!L:L,'03'!$M$7,REC!H:H,"efetivado")</f>
        <v>0</v>
      </c>
      <c r="F54" s="184">
        <f t="shared" si="7"/>
        <v>0</v>
      </c>
      <c r="G54" s="184">
        <f t="shared" si="4"/>
        <v>0</v>
      </c>
      <c r="I54" s="185" t="s">
        <v>199</v>
      </c>
      <c r="J54" s="184">
        <f>CAD!K24</f>
        <v>0</v>
      </c>
      <c r="K54" s="184">
        <f t="shared" si="8"/>
        <v>0</v>
      </c>
      <c r="L54" s="184">
        <f t="shared" si="9"/>
        <v>0</v>
      </c>
      <c r="M54" s="184">
        <f t="shared" si="6"/>
        <v>0</v>
      </c>
      <c r="T54" s="295">
        <f>SUMIFS(DES!F:F,DES!K:K,'03'!$AY$28,DES!L:L,'03'!$M$7,DES!D:D,'03'!J:J,DES!H:H,"Efetivado")</f>
        <v>0</v>
      </c>
      <c r="U54" s="295">
        <f>SUMIFS(CAR!H:H,CAR!M:M,'03'!$AY$28,CAR!N:N,'03'!$M$7,CAR!D:D,'03'!J:J,CAR!J:J,"Efetivado")</f>
        <v>0</v>
      </c>
      <c r="W54" s="295">
        <f>SUMIFS(PREV_R!D:D,PREV_R!$C:$C,'03'!$D:$D,PREV_R!A:A,'03'!$M$7)</f>
        <v>0</v>
      </c>
      <c r="X54" s="295">
        <f>SUMIFS(PREV_R!E:E,PREV_R!$C:$C,'03'!$D:$D,PREV_R!A:A,'03'!$M$7)</f>
        <v>0</v>
      </c>
      <c r="Y54" s="295">
        <f>SUMIFS(PREV_R!F:F,PREV_R!$C:$C,'03'!$D:$D,PREV_R!A:A,'03'!$M$7)</f>
        <v>0</v>
      </c>
      <c r="Z54" s="295">
        <f>SUMIFS(PREV_R!G:G,PREV_R!$C:$C,'03'!$D:$D,PREV_R!A:A,'03'!$M$7)</f>
        <v>0</v>
      </c>
      <c r="AA54" s="295">
        <f>SUMIFS(PREV_R!H:H,PREV_R!$C:$C,'03'!$D:$D,PREV_R!A:A,'03'!$M$7)</f>
        <v>0</v>
      </c>
      <c r="AB54" s="295">
        <f>SUMIFS(PREV_R!I:I,PREV_R!$C:$C,'03'!$D:$D,PREV_R!A:A,'03'!$M$7)</f>
        <v>0</v>
      </c>
      <c r="AC54" s="295">
        <f>SUMIFS(PREV_R!J:J,PREV_R!$C:$C,'03'!$D:$D,PREV_R!A:A,'03'!$M$7)</f>
        <v>0</v>
      </c>
      <c r="AD54" s="295">
        <f>SUMIFS(PREV_R!K:K,PREV_R!$C:$C,'03'!$D:$D,PREV_R!A:A,'03'!$M$7)</f>
        <v>0</v>
      </c>
      <c r="AE54" s="295">
        <f>SUMIFS(PREV_R!L:L,PREV_R!$C:$C,'03'!$D:$D,PREV_R!A:A,'03'!$M$7)</f>
        <v>0</v>
      </c>
      <c r="AF54" s="295">
        <f>SUMIFS(PREV_R!M:M,PREV_R!$C:$C,'03'!$D:$D,PREV_R!A:A,'03'!$M$7)</f>
        <v>0</v>
      </c>
      <c r="AG54" s="295">
        <f>SUMIFS(PREV_R!N:N,PREV_R!$C:$C,'03'!$D:$D,PREV_R!A:A,'03'!$M$7)</f>
        <v>0</v>
      </c>
      <c r="AH54" s="295">
        <f>SUMIFS(PREV_R!O:O,PREV_R!$C:$C,'03'!$D:$D,PREV_R!A:A,'03'!$M$7)</f>
        <v>0</v>
      </c>
      <c r="AJ54" s="295">
        <f>SUMIFS(PREV_D!D:D,PREV_D!$C:$C,'03'!$J:$J,PREV_D!A:A,'03'!$M$7)</f>
        <v>0</v>
      </c>
      <c r="AK54" s="295">
        <f>SUMIFS(PREV_D!E:E,PREV_D!$C:$C,'03'!$J:$J,PREV_D!A:A,'03'!$M$7)</f>
        <v>0</v>
      </c>
      <c r="AL54" s="295">
        <f>SUMIFS(PREV_D!F:F,PREV_D!$C:$C,'03'!$J:$J,PREV_D!A:A,'03'!$M$7)</f>
        <v>0</v>
      </c>
      <c r="AM54" s="295">
        <f>SUMIFS(PREV_D!G:G,PREV_D!$C:$C,'03'!$J:$J,PREV_D!A:A,'03'!$M$7)</f>
        <v>0</v>
      </c>
      <c r="AN54" s="295">
        <f>SUMIFS(PREV_D!H:H,PREV_D!$C:$C,'03'!$J:$J,PREV_D!A:A,'03'!$M$7)</f>
        <v>0</v>
      </c>
      <c r="AO54" s="295">
        <f>SUMIFS(PREV_D!I:I,PREV_D!$C:$C,'03'!$J:$J,PREV_D!A:A,'03'!$M$7)</f>
        <v>0</v>
      </c>
      <c r="AP54" s="295">
        <f>SUMIFS(PREV_D!J:J,PREV_D!$C:$C,'03'!$J:$J,PREV_D!A:A,'03'!$M$7)</f>
        <v>0</v>
      </c>
      <c r="AQ54" s="295">
        <f>SUMIFS(PREV_D!K:K,PREV_D!$C:$C,'03'!$J:$J,PREV_D!A:A,'03'!$M$7)</f>
        <v>0</v>
      </c>
      <c r="AR54" s="295">
        <f>SUMIFS(PREV_D!L:L,PREV_D!$C:$C,'03'!$J:$J,PREV_D!A:A,'03'!$M$7)</f>
        <v>0</v>
      </c>
      <c r="AS54" s="295">
        <f>SUMIFS(PREV_D!M:M,PREV_D!$C:$C,'03'!$J:$J,PREV_D!A:A,'03'!$M$7)</f>
        <v>0</v>
      </c>
      <c r="AT54" s="295">
        <f>SUMIFS(PREV_D!N:N,PREV_D!$C:$C,'03'!$J:$J,PREV_D!A:A,'03'!$M$7)</f>
        <v>0</v>
      </c>
      <c r="AU54" s="295">
        <f>SUMIFS(PREV_D!O:O,PREV_D!$C:$C,'03'!$J:$J,PREV_D!A:A,'03'!$M$7)</f>
        <v>0</v>
      </c>
      <c r="AW54" s="185">
        <v>2058</v>
      </c>
    </row>
    <row r="55" spans="3:49" x14ac:dyDescent="0.25">
      <c r="C55" s="185" t="s">
        <v>200</v>
      </c>
      <c r="D55" s="184">
        <f>CAD!F25</f>
        <v>0</v>
      </c>
      <c r="E55" s="184">
        <f>SUMIFS(REC!F:F,REC!D:D,'03'!D:D,REC!K:K,'03'!$AY$28,REC!L:L,'03'!$M$7,REC!H:H,"efetivado")</f>
        <v>0</v>
      </c>
      <c r="F55" s="184">
        <f t="shared" si="7"/>
        <v>0</v>
      </c>
      <c r="G55" s="184">
        <f t="shared" si="4"/>
        <v>0</v>
      </c>
      <c r="I55" s="185" t="s">
        <v>200</v>
      </c>
      <c r="J55" s="184">
        <f>CAD!K25</f>
        <v>0</v>
      </c>
      <c r="K55" s="184">
        <f t="shared" si="8"/>
        <v>0</v>
      </c>
      <c r="L55" s="184">
        <f t="shared" si="9"/>
        <v>0</v>
      </c>
      <c r="M55" s="184">
        <f t="shared" si="6"/>
        <v>0</v>
      </c>
      <c r="T55" s="295">
        <f>SUMIFS(DES!F:F,DES!K:K,'03'!$AY$28,DES!L:L,'03'!$M$7,DES!D:D,'03'!J:J,DES!H:H,"Efetivado")</f>
        <v>0</v>
      </c>
      <c r="U55" s="295">
        <f>SUMIFS(CAR!H:H,CAR!M:M,'03'!$AY$28,CAR!N:N,'03'!$M$7,CAR!D:D,'03'!J:J,CAR!J:J,"Efetivado")</f>
        <v>0</v>
      </c>
      <c r="W55" s="295">
        <f>SUMIFS(PREV_R!D:D,PREV_R!$C:$C,'03'!$D:$D,PREV_R!A:A,'03'!$M$7)</f>
        <v>0</v>
      </c>
      <c r="X55" s="295">
        <f>SUMIFS(PREV_R!E:E,PREV_R!$C:$C,'03'!$D:$D,PREV_R!A:A,'03'!$M$7)</f>
        <v>0</v>
      </c>
      <c r="Y55" s="295">
        <f>SUMIFS(PREV_R!F:F,PREV_R!$C:$C,'03'!$D:$D,PREV_R!A:A,'03'!$M$7)</f>
        <v>0</v>
      </c>
      <c r="Z55" s="295">
        <f>SUMIFS(PREV_R!G:G,PREV_R!$C:$C,'03'!$D:$D,PREV_R!A:A,'03'!$M$7)</f>
        <v>0</v>
      </c>
      <c r="AA55" s="295">
        <f>SUMIFS(PREV_R!H:H,PREV_R!$C:$C,'03'!$D:$D,PREV_R!A:A,'03'!$M$7)</f>
        <v>0</v>
      </c>
      <c r="AB55" s="295">
        <f>SUMIFS(PREV_R!I:I,PREV_R!$C:$C,'03'!$D:$D,PREV_R!A:A,'03'!$M$7)</f>
        <v>0</v>
      </c>
      <c r="AC55" s="295">
        <f>SUMIFS(PREV_R!J:J,PREV_R!$C:$C,'03'!$D:$D,PREV_R!A:A,'03'!$M$7)</f>
        <v>0</v>
      </c>
      <c r="AD55" s="295">
        <f>SUMIFS(PREV_R!K:K,PREV_R!$C:$C,'03'!$D:$D,PREV_R!A:A,'03'!$M$7)</f>
        <v>0</v>
      </c>
      <c r="AE55" s="295">
        <f>SUMIFS(PREV_R!L:L,PREV_R!$C:$C,'03'!$D:$D,PREV_R!A:A,'03'!$M$7)</f>
        <v>0</v>
      </c>
      <c r="AF55" s="295">
        <f>SUMIFS(PREV_R!M:M,PREV_R!$C:$C,'03'!$D:$D,PREV_R!A:A,'03'!$M$7)</f>
        <v>0</v>
      </c>
      <c r="AG55" s="295">
        <f>SUMIFS(PREV_R!N:N,PREV_R!$C:$C,'03'!$D:$D,PREV_R!A:A,'03'!$M$7)</f>
        <v>0</v>
      </c>
      <c r="AH55" s="295">
        <f>SUMIFS(PREV_R!O:O,PREV_R!$C:$C,'03'!$D:$D,PREV_R!A:A,'03'!$M$7)</f>
        <v>0</v>
      </c>
      <c r="AJ55" s="295">
        <f>SUMIFS(PREV_D!D:D,PREV_D!$C:$C,'03'!$J:$J,PREV_D!A:A,'03'!$M$7)</f>
        <v>0</v>
      </c>
      <c r="AK55" s="295">
        <f>SUMIFS(PREV_D!E:E,PREV_D!$C:$C,'03'!$J:$J,PREV_D!A:A,'03'!$M$7)</f>
        <v>0</v>
      </c>
      <c r="AL55" s="295">
        <f>SUMIFS(PREV_D!F:F,PREV_D!$C:$C,'03'!$J:$J,PREV_D!A:A,'03'!$M$7)</f>
        <v>0</v>
      </c>
      <c r="AM55" s="295">
        <f>SUMIFS(PREV_D!G:G,PREV_D!$C:$C,'03'!$J:$J,PREV_D!A:A,'03'!$M$7)</f>
        <v>0</v>
      </c>
      <c r="AN55" s="295">
        <f>SUMIFS(PREV_D!H:H,PREV_D!$C:$C,'03'!$J:$J,PREV_D!A:A,'03'!$M$7)</f>
        <v>0</v>
      </c>
      <c r="AO55" s="295">
        <f>SUMIFS(PREV_D!I:I,PREV_D!$C:$C,'03'!$J:$J,PREV_D!A:A,'03'!$M$7)</f>
        <v>0</v>
      </c>
      <c r="AP55" s="295">
        <f>SUMIFS(PREV_D!J:J,PREV_D!$C:$C,'03'!$J:$J,PREV_D!A:A,'03'!$M$7)</f>
        <v>0</v>
      </c>
      <c r="AQ55" s="295">
        <f>SUMIFS(PREV_D!K:K,PREV_D!$C:$C,'03'!$J:$J,PREV_D!A:A,'03'!$M$7)</f>
        <v>0</v>
      </c>
      <c r="AR55" s="295">
        <f>SUMIFS(PREV_D!L:L,PREV_D!$C:$C,'03'!$J:$J,PREV_D!A:A,'03'!$M$7)</f>
        <v>0</v>
      </c>
      <c r="AS55" s="295">
        <f>SUMIFS(PREV_D!M:M,PREV_D!$C:$C,'03'!$J:$J,PREV_D!A:A,'03'!$M$7)</f>
        <v>0</v>
      </c>
      <c r="AT55" s="295">
        <f>SUMIFS(PREV_D!N:N,PREV_D!$C:$C,'03'!$J:$J,PREV_D!A:A,'03'!$M$7)</f>
        <v>0</v>
      </c>
      <c r="AU55" s="295">
        <f>SUMIFS(PREV_D!O:O,PREV_D!$C:$C,'03'!$J:$J,PREV_D!A:A,'03'!$M$7)</f>
        <v>0</v>
      </c>
      <c r="AW55" s="185">
        <v>2059</v>
      </c>
    </row>
    <row r="56" spans="3:49" x14ac:dyDescent="0.25">
      <c r="C56" s="185" t="s">
        <v>201</v>
      </c>
      <c r="D56" s="184">
        <f>CAD!F26</f>
        <v>0</v>
      </c>
      <c r="E56" s="184">
        <f>SUMIFS(REC!F:F,REC!D:D,'03'!D:D,REC!K:K,'03'!$AY$28,REC!L:L,'03'!$M$7,REC!H:H,"efetivado")</f>
        <v>0</v>
      </c>
      <c r="F56" s="184">
        <f t="shared" si="7"/>
        <v>0</v>
      </c>
      <c r="G56" s="184">
        <f t="shared" si="4"/>
        <v>0</v>
      </c>
      <c r="I56" s="185" t="s">
        <v>201</v>
      </c>
      <c r="J56" s="184">
        <f>CAD!K26</f>
        <v>0</v>
      </c>
      <c r="K56" s="184">
        <f t="shared" si="8"/>
        <v>0</v>
      </c>
      <c r="L56" s="184">
        <f t="shared" si="9"/>
        <v>0</v>
      </c>
      <c r="M56" s="184">
        <f t="shared" si="6"/>
        <v>0</v>
      </c>
      <c r="T56" s="295">
        <f>SUMIFS(DES!F:F,DES!K:K,'03'!$AY$28,DES!L:L,'03'!$M$7,DES!D:D,'03'!J:J,DES!H:H,"Efetivado")</f>
        <v>0</v>
      </c>
      <c r="U56" s="295">
        <f>SUMIFS(CAR!H:H,CAR!M:M,'03'!$AY$28,CAR!N:N,'03'!$M$7,CAR!D:D,'03'!J:J,CAR!J:J,"Efetivado")</f>
        <v>0</v>
      </c>
      <c r="W56" s="295">
        <f>SUMIFS(PREV_R!D:D,PREV_R!$C:$C,'03'!$D:$D,PREV_R!A:A,'03'!$M$7)</f>
        <v>0</v>
      </c>
      <c r="X56" s="295">
        <f>SUMIFS(PREV_R!E:E,PREV_R!$C:$C,'03'!$D:$D,PREV_R!A:A,'03'!$M$7)</f>
        <v>0</v>
      </c>
      <c r="Y56" s="295">
        <f>SUMIFS(PREV_R!F:F,PREV_R!$C:$C,'03'!$D:$D,PREV_R!A:A,'03'!$M$7)</f>
        <v>0</v>
      </c>
      <c r="Z56" s="295">
        <f>SUMIFS(PREV_R!G:G,PREV_R!$C:$C,'03'!$D:$D,PREV_R!A:A,'03'!$M$7)</f>
        <v>0</v>
      </c>
      <c r="AA56" s="295">
        <f>SUMIFS(PREV_R!H:H,PREV_R!$C:$C,'03'!$D:$D,PREV_R!A:A,'03'!$M$7)</f>
        <v>0</v>
      </c>
      <c r="AB56" s="295">
        <f>SUMIFS(PREV_R!I:I,PREV_R!$C:$C,'03'!$D:$D,PREV_R!A:A,'03'!$M$7)</f>
        <v>0</v>
      </c>
      <c r="AC56" s="295">
        <f>SUMIFS(PREV_R!J:J,PREV_R!$C:$C,'03'!$D:$D,PREV_R!A:A,'03'!$M$7)</f>
        <v>0</v>
      </c>
      <c r="AD56" s="295">
        <f>SUMIFS(PREV_R!K:K,PREV_R!$C:$C,'03'!$D:$D,PREV_R!A:A,'03'!$M$7)</f>
        <v>0</v>
      </c>
      <c r="AE56" s="295">
        <f>SUMIFS(PREV_R!L:L,PREV_R!$C:$C,'03'!$D:$D,PREV_R!A:A,'03'!$M$7)</f>
        <v>0</v>
      </c>
      <c r="AF56" s="295">
        <f>SUMIFS(PREV_R!M:M,PREV_R!$C:$C,'03'!$D:$D,PREV_R!A:A,'03'!$M$7)</f>
        <v>0</v>
      </c>
      <c r="AG56" s="295">
        <f>SUMIFS(PREV_R!N:N,PREV_R!$C:$C,'03'!$D:$D,PREV_R!A:A,'03'!$M$7)</f>
        <v>0</v>
      </c>
      <c r="AH56" s="295">
        <f>SUMIFS(PREV_R!O:O,PREV_R!$C:$C,'03'!$D:$D,PREV_R!A:A,'03'!$M$7)</f>
        <v>0</v>
      </c>
      <c r="AJ56" s="295">
        <f>SUMIFS(PREV_D!D:D,PREV_D!$C:$C,'03'!$J:$J,PREV_D!A:A,'03'!$M$7)</f>
        <v>0</v>
      </c>
      <c r="AK56" s="295">
        <f>SUMIFS(PREV_D!E:E,PREV_D!$C:$C,'03'!$J:$J,PREV_D!A:A,'03'!$M$7)</f>
        <v>0</v>
      </c>
      <c r="AL56" s="295">
        <f>SUMIFS(PREV_D!F:F,PREV_D!$C:$C,'03'!$J:$J,PREV_D!A:A,'03'!$M$7)</f>
        <v>0</v>
      </c>
      <c r="AM56" s="295">
        <f>SUMIFS(PREV_D!G:G,PREV_D!$C:$C,'03'!$J:$J,PREV_D!A:A,'03'!$M$7)</f>
        <v>0</v>
      </c>
      <c r="AN56" s="295">
        <f>SUMIFS(PREV_D!H:H,PREV_D!$C:$C,'03'!$J:$J,PREV_D!A:A,'03'!$M$7)</f>
        <v>0</v>
      </c>
      <c r="AO56" s="295">
        <f>SUMIFS(PREV_D!I:I,PREV_D!$C:$C,'03'!$J:$J,PREV_D!A:A,'03'!$M$7)</f>
        <v>0</v>
      </c>
      <c r="AP56" s="295">
        <f>SUMIFS(PREV_D!J:J,PREV_D!$C:$C,'03'!$J:$J,PREV_D!A:A,'03'!$M$7)</f>
        <v>0</v>
      </c>
      <c r="AQ56" s="295">
        <f>SUMIFS(PREV_D!K:K,PREV_D!$C:$C,'03'!$J:$J,PREV_D!A:A,'03'!$M$7)</f>
        <v>0</v>
      </c>
      <c r="AR56" s="295">
        <f>SUMIFS(PREV_D!L:L,PREV_D!$C:$C,'03'!$J:$J,PREV_D!A:A,'03'!$M$7)</f>
        <v>0</v>
      </c>
      <c r="AS56" s="295">
        <f>SUMIFS(PREV_D!M:M,PREV_D!$C:$C,'03'!$J:$J,PREV_D!A:A,'03'!$M$7)</f>
        <v>0</v>
      </c>
      <c r="AT56" s="295">
        <f>SUMIFS(PREV_D!N:N,PREV_D!$C:$C,'03'!$J:$J,PREV_D!A:A,'03'!$M$7)</f>
        <v>0</v>
      </c>
      <c r="AU56" s="295">
        <f>SUMIFS(PREV_D!O:O,PREV_D!$C:$C,'03'!$J:$J,PREV_D!A:A,'03'!$M$7)</f>
        <v>0</v>
      </c>
      <c r="AW56" s="185">
        <v>2060</v>
      </c>
    </row>
    <row r="57" spans="3:49" x14ac:dyDescent="0.25">
      <c r="C57" s="185" t="s">
        <v>202</v>
      </c>
      <c r="D57" s="184">
        <f>CAD!F27</f>
        <v>0</v>
      </c>
      <c r="E57" s="184">
        <f>SUMIFS(REC!F:F,REC!D:D,'03'!D:D,REC!K:K,'03'!$AY$28,REC!L:L,'03'!$M$7,REC!H:H,"efetivado")</f>
        <v>0</v>
      </c>
      <c r="F57" s="184">
        <f t="shared" si="7"/>
        <v>0</v>
      </c>
      <c r="G57" s="184">
        <f t="shared" si="4"/>
        <v>0</v>
      </c>
      <c r="I57" s="185" t="s">
        <v>202</v>
      </c>
      <c r="J57" s="184">
        <f>CAD!K27</f>
        <v>0</v>
      </c>
      <c r="K57" s="184">
        <f t="shared" si="8"/>
        <v>0</v>
      </c>
      <c r="L57" s="184">
        <f t="shared" si="9"/>
        <v>0</v>
      </c>
      <c r="M57" s="184">
        <f t="shared" si="6"/>
        <v>0</v>
      </c>
      <c r="T57" s="295">
        <f>SUMIFS(DES!F:F,DES!K:K,'03'!$AY$28,DES!L:L,'03'!$M$7,DES!D:D,'03'!J:J,DES!H:H,"Efetivado")</f>
        <v>0</v>
      </c>
      <c r="U57" s="295">
        <f>SUMIFS(CAR!H:H,CAR!M:M,'03'!$AY$28,CAR!N:N,'03'!$M$7,CAR!D:D,'03'!J:J,CAR!J:J,"Efetivado")</f>
        <v>0</v>
      </c>
      <c r="W57" s="295">
        <f>SUMIFS(PREV_R!D:D,PREV_R!$C:$C,'03'!$D:$D,PREV_R!A:A,'03'!$M$7)</f>
        <v>0</v>
      </c>
      <c r="X57" s="295">
        <f>SUMIFS(PREV_R!E:E,PREV_R!$C:$C,'03'!$D:$D,PREV_R!A:A,'03'!$M$7)</f>
        <v>0</v>
      </c>
      <c r="Y57" s="295">
        <f>SUMIFS(PREV_R!F:F,PREV_R!$C:$C,'03'!$D:$D,PREV_R!A:A,'03'!$M$7)</f>
        <v>0</v>
      </c>
      <c r="Z57" s="295">
        <f>SUMIFS(PREV_R!G:G,PREV_R!$C:$C,'03'!$D:$D,PREV_R!A:A,'03'!$M$7)</f>
        <v>0</v>
      </c>
      <c r="AA57" s="295">
        <f>SUMIFS(PREV_R!H:H,PREV_R!$C:$C,'03'!$D:$D,PREV_R!A:A,'03'!$M$7)</f>
        <v>0</v>
      </c>
      <c r="AB57" s="295">
        <f>SUMIFS(PREV_R!I:I,PREV_R!$C:$C,'03'!$D:$D,PREV_R!A:A,'03'!$M$7)</f>
        <v>0</v>
      </c>
      <c r="AC57" s="295">
        <f>SUMIFS(PREV_R!J:J,PREV_R!$C:$C,'03'!$D:$D,PREV_R!A:A,'03'!$M$7)</f>
        <v>0</v>
      </c>
      <c r="AD57" s="295">
        <f>SUMIFS(PREV_R!K:K,PREV_R!$C:$C,'03'!$D:$D,PREV_R!A:A,'03'!$M$7)</f>
        <v>0</v>
      </c>
      <c r="AE57" s="295">
        <f>SUMIFS(PREV_R!L:L,PREV_R!$C:$C,'03'!$D:$D,PREV_R!A:A,'03'!$M$7)</f>
        <v>0</v>
      </c>
      <c r="AF57" s="295">
        <f>SUMIFS(PREV_R!M:M,PREV_R!$C:$C,'03'!$D:$D,PREV_R!A:A,'03'!$M$7)</f>
        <v>0</v>
      </c>
      <c r="AG57" s="295">
        <f>SUMIFS(PREV_R!N:N,PREV_R!$C:$C,'03'!$D:$D,PREV_R!A:A,'03'!$M$7)</f>
        <v>0</v>
      </c>
      <c r="AH57" s="295">
        <f>SUMIFS(PREV_R!O:O,PREV_R!$C:$C,'03'!$D:$D,PREV_R!A:A,'03'!$M$7)</f>
        <v>0</v>
      </c>
      <c r="AJ57" s="295">
        <f>SUMIFS(PREV_D!D:D,PREV_D!$C:$C,'03'!$J:$J,PREV_D!A:A,'03'!$M$7)</f>
        <v>0</v>
      </c>
      <c r="AK57" s="295">
        <f>SUMIFS(PREV_D!E:E,PREV_D!$C:$C,'03'!$J:$J,PREV_D!A:A,'03'!$M$7)</f>
        <v>0</v>
      </c>
      <c r="AL57" s="295">
        <f>SUMIFS(PREV_D!F:F,PREV_D!$C:$C,'03'!$J:$J,PREV_D!A:A,'03'!$M$7)</f>
        <v>0</v>
      </c>
      <c r="AM57" s="295">
        <f>SUMIFS(PREV_D!G:G,PREV_D!$C:$C,'03'!$J:$J,PREV_D!A:A,'03'!$M$7)</f>
        <v>0</v>
      </c>
      <c r="AN57" s="295">
        <f>SUMIFS(PREV_D!H:H,PREV_D!$C:$C,'03'!$J:$J,PREV_D!A:A,'03'!$M$7)</f>
        <v>0</v>
      </c>
      <c r="AO57" s="295">
        <f>SUMIFS(PREV_D!I:I,PREV_D!$C:$C,'03'!$J:$J,PREV_D!A:A,'03'!$M$7)</f>
        <v>0</v>
      </c>
      <c r="AP57" s="295">
        <f>SUMIFS(PREV_D!J:J,PREV_D!$C:$C,'03'!$J:$J,PREV_D!A:A,'03'!$M$7)</f>
        <v>0</v>
      </c>
      <c r="AQ57" s="295">
        <f>SUMIFS(PREV_D!K:K,PREV_D!$C:$C,'03'!$J:$J,PREV_D!A:A,'03'!$M$7)</f>
        <v>0</v>
      </c>
      <c r="AR57" s="295">
        <f>SUMIFS(PREV_D!L:L,PREV_D!$C:$C,'03'!$J:$J,PREV_D!A:A,'03'!$M$7)</f>
        <v>0</v>
      </c>
      <c r="AS57" s="295">
        <f>SUMIFS(PREV_D!M:M,PREV_D!$C:$C,'03'!$J:$J,PREV_D!A:A,'03'!$M$7)</f>
        <v>0</v>
      </c>
      <c r="AT57" s="295">
        <f>SUMIFS(PREV_D!N:N,PREV_D!$C:$C,'03'!$J:$J,PREV_D!A:A,'03'!$M$7)</f>
        <v>0</v>
      </c>
      <c r="AU57" s="295">
        <f>SUMIFS(PREV_D!O:O,PREV_D!$C:$C,'03'!$J:$J,PREV_D!A:A,'03'!$M$7)</f>
        <v>0</v>
      </c>
      <c r="AW57" s="185">
        <v>2061</v>
      </c>
    </row>
    <row r="58" spans="3:49" x14ac:dyDescent="0.25">
      <c r="C58" s="185" t="s">
        <v>203</v>
      </c>
      <c r="D58" s="184">
        <f>CAD!F28</f>
        <v>0</v>
      </c>
      <c r="E58" s="184">
        <f>SUMIFS(REC!F:F,REC!D:D,'03'!D:D,REC!K:K,'03'!$AY$28,REC!L:L,'03'!$M$7,REC!H:H,"efetivado")</f>
        <v>0</v>
      </c>
      <c r="F58" s="184">
        <f t="shared" si="7"/>
        <v>0</v>
      </c>
      <c r="G58" s="184">
        <f t="shared" si="4"/>
        <v>0</v>
      </c>
      <c r="I58" s="185" t="s">
        <v>203</v>
      </c>
      <c r="J58" s="184">
        <f>CAD!K28</f>
        <v>0</v>
      </c>
      <c r="K58" s="184">
        <f t="shared" si="8"/>
        <v>0</v>
      </c>
      <c r="L58" s="184">
        <f t="shared" si="9"/>
        <v>0</v>
      </c>
      <c r="M58" s="184">
        <f t="shared" si="6"/>
        <v>0</v>
      </c>
      <c r="T58" s="295">
        <f>SUMIFS(DES!F:F,DES!K:K,'03'!$AY$28,DES!L:L,'03'!$M$7,DES!D:D,'03'!J:J,DES!H:H,"Efetivado")</f>
        <v>0</v>
      </c>
      <c r="U58" s="295">
        <f>SUMIFS(CAR!H:H,CAR!M:M,'03'!$AY$28,CAR!N:N,'03'!$M$7,CAR!D:D,'03'!J:J,CAR!J:J,"Efetivado")</f>
        <v>0</v>
      </c>
      <c r="W58" s="295">
        <f>SUMIFS(PREV_R!D:D,PREV_R!$C:$C,'03'!$D:$D,PREV_R!A:A,'03'!$M$7)</f>
        <v>0</v>
      </c>
      <c r="X58" s="295">
        <f>SUMIFS(PREV_R!E:E,PREV_R!$C:$C,'03'!$D:$D,PREV_R!A:A,'03'!$M$7)</f>
        <v>0</v>
      </c>
      <c r="Y58" s="295">
        <f>SUMIFS(PREV_R!F:F,PREV_R!$C:$C,'03'!$D:$D,PREV_R!A:A,'03'!$M$7)</f>
        <v>0</v>
      </c>
      <c r="Z58" s="295">
        <f>SUMIFS(PREV_R!G:G,PREV_R!$C:$C,'03'!$D:$D,PREV_R!A:A,'03'!$M$7)</f>
        <v>0</v>
      </c>
      <c r="AA58" s="295">
        <f>SUMIFS(PREV_R!H:H,PREV_R!$C:$C,'03'!$D:$D,PREV_R!A:A,'03'!$M$7)</f>
        <v>0</v>
      </c>
      <c r="AB58" s="295">
        <f>SUMIFS(PREV_R!I:I,PREV_R!$C:$C,'03'!$D:$D,PREV_R!A:A,'03'!$M$7)</f>
        <v>0</v>
      </c>
      <c r="AC58" s="295">
        <f>SUMIFS(PREV_R!J:J,PREV_R!$C:$C,'03'!$D:$D,PREV_R!A:A,'03'!$M$7)</f>
        <v>0</v>
      </c>
      <c r="AD58" s="295">
        <f>SUMIFS(PREV_R!K:K,PREV_R!$C:$C,'03'!$D:$D,PREV_R!A:A,'03'!$M$7)</f>
        <v>0</v>
      </c>
      <c r="AE58" s="295">
        <f>SUMIFS(PREV_R!L:L,PREV_R!$C:$C,'03'!$D:$D,PREV_R!A:A,'03'!$M$7)</f>
        <v>0</v>
      </c>
      <c r="AF58" s="295">
        <f>SUMIFS(PREV_R!M:M,PREV_R!$C:$C,'03'!$D:$D,PREV_R!A:A,'03'!$M$7)</f>
        <v>0</v>
      </c>
      <c r="AG58" s="295">
        <f>SUMIFS(PREV_R!N:N,PREV_R!$C:$C,'03'!$D:$D,PREV_R!A:A,'03'!$M$7)</f>
        <v>0</v>
      </c>
      <c r="AH58" s="295">
        <f>SUMIFS(PREV_R!O:O,PREV_R!$C:$C,'03'!$D:$D,PREV_R!A:A,'03'!$M$7)</f>
        <v>0</v>
      </c>
      <c r="AJ58" s="295">
        <f>SUMIFS(PREV_D!D:D,PREV_D!$C:$C,'03'!$J:$J,PREV_D!A:A,'03'!$M$7)</f>
        <v>0</v>
      </c>
      <c r="AK58" s="295">
        <f>SUMIFS(PREV_D!E:E,PREV_D!$C:$C,'03'!$J:$J,PREV_D!A:A,'03'!$M$7)</f>
        <v>0</v>
      </c>
      <c r="AL58" s="295">
        <f>SUMIFS(PREV_D!F:F,PREV_D!$C:$C,'03'!$J:$J,PREV_D!A:A,'03'!$M$7)</f>
        <v>0</v>
      </c>
      <c r="AM58" s="295">
        <f>SUMIFS(PREV_D!G:G,PREV_D!$C:$C,'03'!$J:$J,PREV_D!A:A,'03'!$M$7)</f>
        <v>0</v>
      </c>
      <c r="AN58" s="295">
        <f>SUMIFS(PREV_D!H:H,PREV_D!$C:$C,'03'!$J:$J,PREV_D!A:A,'03'!$M$7)</f>
        <v>0</v>
      </c>
      <c r="AO58" s="295">
        <f>SUMIFS(PREV_D!I:I,PREV_D!$C:$C,'03'!$J:$J,PREV_D!A:A,'03'!$M$7)</f>
        <v>0</v>
      </c>
      <c r="AP58" s="295">
        <f>SUMIFS(PREV_D!J:J,PREV_D!$C:$C,'03'!$J:$J,PREV_D!A:A,'03'!$M$7)</f>
        <v>0</v>
      </c>
      <c r="AQ58" s="295">
        <f>SUMIFS(PREV_D!K:K,PREV_D!$C:$C,'03'!$J:$J,PREV_D!A:A,'03'!$M$7)</f>
        <v>0</v>
      </c>
      <c r="AR58" s="295">
        <f>SUMIFS(PREV_D!L:L,PREV_D!$C:$C,'03'!$J:$J,PREV_D!A:A,'03'!$M$7)</f>
        <v>0</v>
      </c>
      <c r="AS58" s="295">
        <f>SUMIFS(PREV_D!M:M,PREV_D!$C:$C,'03'!$J:$J,PREV_D!A:A,'03'!$M$7)</f>
        <v>0</v>
      </c>
      <c r="AT58" s="295">
        <f>SUMIFS(PREV_D!N:N,PREV_D!$C:$C,'03'!$J:$J,PREV_D!A:A,'03'!$M$7)</f>
        <v>0</v>
      </c>
      <c r="AU58" s="295">
        <f>SUMIFS(PREV_D!O:O,PREV_D!$C:$C,'03'!$J:$J,PREV_D!A:A,'03'!$M$7)</f>
        <v>0</v>
      </c>
      <c r="AW58" s="185">
        <v>2062</v>
      </c>
    </row>
    <row r="59" spans="3:49" x14ac:dyDescent="0.25">
      <c r="C59" s="185" t="s">
        <v>204</v>
      </c>
      <c r="D59" s="184">
        <f>CAD!F29</f>
        <v>0</v>
      </c>
      <c r="E59" s="184">
        <f>SUMIFS(REC!F:F,REC!D:D,'03'!D:D,REC!K:K,'03'!$AY$28,REC!L:L,'03'!$M$7,REC!H:H,"efetivado")</f>
        <v>0</v>
      </c>
      <c r="F59" s="184">
        <f t="shared" si="7"/>
        <v>0</v>
      </c>
      <c r="G59" s="184">
        <f t="shared" si="4"/>
        <v>0</v>
      </c>
      <c r="I59" s="185" t="s">
        <v>204</v>
      </c>
      <c r="J59" s="184">
        <f>CAD!K29</f>
        <v>0</v>
      </c>
      <c r="K59" s="184">
        <f t="shared" si="8"/>
        <v>0</v>
      </c>
      <c r="L59" s="184">
        <f t="shared" si="9"/>
        <v>0</v>
      </c>
      <c r="M59" s="184">
        <f t="shared" si="6"/>
        <v>0</v>
      </c>
      <c r="T59" s="295">
        <f>SUMIFS(DES!F:F,DES!K:K,'03'!$AY$28,DES!L:L,'03'!$M$7,DES!D:D,'03'!J:J,DES!H:H,"Efetivado")</f>
        <v>0</v>
      </c>
      <c r="U59" s="295">
        <f>SUMIFS(CAR!H:H,CAR!M:M,'03'!$AY$28,CAR!N:N,'03'!$M$7,CAR!D:D,'03'!J:J,CAR!J:J,"Efetivado")</f>
        <v>0</v>
      </c>
      <c r="W59" s="295">
        <f>SUMIFS(PREV_R!D:D,PREV_R!$C:$C,'03'!$D:$D,PREV_R!A:A,'03'!$M$7)</f>
        <v>0</v>
      </c>
      <c r="X59" s="295">
        <f>SUMIFS(PREV_R!E:E,PREV_R!$C:$C,'03'!$D:$D,PREV_R!A:A,'03'!$M$7)</f>
        <v>0</v>
      </c>
      <c r="Y59" s="295">
        <f>SUMIFS(PREV_R!F:F,PREV_R!$C:$C,'03'!$D:$D,PREV_R!A:A,'03'!$M$7)</f>
        <v>0</v>
      </c>
      <c r="Z59" s="295">
        <f>SUMIFS(PREV_R!G:G,PREV_R!$C:$C,'03'!$D:$D,PREV_R!A:A,'03'!$M$7)</f>
        <v>0</v>
      </c>
      <c r="AA59" s="295">
        <f>SUMIFS(PREV_R!H:H,PREV_R!$C:$C,'03'!$D:$D,PREV_R!A:A,'03'!$M$7)</f>
        <v>0</v>
      </c>
      <c r="AB59" s="295">
        <f>SUMIFS(PREV_R!I:I,PREV_R!$C:$C,'03'!$D:$D,PREV_R!A:A,'03'!$M$7)</f>
        <v>0</v>
      </c>
      <c r="AC59" s="295">
        <f>SUMIFS(PREV_R!J:J,PREV_R!$C:$C,'03'!$D:$D,PREV_R!A:A,'03'!$M$7)</f>
        <v>0</v>
      </c>
      <c r="AD59" s="295">
        <f>SUMIFS(PREV_R!K:K,PREV_R!$C:$C,'03'!$D:$D,PREV_R!A:A,'03'!$M$7)</f>
        <v>0</v>
      </c>
      <c r="AE59" s="295">
        <f>SUMIFS(PREV_R!L:L,PREV_R!$C:$C,'03'!$D:$D,PREV_R!A:A,'03'!$M$7)</f>
        <v>0</v>
      </c>
      <c r="AF59" s="295">
        <f>SUMIFS(PREV_R!M:M,PREV_R!$C:$C,'03'!$D:$D,PREV_R!A:A,'03'!$M$7)</f>
        <v>0</v>
      </c>
      <c r="AG59" s="295">
        <f>SUMIFS(PREV_R!N:N,PREV_R!$C:$C,'03'!$D:$D,PREV_R!A:A,'03'!$M$7)</f>
        <v>0</v>
      </c>
      <c r="AH59" s="295">
        <f>SUMIFS(PREV_R!O:O,PREV_R!$C:$C,'03'!$D:$D,PREV_R!A:A,'03'!$M$7)</f>
        <v>0</v>
      </c>
      <c r="AJ59" s="295">
        <f>SUMIFS(PREV_D!D:D,PREV_D!$C:$C,'03'!$J:$J,PREV_D!A:A,'03'!$M$7)</f>
        <v>0</v>
      </c>
      <c r="AK59" s="295">
        <f>SUMIFS(PREV_D!E:E,PREV_D!$C:$C,'03'!$J:$J,PREV_D!A:A,'03'!$M$7)</f>
        <v>0</v>
      </c>
      <c r="AL59" s="295">
        <f>SUMIFS(PREV_D!F:F,PREV_D!$C:$C,'03'!$J:$J,PREV_D!A:A,'03'!$M$7)</f>
        <v>0</v>
      </c>
      <c r="AM59" s="295">
        <f>SUMIFS(PREV_D!G:G,PREV_D!$C:$C,'03'!$J:$J,PREV_D!A:A,'03'!$M$7)</f>
        <v>0</v>
      </c>
      <c r="AN59" s="295">
        <f>SUMIFS(PREV_D!H:H,PREV_D!$C:$C,'03'!$J:$J,PREV_D!A:A,'03'!$M$7)</f>
        <v>0</v>
      </c>
      <c r="AO59" s="295">
        <f>SUMIFS(PREV_D!I:I,PREV_D!$C:$C,'03'!$J:$J,PREV_D!A:A,'03'!$M$7)</f>
        <v>0</v>
      </c>
      <c r="AP59" s="295">
        <f>SUMIFS(PREV_D!J:J,PREV_D!$C:$C,'03'!$J:$J,PREV_D!A:A,'03'!$M$7)</f>
        <v>0</v>
      </c>
      <c r="AQ59" s="295">
        <f>SUMIFS(PREV_D!K:K,PREV_D!$C:$C,'03'!$J:$J,PREV_D!A:A,'03'!$M$7)</f>
        <v>0</v>
      </c>
      <c r="AR59" s="295">
        <f>SUMIFS(PREV_D!L:L,PREV_D!$C:$C,'03'!$J:$J,PREV_D!A:A,'03'!$M$7)</f>
        <v>0</v>
      </c>
      <c r="AS59" s="295">
        <f>SUMIFS(PREV_D!M:M,PREV_D!$C:$C,'03'!$J:$J,PREV_D!A:A,'03'!$M$7)</f>
        <v>0</v>
      </c>
      <c r="AT59" s="295">
        <f>SUMIFS(PREV_D!N:N,PREV_D!$C:$C,'03'!$J:$J,PREV_D!A:A,'03'!$M$7)</f>
        <v>0</v>
      </c>
      <c r="AU59" s="295">
        <f>SUMIFS(PREV_D!O:O,PREV_D!$C:$C,'03'!$J:$J,PREV_D!A:A,'03'!$M$7)</f>
        <v>0</v>
      </c>
      <c r="AW59" s="185">
        <v>2063</v>
      </c>
    </row>
    <row r="60" spans="3:49" x14ac:dyDescent="0.25">
      <c r="C60" s="185" t="s">
        <v>205</v>
      </c>
      <c r="D60" s="184">
        <f>CAD!F30</f>
        <v>0</v>
      </c>
      <c r="E60" s="184">
        <f>SUMIFS(REC!F:F,REC!D:D,'03'!D:D,REC!K:K,'03'!$AY$28,REC!L:L,'03'!$M$7,REC!H:H,"efetivado")</f>
        <v>0</v>
      </c>
      <c r="F60" s="184">
        <f t="shared" si="7"/>
        <v>0</v>
      </c>
      <c r="G60" s="184">
        <f t="shared" si="4"/>
        <v>0</v>
      </c>
      <c r="I60" s="185" t="s">
        <v>205</v>
      </c>
      <c r="J60" s="184">
        <f>CAD!K30</f>
        <v>0</v>
      </c>
      <c r="K60" s="184">
        <f t="shared" si="8"/>
        <v>0</v>
      </c>
      <c r="L60" s="184">
        <f t="shared" si="9"/>
        <v>0</v>
      </c>
      <c r="M60" s="184">
        <f t="shared" si="6"/>
        <v>0</v>
      </c>
      <c r="T60" s="295">
        <f>SUMIFS(DES!F:F,DES!K:K,'03'!$AY$28,DES!L:L,'03'!$M$7,DES!D:D,'03'!J:J,DES!H:H,"Efetivado")</f>
        <v>0</v>
      </c>
      <c r="U60" s="295">
        <f>SUMIFS(CAR!H:H,CAR!M:M,'03'!$AY$28,CAR!N:N,'03'!$M$7,CAR!D:D,'03'!J:J,CAR!J:J,"Efetivado")</f>
        <v>0</v>
      </c>
      <c r="W60" s="295">
        <f>SUMIFS(PREV_R!D:D,PREV_R!$C:$C,'03'!$D:$D,PREV_R!A:A,'03'!$M$7)</f>
        <v>0</v>
      </c>
      <c r="X60" s="295">
        <f>SUMIFS(PREV_R!E:E,PREV_R!$C:$C,'03'!$D:$D,PREV_R!A:A,'03'!$M$7)</f>
        <v>0</v>
      </c>
      <c r="Y60" s="295">
        <f>SUMIFS(PREV_R!F:F,PREV_R!$C:$C,'03'!$D:$D,PREV_R!A:A,'03'!$M$7)</f>
        <v>0</v>
      </c>
      <c r="Z60" s="295">
        <f>SUMIFS(PREV_R!G:G,PREV_R!$C:$C,'03'!$D:$D,PREV_R!A:A,'03'!$M$7)</f>
        <v>0</v>
      </c>
      <c r="AA60" s="295">
        <f>SUMIFS(PREV_R!H:H,PREV_R!$C:$C,'03'!$D:$D,PREV_R!A:A,'03'!$M$7)</f>
        <v>0</v>
      </c>
      <c r="AB60" s="295">
        <f>SUMIFS(PREV_R!I:I,PREV_R!$C:$C,'03'!$D:$D,PREV_R!A:A,'03'!$M$7)</f>
        <v>0</v>
      </c>
      <c r="AC60" s="295">
        <f>SUMIFS(PREV_R!J:J,PREV_R!$C:$C,'03'!$D:$D,PREV_R!A:A,'03'!$M$7)</f>
        <v>0</v>
      </c>
      <c r="AD60" s="295">
        <f>SUMIFS(PREV_R!K:K,PREV_R!$C:$C,'03'!$D:$D,PREV_R!A:A,'03'!$M$7)</f>
        <v>0</v>
      </c>
      <c r="AE60" s="295">
        <f>SUMIFS(PREV_R!L:L,PREV_R!$C:$C,'03'!$D:$D,PREV_R!A:A,'03'!$M$7)</f>
        <v>0</v>
      </c>
      <c r="AF60" s="295">
        <f>SUMIFS(PREV_R!M:M,PREV_R!$C:$C,'03'!$D:$D,PREV_R!A:A,'03'!$M$7)</f>
        <v>0</v>
      </c>
      <c r="AG60" s="295">
        <f>SUMIFS(PREV_R!N:N,PREV_R!$C:$C,'03'!$D:$D,PREV_R!A:A,'03'!$M$7)</f>
        <v>0</v>
      </c>
      <c r="AH60" s="295">
        <f>SUMIFS(PREV_R!O:O,PREV_R!$C:$C,'03'!$D:$D,PREV_R!A:A,'03'!$M$7)</f>
        <v>0</v>
      </c>
      <c r="AJ60" s="295">
        <f>SUMIFS(PREV_D!D:D,PREV_D!$C:$C,'03'!$J:$J,PREV_D!A:A,'03'!$M$7)</f>
        <v>0</v>
      </c>
      <c r="AK60" s="295">
        <f>SUMIFS(PREV_D!E:E,PREV_D!$C:$C,'03'!$J:$J,PREV_D!A:A,'03'!$M$7)</f>
        <v>0</v>
      </c>
      <c r="AL60" s="295">
        <f>SUMIFS(PREV_D!F:F,PREV_D!$C:$C,'03'!$J:$J,PREV_D!A:A,'03'!$M$7)</f>
        <v>0</v>
      </c>
      <c r="AM60" s="295">
        <f>SUMIFS(PREV_D!G:G,PREV_D!$C:$C,'03'!$J:$J,PREV_D!A:A,'03'!$M$7)</f>
        <v>0</v>
      </c>
      <c r="AN60" s="295">
        <f>SUMIFS(PREV_D!H:H,PREV_D!$C:$C,'03'!$J:$J,PREV_D!A:A,'03'!$M$7)</f>
        <v>0</v>
      </c>
      <c r="AO60" s="295">
        <f>SUMIFS(PREV_D!I:I,PREV_D!$C:$C,'03'!$J:$J,PREV_D!A:A,'03'!$M$7)</f>
        <v>0</v>
      </c>
      <c r="AP60" s="295">
        <f>SUMIFS(PREV_D!J:J,PREV_D!$C:$C,'03'!$J:$J,PREV_D!A:A,'03'!$M$7)</f>
        <v>0</v>
      </c>
      <c r="AQ60" s="295">
        <f>SUMIFS(PREV_D!K:K,PREV_D!$C:$C,'03'!$J:$J,PREV_D!A:A,'03'!$M$7)</f>
        <v>0</v>
      </c>
      <c r="AR60" s="295">
        <f>SUMIFS(PREV_D!L:L,PREV_D!$C:$C,'03'!$J:$J,PREV_D!A:A,'03'!$M$7)</f>
        <v>0</v>
      </c>
      <c r="AS60" s="295">
        <f>SUMIFS(PREV_D!M:M,PREV_D!$C:$C,'03'!$J:$J,PREV_D!A:A,'03'!$M$7)</f>
        <v>0</v>
      </c>
      <c r="AT60" s="295">
        <f>SUMIFS(PREV_D!N:N,PREV_D!$C:$C,'03'!$J:$J,PREV_D!A:A,'03'!$M$7)</f>
        <v>0</v>
      </c>
      <c r="AU60" s="295">
        <f>SUMIFS(PREV_D!O:O,PREV_D!$C:$C,'03'!$J:$J,PREV_D!A:A,'03'!$M$7)</f>
        <v>0</v>
      </c>
      <c r="AW60" s="185">
        <v>2064</v>
      </c>
    </row>
    <row r="61" spans="3:49" x14ac:dyDescent="0.25">
      <c r="C61" s="185" t="s">
        <v>206</v>
      </c>
      <c r="D61" s="184">
        <f>CAD!F31</f>
        <v>0</v>
      </c>
      <c r="E61" s="184">
        <f>SUMIFS(REC!F:F,REC!D:D,'03'!D:D,REC!K:K,'03'!$AY$28,REC!L:L,'03'!$M$7,REC!H:H,"efetivado")</f>
        <v>0</v>
      </c>
      <c r="F61" s="184">
        <f t="shared" si="7"/>
        <v>0</v>
      </c>
      <c r="G61" s="184">
        <f t="shared" si="4"/>
        <v>0</v>
      </c>
      <c r="I61" s="185" t="s">
        <v>206</v>
      </c>
      <c r="J61" s="184">
        <f>CAD!K31</f>
        <v>0</v>
      </c>
      <c r="K61" s="184">
        <f t="shared" si="8"/>
        <v>0</v>
      </c>
      <c r="L61" s="184">
        <f t="shared" si="9"/>
        <v>0</v>
      </c>
      <c r="M61" s="184">
        <f t="shared" si="6"/>
        <v>0</v>
      </c>
      <c r="T61" s="295">
        <f>SUMIFS(DES!F:F,DES!K:K,'03'!$AY$28,DES!L:L,'03'!$M$7,DES!D:D,'03'!J:J,DES!H:H,"Efetivado")</f>
        <v>0</v>
      </c>
      <c r="U61" s="295">
        <f>SUMIFS(CAR!H:H,CAR!M:M,'03'!$AY$28,CAR!N:N,'03'!$M$7,CAR!D:D,'03'!J:J,CAR!J:J,"Efetivado")</f>
        <v>0</v>
      </c>
      <c r="W61" s="295">
        <f>SUMIFS(PREV_R!D:D,PREV_R!$C:$C,'03'!$D:$D,PREV_R!A:A,'03'!$M$7)</f>
        <v>0</v>
      </c>
      <c r="X61" s="295">
        <f>SUMIFS(PREV_R!E:E,PREV_R!$C:$C,'03'!$D:$D,PREV_R!A:A,'03'!$M$7)</f>
        <v>0</v>
      </c>
      <c r="Y61" s="295">
        <f>SUMIFS(PREV_R!F:F,PREV_R!$C:$C,'03'!$D:$D,PREV_R!A:A,'03'!$M$7)</f>
        <v>0</v>
      </c>
      <c r="Z61" s="295">
        <f>SUMIFS(PREV_R!G:G,PREV_R!$C:$C,'03'!$D:$D,PREV_R!A:A,'03'!$M$7)</f>
        <v>0</v>
      </c>
      <c r="AA61" s="295">
        <f>SUMIFS(PREV_R!H:H,PREV_R!$C:$C,'03'!$D:$D,PREV_R!A:A,'03'!$M$7)</f>
        <v>0</v>
      </c>
      <c r="AB61" s="295">
        <f>SUMIFS(PREV_R!I:I,PREV_R!$C:$C,'03'!$D:$D,PREV_R!A:A,'03'!$M$7)</f>
        <v>0</v>
      </c>
      <c r="AC61" s="295">
        <f>SUMIFS(PREV_R!J:J,PREV_R!$C:$C,'03'!$D:$D,PREV_R!A:A,'03'!$M$7)</f>
        <v>0</v>
      </c>
      <c r="AD61" s="295">
        <f>SUMIFS(PREV_R!K:K,PREV_R!$C:$C,'03'!$D:$D,PREV_R!A:A,'03'!$M$7)</f>
        <v>0</v>
      </c>
      <c r="AE61" s="295">
        <f>SUMIFS(PREV_R!L:L,PREV_R!$C:$C,'03'!$D:$D,PREV_R!A:A,'03'!$M$7)</f>
        <v>0</v>
      </c>
      <c r="AF61" s="295">
        <f>SUMIFS(PREV_R!M:M,PREV_R!$C:$C,'03'!$D:$D,PREV_R!A:A,'03'!$M$7)</f>
        <v>0</v>
      </c>
      <c r="AG61" s="295">
        <f>SUMIFS(PREV_R!N:N,PREV_R!$C:$C,'03'!$D:$D,PREV_R!A:A,'03'!$M$7)</f>
        <v>0</v>
      </c>
      <c r="AH61" s="295">
        <f>SUMIFS(PREV_R!O:O,PREV_R!$C:$C,'03'!$D:$D,PREV_R!A:A,'03'!$M$7)</f>
        <v>0</v>
      </c>
      <c r="AJ61" s="295">
        <f>SUMIFS(PREV_D!D:D,PREV_D!$C:$C,'03'!$J:$J,PREV_D!A:A,'03'!$M$7)</f>
        <v>0</v>
      </c>
      <c r="AK61" s="295">
        <f>SUMIFS(PREV_D!E:E,PREV_D!$C:$C,'03'!$J:$J,PREV_D!A:A,'03'!$M$7)</f>
        <v>0</v>
      </c>
      <c r="AL61" s="295">
        <f>SUMIFS(PREV_D!F:F,PREV_D!$C:$C,'03'!$J:$J,PREV_D!A:A,'03'!$M$7)</f>
        <v>0</v>
      </c>
      <c r="AM61" s="295">
        <f>SUMIFS(PREV_D!G:G,PREV_D!$C:$C,'03'!$J:$J,PREV_D!A:A,'03'!$M$7)</f>
        <v>0</v>
      </c>
      <c r="AN61" s="295">
        <f>SUMIFS(PREV_D!H:H,PREV_D!$C:$C,'03'!$J:$J,PREV_D!A:A,'03'!$M$7)</f>
        <v>0</v>
      </c>
      <c r="AO61" s="295">
        <f>SUMIFS(PREV_D!I:I,PREV_D!$C:$C,'03'!$J:$J,PREV_D!A:A,'03'!$M$7)</f>
        <v>0</v>
      </c>
      <c r="AP61" s="295">
        <f>SUMIFS(PREV_D!J:J,PREV_D!$C:$C,'03'!$J:$J,PREV_D!A:A,'03'!$M$7)</f>
        <v>0</v>
      </c>
      <c r="AQ61" s="295">
        <f>SUMIFS(PREV_D!K:K,PREV_D!$C:$C,'03'!$J:$J,PREV_D!A:A,'03'!$M$7)</f>
        <v>0</v>
      </c>
      <c r="AR61" s="295">
        <f>SUMIFS(PREV_D!L:L,PREV_D!$C:$C,'03'!$J:$J,PREV_D!A:A,'03'!$M$7)</f>
        <v>0</v>
      </c>
      <c r="AS61" s="295">
        <f>SUMIFS(PREV_D!M:M,PREV_D!$C:$C,'03'!$J:$J,PREV_D!A:A,'03'!$M$7)</f>
        <v>0</v>
      </c>
      <c r="AT61" s="295">
        <f>SUMIFS(PREV_D!N:N,PREV_D!$C:$C,'03'!$J:$J,PREV_D!A:A,'03'!$M$7)</f>
        <v>0</v>
      </c>
      <c r="AU61" s="295">
        <f>SUMIFS(PREV_D!O:O,PREV_D!$C:$C,'03'!$J:$J,PREV_D!A:A,'03'!$M$7)</f>
        <v>0</v>
      </c>
      <c r="AW61" s="185">
        <v>2065</v>
      </c>
    </row>
    <row r="62" spans="3:49" x14ac:dyDescent="0.25">
      <c r="AW62" s="185">
        <v>2066</v>
      </c>
    </row>
    <row r="63" spans="3:49" x14ac:dyDescent="0.25">
      <c r="AW63" s="185">
        <v>2067</v>
      </c>
    </row>
    <row r="64" spans="3:49" x14ac:dyDescent="0.25">
      <c r="AW64" s="185">
        <v>2068</v>
      </c>
    </row>
  </sheetData>
  <mergeCells count="7">
    <mergeCell ref="AJ9:AU9"/>
    <mergeCell ref="W9:AH9"/>
    <mergeCell ref="C6:H7"/>
    <mergeCell ref="C10:D10"/>
    <mergeCell ref="I10:J10"/>
    <mergeCell ref="C9:G9"/>
    <mergeCell ref="I9:M9"/>
  </mergeCells>
  <conditionalFormatting sqref="G12:G61 M12:M61">
    <cfRule type="cellIs" dxfId="47" priority="6" operator="greaterThan">
      <formula>0</formula>
    </cfRule>
  </conditionalFormatting>
  <conditionalFormatting sqref="C12:G61">
    <cfRule type="expression" dxfId="46" priority="4">
      <formula>$D12&lt;&gt;0</formula>
    </cfRule>
  </conditionalFormatting>
  <conditionalFormatting sqref="C12:C61">
    <cfRule type="expression" dxfId="45" priority="3">
      <formula>$D12&lt;&gt;0</formula>
    </cfRule>
  </conditionalFormatting>
  <conditionalFormatting sqref="I12:M61">
    <cfRule type="expression" dxfId="44" priority="2">
      <formula>$J12&lt;&gt;0</formula>
    </cfRule>
  </conditionalFormatting>
  <conditionalFormatting sqref="I12:I61">
    <cfRule type="expression" dxfId="43" priority="1">
      <formula>J12&lt;&gt;0</formula>
    </cfRule>
  </conditionalFormatting>
  <conditionalFormatting sqref="G11:G61 M11:M61">
    <cfRule type="cellIs" dxfId="42" priority="5" operator="lessThan">
      <formula>0</formula>
    </cfRule>
  </conditionalFormatting>
  <dataValidations count="2">
    <dataValidation type="list" allowBlank="1" showInputMessage="1" showErrorMessage="1" sqref="K7" xr:uid="{00000000-0002-0000-0E00-000000000000}">
      <formula1>$AY$14:$AY$25</formula1>
    </dataValidation>
    <dataValidation type="list" allowBlank="1" showInputMessage="1" showErrorMessage="1" sqref="M7" xr:uid="{00000000-0002-0000-0E00-000001000000}">
      <formula1>$AW$14:$AW$64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7">
    <tabColor rgb="FFFF0000"/>
  </sheetPr>
  <dimension ref="A1:AA59"/>
  <sheetViews>
    <sheetView showGridLines="0" showRowColHeaders="0" workbookViewId="0">
      <pane ySplit="4" topLeftCell="A5" activePane="bottomLeft" state="frozen"/>
      <selection pane="bottomLeft" activeCell="N7" sqref="N7"/>
    </sheetView>
  </sheetViews>
  <sheetFormatPr defaultRowHeight="15" x14ac:dyDescent="0.25"/>
  <cols>
    <col min="1" max="1" width="10.7109375" customWidth="1"/>
    <col min="2" max="2" width="4.28515625" customWidth="1"/>
    <col min="3" max="3" width="12.7109375" customWidth="1"/>
    <col min="4" max="6" width="13.140625" customWidth="1"/>
    <col min="7" max="7" width="3.7109375" customWidth="1"/>
    <col min="8" max="8" width="12.7109375" customWidth="1"/>
    <col min="9" max="11" width="13.140625" customWidth="1"/>
    <col min="12" max="12" width="3.7109375" customWidth="1"/>
    <col min="13" max="13" width="12.7109375" customWidth="1"/>
    <col min="14" max="16" width="13.140625" customWidth="1"/>
    <col min="22" max="23" width="0" style="295" hidden="1" customWidth="1"/>
    <col min="24" max="24" width="5" style="295" hidden="1" customWidth="1"/>
    <col min="25" max="25" width="0" style="295" hidden="1" customWidth="1"/>
    <col min="26" max="26" width="5" style="295" hidden="1" customWidth="1"/>
    <col min="27" max="27" width="6.7109375" style="295" hidden="1" customWidth="1"/>
  </cols>
  <sheetData>
    <row r="1" spans="1:27" x14ac:dyDescent="0.25">
      <c r="A1" s="59"/>
    </row>
    <row r="6" spans="1:27" x14ac:dyDescent="0.25">
      <c r="C6" s="427" t="s">
        <v>255</v>
      </c>
      <c r="D6" s="427"/>
      <c r="E6" s="427"/>
      <c r="F6" s="427"/>
      <c r="G6" s="427"/>
      <c r="H6" s="427"/>
      <c r="I6" s="427"/>
    </row>
    <row r="7" spans="1:27" x14ac:dyDescent="0.25">
      <c r="C7" s="427"/>
      <c r="D7" s="427"/>
      <c r="E7" s="427"/>
      <c r="F7" s="427"/>
      <c r="G7" s="427"/>
      <c r="H7" s="427"/>
      <c r="I7" s="427"/>
      <c r="M7" s="18" t="s">
        <v>151</v>
      </c>
      <c r="N7" s="106">
        <v>2019</v>
      </c>
    </row>
    <row r="9" spans="1:27" ht="22.5" customHeight="1" x14ac:dyDescent="0.25">
      <c r="C9" s="432" t="s">
        <v>6</v>
      </c>
      <c r="D9" s="432"/>
      <c r="E9" s="432"/>
      <c r="F9" s="432"/>
      <c r="H9" s="433" t="s">
        <v>7</v>
      </c>
      <c r="I9" s="433"/>
      <c r="J9" s="433"/>
      <c r="K9" s="433"/>
      <c r="M9" s="434" t="s">
        <v>134</v>
      </c>
      <c r="N9" s="434"/>
      <c r="O9" s="434"/>
      <c r="P9" s="434"/>
      <c r="V9" s="428" t="s">
        <v>75</v>
      </c>
      <c r="W9" s="428"/>
      <c r="Y9" s="185">
        <v>2018</v>
      </c>
      <c r="AA9" s="391"/>
    </row>
    <row r="10" spans="1:27" x14ac:dyDescent="0.25">
      <c r="C10" s="74" t="s">
        <v>49</v>
      </c>
      <c r="D10" s="74" t="s">
        <v>46</v>
      </c>
      <c r="E10" s="74" t="s">
        <v>47</v>
      </c>
      <c r="F10" s="74" t="s">
        <v>48</v>
      </c>
      <c r="H10" s="74" t="s">
        <v>49</v>
      </c>
      <c r="I10" s="74" t="s">
        <v>46</v>
      </c>
      <c r="J10" s="74" t="s">
        <v>47</v>
      </c>
      <c r="K10" s="74" t="s">
        <v>48</v>
      </c>
      <c r="M10" s="74" t="s">
        <v>49</v>
      </c>
      <c r="N10" s="74" t="s">
        <v>46</v>
      </c>
      <c r="O10" s="74" t="s">
        <v>47</v>
      </c>
      <c r="P10" s="74" t="s">
        <v>48</v>
      </c>
      <c r="V10" s="185" t="s">
        <v>70</v>
      </c>
      <c r="W10" s="185" t="s">
        <v>74</v>
      </c>
      <c r="Y10" s="185">
        <v>2019</v>
      </c>
      <c r="AA10" s="392"/>
    </row>
    <row r="11" spans="1:27" x14ac:dyDescent="0.25">
      <c r="C11" s="23" t="s">
        <v>34</v>
      </c>
      <c r="D11" s="22">
        <f>SUMIFS(REC!F:F,REC!K:K,'04'!AA:AA,REC!L:L,'04'!$N$7,REC!N:N,1)</f>
        <v>6455.05</v>
      </c>
      <c r="E11" s="22">
        <f>SUMIFS(PREV_R!D:D,PREV_R!A:A,'04'!$N$7,PREV_R!B:B,1)</f>
        <v>4360</v>
      </c>
      <c r="F11" s="22">
        <f>D11-E11</f>
        <v>2095.0500000000002</v>
      </c>
      <c r="H11" s="23" t="s">
        <v>34</v>
      </c>
      <c r="I11" s="22">
        <f>SUM(V11:W11)</f>
        <v>5534.9</v>
      </c>
      <c r="J11" s="22">
        <f>SUMIFS(PREV_D!D:D,PREV_D!A:A,'04'!$N$7,PREV_D!B:B,1)</f>
        <v>1675</v>
      </c>
      <c r="K11" s="22">
        <f>J11-I11</f>
        <v>-3859.8999999999996</v>
      </c>
      <c r="M11" s="23" t="s">
        <v>34</v>
      </c>
      <c r="N11" s="22">
        <f>D11-I11</f>
        <v>920.15000000000055</v>
      </c>
      <c r="O11" s="22">
        <f>E11-J11</f>
        <v>2685</v>
      </c>
      <c r="P11" s="22">
        <f>N11-O11</f>
        <v>-1764.8499999999995</v>
      </c>
      <c r="V11" s="295">
        <f>SUMIFS(DES!F:F,DES!K:K,'04'!AA11,DES!L:L,'04'!$N$7,DES!M:M,1)</f>
        <v>4244.8999999999996</v>
      </c>
      <c r="W11" s="295">
        <f>SUMIFS(CAR!H:H,CAR!M:M,'04'!AA:AA,CAR!N:N,'04'!$N$7,CAR!P:P,1)</f>
        <v>1290</v>
      </c>
      <c r="Y11" s="185">
        <v>2020</v>
      </c>
      <c r="AA11" s="185">
        <v>1</v>
      </c>
    </row>
    <row r="12" spans="1:27" x14ac:dyDescent="0.25">
      <c r="C12" s="23" t="s">
        <v>35</v>
      </c>
      <c r="D12" s="22">
        <f>SUMIFS(REC!F:F,REC!K:K,'04'!AA:AA,REC!L:L,'04'!$N$7,REC!N:N,1)</f>
        <v>3087.7799999999997</v>
      </c>
      <c r="E12" s="22">
        <f>SUMIFS(PREV_R!E:E,PREV_R!A:A,'04'!$N$7,PREV_R!B:B,1)</f>
        <v>4360</v>
      </c>
      <c r="F12" s="22">
        <f t="shared" ref="F12:F22" si="0">D12-E12</f>
        <v>-1272.2200000000003</v>
      </c>
      <c r="H12" s="23" t="s">
        <v>35</v>
      </c>
      <c r="I12" s="22">
        <f t="shared" ref="I12:I22" si="1">SUM(V12:W12)</f>
        <v>4953.37</v>
      </c>
      <c r="J12" s="22">
        <f>SUMIFS(PREV_D!E:E,PREV_D!A:A,'04'!$N$7,PREV_D!B:B,1)</f>
        <v>1675</v>
      </c>
      <c r="K12" s="22">
        <f t="shared" ref="K12:K22" si="2">J12-I12</f>
        <v>-3278.37</v>
      </c>
      <c r="M12" s="23" t="s">
        <v>35</v>
      </c>
      <c r="N12" s="22">
        <f t="shared" ref="N12:O22" si="3">D12-I12</f>
        <v>-1865.5900000000001</v>
      </c>
      <c r="O12" s="22">
        <f t="shared" si="3"/>
        <v>2685</v>
      </c>
      <c r="P12" s="22">
        <f t="shared" ref="P12:P22" si="4">N12-O12</f>
        <v>-4550.59</v>
      </c>
      <c r="V12" s="295">
        <f>SUMIFS(DES!F:F,DES!K:K,'04'!AA12,DES!L:L,'04'!$N$7,DES!M:M,1)</f>
        <v>2045.3700000000001</v>
      </c>
      <c r="W12" s="295">
        <f>SUMIFS(CAR!H:H,CAR!M:M,'04'!AA:AA,CAR!N:N,'04'!$N$7,CAR!P:P,1)</f>
        <v>2908</v>
      </c>
      <c r="Y12" s="185">
        <v>2021</v>
      </c>
      <c r="AA12" s="185">
        <v>2</v>
      </c>
    </row>
    <row r="13" spans="1:27" x14ac:dyDescent="0.25">
      <c r="C13" s="23" t="s">
        <v>36</v>
      </c>
      <c r="D13" s="22">
        <f>SUMIFS(REC!F:F,REC!K:K,'04'!AA:AA,REC!L:L,'04'!$N$7,REC!N:N,1)</f>
        <v>4239.32</v>
      </c>
      <c r="E13" s="22">
        <f>SUMIFS(PREV_R!F:F,PREV_R!A:A,'04'!$N$7,PREV_R!B:B,1)</f>
        <v>4360</v>
      </c>
      <c r="F13" s="22">
        <f t="shared" si="0"/>
        <v>-120.68000000000029</v>
      </c>
      <c r="H13" s="23" t="s">
        <v>36</v>
      </c>
      <c r="I13" s="22">
        <f t="shared" si="1"/>
        <v>6980.1</v>
      </c>
      <c r="J13" s="22">
        <f>SUMIFS(PREV_D!F:F,PREV_D!A:A,'04'!$N$7,PREV_D!B:B,1)</f>
        <v>1725</v>
      </c>
      <c r="K13" s="22">
        <f t="shared" si="2"/>
        <v>-5255.1</v>
      </c>
      <c r="M13" s="23" t="s">
        <v>36</v>
      </c>
      <c r="N13" s="22">
        <f t="shared" si="3"/>
        <v>-2740.7800000000007</v>
      </c>
      <c r="O13" s="22">
        <f>E13-J13</f>
        <v>2635</v>
      </c>
      <c r="P13" s="22">
        <f t="shared" si="4"/>
        <v>-5375.7800000000007</v>
      </c>
      <c r="V13" s="295">
        <f>SUMIFS(DES!F:F,DES!K:K,'04'!AA13,DES!L:L,'04'!$N$7,DES!M:M,1)</f>
        <v>4524.1000000000004</v>
      </c>
      <c r="W13" s="295">
        <f>SUMIFS(CAR!H:H,CAR!M:M,'04'!AA:AA,CAR!N:N,'04'!$N$7,CAR!P:P,1)</f>
        <v>2456</v>
      </c>
      <c r="Y13" s="185">
        <v>2022</v>
      </c>
      <c r="AA13" s="185">
        <v>3</v>
      </c>
    </row>
    <row r="14" spans="1:27" x14ac:dyDescent="0.25">
      <c r="C14" s="23" t="s">
        <v>37</v>
      </c>
      <c r="D14" s="22">
        <f>SUMIFS(REC!F:F,REC!K:K,'04'!AA:AA,REC!L:L,'04'!$N$7,REC!N:N,1)</f>
        <v>2750.06</v>
      </c>
      <c r="E14" s="22">
        <f>SUMIFS(PREV_R!G:G,PREV_R!A:A,'04'!$N$7,PREV_R!B:B,1)</f>
        <v>4360</v>
      </c>
      <c r="F14" s="22">
        <f t="shared" si="0"/>
        <v>-1609.94</v>
      </c>
      <c r="H14" s="23" t="s">
        <v>37</v>
      </c>
      <c r="I14" s="22">
        <f t="shared" si="1"/>
        <v>6356.79</v>
      </c>
      <c r="J14" s="22">
        <f>SUMIFS(PREV_D!G:G,PREV_D!A:A,'04'!$N$7,PREV_D!B:B,1)</f>
        <v>1725</v>
      </c>
      <c r="K14" s="22">
        <f t="shared" si="2"/>
        <v>-4631.79</v>
      </c>
      <c r="M14" s="23" t="s">
        <v>37</v>
      </c>
      <c r="N14" s="22">
        <f t="shared" si="3"/>
        <v>-3606.73</v>
      </c>
      <c r="O14" s="22">
        <f t="shared" si="3"/>
        <v>2635</v>
      </c>
      <c r="P14" s="22">
        <f t="shared" si="4"/>
        <v>-6241.73</v>
      </c>
      <c r="V14" s="295">
        <f>SUMIFS(DES!F:F,DES!K:K,'04'!AA14,DES!L:L,'04'!$N$7,DES!M:M,1)</f>
        <v>4222.79</v>
      </c>
      <c r="W14" s="295">
        <f>SUMIFS(CAR!H:H,CAR!M:M,'04'!AA:AA,CAR!N:N,'04'!$N$7,CAR!P:P,1)</f>
        <v>2134</v>
      </c>
      <c r="Y14" s="185">
        <v>2023</v>
      </c>
      <c r="AA14" s="185">
        <v>4</v>
      </c>
    </row>
    <row r="15" spans="1:27" x14ac:dyDescent="0.25">
      <c r="C15" s="23" t="s">
        <v>38</v>
      </c>
      <c r="D15" s="22">
        <f>SUMIFS(REC!F:F,REC!K:K,'04'!AA:AA,REC!L:L,'04'!$N$7,REC!N:N,1)</f>
        <v>5080</v>
      </c>
      <c r="E15" s="22">
        <f>SUMIFS(PREV_R!H:H,PREV_R!A:A,'04'!$N$7,PREV_R!B:B,1)</f>
        <v>4360</v>
      </c>
      <c r="F15" s="22">
        <f t="shared" si="0"/>
        <v>720</v>
      </c>
      <c r="H15" s="23" t="s">
        <v>38</v>
      </c>
      <c r="I15" s="22">
        <f t="shared" si="1"/>
        <v>5970.8799999999992</v>
      </c>
      <c r="J15" s="22">
        <f>SUMIFS(PREV_D!H:H,PREV_D!A:A,'04'!$N$7,PREV_D!B:B,1)</f>
        <v>1925</v>
      </c>
      <c r="K15" s="22">
        <f t="shared" si="2"/>
        <v>-4045.8799999999992</v>
      </c>
      <c r="M15" s="23" t="s">
        <v>38</v>
      </c>
      <c r="N15" s="22">
        <f t="shared" si="3"/>
        <v>-890.8799999999992</v>
      </c>
      <c r="O15" s="22">
        <f t="shared" si="3"/>
        <v>2435</v>
      </c>
      <c r="P15" s="22">
        <f t="shared" si="4"/>
        <v>-3325.8799999999992</v>
      </c>
      <c r="V15" s="295">
        <f>SUMIFS(DES!F:F,DES!K:K,'04'!AA15,DES!L:L,'04'!$N$7,DES!M:M,1)</f>
        <v>4731.8799999999992</v>
      </c>
      <c r="W15" s="295">
        <f>SUMIFS(CAR!H:H,CAR!M:M,'04'!AA:AA,CAR!N:N,'04'!$N$7,CAR!P:P,1)</f>
        <v>1239</v>
      </c>
      <c r="Y15" s="185">
        <v>2024</v>
      </c>
      <c r="AA15" s="185">
        <v>5</v>
      </c>
    </row>
    <row r="16" spans="1:27" x14ac:dyDescent="0.25">
      <c r="C16" s="23" t="s">
        <v>39</v>
      </c>
      <c r="D16" s="22">
        <f>SUMIFS(REC!F:F,REC!K:K,'04'!AA:AA,REC!L:L,'04'!$N$7,REC!N:N,1)</f>
        <v>6471.98</v>
      </c>
      <c r="E16" s="22">
        <f>SUMIFS(PREV_R!I:I,PREV_R!A:A,'04'!$N$7,PREV_R!B:B,1)</f>
        <v>4360</v>
      </c>
      <c r="F16" s="22">
        <f t="shared" si="0"/>
        <v>2111.9799999999996</v>
      </c>
      <c r="H16" s="23" t="s">
        <v>39</v>
      </c>
      <c r="I16" s="22">
        <f t="shared" si="1"/>
        <v>8226.6200000000008</v>
      </c>
      <c r="J16" s="22">
        <f>SUMIFS(PREV_D!I:I,PREV_D!A:A,'04'!$N$7,PREV_D!B:B,1)</f>
        <v>1725</v>
      </c>
      <c r="K16" s="22">
        <f t="shared" si="2"/>
        <v>-6501.6200000000008</v>
      </c>
      <c r="M16" s="23" t="s">
        <v>39</v>
      </c>
      <c r="N16" s="22">
        <f t="shared" si="3"/>
        <v>-1754.6400000000012</v>
      </c>
      <c r="O16" s="22">
        <f t="shared" si="3"/>
        <v>2635</v>
      </c>
      <c r="P16" s="22">
        <f t="shared" si="4"/>
        <v>-4389.6400000000012</v>
      </c>
      <c r="V16" s="295">
        <f>SUMIFS(DES!F:F,DES!K:K,'04'!AA16,DES!L:L,'04'!$N$7,DES!M:M,1)</f>
        <v>4981.6200000000008</v>
      </c>
      <c r="W16" s="295">
        <f>SUMIFS(CAR!H:H,CAR!M:M,'04'!AA:AA,CAR!N:N,'04'!$N$7,CAR!P:P,1)</f>
        <v>3245</v>
      </c>
      <c r="Y16" s="185">
        <v>2025</v>
      </c>
      <c r="AA16" s="185">
        <v>6</v>
      </c>
    </row>
    <row r="17" spans="3:27" x14ac:dyDescent="0.25">
      <c r="C17" s="23" t="s">
        <v>40</v>
      </c>
      <c r="D17" s="22">
        <f>SUMIFS(REC!F:F,REC!K:K,'04'!AA:AA,REC!L:L,'04'!$N$7,REC!N:N,1)</f>
        <v>4105.5599999999995</v>
      </c>
      <c r="E17" s="22">
        <f>SUMIFS(PREV_R!J:J,PREV_R!A:A,'04'!$N$7,PREV_R!B:B,1)</f>
        <v>4760</v>
      </c>
      <c r="F17" s="22">
        <f t="shared" si="0"/>
        <v>-654.44000000000051</v>
      </c>
      <c r="H17" s="23" t="s">
        <v>40</v>
      </c>
      <c r="I17" s="22">
        <f t="shared" si="1"/>
        <v>4831.0599999999995</v>
      </c>
      <c r="J17" s="22">
        <f>SUMIFS(PREV_D!J:J,PREV_D!A:A,'04'!$N$7,PREV_D!B:B,1)</f>
        <v>1725</v>
      </c>
      <c r="K17" s="22">
        <f t="shared" si="2"/>
        <v>-3106.0599999999995</v>
      </c>
      <c r="M17" s="23" t="s">
        <v>40</v>
      </c>
      <c r="N17" s="22">
        <f t="shared" si="3"/>
        <v>-725.5</v>
      </c>
      <c r="O17" s="22">
        <f t="shared" si="3"/>
        <v>3035</v>
      </c>
      <c r="P17" s="22">
        <f t="shared" si="4"/>
        <v>-3760.5</v>
      </c>
      <c r="V17" s="295">
        <f>SUMIFS(DES!F:F,DES!K:K,'04'!AA17,DES!L:L,'04'!$N$7,DES!M:M,1)</f>
        <v>2697.06</v>
      </c>
      <c r="W17" s="295">
        <f>SUMIFS(CAR!H:H,CAR!M:M,'04'!AA:AA,CAR!N:N,'04'!$N$7,CAR!P:P,1)</f>
        <v>2134</v>
      </c>
      <c r="Y17" s="185">
        <v>2026</v>
      </c>
      <c r="AA17" s="185">
        <v>7</v>
      </c>
    </row>
    <row r="18" spans="3:27" x14ac:dyDescent="0.25">
      <c r="C18" s="23" t="s">
        <v>41</v>
      </c>
      <c r="D18" s="22">
        <f>SUMIFS(REC!F:F,REC!K:K,'04'!AA:AA,REC!L:L,'04'!$N$7,REC!N:N,1)</f>
        <v>3968</v>
      </c>
      <c r="E18" s="22">
        <f>SUMIFS(PREV_R!K:K,PREV_R!A:A,'04'!$N$7,PREV_R!B:B,1)</f>
        <v>4360</v>
      </c>
      <c r="F18" s="22">
        <f t="shared" si="0"/>
        <v>-392</v>
      </c>
      <c r="H18" s="23" t="s">
        <v>41</v>
      </c>
      <c r="I18" s="22">
        <f t="shared" si="1"/>
        <v>4078.87</v>
      </c>
      <c r="J18" s="22">
        <f>SUMIFS(PREV_D!K:K,PREV_D!A:A,'04'!$N$7,PREV_D!B:B,1)</f>
        <v>4675</v>
      </c>
      <c r="K18" s="22">
        <f t="shared" si="2"/>
        <v>596.13000000000011</v>
      </c>
      <c r="M18" s="23" t="s">
        <v>41</v>
      </c>
      <c r="N18" s="22">
        <f t="shared" si="3"/>
        <v>-110.86999999999989</v>
      </c>
      <c r="O18" s="22">
        <f t="shared" si="3"/>
        <v>-315</v>
      </c>
      <c r="P18" s="22">
        <f t="shared" si="4"/>
        <v>204.13000000000011</v>
      </c>
      <c r="V18" s="295">
        <f>SUMIFS(DES!F:F,DES!K:K,'04'!AA18,DES!L:L,'04'!$N$7,DES!M:M,1)</f>
        <v>2841.87</v>
      </c>
      <c r="W18" s="295">
        <f>SUMIFS(CAR!H:H,CAR!M:M,'04'!AA:AA,CAR!N:N,'04'!$N$7,CAR!P:P,1)</f>
        <v>1237</v>
      </c>
      <c r="Y18" s="185">
        <v>2027</v>
      </c>
      <c r="AA18" s="185">
        <v>8</v>
      </c>
    </row>
    <row r="19" spans="3:27" x14ac:dyDescent="0.25">
      <c r="C19" s="23" t="s">
        <v>42</v>
      </c>
      <c r="D19" s="22">
        <f>SUMIFS(REC!F:F,REC!K:K,'04'!AA:AA,REC!L:L,'04'!$N$7,REC!N:N,1)</f>
        <v>2100</v>
      </c>
      <c r="E19" s="22">
        <f>SUMIFS(PREV_R!L:L,PREV_R!A:A,'04'!$N$7,PREV_R!B:B,1)</f>
        <v>4360</v>
      </c>
      <c r="F19" s="22">
        <f t="shared" si="0"/>
        <v>-2260</v>
      </c>
      <c r="H19" s="23" t="s">
        <v>42</v>
      </c>
      <c r="I19" s="22">
        <f t="shared" si="1"/>
        <v>5597.86</v>
      </c>
      <c r="J19" s="22">
        <f>SUMIFS(PREV_D!L:L,PREV_D!A:A,'04'!$N$7,PREV_D!B:B,1)</f>
        <v>3875</v>
      </c>
      <c r="K19" s="22">
        <f t="shared" si="2"/>
        <v>-1722.8599999999997</v>
      </c>
      <c r="M19" s="23" t="s">
        <v>42</v>
      </c>
      <c r="N19" s="22">
        <f t="shared" si="3"/>
        <v>-3497.8599999999997</v>
      </c>
      <c r="O19" s="22">
        <f t="shared" si="3"/>
        <v>485</v>
      </c>
      <c r="P19" s="22">
        <f t="shared" si="4"/>
        <v>-3982.8599999999997</v>
      </c>
      <c r="V19" s="295">
        <f>SUMIFS(DES!F:F,DES!K:K,'04'!AA19,DES!L:L,'04'!$N$7,DES!M:M,1)</f>
        <v>3185.8599999999997</v>
      </c>
      <c r="W19" s="295">
        <f>SUMIFS(CAR!H:H,CAR!M:M,'04'!AA:AA,CAR!N:N,'04'!$N$7,CAR!P:P,1)</f>
        <v>2412</v>
      </c>
      <c r="Y19" s="185">
        <v>2028</v>
      </c>
      <c r="AA19" s="185">
        <v>9</v>
      </c>
    </row>
    <row r="20" spans="3:27" x14ac:dyDescent="0.25">
      <c r="C20" s="23" t="s">
        <v>43</v>
      </c>
      <c r="D20" s="22">
        <f>SUMIFS(REC!F:F,REC!K:K,'04'!AA:AA,REC!L:L,'04'!$N$7,REC!N:N,1)</f>
        <v>2106.25</v>
      </c>
      <c r="E20" s="22">
        <f>SUMIFS(PREV_R!M:M,PREV_R!A:A,'04'!$N$7,PREV_R!B:B,1)</f>
        <v>4360</v>
      </c>
      <c r="F20" s="22">
        <f t="shared" si="0"/>
        <v>-2253.75</v>
      </c>
      <c r="H20" s="23" t="s">
        <v>43</v>
      </c>
      <c r="I20" s="22">
        <f t="shared" si="1"/>
        <v>4958.32</v>
      </c>
      <c r="J20" s="22">
        <f>SUMIFS(PREV_D!M:M,PREV_D!A:A,'04'!$N$7,PREV_D!B:B,1)</f>
        <v>1675</v>
      </c>
      <c r="K20" s="22">
        <f t="shared" si="2"/>
        <v>-3283.3199999999997</v>
      </c>
      <c r="M20" s="23" t="s">
        <v>43</v>
      </c>
      <c r="N20" s="22">
        <f t="shared" si="3"/>
        <v>-2852.0699999999997</v>
      </c>
      <c r="O20" s="22">
        <f t="shared" si="3"/>
        <v>2685</v>
      </c>
      <c r="P20" s="22">
        <f t="shared" si="4"/>
        <v>-5537.07</v>
      </c>
      <c r="V20" s="295">
        <f>SUMIFS(DES!F:F,DES!K:K,'04'!AA20,DES!L:L,'04'!$N$7,DES!M:M,1)</f>
        <v>2644.3199999999997</v>
      </c>
      <c r="W20" s="295">
        <f>SUMIFS(CAR!H:H,CAR!M:M,'04'!AA:AA,CAR!N:N,'04'!$N$7,CAR!P:P,1)</f>
        <v>2314</v>
      </c>
      <c r="Y20" s="185">
        <v>2029</v>
      </c>
      <c r="AA20" s="185">
        <v>10</v>
      </c>
    </row>
    <row r="21" spans="3:27" x14ac:dyDescent="0.25">
      <c r="C21" s="23" t="s">
        <v>44</v>
      </c>
      <c r="D21" s="22">
        <f>SUMIFS(REC!F:F,REC!K:K,'04'!AA:AA,REC!L:L,'04'!$N$7,REC!N:N,1)</f>
        <v>1400</v>
      </c>
      <c r="E21" s="22">
        <f>SUMIFS(PREV_R!N:N,PREV_R!A:A,'04'!$N$7,PREV_R!B:B,1)</f>
        <v>4360</v>
      </c>
      <c r="F21" s="22">
        <f t="shared" si="0"/>
        <v>-2960</v>
      </c>
      <c r="H21" s="23" t="s">
        <v>44</v>
      </c>
      <c r="I21" s="22">
        <f t="shared" si="1"/>
        <v>6119.7100000000009</v>
      </c>
      <c r="J21" s="22">
        <f>SUMIFS(PREV_D!N:N,PREV_D!A:A,'04'!$N$7,PREV_D!B:B,1)</f>
        <v>2115</v>
      </c>
      <c r="K21" s="22">
        <f t="shared" si="2"/>
        <v>-4004.7100000000009</v>
      </c>
      <c r="M21" s="23" t="s">
        <v>44</v>
      </c>
      <c r="N21" s="22">
        <f t="shared" si="3"/>
        <v>-4719.7100000000009</v>
      </c>
      <c r="O21" s="22">
        <f t="shared" si="3"/>
        <v>2245</v>
      </c>
      <c r="P21" s="22">
        <f t="shared" si="4"/>
        <v>-6964.7100000000009</v>
      </c>
      <c r="V21" s="295">
        <f>SUMIFS(DES!F:F,DES!K:K,'04'!AA21,DES!L:L,'04'!$N$7,DES!M:M,1)</f>
        <v>2872.94</v>
      </c>
      <c r="W21" s="295">
        <f>SUMIFS(CAR!H:H,CAR!M:M,'04'!AA:AA,CAR!N:N,'04'!$N$7,CAR!P:P,1)</f>
        <v>3246.7700000000004</v>
      </c>
      <c r="Y21" s="185">
        <v>2030</v>
      </c>
      <c r="AA21" s="185">
        <v>11</v>
      </c>
    </row>
    <row r="22" spans="3:27" ht="15.75" thickBot="1" x14ac:dyDescent="0.3">
      <c r="C22" s="187" t="s">
        <v>45</v>
      </c>
      <c r="D22" s="186">
        <f>SUMIFS(REC!F:F,REC!K:K,'04'!AA:AA,REC!L:L,'04'!$N$7,REC!N:N,1)</f>
        <v>3403.03</v>
      </c>
      <c r="E22" s="186">
        <f>SUMIFS(PREV_R!O:O,PREV_R!A:A,'04'!$N$7,PREV_R!B:B,1)</f>
        <v>6060</v>
      </c>
      <c r="F22" s="186">
        <f t="shared" si="0"/>
        <v>-2656.97</v>
      </c>
      <c r="H22" s="187" t="s">
        <v>45</v>
      </c>
      <c r="I22" s="186">
        <f t="shared" si="1"/>
        <v>5317.98</v>
      </c>
      <c r="J22" s="186">
        <f>SUMIFS(PREV_D!O:O,PREV_D!A:A,'04'!$N$7,PREV_D!B:B,1)</f>
        <v>2355</v>
      </c>
      <c r="K22" s="186">
        <f t="shared" si="2"/>
        <v>-2962.9799999999996</v>
      </c>
      <c r="M22" s="187" t="s">
        <v>45</v>
      </c>
      <c r="N22" s="186">
        <f t="shared" si="3"/>
        <v>-1914.9499999999994</v>
      </c>
      <c r="O22" s="186">
        <f t="shared" si="3"/>
        <v>3705</v>
      </c>
      <c r="P22" s="22">
        <f t="shared" si="4"/>
        <v>-5619.9499999999989</v>
      </c>
      <c r="V22" s="295">
        <f>SUMIFS(DES!F:F,DES!K:K,'04'!AA22,DES!L:L,'04'!$N$7,DES!M:M,1)</f>
        <v>3403.3199999999997</v>
      </c>
      <c r="W22" s="295">
        <f>SUMIFS(CAR!H:H,CAR!M:M,'04'!AA:AA,CAR!N:N,'04'!$N$7,CAR!P:P,1)</f>
        <v>1914.6599999999999</v>
      </c>
      <c r="Y22" s="185">
        <v>2031</v>
      </c>
      <c r="AA22" s="185">
        <v>12</v>
      </c>
    </row>
    <row r="23" spans="3:27" ht="15.75" thickTop="1" x14ac:dyDescent="0.25">
      <c r="C23" s="239" t="s">
        <v>18</v>
      </c>
      <c r="D23" s="240">
        <f>SUM(D11:D22)</f>
        <v>45167.03</v>
      </c>
      <c r="E23" s="240">
        <f t="shared" ref="E23:F23" si="5">SUM(E11:E22)</f>
        <v>54420</v>
      </c>
      <c r="F23" s="240">
        <f t="shared" si="5"/>
        <v>-9252.9700000000012</v>
      </c>
      <c r="H23" s="239" t="s">
        <v>18</v>
      </c>
      <c r="I23" s="240">
        <f>SUM(I11:I22)</f>
        <v>68926.460000000006</v>
      </c>
      <c r="J23" s="240">
        <f t="shared" ref="J23:K23" si="6">SUM(J11:J22)</f>
        <v>26870</v>
      </c>
      <c r="K23" s="240">
        <f t="shared" si="6"/>
        <v>-42056.460000000006</v>
      </c>
      <c r="M23" s="239" t="s">
        <v>18</v>
      </c>
      <c r="N23" s="240">
        <f>SUM(N11:N22)</f>
        <v>-23759.430000000004</v>
      </c>
      <c r="O23" s="240">
        <f t="shared" ref="O23" si="7">SUM(O11:O22)</f>
        <v>27550</v>
      </c>
      <c r="P23" s="240">
        <f>SUM(P11:P22)</f>
        <v>-51309.429999999993</v>
      </c>
      <c r="Y23" s="185">
        <v>2032</v>
      </c>
      <c r="AA23" s="393"/>
    </row>
    <row r="24" spans="3:27" x14ac:dyDescent="0.25">
      <c r="Y24" s="185">
        <v>2033</v>
      </c>
    </row>
    <row r="25" spans="3:27" x14ac:dyDescent="0.25">
      <c r="Y25" s="185">
        <v>2034</v>
      </c>
    </row>
    <row r="26" spans="3:27" x14ac:dyDescent="0.25">
      <c r="Y26" s="185">
        <v>2035</v>
      </c>
    </row>
    <row r="27" spans="3:27" x14ac:dyDescent="0.25">
      <c r="Y27" s="185">
        <v>2036</v>
      </c>
    </row>
    <row r="28" spans="3:27" x14ac:dyDescent="0.25">
      <c r="Y28" s="185">
        <v>2037</v>
      </c>
    </row>
    <row r="29" spans="3:27" x14ac:dyDescent="0.25">
      <c r="Y29" s="185">
        <v>2038</v>
      </c>
    </row>
    <row r="30" spans="3:27" x14ac:dyDescent="0.25">
      <c r="Y30" s="185">
        <v>2039</v>
      </c>
    </row>
    <row r="31" spans="3:27" x14ac:dyDescent="0.25">
      <c r="Y31" s="185">
        <v>2040</v>
      </c>
    </row>
    <row r="32" spans="3:27" x14ac:dyDescent="0.25">
      <c r="Y32" s="185">
        <v>2041</v>
      </c>
    </row>
    <row r="33" spans="25:25" x14ac:dyDescent="0.25">
      <c r="Y33" s="185">
        <v>2042</v>
      </c>
    </row>
    <row r="34" spans="25:25" x14ac:dyDescent="0.25">
      <c r="Y34" s="185">
        <v>2043</v>
      </c>
    </row>
    <row r="35" spans="25:25" x14ac:dyDescent="0.25">
      <c r="Y35" s="185">
        <v>2044</v>
      </c>
    </row>
    <row r="36" spans="25:25" x14ac:dyDescent="0.25">
      <c r="Y36" s="185">
        <v>2045</v>
      </c>
    </row>
    <row r="37" spans="25:25" x14ac:dyDescent="0.25">
      <c r="Y37" s="185">
        <v>2046</v>
      </c>
    </row>
    <row r="38" spans="25:25" x14ac:dyDescent="0.25">
      <c r="Y38" s="185">
        <v>2047</v>
      </c>
    </row>
    <row r="39" spans="25:25" x14ac:dyDescent="0.25">
      <c r="Y39" s="185">
        <v>2048</v>
      </c>
    </row>
    <row r="40" spans="25:25" x14ac:dyDescent="0.25">
      <c r="Y40" s="185">
        <v>2049</v>
      </c>
    </row>
    <row r="41" spans="25:25" x14ac:dyDescent="0.25">
      <c r="Y41" s="185">
        <v>2050</v>
      </c>
    </row>
    <row r="42" spans="25:25" x14ac:dyDescent="0.25">
      <c r="Y42" s="185">
        <v>2051</v>
      </c>
    </row>
    <row r="43" spans="25:25" x14ac:dyDescent="0.25">
      <c r="Y43" s="185">
        <v>2052</v>
      </c>
    </row>
    <row r="44" spans="25:25" x14ac:dyDescent="0.25">
      <c r="Y44" s="185">
        <v>2053</v>
      </c>
    </row>
    <row r="45" spans="25:25" x14ac:dyDescent="0.25">
      <c r="Y45" s="185">
        <v>2054</v>
      </c>
    </row>
    <row r="46" spans="25:25" x14ac:dyDescent="0.25">
      <c r="Y46" s="185">
        <v>2055</v>
      </c>
    </row>
    <row r="47" spans="25:25" x14ac:dyDescent="0.25">
      <c r="Y47" s="185">
        <v>2056</v>
      </c>
    </row>
    <row r="48" spans="25:25" x14ac:dyDescent="0.25">
      <c r="Y48" s="185">
        <v>2057</v>
      </c>
    </row>
    <row r="49" spans="25:25" x14ac:dyDescent="0.25">
      <c r="Y49" s="185">
        <v>2058</v>
      </c>
    </row>
    <row r="50" spans="25:25" x14ac:dyDescent="0.25">
      <c r="Y50" s="185">
        <v>2059</v>
      </c>
    </row>
    <row r="51" spans="25:25" x14ac:dyDescent="0.25">
      <c r="Y51" s="185">
        <v>2060</v>
      </c>
    </row>
    <row r="52" spans="25:25" x14ac:dyDescent="0.25">
      <c r="Y52" s="185">
        <v>2061</v>
      </c>
    </row>
    <row r="53" spans="25:25" x14ac:dyDescent="0.25">
      <c r="Y53" s="185">
        <v>2062</v>
      </c>
    </row>
    <row r="54" spans="25:25" x14ac:dyDescent="0.25">
      <c r="Y54" s="185">
        <v>2063</v>
      </c>
    </row>
    <row r="55" spans="25:25" x14ac:dyDescent="0.25">
      <c r="Y55" s="185">
        <v>2064</v>
      </c>
    </row>
    <row r="56" spans="25:25" x14ac:dyDescent="0.25">
      <c r="Y56" s="185">
        <v>2065</v>
      </c>
    </row>
    <row r="57" spans="25:25" x14ac:dyDescent="0.25">
      <c r="Y57" s="185">
        <v>2066</v>
      </c>
    </row>
    <row r="58" spans="25:25" x14ac:dyDescent="0.25">
      <c r="Y58" s="185">
        <v>2067</v>
      </c>
    </row>
    <row r="59" spans="25:25" x14ac:dyDescent="0.25">
      <c r="Y59" s="185">
        <v>2068</v>
      </c>
    </row>
  </sheetData>
  <mergeCells count="5">
    <mergeCell ref="V9:W9"/>
    <mergeCell ref="C9:F9"/>
    <mergeCell ref="H9:K9"/>
    <mergeCell ref="M9:P9"/>
    <mergeCell ref="C6:I7"/>
  </mergeCells>
  <conditionalFormatting sqref="N11:O22">
    <cfRule type="cellIs" dxfId="41" priority="2" operator="lessThan">
      <formula>0</formula>
    </cfRule>
  </conditionalFormatting>
  <conditionalFormatting sqref="F11:F22 K11:K22 P11:P22">
    <cfRule type="cellIs" dxfId="40" priority="1" operator="lessThan">
      <formula>0</formula>
    </cfRule>
  </conditionalFormatting>
  <dataValidations count="1">
    <dataValidation type="list" allowBlank="1" showInputMessage="1" showErrorMessage="1" sqref="N7" xr:uid="{00000000-0002-0000-0F00-000000000000}">
      <formula1>$Y$9:$Y$59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8">
    <tabColor rgb="FFFF0000"/>
  </sheetPr>
  <dimension ref="A1:AP62"/>
  <sheetViews>
    <sheetView showGridLines="0" showRowColHeaders="0" workbookViewId="0">
      <pane ySplit="9" topLeftCell="A10" activePane="bottomLeft" state="frozen"/>
      <selection pane="bottomLeft" activeCell="M7" sqref="M7"/>
    </sheetView>
  </sheetViews>
  <sheetFormatPr defaultRowHeight="15" x14ac:dyDescent="0.25"/>
  <cols>
    <col min="1" max="1" width="10.7109375" customWidth="1"/>
    <col min="2" max="2" width="4.28515625" customWidth="1"/>
    <col min="3" max="3" width="21.42578125" customWidth="1"/>
    <col min="4" max="15" width="11.5703125" customWidth="1"/>
    <col min="16" max="16" width="13.7109375" customWidth="1"/>
    <col min="23" max="23" width="0" style="295" hidden="1" customWidth="1"/>
    <col min="24" max="24" width="5" style="295" hidden="1" customWidth="1"/>
    <col min="25" max="25" width="19.140625" style="295" hidden="1" customWidth="1"/>
    <col min="26" max="34" width="0" style="295" hidden="1" customWidth="1"/>
  </cols>
  <sheetData>
    <row r="1" spans="1:34" x14ac:dyDescent="0.25">
      <c r="A1" s="6"/>
    </row>
    <row r="5" spans="1:34" x14ac:dyDescent="0.25">
      <c r="J5" s="6"/>
      <c r="K5" s="6"/>
    </row>
    <row r="6" spans="1:34" ht="15" customHeight="1" x14ac:dyDescent="0.25">
      <c r="C6" s="427" t="s">
        <v>256</v>
      </c>
      <c r="D6" s="427"/>
      <c r="E6" s="427"/>
      <c r="F6" s="427"/>
      <c r="G6" s="427"/>
      <c r="H6" s="427"/>
      <c r="I6" s="427"/>
      <c r="J6" s="6"/>
      <c r="K6" s="6"/>
    </row>
    <row r="7" spans="1:34" ht="15" customHeight="1" x14ac:dyDescent="0.25">
      <c r="C7" s="427"/>
      <c r="D7" s="427"/>
      <c r="E7" s="427"/>
      <c r="F7" s="427"/>
      <c r="G7" s="427"/>
      <c r="H7" s="427"/>
      <c r="I7" s="427"/>
      <c r="J7" s="437"/>
      <c r="K7" s="437"/>
      <c r="L7" s="18" t="s">
        <v>151</v>
      </c>
      <c r="M7" s="106">
        <v>2018</v>
      </c>
      <c r="N7" s="18" t="s">
        <v>150</v>
      </c>
      <c r="O7" s="435" t="s">
        <v>76</v>
      </c>
      <c r="P7" s="436"/>
    </row>
    <row r="9" spans="1:34" ht="22.5" customHeight="1" x14ac:dyDescent="0.25">
      <c r="C9" s="36" t="s">
        <v>50</v>
      </c>
      <c r="D9" s="229" t="s">
        <v>34</v>
      </c>
      <c r="E9" s="241" t="s">
        <v>35</v>
      </c>
      <c r="F9" s="242" t="s">
        <v>36</v>
      </c>
      <c r="G9" s="229" t="s">
        <v>37</v>
      </c>
      <c r="H9" s="229" t="s">
        <v>38</v>
      </c>
      <c r="I9" s="241" t="s">
        <v>39</v>
      </c>
      <c r="J9" s="242" t="s">
        <v>40</v>
      </c>
      <c r="K9" s="229" t="s">
        <v>41</v>
      </c>
      <c r="L9" s="229" t="s">
        <v>42</v>
      </c>
      <c r="M9" s="229" t="s">
        <v>43</v>
      </c>
      <c r="N9" s="229" t="s">
        <v>44</v>
      </c>
      <c r="O9" s="229" t="s">
        <v>45</v>
      </c>
      <c r="P9" s="310">
        <f>SUM(P10:P59)</f>
        <v>42820.69</v>
      </c>
    </row>
    <row r="10" spans="1:34" x14ac:dyDescent="0.25">
      <c r="C10" s="161" t="str">
        <f>CAD!D7</f>
        <v>SALÁRIOS</v>
      </c>
      <c r="D10" s="129">
        <f>SUMIFS(REC!$F:$F,REC!$K:$K,'05'!$W$10,REC!$L:$L,'05'!$M$7,REC!$O:$O,1,REC!$D:$D,'05'!$C:$C)</f>
        <v>0</v>
      </c>
      <c r="E10" s="129">
        <f>SUMIFS(REC!$F:$F,REC!$K:$K,'05'!$X$10,REC!$L:$L,'05'!$M$7,REC!$O:$O,1,REC!$D:$D,'05'!$C:$C)</f>
        <v>4200</v>
      </c>
      <c r="F10" s="129">
        <f>SUMIFS(REC!$F:$F,REC!$K:$K,'05'!$Y$10,REC!$L:$L,'05'!$M$7,REC!$O:$O,1,REC!$D:$D,'05'!$C:$C)</f>
        <v>1836.71</v>
      </c>
      <c r="G10" s="129">
        <f>SUMIFS(REC!$F:$F,REC!$K:$K,'05'!$Z$10,REC!$L:$L,'05'!$M$7,REC!$O:$O,1,REC!$D:$D,'05'!$C:$C)</f>
        <v>3600</v>
      </c>
      <c r="H10" s="129">
        <f>SUMIFS(REC!$F:$F,REC!$K:$K,'05'!$AA$10,REC!$L:$L,'05'!$M$7,REC!$O:$O,1,REC!$D:$D,'05'!$C:$C)</f>
        <v>3100</v>
      </c>
      <c r="I10" s="129">
        <f>SUMIFS(REC!$F:$F,REC!$K:$K,'05'!$AB$10,REC!$L:$L,'05'!$M$7,REC!$O:$O,1,REC!$D:$D,'05'!$C:$C)</f>
        <v>1000</v>
      </c>
      <c r="J10" s="129">
        <f>SUMIFS(REC!$F:$F,REC!$K:$K,'05'!$AC$10,REC!$L:$L,'05'!$M$7,REC!$O:$O,1,REC!$D:$D,'05'!$C:$C)</f>
        <v>5200</v>
      </c>
      <c r="K10" s="129">
        <f>SUMIFS(REC!$F:$F,REC!$K:$K,'05'!$AD$10,REC!$L:$L,'05'!$M$7,REC!$O:$O,1,REC!$D:$D,'05'!$C:$C)</f>
        <v>2600</v>
      </c>
      <c r="L10" s="129">
        <f>SUMIFS(REC!$F:$F,REC!$K:$K,'05'!$AE$10,REC!$L:$L,'05'!$M$7,REC!$O:$O,1,REC!$D:$D,'05'!$C:$C)</f>
        <v>218</v>
      </c>
      <c r="M10" s="129">
        <f>SUMIFS(REC!$F:$F,REC!$K:$K,'05'!$AF$10,REC!$L:$L,'05'!$M$7,REC!$O:$O,1,REC!$D:$D,'05'!$C:$C)</f>
        <v>2100</v>
      </c>
      <c r="N10" s="129">
        <f>SUMIFS(REC!$F:$F,REC!$K:$K,'05'!$AG$10,REC!$L:$L,'05'!$M$7,REC!$O:$O,1,REC!$D:$D,'05'!$C:$C)</f>
        <v>3100</v>
      </c>
      <c r="O10" s="129">
        <f>SUMIFS(REC!$F:$F,REC!$K:$K,'05'!$AH$10,REC!$L:$L,'05'!$M$7,REC!$O:$O,1,REC!$D:$D,'05'!$C:$C)</f>
        <v>3100</v>
      </c>
      <c r="P10" s="258">
        <f>SUM(D10:O10)</f>
        <v>30054.71</v>
      </c>
      <c r="W10" s="185">
        <v>1</v>
      </c>
      <c r="X10" s="185">
        <v>2</v>
      </c>
      <c r="Y10" s="185">
        <v>3</v>
      </c>
      <c r="Z10" s="185">
        <v>4</v>
      </c>
      <c r="AA10" s="185">
        <v>5</v>
      </c>
      <c r="AB10" s="185">
        <v>6</v>
      </c>
      <c r="AC10" s="185">
        <v>7</v>
      </c>
      <c r="AD10" s="185">
        <v>8</v>
      </c>
      <c r="AE10" s="185">
        <v>9</v>
      </c>
      <c r="AF10" s="185">
        <v>10</v>
      </c>
      <c r="AG10" s="185">
        <v>11</v>
      </c>
      <c r="AH10" s="185">
        <v>12</v>
      </c>
    </row>
    <row r="11" spans="1:34" x14ac:dyDescent="0.25">
      <c r="C11" s="161" t="str">
        <f>CAD!D8</f>
        <v>RELATÓRIOS</v>
      </c>
      <c r="D11" s="129">
        <f>SUMIFS(REC!$F:$F,REC!$K:$K,'05'!$W$10,REC!$L:$L,'05'!$M$7,REC!$O:$O,1,REC!$D:$D,'05'!$C:$C)</f>
        <v>600</v>
      </c>
      <c r="E11" s="129">
        <f>SUMIFS(REC!$F:$F,REC!$K:$K,'05'!$X$10,REC!$L:$L,'05'!$M$7,REC!$O:$O,1,REC!$D:$D,'05'!$C:$C)</f>
        <v>1200</v>
      </c>
      <c r="F11" s="129">
        <f>SUMIFS(REC!$F:$F,REC!$K:$K,'05'!$Y$10,REC!$L:$L,'05'!$M$7,REC!$O:$O,1,REC!$D:$D,'05'!$C:$C)</f>
        <v>600</v>
      </c>
      <c r="G11" s="129">
        <f>SUMIFS(REC!$F:$F,REC!$K:$K,'05'!$Z$10,REC!$L:$L,'05'!$M$7,REC!$O:$O,1,REC!$D:$D,'05'!$C:$C)</f>
        <v>0</v>
      </c>
      <c r="H11" s="129">
        <f>SUMIFS(REC!$F:$F,REC!$K:$K,'05'!$AA$10,REC!$L:$L,'05'!$M$7,REC!$O:$O,1,REC!$D:$D,'05'!$C:$C)</f>
        <v>1300</v>
      </c>
      <c r="I11" s="129">
        <f>SUMIFS(REC!$F:$F,REC!$K:$K,'05'!$AB$10,REC!$L:$L,'05'!$M$7,REC!$O:$O,1,REC!$D:$D,'05'!$C:$C)</f>
        <v>650</v>
      </c>
      <c r="J11" s="129">
        <f>SUMIFS(REC!$F:$F,REC!$K:$K,'05'!$AC$10,REC!$L:$L,'05'!$M$7,REC!$O:$O,1,REC!$D:$D,'05'!$C:$C)</f>
        <v>650</v>
      </c>
      <c r="K11" s="129">
        <f>SUMIFS(REC!$F:$F,REC!$K:$K,'05'!$AD$10,REC!$L:$L,'05'!$M$7,REC!$O:$O,1,REC!$D:$D,'05'!$C:$C)</f>
        <v>650</v>
      </c>
      <c r="L11" s="129">
        <f>SUMIFS(REC!$F:$F,REC!$K:$K,'05'!$AE$10,REC!$L:$L,'05'!$M$7,REC!$O:$O,1,REC!$D:$D,'05'!$C:$C)</f>
        <v>0</v>
      </c>
      <c r="M11" s="129">
        <f>SUMIFS(REC!$F:$F,REC!$K:$K,'05'!$AF$10,REC!$L:$L,'05'!$M$7,REC!$O:$O,1,REC!$D:$D,'05'!$C:$C)</f>
        <v>650</v>
      </c>
      <c r="N11" s="129">
        <f>SUMIFS(REC!$F:$F,REC!$K:$K,'05'!$AG$10,REC!$L:$L,'05'!$M$7,REC!$O:$O,1,REC!$D:$D,'05'!$C:$C)</f>
        <v>650</v>
      </c>
      <c r="O11" s="129">
        <f>SUMIFS(REC!$F:$F,REC!$K:$K,'05'!$AH$10,REC!$L:$L,'05'!$M$7,REC!$O:$O,1,REC!$D:$D,'05'!$C:$C)</f>
        <v>650</v>
      </c>
      <c r="P11" s="258">
        <f t="shared" ref="P11:P59" si="0">SUM(D11:O11)</f>
        <v>7600</v>
      </c>
    </row>
    <row r="12" spans="1:34" x14ac:dyDescent="0.25">
      <c r="C12" s="161" t="str">
        <f>CAD!D9</f>
        <v>HORAS EXTRAS</v>
      </c>
      <c r="D12" s="129">
        <f>SUMIFS(REC!$F:$F,REC!$K:$K,'05'!$W$10,REC!$L:$L,'05'!$M$7,REC!$O:$O,1,REC!$D:$D,'05'!$C:$C)</f>
        <v>0</v>
      </c>
      <c r="E12" s="129">
        <f>SUMIFS(REC!$F:$F,REC!$K:$K,'05'!$X$10,REC!$L:$L,'05'!$M$7,REC!$O:$O,1,REC!$D:$D,'05'!$C:$C)</f>
        <v>500</v>
      </c>
      <c r="F12" s="129">
        <f>SUMIFS(REC!$F:$F,REC!$K:$K,'05'!$Y$10,REC!$L:$L,'05'!$M$7,REC!$O:$O,1,REC!$D:$D,'05'!$C:$C)</f>
        <v>150</v>
      </c>
      <c r="G12" s="129">
        <f>SUMIFS(REC!$F:$F,REC!$K:$K,'05'!$Z$10,REC!$L:$L,'05'!$M$7,REC!$O:$O,1,REC!$D:$D,'05'!$C:$C)</f>
        <v>0</v>
      </c>
      <c r="H12" s="129">
        <f>SUMIFS(REC!$F:$F,REC!$K:$K,'05'!$AA$10,REC!$L:$L,'05'!$M$7,REC!$O:$O,1,REC!$D:$D,'05'!$C:$C)</f>
        <v>600</v>
      </c>
      <c r="I12" s="129">
        <f>SUMIFS(REC!$F:$F,REC!$K:$K,'05'!$AB$10,REC!$L:$L,'05'!$M$7,REC!$O:$O,1,REC!$D:$D,'05'!$C:$C)</f>
        <v>300</v>
      </c>
      <c r="J12" s="129">
        <f>SUMIFS(REC!$F:$F,REC!$K:$K,'05'!$AC$10,REC!$L:$L,'05'!$M$7,REC!$O:$O,1,REC!$D:$D,'05'!$C:$C)</f>
        <v>100</v>
      </c>
      <c r="K12" s="129">
        <f>SUMIFS(REC!$F:$F,REC!$K:$K,'05'!$AD$10,REC!$L:$L,'05'!$M$7,REC!$O:$O,1,REC!$D:$D,'05'!$C:$C)</f>
        <v>100</v>
      </c>
      <c r="L12" s="129">
        <f>SUMIFS(REC!$F:$F,REC!$K:$K,'05'!$AE$10,REC!$L:$L,'05'!$M$7,REC!$O:$O,1,REC!$D:$D,'05'!$C:$C)</f>
        <v>0</v>
      </c>
      <c r="M12" s="129">
        <f>SUMIFS(REC!$F:$F,REC!$K:$K,'05'!$AF$10,REC!$L:$L,'05'!$M$7,REC!$O:$O,1,REC!$D:$D,'05'!$C:$C)</f>
        <v>0</v>
      </c>
      <c r="N12" s="129">
        <f>SUMIFS(REC!$F:$F,REC!$K:$K,'05'!$AG$10,REC!$L:$L,'05'!$M$7,REC!$O:$O,1,REC!$D:$D,'05'!$C:$C)</f>
        <v>0</v>
      </c>
      <c r="O12" s="129">
        <f>SUMIFS(REC!$F:$F,REC!$K:$K,'05'!$AH$10,REC!$L:$L,'05'!$M$7,REC!$O:$O,1,REC!$D:$D,'05'!$C:$C)</f>
        <v>1300</v>
      </c>
      <c r="P12" s="258">
        <f t="shared" si="0"/>
        <v>3050</v>
      </c>
      <c r="W12" s="185">
        <v>2018</v>
      </c>
      <c r="Y12" s="387" t="s">
        <v>60</v>
      </c>
      <c r="Z12" s="185">
        <v>1</v>
      </c>
    </row>
    <row r="13" spans="1:34" x14ac:dyDescent="0.25">
      <c r="C13" s="161" t="str">
        <f>CAD!D10</f>
        <v>OUTROS</v>
      </c>
      <c r="D13" s="129">
        <f>SUMIFS(REC!$F:$F,REC!$K:$K,'05'!$W$10,REC!$L:$L,'05'!$M$7,REC!$O:$O,1,REC!$D:$D,'05'!$C:$C)</f>
        <v>222.89</v>
      </c>
      <c r="E13" s="129">
        <f>SUMIFS(REC!$F:$F,REC!$K:$K,'05'!$X$10,REC!$L:$L,'05'!$M$7,REC!$O:$O,1,REC!$D:$D,'05'!$C:$C)</f>
        <v>221.56</v>
      </c>
      <c r="F13" s="129">
        <f>SUMIFS(REC!$F:$F,REC!$K:$K,'05'!$Y$10,REC!$L:$L,'05'!$M$7,REC!$O:$O,1,REC!$D:$D,'05'!$C:$C)</f>
        <v>883.14</v>
      </c>
      <c r="G13" s="129">
        <f>SUMIFS(REC!$F:$F,REC!$K:$K,'05'!$Z$10,REC!$L:$L,'05'!$M$7,REC!$O:$O,1,REC!$D:$D,'05'!$C:$C)</f>
        <v>318.50000000000006</v>
      </c>
      <c r="H13" s="129">
        <f>SUMIFS(REC!$F:$F,REC!$K:$K,'05'!$AA$10,REC!$L:$L,'05'!$M$7,REC!$O:$O,1,REC!$D:$D,'05'!$C:$C)</f>
        <v>71.61999999999999</v>
      </c>
      <c r="I13" s="129">
        <f>SUMIFS(REC!$F:$F,REC!$K:$K,'05'!$AB$10,REC!$L:$L,'05'!$M$7,REC!$O:$O,1,REC!$D:$D,'05'!$C:$C)</f>
        <v>0.08</v>
      </c>
      <c r="J13" s="129">
        <f>SUMIFS(REC!$F:$F,REC!$K:$K,'05'!$AC$10,REC!$L:$L,'05'!$M$7,REC!$O:$O,1,REC!$D:$D,'05'!$C:$C)</f>
        <v>62.06</v>
      </c>
      <c r="K13" s="129">
        <f>SUMIFS(REC!$F:$F,REC!$K:$K,'05'!$AD$10,REC!$L:$L,'05'!$M$7,REC!$O:$O,1,REC!$D:$D,'05'!$C:$C)</f>
        <v>75.840000000000146</v>
      </c>
      <c r="L13" s="129">
        <f>SUMIFS(REC!$F:$F,REC!$K:$K,'05'!$AE$10,REC!$L:$L,'05'!$M$7,REC!$O:$O,1,REC!$D:$D,'05'!$C:$C)</f>
        <v>3.6900000000005457</v>
      </c>
      <c r="M13" s="129">
        <f>SUMIFS(REC!$F:$F,REC!$K:$K,'05'!$AF$10,REC!$L:$L,'05'!$M$7,REC!$O:$O,1,REC!$D:$D,'05'!$C:$C)</f>
        <v>25.510000000000129</v>
      </c>
      <c r="N13" s="129">
        <f>SUMIFS(REC!$F:$F,REC!$K:$K,'05'!$AG$10,REC!$L:$L,'05'!$M$7,REC!$O:$O,1,REC!$D:$D,'05'!$C:$C)</f>
        <v>0.33999999999998182</v>
      </c>
      <c r="O13" s="129">
        <f>SUMIFS(REC!$F:$F,REC!$K:$K,'05'!$AH$10,REC!$L:$L,'05'!$M$7,REC!$O:$O,1,REC!$D:$D,'05'!$C:$C)</f>
        <v>230.75</v>
      </c>
      <c r="P13" s="258">
        <f t="shared" si="0"/>
        <v>2115.9800000000005</v>
      </c>
      <c r="W13" s="185">
        <v>2019</v>
      </c>
      <c r="Y13" s="387" t="s">
        <v>76</v>
      </c>
      <c r="Z13" s="185">
        <v>2</v>
      </c>
    </row>
    <row r="14" spans="1:34" x14ac:dyDescent="0.25">
      <c r="C14" s="161" t="str">
        <f>CAD!D11</f>
        <v>ALUGUÉIS</v>
      </c>
      <c r="D14" s="129">
        <f>SUMIFS(REC!$F:$F,REC!$K:$K,'05'!$W$10,REC!$L:$L,'05'!$M$7,REC!$O:$O,1,REC!$D:$D,'05'!$C:$C)</f>
        <v>0</v>
      </c>
      <c r="E14" s="129">
        <f>SUMIFS(REC!$F:$F,REC!$K:$K,'05'!$X$10,REC!$L:$L,'05'!$M$7,REC!$O:$O,1,REC!$D:$D,'05'!$C:$C)</f>
        <v>0</v>
      </c>
      <c r="F14" s="129">
        <f>SUMIFS(REC!$F:$F,REC!$K:$K,'05'!$Y$10,REC!$L:$L,'05'!$M$7,REC!$O:$O,1,REC!$D:$D,'05'!$C:$C)</f>
        <v>0</v>
      </c>
      <c r="G14" s="129">
        <f>SUMIFS(REC!$F:$F,REC!$K:$K,'05'!$Z$10,REC!$L:$L,'05'!$M$7,REC!$O:$O,1,REC!$D:$D,'05'!$C:$C)</f>
        <v>0</v>
      </c>
      <c r="H14" s="129">
        <f>SUMIFS(REC!$F:$F,REC!$K:$K,'05'!$AA$10,REC!$L:$L,'05'!$M$7,REC!$O:$O,1,REC!$D:$D,'05'!$C:$C)</f>
        <v>0</v>
      </c>
      <c r="I14" s="129">
        <f>SUMIFS(REC!$F:$F,REC!$K:$K,'05'!$AB$10,REC!$L:$L,'05'!$M$7,REC!$O:$O,1,REC!$D:$D,'05'!$C:$C)</f>
        <v>0</v>
      </c>
      <c r="J14" s="129">
        <f>SUMIFS(REC!$F:$F,REC!$K:$K,'05'!$AC$10,REC!$L:$L,'05'!$M$7,REC!$O:$O,1,REC!$D:$D,'05'!$C:$C)</f>
        <v>0</v>
      </c>
      <c r="K14" s="129">
        <f>SUMIFS(REC!$F:$F,REC!$K:$K,'05'!$AD$10,REC!$L:$L,'05'!$M$7,REC!$O:$O,1,REC!$D:$D,'05'!$C:$C)</f>
        <v>0</v>
      </c>
      <c r="L14" s="129">
        <f>SUMIFS(REC!$F:$F,REC!$K:$K,'05'!$AE$10,REC!$L:$L,'05'!$M$7,REC!$O:$O,1,REC!$D:$D,'05'!$C:$C)</f>
        <v>0</v>
      </c>
      <c r="M14" s="129">
        <f>SUMIFS(REC!$F:$F,REC!$K:$K,'05'!$AF$10,REC!$L:$L,'05'!$M$7,REC!$O:$O,1,REC!$D:$D,'05'!$C:$C)</f>
        <v>0</v>
      </c>
      <c r="N14" s="129">
        <f>SUMIFS(REC!$F:$F,REC!$K:$K,'05'!$AG$10,REC!$L:$L,'05'!$M$7,REC!$O:$O,1,REC!$D:$D,'05'!$C:$C)</f>
        <v>0</v>
      </c>
      <c r="O14" s="129">
        <f>SUMIFS(REC!$F:$F,REC!$K:$K,'05'!$AH$10,REC!$L:$L,'05'!$M$7,REC!$O:$O,1,REC!$D:$D,'05'!$C:$C)</f>
        <v>0</v>
      </c>
      <c r="P14" s="258">
        <f t="shared" si="0"/>
        <v>0</v>
      </c>
      <c r="W14" s="185">
        <v>2020</v>
      </c>
    </row>
    <row r="15" spans="1:34" x14ac:dyDescent="0.25">
      <c r="C15" s="161" t="str">
        <f>CAD!D12</f>
        <v>VENDA DE IMÓVEIS</v>
      </c>
      <c r="D15" s="129">
        <f>SUMIFS(REC!$F:$F,REC!$K:$K,'05'!$W$10,REC!$L:$L,'05'!$M$7,REC!$O:$O,1,REC!$D:$D,'05'!$C:$C)</f>
        <v>0</v>
      </c>
      <c r="E15" s="129">
        <f>SUMIFS(REC!$F:$F,REC!$K:$K,'05'!$X$10,REC!$L:$L,'05'!$M$7,REC!$O:$O,1,REC!$D:$D,'05'!$C:$C)</f>
        <v>0</v>
      </c>
      <c r="F15" s="129">
        <f>SUMIFS(REC!$F:$F,REC!$K:$K,'05'!$Y$10,REC!$L:$L,'05'!$M$7,REC!$O:$O,1,REC!$D:$D,'05'!$C:$C)</f>
        <v>0</v>
      </c>
      <c r="G15" s="129">
        <f>SUMIFS(REC!$F:$F,REC!$K:$K,'05'!$Z$10,REC!$L:$L,'05'!$M$7,REC!$O:$O,1,REC!$D:$D,'05'!$C:$C)</f>
        <v>0</v>
      </c>
      <c r="H15" s="129">
        <f>SUMIFS(REC!$F:$F,REC!$K:$K,'05'!$AA$10,REC!$L:$L,'05'!$M$7,REC!$O:$O,1,REC!$D:$D,'05'!$C:$C)</f>
        <v>0</v>
      </c>
      <c r="I15" s="129">
        <f>SUMIFS(REC!$F:$F,REC!$K:$K,'05'!$AB$10,REC!$L:$L,'05'!$M$7,REC!$O:$O,1,REC!$D:$D,'05'!$C:$C)</f>
        <v>0</v>
      </c>
      <c r="J15" s="129">
        <f>SUMIFS(REC!$F:$F,REC!$K:$K,'05'!$AC$10,REC!$L:$L,'05'!$M$7,REC!$O:$O,1,REC!$D:$D,'05'!$C:$C)</f>
        <v>0</v>
      </c>
      <c r="K15" s="129">
        <f>SUMIFS(REC!$F:$F,REC!$K:$K,'05'!$AD$10,REC!$L:$L,'05'!$M$7,REC!$O:$O,1,REC!$D:$D,'05'!$C:$C)</f>
        <v>0</v>
      </c>
      <c r="L15" s="129">
        <f>SUMIFS(REC!$F:$F,REC!$K:$K,'05'!$AE$10,REC!$L:$L,'05'!$M$7,REC!$O:$O,1,REC!$D:$D,'05'!$C:$C)</f>
        <v>0</v>
      </c>
      <c r="M15" s="129">
        <f>SUMIFS(REC!$F:$F,REC!$K:$K,'05'!$AF$10,REC!$L:$L,'05'!$M$7,REC!$O:$O,1,REC!$D:$D,'05'!$C:$C)</f>
        <v>0</v>
      </c>
      <c r="N15" s="129">
        <f>SUMIFS(REC!$F:$F,REC!$K:$K,'05'!$AG$10,REC!$L:$L,'05'!$M$7,REC!$O:$O,1,REC!$D:$D,'05'!$C:$C)</f>
        <v>0</v>
      </c>
      <c r="O15" s="129">
        <f>SUMIFS(REC!$F:$F,REC!$K:$K,'05'!$AH$10,REC!$L:$L,'05'!$M$7,REC!$O:$O,1,REC!$D:$D,'05'!$C:$C)</f>
        <v>0</v>
      </c>
      <c r="P15" s="258">
        <f t="shared" si="0"/>
        <v>0</v>
      </c>
      <c r="W15" s="185">
        <v>2021</v>
      </c>
    </row>
    <row r="16" spans="1:34" x14ac:dyDescent="0.25">
      <c r="C16" s="161" t="str">
        <f>CAD!D13</f>
        <v>13º SALÁRIO</v>
      </c>
      <c r="D16" s="129">
        <f>SUMIFS(REC!$F:$F,REC!$K:$K,'05'!$W$10,REC!$L:$L,'05'!$M$7,REC!$O:$O,1,REC!$D:$D,'05'!$C:$C)</f>
        <v>0</v>
      </c>
      <c r="E16" s="129">
        <f>SUMIFS(REC!$F:$F,REC!$K:$K,'05'!$X$10,REC!$L:$L,'05'!$M$7,REC!$O:$O,1,REC!$D:$D,'05'!$C:$C)</f>
        <v>0</v>
      </c>
      <c r="F16" s="129">
        <f>SUMIFS(REC!$F:$F,REC!$K:$K,'05'!$Y$10,REC!$L:$L,'05'!$M$7,REC!$O:$O,1,REC!$D:$D,'05'!$C:$C)</f>
        <v>0</v>
      </c>
      <c r="G16" s="129">
        <f>SUMIFS(REC!$F:$F,REC!$K:$K,'05'!$Z$10,REC!$L:$L,'05'!$M$7,REC!$O:$O,1,REC!$D:$D,'05'!$C:$C)</f>
        <v>0</v>
      </c>
      <c r="H16" s="129">
        <f>SUMIFS(REC!$F:$F,REC!$K:$K,'05'!$AA$10,REC!$L:$L,'05'!$M$7,REC!$O:$O,1,REC!$D:$D,'05'!$C:$C)</f>
        <v>0</v>
      </c>
      <c r="I16" s="129">
        <f>SUMIFS(REC!$F:$F,REC!$K:$K,'05'!$AB$10,REC!$L:$L,'05'!$M$7,REC!$O:$O,1,REC!$D:$D,'05'!$C:$C)</f>
        <v>0</v>
      </c>
      <c r="J16" s="129">
        <f>SUMIFS(REC!$F:$F,REC!$K:$K,'05'!$AC$10,REC!$L:$L,'05'!$M$7,REC!$O:$O,1,REC!$D:$D,'05'!$C:$C)</f>
        <v>0</v>
      </c>
      <c r="K16" s="129">
        <f>SUMIFS(REC!$F:$F,REC!$K:$K,'05'!$AD$10,REC!$L:$L,'05'!$M$7,REC!$O:$O,1,REC!$D:$D,'05'!$C:$C)</f>
        <v>0</v>
      </c>
      <c r="L16" s="129">
        <f>SUMIFS(REC!$F:$F,REC!$K:$K,'05'!$AE$10,REC!$L:$L,'05'!$M$7,REC!$O:$O,1,REC!$D:$D,'05'!$C:$C)</f>
        <v>0</v>
      </c>
      <c r="M16" s="129">
        <f>SUMIFS(REC!$F:$F,REC!$K:$K,'05'!$AF$10,REC!$L:$L,'05'!$M$7,REC!$O:$O,1,REC!$D:$D,'05'!$C:$C)</f>
        <v>0</v>
      </c>
      <c r="N16" s="129">
        <f>SUMIFS(REC!$F:$F,REC!$K:$K,'05'!$AG$10,REC!$L:$L,'05'!$M$7,REC!$O:$O,1,REC!$D:$D,'05'!$C:$C)</f>
        <v>0</v>
      </c>
      <c r="O16" s="129">
        <f>SUMIFS(REC!$F:$F,REC!$K:$K,'05'!$AH$10,REC!$L:$L,'05'!$M$7,REC!$O:$O,1,REC!$D:$D,'05'!$C:$C)</f>
        <v>0</v>
      </c>
      <c r="P16" s="258">
        <f t="shared" si="0"/>
        <v>0</v>
      </c>
      <c r="W16" s="185">
        <v>2022</v>
      </c>
      <c r="Y16" s="295" t="s">
        <v>3</v>
      </c>
    </row>
    <row r="17" spans="3:42" x14ac:dyDescent="0.25">
      <c r="C17" s="161" t="str">
        <f>CAD!D14</f>
        <v>FÉRIAS</v>
      </c>
      <c r="D17" s="129">
        <f>SUMIFS(REC!$F:$F,REC!$K:$K,'05'!$W$10,REC!$L:$L,'05'!$M$7,REC!$O:$O,1,REC!$D:$D,'05'!$C:$C)</f>
        <v>0</v>
      </c>
      <c r="E17" s="129">
        <f>SUMIFS(REC!$F:$F,REC!$K:$K,'05'!$X$10,REC!$L:$L,'05'!$M$7,REC!$O:$O,1,REC!$D:$D,'05'!$C:$C)</f>
        <v>0</v>
      </c>
      <c r="F17" s="129">
        <f>SUMIFS(REC!$F:$F,REC!$K:$K,'05'!$Y$10,REC!$L:$L,'05'!$M$7,REC!$O:$O,1,REC!$D:$D,'05'!$C:$C)</f>
        <v>0</v>
      </c>
      <c r="G17" s="129">
        <f>SUMIFS(REC!$F:$F,REC!$K:$K,'05'!$Z$10,REC!$L:$L,'05'!$M$7,REC!$O:$O,1,REC!$D:$D,'05'!$C:$C)</f>
        <v>0</v>
      </c>
      <c r="H17" s="129">
        <f>SUMIFS(REC!$F:$F,REC!$K:$K,'05'!$AA$10,REC!$L:$L,'05'!$M$7,REC!$O:$O,1,REC!$D:$D,'05'!$C:$C)</f>
        <v>0</v>
      </c>
      <c r="I17" s="129">
        <f>SUMIFS(REC!$F:$F,REC!$K:$K,'05'!$AB$10,REC!$L:$L,'05'!$M$7,REC!$O:$O,1,REC!$D:$D,'05'!$C:$C)</f>
        <v>0</v>
      </c>
      <c r="J17" s="129">
        <f>SUMIFS(REC!$F:$F,REC!$K:$K,'05'!$AC$10,REC!$L:$L,'05'!$M$7,REC!$O:$O,1,REC!$D:$D,'05'!$C:$C)</f>
        <v>0</v>
      </c>
      <c r="K17" s="129">
        <f>SUMIFS(REC!$F:$F,REC!$K:$K,'05'!$AD$10,REC!$L:$L,'05'!$M$7,REC!$O:$O,1,REC!$D:$D,'05'!$C:$C)</f>
        <v>0</v>
      </c>
      <c r="L17" s="129">
        <f>SUMIFS(REC!$F:$F,REC!$K:$K,'05'!$AE$10,REC!$L:$L,'05'!$M$7,REC!$O:$O,1,REC!$D:$D,'05'!$C:$C)</f>
        <v>0</v>
      </c>
      <c r="M17" s="129">
        <f>SUMIFS(REC!$F:$F,REC!$K:$K,'05'!$AF$10,REC!$L:$L,'05'!$M$7,REC!$O:$O,1,REC!$D:$D,'05'!$C:$C)</f>
        <v>0</v>
      </c>
      <c r="N17" s="129">
        <f>SUMIFS(REC!$F:$F,REC!$K:$K,'05'!$AG$10,REC!$L:$L,'05'!$M$7,REC!$O:$O,1,REC!$D:$D,'05'!$C:$C)</f>
        <v>0</v>
      </c>
      <c r="O17" s="129">
        <f>SUMIFS(REC!$F:$F,REC!$K:$K,'05'!$AH$10,REC!$L:$L,'05'!$M$7,REC!$O:$O,1,REC!$D:$D,'05'!$C:$C)</f>
        <v>0</v>
      </c>
      <c r="P17" s="258">
        <f t="shared" si="0"/>
        <v>0</v>
      </c>
      <c r="W17" s="185">
        <v>2023</v>
      </c>
      <c r="Y17" s="185">
        <f>VLOOKUP(O7,Y12:Z13,2,0)</f>
        <v>2</v>
      </c>
    </row>
    <row r="18" spans="3:42" x14ac:dyDescent="0.25">
      <c r="C18" s="161" t="str">
        <f>CAD!D15</f>
        <v>RENDIMENTOS</v>
      </c>
      <c r="D18" s="129">
        <f>SUMIFS(REC!$F:$F,REC!$K:$K,'05'!$W$10,REC!$L:$L,'05'!$M$7,REC!$O:$O,1,REC!$D:$D,'05'!$C:$C)</f>
        <v>0</v>
      </c>
      <c r="E18" s="129">
        <f>SUMIFS(REC!$F:$F,REC!$K:$K,'05'!$X$10,REC!$L:$L,'05'!$M$7,REC!$O:$O,1,REC!$D:$D,'05'!$C:$C)</f>
        <v>0</v>
      </c>
      <c r="F18" s="129">
        <f>SUMIFS(REC!$F:$F,REC!$K:$K,'05'!$Y$10,REC!$L:$L,'05'!$M$7,REC!$O:$O,1,REC!$D:$D,'05'!$C:$C)</f>
        <v>0</v>
      </c>
      <c r="G18" s="129">
        <f>SUMIFS(REC!$F:$F,REC!$K:$K,'05'!$Z$10,REC!$L:$L,'05'!$M$7,REC!$O:$O,1,REC!$D:$D,'05'!$C:$C)</f>
        <v>0</v>
      </c>
      <c r="H18" s="129">
        <f>SUMIFS(REC!$F:$F,REC!$K:$K,'05'!$AA$10,REC!$L:$L,'05'!$M$7,REC!$O:$O,1,REC!$D:$D,'05'!$C:$C)</f>
        <v>0</v>
      </c>
      <c r="I18" s="129">
        <f>SUMIFS(REC!$F:$F,REC!$K:$K,'05'!$AB$10,REC!$L:$L,'05'!$M$7,REC!$O:$O,1,REC!$D:$D,'05'!$C:$C)</f>
        <v>0</v>
      </c>
      <c r="J18" s="129">
        <f>SUMIFS(REC!$F:$F,REC!$K:$K,'05'!$AC$10,REC!$L:$L,'05'!$M$7,REC!$O:$O,1,REC!$D:$D,'05'!$C:$C)</f>
        <v>0</v>
      </c>
      <c r="K18" s="129">
        <f>SUMIFS(REC!$F:$F,REC!$K:$K,'05'!$AD$10,REC!$L:$L,'05'!$M$7,REC!$O:$O,1,REC!$D:$D,'05'!$C:$C)</f>
        <v>0</v>
      </c>
      <c r="L18" s="129">
        <f>SUMIFS(REC!$F:$F,REC!$K:$K,'05'!$AE$10,REC!$L:$L,'05'!$M$7,REC!$O:$O,1,REC!$D:$D,'05'!$C:$C)</f>
        <v>0</v>
      </c>
      <c r="M18" s="129">
        <f>SUMIFS(REC!$F:$F,REC!$K:$K,'05'!$AF$10,REC!$L:$L,'05'!$M$7,REC!$O:$O,1,REC!$D:$D,'05'!$C:$C)</f>
        <v>0</v>
      </c>
      <c r="N18" s="129">
        <f>SUMIFS(REC!$F:$F,REC!$K:$K,'05'!$AG$10,REC!$L:$L,'05'!$M$7,REC!$O:$O,1,REC!$D:$D,'05'!$C:$C)</f>
        <v>0</v>
      </c>
      <c r="O18" s="129">
        <f>SUMIFS(REC!$F:$F,REC!$K:$K,'05'!$AH$10,REC!$L:$L,'05'!$M$7,REC!$O:$O,1,REC!$D:$D,'05'!$C:$C)</f>
        <v>0</v>
      </c>
      <c r="P18" s="258">
        <f t="shared" si="0"/>
        <v>0</v>
      </c>
      <c r="W18" s="185">
        <v>2024</v>
      </c>
      <c r="AI18" s="8"/>
      <c r="AJ18" s="8"/>
      <c r="AK18" s="8"/>
      <c r="AL18" s="8"/>
      <c r="AM18" s="8"/>
      <c r="AN18" s="8"/>
      <c r="AO18" s="8"/>
      <c r="AP18" s="8"/>
    </row>
    <row r="19" spans="3:42" x14ac:dyDescent="0.25">
      <c r="C19" s="161">
        <f>CAD!D16</f>
        <v>0</v>
      </c>
      <c r="D19" s="129">
        <f>SUMIFS(REC!$F:$F,REC!$K:$K,'05'!$W$10,REC!$L:$L,'05'!$M$7,REC!$O:$O,1,REC!$D:$D,'05'!$C:$C)</f>
        <v>0</v>
      </c>
      <c r="E19" s="129">
        <f>SUMIFS(REC!$F:$F,REC!$K:$K,'05'!$X$10,REC!$L:$L,'05'!$M$7,REC!$O:$O,1,REC!$D:$D,'05'!$C:$C)</f>
        <v>0</v>
      </c>
      <c r="F19" s="129">
        <f>SUMIFS(REC!$F:$F,REC!$K:$K,'05'!$Y$10,REC!$L:$L,'05'!$M$7,REC!$O:$O,1,REC!$D:$D,'05'!$C:$C)</f>
        <v>0</v>
      </c>
      <c r="G19" s="129">
        <f>SUMIFS(REC!$F:$F,REC!$K:$K,'05'!$Z$10,REC!$L:$L,'05'!$M$7,REC!$O:$O,1,REC!$D:$D,'05'!$C:$C)</f>
        <v>0</v>
      </c>
      <c r="H19" s="129">
        <f>SUMIFS(REC!$F:$F,REC!$K:$K,'05'!$AA$10,REC!$L:$L,'05'!$M$7,REC!$O:$O,1,REC!$D:$D,'05'!$C:$C)</f>
        <v>0</v>
      </c>
      <c r="I19" s="129">
        <f>SUMIFS(REC!$F:$F,REC!$K:$K,'05'!$AB$10,REC!$L:$L,'05'!$M$7,REC!$O:$O,1,REC!$D:$D,'05'!$C:$C)</f>
        <v>0</v>
      </c>
      <c r="J19" s="129">
        <f>SUMIFS(REC!$F:$F,REC!$K:$K,'05'!$AC$10,REC!$L:$L,'05'!$M$7,REC!$O:$O,1,REC!$D:$D,'05'!$C:$C)</f>
        <v>0</v>
      </c>
      <c r="K19" s="129">
        <f>SUMIFS(REC!$F:$F,REC!$K:$K,'05'!$AD$10,REC!$L:$L,'05'!$M$7,REC!$O:$O,1,REC!$D:$D,'05'!$C:$C)</f>
        <v>0</v>
      </c>
      <c r="L19" s="129">
        <f>SUMIFS(REC!$F:$F,REC!$K:$K,'05'!$AE$10,REC!$L:$L,'05'!$M$7,REC!$O:$O,1,REC!$D:$D,'05'!$C:$C)</f>
        <v>0</v>
      </c>
      <c r="M19" s="129">
        <f>SUMIFS(REC!$F:$F,REC!$K:$K,'05'!$AF$10,REC!$L:$L,'05'!$M$7,REC!$O:$O,1,REC!$D:$D,'05'!$C:$C)</f>
        <v>0</v>
      </c>
      <c r="N19" s="129">
        <f>SUMIFS(REC!$F:$F,REC!$K:$K,'05'!$AG$10,REC!$L:$L,'05'!$M$7,REC!$O:$O,1,REC!$D:$D,'05'!$C:$C)</f>
        <v>0</v>
      </c>
      <c r="O19" s="129">
        <f>SUMIFS(REC!$F:$F,REC!$K:$K,'05'!$AH$10,REC!$L:$L,'05'!$M$7,REC!$O:$O,1,REC!$D:$D,'05'!$C:$C)</f>
        <v>0</v>
      </c>
      <c r="P19" s="258">
        <f t="shared" si="0"/>
        <v>0</v>
      </c>
      <c r="W19" s="185">
        <v>2025</v>
      </c>
      <c r="AI19" s="8"/>
      <c r="AJ19" s="8"/>
      <c r="AK19" s="8"/>
      <c r="AL19" s="8"/>
      <c r="AM19" s="8"/>
      <c r="AN19" s="8"/>
      <c r="AO19" s="8"/>
      <c r="AP19" s="8"/>
    </row>
    <row r="20" spans="3:42" x14ac:dyDescent="0.25">
      <c r="C20" s="161">
        <f>CAD!D17</f>
        <v>0</v>
      </c>
      <c r="D20" s="129">
        <f>SUMIFS(REC!$F:$F,REC!$K:$K,'05'!$W$10,REC!$L:$L,'05'!$M$7,REC!$O:$O,1,REC!$D:$D,'05'!$C:$C)</f>
        <v>0</v>
      </c>
      <c r="E20" s="129">
        <f>SUMIFS(REC!$F:$F,REC!$K:$K,'05'!$X$10,REC!$L:$L,'05'!$M$7,REC!$O:$O,1,REC!$D:$D,'05'!$C:$C)</f>
        <v>0</v>
      </c>
      <c r="F20" s="129">
        <f>SUMIFS(REC!$F:$F,REC!$K:$K,'05'!$Y$10,REC!$L:$L,'05'!$M$7,REC!$O:$O,1,REC!$D:$D,'05'!$C:$C)</f>
        <v>0</v>
      </c>
      <c r="G20" s="129">
        <f>SUMIFS(REC!$F:$F,REC!$K:$K,'05'!$Z$10,REC!$L:$L,'05'!$M$7,REC!$O:$O,1,REC!$D:$D,'05'!$C:$C)</f>
        <v>0</v>
      </c>
      <c r="H20" s="129">
        <f>SUMIFS(REC!$F:$F,REC!$K:$K,'05'!$AA$10,REC!$L:$L,'05'!$M$7,REC!$O:$O,1,REC!$D:$D,'05'!$C:$C)</f>
        <v>0</v>
      </c>
      <c r="I20" s="129">
        <f>SUMIFS(REC!$F:$F,REC!$K:$K,'05'!$AB$10,REC!$L:$L,'05'!$M$7,REC!$O:$O,1,REC!$D:$D,'05'!$C:$C)</f>
        <v>0</v>
      </c>
      <c r="J20" s="129">
        <f>SUMIFS(REC!$F:$F,REC!$K:$K,'05'!$AC$10,REC!$L:$L,'05'!$M$7,REC!$O:$O,1,REC!$D:$D,'05'!$C:$C)</f>
        <v>0</v>
      </c>
      <c r="K20" s="129">
        <f>SUMIFS(REC!$F:$F,REC!$K:$K,'05'!$AD$10,REC!$L:$L,'05'!$M$7,REC!$O:$O,1,REC!$D:$D,'05'!$C:$C)</f>
        <v>0</v>
      </c>
      <c r="L20" s="129">
        <f>SUMIFS(REC!$F:$F,REC!$K:$K,'05'!$AE$10,REC!$L:$L,'05'!$M$7,REC!$O:$O,1,REC!$D:$D,'05'!$C:$C)</f>
        <v>0</v>
      </c>
      <c r="M20" s="129">
        <f>SUMIFS(REC!$F:$F,REC!$K:$K,'05'!$AF$10,REC!$L:$L,'05'!$M$7,REC!$O:$O,1,REC!$D:$D,'05'!$C:$C)</f>
        <v>0</v>
      </c>
      <c r="N20" s="129">
        <f>SUMIFS(REC!$F:$F,REC!$K:$K,'05'!$AG$10,REC!$L:$L,'05'!$M$7,REC!$O:$O,1,REC!$D:$D,'05'!$C:$C)</f>
        <v>0</v>
      </c>
      <c r="O20" s="129">
        <f>SUMIFS(REC!$F:$F,REC!$K:$K,'05'!$AH$10,REC!$L:$L,'05'!$M$7,REC!$O:$O,1,REC!$D:$D,'05'!$C:$C)</f>
        <v>0</v>
      </c>
      <c r="P20" s="258">
        <f t="shared" si="0"/>
        <v>0</v>
      </c>
      <c r="W20" s="185">
        <v>2026</v>
      </c>
      <c r="AC20" s="392"/>
      <c r="AI20" s="8"/>
      <c r="AJ20" s="8"/>
      <c r="AK20" s="8"/>
      <c r="AL20" s="8"/>
      <c r="AM20" s="8"/>
      <c r="AN20" s="8"/>
      <c r="AO20" s="8"/>
      <c r="AP20" s="72"/>
    </row>
    <row r="21" spans="3:42" x14ac:dyDescent="0.25">
      <c r="C21" s="161">
        <f>CAD!D18</f>
        <v>0</v>
      </c>
      <c r="D21" s="129">
        <f>SUMIFS(REC!$F:$F,REC!$K:$K,'05'!$W$10,REC!$L:$L,'05'!$M$7,REC!$O:$O,1,REC!$D:$D,'05'!$C:$C)</f>
        <v>0</v>
      </c>
      <c r="E21" s="129">
        <f>SUMIFS(REC!$F:$F,REC!$K:$K,'05'!$X$10,REC!$L:$L,'05'!$M$7,REC!$O:$O,1,REC!$D:$D,'05'!$C:$C)</f>
        <v>0</v>
      </c>
      <c r="F21" s="129">
        <f>SUMIFS(REC!$F:$F,REC!$K:$K,'05'!$Y$10,REC!$L:$L,'05'!$M$7,REC!$O:$O,1,REC!$D:$D,'05'!$C:$C)</f>
        <v>0</v>
      </c>
      <c r="G21" s="129">
        <f>SUMIFS(REC!$F:$F,REC!$K:$K,'05'!$Z$10,REC!$L:$L,'05'!$M$7,REC!$O:$O,1,REC!$D:$D,'05'!$C:$C)</f>
        <v>0</v>
      </c>
      <c r="H21" s="129">
        <f>SUMIFS(REC!$F:$F,REC!$K:$K,'05'!$AA$10,REC!$L:$L,'05'!$M$7,REC!$O:$O,1,REC!$D:$D,'05'!$C:$C)</f>
        <v>0</v>
      </c>
      <c r="I21" s="129">
        <f>SUMIFS(REC!$F:$F,REC!$K:$K,'05'!$AB$10,REC!$L:$L,'05'!$M$7,REC!$O:$O,1,REC!$D:$D,'05'!$C:$C)</f>
        <v>0</v>
      </c>
      <c r="J21" s="129">
        <f>SUMIFS(REC!$F:$F,REC!$K:$K,'05'!$AC$10,REC!$L:$L,'05'!$M$7,REC!$O:$O,1,REC!$D:$D,'05'!$C:$C)</f>
        <v>0</v>
      </c>
      <c r="K21" s="129">
        <f>SUMIFS(REC!$F:$F,REC!$K:$K,'05'!$AD$10,REC!$L:$L,'05'!$M$7,REC!$O:$O,1,REC!$D:$D,'05'!$C:$C)</f>
        <v>0</v>
      </c>
      <c r="L21" s="129">
        <f>SUMIFS(REC!$F:$F,REC!$K:$K,'05'!$AE$10,REC!$L:$L,'05'!$M$7,REC!$O:$O,1,REC!$D:$D,'05'!$C:$C)</f>
        <v>0</v>
      </c>
      <c r="M21" s="129">
        <f>SUMIFS(REC!$F:$F,REC!$K:$K,'05'!$AF$10,REC!$L:$L,'05'!$M$7,REC!$O:$O,1,REC!$D:$D,'05'!$C:$C)</f>
        <v>0</v>
      </c>
      <c r="N21" s="129">
        <f>SUMIFS(REC!$F:$F,REC!$K:$K,'05'!$AG$10,REC!$L:$L,'05'!$M$7,REC!$O:$O,1,REC!$D:$D,'05'!$C:$C)</f>
        <v>0</v>
      </c>
      <c r="O21" s="129">
        <f>SUMIFS(REC!$F:$F,REC!$K:$K,'05'!$AH$10,REC!$L:$L,'05'!$M$7,REC!$O:$O,1,REC!$D:$D,'05'!$C:$C)</f>
        <v>0</v>
      </c>
      <c r="P21" s="258">
        <f t="shared" si="0"/>
        <v>0</v>
      </c>
      <c r="W21" s="185">
        <v>2027</v>
      </c>
      <c r="AI21" s="8"/>
      <c r="AJ21" s="8"/>
      <c r="AK21" s="8"/>
      <c r="AL21" s="8"/>
      <c r="AM21" s="8"/>
      <c r="AN21" s="8"/>
      <c r="AO21" s="8"/>
      <c r="AP21" s="8"/>
    </row>
    <row r="22" spans="3:42" x14ac:dyDescent="0.25">
      <c r="C22" s="161">
        <f>CAD!D19</f>
        <v>0</v>
      </c>
      <c r="D22" s="129">
        <f>SUMIFS(REC!$F:$F,REC!$K:$K,'05'!$W$10,REC!$L:$L,'05'!$M$7,REC!$O:$O,1,REC!$D:$D,'05'!$C:$C)</f>
        <v>0</v>
      </c>
      <c r="E22" s="129">
        <f>SUMIFS(REC!$F:$F,REC!$K:$K,'05'!$X$10,REC!$L:$L,'05'!$M$7,REC!$O:$O,1,REC!$D:$D,'05'!$C:$C)</f>
        <v>0</v>
      </c>
      <c r="F22" s="129">
        <f>SUMIFS(REC!$F:$F,REC!$K:$K,'05'!$Y$10,REC!$L:$L,'05'!$M$7,REC!$O:$O,1,REC!$D:$D,'05'!$C:$C)</f>
        <v>0</v>
      </c>
      <c r="G22" s="129">
        <f>SUMIFS(REC!$F:$F,REC!$K:$K,'05'!$Z$10,REC!$L:$L,'05'!$M$7,REC!$O:$O,1,REC!$D:$D,'05'!$C:$C)</f>
        <v>0</v>
      </c>
      <c r="H22" s="129">
        <f>SUMIFS(REC!$F:$F,REC!$K:$K,'05'!$AA$10,REC!$L:$L,'05'!$M$7,REC!$O:$O,1,REC!$D:$D,'05'!$C:$C)</f>
        <v>0</v>
      </c>
      <c r="I22" s="129">
        <f>SUMIFS(REC!$F:$F,REC!$K:$K,'05'!$AB$10,REC!$L:$L,'05'!$M$7,REC!$O:$O,1,REC!$D:$D,'05'!$C:$C)</f>
        <v>0</v>
      </c>
      <c r="J22" s="129">
        <f>SUMIFS(REC!$F:$F,REC!$K:$K,'05'!$AC$10,REC!$L:$L,'05'!$M$7,REC!$O:$O,1,REC!$D:$D,'05'!$C:$C)</f>
        <v>0</v>
      </c>
      <c r="K22" s="129">
        <f>SUMIFS(REC!$F:$F,REC!$K:$K,'05'!$AD$10,REC!$L:$L,'05'!$M$7,REC!$O:$O,1,REC!$D:$D,'05'!$C:$C)</f>
        <v>0</v>
      </c>
      <c r="L22" s="129">
        <f>SUMIFS(REC!$F:$F,REC!$K:$K,'05'!$AE$10,REC!$L:$L,'05'!$M$7,REC!$O:$O,1,REC!$D:$D,'05'!$C:$C)</f>
        <v>0</v>
      </c>
      <c r="M22" s="129">
        <f>SUMIFS(REC!$F:$F,REC!$K:$K,'05'!$AF$10,REC!$L:$L,'05'!$M$7,REC!$O:$O,1,REC!$D:$D,'05'!$C:$C)</f>
        <v>0</v>
      </c>
      <c r="N22" s="129">
        <f>SUMIFS(REC!$F:$F,REC!$K:$K,'05'!$AG$10,REC!$L:$L,'05'!$M$7,REC!$O:$O,1,REC!$D:$D,'05'!$C:$C)</f>
        <v>0</v>
      </c>
      <c r="O22" s="129">
        <f>SUMIFS(REC!$F:$F,REC!$K:$K,'05'!$AH$10,REC!$L:$L,'05'!$M$7,REC!$O:$O,1,REC!$D:$D,'05'!$C:$C)</f>
        <v>0</v>
      </c>
      <c r="P22" s="258">
        <f t="shared" si="0"/>
        <v>0</v>
      </c>
      <c r="W22" s="185">
        <v>2028</v>
      </c>
    </row>
    <row r="23" spans="3:42" x14ac:dyDescent="0.25">
      <c r="C23" s="161">
        <f>CAD!D20</f>
        <v>0</v>
      </c>
      <c r="D23" s="129">
        <f>SUMIFS(REC!$F:$F,REC!$K:$K,'05'!$W$10,REC!$L:$L,'05'!$M$7,REC!$O:$O,1,REC!$D:$D,'05'!$C:$C)</f>
        <v>0</v>
      </c>
      <c r="E23" s="129">
        <f>SUMIFS(REC!$F:$F,REC!$K:$K,'05'!$X$10,REC!$L:$L,'05'!$M$7,REC!$O:$O,1,REC!$D:$D,'05'!$C:$C)</f>
        <v>0</v>
      </c>
      <c r="F23" s="129">
        <f>SUMIFS(REC!$F:$F,REC!$K:$K,'05'!$Y$10,REC!$L:$L,'05'!$M$7,REC!$O:$O,1,REC!$D:$D,'05'!$C:$C)</f>
        <v>0</v>
      </c>
      <c r="G23" s="129">
        <f>SUMIFS(REC!$F:$F,REC!$K:$K,'05'!$Z$10,REC!$L:$L,'05'!$M$7,REC!$O:$O,1,REC!$D:$D,'05'!$C:$C)</f>
        <v>0</v>
      </c>
      <c r="H23" s="129">
        <f>SUMIFS(REC!$F:$F,REC!$K:$K,'05'!$AA$10,REC!$L:$L,'05'!$M$7,REC!$O:$O,1,REC!$D:$D,'05'!$C:$C)</f>
        <v>0</v>
      </c>
      <c r="I23" s="129">
        <f>SUMIFS(REC!$F:$F,REC!$K:$K,'05'!$AB$10,REC!$L:$L,'05'!$M$7,REC!$O:$O,1,REC!$D:$D,'05'!$C:$C)</f>
        <v>0</v>
      </c>
      <c r="J23" s="129">
        <f>SUMIFS(REC!$F:$F,REC!$K:$K,'05'!$AC$10,REC!$L:$L,'05'!$M$7,REC!$O:$O,1,REC!$D:$D,'05'!$C:$C)</f>
        <v>0</v>
      </c>
      <c r="K23" s="129">
        <f>SUMIFS(REC!$F:$F,REC!$K:$K,'05'!$AD$10,REC!$L:$L,'05'!$M$7,REC!$O:$O,1,REC!$D:$D,'05'!$C:$C)</f>
        <v>0</v>
      </c>
      <c r="L23" s="129">
        <f>SUMIFS(REC!$F:$F,REC!$K:$K,'05'!$AE$10,REC!$L:$L,'05'!$M$7,REC!$O:$O,1,REC!$D:$D,'05'!$C:$C)</f>
        <v>0</v>
      </c>
      <c r="M23" s="129">
        <f>SUMIFS(REC!$F:$F,REC!$K:$K,'05'!$AF$10,REC!$L:$L,'05'!$M$7,REC!$O:$O,1,REC!$D:$D,'05'!$C:$C)</f>
        <v>0</v>
      </c>
      <c r="N23" s="129">
        <f>SUMIFS(REC!$F:$F,REC!$K:$K,'05'!$AG$10,REC!$L:$L,'05'!$M$7,REC!$O:$O,1,REC!$D:$D,'05'!$C:$C)</f>
        <v>0</v>
      </c>
      <c r="O23" s="129">
        <f>SUMIFS(REC!$F:$F,REC!$K:$K,'05'!$AH$10,REC!$L:$L,'05'!$M$7,REC!$O:$O,1,REC!$D:$D,'05'!$C:$C)</f>
        <v>0</v>
      </c>
      <c r="P23" s="258">
        <f t="shared" si="0"/>
        <v>0</v>
      </c>
      <c r="W23" s="185">
        <v>2029</v>
      </c>
    </row>
    <row r="24" spans="3:42" x14ac:dyDescent="0.25">
      <c r="C24" s="161">
        <f>CAD!D21</f>
        <v>0</v>
      </c>
      <c r="D24" s="129">
        <f>SUMIFS(REC!$F:$F,REC!$K:$K,'05'!$W$10,REC!$L:$L,'05'!$M$7,REC!$O:$O,1,REC!$D:$D,'05'!$C:$C)</f>
        <v>0</v>
      </c>
      <c r="E24" s="129">
        <f>SUMIFS(REC!$F:$F,REC!$K:$K,'05'!$X$10,REC!$L:$L,'05'!$M$7,REC!$O:$O,1,REC!$D:$D,'05'!$C:$C)</f>
        <v>0</v>
      </c>
      <c r="F24" s="129">
        <f>SUMIFS(REC!$F:$F,REC!$K:$K,'05'!$Y$10,REC!$L:$L,'05'!$M$7,REC!$O:$O,1,REC!$D:$D,'05'!$C:$C)</f>
        <v>0</v>
      </c>
      <c r="G24" s="129">
        <f>SUMIFS(REC!$F:$F,REC!$K:$K,'05'!$Z$10,REC!$L:$L,'05'!$M$7,REC!$O:$O,1,REC!$D:$D,'05'!$C:$C)</f>
        <v>0</v>
      </c>
      <c r="H24" s="129">
        <f>SUMIFS(REC!$F:$F,REC!$K:$K,'05'!$AA$10,REC!$L:$L,'05'!$M$7,REC!$O:$O,1,REC!$D:$D,'05'!$C:$C)</f>
        <v>0</v>
      </c>
      <c r="I24" s="129">
        <f>SUMIFS(REC!$F:$F,REC!$K:$K,'05'!$AB$10,REC!$L:$L,'05'!$M$7,REC!$O:$O,1,REC!$D:$D,'05'!$C:$C)</f>
        <v>0</v>
      </c>
      <c r="J24" s="129">
        <f>SUMIFS(REC!$F:$F,REC!$K:$K,'05'!$AC$10,REC!$L:$L,'05'!$M$7,REC!$O:$O,1,REC!$D:$D,'05'!$C:$C)</f>
        <v>0</v>
      </c>
      <c r="K24" s="129">
        <f>SUMIFS(REC!$F:$F,REC!$K:$K,'05'!$AD$10,REC!$L:$L,'05'!$M$7,REC!$O:$O,1,REC!$D:$D,'05'!$C:$C)</f>
        <v>0</v>
      </c>
      <c r="L24" s="129">
        <f>SUMIFS(REC!$F:$F,REC!$K:$K,'05'!$AE$10,REC!$L:$L,'05'!$M$7,REC!$O:$O,1,REC!$D:$D,'05'!$C:$C)</f>
        <v>0</v>
      </c>
      <c r="M24" s="129">
        <f>SUMIFS(REC!$F:$F,REC!$K:$K,'05'!$AF$10,REC!$L:$L,'05'!$M$7,REC!$O:$O,1,REC!$D:$D,'05'!$C:$C)</f>
        <v>0</v>
      </c>
      <c r="N24" s="129">
        <f>SUMIFS(REC!$F:$F,REC!$K:$K,'05'!$AG$10,REC!$L:$L,'05'!$M$7,REC!$O:$O,1,REC!$D:$D,'05'!$C:$C)</f>
        <v>0</v>
      </c>
      <c r="O24" s="129">
        <f>SUMIFS(REC!$F:$F,REC!$K:$K,'05'!$AH$10,REC!$L:$L,'05'!$M$7,REC!$O:$O,1,REC!$D:$D,'05'!$C:$C)</f>
        <v>0</v>
      </c>
      <c r="P24" s="258">
        <f t="shared" si="0"/>
        <v>0</v>
      </c>
      <c r="W24" s="185">
        <v>2030</v>
      </c>
    </row>
    <row r="25" spans="3:42" x14ac:dyDescent="0.25">
      <c r="C25" s="161">
        <f>CAD!D22</f>
        <v>0</v>
      </c>
      <c r="D25" s="129">
        <f>SUMIFS(REC!$F:$F,REC!$K:$K,'05'!$W$10,REC!$L:$L,'05'!$M$7,REC!$O:$O,1,REC!$D:$D,'05'!$C:$C)</f>
        <v>0</v>
      </c>
      <c r="E25" s="129">
        <f>SUMIFS(REC!$F:$F,REC!$K:$K,'05'!$X$10,REC!$L:$L,'05'!$M$7,REC!$O:$O,1,REC!$D:$D,'05'!$C:$C)</f>
        <v>0</v>
      </c>
      <c r="F25" s="129">
        <f>SUMIFS(REC!$F:$F,REC!$K:$K,'05'!$Y$10,REC!$L:$L,'05'!$M$7,REC!$O:$O,1,REC!$D:$D,'05'!$C:$C)</f>
        <v>0</v>
      </c>
      <c r="G25" s="129">
        <f>SUMIFS(REC!$F:$F,REC!$K:$K,'05'!$Z$10,REC!$L:$L,'05'!$M$7,REC!$O:$O,1,REC!$D:$D,'05'!$C:$C)</f>
        <v>0</v>
      </c>
      <c r="H25" s="129">
        <f>SUMIFS(REC!$F:$F,REC!$K:$K,'05'!$AA$10,REC!$L:$L,'05'!$M$7,REC!$O:$O,1,REC!$D:$D,'05'!$C:$C)</f>
        <v>0</v>
      </c>
      <c r="I25" s="129">
        <f>SUMIFS(REC!$F:$F,REC!$K:$K,'05'!$AB$10,REC!$L:$L,'05'!$M$7,REC!$O:$O,1,REC!$D:$D,'05'!$C:$C)</f>
        <v>0</v>
      </c>
      <c r="J25" s="129">
        <f>SUMIFS(REC!$F:$F,REC!$K:$K,'05'!$AC$10,REC!$L:$L,'05'!$M$7,REC!$O:$O,1,REC!$D:$D,'05'!$C:$C)</f>
        <v>0</v>
      </c>
      <c r="K25" s="129">
        <f>SUMIFS(REC!$F:$F,REC!$K:$K,'05'!$AD$10,REC!$L:$L,'05'!$M$7,REC!$O:$O,1,REC!$D:$D,'05'!$C:$C)</f>
        <v>0</v>
      </c>
      <c r="L25" s="129">
        <f>SUMIFS(REC!$F:$F,REC!$K:$K,'05'!$AE$10,REC!$L:$L,'05'!$M$7,REC!$O:$O,1,REC!$D:$D,'05'!$C:$C)</f>
        <v>0</v>
      </c>
      <c r="M25" s="129">
        <f>SUMIFS(REC!$F:$F,REC!$K:$K,'05'!$AF$10,REC!$L:$L,'05'!$M$7,REC!$O:$O,1,REC!$D:$D,'05'!$C:$C)</f>
        <v>0</v>
      </c>
      <c r="N25" s="129">
        <f>SUMIFS(REC!$F:$F,REC!$K:$K,'05'!$AG$10,REC!$L:$L,'05'!$M$7,REC!$O:$O,1,REC!$D:$D,'05'!$C:$C)</f>
        <v>0</v>
      </c>
      <c r="O25" s="129">
        <f>SUMIFS(REC!$F:$F,REC!$K:$K,'05'!$AH$10,REC!$L:$L,'05'!$M$7,REC!$O:$O,1,REC!$D:$D,'05'!$C:$C)</f>
        <v>0</v>
      </c>
      <c r="P25" s="258">
        <f t="shared" si="0"/>
        <v>0</v>
      </c>
      <c r="W25" s="185">
        <v>2031</v>
      </c>
    </row>
    <row r="26" spans="3:42" x14ac:dyDescent="0.25">
      <c r="C26" s="161">
        <f>CAD!D23</f>
        <v>0</v>
      </c>
      <c r="D26" s="129">
        <f>SUMIFS(REC!$F:$F,REC!$K:$K,'05'!$W$10,REC!$L:$L,'05'!$M$7,REC!$O:$O,1,REC!$D:$D,'05'!$C:$C)</f>
        <v>0</v>
      </c>
      <c r="E26" s="129">
        <f>SUMIFS(REC!$F:$F,REC!$K:$K,'05'!$X$10,REC!$L:$L,'05'!$M$7,REC!$O:$O,1,REC!$D:$D,'05'!$C:$C)</f>
        <v>0</v>
      </c>
      <c r="F26" s="129">
        <f>SUMIFS(REC!$F:$F,REC!$K:$K,'05'!$Y$10,REC!$L:$L,'05'!$M$7,REC!$O:$O,1,REC!$D:$D,'05'!$C:$C)</f>
        <v>0</v>
      </c>
      <c r="G26" s="129">
        <f>SUMIFS(REC!$F:$F,REC!$K:$K,'05'!$Z$10,REC!$L:$L,'05'!$M$7,REC!$O:$O,1,REC!$D:$D,'05'!$C:$C)</f>
        <v>0</v>
      </c>
      <c r="H26" s="129">
        <f>SUMIFS(REC!$F:$F,REC!$K:$K,'05'!$AA$10,REC!$L:$L,'05'!$M$7,REC!$O:$O,1,REC!$D:$D,'05'!$C:$C)</f>
        <v>0</v>
      </c>
      <c r="I26" s="129">
        <f>SUMIFS(REC!$F:$F,REC!$K:$K,'05'!$AB$10,REC!$L:$L,'05'!$M$7,REC!$O:$O,1,REC!$D:$D,'05'!$C:$C)</f>
        <v>0</v>
      </c>
      <c r="J26" s="129">
        <f>SUMIFS(REC!$F:$F,REC!$K:$K,'05'!$AC$10,REC!$L:$L,'05'!$M$7,REC!$O:$O,1,REC!$D:$D,'05'!$C:$C)</f>
        <v>0</v>
      </c>
      <c r="K26" s="129">
        <f>SUMIFS(REC!$F:$F,REC!$K:$K,'05'!$AD$10,REC!$L:$L,'05'!$M$7,REC!$O:$O,1,REC!$D:$D,'05'!$C:$C)</f>
        <v>0</v>
      </c>
      <c r="L26" s="129">
        <f>SUMIFS(REC!$F:$F,REC!$K:$K,'05'!$AE$10,REC!$L:$L,'05'!$M$7,REC!$O:$O,1,REC!$D:$D,'05'!$C:$C)</f>
        <v>0</v>
      </c>
      <c r="M26" s="129">
        <f>SUMIFS(REC!$F:$F,REC!$K:$K,'05'!$AF$10,REC!$L:$L,'05'!$M$7,REC!$O:$O,1,REC!$D:$D,'05'!$C:$C)</f>
        <v>0</v>
      </c>
      <c r="N26" s="129">
        <f>SUMIFS(REC!$F:$F,REC!$K:$K,'05'!$AG$10,REC!$L:$L,'05'!$M$7,REC!$O:$O,1,REC!$D:$D,'05'!$C:$C)</f>
        <v>0</v>
      </c>
      <c r="O26" s="129">
        <f>SUMIFS(REC!$F:$F,REC!$K:$K,'05'!$AH$10,REC!$L:$L,'05'!$M$7,REC!$O:$O,1,REC!$D:$D,'05'!$C:$C)</f>
        <v>0</v>
      </c>
      <c r="P26" s="258">
        <f t="shared" si="0"/>
        <v>0</v>
      </c>
      <c r="W26" s="185">
        <v>2032</v>
      </c>
    </row>
    <row r="27" spans="3:42" x14ac:dyDescent="0.25">
      <c r="C27" s="161">
        <f>CAD!D24</f>
        <v>0</v>
      </c>
      <c r="D27" s="129">
        <f>SUMIFS(REC!$F:$F,REC!$K:$K,'05'!$W$10,REC!$L:$L,'05'!$M$7,REC!$O:$O,1,REC!$D:$D,'05'!$C:$C)</f>
        <v>0</v>
      </c>
      <c r="E27" s="129">
        <f>SUMIFS(REC!$F:$F,REC!$K:$K,'05'!$X$10,REC!$L:$L,'05'!$M$7,REC!$O:$O,1,REC!$D:$D,'05'!$C:$C)</f>
        <v>0</v>
      </c>
      <c r="F27" s="129">
        <f>SUMIFS(REC!$F:$F,REC!$K:$K,'05'!$Y$10,REC!$L:$L,'05'!$M$7,REC!$O:$O,1,REC!$D:$D,'05'!$C:$C)</f>
        <v>0</v>
      </c>
      <c r="G27" s="129">
        <f>SUMIFS(REC!$F:$F,REC!$K:$K,'05'!$Z$10,REC!$L:$L,'05'!$M$7,REC!$O:$O,1,REC!$D:$D,'05'!$C:$C)</f>
        <v>0</v>
      </c>
      <c r="H27" s="129">
        <f>SUMIFS(REC!$F:$F,REC!$K:$K,'05'!$AA$10,REC!$L:$L,'05'!$M$7,REC!$O:$O,1,REC!$D:$D,'05'!$C:$C)</f>
        <v>0</v>
      </c>
      <c r="I27" s="129">
        <f>SUMIFS(REC!$F:$F,REC!$K:$K,'05'!$AB$10,REC!$L:$L,'05'!$M$7,REC!$O:$O,1,REC!$D:$D,'05'!$C:$C)</f>
        <v>0</v>
      </c>
      <c r="J27" s="129">
        <f>SUMIFS(REC!$F:$F,REC!$K:$K,'05'!$AC$10,REC!$L:$L,'05'!$M$7,REC!$O:$O,1,REC!$D:$D,'05'!$C:$C)</f>
        <v>0</v>
      </c>
      <c r="K27" s="129">
        <f>SUMIFS(REC!$F:$F,REC!$K:$K,'05'!$AD$10,REC!$L:$L,'05'!$M$7,REC!$O:$O,1,REC!$D:$D,'05'!$C:$C)</f>
        <v>0</v>
      </c>
      <c r="L27" s="129">
        <f>SUMIFS(REC!$F:$F,REC!$K:$K,'05'!$AE$10,REC!$L:$L,'05'!$M$7,REC!$O:$O,1,REC!$D:$D,'05'!$C:$C)</f>
        <v>0</v>
      </c>
      <c r="M27" s="129">
        <f>SUMIFS(REC!$F:$F,REC!$K:$K,'05'!$AF$10,REC!$L:$L,'05'!$M$7,REC!$O:$O,1,REC!$D:$D,'05'!$C:$C)</f>
        <v>0</v>
      </c>
      <c r="N27" s="129">
        <f>SUMIFS(REC!$F:$F,REC!$K:$K,'05'!$AG$10,REC!$L:$L,'05'!$M$7,REC!$O:$O,1,REC!$D:$D,'05'!$C:$C)</f>
        <v>0</v>
      </c>
      <c r="O27" s="129">
        <f>SUMIFS(REC!$F:$F,REC!$K:$K,'05'!$AH$10,REC!$L:$L,'05'!$M$7,REC!$O:$O,1,REC!$D:$D,'05'!$C:$C)</f>
        <v>0</v>
      </c>
      <c r="P27" s="258">
        <f t="shared" si="0"/>
        <v>0</v>
      </c>
      <c r="W27" s="185">
        <v>2033</v>
      </c>
    </row>
    <row r="28" spans="3:42" x14ac:dyDescent="0.25">
      <c r="C28" s="161">
        <f>CAD!D25</f>
        <v>0</v>
      </c>
      <c r="D28" s="129">
        <f>SUMIFS(REC!$F:$F,REC!$K:$K,'05'!$W$10,REC!$L:$L,'05'!$M$7,REC!$O:$O,1,REC!$D:$D,'05'!$C:$C)</f>
        <v>0</v>
      </c>
      <c r="E28" s="129">
        <f>SUMIFS(REC!$F:$F,REC!$K:$K,'05'!$X$10,REC!$L:$L,'05'!$M$7,REC!$O:$O,1,REC!$D:$D,'05'!$C:$C)</f>
        <v>0</v>
      </c>
      <c r="F28" s="129">
        <f>SUMIFS(REC!$F:$F,REC!$K:$K,'05'!$Y$10,REC!$L:$L,'05'!$M$7,REC!$O:$O,1,REC!$D:$D,'05'!$C:$C)</f>
        <v>0</v>
      </c>
      <c r="G28" s="129">
        <f>SUMIFS(REC!$F:$F,REC!$K:$K,'05'!$Z$10,REC!$L:$L,'05'!$M$7,REC!$O:$O,1,REC!$D:$D,'05'!$C:$C)</f>
        <v>0</v>
      </c>
      <c r="H28" s="129">
        <f>SUMIFS(REC!$F:$F,REC!$K:$K,'05'!$AA$10,REC!$L:$L,'05'!$M$7,REC!$O:$O,1,REC!$D:$D,'05'!$C:$C)</f>
        <v>0</v>
      </c>
      <c r="I28" s="129">
        <f>SUMIFS(REC!$F:$F,REC!$K:$K,'05'!$AB$10,REC!$L:$L,'05'!$M$7,REC!$O:$O,1,REC!$D:$D,'05'!$C:$C)</f>
        <v>0</v>
      </c>
      <c r="J28" s="129">
        <f>SUMIFS(REC!$F:$F,REC!$K:$K,'05'!$AC$10,REC!$L:$L,'05'!$M$7,REC!$O:$O,1,REC!$D:$D,'05'!$C:$C)</f>
        <v>0</v>
      </c>
      <c r="K28" s="129">
        <f>SUMIFS(REC!$F:$F,REC!$K:$K,'05'!$AD$10,REC!$L:$L,'05'!$M$7,REC!$O:$O,1,REC!$D:$D,'05'!$C:$C)</f>
        <v>0</v>
      </c>
      <c r="L28" s="129">
        <f>SUMIFS(REC!$F:$F,REC!$K:$K,'05'!$AE$10,REC!$L:$L,'05'!$M$7,REC!$O:$O,1,REC!$D:$D,'05'!$C:$C)</f>
        <v>0</v>
      </c>
      <c r="M28" s="129">
        <f>SUMIFS(REC!$F:$F,REC!$K:$K,'05'!$AF$10,REC!$L:$L,'05'!$M$7,REC!$O:$O,1,REC!$D:$D,'05'!$C:$C)</f>
        <v>0</v>
      </c>
      <c r="N28" s="129">
        <f>SUMIFS(REC!$F:$F,REC!$K:$K,'05'!$AG$10,REC!$L:$L,'05'!$M$7,REC!$O:$O,1,REC!$D:$D,'05'!$C:$C)</f>
        <v>0</v>
      </c>
      <c r="O28" s="129">
        <f>SUMIFS(REC!$F:$F,REC!$K:$K,'05'!$AH$10,REC!$L:$L,'05'!$M$7,REC!$O:$O,1,REC!$D:$D,'05'!$C:$C)</f>
        <v>0</v>
      </c>
      <c r="P28" s="258">
        <f t="shared" si="0"/>
        <v>0</v>
      </c>
      <c r="W28" s="185">
        <v>2034</v>
      </c>
    </row>
    <row r="29" spans="3:42" x14ac:dyDescent="0.25">
      <c r="C29" s="161">
        <f>CAD!D26</f>
        <v>0</v>
      </c>
      <c r="D29" s="129">
        <f>SUMIFS(REC!$F:$F,REC!$K:$K,'05'!$W$10,REC!$L:$L,'05'!$M$7,REC!$O:$O,1,REC!$D:$D,'05'!$C:$C)</f>
        <v>0</v>
      </c>
      <c r="E29" s="129">
        <f>SUMIFS(REC!$F:$F,REC!$K:$K,'05'!$X$10,REC!$L:$L,'05'!$M$7,REC!$O:$O,1,REC!$D:$D,'05'!$C:$C)</f>
        <v>0</v>
      </c>
      <c r="F29" s="129">
        <f>SUMIFS(REC!$F:$F,REC!$K:$K,'05'!$Y$10,REC!$L:$L,'05'!$M$7,REC!$O:$O,1,REC!$D:$D,'05'!$C:$C)</f>
        <v>0</v>
      </c>
      <c r="G29" s="129">
        <f>SUMIFS(REC!$F:$F,REC!$K:$K,'05'!$Z$10,REC!$L:$L,'05'!$M$7,REC!$O:$O,1,REC!$D:$D,'05'!$C:$C)</f>
        <v>0</v>
      </c>
      <c r="H29" s="129">
        <f>SUMIFS(REC!$F:$F,REC!$K:$K,'05'!$AA$10,REC!$L:$L,'05'!$M$7,REC!$O:$O,1,REC!$D:$D,'05'!$C:$C)</f>
        <v>0</v>
      </c>
      <c r="I29" s="129">
        <f>SUMIFS(REC!$F:$F,REC!$K:$K,'05'!$AB$10,REC!$L:$L,'05'!$M$7,REC!$O:$O,1,REC!$D:$D,'05'!$C:$C)</f>
        <v>0</v>
      </c>
      <c r="J29" s="129">
        <f>SUMIFS(REC!$F:$F,REC!$K:$K,'05'!$AC$10,REC!$L:$L,'05'!$M$7,REC!$O:$O,1,REC!$D:$D,'05'!$C:$C)</f>
        <v>0</v>
      </c>
      <c r="K29" s="129">
        <f>SUMIFS(REC!$F:$F,REC!$K:$K,'05'!$AD$10,REC!$L:$L,'05'!$M$7,REC!$O:$O,1,REC!$D:$D,'05'!$C:$C)</f>
        <v>0</v>
      </c>
      <c r="L29" s="129">
        <f>SUMIFS(REC!$F:$F,REC!$K:$K,'05'!$AE$10,REC!$L:$L,'05'!$M$7,REC!$O:$O,1,REC!$D:$D,'05'!$C:$C)</f>
        <v>0</v>
      </c>
      <c r="M29" s="129">
        <f>SUMIFS(REC!$F:$F,REC!$K:$K,'05'!$AF$10,REC!$L:$L,'05'!$M$7,REC!$O:$O,1,REC!$D:$D,'05'!$C:$C)</f>
        <v>0</v>
      </c>
      <c r="N29" s="129">
        <f>SUMIFS(REC!$F:$F,REC!$K:$K,'05'!$AG$10,REC!$L:$L,'05'!$M$7,REC!$O:$O,1,REC!$D:$D,'05'!$C:$C)</f>
        <v>0</v>
      </c>
      <c r="O29" s="129">
        <f>SUMIFS(REC!$F:$F,REC!$K:$K,'05'!$AH$10,REC!$L:$L,'05'!$M$7,REC!$O:$O,1,REC!$D:$D,'05'!$C:$C)</f>
        <v>0</v>
      </c>
      <c r="P29" s="258">
        <f t="shared" si="0"/>
        <v>0</v>
      </c>
      <c r="W29" s="185">
        <v>2035</v>
      </c>
    </row>
    <row r="30" spans="3:42" x14ac:dyDescent="0.25">
      <c r="C30" s="161">
        <f>CAD!D27</f>
        <v>0</v>
      </c>
      <c r="D30" s="129">
        <f>SUMIFS(REC!$F:$F,REC!$K:$K,'05'!$W$10,REC!$L:$L,'05'!$M$7,REC!$O:$O,1,REC!$D:$D,'05'!$C:$C)</f>
        <v>0</v>
      </c>
      <c r="E30" s="129">
        <f>SUMIFS(REC!$F:$F,REC!$K:$K,'05'!$X$10,REC!$L:$L,'05'!$M$7,REC!$O:$O,1,REC!$D:$D,'05'!$C:$C)</f>
        <v>0</v>
      </c>
      <c r="F30" s="129">
        <f>SUMIFS(REC!$F:$F,REC!$K:$K,'05'!$Y$10,REC!$L:$L,'05'!$M$7,REC!$O:$O,1,REC!$D:$D,'05'!$C:$C)</f>
        <v>0</v>
      </c>
      <c r="G30" s="129">
        <f>SUMIFS(REC!$F:$F,REC!$K:$K,'05'!$Z$10,REC!$L:$L,'05'!$M$7,REC!$O:$O,1,REC!$D:$D,'05'!$C:$C)</f>
        <v>0</v>
      </c>
      <c r="H30" s="129">
        <f>SUMIFS(REC!$F:$F,REC!$K:$K,'05'!$AA$10,REC!$L:$L,'05'!$M$7,REC!$O:$O,1,REC!$D:$D,'05'!$C:$C)</f>
        <v>0</v>
      </c>
      <c r="I30" s="129">
        <f>SUMIFS(REC!$F:$F,REC!$K:$K,'05'!$AB$10,REC!$L:$L,'05'!$M$7,REC!$O:$O,1,REC!$D:$D,'05'!$C:$C)</f>
        <v>0</v>
      </c>
      <c r="J30" s="129">
        <f>SUMIFS(REC!$F:$F,REC!$K:$K,'05'!$AC$10,REC!$L:$L,'05'!$M$7,REC!$O:$O,1,REC!$D:$D,'05'!$C:$C)</f>
        <v>0</v>
      </c>
      <c r="K30" s="129">
        <f>SUMIFS(REC!$F:$F,REC!$K:$K,'05'!$AD$10,REC!$L:$L,'05'!$M$7,REC!$O:$O,1,REC!$D:$D,'05'!$C:$C)</f>
        <v>0</v>
      </c>
      <c r="L30" s="129">
        <f>SUMIFS(REC!$F:$F,REC!$K:$K,'05'!$AE$10,REC!$L:$L,'05'!$M$7,REC!$O:$O,1,REC!$D:$D,'05'!$C:$C)</f>
        <v>0</v>
      </c>
      <c r="M30" s="129">
        <f>SUMIFS(REC!$F:$F,REC!$K:$K,'05'!$AF$10,REC!$L:$L,'05'!$M$7,REC!$O:$O,1,REC!$D:$D,'05'!$C:$C)</f>
        <v>0</v>
      </c>
      <c r="N30" s="129">
        <f>SUMIFS(REC!$F:$F,REC!$K:$K,'05'!$AG$10,REC!$L:$L,'05'!$M$7,REC!$O:$O,1,REC!$D:$D,'05'!$C:$C)</f>
        <v>0</v>
      </c>
      <c r="O30" s="129">
        <f>SUMIFS(REC!$F:$F,REC!$K:$K,'05'!$AH$10,REC!$L:$L,'05'!$M$7,REC!$O:$O,1,REC!$D:$D,'05'!$C:$C)</f>
        <v>0</v>
      </c>
      <c r="P30" s="258">
        <f t="shared" si="0"/>
        <v>0</v>
      </c>
      <c r="W30" s="185">
        <v>2036</v>
      </c>
    </row>
    <row r="31" spans="3:42" x14ac:dyDescent="0.25">
      <c r="C31" s="161">
        <f>CAD!D28</f>
        <v>0</v>
      </c>
      <c r="D31" s="129">
        <f>SUMIFS(REC!$F:$F,REC!$K:$K,'05'!$W$10,REC!$L:$L,'05'!$M$7,REC!$O:$O,1,REC!$D:$D,'05'!$C:$C)</f>
        <v>0</v>
      </c>
      <c r="E31" s="129">
        <f>SUMIFS(REC!$F:$F,REC!$K:$K,'05'!$X$10,REC!$L:$L,'05'!$M$7,REC!$O:$O,1,REC!$D:$D,'05'!$C:$C)</f>
        <v>0</v>
      </c>
      <c r="F31" s="129">
        <f>SUMIFS(REC!$F:$F,REC!$K:$K,'05'!$Y$10,REC!$L:$L,'05'!$M$7,REC!$O:$O,1,REC!$D:$D,'05'!$C:$C)</f>
        <v>0</v>
      </c>
      <c r="G31" s="129">
        <f>SUMIFS(REC!$F:$F,REC!$K:$K,'05'!$Z$10,REC!$L:$L,'05'!$M$7,REC!$O:$O,1,REC!$D:$D,'05'!$C:$C)</f>
        <v>0</v>
      </c>
      <c r="H31" s="129">
        <f>SUMIFS(REC!$F:$F,REC!$K:$K,'05'!$AA$10,REC!$L:$L,'05'!$M$7,REC!$O:$O,1,REC!$D:$D,'05'!$C:$C)</f>
        <v>0</v>
      </c>
      <c r="I31" s="129">
        <f>SUMIFS(REC!$F:$F,REC!$K:$K,'05'!$AB$10,REC!$L:$L,'05'!$M$7,REC!$O:$O,1,REC!$D:$D,'05'!$C:$C)</f>
        <v>0</v>
      </c>
      <c r="J31" s="129">
        <f>SUMIFS(REC!$F:$F,REC!$K:$K,'05'!$AC$10,REC!$L:$L,'05'!$M$7,REC!$O:$O,1,REC!$D:$D,'05'!$C:$C)</f>
        <v>0</v>
      </c>
      <c r="K31" s="129">
        <f>SUMIFS(REC!$F:$F,REC!$K:$K,'05'!$AD$10,REC!$L:$L,'05'!$M$7,REC!$O:$O,1,REC!$D:$D,'05'!$C:$C)</f>
        <v>0</v>
      </c>
      <c r="L31" s="129">
        <f>SUMIFS(REC!$F:$F,REC!$K:$K,'05'!$AE$10,REC!$L:$L,'05'!$M$7,REC!$O:$O,1,REC!$D:$D,'05'!$C:$C)</f>
        <v>0</v>
      </c>
      <c r="M31" s="129">
        <f>SUMIFS(REC!$F:$F,REC!$K:$K,'05'!$AF$10,REC!$L:$L,'05'!$M$7,REC!$O:$O,1,REC!$D:$D,'05'!$C:$C)</f>
        <v>0</v>
      </c>
      <c r="N31" s="129">
        <f>SUMIFS(REC!$F:$F,REC!$K:$K,'05'!$AG$10,REC!$L:$L,'05'!$M$7,REC!$O:$O,1,REC!$D:$D,'05'!$C:$C)</f>
        <v>0</v>
      </c>
      <c r="O31" s="129">
        <f>SUMIFS(REC!$F:$F,REC!$K:$K,'05'!$AH$10,REC!$L:$L,'05'!$M$7,REC!$O:$O,1,REC!$D:$D,'05'!$C:$C)</f>
        <v>0</v>
      </c>
      <c r="P31" s="258">
        <f t="shared" si="0"/>
        <v>0</v>
      </c>
      <c r="W31" s="185">
        <v>2037</v>
      </c>
    </row>
    <row r="32" spans="3:42" x14ac:dyDescent="0.25">
      <c r="C32" s="161">
        <f>CAD!D29</f>
        <v>0</v>
      </c>
      <c r="D32" s="129">
        <f>SUMIFS(REC!$F:$F,REC!$K:$K,'05'!$W$10,REC!$L:$L,'05'!$M$7,REC!$O:$O,1,REC!$D:$D,'05'!$C:$C)</f>
        <v>0</v>
      </c>
      <c r="E32" s="129">
        <f>SUMIFS(REC!$F:$F,REC!$K:$K,'05'!$X$10,REC!$L:$L,'05'!$M$7,REC!$O:$O,1,REC!$D:$D,'05'!$C:$C)</f>
        <v>0</v>
      </c>
      <c r="F32" s="129">
        <f>SUMIFS(REC!$F:$F,REC!$K:$K,'05'!$Y$10,REC!$L:$L,'05'!$M$7,REC!$O:$O,1,REC!$D:$D,'05'!$C:$C)</f>
        <v>0</v>
      </c>
      <c r="G32" s="129">
        <f>SUMIFS(REC!$F:$F,REC!$K:$K,'05'!$Z$10,REC!$L:$L,'05'!$M$7,REC!$O:$O,1,REC!$D:$D,'05'!$C:$C)</f>
        <v>0</v>
      </c>
      <c r="H32" s="129">
        <f>SUMIFS(REC!$F:$F,REC!$K:$K,'05'!$AA$10,REC!$L:$L,'05'!$M$7,REC!$O:$O,1,REC!$D:$D,'05'!$C:$C)</f>
        <v>0</v>
      </c>
      <c r="I32" s="129">
        <f>SUMIFS(REC!$F:$F,REC!$K:$K,'05'!$AB$10,REC!$L:$L,'05'!$M$7,REC!$O:$O,1,REC!$D:$D,'05'!$C:$C)</f>
        <v>0</v>
      </c>
      <c r="J32" s="129">
        <f>SUMIFS(REC!$F:$F,REC!$K:$K,'05'!$AC$10,REC!$L:$L,'05'!$M$7,REC!$O:$O,1,REC!$D:$D,'05'!$C:$C)</f>
        <v>0</v>
      </c>
      <c r="K32" s="129">
        <f>SUMIFS(REC!$F:$F,REC!$K:$K,'05'!$AD$10,REC!$L:$L,'05'!$M$7,REC!$O:$O,1,REC!$D:$D,'05'!$C:$C)</f>
        <v>0</v>
      </c>
      <c r="L32" s="129">
        <f>SUMIFS(REC!$F:$F,REC!$K:$K,'05'!$AE$10,REC!$L:$L,'05'!$M$7,REC!$O:$O,1,REC!$D:$D,'05'!$C:$C)</f>
        <v>0</v>
      </c>
      <c r="M32" s="129">
        <f>SUMIFS(REC!$F:$F,REC!$K:$K,'05'!$AF$10,REC!$L:$L,'05'!$M$7,REC!$O:$O,1,REC!$D:$D,'05'!$C:$C)</f>
        <v>0</v>
      </c>
      <c r="N32" s="129">
        <f>SUMIFS(REC!$F:$F,REC!$K:$K,'05'!$AG$10,REC!$L:$L,'05'!$M$7,REC!$O:$O,1,REC!$D:$D,'05'!$C:$C)</f>
        <v>0</v>
      </c>
      <c r="O32" s="129">
        <f>SUMIFS(REC!$F:$F,REC!$K:$K,'05'!$AH$10,REC!$L:$L,'05'!$M$7,REC!$O:$O,1,REC!$D:$D,'05'!$C:$C)</f>
        <v>0</v>
      </c>
      <c r="P32" s="258">
        <f t="shared" si="0"/>
        <v>0</v>
      </c>
      <c r="W32" s="185">
        <v>2038</v>
      </c>
    </row>
    <row r="33" spans="3:23" x14ac:dyDescent="0.25">
      <c r="C33" s="161">
        <f>CAD!D30</f>
        <v>0</v>
      </c>
      <c r="D33" s="129">
        <f>SUMIFS(REC!$F:$F,REC!$K:$K,'05'!$W$10,REC!$L:$L,'05'!$M$7,REC!$O:$O,1,REC!$D:$D,'05'!$C:$C)</f>
        <v>0</v>
      </c>
      <c r="E33" s="129">
        <f>SUMIFS(REC!$F:$F,REC!$K:$K,'05'!$X$10,REC!$L:$L,'05'!$M$7,REC!$O:$O,1,REC!$D:$D,'05'!$C:$C)</f>
        <v>0</v>
      </c>
      <c r="F33" s="129">
        <f>SUMIFS(REC!$F:$F,REC!$K:$K,'05'!$Y$10,REC!$L:$L,'05'!$M$7,REC!$O:$O,1,REC!$D:$D,'05'!$C:$C)</f>
        <v>0</v>
      </c>
      <c r="G33" s="129">
        <f>SUMIFS(REC!$F:$F,REC!$K:$K,'05'!$Z$10,REC!$L:$L,'05'!$M$7,REC!$O:$O,1,REC!$D:$D,'05'!$C:$C)</f>
        <v>0</v>
      </c>
      <c r="H33" s="129">
        <f>SUMIFS(REC!$F:$F,REC!$K:$K,'05'!$AA$10,REC!$L:$L,'05'!$M$7,REC!$O:$O,1,REC!$D:$D,'05'!$C:$C)</f>
        <v>0</v>
      </c>
      <c r="I33" s="129">
        <f>SUMIFS(REC!$F:$F,REC!$K:$K,'05'!$AB$10,REC!$L:$L,'05'!$M$7,REC!$O:$O,1,REC!$D:$D,'05'!$C:$C)</f>
        <v>0</v>
      </c>
      <c r="J33" s="129">
        <f>SUMIFS(REC!$F:$F,REC!$K:$K,'05'!$AC$10,REC!$L:$L,'05'!$M$7,REC!$O:$O,1,REC!$D:$D,'05'!$C:$C)</f>
        <v>0</v>
      </c>
      <c r="K33" s="129">
        <f>SUMIFS(REC!$F:$F,REC!$K:$K,'05'!$AD$10,REC!$L:$L,'05'!$M$7,REC!$O:$O,1,REC!$D:$D,'05'!$C:$C)</f>
        <v>0</v>
      </c>
      <c r="L33" s="129">
        <f>SUMIFS(REC!$F:$F,REC!$K:$K,'05'!$AE$10,REC!$L:$L,'05'!$M$7,REC!$O:$O,1,REC!$D:$D,'05'!$C:$C)</f>
        <v>0</v>
      </c>
      <c r="M33" s="129">
        <f>SUMIFS(REC!$F:$F,REC!$K:$K,'05'!$AF$10,REC!$L:$L,'05'!$M$7,REC!$O:$O,1,REC!$D:$D,'05'!$C:$C)</f>
        <v>0</v>
      </c>
      <c r="N33" s="129">
        <f>SUMIFS(REC!$F:$F,REC!$K:$K,'05'!$AG$10,REC!$L:$L,'05'!$M$7,REC!$O:$O,1,REC!$D:$D,'05'!$C:$C)</f>
        <v>0</v>
      </c>
      <c r="O33" s="129">
        <f>SUMIFS(REC!$F:$F,REC!$K:$K,'05'!$AH$10,REC!$L:$L,'05'!$M$7,REC!$O:$O,1,REC!$D:$D,'05'!$C:$C)</f>
        <v>0</v>
      </c>
      <c r="P33" s="258">
        <f t="shared" si="0"/>
        <v>0</v>
      </c>
      <c r="W33" s="185">
        <v>2039</v>
      </c>
    </row>
    <row r="34" spans="3:23" x14ac:dyDescent="0.25">
      <c r="C34" s="161">
        <f>CAD!D31</f>
        <v>0</v>
      </c>
      <c r="D34" s="129">
        <f>SUMIFS(REC!$F:$F,REC!$K:$K,'05'!$W$10,REC!$L:$L,'05'!$M$7,REC!$O:$O,1,REC!$D:$D,'05'!$C:$C)</f>
        <v>0</v>
      </c>
      <c r="E34" s="129">
        <f>SUMIFS(REC!$F:$F,REC!$K:$K,'05'!$X$10,REC!$L:$L,'05'!$M$7,REC!$O:$O,1,REC!$D:$D,'05'!$C:$C)</f>
        <v>0</v>
      </c>
      <c r="F34" s="129">
        <f>SUMIFS(REC!$F:$F,REC!$K:$K,'05'!$Y$10,REC!$L:$L,'05'!$M$7,REC!$O:$O,1,REC!$D:$D,'05'!$C:$C)</f>
        <v>0</v>
      </c>
      <c r="G34" s="129">
        <f>SUMIFS(REC!$F:$F,REC!$K:$K,'05'!$Z$10,REC!$L:$L,'05'!$M$7,REC!$O:$O,1,REC!$D:$D,'05'!$C:$C)</f>
        <v>0</v>
      </c>
      <c r="H34" s="129">
        <f>SUMIFS(REC!$F:$F,REC!$K:$K,'05'!$AA$10,REC!$L:$L,'05'!$M$7,REC!$O:$O,1,REC!$D:$D,'05'!$C:$C)</f>
        <v>0</v>
      </c>
      <c r="I34" s="129">
        <f>SUMIFS(REC!$F:$F,REC!$K:$K,'05'!$AB$10,REC!$L:$L,'05'!$M$7,REC!$O:$O,1,REC!$D:$D,'05'!$C:$C)</f>
        <v>0</v>
      </c>
      <c r="J34" s="129">
        <f>SUMIFS(REC!$F:$F,REC!$K:$K,'05'!$AC$10,REC!$L:$L,'05'!$M$7,REC!$O:$O,1,REC!$D:$D,'05'!$C:$C)</f>
        <v>0</v>
      </c>
      <c r="K34" s="129">
        <f>SUMIFS(REC!$F:$F,REC!$K:$K,'05'!$AD$10,REC!$L:$L,'05'!$M$7,REC!$O:$O,1,REC!$D:$D,'05'!$C:$C)</f>
        <v>0</v>
      </c>
      <c r="L34" s="129">
        <f>SUMIFS(REC!$F:$F,REC!$K:$K,'05'!$AE$10,REC!$L:$L,'05'!$M$7,REC!$O:$O,1,REC!$D:$D,'05'!$C:$C)</f>
        <v>0</v>
      </c>
      <c r="M34" s="129">
        <f>SUMIFS(REC!$F:$F,REC!$K:$K,'05'!$AF$10,REC!$L:$L,'05'!$M$7,REC!$O:$O,1,REC!$D:$D,'05'!$C:$C)</f>
        <v>0</v>
      </c>
      <c r="N34" s="129">
        <f>SUMIFS(REC!$F:$F,REC!$K:$K,'05'!$AG$10,REC!$L:$L,'05'!$M$7,REC!$O:$O,1,REC!$D:$D,'05'!$C:$C)</f>
        <v>0</v>
      </c>
      <c r="O34" s="129">
        <f>SUMIFS(REC!$F:$F,REC!$K:$K,'05'!$AH$10,REC!$L:$L,'05'!$M$7,REC!$O:$O,1,REC!$D:$D,'05'!$C:$C)</f>
        <v>0</v>
      </c>
      <c r="P34" s="258">
        <f t="shared" si="0"/>
        <v>0</v>
      </c>
      <c r="W34" s="185">
        <v>2040</v>
      </c>
    </row>
    <row r="35" spans="3:23" x14ac:dyDescent="0.25">
      <c r="C35" s="161">
        <f>CAD!F7</f>
        <v>0</v>
      </c>
      <c r="D35" s="129">
        <f>SUMIFS(REC!$F:$F,REC!$K:$K,'05'!$W$10,REC!$L:$L,'05'!$M$7,REC!$O:$O,1,REC!$D:$D,'05'!$C:$C)</f>
        <v>0</v>
      </c>
      <c r="E35" s="129">
        <f>SUMIFS(REC!$F:$F,REC!$K:$K,'05'!$X$10,REC!$L:$L,'05'!$M$7,REC!$O:$O,1,REC!$D:$D,'05'!$C:$C)</f>
        <v>0</v>
      </c>
      <c r="F35" s="129">
        <f>SUMIFS(REC!$F:$F,REC!$K:$K,'05'!$Y$10,REC!$L:$L,'05'!$M$7,REC!$O:$O,1,REC!$D:$D,'05'!$C:$C)</f>
        <v>0</v>
      </c>
      <c r="G35" s="129">
        <f>SUMIFS(REC!$F:$F,REC!$K:$K,'05'!$Z$10,REC!$L:$L,'05'!$M$7,REC!$O:$O,1,REC!$D:$D,'05'!$C:$C)</f>
        <v>0</v>
      </c>
      <c r="H35" s="129">
        <f>SUMIFS(REC!$F:$F,REC!$K:$K,'05'!$AA$10,REC!$L:$L,'05'!$M$7,REC!$O:$O,1,REC!$D:$D,'05'!$C:$C)</f>
        <v>0</v>
      </c>
      <c r="I35" s="129">
        <f>SUMIFS(REC!$F:$F,REC!$K:$K,'05'!$AB$10,REC!$L:$L,'05'!$M$7,REC!$O:$O,1,REC!$D:$D,'05'!$C:$C)</f>
        <v>0</v>
      </c>
      <c r="J35" s="129">
        <f>SUMIFS(REC!$F:$F,REC!$K:$K,'05'!$AC$10,REC!$L:$L,'05'!$M$7,REC!$O:$O,1,REC!$D:$D,'05'!$C:$C)</f>
        <v>0</v>
      </c>
      <c r="K35" s="129">
        <f>SUMIFS(REC!$F:$F,REC!$K:$K,'05'!$AD$10,REC!$L:$L,'05'!$M$7,REC!$O:$O,1,REC!$D:$D,'05'!$C:$C)</f>
        <v>0</v>
      </c>
      <c r="L35" s="129">
        <f>SUMIFS(REC!$F:$F,REC!$K:$K,'05'!$AE$10,REC!$L:$L,'05'!$M$7,REC!$O:$O,1,REC!$D:$D,'05'!$C:$C)</f>
        <v>0</v>
      </c>
      <c r="M35" s="129">
        <f>SUMIFS(REC!$F:$F,REC!$K:$K,'05'!$AF$10,REC!$L:$L,'05'!$M$7,REC!$O:$O,1,REC!$D:$D,'05'!$C:$C)</f>
        <v>0</v>
      </c>
      <c r="N35" s="129">
        <f>SUMIFS(REC!$F:$F,REC!$K:$K,'05'!$AG$10,REC!$L:$L,'05'!$M$7,REC!$O:$O,1,REC!$D:$D,'05'!$C:$C)</f>
        <v>0</v>
      </c>
      <c r="O35" s="129">
        <f>SUMIFS(REC!$F:$F,REC!$K:$K,'05'!$AH$10,REC!$L:$L,'05'!$M$7,REC!$O:$O,1,REC!$D:$D,'05'!$C:$C)</f>
        <v>0</v>
      </c>
      <c r="P35" s="258">
        <f t="shared" si="0"/>
        <v>0</v>
      </c>
      <c r="W35" s="185">
        <v>2041</v>
      </c>
    </row>
    <row r="36" spans="3:23" x14ac:dyDescent="0.25">
      <c r="C36" s="161">
        <f>CAD!F8</f>
        <v>0</v>
      </c>
      <c r="D36" s="129">
        <f>SUMIFS(REC!$F:$F,REC!$K:$K,'05'!$W$10,REC!$L:$L,'05'!$M$7,REC!$O:$O,1,REC!$D:$D,'05'!$C:$C)</f>
        <v>0</v>
      </c>
      <c r="E36" s="129">
        <f>SUMIFS(REC!$F:$F,REC!$K:$K,'05'!$X$10,REC!$L:$L,'05'!$M$7,REC!$O:$O,1,REC!$D:$D,'05'!$C:$C)</f>
        <v>0</v>
      </c>
      <c r="F36" s="129">
        <f>SUMIFS(REC!$F:$F,REC!$K:$K,'05'!$Y$10,REC!$L:$L,'05'!$M$7,REC!$O:$O,1,REC!$D:$D,'05'!$C:$C)</f>
        <v>0</v>
      </c>
      <c r="G36" s="129">
        <f>SUMIFS(REC!$F:$F,REC!$K:$K,'05'!$Z$10,REC!$L:$L,'05'!$M$7,REC!$O:$O,1,REC!$D:$D,'05'!$C:$C)</f>
        <v>0</v>
      </c>
      <c r="H36" s="129">
        <f>SUMIFS(REC!$F:$F,REC!$K:$K,'05'!$AA$10,REC!$L:$L,'05'!$M$7,REC!$O:$O,1,REC!$D:$D,'05'!$C:$C)</f>
        <v>0</v>
      </c>
      <c r="I36" s="129">
        <f>SUMIFS(REC!$F:$F,REC!$K:$K,'05'!$AB$10,REC!$L:$L,'05'!$M$7,REC!$O:$O,1,REC!$D:$D,'05'!$C:$C)</f>
        <v>0</v>
      </c>
      <c r="J36" s="129">
        <f>SUMIFS(REC!$F:$F,REC!$K:$K,'05'!$AC$10,REC!$L:$L,'05'!$M$7,REC!$O:$O,1,REC!$D:$D,'05'!$C:$C)</f>
        <v>0</v>
      </c>
      <c r="K36" s="129">
        <f>SUMIFS(REC!$F:$F,REC!$K:$K,'05'!$AD$10,REC!$L:$L,'05'!$M$7,REC!$O:$O,1,REC!$D:$D,'05'!$C:$C)</f>
        <v>0</v>
      </c>
      <c r="L36" s="129">
        <f>SUMIFS(REC!$F:$F,REC!$K:$K,'05'!$AE$10,REC!$L:$L,'05'!$M$7,REC!$O:$O,1,REC!$D:$D,'05'!$C:$C)</f>
        <v>0</v>
      </c>
      <c r="M36" s="129">
        <f>SUMIFS(REC!$F:$F,REC!$K:$K,'05'!$AF$10,REC!$L:$L,'05'!$M$7,REC!$O:$O,1,REC!$D:$D,'05'!$C:$C)</f>
        <v>0</v>
      </c>
      <c r="N36" s="129">
        <f>SUMIFS(REC!$F:$F,REC!$K:$K,'05'!$AG$10,REC!$L:$L,'05'!$M$7,REC!$O:$O,1,REC!$D:$D,'05'!$C:$C)</f>
        <v>0</v>
      </c>
      <c r="O36" s="129">
        <f>SUMIFS(REC!$F:$F,REC!$K:$K,'05'!$AH$10,REC!$L:$L,'05'!$M$7,REC!$O:$O,1,REC!$D:$D,'05'!$C:$C)</f>
        <v>0</v>
      </c>
      <c r="P36" s="258">
        <f t="shared" si="0"/>
        <v>0</v>
      </c>
      <c r="W36" s="185">
        <v>2042</v>
      </c>
    </row>
    <row r="37" spans="3:23" x14ac:dyDescent="0.25">
      <c r="C37" s="161">
        <f>CAD!F9</f>
        <v>0</v>
      </c>
      <c r="D37" s="129">
        <f>SUMIFS(REC!$F:$F,REC!$K:$K,'05'!$W$10,REC!$L:$L,'05'!$M$7,REC!$O:$O,1,REC!$D:$D,'05'!$C:$C)</f>
        <v>0</v>
      </c>
      <c r="E37" s="129">
        <f>SUMIFS(REC!$F:$F,REC!$K:$K,'05'!$X$10,REC!$L:$L,'05'!$M$7,REC!$O:$O,1,REC!$D:$D,'05'!$C:$C)</f>
        <v>0</v>
      </c>
      <c r="F37" s="129">
        <f>SUMIFS(REC!$F:$F,REC!$K:$K,'05'!$Y$10,REC!$L:$L,'05'!$M$7,REC!$O:$O,1,REC!$D:$D,'05'!$C:$C)</f>
        <v>0</v>
      </c>
      <c r="G37" s="129">
        <f>SUMIFS(REC!$F:$F,REC!$K:$K,'05'!$Z$10,REC!$L:$L,'05'!$M$7,REC!$O:$O,1,REC!$D:$D,'05'!$C:$C)</f>
        <v>0</v>
      </c>
      <c r="H37" s="129">
        <f>SUMIFS(REC!$F:$F,REC!$K:$K,'05'!$AA$10,REC!$L:$L,'05'!$M$7,REC!$O:$O,1,REC!$D:$D,'05'!$C:$C)</f>
        <v>0</v>
      </c>
      <c r="I37" s="129">
        <f>SUMIFS(REC!$F:$F,REC!$K:$K,'05'!$AB$10,REC!$L:$L,'05'!$M$7,REC!$O:$O,1,REC!$D:$D,'05'!$C:$C)</f>
        <v>0</v>
      </c>
      <c r="J37" s="129">
        <f>SUMIFS(REC!$F:$F,REC!$K:$K,'05'!$AC$10,REC!$L:$L,'05'!$M$7,REC!$O:$O,1,REC!$D:$D,'05'!$C:$C)</f>
        <v>0</v>
      </c>
      <c r="K37" s="129">
        <f>SUMIFS(REC!$F:$F,REC!$K:$K,'05'!$AD$10,REC!$L:$L,'05'!$M$7,REC!$O:$O,1,REC!$D:$D,'05'!$C:$C)</f>
        <v>0</v>
      </c>
      <c r="L37" s="129">
        <f>SUMIFS(REC!$F:$F,REC!$K:$K,'05'!$AE$10,REC!$L:$L,'05'!$M$7,REC!$O:$O,1,REC!$D:$D,'05'!$C:$C)</f>
        <v>0</v>
      </c>
      <c r="M37" s="129">
        <f>SUMIFS(REC!$F:$F,REC!$K:$K,'05'!$AF$10,REC!$L:$L,'05'!$M$7,REC!$O:$O,1,REC!$D:$D,'05'!$C:$C)</f>
        <v>0</v>
      </c>
      <c r="N37" s="129">
        <f>SUMIFS(REC!$F:$F,REC!$K:$K,'05'!$AG$10,REC!$L:$L,'05'!$M$7,REC!$O:$O,1,REC!$D:$D,'05'!$C:$C)</f>
        <v>0</v>
      </c>
      <c r="O37" s="129">
        <f>SUMIFS(REC!$F:$F,REC!$K:$K,'05'!$AH$10,REC!$L:$L,'05'!$M$7,REC!$O:$O,1,REC!$D:$D,'05'!$C:$C)</f>
        <v>0</v>
      </c>
      <c r="P37" s="258">
        <f t="shared" si="0"/>
        <v>0</v>
      </c>
      <c r="W37" s="185">
        <v>2043</v>
      </c>
    </row>
    <row r="38" spans="3:23" x14ac:dyDescent="0.25">
      <c r="C38" s="161">
        <f>CAD!F10</f>
        <v>0</v>
      </c>
      <c r="D38" s="129">
        <f>SUMIFS(REC!$F:$F,REC!$K:$K,'05'!$W$10,REC!$L:$L,'05'!$M$7,REC!$O:$O,1,REC!$D:$D,'05'!$C:$C)</f>
        <v>0</v>
      </c>
      <c r="E38" s="129">
        <f>SUMIFS(REC!$F:$F,REC!$K:$K,'05'!$X$10,REC!$L:$L,'05'!$M$7,REC!$O:$O,1,REC!$D:$D,'05'!$C:$C)</f>
        <v>0</v>
      </c>
      <c r="F38" s="129">
        <f>SUMIFS(REC!$F:$F,REC!$K:$K,'05'!$Y$10,REC!$L:$L,'05'!$M$7,REC!$O:$O,1,REC!$D:$D,'05'!$C:$C)</f>
        <v>0</v>
      </c>
      <c r="G38" s="129">
        <f>SUMIFS(REC!$F:$F,REC!$K:$K,'05'!$Z$10,REC!$L:$L,'05'!$M$7,REC!$O:$O,1,REC!$D:$D,'05'!$C:$C)</f>
        <v>0</v>
      </c>
      <c r="H38" s="129">
        <f>SUMIFS(REC!$F:$F,REC!$K:$K,'05'!$AA$10,REC!$L:$L,'05'!$M$7,REC!$O:$O,1,REC!$D:$D,'05'!$C:$C)</f>
        <v>0</v>
      </c>
      <c r="I38" s="129">
        <f>SUMIFS(REC!$F:$F,REC!$K:$K,'05'!$AB$10,REC!$L:$L,'05'!$M$7,REC!$O:$O,1,REC!$D:$D,'05'!$C:$C)</f>
        <v>0</v>
      </c>
      <c r="J38" s="129">
        <f>SUMIFS(REC!$F:$F,REC!$K:$K,'05'!$AC$10,REC!$L:$L,'05'!$M$7,REC!$O:$O,1,REC!$D:$D,'05'!$C:$C)</f>
        <v>0</v>
      </c>
      <c r="K38" s="129">
        <f>SUMIFS(REC!$F:$F,REC!$K:$K,'05'!$AD$10,REC!$L:$L,'05'!$M$7,REC!$O:$O,1,REC!$D:$D,'05'!$C:$C)</f>
        <v>0</v>
      </c>
      <c r="L38" s="129">
        <f>SUMIFS(REC!$F:$F,REC!$K:$K,'05'!$AE$10,REC!$L:$L,'05'!$M$7,REC!$O:$O,1,REC!$D:$D,'05'!$C:$C)</f>
        <v>0</v>
      </c>
      <c r="M38" s="129">
        <f>SUMIFS(REC!$F:$F,REC!$K:$K,'05'!$AF$10,REC!$L:$L,'05'!$M$7,REC!$O:$O,1,REC!$D:$D,'05'!$C:$C)</f>
        <v>0</v>
      </c>
      <c r="N38" s="129">
        <f>SUMIFS(REC!$F:$F,REC!$K:$K,'05'!$AG$10,REC!$L:$L,'05'!$M$7,REC!$O:$O,1,REC!$D:$D,'05'!$C:$C)</f>
        <v>0</v>
      </c>
      <c r="O38" s="129">
        <f>SUMIFS(REC!$F:$F,REC!$K:$K,'05'!$AH$10,REC!$L:$L,'05'!$M$7,REC!$O:$O,1,REC!$D:$D,'05'!$C:$C)</f>
        <v>0</v>
      </c>
      <c r="P38" s="258">
        <f t="shared" si="0"/>
        <v>0</v>
      </c>
      <c r="W38" s="185">
        <v>2044</v>
      </c>
    </row>
    <row r="39" spans="3:23" x14ac:dyDescent="0.25">
      <c r="C39" s="161">
        <f>CAD!F11</f>
        <v>0</v>
      </c>
      <c r="D39" s="129">
        <f>SUMIFS(REC!$F:$F,REC!$K:$K,'05'!$W$10,REC!$L:$L,'05'!$M$7,REC!$O:$O,1,REC!$D:$D,'05'!$C:$C)</f>
        <v>0</v>
      </c>
      <c r="E39" s="129">
        <f>SUMIFS(REC!$F:$F,REC!$K:$K,'05'!$X$10,REC!$L:$L,'05'!$M$7,REC!$O:$O,1,REC!$D:$D,'05'!$C:$C)</f>
        <v>0</v>
      </c>
      <c r="F39" s="129">
        <f>SUMIFS(REC!$F:$F,REC!$K:$K,'05'!$Y$10,REC!$L:$L,'05'!$M$7,REC!$O:$O,1,REC!$D:$D,'05'!$C:$C)</f>
        <v>0</v>
      </c>
      <c r="G39" s="129">
        <f>SUMIFS(REC!$F:$F,REC!$K:$K,'05'!$Z$10,REC!$L:$L,'05'!$M$7,REC!$O:$O,1,REC!$D:$D,'05'!$C:$C)</f>
        <v>0</v>
      </c>
      <c r="H39" s="129">
        <f>SUMIFS(REC!$F:$F,REC!$K:$K,'05'!$AA$10,REC!$L:$L,'05'!$M$7,REC!$O:$O,1,REC!$D:$D,'05'!$C:$C)</f>
        <v>0</v>
      </c>
      <c r="I39" s="129">
        <f>SUMIFS(REC!$F:$F,REC!$K:$K,'05'!$AB$10,REC!$L:$L,'05'!$M$7,REC!$O:$O,1,REC!$D:$D,'05'!$C:$C)</f>
        <v>0</v>
      </c>
      <c r="J39" s="129">
        <f>SUMIFS(REC!$F:$F,REC!$K:$K,'05'!$AC$10,REC!$L:$L,'05'!$M$7,REC!$O:$O,1,REC!$D:$D,'05'!$C:$C)</f>
        <v>0</v>
      </c>
      <c r="K39" s="129">
        <f>SUMIFS(REC!$F:$F,REC!$K:$K,'05'!$AD$10,REC!$L:$L,'05'!$M$7,REC!$O:$O,1,REC!$D:$D,'05'!$C:$C)</f>
        <v>0</v>
      </c>
      <c r="L39" s="129">
        <f>SUMIFS(REC!$F:$F,REC!$K:$K,'05'!$AE$10,REC!$L:$L,'05'!$M$7,REC!$O:$O,1,REC!$D:$D,'05'!$C:$C)</f>
        <v>0</v>
      </c>
      <c r="M39" s="129">
        <f>SUMIFS(REC!$F:$F,REC!$K:$K,'05'!$AF$10,REC!$L:$L,'05'!$M$7,REC!$O:$O,1,REC!$D:$D,'05'!$C:$C)</f>
        <v>0</v>
      </c>
      <c r="N39" s="129">
        <f>SUMIFS(REC!$F:$F,REC!$K:$K,'05'!$AG$10,REC!$L:$L,'05'!$M$7,REC!$O:$O,1,REC!$D:$D,'05'!$C:$C)</f>
        <v>0</v>
      </c>
      <c r="O39" s="129">
        <f>SUMIFS(REC!$F:$F,REC!$K:$K,'05'!$AH$10,REC!$L:$L,'05'!$M$7,REC!$O:$O,1,REC!$D:$D,'05'!$C:$C)</f>
        <v>0</v>
      </c>
      <c r="P39" s="258">
        <f t="shared" si="0"/>
        <v>0</v>
      </c>
      <c r="W39" s="185">
        <v>2045</v>
      </c>
    </row>
    <row r="40" spans="3:23" x14ac:dyDescent="0.25">
      <c r="C40" s="161">
        <f>CAD!F12</f>
        <v>0</v>
      </c>
      <c r="D40" s="129">
        <f>SUMIFS(REC!$F:$F,REC!$K:$K,'05'!$W$10,REC!$L:$L,'05'!$M$7,REC!$O:$O,1,REC!$D:$D,'05'!$C:$C)</f>
        <v>0</v>
      </c>
      <c r="E40" s="129">
        <f>SUMIFS(REC!$F:$F,REC!$K:$K,'05'!$X$10,REC!$L:$L,'05'!$M$7,REC!$O:$O,1,REC!$D:$D,'05'!$C:$C)</f>
        <v>0</v>
      </c>
      <c r="F40" s="129">
        <f>SUMIFS(REC!$F:$F,REC!$K:$K,'05'!$Y$10,REC!$L:$L,'05'!$M$7,REC!$O:$O,1,REC!$D:$D,'05'!$C:$C)</f>
        <v>0</v>
      </c>
      <c r="G40" s="129">
        <f>SUMIFS(REC!$F:$F,REC!$K:$K,'05'!$Z$10,REC!$L:$L,'05'!$M$7,REC!$O:$O,1,REC!$D:$D,'05'!$C:$C)</f>
        <v>0</v>
      </c>
      <c r="H40" s="129">
        <f>SUMIFS(REC!$F:$F,REC!$K:$K,'05'!$AA$10,REC!$L:$L,'05'!$M$7,REC!$O:$O,1,REC!$D:$D,'05'!$C:$C)</f>
        <v>0</v>
      </c>
      <c r="I40" s="129">
        <f>SUMIFS(REC!$F:$F,REC!$K:$K,'05'!$AB$10,REC!$L:$L,'05'!$M$7,REC!$O:$O,1,REC!$D:$D,'05'!$C:$C)</f>
        <v>0</v>
      </c>
      <c r="J40" s="129">
        <f>SUMIFS(REC!$F:$F,REC!$K:$K,'05'!$AC$10,REC!$L:$L,'05'!$M$7,REC!$O:$O,1,REC!$D:$D,'05'!$C:$C)</f>
        <v>0</v>
      </c>
      <c r="K40" s="129">
        <f>SUMIFS(REC!$F:$F,REC!$K:$K,'05'!$AD$10,REC!$L:$L,'05'!$M$7,REC!$O:$O,1,REC!$D:$D,'05'!$C:$C)</f>
        <v>0</v>
      </c>
      <c r="L40" s="129">
        <f>SUMIFS(REC!$F:$F,REC!$K:$K,'05'!$AE$10,REC!$L:$L,'05'!$M$7,REC!$O:$O,1,REC!$D:$D,'05'!$C:$C)</f>
        <v>0</v>
      </c>
      <c r="M40" s="129">
        <f>SUMIFS(REC!$F:$F,REC!$K:$K,'05'!$AF$10,REC!$L:$L,'05'!$M$7,REC!$O:$O,1,REC!$D:$D,'05'!$C:$C)</f>
        <v>0</v>
      </c>
      <c r="N40" s="129">
        <f>SUMIFS(REC!$F:$F,REC!$K:$K,'05'!$AG$10,REC!$L:$L,'05'!$M$7,REC!$O:$O,1,REC!$D:$D,'05'!$C:$C)</f>
        <v>0</v>
      </c>
      <c r="O40" s="129">
        <f>SUMIFS(REC!$F:$F,REC!$K:$K,'05'!$AH$10,REC!$L:$L,'05'!$M$7,REC!$O:$O,1,REC!$D:$D,'05'!$C:$C)</f>
        <v>0</v>
      </c>
      <c r="P40" s="258">
        <f t="shared" si="0"/>
        <v>0</v>
      </c>
      <c r="W40" s="185">
        <v>2046</v>
      </c>
    </row>
    <row r="41" spans="3:23" x14ac:dyDescent="0.25">
      <c r="C41" s="161">
        <f>CAD!F13</f>
        <v>0</v>
      </c>
      <c r="D41" s="129">
        <f>SUMIFS(REC!$F:$F,REC!$K:$K,'05'!$W$10,REC!$L:$L,'05'!$M$7,REC!$O:$O,1,REC!$D:$D,'05'!$C:$C)</f>
        <v>0</v>
      </c>
      <c r="E41" s="129">
        <f>SUMIFS(REC!$F:$F,REC!$K:$K,'05'!$X$10,REC!$L:$L,'05'!$M$7,REC!$O:$O,1,REC!$D:$D,'05'!$C:$C)</f>
        <v>0</v>
      </c>
      <c r="F41" s="129">
        <f>SUMIFS(REC!$F:$F,REC!$K:$K,'05'!$Y$10,REC!$L:$L,'05'!$M$7,REC!$O:$O,1,REC!$D:$D,'05'!$C:$C)</f>
        <v>0</v>
      </c>
      <c r="G41" s="129">
        <f>SUMIFS(REC!$F:$F,REC!$K:$K,'05'!$Z$10,REC!$L:$L,'05'!$M$7,REC!$O:$O,1,REC!$D:$D,'05'!$C:$C)</f>
        <v>0</v>
      </c>
      <c r="H41" s="129">
        <f>SUMIFS(REC!$F:$F,REC!$K:$K,'05'!$AA$10,REC!$L:$L,'05'!$M$7,REC!$O:$O,1,REC!$D:$D,'05'!$C:$C)</f>
        <v>0</v>
      </c>
      <c r="I41" s="129">
        <f>SUMIFS(REC!$F:$F,REC!$K:$K,'05'!$AB$10,REC!$L:$L,'05'!$M$7,REC!$O:$O,1,REC!$D:$D,'05'!$C:$C)</f>
        <v>0</v>
      </c>
      <c r="J41" s="129">
        <f>SUMIFS(REC!$F:$F,REC!$K:$K,'05'!$AC$10,REC!$L:$L,'05'!$M$7,REC!$O:$O,1,REC!$D:$D,'05'!$C:$C)</f>
        <v>0</v>
      </c>
      <c r="K41" s="129">
        <f>SUMIFS(REC!$F:$F,REC!$K:$K,'05'!$AD$10,REC!$L:$L,'05'!$M$7,REC!$O:$O,1,REC!$D:$D,'05'!$C:$C)</f>
        <v>0</v>
      </c>
      <c r="L41" s="129">
        <f>SUMIFS(REC!$F:$F,REC!$K:$K,'05'!$AE$10,REC!$L:$L,'05'!$M$7,REC!$O:$O,1,REC!$D:$D,'05'!$C:$C)</f>
        <v>0</v>
      </c>
      <c r="M41" s="129">
        <f>SUMIFS(REC!$F:$F,REC!$K:$K,'05'!$AF$10,REC!$L:$L,'05'!$M$7,REC!$O:$O,1,REC!$D:$D,'05'!$C:$C)</f>
        <v>0</v>
      </c>
      <c r="N41" s="129">
        <f>SUMIFS(REC!$F:$F,REC!$K:$K,'05'!$AG$10,REC!$L:$L,'05'!$M$7,REC!$O:$O,1,REC!$D:$D,'05'!$C:$C)</f>
        <v>0</v>
      </c>
      <c r="O41" s="129">
        <f>SUMIFS(REC!$F:$F,REC!$K:$K,'05'!$AH$10,REC!$L:$L,'05'!$M$7,REC!$O:$O,1,REC!$D:$D,'05'!$C:$C)</f>
        <v>0</v>
      </c>
      <c r="P41" s="258">
        <f t="shared" si="0"/>
        <v>0</v>
      </c>
      <c r="W41" s="185">
        <v>2047</v>
      </c>
    </row>
    <row r="42" spans="3:23" x14ac:dyDescent="0.25">
      <c r="C42" s="161">
        <f>CAD!F14</f>
        <v>0</v>
      </c>
      <c r="D42" s="129">
        <f>SUMIFS(REC!$F:$F,REC!$K:$K,'05'!$W$10,REC!$L:$L,'05'!$M$7,REC!$O:$O,1,REC!$D:$D,'05'!$C:$C)</f>
        <v>0</v>
      </c>
      <c r="E42" s="129">
        <f>SUMIFS(REC!$F:$F,REC!$K:$K,'05'!$X$10,REC!$L:$L,'05'!$M$7,REC!$O:$O,1,REC!$D:$D,'05'!$C:$C)</f>
        <v>0</v>
      </c>
      <c r="F42" s="129">
        <f>SUMIFS(REC!$F:$F,REC!$K:$K,'05'!$Y$10,REC!$L:$L,'05'!$M$7,REC!$O:$O,1,REC!$D:$D,'05'!$C:$C)</f>
        <v>0</v>
      </c>
      <c r="G42" s="129">
        <f>SUMIFS(REC!$F:$F,REC!$K:$K,'05'!$Z$10,REC!$L:$L,'05'!$M$7,REC!$O:$O,1,REC!$D:$D,'05'!$C:$C)</f>
        <v>0</v>
      </c>
      <c r="H42" s="129">
        <f>SUMIFS(REC!$F:$F,REC!$K:$K,'05'!$AA$10,REC!$L:$L,'05'!$M$7,REC!$O:$O,1,REC!$D:$D,'05'!$C:$C)</f>
        <v>0</v>
      </c>
      <c r="I42" s="129">
        <f>SUMIFS(REC!$F:$F,REC!$K:$K,'05'!$AB$10,REC!$L:$L,'05'!$M$7,REC!$O:$O,1,REC!$D:$D,'05'!$C:$C)</f>
        <v>0</v>
      </c>
      <c r="J42" s="129">
        <f>SUMIFS(REC!$F:$F,REC!$K:$K,'05'!$AC$10,REC!$L:$L,'05'!$M$7,REC!$O:$O,1,REC!$D:$D,'05'!$C:$C)</f>
        <v>0</v>
      </c>
      <c r="K42" s="129">
        <f>SUMIFS(REC!$F:$F,REC!$K:$K,'05'!$AD$10,REC!$L:$L,'05'!$M$7,REC!$O:$O,1,REC!$D:$D,'05'!$C:$C)</f>
        <v>0</v>
      </c>
      <c r="L42" s="129">
        <f>SUMIFS(REC!$F:$F,REC!$K:$K,'05'!$AE$10,REC!$L:$L,'05'!$M$7,REC!$O:$O,1,REC!$D:$D,'05'!$C:$C)</f>
        <v>0</v>
      </c>
      <c r="M42" s="129">
        <f>SUMIFS(REC!$F:$F,REC!$K:$K,'05'!$AF$10,REC!$L:$L,'05'!$M$7,REC!$O:$O,1,REC!$D:$D,'05'!$C:$C)</f>
        <v>0</v>
      </c>
      <c r="N42" s="129">
        <f>SUMIFS(REC!$F:$F,REC!$K:$K,'05'!$AG$10,REC!$L:$L,'05'!$M$7,REC!$O:$O,1,REC!$D:$D,'05'!$C:$C)</f>
        <v>0</v>
      </c>
      <c r="O42" s="129">
        <f>SUMIFS(REC!$F:$F,REC!$K:$K,'05'!$AH$10,REC!$L:$L,'05'!$M$7,REC!$O:$O,1,REC!$D:$D,'05'!$C:$C)</f>
        <v>0</v>
      </c>
      <c r="P42" s="258">
        <f t="shared" si="0"/>
        <v>0</v>
      </c>
      <c r="W42" s="185">
        <v>2048</v>
      </c>
    </row>
    <row r="43" spans="3:23" x14ac:dyDescent="0.25">
      <c r="C43" s="161">
        <f>CAD!F15</f>
        <v>0</v>
      </c>
      <c r="D43" s="129">
        <f>SUMIFS(REC!$F:$F,REC!$K:$K,'05'!$W$10,REC!$L:$L,'05'!$M$7,REC!$O:$O,1,REC!$D:$D,'05'!$C:$C)</f>
        <v>0</v>
      </c>
      <c r="E43" s="129">
        <f>SUMIFS(REC!$F:$F,REC!$K:$K,'05'!$X$10,REC!$L:$L,'05'!$M$7,REC!$O:$O,1,REC!$D:$D,'05'!$C:$C)</f>
        <v>0</v>
      </c>
      <c r="F43" s="129">
        <f>SUMIFS(REC!$F:$F,REC!$K:$K,'05'!$Y$10,REC!$L:$L,'05'!$M$7,REC!$O:$O,1,REC!$D:$D,'05'!$C:$C)</f>
        <v>0</v>
      </c>
      <c r="G43" s="129">
        <f>SUMIFS(REC!$F:$F,REC!$K:$K,'05'!$Z$10,REC!$L:$L,'05'!$M$7,REC!$O:$O,1,REC!$D:$D,'05'!$C:$C)</f>
        <v>0</v>
      </c>
      <c r="H43" s="129">
        <f>SUMIFS(REC!$F:$F,REC!$K:$K,'05'!$AA$10,REC!$L:$L,'05'!$M$7,REC!$O:$O,1,REC!$D:$D,'05'!$C:$C)</f>
        <v>0</v>
      </c>
      <c r="I43" s="129">
        <f>SUMIFS(REC!$F:$F,REC!$K:$K,'05'!$AB$10,REC!$L:$L,'05'!$M$7,REC!$O:$O,1,REC!$D:$D,'05'!$C:$C)</f>
        <v>0</v>
      </c>
      <c r="J43" s="129">
        <f>SUMIFS(REC!$F:$F,REC!$K:$K,'05'!$AC$10,REC!$L:$L,'05'!$M$7,REC!$O:$O,1,REC!$D:$D,'05'!$C:$C)</f>
        <v>0</v>
      </c>
      <c r="K43" s="129">
        <f>SUMIFS(REC!$F:$F,REC!$K:$K,'05'!$AD$10,REC!$L:$L,'05'!$M$7,REC!$O:$O,1,REC!$D:$D,'05'!$C:$C)</f>
        <v>0</v>
      </c>
      <c r="L43" s="129">
        <f>SUMIFS(REC!$F:$F,REC!$K:$K,'05'!$AE$10,REC!$L:$L,'05'!$M$7,REC!$O:$O,1,REC!$D:$D,'05'!$C:$C)</f>
        <v>0</v>
      </c>
      <c r="M43" s="129">
        <f>SUMIFS(REC!$F:$F,REC!$K:$K,'05'!$AF$10,REC!$L:$L,'05'!$M$7,REC!$O:$O,1,REC!$D:$D,'05'!$C:$C)</f>
        <v>0</v>
      </c>
      <c r="N43" s="129">
        <f>SUMIFS(REC!$F:$F,REC!$K:$K,'05'!$AG$10,REC!$L:$L,'05'!$M$7,REC!$O:$O,1,REC!$D:$D,'05'!$C:$C)</f>
        <v>0</v>
      </c>
      <c r="O43" s="129">
        <f>SUMIFS(REC!$F:$F,REC!$K:$K,'05'!$AH$10,REC!$L:$L,'05'!$M$7,REC!$O:$O,1,REC!$D:$D,'05'!$C:$C)</f>
        <v>0</v>
      </c>
      <c r="P43" s="258">
        <f t="shared" si="0"/>
        <v>0</v>
      </c>
      <c r="W43" s="185">
        <v>2049</v>
      </c>
    </row>
    <row r="44" spans="3:23" x14ac:dyDescent="0.25">
      <c r="C44" s="161">
        <f>CAD!F16</f>
        <v>0</v>
      </c>
      <c r="D44" s="129">
        <f>SUMIFS(REC!$F:$F,REC!$K:$K,'05'!$W$10,REC!$L:$L,'05'!$M$7,REC!$O:$O,1,REC!$D:$D,'05'!$C:$C)</f>
        <v>0</v>
      </c>
      <c r="E44" s="129">
        <f>SUMIFS(REC!$F:$F,REC!$K:$K,'05'!$X$10,REC!$L:$L,'05'!$M$7,REC!$O:$O,1,REC!$D:$D,'05'!$C:$C)</f>
        <v>0</v>
      </c>
      <c r="F44" s="129">
        <f>SUMIFS(REC!$F:$F,REC!$K:$K,'05'!$Y$10,REC!$L:$L,'05'!$M$7,REC!$O:$O,1,REC!$D:$D,'05'!$C:$C)</f>
        <v>0</v>
      </c>
      <c r="G44" s="129">
        <f>SUMIFS(REC!$F:$F,REC!$K:$K,'05'!$Z$10,REC!$L:$L,'05'!$M$7,REC!$O:$O,1,REC!$D:$D,'05'!$C:$C)</f>
        <v>0</v>
      </c>
      <c r="H44" s="129">
        <f>SUMIFS(REC!$F:$F,REC!$K:$K,'05'!$AA$10,REC!$L:$L,'05'!$M$7,REC!$O:$O,1,REC!$D:$D,'05'!$C:$C)</f>
        <v>0</v>
      </c>
      <c r="I44" s="129">
        <f>SUMIFS(REC!$F:$F,REC!$K:$K,'05'!$AB$10,REC!$L:$L,'05'!$M$7,REC!$O:$O,1,REC!$D:$D,'05'!$C:$C)</f>
        <v>0</v>
      </c>
      <c r="J44" s="129">
        <f>SUMIFS(REC!$F:$F,REC!$K:$K,'05'!$AC$10,REC!$L:$L,'05'!$M$7,REC!$O:$O,1,REC!$D:$D,'05'!$C:$C)</f>
        <v>0</v>
      </c>
      <c r="K44" s="129">
        <f>SUMIFS(REC!$F:$F,REC!$K:$K,'05'!$AD$10,REC!$L:$L,'05'!$M$7,REC!$O:$O,1,REC!$D:$D,'05'!$C:$C)</f>
        <v>0</v>
      </c>
      <c r="L44" s="129">
        <f>SUMIFS(REC!$F:$F,REC!$K:$K,'05'!$AE$10,REC!$L:$L,'05'!$M$7,REC!$O:$O,1,REC!$D:$D,'05'!$C:$C)</f>
        <v>0</v>
      </c>
      <c r="M44" s="129">
        <f>SUMIFS(REC!$F:$F,REC!$K:$K,'05'!$AF$10,REC!$L:$L,'05'!$M$7,REC!$O:$O,1,REC!$D:$D,'05'!$C:$C)</f>
        <v>0</v>
      </c>
      <c r="N44" s="129">
        <f>SUMIFS(REC!$F:$F,REC!$K:$K,'05'!$AG$10,REC!$L:$L,'05'!$M$7,REC!$O:$O,1,REC!$D:$D,'05'!$C:$C)</f>
        <v>0</v>
      </c>
      <c r="O44" s="129">
        <f>SUMIFS(REC!$F:$F,REC!$K:$K,'05'!$AH$10,REC!$L:$L,'05'!$M$7,REC!$O:$O,1,REC!$D:$D,'05'!$C:$C)</f>
        <v>0</v>
      </c>
      <c r="P44" s="258">
        <f t="shared" si="0"/>
        <v>0</v>
      </c>
      <c r="W44" s="185">
        <v>2050</v>
      </c>
    </row>
    <row r="45" spans="3:23" x14ac:dyDescent="0.25">
      <c r="C45" s="161">
        <f>CAD!F17</f>
        <v>0</v>
      </c>
      <c r="D45" s="129">
        <f>SUMIFS(REC!$F:$F,REC!$K:$K,'05'!$W$10,REC!$L:$L,'05'!$M$7,REC!$O:$O,1,REC!$D:$D,'05'!$C:$C)</f>
        <v>0</v>
      </c>
      <c r="E45" s="129">
        <f>SUMIFS(REC!$F:$F,REC!$K:$K,'05'!$X$10,REC!$L:$L,'05'!$M$7,REC!$O:$O,1,REC!$D:$D,'05'!$C:$C)</f>
        <v>0</v>
      </c>
      <c r="F45" s="129">
        <f>SUMIFS(REC!$F:$F,REC!$K:$K,'05'!$Y$10,REC!$L:$L,'05'!$M$7,REC!$O:$O,1,REC!$D:$D,'05'!$C:$C)</f>
        <v>0</v>
      </c>
      <c r="G45" s="129">
        <f>SUMIFS(REC!$F:$F,REC!$K:$K,'05'!$Z$10,REC!$L:$L,'05'!$M$7,REC!$O:$O,1,REC!$D:$D,'05'!$C:$C)</f>
        <v>0</v>
      </c>
      <c r="H45" s="129">
        <f>SUMIFS(REC!$F:$F,REC!$K:$K,'05'!$AA$10,REC!$L:$L,'05'!$M$7,REC!$O:$O,1,REC!$D:$D,'05'!$C:$C)</f>
        <v>0</v>
      </c>
      <c r="I45" s="129">
        <f>SUMIFS(REC!$F:$F,REC!$K:$K,'05'!$AB$10,REC!$L:$L,'05'!$M$7,REC!$O:$O,1,REC!$D:$D,'05'!$C:$C)</f>
        <v>0</v>
      </c>
      <c r="J45" s="129">
        <f>SUMIFS(REC!$F:$F,REC!$K:$K,'05'!$AC$10,REC!$L:$L,'05'!$M$7,REC!$O:$O,1,REC!$D:$D,'05'!$C:$C)</f>
        <v>0</v>
      </c>
      <c r="K45" s="129">
        <f>SUMIFS(REC!$F:$F,REC!$K:$K,'05'!$AD$10,REC!$L:$L,'05'!$M$7,REC!$O:$O,1,REC!$D:$D,'05'!$C:$C)</f>
        <v>0</v>
      </c>
      <c r="L45" s="129">
        <f>SUMIFS(REC!$F:$F,REC!$K:$K,'05'!$AE$10,REC!$L:$L,'05'!$M$7,REC!$O:$O,1,REC!$D:$D,'05'!$C:$C)</f>
        <v>0</v>
      </c>
      <c r="M45" s="129">
        <f>SUMIFS(REC!$F:$F,REC!$K:$K,'05'!$AF$10,REC!$L:$L,'05'!$M$7,REC!$O:$O,1,REC!$D:$D,'05'!$C:$C)</f>
        <v>0</v>
      </c>
      <c r="N45" s="129">
        <f>SUMIFS(REC!$F:$F,REC!$K:$K,'05'!$AG$10,REC!$L:$L,'05'!$M$7,REC!$O:$O,1,REC!$D:$D,'05'!$C:$C)</f>
        <v>0</v>
      </c>
      <c r="O45" s="129">
        <f>SUMIFS(REC!$F:$F,REC!$K:$K,'05'!$AH$10,REC!$L:$L,'05'!$M$7,REC!$O:$O,1,REC!$D:$D,'05'!$C:$C)</f>
        <v>0</v>
      </c>
      <c r="P45" s="258">
        <f t="shared" si="0"/>
        <v>0</v>
      </c>
      <c r="W45" s="185">
        <v>2051</v>
      </c>
    </row>
    <row r="46" spans="3:23" x14ac:dyDescent="0.25">
      <c r="C46" s="161">
        <f>CAD!F18</f>
        <v>0</v>
      </c>
      <c r="D46" s="129">
        <f>SUMIFS(REC!$F:$F,REC!$K:$K,'05'!$W$10,REC!$L:$L,'05'!$M$7,REC!$O:$O,1,REC!$D:$D,'05'!$C:$C)</f>
        <v>0</v>
      </c>
      <c r="E46" s="129">
        <f>SUMIFS(REC!$F:$F,REC!$K:$K,'05'!$X$10,REC!$L:$L,'05'!$M$7,REC!$O:$O,1,REC!$D:$D,'05'!$C:$C)</f>
        <v>0</v>
      </c>
      <c r="F46" s="129">
        <f>SUMIFS(REC!$F:$F,REC!$K:$K,'05'!$Y$10,REC!$L:$L,'05'!$M$7,REC!$O:$O,1,REC!$D:$D,'05'!$C:$C)</f>
        <v>0</v>
      </c>
      <c r="G46" s="129">
        <f>SUMIFS(REC!$F:$F,REC!$K:$K,'05'!$Z$10,REC!$L:$L,'05'!$M$7,REC!$O:$O,1,REC!$D:$D,'05'!$C:$C)</f>
        <v>0</v>
      </c>
      <c r="H46" s="129">
        <f>SUMIFS(REC!$F:$F,REC!$K:$K,'05'!$AA$10,REC!$L:$L,'05'!$M$7,REC!$O:$O,1,REC!$D:$D,'05'!$C:$C)</f>
        <v>0</v>
      </c>
      <c r="I46" s="129">
        <f>SUMIFS(REC!$F:$F,REC!$K:$K,'05'!$AB$10,REC!$L:$L,'05'!$M$7,REC!$O:$O,1,REC!$D:$D,'05'!$C:$C)</f>
        <v>0</v>
      </c>
      <c r="J46" s="129">
        <f>SUMIFS(REC!$F:$F,REC!$K:$K,'05'!$AC$10,REC!$L:$L,'05'!$M$7,REC!$O:$O,1,REC!$D:$D,'05'!$C:$C)</f>
        <v>0</v>
      </c>
      <c r="K46" s="129">
        <f>SUMIFS(REC!$F:$F,REC!$K:$K,'05'!$AD$10,REC!$L:$L,'05'!$M$7,REC!$O:$O,1,REC!$D:$D,'05'!$C:$C)</f>
        <v>0</v>
      </c>
      <c r="L46" s="129">
        <f>SUMIFS(REC!$F:$F,REC!$K:$K,'05'!$AE$10,REC!$L:$L,'05'!$M$7,REC!$O:$O,1,REC!$D:$D,'05'!$C:$C)</f>
        <v>0</v>
      </c>
      <c r="M46" s="129">
        <f>SUMIFS(REC!$F:$F,REC!$K:$K,'05'!$AF$10,REC!$L:$L,'05'!$M$7,REC!$O:$O,1,REC!$D:$D,'05'!$C:$C)</f>
        <v>0</v>
      </c>
      <c r="N46" s="129">
        <f>SUMIFS(REC!$F:$F,REC!$K:$K,'05'!$AG$10,REC!$L:$L,'05'!$M$7,REC!$O:$O,1,REC!$D:$D,'05'!$C:$C)</f>
        <v>0</v>
      </c>
      <c r="O46" s="129">
        <f>SUMIFS(REC!$F:$F,REC!$K:$K,'05'!$AH$10,REC!$L:$L,'05'!$M$7,REC!$O:$O,1,REC!$D:$D,'05'!$C:$C)</f>
        <v>0</v>
      </c>
      <c r="P46" s="258">
        <f t="shared" si="0"/>
        <v>0</v>
      </c>
      <c r="W46" s="185">
        <v>2052</v>
      </c>
    </row>
    <row r="47" spans="3:23" x14ac:dyDescent="0.25">
      <c r="C47" s="161">
        <f>CAD!F19</f>
        <v>0</v>
      </c>
      <c r="D47" s="129">
        <f>SUMIFS(REC!$F:$F,REC!$K:$K,'05'!$W$10,REC!$L:$L,'05'!$M$7,REC!$O:$O,1,REC!$D:$D,'05'!$C:$C)</f>
        <v>0</v>
      </c>
      <c r="E47" s="129">
        <f>SUMIFS(REC!$F:$F,REC!$K:$K,'05'!$X$10,REC!$L:$L,'05'!$M$7,REC!$O:$O,1,REC!$D:$D,'05'!$C:$C)</f>
        <v>0</v>
      </c>
      <c r="F47" s="129">
        <f>SUMIFS(REC!$F:$F,REC!$K:$K,'05'!$Y$10,REC!$L:$L,'05'!$M$7,REC!$O:$O,1,REC!$D:$D,'05'!$C:$C)</f>
        <v>0</v>
      </c>
      <c r="G47" s="129">
        <f>SUMIFS(REC!$F:$F,REC!$K:$K,'05'!$Z$10,REC!$L:$L,'05'!$M$7,REC!$O:$O,1,REC!$D:$D,'05'!$C:$C)</f>
        <v>0</v>
      </c>
      <c r="H47" s="129">
        <f>SUMIFS(REC!$F:$F,REC!$K:$K,'05'!$AA$10,REC!$L:$L,'05'!$M$7,REC!$O:$O,1,REC!$D:$D,'05'!$C:$C)</f>
        <v>0</v>
      </c>
      <c r="I47" s="129">
        <f>SUMIFS(REC!$F:$F,REC!$K:$K,'05'!$AB$10,REC!$L:$L,'05'!$M$7,REC!$O:$O,1,REC!$D:$D,'05'!$C:$C)</f>
        <v>0</v>
      </c>
      <c r="J47" s="129">
        <f>SUMIFS(REC!$F:$F,REC!$K:$K,'05'!$AC$10,REC!$L:$L,'05'!$M$7,REC!$O:$O,1,REC!$D:$D,'05'!$C:$C)</f>
        <v>0</v>
      </c>
      <c r="K47" s="129">
        <f>SUMIFS(REC!$F:$F,REC!$K:$K,'05'!$AD$10,REC!$L:$L,'05'!$M$7,REC!$O:$O,1,REC!$D:$D,'05'!$C:$C)</f>
        <v>0</v>
      </c>
      <c r="L47" s="129">
        <f>SUMIFS(REC!$F:$F,REC!$K:$K,'05'!$AE$10,REC!$L:$L,'05'!$M$7,REC!$O:$O,1,REC!$D:$D,'05'!$C:$C)</f>
        <v>0</v>
      </c>
      <c r="M47" s="129">
        <f>SUMIFS(REC!$F:$F,REC!$K:$K,'05'!$AF$10,REC!$L:$L,'05'!$M$7,REC!$O:$O,1,REC!$D:$D,'05'!$C:$C)</f>
        <v>0</v>
      </c>
      <c r="N47" s="129">
        <f>SUMIFS(REC!$F:$F,REC!$K:$K,'05'!$AG$10,REC!$L:$L,'05'!$M$7,REC!$O:$O,1,REC!$D:$D,'05'!$C:$C)</f>
        <v>0</v>
      </c>
      <c r="O47" s="129">
        <f>SUMIFS(REC!$F:$F,REC!$K:$K,'05'!$AH$10,REC!$L:$L,'05'!$M$7,REC!$O:$O,1,REC!$D:$D,'05'!$C:$C)</f>
        <v>0</v>
      </c>
      <c r="P47" s="258">
        <f t="shared" si="0"/>
        <v>0</v>
      </c>
      <c r="W47" s="185">
        <v>2053</v>
      </c>
    </row>
    <row r="48" spans="3:23" x14ac:dyDescent="0.25">
      <c r="C48" s="161">
        <f>CAD!F20</f>
        <v>0</v>
      </c>
      <c r="D48" s="129">
        <f>SUMIFS(REC!$F:$F,REC!$K:$K,'05'!$W$10,REC!$L:$L,'05'!$M$7,REC!$O:$O,1,REC!$D:$D,'05'!$C:$C)</f>
        <v>0</v>
      </c>
      <c r="E48" s="129">
        <f>SUMIFS(REC!$F:$F,REC!$K:$K,'05'!$X$10,REC!$L:$L,'05'!$M$7,REC!$O:$O,1,REC!$D:$D,'05'!$C:$C)</f>
        <v>0</v>
      </c>
      <c r="F48" s="129">
        <f>SUMIFS(REC!$F:$F,REC!$K:$K,'05'!$Y$10,REC!$L:$L,'05'!$M$7,REC!$O:$O,1,REC!$D:$D,'05'!$C:$C)</f>
        <v>0</v>
      </c>
      <c r="G48" s="129">
        <f>SUMIFS(REC!$F:$F,REC!$K:$K,'05'!$Z$10,REC!$L:$L,'05'!$M$7,REC!$O:$O,1,REC!$D:$D,'05'!$C:$C)</f>
        <v>0</v>
      </c>
      <c r="H48" s="129">
        <f>SUMIFS(REC!$F:$F,REC!$K:$K,'05'!$AA$10,REC!$L:$L,'05'!$M$7,REC!$O:$O,1,REC!$D:$D,'05'!$C:$C)</f>
        <v>0</v>
      </c>
      <c r="I48" s="129">
        <f>SUMIFS(REC!$F:$F,REC!$K:$K,'05'!$AB$10,REC!$L:$L,'05'!$M$7,REC!$O:$O,1,REC!$D:$D,'05'!$C:$C)</f>
        <v>0</v>
      </c>
      <c r="J48" s="129">
        <f>SUMIFS(REC!$F:$F,REC!$K:$K,'05'!$AC$10,REC!$L:$L,'05'!$M$7,REC!$O:$O,1,REC!$D:$D,'05'!$C:$C)</f>
        <v>0</v>
      </c>
      <c r="K48" s="129">
        <f>SUMIFS(REC!$F:$F,REC!$K:$K,'05'!$AD$10,REC!$L:$L,'05'!$M$7,REC!$O:$O,1,REC!$D:$D,'05'!$C:$C)</f>
        <v>0</v>
      </c>
      <c r="L48" s="129">
        <f>SUMIFS(REC!$F:$F,REC!$K:$K,'05'!$AE$10,REC!$L:$L,'05'!$M$7,REC!$O:$O,1,REC!$D:$D,'05'!$C:$C)</f>
        <v>0</v>
      </c>
      <c r="M48" s="129">
        <f>SUMIFS(REC!$F:$F,REC!$K:$K,'05'!$AF$10,REC!$L:$L,'05'!$M$7,REC!$O:$O,1,REC!$D:$D,'05'!$C:$C)</f>
        <v>0</v>
      </c>
      <c r="N48" s="129">
        <f>SUMIFS(REC!$F:$F,REC!$K:$K,'05'!$AG$10,REC!$L:$L,'05'!$M$7,REC!$O:$O,1,REC!$D:$D,'05'!$C:$C)</f>
        <v>0</v>
      </c>
      <c r="O48" s="129">
        <f>SUMIFS(REC!$F:$F,REC!$K:$K,'05'!$AH$10,REC!$L:$L,'05'!$M$7,REC!$O:$O,1,REC!$D:$D,'05'!$C:$C)</f>
        <v>0</v>
      </c>
      <c r="P48" s="258">
        <f t="shared" si="0"/>
        <v>0</v>
      </c>
      <c r="W48" s="185">
        <v>2054</v>
      </c>
    </row>
    <row r="49" spans="3:23" x14ac:dyDescent="0.25">
      <c r="C49" s="161">
        <f>CAD!F21</f>
        <v>0</v>
      </c>
      <c r="D49" s="129">
        <f>SUMIFS(REC!$F:$F,REC!$K:$K,'05'!$W$10,REC!$L:$L,'05'!$M$7,REC!$O:$O,1,REC!$D:$D,'05'!$C:$C)</f>
        <v>0</v>
      </c>
      <c r="E49" s="129">
        <f>SUMIFS(REC!$F:$F,REC!$K:$K,'05'!$X$10,REC!$L:$L,'05'!$M$7,REC!$O:$O,1,REC!$D:$D,'05'!$C:$C)</f>
        <v>0</v>
      </c>
      <c r="F49" s="129">
        <f>SUMIFS(REC!$F:$F,REC!$K:$K,'05'!$Y$10,REC!$L:$L,'05'!$M$7,REC!$O:$O,1,REC!$D:$D,'05'!$C:$C)</f>
        <v>0</v>
      </c>
      <c r="G49" s="129">
        <f>SUMIFS(REC!$F:$F,REC!$K:$K,'05'!$Z$10,REC!$L:$L,'05'!$M$7,REC!$O:$O,1,REC!$D:$D,'05'!$C:$C)</f>
        <v>0</v>
      </c>
      <c r="H49" s="129">
        <f>SUMIFS(REC!$F:$F,REC!$K:$K,'05'!$AA$10,REC!$L:$L,'05'!$M$7,REC!$O:$O,1,REC!$D:$D,'05'!$C:$C)</f>
        <v>0</v>
      </c>
      <c r="I49" s="129">
        <f>SUMIFS(REC!$F:$F,REC!$K:$K,'05'!$AB$10,REC!$L:$L,'05'!$M$7,REC!$O:$O,1,REC!$D:$D,'05'!$C:$C)</f>
        <v>0</v>
      </c>
      <c r="J49" s="129">
        <f>SUMIFS(REC!$F:$F,REC!$K:$K,'05'!$AC$10,REC!$L:$L,'05'!$M$7,REC!$O:$O,1,REC!$D:$D,'05'!$C:$C)</f>
        <v>0</v>
      </c>
      <c r="K49" s="129">
        <f>SUMIFS(REC!$F:$F,REC!$K:$K,'05'!$AD$10,REC!$L:$L,'05'!$M$7,REC!$O:$O,1,REC!$D:$D,'05'!$C:$C)</f>
        <v>0</v>
      </c>
      <c r="L49" s="129">
        <f>SUMIFS(REC!$F:$F,REC!$K:$K,'05'!$AE$10,REC!$L:$L,'05'!$M$7,REC!$O:$O,1,REC!$D:$D,'05'!$C:$C)</f>
        <v>0</v>
      </c>
      <c r="M49" s="129">
        <f>SUMIFS(REC!$F:$F,REC!$K:$K,'05'!$AF$10,REC!$L:$L,'05'!$M$7,REC!$O:$O,1,REC!$D:$D,'05'!$C:$C)</f>
        <v>0</v>
      </c>
      <c r="N49" s="129">
        <f>SUMIFS(REC!$F:$F,REC!$K:$K,'05'!$AG$10,REC!$L:$L,'05'!$M$7,REC!$O:$O,1,REC!$D:$D,'05'!$C:$C)</f>
        <v>0</v>
      </c>
      <c r="O49" s="129">
        <f>SUMIFS(REC!$F:$F,REC!$K:$K,'05'!$AH$10,REC!$L:$L,'05'!$M$7,REC!$O:$O,1,REC!$D:$D,'05'!$C:$C)</f>
        <v>0</v>
      </c>
      <c r="P49" s="258">
        <f t="shared" si="0"/>
        <v>0</v>
      </c>
      <c r="W49" s="185">
        <v>2055</v>
      </c>
    </row>
    <row r="50" spans="3:23" x14ac:dyDescent="0.25">
      <c r="C50" s="161">
        <f>CAD!F22</f>
        <v>0</v>
      </c>
      <c r="D50" s="129">
        <f>SUMIFS(REC!$F:$F,REC!$K:$K,'05'!$W$10,REC!$L:$L,'05'!$M$7,REC!$O:$O,1,REC!$D:$D,'05'!$C:$C)</f>
        <v>0</v>
      </c>
      <c r="E50" s="129">
        <f>SUMIFS(REC!$F:$F,REC!$K:$K,'05'!$X$10,REC!$L:$L,'05'!$M$7,REC!$O:$O,1,REC!$D:$D,'05'!$C:$C)</f>
        <v>0</v>
      </c>
      <c r="F50" s="129">
        <f>SUMIFS(REC!$F:$F,REC!$K:$K,'05'!$Y$10,REC!$L:$L,'05'!$M$7,REC!$O:$O,1,REC!$D:$D,'05'!$C:$C)</f>
        <v>0</v>
      </c>
      <c r="G50" s="129">
        <f>SUMIFS(REC!$F:$F,REC!$K:$K,'05'!$Z$10,REC!$L:$L,'05'!$M$7,REC!$O:$O,1,REC!$D:$D,'05'!$C:$C)</f>
        <v>0</v>
      </c>
      <c r="H50" s="129">
        <f>SUMIFS(REC!$F:$F,REC!$K:$K,'05'!$AA$10,REC!$L:$L,'05'!$M$7,REC!$O:$O,1,REC!$D:$D,'05'!$C:$C)</f>
        <v>0</v>
      </c>
      <c r="I50" s="129">
        <f>SUMIFS(REC!$F:$F,REC!$K:$K,'05'!$AB$10,REC!$L:$L,'05'!$M$7,REC!$O:$O,1,REC!$D:$D,'05'!$C:$C)</f>
        <v>0</v>
      </c>
      <c r="J50" s="129">
        <f>SUMIFS(REC!$F:$F,REC!$K:$K,'05'!$AC$10,REC!$L:$L,'05'!$M$7,REC!$O:$O,1,REC!$D:$D,'05'!$C:$C)</f>
        <v>0</v>
      </c>
      <c r="K50" s="129">
        <f>SUMIFS(REC!$F:$F,REC!$K:$K,'05'!$AD$10,REC!$L:$L,'05'!$M$7,REC!$O:$O,1,REC!$D:$D,'05'!$C:$C)</f>
        <v>0</v>
      </c>
      <c r="L50" s="129">
        <f>SUMIFS(REC!$F:$F,REC!$K:$K,'05'!$AE$10,REC!$L:$L,'05'!$M$7,REC!$O:$O,1,REC!$D:$D,'05'!$C:$C)</f>
        <v>0</v>
      </c>
      <c r="M50" s="129">
        <f>SUMIFS(REC!$F:$F,REC!$K:$K,'05'!$AF$10,REC!$L:$L,'05'!$M$7,REC!$O:$O,1,REC!$D:$D,'05'!$C:$C)</f>
        <v>0</v>
      </c>
      <c r="N50" s="129">
        <f>SUMIFS(REC!$F:$F,REC!$K:$K,'05'!$AG$10,REC!$L:$L,'05'!$M$7,REC!$O:$O,1,REC!$D:$D,'05'!$C:$C)</f>
        <v>0</v>
      </c>
      <c r="O50" s="129">
        <f>SUMIFS(REC!$F:$F,REC!$K:$K,'05'!$AH$10,REC!$L:$L,'05'!$M$7,REC!$O:$O,1,REC!$D:$D,'05'!$C:$C)</f>
        <v>0</v>
      </c>
      <c r="P50" s="258">
        <f t="shared" si="0"/>
        <v>0</v>
      </c>
      <c r="W50" s="185">
        <v>2056</v>
      </c>
    </row>
    <row r="51" spans="3:23" x14ac:dyDescent="0.25">
      <c r="C51" s="161">
        <f>CAD!F23</f>
        <v>0</v>
      </c>
      <c r="D51" s="129">
        <f>SUMIFS(REC!$F:$F,REC!$K:$K,'05'!$W$10,REC!$L:$L,'05'!$M$7,REC!$O:$O,1,REC!$D:$D,'05'!$C:$C)</f>
        <v>0</v>
      </c>
      <c r="E51" s="129">
        <f>SUMIFS(REC!$F:$F,REC!$K:$K,'05'!$X$10,REC!$L:$L,'05'!$M$7,REC!$O:$O,1,REC!$D:$D,'05'!$C:$C)</f>
        <v>0</v>
      </c>
      <c r="F51" s="129">
        <f>SUMIFS(REC!$F:$F,REC!$K:$K,'05'!$Y$10,REC!$L:$L,'05'!$M$7,REC!$O:$O,1,REC!$D:$D,'05'!$C:$C)</f>
        <v>0</v>
      </c>
      <c r="G51" s="129">
        <f>SUMIFS(REC!$F:$F,REC!$K:$K,'05'!$Z$10,REC!$L:$L,'05'!$M$7,REC!$O:$O,1,REC!$D:$D,'05'!$C:$C)</f>
        <v>0</v>
      </c>
      <c r="H51" s="129">
        <f>SUMIFS(REC!$F:$F,REC!$K:$K,'05'!$AA$10,REC!$L:$L,'05'!$M$7,REC!$O:$O,1,REC!$D:$D,'05'!$C:$C)</f>
        <v>0</v>
      </c>
      <c r="I51" s="129">
        <f>SUMIFS(REC!$F:$F,REC!$K:$K,'05'!$AB$10,REC!$L:$L,'05'!$M$7,REC!$O:$O,1,REC!$D:$D,'05'!$C:$C)</f>
        <v>0</v>
      </c>
      <c r="J51" s="129">
        <f>SUMIFS(REC!$F:$F,REC!$K:$K,'05'!$AC$10,REC!$L:$L,'05'!$M$7,REC!$O:$O,1,REC!$D:$D,'05'!$C:$C)</f>
        <v>0</v>
      </c>
      <c r="K51" s="129">
        <f>SUMIFS(REC!$F:$F,REC!$K:$K,'05'!$AD$10,REC!$L:$L,'05'!$M$7,REC!$O:$O,1,REC!$D:$D,'05'!$C:$C)</f>
        <v>0</v>
      </c>
      <c r="L51" s="129">
        <f>SUMIFS(REC!$F:$F,REC!$K:$K,'05'!$AE$10,REC!$L:$L,'05'!$M$7,REC!$O:$O,1,REC!$D:$D,'05'!$C:$C)</f>
        <v>0</v>
      </c>
      <c r="M51" s="129">
        <f>SUMIFS(REC!$F:$F,REC!$K:$K,'05'!$AF$10,REC!$L:$L,'05'!$M$7,REC!$O:$O,1,REC!$D:$D,'05'!$C:$C)</f>
        <v>0</v>
      </c>
      <c r="N51" s="129">
        <f>SUMIFS(REC!$F:$F,REC!$K:$K,'05'!$AG$10,REC!$L:$L,'05'!$M$7,REC!$O:$O,1,REC!$D:$D,'05'!$C:$C)</f>
        <v>0</v>
      </c>
      <c r="O51" s="129">
        <f>SUMIFS(REC!$F:$F,REC!$K:$K,'05'!$AH$10,REC!$L:$L,'05'!$M$7,REC!$O:$O,1,REC!$D:$D,'05'!$C:$C)</f>
        <v>0</v>
      </c>
      <c r="P51" s="258">
        <f t="shared" si="0"/>
        <v>0</v>
      </c>
      <c r="W51" s="185">
        <v>2057</v>
      </c>
    </row>
    <row r="52" spans="3:23" x14ac:dyDescent="0.25">
      <c r="C52" s="161">
        <f>CAD!F24</f>
        <v>0</v>
      </c>
      <c r="D52" s="129">
        <f>SUMIFS(REC!$F:$F,REC!$K:$K,'05'!$W$10,REC!$L:$L,'05'!$M$7,REC!$O:$O,1,REC!$D:$D,'05'!$C:$C)</f>
        <v>0</v>
      </c>
      <c r="E52" s="129">
        <f>SUMIFS(REC!$F:$F,REC!$K:$K,'05'!$X$10,REC!$L:$L,'05'!$M$7,REC!$O:$O,1,REC!$D:$D,'05'!$C:$C)</f>
        <v>0</v>
      </c>
      <c r="F52" s="129">
        <f>SUMIFS(REC!$F:$F,REC!$K:$K,'05'!$Y$10,REC!$L:$L,'05'!$M$7,REC!$O:$O,1,REC!$D:$D,'05'!$C:$C)</f>
        <v>0</v>
      </c>
      <c r="G52" s="129">
        <f>SUMIFS(REC!$F:$F,REC!$K:$K,'05'!$Z$10,REC!$L:$L,'05'!$M$7,REC!$O:$O,1,REC!$D:$D,'05'!$C:$C)</f>
        <v>0</v>
      </c>
      <c r="H52" s="129">
        <f>SUMIFS(REC!$F:$F,REC!$K:$K,'05'!$AA$10,REC!$L:$L,'05'!$M$7,REC!$O:$O,1,REC!$D:$D,'05'!$C:$C)</f>
        <v>0</v>
      </c>
      <c r="I52" s="129">
        <f>SUMIFS(REC!$F:$F,REC!$K:$K,'05'!$AB$10,REC!$L:$L,'05'!$M$7,REC!$O:$O,1,REC!$D:$D,'05'!$C:$C)</f>
        <v>0</v>
      </c>
      <c r="J52" s="129">
        <f>SUMIFS(REC!$F:$F,REC!$K:$K,'05'!$AC$10,REC!$L:$L,'05'!$M$7,REC!$O:$O,1,REC!$D:$D,'05'!$C:$C)</f>
        <v>0</v>
      </c>
      <c r="K52" s="129">
        <f>SUMIFS(REC!$F:$F,REC!$K:$K,'05'!$AD$10,REC!$L:$L,'05'!$M$7,REC!$O:$O,1,REC!$D:$D,'05'!$C:$C)</f>
        <v>0</v>
      </c>
      <c r="L52" s="129">
        <f>SUMIFS(REC!$F:$F,REC!$K:$K,'05'!$AE$10,REC!$L:$L,'05'!$M$7,REC!$O:$O,1,REC!$D:$D,'05'!$C:$C)</f>
        <v>0</v>
      </c>
      <c r="M52" s="129">
        <f>SUMIFS(REC!$F:$F,REC!$K:$K,'05'!$AF$10,REC!$L:$L,'05'!$M$7,REC!$O:$O,1,REC!$D:$D,'05'!$C:$C)</f>
        <v>0</v>
      </c>
      <c r="N52" s="129">
        <f>SUMIFS(REC!$F:$F,REC!$K:$K,'05'!$AG$10,REC!$L:$L,'05'!$M$7,REC!$O:$O,1,REC!$D:$D,'05'!$C:$C)</f>
        <v>0</v>
      </c>
      <c r="O52" s="129">
        <f>SUMIFS(REC!$F:$F,REC!$K:$K,'05'!$AH$10,REC!$L:$L,'05'!$M$7,REC!$O:$O,1,REC!$D:$D,'05'!$C:$C)</f>
        <v>0</v>
      </c>
      <c r="P52" s="258">
        <f t="shared" si="0"/>
        <v>0</v>
      </c>
      <c r="W52" s="185">
        <v>2058</v>
      </c>
    </row>
    <row r="53" spans="3:23" x14ac:dyDescent="0.25">
      <c r="C53" s="161">
        <f>CAD!F25</f>
        <v>0</v>
      </c>
      <c r="D53" s="129">
        <f>SUMIFS(REC!$F:$F,REC!$K:$K,'05'!$W$10,REC!$L:$L,'05'!$M$7,REC!$O:$O,1,REC!$D:$D,'05'!$C:$C)</f>
        <v>0</v>
      </c>
      <c r="E53" s="129">
        <f>SUMIFS(REC!$F:$F,REC!$K:$K,'05'!$X$10,REC!$L:$L,'05'!$M$7,REC!$O:$O,1,REC!$D:$D,'05'!$C:$C)</f>
        <v>0</v>
      </c>
      <c r="F53" s="129">
        <f>SUMIFS(REC!$F:$F,REC!$K:$K,'05'!$Y$10,REC!$L:$L,'05'!$M$7,REC!$O:$O,1,REC!$D:$D,'05'!$C:$C)</f>
        <v>0</v>
      </c>
      <c r="G53" s="129">
        <f>SUMIFS(REC!$F:$F,REC!$K:$K,'05'!$Z$10,REC!$L:$L,'05'!$M$7,REC!$O:$O,1,REC!$D:$D,'05'!$C:$C)</f>
        <v>0</v>
      </c>
      <c r="H53" s="129">
        <f>SUMIFS(REC!$F:$F,REC!$K:$K,'05'!$AA$10,REC!$L:$L,'05'!$M$7,REC!$O:$O,1,REC!$D:$D,'05'!$C:$C)</f>
        <v>0</v>
      </c>
      <c r="I53" s="129">
        <f>SUMIFS(REC!$F:$F,REC!$K:$K,'05'!$AB$10,REC!$L:$L,'05'!$M$7,REC!$O:$O,1,REC!$D:$D,'05'!$C:$C)</f>
        <v>0</v>
      </c>
      <c r="J53" s="129">
        <f>SUMIFS(REC!$F:$F,REC!$K:$K,'05'!$AC$10,REC!$L:$L,'05'!$M$7,REC!$O:$O,1,REC!$D:$D,'05'!$C:$C)</f>
        <v>0</v>
      </c>
      <c r="K53" s="129">
        <f>SUMIFS(REC!$F:$F,REC!$K:$K,'05'!$AD$10,REC!$L:$L,'05'!$M$7,REC!$O:$O,1,REC!$D:$D,'05'!$C:$C)</f>
        <v>0</v>
      </c>
      <c r="L53" s="129">
        <f>SUMIFS(REC!$F:$F,REC!$K:$K,'05'!$AE$10,REC!$L:$L,'05'!$M$7,REC!$O:$O,1,REC!$D:$D,'05'!$C:$C)</f>
        <v>0</v>
      </c>
      <c r="M53" s="129">
        <f>SUMIFS(REC!$F:$F,REC!$K:$K,'05'!$AF$10,REC!$L:$L,'05'!$M$7,REC!$O:$O,1,REC!$D:$D,'05'!$C:$C)</f>
        <v>0</v>
      </c>
      <c r="N53" s="129">
        <f>SUMIFS(REC!$F:$F,REC!$K:$K,'05'!$AG$10,REC!$L:$L,'05'!$M$7,REC!$O:$O,1,REC!$D:$D,'05'!$C:$C)</f>
        <v>0</v>
      </c>
      <c r="O53" s="129">
        <f>SUMIFS(REC!$F:$F,REC!$K:$K,'05'!$AH$10,REC!$L:$L,'05'!$M$7,REC!$O:$O,1,REC!$D:$D,'05'!$C:$C)</f>
        <v>0</v>
      </c>
      <c r="P53" s="258">
        <f t="shared" si="0"/>
        <v>0</v>
      </c>
      <c r="W53" s="185">
        <v>2059</v>
      </c>
    </row>
    <row r="54" spans="3:23" x14ac:dyDescent="0.25">
      <c r="C54" s="161">
        <f>CAD!F26</f>
        <v>0</v>
      </c>
      <c r="D54" s="129">
        <f>SUMIFS(REC!$F:$F,REC!$K:$K,'05'!$W$10,REC!$L:$L,'05'!$M$7,REC!$O:$O,1,REC!$D:$D,'05'!$C:$C)</f>
        <v>0</v>
      </c>
      <c r="E54" s="129">
        <f>SUMIFS(REC!$F:$F,REC!$K:$K,'05'!$X$10,REC!$L:$L,'05'!$M$7,REC!$O:$O,1,REC!$D:$D,'05'!$C:$C)</f>
        <v>0</v>
      </c>
      <c r="F54" s="129">
        <f>SUMIFS(REC!$F:$F,REC!$K:$K,'05'!$Y$10,REC!$L:$L,'05'!$M$7,REC!$O:$O,1,REC!$D:$D,'05'!$C:$C)</f>
        <v>0</v>
      </c>
      <c r="G54" s="129">
        <f>SUMIFS(REC!$F:$F,REC!$K:$K,'05'!$Z$10,REC!$L:$L,'05'!$M$7,REC!$O:$O,1,REC!$D:$D,'05'!$C:$C)</f>
        <v>0</v>
      </c>
      <c r="H54" s="129">
        <f>SUMIFS(REC!$F:$F,REC!$K:$K,'05'!$AA$10,REC!$L:$L,'05'!$M$7,REC!$O:$O,1,REC!$D:$D,'05'!$C:$C)</f>
        <v>0</v>
      </c>
      <c r="I54" s="129">
        <f>SUMIFS(REC!$F:$F,REC!$K:$K,'05'!$AB$10,REC!$L:$L,'05'!$M$7,REC!$O:$O,1,REC!$D:$D,'05'!$C:$C)</f>
        <v>0</v>
      </c>
      <c r="J54" s="129">
        <f>SUMIFS(REC!$F:$F,REC!$K:$K,'05'!$AC$10,REC!$L:$L,'05'!$M$7,REC!$O:$O,1,REC!$D:$D,'05'!$C:$C)</f>
        <v>0</v>
      </c>
      <c r="K54" s="129">
        <f>SUMIFS(REC!$F:$F,REC!$K:$K,'05'!$AD$10,REC!$L:$L,'05'!$M$7,REC!$O:$O,1,REC!$D:$D,'05'!$C:$C)</f>
        <v>0</v>
      </c>
      <c r="L54" s="129">
        <f>SUMIFS(REC!$F:$F,REC!$K:$K,'05'!$AE$10,REC!$L:$L,'05'!$M$7,REC!$O:$O,1,REC!$D:$D,'05'!$C:$C)</f>
        <v>0</v>
      </c>
      <c r="M54" s="129">
        <f>SUMIFS(REC!$F:$F,REC!$K:$K,'05'!$AF$10,REC!$L:$L,'05'!$M$7,REC!$O:$O,1,REC!$D:$D,'05'!$C:$C)</f>
        <v>0</v>
      </c>
      <c r="N54" s="129">
        <f>SUMIFS(REC!$F:$F,REC!$K:$K,'05'!$AG$10,REC!$L:$L,'05'!$M$7,REC!$O:$O,1,REC!$D:$D,'05'!$C:$C)</f>
        <v>0</v>
      </c>
      <c r="O54" s="129">
        <f>SUMIFS(REC!$F:$F,REC!$K:$K,'05'!$AH$10,REC!$L:$L,'05'!$M$7,REC!$O:$O,1,REC!$D:$D,'05'!$C:$C)</f>
        <v>0</v>
      </c>
      <c r="P54" s="258">
        <f t="shared" si="0"/>
        <v>0</v>
      </c>
      <c r="W54" s="185">
        <v>2060</v>
      </c>
    </row>
    <row r="55" spans="3:23" x14ac:dyDescent="0.25">
      <c r="C55" s="161">
        <f>CAD!F27</f>
        <v>0</v>
      </c>
      <c r="D55" s="129">
        <f>SUMIFS(REC!$F:$F,REC!$K:$K,'05'!$W$10,REC!$L:$L,'05'!$M$7,REC!$O:$O,1,REC!$D:$D,'05'!$C:$C)</f>
        <v>0</v>
      </c>
      <c r="E55" s="129">
        <f>SUMIFS(REC!$F:$F,REC!$K:$K,'05'!$X$10,REC!$L:$L,'05'!$M$7,REC!$O:$O,1,REC!$D:$D,'05'!$C:$C)</f>
        <v>0</v>
      </c>
      <c r="F55" s="129">
        <f>SUMIFS(REC!$F:$F,REC!$K:$K,'05'!$Y$10,REC!$L:$L,'05'!$M$7,REC!$O:$O,1,REC!$D:$D,'05'!$C:$C)</f>
        <v>0</v>
      </c>
      <c r="G55" s="129">
        <f>SUMIFS(REC!$F:$F,REC!$K:$K,'05'!$Z$10,REC!$L:$L,'05'!$M$7,REC!$O:$O,1,REC!$D:$D,'05'!$C:$C)</f>
        <v>0</v>
      </c>
      <c r="H55" s="129">
        <f>SUMIFS(REC!$F:$F,REC!$K:$K,'05'!$AA$10,REC!$L:$L,'05'!$M$7,REC!$O:$O,1,REC!$D:$D,'05'!$C:$C)</f>
        <v>0</v>
      </c>
      <c r="I55" s="129">
        <f>SUMIFS(REC!$F:$F,REC!$K:$K,'05'!$AB$10,REC!$L:$L,'05'!$M$7,REC!$O:$O,1,REC!$D:$D,'05'!$C:$C)</f>
        <v>0</v>
      </c>
      <c r="J55" s="129">
        <f>SUMIFS(REC!$F:$F,REC!$K:$K,'05'!$AC$10,REC!$L:$L,'05'!$M$7,REC!$O:$O,1,REC!$D:$D,'05'!$C:$C)</f>
        <v>0</v>
      </c>
      <c r="K55" s="129">
        <f>SUMIFS(REC!$F:$F,REC!$K:$K,'05'!$AD$10,REC!$L:$L,'05'!$M$7,REC!$O:$O,1,REC!$D:$D,'05'!$C:$C)</f>
        <v>0</v>
      </c>
      <c r="L55" s="129">
        <f>SUMIFS(REC!$F:$F,REC!$K:$K,'05'!$AE$10,REC!$L:$L,'05'!$M$7,REC!$O:$O,1,REC!$D:$D,'05'!$C:$C)</f>
        <v>0</v>
      </c>
      <c r="M55" s="129">
        <f>SUMIFS(REC!$F:$F,REC!$K:$K,'05'!$AF$10,REC!$L:$L,'05'!$M$7,REC!$O:$O,1,REC!$D:$D,'05'!$C:$C)</f>
        <v>0</v>
      </c>
      <c r="N55" s="129">
        <f>SUMIFS(REC!$F:$F,REC!$K:$K,'05'!$AG$10,REC!$L:$L,'05'!$M$7,REC!$O:$O,1,REC!$D:$D,'05'!$C:$C)</f>
        <v>0</v>
      </c>
      <c r="O55" s="129">
        <f>SUMIFS(REC!$F:$F,REC!$K:$K,'05'!$AH$10,REC!$L:$L,'05'!$M$7,REC!$O:$O,1,REC!$D:$D,'05'!$C:$C)</f>
        <v>0</v>
      </c>
      <c r="P55" s="258">
        <f t="shared" si="0"/>
        <v>0</v>
      </c>
      <c r="W55" s="185">
        <v>2061</v>
      </c>
    </row>
    <row r="56" spans="3:23" x14ac:dyDescent="0.25">
      <c r="C56" s="161">
        <f>CAD!F28</f>
        <v>0</v>
      </c>
      <c r="D56" s="129">
        <f>SUMIFS(REC!$F:$F,REC!$K:$K,'05'!$W$10,REC!$L:$L,'05'!$M$7,REC!$O:$O,1,REC!$D:$D,'05'!$C:$C)</f>
        <v>0</v>
      </c>
      <c r="E56" s="129">
        <f>SUMIFS(REC!$F:$F,REC!$K:$K,'05'!$X$10,REC!$L:$L,'05'!$M$7,REC!$O:$O,1,REC!$D:$D,'05'!$C:$C)</f>
        <v>0</v>
      </c>
      <c r="F56" s="129">
        <f>SUMIFS(REC!$F:$F,REC!$K:$K,'05'!$Y$10,REC!$L:$L,'05'!$M$7,REC!$O:$O,1,REC!$D:$D,'05'!$C:$C)</f>
        <v>0</v>
      </c>
      <c r="G56" s="129">
        <f>SUMIFS(REC!$F:$F,REC!$K:$K,'05'!$Z$10,REC!$L:$L,'05'!$M$7,REC!$O:$O,1,REC!$D:$D,'05'!$C:$C)</f>
        <v>0</v>
      </c>
      <c r="H56" s="129">
        <f>SUMIFS(REC!$F:$F,REC!$K:$K,'05'!$AA$10,REC!$L:$L,'05'!$M$7,REC!$O:$O,1,REC!$D:$D,'05'!$C:$C)</f>
        <v>0</v>
      </c>
      <c r="I56" s="129">
        <f>SUMIFS(REC!$F:$F,REC!$K:$K,'05'!$AB$10,REC!$L:$L,'05'!$M$7,REC!$O:$O,1,REC!$D:$D,'05'!$C:$C)</f>
        <v>0</v>
      </c>
      <c r="J56" s="129">
        <f>SUMIFS(REC!$F:$F,REC!$K:$K,'05'!$AC$10,REC!$L:$L,'05'!$M$7,REC!$O:$O,1,REC!$D:$D,'05'!$C:$C)</f>
        <v>0</v>
      </c>
      <c r="K56" s="129">
        <f>SUMIFS(REC!$F:$F,REC!$K:$K,'05'!$AD$10,REC!$L:$L,'05'!$M$7,REC!$O:$O,1,REC!$D:$D,'05'!$C:$C)</f>
        <v>0</v>
      </c>
      <c r="L56" s="129">
        <f>SUMIFS(REC!$F:$F,REC!$K:$K,'05'!$AE$10,REC!$L:$L,'05'!$M$7,REC!$O:$O,1,REC!$D:$D,'05'!$C:$C)</f>
        <v>0</v>
      </c>
      <c r="M56" s="129">
        <f>SUMIFS(REC!$F:$F,REC!$K:$K,'05'!$AF$10,REC!$L:$L,'05'!$M$7,REC!$O:$O,1,REC!$D:$D,'05'!$C:$C)</f>
        <v>0</v>
      </c>
      <c r="N56" s="129">
        <f>SUMIFS(REC!$F:$F,REC!$K:$K,'05'!$AG$10,REC!$L:$L,'05'!$M$7,REC!$O:$O,1,REC!$D:$D,'05'!$C:$C)</f>
        <v>0</v>
      </c>
      <c r="O56" s="129">
        <f>SUMIFS(REC!$F:$F,REC!$K:$K,'05'!$AH$10,REC!$L:$L,'05'!$M$7,REC!$O:$O,1,REC!$D:$D,'05'!$C:$C)</f>
        <v>0</v>
      </c>
      <c r="P56" s="258">
        <f t="shared" si="0"/>
        <v>0</v>
      </c>
      <c r="W56" s="185">
        <v>2062</v>
      </c>
    </row>
    <row r="57" spans="3:23" x14ac:dyDescent="0.25">
      <c r="C57" s="161">
        <f>CAD!F29</f>
        <v>0</v>
      </c>
      <c r="D57" s="129">
        <f>SUMIFS(REC!$F:$F,REC!$K:$K,'05'!$W$10,REC!$L:$L,'05'!$M$7,REC!$O:$O,1,REC!$D:$D,'05'!$C:$C)</f>
        <v>0</v>
      </c>
      <c r="E57" s="129">
        <f>SUMIFS(REC!$F:$F,REC!$K:$K,'05'!$X$10,REC!$L:$L,'05'!$M$7,REC!$O:$O,1,REC!$D:$D,'05'!$C:$C)</f>
        <v>0</v>
      </c>
      <c r="F57" s="129">
        <f>SUMIFS(REC!$F:$F,REC!$K:$K,'05'!$Y$10,REC!$L:$L,'05'!$M$7,REC!$O:$O,1,REC!$D:$D,'05'!$C:$C)</f>
        <v>0</v>
      </c>
      <c r="G57" s="129">
        <f>SUMIFS(REC!$F:$F,REC!$K:$K,'05'!$Z$10,REC!$L:$L,'05'!$M$7,REC!$O:$O,1,REC!$D:$D,'05'!$C:$C)</f>
        <v>0</v>
      </c>
      <c r="H57" s="129">
        <f>SUMIFS(REC!$F:$F,REC!$K:$K,'05'!$AA$10,REC!$L:$L,'05'!$M$7,REC!$O:$O,1,REC!$D:$D,'05'!$C:$C)</f>
        <v>0</v>
      </c>
      <c r="I57" s="129">
        <f>SUMIFS(REC!$F:$F,REC!$K:$K,'05'!$AB$10,REC!$L:$L,'05'!$M$7,REC!$O:$O,1,REC!$D:$D,'05'!$C:$C)</f>
        <v>0</v>
      </c>
      <c r="J57" s="129">
        <f>SUMIFS(REC!$F:$F,REC!$K:$K,'05'!$AC$10,REC!$L:$L,'05'!$M$7,REC!$O:$O,1,REC!$D:$D,'05'!$C:$C)</f>
        <v>0</v>
      </c>
      <c r="K57" s="129">
        <f>SUMIFS(REC!$F:$F,REC!$K:$K,'05'!$AD$10,REC!$L:$L,'05'!$M$7,REC!$O:$O,1,REC!$D:$D,'05'!$C:$C)</f>
        <v>0</v>
      </c>
      <c r="L57" s="129">
        <f>SUMIFS(REC!$F:$F,REC!$K:$K,'05'!$AE$10,REC!$L:$L,'05'!$M$7,REC!$O:$O,1,REC!$D:$D,'05'!$C:$C)</f>
        <v>0</v>
      </c>
      <c r="M57" s="129">
        <f>SUMIFS(REC!$F:$F,REC!$K:$K,'05'!$AF$10,REC!$L:$L,'05'!$M$7,REC!$O:$O,1,REC!$D:$D,'05'!$C:$C)</f>
        <v>0</v>
      </c>
      <c r="N57" s="129">
        <f>SUMIFS(REC!$F:$F,REC!$K:$K,'05'!$AG$10,REC!$L:$L,'05'!$M$7,REC!$O:$O,1,REC!$D:$D,'05'!$C:$C)</f>
        <v>0</v>
      </c>
      <c r="O57" s="129">
        <f>SUMIFS(REC!$F:$F,REC!$K:$K,'05'!$AH$10,REC!$L:$L,'05'!$M$7,REC!$O:$O,1,REC!$D:$D,'05'!$C:$C)</f>
        <v>0</v>
      </c>
      <c r="P57" s="258">
        <f t="shared" si="0"/>
        <v>0</v>
      </c>
      <c r="W57" s="185">
        <v>2063</v>
      </c>
    </row>
    <row r="58" spans="3:23" x14ac:dyDescent="0.25">
      <c r="C58" s="161">
        <f>CAD!F30</f>
        <v>0</v>
      </c>
      <c r="D58" s="129">
        <f>SUMIFS(REC!$F:$F,REC!$K:$K,'05'!$W$10,REC!$L:$L,'05'!$M$7,REC!$O:$O,1,REC!$D:$D,'05'!$C:$C)</f>
        <v>0</v>
      </c>
      <c r="E58" s="129">
        <f>SUMIFS(REC!$F:$F,REC!$K:$K,'05'!$X$10,REC!$L:$L,'05'!$M$7,REC!$O:$O,1,REC!$D:$D,'05'!$C:$C)</f>
        <v>0</v>
      </c>
      <c r="F58" s="129">
        <f>SUMIFS(REC!$F:$F,REC!$K:$K,'05'!$Y$10,REC!$L:$L,'05'!$M$7,REC!$O:$O,1,REC!$D:$D,'05'!$C:$C)</f>
        <v>0</v>
      </c>
      <c r="G58" s="129">
        <f>SUMIFS(REC!$F:$F,REC!$K:$K,'05'!$Z$10,REC!$L:$L,'05'!$M$7,REC!$O:$O,1,REC!$D:$D,'05'!$C:$C)</f>
        <v>0</v>
      </c>
      <c r="H58" s="129">
        <f>SUMIFS(REC!$F:$F,REC!$K:$K,'05'!$AA$10,REC!$L:$L,'05'!$M$7,REC!$O:$O,1,REC!$D:$D,'05'!$C:$C)</f>
        <v>0</v>
      </c>
      <c r="I58" s="129">
        <f>SUMIFS(REC!$F:$F,REC!$K:$K,'05'!$AB$10,REC!$L:$L,'05'!$M$7,REC!$O:$O,1,REC!$D:$D,'05'!$C:$C)</f>
        <v>0</v>
      </c>
      <c r="J58" s="129">
        <f>SUMIFS(REC!$F:$F,REC!$K:$K,'05'!$AC$10,REC!$L:$L,'05'!$M$7,REC!$O:$O,1,REC!$D:$D,'05'!$C:$C)</f>
        <v>0</v>
      </c>
      <c r="K58" s="129">
        <f>SUMIFS(REC!$F:$F,REC!$K:$K,'05'!$AD$10,REC!$L:$L,'05'!$M$7,REC!$O:$O,1,REC!$D:$D,'05'!$C:$C)</f>
        <v>0</v>
      </c>
      <c r="L58" s="129">
        <f>SUMIFS(REC!$F:$F,REC!$K:$K,'05'!$AE$10,REC!$L:$L,'05'!$M$7,REC!$O:$O,1,REC!$D:$D,'05'!$C:$C)</f>
        <v>0</v>
      </c>
      <c r="M58" s="129">
        <f>SUMIFS(REC!$F:$F,REC!$K:$K,'05'!$AF$10,REC!$L:$L,'05'!$M$7,REC!$O:$O,1,REC!$D:$D,'05'!$C:$C)</f>
        <v>0</v>
      </c>
      <c r="N58" s="129">
        <f>SUMIFS(REC!$F:$F,REC!$K:$K,'05'!$AG$10,REC!$L:$L,'05'!$M$7,REC!$O:$O,1,REC!$D:$D,'05'!$C:$C)</f>
        <v>0</v>
      </c>
      <c r="O58" s="129">
        <f>SUMIFS(REC!$F:$F,REC!$K:$K,'05'!$AH$10,REC!$L:$L,'05'!$M$7,REC!$O:$O,1,REC!$D:$D,'05'!$C:$C)</f>
        <v>0</v>
      </c>
      <c r="P58" s="258">
        <f t="shared" si="0"/>
        <v>0</v>
      </c>
      <c r="W58" s="185">
        <v>2064</v>
      </c>
    </row>
    <row r="59" spans="3:23" x14ac:dyDescent="0.25">
      <c r="C59" s="161">
        <f>CAD!F31</f>
        <v>0</v>
      </c>
      <c r="D59" s="129">
        <f>SUMIFS(REC!$F:$F,REC!$K:$K,'05'!$W$10,REC!$L:$L,'05'!$M$7,REC!$O:$O,1,REC!$D:$D,'05'!$C:$C)</f>
        <v>0</v>
      </c>
      <c r="E59" s="129">
        <f>SUMIFS(REC!$F:$F,REC!$K:$K,'05'!$X$10,REC!$L:$L,'05'!$M$7,REC!$O:$O,1,REC!$D:$D,'05'!$C:$C)</f>
        <v>0</v>
      </c>
      <c r="F59" s="129">
        <f>SUMIFS(REC!$F:$F,REC!$K:$K,'05'!$Y$10,REC!$L:$L,'05'!$M$7,REC!$O:$O,1,REC!$D:$D,'05'!$C:$C)</f>
        <v>0</v>
      </c>
      <c r="G59" s="129">
        <f>SUMIFS(REC!$F:$F,REC!$K:$K,'05'!$Z$10,REC!$L:$L,'05'!$M$7,REC!$O:$O,1,REC!$D:$D,'05'!$C:$C)</f>
        <v>0</v>
      </c>
      <c r="H59" s="129">
        <f>SUMIFS(REC!$F:$F,REC!$K:$K,'05'!$AA$10,REC!$L:$L,'05'!$M$7,REC!$O:$O,1,REC!$D:$D,'05'!$C:$C)</f>
        <v>0</v>
      </c>
      <c r="I59" s="129">
        <f>SUMIFS(REC!$F:$F,REC!$K:$K,'05'!$AB$10,REC!$L:$L,'05'!$M$7,REC!$O:$O,1,REC!$D:$D,'05'!$C:$C)</f>
        <v>0</v>
      </c>
      <c r="J59" s="129">
        <f>SUMIFS(REC!$F:$F,REC!$K:$K,'05'!$AC$10,REC!$L:$L,'05'!$M$7,REC!$O:$O,1,REC!$D:$D,'05'!$C:$C)</f>
        <v>0</v>
      </c>
      <c r="K59" s="129">
        <f>SUMIFS(REC!$F:$F,REC!$K:$K,'05'!$AD$10,REC!$L:$L,'05'!$M$7,REC!$O:$O,1,REC!$D:$D,'05'!$C:$C)</f>
        <v>0</v>
      </c>
      <c r="L59" s="129">
        <f>SUMIFS(REC!$F:$F,REC!$K:$K,'05'!$AE$10,REC!$L:$L,'05'!$M$7,REC!$O:$O,1,REC!$D:$D,'05'!$C:$C)</f>
        <v>0</v>
      </c>
      <c r="M59" s="129">
        <f>SUMIFS(REC!$F:$F,REC!$K:$K,'05'!$AF$10,REC!$L:$L,'05'!$M$7,REC!$O:$O,1,REC!$D:$D,'05'!$C:$C)</f>
        <v>0</v>
      </c>
      <c r="N59" s="129">
        <f>SUMIFS(REC!$F:$F,REC!$K:$K,'05'!$AG$10,REC!$L:$L,'05'!$M$7,REC!$O:$O,1,REC!$D:$D,'05'!$C:$C)</f>
        <v>0</v>
      </c>
      <c r="O59" s="129">
        <f>SUMIFS(REC!$F:$F,REC!$K:$K,'05'!$AH$10,REC!$L:$L,'05'!$M$7,REC!$O:$O,1,REC!$D:$D,'05'!$C:$C)</f>
        <v>0</v>
      </c>
      <c r="P59" s="258">
        <f t="shared" si="0"/>
        <v>0</v>
      </c>
      <c r="W59" s="185">
        <v>2065</v>
      </c>
    </row>
    <row r="60" spans="3:23" x14ac:dyDescent="0.25">
      <c r="W60" s="185">
        <v>2066</v>
      </c>
    </row>
    <row r="61" spans="3:23" x14ac:dyDescent="0.25">
      <c r="W61" s="185">
        <v>2067</v>
      </c>
    </row>
    <row r="62" spans="3:23" x14ac:dyDescent="0.25">
      <c r="W62" s="185">
        <v>2068</v>
      </c>
    </row>
  </sheetData>
  <mergeCells count="3">
    <mergeCell ref="O7:P7"/>
    <mergeCell ref="J7:K7"/>
    <mergeCell ref="C6:I7"/>
  </mergeCells>
  <conditionalFormatting sqref="E10">
    <cfRule type="cellIs" dxfId="39" priority="5" operator="equal">
      <formula>0</formula>
    </cfRule>
  </conditionalFormatting>
  <conditionalFormatting sqref="D10:P59">
    <cfRule type="cellIs" dxfId="38" priority="4" operator="equal">
      <formula>0</formula>
    </cfRule>
  </conditionalFormatting>
  <conditionalFormatting sqref="C10:P59">
    <cfRule type="expression" dxfId="37" priority="1">
      <formula>$C10&lt;&gt;0</formula>
    </cfRule>
    <cfRule type="expression" dxfId="36" priority="3">
      <formula>$C10=0</formula>
    </cfRule>
  </conditionalFormatting>
  <dataValidations count="2">
    <dataValidation type="list" allowBlank="1" showInputMessage="1" showErrorMessage="1" sqref="M7" xr:uid="{00000000-0002-0000-1000-000000000000}">
      <formula1>$W$12:$W$62</formula1>
    </dataValidation>
    <dataValidation type="list" allowBlank="1" showInputMessage="1" showErrorMessage="1" sqref="O7:P7" xr:uid="{00000000-0002-0000-1000-000001000000}">
      <formula1>$Y$12:$Y$13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9">
    <tabColor rgb="FFFF0000"/>
  </sheetPr>
  <dimension ref="A1:BA60"/>
  <sheetViews>
    <sheetView showGridLines="0" showRowColHeaders="0" workbookViewId="0">
      <pane ySplit="9" topLeftCell="A10" activePane="bottomLeft" state="frozen"/>
      <selection pane="bottomLeft" activeCell="M7" sqref="M7"/>
    </sheetView>
  </sheetViews>
  <sheetFormatPr defaultRowHeight="15" x14ac:dyDescent="0.25"/>
  <cols>
    <col min="1" max="1" width="10.7109375" customWidth="1"/>
    <col min="2" max="2" width="4.28515625" customWidth="1"/>
    <col min="3" max="3" width="21.42578125" customWidth="1"/>
    <col min="4" max="15" width="11.5703125" customWidth="1"/>
    <col min="16" max="16" width="13.7109375" customWidth="1"/>
    <col min="22" max="50" width="0" style="295" hidden="1" customWidth="1"/>
    <col min="51" max="51" width="4.85546875" style="295" hidden="1" customWidth="1"/>
    <col min="52" max="52" width="19.28515625" style="295" hidden="1" customWidth="1"/>
    <col min="53" max="53" width="0" style="295" hidden="1" customWidth="1"/>
  </cols>
  <sheetData>
    <row r="1" spans="1:53" x14ac:dyDescent="0.25">
      <c r="A1" s="6"/>
    </row>
    <row r="6" spans="1:53" x14ac:dyDescent="0.25">
      <c r="C6" s="427" t="s">
        <v>257</v>
      </c>
      <c r="D6" s="427"/>
      <c r="E6" s="427"/>
      <c r="F6" s="427"/>
      <c r="G6" s="427"/>
      <c r="H6" s="427"/>
      <c r="I6" s="427"/>
    </row>
    <row r="7" spans="1:53" x14ac:dyDescent="0.25">
      <c r="C7" s="427"/>
      <c r="D7" s="427"/>
      <c r="E7" s="427"/>
      <c r="F7" s="427"/>
      <c r="G7" s="427"/>
      <c r="H7" s="427"/>
      <c r="I7" s="427"/>
      <c r="L7" s="18" t="s">
        <v>151</v>
      </c>
      <c r="M7" s="354">
        <v>2018</v>
      </c>
      <c r="N7" s="18" t="s">
        <v>150</v>
      </c>
      <c r="O7" s="435" t="s">
        <v>76</v>
      </c>
      <c r="P7" s="436"/>
    </row>
    <row r="8" spans="1:53" x14ac:dyDescent="0.25">
      <c r="M8" s="34"/>
      <c r="V8" s="419" t="s">
        <v>70</v>
      </c>
      <c r="W8" s="419"/>
      <c r="X8" s="419"/>
      <c r="Y8" s="419"/>
      <c r="Z8" s="419"/>
      <c r="AA8" s="419"/>
      <c r="AB8" s="419"/>
      <c r="AC8" s="419"/>
      <c r="AD8" s="419"/>
      <c r="AE8" s="419"/>
      <c r="AF8" s="419"/>
      <c r="AG8" s="419"/>
    </row>
    <row r="9" spans="1:53" ht="22.5" customHeight="1" thickBot="1" x14ac:dyDescent="0.3">
      <c r="C9" s="243" t="s">
        <v>50</v>
      </c>
      <c r="D9" s="244" t="s">
        <v>34</v>
      </c>
      <c r="E9" s="245" t="s">
        <v>35</v>
      </c>
      <c r="F9" s="245" t="s">
        <v>36</v>
      </c>
      <c r="G9" s="245" t="s">
        <v>37</v>
      </c>
      <c r="H9" s="245" t="s">
        <v>38</v>
      </c>
      <c r="I9" s="245" t="s">
        <v>39</v>
      </c>
      <c r="J9" s="245" t="s">
        <v>40</v>
      </c>
      <c r="K9" s="245" t="s">
        <v>41</v>
      </c>
      <c r="L9" s="245" t="s">
        <v>42</v>
      </c>
      <c r="M9" s="245" t="s">
        <v>43</v>
      </c>
      <c r="N9" s="246" t="s">
        <v>44</v>
      </c>
      <c r="O9" s="244" t="s">
        <v>45</v>
      </c>
      <c r="P9" s="309">
        <f>SUM(P10:P59)</f>
        <v>39911.85</v>
      </c>
      <c r="V9" s="185">
        <v>1</v>
      </c>
      <c r="W9" s="185">
        <v>2</v>
      </c>
      <c r="X9" s="185">
        <v>3</v>
      </c>
      <c r="Y9" s="185">
        <v>4</v>
      </c>
      <c r="Z9" s="185">
        <v>5</v>
      </c>
      <c r="AA9" s="185">
        <v>6</v>
      </c>
      <c r="AB9" s="185">
        <v>7</v>
      </c>
      <c r="AC9" s="185">
        <v>8</v>
      </c>
      <c r="AD9" s="185">
        <v>9</v>
      </c>
      <c r="AE9" s="185">
        <v>10</v>
      </c>
      <c r="AF9" s="185">
        <v>11</v>
      </c>
      <c r="AG9" s="185">
        <v>12</v>
      </c>
      <c r="AI9" s="428" t="s">
        <v>74</v>
      </c>
      <c r="AJ9" s="428"/>
      <c r="AK9" s="428"/>
      <c r="AL9" s="428"/>
      <c r="AM9" s="428"/>
      <c r="AN9" s="428"/>
      <c r="AO9" s="428"/>
      <c r="AP9" s="428"/>
      <c r="AQ9" s="428"/>
      <c r="AR9" s="428"/>
      <c r="AS9" s="428"/>
      <c r="AT9" s="428"/>
      <c r="AU9" s="428"/>
    </row>
    <row r="10" spans="1:53" ht="15.75" thickBot="1" x14ac:dyDescent="0.3">
      <c r="C10" s="247" t="str">
        <f>CAD!I7</f>
        <v>MERCADO</v>
      </c>
      <c r="D10" s="125">
        <f>V10+AI10</f>
        <v>299.89</v>
      </c>
      <c r="E10" s="126">
        <f t="shared" ref="E10:O10" si="0">W10+AJ10</f>
        <v>2093</v>
      </c>
      <c r="F10" s="127">
        <f t="shared" si="0"/>
        <v>1392.19</v>
      </c>
      <c r="G10" s="125">
        <f t="shared" si="0"/>
        <v>331</v>
      </c>
      <c r="H10" s="125">
        <f t="shared" si="0"/>
        <v>1140.7399999999998</v>
      </c>
      <c r="I10" s="126">
        <f t="shared" si="0"/>
        <v>1063.9100000000001</v>
      </c>
      <c r="J10" s="127">
        <f t="shared" si="0"/>
        <v>1911.9099999999999</v>
      </c>
      <c r="K10" s="125">
        <f t="shared" si="0"/>
        <v>1923.19</v>
      </c>
      <c r="L10" s="125">
        <f t="shared" si="0"/>
        <v>38</v>
      </c>
      <c r="M10" s="125">
        <f t="shared" si="0"/>
        <v>910.8</v>
      </c>
      <c r="N10" s="125">
        <f t="shared" si="0"/>
        <v>1037.55</v>
      </c>
      <c r="O10" s="125">
        <f t="shared" si="0"/>
        <v>592</v>
      </c>
      <c r="P10" s="257">
        <f>SUM(D10:O10)</f>
        <v>12734.179999999998</v>
      </c>
      <c r="V10" s="398">
        <f>SUMIFS(DES!$F:$F,DES!$K:$K,'06'!$V$9,DES!$L:$L,'06'!$M$7,DES!$D:$D,'06'!$C:$C,DES!$O:$O,1)</f>
        <v>299.89</v>
      </c>
      <c r="W10" s="398">
        <f>SUMIFS(DES!$F:$F,DES!$K:$K,'06'!$W$9,DES!$L:$L,'06'!$M$7,DES!$D:$D,'06'!$C:$C,DES!$O:$O,1)</f>
        <v>2093</v>
      </c>
      <c r="X10" s="398">
        <f>SUMIFS(DES!$F:$F,DES!$K:$K,'06'!$X$9,DES!$L:$L,'06'!$M$7,DES!$D:$D,'06'!$C:$C,DES!$O:$O,1)</f>
        <v>1392.19</v>
      </c>
      <c r="Y10" s="398">
        <f>SUMIFS(DES!$F:$F,DES!$K:$K,'06'!$Y$9,DES!$L:$L,'06'!$M$7,DES!$D:$D,'06'!$C:$C,DES!$O:$O,1)</f>
        <v>331</v>
      </c>
      <c r="Z10" s="398">
        <f>SUMIFS(DES!$F:$F,DES!$K:$K,'06'!$Z$9,DES!$L:$L,'06'!$M$7,DES!$D:$D,'06'!$C:$C,DES!$O:$O,1)</f>
        <v>1140.7399999999998</v>
      </c>
      <c r="AA10" s="398">
        <f>SUMIFS(DES!$F:$F,DES!$K:$K,'06'!$AA$9,DES!$L:$L,'06'!$M$7,DES!$D:$D,'06'!$C:$C,DES!$O:$O,1)</f>
        <v>1063.9100000000001</v>
      </c>
      <c r="AB10" s="398">
        <f>SUMIFS(DES!$F:$F,DES!$K:$K,'06'!$AB$9,DES!$L:$L,'06'!$M$7,DES!$D:$D,'06'!$C:$C,DES!$O:$O,1)</f>
        <v>1911.9099999999999</v>
      </c>
      <c r="AC10" s="398">
        <f>SUMIFS(DES!$F:$F,DES!$K:$K,'06'!$AC$9,DES!$L:$L,'06'!$M$7,DES!$D:$D,'06'!$C:$C,DES!$O:$O,1)</f>
        <v>1923.19</v>
      </c>
      <c r="AD10" s="398">
        <f>SUMIFS(DES!$F:$F,DES!$K:$K,'06'!$AD$9,DES!$L:$L,'06'!$M$7,DES!$D:$D,'06'!$C:$C,DES!$O:$O,1)</f>
        <v>38</v>
      </c>
      <c r="AE10" s="398">
        <f>SUMIFS(DES!$F:$F,DES!$K:$K,'06'!$AE$9,DES!$L:$L,'06'!$M$7,DES!$D:$D,'06'!$C:$C,DES!$O:$O,1)</f>
        <v>910.8</v>
      </c>
      <c r="AF10" s="398">
        <f>SUMIFS(DES!$F:$F,DES!$K:$K,'06'!$AF$9,DES!$L:$L,'06'!$M$7,DES!$D:$D,'06'!$C:$C,DES!$O:$O,1)</f>
        <v>1037.55</v>
      </c>
      <c r="AG10" s="398">
        <f>SUMIFS(DES!$F:$F,DES!$K:$K,'06'!$AG$9,DES!$L:$L,'06'!$M$7,DES!$D:$D,'06'!$C:$C,DES!$O:$O,1)</f>
        <v>592</v>
      </c>
      <c r="AI10" s="398">
        <f>SUMIFS(CAR!$H:$H,CAR!$M:$M,'06'!$V$9,CAR!$N:$N,'06'!$M$7,CAR!$D:$D,'06'!$C:$C,CAR!$Q:$Q,1)</f>
        <v>0</v>
      </c>
      <c r="AJ10" s="398">
        <f>SUMIFS(CAR!$H:$H,CAR!$M:$M,'06'!$W$9,CAR!$N:$N,'06'!$M$7,CAR!$D:$D,'06'!$C:$C,CAR!$Q:$Q,1)</f>
        <v>0</v>
      </c>
      <c r="AK10" s="398">
        <f>SUMIFS(CAR!$H:$H,CAR!$M:$M,'06'!$X$9,CAR!$N:$N,'06'!$M$7,CAR!$D:$D,'06'!$C:$C,CAR!$Q:$Q,1)</f>
        <v>0</v>
      </c>
      <c r="AL10" s="398">
        <f>SUMIFS(CAR!$H:$H,CAR!$M:$M,'06'!$Y$9,CAR!$N:$N,'06'!$M$7,CAR!$D:$D,'06'!$C:$C,CAR!$Q:$Q,1)</f>
        <v>0</v>
      </c>
      <c r="AM10" s="398">
        <f>SUMIFS(CAR!$H:$H,CAR!$M:$M,'06'!$Z$9,CAR!$N:$N,'06'!$M$7,CAR!$D:$D,'06'!$C:$C,CAR!$Q:$Q,1)</f>
        <v>0</v>
      </c>
      <c r="AN10" s="398">
        <f>SUMIFS(CAR!$H:$H,CAR!$M:$M,'06'!$AA$9,CAR!$N:$N,'06'!$M$7,CAR!$D:$D,'06'!$C:$C,CAR!$Q:$Q,1)</f>
        <v>0</v>
      </c>
      <c r="AO10" s="398">
        <f>SUMIFS(CAR!$H:$H,CAR!$M:$M,'06'!$AB$9,CAR!$N:$N,'06'!$M$7,CAR!$D:$D,'06'!$C:$C,CAR!$Q:$Q,1)</f>
        <v>0</v>
      </c>
      <c r="AP10" s="398">
        <f>SUMIFS(CAR!$H:$H,CAR!$M:$M,'06'!$AC$9,CAR!$N:$N,'06'!$M$7,CAR!$D:$D,'06'!$C:$C,CAR!$Q:$Q,1)</f>
        <v>0</v>
      </c>
      <c r="AQ10" s="398">
        <f>SUMIFS(CAR!$H:$H,CAR!$M:$M,'06'!$AD$9,CAR!$N:$N,'06'!$M$7,CAR!$D:$D,'06'!$C:$C,CAR!$Q:$Q,1)</f>
        <v>0</v>
      </c>
      <c r="AR10" s="398">
        <f>SUMIFS(CAR!$H:$H,CAR!$M:$M,'06'!$AE$9,CAR!$N:$N,'06'!$M$7,CAR!$D:$D,'06'!$C:$C,CAR!$Q:$Q,1)</f>
        <v>0</v>
      </c>
      <c r="AS10" s="398">
        <f>SUMIFS(CAR!$H:$H,CAR!$M:$M,'06'!$AF$9,CAR!$N:$N,'06'!$M$7,CAR!$D:$D,'06'!$C:$C,CAR!$Q:$Q,1)</f>
        <v>0</v>
      </c>
      <c r="AT10" s="398">
        <f>SUMIFS(CAR!$H:$H,CAR!$M:$M,'06'!$AG$9,CAR!$N:$N,'06'!$M$7,CAR!$D:$D,'06'!$C:$C,CAR!$Q:$Q,1)</f>
        <v>0</v>
      </c>
      <c r="AU10" s="398">
        <f>SUMIFS(CAR!$H:$H,CAR!$M:$M,'06'!$AH$9,CAR!$N:$N,'06'!$M$7,CAR!$D:$D,'06'!$C:$C,CAR!$Q:$Q,1)</f>
        <v>0</v>
      </c>
      <c r="AX10" s="185">
        <v>2018</v>
      </c>
      <c r="AZ10" s="387" t="s">
        <v>60</v>
      </c>
      <c r="BA10" s="185">
        <v>1</v>
      </c>
    </row>
    <row r="11" spans="1:53" ht="15.75" thickBot="1" x14ac:dyDescent="0.3">
      <c r="C11" s="117" t="str">
        <f>CAD!I8</f>
        <v>VEÍCULO</v>
      </c>
      <c r="D11" s="128">
        <f t="shared" ref="D11:D59" si="1">V11+AI11</f>
        <v>1491.6</v>
      </c>
      <c r="E11" s="128">
        <f t="shared" ref="E11:E59" si="2">W11+AJ11</f>
        <v>722</v>
      </c>
      <c r="F11" s="128">
        <f t="shared" ref="F11:F59" si="3">X11+AK11</f>
        <v>203</v>
      </c>
      <c r="G11" s="128">
        <f t="shared" ref="G11:G59" si="4">Y11+AL11</f>
        <v>820</v>
      </c>
      <c r="H11" s="128">
        <f t="shared" ref="H11:H59" si="5">Z11+AM11</f>
        <v>520</v>
      </c>
      <c r="I11" s="128">
        <f t="shared" ref="I11:I59" si="6">AA11+AN11</f>
        <v>786.8</v>
      </c>
      <c r="J11" s="128">
        <f t="shared" ref="J11:J59" si="7">AB11+AO11</f>
        <v>1207.1599999999999</v>
      </c>
      <c r="K11" s="128">
        <f t="shared" ref="K11:K59" si="8">AC11+AP11</f>
        <v>514.53</v>
      </c>
      <c r="L11" s="128">
        <f t="shared" ref="L11:L59" si="9">AD11+AQ11</f>
        <v>35</v>
      </c>
      <c r="M11" s="128">
        <f t="shared" ref="M11:M59" si="10">AE11+AR11</f>
        <v>309.20000000000005</v>
      </c>
      <c r="N11" s="128">
        <f t="shared" ref="N11:N59" si="11">AF11+AS11</f>
        <v>634.82000000000005</v>
      </c>
      <c r="O11" s="128">
        <f t="shared" ref="O11:O59" si="12">AG11+AT11</f>
        <v>418.8</v>
      </c>
      <c r="P11" s="257">
        <f t="shared" ref="P11:P59" si="13">SUM(D11:O11)</f>
        <v>7662.9099999999989</v>
      </c>
      <c r="V11" s="398">
        <f>SUMIFS(DES!$F:$F,DES!$K:$K,'06'!$V$9,DES!$L:$L,'06'!$M$7,DES!$D:$D,'06'!$C:$C,DES!$O:$O,1)</f>
        <v>1491.6</v>
      </c>
      <c r="W11" s="398">
        <f>SUMIFS(DES!$F:$F,DES!$K:$K,'06'!$W$9,DES!$L:$L,'06'!$M$7,DES!$D:$D,'06'!$C:$C,DES!$O:$O,1)</f>
        <v>722</v>
      </c>
      <c r="X11" s="398">
        <f>SUMIFS(DES!$F:$F,DES!$K:$K,'06'!$X$9,DES!$L:$L,'06'!$M$7,DES!$D:$D,'06'!$C:$C,DES!$O:$O,1)</f>
        <v>203</v>
      </c>
      <c r="Y11" s="398">
        <f>SUMIFS(DES!$F:$F,DES!$K:$K,'06'!$Y$9,DES!$L:$L,'06'!$M$7,DES!$D:$D,'06'!$C:$C,DES!$O:$O,1)</f>
        <v>820</v>
      </c>
      <c r="Z11" s="398">
        <f>SUMIFS(DES!$F:$F,DES!$K:$K,'06'!$Z$9,DES!$L:$L,'06'!$M$7,DES!$D:$D,'06'!$C:$C,DES!$O:$O,1)</f>
        <v>520</v>
      </c>
      <c r="AA11" s="398">
        <f>SUMIFS(DES!$F:$F,DES!$K:$K,'06'!$AA$9,DES!$L:$L,'06'!$M$7,DES!$D:$D,'06'!$C:$C,DES!$O:$O,1)</f>
        <v>786.8</v>
      </c>
      <c r="AB11" s="398">
        <f>SUMIFS(DES!$F:$F,DES!$K:$K,'06'!$AB$9,DES!$L:$L,'06'!$M$7,DES!$D:$D,'06'!$C:$C,DES!$O:$O,1)</f>
        <v>1207.1599999999999</v>
      </c>
      <c r="AC11" s="398">
        <f>SUMIFS(DES!$F:$F,DES!$K:$K,'06'!$AC$9,DES!$L:$L,'06'!$M$7,DES!$D:$D,'06'!$C:$C,DES!$O:$O,1)</f>
        <v>514.53</v>
      </c>
      <c r="AD11" s="398">
        <f>SUMIFS(DES!$F:$F,DES!$K:$K,'06'!$AD$9,DES!$L:$L,'06'!$M$7,DES!$D:$D,'06'!$C:$C,DES!$O:$O,1)</f>
        <v>35</v>
      </c>
      <c r="AE11" s="398">
        <f>SUMIFS(DES!$F:$F,DES!$K:$K,'06'!$AE$9,DES!$L:$L,'06'!$M$7,DES!$D:$D,'06'!$C:$C,DES!$O:$O,1)</f>
        <v>309.20000000000005</v>
      </c>
      <c r="AF11" s="398">
        <f>SUMIFS(DES!$F:$F,DES!$K:$K,'06'!$AF$9,DES!$L:$L,'06'!$M$7,DES!$D:$D,'06'!$C:$C,DES!$O:$O,1)</f>
        <v>634.82000000000005</v>
      </c>
      <c r="AG11" s="398">
        <f>SUMIFS(DES!$F:$F,DES!$K:$K,'06'!$AG$9,DES!$L:$L,'06'!$M$7,DES!$D:$D,'06'!$C:$C,DES!$O:$O,1)</f>
        <v>418.8</v>
      </c>
      <c r="AI11" s="398">
        <f>SUMIFS(CAR!$H:$H,CAR!$M:$M,'06'!$V$9,CAR!$N:$N,'06'!$M$7,CAR!$D:$D,'06'!$C:$C,CAR!$Q:$Q,1)</f>
        <v>0</v>
      </c>
      <c r="AJ11" s="398">
        <f>SUMIFS(CAR!$H:$H,CAR!$M:$M,'06'!$W$9,CAR!$N:$N,'06'!$M$7,CAR!$D:$D,'06'!$C:$C,CAR!$Q:$Q,1)</f>
        <v>0</v>
      </c>
      <c r="AK11" s="398">
        <f>SUMIFS(CAR!$H:$H,CAR!$M:$M,'06'!$X$9,CAR!$N:$N,'06'!$M$7,CAR!$D:$D,'06'!$C:$C,CAR!$Q:$Q,1)</f>
        <v>0</v>
      </c>
      <c r="AL11" s="398">
        <f>SUMIFS(CAR!$H:$H,CAR!$M:$M,'06'!$Y$9,CAR!$N:$N,'06'!$M$7,CAR!$D:$D,'06'!$C:$C,CAR!$Q:$Q,1)</f>
        <v>0</v>
      </c>
      <c r="AM11" s="398">
        <f>SUMIFS(CAR!$H:$H,CAR!$M:$M,'06'!$Z$9,CAR!$N:$N,'06'!$M$7,CAR!$D:$D,'06'!$C:$C,CAR!$Q:$Q,1)</f>
        <v>0</v>
      </c>
      <c r="AN11" s="398">
        <f>SUMIFS(CAR!$H:$H,CAR!$M:$M,'06'!$AA$9,CAR!$N:$N,'06'!$M$7,CAR!$D:$D,'06'!$C:$C,CAR!$Q:$Q,1)</f>
        <v>0</v>
      </c>
      <c r="AO11" s="398">
        <f>SUMIFS(CAR!$H:$H,CAR!$M:$M,'06'!$AB$9,CAR!$N:$N,'06'!$M$7,CAR!$D:$D,'06'!$C:$C,CAR!$Q:$Q,1)</f>
        <v>0</v>
      </c>
      <c r="AP11" s="398">
        <f>SUMIFS(CAR!$H:$H,CAR!$M:$M,'06'!$AC$9,CAR!$N:$N,'06'!$M$7,CAR!$D:$D,'06'!$C:$C,CAR!$Q:$Q,1)</f>
        <v>0</v>
      </c>
      <c r="AQ11" s="398">
        <f>SUMIFS(CAR!$H:$H,CAR!$M:$M,'06'!$AD$9,CAR!$N:$N,'06'!$M$7,CAR!$D:$D,'06'!$C:$C,CAR!$Q:$Q,1)</f>
        <v>0</v>
      </c>
      <c r="AR11" s="398">
        <f>SUMIFS(CAR!$H:$H,CAR!$M:$M,'06'!$AE$9,CAR!$N:$N,'06'!$M$7,CAR!$D:$D,'06'!$C:$C,CAR!$Q:$Q,1)</f>
        <v>0</v>
      </c>
      <c r="AS11" s="398">
        <f>SUMIFS(CAR!$H:$H,CAR!$M:$M,'06'!$AF$9,CAR!$N:$N,'06'!$M$7,CAR!$D:$D,'06'!$C:$C,CAR!$Q:$Q,1)</f>
        <v>0</v>
      </c>
      <c r="AT11" s="398">
        <f>SUMIFS(CAR!$H:$H,CAR!$M:$M,'06'!$AG$9,CAR!$N:$N,'06'!$M$7,CAR!$D:$D,'06'!$C:$C,CAR!$Q:$Q,1)</f>
        <v>0</v>
      </c>
      <c r="AU11" s="398">
        <f>SUMIFS(CAR!$H:$H,CAR!$M:$M,'06'!$AH$9,CAR!$N:$N,'06'!$M$7,CAR!$D:$D,'06'!$C:$C,CAR!$Q:$Q,1)</f>
        <v>0</v>
      </c>
      <c r="AX11" s="185">
        <v>2019</v>
      </c>
      <c r="AZ11" s="387" t="s">
        <v>76</v>
      </c>
      <c r="BA11" s="185">
        <v>2</v>
      </c>
    </row>
    <row r="12" spans="1:53" ht="15.75" thickBot="1" x14ac:dyDescent="0.3">
      <c r="C12" s="117" t="str">
        <f>CAD!I9</f>
        <v>ENERGIA ELÉTRICA</v>
      </c>
      <c r="D12" s="128">
        <f t="shared" si="1"/>
        <v>0</v>
      </c>
      <c r="E12" s="128">
        <f t="shared" si="2"/>
        <v>0</v>
      </c>
      <c r="F12" s="128">
        <f t="shared" si="3"/>
        <v>0</v>
      </c>
      <c r="G12" s="128">
        <f t="shared" si="4"/>
        <v>0</v>
      </c>
      <c r="H12" s="128">
        <f t="shared" si="5"/>
        <v>0</v>
      </c>
      <c r="I12" s="128">
        <f t="shared" si="6"/>
        <v>0</v>
      </c>
      <c r="J12" s="128">
        <f t="shared" si="7"/>
        <v>0</v>
      </c>
      <c r="K12" s="128">
        <f t="shared" si="8"/>
        <v>0</v>
      </c>
      <c r="L12" s="128">
        <f t="shared" si="9"/>
        <v>0</v>
      </c>
      <c r="M12" s="128">
        <f t="shared" si="10"/>
        <v>0</v>
      </c>
      <c r="N12" s="128">
        <f t="shared" si="11"/>
        <v>0</v>
      </c>
      <c r="O12" s="128">
        <f t="shared" si="12"/>
        <v>0</v>
      </c>
      <c r="P12" s="257">
        <f t="shared" si="13"/>
        <v>0</v>
      </c>
      <c r="V12" s="398">
        <f>SUMIFS(DES!$F:$F,DES!$K:$K,'06'!$V$9,DES!$L:$L,'06'!$M$7,DES!$D:$D,'06'!$C:$C,DES!$O:$O,1)</f>
        <v>0</v>
      </c>
      <c r="W12" s="398">
        <f>SUMIFS(DES!$F:$F,DES!$K:$K,'06'!$W$9,DES!$L:$L,'06'!$M$7,DES!$D:$D,'06'!$C:$C,DES!$O:$O,1)</f>
        <v>0</v>
      </c>
      <c r="X12" s="398">
        <f>SUMIFS(DES!$F:$F,DES!$K:$K,'06'!$X$9,DES!$L:$L,'06'!$M$7,DES!$D:$D,'06'!$C:$C,DES!$O:$O,1)</f>
        <v>0</v>
      </c>
      <c r="Y12" s="398">
        <f>SUMIFS(DES!$F:$F,DES!$K:$K,'06'!$Y$9,DES!$L:$L,'06'!$M$7,DES!$D:$D,'06'!$C:$C,DES!$O:$O,1)</f>
        <v>0</v>
      </c>
      <c r="Z12" s="398">
        <f>SUMIFS(DES!$F:$F,DES!$K:$K,'06'!$Z$9,DES!$L:$L,'06'!$M$7,DES!$D:$D,'06'!$C:$C,DES!$O:$O,1)</f>
        <v>0</v>
      </c>
      <c r="AA12" s="398">
        <f>SUMIFS(DES!$F:$F,DES!$K:$K,'06'!$AA$9,DES!$L:$L,'06'!$M$7,DES!$D:$D,'06'!$C:$C,DES!$O:$O,1)</f>
        <v>0</v>
      </c>
      <c r="AB12" s="398">
        <f>SUMIFS(DES!$F:$F,DES!$K:$K,'06'!$AB$9,DES!$L:$L,'06'!$M$7,DES!$D:$D,'06'!$C:$C,DES!$O:$O,1)</f>
        <v>0</v>
      </c>
      <c r="AC12" s="398">
        <f>SUMIFS(DES!$F:$F,DES!$K:$K,'06'!$AC$9,DES!$L:$L,'06'!$M$7,DES!$D:$D,'06'!$C:$C,DES!$O:$O,1)</f>
        <v>0</v>
      </c>
      <c r="AD12" s="398">
        <f>SUMIFS(DES!$F:$F,DES!$K:$K,'06'!$AD$9,DES!$L:$L,'06'!$M$7,DES!$D:$D,'06'!$C:$C,DES!$O:$O,1)</f>
        <v>0</v>
      </c>
      <c r="AE12" s="398">
        <f>SUMIFS(DES!$F:$F,DES!$K:$K,'06'!$AE$9,DES!$L:$L,'06'!$M$7,DES!$D:$D,'06'!$C:$C,DES!$O:$O,1)</f>
        <v>0</v>
      </c>
      <c r="AF12" s="398">
        <f>SUMIFS(DES!$F:$F,DES!$K:$K,'06'!$AF$9,DES!$L:$L,'06'!$M$7,DES!$D:$D,'06'!$C:$C,DES!$O:$O,1)</f>
        <v>0</v>
      </c>
      <c r="AG12" s="398">
        <f>SUMIFS(DES!$F:$F,DES!$K:$K,'06'!$AG$9,DES!$L:$L,'06'!$M$7,DES!$D:$D,'06'!$C:$C,DES!$O:$O,1)</f>
        <v>0</v>
      </c>
      <c r="AI12" s="398">
        <f>SUMIFS(CAR!$H:$H,CAR!$M:$M,'06'!$V$9,CAR!$N:$N,'06'!$M$7,CAR!$D:$D,'06'!$C:$C,CAR!$Q:$Q,1)</f>
        <v>0</v>
      </c>
      <c r="AJ12" s="398">
        <f>SUMIFS(CAR!$H:$H,CAR!$M:$M,'06'!$W$9,CAR!$N:$N,'06'!$M$7,CAR!$D:$D,'06'!$C:$C,CAR!$Q:$Q,1)</f>
        <v>0</v>
      </c>
      <c r="AK12" s="398">
        <f>SUMIFS(CAR!$H:$H,CAR!$M:$M,'06'!$X$9,CAR!$N:$N,'06'!$M$7,CAR!$D:$D,'06'!$C:$C,CAR!$Q:$Q,1)</f>
        <v>0</v>
      </c>
      <c r="AL12" s="398">
        <f>SUMIFS(CAR!$H:$H,CAR!$M:$M,'06'!$Y$9,CAR!$N:$N,'06'!$M$7,CAR!$D:$D,'06'!$C:$C,CAR!$Q:$Q,1)</f>
        <v>0</v>
      </c>
      <c r="AM12" s="398">
        <f>SUMIFS(CAR!$H:$H,CAR!$M:$M,'06'!$Z$9,CAR!$N:$N,'06'!$M$7,CAR!$D:$D,'06'!$C:$C,CAR!$Q:$Q,1)</f>
        <v>0</v>
      </c>
      <c r="AN12" s="398">
        <f>SUMIFS(CAR!$H:$H,CAR!$M:$M,'06'!$AA$9,CAR!$N:$N,'06'!$M$7,CAR!$D:$D,'06'!$C:$C,CAR!$Q:$Q,1)</f>
        <v>0</v>
      </c>
      <c r="AO12" s="398">
        <f>SUMIFS(CAR!$H:$H,CAR!$M:$M,'06'!$AB$9,CAR!$N:$N,'06'!$M$7,CAR!$D:$D,'06'!$C:$C,CAR!$Q:$Q,1)</f>
        <v>0</v>
      </c>
      <c r="AP12" s="398">
        <f>SUMIFS(CAR!$H:$H,CAR!$M:$M,'06'!$AC$9,CAR!$N:$N,'06'!$M$7,CAR!$D:$D,'06'!$C:$C,CAR!$Q:$Q,1)</f>
        <v>0</v>
      </c>
      <c r="AQ12" s="398">
        <f>SUMIFS(CAR!$H:$H,CAR!$M:$M,'06'!$AD$9,CAR!$N:$N,'06'!$M$7,CAR!$D:$D,'06'!$C:$C,CAR!$Q:$Q,1)</f>
        <v>0</v>
      </c>
      <c r="AR12" s="398">
        <f>SUMIFS(CAR!$H:$H,CAR!$M:$M,'06'!$AE$9,CAR!$N:$N,'06'!$M$7,CAR!$D:$D,'06'!$C:$C,CAR!$Q:$Q,1)</f>
        <v>0</v>
      </c>
      <c r="AS12" s="398">
        <f>SUMIFS(CAR!$H:$H,CAR!$M:$M,'06'!$AF$9,CAR!$N:$N,'06'!$M$7,CAR!$D:$D,'06'!$C:$C,CAR!$Q:$Q,1)</f>
        <v>0</v>
      </c>
      <c r="AT12" s="398">
        <f>SUMIFS(CAR!$H:$H,CAR!$M:$M,'06'!$AG$9,CAR!$N:$N,'06'!$M$7,CAR!$D:$D,'06'!$C:$C,CAR!$Q:$Q,1)</f>
        <v>0</v>
      </c>
      <c r="AU12" s="398">
        <f>SUMIFS(CAR!$H:$H,CAR!$M:$M,'06'!$AH$9,CAR!$N:$N,'06'!$M$7,CAR!$D:$D,'06'!$C:$C,CAR!$Q:$Q,1)</f>
        <v>0</v>
      </c>
      <c r="AX12" s="185">
        <v>2020</v>
      </c>
    </row>
    <row r="13" spans="1:53" ht="15.75" thickBot="1" x14ac:dyDescent="0.3">
      <c r="C13" s="117" t="str">
        <f>CAD!I10</f>
        <v>LANCHE/COMER FORA</v>
      </c>
      <c r="D13" s="128">
        <f t="shared" si="1"/>
        <v>0</v>
      </c>
      <c r="E13" s="128">
        <f t="shared" si="2"/>
        <v>0</v>
      </c>
      <c r="F13" s="128">
        <f t="shared" si="3"/>
        <v>0</v>
      </c>
      <c r="G13" s="128">
        <f t="shared" si="4"/>
        <v>0</v>
      </c>
      <c r="H13" s="128">
        <f t="shared" si="5"/>
        <v>0</v>
      </c>
      <c r="I13" s="128">
        <f t="shared" si="6"/>
        <v>0</v>
      </c>
      <c r="J13" s="128">
        <f t="shared" si="7"/>
        <v>0</v>
      </c>
      <c r="K13" s="128">
        <f t="shared" si="8"/>
        <v>0</v>
      </c>
      <c r="L13" s="128">
        <f t="shared" si="9"/>
        <v>0</v>
      </c>
      <c r="M13" s="128">
        <f t="shared" si="10"/>
        <v>0</v>
      </c>
      <c r="N13" s="128">
        <f t="shared" si="11"/>
        <v>0</v>
      </c>
      <c r="O13" s="128">
        <f t="shared" si="12"/>
        <v>0</v>
      </c>
      <c r="P13" s="257">
        <f t="shared" si="13"/>
        <v>0</v>
      </c>
      <c r="V13" s="398">
        <f>SUMIFS(DES!$F:$F,DES!$K:$K,'06'!$V$9,DES!$L:$L,'06'!$M$7,DES!$D:$D,'06'!$C:$C,DES!$O:$O,1)</f>
        <v>0</v>
      </c>
      <c r="W13" s="398">
        <f>SUMIFS(DES!$F:$F,DES!$K:$K,'06'!$W$9,DES!$L:$L,'06'!$M$7,DES!$D:$D,'06'!$C:$C,DES!$O:$O,1)</f>
        <v>0</v>
      </c>
      <c r="X13" s="398">
        <f>SUMIFS(DES!$F:$F,DES!$K:$K,'06'!$X$9,DES!$L:$L,'06'!$M$7,DES!$D:$D,'06'!$C:$C,DES!$O:$O,1)</f>
        <v>0</v>
      </c>
      <c r="Y13" s="398">
        <f>SUMIFS(DES!$F:$F,DES!$K:$K,'06'!$Y$9,DES!$L:$L,'06'!$M$7,DES!$D:$D,'06'!$C:$C,DES!$O:$O,1)</f>
        <v>0</v>
      </c>
      <c r="Z13" s="398">
        <f>SUMIFS(DES!$F:$F,DES!$K:$K,'06'!$Z$9,DES!$L:$L,'06'!$M$7,DES!$D:$D,'06'!$C:$C,DES!$O:$O,1)</f>
        <v>0</v>
      </c>
      <c r="AA13" s="398">
        <f>SUMIFS(DES!$F:$F,DES!$K:$K,'06'!$AA$9,DES!$L:$L,'06'!$M$7,DES!$D:$D,'06'!$C:$C,DES!$O:$O,1)</f>
        <v>0</v>
      </c>
      <c r="AB13" s="398">
        <f>SUMIFS(DES!$F:$F,DES!$K:$K,'06'!$AB$9,DES!$L:$L,'06'!$M$7,DES!$D:$D,'06'!$C:$C,DES!$O:$O,1)</f>
        <v>0</v>
      </c>
      <c r="AC13" s="398">
        <f>SUMIFS(DES!$F:$F,DES!$K:$K,'06'!$AC$9,DES!$L:$L,'06'!$M$7,DES!$D:$D,'06'!$C:$C,DES!$O:$O,1)</f>
        <v>0</v>
      </c>
      <c r="AD13" s="398">
        <f>SUMIFS(DES!$F:$F,DES!$K:$K,'06'!$AD$9,DES!$L:$L,'06'!$M$7,DES!$D:$D,'06'!$C:$C,DES!$O:$O,1)</f>
        <v>0</v>
      </c>
      <c r="AE13" s="398">
        <f>SUMIFS(DES!$F:$F,DES!$K:$K,'06'!$AE$9,DES!$L:$L,'06'!$M$7,DES!$D:$D,'06'!$C:$C,DES!$O:$O,1)</f>
        <v>0</v>
      </c>
      <c r="AF13" s="398">
        <f>SUMIFS(DES!$F:$F,DES!$K:$K,'06'!$AF$9,DES!$L:$L,'06'!$M$7,DES!$D:$D,'06'!$C:$C,DES!$O:$O,1)</f>
        <v>0</v>
      </c>
      <c r="AG13" s="398">
        <f>SUMIFS(DES!$F:$F,DES!$K:$K,'06'!$AG$9,DES!$L:$L,'06'!$M$7,DES!$D:$D,'06'!$C:$C,DES!$O:$O,1)</f>
        <v>0</v>
      </c>
      <c r="AI13" s="398">
        <f>SUMIFS(CAR!$H:$H,CAR!$M:$M,'06'!$V$9,CAR!$N:$N,'06'!$M$7,CAR!$D:$D,'06'!$C:$C,CAR!$Q:$Q,1)</f>
        <v>0</v>
      </c>
      <c r="AJ13" s="398">
        <f>SUMIFS(CAR!$H:$H,CAR!$M:$M,'06'!$W$9,CAR!$N:$N,'06'!$M$7,CAR!$D:$D,'06'!$C:$C,CAR!$Q:$Q,1)</f>
        <v>0</v>
      </c>
      <c r="AK13" s="398">
        <f>SUMIFS(CAR!$H:$H,CAR!$M:$M,'06'!$X$9,CAR!$N:$N,'06'!$M$7,CAR!$D:$D,'06'!$C:$C,CAR!$Q:$Q,1)</f>
        <v>0</v>
      </c>
      <c r="AL13" s="398">
        <f>SUMIFS(CAR!$H:$H,CAR!$M:$M,'06'!$Y$9,CAR!$N:$N,'06'!$M$7,CAR!$D:$D,'06'!$C:$C,CAR!$Q:$Q,1)</f>
        <v>0</v>
      </c>
      <c r="AM13" s="398">
        <f>SUMIFS(CAR!$H:$H,CAR!$M:$M,'06'!$Z$9,CAR!$N:$N,'06'!$M$7,CAR!$D:$D,'06'!$C:$C,CAR!$Q:$Q,1)</f>
        <v>0</v>
      </c>
      <c r="AN13" s="398">
        <f>SUMIFS(CAR!$H:$H,CAR!$M:$M,'06'!$AA$9,CAR!$N:$N,'06'!$M$7,CAR!$D:$D,'06'!$C:$C,CAR!$Q:$Q,1)</f>
        <v>0</v>
      </c>
      <c r="AO13" s="398">
        <f>SUMIFS(CAR!$H:$H,CAR!$M:$M,'06'!$AB$9,CAR!$N:$N,'06'!$M$7,CAR!$D:$D,'06'!$C:$C,CAR!$Q:$Q,1)</f>
        <v>0</v>
      </c>
      <c r="AP13" s="398">
        <f>SUMIFS(CAR!$H:$H,CAR!$M:$M,'06'!$AC$9,CAR!$N:$N,'06'!$M$7,CAR!$D:$D,'06'!$C:$C,CAR!$Q:$Q,1)</f>
        <v>0</v>
      </c>
      <c r="AQ13" s="398">
        <f>SUMIFS(CAR!$H:$H,CAR!$M:$M,'06'!$AD$9,CAR!$N:$N,'06'!$M$7,CAR!$D:$D,'06'!$C:$C,CAR!$Q:$Q,1)</f>
        <v>0</v>
      </c>
      <c r="AR13" s="398">
        <f>SUMIFS(CAR!$H:$H,CAR!$M:$M,'06'!$AE$9,CAR!$N:$N,'06'!$M$7,CAR!$D:$D,'06'!$C:$C,CAR!$Q:$Q,1)</f>
        <v>0</v>
      </c>
      <c r="AS13" s="398">
        <f>SUMIFS(CAR!$H:$H,CAR!$M:$M,'06'!$AF$9,CAR!$N:$N,'06'!$M$7,CAR!$D:$D,'06'!$C:$C,CAR!$Q:$Q,1)</f>
        <v>0</v>
      </c>
      <c r="AT13" s="398">
        <f>SUMIFS(CAR!$H:$H,CAR!$M:$M,'06'!$AG$9,CAR!$N:$N,'06'!$M$7,CAR!$D:$D,'06'!$C:$C,CAR!$Q:$Q,1)</f>
        <v>0</v>
      </c>
      <c r="AU13" s="398">
        <f>SUMIFS(CAR!$H:$H,CAR!$M:$M,'06'!$AH$9,CAR!$N:$N,'06'!$M$7,CAR!$D:$D,'06'!$C:$C,CAR!$Q:$Q,1)</f>
        <v>0</v>
      </c>
      <c r="AX13" s="185">
        <v>2021</v>
      </c>
    </row>
    <row r="14" spans="1:53" ht="15.75" thickBot="1" x14ac:dyDescent="0.3">
      <c r="C14" s="117" t="str">
        <f>CAD!I11</f>
        <v>LAZER</v>
      </c>
      <c r="D14" s="128">
        <f t="shared" si="1"/>
        <v>369</v>
      </c>
      <c r="E14" s="128">
        <f t="shared" si="2"/>
        <v>225.4</v>
      </c>
      <c r="F14" s="128">
        <f t="shared" si="3"/>
        <v>405</v>
      </c>
      <c r="G14" s="128">
        <f t="shared" si="4"/>
        <v>317.7</v>
      </c>
      <c r="H14" s="128">
        <f t="shared" si="5"/>
        <v>209.2</v>
      </c>
      <c r="I14" s="128">
        <f t="shared" si="6"/>
        <v>145.94999999999999</v>
      </c>
      <c r="J14" s="128">
        <f t="shared" si="7"/>
        <v>135</v>
      </c>
      <c r="K14" s="128">
        <f t="shared" si="8"/>
        <v>40</v>
      </c>
      <c r="L14" s="128">
        <f t="shared" si="9"/>
        <v>50</v>
      </c>
      <c r="M14" s="128">
        <f t="shared" si="10"/>
        <v>100</v>
      </c>
      <c r="N14" s="128">
        <f t="shared" si="11"/>
        <v>283.7</v>
      </c>
      <c r="O14" s="128">
        <f t="shared" si="12"/>
        <v>77</v>
      </c>
      <c r="P14" s="257">
        <f t="shared" si="13"/>
        <v>2357.9499999999998</v>
      </c>
      <c r="V14" s="398">
        <f>SUMIFS(DES!$F:$F,DES!$K:$K,'06'!$V$9,DES!$L:$L,'06'!$M$7,DES!$D:$D,'06'!$C:$C,DES!$O:$O,1)</f>
        <v>369</v>
      </c>
      <c r="W14" s="398">
        <f>SUMIFS(DES!$F:$F,DES!$K:$K,'06'!$W$9,DES!$L:$L,'06'!$M$7,DES!$D:$D,'06'!$C:$C,DES!$O:$O,1)</f>
        <v>225.4</v>
      </c>
      <c r="X14" s="398">
        <f>SUMIFS(DES!$F:$F,DES!$K:$K,'06'!$X$9,DES!$L:$L,'06'!$M$7,DES!$D:$D,'06'!$C:$C,DES!$O:$O,1)</f>
        <v>405</v>
      </c>
      <c r="Y14" s="398">
        <f>SUMIFS(DES!$F:$F,DES!$K:$K,'06'!$Y$9,DES!$L:$L,'06'!$M$7,DES!$D:$D,'06'!$C:$C,DES!$O:$O,1)</f>
        <v>317.7</v>
      </c>
      <c r="Z14" s="398">
        <f>SUMIFS(DES!$F:$F,DES!$K:$K,'06'!$Z$9,DES!$L:$L,'06'!$M$7,DES!$D:$D,'06'!$C:$C,DES!$O:$O,1)</f>
        <v>209.2</v>
      </c>
      <c r="AA14" s="398">
        <f>SUMIFS(DES!$F:$F,DES!$K:$K,'06'!$AA$9,DES!$L:$L,'06'!$M$7,DES!$D:$D,'06'!$C:$C,DES!$O:$O,1)</f>
        <v>145.94999999999999</v>
      </c>
      <c r="AB14" s="398">
        <f>SUMIFS(DES!$F:$F,DES!$K:$K,'06'!$AB$9,DES!$L:$L,'06'!$M$7,DES!$D:$D,'06'!$C:$C,DES!$O:$O,1)</f>
        <v>135</v>
      </c>
      <c r="AC14" s="398">
        <f>SUMIFS(DES!$F:$F,DES!$K:$K,'06'!$AC$9,DES!$L:$L,'06'!$M$7,DES!$D:$D,'06'!$C:$C,DES!$O:$O,1)</f>
        <v>40</v>
      </c>
      <c r="AD14" s="398">
        <f>SUMIFS(DES!$F:$F,DES!$K:$K,'06'!$AD$9,DES!$L:$L,'06'!$M$7,DES!$D:$D,'06'!$C:$C,DES!$O:$O,1)</f>
        <v>50</v>
      </c>
      <c r="AE14" s="398">
        <f>SUMIFS(DES!$F:$F,DES!$K:$K,'06'!$AE$9,DES!$L:$L,'06'!$M$7,DES!$D:$D,'06'!$C:$C,DES!$O:$O,1)</f>
        <v>100</v>
      </c>
      <c r="AF14" s="398">
        <f>SUMIFS(DES!$F:$F,DES!$K:$K,'06'!$AF$9,DES!$L:$L,'06'!$M$7,DES!$D:$D,'06'!$C:$C,DES!$O:$O,1)</f>
        <v>283.7</v>
      </c>
      <c r="AG14" s="398">
        <f>SUMIFS(DES!$F:$F,DES!$K:$K,'06'!$AG$9,DES!$L:$L,'06'!$M$7,DES!$D:$D,'06'!$C:$C,DES!$O:$O,1)</f>
        <v>77</v>
      </c>
      <c r="AI14" s="398">
        <f>SUMIFS(CAR!$H:$H,CAR!$M:$M,'06'!$V$9,CAR!$N:$N,'06'!$M$7,CAR!$D:$D,'06'!$C:$C,CAR!$Q:$Q,1)</f>
        <v>0</v>
      </c>
      <c r="AJ14" s="398">
        <f>SUMIFS(CAR!$H:$H,CAR!$M:$M,'06'!$W$9,CAR!$N:$N,'06'!$M$7,CAR!$D:$D,'06'!$C:$C,CAR!$Q:$Q,1)</f>
        <v>0</v>
      </c>
      <c r="AK14" s="398">
        <f>SUMIFS(CAR!$H:$H,CAR!$M:$M,'06'!$X$9,CAR!$N:$N,'06'!$M$7,CAR!$D:$D,'06'!$C:$C,CAR!$Q:$Q,1)</f>
        <v>0</v>
      </c>
      <c r="AL14" s="398">
        <f>SUMIFS(CAR!$H:$H,CAR!$M:$M,'06'!$Y$9,CAR!$N:$N,'06'!$M$7,CAR!$D:$D,'06'!$C:$C,CAR!$Q:$Q,1)</f>
        <v>0</v>
      </c>
      <c r="AM14" s="398">
        <f>SUMIFS(CAR!$H:$H,CAR!$M:$M,'06'!$Z$9,CAR!$N:$N,'06'!$M$7,CAR!$D:$D,'06'!$C:$C,CAR!$Q:$Q,1)</f>
        <v>0</v>
      </c>
      <c r="AN14" s="398">
        <f>SUMIFS(CAR!$H:$H,CAR!$M:$M,'06'!$AA$9,CAR!$N:$N,'06'!$M$7,CAR!$D:$D,'06'!$C:$C,CAR!$Q:$Q,1)</f>
        <v>0</v>
      </c>
      <c r="AO14" s="398">
        <f>SUMIFS(CAR!$H:$H,CAR!$M:$M,'06'!$AB$9,CAR!$N:$N,'06'!$M$7,CAR!$D:$D,'06'!$C:$C,CAR!$Q:$Q,1)</f>
        <v>0</v>
      </c>
      <c r="AP14" s="398">
        <f>SUMIFS(CAR!$H:$H,CAR!$M:$M,'06'!$AC$9,CAR!$N:$N,'06'!$M$7,CAR!$D:$D,'06'!$C:$C,CAR!$Q:$Q,1)</f>
        <v>0</v>
      </c>
      <c r="AQ14" s="398">
        <f>SUMIFS(CAR!$H:$H,CAR!$M:$M,'06'!$AD$9,CAR!$N:$N,'06'!$M$7,CAR!$D:$D,'06'!$C:$C,CAR!$Q:$Q,1)</f>
        <v>0</v>
      </c>
      <c r="AR14" s="398">
        <f>SUMIFS(CAR!$H:$H,CAR!$M:$M,'06'!$AE$9,CAR!$N:$N,'06'!$M$7,CAR!$D:$D,'06'!$C:$C,CAR!$Q:$Q,1)</f>
        <v>0</v>
      </c>
      <c r="AS14" s="398">
        <f>SUMIFS(CAR!$H:$H,CAR!$M:$M,'06'!$AF$9,CAR!$N:$N,'06'!$M$7,CAR!$D:$D,'06'!$C:$C,CAR!$Q:$Q,1)</f>
        <v>0</v>
      </c>
      <c r="AT14" s="398">
        <f>SUMIFS(CAR!$H:$H,CAR!$M:$M,'06'!$AG$9,CAR!$N:$N,'06'!$M$7,CAR!$D:$D,'06'!$C:$C,CAR!$Q:$Q,1)</f>
        <v>0</v>
      </c>
      <c r="AU14" s="398">
        <f>SUMIFS(CAR!$H:$H,CAR!$M:$M,'06'!$AH$9,CAR!$N:$N,'06'!$M$7,CAR!$D:$D,'06'!$C:$C,CAR!$Q:$Q,1)</f>
        <v>0</v>
      </c>
      <c r="AX14" s="185">
        <v>2022</v>
      </c>
      <c r="AZ14" s="185" t="s">
        <v>3</v>
      </c>
    </row>
    <row r="15" spans="1:53" ht="15.75" thickBot="1" x14ac:dyDescent="0.3">
      <c r="C15" s="117" t="str">
        <f>CAD!I12</f>
        <v>REFORMA / IMÓVEL</v>
      </c>
      <c r="D15" s="128">
        <f t="shared" si="1"/>
        <v>1864.64</v>
      </c>
      <c r="E15" s="128">
        <f t="shared" si="2"/>
        <v>0</v>
      </c>
      <c r="F15" s="128">
        <f t="shared" si="3"/>
        <v>0</v>
      </c>
      <c r="G15" s="128">
        <f t="shared" si="4"/>
        <v>44</v>
      </c>
      <c r="H15" s="128">
        <f t="shared" si="5"/>
        <v>0</v>
      </c>
      <c r="I15" s="128">
        <f t="shared" si="6"/>
        <v>0</v>
      </c>
      <c r="J15" s="128">
        <f t="shared" si="7"/>
        <v>0</v>
      </c>
      <c r="K15" s="128">
        <f t="shared" si="8"/>
        <v>0</v>
      </c>
      <c r="L15" s="128">
        <f t="shared" si="9"/>
        <v>0</v>
      </c>
      <c r="M15" s="128">
        <f t="shared" si="10"/>
        <v>0</v>
      </c>
      <c r="N15" s="128">
        <f t="shared" si="11"/>
        <v>0</v>
      </c>
      <c r="O15" s="128">
        <f t="shared" si="12"/>
        <v>100</v>
      </c>
      <c r="P15" s="257">
        <f t="shared" si="13"/>
        <v>2008.64</v>
      </c>
      <c r="V15" s="398">
        <f>SUMIFS(DES!$F:$F,DES!$K:$K,'06'!$V$9,DES!$L:$L,'06'!$M$7,DES!$D:$D,'06'!$C:$C,DES!$O:$O,1)</f>
        <v>1864.64</v>
      </c>
      <c r="W15" s="398">
        <f>SUMIFS(DES!$F:$F,DES!$K:$K,'06'!$W$9,DES!$L:$L,'06'!$M$7,DES!$D:$D,'06'!$C:$C,DES!$O:$O,1)</f>
        <v>0</v>
      </c>
      <c r="X15" s="398">
        <f>SUMIFS(DES!$F:$F,DES!$K:$K,'06'!$X$9,DES!$L:$L,'06'!$M$7,DES!$D:$D,'06'!$C:$C,DES!$O:$O,1)</f>
        <v>0</v>
      </c>
      <c r="Y15" s="398">
        <f>SUMIFS(DES!$F:$F,DES!$K:$K,'06'!$Y$9,DES!$L:$L,'06'!$M$7,DES!$D:$D,'06'!$C:$C,DES!$O:$O,1)</f>
        <v>44</v>
      </c>
      <c r="Z15" s="398">
        <f>SUMIFS(DES!$F:$F,DES!$K:$K,'06'!$Z$9,DES!$L:$L,'06'!$M$7,DES!$D:$D,'06'!$C:$C,DES!$O:$O,1)</f>
        <v>0</v>
      </c>
      <c r="AA15" s="398">
        <f>SUMIFS(DES!$F:$F,DES!$K:$K,'06'!$AA$9,DES!$L:$L,'06'!$M$7,DES!$D:$D,'06'!$C:$C,DES!$O:$O,1)</f>
        <v>0</v>
      </c>
      <c r="AB15" s="398">
        <f>SUMIFS(DES!$F:$F,DES!$K:$K,'06'!$AB$9,DES!$L:$L,'06'!$M$7,DES!$D:$D,'06'!$C:$C,DES!$O:$O,1)</f>
        <v>0</v>
      </c>
      <c r="AC15" s="398">
        <f>SUMIFS(DES!$F:$F,DES!$K:$K,'06'!$AC$9,DES!$L:$L,'06'!$M$7,DES!$D:$D,'06'!$C:$C,DES!$O:$O,1)</f>
        <v>0</v>
      </c>
      <c r="AD15" s="398">
        <f>SUMIFS(DES!$F:$F,DES!$K:$K,'06'!$AD$9,DES!$L:$L,'06'!$M$7,DES!$D:$D,'06'!$C:$C,DES!$O:$O,1)</f>
        <v>0</v>
      </c>
      <c r="AE15" s="398">
        <f>SUMIFS(DES!$F:$F,DES!$K:$K,'06'!$AE$9,DES!$L:$L,'06'!$M$7,DES!$D:$D,'06'!$C:$C,DES!$O:$O,1)</f>
        <v>0</v>
      </c>
      <c r="AF15" s="398">
        <f>SUMIFS(DES!$F:$F,DES!$K:$K,'06'!$AF$9,DES!$L:$L,'06'!$M$7,DES!$D:$D,'06'!$C:$C,DES!$O:$O,1)</f>
        <v>0</v>
      </c>
      <c r="AG15" s="398">
        <f>SUMIFS(DES!$F:$F,DES!$K:$K,'06'!$AG$9,DES!$L:$L,'06'!$M$7,DES!$D:$D,'06'!$C:$C,DES!$O:$O,1)</f>
        <v>100</v>
      </c>
      <c r="AI15" s="398">
        <f>SUMIFS(CAR!$H:$H,CAR!$M:$M,'06'!$V$9,CAR!$N:$N,'06'!$M$7,CAR!$D:$D,'06'!$C:$C,CAR!$Q:$Q,1)</f>
        <v>0</v>
      </c>
      <c r="AJ15" s="398">
        <f>SUMIFS(CAR!$H:$H,CAR!$M:$M,'06'!$W$9,CAR!$N:$N,'06'!$M$7,CAR!$D:$D,'06'!$C:$C,CAR!$Q:$Q,1)</f>
        <v>0</v>
      </c>
      <c r="AK15" s="398">
        <f>SUMIFS(CAR!$H:$H,CAR!$M:$M,'06'!$X$9,CAR!$N:$N,'06'!$M$7,CAR!$D:$D,'06'!$C:$C,CAR!$Q:$Q,1)</f>
        <v>0</v>
      </c>
      <c r="AL15" s="398">
        <f>SUMIFS(CAR!$H:$H,CAR!$M:$M,'06'!$Y$9,CAR!$N:$N,'06'!$M$7,CAR!$D:$D,'06'!$C:$C,CAR!$Q:$Q,1)</f>
        <v>0</v>
      </c>
      <c r="AM15" s="398">
        <f>SUMIFS(CAR!$H:$H,CAR!$M:$M,'06'!$Z$9,CAR!$N:$N,'06'!$M$7,CAR!$D:$D,'06'!$C:$C,CAR!$Q:$Q,1)</f>
        <v>0</v>
      </c>
      <c r="AN15" s="398">
        <f>SUMIFS(CAR!$H:$H,CAR!$M:$M,'06'!$AA$9,CAR!$N:$N,'06'!$M$7,CAR!$D:$D,'06'!$C:$C,CAR!$Q:$Q,1)</f>
        <v>0</v>
      </c>
      <c r="AO15" s="398">
        <f>SUMIFS(CAR!$H:$H,CAR!$M:$M,'06'!$AB$9,CAR!$N:$N,'06'!$M$7,CAR!$D:$D,'06'!$C:$C,CAR!$Q:$Q,1)</f>
        <v>0</v>
      </c>
      <c r="AP15" s="398">
        <f>SUMIFS(CAR!$H:$H,CAR!$M:$M,'06'!$AC$9,CAR!$N:$N,'06'!$M$7,CAR!$D:$D,'06'!$C:$C,CAR!$Q:$Q,1)</f>
        <v>0</v>
      </c>
      <c r="AQ15" s="398">
        <f>SUMIFS(CAR!$H:$H,CAR!$M:$M,'06'!$AD$9,CAR!$N:$N,'06'!$M$7,CAR!$D:$D,'06'!$C:$C,CAR!$Q:$Q,1)</f>
        <v>0</v>
      </c>
      <c r="AR15" s="398">
        <f>SUMIFS(CAR!$H:$H,CAR!$M:$M,'06'!$AE$9,CAR!$N:$N,'06'!$M$7,CAR!$D:$D,'06'!$C:$C,CAR!$Q:$Q,1)</f>
        <v>0</v>
      </c>
      <c r="AS15" s="398">
        <f>SUMIFS(CAR!$H:$H,CAR!$M:$M,'06'!$AF$9,CAR!$N:$N,'06'!$M$7,CAR!$D:$D,'06'!$C:$C,CAR!$Q:$Q,1)</f>
        <v>0</v>
      </c>
      <c r="AT15" s="398">
        <f>SUMIFS(CAR!$H:$H,CAR!$M:$M,'06'!$AG$9,CAR!$N:$N,'06'!$M$7,CAR!$D:$D,'06'!$C:$C,CAR!$Q:$Q,1)</f>
        <v>0</v>
      </c>
      <c r="AU15" s="398">
        <f>SUMIFS(CAR!$H:$H,CAR!$M:$M,'06'!$AH$9,CAR!$N:$N,'06'!$M$7,CAR!$D:$D,'06'!$C:$C,CAR!$Q:$Q,1)</f>
        <v>0</v>
      </c>
      <c r="AX15" s="185">
        <v>2023</v>
      </c>
      <c r="AZ15" s="185">
        <f>VLOOKUP(O7,AZ10:BA11,2,0)</f>
        <v>2</v>
      </c>
    </row>
    <row r="16" spans="1:53" ht="15.75" thickBot="1" x14ac:dyDescent="0.3">
      <c r="C16" s="117" t="str">
        <f>CAD!I13</f>
        <v>OUTROS</v>
      </c>
      <c r="D16" s="128">
        <f t="shared" si="1"/>
        <v>430.8</v>
      </c>
      <c r="E16" s="128">
        <f t="shared" si="2"/>
        <v>1045.8000000000002</v>
      </c>
      <c r="F16" s="128">
        <f t="shared" si="3"/>
        <v>478.20000000000005</v>
      </c>
      <c r="G16" s="128">
        <f t="shared" si="4"/>
        <v>176.95</v>
      </c>
      <c r="H16" s="128">
        <f t="shared" si="5"/>
        <v>499.21</v>
      </c>
      <c r="I16" s="128">
        <f t="shared" si="6"/>
        <v>548.51999999999987</v>
      </c>
      <c r="J16" s="128">
        <f t="shared" si="7"/>
        <v>688.86999999999989</v>
      </c>
      <c r="K16" s="128">
        <f t="shared" si="8"/>
        <v>1016.43</v>
      </c>
      <c r="L16" s="128">
        <f t="shared" si="9"/>
        <v>303</v>
      </c>
      <c r="M16" s="128">
        <f t="shared" si="10"/>
        <v>919.13999999999987</v>
      </c>
      <c r="N16" s="128">
        <f t="shared" si="11"/>
        <v>1360.39</v>
      </c>
      <c r="O16" s="128">
        <f t="shared" si="12"/>
        <v>1044.5499999999997</v>
      </c>
      <c r="P16" s="257">
        <f t="shared" si="13"/>
        <v>8511.86</v>
      </c>
      <c r="V16" s="398">
        <f>SUMIFS(DES!$F:$F,DES!$K:$K,'06'!$V$9,DES!$L:$L,'06'!$M$7,DES!$D:$D,'06'!$C:$C,DES!$O:$O,1)</f>
        <v>430.8</v>
      </c>
      <c r="W16" s="398">
        <f>SUMIFS(DES!$F:$F,DES!$K:$K,'06'!$W$9,DES!$L:$L,'06'!$M$7,DES!$D:$D,'06'!$C:$C,DES!$O:$O,1)</f>
        <v>1045.8000000000002</v>
      </c>
      <c r="X16" s="398">
        <f>SUMIFS(DES!$F:$F,DES!$K:$K,'06'!$X$9,DES!$L:$L,'06'!$M$7,DES!$D:$D,'06'!$C:$C,DES!$O:$O,1)</f>
        <v>478.20000000000005</v>
      </c>
      <c r="Y16" s="398">
        <f>SUMIFS(DES!$F:$F,DES!$K:$K,'06'!$Y$9,DES!$L:$L,'06'!$M$7,DES!$D:$D,'06'!$C:$C,DES!$O:$O,1)</f>
        <v>176.95</v>
      </c>
      <c r="Z16" s="398">
        <f>SUMIFS(DES!$F:$F,DES!$K:$K,'06'!$Z$9,DES!$L:$L,'06'!$M$7,DES!$D:$D,'06'!$C:$C,DES!$O:$O,1)</f>
        <v>499.21</v>
      </c>
      <c r="AA16" s="398">
        <f>SUMIFS(DES!$F:$F,DES!$K:$K,'06'!$AA$9,DES!$L:$L,'06'!$M$7,DES!$D:$D,'06'!$C:$C,DES!$O:$O,1)</f>
        <v>548.51999999999987</v>
      </c>
      <c r="AB16" s="398">
        <f>SUMIFS(DES!$F:$F,DES!$K:$K,'06'!$AB$9,DES!$L:$L,'06'!$M$7,DES!$D:$D,'06'!$C:$C,DES!$O:$O,1)</f>
        <v>688.86999999999989</v>
      </c>
      <c r="AC16" s="398">
        <f>SUMIFS(DES!$F:$F,DES!$K:$K,'06'!$AC$9,DES!$L:$L,'06'!$M$7,DES!$D:$D,'06'!$C:$C,DES!$O:$O,1)</f>
        <v>1016.43</v>
      </c>
      <c r="AD16" s="398">
        <f>SUMIFS(DES!$F:$F,DES!$K:$K,'06'!$AD$9,DES!$L:$L,'06'!$M$7,DES!$D:$D,'06'!$C:$C,DES!$O:$O,1)</f>
        <v>303</v>
      </c>
      <c r="AE16" s="398">
        <f>SUMIFS(DES!$F:$F,DES!$K:$K,'06'!$AE$9,DES!$L:$L,'06'!$M$7,DES!$D:$D,'06'!$C:$C,DES!$O:$O,1)</f>
        <v>919.13999999999987</v>
      </c>
      <c r="AF16" s="398">
        <f>SUMIFS(DES!$F:$F,DES!$K:$K,'06'!$AF$9,DES!$L:$L,'06'!$M$7,DES!$D:$D,'06'!$C:$C,DES!$O:$O,1)</f>
        <v>1360.39</v>
      </c>
      <c r="AG16" s="398">
        <f>SUMIFS(DES!$F:$F,DES!$K:$K,'06'!$AG$9,DES!$L:$L,'06'!$M$7,DES!$D:$D,'06'!$C:$C,DES!$O:$O,1)</f>
        <v>1044.5499999999997</v>
      </c>
      <c r="AI16" s="398">
        <f>SUMIFS(CAR!$H:$H,CAR!$M:$M,'06'!$V$9,CAR!$N:$N,'06'!$M$7,CAR!$D:$D,'06'!$C:$C,CAR!$Q:$Q,1)</f>
        <v>0</v>
      </c>
      <c r="AJ16" s="398">
        <f>SUMIFS(CAR!$H:$H,CAR!$M:$M,'06'!$W$9,CAR!$N:$N,'06'!$M$7,CAR!$D:$D,'06'!$C:$C,CAR!$Q:$Q,1)</f>
        <v>0</v>
      </c>
      <c r="AK16" s="398">
        <f>SUMIFS(CAR!$H:$H,CAR!$M:$M,'06'!$X$9,CAR!$N:$N,'06'!$M$7,CAR!$D:$D,'06'!$C:$C,CAR!$Q:$Q,1)</f>
        <v>0</v>
      </c>
      <c r="AL16" s="398">
        <f>SUMIFS(CAR!$H:$H,CAR!$M:$M,'06'!$Y$9,CAR!$N:$N,'06'!$M$7,CAR!$D:$D,'06'!$C:$C,CAR!$Q:$Q,1)</f>
        <v>0</v>
      </c>
      <c r="AM16" s="398">
        <f>SUMIFS(CAR!$H:$H,CAR!$M:$M,'06'!$Z$9,CAR!$N:$N,'06'!$M$7,CAR!$D:$D,'06'!$C:$C,CAR!$Q:$Q,1)</f>
        <v>0</v>
      </c>
      <c r="AN16" s="398">
        <f>SUMIFS(CAR!$H:$H,CAR!$M:$M,'06'!$AA$9,CAR!$N:$N,'06'!$M$7,CAR!$D:$D,'06'!$C:$C,CAR!$Q:$Q,1)</f>
        <v>0</v>
      </c>
      <c r="AO16" s="398">
        <f>SUMIFS(CAR!$H:$H,CAR!$M:$M,'06'!$AB$9,CAR!$N:$N,'06'!$M$7,CAR!$D:$D,'06'!$C:$C,CAR!$Q:$Q,1)</f>
        <v>0</v>
      </c>
      <c r="AP16" s="398">
        <f>SUMIFS(CAR!$H:$H,CAR!$M:$M,'06'!$AC$9,CAR!$N:$N,'06'!$M$7,CAR!$D:$D,'06'!$C:$C,CAR!$Q:$Q,1)</f>
        <v>0</v>
      </c>
      <c r="AQ16" s="398">
        <f>SUMIFS(CAR!$H:$H,CAR!$M:$M,'06'!$AD$9,CAR!$N:$N,'06'!$M$7,CAR!$D:$D,'06'!$C:$C,CAR!$Q:$Q,1)</f>
        <v>0</v>
      </c>
      <c r="AR16" s="398">
        <f>SUMIFS(CAR!$H:$H,CAR!$M:$M,'06'!$AE$9,CAR!$N:$N,'06'!$M$7,CAR!$D:$D,'06'!$C:$C,CAR!$Q:$Q,1)</f>
        <v>0</v>
      </c>
      <c r="AS16" s="398">
        <f>SUMIFS(CAR!$H:$H,CAR!$M:$M,'06'!$AF$9,CAR!$N:$N,'06'!$M$7,CAR!$D:$D,'06'!$C:$C,CAR!$Q:$Q,1)</f>
        <v>0</v>
      </c>
      <c r="AT16" s="398">
        <f>SUMIFS(CAR!$H:$H,CAR!$M:$M,'06'!$AG$9,CAR!$N:$N,'06'!$M$7,CAR!$D:$D,'06'!$C:$C,CAR!$Q:$Q,1)</f>
        <v>0</v>
      </c>
      <c r="AU16" s="398">
        <f>SUMIFS(CAR!$H:$H,CAR!$M:$M,'06'!$AH$9,CAR!$N:$N,'06'!$M$7,CAR!$D:$D,'06'!$C:$C,CAR!$Q:$Q,1)</f>
        <v>0</v>
      </c>
      <c r="AX16" s="185">
        <v>2024</v>
      </c>
    </row>
    <row r="17" spans="3:50" ht="15.75" thickBot="1" x14ac:dyDescent="0.3">
      <c r="C17" s="117" t="str">
        <f>CAD!I14</f>
        <v>VESTUÁRIO</v>
      </c>
      <c r="D17" s="128">
        <f t="shared" si="1"/>
        <v>92</v>
      </c>
      <c r="E17" s="128">
        <f t="shared" si="2"/>
        <v>0</v>
      </c>
      <c r="F17" s="128">
        <f t="shared" si="3"/>
        <v>30</v>
      </c>
      <c r="G17" s="128">
        <f t="shared" si="4"/>
        <v>0</v>
      </c>
      <c r="H17" s="128">
        <f t="shared" si="5"/>
        <v>134.84</v>
      </c>
      <c r="I17" s="128">
        <f t="shared" si="6"/>
        <v>229.84</v>
      </c>
      <c r="J17" s="128">
        <f t="shared" si="7"/>
        <v>134.84</v>
      </c>
      <c r="K17" s="128">
        <f t="shared" si="8"/>
        <v>164.83</v>
      </c>
      <c r="L17" s="128">
        <f t="shared" si="9"/>
        <v>0</v>
      </c>
      <c r="M17" s="128">
        <f t="shared" si="10"/>
        <v>134.84</v>
      </c>
      <c r="N17" s="128">
        <f t="shared" si="11"/>
        <v>0</v>
      </c>
      <c r="O17" s="128">
        <f t="shared" si="12"/>
        <v>118</v>
      </c>
      <c r="P17" s="257">
        <f t="shared" si="13"/>
        <v>1039.19</v>
      </c>
      <c r="V17" s="398">
        <f>SUMIFS(DES!$F:$F,DES!$K:$K,'06'!$V$9,DES!$L:$L,'06'!$M$7,DES!$D:$D,'06'!$C:$C,DES!$O:$O,1)</f>
        <v>92</v>
      </c>
      <c r="W17" s="398">
        <f>SUMIFS(DES!$F:$F,DES!$K:$K,'06'!$W$9,DES!$L:$L,'06'!$M$7,DES!$D:$D,'06'!$C:$C,DES!$O:$O,1)</f>
        <v>0</v>
      </c>
      <c r="X17" s="398">
        <f>SUMIFS(DES!$F:$F,DES!$K:$K,'06'!$X$9,DES!$L:$L,'06'!$M$7,DES!$D:$D,'06'!$C:$C,DES!$O:$O,1)</f>
        <v>30</v>
      </c>
      <c r="Y17" s="398">
        <f>SUMIFS(DES!$F:$F,DES!$K:$K,'06'!$Y$9,DES!$L:$L,'06'!$M$7,DES!$D:$D,'06'!$C:$C,DES!$O:$O,1)</f>
        <v>0</v>
      </c>
      <c r="Z17" s="398">
        <f>SUMIFS(DES!$F:$F,DES!$K:$K,'06'!$Z$9,DES!$L:$L,'06'!$M$7,DES!$D:$D,'06'!$C:$C,DES!$O:$O,1)</f>
        <v>134.84</v>
      </c>
      <c r="AA17" s="398">
        <f>SUMIFS(DES!$F:$F,DES!$K:$K,'06'!$AA$9,DES!$L:$L,'06'!$M$7,DES!$D:$D,'06'!$C:$C,DES!$O:$O,1)</f>
        <v>229.84</v>
      </c>
      <c r="AB17" s="398">
        <f>SUMIFS(DES!$F:$F,DES!$K:$K,'06'!$AB$9,DES!$L:$L,'06'!$M$7,DES!$D:$D,'06'!$C:$C,DES!$O:$O,1)</f>
        <v>134.84</v>
      </c>
      <c r="AC17" s="398">
        <f>SUMIFS(DES!$F:$F,DES!$K:$K,'06'!$AC$9,DES!$L:$L,'06'!$M$7,DES!$D:$D,'06'!$C:$C,DES!$O:$O,1)</f>
        <v>164.83</v>
      </c>
      <c r="AD17" s="398">
        <f>SUMIFS(DES!$F:$F,DES!$K:$K,'06'!$AD$9,DES!$L:$L,'06'!$M$7,DES!$D:$D,'06'!$C:$C,DES!$O:$O,1)</f>
        <v>0</v>
      </c>
      <c r="AE17" s="398">
        <f>SUMIFS(DES!$F:$F,DES!$K:$K,'06'!$AE$9,DES!$L:$L,'06'!$M$7,DES!$D:$D,'06'!$C:$C,DES!$O:$O,1)</f>
        <v>134.84</v>
      </c>
      <c r="AF17" s="398">
        <f>SUMIFS(DES!$F:$F,DES!$K:$K,'06'!$AF$9,DES!$L:$L,'06'!$M$7,DES!$D:$D,'06'!$C:$C,DES!$O:$O,1)</f>
        <v>0</v>
      </c>
      <c r="AG17" s="398">
        <f>SUMIFS(DES!$F:$F,DES!$K:$K,'06'!$AG$9,DES!$L:$L,'06'!$M$7,DES!$D:$D,'06'!$C:$C,DES!$O:$O,1)</f>
        <v>118</v>
      </c>
      <c r="AI17" s="398">
        <f>SUMIFS(CAR!$H:$H,CAR!$M:$M,'06'!$V$9,CAR!$N:$N,'06'!$M$7,CAR!$D:$D,'06'!$C:$C,CAR!$Q:$Q,1)</f>
        <v>0</v>
      </c>
      <c r="AJ17" s="398">
        <f>SUMIFS(CAR!$H:$H,CAR!$M:$M,'06'!$W$9,CAR!$N:$N,'06'!$M$7,CAR!$D:$D,'06'!$C:$C,CAR!$Q:$Q,1)</f>
        <v>0</v>
      </c>
      <c r="AK17" s="398">
        <f>SUMIFS(CAR!$H:$H,CAR!$M:$M,'06'!$X$9,CAR!$N:$N,'06'!$M$7,CAR!$D:$D,'06'!$C:$C,CAR!$Q:$Q,1)</f>
        <v>0</v>
      </c>
      <c r="AL17" s="398">
        <f>SUMIFS(CAR!$H:$H,CAR!$M:$M,'06'!$Y$9,CAR!$N:$N,'06'!$M$7,CAR!$D:$D,'06'!$C:$C,CAR!$Q:$Q,1)</f>
        <v>0</v>
      </c>
      <c r="AM17" s="398">
        <f>SUMIFS(CAR!$H:$H,CAR!$M:$M,'06'!$Z$9,CAR!$N:$N,'06'!$M$7,CAR!$D:$D,'06'!$C:$C,CAR!$Q:$Q,1)</f>
        <v>0</v>
      </c>
      <c r="AN17" s="398">
        <f>SUMIFS(CAR!$H:$H,CAR!$M:$M,'06'!$AA$9,CAR!$N:$N,'06'!$M$7,CAR!$D:$D,'06'!$C:$C,CAR!$Q:$Q,1)</f>
        <v>0</v>
      </c>
      <c r="AO17" s="398">
        <f>SUMIFS(CAR!$H:$H,CAR!$M:$M,'06'!$AB$9,CAR!$N:$N,'06'!$M$7,CAR!$D:$D,'06'!$C:$C,CAR!$Q:$Q,1)</f>
        <v>0</v>
      </c>
      <c r="AP17" s="398">
        <f>SUMIFS(CAR!$H:$H,CAR!$M:$M,'06'!$AC$9,CAR!$N:$N,'06'!$M$7,CAR!$D:$D,'06'!$C:$C,CAR!$Q:$Q,1)</f>
        <v>0</v>
      </c>
      <c r="AQ17" s="398">
        <f>SUMIFS(CAR!$H:$H,CAR!$M:$M,'06'!$AD$9,CAR!$N:$N,'06'!$M$7,CAR!$D:$D,'06'!$C:$C,CAR!$Q:$Q,1)</f>
        <v>0</v>
      </c>
      <c r="AR17" s="398">
        <f>SUMIFS(CAR!$H:$H,CAR!$M:$M,'06'!$AE$9,CAR!$N:$N,'06'!$M$7,CAR!$D:$D,'06'!$C:$C,CAR!$Q:$Q,1)</f>
        <v>0</v>
      </c>
      <c r="AS17" s="398">
        <f>SUMIFS(CAR!$H:$H,CAR!$M:$M,'06'!$AF$9,CAR!$N:$N,'06'!$M$7,CAR!$D:$D,'06'!$C:$C,CAR!$Q:$Q,1)</f>
        <v>0</v>
      </c>
      <c r="AT17" s="398">
        <f>SUMIFS(CAR!$H:$H,CAR!$M:$M,'06'!$AG$9,CAR!$N:$N,'06'!$M$7,CAR!$D:$D,'06'!$C:$C,CAR!$Q:$Q,1)</f>
        <v>0</v>
      </c>
      <c r="AU17" s="398">
        <f>SUMIFS(CAR!$H:$H,CAR!$M:$M,'06'!$AH$9,CAR!$N:$N,'06'!$M$7,CAR!$D:$D,'06'!$C:$C,CAR!$Q:$Q,1)</f>
        <v>0</v>
      </c>
      <c r="AX17" s="185">
        <v>2025</v>
      </c>
    </row>
    <row r="18" spans="3:50" ht="15.75" thickBot="1" x14ac:dyDescent="0.3">
      <c r="C18" s="117" t="str">
        <f>CAD!I15</f>
        <v>PARCELA - CASA</v>
      </c>
      <c r="D18" s="128">
        <f t="shared" si="1"/>
        <v>0</v>
      </c>
      <c r="E18" s="128">
        <f t="shared" si="2"/>
        <v>0</v>
      </c>
      <c r="F18" s="128">
        <f t="shared" si="3"/>
        <v>0</v>
      </c>
      <c r="G18" s="128">
        <f t="shared" si="4"/>
        <v>0</v>
      </c>
      <c r="H18" s="128">
        <f t="shared" si="5"/>
        <v>0</v>
      </c>
      <c r="I18" s="128">
        <f t="shared" si="6"/>
        <v>0</v>
      </c>
      <c r="J18" s="128">
        <f t="shared" si="7"/>
        <v>0</v>
      </c>
      <c r="K18" s="128">
        <f t="shared" si="8"/>
        <v>0</v>
      </c>
      <c r="L18" s="128">
        <f t="shared" si="9"/>
        <v>0</v>
      </c>
      <c r="M18" s="128">
        <f t="shared" si="10"/>
        <v>600</v>
      </c>
      <c r="N18" s="128">
        <f t="shared" si="11"/>
        <v>600</v>
      </c>
      <c r="O18" s="128">
        <f t="shared" si="12"/>
        <v>1200</v>
      </c>
      <c r="P18" s="257">
        <f t="shared" si="13"/>
        <v>2400</v>
      </c>
      <c r="V18" s="398">
        <f>SUMIFS(DES!$F:$F,DES!$K:$K,'06'!$V$9,DES!$L:$L,'06'!$M$7,DES!$D:$D,'06'!$C:$C,DES!$O:$O,1)</f>
        <v>0</v>
      </c>
      <c r="W18" s="398">
        <f>SUMIFS(DES!$F:$F,DES!$K:$K,'06'!$W$9,DES!$L:$L,'06'!$M$7,DES!$D:$D,'06'!$C:$C,DES!$O:$O,1)</f>
        <v>0</v>
      </c>
      <c r="X18" s="398">
        <f>SUMIFS(DES!$F:$F,DES!$K:$K,'06'!$X$9,DES!$L:$L,'06'!$M$7,DES!$D:$D,'06'!$C:$C,DES!$O:$O,1)</f>
        <v>0</v>
      </c>
      <c r="Y18" s="398">
        <f>SUMIFS(DES!$F:$F,DES!$K:$K,'06'!$Y$9,DES!$L:$L,'06'!$M$7,DES!$D:$D,'06'!$C:$C,DES!$O:$O,1)</f>
        <v>0</v>
      </c>
      <c r="Z18" s="398">
        <f>SUMIFS(DES!$F:$F,DES!$K:$K,'06'!$Z$9,DES!$L:$L,'06'!$M$7,DES!$D:$D,'06'!$C:$C,DES!$O:$O,1)</f>
        <v>0</v>
      </c>
      <c r="AA18" s="398">
        <f>SUMIFS(DES!$F:$F,DES!$K:$K,'06'!$AA$9,DES!$L:$L,'06'!$M$7,DES!$D:$D,'06'!$C:$C,DES!$O:$O,1)</f>
        <v>0</v>
      </c>
      <c r="AB18" s="398">
        <f>SUMIFS(DES!$F:$F,DES!$K:$K,'06'!$AB$9,DES!$L:$L,'06'!$M$7,DES!$D:$D,'06'!$C:$C,DES!$O:$O,1)</f>
        <v>0</v>
      </c>
      <c r="AC18" s="398">
        <f>SUMIFS(DES!$F:$F,DES!$K:$K,'06'!$AC$9,DES!$L:$L,'06'!$M$7,DES!$D:$D,'06'!$C:$C,DES!$O:$O,1)</f>
        <v>0</v>
      </c>
      <c r="AD18" s="398">
        <f>SUMIFS(DES!$F:$F,DES!$K:$K,'06'!$AD$9,DES!$L:$L,'06'!$M$7,DES!$D:$D,'06'!$C:$C,DES!$O:$O,1)</f>
        <v>0</v>
      </c>
      <c r="AE18" s="398">
        <f>SUMIFS(DES!$F:$F,DES!$K:$K,'06'!$AE$9,DES!$L:$L,'06'!$M$7,DES!$D:$D,'06'!$C:$C,DES!$O:$O,1)</f>
        <v>600</v>
      </c>
      <c r="AF18" s="398">
        <f>SUMIFS(DES!$F:$F,DES!$K:$K,'06'!$AF$9,DES!$L:$L,'06'!$M$7,DES!$D:$D,'06'!$C:$C,DES!$O:$O,1)</f>
        <v>600</v>
      </c>
      <c r="AG18" s="398">
        <f>SUMIFS(DES!$F:$F,DES!$K:$K,'06'!$AG$9,DES!$L:$L,'06'!$M$7,DES!$D:$D,'06'!$C:$C,DES!$O:$O,1)</f>
        <v>1200</v>
      </c>
      <c r="AI18" s="398">
        <f>SUMIFS(CAR!$H:$H,CAR!$M:$M,'06'!$V$9,CAR!$N:$N,'06'!$M$7,CAR!$D:$D,'06'!$C:$C,CAR!$Q:$Q,1)</f>
        <v>0</v>
      </c>
      <c r="AJ18" s="398">
        <f>SUMIFS(CAR!$H:$H,CAR!$M:$M,'06'!$W$9,CAR!$N:$N,'06'!$M$7,CAR!$D:$D,'06'!$C:$C,CAR!$Q:$Q,1)</f>
        <v>0</v>
      </c>
      <c r="AK18" s="398">
        <f>SUMIFS(CAR!$H:$H,CAR!$M:$M,'06'!$X$9,CAR!$N:$N,'06'!$M$7,CAR!$D:$D,'06'!$C:$C,CAR!$Q:$Q,1)</f>
        <v>0</v>
      </c>
      <c r="AL18" s="398">
        <f>SUMIFS(CAR!$H:$H,CAR!$M:$M,'06'!$Y$9,CAR!$N:$N,'06'!$M$7,CAR!$D:$D,'06'!$C:$C,CAR!$Q:$Q,1)</f>
        <v>0</v>
      </c>
      <c r="AM18" s="398">
        <f>SUMIFS(CAR!$H:$H,CAR!$M:$M,'06'!$Z$9,CAR!$N:$N,'06'!$M$7,CAR!$D:$D,'06'!$C:$C,CAR!$Q:$Q,1)</f>
        <v>0</v>
      </c>
      <c r="AN18" s="398">
        <f>SUMIFS(CAR!$H:$H,CAR!$M:$M,'06'!$AA$9,CAR!$N:$N,'06'!$M$7,CAR!$D:$D,'06'!$C:$C,CAR!$Q:$Q,1)</f>
        <v>0</v>
      </c>
      <c r="AO18" s="398">
        <f>SUMIFS(CAR!$H:$H,CAR!$M:$M,'06'!$AB$9,CAR!$N:$N,'06'!$M$7,CAR!$D:$D,'06'!$C:$C,CAR!$Q:$Q,1)</f>
        <v>0</v>
      </c>
      <c r="AP18" s="398">
        <f>SUMIFS(CAR!$H:$H,CAR!$M:$M,'06'!$AC$9,CAR!$N:$N,'06'!$M$7,CAR!$D:$D,'06'!$C:$C,CAR!$Q:$Q,1)</f>
        <v>0</v>
      </c>
      <c r="AQ18" s="398">
        <f>SUMIFS(CAR!$H:$H,CAR!$M:$M,'06'!$AD$9,CAR!$N:$N,'06'!$M$7,CAR!$D:$D,'06'!$C:$C,CAR!$Q:$Q,1)</f>
        <v>0</v>
      </c>
      <c r="AR18" s="398">
        <f>SUMIFS(CAR!$H:$H,CAR!$M:$M,'06'!$AE$9,CAR!$N:$N,'06'!$M$7,CAR!$D:$D,'06'!$C:$C,CAR!$Q:$Q,1)</f>
        <v>0</v>
      </c>
      <c r="AS18" s="398">
        <f>SUMIFS(CAR!$H:$H,CAR!$M:$M,'06'!$AF$9,CAR!$N:$N,'06'!$M$7,CAR!$D:$D,'06'!$C:$C,CAR!$Q:$Q,1)</f>
        <v>0</v>
      </c>
      <c r="AT18" s="398">
        <f>SUMIFS(CAR!$H:$H,CAR!$M:$M,'06'!$AG$9,CAR!$N:$N,'06'!$M$7,CAR!$D:$D,'06'!$C:$C,CAR!$Q:$Q,1)</f>
        <v>0</v>
      </c>
      <c r="AU18" s="398">
        <f>SUMIFS(CAR!$H:$H,CAR!$M:$M,'06'!$AH$9,CAR!$N:$N,'06'!$M$7,CAR!$D:$D,'06'!$C:$C,CAR!$Q:$Q,1)</f>
        <v>0</v>
      </c>
      <c r="AX18" s="185">
        <v>2026</v>
      </c>
    </row>
    <row r="19" spans="3:50" ht="15.75" thickBot="1" x14ac:dyDescent="0.3">
      <c r="C19" s="117" t="str">
        <f>CAD!I16</f>
        <v>SAÚDE</v>
      </c>
      <c r="D19" s="128">
        <f t="shared" si="1"/>
        <v>581.16999999999996</v>
      </c>
      <c r="E19" s="128">
        <f t="shared" si="2"/>
        <v>60</v>
      </c>
      <c r="F19" s="128">
        <f t="shared" si="3"/>
        <v>414.06000000000006</v>
      </c>
      <c r="G19" s="128">
        <f t="shared" si="4"/>
        <v>73.779999999999973</v>
      </c>
      <c r="H19" s="128">
        <f t="shared" si="5"/>
        <v>483</v>
      </c>
      <c r="I19" s="128">
        <f t="shared" si="6"/>
        <v>134</v>
      </c>
      <c r="J19" s="128">
        <f t="shared" si="7"/>
        <v>156</v>
      </c>
      <c r="K19" s="128">
        <f t="shared" si="8"/>
        <v>342.12</v>
      </c>
      <c r="L19" s="128">
        <f t="shared" si="9"/>
        <v>560</v>
      </c>
      <c r="M19" s="128">
        <f t="shared" si="10"/>
        <v>159</v>
      </c>
      <c r="N19" s="128">
        <f t="shared" si="11"/>
        <v>133.99</v>
      </c>
      <c r="O19" s="128">
        <f t="shared" si="12"/>
        <v>100</v>
      </c>
      <c r="P19" s="257">
        <f t="shared" si="13"/>
        <v>3197.12</v>
      </c>
      <c r="V19" s="398">
        <f>SUMIFS(DES!$F:$F,DES!$K:$K,'06'!$V$9,DES!$L:$L,'06'!$M$7,DES!$D:$D,'06'!$C:$C,DES!$O:$O,1)</f>
        <v>581.16999999999996</v>
      </c>
      <c r="W19" s="398">
        <f>SUMIFS(DES!$F:$F,DES!$K:$K,'06'!$W$9,DES!$L:$L,'06'!$M$7,DES!$D:$D,'06'!$C:$C,DES!$O:$O,1)</f>
        <v>60</v>
      </c>
      <c r="X19" s="398">
        <f>SUMIFS(DES!$F:$F,DES!$K:$K,'06'!$X$9,DES!$L:$L,'06'!$M$7,DES!$D:$D,'06'!$C:$C,DES!$O:$O,1)</f>
        <v>414.06000000000006</v>
      </c>
      <c r="Y19" s="398">
        <f>SUMIFS(DES!$F:$F,DES!$K:$K,'06'!$Y$9,DES!$L:$L,'06'!$M$7,DES!$D:$D,'06'!$C:$C,DES!$O:$O,1)</f>
        <v>73.779999999999973</v>
      </c>
      <c r="Z19" s="398">
        <f>SUMIFS(DES!$F:$F,DES!$K:$K,'06'!$Z$9,DES!$L:$L,'06'!$M$7,DES!$D:$D,'06'!$C:$C,DES!$O:$O,1)</f>
        <v>483</v>
      </c>
      <c r="AA19" s="398">
        <f>SUMIFS(DES!$F:$F,DES!$K:$K,'06'!$AA$9,DES!$L:$L,'06'!$M$7,DES!$D:$D,'06'!$C:$C,DES!$O:$O,1)</f>
        <v>134</v>
      </c>
      <c r="AB19" s="398">
        <f>SUMIFS(DES!$F:$F,DES!$K:$K,'06'!$AB$9,DES!$L:$L,'06'!$M$7,DES!$D:$D,'06'!$C:$C,DES!$O:$O,1)</f>
        <v>156</v>
      </c>
      <c r="AC19" s="398">
        <f>SUMIFS(DES!$F:$F,DES!$K:$K,'06'!$AC$9,DES!$L:$L,'06'!$M$7,DES!$D:$D,'06'!$C:$C,DES!$O:$O,1)</f>
        <v>342.12</v>
      </c>
      <c r="AD19" s="398">
        <f>SUMIFS(DES!$F:$F,DES!$K:$K,'06'!$AD$9,DES!$L:$L,'06'!$M$7,DES!$D:$D,'06'!$C:$C,DES!$O:$O,1)</f>
        <v>560</v>
      </c>
      <c r="AE19" s="398">
        <f>SUMIFS(DES!$F:$F,DES!$K:$K,'06'!$AE$9,DES!$L:$L,'06'!$M$7,DES!$D:$D,'06'!$C:$C,DES!$O:$O,1)</f>
        <v>159</v>
      </c>
      <c r="AF19" s="398">
        <f>SUMIFS(DES!$F:$F,DES!$K:$K,'06'!$AF$9,DES!$L:$L,'06'!$M$7,DES!$D:$D,'06'!$C:$C,DES!$O:$O,1)</f>
        <v>133.99</v>
      </c>
      <c r="AG19" s="398">
        <f>SUMIFS(DES!$F:$F,DES!$K:$K,'06'!$AG$9,DES!$L:$L,'06'!$M$7,DES!$D:$D,'06'!$C:$C,DES!$O:$O,1)</f>
        <v>100</v>
      </c>
      <c r="AI19" s="398">
        <f>SUMIFS(CAR!$H:$H,CAR!$M:$M,'06'!$V$9,CAR!$N:$N,'06'!$M$7,CAR!$D:$D,'06'!$C:$C,CAR!$Q:$Q,1)</f>
        <v>0</v>
      </c>
      <c r="AJ19" s="398">
        <f>SUMIFS(CAR!$H:$H,CAR!$M:$M,'06'!$W$9,CAR!$N:$N,'06'!$M$7,CAR!$D:$D,'06'!$C:$C,CAR!$Q:$Q,1)</f>
        <v>0</v>
      </c>
      <c r="AK19" s="398">
        <f>SUMIFS(CAR!$H:$H,CAR!$M:$M,'06'!$X$9,CAR!$N:$N,'06'!$M$7,CAR!$D:$D,'06'!$C:$C,CAR!$Q:$Q,1)</f>
        <v>0</v>
      </c>
      <c r="AL19" s="398">
        <f>SUMIFS(CAR!$H:$H,CAR!$M:$M,'06'!$Y$9,CAR!$N:$N,'06'!$M$7,CAR!$D:$D,'06'!$C:$C,CAR!$Q:$Q,1)</f>
        <v>0</v>
      </c>
      <c r="AM19" s="398">
        <f>SUMIFS(CAR!$H:$H,CAR!$M:$M,'06'!$Z$9,CAR!$N:$N,'06'!$M$7,CAR!$D:$D,'06'!$C:$C,CAR!$Q:$Q,1)</f>
        <v>0</v>
      </c>
      <c r="AN19" s="398">
        <f>SUMIFS(CAR!$H:$H,CAR!$M:$M,'06'!$AA$9,CAR!$N:$N,'06'!$M$7,CAR!$D:$D,'06'!$C:$C,CAR!$Q:$Q,1)</f>
        <v>0</v>
      </c>
      <c r="AO19" s="398">
        <f>SUMIFS(CAR!$H:$H,CAR!$M:$M,'06'!$AB$9,CAR!$N:$N,'06'!$M$7,CAR!$D:$D,'06'!$C:$C,CAR!$Q:$Q,1)</f>
        <v>0</v>
      </c>
      <c r="AP19" s="398">
        <f>SUMIFS(CAR!$H:$H,CAR!$M:$M,'06'!$AC$9,CAR!$N:$N,'06'!$M$7,CAR!$D:$D,'06'!$C:$C,CAR!$Q:$Q,1)</f>
        <v>0</v>
      </c>
      <c r="AQ19" s="398">
        <f>SUMIFS(CAR!$H:$H,CAR!$M:$M,'06'!$AD$9,CAR!$N:$N,'06'!$M$7,CAR!$D:$D,'06'!$C:$C,CAR!$Q:$Q,1)</f>
        <v>0</v>
      </c>
      <c r="AR19" s="398">
        <f>SUMIFS(CAR!$H:$H,CAR!$M:$M,'06'!$AE$9,CAR!$N:$N,'06'!$M$7,CAR!$D:$D,'06'!$C:$C,CAR!$Q:$Q,1)</f>
        <v>0</v>
      </c>
      <c r="AS19" s="398">
        <f>SUMIFS(CAR!$H:$H,CAR!$M:$M,'06'!$AF$9,CAR!$N:$N,'06'!$M$7,CAR!$D:$D,'06'!$C:$C,CAR!$Q:$Q,1)</f>
        <v>0</v>
      </c>
      <c r="AT19" s="398">
        <f>SUMIFS(CAR!$H:$H,CAR!$M:$M,'06'!$AG$9,CAR!$N:$N,'06'!$M$7,CAR!$D:$D,'06'!$C:$C,CAR!$Q:$Q,1)</f>
        <v>0</v>
      </c>
      <c r="AU19" s="398">
        <f>SUMIFS(CAR!$H:$H,CAR!$M:$M,'06'!$AH$9,CAR!$N:$N,'06'!$M$7,CAR!$D:$D,'06'!$C:$C,CAR!$Q:$Q,1)</f>
        <v>0</v>
      </c>
      <c r="AX19" s="185">
        <v>2027</v>
      </c>
    </row>
    <row r="20" spans="3:50" ht="15.75" thickBot="1" x14ac:dyDescent="0.3">
      <c r="C20" s="117">
        <f>CAD!I17</f>
        <v>0</v>
      </c>
      <c r="D20" s="128">
        <f t="shared" si="1"/>
        <v>0</v>
      </c>
      <c r="E20" s="128">
        <f t="shared" si="2"/>
        <v>0</v>
      </c>
      <c r="F20" s="128">
        <f t="shared" si="3"/>
        <v>0</v>
      </c>
      <c r="G20" s="128">
        <f t="shared" si="4"/>
        <v>0</v>
      </c>
      <c r="H20" s="128">
        <f t="shared" si="5"/>
        <v>0</v>
      </c>
      <c r="I20" s="128">
        <f t="shared" si="6"/>
        <v>0</v>
      </c>
      <c r="J20" s="128">
        <f t="shared" si="7"/>
        <v>0</v>
      </c>
      <c r="K20" s="128">
        <f t="shared" si="8"/>
        <v>0</v>
      </c>
      <c r="L20" s="128">
        <f t="shared" si="9"/>
        <v>0</v>
      </c>
      <c r="M20" s="128">
        <f t="shared" si="10"/>
        <v>0</v>
      </c>
      <c r="N20" s="128">
        <f t="shared" si="11"/>
        <v>0</v>
      </c>
      <c r="O20" s="128">
        <f t="shared" si="12"/>
        <v>0</v>
      </c>
      <c r="P20" s="257">
        <f t="shared" si="13"/>
        <v>0</v>
      </c>
      <c r="V20" s="398">
        <f>SUMIFS(DES!$F:$F,DES!$K:$K,'06'!$V$9,DES!$L:$L,'06'!$M$7,DES!$D:$D,'06'!$C:$C,DES!$O:$O,1)</f>
        <v>0</v>
      </c>
      <c r="W20" s="398">
        <f>SUMIFS(DES!$F:$F,DES!$K:$K,'06'!$W$9,DES!$L:$L,'06'!$M$7,DES!$D:$D,'06'!$C:$C,DES!$O:$O,1)</f>
        <v>0</v>
      </c>
      <c r="X20" s="398">
        <f>SUMIFS(DES!$F:$F,DES!$K:$K,'06'!$X$9,DES!$L:$L,'06'!$M$7,DES!$D:$D,'06'!$C:$C,DES!$O:$O,1)</f>
        <v>0</v>
      </c>
      <c r="Y20" s="398">
        <f>SUMIFS(DES!$F:$F,DES!$K:$K,'06'!$Y$9,DES!$L:$L,'06'!$M$7,DES!$D:$D,'06'!$C:$C,DES!$O:$O,1)</f>
        <v>0</v>
      </c>
      <c r="Z20" s="398">
        <f>SUMIFS(DES!$F:$F,DES!$K:$K,'06'!$Z$9,DES!$L:$L,'06'!$M$7,DES!$D:$D,'06'!$C:$C,DES!$O:$O,1)</f>
        <v>0</v>
      </c>
      <c r="AA20" s="398">
        <f>SUMIFS(DES!$F:$F,DES!$K:$K,'06'!$AA$9,DES!$L:$L,'06'!$M$7,DES!$D:$D,'06'!$C:$C,DES!$O:$O,1)</f>
        <v>0</v>
      </c>
      <c r="AB20" s="398">
        <f>SUMIFS(DES!$F:$F,DES!$K:$K,'06'!$AB$9,DES!$L:$L,'06'!$M$7,DES!$D:$D,'06'!$C:$C,DES!$O:$O,1)</f>
        <v>0</v>
      </c>
      <c r="AC20" s="398">
        <f>SUMIFS(DES!$F:$F,DES!$K:$K,'06'!$AC$9,DES!$L:$L,'06'!$M$7,DES!$D:$D,'06'!$C:$C,DES!$O:$O,1)</f>
        <v>0</v>
      </c>
      <c r="AD20" s="398">
        <f>SUMIFS(DES!$F:$F,DES!$K:$K,'06'!$AD$9,DES!$L:$L,'06'!$M$7,DES!$D:$D,'06'!$C:$C,DES!$O:$O,1)</f>
        <v>0</v>
      </c>
      <c r="AE20" s="398">
        <f>SUMIFS(DES!$F:$F,DES!$K:$K,'06'!$AE$9,DES!$L:$L,'06'!$M$7,DES!$D:$D,'06'!$C:$C,DES!$O:$O,1)</f>
        <v>0</v>
      </c>
      <c r="AF20" s="398">
        <f>SUMIFS(DES!$F:$F,DES!$K:$K,'06'!$AF$9,DES!$L:$L,'06'!$M$7,DES!$D:$D,'06'!$C:$C,DES!$O:$O,1)</f>
        <v>0</v>
      </c>
      <c r="AG20" s="398">
        <f>SUMIFS(DES!$F:$F,DES!$K:$K,'06'!$AG$9,DES!$L:$L,'06'!$M$7,DES!$D:$D,'06'!$C:$C,DES!$O:$O,1)</f>
        <v>0</v>
      </c>
      <c r="AI20" s="398">
        <f>SUMIFS(CAR!$H:$H,CAR!$M:$M,'06'!$V$9,CAR!$N:$N,'06'!$M$7,CAR!$D:$D,'06'!$C:$C,CAR!$Q:$Q,1)</f>
        <v>0</v>
      </c>
      <c r="AJ20" s="398">
        <f>SUMIFS(CAR!$H:$H,CAR!$M:$M,'06'!$W$9,CAR!$N:$N,'06'!$M$7,CAR!$D:$D,'06'!$C:$C,CAR!$Q:$Q,1)</f>
        <v>0</v>
      </c>
      <c r="AK20" s="398">
        <f>SUMIFS(CAR!$H:$H,CAR!$M:$M,'06'!$X$9,CAR!$N:$N,'06'!$M$7,CAR!$D:$D,'06'!$C:$C,CAR!$Q:$Q,1)</f>
        <v>0</v>
      </c>
      <c r="AL20" s="398">
        <f>SUMIFS(CAR!$H:$H,CAR!$M:$M,'06'!$Y$9,CAR!$N:$N,'06'!$M$7,CAR!$D:$D,'06'!$C:$C,CAR!$Q:$Q,1)</f>
        <v>0</v>
      </c>
      <c r="AM20" s="398">
        <f>SUMIFS(CAR!$H:$H,CAR!$M:$M,'06'!$Z$9,CAR!$N:$N,'06'!$M$7,CAR!$D:$D,'06'!$C:$C,CAR!$Q:$Q,1)</f>
        <v>0</v>
      </c>
      <c r="AN20" s="398">
        <f>SUMIFS(CAR!$H:$H,CAR!$M:$M,'06'!$AA$9,CAR!$N:$N,'06'!$M$7,CAR!$D:$D,'06'!$C:$C,CAR!$Q:$Q,1)</f>
        <v>0</v>
      </c>
      <c r="AO20" s="398">
        <f>SUMIFS(CAR!$H:$H,CAR!$M:$M,'06'!$AB$9,CAR!$N:$N,'06'!$M$7,CAR!$D:$D,'06'!$C:$C,CAR!$Q:$Q,1)</f>
        <v>0</v>
      </c>
      <c r="AP20" s="398">
        <f>SUMIFS(CAR!$H:$H,CAR!$M:$M,'06'!$AC$9,CAR!$N:$N,'06'!$M$7,CAR!$D:$D,'06'!$C:$C,CAR!$Q:$Q,1)</f>
        <v>0</v>
      </c>
      <c r="AQ20" s="398">
        <f>SUMIFS(CAR!$H:$H,CAR!$M:$M,'06'!$AD$9,CAR!$N:$N,'06'!$M$7,CAR!$D:$D,'06'!$C:$C,CAR!$Q:$Q,1)</f>
        <v>0</v>
      </c>
      <c r="AR20" s="398">
        <f>SUMIFS(CAR!$H:$H,CAR!$M:$M,'06'!$AE$9,CAR!$N:$N,'06'!$M$7,CAR!$D:$D,'06'!$C:$C,CAR!$Q:$Q,1)</f>
        <v>0</v>
      </c>
      <c r="AS20" s="398">
        <f>SUMIFS(CAR!$H:$H,CAR!$M:$M,'06'!$AF$9,CAR!$N:$N,'06'!$M$7,CAR!$D:$D,'06'!$C:$C,CAR!$Q:$Q,1)</f>
        <v>0</v>
      </c>
      <c r="AT20" s="398">
        <f>SUMIFS(CAR!$H:$H,CAR!$M:$M,'06'!$AG$9,CAR!$N:$N,'06'!$M$7,CAR!$D:$D,'06'!$C:$C,CAR!$Q:$Q,1)</f>
        <v>0</v>
      </c>
      <c r="AU20" s="398">
        <f>SUMIFS(CAR!$H:$H,CAR!$M:$M,'06'!$AH$9,CAR!$N:$N,'06'!$M$7,CAR!$D:$D,'06'!$C:$C,CAR!$Q:$Q,1)</f>
        <v>0</v>
      </c>
      <c r="AX20" s="185">
        <v>2028</v>
      </c>
    </row>
    <row r="21" spans="3:50" ht="15.75" thickBot="1" x14ac:dyDescent="0.3">
      <c r="C21" s="117">
        <f>CAD!I18</f>
        <v>0</v>
      </c>
      <c r="D21" s="128">
        <f t="shared" si="1"/>
        <v>0</v>
      </c>
      <c r="E21" s="128">
        <f t="shared" si="2"/>
        <v>0</v>
      </c>
      <c r="F21" s="128">
        <f t="shared" si="3"/>
        <v>0</v>
      </c>
      <c r="G21" s="128">
        <f t="shared" si="4"/>
        <v>0</v>
      </c>
      <c r="H21" s="128">
        <f t="shared" si="5"/>
        <v>0</v>
      </c>
      <c r="I21" s="128">
        <f t="shared" si="6"/>
        <v>0</v>
      </c>
      <c r="J21" s="128">
        <f t="shared" si="7"/>
        <v>0</v>
      </c>
      <c r="K21" s="128">
        <f t="shared" si="8"/>
        <v>0</v>
      </c>
      <c r="L21" s="128">
        <f t="shared" si="9"/>
        <v>0</v>
      </c>
      <c r="M21" s="128">
        <f t="shared" si="10"/>
        <v>0</v>
      </c>
      <c r="N21" s="128">
        <f t="shared" si="11"/>
        <v>0</v>
      </c>
      <c r="O21" s="128">
        <f t="shared" si="12"/>
        <v>0</v>
      </c>
      <c r="P21" s="257">
        <f t="shared" si="13"/>
        <v>0</v>
      </c>
      <c r="V21" s="398">
        <f>SUMIFS(DES!$F:$F,DES!$K:$K,'06'!$V$9,DES!$L:$L,'06'!$M$7,DES!$D:$D,'06'!$C:$C,DES!$O:$O,1)</f>
        <v>0</v>
      </c>
      <c r="W21" s="398">
        <f>SUMIFS(DES!$F:$F,DES!$K:$K,'06'!$W$9,DES!$L:$L,'06'!$M$7,DES!$D:$D,'06'!$C:$C,DES!$O:$O,1)</f>
        <v>0</v>
      </c>
      <c r="X21" s="398">
        <f>SUMIFS(DES!$F:$F,DES!$K:$K,'06'!$X$9,DES!$L:$L,'06'!$M$7,DES!$D:$D,'06'!$C:$C,DES!$O:$O,1)</f>
        <v>0</v>
      </c>
      <c r="Y21" s="398">
        <f>SUMIFS(DES!$F:$F,DES!$K:$K,'06'!$Y$9,DES!$L:$L,'06'!$M$7,DES!$D:$D,'06'!$C:$C,DES!$O:$O,1)</f>
        <v>0</v>
      </c>
      <c r="Z21" s="398">
        <f>SUMIFS(DES!$F:$F,DES!$K:$K,'06'!$Z$9,DES!$L:$L,'06'!$M$7,DES!$D:$D,'06'!$C:$C,DES!$O:$O,1)</f>
        <v>0</v>
      </c>
      <c r="AA21" s="398">
        <f>SUMIFS(DES!$F:$F,DES!$K:$K,'06'!$AA$9,DES!$L:$L,'06'!$M$7,DES!$D:$D,'06'!$C:$C,DES!$O:$O,1)</f>
        <v>0</v>
      </c>
      <c r="AB21" s="398">
        <f>SUMIFS(DES!$F:$F,DES!$K:$K,'06'!$AB$9,DES!$L:$L,'06'!$M$7,DES!$D:$D,'06'!$C:$C,DES!$O:$O,1)</f>
        <v>0</v>
      </c>
      <c r="AC21" s="398">
        <f>SUMIFS(DES!$F:$F,DES!$K:$K,'06'!$AC$9,DES!$L:$L,'06'!$M$7,DES!$D:$D,'06'!$C:$C,DES!$O:$O,1)</f>
        <v>0</v>
      </c>
      <c r="AD21" s="398">
        <f>SUMIFS(DES!$F:$F,DES!$K:$K,'06'!$AD$9,DES!$L:$L,'06'!$M$7,DES!$D:$D,'06'!$C:$C,DES!$O:$O,1)</f>
        <v>0</v>
      </c>
      <c r="AE21" s="398">
        <f>SUMIFS(DES!$F:$F,DES!$K:$K,'06'!$AE$9,DES!$L:$L,'06'!$M$7,DES!$D:$D,'06'!$C:$C,DES!$O:$O,1)</f>
        <v>0</v>
      </c>
      <c r="AF21" s="398">
        <f>SUMIFS(DES!$F:$F,DES!$K:$K,'06'!$AF$9,DES!$L:$L,'06'!$M$7,DES!$D:$D,'06'!$C:$C,DES!$O:$O,1)</f>
        <v>0</v>
      </c>
      <c r="AG21" s="398">
        <f>SUMIFS(DES!$F:$F,DES!$K:$K,'06'!$AG$9,DES!$L:$L,'06'!$M$7,DES!$D:$D,'06'!$C:$C,DES!$O:$O,1)</f>
        <v>0</v>
      </c>
      <c r="AI21" s="398">
        <f>SUMIFS(CAR!$H:$H,CAR!$M:$M,'06'!$V$9,CAR!$N:$N,'06'!$M$7,CAR!$D:$D,'06'!$C:$C,CAR!$Q:$Q,1)</f>
        <v>0</v>
      </c>
      <c r="AJ21" s="398">
        <f>SUMIFS(CAR!$H:$H,CAR!$M:$M,'06'!$W$9,CAR!$N:$N,'06'!$M$7,CAR!$D:$D,'06'!$C:$C,CAR!$Q:$Q,1)</f>
        <v>0</v>
      </c>
      <c r="AK21" s="398">
        <f>SUMIFS(CAR!$H:$H,CAR!$M:$M,'06'!$X$9,CAR!$N:$N,'06'!$M$7,CAR!$D:$D,'06'!$C:$C,CAR!$Q:$Q,1)</f>
        <v>0</v>
      </c>
      <c r="AL21" s="398">
        <f>SUMIFS(CAR!$H:$H,CAR!$M:$M,'06'!$Y$9,CAR!$N:$N,'06'!$M$7,CAR!$D:$D,'06'!$C:$C,CAR!$Q:$Q,1)</f>
        <v>0</v>
      </c>
      <c r="AM21" s="398">
        <f>SUMIFS(CAR!$H:$H,CAR!$M:$M,'06'!$Z$9,CAR!$N:$N,'06'!$M$7,CAR!$D:$D,'06'!$C:$C,CAR!$Q:$Q,1)</f>
        <v>0</v>
      </c>
      <c r="AN21" s="398">
        <f>SUMIFS(CAR!$H:$H,CAR!$M:$M,'06'!$AA$9,CAR!$N:$N,'06'!$M$7,CAR!$D:$D,'06'!$C:$C,CAR!$Q:$Q,1)</f>
        <v>0</v>
      </c>
      <c r="AO21" s="398">
        <f>SUMIFS(CAR!$H:$H,CAR!$M:$M,'06'!$AB$9,CAR!$N:$N,'06'!$M$7,CAR!$D:$D,'06'!$C:$C,CAR!$Q:$Q,1)</f>
        <v>0</v>
      </c>
      <c r="AP21" s="398">
        <f>SUMIFS(CAR!$H:$H,CAR!$M:$M,'06'!$AC$9,CAR!$N:$N,'06'!$M$7,CAR!$D:$D,'06'!$C:$C,CAR!$Q:$Q,1)</f>
        <v>0</v>
      </c>
      <c r="AQ21" s="398">
        <f>SUMIFS(CAR!$H:$H,CAR!$M:$M,'06'!$AD$9,CAR!$N:$N,'06'!$M$7,CAR!$D:$D,'06'!$C:$C,CAR!$Q:$Q,1)</f>
        <v>0</v>
      </c>
      <c r="AR21" s="398">
        <f>SUMIFS(CAR!$H:$H,CAR!$M:$M,'06'!$AE$9,CAR!$N:$N,'06'!$M$7,CAR!$D:$D,'06'!$C:$C,CAR!$Q:$Q,1)</f>
        <v>0</v>
      </c>
      <c r="AS21" s="398">
        <f>SUMIFS(CAR!$H:$H,CAR!$M:$M,'06'!$AF$9,CAR!$N:$N,'06'!$M$7,CAR!$D:$D,'06'!$C:$C,CAR!$Q:$Q,1)</f>
        <v>0</v>
      </c>
      <c r="AT21" s="398">
        <f>SUMIFS(CAR!$H:$H,CAR!$M:$M,'06'!$AG$9,CAR!$N:$N,'06'!$M$7,CAR!$D:$D,'06'!$C:$C,CAR!$Q:$Q,1)</f>
        <v>0</v>
      </c>
      <c r="AU21" s="398">
        <f>SUMIFS(CAR!$H:$H,CAR!$M:$M,'06'!$AH$9,CAR!$N:$N,'06'!$M$7,CAR!$D:$D,'06'!$C:$C,CAR!$Q:$Q,1)</f>
        <v>0</v>
      </c>
      <c r="AX21" s="185">
        <v>2029</v>
      </c>
    </row>
    <row r="22" spans="3:50" ht="15.75" thickBot="1" x14ac:dyDescent="0.3">
      <c r="C22" s="117">
        <f>CAD!I19</f>
        <v>0</v>
      </c>
      <c r="D22" s="128">
        <f t="shared" si="1"/>
        <v>0</v>
      </c>
      <c r="E22" s="128">
        <f t="shared" si="2"/>
        <v>0</v>
      </c>
      <c r="F22" s="128">
        <f t="shared" si="3"/>
        <v>0</v>
      </c>
      <c r="G22" s="128">
        <f t="shared" si="4"/>
        <v>0</v>
      </c>
      <c r="H22" s="128">
        <f t="shared" si="5"/>
        <v>0</v>
      </c>
      <c r="I22" s="128">
        <f t="shared" si="6"/>
        <v>0</v>
      </c>
      <c r="J22" s="128">
        <f t="shared" si="7"/>
        <v>0</v>
      </c>
      <c r="K22" s="128">
        <f t="shared" si="8"/>
        <v>0</v>
      </c>
      <c r="L22" s="128">
        <f t="shared" si="9"/>
        <v>0</v>
      </c>
      <c r="M22" s="128">
        <f t="shared" si="10"/>
        <v>0</v>
      </c>
      <c r="N22" s="128">
        <f t="shared" si="11"/>
        <v>0</v>
      </c>
      <c r="O22" s="128">
        <f t="shared" si="12"/>
        <v>0</v>
      </c>
      <c r="P22" s="257">
        <f t="shared" si="13"/>
        <v>0</v>
      </c>
      <c r="V22" s="398">
        <f>SUMIFS(DES!$F:$F,DES!$K:$K,'06'!$V$9,DES!$L:$L,'06'!$M$7,DES!$D:$D,'06'!$C:$C,DES!$O:$O,1)</f>
        <v>0</v>
      </c>
      <c r="W22" s="398">
        <f>SUMIFS(DES!$F:$F,DES!$K:$K,'06'!$W$9,DES!$L:$L,'06'!$M$7,DES!$D:$D,'06'!$C:$C,DES!$O:$O,1)</f>
        <v>0</v>
      </c>
      <c r="X22" s="398">
        <f>SUMIFS(DES!$F:$F,DES!$K:$K,'06'!$X$9,DES!$L:$L,'06'!$M$7,DES!$D:$D,'06'!$C:$C,DES!$O:$O,1)</f>
        <v>0</v>
      </c>
      <c r="Y22" s="398">
        <f>SUMIFS(DES!$F:$F,DES!$K:$K,'06'!$Y$9,DES!$L:$L,'06'!$M$7,DES!$D:$D,'06'!$C:$C,DES!$O:$O,1)</f>
        <v>0</v>
      </c>
      <c r="Z22" s="398">
        <f>SUMIFS(DES!$F:$F,DES!$K:$K,'06'!$Z$9,DES!$L:$L,'06'!$M$7,DES!$D:$D,'06'!$C:$C,DES!$O:$O,1)</f>
        <v>0</v>
      </c>
      <c r="AA22" s="398">
        <f>SUMIFS(DES!$F:$F,DES!$K:$K,'06'!$AA$9,DES!$L:$L,'06'!$M$7,DES!$D:$D,'06'!$C:$C,DES!$O:$O,1)</f>
        <v>0</v>
      </c>
      <c r="AB22" s="398">
        <f>SUMIFS(DES!$F:$F,DES!$K:$K,'06'!$AB$9,DES!$L:$L,'06'!$M$7,DES!$D:$D,'06'!$C:$C,DES!$O:$O,1)</f>
        <v>0</v>
      </c>
      <c r="AC22" s="398">
        <f>SUMIFS(DES!$F:$F,DES!$K:$K,'06'!$AC$9,DES!$L:$L,'06'!$M$7,DES!$D:$D,'06'!$C:$C,DES!$O:$O,1)</f>
        <v>0</v>
      </c>
      <c r="AD22" s="398">
        <f>SUMIFS(DES!$F:$F,DES!$K:$K,'06'!$AD$9,DES!$L:$L,'06'!$M$7,DES!$D:$D,'06'!$C:$C,DES!$O:$O,1)</f>
        <v>0</v>
      </c>
      <c r="AE22" s="398">
        <f>SUMIFS(DES!$F:$F,DES!$K:$K,'06'!$AE$9,DES!$L:$L,'06'!$M$7,DES!$D:$D,'06'!$C:$C,DES!$O:$O,1)</f>
        <v>0</v>
      </c>
      <c r="AF22" s="398">
        <f>SUMIFS(DES!$F:$F,DES!$K:$K,'06'!$AF$9,DES!$L:$L,'06'!$M$7,DES!$D:$D,'06'!$C:$C,DES!$O:$O,1)</f>
        <v>0</v>
      </c>
      <c r="AG22" s="398">
        <f>SUMIFS(DES!$F:$F,DES!$K:$K,'06'!$AG$9,DES!$L:$L,'06'!$M$7,DES!$D:$D,'06'!$C:$C,DES!$O:$O,1)</f>
        <v>0</v>
      </c>
      <c r="AI22" s="398">
        <f>SUMIFS(CAR!$H:$H,CAR!$M:$M,'06'!$V$9,CAR!$N:$N,'06'!$M$7,CAR!$D:$D,'06'!$C:$C,CAR!$Q:$Q,1)</f>
        <v>0</v>
      </c>
      <c r="AJ22" s="398">
        <f>SUMIFS(CAR!$H:$H,CAR!$M:$M,'06'!$W$9,CAR!$N:$N,'06'!$M$7,CAR!$D:$D,'06'!$C:$C,CAR!$Q:$Q,1)</f>
        <v>0</v>
      </c>
      <c r="AK22" s="398">
        <f>SUMIFS(CAR!$H:$H,CAR!$M:$M,'06'!$X$9,CAR!$N:$N,'06'!$M$7,CAR!$D:$D,'06'!$C:$C,CAR!$Q:$Q,1)</f>
        <v>0</v>
      </c>
      <c r="AL22" s="398">
        <f>SUMIFS(CAR!$H:$H,CAR!$M:$M,'06'!$Y$9,CAR!$N:$N,'06'!$M$7,CAR!$D:$D,'06'!$C:$C,CAR!$Q:$Q,1)</f>
        <v>0</v>
      </c>
      <c r="AM22" s="398">
        <f>SUMIFS(CAR!$H:$H,CAR!$M:$M,'06'!$Z$9,CAR!$N:$N,'06'!$M$7,CAR!$D:$D,'06'!$C:$C,CAR!$Q:$Q,1)</f>
        <v>0</v>
      </c>
      <c r="AN22" s="398">
        <f>SUMIFS(CAR!$H:$H,CAR!$M:$M,'06'!$AA$9,CAR!$N:$N,'06'!$M$7,CAR!$D:$D,'06'!$C:$C,CAR!$Q:$Q,1)</f>
        <v>0</v>
      </c>
      <c r="AO22" s="398">
        <f>SUMIFS(CAR!$H:$H,CAR!$M:$M,'06'!$AB$9,CAR!$N:$N,'06'!$M$7,CAR!$D:$D,'06'!$C:$C,CAR!$Q:$Q,1)</f>
        <v>0</v>
      </c>
      <c r="AP22" s="398">
        <f>SUMIFS(CAR!$H:$H,CAR!$M:$M,'06'!$AC$9,CAR!$N:$N,'06'!$M$7,CAR!$D:$D,'06'!$C:$C,CAR!$Q:$Q,1)</f>
        <v>0</v>
      </c>
      <c r="AQ22" s="398">
        <f>SUMIFS(CAR!$H:$H,CAR!$M:$M,'06'!$AD$9,CAR!$N:$N,'06'!$M$7,CAR!$D:$D,'06'!$C:$C,CAR!$Q:$Q,1)</f>
        <v>0</v>
      </c>
      <c r="AR22" s="398">
        <f>SUMIFS(CAR!$H:$H,CAR!$M:$M,'06'!$AE$9,CAR!$N:$N,'06'!$M$7,CAR!$D:$D,'06'!$C:$C,CAR!$Q:$Q,1)</f>
        <v>0</v>
      </c>
      <c r="AS22" s="398">
        <f>SUMIFS(CAR!$H:$H,CAR!$M:$M,'06'!$AF$9,CAR!$N:$N,'06'!$M$7,CAR!$D:$D,'06'!$C:$C,CAR!$Q:$Q,1)</f>
        <v>0</v>
      </c>
      <c r="AT22" s="398">
        <f>SUMIFS(CAR!$H:$H,CAR!$M:$M,'06'!$AG$9,CAR!$N:$N,'06'!$M$7,CAR!$D:$D,'06'!$C:$C,CAR!$Q:$Q,1)</f>
        <v>0</v>
      </c>
      <c r="AU22" s="398">
        <f>SUMIFS(CAR!$H:$H,CAR!$M:$M,'06'!$AH$9,CAR!$N:$N,'06'!$M$7,CAR!$D:$D,'06'!$C:$C,CAR!$Q:$Q,1)</f>
        <v>0</v>
      </c>
      <c r="AX22" s="185">
        <v>2030</v>
      </c>
    </row>
    <row r="23" spans="3:50" ht="15.75" thickBot="1" x14ac:dyDescent="0.3">
      <c r="C23" s="117">
        <f>CAD!I20</f>
        <v>0</v>
      </c>
      <c r="D23" s="128">
        <f t="shared" si="1"/>
        <v>0</v>
      </c>
      <c r="E23" s="128">
        <f t="shared" si="2"/>
        <v>0</v>
      </c>
      <c r="F23" s="128">
        <f t="shared" si="3"/>
        <v>0</v>
      </c>
      <c r="G23" s="128">
        <f t="shared" si="4"/>
        <v>0</v>
      </c>
      <c r="H23" s="128">
        <f t="shared" si="5"/>
        <v>0</v>
      </c>
      <c r="I23" s="128">
        <f t="shared" si="6"/>
        <v>0</v>
      </c>
      <c r="J23" s="128">
        <f t="shared" si="7"/>
        <v>0</v>
      </c>
      <c r="K23" s="128">
        <f t="shared" si="8"/>
        <v>0</v>
      </c>
      <c r="L23" s="128">
        <f t="shared" si="9"/>
        <v>0</v>
      </c>
      <c r="M23" s="128">
        <f t="shared" si="10"/>
        <v>0</v>
      </c>
      <c r="N23" s="128">
        <f t="shared" si="11"/>
        <v>0</v>
      </c>
      <c r="O23" s="128">
        <f t="shared" si="12"/>
        <v>0</v>
      </c>
      <c r="P23" s="257">
        <f t="shared" si="13"/>
        <v>0</v>
      </c>
      <c r="V23" s="398">
        <f>SUMIFS(DES!$F:$F,DES!$K:$K,'06'!$V$9,DES!$L:$L,'06'!$M$7,DES!$D:$D,'06'!$C:$C,DES!$O:$O,1)</f>
        <v>0</v>
      </c>
      <c r="W23" s="398">
        <f>SUMIFS(DES!$F:$F,DES!$K:$K,'06'!$W$9,DES!$L:$L,'06'!$M$7,DES!$D:$D,'06'!$C:$C,DES!$O:$O,1)</f>
        <v>0</v>
      </c>
      <c r="X23" s="398">
        <f>SUMIFS(DES!$F:$F,DES!$K:$K,'06'!$X$9,DES!$L:$L,'06'!$M$7,DES!$D:$D,'06'!$C:$C,DES!$O:$O,1)</f>
        <v>0</v>
      </c>
      <c r="Y23" s="398">
        <f>SUMIFS(DES!$F:$F,DES!$K:$K,'06'!$Y$9,DES!$L:$L,'06'!$M$7,DES!$D:$D,'06'!$C:$C,DES!$O:$O,1)</f>
        <v>0</v>
      </c>
      <c r="Z23" s="398">
        <f>SUMIFS(DES!$F:$F,DES!$K:$K,'06'!$Z$9,DES!$L:$L,'06'!$M$7,DES!$D:$D,'06'!$C:$C,DES!$O:$O,1)</f>
        <v>0</v>
      </c>
      <c r="AA23" s="398">
        <f>SUMIFS(DES!$F:$F,DES!$K:$K,'06'!$AA$9,DES!$L:$L,'06'!$M$7,DES!$D:$D,'06'!$C:$C,DES!$O:$O,1)</f>
        <v>0</v>
      </c>
      <c r="AB23" s="398">
        <f>SUMIFS(DES!$F:$F,DES!$K:$K,'06'!$AB$9,DES!$L:$L,'06'!$M$7,DES!$D:$D,'06'!$C:$C,DES!$O:$O,1)</f>
        <v>0</v>
      </c>
      <c r="AC23" s="398">
        <f>SUMIFS(DES!$F:$F,DES!$K:$K,'06'!$AC$9,DES!$L:$L,'06'!$M$7,DES!$D:$D,'06'!$C:$C,DES!$O:$O,1)</f>
        <v>0</v>
      </c>
      <c r="AD23" s="398">
        <f>SUMIFS(DES!$F:$F,DES!$K:$K,'06'!$AD$9,DES!$L:$L,'06'!$M$7,DES!$D:$D,'06'!$C:$C,DES!$O:$O,1)</f>
        <v>0</v>
      </c>
      <c r="AE23" s="398">
        <f>SUMIFS(DES!$F:$F,DES!$K:$K,'06'!$AE$9,DES!$L:$L,'06'!$M$7,DES!$D:$D,'06'!$C:$C,DES!$O:$O,1)</f>
        <v>0</v>
      </c>
      <c r="AF23" s="398">
        <f>SUMIFS(DES!$F:$F,DES!$K:$K,'06'!$AF$9,DES!$L:$L,'06'!$M$7,DES!$D:$D,'06'!$C:$C,DES!$O:$O,1)</f>
        <v>0</v>
      </c>
      <c r="AG23" s="398">
        <f>SUMIFS(DES!$F:$F,DES!$K:$K,'06'!$AG$9,DES!$L:$L,'06'!$M$7,DES!$D:$D,'06'!$C:$C,DES!$O:$O,1)</f>
        <v>0</v>
      </c>
      <c r="AI23" s="398">
        <f>SUMIFS(CAR!$H:$H,CAR!$M:$M,'06'!$V$9,CAR!$N:$N,'06'!$M$7,CAR!$D:$D,'06'!$C:$C,CAR!$Q:$Q,1)</f>
        <v>0</v>
      </c>
      <c r="AJ23" s="398">
        <f>SUMIFS(CAR!$H:$H,CAR!$M:$M,'06'!$W$9,CAR!$N:$N,'06'!$M$7,CAR!$D:$D,'06'!$C:$C,CAR!$Q:$Q,1)</f>
        <v>0</v>
      </c>
      <c r="AK23" s="398">
        <f>SUMIFS(CAR!$H:$H,CAR!$M:$M,'06'!$X$9,CAR!$N:$N,'06'!$M$7,CAR!$D:$D,'06'!$C:$C,CAR!$Q:$Q,1)</f>
        <v>0</v>
      </c>
      <c r="AL23" s="398">
        <f>SUMIFS(CAR!$H:$H,CAR!$M:$M,'06'!$Y$9,CAR!$N:$N,'06'!$M$7,CAR!$D:$D,'06'!$C:$C,CAR!$Q:$Q,1)</f>
        <v>0</v>
      </c>
      <c r="AM23" s="398">
        <f>SUMIFS(CAR!$H:$H,CAR!$M:$M,'06'!$Z$9,CAR!$N:$N,'06'!$M$7,CAR!$D:$D,'06'!$C:$C,CAR!$Q:$Q,1)</f>
        <v>0</v>
      </c>
      <c r="AN23" s="398">
        <f>SUMIFS(CAR!$H:$H,CAR!$M:$M,'06'!$AA$9,CAR!$N:$N,'06'!$M$7,CAR!$D:$D,'06'!$C:$C,CAR!$Q:$Q,1)</f>
        <v>0</v>
      </c>
      <c r="AO23" s="398">
        <f>SUMIFS(CAR!$H:$H,CAR!$M:$M,'06'!$AB$9,CAR!$N:$N,'06'!$M$7,CAR!$D:$D,'06'!$C:$C,CAR!$Q:$Q,1)</f>
        <v>0</v>
      </c>
      <c r="AP23" s="398">
        <f>SUMIFS(CAR!$H:$H,CAR!$M:$M,'06'!$AC$9,CAR!$N:$N,'06'!$M$7,CAR!$D:$D,'06'!$C:$C,CAR!$Q:$Q,1)</f>
        <v>0</v>
      </c>
      <c r="AQ23" s="398">
        <f>SUMIFS(CAR!$H:$H,CAR!$M:$M,'06'!$AD$9,CAR!$N:$N,'06'!$M$7,CAR!$D:$D,'06'!$C:$C,CAR!$Q:$Q,1)</f>
        <v>0</v>
      </c>
      <c r="AR23" s="398">
        <f>SUMIFS(CAR!$H:$H,CAR!$M:$M,'06'!$AE$9,CAR!$N:$N,'06'!$M$7,CAR!$D:$D,'06'!$C:$C,CAR!$Q:$Q,1)</f>
        <v>0</v>
      </c>
      <c r="AS23" s="398">
        <f>SUMIFS(CAR!$H:$H,CAR!$M:$M,'06'!$AF$9,CAR!$N:$N,'06'!$M$7,CAR!$D:$D,'06'!$C:$C,CAR!$Q:$Q,1)</f>
        <v>0</v>
      </c>
      <c r="AT23" s="398">
        <f>SUMIFS(CAR!$H:$H,CAR!$M:$M,'06'!$AG$9,CAR!$N:$N,'06'!$M$7,CAR!$D:$D,'06'!$C:$C,CAR!$Q:$Q,1)</f>
        <v>0</v>
      </c>
      <c r="AU23" s="398">
        <f>SUMIFS(CAR!$H:$H,CAR!$M:$M,'06'!$AH$9,CAR!$N:$N,'06'!$M$7,CAR!$D:$D,'06'!$C:$C,CAR!$Q:$Q,1)</f>
        <v>0</v>
      </c>
      <c r="AX23" s="185">
        <v>2031</v>
      </c>
    </row>
    <row r="24" spans="3:50" ht="15.75" thickBot="1" x14ac:dyDescent="0.3">
      <c r="C24" s="117">
        <f>CAD!I21</f>
        <v>0</v>
      </c>
      <c r="D24" s="128">
        <f t="shared" si="1"/>
        <v>0</v>
      </c>
      <c r="E24" s="128">
        <f t="shared" si="2"/>
        <v>0</v>
      </c>
      <c r="F24" s="128">
        <f t="shared" si="3"/>
        <v>0</v>
      </c>
      <c r="G24" s="128">
        <f t="shared" si="4"/>
        <v>0</v>
      </c>
      <c r="H24" s="128">
        <f t="shared" si="5"/>
        <v>0</v>
      </c>
      <c r="I24" s="128">
        <f t="shared" si="6"/>
        <v>0</v>
      </c>
      <c r="J24" s="128">
        <f t="shared" si="7"/>
        <v>0</v>
      </c>
      <c r="K24" s="128">
        <f t="shared" si="8"/>
        <v>0</v>
      </c>
      <c r="L24" s="128">
        <f t="shared" si="9"/>
        <v>0</v>
      </c>
      <c r="M24" s="128">
        <f t="shared" si="10"/>
        <v>0</v>
      </c>
      <c r="N24" s="128">
        <f t="shared" si="11"/>
        <v>0</v>
      </c>
      <c r="O24" s="128">
        <f t="shared" si="12"/>
        <v>0</v>
      </c>
      <c r="P24" s="257">
        <f t="shared" si="13"/>
        <v>0</v>
      </c>
      <c r="V24" s="398">
        <f>SUMIFS(DES!$F:$F,DES!$K:$K,'06'!$V$9,DES!$L:$L,'06'!$M$7,DES!$D:$D,'06'!$C:$C,DES!$O:$O,1)</f>
        <v>0</v>
      </c>
      <c r="W24" s="398">
        <f>SUMIFS(DES!$F:$F,DES!$K:$K,'06'!$W$9,DES!$L:$L,'06'!$M$7,DES!$D:$D,'06'!$C:$C,DES!$O:$O,1)</f>
        <v>0</v>
      </c>
      <c r="X24" s="398">
        <f>SUMIFS(DES!$F:$F,DES!$K:$K,'06'!$X$9,DES!$L:$L,'06'!$M$7,DES!$D:$D,'06'!$C:$C,DES!$O:$O,1)</f>
        <v>0</v>
      </c>
      <c r="Y24" s="398">
        <f>SUMIFS(DES!$F:$F,DES!$K:$K,'06'!$Y$9,DES!$L:$L,'06'!$M$7,DES!$D:$D,'06'!$C:$C,DES!$O:$O,1)</f>
        <v>0</v>
      </c>
      <c r="Z24" s="398">
        <f>SUMIFS(DES!$F:$F,DES!$K:$K,'06'!$Z$9,DES!$L:$L,'06'!$M$7,DES!$D:$D,'06'!$C:$C,DES!$O:$O,1)</f>
        <v>0</v>
      </c>
      <c r="AA24" s="398">
        <f>SUMIFS(DES!$F:$F,DES!$K:$K,'06'!$AA$9,DES!$L:$L,'06'!$M$7,DES!$D:$D,'06'!$C:$C,DES!$O:$O,1)</f>
        <v>0</v>
      </c>
      <c r="AB24" s="398">
        <f>SUMIFS(DES!$F:$F,DES!$K:$K,'06'!$AB$9,DES!$L:$L,'06'!$M$7,DES!$D:$D,'06'!$C:$C,DES!$O:$O,1)</f>
        <v>0</v>
      </c>
      <c r="AC24" s="398">
        <f>SUMIFS(DES!$F:$F,DES!$K:$K,'06'!$AC$9,DES!$L:$L,'06'!$M$7,DES!$D:$D,'06'!$C:$C,DES!$O:$O,1)</f>
        <v>0</v>
      </c>
      <c r="AD24" s="398">
        <f>SUMIFS(DES!$F:$F,DES!$K:$K,'06'!$AD$9,DES!$L:$L,'06'!$M$7,DES!$D:$D,'06'!$C:$C,DES!$O:$O,1)</f>
        <v>0</v>
      </c>
      <c r="AE24" s="398">
        <f>SUMIFS(DES!$F:$F,DES!$K:$K,'06'!$AE$9,DES!$L:$L,'06'!$M$7,DES!$D:$D,'06'!$C:$C,DES!$O:$O,1)</f>
        <v>0</v>
      </c>
      <c r="AF24" s="398">
        <f>SUMIFS(DES!$F:$F,DES!$K:$K,'06'!$AF$9,DES!$L:$L,'06'!$M$7,DES!$D:$D,'06'!$C:$C,DES!$O:$O,1)</f>
        <v>0</v>
      </c>
      <c r="AG24" s="398">
        <f>SUMIFS(DES!$F:$F,DES!$K:$K,'06'!$AG$9,DES!$L:$L,'06'!$M$7,DES!$D:$D,'06'!$C:$C,DES!$O:$O,1)</f>
        <v>0</v>
      </c>
      <c r="AI24" s="398">
        <f>SUMIFS(CAR!$H:$H,CAR!$M:$M,'06'!$V$9,CAR!$N:$N,'06'!$M$7,CAR!$D:$D,'06'!$C:$C,CAR!$Q:$Q,1)</f>
        <v>0</v>
      </c>
      <c r="AJ24" s="398">
        <f>SUMIFS(CAR!$H:$H,CAR!$M:$M,'06'!$W$9,CAR!$N:$N,'06'!$M$7,CAR!$D:$D,'06'!$C:$C,CAR!$Q:$Q,1)</f>
        <v>0</v>
      </c>
      <c r="AK24" s="398">
        <f>SUMIFS(CAR!$H:$H,CAR!$M:$M,'06'!$X$9,CAR!$N:$N,'06'!$M$7,CAR!$D:$D,'06'!$C:$C,CAR!$Q:$Q,1)</f>
        <v>0</v>
      </c>
      <c r="AL24" s="398">
        <f>SUMIFS(CAR!$H:$H,CAR!$M:$M,'06'!$Y$9,CAR!$N:$N,'06'!$M$7,CAR!$D:$D,'06'!$C:$C,CAR!$Q:$Q,1)</f>
        <v>0</v>
      </c>
      <c r="AM24" s="398">
        <f>SUMIFS(CAR!$H:$H,CAR!$M:$M,'06'!$Z$9,CAR!$N:$N,'06'!$M$7,CAR!$D:$D,'06'!$C:$C,CAR!$Q:$Q,1)</f>
        <v>0</v>
      </c>
      <c r="AN24" s="398">
        <f>SUMIFS(CAR!$H:$H,CAR!$M:$M,'06'!$AA$9,CAR!$N:$N,'06'!$M$7,CAR!$D:$D,'06'!$C:$C,CAR!$Q:$Q,1)</f>
        <v>0</v>
      </c>
      <c r="AO24" s="398">
        <f>SUMIFS(CAR!$H:$H,CAR!$M:$M,'06'!$AB$9,CAR!$N:$N,'06'!$M$7,CAR!$D:$D,'06'!$C:$C,CAR!$Q:$Q,1)</f>
        <v>0</v>
      </c>
      <c r="AP24" s="398">
        <f>SUMIFS(CAR!$H:$H,CAR!$M:$M,'06'!$AC$9,CAR!$N:$N,'06'!$M$7,CAR!$D:$D,'06'!$C:$C,CAR!$Q:$Q,1)</f>
        <v>0</v>
      </c>
      <c r="AQ24" s="398">
        <f>SUMIFS(CAR!$H:$H,CAR!$M:$M,'06'!$AD$9,CAR!$N:$N,'06'!$M$7,CAR!$D:$D,'06'!$C:$C,CAR!$Q:$Q,1)</f>
        <v>0</v>
      </c>
      <c r="AR24" s="398">
        <f>SUMIFS(CAR!$H:$H,CAR!$M:$M,'06'!$AE$9,CAR!$N:$N,'06'!$M$7,CAR!$D:$D,'06'!$C:$C,CAR!$Q:$Q,1)</f>
        <v>0</v>
      </c>
      <c r="AS24" s="398">
        <f>SUMIFS(CAR!$H:$H,CAR!$M:$M,'06'!$AF$9,CAR!$N:$N,'06'!$M$7,CAR!$D:$D,'06'!$C:$C,CAR!$Q:$Q,1)</f>
        <v>0</v>
      </c>
      <c r="AT24" s="398">
        <f>SUMIFS(CAR!$H:$H,CAR!$M:$M,'06'!$AG$9,CAR!$N:$N,'06'!$M$7,CAR!$D:$D,'06'!$C:$C,CAR!$Q:$Q,1)</f>
        <v>0</v>
      </c>
      <c r="AU24" s="398">
        <f>SUMIFS(CAR!$H:$H,CAR!$M:$M,'06'!$AH$9,CAR!$N:$N,'06'!$M$7,CAR!$D:$D,'06'!$C:$C,CAR!$Q:$Q,1)</f>
        <v>0</v>
      </c>
      <c r="AX24" s="185">
        <v>2032</v>
      </c>
    </row>
    <row r="25" spans="3:50" ht="15.75" thickBot="1" x14ac:dyDescent="0.3">
      <c r="C25" s="117">
        <f>CAD!I22</f>
        <v>0</v>
      </c>
      <c r="D25" s="128">
        <f t="shared" si="1"/>
        <v>0</v>
      </c>
      <c r="E25" s="128">
        <f t="shared" si="2"/>
        <v>0</v>
      </c>
      <c r="F25" s="128">
        <f t="shared" si="3"/>
        <v>0</v>
      </c>
      <c r="G25" s="128">
        <f t="shared" si="4"/>
        <v>0</v>
      </c>
      <c r="H25" s="128">
        <f t="shared" si="5"/>
        <v>0</v>
      </c>
      <c r="I25" s="128">
        <f t="shared" si="6"/>
        <v>0</v>
      </c>
      <c r="J25" s="128">
        <f t="shared" si="7"/>
        <v>0</v>
      </c>
      <c r="K25" s="128">
        <f t="shared" si="8"/>
        <v>0</v>
      </c>
      <c r="L25" s="128">
        <f t="shared" si="9"/>
        <v>0</v>
      </c>
      <c r="M25" s="128">
        <f t="shared" si="10"/>
        <v>0</v>
      </c>
      <c r="N25" s="128">
        <f t="shared" si="11"/>
        <v>0</v>
      </c>
      <c r="O25" s="128">
        <f t="shared" si="12"/>
        <v>0</v>
      </c>
      <c r="P25" s="257">
        <f t="shared" si="13"/>
        <v>0</v>
      </c>
      <c r="V25" s="398">
        <f>SUMIFS(DES!$F:$F,DES!$K:$K,'06'!$V$9,DES!$L:$L,'06'!$M$7,DES!$D:$D,'06'!$C:$C,DES!$O:$O,1)</f>
        <v>0</v>
      </c>
      <c r="W25" s="398">
        <f>SUMIFS(DES!$F:$F,DES!$K:$K,'06'!$W$9,DES!$L:$L,'06'!$M$7,DES!$D:$D,'06'!$C:$C,DES!$O:$O,1)</f>
        <v>0</v>
      </c>
      <c r="X25" s="398">
        <f>SUMIFS(DES!$F:$F,DES!$K:$K,'06'!$X$9,DES!$L:$L,'06'!$M$7,DES!$D:$D,'06'!$C:$C,DES!$O:$O,1)</f>
        <v>0</v>
      </c>
      <c r="Y25" s="398">
        <f>SUMIFS(DES!$F:$F,DES!$K:$K,'06'!$Y$9,DES!$L:$L,'06'!$M$7,DES!$D:$D,'06'!$C:$C,DES!$O:$O,1)</f>
        <v>0</v>
      </c>
      <c r="Z25" s="398">
        <f>SUMIFS(DES!$F:$F,DES!$K:$K,'06'!$Z$9,DES!$L:$L,'06'!$M$7,DES!$D:$D,'06'!$C:$C,DES!$O:$O,1)</f>
        <v>0</v>
      </c>
      <c r="AA25" s="398">
        <f>SUMIFS(DES!$F:$F,DES!$K:$K,'06'!$AA$9,DES!$L:$L,'06'!$M$7,DES!$D:$D,'06'!$C:$C,DES!$O:$O,1)</f>
        <v>0</v>
      </c>
      <c r="AB25" s="398">
        <f>SUMIFS(DES!$F:$F,DES!$K:$K,'06'!$AB$9,DES!$L:$L,'06'!$M$7,DES!$D:$D,'06'!$C:$C,DES!$O:$O,1)</f>
        <v>0</v>
      </c>
      <c r="AC25" s="398">
        <f>SUMIFS(DES!$F:$F,DES!$K:$K,'06'!$AC$9,DES!$L:$L,'06'!$M$7,DES!$D:$D,'06'!$C:$C,DES!$O:$O,1)</f>
        <v>0</v>
      </c>
      <c r="AD25" s="398">
        <f>SUMIFS(DES!$F:$F,DES!$K:$K,'06'!$AD$9,DES!$L:$L,'06'!$M$7,DES!$D:$D,'06'!$C:$C,DES!$O:$O,1)</f>
        <v>0</v>
      </c>
      <c r="AE25" s="398">
        <f>SUMIFS(DES!$F:$F,DES!$K:$K,'06'!$AE$9,DES!$L:$L,'06'!$M$7,DES!$D:$D,'06'!$C:$C,DES!$O:$O,1)</f>
        <v>0</v>
      </c>
      <c r="AF25" s="398">
        <f>SUMIFS(DES!$F:$F,DES!$K:$K,'06'!$AF$9,DES!$L:$L,'06'!$M$7,DES!$D:$D,'06'!$C:$C,DES!$O:$O,1)</f>
        <v>0</v>
      </c>
      <c r="AG25" s="398">
        <f>SUMIFS(DES!$F:$F,DES!$K:$K,'06'!$AG$9,DES!$L:$L,'06'!$M$7,DES!$D:$D,'06'!$C:$C,DES!$O:$O,1)</f>
        <v>0</v>
      </c>
      <c r="AI25" s="398">
        <f>SUMIFS(CAR!$H:$H,CAR!$M:$M,'06'!$V$9,CAR!$N:$N,'06'!$M$7,CAR!$D:$D,'06'!$C:$C,CAR!$Q:$Q,1)</f>
        <v>0</v>
      </c>
      <c r="AJ25" s="398">
        <f>SUMIFS(CAR!$H:$H,CAR!$M:$M,'06'!$W$9,CAR!$N:$N,'06'!$M$7,CAR!$D:$D,'06'!$C:$C,CAR!$Q:$Q,1)</f>
        <v>0</v>
      </c>
      <c r="AK25" s="398">
        <f>SUMIFS(CAR!$H:$H,CAR!$M:$M,'06'!$X$9,CAR!$N:$N,'06'!$M$7,CAR!$D:$D,'06'!$C:$C,CAR!$Q:$Q,1)</f>
        <v>0</v>
      </c>
      <c r="AL25" s="398">
        <f>SUMIFS(CAR!$H:$H,CAR!$M:$M,'06'!$Y$9,CAR!$N:$N,'06'!$M$7,CAR!$D:$D,'06'!$C:$C,CAR!$Q:$Q,1)</f>
        <v>0</v>
      </c>
      <c r="AM25" s="398">
        <f>SUMIFS(CAR!$H:$H,CAR!$M:$M,'06'!$Z$9,CAR!$N:$N,'06'!$M$7,CAR!$D:$D,'06'!$C:$C,CAR!$Q:$Q,1)</f>
        <v>0</v>
      </c>
      <c r="AN25" s="398">
        <f>SUMIFS(CAR!$H:$H,CAR!$M:$M,'06'!$AA$9,CAR!$N:$N,'06'!$M$7,CAR!$D:$D,'06'!$C:$C,CAR!$Q:$Q,1)</f>
        <v>0</v>
      </c>
      <c r="AO25" s="398">
        <f>SUMIFS(CAR!$H:$H,CAR!$M:$M,'06'!$AB$9,CAR!$N:$N,'06'!$M$7,CAR!$D:$D,'06'!$C:$C,CAR!$Q:$Q,1)</f>
        <v>0</v>
      </c>
      <c r="AP25" s="398">
        <f>SUMIFS(CAR!$H:$H,CAR!$M:$M,'06'!$AC$9,CAR!$N:$N,'06'!$M$7,CAR!$D:$D,'06'!$C:$C,CAR!$Q:$Q,1)</f>
        <v>0</v>
      </c>
      <c r="AQ25" s="398">
        <f>SUMIFS(CAR!$H:$H,CAR!$M:$M,'06'!$AD$9,CAR!$N:$N,'06'!$M$7,CAR!$D:$D,'06'!$C:$C,CAR!$Q:$Q,1)</f>
        <v>0</v>
      </c>
      <c r="AR25" s="398">
        <f>SUMIFS(CAR!$H:$H,CAR!$M:$M,'06'!$AE$9,CAR!$N:$N,'06'!$M$7,CAR!$D:$D,'06'!$C:$C,CAR!$Q:$Q,1)</f>
        <v>0</v>
      </c>
      <c r="AS25" s="398">
        <f>SUMIFS(CAR!$H:$H,CAR!$M:$M,'06'!$AF$9,CAR!$N:$N,'06'!$M$7,CAR!$D:$D,'06'!$C:$C,CAR!$Q:$Q,1)</f>
        <v>0</v>
      </c>
      <c r="AT25" s="398">
        <f>SUMIFS(CAR!$H:$H,CAR!$M:$M,'06'!$AG$9,CAR!$N:$N,'06'!$M$7,CAR!$D:$D,'06'!$C:$C,CAR!$Q:$Q,1)</f>
        <v>0</v>
      </c>
      <c r="AU25" s="398">
        <f>SUMIFS(CAR!$H:$H,CAR!$M:$M,'06'!$AH$9,CAR!$N:$N,'06'!$M$7,CAR!$D:$D,'06'!$C:$C,CAR!$Q:$Q,1)</f>
        <v>0</v>
      </c>
      <c r="AX25" s="185">
        <v>2033</v>
      </c>
    </row>
    <row r="26" spans="3:50" ht="15.75" thickBot="1" x14ac:dyDescent="0.3">
      <c r="C26" s="117">
        <f>CAD!I23</f>
        <v>0</v>
      </c>
      <c r="D26" s="128">
        <f t="shared" si="1"/>
        <v>0</v>
      </c>
      <c r="E26" s="128">
        <f t="shared" si="2"/>
        <v>0</v>
      </c>
      <c r="F26" s="128">
        <f t="shared" si="3"/>
        <v>0</v>
      </c>
      <c r="G26" s="128">
        <f t="shared" si="4"/>
        <v>0</v>
      </c>
      <c r="H26" s="128">
        <f t="shared" si="5"/>
        <v>0</v>
      </c>
      <c r="I26" s="128">
        <f t="shared" si="6"/>
        <v>0</v>
      </c>
      <c r="J26" s="128">
        <f t="shared" si="7"/>
        <v>0</v>
      </c>
      <c r="K26" s="128">
        <f t="shared" si="8"/>
        <v>0</v>
      </c>
      <c r="L26" s="128">
        <f t="shared" si="9"/>
        <v>0</v>
      </c>
      <c r="M26" s="128">
        <f t="shared" si="10"/>
        <v>0</v>
      </c>
      <c r="N26" s="128">
        <f t="shared" si="11"/>
        <v>0</v>
      </c>
      <c r="O26" s="128">
        <f t="shared" si="12"/>
        <v>0</v>
      </c>
      <c r="P26" s="257">
        <f t="shared" si="13"/>
        <v>0</v>
      </c>
      <c r="V26" s="398">
        <f>SUMIFS(DES!$F:$F,DES!$K:$K,'06'!$V$9,DES!$L:$L,'06'!$M$7,DES!$D:$D,'06'!$C:$C,DES!$O:$O,1)</f>
        <v>0</v>
      </c>
      <c r="W26" s="398">
        <f>SUMIFS(DES!$F:$F,DES!$K:$K,'06'!$W$9,DES!$L:$L,'06'!$M$7,DES!$D:$D,'06'!$C:$C,DES!$O:$O,1)</f>
        <v>0</v>
      </c>
      <c r="X26" s="398">
        <f>SUMIFS(DES!$F:$F,DES!$K:$K,'06'!$X$9,DES!$L:$L,'06'!$M$7,DES!$D:$D,'06'!$C:$C,DES!$O:$O,1)</f>
        <v>0</v>
      </c>
      <c r="Y26" s="398">
        <f>SUMIFS(DES!$F:$F,DES!$K:$K,'06'!$Y$9,DES!$L:$L,'06'!$M$7,DES!$D:$D,'06'!$C:$C,DES!$O:$O,1)</f>
        <v>0</v>
      </c>
      <c r="Z26" s="398">
        <f>SUMIFS(DES!$F:$F,DES!$K:$K,'06'!$Z$9,DES!$L:$L,'06'!$M$7,DES!$D:$D,'06'!$C:$C,DES!$O:$O,1)</f>
        <v>0</v>
      </c>
      <c r="AA26" s="398">
        <f>SUMIFS(DES!$F:$F,DES!$K:$K,'06'!$AA$9,DES!$L:$L,'06'!$M$7,DES!$D:$D,'06'!$C:$C,DES!$O:$O,1)</f>
        <v>0</v>
      </c>
      <c r="AB26" s="398">
        <f>SUMIFS(DES!$F:$F,DES!$K:$K,'06'!$AB$9,DES!$L:$L,'06'!$M$7,DES!$D:$D,'06'!$C:$C,DES!$O:$O,1)</f>
        <v>0</v>
      </c>
      <c r="AC26" s="398">
        <f>SUMIFS(DES!$F:$F,DES!$K:$K,'06'!$AC$9,DES!$L:$L,'06'!$M$7,DES!$D:$D,'06'!$C:$C,DES!$O:$O,1)</f>
        <v>0</v>
      </c>
      <c r="AD26" s="398">
        <f>SUMIFS(DES!$F:$F,DES!$K:$K,'06'!$AD$9,DES!$L:$L,'06'!$M$7,DES!$D:$D,'06'!$C:$C,DES!$O:$O,1)</f>
        <v>0</v>
      </c>
      <c r="AE26" s="398">
        <f>SUMIFS(DES!$F:$F,DES!$K:$K,'06'!$AE$9,DES!$L:$L,'06'!$M$7,DES!$D:$D,'06'!$C:$C,DES!$O:$O,1)</f>
        <v>0</v>
      </c>
      <c r="AF26" s="398">
        <f>SUMIFS(DES!$F:$F,DES!$K:$K,'06'!$AF$9,DES!$L:$L,'06'!$M$7,DES!$D:$D,'06'!$C:$C,DES!$O:$O,1)</f>
        <v>0</v>
      </c>
      <c r="AG26" s="398">
        <f>SUMIFS(DES!$F:$F,DES!$K:$K,'06'!$AG$9,DES!$L:$L,'06'!$M$7,DES!$D:$D,'06'!$C:$C,DES!$O:$O,1)</f>
        <v>0</v>
      </c>
      <c r="AI26" s="398">
        <f>SUMIFS(CAR!$H:$H,CAR!$M:$M,'06'!$V$9,CAR!$N:$N,'06'!$M$7,CAR!$D:$D,'06'!$C:$C,CAR!$Q:$Q,1)</f>
        <v>0</v>
      </c>
      <c r="AJ26" s="398">
        <f>SUMIFS(CAR!$H:$H,CAR!$M:$M,'06'!$W$9,CAR!$N:$N,'06'!$M$7,CAR!$D:$D,'06'!$C:$C,CAR!$Q:$Q,1)</f>
        <v>0</v>
      </c>
      <c r="AK26" s="398">
        <f>SUMIFS(CAR!$H:$H,CAR!$M:$M,'06'!$X$9,CAR!$N:$N,'06'!$M$7,CAR!$D:$D,'06'!$C:$C,CAR!$Q:$Q,1)</f>
        <v>0</v>
      </c>
      <c r="AL26" s="398">
        <f>SUMIFS(CAR!$H:$H,CAR!$M:$M,'06'!$Y$9,CAR!$N:$N,'06'!$M$7,CAR!$D:$D,'06'!$C:$C,CAR!$Q:$Q,1)</f>
        <v>0</v>
      </c>
      <c r="AM26" s="398">
        <f>SUMIFS(CAR!$H:$H,CAR!$M:$M,'06'!$Z$9,CAR!$N:$N,'06'!$M$7,CAR!$D:$D,'06'!$C:$C,CAR!$Q:$Q,1)</f>
        <v>0</v>
      </c>
      <c r="AN26" s="398">
        <f>SUMIFS(CAR!$H:$H,CAR!$M:$M,'06'!$AA$9,CAR!$N:$N,'06'!$M$7,CAR!$D:$D,'06'!$C:$C,CAR!$Q:$Q,1)</f>
        <v>0</v>
      </c>
      <c r="AO26" s="398">
        <f>SUMIFS(CAR!$H:$H,CAR!$M:$M,'06'!$AB$9,CAR!$N:$N,'06'!$M$7,CAR!$D:$D,'06'!$C:$C,CAR!$Q:$Q,1)</f>
        <v>0</v>
      </c>
      <c r="AP26" s="398">
        <f>SUMIFS(CAR!$H:$H,CAR!$M:$M,'06'!$AC$9,CAR!$N:$N,'06'!$M$7,CAR!$D:$D,'06'!$C:$C,CAR!$Q:$Q,1)</f>
        <v>0</v>
      </c>
      <c r="AQ26" s="398">
        <f>SUMIFS(CAR!$H:$H,CAR!$M:$M,'06'!$AD$9,CAR!$N:$N,'06'!$M$7,CAR!$D:$D,'06'!$C:$C,CAR!$Q:$Q,1)</f>
        <v>0</v>
      </c>
      <c r="AR26" s="398">
        <f>SUMIFS(CAR!$H:$H,CAR!$M:$M,'06'!$AE$9,CAR!$N:$N,'06'!$M$7,CAR!$D:$D,'06'!$C:$C,CAR!$Q:$Q,1)</f>
        <v>0</v>
      </c>
      <c r="AS26" s="398">
        <f>SUMIFS(CAR!$H:$H,CAR!$M:$M,'06'!$AF$9,CAR!$N:$N,'06'!$M$7,CAR!$D:$D,'06'!$C:$C,CAR!$Q:$Q,1)</f>
        <v>0</v>
      </c>
      <c r="AT26" s="398">
        <f>SUMIFS(CAR!$H:$H,CAR!$M:$M,'06'!$AG$9,CAR!$N:$N,'06'!$M$7,CAR!$D:$D,'06'!$C:$C,CAR!$Q:$Q,1)</f>
        <v>0</v>
      </c>
      <c r="AU26" s="398">
        <f>SUMIFS(CAR!$H:$H,CAR!$M:$M,'06'!$AH$9,CAR!$N:$N,'06'!$M$7,CAR!$D:$D,'06'!$C:$C,CAR!$Q:$Q,1)</f>
        <v>0</v>
      </c>
      <c r="AX26" s="185">
        <v>2034</v>
      </c>
    </row>
    <row r="27" spans="3:50" ht="15.75" thickBot="1" x14ac:dyDescent="0.3">
      <c r="C27" s="117">
        <f>CAD!I24</f>
        <v>0</v>
      </c>
      <c r="D27" s="128">
        <f t="shared" si="1"/>
        <v>0</v>
      </c>
      <c r="E27" s="128">
        <f t="shared" si="2"/>
        <v>0</v>
      </c>
      <c r="F27" s="128">
        <f t="shared" si="3"/>
        <v>0</v>
      </c>
      <c r="G27" s="128">
        <f t="shared" si="4"/>
        <v>0</v>
      </c>
      <c r="H27" s="128">
        <f t="shared" si="5"/>
        <v>0</v>
      </c>
      <c r="I27" s="128">
        <f t="shared" si="6"/>
        <v>0</v>
      </c>
      <c r="J27" s="128">
        <f t="shared" si="7"/>
        <v>0</v>
      </c>
      <c r="K27" s="128">
        <f t="shared" si="8"/>
        <v>0</v>
      </c>
      <c r="L27" s="128">
        <f t="shared" si="9"/>
        <v>0</v>
      </c>
      <c r="M27" s="128">
        <f t="shared" si="10"/>
        <v>0</v>
      </c>
      <c r="N27" s="128">
        <f t="shared" si="11"/>
        <v>0</v>
      </c>
      <c r="O27" s="128">
        <f t="shared" si="12"/>
        <v>0</v>
      </c>
      <c r="P27" s="257">
        <f t="shared" si="13"/>
        <v>0</v>
      </c>
      <c r="V27" s="398">
        <f>SUMIFS(DES!$F:$F,DES!$K:$K,'06'!$V$9,DES!$L:$L,'06'!$M$7,DES!$D:$D,'06'!$C:$C,DES!$O:$O,1)</f>
        <v>0</v>
      </c>
      <c r="W27" s="398">
        <f>SUMIFS(DES!$F:$F,DES!$K:$K,'06'!$W$9,DES!$L:$L,'06'!$M$7,DES!$D:$D,'06'!$C:$C,DES!$O:$O,1)</f>
        <v>0</v>
      </c>
      <c r="X27" s="398">
        <f>SUMIFS(DES!$F:$F,DES!$K:$K,'06'!$X$9,DES!$L:$L,'06'!$M$7,DES!$D:$D,'06'!$C:$C,DES!$O:$O,1)</f>
        <v>0</v>
      </c>
      <c r="Y27" s="398">
        <f>SUMIFS(DES!$F:$F,DES!$K:$K,'06'!$Y$9,DES!$L:$L,'06'!$M$7,DES!$D:$D,'06'!$C:$C,DES!$O:$O,1)</f>
        <v>0</v>
      </c>
      <c r="Z27" s="398">
        <f>SUMIFS(DES!$F:$F,DES!$K:$K,'06'!$Z$9,DES!$L:$L,'06'!$M$7,DES!$D:$D,'06'!$C:$C,DES!$O:$O,1)</f>
        <v>0</v>
      </c>
      <c r="AA27" s="398">
        <f>SUMIFS(DES!$F:$F,DES!$K:$K,'06'!$AA$9,DES!$L:$L,'06'!$M$7,DES!$D:$D,'06'!$C:$C,DES!$O:$O,1)</f>
        <v>0</v>
      </c>
      <c r="AB27" s="398">
        <f>SUMIFS(DES!$F:$F,DES!$K:$K,'06'!$AB$9,DES!$L:$L,'06'!$M$7,DES!$D:$D,'06'!$C:$C,DES!$O:$O,1)</f>
        <v>0</v>
      </c>
      <c r="AC27" s="398">
        <f>SUMIFS(DES!$F:$F,DES!$K:$K,'06'!$AC$9,DES!$L:$L,'06'!$M$7,DES!$D:$D,'06'!$C:$C,DES!$O:$O,1)</f>
        <v>0</v>
      </c>
      <c r="AD27" s="398">
        <f>SUMIFS(DES!$F:$F,DES!$K:$K,'06'!$AD$9,DES!$L:$L,'06'!$M$7,DES!$D:$D,'06'!$C:$C,DES!$O:$O,1)</f>
        <v>0</v>
      </c>
      <c r="AE27" s="398">
        <f>SUMIFS(DES!$F:$F,DES!$K:$K,'06'!$AE$9,DES!$L:$L,'06'!$M$7,DES!$D:$D,'06'!$C:$C,DES!$O:$O,1)</f>
        <v>0</v>
      </c>
      <c r="AF27" s="398">
        <f>SUMIFS(DES!$F:$F,DES!$K:$K,'06'!$AF$9,DES!$L:$L,'06'!$M$7,DES!$D:$D,'06'!$C:$C,DES!$O:$O,1)</f>
        <v>0</v>
      </c>
      <c r="AG27" s="398">
        <f>SUMIFS(DES!$F:$F,DES!$K:$K,'06'!$AG$9,DES!$L:$L,'06'!$M$7,DES!$D:$D,'06'!$C:$C,DES!$O:$O,1)</f>
        <v>0</v>
      </c>
      <c r="AI27" s="398">
        <f>SUMIFS(CAR!$H:$H,CAR!$M:$M,'06'!$V$9,CAR!$N:$N,'06'!$M$7,CAR!$D:$D,'06'!$C:$C,CAR!$Q:$Q,1)</f>
        <v>0</v>
      </c>
      <c r="AJ27" s="398">
        <f>SUMIFS(CAR!$H:$H,CAR!$M:$M,'06'!$W$9,CAR!$N:$N,'06'!$M$7,CAR!$D:$D,'06'!$C:$C,CAR!$Q:$Q,1)</f>
        <v>0</v>
      </c>
      <c r="AK27" s="398">
        <f>SUMIFS(CAR!$H:$H,CAR!$M:$M,'06'!$X$9,CAR!$N:$N,'06'!$M$7,CAR!$D:$D,'06'!$C:$C,CAR!$Q:$Q,1)</f>
        <v>0</v>
      </c>
      <c r="AL27" s="398">
        <f>SUMIFS(CAR!$H:$H,CAR!$M:$M,'06'!$Y$9,CAR!$N:$N,'06'!$M$7,CAR!$D:$D,'06'!$C:$C,CAR!$Q:$Q,1)</f>
        <v>0</v>
      </c>
      <c r="AM27" s="398">
        <f>SUMIFS(CAR!$H:$H,CAR!$M:$M,'06'!$Z$9,CAR!$N:$N,'06'!$M$7,CAR!$D:$D,'06'!$C:$C,CAR!$Q:$Q,1)</f>
        <v>0</v>
      </c>
      <c r="AN27" s="398">
        <f>SUMIFS(CAR!$H:$H,CAR!$M:$M,'06'!$AA$9,CAR!$N:$N,'06'!$M$7,CAR!$D:$D,'06'!$C:$C,CAR!$Q:$Q,1)</f>
        <v>0</v>
      </c>
      <c r="AO27" s="398">
        <f>SUMIFS(CAR!$H:$H,CAR!$M:$M,'06'!$AB$9,CAR!$N:$N,'06'!$M$7,CAR!$D:$D,'06'!$C:$C,CAR!$Q:$Q,1)</f>
        <v>0</v>
      </c>
      <c r="AP27" s="398">
        <f>SUMIFS(CAR!$H:$H,CAR!$M:$M,'06'!$AC$9,CAR!$N:$N,'06'!$M$7,CAR!$D:$D,'06'!$C:$C,CAR!$Q:$Q,1)</f>
        <v>0</v>
      </c>
      <c r="AQ27" s="398">
        <f>SUMIFS(CAR!$H:$H,CAR!$M:$M,'06'!$AD$9,CAR!$N:$N,'06'!$M$7,CAR!$D:$D,'06'!$C:$C,CAR!$Q:$Q,1)</f>
        <v>0</v>
      </c>
      <c r="AR27" s="398">
        <f>SUMIFS(CAR!$H:$H,CAR!$M:$M,'06'!$AE$9,CAR!$N:$N,'06'!$M$7,CAR!$D:$D,'06'!$C:$C,CAR!$Q:$Q,1)</f>
        <v>0</v>
      </c>
      <c r="AS27" s="398">
        <f>SUMIFS(CAR!$H:$H,CAR!$M:$M,'06'!$AF$9,CAR!$N:$N,'06'!$M$7,CAR!$D:$D,'06'!$C:$C,CAR!$Q:$Q,1)</f>
        <v>0</v>
      </c>
      <c r="AT27" s="398">
        <f>SUMIFS(CAR!$H:$H,CAR!$M:$M,'06'!$AG$9,CAR!$N:$N,'06'!$M$7,CAR!$D:$D,'06'!$C:$C,CAR!$Q:$Q,1)</f>
        <v>0</v>
      </c>
      <c r="AU27" s="398">
        <f>SUMIFS(CAR!$H:$H,CAR!$M:$M,'06'!$AH$9,CAR!$N:$N,'06'!$M$7,CAR!$D:$D,'06'!$C:$C,CAR!$Q:$Q,1)</f>
        <v>0</v>
      </c>
      <c r="AX27" s="185">
        <v>2035</v>
      </c>
    </row>
    <row r="28" spans="3:50" ht="15.75" thickBot="1" x14ac:dyDescent="0.3">
      <c r="C28" s="117">
        <f>CAD!I25</f>
        <v>0</v>
      </c>
      <c r="D28" s="128">
        <f t="shared" si="1"/>
        <v>0</v>
      </c>
      <c r="E28" s="128">
        <f t="shared" si="2"/>
        <v>0</v>
      </c>
      <c r="F28" s="128">
        <f t="shared" si="3"/>
        <v>0</v>
      </c>
      <c r="G28" s="128">
        <f t="shared" si="4"/>
        <v>0</v>
      </c>
      <c r="H28" s="128">
        <f t="shared" si="5"/>
        <v>0</v>
      </c>
      <c r="I28" s="128">
        <f t="shared" si="6"/>
        <v>0</v>
      </c>
      <c r="J28" s="128">
        <f t="shared" si="7"/>
        <v>0</v>
      </c>
      <c r="K28" s="128">
        <f t="shared" si="8"/>
        <v>0</v>
      </c>
      <c r="L28" s="128">
        <f t="shared" si="9"/>
        <v>0</v>
      </c>
      <c r="M28" s="128">
        <f t="shared" si="10"/>
        <v>0</v>
      </c>
      <c r="N28" s="128">
        <f t="shared" si="11"/>
        <v>0</v>
      </c>
      <c r="O28" s="128">
        <f t="shared" si="12"/>
        <v>0</v>
      </c>
      <c r="P28" s="257">
        <f t="shared" si="13"/>
        <v>0</v>
      </c>
      <c r="V28" s="398">
        <f>SUMIFS(DES!$F:$F,DES!$K:$K,'06'!$V$9,DES!$L:$L,'06'!$M$7,DES!$D:$D,'06'!$C:$C,DES!$O:$O,1)</f>
        <v>0</v>
      </c>
      <c r="W28" s="398">
        <f>SUMIFS(DES!$F:$F,DES!$K:$K,'06'!$W$9,DES!$L:$L,'06'!$M$7,DES!$D:$D,'06'!$C:$C,DES!$O:$O,1)</f>
        <v>0</v>
      </c>
      <c r="X28" s="398">
        <f>SUMIFS(DES!$F:$F,DES!$K:$K,'06'!$X$9,DES!$L:$L,'06'!$M$7,DES!$D:$D,'06'!$C:$C,DES!$O:$O,1)</f>
        <v>0</v>
      </c>
      <c r="Y28" s="398">
        <f>SUMIFS(DES!$F:$F,DES!$K:$K,'06'!$Y$9,DES!$L:$L,'06'!$M$7,DES!$D:$D,'06'!$C:$C,DES!$O:$O,1)</f>
        <v>0</v>
      </c>
      <c r="Z28" s="398">
        <f>SUMIFS(DES!$F:$F,DES!$K:$K,'06'!$Z$9,DES!$L:$L,'06'!$M$7,DES!$D:$D,'06'!$C:$C,DES!$O:$O,1)</f>
        <v>0</v>
      </c>
      <c r="AA28" s="398">
        <f>SUMIFS(DES!$F:$F,DES!$K:$K,'06'!$AA$9,DES!$L:$L,'06'!$M$7,DES!$D:$D,'06'!$C:$C,DES!$O:$O,1)</f>
        <v>0</v>
      </c>
      <c r="AB28" s="398">
        <f>SUMIFS(DES!$F:$F,DES!$K:$K,'06'!$AB$9,DES!$L:$L,'06'!$M$7,DES!$D:$D,'06'!$C:$C,DES!$O:$O,1)</f>
        <v>0</v>
      </c>
      <c r="AC28" s="398">
        <f>SUMIFS(DES!$F:$F,DES!$K:$K,'06'!$AC$9,DES!$L:$L,'06'!$M$7,DES!$D:$D,'06'!$C:$C,DES!$O:$O,1)</f>
        <v>0</v>
      </c>
      <c r="AD28" s="398">
        <f>SUMIFS(DES!$F:$F,DES!$K:$K,'06'!$AD$9,DES!$L:$L,'06'!$M$7,DES!$D:$D,'06'!$C:$C,DES!$O:$O,1)</f>
        <v>0</v>
      </c>
      <c r="AE28" s="398">
        <f>SUMIFS(DES!$F:$F,DES!$K:$K,'06'!$AE$9,DES!$L:$L,'06'!$M$7,DES!$D:$D,'06'!$C:$C,DES!$O:$O,1)</f>
        <v>0</v>
      </c>
      <c r="AF28" s="398">
        <f>SUMIFS(DES!$F:$F,DES!$K:$K,'06'!$AF$9,DES!$L:$L,'06'!$M$7,DES!$D:$D,'06'!$C:$C,DES!$O:$O,1)</f>
        <v>0</v>
      </c>
      <c r="AG28" s="398">
        <f>SUMIFS(DES!$F:$F,DES!$K:$K,'06'!$AG$9,DES!$L:$L,'06'!$M$7,DES!$D:$D,'06'!$C:$C,DES!$O:$O,1)</f>
        <v>0</v>
      </c>
      <c r="AI28" s="398">
        <f>SUMIFS(CAR!$H:$H,CAR!$M:$M,'06'!$V$9,CAR!$N:$N,'06'!$M$7,CAR!$D:$D,'06'!$C:$C,CAR!$Q:$Q,1)</f>
        <v>0</v>
      </c>
      <c r="AJ28" s="398">
        <f>SUMIFS(CAR!$H:$H,CAR!$M:$M,'06'!$W$9,CAR!$N:$N,'06'!$M$7,CAR!$D:$D,'06'!$C:$C,CAR!$Q:$Q,1)</f>
        <v>0</v>
      </c>
      <c r="AK28" s="398">
        <f>SUMIFS(CAR!$H:$H,CAR!$M:$M,'06'!$X$9,CAR!$N:$N,'06'!$M$7,CAR!$D:$D,'06'!$C:$C,CAR!$Q:$Q,1)</f>
        <v>0</v>
      </c>
      <c r="AL28" s="398">
        <f>SUMIFS(CAR!$H:$H,CAR!$M:$M,'06'!$Y$9,CAR!$N:$N,'06'!$M$7,CAR!$D:$D,'06'!$C:$C,CAR!$Q:$Q,1)</f>
        <v>0</v>
      </c>
      <c r="AM28" s="398">
        <f>SUMIFS(CAR!$H:$H,CAR!$M:$M,'06'!$Z$9,CAR!$N:$N,'06'!$M$7,CAR!$D:$D,'06'!$C:$C,CAR!$Q:$Q,1)</f>
        <v>0</v>
      </c>
      <c r="AN28" s="398">
        <f>SUMIFS(CAR!$H:$H,CAR!$M:$M,'06'!$AA$9,CAR!$N:$N,'06'!$M$7,CAR!$D:$D,'06'!$C:$C,CAR!$Q:$Q,1)</f>
        <v>0</v>
      </c>
      <c r="AO28" s="398">
        <f>SUMIFS(CAR!$H:$H,CAR!$M:$M,'06'!$AB$9,CAR!$N:$N,'06'!$M$7,CAR!$D:$D,'06'!$C:$C,CAR!$Q:$Q,1)</f>
        <v>0</v>
      </c>
      <c r="AP28" s="398">
        <f>SUMIFS(CAR!$H:$H,CAR!$M:$M,'06'!$AC$9,CAR!$N:$N,'06'!$M$7,CAR!$D:$D,'06'!$C:$C,CAR!$Q:$Q,1)</f>
        <v>0</v>
      </c>
      <c r="AQ28" s="398">
        <f>SUMIFS(CAR!$H:$H,CAR!$M:$M,'06'!$AD$9,CAR!$N:$N,'06'!$M$7,CAR!$D:$D,'06'!$C:$C,CAR!$Q:$Q,1)</f>
        <v>0</v>
      </c>
      <c r="AR28" s="398">
        <f>SUMIFS(CAR!$H:$H,CAR!$M:$M,'06'!$AE$9,CAR!$N:$N,'06'!$M$7,CAR!$D:$D,'06'!$C:$C,CAR!$Q:$Q,1)</f>
        <v>0</v>
      </c>
      <c r="AS28" s="398">
        <f>SUMIFS(CAR!$H:$H,CAR!$M:$M,'06'!$AF$9,CAR!$N:$N,'06'!$M$7,CAR!$D:$D,'06'!$C:$C,CAR!$Q:$Q,1)</f>
        <v>0</v>
      </c>
      <c r="AT28" s="398">
        <f>SUMIFS(CAR!$H:$H,CAR!$M:$M,'06'!$AG$9,CAR!$N:$N,'06'!$M$7,CAR!$D:$D,'06'!$C:$C,CAR!$Q:$Q,1)</f>
        <v>0</v>
      </c>
      <c r="AU28" s="398">
        <f>SUMIFS(CAR!$H:$H,CAR!$M:$M,'06'!$AH$9,CAR!$N:$N,'06'!$M$7,CAR!$D:$D,'06'!$C:$C,CAR!$Q:$Q,1)</f>
        <v>0</v>
      </c>
      <c r="AX28" s="185">
        <v>2036</v>
      </c>
    </row>
    <row r="29" spans="3:50" ht="15.75" thickBot="1" x14ac:dyDescent="0.3">
      <c r="C29" s="117">
        <f>CAD!I26</f>
        <v>0</v>
      </c>
      <c r="D29" s="128">
        <f t="shared" si="1"/>
        <v>0</v>
      </c>
      <c r="E29" s="128">
        <f t="shared" si="2"/>
        <v>0</v>
      </c>
      <c r="F29" s="128">
        <f t="shared" si="3"/>
        <v>0</v>
      </c>
      <c r="G29" s="128">
        <f t="shared" si="4"/>
        <v>0</v>
      </c>
      <c r="H29" s="128">
        <f t="shared" si="5"/>
        <v>0</v>
      </c>
      <c r="I29" s="128">
        <f t="shared" si="6"/>
        <v>0</v>
      </c>
      <c r="J29" s="128">
        <f t="shared" si="7"/>
        <v>0</v>
      </c>
      <c r="K29" s="128">
        <f t="shared" si="8"/>
        <v>0</v>
      </c>
      <c r="L29" s="128">
        <f t="shared" si="9"/>
        <v>0</v>
      </c>
      <c r="M29" s="128">
        <f t="shared" si="10"/>
        <v>0</v>
      </c>
      <c r="N29" s="128">
        <f t="shared" si="11"/>
        <v>0</v>
      </c>
      <c r="O29" s="128">
        <f t="shared" si="12"/>
        <v>0</v>
      </c>
      <c r="P29" s="257">
        <f t="shared" si="13"/>
        <v>0</v>
      </c>
      <c r="V29" s="398">
        <f>SUMIFS(DES!$F:$F,DES!$K:$K,'06'!$V$9,DES!$L:$L,'06'!$M$7,DES!$D:$D,'06'!$C:$C,DES!$O:$O,1)</f>
        <v>0</v>
      </c>
      <c r="W29" s="398">
        <f>SUMIFS(DES!$F:$F,DES!$K:$K,'06'!$W$9,DES!$L:$L,'06'!$M$7,DES!$D:$D,'06'!$C:$C,DES!$O:$O,1)</f>
        <v>0</v>
      </c>
      <c r="X29" s="398">
        <f>SUMIFS(DES!$F:$F,DES!$K:$K,'06'!$X$9,DES!$L:$L,'06'!$M$7,DES!$D:$D,'06'!$C:$C,DES!$O:$O,1)</f>
        <v>0</v>
      </c>
      <c r="Y29" s="398">
        <f>SUMIFS(DES!$F:$F,DES!$K:$K,'06'!$Y$9,DES!$L:$L,'06'!$M$7,DES!$D:$D,'06'!$C:$C,DES!$O:$O,1)</f>
        <v>0</v>
      </c>
      <c r="Z29" s="398">
        <f>SUMIFS(DES!$F:$F,DES!$K:$K,'06'!$Z$9,DES!$L:$L,'06'!$M$7,DES!$D:$D,'06'!$C:$C,DES!$O:$O,1)</f>
        <v>0</v>
      </c>
      <c r="AA29" s="398">
        <f>SUMIFS(DES!$F:$F,DES!$K:$K,'06'!$AA$9,DES!$L:$L,'06'!$M$7,DES!$D:$D,'06'!$C:$C,DES!$O:$O,1)</f>
        <v>0</v>
      </c>
      <c r="AB29" s="398">
        <f>SUMIFS(DES!$F:$F,DES!$K:$K,'06'!$AB$9,DES!$L:$L,'06'!$M$7,DES!$D:$D,'06'!$C:$C,DES!$O:$O,1)</f>
        <v>0</v>
      </c>
      <c r="AC29" s="398">
        <f>SUMIFS(DES!$F:$F,DES!$K:$K,'06'!$AC$9,DES!$L:$L,'06'!$M$7,DES!$D:$D,'06'!$C:$C,DES!$O:$O,1)</f>
        <v>0</v>
      </c>
      <c r="AD29" s="398">
        <f>SUMIFS(DES!$F:$F,DES!$K:$K,'06'!$AD$9,DES!$L:$L,'06'!$M$7,DES!$D:$D,'06'!$C:$C,DES!$O:$O,1)</f>
        <v>0</v>
      </c>
      <c r="AE29" s="398">
        <f>SUMIFS(DES!$F:$F,DES!$K:$K,'06'!$AE$9,DES!$L:$L,'06'!$M$7,DES!$D:$D,'06'!$C:$C,DES!$O:$O,1)</f>
        <v>0</v>
      </c>
      <c r="AF29" s="398">
        <f>SUMIFS(DES!$F:$F,DES!$K:$K,'06'!$AF$9,DES!$L:$L,'06'!$M$7,DES!$D:$D,'06'!$C:$C,DES!$O:$O,1)</f>
        <v>0</v>
      </c>
      <c r="AG29" s="398">
        <f>SUMIFS(DES!$F:$F,DES!$K:$K,'06'!$AG$9,DES!$L:$L,'06'!$M$7,DES!$D:$D,'06'!$C:$C,DES!$O:$O,1)</f>
        <v>0</v>
      </c>
      <c r="AI29" s="398">
        <f>SUMIFS(CAR!$H:$H,CAR!$M:$M,'06'!$V$9,CAR!$N:$N,'06'!$M$7,CAR!$D:$D,'06'!$C:$C,CAR!$Q:$Q,1)</f>
        <v>0</v>
      </c>
      <c r="AJ29" s="398">
        <f>SUMIFS(CAR!$H:$H,CAR!$M:$M,'06'!$W$9,CAR!$N:$N,'06'!$M$7,CAR!$D:$D,'06'!$C:$C,CAR!$Q:$Q,1)</f>
        <v>0</v>
      </c>
      <c r="AK29" s="398">
        <f>SUMIFS(CAR!$H:$H,CAR!$M:$M,'06'!$X$9,CAR!$N:$N,'06'!$M$7,CAR!$D:$D,'06'!$C:$C,CAR!$Q:$Q,1)</f>
        <v>0</v>
      </c>
      <c r="AL29" s="398">
        <f>SUMIFS(CAR!$H:$H,CAR!$M:$M,'06'!$Y$9,CAR!$N:$N,'06'!$M$7,CAR!$D:$D,'06'!$C:$C,CAR!$Q:$Q,1)</f>
        <v>0</v>
      </c>
      <c r="AM29" s="398">
        <f>SUMIFS(CAR!$H:$H,CAR!$M:$M,'06'!$Z$9,CAR!$N:$N,'06'!$M$7,CAR!$D:$D,'06'!$C:$C,CAR!$Q:$Q,1)</f>
        <v>0</v>
      </c>
      <c r="AN29" s="398">
        <f>SUMIFS(CAR!$H:$H,CAR!$M:$M,'06'!$AA$9,CAR!$N:$N,'06'!$M$7,CAR!$D:$D,'06'!$C:$C,CAR!$Q:$Q,1)</f>
        <v>0</v>
      </c>
      <c r="AO29" s="398">
        <f>SUMIFS(CAR!$H:$H,CAR!$M:$M,'06'!$AB$9,CAR!$N:$N,'06'!$M$7,CAR!$D:$D,'06'!$C:$C,CAR!$Q:$Q,1)</f>
        <v>0</v>
      </c>
      <c r="AP29" s="398">
        <f>SUMIFS(CAR!$H:$H,CAR!$M:$M,'06'!$AC$9,CAR!$N:$N,'06'!$M$7,CAR!$D:$D,'06'!$C:$C,CAR!$Q:$Q,1)</f>
        <v>0</v>
      </c>
      <c r="AQ29" s="398">
        <f>SUMIFS(CAR!$H:$H,CAR!$M:$M,'06'!$AD$9,CAR!$N:$N,'06'!$M$7,CAR!$D:$D,'06'!$C:$C,CAR!$Q:$Q,1)</f>
        <v>0</v>
      </c>
      <c r="AR29" s="398">
        <f>SUMIFS(CAR!$H:$H,CAR!$M:$M,'06'!$AE$9,CAR!$N:$N,'06'!$M$7,CAR!$D:$D,'06'!$C:$C,CAR!$Q:$Q,1)</f>
        <v>0</v>
      </c>
      <c r="AS29" s="398">
        <f>SUMIFS(CAR!$H:$H,CAR!$M:$M,'06'!$AF$9,CAR!$N:$N,'06'!$M$7,CAR!$D:$D,'06'!$C:$C,CAR!$Q:$Q,1)</f>
        <v>0</v>
      </c>
      <c r="AT29" s="398">
        <f>SUMIFS(CAR!$H:$H,CAR!$M:$M,'06'!$AG$9,CAR!$N:$N,'06'!$M$7,CAR!$D:$D,'06'!$C:$C,CAR!$Q:$Q,1)</f>
        <v>0</v>
      </c>
      <c r="AU29" s="398">
        <f>SUMIFS(CAR!$H:$H,CAR!$M:$M,'06'!$AH$9,CAR!$N:$N,'06'!$M$7,CAR!$D:$D,'06'!$C:$C,CAR!$Q:$Q,1)</f>
        <v>0</v>
      </c>
      <c r="AX29" s="185">
        <v>2037</v>
      </c>
    </row>
    <row r="30" spans="3:50" ht="15.75" thickBot="1" x14ac:dyDescent="0.3">
      <c r="C30" s="117">
        <f>CAD!I27</f>
        <v>0</v>
      </c>
      <c r="D30" s="128">
        <f t="shared" si="1"/>
        <v>0</v>
      </c>
      <c r="E30" s="128">
        <f t="shared" si="2"/>
        <v>0</v>
      </c>
      <c r="F30" s="128">
        <f t="shared" si="3"/>
        <v>0</v>
      </c>
      <c r="G30" s="128">
        <f t="shared" si="4"/>
        <v>0</v>
      </c>
      <c r="H30" s="128">
        <f t="shared" si="5"/>
        <v>0</v>
      </c>
      <c r="I30" s="128">
        <f t="shared" si="6"/>
        <v>0</v>
      </c>
      <c r="J30" s="128">
        <f t="shared" si="7"/>
        <v>0</v>
      </c>
      <c r="K30" s="128">
        <f t="shared" si="8"/>
        <v>0</v>
      </c>
      <c r="L30" s="128">
        <f t="shared" si="9"/>
        <v>0</v>
      </c>
      <c r="M30" s="128">
        <f t="shared" si="10"/>
        <v>0</v>
      </c>
      <c r="N30" s="128">
        <f t="shared" si="11"/>
        <v>0</v>
      </c>
      <c r="O30" s="128">
        <f t="shared" si="12"/>
        <v>0</v>
      </c>
      <c r="P30" s="257">
        <f t="shared" si="13"/>
        <v>0</v>
      </c>
      <c r="V30" s="398">
        <f>SUMIFS(DES!$F:$F,DES!$K:$K,'06'!$V$9,DES!$L:$L,'06'!$M$7,DES!$D:$D,'06'!$C:$C,DES!$O:$O,1)</f>
        <v>0</v>
      </c>
      <c r="W30" s="398">
        <f>SUMIFS(DES!$F:$F,DES!$K:$K,'06'!$W$9,DES!$L:$L,'06'!$M$7,DES!$D:$D,'06'!$C:$C,DES!$O:$O,1)</f>
        <v>0</v>
      </c>
      <c r="X30" s="398">
        <f>SUMIFS(DES!$F:$F,DES!$K:$K,'06'!$X$9,DES!$L:$L,'06'!$M$7,DES!$D:$D,'06'!$C:$C,DES!$O:$O,1)</f>
        <v>0</v>
      </c>
      <c r="Y30" s="398">
        <f>SUMIFS(DES!$F:$F,DES!$K:$K,'06'!$Y$9,DES!$L:$L,'06'!$M$7,DES!$D:$D,'06'!$C:$C,DES!$O:$O,1)</f>
        <v>0</v>
      </c>
      <c r="Z30" s="398">
        <f>SUMIFS(DES!$F:$F,DES!$K:$K,'06'!$Z$9,DES!$L:$L,'06'!$M$7,DES!$D:$D,'06'!$C:$C,DES!$O:$O,1)</f>
        <v>0</v>
      </c>
      <c r="AA30" s="398">
        <f>SUMIFS(DES!$F:$F,DES!$K:$K,'06'!$AA$9,DES!$L:$L,'06'!$M$7,DES!$D:$D,'06'!$C:$C,DES!$O:$O,1)</f>
        <v>0</v>
      </c>
      <c r="AB30" s="398">
        <f>SUMIFS(DES!$F:$F,DES!$K:$K,'06'!$AB$9,DES!$L:$L,'06'!$M$7,DES!$D:$D,'06'!$C:$C,DES!$O:$O,1)</f>
        <v>0</v>
      </c>
      <c r="AC30" s="398">
        <f>SUMIFS(DES!$F:$F,DES!$K:$K,'06'!$AC$9,DES!$L:$L,'06'!$M$7,DES!$D:$D,'06'!$C:$C,DES!$O:$O,1)</f>
        <v>0</v>
      </c>
      <c r="AD30" s="398">
        <f>SUMIFS(DES!$F:$F,DES!$K:$K,'06'!$AD$9,DES!$L:$L,'06'!$M$7,DES!$D:$D,'06'!$C:$C,DES!$O:$O,1)</f>
        <v>0</v>
      </c>
      <c r="AE30" s="398">
        <f>SUMIFS(DES!$F:$F,DES!$K:$K,'06'!$AE$9,DES!$L:$L,'06'!$M$7,DES!$D:$D,'06'!$C:$C,DES!$O:$O,1)</f>
        <v>0</v>
      </c>
      <c r="AF30" s="398">
        <f>SUMIFS(DES!$F:$F,DES!$K:$K,'06'!$AF$9,DES!$L:$L,'06'!$M$7,DES!$D:$D,'06'!$C:$C,DES!$O:$O,1)</f>
        <v>0</v>
      </c>
      <c r="AG30" s="398">
        <f>SUMIFS(DES!$F:$F,DES!$K:$K,'06'!$AG$9,DES!$L:$L,'06'!$M$7,DES!$D:$D,'06'!$C:$C,DES!$O:$O,1)</f>
        <v>0</v>
      </c>
      <c r="AI30" s="398">
        <f>SUMIFS(CAR!$H:$H,CAR!$M:$M,'06'!$V$9,CAR!$N:$N,'06'!$M$7,CAR!$D:$D,'06'!$C:$C,CAR!$Q:$Q,1)</f>
        <v>0</v>
      </c>
      <c r="AJ30" s="398">
        <f>SUMIFS(CAR!$H:$H,CAR!$M:$M,'06'!$W$9,CAR!$N:$N,'06'!$M$7,CAR!$D:$D,'06'!$C:$C,CAR!$Q:$Q,1)</f>
        <v>0</v>
      </c>
      <c r="AK30" s="398">
        <f>SUMIFS(CAR!$H:$H,CAR!$M:$M,'06'!$X$9,CAR!$N:$N,'06'!$M$7,CAR!$D:$D,'06'!$C:$C,CAR!$Q:$Q,1)</f>
        <v>0</v>
      </c>
      <c r="AL30" s="398">
        <f>SUMIFS(CAR!$H:$H,CAR!$M:$M,'06'!$Y$9,CAR!$N:$N,'06'!$M$7,CAR!$D:$D,'06'!$C:$C,CAR!$Q:$Q,1)</f>
        <v>0</v>
      </c>
      <c r="AM30" s="398">
        <f>SUMIFS(CAR!$H:$H,CAR!$M:$M,'06'!$Z$9,CAR!$N:$N,'06'!$M$7,CAR!$D:$D,'06'!$C:$C,CAR!$Q:$Q,1)</f>
        <v>0</v>
      </c>
      <c r="AN30" s="398">
        <f>SUMIFS(CAR!$H:$H,CAR!$M:$M,'06'!$AA$9,CAR!$N:$N,'06'!$M$7,CAR!$D:$D,'06'!$C:$C,CAR!$Q:$Q,1)</f>
        <v>0</v>
      </c>
      <c r="AO30" s="398">
        <f>SUMIFS(CAR!$H:$H,CAR!$M:$M,'06'!$AB$9,CAR!$N:$N,'06'!$M$7,CAR!$D:$D,'06'!$C:$C,CAR!$Q:$Q,1)</f>
        <v>0</v>
      </c>
      <c r="AP30" s="398">
        <f>SUMIFS(CAR!$H:$H,CAR!$M:$M,'06'!$AC$9,CAR!$N:$N,'06'!$M$7,CAR!$D:$D,'06'!$C:$C,CAR!$Q:$Q,1)</f>
        <v>0</v>
      </c>
      <c r="AQ30" s="398">
        <f>SUMIFS(CAR!$H:$H,CAR!$M:$M,'06'!$AD$9,CAR!$N:$N,'06'!$M$7,CAR!$D:$D,'06'!$C:$C,CAR!$Q:$Q,1)</f>
        <v>0</v>
      </c>
      <c r="AR30" s="398">
        <f>SUMIFS(CAR!$H:$H,CAR!$M:$M,'06'!$AE$9,CAR!$N:$N,'06'!$M$7,CAR!$D:$D,'06'!$C:$C,CAR!$Q:$Q,1)</f>
        <v>0</v>
      </c>
      <c r="AS30" s="398">
        <f>SUMIFS(CAR!$H:$H,CAR!$M:$M,'06'!$AF$9,CAR!$N:$N,'06'!$M$7,CAR!$D:$D,'06'!$C:$C,CAR!$Q:$Q,1)</f>
        <v>0</v>
      </c>
      <c r="AT30" s="398">
        <f>SUMIFS(CAR!$H:$H,CAR!$M:$M,'06'!$AG$9,CAR!$N:$N,'06'!$M$7,CAR!$D:$D,'06'!$C:$C,CAR!$Q:$Q,1)</f>
        <v>0</v>
      </c>
      <c r="AU30" s="398">
        <f>SUMIFS(CAR!$H:$H,CAR!$M:$M,'06'!$AH$9,CAR!$N:$N,'06'!$M$7,CAR!$D:$D,'06'!$C:$C,CAR!$Q:$Q,1)</f>
        <v>0</v>
      </c>
      <c r="AX30" s="185">
        <v>2038</v>
      </c>
    </row>
    <row r="31" spans="3:50" ht="15.75" thickBot="1" x14ac:dyDescent="0.3">
      <c r="C31" s="117">
        <f>CAD!I28</f>
        <v>0</v>
      </c>
      <c r="D31" s="128">
        <f t="shared" si="1"/>
        <v>0</v>
      </c>
      <c r="E31" s="128">
        <f t="shared" si="2"/>
        <v>0</v>
      </c>
      <c r="F31" s="128">
        <f t="shared" si="3"/>
        <v>0</v>
      </c>
      <c r="G31" s="128">
        <f t="shared" si="4"/>
        <v>0</v>
      </c>
      <c r="H31" s="128">
        <f t="shared" si="5"/>
        <v>0</v>
      </c>
      <c r="I31" s="128">
        <f t="shared" si="6"/>
        <v>0</v>
      </c>
      <c r="J31" s="128">
        <f t="shared" si="7"/>
        <v>0</v>
      </c>
      <c r="K31" s="128">
        <f t="shared" si="8"/>
        <v>0</v>
      </c>
      <c r="L31" s="128">
        <f t="shared" si="9"/>
        <v>0</v>
      </c>
      <c r="M31" s="128">
        <f t="shared" si="10"/>
        <v>0</v>
      </c>
      <c r="N31" s="128">
        <f t="shared" si="11"/>
        <v>0</v>
      </c>
      <c r="O31" s="128">
        <f t="shared" si="12"/>
        <v>0</v>
      </c>
      <c r="P31" s="257">
        <f t="shared" si="13"/>
        <v>0</v>
      </c>
      <c r="V31" s="398">
        <f>SUMIFS(DES!$F:$F,DES!$K:$K,'06'!$V$9,DES!$L:$L,'06'!$M$7,DES!$D:$D,'06'!$C:$C,DES!$O:$O,1)</f>
        <v>0</v>
      </c>
      <c r="W31" s="398">
        <f>SUMIFS(DES!$F:$F,DES!$K:$K,'06'!$W$9,DES!$L:$L,'06'!$M$7,DES!$D:$D,'06'!$C:$C,DES!$O:$O,1)</f>
        <v>0</v>
      </c>
      <c r="X31" s="398">
        <f>SUMIFS(DES!$F:$F,DES!$K:$K,'06'!$X$9,DES!$L:$L,'06'!$M$7,DES!$D:$D,'06'!$C:$C,DES!$O:$O,1)</f>
        <v>0</v>
      </c>
      <c r="Y31" s="398">
        <f>SUMIFS(DES!$F:$F,DES!$K:$K,'06'!$Y$9,DES!$L:$L,'06'!$M$7,DES!$D:$D,'06'!$C:$C,DES!$O:$O,1)</f>
        <v>0</v>
      </c>
      <c r="Z31" s="398">
        <f>SUMIFS(DES!$F:$F,DES!$K:$K,'06'!$Z$9,DES!$L:$L,'06'!$M$7,DES!$D:$D,'06'!$C:$C,DES!$O:$O,1)</f>
        <v>0</v>
      </c>
      <c r="AA31" s="398">
        <f>SUMIFS(DES!$F:$F,DES!$K:$K,'06'!$AA$9,DES!$L:$L,'06'!$M$7,DES!$D:$D,'06'!$C:$C,DES!$O:$O,1)</f>
        <v>0</v>
      </c>
      <c r="AB31" s="398">
        <f>SUMIFS(DES!$F:$F,DES!$K:$K,'06'!$AB$9,DES!$L:$L,'06'!$M$7,DES!$D:$D,'06'!$C:$C,DES!$O:$O,1)</f>
        <v>0</v>
      </c>
      <c r="AC31" s="398">
        <f>SUMIFS(DES!$F:$F,DES!$K:$K,'06'!$AC$9,DES!$L:$L,'06'!$M$7,DES!$D:$D,'06'!$C:$C,DES!$O:$O,1)</f>
        <v>0</v>
      </c>
      <c r="AD31" s="398">
        <f>SUMIFS(DES!$F:$F,DES!$K:$K,'06'!$AD$9,DES!$L:$L,'06'!$M$7,DES!$D:$D,'06'!$C:$C,DES!$O:$O,1)</f>
        <v>0</v>
      </c>
      <c r="AE31" s="398">
        <f>SUMIFS(DES!$F:$F,DES!$K:$K,'06'!$AE$9,DES!$L:$L,'06'!$M$7,DES!$D:$D,'06'!$C:$C,DES!$O:$O,1)</f>
        <v>0</v>
      </c>
      <c r="AF31" s="398">
        <f>SUMIFS(DES!$F:$F,DES!$K:$K,'06'!$AF$9,DES!$L:$L,'06'!$M$7,DES!$D:$D,'06'!$C:$C,DES!$O:$O,1)</f>
        <v>0</v>
      </c>
      <c r="AG31" s="398">
        <f>SUMIFS(DES!$F:$F,DES!$K:$K,'06'!$AG$9,DES!$L:$L,'06'!$M$7,DES!$D:$D,'06'!$C:$C,DES!$O:$O,1)</f>
        <v>0</v>
      </c>
      <c r="AI31" s="398">
        <f>SUMIFS(CAR!$H:$H,CAR!$M:$M,'06'!$V$9,CAR!$N:$N,'06'!$M$7,CAR!$D:$D,'06'!$C:$C,CAR!$Q:$Q,1)</f>
        <v>0</v>
      </c>
      <c r="AJ31" s="398">
        <f>SUMIFS(CAR!$H:$H,CAR!$M:$M,'06'!$W$9,CAR!$N:$N,'06'!$M$7,CAR!$D:$D,'06'!$C:$C,CAR!$Q:$Q,1)</f>
        <v>0</v>
      </c>
      <c r="AK31" s="398">
        <f>SUMIFS(CAR!$H:$H,CAR!$M:$M,'06'!$X$9,CAR!$N:$N,'06'!$M$7,CAR!$D:$D,'06'!$C:$C,CAR!$Q:$Q,1)</f>
        <v>0</v>
      </c>
      <c r="AL31" s="398">
        <f>SUMIFS(CAR!$H:$H,CAR!$M:$M,'06'!$Y$9,CAR!$N:$N,'06'!$M$7,CAR!$D:$D,'06'!$C:$C,CAR!$Q:$Q,1)</f>
        <v>0</v>
      </c>
      <c r="AM31" s="398">
        <f>SUMIFS(CAR!$H:$H,CAR!$M:$M,'06'!$Z$9,CAR!$N:$N,'06'!$M$7,CAR!$D:$D,'06'!$C:$C,CAR!$Q:$Q,1)</f>
        <v>0</v>
      </c>
      <c r="AN31" s="398">
        <f>SUMIFS(CAR!$H:$H,CAR!$M:$M,'06'!$AA$9,CAR!$N:$N,'06'!$M$7,CAR!$D:$D,'06'!$C:$C,CAR!$Q:$Q,1)</f>
        <v>0</v>
      </c>
      <c r="AO31" s="398">
        <f>SUMIFS(CAR!$H:$H,CAR!$M:$M,'06'!$AB$9,CAR!$N:$N,'06'!$M$7,CAR!$D:$D,'06'!$C:$C,CAR!$Q:$Q,1)</f>
        <v>0</v>
      </c>
      <c r="AP31" s="398">
        <f>SUMIFS(CAR!$H:$H,CAR!$M:$M,'06'!$AC$9,CAR!$N:$N,'06'!$M$7,CAR!$D:$D,'06'!$C:$C,CAR!$Q:$Q,1)</f>
        <v>0</v>
      </c>
      <c r="AQ31" s="398">
        <f>SUMIFS(CAR!$H:$H,CAR!$M:$M,'06'!$AD$9,CAR!$N:$N,'06'!$M$7,CAR!$D:$D,'06'!$C:$C,CAR!$Q:$Q,1)</f>
        <v>0</v>
      </c>
      <c r="AR31" s="398">
        <f>SUMIFS(CAR!$H:$H,CAR!$M:$M,'06'!$AE$9,CAR!$N:$N,'06'!$M$7,CAR!$D:$D,'06'!$C:$C,CAR!$Q:$Q,1)</f>
        <v>0</v>
      </c>
      <c r="AS31" s="398">
        <f>SUMIFS(CAR!$H:$H,CAR!$M:$M,'06'!$AF$9,CAR!$N:$N,'06'!$M$7,CAR!$D:$D,'06'!$C:$C,CAR!$Q:$Q,1)</f>
        <v>0</v>
      </c>
      <c r="AT31" s="398">
        <f>SUMIFS(CAR!$H:$H,CAR!$M:$M,'06'!$AG$9,CAR!$N:$N,'06'!$M$7,CAR!$D:$D,'06'!$C:$C,CAR!$Q:$Q,1)</f>
        <v>0</v>
      </c>
      <c r="AU31" s="398">
        <f>SUMIFS(CAR!$H:$H,CAR!$M:$M,'06'!$AH$9,CAR!$N:$N,'06'!$M$7,CAR!$D:$D,'06'!$C:$C,CAR!$Q:$Q,1)</f>
        <v>0</v>
      </c>
      <c r="AX31" s="185">
        <v>2039</v>
      </c>
    </row>
    <row r="32" spans="3:50" ht="15.75" thickBot="1" x14ac:dyDescent="0.3">
      <c r="C32" s="117">
        <f>CAD!I29</f>
        <v>0</v>
      </c>
      <c r="D32" s="128">
        <f t="shared" si="1"/>
        <v>0</v>
      </c>
      <c r="E32" s="128">
        <f t="shared" si="2"/>
        <v>0</v>
      </c>
      <c r="F32" s="128">
        <f t="shared" si="3"/>
        <v>0</v>
      </c>
      <c r="G32" s="128">
        <f t="shared" si="4"/>
        <v>0</v>
      </c>
      <c r="H32" s="128">
        <f t="shared" si="5"/>
        <v>0</v>
      </c>
      <c r="I32" s="128">
        <f t="shared" si="6"/>
        <v>0</v>
      </c>
      <c r="J32" s="128">
        <f t="shared" si="7"/>
        <v>0</v>
      </c>
      <c r="K32" s="128">
        <f t="shared" si="8"/>
        <v>0</v>
      </c>
      <c r="L32" s="128">
        <f t="shared" si="9"/>
        <v>0</v>
      </c>
      <c r="M32" s="128">
        <f t="shared" si="10"/>
        <v>0</v>
      </c>
      <c r="N32" s="128">
        <f t="shared" si="11"/>
        <v>0</v>
      </c>
      <c r="O32" s="128">
        <f t="shared" si="12"/>
        <v>0</v>
      </c>
      <c r="P32" s="257">
        <f t="shared" si="13"/>
        <v>0</v>
      </c>
      <c r="V32" s="398">
        <f>SUMIFS(DES!$F:$F,DES!$K:$K,'06'!$V$9,DES!$L:$L,'06'!$M$7,DES!$D:$D,'06'!$C:$C,DES!$O:$O,1)</f>
        <v>0</v>
      </c>
      <c r="W32" s="398">
        <f>SUMIFS(DES!$F:$F,DES!$K:$K,'06'!$W$9,DES!$L:$L,'06'!$M$7,DES!$D:$D,'06'!$C:$C,DES!$O:$O,1)</f>
        <v>0</v>
      </c>
      <c r="X32" s="398">
        <f>SUMIFS(DES!$F:$F,DES!$K:$K,'06'!$X$9,DES!$L:$L,'06'!$M$7,DES!$D:$D,'06'!$C:$C,DES!$O:$O,1)</f>
        <v>0</v>
      </c>
      <c r="Y32" s="398">
        <f>SUMIFS(DES!$F:$F,DES!$K:$K,'06'!$Y$9,DES!$L:$L,'06'!$M$7,DES!$D:$D,'06'!$C:$C,DES!$O:$O,1)</f>
        <v>0</v>
      </c>
      <c r="Z32" s="398">
        <f>SUMIFS(DES!$F:$F,DES!$K:$K,'06'!$Z$9,DES!$L:$L,'06'!$M$7,DES!$D:$D,'06'!$C:$C,DES!$O:$O,1)</f>
        <v>0</v>
      </c>
      <c r="AA32" s="398">
        <f>SUMIFS(DES!$F:$F,DES!$K:$K,'06'!$AA$9,DES!$L:$L,'06'!$M$7,DES!$D:$D,'06'!$C:$C,DES!$O:$O,1)</f>
        <v>0</v>
      </c>
      <c r="AB32" s="398">
        <f>SUMIFS(DES!$F:$F,DES!$K:$K,'06'!$AB$9,DES!$L:$L,'06'!$M$7,DES!$D:$D,'06'!$C:$C,DES!$O:$O,1)</f>
        <v>0</v>
      </c>
      <c r="AC32" s="398">
        <f>SUMIFS(DES!$F:$F,DES!$K:$K,'06'!$AC$9,DES!$L:$L,'06'!$M$7,DES!$D:$D,'06'!$C:$C,DES!$O:$O,1)</f>
        <v>0</v>
      </c>
      <c r="AD32" s="398">
        <f>SUMIFS(DES!$F:$F,DES!$K:$K,'06'!$AD$9,DES!$L:$L,'06'!$M$7,DES!$D:$D,'06'!$C:$C,DES!$O:$O,1)</f>
        <v>0</v>
      </c>
      <c r="AE32" s="398">
        <f>SUMIFS(DES!$F:$F,DES!$K:$K,'06'!$AE$9,DES!$L:$L,'06'!$M$7,DES!$D:$D,'06'!$C:$C,DES!$O:$O,1)</f>
        <v>0</v>
      </c>
      <c r="AF32" s="398">
        <f>SUMIFS(DES!$F:$F,DES!$K:$K,'06'!$AF$9,DES!$L:$L,'06'!$M$7,DES!$D:$D,'06'!$C:$C,DES!$O:$O,1)</f>
        <v>0</v>
      </c>
      <c r="AG32" s="398">
        <f>SUMIFS(DES!$F:$F,DES!$K:$K,'06'!$AG$9,DES!$L:$L,'06'!$M$7,DES!$D:$D,'06'!$C:$C,DES!$O:$O,1)</f>
        <v>0</v>
      </c>
      <c r="AI32" s="398">
        <f>SUMIFS(CAR!$H:$H,CAR!$M:$M,'06'!$V$9,CAR!$N:$N,'06'!$M$7,CAR!$D:$D,'06'!$C:$C,CAR!$Q:$Q,1)</f>
        <v>0</v>
      </c>
      <c r="AJ32" s="398">
        <f>SUMIFS(CAR!$H:$H,CAR!$M:$M,'06'!$W$9,CAR!$N:$N,'06'!$M$7,CAR!$D:$D,'06'!$C:$C,CAR!$Q:$Q,1)</f>
        <v>0</v>
      </c>
      <c r="AK32" s="398">
        <f>SUMIFS(CAR!$H:$H,CAR!$M:$M,'06'!$X$9,CAR!$N:$N,'06'!$M$7,CAR!$D:$D,'06'!$C:$C,CAR!$Q:$Q,1)</f>
        <v>0</v>
      </c>
      <c r="AL32" s="398">
        <f>SUMIFS(CAR!$H:$H,CAR!$M:$M,'06'!$Y$9,CAR!$N:$N,'06'!$M$7,CAR!$D:$D,'06'!$C:$C,CAR!$Q:$Q,1)</f>
        <v>0</v>
      </c>
      <c r="AM32" s="398">
        <f>SUMIFS(CAR!$H:$H,CAR!$M:$M,'06'!$Z$9,CAR!$N:$N,'06'!$M$7,CAR!$D:$D,'06'!$C:$C,CAR!$Q:$Q,1)</f>
        <v>0</v>
      </c>
      <c r="AN32" s="398">
        <f>SUMIFS(CAR!$H:$H,CAR!$M:$M,'06'!$AA$9,CAR!$N:$N,'06'!$M$7,CAR!$D:$D,'06'!$C:$C,CAR!$Q:$Q,1)</f>
        <v>0</v>
      </c>
      <c r="AO32" s="398">
        <f>SUMIFS(CAR!$H:$H,CAR!$M:$M,'06'!$AB$9,CAR!$N:$N,'06'!$M$7,CAR!$D:$D,'06'!$C:$C,CAR!$Q:$Q,1)</f>
        <v>0</v>
      </c>
      <c r="AP32" s="398">
        <f>SUMIFS(CAR!$H:$H,CAR!$M:$M,'06'!$AC$9,CAR!$N:$N,'06'!$M$7,CAR!$D:$D,'06'!$C:$C,CAR!$Q:$Q,1)</f>
        <v>0</v>
      </c>
      <c r="AQ32" s="398">
        <f>SUMIFS(CAR!$H:$H,CAR!$M:$M,'06'!$AD$9,CAR!$N:$N,'06'!$M$7,CAR!$D:$D,'06'!$C:$C,CAR!$Q:$Q,1)</f>
        <v>0</v>
      </c>
      <c r="AR32" s="398">
        <f>SUMIFS(CAR!$H:$H,CAR!$M:$M,'06'!$AE$9,CAR!$N:$N,'06'!$M$7,CAR!$D:$D,'06'!$C:$C,CAR!$Q:$Q,1)</f>
        <v>0</v>
      </c>
      <c r="AS32" s="398">
        <f>SUMIFS(CAR!$H:$H,CAR!$M:$M,'06'!$AF$9,CAR!$N:$N,'06'!$M$7,CAR!$D:$D,'06'!$C:$C,CAR!$Q:$Q,1)</f>
        <v>0</v>
      </c>
      <c r="AT32" s="398">
        <f>SUMIFS(CAR!$H:$H,CAR!$M:$M,'06'!$AG$9,CAR!$N:$N,'06'!$M$7,CAR!$D:$D,'06'!$C:$C,CAR!$Q:$Q,1)</f>
        <v>0</v>
      </c>
      <c r="AU32" s="398">
        <f>SUMIFS(CAR!$H:$H,CAR!$M:$M,'06'!$AH$9,CAR!$N:$N,'06'!$M$7,CAR!$D:$D,'06'!$C:$C,CAR!$Q:$Q,1)</f>
        <v>0</v>
      </c>
      <c r="AX32" s="185">
        <v>2040</v>
      </c>
    </row>
    <row r="33" spans="3:50" ht="15.75" thickBot="1" x14ac:dyDescent="0.3">
      <c r="C33" s="117">
        <f>CAD!I30</f>
        <v>0</v>
      </c>
      <c r="D33" s="128">
        <f t="shared" si="1"/>
        <v>0</v>
      </c>
      <c r="E33" s="128">
        <f t="shared" si="2"/>
        <v>0</v>
      </c>
      <c r="F33" s="128">
        <f t="shared" si="3"/>
        <v>0</v>
      </c>
      <c r="G33" s="128">
        <f t="shared" si="4"/>
        <v>0</v>
      </c>
      <c r="H33" s="128">
        <f t="shared" si="5"/>
        <v>0</v>
      </c>
      <c r="I33" s="128">
        <f t="shared" si="6"/>
        <v>0</v>
      </c>
      <c r="J33" s="128">
        <f t="shared" si="7"/>
        <v>0</v>
      </c>
      <c r="K33" s="128">
        <f t="shared" si="8"/>
        <v>0</v>
      </c>
      <c r="L33" s="128">
        <f t="shared" si="9"/>
        <v>0</v>
      </c>
      <c r="M33" s="128">
        <f t="shared" si="10"/>
        <v>0</v>
      </c>
      <c r="N33" s="128">
        <f t="shared" si="11"/>
        <v>0</v>
      </c>
      <c r="O33" s="128">
        <f t="shared" si="12"/>
        <v>0</v>
      </c>
      <c r="P33" s="257">
        <f t="shared" si="13"/>
        <v>0</v>
      </c>
      <c r="V33" s="398">
        <f>SUMIFS(DES!$F:$F,DES!$K:$K,'06'!$V$9,DES!$L:$L,'06'!$M$7,DES!$D:$D,'06'!$C:$C,DES!$O:$O,1)</f>
        <v>0</v>
      </c>
      <c r="W33" s="398">
        <f>SUMIFS(DES!$F:$F,DES!$K:$K,'06'!$W$9,DES!$L:$L,'06'!$M$7,DES!$D:$D,'06'!$C:$C,DES!$O:$O,1)</f>
        <v>0</v>
      </c>
      <c r="X33" s="398">
        <f>SUMIFS(DES!$F:$F,DES!$K:$K,'06'!$X$9,DES!$L:$L,'06'!$M$7,DES!$D:$D,'06'!$C:$C,DES!$O:$O,1)</f>
        <v>0</v>
      </c>
      <c r="Y33" s="398">
        <f>SUMIFS(DES!$F:$F,DES!$K:$K,'06'!$Y$9,DES!$L:$L,'06'!$M$7,DES!$D:$D,'06'!$C:$C,DES!$O:$O,1)</f>
        <v>0</v>
      </c>
      <c r="Z33" s="398">
        <f>SUMIFS(DES!$F:$F,DES!$K:$K,'06'!$Z$9,DES!$L:$L,'06'!$M$7,DES!$D:$D,'06'!$C:$C,DES!$O:$O,1)</f>
        <v>0</v>
      </c>
      <c r="AA33" s="398">
        <f>SUMIFS(DES!$F:$F,DES!$K:$K,'06'!$AA$9,DES!$L:$L,'06'!$M$7,DES!$D:$D,'06'!$C:$C,DES!$O:$O,1)</f>
        <v>0</v>
      </c>
      <c r="AB33" s="398">
        <f>SUMIFS(DES!$F:$F,DES!$K:$K,'06'!$AB$9,DES!$L:$L,'06'!$M$7,DES!$D:$D,'06'!$C:$C,DES!$O:$O,1)</f>
        <v>0</v>
      </c>
      <c r="AC33" s="398">
        <f>SUMIFS(DES!$F:$F,DES!$K:$K,'06'!$AC$9,DES!$L:$L,'06'!$M$7,DES!$D:$D,'06'!$C:$C,DES!$O:$O,1)</f>
        <v>0</v>
      </c>
      <c r="AD33" s="398">
        <f>SUMIFS(DES!$F:$F,DES!$K:$K,'06'!$AD$9,DES!$L:$L,'06'!$M$7,DES!$D:$D,'06'!$C:$C,DES!$O:$O,1)</f>
        <v>0</v>
      </c>
      <c r="AE33" s="398">
        <f>SUMIFS(DES!$F:$F,DES!$K:$K,'06'!$AE$9,DES!$L:$L,'06'!$M$7,DES!$D:$D,'06'!$C:$C,DES!$O:$O,1)</f>
        <v>0</v>
      </c>
      <c r="AF33" s="398">
        <f>SUMIFS(DES!$F:$F,DES!$K:$K,'06'!$AF$9,DES!$L:$L,'06'!$M$7,DES!$D:$D,'06'!$C:$C,DES!$O:$O,1)</f>
        <v>0</v>
      </c>
      <c r="AG33" s="398">
        <f>SUMIFS(DES!$F:$F,DES!$K:$K,'06'!$AG$9,DES!$L:$L,'06'!$M$7,DES!$D:$D,'06'!$C:$C,DES!$O:$O,1)</f>
        <v>0</v>
      </c>
      <c r="AI33" s="398">
        <f>SUMIFS(CAR!$H:$H,CAR!$M:$M,'06'!$V$9,CAR!$N:$N,'06'!$M$7,CAR!$D:$D,'06'!$C:$C,CAR!$Q:$Q,1)</f>
        <v>0</v>
      </c>
      <c r="AJ33" s="398">
        <f>SUMIFS(CAR!$H:$H,CAR!$M:$M,'06'!$W$9,CAR!$N:$N,'06'!$M$7,CAR!$D:$D,'06'!$C:$C,CAR!$Q:$Q,1)</f>
        <v>0</v>
      </c>
      <c r="AK33" s="398">
        <f>SUMIFS(CAR!$H:$H,CAR!$M:$M,'06'!$X$9,CAR!$N:$N,'06'!$M$7,CAR!$D:$D,'06'!$C:$C,CAR!$Q:$Q,1)</f>
        <v>0</v>
      </c>
      <c r="AL33" s="398">
        <f>SUMIFS(CAR!$H:$H,CAR!$M:$M,'06'!$Y$9,CAR!$N:$N,'06'!$M$7,CAR!$D:$D,'06'!$C:$C,CAR!$Q:$Q,1)</f>
        <v>0</v>
      </c>
      <c r="AM33" s="398">
        <f>SUMIFS(CAR!$H:$H,CAR!$M:$M,'06'!$Z$9,CAR!$N:$N,'06'!$M$7,CAR!$D:$D,'06'!$C:$C,CAR!$Q:$Q,1)</f>
        <v>0</v>
      </c>
      <c r="AN33" s="398">
        <f>SUMIFS(CAR!$H:$H,CAR!$M:$M,'06'!$AA$9,CAR!$N:$N,'06'!$M$7,CAR!$D:$D,'06'!$C:$C,CAR!$Q:$Q,1)</f>
        <v>0</v>
      </c>
      <c r="AO33" s="398">
        <f>SUMIFS(CAR!$H:$H,CAR!$M:$M,'06'!$AB$9,CAR!$N:$N,'06'!$M$7,CAR!$D:$D,'06'!$C:$C,CAR!$Q:$Q,1)</f>
        <v>0</v>
      </c>
      <c r="AP33" s="398">
        <f>SUMIFS(CAR!$H:$H,CAR!$M:$M,'06'!$AC$9,CAR!$N:$N,'06'!$M$7,CAR!$D:$D,'06'!$C:$C,CAR!$Q:$Q,1)</f>
        <v>0</v>
      </c>
      <c r="AQ33" s="398">
        <f>SUMIFS(CAR!$H:$H,CAR!$M:$M,'06'!$AD$9,CAR!$N:$N,'06'!$M$7,CAR!$D:$D,'06'!$C:$C,CAR!$Q:$Q,1)</f>
        <v>0</v>
      </c>
      <c r="AR33" s="398">
        <f>SUMIFS(CAR!$H:$H,CAR!$M:$M,'06'!$AE$9,CAR!$N:$N,'06'!$M$7,CAR!$D:$D,'06'!$C:$C,CAR!$Q:$Q,1)</f>
        <v>0</v>
      </c>
      <c r="AS33" s="398">
        <f>SUMIFS(CAR!$H:$H,CAR!$M:$M,'06'!$AF$9,CAR!$N:$N,'06'!$M$7,CAR!$D:$D,'06'!$C:$C,CAR!$Q:$Q,1)</f>
        <v>0</v>
      </c>
      <c r="AT33" s="398">
        <f>SUMIFS(CAR!$H:$H,CAR!$M:$M,'06'!$AG$9,CAR!$N:$N,'06'!$M$7,CAR!$D:$D,'06'!$C:$C,CAR!$Q:$Q,1)</f>
        <v>0</v>
      </c>
      <c r="AU33" s="398">
        <f>SUMIFS(CAR!$H:$H,CAR!$M:$M,'06'!$AH$9,CAR!$N:$N,'06'!$M$7,CAR!$D:$D,'06'!$C:$C,CAR!$Q:$Q,1)</f>
        <v>0</v>
      </c>
      <c r="AX33" s="185">
        <v>2041</v>
      </c>
    </row>
    <row r="34" spans="3:50" ht="15.75" thickBot="1" x14ac:dyDescent="0.3">
      <c r="C34" s="117">
        <f>CAD!I31</f>
        <v>0</v>
      </c>
      <c r="D34" s="128">
        <f t="shared" si="1"/>
        <v>0</v>
      </c>
      <c r="E34" s="128">
        <f t="shared" si="2"/>
        <v>0</v>
      </c>
      <c r="F34" s="128">
        <f t="shared" si="3"/>
        <v>0</v>
      </c>
      <c r="G34" s="128">
        <f t="shared" si="4"/>
        <v>0</v>
      </c>
      <c r="H34" s="128">
        <f t="shared" si="5"/>
        <v>0</v>
      </c>
      <c r="I34" s="128">
        <f t="shared" si="6"/>
        <v>0</v>
      </c>
      <c r="J34" s="128">
        <f t="shared" si="7"/>
        <v>0</v>
      </c>
      <c r="K34" s="128">
        <f t="shared" si="8"/>
        <v>0</v>
      </c>
      <c r="L34" s="128">
        <f t="shared" si="9"/>
        <v>0</v>
      </c>
      <c r="M34" s="128">
        <f t="shared" si="10"/>
        <v>0</v>
      </c>
      <c r="N34" s="128">
        <f t="shared" si="11"/>
        <v>0</v>
      </c>
      <c r="O34" s="128">
        <f t="shared" si="12"/>
        <v>0</v>
      </c>
      <c r="P34" s="257">
        <f t="shared" si="13"/>
        <v>0</v>
      </c>
      <c r="V34" s="398">
        <f>SUMIFS(DES!$F:$F,DES!$K:$K,'06'!$V$9,DES!$L:$L,'06'!$M$7,DES!$D:$D,'06'!$C:$C,DES!$O:$O,1)</f>
        <v>0</v>
      </c>
      <c r="W34" s="398">
        <f>SUMIFS(DES!$F:$F,DES!$K:$K,'06'!$W$9,DES!$L:$L,'06'!$M$7,DES!$D:$D,'06'!$C:$C,DES!$O:$O,1)</f>
        <v>0</v>
      </c>
      <c r="X34" s="398">
        <f>SUMIFS(DES!$F:$F,DES!$K:$K,'06'!$X$9,DES!$L:$L,'06'!$M$7,DES!$D:$D,'06'!$C:$C,DES!$O:$O,1)</f>
        <v>0</v>
      </c>
      <c r="Y34" s="398">
        <f>SUMIFS(DES!$F:$F,DES!$K:$K,'06'!$Y$9,DES!$L:$L,'06'!$M$7,DES!$D:$D,'06'!$C:$C,DES!$O:$O,1)</f>
        <v>0</v>
      </c>
      <c r="Z34" s="398">
        <f>SUMIFS(DES!$F:$F,DES!$K:$K,'06'!$Z$9,DES!$L:$L,'06'!$M$7,DES!$D:$D,'06'!$C:$C,DES!$O:$O,1)</f>
        <v>0</v>
      </c>
      <c r="AA34" s="398">
        <f>SUMIFS(DES!$F:$F,DES!$K:$K,'06'!$AA$9,DES!$L:$L,'06'!$M$7,DES!$D:$D,'06'!$C:$C,DES!$O:$O,1)</f>
        <v>0</v>
      </c>
      <c r="AB34" s="398">
        <f>SUMIFS(DES!$F:$F,DES!$K:$K,'06'!$AB$9,DES!$L:$L,'06'!$M$7,DES!$D:$D,'06'!$C:$C,DES!$O:$O,1)</f>
        <v>0</v>
      </c>
      <c r="AC34" s="398">
        <f>SUMIFS(DES!$F:$F,DES!$K:$K,'06'!$AC$9,DES!$L:$L,'06'!$M$7,DES!$D:$D,'06'!$C:$C,DES!$O:$O,1)</f>
        <v>0</v>
      </c>
      <c r="AD34" s="398">
        <f>SUMIFS(DES!$F:$F,DES!$K:$K,'06'!$AD$9,DES!$L:$L,'06'!$M$7,DES!$D:$D,'06'!$C:$C,DES!$O:$O,1)</f>
        <v>0</v>
      </c>
      <c r="AE34" s="398">
        <f>SUMIFS(DES!$F:$F,DES!$K:$K,'06'!$AE$9,DES!$L:$L,'06'!$M$7,DES!$D:$D,'06'!$C:$C,DES!$O:$O,1)</f>
        <v>0</v>
      </c>
      <c r="AF34" s="398">
        <f>SUMIFS(DES!$F:$F,DES!$K:$K,'06'!$AF$9,DES!$L:$L,'06'!$M$7,DES!$D:$D,'06'!$C:$C,DES!$O:$O,1)</f>
        <v>0</v>
      </c>
      <c r="AG34" s="398">
        <f>SUMIFS(DES!$F:$F,DES!$K:$K,'06'!$AG$9,DES!$L:$L,'06'!$M$7,DES!$D:$D,'06'!$C:$C,DES!$O:$O,1)</f>
        <v>0</v>
      </c>
      <c r="AI34" s="398">
        <f>SUMIFS(CAR!$H:$H,CAR!$M:$M,'06'!$V$9,CAR!$N:$N,'06'!$M$7,CAR!$D:$D,'06'!$C:$C,CAR!$Q:$Q,1)</f>
        <v>0</v>
      </c>
      <c r="AJ34" s="398">
        <f>SUMIFS(CAR!$H:$H,CAR!$M:$M,'06'!$W$9,CAR!$N:$N,'06'!$M$7,CAR!$D:$D,'06'!$C:$C,CAR!$Q:$Q,1)</f>
        <v>0</v>
      </c>
      <c r="AK34" s="398">
        <f>SUMIFS(CAR!$H:$H,CAR!$M:$M,'06'!$X$9,CAR!$N:$N,'06'!$M$7,CAR!$D:$D,'06'!$C:$C,CAR!$Q:$Q,1)</f>
        <v>0</v>
      </c>
      <c r="AL34" s="398">
        <f>SUMIFS(CAR!$H:$H,CAR!$M:$M,'06'!$Y$9,CAR!$N:$N,'06'!$M$7,CAR!$D:$D,'06'!$C:$C,CAR!$Q:$Q,1)</f>
        <v>0</v>
      </c>
      <c r="AM34" s="398">
        <f>SUMIFS(CAR!$H:$H,CAR!$M:$M,'06'!$Z$9,CAR!$N:$N,'06'!$M$7,CAR!$D:$D,'06'!$C:$C,CAR!$Q:$Q,1)</f>
        <v>0</v>
      </c>
      <c r="AN34" s="398">
        <f>SUMIFS(CAR!$H:$H,CAR!$M:$M,'06'!$AA$9,CAR!$N:$N,'06'!$M$7,CAR!$D:$D,'06'!$C:$C,CAR!$Q:$Q,1)</f>
        <v>0</v>
      </c>
      <c r="AO34" s="398">
        <f>SUMIFS(CAR!$H:$H,CAR!$M:$M,'06'!$AB$9,CAR!$N:$N,'06'!$M$7,CAR!$D:$D,'06'!$C:$C,CAR!$Q:$Q,1)</f>
        <v>0</v>
      </c>
      <c r="AP34" s="398">
        <f>SUMIFS(CAR!$H:$H,CAR!$M:$M,'06'!$AC$9,CAR!$N:$N,'06'!$M$7,CAR!$D:$D,'06'!$C:$C,CAR!$Q:$Q,1)</f>
        <v>0</v>
      </c>
      <c r="AQ34" s="398">
        <f>SUMIFS(CAR!$H:$H,CAR!$M:$M,'06'!$AD$9,CAR!$N:$N,'06'!$M$7,CAR!$D:$D,'06'!$C:$C,CAR!$Q:$Q,1)</f>
        <v>0</v>
      </c>
      <c r="AR34" s="398">
        <f>SUMIFS(CAR!$H:$H,CAR!$M:$M,'06'!$AE$9,CAR!$N:$N,'06'!$M$7,CAR!$D:$D,'06'!$C:$C,CAR!$Q:$Q,1)</f>
        <v>0</v>
      </c>
      <c r="AS34" s="398">
        <f>SUMIFS(CAR!$H:$H,CAR!$M:$M,'06'!$AF$9,CAR!$N:$N,'06'!$M$7,CAR!$D:$D,'06'!$C:$C,CAR!$Q:$Q,1)</f>
        <v>0</v>
      </c>
      <c r="AT34" s="398">
        <f>SUMIFS(CAR!$H:$H,CAR!$M:$M,'06'!$AG$9,CAR!$N:$N,'06'!$M$7,CAR!$D:$D,'06'!$C:$C,CAR!$Q:$Q,1)</f>
        <v>0</v>
      </c>
      <c r="AU34" s="398">
        <f>SUMIFS(CAR!$H:$H,CAR!$M:$M,'06'!$AH$9,CAR!$N:$N,'06'!$M$7,CAR!$D:$D,'06'!$C:$C,CAR!$Q:$Q,1)</f>
        <v>0</v>
      </c>
      <c r="AX34" s="185">
        <v>2042</v>
      </c>
    </row>
    <row r="35" spans="3:50" ht="15.75" thickBot="1" x14ac:dyDescent="0.3">
      <c r="C35" s="117">
        <f>CAD!K7</f>
        <v>0</v>
      </c>
      <c r="D35" s="128">
        <f t="shared" si="1"/>
        <v>0</v>
      </c>
      <c r="E35" s="128">
        <f t="shared" si="2"/>
        <v>0</v>
      </c>
      <c r="F35" s="128">
        <f t="shared" si="3"/>
        <v>0</v>
      </c>
      <c r="G35" s="128">
        <f t="shared" si="4"/>
        <v>0</v>
      </c>
      <c r="H35" s="128">
        <f t="shared" si="5"/>
        <v>0</v>
      </c>
      <c r="I35" s="128">
        <f t="shared" si="6"/>
        <v>0</v>
      </c>
      <c r="J35" s="128">
        <f t="shared" si="7"/>
        <v>0</v>
      </c>
      <c r="K35" s="128">
        <f t="shared" si="8"/>
        <v>0</v>
      </c>
      <c r="L35" s="128">
        <f t="shared" si="9"/>
        <v>0</v>
      </c>
      <c r="M35" s="128">
        <f t="shared" si="10"/>
        <v>0</v>
      </c>
      <c r="N35" s="128">
        <f t="shared" si="11"/>
        <v>0</v>
      </c>
      <c r="O35" s="128">
        <f t="shared" si="12"/>
        <v>0</v>
      </c>
      <c r="P35" s="257">
        <f t="shared" si="13"/>
        <v>0</v>
      </c>
      <c r="V35" s="398">
        <f>SUMIFS(DES!$F:$F,DES!$K:$K,'06'!$V$9,DES!$L:$L,'06'!$M$7,DES!$D:$D,'06'!$C:$C,DES!$O:$O,1)</f>
        <v>0</v>
      </c>
      <c r="W35" s="398">
        <f>SUMIFS(DES!$F:$F,DES!$K:$K,'06'!$W$9,DES!$L:$L,'06'!$M$7,DES!$D:$D,'06'!$C:$C,DES!$O:$O,1)</f>
        <v>0</v>
      </c>
      <c r="X35" s="398">
        <f>SUMIFS(DES!$F:$F,DES!$K:$K,'06'!$X$9,DES!$L:$L,'06'!$M$7,DES!$D:$D,'06'!$C:$C,DES!$O:$O,1)</f>
        <v>0</v>
      </c>
      <c r="Y35" s="398">
        <f>SUMIFS(DES!$F:$F,DES!$K:$K,'06'!$Y$9,DES!$L:$L,'06'!$M$7,DES!$D:$D,'06'!$C:$C,DES!$O:$O,1)</f>
        <v>0</v>
      </c>
      <c r="Z35" s="398">
        <f>SUMIFS(DES!$F:$F,DES!$K:$K,'06'!$Z$9,DES!$L:$L,'06'!$M$7,DES!$D:$D,'06'!$C:$C,DES!$O:$O,1)</f>
        <v>0</v>
      </c>
      <c r="AA35" s="398">
        <f>SUMIFS(DES!$F:$F,DES!$K:$K,'06'!$AA$9,DES!$L:$L,'06'!$M$7,DES!$D:$D,'06'!$C:$C,DES!$O:$O,1)</f>
        <v>0</v>
      </c>
      <c r="AB35" s="398">
        <f>SUMIFS(DES!$F:$F,DES!$K:$K,'06'!$AB$9,DES!$L:$L,'06'!$M$7,DES!$D:$D,'06'!$C:$C,DES!$O:$O,1)</f>
        <v>0</v>
      </c>
      <c r="AC35" s="398">
        <f>SUMIFS(DES!$F:$F,DES!$K:$K,'06'!$AC$9,DES!$L:$L,'06'!$M$7,DES!$D:$D,'06'!$C:$C,DES!$O:$O,1)</f>
        <v>0</v>
      </c>
      <c r="AD35" s="398">
        <f>SUMIFS(DES!$F:$F,DES!$K:$K,'06'!$AD$9,DES!$L:$L,'06'!$M$7,DES!$D:$D,'06'!$C:$C,DES!$O:$O,1)</f>
        <v>0</v>
      </c>
      <c r="AE35" s="398">
        <f>SUMIFS(DES!$F:$F,DES!$K:$K,'06'!$AE$9,DES!$L:$L,'06'!$M$7,DES!$D:$D,'06'!$C:$C,DES!$O:$O,1)</f>
        <v>0</v>
      </c>
      <c r="AF35" s="398">
        <f>SUMIFS(DES!$F:$F,DES!$K:$K,'06'!$AF$9,DES!$L:$L,'06'!$M$7,DES!$D:$D,'06'!$C:$C,DES!$O:$O,1)</f>
        <v>0</v>
      </c>
      <c r="AG35" s="398">
        <f>SUMIFS(DES!$F:$F,DES!$K:$K,'06'!$AG$9,DES!$L:$L,'06'!$M$7,DES!$D:$D,'06'!$C:$C,DES!$O:$O,1)</f>
        <v>0</v>
      </c>
      <c r="AI35" s="398">
        <f>SUMIFS(CAR!$H:$H,CAR!$M:$M,'06'!$V$9,CAR!$N:$N,'06'!$M$7,CAR!$D:$D,'06'!$C:$C,CAR!$Q:$Q,1)</f>
        <v>0</v>
      </c>
      <c r="AJ35" s="398">
        <f>SUMIFS(CAR!$H:$H,CAR!$M:$M,'06'!$W$9,CAR!$N:$N,'06'!$M$7,CAR!$D:$D,'06'!$C:$C,CAR!$Q:$Q,1)</f>
        <v>0</v>
      </c>
      <c r="AK35" s="398">
        <f>SUMIFS(CAR!$H:$H,CAR!$M:$M,'06'!$X$9,CAR!$N:$N,'06'!$M$7,CAR!$D:$D,'06'!$C:$C,CAR!$Q:$Q,1)</f>
        <v>0</v>
      </c>
      <c r="AL35" s="398">
        <f>SUMIFS(CAR!$H:$H,CAR!$M:$M,'06'!$Y$9,CAR!$N:$N,'06'!$M$7,CAR!$D:$D,'06'!$C:$C,CAR!$Q:$Q,1)</f>
        <v>0</v>
      </c>
      <c r="AM35" s="398">
        <f>SUMIFS(CAR!$H:$H,CAR!$M:$M,'06'!$Z$9,CAR!$N:$N,'06'!$M$7,CAR!$D:$D,'06'!$C:$C,CAR!$Q:$Q,1)</f>
        <v>0</v>
      </c>
      <c r="AN35" s="398">
        <f>SUMIFS(CAR!$H:$H,CAR!$M:$M,'06'!$AA$9,CAR!$N:$N,'06'!$M$7,CAR!$D:$D,'06'!$C:$C,CAR!$Q:$Q,1)</f>
        <v>0</v>
      </c>
      <c r="AO35" s="398">
        <f>SUMIFS(CAR!$H:$H,CAR!$M:$M,'06'!$AB$9,CAR!$N:$N,'06'!$M$7,CAR!$D:$D,'06'!$C:$C,CAR!$Q:$Q,1)</f>
        <v>0</v>
      </c>
      <c r="AP35" s="398">
        <f>SUMIFS(CAR!$H:$H,CAR!$M:$M,'06'!$AC$9,CAR!$N:$N,'06'!$M$7,CAR!$D:$D,'06'!$C:$C,CAR!$Q:$Q,1)</f>
        <v>0</v>
      </c>
      <c r="AQ35" s="398">
        <f>SUMIFS(CAR!$H:$H,CAR!$M:$M,'06'!$AD$9,CAR!$N:$N,'06'!$M$7,CAR!$D:$D,'06'!$C:$C,CAR!$Q:$Q,1)</f>
        <v>0</v>
      </c>
      <c r="AR35" s="398">
        <f>SUMIFS(CAR!$H:$H,CAR!$M:$M,'06'!$AE$9,CAR!$N:$N,'06'!$M$7,CAR!$D:$D,'06'!$C:$C,CAR!$Q:$Q,1)</f>
        <v>0</v>
      </c>
      <c r="AS35" s="398">
        <f>SUMIFS(CAR!$H:$H,CAR!$M:$M,'06'!$AF$9,CAR!$N:$N,'06'!$M$7,CAR!$D:$D,'06'!$C:$C,CAR!$Q:$Q,1)</f>
        <v>0</v>
      </c>
      <c r="AT35" s="398">
        <f>SUMIFS(CAR!$H:$H,CAR!$M:$M,'06'!$AG$9,CAR!$N:$N,'06'!$M$7,CAR!$D:$D,'06'!$C:$C,CAR!$Q:$Q,1)</f>
        <v>0</v>
      </c>
      <c r="AU35" s="398">
        <f>SUMIFS(CAR!$H:$H,CAR!$M:$M,'06'!$AH$9,CAR!$N:$N,'06'!$M$7,CAR!$D:$D,'06'!$C:$C,CAR!$Q:$Q,1)</f>
        <v>0</v>
      </c>
      <c r="AX35" s="185">
        <v>2043</v>
      </c>
    </row>
    <row r="36" spans="3:50" ht="15.75" thickBot="1" x14ac:dyDescent="0.3">
      <c r="C36" s="117">
        <f>CAD!K8</f>
        <v>0</v>
      </c>
      <c r="D36" s="128">
        <f t="shared" si="1"/>
        <v>0</v>
      </c>
      <c r="E36" s="128">
        <f t="shared" si="2"/>
        <v>0</v>
      </c>
      <c r="F36" s="128">
        <f t="shared" si="3"/>
        <v>0</v>
      </c>
      <c r="G36" s="128">
        <f t="shared" si="4"/>
        <v>0</v>
      </c>
      <c r="H36" s="128">
        <f t="shared" si="5"/>
        <v>0</v>
      </c>
      <c r="I36" s="128">
        <f t="shared" si="6"/>
        <v>0</v>
      </c>
      <c r="J36" s="128">
        <f t="shared" si="7"/>
        <v>0</v>
      </c>
      <c r="K36" s="128">
        <f t="shared" si="8"/>
        <v>0</v>
      </c>
      <c r="L36" s="128">
        <f t="shared" si="9"/>
        <v>0</v>
      </c>
      <c r="M36" s="128">
        <f t="shared" si="10"/>
        <v>0</v>
      </c>
      <c r="N36" s="128">
        <f t="shared" si="11"/>
        <v>0</v>
      </c>
      <c r="O36" s="128">
        <f t="shared" si="12"/>
        <v>0</v>
      </c>
      <c r="P36" s="257">
        <f t="shared" si="13"/>
        <v>0</v>
      </c>
      <c r="V36" s="398">
        <f>SUMIFS(DES!$F:$F,DES!$K:$K,'06'!$V$9,DES!$L:$L,'06'!$M$7,DES!$D:$D,'06'!$C:$C,DES!$O:$O,1)</f>
        <v>0</v>
      </c>
      <c r="W36" s="398">
        <f>SUMIFS(DES!$F:$F,DES!$K:$K,'06'!$W$9,DES!$L:$L,'06'!$M$7,DES!$D:$D,'06'!$C:$C,DES!$O:$O,1)</f>
        <v>0</v>
      </c>
      <c r="X36" s="398">
        <f>SUMIFS(DES!$F:$F,DES!$K:$K,'06'!$X$9,DES!$L:$L,'06'!$M$7,DES!$D:$D,'06'!$C:$C,DES!$O:$O,1)</f>
        <v>0</v>
      </c>
      <c r="Y36" s="398">
        <f>SUMIFS(DES!$F:$F,DES!$K:$K,'06'!$Y$9,DES!$L:$L,'06'!$M$7,DES!$D:$D,'06'!$C:$C,DES!$O:$O,1)</f>
        <v>0</v>
      </c>
      <c r="Z36" s="398">
        <f>SUMIFS(DES!$F:$F,DES!$K:$K,'06'!$Z$9,DES!$L:$L,'06'!$M$7,DES!$D:$D,'06'!$C:$C,DES!$O:$O,1)</f>
        <v>0</v>
      </c>
      <c r="AA36" s="398">
        <f>SUMIFS(DES!$F:$F,DES!$K:$K,'06'!$AA$9,DES!$L:$L,'06'!$M$7,DES!$D:$D,'06'!$C:$C,DES!$O:$O,1)</f>
        <v>0</v>
      </c>
      <c r="AB36" s="398">
        <f>SUMIFS(DES!$F:$F,DES!$K:$K,'06'!$AB$9,DES!$L:$L,'06'!$M$7,DES!$D:$D,'06'!$C:$C,DES!$O:$O,1)</f>
        <v>0</v>
      </c>
      <c r="AC36" s="398">
        <f>SUMIFS(DES!$F:$F,DES!$K:$K,'06'!$AC$9,DES!$L:$L,'06'!$M$7,DES!$D:$D,'06'!$C:$C,DES!$O:$O,1)</f>
        <v>0</v>
      </c>
      <c r="AD36" s="398">
        <f>SUMIFS(DES!$F:$F,DES!$K:$K,'06'!$AD$9,DES!$L:$L,'06'!$M$7,DES!$D:$D,'06'!$C:$C,DES!$O:$O,1)</f>
        <v>0</v>
      </c>
      <c r="AE36" s="398">
        <f>SUMIFS(DES!$F:$F,DES!$K:$K,'06'!$AE$9,DES!$L:$L,'06'!$M$7,DES!$D:$D,'06'!$C:$C,DES!$O:$O,1)</f>
        <v>0</v>
      </c>
      <c r="AF36" s="398">
        <f>SUMIFS(DES!$F:$F,DES!$K:$K,'06'!$AF$9,DES!$L:$L,'06'!$M$7,DES!$D:$D,'06'!$C:$C,DES!$O:$O,1)</f>
        <v>0</v>
      </c>
      <c r="AG36" s="398">
        <f>SUMIFS(DES!$F:$F,DES!$K:$K,'06'!$AG$9,DES!$L:$L,'06'!$M$7,DES!$D:$D,'06'!$C:$C,DES!$O:$O,1)</f>
        <v>0</v>
      </c>
      <c r="AI36" s="398">
        <f>SUMIFS(CAR!$H:$H,CAR!$M:$M,'06'!$V$9,CAR!$N:$N,'06'!$M$7,CAR!$D:$D,'06'!$C:$C,CAR!$Q:$Q,1)</f>
        <v>0</v>
      </c>
      <c r="AJ36" s="398">
        <f>SUMIFS(CAR!$H:$H,CAR!$M:$M,'06'!$W$9,CAR!$N:$N,'06'!$M$7,CAR!$D:$D,'06'!$C:$C,CAR!$Q:$Q,1)</f>
        <v>0</v>
      </c>
      <c r="AK36" s="398">
        <f>SUMIFS(CAR!$H:$H,CAR!$M:$M,'06'!$X$9,CAR!$N:$N,'06'!$M$7,CAR!$D:$D,'06'!$C:$C,CAR!$Q:$Q,1)</f>
        <v>0</v>
      </c>
      <c r="AL36" s="398">
        <f>SUMIFS(CAR!$H:$H,CAR!$M:$M,'06'!$Y$9,CAR!$N:$N,'06'!$M$7,CAR!$D:$D,'06'!$C:$C,CAR!$Q:$Q,1)</f>
        <v>0</v>
      </c>
      <c r="AM36" s="398">
        <f>SUMIFS(CAR!$H:$H,CAR!$M:$M,'06'!$Z$9,CAR!$N:$N,'06'!$M$7,CAR!$D:$D,'06'!$C:$C,CAR!$Q:$Q,1)</f>
        <v>0</v>
      </c>
      <c r="AN36" s="398">
        <f>SUMIFS(CAR!$H:$H,CAR!$M:$M,'06'!$AA$9,CAR!$N:$N,'06'!$M$7,CAR!$D:$D,'06'!$C:$C,CAR!$Q:$Q,1)</f>
        <v>0</v>
      </c>
      <c r="AO36" s="398">
        <f>SUMIFS(CAR!$H:$H,CAR!$M:$M,'06'!$AB$9,CAR!$N:$N,'06'!$M$7,CAR!$D:$D,'06'!$C:$C,CAR!$Q:$Q,1)</f>
        <v>0</v>
      </c>
      <c r="AP36" s="398">
        <f>SUMIFS(CAR!$H:$H,CAR!$M:$M,'06'!$AC$9,CAR!$N:$N,'06'!$M$7,CAR!$D:$D,'06'!$C:$C,CAR!$Q:$Q,1)</f>
        <v>0</v>
      </c>
      <c r="AQ36" s="398">
        <f>SUMIFS(CAR!$H:$H,CAR!$M:$M,'06'!$AD$9,CAR!$N:$N,'06'!$M$7,CAR!$D:$D,'06'!$C:$C,CAR!$Q:$Q,1)</f>
        <v>0</v>
      </c>
      <c r="AR36" s="398">
        <f>SUMIFS(CAR!$H:$H,CAR!$M:$M,'06'!$AE$9,CAR!$N:$N,'06'!$M$7,CAR!$D:$D,'06'!$C:$C,CAR!$Q:$Q,1)</f>
        <v>0</v>
      </c>
      <c r="AS36" s="398">
        <f>SUMIFS(CAR!$H:$H,CAR!$M:$M,'06'!$AF$9,CAR!$N:$N,'06'!$M$7,CAR!$D:$D,'06'!$C:$C,CAR!$Q:$Q,1)</f>
        <v>0</v>
      </c>
      <c r="AT36" s="398">
        <f>SUMIFS(CAR!$H:$H,CAR!$M:$M,'06'!$AG$9,CAR!$N:$N,'06'!$M$7,CAR!$D:$D,'06'!$C:$C,CAR!$Q:$Q,1)</f>
        <v>0</v>
      </c>
      <c r="AU36" s="398">
        <f>SUMIFS(CAR!$H:$H,CAR!$M:$M,'06'!$AH$9,CAR!$N:$N,'06'!$M$7,CAR!$D:$D,'06'!$C:$C,CAR!$Q:$Q,1)</f>
        <v>0</v>
      </c>
      <c r="AX36" s="185">
        <v>2044</v>
      </c>
    </row>
    <row r="37" spans="3:50" ht="15.75" thickBot="1" x14ac:dyDescent="0.3">
      <c r="C37" s="117">
        <f>CAD!K9</f>
        <v>0</v>
      </c>
      <c r="D37" s="128">
        <f t="shared" si="1"/>
        <v>0</v>
      </c>
      <c r="E37" s="128">
        <f t="shared" si="2"/>
        <v>0</v>
      </c>
      <c r="F37" s="128">
        <f t="shared" si="3"/>
        <v>0</v>
      </c>
      <c r="G37" s="128">
        <f t="shared" si="4"/>
        <v>0</v>
      </c>
      <c r="H37" s="128">
        <f t="shared" si="5"/>
        <v>0</v>
      </c>
      <c r="I37" s="128">
        <f t="shared" si="6"/>
        <v>0</v>
      </c>
      <c r="J37" s="128">
        <f t="shared" si="7"/>
        <v>0</v>
      </c>
      <c r="K37" s="128">
        <f t="shared" si="8"/>
        <v>0</v>
      </c>
      <c r="L37" s="128">
        <f t="shared" si="9"/>
        <v>0</v>
      </c>
      <c r="M37" s="128">
        <f t="shared" si="10"/>
        <v>0</v>
      </c>
      <c r="N37" s="128">
        <f t="shared" si="11"/>
        <v>0</v>
      </c>
      <c r="O37" s="128">
        <f t="shared" si="12"/>
        <v>0</v>
      </c>
      <c r="P37" s="257">
        <f t="shared" si="13"/>
        <v>0</v>
      </c>
      <c r="V37" s="398">
        <f>SUMIFS(DES!$F:$F,DES!$K:$K,'06'!$V$9,DES!$L:$L,'06'!$M$7,DES!$D:$D,'06'!$C:$C,DES!$O:$O,1)</f>
        <v>0</v>
      </c>
      <c r="W37" s="398">
        <f>SUMIFS(DES!$F:$F,DES!$K:$K,'06'!$W$9,DES!$L:$L,'06'!$M$7,DES!$D:$D,'06'!$C:$C,DES!$O:$O,1)</f>
        <v>0</v>
      </c>
      <c r="X37" s="398">
        <f>SUMIFS(DES!$F:$F,DES!$K:$K,'06'!$X$9,DES!$L:$L,'06'!$M$7,DES!$D:$D,'06'!$C:$C,DES!$O:$O,1)</f>
        <v>0</v>
      </c>
      <c r="Y37" s="398">
        <f>SUMIFS(DES!$F:$F,DES!$K:$K,'06'!$Y$9,DES!$L:$L,'06'!$M$7,DES!$D:$D,'06'!$C:$C,DES!$O:$O,1)</f>
        <v>0</v>
      </c>
      <c r="Z37" s="398">
        <f>SUMIFS(DES!$F:$F,DES!$K:$K,'06'!$Z$9,DES!$L:$L,'06'!$M$7,DES!$D:$D,'06'!$C:$C,DES!$O:$O,1)</f>
        <v>0</v>
      </c>
      <c r="AA37" s="398">
        <f>SUMIFS(DES!$F:$F,DES!$K:$K,'06'!$AA$9,DES!$L:$L,'06'!$M$7,DES!$D:$D,'06'!$C:$C,DES!$O:$O,1)</f>
        <v>0</v>
      </c>
      <c r="AB37" s="398">
        <f>SUMIFS(DES!$F:$F,DES!$K:$K,'06'!$AB$9,DES!$L:$L,'06'!$M$7,DES!$D:$D,'06'!$C:$C,DES!$O:$O,1)</f>
        <v>0</v>
      </c>
      <c r="AC37" s="398">
        <f>SUMIFS(DES!$F:$F,DES!$K:$K,'06'!$AC$9,DES!$L:$L,'06'!$M$7,DES!$D:$D,'06'!$C:$C,DES!$O:$O,1)</f>
        <v>0</v>
      </c>
      <c r="AD37" s="398">
        <f>SUMIFS(DES!$F:$F,DES!$K:$K,'06'!$AD$9,DES!$L:$L,'06'!$M$7,DES!$D:$D,'06'!$C:$C,DES!$O:$O,1)</f>
        <v>0</v>
      </c>
      <c r="AE37" s="398">
        <f>SUMIFS(DES!$F:$F,DES!$K:$K,'06'!$AE$9,DES!$L:$L,'06'!$M$7,DES!$D:$D,'06'!$C:$C,DES!$O:$O,1)</f>
        <v>0</v>
      </c>
      <c r="AF37" s="398">
        <f>SUMIFS(DES!$F:$F,DES!$K:$K,'06'!$AF$9,DES!$L:$L,'06'!$M$7,DES!$D:$D,'06'!$C:$C,DES!$O:$O,1)</f>
        <v>0</v>
      </c>
      <c r="AG37" s="398">
        <f>SUMIFS(DES!$F:$F,DES!$K:$K,'06'!$AG$9,DES!$L:$L,'06'!$M$7,DES!$D:$D,'06'!$C:$C,DES!$O:$O,1)</f>
        <v>0</v>
      </c>
      <c r="AI37" s="398">
        <f>SUMIFS(CAR!$H:$H,CAR!$M:$M,'06'!$V$9,CAR!$N:$N,'06'!$M$7,CAR!$D:$D,'06'!$C:$C,CAR!$Q:$Q,1)</f>
        <v>0</v>
      </c>
      <c r="AJ37" s="398">
        <f>SUMIFS(CAR!$H:$H,CAR!$M:$M,'06'!$W$9,CAR!$N:$N,'06'!$M$7,CAR!$D:$D,'06'!$C:$C,CAR!$Q:$Q,1)</f>
        <v>0</v>
      </c>
      <c r="AK37" s="398">
        <f>SUMIFS(CAR!$H:$H,CAR!$M:$M,'06'!$X$9,CAR!$N:$N,'06'!$M$7,CAR!$D:$D,'06'!$C:$C,CAR!$Q:$Q,1)</f>
        <v>0</v>
      </c>
      <c r="AL37" s="398">
        <f>SUMIFS(CAR!$H:$H,CAR!$M:$M,'06'!$Y$9,CAR!$N:$N,'06'!$M$7,CAR!$D:$D,'06'!$C:$C,CAR!$Q:$Q,1)</f>
        <v>0</v>
      </c>
      <c r="AM37" s="398">
        <f>SUMIFS(CAR!$H:$H,CAR!$M:$M,'06'!$Z$9,CAR!$N:$N,'06'!$M$7,CAR!$D:$D,'06'!$C:$C,CAR!$Q:$Q,1)</f>
        <v>0</v>
      </c>
      <c r="AN37" s="398">
        <f>SUMIFS(CAR!$H:$H,CAR!$M:$M,'06'!$AA$9,CAR!$N:$N,'06'!$M$7,CAR!$D:$D,'06'!$C:$C,CAR!$Q:$Q,1)</f>
        <v>0</v>
      </c>
      <c r="AO37" s="398">
        <f>SUMIFS(CAR!$H:$H,CAR!$M:$M,'06'!$AB$9,CAR!$N:$N,'06'!$M$7,CAR!$D:$D,'06'!$C:$C,CAR!$Q:$Q,1)</f>
        <v>0</v>
      </c>
      <c r="AP37" s="398">
        <f>SUMIFS(CAR!$H:$H,CAR!$M:$M,'06'!$AC$9,CAR!$N:$N,'06'!$M$7,CAR!$D:$D,'06'!$C:$C,CAR!$Q:$Q,1)</f>
        <v>0</v>
      </c>
      <c r="AQ37" s="398">
        <f>SUMIFS(CAR!$H:$H,CAR!$M:$M,'06'!$AD$9,CAR!$N:$N,'06'!$M$7,CAR!$D:$D,'06'!$C:$C,CAR!$Q:$Q,1)</f>
        <v>0</v>
      </c>
      <c r="AR37" s="398">
        <f>SUMIFS(CAR!$H:$H,CAR!$M:$M,'06'!$AE$9,CAR!$N:$N,'06'!$M$7,CAR!$D:$D,'06'!$C:$C,CAR!$Q:$Q,1)</f>
        <v>0</v>
      </c>
      <c r="AS37" s="398">
        <f>SUMIFS(CAR!$H:$H,CAR!$M:$M,'06'!$AF$9,CAR!$N:$N,'06'!$M$7,CAR!$D:$D,'06'!$C:$C,CAR!$Q:$Q,1)</f>
        <v>0</v>
      </c>
      <c r="AT37" s="398">
        <f>SUMIFS(CAR!$H:$H,CAR!$M:$M,'06'!$AG$9,CAR!$N:$N,'06'!$M$7,CAR!$D:$D,'06'!$C:$C,CAR!$Q:$Q,1)</f>
        <v>0</v>
      </c>
      <c r="AU37" s="398">
        <f>SUMIFS(CAR!$H:$H,CAR!$M:$M,'06'!$AH$9,CAR!$N:$N,'06'!$M$7,CAR!$D:$D,'06'!$C:$C,CAR!$Q:$Q,1)</f>
        <v>0</v>
      </c>
      <c r="AX37" s="185">
        <v>2045</v>
      </c>
    </row>
    <row r="38" spans="3:50" ht="15.75" thickBot="1" x14ac:dyDescent="0.3">
      <c r="C38" s="117">
        <f>CAD!K10</f>
        <v>0</v>
      </c>
      <c r="D38" s="128">
        <f t="shared" si="1"/>
        <v>0</v>
      </c>
      <c r="E38" s="128">
        <f t="shared" si="2"/>
        <v>0</v>
      </c>
      <c r="F38" s="128">
        <f t="shared" si="3"/>
        <v>0</v>
      </c>
      <c r="G38" s="128">
        <f t="shared" si="4"/>
        <v>0</v>
      </c>
      <c r="H38" s="128">
        <f t="shared" si="5"/>
        <v>0</v>
      </c>
      <c r="I38" s="128">
        <f t="shared" si="6"/>
        <v>0</v>
      </c>
      <c r="J38" s="128">
        <f t="shared" si="7"/>
        <v>0</v>
      </c>
      <c r="K38" s="128">
        <f t="shared" si="8"/>
        <v>0</v>
      </c>
      <c r="L38" s="128">
        <f t="shared" si="9"/>
        <v>0</v>
      </c>
      <c r="M38" s="128">
        <f t="shared" si="10"/>
        <v>0</v>
      </c>
      <c r="N38" s="128">
        <f t="shared" si="11"/>
        <v>0</v>
      </c>
      <c r="O38" s="128">
        <f t="shared" si="12"/>
        <v>0</v>
      </c>
      <c r="P38" s="257">
        <f t="shared" si="13"/>
        <v>0</v>
      </c>
      <c r="V38" s="398">
        <f>SUMIFS(DES!$F:$F,DES!$K:$K,'06'!$V$9,DES!$L:$L,'06'!$M$7,DES!$D:$D,'06'!$C:$C,DES!$O:$O,1)</f>
        <v>0</v>
      </c>
      <c r="W38" s="398">
        <f>SUMIFS(DES!$F:$F,DES!$K:$K,'06'!$W$9,DES!$L:$L,'06'!$M$7,DES!$D:$D,'06'!$C:$C,DES!$O:$O,1)</f>
        <v>0</v>
      </c>
      <c r="X38" s="398">
        <f>SUMIFS(DES!$F:$F,DES!$K:$K,'06'!$X$9,DES!$L:$L,'06'!$M$7,DES!$D:$D,'06'!$C:$C,DES!$O:$O,1)</f>
        <v>0</v>
      </c>
      <c r="Y38" s="398">
        <f>SUMIFS(DES!$F:$F,DES!$K:$K,'06'!$Y$9,DES!$L:$L,'06'!$M$7,DES!$D:$D,'06'!$C:$C,DES!$O:$O,1)</f>
        <v>0</v>
      </c>
      <c r="Z38" s="398">
        <f>SUMIFS(DES!$F:$F,DES!$K:$K,'06'!$Z$9,DES!$L:$L,'06'!$M$7,DES!$D:$D,'06'!$C:$C,DES!$O:$O,1)</f>
        <v>0</v>
      </c>
      <c r="AA38" s="398">
        <f>SUMIFS(DES!$F:$F,DES!$K:$K,'06'!$AA$9,DES!$L:$L,'06'!$M$7,DES!$D:$D,'06'!$C:$C,DES!$O:$O,1)</f>
        <v>0</v>
      </c>
      <c r="AB38" s="398">
        <f>SUMIFS(DES!$F:$F,DES!$K:$K,'06'!$AB$9,DES!$L:$L,'06'!$M$7,DES!$D:$D,'06'!$C:$C,DES!$O:$O,1)</f>
        <v>0</v>
      </c>
      <c r="AC38" s="398">
        <f>SUMIFS(DES!$F:$F,DES!$K:$K,'06'!$AC$9,DES!$L:$L,'06'!$M$7,DES!$D:$D,'06'!$C:$C,DES!$O:$O,1)</f>
        <v>0</v>
      </c>
      <c r="AD38" s="398">
        <f>SUMIFS(DES!$F:$F,DES!$K:$K,'06'!$AD$9,DES!$L:$L,'06'!$M$7,DES!$D:$D,'06'!$C:$C,DES!$O:$O,1)</f>
        <v>0</v>
      </c>
      <c r="AE38" s="398">
        <f>SUMIFS(DES!$F:$F,DES!$K:$K,'06'!$AE$9,DES!$L:$L,'06'!$M$7,DES!$D:$D,'06'!$C:$C,DES!$O:$O,1)</f>
        <v>0</v>
      </c>
      <c r="AF38" s="398">
        <f>SUMIFS(DES!$F:$F,DES!$K:$K,'06'!$AF$9,DES!$L:$L,'06'!$M$7,DES!$D:$D,'06'!$C:$C,DES!$O:$O,1)</f>
        <v>0</v>
      </c>
      <c r="AG38" s="398">
        <f>SUMIFS(DES!$F:$F,DES!$K:$K,'06'!$AG$9,DES!$L:$L,'06'!$M$7,DES!$D:$D,'06'!$C:$C,DES!$O:$O,1)</f>
        <v>0</v>
      </c>
      <c r="AI38" s="398">
        <f>SUMIFS(CAR!$H:$H,CAR!$M:$M,'06'!$V$9,CAR!$N:$N,'06'!$M$7,CAR!$D:$D,'06'!$C:$C,CAR!$Q:$Q,1)</f>
        <v>0</v>
      </c>
      <c r="AJ38" s="398">
        <f>SUMIFS(CAR!$H:$H,CAR!$M:$M,'06'!$W$9,CAR!$N:$N,'06'!$M$7,CAR!$D:$D,'06'!$C:$C,CAR!$Q:$Q,1)</f>
        <v>0</v>
      </c>
      <c r="AK38" s="398">
        <f>SUMIFS(CAR!$H:$H,CAR!$M:$M,'06'!$X$9,CAR!$N:$N,'06'!$M$7,CAR!$D:$D,'06'!$C:$C,CAR!$Q:$Q,1)</f>
        <v>0</v>
      </c>
      <c r="AL38" s="398">
        <f>SUMIFS(CAR!$H:$H,CAR!$M:$M,'06'!$Y$9,CAR!$N:$N,'06'!$M$7,CAR!$D:$D,'06'!$C:$C,CAR!$Q:$Q,1)</f>
        <v>0</v>
      </c>
      <c r="AM38" s="398">
        <f>SUMIFS(CAR!$H:$H,CAR!$M:$M,'06'!$Z$9,CAR!$N:$N,'06'!$M$7,CAR!$D:$D,'06'!$C:$C,CAR!$Q:$Q,1)</f>
        <v>0</v>
      </c>
      <c r="AN38" s="398">
        <f>SUMIFS(CAR!$H:$H,CAR!$M:$M,'06'!$AA$9,CAR!$N:$N,'06'!$M$7,CAR!$D:$D,'06'!$C:$C,CAR!$Q:$Q,1)</f>
        <v>0</v>
      </c>
      <c r="AO38" s="398">
        <f>SUMIFS(CAR!$H:$H,CAR!$M:$M,'06'!$AB$9,CAR!$N:$N,'06'!$M$7,CAR!$D:$D,'06'!$C:$C,CAR!$Q:$Q,1)</f>
        <v>0</v>
      </c>
      <c r="AP38" s="398">
        <f>SUMIFS(CAR!$H:$H,CAR!$M:$M,'06'!$AC$9,CAR!$N:$N,'06'!$M$7,CAR!$D:$D,'06'!$C:$C,CAR!$Q:$Q,1)</f>
        <v>0</v>
      </c>
      <c r="AQ38" s="398">
        <f>SUMIFS(CAR!$H:$H,CAR!$M:$M,'06'!$AD$9,CAR!$N:$N,'06'!$M$7,CAR!$D:$D,'06'!$C:$C,CAR!$Q:$Q,1)</f>
        <v>0</v>
      </c>
      <c r="AR38" s="398">
        <f>SUMIFS(CAR!$H:$H,CAR!$M:$M,'06'!$AE$9,CAR!$N:$N,'06'!$M$7,CAR!$D:$D,'06'!$C:$C,CAR!$Q:$Q,1)</f>
        <v>0</v>
      </c>
      <c r="AS38" s="398">
        <f>SUMIFS(CAR!$H:$H,CAR!$M:$M,'06'!$AF$9,CAR!$N:$N,'06'!$M$7,CAR!$D:$D,'06'!$C:$C,CAR!$Q:$Q,1)</f>
        <v>0</v>
      </c>
      <c r="AT38" s="398">
        <f>SUMIFS(CAR!$H:$H,CAR!$M:$M,'06'!$AG$9,CAR!$N:$N,'06'!$M$7,CAR!$D:$D,'06'!$C:$C,CAR!$Q:$Q,1)</f>
        <v>0</v>
      </c>
      <c r="AU38" s="398">
        <f>SUMIFS(CAR!$H:$H,CAR!$M:$M,'06'!$AH$9,CAR!$N:$N,'06'!$M$7,CAR!$D:$D,'06'!$C:$C,CAR!$Q:$Q,1)</f>
        <v>0</v>
      </c>
      <c r="AX38" s="185">
        <v>2046</v>
      </c>
    </row>
    <row r="39" spans="3:50" ht="15.75" thickBot="1" x14ac:dyDescent="0.3">
      <c r="C39" s="117">
        <f>CAD!K11</f>
        <v>0</v>
      </c>
      <c r="D39" s="128">
        <f t="shared" si="1"/>
        <v>0</v>
      </c>
      <c r="E39" s="128">
        <f t="shared" si="2"/>
        <v>0</v>
      </c>
      <c r="F39" s="128">
        <f t="shared" si="3"/>
        <v>0</v>
      </c>
      <c r="G39" s="128">
        <f t="shared" si="4"/>
        <v>0</v>
      </c>
      <c r="H39" s="128">
        <f t="shared" si="5"/>
        <v>0</v>
      </c>
      <c r="I39" s="128">
        <f t="shared" si="6"/>
        <v>0</v>
      </c>
      <c r="J39" s="128">
        <f t="shared" si="7"/>
        <v>0</v>
      </c>
      <c r="K39" s="128">
        <f t="shared" si="8"/>
        <v>0</v>
      </c>
      <c r="L39" s="128">
        <f t="shared" si="9"/>
        <v>0</v>
      </c>
      <c r="M39" s="128">
        <f t="shared" si="10"/>
        <v>0</v>
      </c>
      <c r="N39" s="128">
        <f t="shared" si="11"/>
        <v>0</v>
      </c>
      <c r="O39" s="128">
        <f t="shared" si="12"/>
        <v>0</v>
      </c>
      <c r="P39" s="257">
        <f t="shared" si="13"/>
        <v>0</v>
      </c>
      <c r="V39" s="398">
        <f>SUMIFS(DES!$F:$F,DES!$K:$K,'06'!$V$9,DES!$L:$L,'06'!$M$7,DES!$D:$D,'06'!$C:$C,DES!$O:$O,1)</f>
        <v>0</v>
      </c>
      <c r="W39" s="398">
        <f>SUMIFS(DES!$F:$F,DES!$K:$K,'06'!$W$9,DES!$L:$L,'06'!$M$7,DES!$D:$D,'06'!$C:$C,DES!$O:$O,1)</f>
        <v>0</v>
      </c>
      <c r="X39" s="398">
        <f>SUMIFS(DES!$F:$F,DES!$K:$K,'06'!$X$9,DES!$L:$L,'06'!$M$7,DES!$D:$D,'06'!$C:$C,DES!$O:$O,1)</f>
        <v>0</v>
      </c>
      <c r="Y39" s="398">
        <f>SUMIFS(DES!$F:$F,DES!$K:$K,'06'!$Y$9,DES!$L:$L,'06'!$M$7,DES!$D:$D,'06'!$C:$C,DES!$O:$O,1)</f>
        <v>0</v>
      </c>
      <c r="Z39" s="398">
        <f>SUMIFS(DES!$F:$F,DES!$K:$K,'06'!$Z$9,DES!$L:$L,'06'!$M$7,DES!$D:$D,'06'!$C:$C,DES!$O:$O,1)</f>
        <v>0</v>
      </c>
      <c r="AA39" s="398">
        <f>SUMIFS(DES!$F:$F,DES!$K:$K,'06'!$AA$9,DES!$L:$L,'06'!$M$7,DES!$D:$D,'06'!$C:$C,DES!$O:$O,1)</f>
        <v>0</v>
      </c>
      <c r="AB39" s="398">
        <f>SUMIFS(DES!$F:$F,DES!$K:$K,'06'!$AB$9,DES!$L:$L,'06'!$M$7,DES!$D:$D,'06'!$C:$C,DES!$O:$O,1)</f>
        <v>0</v>
      </c>
      <c r="AC39" s="398">
        <f>SUMIFS(DES!$F:$F,DES!$K:$K,'06'!$AC$9,DES!$L:$L,'06'!$M$7,DES!$D:$D,'06'!$C:$C,DES!$O:$O,1)</f>
        <v>0</v>
      </c>
      <c r="AD39" s="398">
        <f>SUMIFS(DES!$F:$F,DES!$K:$K,'06'!$AD$9,DES!$L:$L,'06'!$M$7,DES!$D:$D,'06'!$C:$C,DES!$O:$O,1)</f>
        <v>0</v>
      </c>
      <c r="AE39" s="398">
        <f>SUMIFS(DES!$F:$F,DES!$K:$K,'06'!$AE$9,DES!$L:$L,'06'!$M$7,DES!$D:$D,'06'!$C:$C,DES!$O:$O,1)</f>
        <v>0</v>
      </c>
      <c r="AF39" s="398">
        <f>SUMIFS(DES!$F:$F,DES!$K:$K,'06'!$AF$9,DES!$L:$L,'06'!$M$7,DES!$D:$D,'06'!$C:$C,DES!$O:$O,1)</f>
        <v>0</v>
      </c>
      <c r="AG39" s="398">
        <f>SUMIFS(DES!$F:$F,DES!$K:$K,'06'!$AG$9,DES!$L:$L,'06'!$M$7,DES!$D:$D,'06'!$C:$C,DES!$O:$O,1)</f>
        <v>0</v>
      </c>
      <c r="AI39" s="398">
        <f>SUMIFS(CAR!$H:$H,CAR!$M:$M,'06'!$V$9,CAR!$N:$N,'06'!$M$7,CAR!$D:$D,'06'!$C:$C,CAR!$Q:$Q,1)</f>
        <v>0</v>
      </c>
      <c r="AJ39" s="398">
        <f>SUMIFS(CAR!$H:$H,CAR!$M:$M,'06'!$W$9,CAR!$N:$N,'06'!$M$7,CAR!$D:$D,'06'!$C:$C,CAR!$Q:$Q,1)</f>
        <v>0</v>
      </c>
      <c r="AK39" s="398">
        <f>SUMIFS(CAR!$H:$H,CAR!$M:$M,'06'!$X$9,CAR!$N:$N,'06'!$M$7,CAR!$D:$D,'06'!$C:$C,CAR!$Q:$Q,1)</f>
        <v>0</v>
      </c>
      <c r="AL39" s="398">
        <f>SUMIFS(CAR!$H:$H,CAR!$M:$M,'06'!$Y$9,CAR!$N:$N,'06'!$M$7,CAR!$D:$D,'06'!$C:$C,CAR!$Q:$Q,1)</f>
        <v>0</v>
      </c>
      <c r="AM39" s="398">
        <f>SUMIFS(CAR!$H:$H,CAR!$M:$M,'06'!$Z$9,CAR!$N:$N,'06'!$M$7,CAR!$D:$D,'06'!$C:$C,CAR!$Q:$Q,1)</f>
        <v>0</v>
      </c>
      <c r="AN39" s="398">
        <f>SUMIFS(CAR!$H:$H,CAR!$M:$M,'06'!$AA$9,CAR!$N:$N,'06'!$M$7,CAR!$D:$D,'06'!$C:$C,CAR!$Q:$Q,1)</f>
        <v>0</v>
      </c>
      <c r="AO39" s="398">
        <f>SUMIFS(CAR!$H:$H,CAR!$M:$M,'06'!$AB$9,CAR!$N:$N,'06'!$M$7,CAR!$D:$D,'06'!$C:$C,CAR!$Q:$Q,1)</f>
        <v>0</v>
      </c>
      <c r="AP39" s="398">
        <f>SUMIFS(CAR!$H:$H,CAR!$M:$M,'06'!$AC$9,CAR!$N:$N,'06'!$M$7,CAR!$D:$D,'06'!$C:$C,CAR!$Q:$Q,1)</f>
        <v>0</v>
      </c>
      <c r="AQ39" s="398">
        <f>SUMIFS(CAR!$H:$H,CAR!$M:$M,'06'!$AD$9,CAR!$N:$N,'06'!$M$7,CAR!$D:$D,'06'!$C:$C,CAR!$Q:$Q,1)</f>
        <v>0</v>
      </c>
      <c r="AR39" s="398">
        <f>SUMIFS(CAR!$H:$H,CAR!$M:$M,'06'!$AE$9,CAR!$N:$N,'06'!$M$7,CAR!$D:$D,'06'!$C:$C,CAR!$Q:$Q,1)</f>
        <v>0</v>
      </c>
      <c r="AS39" s="398">
        <f>SUMIFS(CAR!$H:$H,CAR!$M:$M,'06'!$AF$9,CAR!$N:$N,'06'!$M$7,CAR!$D:$D,'06'!$C:$C,CAR!$Q:$Q,1)</f>
        <v>0</v>
      </c>
      <c r="AT39" s="398">
        <f>SUMIFS(CAR!$H:$H,CAR!$M:$M,'06'!$AG$9,CAR!$N:$N,'06'!$M$7,CAR!$D:$D,'06'!$C:$C,CAR!$Q:$Q,1)</f>
        <v>0</v>
      </c>
      <c r="AU39" s="398">
        <f>SUMIFS(CAR!$H:$H,CAR!$M:$M,'06'!$AH$9,CAR!$N:$N,'06'!$M$7,CAR!$D:$D,'06'!$C:$C,CAR!$Q:$Q,1)</f>
        <v>0</v>
      </c>
      <c r="AX39" s="185">
        <v>2047</v>
      </c>
    </row>
    <row r="40" spans="3:50" ht="15.75" thickBot="1" x14ac:dyDescent="0.3">
      <c r="C40" s="117">
        <f>CAD!K12</f>
        <v>0</v>
      </c>
      <c r="D40" s="128">
        <f t="shared" si="1"/>
        <v>0</v>
      </c>
      <c r="E40" s="128">
        <f t="shared" si="2"/>
        <v>0</v>
      </c>
      <c r="F40" s="128">
        <f t="shared" si="3"/>
        <v>0</v>
      </c>
      <c r="G40" s="128">
        <f t="shared" si="4"/>
        <v>0</v>
      </c>
      <c r="H40" s="128">
        <f t="shared" si="5"/>
        <v>0</v>
      </c>
      <c r="I40" s="128">
        <f t="shared" si="6"/>
        <v>0</v>
      </c>
      <c r="J40" s="128">
        <f t="shared" si="7"/>
        <v>0</v>
      </c>
      <c r="K40" s="128">
        <f t="shared" si="8"/>
        <v>0</v>
      </c>
      <c r="L40" s="128">
        <f t="shared" si="9"/>
        <v>0</v>
      </c>
      <c r="M40" s="128">
        <f t="shared" si="10"/>
        <v>0</v>
      </c>
      <c r="N40" s="128">
        <f t="shared" si="11"/>
        <v>0</v>
      </c>
      <c r="O40" s="128">
        <f t="shared" si="12"/>
        <v>0</v>
      </c>
      <c r="P40" s="257">
        <f t="shared" si="13"/>
        <v>0</v>
      </c>
      <c r="V40" s="398">
        <f>SUMIFS(DES!$F:$F,DES!$K:$K,'06'!$V$9,DES!$L:$L,'06'!$M$7,DES!$D:$D,'06'!$C:$C,DES!$O:$O,1)</f>
        <v>0</v>
      </c>
      <c r="W40" s="398">
        <f>SUMIFS(DES!$F:$F,DES!$K:$K,'06'!$W$9,DES!$L:$L,'06'!$M$7,DES!$D:$D,'06'!$C:$C,DES!$O:$O,1)</f>
        <v>0</v>
      </c>
      <c r="X40" s="398">
        <f>SUMIFS(DES!$F:$F,DES!$K:$K,'06'!$X$9,DES!$L:$L,'06'!$M$7,DES!$D:$D,'06'!$C:$C,DES!$O:$O,1)</f>
        <v>0</v>
      </c>
      <c r="Y40" s="398">
        <f>SUMIFS(DES!$F:$F,DES!$K:$K,'06'!$Y$9,DES!$L:$L,'06'!$M$7,DES!$D:$D,'06'!$C:$C,DES!$O:$O,1)</f>
        <v>0</v>
      </c>
      <c r="Z40" s="398">
        <f>SUMIFS(DES!$F:$F,DES!$K:$K,'06'!$Z$9,DES!$L:$L,'06'!$M$7,DES!$D:$D,'06'!$C:$C,DES!$O:$O,1)</f>
        <v>0</v>
      </c>
      <c r="AA40" s="398">
        <f>SUMIFS(DES!$F:$F,DES!$K:$K,'06'!$AA$9,DES!$L:$L,'06'!$M$7,DES!$D:$D,'06'!$C:$C,DES!$O:$O,1)</f>
        <v>0</v>
      </c>
      <c r="AB40" s="398">
        <f>SUMIFS(DES!$F:$F,DES!$K:$K,'06'!$AB$9,DES!$L:$L,'06'!$M$7,DES!$D:$D,'06'!$C:$C,DES!$O:$O,1)</f>
        <v>0</v>
      </c>
      <c r="AC40" s="398">
        <f>SUMIFS(DES!$F:$F,DES!$K:$K,'06'!$AC$9,DES!$L:$L,'06'!$M$7,DES!$D:$D,'06'!$C:$C,DES!$O:$O,1)</f>
        <v>0</v>
      </c>
      <c r="AD40" s="398">
        <f>SUMIFS(DES!$F:$F,DES!$K:$K,'06'!$AD$9,DES!$L:$L,'06'!$M$7,DES!$D:$D,'06'!$C:$C,DES!$O:$O,1)</f>
        <v>0</v>
      </c>
      <c r="AE40" s="398">
        <f>SUMIFS(DES!$F:$F,DES!$K:$K,'06'!$AE$9,DES!$L:$L,'06'!$M$7,DES!$D:$D,'06'!$C:$C,DES!$O:$O,1)</f>
        <v>0</v>
      </c>
      <c r="AF40" s="398">
        <f>SUMIFS(DES!$F:$F,DES!$K:$K,'06'!$AF$9,DES!$L:$L,'06'!$M$7,DES!$D:$D,'06'!$C:$C,DES!$O:$O,1)</f>
        <v>0</v>
      </c>
      <c r="AG40" s="398">
        <f>SUMIFS(DES!$F:$F,DES!$K:$K,'06'!$AG$9,DES!$L:$L,'06'!$M$7,DES!$D:$D,'06'!$C:$C,DES!$O:$O,1)</f>
        <v>0</v>
      </c>
      <c r="AI40" s="398">
        <f>SUMIFS(CAR!$H:$H,CAR!$M:$M,'06'!$V$9,CAR!$N:$N,'06'!$M$7,CAR!$D:$D,'06'!$C:$C,CAR!$Q:$Q,1)</f>
        <v>0</v>
      </c>
      <c r="AJ40" s="398">
        <f>SUMIFS(CAR!$H:$H,CAR!$M:$M,'06'!$W$9,CAR!$N:$N,'06'!$M$7,CAR!$D:$D,'06'!$C:$C,CAR!$Q:$Q,1)</f>
        <v>0</v>
      </c>
      <c r="AK40" s="398">
        <f>SUMIFS(CAR!$H:$H,CAR!$M:$M,'06'!$X$9,CAR!$N:$N,'06'!$M$7,CAR!$D:$D,'06'!$C:$C,CAR!$Q:$Q,1)</f>
        <v>0</v>
      </c>
      <c r="AL40" s="398">
        <f>SUMIFS(CAR!$H:$H,CAR!$M:$M,'06'!$Y$9,CAR!$N:$N,'06'!$M$7,CAR!$D:$D,'06'!$C:$C,CAR!$Q:$Q,1)</f>
        <v>0</v>
      </c>
      <c r="AM40" s="398">
        <f>SUMIFS(CAR!$H:$H,CAR!$M:$M,'06'!$Z$9,CAR!$N:$N,'06'!$M$7,CAR!$D:$D,'06'!$C:$C,CAR!$Q:$Q,1)</f>
        <v>0</v>
      </c>
      <c r="AN40" s="398">
        <f>SUMIFS(CAR!$H:$H,CAR!$M:$M,'06'!$AA$9,CAR!$N:$N,'06'!$M$7,CAR!$D:$D,'06'!$C:$C,CAR!$Q:$Q,1)</f>
        <v>0</v>
      </c>
      <c r="AO40" s="398">
        <f>SUMIFS(CAR!$H:$H,CAR!$M:$M,'06'!$AB$9,CAR!$N:$N,'06'!$M$7,CAR!$D:$D,'06'!$C:$C,CAR!$Q:$Q,1)</f>
        <v>0</v>
      </c>
      <c r="AP40" s="398">
        <f>SUMIFS(CAR!$H:$H,CAR!$M:$M,'06'!$AC$9,CAR!$N:$N,'06'!$M$7,CAR!$D:$D,'06'!$C:$C,CAR!$Q:$Q,1)</f>
        <v>0</v>
      </c>
      <c r="AQ40" s="398">
        <f>SUMIFS(CAR!$H:$H,CAR!$M:$M,'06'!$AD$9,CAR!$N:$N,'06'!$M$7,CAR!$D:$D,'06'!$C:$C,CAR!$Q:$Q,1)</f>
        <v>0</v>
      </c>
      <c r="AR40" s="398">
        <f>SUMIFS(CAR!$H:$H,CAR!$M:$M,'06'!$AE$9,CAR!$N:$N,'06'!$M$7,CAR!$D:$D,'06'!$C:$C,CAR!$Q:$Q,1)</f>
        <v>0</v>
      </c>
      <c r="AS40" s="398">
        <f>SUMIFS(CAR!$H:$H,CAR!$M:$M,'06'!$AF$9,CAR!$N:$N,'06'!$M$7,CAR!$D:$D,'06'!$C:$C,CAR!$Q:$Q,1)</f>
        <v>0</v>
      </c>
      <c r="AT40" s="398">
        <f>SUMIFS(CAR!$H:$H,CAR!$M:$M,'06'!$AG$9,CAR!$N:$N,'06'!$M$7,CAR!$D:$D,'06'!$C:$C,CAR!$Q:$Q,1)</f>
        <v>0</v>
      </c>
      <c r="AU40" s="398">
        <f>SUMIFS(CAR!$H:$H,CAR!$M:$M,'06'!$AH$9,CAR!$N:$N,'06'!$M$7,CAR!$D:$D,'06'!$C:$C,CAR!$Q:$Q,1)</f>
        <v>0</v>
      </c>
      <c r="AX40" s="185">
        <v>2048</v>
      </c>
    </row>
    <row r="41" spans="3:50" ht="15.75" thickBot="1" x14ac:dyDescent="0.3">
      <c r="C41" s="117">
        <f>CAD!K13</f>
        <v>0</v>
      </c>
      <c r="D41" s="128">
        <f t="shared" si="1"/>
        <v>0</v>
      </c>
      <c r="E41" s="128">
        <f t="shared" si="2"/>
        <v>0</v>
      </c>
      <c r="F41" s="128">
        <f t="shared" si="3"/>
        <v>0</v>
      </c>
      <c r="G41" s="128">
        <f t="shared" si="4"/>
        <v>0</v>
      </c>
      <c r="H41" s="128">
        <f t="shared" si="5"/>
        <v>0</v>
      </c>
      <c r="I41" s="128">
        <f t="shared" si="6"/>
        <v>0</v>
      </c>
      <c r="J41" s="128">
        <f t="shared" si="7"/>
        <v>0</v>
      </c>
      <c r="K41" s="128">
        <f t="shared" si="8"/>
        <v>0</v>
      </c>
      <c r="L41" s="128">
        <f t="shared" si="9"/>
        <v>0</v>
      </c>
      <c r="M41" s="128">
        <f t="shared" si="10"/>
        <v>0</v>
      </c>
      <c r="N41" s="128">
        <f t="shared" si="11"/>
        <v>0</v>
      </c>
      <c r="O41" s="128">
        <f t="shared" si="12"/>
        <v>0</v>
      </c>
      <c r="P41" s="257">
        <f t="shared" si="13"/>
        <v>0</v>
      </c>
      <c r="V41" s="398">
        <f>SUMIFS(DES!$F:$F,DES!$K:$K,'06'!$V$9,DES!$L:$L,'06'!$M$7,DES!$D:$D,'06'!$C:$C,DES!$O:$O,1)</f>
        <v>0</v>
      </c>
      <c r="W41" s="398">
        <f>SUMIFS(DES!$F:$F,DES!$K:$K,'06'!$W$9,DES!$L:$L,'06'!$M$7,DES!$D:$D,'06'!$C:$C,DES!$O:$O,1)</f>
        <v>0</v>
      </c>
      <c r="X41" s="398">
        <f>SUMIFS(DES!$F:$F,DES!$K:$K,'06'!$X$9,DES!$L:$L,'06'!$M$7,DES!$D:$D,'06'!$C:$C,DES!$O:$O,1)</f>
        <v>0</v>
      </c>
      <c r="Y41" s="398">
        <f>SUMIFS(DES!$F:$F,DES!$K:$K,'06'!$Y$9,DES!$L:$L,'06'!$M$7,DES!$D:$D,'06'!$C:$C,DES!$O:$O,1)</f>
        <v>0</v>
      </c>
      <c r="Z41" s="398">
        <f>SUMIFS(DES!$F:$F,DES!$K:$K,'06'!$Z$9,DES!$L:$L,'06'!$M$7,DES!$D:$D,'06'!$C:$C,DES!$O:$O,1)</f>
        <v>0</v>
      </c>
      <c r="AA41" s="398">
        <f>SUMIFS(DES!$F:$F,DES!$K:$K,'06'!$AA$9,DES!$L:$L,'06'!$M$7,DES!$D:$D,'06'!$C:$C,DES!$O:$O,1)</f>
        <v>0</v>
      </c>
      <c r="AB41" s="398">
        <f>SUMIFS(DES!$F:$F,DES!$K:$K,'06'!$AB$9,DES!$L:$L,'06'!$M$7,DES!$D:$D,'06'!$C:$C,DES!$O:$O,1)</f>
        <v>0</v>
      </c>
      <c r="AC41" s="398">
        <f>SUMIFS(DES!$F:$F,DES!$K:$K,'06'!$AC$9,DES!$L:$L,'06'!$M$7,DES!$D:$D,'06'!$C:$C,DES!$O:$O,1)</f>
        <v>0</v>
      </c>
      <c r="AD41" s="398">
        <f>SUMIFS(DES!$F:$F,DES!$K:$K,'06'!$AD$9,DES!$L:$L,'06'!$M$7,DES!$D:$D,'06'!$C:$C,DES!$O:$O,1)</f>
        <v>0</v>
      </c>
      <c r="AE41" s="398">
        <f>SUMIFS(DES!$F:$F,DES!$K:$K,'06'!$AE$9,DES!$L:$L,'06'!$M$7,DES!$D:$D,'06'!$C:$C,DES!$O:$O,1)</f>
        <v>0</v>
      </c>
      <c r="AF41" s="398">
        <f>SUMIFS(DES!$F:$F,DES!$K:$K,'06'!$AF$9,DES!$L:$L,'06'!$M$7,DES!$D:$D,'06'!$C:$C,DES!$O:$O,1)</f>
        <v>0</v>
      </c>
      <c r="AG41" s="398">
        <f>SUMIFS(DES!$F:$F,DES!$K:$K,'06'!$AG$9,DES!$L:$L,'06'!$M$7,DES!$D:$D,'06'!$C:$C,DES!$O:$O,1)</f>
        <v>0</v>
      </c>
      <c r="AI41" s="398">
        <f>SUMIFS(CAR!$H:$H,CAR!$M:$M,'06'!$V$9,CAR!$N:$N,'06'!$M$7,CAR!$D:$D,'06'!$C:$C,CAR!$Q:$Q,1)</f>
        <v>0</v>
      </c>
      <c r="AJ41" s="398">
        <f>SUMIFS(CAR!$H:$H,CAR!$M:$M,'06'!$W$9,CAR!$N:$N,'06'!$M$7,CAR!$D:$D,'06'!$C:$C,CAR!$Q:$Q,1)</f>
        <v>0</v>
      </c>
      <c r="AK41" s="398">
        <f>SUMIFS(CAR!$H:$H,CAR!$M:$M,'06'!$X$9,CAR!$N:$N,'06'!$M$7,CAR!$D:$D,'06'!$C:$C,CAR!$Q:$Q,1)</f>
        <v>0</v>
      </c>
      <c r="AL41" s="398">
        <f>SUMIFS(CAR!$H:$H,CAR!$M:$M,'06'!$Y$9,CAR!$N:$N,'06'!$M$7,CAR!$D:$D,'06'!$C:$C,CAR!$Q:$Q,1)</f>
        <v>0</v>
      </c>
      <c r="AM41" s="398">
        <f>SUMIFS(CAR!$H:$H,CAR!$M:$M,'06'!$Z$9,CAR!$N:$N,'06'!$M$7,CAR!$D:$D,'06'!$C:$C,CAR!$Q:$Q,1)</f>
        <v>0</v>
      </c>
      <c r="AN41" s="398">
        <f>SUMIFS(CAR!$H:$H,CAR!$M:$M,'06'!$AA$9,CAR!$N:$N,'06'!$M$7,CAR!$D:$D,'06'!$C:$C,CAR!$Q:$Q,1)</f>
        <v>0</v>
      </c>
      <c r="AO41" s="398">
        <f>SUMIFS(CAR!$H:$H,CAR!$M:$M,'06'!$AB$9,CAR!$N:$N,'06'!$M$7,CAR!$D:$D,'06'!$C:$C,CAR!$Q:$Q,1)</f>
        <v>0</v>
      </c>
      <c r="AP41" s="398">
        <f>SUMIFS(CAR!$H:$H,CAR!$M:$M,'06'!$AC$9,CAR!$N:$N,'06'!$M$7,CAR!$D:$D,'06'!$C:$C,CAR!$Q:$Q,1)</f>
        <v>0</v>
      </c>
      <c r="AQ41" s="398">
        <f>SUMIFS(CAR!$H:$H,CAR!$M:$M,'06'!$AD$9,CAR!$N:$N,'06'!$M$7,CAR!$D:$D,'06'!$C:$C,CAR!$Q:$Q,1)</f>
        <v>0</v>
      </c>
      <c r="AR41" s="398">
        <f>SUMIFS(CAR!$H:$H,CAR!$M:$M,'06'!$AE$9,CAR!$N:$N,'06'!$M$7,CAR!$D:$D,'06'!$C:$C,CAR!$Q:$Q,1)</f>
        <v>0</v>
      </c>
      <c r="AS41" s="398">
        <f>SUMIFS(CAR!$H:$H,CAR!$M:$M,'06'!$AF$9,CAR!$N:$N,'06'!$M$7,CAR!$D:$D,'06'!$C:$C,CAR!$Q:$Q,1)</f>
        <v>0</v>
      </c>
      <c r="AT41" s="398">
        <f>SUMIFS(CAR!$H:$H,CAR!$M:$M,'06'!$AG$9,CAR!$N:$N,'06'!$M$7,CAR!$D:$D,'06'!$C:$C,CAR!$Q:$Q,1)</f>
        <v>0</v>
      </c>
      <c r="AU41" s="398">
        <f>SUMIFS(CAR!$H:$H,CAR!$M:$M,'06'!$AH$9,CAR!$N:$N,'06'!$M$7,CAR!$D:$D,'06'!$C:$C,CAR!$Q:$Q,1)</f>
        <v>0</v>
      </c>
      <c r="AX41" s="185">
        <v>2049</v>
      </c>
    </row>
    <row r="42" spans="3:50" ht="15.75" thickBot="1" x14ac:dyDescent="0.3">
      <c r="C42" s="117">
        <f>CAD!K14</f>
        <v>0</v>
      </c>
      <c r="D42" s="128">
        <f t="shared" si="1"/>
        <v>0</v>
      </c>
      <c r="E42" s="128">
        <f t="shared" si="2"/>
        <v>0</v>
      </c>
      <c r="F42" s="128">
        <f t="shared" si="3"/>
        <v>0</v>
      </c>
      <c r="G42" s="128">
        <f t="shared" si="4"/>
        <v>0</v>
      </c>
      <c r="H42" s="128">
        <f t="shared" si="5"/>
        <v>0</v>
      </c>
      <c r="I42" s="128">
        <f t="shared" si="6"/>
        <v>0</v>
      </c>
      <c r="J42" s="128">
        <f t="shared" si="7"/>
        <v>0</v>
      </c>
      <c r="K42" s="128">
        <f t="shared" si="8"/>
        <v>0</v>
      </c>
      <c r="L42" s="128">
        <f t="shared" si="9"/>
        <v>0</v>
      </c>
      <c r="M42" s="128">
        <f t="shared" si="10"/>
        <v>0</v>
      </c>
      <c r="N42" s="128">
        <f t="shared" si="11"/>
        <v>0</v>
      </c>
      <c r="O42" s="128">
        <f t="shared" si="12"/>
        <v>0</v>
      </c>
      <c r="P42" s="257">
        <f t="shared" si="13"/>
        <v>0</v>
      </c>
      <c r="V42" s="398">
        <f>SUMIFS(DES!$F:$F,DES!$K:$K,'06'!$V$9,DES!$L:$L,'06'!$M$7,DES!$D:$D,'06'!$C:$C,DES!$O:$O,1)</f>
        <v>0</v>
      </c>
      <c r="W42" s="398">
        <f>SUMIFS(DES!$F:$F,DES!$K:$K,'06'!$W$9,DES!$L:$L,'06'!$M$7,DES!$D:$D,'06'!$C:$C,DES!$O:$O,1)</f>
        <v>0</v>
      </c>
      <c r="X42" s="398">
        <f>SUMIFS(DES!$F:$F,DES!$K:$K,'06'!$X$9,DES!$L:$L,'06'!$M$7,DES!$D:$D,'06'!$C:$C,DES!$O:$O,1)</f>
        <v>0</v>
      </c>
      <c r="Y42" s="398">
        <f>SUMIFS(DES!$F:$F,DES!$K:$K,'06'!$Y$9,DES!$L:$L,'06'!$M$7,DES!$D:$D,'06'!$C:$C,DES!$O:$O,1)</f>
        <v>0</v>
      </c>
      <c r="Z42" s="398">
        <f>SUMIFS(DES!$F:$F,DES!$K:$K,'06'!$Z$9,DES!$L:$L,'06'!$M$7,DES!$D:$D,'06'!$C:$C,DES!$O:$O,1)</f>
        <v>0</v>
      </c>
      <c r="AA42" s="398">
        <f>SUMIFS(DES!$F:$F,DES!$K:$K,'06'!$AA$9,DES!$L:$L,'06'!$M$7,DES!$D:$D,'06'!$C:$C,DES!$O:$O,1)</f>
        <v>0</v>
      </c>
      <c r="AB42" s="398">
        <f>SUMIFS(DES!$F:$F,DES!$K:$K,'06'!$AB$9,DES!$L:$L,'06'!$M$7,DES!$D:$D,'06'!$C:$C,DES!$O:$O,1)</f>
        <v>0</v>
      </c>
      <c r="AC42" s="398">
        <f>SUMIFS(DES!$F:$F,DES!$K:$K,'06'!$AC$9,DES!$L:$L,'06'!$M$7,DES!$D:$D,'06'!$C:$C,DES!$O:$O,1)</f>
        <v>0</v>
      </c>
      <c r="AD42" s="398">
        <f>SUMIFS(DES!$F:$F,DES!$K:$K,'06'!$AD$9,DES!$L:$L,'06'!$M$7,DES!$D:$D,'06'!$C:$C,DES!$O:$O,1)</f>
        <v>0</v>
      </c>
      <c r="AE42" s="398">
        <f>SUMIFS(DES!$F:$F,DES!$K:$K,'06'!$AE$9,DES!$L:$L,'06'!$M$7,DES!$D:$D,'06'!$C:$C,DES!$O:$O,1)</f>
        <v>0</v>
      </c>
      <c r="AF42" s="398">
        <f>SUMIFS(DES!$F:$F,DES!$K:$K,'06'!$AF$9,DES!$L:$L,'06'!$M$7,DES!$D:$D,'06'!$C:$C,DES!$O:$O,1)</f>
        <v>0</v>
      </c>
      <c r="AG42" s="398">
        <f>SUMIFS(DES!$F:$F,DES!$K:$K,'06'!$AG$9,DES!$L:$L,'06'!$M$7,DES!$D:$D,'06'!$C:$C,DES!$O:$O,1)</f>
        <v>0</v>
      </c>
      <c r="AI42" s="398">
        <f>SUMIFS(CAR!$H:$H,CAR!$M:$M,'06'!$V$9,CAR!$N:$N,'06'!$M$7,CAR!$D:$D,'06'!$C:$C,CAR!$Q:$Q,1)</f>
        <v>0</v>
      </c>
      <c r="AJ42" s="398">
        <f>SUMIFS(CAR!$H:$H,CAR!$M:$M,'06'!$W$9,CAR!$N:$N,'06'!$M$7,CAR!$D:$D,'06'!$C:$C,CAR!$Q:$Q,1)</f>
        <v>0</v>
      </c>
      <c r="AK42" s="398">
        <f>SUMIFS(CAR!$H:$H,CAR!$M:$M,'06'!$X$9,CAR!$N:$N,'06'!$M$7,CAR!$D:$D,'06'!$C:$C,CAR!$Q:$Q,1)</f>
        <v>0</v>
      </c>
      <c r="AL42" s="398">
        <f>SUMIFS(CAR!$H:$H,CAR!$M:$M,'06'!$Y$9,CAR!$N:$N,'06'!$M$7,CAR!$D:$D,'06'!$C:$C,CAR!$Q:$Q,1)</f>
        <v>0</v>
      </c>
      <c r="AM42" s="398">
        <f>SUMIFS(CAR!$H:$H,CAR!$M:$M,'06'!$Z$9,CAR!$N:$N,'06'!$M$7,CAR!$D:$D,'06'!$C:$C,CAR!$Q:$Q,1)</f>
        <v>0</v>
      </c>
      <c r="AN42" s="398">
        <f>SUMIFS(CAR!$H:$H,CAR!$M:$M,'06'!$AA$9,CAR!$N:$N,'06'!$M$7,CAR!$D:$D,'06'!$C:$C,CAR!$Q:$Q,1)</f>
        <v>0</v>
      </c>
      <c r="AO42" s="398">
        <f>SUMIFS(CAR!$H:$H,CAR!$M:$M,'06'!$AB$9,CAR!$N:$N,'06'!$M$7,CAR!$D:$D,'06'!$C:$C,CAR!$Q:$Q,1)</f>
        <v>0</v>
      </c>
      <c r="AP42" s="398">
        <f>SUMIFS(CAR!$H:$H,CAR!$M:$M,'06'!$AC$9,CAR!$N:$N,'06'!$M$7,CAR!$D:$D,'06'!$C:$C,CAR!$Q:$Q,1)</f>
        <v>0</v>
      </c>
      <c r="AQ42" s="398">
        <f>SUMIFS(CAR!$H:$H,CAR!$M:$M,'06'!$AD$9,CAR!$N:$N,'06'!$M$7,CAR!$D:$D,'06'!$C:$C,CAR!$Q:$Q,1)</f>
        <v>0</v>
      </c>
      <c r="AR42" s="398">
        <f>SUMIFS(CAR!$H:$H,CAR!$M:$M,'06'!$AE$9,CAR!$N:$N,'06'!$M$7,CAR!$D:$D,'06'!$C:$C,CAR!$Q:$Q,1)</f>
        <v>0</v>
      </c>
      <c r="AS42" s="398">
        <f>SUMIFS(CAR!$H:$H,CAR!$M:$M,'06'!$AF$9,CAR!$N:$N,'06'!$M$7,CAR!$D:$D,'06'!$C:$C,CAR!$Q:$Q,1)</f>
        <v>0</v>
      </c>
      <c r="AT42" s="398">
        <f>SUMIFS(CAR!$H:$H,CAR!$M:$M,'06'!$AG$9,CAR!$N:$N,'06'!$M$7,CAR!$D:$D,'06'!$C:$C,CAR!$Q:$Q,1)</f>
        <v>0</v>
      </c>
      <c r="AU42" s="398">
        <f>SUMIFS(CAR!$H:$H,CAR!$M:$M,'06'!$AH$9,CAR!$N:$N,'06'!$M$7,CAR!$D:$D,'06'!$C:$C,CAR!$Q:$Q,1)</f>
        <v>0</v>
      </c>
      <c r="AX42" s="185">
        <v>2050</v>
      </c>
    </row>
    <row r="43" spans="3:50" ht="15.75" thickBot="1" x14ac:dyDescent="0.3">
      <c r="C43" s="117">
        <f>CAD!K15</f>
        <v>0</v>
      </c>
      <c r="D43" s="128">
        <f t="shared" si="1"/>
        <v>0</v>
      </c>
      <c r="E43" s="128">
        <f t="shared" si="2"/>
        <v>0</v>
      </c>
      <c r="F43" s="128">
        <f t="shared" si="3"/>
        <v>0</v>
      </c>
      <c r="G43" s="128">
        <f t="shared" si="4"/>
        <v>0</v>
      </c>
      <c r="H43" s="128">
        <f t="shared" si="5"/>
        <v>0</v>
      </c>
      <c r="I43" s="128">
        <f t="shared" si="6"/>
        <v>0</v>
      </c>
      <c r="J43" s="128">
        <f t="shared" si="7"/>
        <v>0</v>
      </c>
      <c r="K43" s="128">
        <f t="shared" si="8"/>
        <v>0</v>
      </c>
      <c r="L43" s="128">
        <f t="shared" si="9"/>
        <v>0</v>
      </c>
      <c r="M43" s="128">
        <f t="shared" si="10"/>
        <v>0</v>
      </c>
      <c r="N43" s="128">
        <f t="shared" si="11"/>
        <v>0</v>
      </c>
      <c r="O43" s="128">
        <f t="shared" si="12"/>
        <v>0</v>
      </c>
      <c r="P43" s="257">
        <f t="shared" si="13"/>
        <v>0</v>
      </c>
      <c r="V43" s="398">
        <f>SUMIFS(DES!$F:$F,DES!$K:$K,'06'!$V$9,DES!$L:$L,'06'!$M$7,DES!$D:$D,'06'!$C:$C,DES!$O:$O,1)</f>
        <v>0</v>
      </c>
      <c r="W43" s="398">
        <f>SUMIFS(DES!$F:$F,DES!$K:$K,'06'!$W$9,DES!$L:$L,'06'!$M$7,DES!$D:$D,'06'!$C:$C,DES!$O:$O,1)</f>
        <v>0</v>
      </c>
      <c r="X43" s="398">
        <f>SUMIFS(DES!$F:$F,DES!$K:$K,'06'!$X$9,DES!$L:$L,'06'!$M$7,DES!$D:$D,'06'!$C:$C,DES!$O:$O,1)</f>
        <v>0</v>
      </c>
      <c r="Y43" s="398">
        <f>SUMIFS(DES!$F:$F,DES!$K:$K,'06'!$Y$9,DES!$L:$L,'06'!$M$7,DES!$D:$D,'06'!$C:$C,DES!$O:$O,1)</f>
        <v>0</v>
      </c>
      <c r="Z43" s="398">
        <f>SUMIFS(DES!$F:$F,DES!$K:$K,'06'!$Z$9,DES!$L:$L,'06'!$M$7,DES!$D:$D,'06'!$C:$C,DES!$O:$O,1)</f>
        <v>0</v>
      </c>
      <c r="AA43" s="398">
        <f>SUMIFS(DES!$F:$F,DES!$K:$K,'06'!$AA$9,DES!$L:$L,'06'!$M$7,DES!$D:$D,'06'!$C:$C,DES!$O:$O,1)</f>
        <v>0</v>
      </c>
      <c r="AB43" s="398">
        <f>SUMIFS(DES!$F:$F,DES!$K:$K,'06'!$AB$9,DES!$L:$L,'06'!$M$7,DES!$D:$D,'06'!$C:$C,DES!$O:$O,1)</f>
        <v>0</v>
      </c>
      <c r="AC43" s="398">
        <f>SUMIFS(DES!$F:$F,DES!$K:$K,'06'!$AC$9,DES!$L:$L,'06'!$M$7,DES!$D:$D,'06'!$C:$C,DES!$O:$O,1)</f>
        <v>0</v>
      </c>
      <c r="AD43" s="398">
        <f>SUMIFS(DES!$F:$F,DES!$K:$K,'06'!$AD$9,DES!$L:$L,'06'!$M$7,DES!$D:$D,'06'!$C:$C,DES!$O:$O,1)</f>
        <v>0</v>
      </c>
      <c r="AE43" s="398">
        <f>SUMIFS(DES!$F:$F,DES!$K:$K,'06'!$AE$9,DES!$L:$L,'06'!$M$7,DES!$D:$D,'06'!$C:$C,DES!$O:$O,1)</f>
        <v>0</v>
      </c>
      <c r="AF43" s="398">
        <f>SUMIFS(DES!$F:$F,DES!$K:$K,'06'!$AF$9,DES!$L:$L,'06'!$M$7,DES!$D:$D,'06'!$C:$C,DES!$O:$O,1)</f>
        <v>0</v>
      </c>
      <c r="AG43" s="398">
        <f>SUMIFS(DES!$F:$F,DES!$K:$K,'06'!$AG$9,DES!$L:$L,'06'!$M$7,DES!$D:$D,'06'!$C:$C,DES!$O:$O,1)</f>
        <v>0</v>
      </c>
      <c r="AI43" s="398">
        <f>SUMIFS(CAR!$H:$H,CAR!$M:$M,'06'!$V$9,CAR!$N:$N,'06'!$M$7,CAR!$D:$D,'06'!$C:$C,CAR!$Q:$Q,1)</f>
        <v>0</v>
      </c>
      <c r="AJ43" s="398">
        <f>SUMIFS(CAR!$H:$H,CAR!$M:$M,'06'!$W$9,CAR!$N:$N,'06'!$M$7,CAR!$D:$D,'06'!$C:$C,CAR!$Q:$Q,1)</f>
        <v>0</v>
      </c>
      <c r="AK43" s="398">
        <f>SUMIFS(CAR!$H:$H,CAR!$M:$M,'06'!$X$9,CAR!$N:$N,'06'!$M$7,CAR!$D:$D,'06'!$C:$C,CAR!$Q:$Q,1)</f>
        <v>0</v>
      </c>
      <c r="AL43" s="398">
        <f>SUMIFS(CAR!$H:$H,CAR!$M:$M,'06'!$Y$9,CAR!$N:$N,'06'!$M$7,CAR!$D:$D,'06'!$C:$C,CAR!$Q:$Q,1)</f>
        <v>0</v>
      </c>
      <c r="AM43" s="398">
        <f>SUMIFS(CAR!$H:$H,CAR!$M:$M,'06'!$Z$9,CAR!$N:$N,'06'!$M$7,CAR!$D:$D,'06'!$C:$C,CAR!$Q:$Q,1)</f>
        <v>0</v>
      </c>
      <c r="AN43" s="398">
        <f>SUMIFS(CAR!$H:$H,CAR!$M:$M,'06'!$AA$9,CAR!$N:$N,'06'!$M$7,CAR!$D:$D,'06'!$C:$C,CAR!$Q:$Q,1)</f>
        <v>0</v>
      </c>
      <c r="AO43" s="398">
        <f>SUMIFS(CAR!$H:$H,CAR!$M:$M,'06'!$AB$9,CAR!$N:$N,'06'!$M$7,CAR!$D:$D,'06'!$C:$C,CAR!$Q:$Q,1)</f>
        <v>0</v>
      </c>
      <c r="AP43" s="398">
        <f>SUMIFS(CAR!$H:$H,CAR!$M:$M,'06'!$AC$9,CAR!$N:$N,'06'!$M$7,CAR!$D:$D,'06'!$C:$C,CAR!$Q:$Q,1)</f>
        <v>0</v>
      </c>
      <c r="AQ43" s="398">
        <f>SUMIFS(CAR!$H:$H,CAR!$M:$M,'06'!$AD$9,CAR!$N:$N,'06'!$M$7,CAR!$D:$D,'06'!$C:$C,CAR!$Q:$Q,1)</f>
        <v>0</v>
      </c>
      <c r="AR43" s="398">
        <f>SUMIFS(CAR!$H:$H,CAR!$M:$M,'06'!$AE$9,CAR!$N:$N,'06'!$M$7,CAR!$D:$D,'06'!$C:$C,CAR!$Q:$Q,1)</f>
        <v>0</v>
      </c>
      <c r="AS43" s="398">
        <f>SUMIFS(CAR!$H:$H,CAR!$M:$M,'06'!$AF$9,CAR!$N:$N,'06'!$M$7,CAR!$D:$D,'06'!$C:$C,CAR!$Q:$Q,1)</f>
        <v>0</v>
      </c>
      <c r="AT43" s="398">
        <f>SUMIFS(CAR!$H:$H,CAR!$M:$M,'06'!$AG$9,CAR!$N:$N,'06'!$M$7,CAR!$D:$D,'06'!$C:$C,CAR!$Q:$Q,1)</f>
        <v>0</v>
      </c>
      <c r="AU43" s="398">
        <f>SUMIFS(CAR!$H:$H,CAR!$M:$M,'06'!$AH$9,CAR!$N:$N,'06'!$M$7,CAR!$D:$D,'06'!$C:$C,CAR!$Q:$Q,1)</f>
        <v>0</v>
      </c>
      <c r="AX43" s="185">
        <v>2051</v>
      </c>
    </row>
    <row r="44" spans="3:50" ht="15.75" thickBot="1" x14ac:dyDescent="0.3">
      <c r="C44" s="117">
        <f>CAD!K16</f>
        <v>0</v>
      </c>
      <c r="D44" s="128">
        <f t="shared" si="1"/>
        <v>0</v>
      </c>
      <c r="E44" s="128">
        <f t="shared" si="2"/>
        <v>0</v>
      </c>
      <c r="F44" s="128">
        <f t="shared" si="3"/>
        <v>0</v>
      </c>
      <c r="G44" s="128">
        <f t="shared" si="4"/>
        <v>0</v>
      </c>
      <c r="H44" s="128">
        <f t="shared" si="5"/>
        <v>0</v>
      </c>
      <c r="I44" s="128">
        <f t="shared" si="6"/>
        <v>0</v>
      </c>
      <c r="J44" s="128">
        <f t="shared" si="7"/>
        <v>0</v>
      </c>
      <c r="K44" s="128">
        <f t="shared" si="8"/>
        <v>0</v>
      </c>
      <c r="L44" s="128">
        <f t="shared" si="9"/>
        <v>0</v>
      </c>
      <c r="M44" s="128">
        <f t="shared" si="10"/>
        <v>0</v>
      </c>
      <c r="N44" s="128">
        <f t="shared" si="11"/>
        <v>0</v>
      </c>
      <c r="O44" s="128">
        <f t="shared" si="12"/>
        <v>0</v>
      </c>
      <c r="P44" s="257">
        <f t="shared" si="13"/>
        <v>0</v>
      </c>
      <c r="V44" s="398">
        <f>SUMIFS(DES!$F:$F,DES!$K:$K,'06'!$V$9,DES!$L:$L,'06'!$M$7,DES!$D:$D,'06'!$C:$C,DES!$O:$O,1)</f>
        <v>0</v>
      </c>
      <c r="W44" s="398">
        <f>SUMIFS(DES!$F:$F,DES!$K:$K,'06'!$W$9,DES!$L:$L,'06'!$M$7,DES!$D:$D,'06'!$C:$C,DES!$O:$O,1)</f>
        <v>0</v>
      </c>
      <c r="X44" s="398">
        <f>SUMIFS(DES!$F:$F,DES!$K:$K,'06'!$X$9,DES!$L:$L,'06'!$M$7,DES!$D:$D,'06'!$C:$C,DES!$O:$O,1)</f>
        <v>0</v>
      </c>
      <c r="Y44" s="398">
        <f>SUMIFS(DES!$F:$F,DES!$K:$K,'06'!$Y$9,DES!$L:$L,'06'!$M$7,DES!$D:$D,'06'!$C:$C,DES!$O:$O,1)</f>
        <v>0</v>
      </c>
      <c r="Z44" s="398">
        <f>SUMIFS(DES!$F:$F,DES!$K:$K,'06'!$Z$9,DES!$L:$L,'06'!$M$7,DES!$D:$D,'06'!$C:$C,DES!$O:$O,1)</f>
        <v>0</v>
      </c>
      <c r="AA44" s="398">
        <f>SUMIFS(DES!$F:$F,DES!$K:$K,'06'!$AA$9,DES!$L:$L,'06'!$M$7,DES!$D:$D,'06'!$C:$C,DES!$O:$O,1)</f>
        <v>0</v>
      </c>
      <c r="AB44" s="398">
        <f>SUMIFS(DES!$F:$F,DES!$K:$K,'06'!$AB$9,DES!$L:$L,'06'!$M$7,DES!$D:$D,'06'!$C:$C,DES!$O:$O,1)</f>
        <v>0</v>
      </c>
      <c r="AC44" s="398">
        <f>SUMIFS(DES!$F:$F,DES!$K:$K,'06'!$AC$9,DES!$L:$L,'06'!$M$7,DES!$D:$D,'06'!$C:$C,DES!$O:$O,1)</f>
        <v>0</v>
      </c>
      <c r="AD44" s="398">
        <f>SUMIFS(DES!$F:$F,DES!$K:$K,'06'!$AD$9,DES!$L:$L,'06'!$M$7,DES!$D:$D,'06'!$C:$C,DES!$O:$O,1)</f>
        <v>0</v>
      </c>
      <c r="AE44" s="398">
        <f>SUMIFS(DES!$F:$F,DES!$K:$K,'06'!$AE$9,DES!$L:$L,'06'!$M$7,DES!$D:$D,'06'!$C:$C,DES!$O:$O,1)</f>
        <v>0</v>
      </c>
      <c r="AF44" s="398">
        <f>SUMIFS(DES!$F:$F,DES!$K:$K,'06'!$AF$9,DES!$L:$L,'06'!$M$7,DES!$D:$D,'06'!$C:$C,DES!$O:$O,1)</f>
        <v>0</v>
      </c>
      <c r="AG44" s="398">
        <f>SUMIFS(DES!$F:$F,DES!$K:$K,'06'!$AG$9,DES!$L:$L,'06'!$M$7,DES!$D:$D,'06'!$C:$C,DES!$O:$O,1)</f>
        <v>0</v>
      </c>
      <c r="AI44" s="398">
        <f>SUMIFS(CAR!$H:$H,CAR!$M:$M,'06'!$V$9,CAR!$N:$N,'06'!$M$7,CAR!$D:$D,'06'!$C:$C,CAR!$Q:$Q,1)</f>
        <v>0</v>
      </c>
      <c r="AJ44" s="398">
        <f>SUMIFS(CAR!$H:$H,CAR!$M:$M,'06'!$W$9,CAR!$N:$N,'06'!$M$7,CAR!$D:$D,'06'!$C:$C,CAR!$Q:$Q,1)</f>
        <v>0</v>
      </c>
      <c r="AK44" s="398">
        <f>SUMIFS(CAR!$H:$H,CAR!$M:$M,'06'!$X$9,CAR!$N:$N,'06'!$M$7,CAR!$D:$D,'06'!$C:$C,CAR!$Q:$Q,1)</f>
        <v>0</v>
      </c>
      <c r="AL44" s="398">
        <f>SUMIFS(CAR!$H:$H,CAR!$M:$M,'06'!$Y$9,CAR!$N:$N,'06'!$M$7,CAR!$D:$D,'06'!$C:$C,CAR!$Q:$Q,1)</f>
        <v>0</v>
      </c>
      <c r="AM44" s="398">
        <f>SUMIFS(CAR!$H:$H,CAR!$M:$M,'06'!$Z$9,CAR!$N:$N,'06'!$M$7,CAR!$D:$D,'06'!$C:$C,CAR!$Q:$Q,1)</f>
        <v>0</v>
      </c>
      <c r="AN44" s="398">
        <f>SUMIFS(CAR!$H:$H,CAR!$M:$M,'06'!$AA$9,CAR!$N:$N,'06'!$M$7,CAR!$D:$D,'06'!$C:$C,CAR!$Q:$Q,1)</f>
        <v>0</v>
      </c>
      <c r="AO44" s="398">
        <f>SUMIFS(CAR!$H:$H,CAR!$M:$M,'06'!$AB$9,CAR!$N:$N,'06'!$M$7,CAR!$D:$D,'06'!$C:$C,CAR!$Q:$Q,1)</f>
        <v>0</v>
      </c>
      <c r="AP44" s="398">
        <f>SUMIFS(CAR!$H:$H,CAR!$M:$M,'06'!$AC$9,CAR!$N:$N,'06'!$M$7,CAR!$D:$D,'06'!$C:$C,CAR!$Q:$Q,1)</f>
        <v>0</v>
      </c>
      <c r="AQ44" s="398">
        <f>SUMIFS(CAR!$H:$H,CAR!$M:$M,'06'!$AD$9,CAR!$N:$N,'06'!$M$7,CAR!$D:$D,'06'!$C:$C,CAR!$Q:$Q,1)</f>
        <v>0</v>
      </c>
      <c r="AR44" s="398">
        <f>SUMIFS(CAR!$H:$H,CAR!$M:$M,'06'!$AE$9,CAR!$N:$N,'06'!$M$7,CAR!$D:$D,'06'!$C:$C,CAR!$Q:$Q,1)</f>
        <v>0</v>
      </c>
      <c r="AS44" s="398">
        <f>SUMIFS(CAR!$H:$H,CAR!$M:$M,'06'!$AF$9,CAR!$N:$N,'06'!$M$7,CAR!$D:$D,'06'!$C:$C,CAR!$Q:$Q,1)</f>
        <v>0</v>
      </c>
      <c r="AT44" s="398">
        <f>SUMIFS(CAR!$H:$H,CAR!$M:$M,'06'!$AG$9,CAR!$N:$N,'06'!$M$7,CAR!$D:$D,'06'!$C:$C,CAR!$Q:$Q,1)</f>
        <v>0</v>
      </c>
      <c r="AU44" s="398">
        <f>SUMIFS(CAR!$H:$H,CAR!$M:$M,'06'!$AH$9,CAR!$N:$N,'06'!$M$7,CAR!$D:$D,'06'!$C:$C,CAR!$Q:$Q,1)</f>
        <v>0</v>
      </c>
      <c r="AX44" s="185">
        <v>2052</v>
      </c>
    </row>
    <row r="45" spans="3:50" ht="15.75" thickBot="1" x14ac:dyDescent="0.3">
      <c r="C45" s="117">
        <f>CAD!K17</f>
        <v>0</v>
      </c>
      <c r="D45" s="128">
        <f t="shared" si="1"/>
        <v>0</v>
      </c>
      <c r="E45" s="128">
        <f t="shared" si="2"/>
        <v>0</v>
      </c>
      <c r="F45" s="128">
        <f t="shared" si="3"/>
        <v>0</v>
      </c>
      <c r="G45" s="128">
        <f t="shared" si="4"/>
        <v>0</v>
      </c>
      <c r="H45" s="128">
        <f t="shared" si="5"/>
        <v>0</v>
      </c>
      <c r="I45" s="128">
        <f t="shared" si="6"/>
        <v>0</v>
      </c>
      <c r="J45" s="128">
        <f t="shared" si="7"/>
        <v>0</v>
      </c>
      <c r="K45" s="128">
        <f t="shared" si="8"/>
        <v>0</v>
      </c>
      <c r="L45" s="128">
        <f t="shared" si="9"/>
        <v>0</v>
      </c>
      <c r="M45" s="128">
        <f t="shared" si="10"/>
        <v>0</v>
      </c>
      <c r="N45" s="128">
        <f t="shared" si="11"/>
        <v>0</v>
      </c>
      <c r="O45" s="128">
        <f t="shared" si="12"/>
        <v>0</v>
      </c>
      <c r="P45" s="257">
        <f t="shared" si="13"/>
        <v>0</v>
      </c>
      <c r="V45" s="398">
        <f>SUMIFS(DES!$F:$F,DES!$K:$K,'06'!$V$9,DES!$L:$L,'06'!$M$7,DES!$D:$D,'06'!$C:$C,DES!$O:$O,1)</f>
        <v>0</v>
      </c>
      <c r="W45" s="398">
        <f>SUMIFS(DES!$F:$F,DES!$K:$K,'06'!$W$9,DES!$L:$L,'06'!$M$7,DES!$D:$D,'06'!$C:$C,DES!$O:$O,1)</f>
        <v>0</v>
      </c>
      <c r="X45" s="398">
        <f>SUMIFS(DES!$F:$F,DES!$K:$K,'06'!$X$9,DES!$L:$L,'06'!$M$7,DES!$D:$D,'06'!$C:$C,DES!$O:$O,1)</f>
        <v>0</v>
      </c>
      <c r="Y45" s="398">
        <f>SUMIFS(DES!$F:$F,DES!$K:$K,'06'!$Y$9,DES!$L:$L,'06'!$M$7,DES!$D:$D,'06'!$C:$C,DES!$O:$O,1)</f>
        <v>0</v>
      </c>
      <c r="Z45" s="398">
        <f>SUMIFS(DES!$F:$F,DES!$K:$K,'06'!$Z$9,DES!$L:$L,'06'!$M$7,DES!$D:$D,'06'!$C:$C,DES!$O:$O,1)</f>
        <v>0</v>
      </c>
      <c r="AA45" s="398">
        <f>SUMIFS(DES!$F:$F,DES!$K:$K,'06'!$AA$9,DES!$L:$L,'06'!$M$7,DES!$D:$D,'06'!$C:$C,DES!$O:$O,1)</f>
        <v>0</v>
      </c>
      <c r="AB45" s="398">
        <f>SUMIFS(DES!$F:$F,DES!$K:$K,'06'!$AB$9,DES!$L:$L,'06'!$M$7,DES!$D:$D,'06'!$C:$C,DES!$O:$O,1)</f>
        <v>0</v>
      </c>
      <c r="AC45" s="398">
        <f>SUMIFS(DES!$F:$F,DES!$K:$K,'06'!$AC$9,DES!$L:$L,'06'!$M$7,DES!$D:$D,'06'!$C:$C,DES!$O:$O,1)</f>
        <v>0</v>
      </c>
      <c r="AD45" s="398">
        <f>SUMIFS(DES!$F:$F,DES!$K:$K,'06'!$AD$9,DES!$L:$L,'06'!$M$7,DES!$D:$D,'06'!$C:$C,DES!$O:$O,1)</f>
        <v>0</v>
      </c>
      <c r="AE45" s="398">
        <f>SUMIFS(DES!$F:$F,DES!$K:$K,'06'!$AE$9,DES!$L:$L,'06'!$M$7,DES!$D:$D,'06'!$C:$C,DES!$O:$O,1)</f>
        <v>0</v>
      </c>
      <c r="AF45" s="398">
        <f>SUMIFS(DES!$F:$F,DES!$K:$K,'06'!$AF$9,DES!$L:$L,'06'!$M$7,DES!$D:$D,'06'!$C:$C,DES!$O:$O,1)</f>
        <v>0</v>
      </c>
      <c r="AG45" s="398">
        <f>SUMIFS(DES!$F:$F,DES!$K:$K,'06'!$AG$9,DES!$L:$L,'06'!$M$7,DES!$D:$D,'06'!$C:$C,DES!$O:$O,1)</f>
        <v>0</v>
      </c>
      <c r="AI45" s="398">
        <f>SUMIFS(CAR!$H:$H,CAR!$M:$M,'06'!$V$9,CAR!$N:$N,'06'!$M$7,CAR!$D:$D,'06'!$C:$C,CAR!$Q:$Q,1)</f>
        <v>0</v>
      </c>
      <c r="AJ45" s="398">
        <f>SUMIFS(CAR!$H:$H,CAR!$M:$M,'06'!$W$9,CAR!$N:$N,'06'!$M$7,CAR!$D:$D,'06'!$C:$C,CAR!$Q:$Q,1)</f>
        <v>0</v>
      </c>
      <c r="AK45" s="398">
        <f>SUMIFS(CAR!$H:$H,CAR!$M:$M,'06'!$X$9,CAR!$N:$N,'06'!$M$7,CAR!$D:$D,'06'!$C:$C,CAR!$Q:$Q,1)</f>
        <v>0</v>
      </c>
      <c r="AL45" s="398">
        <f>SUMIFS(CAR!$H:$H,CAR!$M:$M,'06'!$Y$9,CAR!$N:$N,'06'!$M$7,CAR!$D:$D,'06'!$C:$C,CAR!$Q:$Q,1)</f>
        <v>0</v>
      </c>
      <c r="AM45" s="398">
        <f>SUMIFS(CAR!$H:$H,CAR!$M:$M,'06'!$Z$9,CAR!$N:$N,'06'!$M$7,CAR!$D:$D,'06'!$C:$C,CAR!$Q:$Q,1)</f>
        <v>0</v>
      </c>
      <c r="AN45" s="398">
        <f>SUMIFS(CAR!$H:$H,CAR!$M:$M,'06'!$AA$9,CAR!$N:$N,'06'!$M$7,CAR!$D:$D,'06'!$C:$C,CAR!$Q:$Q,1)</f>
        <v>0</v>
      </c>
      <c r="AO45" s="398">
        <f>SUMIFS(CAR!$H:$H,CAR!$M:$M,'06'!$AB$9,CAR!$N:$N,'06'!$M$7,CAR!$D:$D,'06'!$C:$C,CAR!$Q:$Q,1)</f>
        <v>0</v>
      </c>
      <c r="AP45" s="398">
        <f>SUMIFS(CAR!$H:$H,CAR!$M:$M,'06'!$AC$9,CAR!$N:$N,'06'!$M$7,CAR!$D:$D,'06'!$C:$C,CAR!$Q:$Q,1)</f>
        <v>0</v>
      </c>
      <c r="AQ45" s="398">
        <f>SUMIFS(CAR!$H:$H,CAR!$M:$M,'06'!$AD$9,CAR!$N:$N,'06'!$M$7,CAR!$D:$D,'06'!$C:$C,CAR!$Q:$Q,1)</f>
        <v>0</v>
      </c>
      <c r="AR45" s="398">
        <f>SUMIFS(CAR!$H:$H,CAR!$M:$M,'06'!$AE$9,CAR!$N:$N,'06'!$M$7,CAR!$D:$D,'06'!$C:$C,CAR!$Q:$Q,1)</f>
        <v>0</v>
      </c>
      <c r="AS45" s="398">
        <f>SUMIFS(CAR!$H:$H,CAR!$M:$M,'06'!$AF$9,CAR!$N:$N,'06'!$M$7,CAR!$D:$D,'06'!$C:$C,CAR!$Q:$Q,1)</f>
        <v>0</v>
      </c>
      <c r="AT45" s="398">
        <f>SUMIFS(CAR!$H:$H,CAR!$M:$M,'06'!$AG$9,CAR!$N:$N,'06'!$M$7,CAR!$D:$D,'06'!$C:$C,CAR!$Q:$Q,1)</f>
        <v>0</v>
      </c>
      <c r="AU45" s="398">
        <f>SUMIFS(CAR!$H:$H,CAR!$M:$M,'06'!$AH$9,CAR!$N:$N,'06'!$M$7,CAR!$D:$D,'06'!$C:$C,CAR!$Q:$Q,1)</f>
        <v>0</v>
      </c>
      <c r="AX45" s="185">
        <v>2053</v>
      </c>
    </row>
    <row r="46" spans="3:50" ht="15.75" thickBot="1" x14ac:dyDescent="0.3">
      <c r="C46" s="117">
        <f>CAD!K18</f>
        <v>0</v>
      </c>
      <c r="D46" s="128">
        <f t="shared" si="1"/>
        <v>0</v>
      </c>
      <c r="E46" s="128">
        <f t="shared" si="2"/>
        <v>0</v>
      </c>
      <c r="F46" s="128">
        <f t="shared" si="3"/>
        <v>0</v>
      </c>
      <c r="G46" s="128">
        <f t="shared" si="4"/>
        <v>0</v>
      </c>
      <c r="H46" s="128">
        <f t="shared" si="5"/>
        <v>0</v>
      </c>
      <c r="I46" s="128">
        <f t="shared" si="6"/>
        <v>0</v>
      </c>
      <c r="J46" s="128">
        <f t="shared" si="7"/>
        <v>0</v>
      </c>
      <c r="K46" s="128">
        <f t="shared" si="8"/>
        <v>0</v>
      </c>
      <c r="L46" s="128">
        <f t="shared" si="9"/>
        <v>0</v>
      </c>
      <c r="M46" s="128">
        <f t="shared" si="10"/>
        <v>0</v>
      </c>
      <c r="N46" s="128">
        <f t="shared" si="11"/>
        <v>0</v>
      </c>
      <c r="O46" s="128">
        <f t="shared" si="12"/>
        <v>0</v>
      </c>
      <c r="P46" s="257">
        <f t="shared" si="13"/>
        <v>0</v>
      </c>
      <c r="V46" s="398">
        <f>SUMIFS(DES!$F:$F,DES!$K:$K,'06'!$V$9,DES!$L:$L,'06'!$M$7,DES!$D:$D,'06'!$C:$C,DES!$O:$O,1)</f>
        <v>0</v>
      </c>
      <c r="W46" s="398">
        <f>SUMIFS(DES!$F:$F,DES!$K:$K,'06'!$W$9,DES!$L:$L,'06'!$M$7,DES!$D:$D,'06'!$C:$C,DES!$O:$O,1)</f>
        <v>0</v>
      </c>
      <c r="X46" s="398">
        <f>SUMIFS(DES!$F:$F,DES!$K:$K,'06'!$X$9,DES!$L:$L,'06'!$M$7,DES!$D:$D,'06'!$C:$C,DES!$O:$O,1)</f>
        <v>0</v>
      </c>
      <c r="Y46" s="398">
        <f>SUMIFS(DES!$F:$F,DES!$K:$K,'06'!$Y$9,DES!$L:$L,'06'!$M$7,DES!$D:$D,'06'!$C:$C,DES!$O:$O,1)</f>
        <v>0</v>
      </c>
      <c r="Z46" s="398">
        <f>SUMIFS(DES!$F:$F,DES!$K:$K,'06'!$Z$9,DES!$L:$L,'06'!$M$7,DES!$D:$D,'06'!$C:$C,DES!$O:$O,1)</f>
        <v>0</v>
      </c>
      <c r="AA46" s="398">
        <f>SUMIFS(DES!$F:$F,DES!$K:$K,'06'!$AA$9,DES!$L:$L,'06'!$M$7,DES!$D:$D,'06'!$C:$C,DES!$O:$O,1)</f>
        <v>0</v>
      </c>
      <c r="AB46" s="398">
        <f>SUMIFS(DES!$F:$F,DES!$K:$K,'06'!$AB$9,DES!$L:$L,'06'!$M$7,DES!$D:$D,'06'!$C:$C,DES!$O:$O,1)</f>
        <v>0</v>
      </c>
      <c r="AC46" s="398">
        <f>SUMIFS(DES!$F:$F,DES!$K:$K,'06'!$AC$9,DES!$L:$L,'06'!$M$7,DES!$D:$D,'06'!$C:$C,DES!$O:$O,1)</f>
        <v>0</v>
      </c>
      <c r="AD46" s="398">
        <f>SUMIFS(DES!$F:$F,DES!$K:$K,'06'!$AD$9,DES!$L:$L,'06'!$M$7,DES!$D:$D,'06'!$C:$C,DES!$O:$O,1)</f>
        <v>0</v>
      </c>
      <c r="AE46" s="398">
        <f>SUMIFS(DES!$F:$F,DES!$K:$K,'06'!$AE$9,DES!$L:$L,'06'!$M$7,DES!$D:$D,'06'!$C:$C,DES!$O:$O,1)</f>
        <v>0</v>
      </c>
      <c r="AF46" s="398">
        <f>SUMIFS(DES!$F:$F,DES!$K:$K,'06'!$AF$9,DES!$L:$L,'06'!$M$7,DES!$D:$D,'06'!$C:$C,DES!$O:$O,1)</f>
        <v>0</v>
      </c>
      <c r="AG46" s="398">
        <f>SUMIFS(DES!$F:$F,DES!$K:$K,'06'!$AG$9,DES!$L:$L,'06'!$M$7,DES!$D:$D,'06'!$C:$C,DES!$O:$O,1)</f>
        <v>0</v>
      </c>
      <c r="AI46" s="398">
        <f>SUMIFS(CAR!$H:$H,CAR!$M:$M,'06'!$V$9,CAR!$N:$N,'06'!$M$7,CAR!$D:$D,'06'!$C:$C,CAR!$Q:$Q,1)</f>
        <v>0</v>
      </c>
      <c r="AJ46" s="398">
        <f>SUMIFS(CAR!$H:$H,CAR!$M:$M,'06'!$W$9,CAR!$N:$N,'06'!$M$7,CAR!$D:$D,'06'!$C:$C,CAR!$Q:$Q,1)</f>
        <v>0</v>
      </c>
      <c r="AK46" s="398">
        <f>SUMIFS(CAR!$H:$H,CAR!$M:$M,'06'!$X$9,CAR!$N:$N,'06'!$M$7,CAR!$D:$D,'06'!$C:$C,CAR!$Q:$Q,1)</f>
        <v>0</v>
      </c>
      <c r="AL46" s="398">
        <f>SUMIFS(CAR!$H:$H,CAR!$M:$M,'06'!$Y$9,CAR!$N:$N,'06'!$M$7,CAR!$D:$D,'06'!$C:$C,CAR!$Q:$Q,1)</f>
        <v>0</v>
      </c>
      <c r="AM46" s="398">
        <f>SUMIFS(CAR!$H:$H,CAR!$M:$M,'06'!$Z$9,CAR!$N:$N,'06'!$M$7,CAR!$D:$D,'06'!$C:$C,CAR!$Q:$Q,1)</f>
        <v>0</v>
      </c>
      <c r="AN46" s="398">
        <f>SUMIFS(CAR!$H:$H,CAR!$M:$M,'06'!$AA$9,CAR!$N:$N,'06'!$M$7,CAR!$D:$D,'06'!$C:$C,CAR!$Q:$Q,1)</f>
        <v>0</v>
      </c>
      <c r="AO46" s="398">
        <f>SUMIFS(CAR!$H:$H,CAR!$M:$M,'06'!$AB$9,CAR!$N:$N,'06'!$M$7,CAR!$D:$D,'06'!$C:$C,CAR!$Q:$Q,1)</f>
        <v>0</v>
      </c>
      <c r="AP46" s="398">
        <f>SUMIFS(CAR!$H:$H,CAR!$M:$M,'06'!$AC$9,CAR!$N:$N,'06'!$M$7,CAR!$D:$D,'06'!$C:$C,CAR!$Q:$Q,1)</f>
        <v>0</v>
      </c>
      <c r="AQ46" s="398">
        <f>SUMIFS(CAR!$H:$H,CAR!$M:$M,'06'!$AD$9,CAR!$N:$N,'06'!$M$7,CAR!$D:$D,'06'!$C:$C,CAR!$Q:$Q,1)</f>
        <v>0</v>
      </c>
      <c r="AR46" s="398">
        <f>SUMIFS(CAR!$H:$H,CAR!$M:$M,'06'!$AE$9,CAR!$N:$N,'06'!$M$7,CAR!$D:$D,'06'!$C:$C,CAR!$Q:$Q,1)</f>
        <v>0</v>
      </c>
      <c r="AS46" s="398">
        <f>SUMIFS(CAR!$H:$H,CAR!$M:$M,'06'!$AF$9,CAR!$N:$N,'06'!$M$7,CAR!$D:$D,'06'!$C:$C,CAR!$Q:$Q,1)</f>
        <v>0</v>
      </c>
      <c r="AT46" s="398">
        <f>SUMIFS(CAR!$H:$H,CAR!$M:$M,'06'!$AG$9,CAR!$N:$N,'06'!$M$7,CAR!$D:$D,'06'!$C:$C,CAR!$Q:$Q,1)</f>
        <v>0</v>
      </c>
      <c r="AU46" s="398">
        <f>SUMIFS(CAR!$H:$H,CAR!$M:$M,'06'!$AH$9,CAR!$N:$N,'06'!$M$7,CAR!$D:$D,'06'!$C:$C,CAR!$Q:$Q,1)</f>
        <v>0</v>
      </c>
      <c r="AX46" s="185">
        <v>2054</v>
      </c>
    </row>
    <row r="47" spans="3:50" ht="15.75" thickBot="1" x14ac:dyDescent="0.3">
      <c r="C47" s="117">
        <f>CAD!K19</f>
        <v>0</v>
      </c>
      <c r="D47" s="128">
        <f t="shared" si="1"/>
        <v>0</v>
      </c>
      <c r="E47" s="128">
        <f t="shared" si="2"/>
        <v>0</v>
      </c>
      <c r="F47" s="128">
        <f t="shared" si="3"/>
        <v>0</v>
      </c>
      <c r="G47" s="128">
        <f t="shared" si="4"/>
        <v>0</v>
      </c>
      <c r="H47" s="128">
        <f t="shared" si="5"/>
        <v>0</v>
      </c>
      <c r="I47" s="128">
        <f t="shared" si="6"/>
        <v>0</v>
      </c>
      <c r="J47" s="128">
        <f t="shared" si="7"/>
        <v>0</v>
      </c>
      <c r="K47" s="128">
        <f t="shared" si="8"/>
        <v>0</v>
      </c>
      <c r="L47" s="128">
        <f t="shared" si="9"/>
        <v>0</v>
      </c>
      <c r="M47" s="128">
        <f t="shared" si="10"/>
        <v>0</v>
      </c>
      <c r="N47" s="128">
        <f t="shared" si="11"/>
        <v>0</v>
      </c>
      <c r="O47" s="128">
        <f t="shared" si="12"/>
        <v>0</v>
      </c>
      <c r="P47" s="257">
        <f t="shared" si="13"/>
        <v>0</v>
      </c>
      <c r="V47" s="398">
        <f>SUMIFS(DES!$F:$F,DES!$K:$K,'06'!$V$9,DES!$L:$L,'06'!$M$7,DES!$D:$D,'06'!$C:$C,DES!$O:$O,1)</f>
        <v>0</v>
      </c>
      <c r="W47" s="398">
        <f>SUMIFS(DES!$F:$F,DES!$K:$K,'06'!$W$9,DES!$L:$L,'06'!$M$7,DES!$D:$D,'06'!$C:$C,DES!$O:$O,1)</f>
        <v>0</v>
      </c>
      <c r="X47" s="398">
        <f>SUMIFS(DES!$F:$F,DES!$K:$K,'06'!$X$9,DES!$L:$L,'06'!$M$7,DES!$D:$D,'06'!$C:$C,DES!$O:$O,1)</f>
        <v>0</v>
      </c>
      <c r="Y47" s="398">
        <f>SUMIFS(DES!$F:$F,DES!$K:$K,'06'!$Y$9,DES!$L:$L,'06'!$M$7,DES!$D:$D,'06'!$C:$C,DES!$O:$O,1)</f>
        <v>0</v>
      </c>
      <c r="Z47" s="398">
        <f>SUMIFS(DES!$F:$F,DES!$K:$K,'06'!$Z$9,DES!$L:$L,'06'!$M$7,DES!$D:$D,'06'!$C:$C,DES!$O:$O,1)</f>
        <v>0</v>
      </c>
      <c r="AA47" s="398">
        <f>SUMIFS(DES!$F:$F,DES!$K:$K,'06'!$AA$9,DES!$L:$L,'06'!$M$7,DES!$D:$D,'06'!$C:$C,DES!$O:$O,1)</f>
        <v>0</v>
      </c>
      <c r="AB47" s="398">
        <f>SUMIFS(DES!$F:$F,DES!$K:$K,'06'!$AB$9,DES!$L:$L,'06'!$M$7,DES!$D:$D,'06'!$C:$C,DES!$O:$O,1)</f>
        <v>0</v>
      </c>
      <c r="AC47" s="398">
        <f>SUMIFS(DES!$F:$F,DES!$K:$K,'06'!$AC$9,DES!$L:$L,'06'!$M$7,DES!$D:$D,'06'!$C:$C,DES!$O:$O,1)</f>
        <v>0</v>
      </c>
      <c r="AD47" s="398">
        <f>SUMIFS(DES!$F:$F,DES!$K:$K,'06'!$AD$9,DES!$L:$L,'06'!$M$7,DES!$D:$D,'06'!$C:$C,DES!$O:$O,1)</f>
        <v>0</v>
      </c>
      <c r="AE47" s="398">
        <f>SUMIFS(DES!$F:$F,DES!$K:$K,'06'!$AE$9,DES!$L:$L,'06'!$M$7,DES!$D:$D,'06'!$C:$C,DES!$O:$O,1)</f>
        <v>0</v>
      </c>
      <c r="AF47" s="398">
        <f>SUMIFS(DES!$F:$F,DES!$K:$K,'06'!$AF$9,DES!$L:$L,'06'!$M$7,DES!$D:$D,'06'!$C:$C,DES!$O:$O,1)</f>
        <v>0</v>
      </c>
      <c r="AG47" s="398">
        <f>SUMIFS(DES!$F:$F,DES!$K:$K,'06'!$AG$9,DES!$L:$L,'06'!$M$7,DES!$D:$D,'06'!$C:$C,DES!$O:$O,1)</f>
        <v>0</v>
      </c>
      <c r="AI47" s="398">
        <f>SUMIFS(CAR!$H:$H,CAR!$M:$M,'06'!$V$9,CAR!$N:$N,'06'!$M$7,CAR!$D:$D,'06'!$C:$C,CAR!$Q:$Q,1)</f>
        <v>0</v>
      </c>
      <c r="AJ47" s="398">
        <f>SUMIFS(CAR!$H:$H,CAR!$M:$M,'06'!$W$9,CAR!$N:$N,'06'!$M$7,CAR!$D:$D,'06'!$C:$C,CAR!$Q:$Q,1)</f>
        <v>0</v>
      </c>
      <c r="AK47" s="398">
        <f>SUMIFS(CAR!$H:$H,CAR!$M:$M,'06'!$X$9,CAR!$N:$N,'06'!$M$7,CAR!$D:$D,'06'!$C:$C,CAR!$Q:$Q,1)</f>
        <v>0</v>
      </c>
      <c r="AL47" s="398">
        <f>SUMIFS(CAR!$H:$H,CAR!$M:$M,'06'!$Y$9,CAR!$N:$N,'06'!$M$7,CAR!$D:$D,'06'!$C:$C,CAR!$Q:$Q,1)</f>
        <v>0</v>
      </c>
      <c r="AM47" s="398">
        <f>SUMIFS(CAR!$H:$H,CAR!$M:$M,'06'!$Z$9,CAR!$N:$N,'06'!$M$7,CAR!$D:$D,'06'!$C:$C,CAR!$Q:$Q,1)</f>
        <v>0</v>
      </c>
      <c r="AN47" s="398">
        <f>SUMIFS(CAR!$H:$H,CAR!$M:$M,'06'!$AA$9,CAR!$N:$N,'06'!$M$7,CAR!$D:$D,'06'!$C:$C,CAR!$Q:$Q,1)</f>
        <v>0</v>
      </c>
      <c r="AO47" s="398">
        <f>SUMIFS(CAR!$H:$H,CAR!$M:$M,'06'!$AB$9,CAR!$N:$N,'06'!$M$7,CAR!$D:$D,'06'!$C:$C,CAR!$Q:$Q,1)</f>
        <v>0</v>
      </c>
      <c r="AP47" s="398">
        <f>SUMIFS(CAR!$H:$H,CAR!$M:$M,'06'!$AC$9,CAR!$N:$N,'06'!$M$7,CAR!$D:$D,'06'!$C:$C,CAR!$Q:$Q,1)</f>
        <v>0</v>
      </c>
      <c r="AQ47" s="398">
        <f>SUMIFS(CAR!$H:$H,CAR!$M:$M,'06'!$AD$9,CAR!$N:$N,'06'!$M$7,CAR!$D:$D,'06'!$C:$C,CAR!$Q:$Q,1)</f>
        <v>0</v>
      </c>
      <c r="AR47" s="398">
        <f>SUMIFS(CAR!$H:$H,CAR!$M:$M,'06'!$AE$9,CAR!$N:$N,'06'!$M$7,CAR!$D:$D,'06'!$C:$C,CAR!$Q:$Q,1)</f>
        <v>0</v>
      </c>
      <c r="AS47" s="398">
        <f>SUMIFS(CAR!$H:$H,CAR!$M:$M,'06'!$AF$9,CAR!$N:$N,'06'!$M$7,CAR!$D:$D,'06'!$C:$C,CAR!$Q:$Q,1)</f>
        <v>0</v>
      </c>
      <c r="AT47" s="398">
        <f>SUMIFS(CAR!$H:$H,CAR!$M:$M,'06'!$AG$9,CAR!$N:$N,'06'!$M$7,CAR!$D:$D,'06'!$C:$C,CAR!$Q:$Q,1)</f>
        <v>0</v>
      </c>
      <c r="AU47" s="398">
        <f>SUMIFS(CAR!$H:$H,CAR!$M:$M,'06'!$AH$9,CAR!$N:$N,'06'!$M$7,CAR!$D:$D,'06'!$C:$C,CAR!$Q:$Q,1)</f>
        <v>0</v>
      </c>
      <c r="AX47" s="185">
        <v>2055</v>
      </c>
    </row>
    <row r="48" spans="3:50" ht="15.75" thickBot="1" x14ac:dyDescent="0.3">
      <c r="C48" s="117">
        <f>CAD!K20</f>
        <v>0</v>
      </c>
      <c r="D48" s="128">
        <f t="shared" si="1"/>
        <v>0</v>
      </c>
      <c r="E48" s="128">
        <f t="shared" si="2"/>
        <v>0</v>
      </c>
      <c r="F48" s="128">
        <f t="shared" si="3"/>
        <v>0</v>
      </c>
      <c r="G48" s="128">
        <f t="shared" si="4"/>
        <v>0</v>
      </c>
      <c r="H48" s="128">
        <f t="shared" si="5"/>
        <v>0</v>
      </c>
      <c r="I48" s="128">
        <f t="shared" si="6"/>
        <v>0</v>
      </c>
      <c r="J48" s="128">
        <f t="shared" si="7"/>
        <v>0</v>
      </c>
      <c r="K48" s="128">
        <f t="shared" si="8"/>
        <v>0</v>
      </c>
      <c r="L48" s="128">
        <f t="shared" si="9"/>
        <v>0</v>
      </c>
      <c r="M48" s="128">
        <f t="shared" si="10"/>
        <v>0</v>
      </c>
      <c r="N48" s="128">
        <f t="shared" si="11"/>
        <v>0</v>
      </c>
      <c r="O48" s="128">
        <f t="shared" si="12"/>
        <v>0</v>
      </c>
      <c r="P48" s="257">
        <f t="shared" si="13"/>
        <v>0</v>
      </c>
      <c r="V48" s="398">
        <f>SUMIFS(DES!$F:$F,DES!$K:$K,'06'!$V$9,DES!$L:$L,'06'!$M$7,DES!$D:$D,'06'!$C:$C,DES!$O:$O,1)</f>
        <v>0</v>
      </c>
      <c r="W48" s="398">
        <f>SUMIFS(DES!$F:$F,DES!$K:$K,'06'!$W$9,DES!$L:$L,'06'!$M$7,DES!$D:$D,'06'!$C:$C,DES!$O:$O,1)</f>
        <v>0</v>
      </c>
      <c r="X48" s="398">
        <f>SUMIFS(DES!$F:$F,DES!$K:$K,'06'!$X$9,DES!$L:$L,'06'!$M$7,DES!$D:$D,'06'!$C:$C,DES!$O:$O,1)</f>
        <v>0</v>
      </c>
      <c r="Y48" s="398">
        <f>SUMIFS(DES!$F:$F,DES!$K:$K,'06'!$Y$9,DES!$L:$L,'06'!$M$7,DES!$D:$D,'06'!$C:$C,DES!$O:$O,1)</f>
        <v>0</v>
      </c>
      <c r="Z48" s="398">
        <f>SUMIFS(DES!$F:$F,DES!$K:$K,'06'!$Z$9,DES!$L:$L,'06'!$M$7,DES!$D:$D,'06'!$C:$C,DES!$O:$O,1)</f>
        <v>0</v>
      </c>
      <c r="AA48" s="398">
        <f>SUMIFS(DES!$F:$F,DES!$K:$K,'06'!$AA$9,DES!$L:$L,'06'!$M$7,DES!$D:$D,'06'!$C:$C,DES!$O:$O,1)</f>
        <v>0</v>
      </c>
      <c r="AB48" s="398">
        <f>SUMIFS(DES!$F:$F,DES!$K:$K,'06'!$AB$9,DES!$L:$L,'06'!$M$7,DES!$D:$D,'06'!$C:$C,DES!$O:$O,1)</f>
        <v>0</v>
      </c>
      <c r="AC48" s="398">
        <f>SUMIFS(DES!$F:$F,DES!$K:$K,'06'!$AC$9,DES!$L:$L,'06'!$M$7,DES!$D:$D,'06'!$C:$C,DES!$O:$O,1)</f>
        <v>0</v>
      </c>
      <c r="AD48" s="398">
        <f>SUMIFS(DES!$F:$F,DES!$K:$K,'06'!$AD$9,DES!$L:$L,'06'!$M$7,DES!$D:$D,'06'!$C:$C,DES!$O:$O,1)</f>
        <v>0</v>
      </c>
      <c r="AE48" s="398">
        <f>SUMIFS(DES!$F:$F,DES!$K:$K,'06'!$AE$9,DES!$L:$L,'06'!$M$7,DES!$D:$D,'06'!$C:$C,DES!$O:$O,1)</f>
        <v>0</v>
      </c>
      <c r="AF48" s="398">
        <f>SUMIFS(DES!$F:$F,DES!$K:$K,'06'!$AF$9,DES!$L:$L,'06'!$M$7,DES!$D:$D,'06'!$C:$C,DES!$O:$O,1)</f>
        <v>0</v>
      </c>
      <c r="AG48" s="398">
        <f>SUMIFS(DES!$F:$F,DES!$K:$K,'06'!$AG$9,DES!$L:$L,'06'!$M$7,DES!$D:$D,'06'!$C:$C,DES!$O:$O,1)</f>
        <v>0</v>
      </c>
      <c r="AI48" s="398">
        <f>SUMIFS(CAR!$H:$H,CAR!$M:$M,'06'!$V$9,CAR!$N:$N,'06'!$M$7,CAR!$D:$D,'06'!$C:$C,CAR!$Q:$Q,1)</f>
        <v>0</v>
      </c>
      <c r="AJ48" s="398">
        <f>SUMIFS(CAR!$H:$H,CAR!$M:$M,'06'!$W$9,CAR!$N:$N,'06'!$M$7,CAR!$D:$D,'06'!$C:$C,CAR!$Q:$Q,1)</f>
        <v>0</v>
      </c>
      <c r="AK48" s="398">
        <f>SUMIFS(CAR!$H:$H,CAR!$M:$M,'06'!$X$9,CAR!$N:$N,'06'!$M$7,CAR!$D:$D,'06'!$C:$C,CAR!$Q:$Q,1)</f>
        <v>0</v>
      </c>
      <c r="AL48" s="398">
        <f>SUMIFS(CAR!$H:$H,CAR!$M:$M,'06'!$Y$9,CAR!$N:$N,'06'!$M$7,CAR!$D:$D,'06'!$C:$C,CAR!$Q:$Q,1)</f>
        <v>0</v>
      </c>
      <c r="AM48" s="398">
        <f>SUMIFS(CAR!$H:$H,CAR!$M:$M,'06'!$Z$9,CAR!$N:$N,'06'!$M$7,CAR!$D:$D,'06'!$C:$C,CAR!$Q:$Q,1)</f>
        <v>0</v>
      </c>
      <c r="AN48" s="398">
        <f>SUMIFS(CAR!$H:$H,CAR!$M:$M,'06'!$AA$9,CAR!$N:$N,'06'!$M$7,CAR!$D:$D,'06'!$C:$C,CAR!$Q:$Q,1)</f>
        <v>0</v>
      </c>
      <c r="AO48" s="398">
        <f>SUMIFS(CAR!$H:$H,CAR!$M:$M,'06'!$AB$9,CAR!$N:$N,'06'!$M$7,CAR!$D:$D,'06'!$C:$C,CAR!$Q:$Q,1)</f>
        <v>0</v>
      </c>
      <c r="AP48" s="398">
        <f>SUMIFS(CAR!$H:$H,CAR!$M:$M,'06'!$AC$9,CAR!$N:$N,'06'!$M$7,CAR!$D:$D,'06'!$C:$C,CAR!$Q:$Q,1)</f>
        <v>0</v>
      </c>
      <c r="AQ48" s="398">
        <f>SUMIFS(CAR!$H:$H,CAR!$M:$M,'06'!$AD$9,CAR!$N:$N,'06'!$M$7,CAR!$D:$D,'06'!$C:$C,CAR!$Q:$Q,1)</f>
        <v>0</v>
      </c>
      <c r="AR48" s="398">
        <f>SUMIFS(CAR!$H:$H,CAR!$M:$M,'06'!$AE$9,CAR!$N:$N,'06'!$M$7,CAR!$D:$D,'06'!$C:$C,CAR!$Q:$Q,1)</f>
        <v>0</v>
      </c>
      <c r="AS48" s="398">
        <f>SUMIFS(CAR!$H:$H,CAR!$M:$M,'06'!$AF$9,CAR!$N:$N,'06'!$M$7,CAR!$D:$D,'06'!$C:$C,CAR!$Q:$Q,1)</f>
        <v>0</v>
      </c>
      <c r="AT48" s="398">
        <f>SUMIFS(CAR!$H:$H,CAR!$M:$M,'06'!$AG$9,CAR!$N:$N,'06'!$M$7,CAR!$D:$D,'06'!$C:$C,CAR!$Q:$Q,1)</f>
        <v>0</v>
      </c>
      <c r="AU48" s="398">
        <f>SUMIFS(CAR!$H:$H,CAR!$M:$M,'06'!$AH$9,CAR!$N:$N,'06'!$M$7,CAR!$D:$D,'06'!$C:$C,CAR!$Q:$Q,1)</f>
        <v>0</v>
      </c>
      <c r="AX48" s="185">
        <v>2056</v>
      </c>
    </row>
    <row r="49" spans="3:50" ht="15.75" thickBot="1" x14ac:dyDescent="0.3">
      <c r="C49" s="117">
        <f>CAD!K21</f>
        <v>0</v>
      </c>
      <c r="D49" s="128">
        <f t="shared" si="1"/>
        <v>0</v>
      </c>
      <c r="E49" s="128">
        <f t="shared" si="2"/>
        <v>0</v>
      </c>
      <c r="F49" s="128">
        <f t="shared" si="3"/>
        <v>0</v>
      </c>
      <c r="G49" s="128">
        <f t="shared" si="4"/>
        <v>0</v>
      </c>
      <c r="H49" s="128">
        <f t="shared" si="5"/>
        <v>0</v>
      </c>
      <c r="I49" s="128">
        <f t="shared" si="6"/>
        <v>0</v>
      </c>
      <c r="J49" s="128">
        <f t="shared" si="7"/>
        <v>0</v>
      </c>
      <c r="K49" s="128">
        <f t="shared" si="8"/>
        <v>0</v>
      </c>
      <c r="L49" s="128">
        <f t="shared" si="9"/>
        <v>0</v>
      </c>
      <c r="M49" s="128">
        <f t="shared" si="10"/>
        <v>0</v>
      </c>
      <c r="N49" s="128">
        <f t="shared" si="11"/>
        <v>0</v>
      </c>
      <c r="O49" s="128">
        <f t="shared" si="12"/>
        <v>0</v>
      </c>
      <c r="P49" s="257">
        <f t="shared" si="13"/>
        <v>0</v>
      </c>
      <c r="V49" s="398">
        <f>SUMIFS(DES!$F:$F,DES!$K:$K,'06'!$V$9,DES!$L:$L,'06'!$M$7,DES!$D:$D,'06'!$C:$C,DES!$O:$O,1)</f>
        <v>0</v>
      </c>
      <c r="W49" s="398">
        <f>SUMIFS(DES!$F:$F,DES!$K:$K,'06'!$W$9,DES!$L:$L,'06'!$M$7,DES!$D:$D,'06'!$C:$C,DES!$O:$O,1)</f>
        <v>0</v>
      </c>
      <c r="X49" s="398">
        <f>SUMIFS(DES!$F:$F,DES!$K:$K,'06'!$X$9,DES!$L:$L,'06'!$M$7,DES!$D:$D,'06'!$C:$C,DES!$O:$O,1)</f>
        <v>0</v>
      </c>
      <c r="Y49" s="398">
        <f>SUMIFS(DES!$F:$F,DES!$K:$K,'06'!$Y$9,DES!$L:$L,'06'!$M$7,DES!$D:$D,'06'!$C:$C,DES!$O:$O,1)</f>
        <v>0</v>
      </c>
      <c r="Z49" s="398">
        <f>SUMIFS(DES!$F:$F,DES!$K:$K,'06'!$Z$9,DES!$L:$L,'06'!$M$7,DES!$D:$D,'06'!$C:$C,DES!$O:$O,1)</f>
        <v>0</v>
      </c>
      <c r="AA49" s="398">
        <f>SUMIFS(DES!$F:$F,DES!$K:$K,'06'!$AA$9,DES!$L:$L,'06'!$M$7,DES!$D:$D,'06'!$C:$C,DES!$O:$O,1)</f>
        <v>0</v>
      </c>
      <c r="AB49" s="398">
        <f>SUMIFS(DES!$F:$F,DES!$K:$K,'06'!$AB$9,DES!$L:$L,'06'!$M$7,DES!$D:$D,'06'!$C:$C,DES!$O:$O,1)</f>
        <v>0</v>
      </c>
      <c r="AC49" s="398">
        <f>SUMIFS(DES!$F:$F,DES!$K:$K,'06'!$AC$9,DES!$L:$L,'06'!$M$7,DES!$D:$D,'06'!$C:$C,DES!$O:$O,1)</f>
        <v>0</v>
      </c>
      <c r="AD49" s="398">
        <f>SUMIFS(DES!$F:$F,DES!$K:$K,'06'!$AD$9,DES!$L:$L,'06'!$M$7,DES!$D:$D,'06'!$C:$C,DES!$O:$O,1)</f>
        <v>0</v>
      </c>
      <c r="AE49" s="398">
        <f>SUMIFS(DES!$F:$F,DES!$K:$K,'06'!$AE$9,DES!$L:$L,'06'!$M$7,DES!$D:$D,'06'!$C:$C,DES!$O:$O,1)</f>
        <v>0</v>
      </c>
      <c r="AF49" s="398">
        <f>SUMIFS(DES!$F:$F,DES!$K:$K,'06'!$AF$9,DES!$L:$L,'06'!$M$7,DES!$D:$D,'06'!$C:$C,DES!$O:$O,1)</f>
        <v>0</v>
      </c>
      <c r="AG49" s="398">
        <f>SUMIFS(DES!$F:$F,DES!$K:$K,'06'!$AG$9,DES!$L:$L,'06'!$M$7,DES!$D:$D,'06'!$C:$C,DES!$O:$O,1)</f>
        <v>0</v>
      </c>
      <c r="AI49" s="398">
        <f>SUMIFS(CAR!$H:$H,CAR!$M:$M,'06'!$V$9,CAR!$N:$N,'06'!$M$7,CAR!$D:$D,'06'!$C:$C,CAR!$Q:$Q,1)</f>
        <v>0</v>
      </c>
      <c r="AJ49" s="398">
        <f>SUMIFS(CAR!$H:$H,CAR!$M:$M,'06'!$W$9,CAR!$N:$N,'06'!$M$7,CAR!$D:$D,'06'!$C:$C,CAR!$Q:$Q,1)</f>
        <v>0</v>
      </c>
      <c r="AK49" s="398">
        <f>SUMIFS(CAR!$H:$H,CAR!$M:$M,'06'!$X$9,CAR!$N:$N,'06'!$M$7,CAR!$D:$D,'06'!$C:$C,CAR!$Q:$Q,1)</f>
        <v>0</v>
      </c>
      <c r="AL49" s="398">
        <f>SUMIFS(CAR!$H:$H,CAR!$M:$M,'06'!$Y$9,CAR!$N:$N,'06'!$M$7,CAR!$D:$D,'06'!$C:$C,CAR!$Q:$Q,1)</f>
        <v>0</v>
      </c>
      <c r="AM49" s="398">
        <f>SUMIFS(CAR!$H:$H,CAR!$M:$M,'06'!$Z$9,CAR!$N:$N,'06'!$M$7,CAR!$D:$D,'06'!$C:$C,CAR!$Q:$Q,1)</f>
        <v>0</v>
      </c>
      <c r="AN49" s="398">
        <f>SUMIFS(CAR!$H:$H,CAR!$M:$M,'06'!$AA$9,CAR!$N:$N,'06'!$M$7,CAR!$D:$D,'06'!$C:$C,CAR!$Q:$Q,1)</f>
        <v>0</v>
      </c>
      <c r="AO49" s="398">
        <f>SUMIFS(CAR!$H:$H,CAR!$M:$M,'06'!$AB$9,CAR!$N:$N,'06'!$M$7,CAR!$D:$D,'06'!$C:$C,CAR!$Q:$Q,1)</f>
        <v>0</v>
      </c>
      <c r="AP49" s="398">
        <f>SUMIFS(CAR!$H:$H,CAR!$M:$M,'06'!$AC$9,CAR!$N:$N,'06'!$M$7,CAR!$D:$D,'06'!$C:$C,CAR!$Q:$Q,1)</f>
        <v>0</v>
      </c>
      <c r="AQ49" s="398">
        <f>SUMIFS(CAR!$H:$H,CAR!$M:$M,'06'!$AD$9,CAR!$N:$N,'06'!$M$7,CAR!$D:$D,'06'!$C:$C,CAR!$Q:$Q,1)</f>
        <v>0</v>
      </c>
      <c r="AR49" s="398">
        <f>SUMIFS(CAR!$H:$H,CAR!$M:$M,'06'!$AE$9,CAR!$N:$N,'06'!$M$7,CAR!$D:$D,'06'!$C:$C,CAR!$Q:$Q,1)</f>
        <v>0</v>
      </c>
      <c r="AS49" s="398">
        <f>SUMIFS(CAR!$H:$H,CAR!$M:$M,'06'!$AF$9,CAR!$N:$N,'06'!$M$7,CAR!$D:$D,'06'!$C:$C,CAR!$Q:$Q,1)</f>
        <v>0</v>
      </c>
      <c r="AT49" s="398">
        <f>SUMIFS(CAR!$H:$H,CAR!$M:$M,'06'!$AG$9,CAR!$N:$N,'06'!$M$7,CAR!$D:$D,'06'!$C:$C,CAR!$Q:$Q,1)</f>
        <v>0</v>
      </c>
      <c r="AU49" s="398">
        <f>SUMIFS(CAR!$H:$H,CAR!$M:$M,'06'!$AH$9,CAR!$N:$N,'06'!$M$7,CAR!$D:$D,'06'!$C:$C,CAR!$Q:$Q,1)</f>
        <v>0</v>
      </c>
      <c r="AX49" s="185">
        <v>2057</v>
      </c>
    </row>
    <row r="50" spans="3:50" ht="15.75" thickBot="1" x14ac:dyDescent="0.3">
      <c r="C50" s="117">
        <f>CAD!K22</f>
        <v>0</v>
      </c>
      <c r="D50" s="128">
        <f t="shared" si="1"/>
        <v>0</v>
      </c>
      <c r="E50" s="128">
        <f t="shared" si="2"/>
        <v>0</v>
      </c>
      <c r="F50" s="128">
        <f t="shared" si="3"/>
        <v>0</v>
      </c>
      <c r="G50" s="128">
        <f t="shared" si="4"/>
        <v>0</v>
      </c>
      <c r="H50" s="128">
        <f t="shared" si="5"/>
        <v>0</v>
      </c>
      <c r="I50" s="128">
        <f t="shared" si="6"/>
        <v>0</v>
      </c>
      <c r="J50" s="128">
        <f t="shared" si="7"/>
        <v>0</v>
      </c>
      <c r="K50" s="128">
        <f t="shared" si="8"/>
        <v>0</v>
      </c>
      <c r="L50" s="128">
        <f t="shared" si="9"/>
        <v>0</v>
      </c>
      <c r="M50" s="128">
        <f t="shared" si="10"/>
        <v>0</v>
      </c>
      <c r="N50" s="128">
        <f t="shared" si="11"/>
        <v>0</v>
      </c>
      <c r="O50" s="128">
        <f t="shared" si="12"/>
        <v>0</v>
      </c>
      <c r="P50" s="257">
        <f t="shared" si="13"/>
        <v>0</v>
      </c>
      <c r="V50" s="398">
        <f>SUMIFS(DES!$F:$F,DES!$K:$K,'06'!$V$9,DES!$L:$L,'06'!$M$7,DES!$D:$D,'06'!$C:$C,DES!$O:$O,1)</f>
        <v>0</v>
      </c>
      <c r="W50" s="398">
        <f>SUMIFS(DES!$F:$F,DES!$K:$K,'06'!$W$9,DES!$L:$L,'06'!$M$7,DES!$D:$D,'06'!$C:$C,DES!$O:$O,1)</f>
        <v>0</v>
      </c>
      <c r="X50" s="398">
        <f>SUMIFS(DES!$F:$F,DES!$K:$K,'06'!$X$9,DES!$L:$L,'06'!$M$7,DES!$D:$D,'06'!$C:$C,DES!$O:$O,1)</f>
        <v>0</v>
      </c>
      <c r="Y50" s="398">
        <f>SUMIFS(DES!$F:$F,DES!$K:$K,'06'!$Y$9,DES!$L:$L,'06'!$M$7,DES!$D:$D,'06'!$C:$C,DES!$O:$O,1)</f>
        <v>0</v>
      </c>
      <c r="Z50" s="398">
        <f>SUMIFS(DES!$F:$F,DES!$K:$K,'06'!$Z$9,DES!$L:$L,'06'!$M$7,DES!$D:$D,'06'!$C:$C,DES!$O:$O,1)</f>
        <v>0</v>
      </c>
      <c r="AA50" s="398">
        <f>SUMIFS(DES!$F:$F,DES!$K:$K,'06'!$AA$9,DES!$L:$L,'06'!$M$7,DES!$D:$D,'06'!$C:$C,DES!$O:$O,1)</f>
        <v>0</v>
      </c>
      <c r="AB50" s="398">
        <f>SUMIFS(DES!$F:$F,DES!$K:$K,'06'!$AB$9,DES!$L:$L,'06'!$M$7,DES!$D:$D,'06'!$C:$C,DES!$O:$O,1)</f>
        <v>0</v>
      </c>
      <c r="AC50" s="398">
        <f>SUMIFS(DES!$F:$F,DES!$K:$K,'06'!$AC$9,DES!$L:$L,'06'!$M$7,DES!$D:$D,'06'!$C:$C,DES!$O:$O,1)</f>
        <v>0</v>
      </c>
      <c r="AD50" s="398">
        <f>SUMIFS(DES!$F:$F,DES!$K:$K,'06'!$AD$9,DES!$L:$L,'06'!$M$7,DES!$D:$D,'06'!$C:$C,DES!$O:$O,1)</f>
        <v>0</v>
      </c>
      <c r="AE50" s="398">
        <f>SUMIFS(DES!$F:$F,DES!$K:$K,'06'!$AE$9,DES!$L:$L,'06'!$M$7,DES!$D:$D,'06'!$C:$C,DES!$O:$O,1)</f>
        <v>0</v>
      </c>
      <c r="AF50" s="398">
        <f>SUMIFS(DES!$F:$F,DES!$K:$K,'06'!$AF$9,DES!$L:$L,'06'!$M$7,DES!$D:$D,'06'!$C:$C,DES!$O:$O,1)</f>
        <v>0</v>
      </c>
      <c r="AG50" s="398">
        <f>SUMIFS(DES!$F:$F,DES!$K:$K,'06'!$AG$9,DES!$L:$L,'06'!$M$7,DES!$D:$D,'06'!$C:$C,DES!$O:$O,1)</f>
        <v>0</v>
      </c>
      <c r="AI50" s="398">
        <f>SUMIFS(CAR!$H:$H,CAR!$M:$M,'06'!$V$9,CAR!$N:$N,'06'!$M$7,CAR!$D:$D,'06'!$C:$C,CAR!$Q:$Q,1)</f>
        <v>0</v>
      </c>
      <c r="AJ50" s="398">
        <f>SUMIFS(CAR!$H:$H,CAR!$M:$M,'06'!$W$9,CAR!$N:$N,'06'!$M$7,CAR!$D:$D,'06'!$C:$C,CAR!$Q:$Q,1)</f>
        <v>0</v>
      </c>
      <c r="AK50" s="398">
        <f>SUMIFS(CAR!$H:$H,CAR!$M:$M,'06'!$X$9,CAR!$N:$N,'06'!$M$7,CAR!$D:$D,'06'!$C:$C,CAR!$Q:$Q,1)</f>
        <v>0</v>
      </c>
      <c r="AL50" s="398">
        <f>SUMIFS(CAR!$H:$H,CAR!$M:$M,'06'!$Y$9,CAR!$N:$N,'06'!$M$7,CAR!$D:$D,'06'!$C:$C,CAR!$Q:$Q,1)</f>
        <v>0</v>
      </c>
      <c r="AM50" s="398">
        <f>SUMIFS(CAR!$H:$H,CAR!$M:$M,'06'!$Z$9,CAR!$N:$N,'06'!$M$7,CAR!$D:$D,'06'!$C:$C,CAR!$Q:$Q,1)</f>
        <v>0</v>
      </c>
      <c r="AN50" s="398">
        <f>SUMIFS(CAR!$H:$H,CAR!$M:$M,'06'!$AA$9,CAR!$N:$N,'06'!$M$7,CAR!$D:$D,'06'!$C:$C,CAR!$Q:$Q,1)</f>
        <v>0</v>
      </c>
      <c r="AO50" s="398">
        <f>SUMIFS(CAR!$H:$H,CAR!$M:$M,'06'!$AB$9,CAR!$N:$N,'06'!$M$7,CAR!$D:$D,'06'!$C:$C,CAR!$Q:$Q,1)</f>
        <v>0</v>
      </c>
      <c r="AP50" s="398">
        <f>SUMIFS(CAR!$H:$H,CAR!$M:$M,'06'!$AC$9,CAR!$N:$N,'06'!$M$7,CAR!$D:$D,'06'!$C:$C,CAR!$Q:$Q,1)</f>
        <v>0</v>
      </c>
      <c r="AQ50" s="398">
        <f>SUMIFS(CAR!$H:$H,CAR!$M:$M,'06'!$AD$9,CAR!$N:$N,'06'!$M$7,CAR!$D:$D,'06'!$C:$C,CAR!$Q:$Q,1)</f>
        <v>0</v>
      </c>
      <c r="AR50" s="398">
        <f>SUMIFS(CAR!$H:$H,CAR!$M:$M,'06'!$AE$9,CAR!$N:$N,'06'!$M$7,CAR!$D:$D,'06'!$C:$C,CAR!$Q:$Q,1)</f>
        <v>0</v>
      </c>
      <c r="AS50" s="398">
        <f>SUMIFS(CAR!$H:$H,CAR!$M:$M,'06'!$AF$9,CAR!$N:$N,'06'!$M$7,CAR!$D:$D,'06'!$C:$C,CAR!$Q:$Q,1)</f>
        <v>0</v>
      </c>
      <c r="AT50" s="398">
        <f>SUMIFS(CAR!$H:$H,CAR!$M:$M,'06'!$AG$9,CAR!$N:$N,'06'!$M$7,CAR!$D:$D,'06'!$C:$C,CAR!$Q:$Q,1)</f>
        <v>0</v>
      </c>
      <c r="AU50" s="398">
        <f>SUMIFS(CAR!$H:$H,CAR!$M:$M,'06'!$AH$9,CAR!$N:$N,'06'!$M$7,CAR!$D:$D,'06'!$C:$C,CAR!$Q:$Q,1)</f>
        <v>0</v>
      </c>
      <c r="AX50" s="185">
        <v>2058</v>
      </c>
    </row>
    <row r="51" spans="3:50" ht="15.75" thickBot="1" x14ac:dyDescent="0.3">
      <c r="C51" s="117">
        <f>CAD!K23</f>
        <v>0</v>
      </c>
      <c r="D51" s="128">
        <f t="shared" si="1"/>
        <v>0</v>
      </c>
      <c r="E51" s="128">
        <f t="shared" si="2"/>
        <v>0</v>
      </c>
      <c r="F51" s="128">
        <f t="shared" si="3"/>
        <v>0</v>
      </c>
      <c r="G51" s="128">
        <f t="shared" si="4"/>
        <v>0</v>
      </c>
      <c r="H51" s="128">
        <f t="shared" si="5"/>
        <v>0</v>
      </c>
      <c r="I51" s="128">
        <f t="shared" si="6"/>
        <v>0</v>
      </c>
      <c r="J51" s="128">
        <f t="shared" si="7"/>
        <v>0</v>
      </c>
      <c r="K51" s="128">
        <f t="shared" si="8"/>
        <v>0</v>
      </c>
      <c r="L51" s="128">
        <f t="shared" si="9"/>
        <v>0</v>
      </c>
      <c r="M51" s="128">
        <f t="shared" si="10"/>
        <v>0</v>
      </c>
      <c r="N51" s="128">
        <f t="shared" si="11"/>
        <v>0</v>
      </c>
      <c r="O51" s="128">
        <f t="shared" si="12"/>
        <v>0</v>
      </c>
      <c r="P51" s="257">
        <f t="shared" si="13"/>
        <v>0</v>
      </c>
      <c r="V51" s="398">
        <f>SUMIFS(DES!$F:$F,DES!$K:$K,'06'!$V$9,DES!$L:$L,'06'!$M$7,DES!$D:$D,'06'!$C:$C,DES!$O:$O,1)</f>
        <v>0</v>
      </c>
      <c r="W51" s="398">
        <f>SUMIFS(DES!$F:$F,DES!$K:$K,'06'!$W$9,DES!$L:$L,'06'!$M$7,DES!$D:$D,'06'!$C:$C,DES!$O:$O,1)</f>
        <v>0</v>
      </c>
      <c r="X51" s="398">
        <f>SUMIFS(DES!$F:$F,DES!$K:$K,'06'!$X$9,DES!$L:$L,'06'!$M$7,DES!$D:$D,'06'!$C:$C,DES!$O:$O,1)</f>
        <v>0</v>
      </c>
      <c r="Y51" s="398">
        <f>SUMIFS(DES!$F:$F,DES!$K:$K,'06'!$Y$9,DES!$L:$L,'06'!$M$7,DES!$D:$D,'06'!$C:$C,DES!$O:$O,1)</f>
        <v>0</v>
      </c>
      <c r="Z51" s="398">
        <f>SUMIFS(DES!$F:$F,DES!$K:$K,'06'!$Z$9,DES!$L:$L,'06'!$M$7,DES!$D:$D,'06'!$C:$C,DES!$O:$O,1)</f>
        <v>0</v>
      </c>
      <c r="AA51" s="398">
        <f>SUMIFS(DES!$F:$F,DES!$K:$K,'06'!$AA$9,DES!$L:$L,'06'!$M$7,DES!$D:$D,'06'!$C:$C,DES!$O:$O,1)</f>
        <v>0</v>
      </c>
      <c r="AB51" s="398">
        <f>SUMIFS(DES!$F:$F,DES!$K:$K,'06'!$AB$9,DES!$L:$L,'06'!$M$7,DES!$D:$D,'06'!$C:$C,DES!$O:$O,1)</f>
        <v>0</v>
      </c>
      <c r="AC51" s="398">
        <f>SUMIFS(DES!$F:$F,DES!$K:$K,'06'!$AC$9,DES!$L:$L,'06'!$M$7,DES!$D:$D,'06'!$C:$C,DES!$O:$O,1)</f>
        <v>0</v>
      </c>
      <c r="AD51" s="398">
        <f>SUMIFS(DES!$F:$F,DES!$K:$K,'06'!$AD$9,DES!$L:$L,'06'!$M$7,DES!$D:$D,'06'!$C:$C,DES!$O:$O,1)</f>
        <v>0</v>
      </c>
      <c r="AE51" s="398">
        <f>SUMIFS(DES!$F:$F,DES!$K:$K,'06'!$AE$9,DES!$L:$L,'06'!$M$7,DES!$D:$D,'06'!$C:$C,DES!$O:$O,1)</f>
        <v>0</v>
      </c>
      <c r="AF51" s="398">
        <f>SUMIFS(DES!$F:$F,DES!$K:$K,'06'!$AF$9,DES!$L:$L,'06'!$M$7,DES!$D:$D,'06'!$C:$C,DES!$O:$O,1)</f>
        <v>0</v>
      </c>
      <c r="AG51" s="398">
        <f>SUMIFS(DES!$F:$F,DES!$K:$K,'06'!$AG$9,DES!$L:$L,'06'!$M$7,DES!$D:$D,'06'!$C:$C,DES!$O:$O,1)</f>
        <v>0</v>
      </c>
      <c r="AI51" s="398">
        <f>SUMIFS(CAR!$H:$H,CAR!$M:$M,'06'!$V$9,CAR!$N:$N,'06'!$M$7,CAR!$D:$D,'06'!$C:$C,CAR!$Q:$Q,1)</f>
        <v>0</v>
      </c>
      <c r="AJ51" s="398">
        <f>SUMIFS(CAR!$H:$H,CAR!$M:$M,'06'!$W$9,CAR!$N:$N,'06'!$M$7,CAR!$D:$D,'06'!$C:$C,CAR!$Q:$Q,1)</f>
        <v>0</v>
      </c>
      <c r="AK51" s="398">
        <f>SUMIFS(CAR!$H:$H,CAR!$M:$M,'06'!$X$9,CAR!$N:$N,'06'!$M$7,CAR!$D:$D,'06'!$C:$C,CAR!$Q:$Q,1)</f>
        <v>0</v>
      </c>
      <c r="AL51" s="398">
        <f>SUMIFS(CAR!$H:$H,CAR!$M:$M,'06'!$Y$9,CAR!$N:$N,'06'!$M$7,CAR!$D:$D,'06'!$C:$C,CAR!$Q:$Q,1)</f>
        <v>0</v>
      </c>
      <c r="AM51" s="398">
        <f>SUMIFS(CAR!$H:$H,CAR!$M:$M,'06'!$Z$9,CAR!$N:$N,'06'!$M$7,CAR!$D:$D,'06'!$C:$C,CAR!$Q:$Q,1)</f>
        <v>0</v>
      </c>
      <c r="AN51" s="398">
        <f>SUMIFS(CAR!$H:$H,CAR!$M:$M,'06'!$AA$9,CAR!$N:$N,'06'!$M$7,CAR!$D:$D,'06'!$C:$C,CAR!$Q:$Q,1)</f>
        <v>0</v>
      </c>
      <c r="AO51" s="398">
        <f>SUMIFS(CAR!$H:$H,CAR!$M:$M,'06'!$AB$9,CAR!$N:$N,'06'!$M$7,CAR!$D:$D,'06'!$C:$C,CAR!$Q:$Q,1)</f>
        <v>0</v>
      </c>
      <c r="AP51" s="398">
        <f>SUMIFS(CAR!$H:$H,CAR!$M:$M,'06'!$AC$9,CAR!$N:$N,'06'!$M$7,CAR!$D:$D,'06'!$C:$C,CAR!$Q:$Q,1)</f>
        <v>0</v>
      </c>
      <c r="AQ51" s="398">
        <f>SUMIFS(CAR!$H:$H,CAR!$M:$M,'06'!$AD$9,CAR!$N:$N,'06'!$M$7,CAR!$D:$D,'06'!$C:$C,CAR!$Q:$Q,1)</f>
        <v>0</v>
      </c>
      <c r="AR51" s="398">
        <f>SUMIFS(CAR!$H:$H,CAR!$M:$M,'06'!$AE$9,CAR!$N:$N,'06'!$M$7,CAR!$D:$D,'06'!$C:$C,CAR!$Q:$Q,1)</f>
        <v>0</v>
      </c>
      <c r="AS51" s="398">
        <f>SUMIFS(CAR!$H:$H,CAR!$M:$M,'06'!$AF$9,CAR!$N:$N,'06'!$M$7,CAR!$D:$D,'06'!$C:$C,CAR!$Q:$Q,1)</f>
        <v>0</v>
      </c>
      <c r="AT51" s="398">
        <f>SUMIFS(CAR!$H:$H,CAR!$M:$M,'06'!$AG$9,CAR!$N:$N,'06'!$M$7,CAR!$D:$D,'06'!$C:$C,CAR!$Q:$Q,1)</f>
        <v>0</v>
      </c>
      <c r="AU51" s="398">
        <f>SUMIFS(CAR!$H:$H,CAR!$M:$M,'06'!$AH$9,CAR!$N:$N,'06'!$M$7,CAR!$D:$D,'06'!$C:$C,CAR!$Q:$Q,1)</f>
        <v>0</v>
      </c>
      <c r="AX51" s="185">
        <v>2059</v>
      </c>
    </row>
    <row r="52" spans="3:50" ht="15.75" thickBot="1" x14ac:dyDescent="0.3">
      <c r="C52" s="117">
        <f>CAD!K24</f>
        <v>0</v>
      </c>
      <c r="D52" s="128">
        <f t="shared" si="1"/>
        <v>0</v>
      </c>
      <c r="E52" s="128">
        <f t="shared" si="2"/>
        <v>0</v>
      </c>
      <c r="F52" s="128">
        <f t="shared" si="3"/>
        <v>0</v>
      </c>
      <c r="G52" s="128">
        <f t="shared" si="4"/>
        <v>0</v>
      </c>
      <c r="H52" s="128">
        <f t="shared" si="5"/>
        <v>0</v>
      </c>
      <c r="I52" s="128">
        <f t="shared" si="6"/>
        <v>0</v>
      </c>
      <c r="J52" s="128">
        <f t="shared" si="7"/>
        <v>0</v>
      </c>
      <c r="K52" s="128">
        <f t="shared" si="8"/>
        <v>0</v>
      </c>
      <c r="L52" s="128">
        <f t="shared" si="9"/>
        <v>0</v>
      </c>
      <c r="M52" s="128">
        <f t="shared" si="10"/>
        <v>0</v>
      </c>
      <c r="N52" s="128">
        <f t="shared" si="11"/>
        <v>0</v>
      </c>
      <c r="O52" s="128">
        <f t="shared" si="12"/>
        <v>0</v>
      </c>
      <c r="P52" s="257">
        <f t="shared" si="13"/>
        <v>0</v>
      </c>
      <c r="V52" s="398">
        <f>SUMIFS(DES!$F:$F,DES!$K:$K,'06'!$V$9,DES!$L:$L,'06'!$M$7,DES!$D:$D,'06'!$C:$C,DES!$O:$O,1)</f>
        <v>0</v>
      </c>
      <c r="W52" s="398">
        <f>SUMIFS(DES!$F:$F,DES!$K:$K,'06'!$W$9,DES!$L:$L,'06'!$M$7,DES!$D:$D,'06'!$C:$C,DES!$O:$O,1)</f>
        <v>0</v>
      </c>
      <c r="X52" s="398">
        <f>SUMIFS(DES!$F:$F,DES!$K:$K,'06'!$X$9,DES!$L:$L,'06'!$M$7,DES!$D:$D,'06'!$C:$C,DES!$O:$O,1)</f>
        <v>0</v>
      </c>
      <c r="Y52" s="398">
        <f>SUMIFS(DES!$F:$F,DES!$K:$K,'06'!$Y$9,DES!$L:$L,'06'!$M$7,DES!$D:$D,'06'!$C:$C,DES!$O:$O,1)</f>
        <v>0</v>
      </c>
      <c r="Z52" s="398">
        <f>SUMIFS(DES!$F:$F,DES!$K:$K,'06'!$Z$9,DES!$L:$L,'06'!$M$7,DES!$D:$D,'06'!$C:$C,DES!$O:$O,1)</f>
        <v>0</v>
      </c>
      <c r="AA52" s="398">
        <f>SUMIFS(DES!$F:$F,DES!$K:$K,'06'!$AA$9,DES!$L:$L,'06'!$M$7,DES!$D:$D,'06'!$C:$C,DES!$O:$O,1)</f>
        <v>0</v>
      </c>
      <c r="AB52" s="398">
        <f>SUMIFS(DES!$F:$F,DES!$K:$K,'06'!$AB$9,DES!$L:$L,'06'!$M$7,DES!$D:$D,'06'!$C:$C,DES!$O:$O,1)</f>
        <v>0</v>
      </c>
      <c r="AC52" s="398">
        <f>SUMIFS(DES!$F:$F,DES!$K:$K,'06'!$AC$9,DES!$L:$L,'06'!$M$7,DES!$D:$D,'06'!$C:$C,DES!$O:$O,1)</f>
        <v>0</v>
      </c>
      <c r="AD52" s="398">
        <f>SUMIFS(DES!$F:$F,DES!$K:$K,'06'!$AD$9,DES!$L:$L,'06'!$M$7,DES!$D:$D,'06'!$C:$C,DES!$O:$O,1)</f>
        <v>0</v>
      </c>
      <c r="AE52" s="398">
        <f>SUMIFS(DES!$F:$F,DES!$K:$K,'06'!$AE$9,DES!$L:$L,'06'!$M$7,DES!$D:$D,'06'!$C:$C,DES!$O:$O,1)</f>
        <v>0</v>
      </c>
      <c r="AF52" s="398">
        <f>SUMIFS(DES!$F:$F,DES!$K:$K,'06'!$AF$9,DES!$L:$L,'06'!$M$7,DES!$D:$D,'06'!$C:$C,DES!$O:$O,1)</f>
        <v>0</v>
      </c>
      <c r="AG52" s="398">
        <f>SUMIFS(DES!$F:$F,DES!$K:$K,'06'!$AG$9,DES!$L:$L,'06'!$M$7,DES!$D:$D,'06'!$C:$C,DES!$O:$O,1)</f>
        <v>0</v>
      </c>
      <c r="AI52" s="398">
        <f>SUMIFS(CAR!$H:$H,CAR!$M:$M,'06'!$V$9,CAR!$N:$N,'06'!$M$7,CAR!$D:$D,'06'!$C:$C,CAR!$Q:$Q,1)</f>
        <v>0</v>
      </c>
      <c r="AJ52" s="398">
        <f>SUMIFS(CAR!$H:$H,CAR!$M:$M,'06'!$W$9,CAR!$N:$N,'06'!$M$7,CAR!$D:$D,'06'!$C:$C,CAR!$Q:$Q,1)</f>
        <v>0</v>
      </c>
      <c r="AK52" s="398">
        <f>SUMIFS(CAR!$H:$H,CAR!$M:$M,'06'!$X$9,CAR!$N:$N,'06'!$M$7,CAR!$D:$D,'06'!$C:$C,CAR!$Q:$Q,1)</f>
        <v>0</v>
      </c>
      <c r="AL52" s="398">
        <f>SUMIFS(CAR!$H:$H,CAR!$M:$M,'06'!$Y$9,CAR!$N:$N,'06'!$M$7,CAR!$D:$D,'06'!$C:$C,CAR!$Q:$Q,1)</f>
        <v>0</v>
      </c>
      <c r="AM52" s="398">
        <f>SUMIFS(CAR!$H:$H,CAR!$M:$M,'06'!$Z$9,CAR!$N:$N,'06'!$M$7,CAR!$D:$D,'06'!$C:$C,CAR!$Q:$Q,1)</f>
        <v>0</v>
      </c>
      <c r="AN52" s="398">
        <f>SUMIFS(CAR!$H:$H,CAR!$M:$M,'06'!$AA$9,CAR!$N:$N,'06'!$M$7,CAR!$D:$D,'06'!$C:$C,CAR!$Q:$Q,1)</f>
        <v>0</v>
      </c>
      <c r="AO52" s="398">
        <f>SUMIFS(CAR!$H:$H,CAR!$M:$M,'06'!$AB$9,CAR!$N:$N,'06'!$M$7,CAR!$D:$D,'06'!$C:$C,CAR!$Q:$Q,1)</f>
        <v>0</v>
      </c>
      <c r="AP52" s="398">
        <f>SUMIFS(CAR!$H:$H,CAR!$M:$M,'06'!$AC$9,CAR!$N:$N,'06'!$M$7,CAR!$D:$D,'06'!$C:$C,CAR!$Q:$Q,1)</f>
        <v>0</v>
      </c>
      <c r="AQ52" s="398">
        <f>SUMIFS(CAR!$H:$H,CAR!$M:$M,'06'!$AD$9,CAR!$N:$N,'06'!$M$7,CAR!$D:$D,'06'!$C:$C,CAR!$Q:$Q,1)</f>
        <v>0</v>
      </c>
      <c r="AR52" s="398">
        <f>SUMIFS(CAR!$H:$H,CAR!$M:$M,'06'!$AE$9,CAR!$N:$N,'06'!$M$7,CAR!$D:$D,'06'!$C:$C,CAR!$Q:$Q,1)</f>
        <v>0</v>
      </c>
      <c r="AS52" s="398">
        <f>SUMIFS(CAR!$H:$H,CAR!$M:$M,'06'!$AF$9,CAR!$N:$N,'06'!$M$7,CAR!$D:$D,'06'!$C:$C,CAR!$Q:$Q,1)</f>
        <v>0</v>
      </c>
      <c r="AT52" s="398">
        <f>SUMIFS(CAR!$H:$H,CAR!$M:$M,'06'!$AG$9,CAR!$N:$N,'06'!$M$7,CAR!$D:$D,'06'!$C:$C,CAR!$Q:$Q,1)</f>
        <v>0</v>
      </c>
      <c r="AU52" s="398">
        <f>SUMIFS(CAR!$H:$H,CAR!$M:$M,'06'!$AH$9,CAR!$N:$N,'06'!$M$7,CAR!$D:$D,'06'!$C:$C,CAR!$Q:$Q,1)</f>
        <v>0</v>
      </c>
      <c r="AX52" s="185">
        <v>2060</v>
      </c>
    </row>
    <row r="53" spans="3:50" ht="15.75" thickBot="1" x14ac:dyDescent="0.3">
      <c r="C53" s="117">
        <f>CAD!K25</f>
        <v>0</v>
      </c>
      <c r="D53" s="128">
        <f t="shared" si="1"/>
        <v>0</v>
      </c>
      <c r="E53" s="128">
        <f t="shared" si="2"/>
        <v>0</v>
      </c>
      <c r="F53" s="128">
        <f t="shared" si="3"/>
        <v>0</v>
      </c>
      <c r="G53" s="128">
        <f t="shared" si="4"/>
        <v>0</v>
      </c>
      <c r="H53" s="128">
        <f t="shared" si="5"/>
        <v>0</v>
      </c>
      <c r="I53" s="128">
        <f t="shared" si="6"/>
        <v>0</v>
      </c>
      <c r="J53" s="128">
        <f t="shared" si="7"/>
        <v>0</v>
      </c>
      <c r="K53" s="128">
        <f t="shared" si="8"/>
        <v>0</v>
      </c>
      <c r="L53" s="128">
        <f t="shared" si="9"/>
        <v>0</v>
      </c>
      <c r="M53" s="128">
        <f t="shared" si="10"/>
        <v>0</v>
      </c>
      <c r="N53" s="128">
        <f t="shared" si="11"/>
        <v>0</v>
      </c>
      <c r="O53" s="128">
        <f t="shared" si="12"/>
        <v>0</v>
      </c>
      <c r="P53" s="257">
        <f t="shared" si="13"/>
        <v>0</v>
      </c>
      <c r="V53" s="398">
        <f>SUMIFS(DES!$F:$F,DES!$K:$K,'06'!$V$9,DES!$L:$L,'06'!$M$7,DES!$D:$D,'06'!$C:$C,DES!$O:$O,1)</f>
        <v>0</v>
      </c>
      <c r="W53" s="398">
        <f>SUMIFS(DES!$F:$F,DES!$K:$K,'06'!$W$9,DES!$L:$L,'06'!$M$7,DES!$D:$D,'06'!$C:$C,DES!$O:$O,1)</f>
        <v>0</v>
      </c>
      <c r="X53" s="398">
        <f>SUMIFS(DES!$F:$F,DES!$K:$K,'06'!$X$9,DES!$L:$L,'06'!$M$7,DES!$D:$D,'06'!$C:$C,DES!$O:$O,1)</f>
        <v>0</v>
      </c>
      <c r="Y53" s="398">
        <f>SUMIFS(DES!$F:$F,DES!$K:$K,'06'!$Y$9,DES!$L:$L,'06'!$M$7,DES!$D:$D,'06'!$C:$C,DES!$O:$O,1)</f>
        <v>0</v>
      </c>
      <c r="Z53" s="398">
        <f>SUMIFS(DES!$F:$F,DES!$K:$K,'06'!$Z$9,DES!$L:$L,'06'!$M$7,DES!$D:$D,'06'!$C:$C,DES!$O:$O,1)</f>
        <v>0</v>
      </c>
      <c r="AA53" s="398">
        <f>SUMIFS(DES!$F:$F,DES!$K:$K,'06'!$AA$9,DES!$L:$L,'06'!$M$7,DES!$D:$D,'06'!$C:$C,DES!$O:$O,1)</f>
        <v>0</v>
      </c>
      <c r="AB53" s="398">
        <f>SUMIFS(DES!$F:$F,DES!$K:$K,'06'!$AB$9,DES!$L:$L,'06'!$M$7,DES!$D:$D,'06'!$C:$C,DES!$O:$O,1)</f>
        <v>0</v>
      </c>
      <c r="AC53" s="398">
        <f>SUMIFS(DES!$F:$F,DES!$K:$K,'06'!$AC$9,DES!$L:$L,'06'!$M$7,DES!$D:$D,'06'!$C:$C,DES!$O:$O,1)</f>
        <v>0</v>
      </c>
      <c r="AD53" s="398">
        <f>SUMIFS(DES!$F:$F,DES!$K:$K,'06'!$AD$9,DES!$L:$L,'06'!$M$7,DES!$D:$D,'06'!$C:$C,DES!$O:$O,1)</f>
        <v>0</v>
      </c>
      <c r="AE53" s="398">
        <f>SUMIFS(DES!$F:$F,DES!$K:$K,'06'!$AE$9,DES!$L:$L,'06'!$M$7,DES!$D:$D,'06'!$C:$C,DES!$O:$O,1)</f>
        <v>0</v>
      </c>
      <c r="AF53" s="398">
        <f>SUMIFS(DES!$F:$F,DES!$K:$K,'06'!$AF$9,DES!$L:$L,'06'!$M$7,DES!$D:$D,'06'!$C:$C,DES!$O:$O,1)</f>
        <v>0</v>
      </c>
      <c r="AG53" s="398">
        <f>SUMIFS(DES!$F:$F,DES!$K:$K,'06'!$AG$9,DES!$L:$L,'06'!$M$7,DES!$D:$D,'06'!$C:$C,DES!$O:$O,1)</f>
        <v>0</v>
      </c>
      <c r="AI53" s="398">
        <f>SUMIFS(CAR!$H:$H,CAR!$M:$M,'06'!$V$9,CAR!$N:$N,'06'!$M$7,CAR!$D:$D,'06'!$C:$C,CAR!$Q:$Q,1)</f>
        <v>0</v>
      </c>
      <c r="AJ53" s="398">
        <f>SUMIFS(CAR!$H:$H,CAR!$M:$M,'06'!$W$9,CAR!$N:$N,'06'!$M$7,CAR!$D:$D,'06'!$C:$C,CAR!$Q:$Q,1)</f>
        <v>0</v>
      </c>
      <c r="AK53" s="398">
        <f>SUMIFS(CAR!$H:$H,CAR!$M:$M,'06'!$X$9,CAR!$N:$N,'06'!$M$7,CAR!$D:$D,'06'!$C:$C,CAR!$Q:$Q,1)</f>
        <v>0</v>
      </c>
      <c r="AL53" s="398">
        <f>SUMIFS(CAR!$H:$H,CAR!$M:$M,'06'!$Y$9,CAR!$N:$N,'06'!$M$7,CAR!$D:$D,'06'!$C:$C,CAR!$Q:$Q,1)</f>
        <v>0</v>
      </c>
      <c r="AM53" s="398">
        <f>SUMIFS(CAR!$H:$H,CAR!$M:$M,'06'!$Z$9,CAR!$N:$N,'06'!$M$7,CAR!$D:$D,'06'!$C:$C,CAR!$Q:$Q,1)</f>
        <v>0</v>
      </c>
      <c r="AN53" s="398">
        <f>SUMIFS(CAR!$H:$H,CAR!$M:$M,'06'!$AA$9,CAR!$N:$N,'06'!$M$7,CAR!$D:$D,'06'!$C:$C,CAR!$Q:$Q,1)</f>
        <v>0</v>
      </c>
      <c r="AO53" s="398">
        <f>SUMIFS(CAR!$H:$H,CAR!$M:$M,'06'!$AB$9,CAR!$N:$N,'06'!$M$7,CAR!$D:$D,'06'!$C:$C,CAR!$Q:$Q,1)</f>
        <v>0</v>
      </c>
      <c r="AP53" s="398">
        <f>SUMIFS(CAR!$H:$H,CAR!$M:$M,'06'!$AC$9,CAR!$N:$N,'06'!$M$7,CAR!$D:$D,'06'!$C:$C,CAR!$Q:$Q,1)</f>
        <v>0</v>
      </c>
      <c r="AQ53" s="398">
        <f>SUMIFS(CAR!$H:$H,CAR!$M:$M,'06'!$AD$9,CAR!$N:$N,'06'!$M$7,CAR!$D:$D,'06'!$C:$C,CAR!$Q:$Q,1)</f>
        <v>0</v>
      </c>
      <c r="AR53" s="398">
        <f>SUMIFS(CAR!$H:$H,CAR!$M:$M,'06'!$AE$9,CAR!$N:$N,'06'!$M$7,CAR!$D:$D,'06'!$C:$C,CAR!$Q:$Q,1)</f>
        <v>0</v>
      </c>
      <c r="AS53" s="398">
        <f>SUMIFS(CAR!$H:$H,CAR!$M:$M,'06'!$AF$9,CAR!$N:$N,'06'!$M$7,CAR!$D:$D,'06'!$C:$C,CAR!$Q:$Q,1)</f>
        <v>0</v>
      </c>
      <c r="AT53" s="398">
        <f>SUMIFS(CAR!$H:$H,CAR!$M:$M,'06'!$AG$9,CAR!$N:$N,'06'!$M$7,CAR!$D:$D,'06'!$C:$C,CAR!$Q:$Q,1)</f>
        <v>0</v>
      </c>
      <c r="AU53" s="398">
        <f>SUMIFS(CAR!$H:$H,CAR!$M:$M,'06'!$AH$9,CAR!$N:$N,'06'!$M$7,CAR!$D:$D,'06'!$C:$C,CAR!$Q:$Q,1)</f>
        <v>0</v>
      </c>
      <c r="AX53" s="185">
        <v>2061</v>
      </c>
    </row>
    <row r="54" spans="3:50" ht="15.75" thickBot="1" x14ac:dyDescent="0.3">
      <c r="C54" s="117">
        <f>CAD!K26</f>
        <v>0</v>
      </c>
      <c r="D54" s="128">
        <f t="shared" si="1"/>
        <v>0</v>
      </c>
      <c r="E54" s="128">
        <f t="shared" si="2"/>
        <v>0</v>
      </c>
      <c r="F54" s="128">
        <f t="shared" si="3"/>
        <v>0</v>
      </c>
      <c r="G54" s="128">
        <f t="shared" si="4"/>
        <v>0</v>
      </c>
      <c r="H54" s="128">
        <f t="shared" si="5"/>
        <v>0</v>
      </c>
      <c r="I54" s="128">
        <f t="shared" si="6"/>
        <v>0</v>
      </c>
      <c r="J54" s="128">
        <f t="shared" si="7"/>
        <v>0</v>
      </c>
      <c r="K54" s="128">
        <f t="shared" si="8"/>
        <v>0</v>
      </c>
      <c r="L54" s="128">
        <f t="shared" si="9"/>
        <v>0</v>
      </c>
      <c r="M54" s="128">
        <f t="shared" si="10"/>
        <v>0</v>
      </c>
      <c r="N54" s="128">
        <f t="shared" si="11"/>
        <v>0</v>
      </c>
      <c r="O54" s="128">
        <f t="shared" si="12"/>
        <v>0</v>
      </c>
      <c r="P54" s="257">
        <f t="shared" si="13"/>
        <v>0</v>
      </c>
      <c r="V54" s="398">
        <f>SUMIFS(DES!$F:$F,DES!$K:$K,'06'!$V$9,DES!$L:$L,'06'!$M$7,DES!$D:$D,'06'!$C:$C,DES!$O:$O,1)</f>
        <v>0</v>
      </c>
      <c r="W54" s="398">
        <f>SUMIFS(DES!$F:$F,DES!$K:$K,'06'!$W$9,DES!$L:$L,'06'!$M$7,DES!$D:$D,'06'!$C:$C,DES!$O:$O,1)</f>
        <v>0</v>
      </c>
      <c r="X54" s="398">
        <f>SUMIFS(DES!$F:$F,DES!$K:$K,'06'!$X$9,DES!$L:$L,'06'!$M$7,DES!$D:$D,'06'!$C:$C,DES!$O:$O,1)</f>
        <v>0</v>
      </c>
      <c r="Y54" s="398">
        <f>SUMIFS(DES!$F:$F,DES!$K:$K,'06'!$Y$9,DES!$L:$L,'06'!$M$7,DES!$D:$D,'06'!$C:$C,DES!$O:$O,1)</f>
        <v>0</v>
      </c>
      <c r="Z54" s="398">
        <f>SUMIFS(DES!$F:$F,DES!$K:$K,'06'!$Z$9,DES!$L:$L,'06'!$M$7,DES!$D:$D,'06'!$C:$C,DES!$O:$O,1)</f>
        <v>0</v>
      </c>
      <c r="AA54" s="398">
        <f>SUMIFS(DES!$F:$F,DES!$K:$K,'06'!$AA$9,DES!$L:$L,'06'!$M$7,DES!$D:$D,'06'!$C:$C,DES!$O:$O,1)</f>
        <v>0</v>
      </c>
      <c r="AB54" s="398">
        <f>SUMIFS(DES!$F:$F,DES!$K:$K,'06'!$AB$9,DES!$L:$L,'06'!$M$7,DES!$D:$D,'06'!$C:$C,DES!$O:$O,1)</f>
        <v>0</v>
      </c>
      <c r="AC54" s="398">
        <f>SUMIFS(DES!$F:$F,DES!$K:$K,'06'!$AC$9,DES!$L:$L,'06'!$M$7,DES!$D:$D,'06'!$C:$C,DES!$O:$O,1)</f>
        <v>0</v>
      </c>
      <c r="AD54" s="398">
        <f>SUMIFS(DES!$F:$F,DES!$K:$K,'06'!$AD$9,DES!$L:$L,'06'!$M$7,DES!$D:$D,'06'!$C:$C,DES!$O:$O,1)</f>
        <v>0</v>
      </c>
      <c r="AE54" s="398">
        <f>SUMIFS(DES!$F:$F,DES!$K:$K,'06'!$AE$9,DES!$L:$L,'06'!$M$7,DES!$D:$D,'06'!$C:$C,DES!$O:$O,1)</f>
        <v>0</v>
      </c>
      <c r="AF54" s="398">
        <f>SUMIFS(DES!$F:$F,DES!$K:$K,'06'!$AF$9,DES!$L:$L,'06'!$M$7,DES!$D:$D,'06'!$C:$C,DES!$O:$O,1)</f>
        <v>0</v>
      </c>
      <c r="AG54" s="398">
        <f>SUMIFS(DES!$F:$F,DES!$K:$K,'06'!$AG$9,DES!$L:$L,'06'!$M$7,DES!$D:$D,'06'!$C:$C,DES!$O:$O,1)</f>
        <v>0</v>
      </c>
      <c r="AI54" s="398">
        <f>SUMIFS(CAR!$H:$H,CAR!$M:$M,'06'!$V$9,CAR!$N:$N,'06'!$M$7,CAR!$D:$D,'06'!$C:$C,CAR!$Q:$Q,1)</f>
        <v>0</v>
      </c>
      <c r="AJ54" s="398">
        <f>SUMIFS(CAR!$H:$H,CAR!$M:$M,'06'!$W$9,CAR!$N:$N,'06'!$M$7,CAR!$D:$D,'06'!$C:$C,CAR!$Q:$Q,1)</f>
        <v>0</v>
      </c>
      <c r="AK54" s="398">
        <f>SUMIFS(CAR!$H:$H,CAR!$M:$M,'06'!$X$9,CAR!$N:$N,'06'!$M$7,CAR!$D:$D,'06'!$C:$C,CAR!$Q:$Q,1)</f>
        <v>0</v>
      </c>
      <c r="AL54" s="398">
        <f>SUMIFS(CAR!$H:$H,CAR!$M:$M,'06'!$Y$9,CAR!$N:$N,'06'!$M$7,CAR!$D:$D,'06'!$C:$C,CAR!$Q:$Q,1)</f>
        <v>0</v>
      </c>
      <c r="AM54" s="398">
        <f>SUMIFS(CAR!$H:$H,CAR!$M:$M,'06'!$Z$9,CAR!$N:$N,'06'!$M$7,CAR!$D:$D,'06'!$C:$C,CAR!$Q:$Q,1)</f>
        <v>0</v>
      </c>
      <c r="AN54" s="398">
        <f>SUMIFS(CAR!$H:$H,CAR!$M:$M,'06'!$AA$9,CAR!$N:$N,'06'!$M$7,CAR!$D:$D,'06'!$C:$C,CAR!$Q:$Q,1)</f>
        <v>0</v>
      </c>
      <c r="AO54" s="398">
        <f>SUMIFS(CAR!$H:$H,CAR!$M:$M,'06'!$AB$9,CAR!$N:$N,'06'!$M$7,CAR!$D:$D,'06'!$C:$C,CAR!$Q:$Q,1)</f>
        <v>0</v>
      </c>
      <c r="AP54" s="398">
        <f>SUMIFS(CAR!$H:$H,CAR!$M:$M,'06'!$AC$9,CAR!$N:$N,'06'!$M$7,CAR!$D:$D,'06'!$C:$C,CAR!$Q:$Q,1)</f>
        <v>0</v>
      </c>
      <c r="AQ54" s="398">
        <f>SUMIFS(CAR!$H:$H,CAR!$M:$M,'06'!$AD$9,CAR!$N:$N,'06'!$M$7,CAR!$D:$D,'06'!$C:$C,CAR!$Q:$Q,1)</f>
        <v>0</v>
      </c>
      <c r="AR54" s="398">
        <f>SUMIFS(CAR!$H:$H,CAR!$M:$M,'06'!$AE$9,CAR!$N:$N,'06'!$M$7,CAR!$D:$D,'06'!$C:$C,CAR!$Q:$Q,1)</f>
        <v>0</v>
      </c>
      <c r="AS54" s="398">
        <f>SUMIFS(CAR!$H:$H,CAR!$M:$M,'06'!$AF$9,CAR!$N:$N,'06'!$M$7,CAR!$D:$D,'06'!$C:$C,CAR!$Q:$Q,1)</f>
        <v>0</v>
      </c>
      <c r="AT54" s="398">
        <f>SUMIFS(CAR!$H:$H,CAR!$M:$M,'06'!$AG$9,CAR!$N:$N,'06'!$M$7,CAR!$D:$D,'06'!$C:$C,CAR!$Q:$Q,1)</f>
        <v>0</v>
      </c>
      <c r="AU54" s="398">
        <f>SUMIFS(CAR!$H:$H,CAR!$M:$M,'06'!$AH$9,CAR!$N:$N,'06'!$M$7,CAR!$D:$D,'06'!$C:$C,CAR!$Q:$Q,1)</f>
        <v>0</v>
      </c>
      <c r="AX54" s="185">
        <v>2062</v>
      </c>
    </row>
    <row r="55" spans="3:50" ht="15.75" thickBot="1" x14ac:dyDescent="0.3">
      <c r="C55" s="117">
        <f>CAD!K27</f>
        <v>0</v>
      </c>
      <c r="D55" s="128">
        <f t="shared" si="1"/>
        <v>0</v>
      </c>
      <c r="E55" s="128">
        <f t="shared" si="2"/>
        <v>0</v>
      </c>
      <c r="F55" s="128">
        <f t="shared" si="3"/>
        <v>0</v>
      </c>
      <c r="G55" s="128">
        <f t="shared" si="4"/>
        <v>0</v>
      </c>
      <c r="H55" s="128">
        <f t="shared" si="5"/>
        <v>0</v>
      </c>
      <c r="I55" s="128">
        <f t="shared" si="6"/>
        <v>0</v>
      </c>
      <c r="J55" s="128">
        <f t="shared" si="7"/>
        <v>0</v>
      </c>
      <c r="K55" s="128">
        <f t="shared" si="8"/>
        <v>0</v>
      </c>
      <c r="L55" s="128">
        <f t="shared" si="9"/>
        <v>0</v>
      </c>
      <c r="M55" s="128">
        <f t="shared" si="10"/>
        <v>0</v>
      </c>
      <c r="N55" s="128">
        <f t="shared" si="11"/>
        <v>0</v>
      </c>
      <c r="O55" s="128">
        <f t="shared" si="12"/>
        <v>0</v>
      </c>
      <c r="P55" s="257">
        <f t="shared" si="13"/>
        <v>0</v>
      </c>
      <c r="V55" s="398">
        <f>SUMIFS(DES!$F:$F,DES!$K:$K,'06'!$V$9,DES!$L:$L,'06'!$M$7,DES!$D:$D,'06'!$C:$C,DES!$O:$O,1)</f>
        <v>0</v>
      </c>
      <c r="W55" s="398">
        <f>SUMIFS(DES!$F:$F,DES!$K:$K,'06'!$W$9,DES!$L:$L,'06'!$M$7,DES!$D:$D,'06'!$C:$C,DES!$O:$O,1)</f>
        <v>0</v>
      </c>
      <c r="X55" s="398">
        <f>SUMIFS(DES!$F:$F,DES!$K:$K,'06'!$X$9,DES!$L:$L,'06'!$M$7,DES!$D:$D,'06'!$C:$C,DES!$O:$O,1)</f>
        <v>0</v>
      </c>
      <c r="Y55" s="398">
        <f>SUMIFS(DES!$F:$F,DES!$K:$K,'06'!$Y$9,DES!$L:$L,'06'!$M$7,DES!$D:$D,'06'!$C:$C,DES!$O:$O,1)</f>
        <v>0</v>
      </c>
      <c r="Z55" s="398">
        <f>SUMIFS(DES!$F:$F,DES!$K:$K,'06'!$Z$9,DES!$L:$L,'06'!$M$7,DES!$D:$D,'06'!$C:$C,DES!$O:$O,1)</f>
        <v>0</v>
      </c>
      <c r="AA55" s="398">
        <f>SUMIFS(DES!$F:$F,DES!$K:$K,'06'!$AA$9,DES!$L:$L,'06'!$M$7,DES!$D:$D,'06'!$C:$C,DES!$O:$O,1)</f>
        <v>0</v>
      </c>
      <c r="AB55" s="398">
        <f>SUMIFS(DES!$F:$F,DES!$K:$K,'06'!$AB$9,DES!$L:$L,'06'!$M$7,DES!$D:$D,'06'!$C:$C,DES!$O:$O,1)</f>
        <v>0</v>
      </c>
      <c r="AC55" s="398">
        <f>SUMIFS(DES!$F:$F,DES!$K:$K,'06'!$AC$9,DES!$L:$L,'06'!$M$7,DES!$D:$D,'06'!$C:$C,DES!$O:$O,1)</f>
        <v>0</v>
      </c>
      <c r="AD55" s="398">
        <f>SUMIFS(DES!$F:$F,DES!$K:$K,'06'!$AD$9,DES!$L:$L,'06'!$M$7,DES!$D:$D,'06'!$C:$C,DES!$O:$O,1)</f>
        <v>0</v>
      </c>
      <c r="AE55" s="398">
        <f>SUMIFS(DES!$F:$F,DES!$K:$K,'06'!$AE$9,DES!$L:$L,'06'!$M$7,DES!$D:$D,'06'!$C:$C,DES!$O:$O,1)</f>
        <v>0</v>
      </c>
      <c r="AF55" s="398">
        <f>SUMIFS(DES!$F:$F,DES!$K:$K,'06'!$AF$9,DES!$L:$L,'06'!$M$7,DES!$D:$D,'06'!$C:$C,DES!$O:$O,1)</f>
        <v>0</v>
      </c>
      <c r="AG55" s="398">
        <f>SUMIFS(DES!$F:$F,DES!$K:$K,'06'!$AG$9,DES!$L:$L,'06'!$M$7,DES!$D:$D,'06'!$C:$C,DES!$O:$O,1)</f>
        <v>0</v>
      </c>
      <c r="AI55" s="398">
        <f>SUMIFS(CAR!$H:$H,CAR!$M:$M,'06'!$V$9,CAR!$N:$N,'06'!$M$7,CAR!$D:$D,'06'!$C:$C,CAR!$Q:$Q,1)</f>
        <v>0</v>
      </c>
      <c r="AJ55" s="398">
        <f>SUMIFS(CAR!$H:$H,CAR!$M:$M,'06'!$W$9,CAR!$N:$N,'06'!$M$7,CAR!$D:$D,'06'!$C:$C,CAR!$Q:$Q,1)</f>
        <v>0</v>
      </c>
      <c r="AK55" s="398">
        <f>SUMIFS(CAR!$H:$H,CAR!$M:$M,'06'!$X$9,CAR!$N:$N,'06'!$M$7,CAR!$D:$D,'06'!$C:$C,CAR!$Q:$Q,1)</f>
        <v>0</v>
      </c>
      <c r="AL55" s="398">
        <f>SUMIFS(CAR!$H:$H,CAR!$M:$M,'06'!$Y$9,CAR!$N:$N,'06'!$M$7,CAR!$D:$D,'06'!$C:$C,CAR!$Q:$Q,1)</f>
        <v>0</v>
      </c>
      <c r="AM55" s="398">
        <f>SUMIFS(CAR!$H:$H,CAR!$M:$M,'06'!$Z$9,CAR!$N:$N,'06'!$M$7,CAR!$D:$D,'06'!$C:$C,CAR!$Q:$Q,1)</f>
        <v>0</v>
      </c>
      <c r="AN55" s="398">
        <f>SUMIFS(CAR!$H:$H,CAR!$M:$M,'06'!$AA$9,CAR!$N:$N,'06'!$M$7,CAR!$D:$D,'06'!$C:$C,CAR!$Q:$Q,1)</f>
        <v>0</v>
      </c>
      <c r="AO55" s="398">
        <f>SUMIFS(CAR!$H:$H,CAR!$M:$M,'06'!$AB$9,CAR!$N:$N,'06'!$M$7,CAR!$D:$D,'06'!$C:$C,CAR!$Q:$Q,1)</f>
        <v>0</v>
      </c>
      <c r="AP55" s="398">
        <f>SUMIFS(CAR!$H:$H,CAR!$M:$M,'06'!$AC$9,CAR!$N:$N,'06'!$M$7,CAR!$D:$D,'06'!$C:$C,CAR!$Q:$Q,1)</f>
        <v>0</v>
      </c>
      <c r="AQ55" s="398">
        <f>SUMIFS(CAR!$H:$H,CAR!$M:$M,'06'!$AD$9,CAR!$N:$N,'06'!$M$7,CAR!$D:$D,'06'!$C:$C,CAR!$Q:$Q,1)</f>
        <v>0</v>
      </c>
      <c r="AR55" s="398">
        <f>SUMIFS(CAR!$H:$H,CAR!$M:$M,'06'!$AE$9,CAR!$N:$N,'06'!$M$7,CAR!$D:$D,'06'!$C:$C,CAR!$Q:$Q,1)</f>
        <v>0</v>
      </c>
      <c r="AS55" s="398">
        <f>SUMIFS(CAR!$H:$H,CAR!$M:$M,'06'!$AF$9,CAR!$N:$N,'06'!$M$7,CAR!$D:$D,'06'!$C:$C,CAR!$Q:$Q,1)</f>
        <v>0</v>
      </c>
      <c r="AT55" s="398">
        <f>SUMIFS(CAR!$H:$H,CAR!$M:$M,'06'!$AG$9,CAR!$N:$N,'06'!$M$7,CAR!$D:$D,'06'!$C:$C,CAR!$Q:$Q,1)</f>
        <v>0</v>
      </c>
      <c r="AU55" s="398">
        <f>SUMIFS(CAR!$H:$H,CAR!$M:$M,'06'!$AH$9,CAR!$N:$N,'06'!$M$7,CAR!$D:$D,'06'!$C:$C,CAR!$Q:$Q,1)</f>
        <v>0</v>
      </c>
      <c r="AX55" s="185">
        <v>2063</v>
      </c>
    </row>
    <row r="56" spans="3:50" ht="15.75" thickBot="1" x14ac:dyDescent="0.3">
      <c r="C56" s="117">
        <f>CAD!K28</f>
        <v>0</v>
      </c>
      <c r="D56" s="128">
        <f t="shared" si="1"/>
        <v>0</v>
      </c>
      <c r="E56" s="128">
        <f t="shared" si="2"/>
        <v>0</v>
      </c>
      <c r="F56" s="128">
        <f t="shared" si="3"/>
        <v>0</v>
      </c>
      <c r="G56" s="128">
        <f t="shared" si="4"/>
        <v>0</v>
      </c>
      <c r="H56" s="128">
        <f t="shared" si="5"/>
        <v>0</v>
      </c>
      <c r="I56" s="128">
        <f t="shared" si="6"/>
        <v>0</v>
      </c>
      <c r="J56" s="128">
        <f t="shared" si="7"/>
        <v>0</v>
      </c>
      <c r="K56" s="128">
        <f t="shared" si="8"/>
        <v>0</v>
      </c>
      <c r="L56" s="128">
        <f t="shared" si="9"/>
        <v>0</v>
      </c>
      <c r="M56" s="128">
        <f t="shared" si="10"/>
        <v>0</v>
      </c>
      <c r="N56" s="128">
        <f t="shared" si="11"/>
        <v>0</v>
      </c>
      <c r="O56" s="128">
        <f t="shared" si="12"/>
        <v>0</v>
      </c>
      <c r="P56" s="257">
        <f t="shared" si="13"/>
        <v>0</v>
      </c>
      <c r="V56" s="398">
        <f>SUMIFS(DES!$F:$F,DES!$K:$K,'06'!$V$9,DES!$L:$L,'06'!$M$7,DES!$D:$D,'06'!$C:$C,DES!$O:$O,1)</f>
        <v>0</v>
      </c>
      <c r="W56" s="398">
        <f>SUMIFS(DES!$F:$F,DES!$K:$K,'06'!$W$9,DES!$L:$L,'06'!$M$7,DES!$D:$D,'06'!$C:$C,DES!$O:$O,1)</f>
        <v>0</v>
      </c>
      <c r="X56" s="398">
        <f>SUMIFS(DES!$F:$F,DES!$K:$K,'06'!$X$9,DES!$L:$L,'06'!$M$7,DES!$D:$D,'06'!$C:$C,DES!$O:$O,1)</f>
        <v>0</v>
      </c>
      <c r="Y56" s="398">
        <f>SUMIFS(DES!$F:$F,DES!$K:$K,'06'!$Y$9,DES!$L:$L,'06'!$M$7,DES!$D:$D,'06'!$C:$C,DES!$O:$O,1)</f>
        <v>0</v>
      </c>
      <c r="Z56" s="398">
        <f>SUMIFS(DES!$F:$F,DES!$K:$K,'06'!$Z$9,DES!$L:$L,'06'!$M$7,DES!$D:$D,'06'!$C:$C,DES!$O:$O,1)</f>
        <v>0</v>
      </c>
      <c r="AA56" s="398">
        <f>SUMIFS(DES!$F:$F,DES!$K:$K,'06'!$AA$9,DES!$L:$L,'06'!$M$7,DES!$D:$D,'06'!$C:$C,DES!$O:$O,1)</f>
        <v>0</v>
      </c>
      <c r="AB56" s="398">
        <f>SUMIFS(DES!$F:$F,DES!$K:$K,'06'!$AB$9,DES!$L:$L,'06'!$M$7,DES!$D:$D,'06'!$C:$C,DES!$O:$O,1)</f>
        <v>0</v>
      </c>
      <c r="AC56" s="398">
        <f>SUMIFS(DES!$F:$F,DES!$K:$K,'06'!$AC$9,DES!$L:$L,'06'!$M$7,DES!$D:$D,'06'!$C:$C,DES!$O:$O,1)</f>
        <v>0</v>
      </c>
      <c r="AD56" s="398">
        <f>SUMIFS(DES!$F:$F,DES!$K:$K,'06'!$AD$9,DES!$L:$L,'06'!$M$7,DES!$D:$D,'06'!$C:$C,DES!$O:$O,1)</f>
        <v>0</v>
      </c>
      <c r="AE56" s="398">
        <f>SUMIFS(DES!$F:$F,DES!$K:$K,'06'!$AE$9,DES!$L:$L,'06'!$M$7,DES!$D:$D,'06'!$C:$C,DES!$O:$O,1)</f>
        <v>0</v>
      </c>
      <c r="AF56" s="398">
        <f>SUMIFS(DES!$F:$F,DES!$K:$K,'06'!$AF$9,DES!$L:$L,'06'!$M$7,DES!$D:$D,'06'!$C:$C,DES!$O:$O,1)</f>
        <v>0</v>
      </c>
      <c r="AG56" s="398">
        <f>SUMIFS(DES!$F:$F,DES!$K:$K,'06'!$AG$9,DES!$L:$L,'06'!$M$7,DES!$D:$D,'06'!$C:$C,DES!$O:$O,1)</f>
        <v>0</v>
      </c>
      <c r="AI56" s="398">
        <f>SUMIFS(CAR!$H:$H,CAR!$M:$M,'06'!$V$9,CAR!$N:$N,'06'!$M$7,CAR!$D:$D,'06'!$C:$C,CAR!$Q:$Q,1)</f>
        <v>0</v>
      </c>
      <c r="AJ56" s="398">
        <f>SUMIFS(CAR!$H:$H,CAR!$M:$M,'06'!$W$9,CAR!$N:$N,'06'!$M$7,CAR!$D:$D,'06'!$C:$C,CAR!$Q:$Q,1)</f>
        <v>0</v>
      </c>
      <c r="AK56" s="398">
        <f>SUMIFS(CAR!$H:$H,CAR!$M:$M,'06'!$X$9,CAR!$N:$N,'06'!$M$7,CAR!$D:$D,'06'!$C:$C,CAR!$Q:$Q,1)</f>
        <v>0</v>
      </c>
      <c r="AL56" s="398">
        <f>SUMIFS(CAR!$H:$H,CAR!$M:$M,'06'!$Y$9,CAR!$N:$N,'06'!$M$7,CAR!$D:$D,'06'!$C:$C,CAR!$Q:$Q,1)</f>
        <v>0</v>
      </c>
      <c r="AM56" s="398">
        <f>SUMIFS(CAR!$H:$H,CAR!$M:$M,'06'!$Z$9,CAR!$N:$N,'06'!$M$7,CAR!$D:$D,'06'!$C:$C,CAR!$Q:$Q,1)</f>
        <v>0</v>
      </c>
      <c r="AN56" s="398">
        <f>SUMIFS(CAR!$H:$H,CAR!$M:$M,'06'!$AA$9,CAR!$N:$N,'06'!$M$7,CAR!$D:$D,'06'!$C:$C,CAR!$Q:$Q,1)</f>
        <v>0</v>
      </c>
      <c r="AO56" s="398">
        <f>SUMIFS(CAR!$H:$H,CAR!$M:$M,'06'!$AB$9,CAR!$N:$N,'06'!$M$7,CAR!$D:$D,'06'!$C:$C,CAR!$Q:$Q,1)</f>
        <v>0</v>
      </c>
      <c r="AP56" s="398">
        <f>SUMIFS(CAR!$H:$H,CAR!$M:$M,'06'!$AC$9,CAR!$N:$N,'06'!$M$7,CAR!$D:$D,'06'!$C:$C,CAR!$Q:$Q,1)</f>
        <v>0</v>
      </c>
      <c r="AQ56" s="398">
        <f>SUMIFS(CAR!$H:$H,CAR!$M:$M,'06'!$AD$9,CAR!$N:$N,'06'!$M$7,CAR!$D:$D,'06'!$C:$C,CAR!$Q:$Q,1)</f>
        <v>0</v>
      </c>
      <c r="AR56" s="398">
        <f>SUMIFS(CAR!$H:$H,CAR!$M:$M,'06'!$AE$9,CAR!$N:$N,'06'!$M$7,CAR!$D:$D,'06'!$C:$C,CAR!$Q:$Q,1)</f>
        <v>0</v>
      </c>
      <c r="AS56" s="398">
        <f>SUMIFS(CAR!$H:$H,CAR!$M:$M,'06'!$AF$9,CAR!$N:$N,'06'!$M$7,CAR!$D:$D,'06'!$C:$C,CAR!$Q:$Q,1)</f>
        <v>0</v>
      </c>
      <c r="AT56" s="398">
        <f>SUMIFS(CAR!$H:$H,CAR!$M:$M,'06'!$AG$9,CAR!$N:$N,'06'!$M$7,CAR!$D:$D,'06'!$C:$C,CAR!$Q:$Q,1)</f>
        <v>0</v>
      </c>
      <c r="AU56" s="398">
        <f>SUMIFS(CAR!$H:$H,CAR!$M:$M,'06'!$AH$9,CAR!$N:$N,'06'!$M$7,CAR!$D:$D,'06'!$C:$C,CAR!$Q:$Q,1)</f>
        <v>0</v>
      </c>
      <c r="AX56" s="185">
        <v>2064</v>
      </c>
    </row>
    <row r="57" spans="3:50" ht="15.75" thickBot="1" x14ac:dyDescent="0.3">
      <c r="C57" s="117">
        <f>CAD!K29</f>
        <v>0</v>
      </c>
      <c r="D57" s="128">
        <f t="shared" si="1"/>
        <v>0</v>
      </c>
      <c r="E57" s="128">
        <f t="shared" si="2"/>
        <v>0</v>
      </c>
      <c r="F57" s="128">
        <f t="shared" si="3"/>
        <v>0</v>
      </c>
      <c r="G57" s="128">
        <f t="shared" si="4"/>
        <v>0</v>
      </c>
      <c r="H57" s="128">
        <f t="shared" si="5"/>
        <v>0</v>
      </c>
      <c r="I57" s="128">
        <f t="shared" si="6"/>
        <v>0</v>
      </c>
      <c r="J57" s="128">
        <f t="shared" si="7"/>
        <v>0</v>
      </c>
      <c r="K57" s="128">
        <f t="shared" si="8"/>
        <v>0</v>
      </c>
      <c r="L57" s="128">
        <f t="shared" si="9"/>
        <v>0</v>
      </c>
      <c r="M57" s="128">
        <f t="shared" si="10"/>
        <v>0</v>
      </c>
      <c r="N57" s="128">
        <f t="shared" si="11"/>
        <v>0</v>
      </c>
      <c r="O57" s="128">
        <f t="shared" si="12"/>
        <v>0</v>
      </c>
      <c r="P57" s="257">
        <f t="shared" si="13"/>
        <v>0</v>
      </c>
      <c r="V57" s="398">
        <f>SUMIFS(DES!$F:$F,DES!$K:$K,'06'!$V$9,DES!$L:$L,'06'!$M$7,DES!$D:$D,'06'!$C:$C,DES!$O:$O,1)</f>
        <v>0</v>
      </c>
      <c r="W57" s="398">
        <f>SUMIFS(DES!$F:$F,DES!$K:$K,'06'!$W$9,DES!$L:$L,'06'!$M$7,DES!$D:$D,'06'!$C:$C,DES!$O:$O,1)</f>
        <v>0</v>
      </c>
      <c r="X57" s="398">
        <f>SUMIFS(DES!$F:$F,DES!$K:$K,'06'!$X$9,DES!$L:$L,'06'!$M$7,DES!$D:$D,'06'!$C:$C,DES!$O:$O,1)</f>
        <v>0</v>
      </c>
      <c r="Y57" s="398">
        <f>SUMIFS(DES!$F:$F,DES!$K:$K,'06'!$Y$9,DES!$L:$L,'06'!$M$7,DES!$D:$D,'06'!$C:$C,DES!$O:$O,1)</f>
        <v>0</v>
      </c>
      <c r="Z57" s="398">
        <f>SUMIFS(DES!$F:$F,DES!$K:$K,'06'!$Z$9,DES!$L:$L,'06'!$M$7,DES!$D:$D,'06'!$C:$C,DES!$O:$O,1)</f>
        <v>0</v>
      </c>
      <c r="AA57" s="398">
        <f>SUMIFS(DES!$F:$F,DES!$K:$K,'06'!$AA$9,DES!$L:$L,'06'!$M$7,DES!$D:$D,'06'!$C:$C,DES!$O:$O,1)</f>
        <v>0</v>
      </c>
      <c r="AB57" s="398">
        <f>SUMIFS(DES!$F:$F,DES!$K:$K,'06'!$AB$9,DES!$L:$L,'06'!$M$7,DES!$D:$D,'06'!$C:$C,DES!$O:$O,1)</f>
        <v>0</v>
      </c>
      <c r="AC57" s="398">
        <f>SUMIFS(DES!$F:$F,DES!$K:$K,'06'!$AC$9,DES!$L:$L,'06'!$M$7,DES!$D:$D,'06'!$C:$C,DES!$O:$O,1)</f>
        <v>0</v>
      </c>
      <c r="AD57" s="398">
        <f>SUMIFS(DES!$F:$F,DES!$K:$K,'06'!$AD$9,DES!$L:$L,'06'!$M$7,DES!$D:$D,'06'!$C:$C,DES!$O:$O,1)</f>
        <v>0</v>
      </c>
      <c r="AE57" s="398">
        <f>SUMIFS(DES!$F:$F,DES!$K:$K,'06'!$AE$9,DES!$L:$L,'06'!$M$7,DES!$D:$D,'06'!$C:$C,DES!$O:$O,1)</f>
        <v>0</v>
      </c>
      <c r="AF57" s="398">
        <f>SUMIFS(DES!$F:$F,DES!$K:$K,'06'!$AF$9,DES!$L:$L,'06'!$M$7,DES!$D:$D,'06'!$C:$C,DES!$O:$O,1)</f>
        <v>0</v>
      </c>
      <c r="AG57" s="398">
        <f>SUMIFS(DES!$F:$F,DES!$K:$K,'06'!$AG$9,DES!$L:$L,'06'!$M$7,DES!$D:$D,'06'!$C:$C,DES!$O:$O,1)</f>
        <v>0</v>
      </c>
      <c r="AI57" s="398">
        <f>SUMIFS(CAR!$H:$H,CAR!$M:$M,'06'!$V$9,CAR!$N:$N,'06'!$M$7,CAR!$D:$D,'06'!$C:$C,CAR!$Q:$Q,1)</f>
        <v>0</v>
      </c>
      <c r="AJ57" s="398">
        <f>SUMIFS(CAR!$H:$H,CAR!$M:$M,'06'!$W$9,CAR!$N:$N,'06'!$M$7,CAR!$D:$D,'06'!$C:$C,CAR!$Q:$Q,1)</f>
        <v>0</v>
      </c>
      <c r="AK57" s="398">
        <f>SUMIFS(CAR!$H:$H,CAR!$M:$M,'06'!$X$9,CAR!$N:$N,'06'!$M$7,CAR!$D:$D,'06'!$C:$C,CAR!$Q:$Q,1)</f>
        <v>0</v>
      </c>
      <c r="AL57" s="398">
        <f>SUMIFS(CAR!$H:$H,CAR!$M:$M,'06'!$Y$9,CAR!$N:$N,'06'!$M$7,CAR!$D:$D,'06'!$C:$C,CAR!$Q:$Q,1)</f>
        <v>0</v>
      </c>
      <c r="AM57" s="398">
        <f>SUMIFS(CAR!$H:$H,CAR!$M:$M,'06'!$Z$9,CAR!$N:$N,'06'!$M$7,CAR!$D:$D,'06'!$C:$C,CAR!$Q:$Q,1)</f>
        <v>0</v>
      </c>
      <c r="AN57" s="398">
        <f>SUMIFS(CAR!$H:$H,CAR!$M:$M,'06'!$AA$9,CAR!$N:$N,'06'!$M$7,CAR!$D:$D,'06'!$C:$C,CAR!$Q:$Q,1)</f>
        <v>0</v>
      </c>
      <c r="AO57" s="398">
        <f>SUMIFS(CAR!$H:$H,CAR!$M:$M,'06'!$AB$9,CAR!$N:$N,'06'!$M$7,CAR!$D:$D,'06'!$C:$C,CAR!$Q:$Q,1)</f>
        <v>0</v>
      </c>
      <c r="AP57" s="398">
        <f>SUMIFS(CAR!$H:$H,CAR!$M:$M,'06'!$AC$9,CAR!$N:$N,'06'!$M$7,CAR!$D:$D,'06'!$C:$C,CAR!$Q:$Q,1)</f>
        <v>0</v>
      </c>
      <c r="AQ57" s="398">
        <f>SUMIFS(CAR!$H:$H,CAR!$M:$M,'06'!$AD$9,CAR!$N:$N,'06'!$M$7,CAR!$D:$D,'06'!$C:$C,CAR!$Q:$Q,1)</f>
        <v>0</v>
      </c>
      <c r="AR57" s="398">
        <f>SUMIFS(CAR!$H:$H,CAR!$M:$M,'06'!$AE$9,CAR!$N:$N,'06'!$M$7,CAR!$D:$D,'06'!$C:$C,CAR!$Q:$Q,1)</f>
        <v>0</v>
      </c>
      <c r="AS57" s="398">
        <f>SUMIFS(CAR!$H:$H,CAR!$M:$M,'06'!$AF$9,CAR!$N:$N,'06'!$M$7,CAR!$D:$D,'06'!$C:$C,CAR!$Q:$Q,1)</f>
        <v>0</v>
      </c>
      <c r="AT57" s="398">
        <f>SUMIFS(CAR!$H:$H,CAR!$M:$M,'06'!$AG$9,CAR!$N:$N,'06'!$M$7,CAR!$D:$D,'06'!$C:$C,CAR!$Q:$Q,1)</f>
        <v>0</v>
      </c>
      <c r="AU57" s="398">
        <f>SUMIFS(CAR!$H:$H,CAR!$M:$M,'06'!$AH$9,CAR!$N:$N,'06'!$M$7,CAR!$D:$D,'06'!$C:$C,CAR!$Q:$Q,1)</f>
        <v>0</v>
      </c>
      <c r="AX57" s="185">
        <v>2065</v>
      </c>
    </row>
    <row r="58" spans="3:50" ht="15.75" thickBot="1" x14ac:dyDescent="0.3">
      <c r="C58" s="117">
        <f>CAD!K30</f>
        <v>0</v>
      </c>
      <c r="D58" s="128">
        <f t="shared" si="1"/>
        <v>0</v>
      </c>
      <c r="E58" s="128">
        <f t="shared" si="2"/>
        <v>0</v>
      </c>
      <c r="F58" s="128">
        <f t="shared" si="3"/>
        <v>0</v>
      </c>
      <c r="G58" s="128">
        <f t="shared" si="4"/>
        <v>0</v>
      </c>
      <c r="H58" s="128">
        <f t="shared" si="5"/>
        <v>0</v>
      </c>
      <c r="I58" s="128">
        <f t="shared" si="6"/>
        <v>0</v>
      </c>
      <c r="J58" s="128">
        <f t="shared" si="7"/>
        <v>0</v>
      </c>
      <c r="K58" s="128">
        <f t="shared" si="8"/>
        <v>0</v>
      </c>
      <c r="L58" s="128">
        <f t="shared" si="9"/>
        <v>0</v>
      </c>
      <c r="M58" s="128">
        <f t="shared" si="10"/>
        <v>0</v>
      </c>
      <c r="N58" s="128">
        <f t="shared" si="11"/>
        <v>0</v>
      </c>
      <c r="O58" s="128">
        <f t="shared" si="12"/>
        <v>0</v>
      </c>
      <c r="P58" s="257">
        <f t="shared" si="13"/>
        <v>0</v>
      </c>
      <c r="V58" s="398">
        <f>SUMIFS(DES!$F:$F,DES!$K:$K,'06'!$V$9,DES!$L:$L,'06'!$M$7,DES!$D:$D,'06'!$C:$C,DES!$O:$O,1)</f>
        <v>0</v>
      </c>
      <c r="W58" s="398">
        <f>SUMIFS(DES!$F:$F,DES!$K:$K,'06'!$W$9,DES!$L:$L,'06'!$M$7,DES!$D:$D,'06'!$C:$C,DES!$O:$O,1)</f>
        <v>0</v>
      </c>
      <c r="X58" s="398">
        <f>SUMIFS(DES!$F:$F,DES!$K:$K,'06'!$X$9,DES!$L:$L,'06'!$M$7,DES!$D:$D,'06'!$C:$C,DES!$O:$O,1)</f>
        <v>0</v>
      </c>
      <c r="Y58" s="398">
        <f>SUMIFS(DES!$F:$F,DES!$K:$K,'06'!$Y$9,DES!$L:$L,'06'!$M$7,DES!$D:$D,'06'!$C:$C,DES!$O:$O,1)</f>
        <v>0</v>
      </c>
      <c r="Z58" s="398">
        <f>SUMIFS(DES!$F:$F,DES!$K:$K,'06'!$Z$9,DES!$L:$L,'06'!$M$7,DES!$D:$D,'06'!$C:$C,DES!$O:$O,1)</f>
        <v>0</v>
      </c>
      <c r="AA58" s="398">
        <f>SUMIFS(DES!$F:$F,DES!$K:$K,'06'!$AA$9,DES!$L:$L,'06'!$M$7,DES!$D:$D,'06'!$C:$C,DES!$O:$O,1)</f>
        <v>0</v>
      </c>
      <c r="AB58" s="398">
        <f>SUMIFS(DES!$F:$F,DES!$K:$K,'06'!$AB$9,DES!$L:$L,'06'!$M$7,DES!$D:$D,'06'!$C:$C,DES!$O:$O,1)</f>
        <v>0</v>
      </c>
      <c r="AC58" s="398">
        <f>SUMIFS(DES!$F:$F,DES!$K:$K,'06'!$AC$9,DES!$L:$L,'06'!$M$7,DES!$D:$D,'06'!$C:$C,DES!$O:$O,1)</f>
        <v>0</v>
      </c>
      <c r="AD58" s="398">
        <f>SUMIFS(DES!$F:$F,DES!$K:$K,'06'!$AD$9,DES!$L:$L,'06'!$M$7,DES!$D:$D,'06'!$C:$C,DES!$O:$O,1)</f>
        <v>0</v>
      </c>
      <c r="AE58" s="398">
        <f>SUMIFS(DES!$F:$F,DES!$K:$K,'06'!$AE$9,DES!$L:$L,'06'!$M$7,DES!$D:$D,'06'!$C:$C,DES!$O:$O,1)</f>
        <v>0</v>
      </c>
      <c r="AF58" s="398">
        <f>SUMIFS(DES!$F:$F,DES!$K:$K,'06'!$AF$9,DES!$L:$L,'06'!$M$7,DES!$D:$D,'06'!$C:$C,DES!$O:$O,1)</f>
        <v>0</v>
      </c>
      <c r="AG58" s="398">
        <f>SUMIFS(DES!$F:$F,DES!$K:$K,'06'!$AG$9,DES!$L:$L,'06'!$M$7,DES!$D:$D,'06'!$C:$C,DES!$O:$O,1)</f>
        <v>0</v>
      </c>
      <c r="AI58" s="398">
        <f>SUMIFS(CAR!$H:$H,CAR!$M:$M,'06'!$V$9,CAR!$N:$N,'06'!$M$7,CAR!$D:$D,'06'!$C:$C,CAR!$Q:$Q,1)</f>
        <v>0</v>
      </c>
      <c r="AJ58" s="398">
        <f>SUMIFS(CAR!$H:$H,CAR!$M:$M,'06'!$W$9,CAR!$N:$N,'06'!$M$7,CAR!$D:$D,'06'!$C:$C,CAR!$Q:$Q,1)</f>
        <v>0</v>
      </c>
      <c r="AK58" s="398">
        <f>SUMIFS(CAR!$H:$H,CAR!$M:$M,'06'!$X$9,CAR!$N:$N,'06'!$M$7,CAR!$D:$D,'06'!$C:$C,CAR!$Q:$Q,1)</f>
        <v>0</v>
      </c>
      <c r="AL58" s="398">
        <f>SUMIFS(CAR!$H:$H,CAR!$M:$M,'06'!$Y$9,CAR!$N:$N,'06'!$M$7,CAR!$D:$D,'06'!$C:$C,CAR!$Q:$Q,1)</f>
        <v>0</v>
      </c>
      <c r="AM58" s="398">
        <f>SUMIFS(CAR!$H:$H,CAR!$M:$M,'06'!$Z$9,CAR!$N:$N,'06'!$M$7,CAR!$D:$D,'06'!$C:$C,CAR!$Q:$Q,1)</f>
        <v>0</v>
      </c>
      <c r="AN58" s="398">
        <f>SUMIFS(CAR!$H:$H,CAR!$M:$M,'06'!$AA$9,CAR!$N:$N,'06'!$M$7,CAR!$D:$D,'06'!$C:$C,CAR!$Q:$Q,1)</f>
        <v>0</v>
      </c>
      <c r="AO58" s="398">
        <f>SUMIFS(CAR!$H:$H,CAR!$M:$M,'06'!$AB$9,CAR!$N:$N,'06'!$M$7,CAR!$D:$D,'06'!$C:$C,CAR!$Q:$Q,1)</f>
        <v>0</v>
      </c>
      <c r="AP58" s="398">
        <f>SUMIFS(CAR!$H:$H,CAR!$M:$M,'06'!$AC$9,CAR!$N:$N,'06'!$M$7,CAR!$D:$D,'06'!$C:$C,CAR!$Q:$Q,1)</f>
        <v>0</v>
      </c>
      <c r="AQ58" s="398">
        <f>SUMIFS(CAR!$H:$H,CAR!$M:$M,'06'!$AD$9,CAR!$N:$N,'06'!$M$7,CAR!$D:$D,'06'!$C:$C,CAR!$Q:$Q,1)</f>
        <v>0</v>
      </c>
      <c r="AR58" s="398">
        <f>SUMIFS(CAR!$H:$H,CAR!$M:$M,'06'!$AE$9,CAR!$N:$N,'06'!$M$7,CAR!$D:$D,'06'!$C:$C,CAR!$Q:$Q,1)</f>
        <v>0</v>
      </c>
      <c r="AS58" s="398">
        <f>SUMIFS(CAR!$H:$H,CAR!$M:$M,'06'!$AF$9,CAR!$N:$N,'06'!$M$7,CAR!$D:$D,'06'!$C:$C,CAR!$Q:$Q,1)</f>
        <v>0</v>
      </c>
      <c r="AT58" s="398">
        <f>SUMIFS(CAR!$H:$H,CAR!$M:$M,'06'!$AG$9,CAR!$N:$N,'06'!$M$7,CAR!$D:$D,'06'!$C:$C,CAR!$Q:$Q,1)</f>
        <v>0</v>
      </c>
      <c r="AU58" s="398">
        <f>SUMIFS(CAR!$H:$H,CAR!$M:$M,'06'!$AH$9,CAR!$N:$N,'06'!$M$7,CAR!$D:$D,'06'!$C:$C,CAR!$Q:$Q,1)</f>
        <v>0</v>
      </c>
      <c r="AX58" s="185">
        <v>2066</v>
      </c>
    </row>
    <row r="59" spans="3:50" x14ac:dyDescent="0.25">
      <c r="C59" s="117">
        <f>CAD!K31</f>
        <v>0</v>
      </c>
      <c r="D59" s="128">
        <f t="shared" si="1"/>
        <v>0</v>
      </c>
      <c r="E59" s="128">
        <f t="shared" si="2"/>
        <v>0</v>
      </c>
      <c r="F59" s="128">
        <f t="shared" si="3"/>
        <v>0</v>
      </c>
      <c r="G59" s="128">
        <f t="shared" si="4"/>
        <v>0</v>
      </c>
      <c r="H59" s="128">
        <f t="shared" si="5"/>
        <v>0</v>
      </c>
      <c r="I59" s="128">
        <f t="shared" si="6"/>
        <v>0</v>
      </c>
      <c r="J59" s="128">
        <f t="shared" si="7"/>
        <v>0</v>
      </c>
      <c r="K59" s="128">
        <f t="shared" si="8"/>
        <v>0</v>
      </c>
      <c r="L59" s="128">
        <f t="shared" si="9"/>
        <v>0</v>
      </c>
      <c r="M59" s="128">
        <f t="shared" si="10"/>
        <v>0</v>
      </c>
      <c r="N59" s="128">
        <f t="shared" si="11"/>
        <v>0</v>
      </c>
      <c r="O59" s="128">
        <f t="shared" si="12"/>
        <v>0</v>
      </c>
      <c r="P59" s="257">
        <f t="shared" si="13"/>
        <v>0</v>
      </c>
      <c r="V59" s="398">
        <f>SUMIFS(DES!$F:$F,DES!$K:$K,'06'!$V$9,DES!$L:$L,'06'!$M$7,DES!$D:$D,'06'!$C:$C,DES!$O:$O,1)</f>
        <v>0</v>
      </c>
      <c r="W59" s="398">
        <f>SUMIFS(DES!$F:$F,DES!$K:$K,'06'!$W$9,DES!$L:$L,'06'!$M$7,DES!$D:$D,'06'!$C:$C,DES!$O:$O,1)</f>
        <v>0</v>
      </c>
      <c r="X59" s="398">
        <f>SUMIFS(DES!$F:$F,DES!$K:$K,'06'!$X$9,DES!$L:$L,'06'!$M$7,DES!$D:$D,'06'!$C:$C,DES!$O:$O,1)</f>
        <v>0</v>
      </c>
      <c r="Y59" s="398">
        <f>SUMIFS(DES!$F:$F,DES!$K:$K,'06'!$Y$9,DES!$L:$L,'06'!$M$7,DES!$D:$D,'06'!$C:$C,DES!$O:$O,1)</f>
        <v>0</v>
      </c>
      <c r="Z59" s="398">
        <f>SUMIFS(DES!$F:$F,DES!$K:$K,'06'!$Z$9,DES!$L:$L,'06'!$M$7,DES!$D:$D,'06'!$C:$C,DES!$O:$O,1)</f>
        <v>0</v>
      </c>
      <c r="AA59" s="398">
        <f>SUMIFS(DES!$F:$F,DES!$K:$K,'06'!$AA$9,DES!$L:$L,'06'!$M$7,DES!$D:$D,'06'!$C:$C,DES!$O:$O,1)</f>
        <v>0</v>
      </c>
      <c r="AB59" s="398">
        <f>SUMIFS(DES!$F:$F,DES!$K:$K,'06'!$AB$9,DES!$L:$L,'06'!$M$7,DES!$D:$D,'06'!$C:$C,DES!$O:$O,1)</f>
        <v>0</v>
      </c>
      <c r="AC59" s="398">
        <f>SUMIFS(DES!$F:$F,DES!$K:$K,'06'!$AC$9,DES!$L:$L,'06'!$M$7,DES!$D:$D,'06'!$C:$C,DES!$O:$O,1)</f>
        <v>0</v>
      </c>
      <c r="AD59" s="398">
        <f>SUMIFS(DES!$F:$F,DES!$K:$K,'06'!$AD$9,DES!$L:$L,'06'!$M$7,DES!$D:$D,'06'!$C:$C,DES!$O:$O,1)</f>
        <v>0</v>
      </c>
      <c r="AE59" s="398">
        <f>SUMIFS(DES!$F:$F,DES!$K:$K,'06'!$AE$9,DES!$L:$L,'06'!$M$7,DES!$D:$D,'06'!$C:$C,DES!$O:$O,1)</f>
        <v>0</v>
      </c>
      <c r="AF59" s="398">
        <f>SUMIFS(DES!$F:$F,DES!$K:$K,'06'!$AF$9,DES!$L:$L,'06'!$M$7,DES!$D:$D,'06'!$C:$C,DES!$O:$O,1)</f>
        <v>0</v>
      </c>
      <c r="AG59" s="398">
        <f>SUMIFS(DES!$F:$F,DES!$K:$K,'06'!$AG$9,DES!$L:$L,'06'!$M$7,DES!$D:$D,'06'!$C:$C,DES!$O:$O,1)</f>
        <v>0</v>
      </c>
      <c r="AI59" s="398">
        <f>SUMIFS(CAR!$H:$H,CAR!$M:$M,'06'!$V$9,CAR!$N:$N,'06'!$M$7,CAR!$D:$D,'06'!$C:$C,CAR!$Q:$Q,1)</f>
        <v>0</v>
      </c>
      <c r="AJ59" s="398">
        <f>SUMIFS(CAR!$H:$H,CAR!$M:$M,'06'!$W$9,CAR!$N:$N,'06'!$M$7,CAR!$D:$D,'06'!$C:$C,CAR!$Q:$Q,1)</f>
        <v>0</v>
      </c>
      <c r="AK59" s="398">
        <f>SUMIFS(CAR!$H:$H,CAR!$M:$M,'06'!$X$9,CAR!$N:$N,'06'!$M$7,CAR!$D:$D,'06'!$C:$C,CAR!$Q:$Q,1)</f>
        <v>0</v>
      </c>
      <c r="AL59" s="398">
        <f>SUMIFS(CAR!$H:$H,CAR!$M:$M,'06'!$Y$9,CAR!$N:$N,'06'!$M$7,CAR!$D:$D,'06'!$C:$C,CAR!$Q:$Q,1)</f>
        <v>0</v>
      </c>
      <c r="AM59" s="398">
        <f>SUMIFS(CAR!$H:$H,CAR!$M:$M,'06'!$Z$9,CAR!$N:$N,'06'!$M$7,CAR!$D:$D,'06'!$C:$C,CAR!$Q:$Q,1)</f>
        <v>0</v>
      </c>
      <c r="AN59" s="398">
        <f>SUMIFS(CAR!$H:$H,CAR!$M:$M,'06'!$AA$9,CAR!$N:$N,'06'!$M$7,CAR!$D:$D,'06'!$C:$C,CAR!$Q:$Q,1)</f>
        <v>0</v>
      </c>
      <c r="AO59" s="398">
        <f>SUMIFS(CAR!$H:$H,CAR!$M:$M,'06'!$AB$9,CAR!$N:$N,'06'!$M$7,CAR!$D:$D,'06'!$C:$C,CAR!$Q:$Q,1)</f>
        <v>0</v>
      </c>
      <c r="AP59" s="398">
        <f>SUMIFS(CAR!$H:$H,CAR!$M:$M,'06'!$AC$9,CAR!$N:$N,'06'!$M$7,CAR!$D:$D,'06'!$C:$C,CAR!$Q:$Q,1)</f>
        <v>0</v>
      </c>
      <c r="AQ59" s="398">
        <f>SUMIFS(CAR!$H:$H,CAR!$M:$M,'06'!$AD$9,CAR!$N:$N,'06'!$M$7,CAR!$D:$D,'06'!$C:$C,CAR!$Q:$Q,1)</f>
        <v>0</v>
      </c>
      <c r="AR59" s="398">
        <f>SUMIFS(CAR!$H:$H,CAR!$M:$M,'06'!$AE$9,CAR!$N:$N,'06'!$M$7,CAR!$D:$D,'06'!$C:$C,CAR!$Q:$Q,1)</f>
        <v>0</v>
      </c>
      <c r="AS59" s="398">
        <f>SUMIFS(CAR!$H:$H,CAR!$M:$M,'06'!$AF$9,CAR!$N:$N,'06'!$M$7,CAR!$D:$D,'06'!$C:$C,CAR!$Q:$Q,1)</f>
        <v>0</v>
      </c>
      <c r="AT59" s="398">
        <f>SUMIFS(CAR!$H:$H,CAR!$M:$M,'06'!$AG$9,CAR!$N:$N,'06'!$M$7,CAR!$D:$D,'06'!$C:$C,CAR!$Q:$Q,1)</f>
        <v>0</v>
      </c>
      <c r="AU59" s="398">
        <f>SUMIFS(CAR!$H:$H,CAR!$M:$M,'06'!$AH$9,CAR!$N:$N,'06'!$M$7,CAR!$D:$D,'06'!$C:$C,CAR!$Q:$Q,1)</f>
        <v>0</v>
      </c>
      <c r="AX59" s="185">
        <v>2067</v>
      </c>
    </row>
    <row r="60" spans="3:50" x14ac:dyDescent="0.25">
      <c r="AX60" s="185">
        <v>2068</v>
      </c>
    </row>
  </sheetData>
  <mergeCells count="4">
    <mergeCell ref="O7:P7"/>
    <mergeCell ref="V8:AG8"/>
    <mergeCell ref="AI9:AU9"/>
    <mergeCell ref="C6:I7"/>
  </mergeCells>
  <conditionalFormatting sqref="E10:E59">
    <cfRule type="cellIs" dxfId="35" priority="4" operator="equal">
      <formula>0</formula>
    </cfRule>
  </conditionalFormatting>
  <conditionalFormatting sqref="D10:P59">
    <cfRule type="cellIs" dxfId="34" priority="3" operator="equal">
      <formula>0</formula>
    </cfRule>
  </conditionalFormatting>
  <conditionalFormatting sqref="C10:P59">
    <cfRule type="expression" dxfId="33" priority="1">
      <formula>$C10&lt;&gt;0</formula>
    </cfRule>
    <cfRule type="expression" dxfId="32" priority="2">
      <formula>$C10=0</formula>
    </cfRule>
  </conditionalFormatting>
  <dataValidations count="2">
    <dataValidation type="list" allowBlank="1" showInputMessage="1" showErrorMessage="1" sqref="M7" xr:uid="{00000000-0002-0000-1100-000000000000}">
      <formula1>$AX$10:$AX$60</formula1>
    </dataValidation>
    <dataValidation type="list" allowBlank="1" showInputMessage="1" showErrorMessage="1" sqref="O7:P7" xr:uid="{00000000-0002-0000-1100-000001000000}">
      <formula1>$AZ$10:$AZ$11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1">
    <tabColor theme="9" tint="-0.249977111117893"/>
  </sheetPr>
  <dimension ref="A1:AP210"/>
  <sheetViews>
    <sheetView showRowColHeaders="0" zoomScaleNormal="100" workbookViewId="0">
      <pane ySplit="4" topLeftCell="A5" activePane="bottomLeft" state="frozen"/>
      <selection pane="bottomLeft" activeCell="L7" sqref="L7:M7"/>
    </sheetView>
  </sheetViews>
  <sheetFormatPr defaultRowHeight="15" x14ac:dyDescent="0.25"/>
  <cols>
    <col min="1" max="1" width="10.7109375" customWidth="1"/>
    <col min="2" max="2" width="4.28515625" customWidth="1"/>
    <col min="3" max="4" width="12.28515625" customWidth="1"/>
    <col min="5" max="5" width="4.28515625" customWidth="1"/>
    <col min="6" max="7" width="12.28515625" customWidth="1"/>
    <col min="8" max="8" width="4.28515625" customWidth="1"/>
    <col min="9" max="10" width="12.28515625" customWidth="1"/>
    <col min="11" max="11" width="4.28515625" customWidth="1"/>
    <col min="12" max="13" width="12.28515625" customWidth="1"/>
    <col min="14" max="14" width="4.28515625" customWidth="1"/>
    <col min="15" max="16" width="12.28515625" customWidth="1"/>
    <col min="17" max="17" width="4.28515625" customWidth="1"/>
    <col min="18" max="19" width="12.28515625" customWidth="1"/>
    <col min="20" max="20" width="33" customWidth="1"/>
    <col min="31" max="31" width="11.140625" style="295" customWidth="1"/>
    <col min="32" max="32" width="9" style="295" customWidth="1"/>
    <col min="33" max="33" width="10" customWidth="1"/>
    <col min="34" max="35" width="9.140625" style="295" hidden="1" customWidth="1"/>
    <col min="36" max="37" width="11.28515625" style="295" hidden="1" customWidth="1"/>
    <col min="38" max="41" width="9.140625" style="295" hidden="1" customWidth="1"/>
    <col min="42" max="42" width="0" style="295" hidden="1" customWidth="1"/>
  </cols>
  <sheetData>
    <row r="1" spans="1:28" x14ac:dyDescent="0.25">
      <c r="A1" s="131"/>
    </row>
    <row r="5" spans="1:28" ht="15" customHeight="1" x14ac:dyDescent="0.3"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132"/>
      <c r="P5" s="65"/>
      <c r="Q5" s="65"/>
      <c r="R5" s="65"/>
      <c r="S5" s="65"/>
      <c r="T5" s="65"/>
      <c r="U5" s="65"/>
      <c r="V5" s="65"/>
      <c r="W5" s="65"/>
      <c r="X5" s="65"/>
      <c r="Y5" s="65"/>
    </row>
    <row r="6" spans="1:28" ht="15" customHeight="1" x14ac:dyDescent="0.3">
      <c r="B6" s="65"/>
      <c r="C6" s="443" t="s">
        <v>221</v>
      </c>
      <c r="D6" s="443"/>
      <c r="E6" s="443"/>
      <c r="F6" s="443"/>
      <c r="G6" s="443"/>
      <c r="H6" s="443"/>
      <c r="I6" s="132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</row>
    <row r="7" spans="1:28" ht="15" customHeight="1" x14ac:dyDescent="0.25">
      <c r="B7" s="65"/>
      <c r="C7" s="443"/>
      <c r="D7" s="443"/>
      <c r="E7" s="443"/>
      <c r="F7" s="443"/>
      <c r="G7" s="443"/>
      <c r="H7" s="443"/>
      <c r="I7" s="445" t="s">
        <v>218</v>
      </c>
      <c r="J7" s="445"/>
      <c r="K7" s="446"/>
      <c r="L7" s="444" t="s">
        <v>775</v>
      </c>
      <c r="M7" s="444"/>
      <c r="N7" s="65"/>
      <c r="O7" s="66" t="s">
        <v>151</v>
      </c>
      <c r="P7" s="135">
        <v>2019</v>
      </c>
      <c r="Q7" s="65"/>
      <c r="R7" s="65"/>
      <c r="S7" s="65"/>
      <c r="T7" s="65"/>
      <c r="U7" s="65"/>
      <c r="V7" s="65"/>
      <c r="W7" s="65"/>
      <c r="X7" s="65"/>
      <c r="Y7" s="65"/>
    </row>
    <row r="8" spans="1:28" ht="27" customHeight="1" x14ac:dyDescent="0.25"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</row>
    <row r="9" spans="1:28" x14ac:dyDescent="0.25">
      <c r="B9" s="65"/>
      <c r="C9" s="448" t="s">
        <v>34</v>
      </c>
      <c r="D9" s="449"/>
      <c r="E9" s="131"/>
      <c r="F9" s="440" t="s">
        <v>35</v>
      </c>
      <c r="G9" s="441"/>
      <c r="H9" s="131"/>
      <c r="I9" s="440" t="s">
        <v>36</v>
      </c>
      <c r="J9" s="441"/>
      <c r="K9" s="131"/>
      <c r="L9" s="440" t="s">
        <v>37</v>
      </c>
      <c r="M9" s="441"/>
      <c r="N9" s="131"/>
      <c r="O9" s="440" t="s">
        <v>38</v>
      </c>
      <c r="P9" s="441"/>
      <c r="Q9" s="131"/>
      <c r="R9" s="440" t="s">
        <v>39</v>
      </c>
      <c r="S9" s="441"/>
      <c r="T9" s="65"/>
      <c r="U9" s="65"/>
      <c r="V9" s="65"/>
      <c r="W9" s="65"/>
      <c r="X9" s="65"/>
      <c r="Y9" s="65"/>
    </row>
    <row r="10" spans="1:28" ht="4.5" customHeight="1" x14ac:dyDescent="0.25">
      <c r="B10" s="65"/>
      <c r="C10" s="251"/>
      <c r="D10" s="252"/>
      <c r="E10" s="131"/>
      <c r="F10" s="253"/>
      <c r="G10" s="254"/>
      <c r="H10" s="131"/>
      <c r="I10" s="253"/>
      <c r="J10" s="254"/>
      <c r="K10" s="131"/>
      <c r="L10" s="253"/>
      <c r="M10" s="254"/>
      <c r="N10" s="131"/>
      <c r="O10" s="253"/>
      <c r="P10" s="254"/>
      <c r="Q10" s="131"/>
      <c r="R10" s="253"/>
      <c r="S10" s="254"/>
      <c r="T10" s="65"/>
      <c r="U10" s="65"/>
      <c r="V10" s="65"/>
      <c r="W10" s="65"/>
      <c r="X10" s="65"/>
      <c r="Y10" s="65"/>
    </row>
    <row r="11" spans="1:28" ht="15" customHeight="1" x14ac:dyDescent="0.25">
      <c r="B11" s="65"/>
      <c r="C11" s="450">
        <f>AI29</f>
        <v>0</v>
      </c>
      <c r="D11" s="451"/>
      <c r="E11" s="131"/>
      <c r="F11" s="438">
        <f>AI30</f>
        <v>0</v>
      </c>
      <c r="G11" s="439"/>
      <c r="H11" s="131"/>
      <c r="I11" s="438">
        <f>AI31</f>
        <v>0</v>
      </c>
      <c r="J11" s="439"/>
      <c r="K11" s="131"/>
      <c r="L11" s="438">
        <f>AI32</f>
        <v>0</v>
      </c>
      <c r="M11" s="439"/>
      <c r="N11" s="131"/>
      <c r="O11" s="438">
        <f>AI33</f>
        <v>0</v>
      </c>
      <c r="P11" s="439"/>
      <c r="Q11" s="131"/>
      <c r="R11" s="438">
        <f>AI34</f>
        <v>0</v>
      </c>
      <c r="S11" s="439"/>
      <c r="T11" s="65"/>
      <c r="U11" s="65"/>
      <c r="V11" s="65"/>
      <c r="W11" s="65"/>
      <c r="X11" s="65"/>
      <c r="Y11" s="65"/>
    </row>
    <row r="12" spans="1:28" ht="6.75" customHeight="1" x14ac:dyDescent="0.25">
      <c r="B12" s="65"/>
      <c r="C12" s="251"/>
      <c r="D12" s="252"/>
      <c r="E12" s="131"/>
      <c r="F12" s="253"/>
      <c r="G12" s="254"/>
      <c r="H12" s="131"/>
      <c r="I12" s="253"/>
      <c r="J12" s="254"/>
      <c r="K12" s="131"/>
      <c r="L12" s="253"/>
      <c r="M12" s="254"/>
      <c r="N12" s="131"/>
      <c r="O12" s="253"/>
      <c r="P12" s="254"/>
      <c r="Q12" s="131"/>
      <c r="R12" s="253"/>
      <c r="S12" s="254"/>
      <c r="T12" s="65"/>
      <c r="U12" s="65"/>
      <c r="V12" s="65"/>
      <c r="W12" s="65"/>
      <c r="X12" s="65"/>
      <c r="Y12" s="65"/>
    </row>
    <row r="13" spans="1:28" x14ac:dyDescent="0.25">
      <c r="B13" s="65"/>
      <c r="C13" s="344" t="s">
        <v>147</v>
      </c>
      <c r="D13" s="345" t="s">
        <v>763</v>
      </c>
      <c r="E13" s="346"/>
      <c r="F13" s="344" t="s">
        <v>147</v>
      </c>
      <c r="G13" s="347" t="s">
        <v>764</v>
      </c>
      <c r="H13" s="346"/>
      <c r="I13" s="344" t="s">
        <v>147</v>
      </c>
      <c r="J13" s="347" t="s">
        <v>764</v>
      </c>
      <c r="K13" s="346"/>
      <c r="L13" s="344" t="s">
        <v>147</v>
      </c>
      <c r="M13" s="347" t="s">
        <v>764</v>
      </c>
      <c r="N13" s="346"/>
      <c r="O13" s="344" t="s">
        <v>147</v>
      </c>
      <c r="P13" s="347" t="s">
        <v>764</v>
      </c>
      <c r="Q13" s="346"/>
      <c r="R13" s="344" t="s">
        <v>147</v>
      </c>
      <c r="S13" s="347" t="s">
        <v>764</v>
      </c>
      <c r="T13" s="65"/>
      <c r="U13" s="65"/>
      <c r="V13" s="65"/>
      <c r="W13" s="65"/>
      <c r="X13" s="65"/>
      <c r="Y13" s="65"/>
      <c r="AB13" s="6"/>
    </row>
    <row r="14" spans="1:28" x14ac:dyDescent="0.25">
      <c r="B14" s="65"/>
      <c r="C14" s="348">
        <f>AJ29</f>
        <v>0</v>
      </c>
      <c r="D14" s="349">
        <f>AK29</f>
        <v>0</v>
      </c>
      <c r="E14" s="350"/>
      <c r="F14" s="348">
        <f>AJ30</f>
        <v>0</v>
      </c>
      <c r="G14" s="349">
        <f>AK30</f>
        <v>0</v>
      </c>
      <c r="H14" s="350"/>
      <c r="I14" s="348">
        <f>AJ31</f>
        <v>0</v>
      </c>
      <c r="J14" s="349">
        <f>AK31</f>
        <v>0</v>
      </c>
      <c r="K14" s="350"/>
      <c r="L14" s="348">
        <f>AJ32</f>
        <v>0</v>
      </c>
      <c r="M14" s="349">
        <f>AK32</f>
        <v>0</v>
      </c>
      <c r="N14" s="350"/>
      <c r="O14" s="348">
        <f>AJ33</f>
        <v>0</v>
      </c>
      <c r="P14" s="349">
        <f>AK33</f>
        <v>0</v>
      </c>
      <c r="Q14" s="350"/>
      <c r="R14" s="348">
        <f>AJ34</f>
        <v>0</v>
      </c>
      <c r="S14" s="349">
        <f>AK34</f>
        <v>0</v>
      </c>
      <c r="T14" s="65"/>
      <c r="U14" s="65"/>
      <c r="V14" s="65"/>
      <c r="W14" s="65"/>
      <c r="X14" s="65"/>
      <c r="Y14" s="65"/>
      <c r="AB14" s="6"/>
    </row>
    <row r="15" spans="1:28" ht="3.75" customHeight="1" x14ac:dyDescent="0.25">
      <c r="B15" s="65"/>
      <c r="C15" s="342"/>
      <c r="D15" s="343"/>
      <c r="E15" s="131"/>
      <c r="F15" s="342"/>
      <c r="G15" s="343"/>
      <c r="H15" s="131"/>
      <c r="I15" s="342"/>
      <c r="J15" s="343"/>
      <c r="K15" s="131"/>
      <c r="L15" s="342"/>
      <c r="M15" s="343"/>
      <c r="N15" s="131"/>
      <c r="O15" s="342"/>
      <c r="P15" s="343"/>
      <c r="Q15" s="131"/>
      <c r="R15" s="342"/>
      <c r="S15" s="343"/>
      <c r="T15" s="65"/>
      <c r="U15" s="65"/>
      <c r="V15" s="65"/>
      <c r="W15" s="65"/>
      <c r="X15" s="65"/>
      <c r="Y15" s="65"/>
      <c r="AB15" s="6"/>
    </row>
    <row r="16" spans="1:28" ht="6.75" customHeight="1" x14ac:dyDescent="0.25">
      <c r="B16" s="65"/>
      <c r="C16" s="131"/>
      <c r="D16" s="131"/>
      <c r="E16" s="131"/>
      <c r="F16" s="131"/>
      <c r="G16" s="131"/>
      <c r="H16" s="131"/>
      <c r="I16" s="131"/>
      <c r="J16" s="131"/>
      <c r="K16" s="131"/>
      <c r="L16" s="131"/>
      <c r="M16" s="131"/>
      <c r="N16" s="131"/>
      <c r="O16" s="131"/>
      <c r="P16" s="131"/>
      <c r="Q16" s="131"/>
      <c r="R16" s="131"/>
      <c r="S16" s="131"/>
      <c r="T16" s="65"/>
      <c r="U16" s="133"/>
      <c r="V16" s="65"/>
      <c r="W16" s="65"/>
      <c r="X16" s="65"/>
      <c r="Y16" s="65"/>
      <c r="AB16" s="6"/>
    </row>
    <row r="17" spans="2:41" ht="14.25" customHeight="1" x14ac:dyDescent="0.25">
      <c r="B17" s="65"/>
      <c r="C17" s="440" t="s">
        <v>40</v>
      </c>
      <c r="D17" s="452"/>
      <c r="E17" s="131"/>
      <c r="F17" s="442" t="s">
        <v>41</v>
      </c>
      <c r="G17" s="442"/>
      <c r="H17" s="131"/>
      <c r="I17" s="442" t="s">
        <v>42</v>
      </c>
      <c r="J17" s="442"/>
      <c r="K17" s="131"/>
      <c r="L17" s="442" t="s">
        <v>43</v>
      </c>
      <c r="M17" s="442"/>
      <c r="N17" s="131"/>
      <c r="O17" s="442" t="s">
        <v>44</v>
      </c>
      <c r="P17" s="442"/>
      <c r="Q17" s="131"/>
      <c r="R17" s="442" t="s">
        <v>45</v>
      </c>
      <c r="S17" s="442"/>
      <c r="T17" s="65"/>
      <c r="U17" s="134"/>
      <c r="V17" s="65"/>
      <c r="W17" s="65"/>
      <c r="X17" s="65"/>
      <c r="Y17" s="65"/>
      <c r="AB17" s="6"/>
    </row>
    <row r="18" spans="2:41" ht="6.75" customHeight="1" x14ac:dyDescent="0.25">
      <c r="B18" s="65"/>
      <c r="C18" s="253"/>
      <c r="D18" s="254"/>
      <c r="E18" s="131"/>
      <c r="F18" s="253"/>
      <c r="G18" s="254"/>
      <c r="H18" s="131"/>
      <c r="I18" s="253"/>
      <c r="J18" s="254"/>
      <c r="K18" s="131"/>
      <c r="L18" s="253"/>
      <c r="M18" s="254"/>
      <c r="N18" s="131"/>
      <c r="O18" s="253"/>
      <c r="P18" s="254"/>
      <c r="Q18" s="131"/>
      <c r="R18" s="253"/>
      <c r="S18" s="254"/>
      <c r="T18" s="65"/>
      <c r="U18" s="134"/>
      <c r="V18" s="65"/>
      <c r="W18" s="65"/>
      <c r="X18" s="65"/>
      <c r="Y18" s="65"/>
      <c r="AB18" s="6"/>
    </row>
    <row r="19" spans="2:41" ht="15" customHeight="1" x14ac:dyDescent="0.25">
      <c r="B19" s="65"/>
      <c r="C19" s="438">
        <f>AI35</f>
        <v>0</v>
      </c>
      <c r="D19" s="439"/>
      <c r="E19" s="131"/>
      <c r="F19" s="438">
        <f>AI36</f>
        <v>0</v>
      </c>
      <c r="G19" s="439"/>
      <c r="H19" s="131"/>
      <c r="I19" s="438">
        <f>AI37</f>
        <v>0</v>
      </c>
      <c r="J19" s="439"/>
      <c r="K19" s="131"/>
      <c r="L19" s="438">
        <f>AI38</f>
        <v>0</v>
      </c>
      <c r="M19" s="439"/>
      <c r="N19" s="131"/>
      <c r="O19" s="438">
        <f>AI39</f>
        <v>0</v>
      </c>
      <c r="P19" s="439"/>
      <c r="Q19" s="131"/>
      <c r="R19" s="438">
        <f>AI40</f>
        <v>0</v>
      </c>
      <c r="S19" s="439"/>
      <c r="T19" s="65"/>
      <c r="U19" s="133"/>
      <c r="V19" s="65"/>
      <c r="W19" s="65"/>
      <c r="X19" s="65"/>
      <c r="Y19" s="65"/>
      <c r="AB19" s="6"/>
    </row>
    <row r="20" spans="2:41" ht="6.75" customHeight="1" x14ac:dyDescent="0.25">
      <c r="B20" s="65"/>
      <c r="C20" s="344"/>
      <c r="D20" s="344"/>
      <c r="E20" s="131"/>
      <c r="F20" s="344"/>
      <c r="G20" s="344"/>
      <c r="H20" s="131"/>
      <c r="I20" s="344"/>
      <c r="J20" s="344"/>
      <c r="K20" s="131"/>
      <c r="L20" s="344"/>
      <c r="M20" s="344"/>
      <c r="N20" s="131"/>
      <c r="O20" s="344"/>
      <c r="P20" s="344"/>
      <c r="Q20" s="131"/>
      <c r="R20" s="344"/>
      <c r="S20" s="344"/>
      <c r="T20" s="65"/>
      <c r="U20" s="133"/>
      <c r="V20" s="65"/>
      <c r="W20" s="65"/>
      <c r="X20" s="65"/>
      <c r="Y20" s="65"/>
      <c r="AB20" s="6"/>
    </row>
    <row r="21" spans="2:41" ht="14.25" customHeight="1" x14ac:dyDescent="0.25">
      <c r="B21" s="65"/>
      <c r="C21" s="344" t="s">
        <v>147</v>
      </c>
      <c r="D21" s="345" t="s">
        <v>764</v>
      </c>
      <c r="E21" s="346"/>
      <c r="F21" s="344" t="s">
        <v>147</v>
      </c>
      <c r="G21" s="345" t="s">
        <v>764</v>
      </c>
      <c r="H21" s="346"/>
      <c r="I21" s="344" t="s">
        <v>147</v>
      </c>
      <c r="J21" s="345" t="s">
        <v>764</v>
      </c>
      <c r="K21" s="346"/>
      <c r="L21" s="344" t="s">
        <v>147</v>
      </c>
      <c r="M21" s="345" t="s">
        <v>764</v>
      </c>
      <c r="N21" s="346"/>
      <c r="O21" s="344" t="s">
        <v>147</v>
      </c>
      <c r="P21" s="345" t="s">
        <v>764</v>
      </c>
      <c r="Q21" s="346"/>
      <c r="R21" s="344" t="s">
        <v>147</v>
      </c>
      <c r="S21" s="345" t="s">
        <v>764</v>
      </c>
      <c r="T21" s="65"/>
      <c r="U21" s="134"/>
      <c r="V21" s="65"/>
      <c r="W21" s="65"/>
      <c r="X21" s="65"/>
      <c r="Y21" s="65"/>
      <c r="AB21" s="6"/>
    </row>
    <row r="22" spans="2:41" ht="14.25" customHeight="1" x14ac:dyDescent="0.25">
      <c r="B22" s="65"/>
      <c r="C22" s="348">
        <f>AJ35</f>
        <v>0</v>
      </c>
      <c r="D22" s="349">
        <f>AK35</f>
        <v>0</v>
      </c>
      <c r="E22" s="350"/>
      <c r="F22" s="348">
        <f>AJ36</f>
        <v>0</v>
      </c>
      <c r="G22" s="349">
        <f>AK36</f>
        <v>0</v>
      </c>
      <c r="H22" s="350"/>
      <c r="I22" s="348">
        <f>AJ37</f>
        <v>0</v>
      </c>
      <c r="J22" s="349">
        <f>AK37</f>
        <v>0</v>
      </c>
      <c r="K22" s="350"/>
      <c r="L22" s="348">
        <f>AJ38</f>
        <v>0</v>
      </c>
      <c r="M22" s="349">
        <f>AK38</f>
        <v>0</v>
      </c>
      <c r="N22" s="350"/>
      <c r="O22" s="348">
        <f>AJ39</f>
        <v>0</v>
      </c>
      <c r="P22" s="349">
        <f>AK39</f>
        <v>0</v>
      </c>
      <c r="Q22" s="350"/>
      <c r="R22" s="348">
        <f>AJ40</f>
        <v>0</v>
      </c>
      <c r="S22" s="349">
        <f>AK40</f>
        <v>0</v>
      </c>
      <c r="T22" s="65"/>
      <c r="U22" s="134"/>
      <c r="V22" s="65"/>
      <c r="W22" s="65"/>
      <c r="X22" s="65"/>
      <c r="Y22" s="65"/>
      <c r="AB22" s="6"/>
    </row>
    <row r="23" spans="2:41" ht="3.75" customHeight="1" x14ac:dyDescent="0.25">
      <c r="B23" s="65"/>
      <c r="C23" s="342"/>
      <c r="D23" s="343"/>
      <c r="E23" s="131"/>
      <c r="F23" s="342"/>
      <c r="G23" s="343"/>
      <c r="H23" s="131"/>
      <c r="I23" s="342"/>
      <c r="J23" s="343"/>
      <c r="K23" s="131"/>
      <c r="L23" s="342"/>
      <c r="M23" s="343"/>
      <c r="N23" s="131"/>
      <c r="O23" s="342"/>
      <c r="P23" s="343"/>
      <c r="Q23" s="131"/>
      <c r="R23" s="342"/>
      <c r="S23" s="343"/>
      <c r="T23" s="65"/>
      <c r="U23" s="134"/>
      <c r="V23" s="65"/>
      <c r="W23" s="65"/>
      <c r="X23" s="65"/>
      <c r="Y23" s="65"/>
      <c r="AB23" s="6"/>
    </row>
    <row r="24" spans="2:41" ht="6.75" customHeight="1" x14ac:dyDescent="0.25"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134"/>
      <c r="V24" s="65"/>
      <c r="W24" s="65"/>
      <c r="X24" s="65"/>
      <c r="Y24" s="65"/>
      <c r="AB24" s="6"/>
    </row>
    <row r="25" spans="2:41" ht="14.25" customHeight="1" x14ac:dyDescent="0.25">
      <c r="B25" s="65"/>
      <c r="C25" s="447" t="s">
        <v>121</v>
      </c>
      <c r="D25" s="447"/>
      <c r="E25" s="447"/>
      <c r="F25" s="447"/>
      <c r="G25" s="447"/>
      <c r="H25" s="447"/>
      <c r="I25" s="447"/>
      <c r="J25" s="447"/>
      <c r="K25" s="447"/>
      <c r="L25" s="447"/>
      <c r="M25" s="447"/>
      <c r="N25" s="65"/>
      <c r="O25" s="196"/>
      <c r="P25" s="197"/>
      <c r="Q25" s="197"/>
      <c r="R25" s="197"/>
      <c r="S25" s="198"/>
      <c r="T25" s="65"/>
      <c r="U25" s="134"/>
      <c r="V25" s="65"/>
      <c r="W25" s="65"/>
      <c r="X25" s="65"/>
      <c r="Y25" s="65"/>
      <c r="AB25" s="6"/>
    </row>
    <row r="26" spans="2:41" ht="14.25" customHeight="1" x14ac:dyDescent="0.25">
      <c r="B26" s="65"/>
      <c r="C26" s="447"/>
      <c r="D26" s="447"/>
      <c r="E26" s="447"/>
      <c r="F26" s="447"/>
      <c r="G26" s="447"/>
      <c r="H26" s="447"/>
      <c r="I26" s="447"/>
      <c r="J26" s="447"/>
      <c r="K26" s="447"/>
      <c r="L26" s="447"/>
      <c r="M26" s="447"/>
      <c r="N26" s="65"/>
      <c r="O26" s="199"/>
      <c r="P26" s="200"/>
      <c r="Q26" s="200"/>
      <c r="R26" s="200"/>
      <c r="S26" s="201"/>
      <c r="T26" s="65"/>
      <c r="U26" s="134"/>
      <c r="V26" s="65"/>
      <c r="W26" s="65"/>
      <c r="X26" s="65"/>
      <c r="Y26" s="65"/>
      <c r="AB26" s="6"/>
    </row>
    <row r="27" spans="2:41" ht="14.25" customHeight="1" x14ac:dyDescent="0.25">
      <c r="B27" s="65"/>
      <c r="C27" s="447"/>
      <c r="D27" s="447"/>
      <c r="E27" s="447"/>
      <c r="F27" s="447"/>
      <c r="G27" s="447"/>
      <c r="H27" s="447"/>
      <c r="I27" s="447"/>
      <c r="J27" s="447"/>
      <c r="K27" s="447"/>
      <c r="L27" s="447"/>
      <c r="M27" s="447"/>
      <c r="N27" s="65"/>
      <c r="O27" s="205"/>
      <c r="P27" s="200"/>
      <c r="Q27" s="200"/>
      <c r="R27" s="200"/>
      <c r="S27" s="201"/>
      <c r="T27" s="65"/>
      <c r="U27" s="134"/>
      <c r="V27" s="65"/>
      <c r="W27" s="65"/>
      <c r="X27" s="65"/>
      <c r="Y27" s="65"/>
      <c r="AB27" s="6"/>
      <c r="AI27" s="185" t="s">
        <v>97</v>
      </c>
      <c r="AJ27" s="387" t="s">
        <v>98</v>
      </c>
      <c r="AK27" s="387"/>
    </row>
    <row r="28" spans="2:41" ht="14.25" customHeight="1" x14ac:dyDescent="0.25">
      <c r="B28" s="65"/>
      <c r="C28" s="447"/>
      <c r="D28" s="447"/>
      <c r="E28" s="447"/>
      <c r="F28" s="447"/>
      <c r="G28" s="447"/>
      <c r="H28" s="447"/>
      <c r="I28" s="447"/>
      <c r="J28" s="447"/>
      <c r="K28" s="447"/>
      <c r="L28" s="447"/>
      <c r="M28" s="447"/>
      <c r="N28" s="65"/>
      <c r="O28" s="199"/>
      <c r="P28" s="200"/>
      <c r="Q28" s="200"/>
      <c r="R28" s="200"/>
      <c r="S28" s="201"/>
      <c r="T28" s="65"/>
      <c r="U28" s="134"/>
      <c r="V28" s="65"/>
      <c r="W28" s="65"/>
      <c r="X28" s="65"/>
      <c r="Y28" s="65"/>
      <c r="AB28" s="6"/>
      <c r="AI28" s="185"/>
      <c r="AJ28" s="387"/>
      <c r="AK28" s="387"/>
      <c r="AM28" s="394" t="str">
        <f>'CAD2'!H7</f>
        <v>CREDISHOP</v>
      </c>
      <c r="AO28" s="185">
        <v>2018</v>
      </c>
    </row>
    <row r="29" spans="2:41" ht="14.25" customHeight="1" x14ac:dyDescent="0.25">
      <c r="B29" s="65"/>
      <c r="C29" s="447"/>
      <c r="D29" s="447"/>
      <c r="E29" s="447"/>
      <c r="F29" s="447"/>
      <c r="G29" s="447"/>
      <c r="H29" s="447"/>
      <c r="I29" s="447"/>
      <c r="J29" s="447"/>
      <c r="K29" s="447"/>
      <c r="L29" s="447"/>
      <c r="M29" s="447"/>
      <c r="N29" s="65"/>
      <c r="O29" s="199"/>
      <c r="P29" s="200"/>
      <c r="Q29" s="200"/>
      <c r="R29" s="200"/>
      <c r="S29" s="201"/>
      <c r="T29" s="65"/>
      <c r="U29" s="134"/>
      <c r="V29" s="65"/>
      <c r="W29" s="65"/>
      <c r="X29" s="65"/>
      <c r="Y29" s="65"/>
      <c r="AE29" s="408" t="s">
        <v>240</v>
      </c>
      <c r="AF29" s="408"/>
      <c r="AH29" s="185">
        <v>1</v>
      </c>
      <c r="AI29" s="394">
        <f>SUMIFS(CAR!H:H,CAR!O:O,'07'!AH29,CAR!F:F,'07'!$P$7,CAR!I:I,'07'!$L$7,CAR!J:J,"Efetivado")</f>
        <v>0</v>
      </c>
      <c r="AJ29" s="394">
        <f>SUMIFS('PG CAR'!H:H,'PG CAR'!O:O,'07'!AH29,'PG CAR'!F:F,'07'!$P$7,'PG CAR'!D:D,'07'!$L$7,'PG CAR'!J:J,"Efetivado")</f>
        <v>0</v>
      </c>
      <c r="AK29" s="394">
        <f>AI29-AJ29</f>
        <v>0</v>
      </c>
      <c r="AM29" s="394" t="str">
        <f>'CAD2'!H8</f>
        <v>NUBANK</v>
      </c>
      <c r="AO29" s="185">
        <v>2019</v>
      </c>
    </row>
    <row r="30" spans="2:41" x14ac:dyDescent="0.25">
      <c r="B30" s="65"/>
      <c r="C30" s="447"/>
      <c r="D30" s="447"/>
      <c r="E30" s="447"/>
      <c r="F30" s="447"/>
      <c r="G30" s="447"/>
      <c r="H30" s="447"/>
      <c r="I30" s="447"/>
      <c r="J30" s="447"/>
      <c r="K30" s="447"/>
      <c r="L30" s="447"/>
      <c r="M30" s="447"/>
      <c r="N30" s="65"/>
      <c r="O30" s="199"/>
      <c r="P30" s="200"/>
      <c r="Q30" s="200"/>
      <c r="R30" s="200"/>
      <c r="S30" s="201"/>
      <c r="T30" s="65"/>
      <c r="U30" s="134"/>
      <c r="V30" s="65"/>
      <c r="W30" s="65"/>
      <c r="X30" s="65"/>
      <c r="Y30" s="65"/>
      <c r="AE30" s="408"/>
      <c r="AF30" s="408"/>
      <c r="AH30" s="185">
        <v>2</v>
      </c>
      <c r="AI30" s="394">
        <f>SUMIFS(CAR!H:H,CAR!O:O,'07'!AH30,CAR!F:F,'07'!$P$7,CAR!I:I,'07'!$L$7,CAR!J:J,"Efetivado")</f>
        <v>0</v>
      </c>
      <c r="AJ30" s="394">
        <f>SUMIFS('PG CAR'!H:H,'PG CAR'!O:O,'07'!AH30,'PG CAR'!F:F,'07'!$P$7,'PG CAR'!D:D,'07'!$L$7,'PG CAR'!J:J,"Efetivado")</f>
        <v>0</v>
      </c>
      <c r="AK30" s="394">
        <f t="shared" ref="AK30:AK40" si="0">AI30-AJ30</f>
        <v>0</v>
      </c>
      <c r="AM30" s="394" t="str">
        <f>'CAD2'!H9</f>
        <v>DIGIO</v>
      </c>
      <c r="AO30" s="185">
        <v>2020</v>
      </c>
    </row>
    <row r="31" spans="2:41" x14ac:dyDescent="0.25">
      <c r="B31" s="65"/>
      <c r="C31" s="447"/>
      <c r="D31" s="447"/>
      <c r="E31" s="447"/>
      <c r="F31" s="447"/>
      <c r="G31" s="447"/>
      <c r="H31" s="447"/>
      <c r="I31" s="447"/>
      <c r="J31" s="447"/>
      <c r="K31" s="447"/>
      <c r="L31" s="447"/>
      <c r="M31" s="447"/>
      <c r="N31" s="65"/>
      <c r="O31" s="199"/>
      <c r="P31" s="200"/>
      <c r="Q31" s="200"/>
      <c r="R31" s="200"/>
      <c r="S31" s="201"/>
      <c r="T31" s="65"/>
      <c r="U31" s="134"/>
      <c r="V31" s="65"/>
      <c r="W31" s="65"/>
      <c r="X31" s="65"/>
      <c r="Y31" s="65"/>
      <c r="AE31" s="394">
        <f>AK47</f>
        <v>1300</v>
      </c>
      <c r="AF31" s="407">
        <f>AK52</f>
        <v>0</v>
      </c>
      <c r="AH31" s="185">
        <v>3</v>
      </c>
      <c r="AI31" s="394">
        <f>SUMIFS(CAR!H:H,CAR!O:O,'07'!AH31,CAR!F:F,'07'!$P$7,CAR!I:I,'07'!$L$7,CAR!J:J,"Efetivado")</f>
        <v>0</v>
      </c>
      <c r="AJ31" s="394">
        <f>SUMIFS('PG CAR'!H:H,'PG CAR'!O:O,'07'!AH31,'PG CAR'!F:F,'07'!$P$7,'PG CAR'!D:D,'07'!$L$7,'PG CAR'!J:J,"Efetivado")</f>
        <v>0</v>
      </c>
      <c r="AK31" s="394">
        <f t="shared" si="0"/>
        <v>0</v>
      </c>
      <c r="AM31" s="394" t="str">
        <f>'CAD2'!H10</f>
        <v>INTER</v>
      </c>
      <c r="AO31" s="185">
        <v>2021</v>
      </c>
    </row>
    <row r="32" spans="2:41" ht="11.25" customHeight="1" x14ac:dyDescent="0.25">
      <c r="B32" s="65"/>
      <c r="C32" s="447"/>
      <c r="D32" s="447"/>
      <c r="E32" s="447"/>
      <c r="F32" s="447"/>
      <c r="G32" s="447"/>
      <c r="H32" s="447"/>
      <c r="I32" s="447"/>
      <c r="J32" s="447"/>
      <c r="K32" s="447"/>
      <c r="L32" s="447"/>
      <c r="M32" s="447"/>
      <c r="N32" s="65"/>
      <c r="O32" s="199"/>
      <c r="P32" s="200"/>
      <c r="Q32" s="200"/>
      <c r="R32" s="200"/>
      <c r="S32" s="201"/>
      <c r="T32" s="65"/>
      <c r="U32" s="134"/>
      <c r="V32" s="65"/>
      <c r="W32" s="65"/>
      <c r="X32" s="65"/>
      <c r="Y32" s="65"/>
      <c r="AD32" s="8"/>
      <c r="AH32" s="185">
        <v>4</v>
      </c>
      <c r="AI32" s="394">
        <f>SUMIFS(CAR!H:H,CAR!O:O,'07'!AH32,CAR!F:F,'07'!$P$7,CAR!I:I,'07'!$L$7,CAR!J:J,"Efetivado")</f>
        <v>0</v>
      </c>
      <c r="AJ32" s="394">
        <f>SUMIFS('PG CAR'!H:H,'PG CAR'!O:O,'07'!AH32,'PG CAR'!F:F,'07'!$P$7,'PG CAR'!D:D,'07'!$L$7,'PG CAR'!J:J,"Efetivado")</f>
        <v>0</v>
      </c>
      <c r="AK32" s="394">
        <f t="shared" si="0"/>
        <v>0</v>
      </c>
      <c r="AM32" s="394" t="str">
        <f>'CAD2'!H11</f>
        <v>SANTANDER FREE</v>
      </c>
      <c r="AO32" s="185">
        <v>2022</v>
      </c>
    </row>
    <row r="33" spans="2:41" ht="15" customHeight="1" x14ac:dyDescent="0.25">
      <c r="B33" s="65"/>
      <c r="C33" s="447"/>
      <c r="D33" s="447"/>
      <c r="E33" s="447"/>
      <c r="F33" s="447"/>
      <c r="G33" s="447"/>
      <c r="H33" s="447"/>
      <c r="I33" s="447"/>
      <c r="J33" s="447"/>
      <c r="K33" s="447"/>
      <c r="L33" s="447"/>
      <c r="M33" s="447"/>
      <c r="N33" s="65"/>
      <c r="O33" s="199"/>
      <c r="P33" s="200"/>
      <c r="Q33" s="200"/>
      <c r="R33" s="200"/>
      <c r="S33" s="201"/>
      <c r="T33" s="65"/>
      <c r="U33" s="134"/>
      <c r="V33" s="65"/>
      <c r="W33" s="65"/>
      <c r="X33" s="65"/>
      <c r="Y33" s="65"/>
      <c r="AD33" s="8"/>
      <c r="AE33" s="394">
        <f>AE31-AF31</f>
        <v>1300</v>
      </c>
      <c r="AF33" s="409">
        <f>IF(AE31&lt;&gt;0,AE33/AE31,0)</f>
        <v>1</v>
      </c>
      <c r="AH33" s="185">
        <v>5</v>
      </c>
      <c r="AI33" s="394">
        <f>SUMIFS(CAR!H:H,CAR!O:O,'07'!AH33,CAR!F:F,'07'!$P$7,CAR!I:I,'07'!$L$7,CAR!J:J,"Efetivado")</f>
        <v>0</v>
      </c>
      <c r="AJ33" s="394">
        <f>SUMIFS('PG CAR'!H:H,'PG CAR'!O:O,'07'!AH33,'PG CAR'!F:F,'07'!$P$7,'PG CAR'!D:D,'07'!$L$7,'PG CAR'!J:J,"Efetivado")</f>
        <v>0</v>
      </c>
      <c r="AK33" s="394">
        <f t="shared" si="0"/>
        <v>0</v>
      </c>
      <c r="AM33" s="394">
        <f>'CAD2'!H12</f>
        <v>0</v>
      </c>
      <c r="AO33" s="185">
        <v>2023</v>
      </c>
    </row>
    <row r="34" spans="2:41" ht="11.25" customHeight="1" x14ac:dyDescent="0.25">
      <c r="B34" s="65"/>
      <c r="C34" s="447"/>
      <c r="D34" s="447"/>
      <c r="E34" s="447"/>
      <c r="F34" s="447"/>
      <c r="G34" s="447"/>
      <c r="H34" s="447"/>
      <c r="I34" s="447"/>
      <c r="J34" s="447"/>
      <c r="K34" s="447"/>
      <c r="L34" s="447"/>
      <c r="M34" s="447"/>
      <c r="N34" s="65"/>
      <c r="O34" s="199"/>
      <c r="P34" s="200"/>
      <c r="Q34" s="200"/>
      <c r="R34" s="200"/>
      <c r="S34" s="201"/>
      <c r="T34" s="65"/>
      <c r="U34" s="65"/>
      <c r="V34" s="65"/>
      <c r="W34" s="65"/>
      <c r="X34" s="65"/>
      <c r="Y34" s="65"/>
      <c r="AD34" s="8"/>
      <c r="AE34" s="410"/>
      <c r="AF34" s="410"/>
      <c r="AH34" s="185">
        <v>6</v>
      </c>
      <c r="AI34" s="394">
        <f>SUMIFS(CAR!H:H,CAR!O:O,'07'!AH34,CAR!F:F,'07'!$P$7,CAR!I:I,'07'!$L$7,CAR!J:J,"Efetivado")</f>
        <v>0</v>
      </c>
      <c r="AJ34" s="394">
        <f>SUMIFS('PG CAR'!H:H,'PG CAR'!O:O,'07'!AH34,'PG CAR'!F:F,'07'!$P$7,'PG CAR'!D:D,'07'!$L$7,'PG CAR'!J:J,"Efetivado")</f>
        <v>0</v>
      </c>
      <c r="AK34" s="394">
        <f t="shared" si="0"/>
        <v>0</v>
      </c>
      <c r="AM34" s="394">
        <f>'CAD2'!H13</f>
        <v>0</v>
      </c>
      <c r="AO34" s="185">
        <v>2024</v>
      </c>
    </row>
    <row r="35" spans="2:41" x14ac:dyDescent="0.25">
      <c r="B35" s="65"/>
      <c r="C35" s="447"/>
      <c r="D35" s="447"/>
      <c r="E35" s="447"/>
      <c r="F35" s="447"/>
      <c r="G35" s="447"/>
      <c r="H35" s="447"/>
      <c r="I35" s="447"/>
      <c r="J35" s="447"/>
      <c r="K35" s="447"/>
      <c r="L35" s="447"/>
      <c r="M35" s="447"/>
      <c r="N35" s="65"/>
      <c r="O35" s="202"/>
      <c r="P35" s="203"/>
      <c r="Q35" s="203"/>
      <c r="R35" s="203"/>
      <c r="S35" s="204"/>
      <c r="T35" s="65"/>
      <c r="U35" s="65"/>
      <c r="V35" s="65"/>
      <c r="W35" s="65"/>
      <c r="X35" s="65"/>
      <c r="Y35" s="65"/>
      <c r="AD35" s="8"/>
      <c r="AH35" s="185">
        <v>7</v>
      </c>
      <c r="AI35" s="394">
        <f>SUMIFS(CAR!H:H,CAR!O:O,'07'!AH35,CAR!F:F,'07'!$P$7,CAR!I:I,'07'!$L$7,CAR!J:J,"Efetivado")</f>
        <v>0</v>
      </c>
      <c r="AJ35" s="394">
        <f>SUMIFS('PG CAR'!H:H,'PG CAR'!O:O,'07'!AH35,'PG CAR'!F:F,'07'!$P$7,'PG CAR'!D:D,'07'!$L$7,'PG CAR'!J:J,"Efetivado")</f>
        <v>0</v>
      </c>
      <c r="AK35" s="394">
        <f t="shared" si="0"/>
        <v>0</v>
      </c>
      <c r="AM35" s="394">
        <f>'CAD2'!H14</f>
        <v>0</v>
      </c>
      <c r="AO35" s="185">
        <v>2025</v>
      </c>
    </row>
    <row r="36" spans="2:41" x14ac:dyDescent="0.25"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AD36" s="8"/>
      <c r="AH36" s="185">
        <v>8</v>
      </c>
      <c r="AI36" s="394">
        <f>SUMIFS(CAR!H:H,CAR!O:O,'07'!AH36,CAR!F:F,'07'!$P$7,CAR!I:I,'07'!$L$7,CAR!J:J,"Efetivado")</f>
        <v>0</v>
      </c>
      <c r="AJ36" s="394">
        <f>SUMIFS('PG CAR'!H:H,'PG CAR'!O:O,'07'!AH36,'PG CAR'!F:F,'07'!$P$7,'PG CAR'!D:D,'07'!$L$7,'PG CAR'!J:J,"Efetivado")</f>
        <v>0</v>
      </c>
      <c r="AK36" s="394">
        <f t="shared" si="0"/>
        <v>0</v>
      </c>
      <c r="AM36" s="394">
        <f>'CAD2'!H15</f>
        <v>0</v>
      </c>
      <c r="AO36" s="185">
        <v>2026</v>
      </c>
    </row>
    <row r="37" spans="2:41" x14ac:dyDescent="0.25"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AD37" s="8"/>
      <c r="AH37" s="185">
        <v>9</v>
      </c>
      <c r="AI37" s="394">
        <f>SUMIFS(CAR!H:H,CAR!O:O,'07'!AH37,CAR!F:F,'07'!$P$7,CAR!I:I,'07'!$L$7,CAR!J:J,"Efetivado")</f>
        <v>0</v>
      </c>
      <c r="AJ37" s="394">
        <f>SUMIFS('PG CAR'!H:H,'PG CAR'!O:O,'07'!AH37,'PG CAR'!F:F,'07'!$P$7,'PG CAR'!D:D,'07'!$L$7,'PG CAR'!J:J,"Efetivado")</f>
        <v>0</v>
      </c>
      <c r="AK37" s="394">
        <f t="shared" si="0"/>
        <v>0</v>
      </c>
      <c r="AM37" s="394">
        <f>'CAD2'!H16</f>
        <v>0</v>
      </c>
      <c r="AO37" s="185">
        <v>2027</v>
      </c>
    </row>
    <row r="38" spans="2:41" x14ac:dyDescent="0.25"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AH38" s="185">
        <v>10</v>
      </c>
      <c r="AI38" s="394">
        <f>SUMIFS(CAR!H:H,CAR!O:O,'07'!AH38,CAR!F:F,'07'!$P$7,CAR!I:I,'07'!$L$7,CAR!J:J,"Efetivado")</f>
        <v>0</v>
      </c>
      <c r="AJ38" s="394">
        <f>SUMIFS('PG CAR'!H:H,'PG CAR'!O:O,'07'!AH38,'PG CAR'!F:F,'07'!$P$7,'PG CAR'!D:D,'07'!$L$7,'PG CAR'!J:J,"Efetivado")</f>
        <v>0</v>
      </c>
      <c r="AK38" s="394">
        <f t="shared" si="0"/>
        <v>0</v>
      </c>
      <c r="AM38" s="394">
        <f>'CAD2'!H17</f>
        <v>0</v>
      </c>
      <c r="AO38" s="185">
        <v>2028</v>
      </c>
    </row>
    <row r="39" spans="2:41" x14ac:dyDescent="0.25"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AF39" s="295" t="s">
        <v>223</v>
      </c>
      <c r="AH39" s="185">
        <v>11</v>
      </c>
      <c r="AI39" s="394">
        <f>SUMIFS(CAR!H:H,CAR!O:O,'07'!AH39,CAR!F:F,'07'!$P$7,CAR!I:I,'07'!$L$7,CAR!J:J,"Efetivado")</f>
        <v>0</v>
      </c>
      <c r="AJ39" s="394">
        <f>SUMIFS('PG CAR'!H:H,'PG CAR'!O:O,'07'!AH39,'PG CAR'!F:F,'07'!$P$7,'PG CAR'!D:D,'07'!$L$7,'PG CAR'!J:J,"Efetivado")</f>
        <v>0</v>
      </c>
      <c r="AK39" s="394">
        <f t="shared" si="0"/>
        <v>0</v>
      </c>
      <c r="AM39" s="394">
        <f>'CAD2'!H18</f>
        <v>0</v>
      </c>
      <c r="AO39" s="185">
        <v>2029</v>
      </c>
    </row>
    <row r="40" spans="2:41" x14ac:dyDescent="0.25"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AE40" s="387" t="s">
        <v>122</v>
      </c>
      <c r="AF40" s="390">
        <f t="shared" ref="AF40:AF45" si="1">AI29</f>
        <v>0</v>
      </c>
      <c r="AH40" s="185">
        <v>12</v>
      </c>
      <c r="AI40" s="394">
        <f>SUMIFS(CAR!H:H,CAR!O:O,'07'!AH40,CAR!F:F,'07'!$P$7,CAR!I:I,'07'!$L$7,CAR!J:J,"Efetivado")</f>
        <v>0</v>
      </c>
      <c r="AJ40" s="394">
        <f>SUMIFS('PG CAR'!H:H,'PG CAR'!O:O,'07'!AH40,'PG CAR'!F:F,'07'!$P$7,'PG CAR'!D:D,'07'!$L$7,'PG CAR'!J:J,"Efetivado")</f>
        <v>0</v>
      </c>
      <c r="AK40" s="394">
        <f t="shared" si="0"/>
        <v>0</v>
      </c>
      <c r="AM40" s="394">
        <f>'CAD2'!H19</f>
        <v>0</v>
      </c>
      <c r="AO40" s="185">
        <v>2030</v>
      </c>
    </row>
    <row r="41" spans="2:41" x14ac:dyDescent="0.25"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AE41" s="387" t="s">
        <v>123</v>
      </c>
      <c r="AF41" s="390">
        <f t="shared" si="1"/>
        <v>0</v>
      </c>
      <c r="AM41" s="394">
        <f>'CAD2'!H20</f>
        <v>0</v>
      </c>
      <c r="AO41" s="185">
        <v>2031</v>
      </c>
    </row>
    <row r="42" spans="2:41" x14ac:dyDescent="0.25"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AE42" s="387" t="s">
        <v>124</v>
      </c>
      <c r="AF42" s="390">
        <f t="shared" si="1"/>
        <v>0</v>
      </c>
      <c r="AJ42" s="405"/>
      <c r="AK42" s="405"/>
      <c r="AM42" s="394">
        <f>'CAD2'!H21</f>
        <v>0</v>
      </c>
      <c r="AO42" s="185">
        <v>2032</v>
      </c>
    </row>
    <row r="43" spans="2:41" x14ac:dyDescent="0.25"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AE43" s="387" t="s">
        <v>125</v>
      </c>
      <c r="AF43" s="390">
        <f t="shared" si="1"/>
        <v>0</v>
      </c>
      <c r="AM43" s="394">
        <f>'CAD2'!H22</f>
        <v>0</v>
      </c>
      <c r="AO43" s="185">
        <v>2033</v>
      </c>
    </row>
    <row r="44" spans="2:41" x14ac:dyDescent="0.25"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AE44" s="387" t="s">
        <v>126</v>
      </c>
      <c r="AF44" s="390">
        <f t="shared" si="1"/>
        <v>0</v>
      </c>
      <c r="AM44" s="394">
        <f>'CAD2'!H23</f>
        <v>0</v>
      </c>
      <c r="AO44" s="185">
        <v>2034</v>
      </c>
    </row>
    <row r="45" spans="2:41" x14ac:dyDescent="0.25">
      <c r="B45" s="65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AE45" s="387" t="s">
        <v>127</v>
      </c>
      <c r="AF45" s="390">
        <f t="shared" si="1"/>
        <v>0</v>
      </c>
      <c r="AM45" s="394">
        <f>'CAD2'!H24</f>
        <v>0</v>
      </c>
      <c r="AO45" s="185">
        <v>2035</v>
      </c>
    </row>
    <row r="46" spans="2:41" x14ac:dyDescent="0.25"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AE46" s="387" t="s">
        <v>128</v>
      </c>
      <c r="AF46" s="390">
        <f t="shared" ref="AF46:AF51" si="2">AI35</f>
        <v>0</v>
      </c>
      <c r="AM46" s="394">
        <f>'CAD2'!H25</f>
        <v>0</v>
      </c>
      <c r="AO46" s="185">
        <v>2036</v>
      </c>
    </row>
    <row r="47" spans="2:41" x14ac:dyDescent="0.25">
      <c r="B47" s="65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AE47" s="387" t="s">
        <v>129</v>
      </c>
      <c r="AF47" s="390">
        <f t="shared" si="2"/>
        <v>0</v>
      </c>
      <c r="AI47" s="428" t="s">
        <v>235</v>
      </c>
      <c r="AJ47" s="428"/>
      <c r="AK47" s="406">
        <f>SUMIFS('CAD2'!I7:I26,'CAD2'!H7:H26,'07'!L7)</f>
        <v>1300</v>
      </c>
      <c r="AM47" s="394">
        <f>'CAD2'!H26</f>
        <v>0</v>
      </c>
      <c r="AO47" s="185">
        <v>2037</v>
      </c>
    </row>
    <row r="48" spans="2:41" x14ac:dyDescent="0.25"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AE48" s="387" t="s">
        <v>130</v>
      </c>
      <c r="AF48" s="390">
        <f t="shared" si="2"/>
        <v>0</v>
      </c>
      <c r="AI48" s="428" t="s">
        <v>237</v>
      </c>
      <c r="AJ48" s="428"/>
      <c r="AK48" s="406">
        <f>SUMIFS(CAR!H:H,CAR!I:I,'07'!$L$7,CAR!J:J,"Efetivado")</f>
        <v>0</v>
      </c>
      <c r="AO48" s="185">
        <v>2038</v>
      </c>
    </row>
    <row r="49" spans="2:41" x14ac:dyDescent="0.25"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AE49" s="387" t="s">
        <v>131</v>
      </c>
      <c r="AF49" s="390">
        <f t="shared" si="2"/>
        <v>0</v>
      </c>
      <c r="AI49" s="428" t="s">
        <v>238</v>
      </c>
      <c r="AJ49" s="428"/>
      <c r="AK49" s="406">
        <f>SUMIFS('PG CAR'!H:H,'PG CAR'!D:D,'07'!$L$7,'PG CAR'!J:J,"Efetivado")</f>
        <v>0</v>
      </c>
      <c r="AO49" s="185">
        <v>2039</v>
      </c>
    </row>
    <row r="50" spans="2:41" x14ac:dyDescent="0.25"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AE50" s="387" t="s">
        <v>132</v>
      </c>
      <c r="AF50" s="390">
        <f t="shared" si="2"/>
        <v>0</v>
      </c>
      <c r="AI50" s="428" t="s">
        <v>236</v>
      </c>
      <c r="AJ50" s="428"/>
      <c r="AK50" s="406">
        <f>AK47-AK48+AK49</f>
        <v>1300</v>
      </c>
      <c r="AO50" s="185">
        <v>2040</v>
      </c>
    </row>
    <row r="51" spans="2:41" x14ac:dyDescent="0.25">
      <c r="B51" s="65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AE51" s="387" t="s">
        <v>133</v>
      </c>
      <c r="AF51" s="390">
        <f t="shared" si="2"/>
        <v>0</v>
      </c>
      <c r="AK51" s="407"/>
      <c r="AO51" s="185">
        <v>2041</v>
      </c>
    </row>
    <row r="52" spans="2:41" x14ac:dyDescent="0.25">
      <c r="B52" s="65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AI52" s="428" t="s">
        <v>239</v>
      </c>
      <c r="AJ52" s="428"/>
      <c r="AK52" s="406">
        <f>AK47-AK50</f>
        <v>0</v>
      </c>
      <c r="AO52" s="185">
        <v>2042</v>
      </c>
    </row>
    <row r="53" spans="2:41" x14ac:dyDescent="0.25">
      <c r="B53" s="65"/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AO53" s="185">
        <v>2043</v>
      </c>
    </row>
    <row r="54" spans="2:41" x14ac:dyDescent="0.25"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AO54" s="185">
        <v>2044</v>
      </c>
    </row>
    <row r="55" spans="2:41" x14ac:dyDescent="0.25">
      <c r="B55" s="65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AO55" s="185">
        <v>2045</v>
      </c>
    </row>
    <row r="56" spans="2:41" x14ac:dyDescent="0.25"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AO56" s="185">
        <v>2046</v>
      </c>
    </row>
    <row r="57" spans="2:41" x14ac:dyDescent="0.25"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AO57" s="185">
        <v>2047</v>
      </c>
    </row>
    <row r="58" spans="2:41" x14ac:dyDescent="0.25"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AO58" s="185">
        <v>2048</v>
      </c>
    </row>
    <row r="59" spans="2:41" x14ac:dyDescent="0.25"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AO59" s="185">
        <v>2049</v>
      </c>
    </row>
    <row r="60" spans="2:41" x14ac:dyDescent="0.25"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AO60" s="185">
        <v>2050</v>
      </c>
    </row>
    <row r="61" spans="2:41" x14ac:dyDescent="0.25"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AO61" s="185">
        <v>2051</v>
      </c>
    </row>
    <row r="62" spans="2:41" x14ac:dyDescent="0.25"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AO62" s="185">
        <v>2052</v>
      </c>
    </row>
    <row r="63" spans="2:41" x14ac:dyDescent="0.25"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AO63" s="185">
        <v>2053</v>
      </c>
    </row>
    <row r="64" spans="2:41" x14ac:dyDescent="0.25"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AO64" s="185">
        <v>2054</v>
      </c>
    </row>
    <row r="65" spans="2:41" x14ac:dyDescent="0.25"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AO65" s="185">
        <v>2055</v>
      </c>
    </row>
    <row r="66" spans="2:41" x14ac:dyDescent="0.25"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AO66" s="185">
        <v>2056</v>
      </c>
    </row>
    <row r="67" spans="2:41" x14ac:dyDescent="0.25">
      <c r="B67" s="65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AO67" s="185">
        <v>2057</v>
      </c>
    </row>
    <row r="68" spans="2:41" x14ac:dyDescent="0.25">
      <c r="B68" s="65"/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AO68" s="185">
        <v>2058</v>
      </c>
    </row>
    <row r="69" spans="2:41" x14ac:dyDescent="0.25"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AO69" s="185">
        <v>2059</v>
      </c>
    </row>
    <row r="70" spans="2:41" x14ac:dyDescent="0.25"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AO70" s="185">
        <v>2060</v>
      </c>
    </row>
    <row r="71" spans="2:41" x14ac:dyDescent="0.25"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AO71" s="185">
        <v>2061</v>
      </c>
    </row>
    <row r="72" spans="2:41" x14ac:dyDescent="0.25">
      <c r="B72" s="65"/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AO72" s="185">
        <v>2062</v>
      </c>
    </row>
    <row r="73" spans="2:41" x14ac:dyDescent="0.25"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AO73" s="185">
        <v>2063</v>
      </c>
    </row>
    <row r="74" spans="2:41" x14ac:dyDescent="0.25">
      <c r="B74" s="65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AO74" s="185">
        <v>2064</v>
      </c>
    </row>
    <row r="75" spans="2:41" x14ac:dyDescent="0.25">
      <c r="B75" s="65"/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AO75" s="185">
        <v>2065</v>
      </c>
    </row>
    <row r="76" spans="2:41" x14ac:dyDescent="0.25">
      <c r="B76" s="65"/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AO76" s="185">
        <v>2066</v>
      </c>
    </row>
    <row r="77" spans="2:41" x14ac:dyDescent="0.25">
      <c r="B77" s="65"/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AO77" s="185">
        <v>2067</v>
      </c>
    </row>
    <row r="78" spans="2:41" x14ac:dyDescent="0.25"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AO78" s="185">
        <v>2068</v>
      </c>
    </row>
    <row r="79" spans="2:41" x14ac:dyDescent="0.25"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</row>
    <row r="80" spans="2:41" x14ac:dyDescent="0.25"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</row>
    <row r="81" spans="2:25" x14ac:dyDescent="0.25"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</row>
    <row r="82" spans="2:25" x14ac:dyDescent="0.25"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</row>
    <row r="83" spans="2:25" x14ac:dyDescent="0.25">
      <c r="B83" s="65"/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</row>
    <row r="84" spans="2:25" x14ac:dyDescent="0.25">
      <c r="B84" s="65"/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</row>
    <row r="85" spans="2:25" x14ac:dyDescent="0.25">
      <c r="B85" s="65"/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</row>
    <row r="86" spans="2:25" x14ac:dyDescent="0.25">
      <c r="B86" s="65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</row>
    <row r="87" spans="2:25" x14ac:dyDescent="0.25"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</row>
    <row r="88" spans="2:25" x14ac:dyDescent="0.25">
      <c r="B88" s="65"/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</row>
    <row r="89" spans="2:25" x14ac:dyDescent="0.25">
      <c r="B89" s="65"/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</row>
    <row r="90" spans="2:25" x14ac:dyDescent="0.25">
      <c r="B90" s="65"/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</row>
    <row r="91" spans="2:25" x14ac:dyDescent="0.25">
      <c r="B91" s="65"/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</row>
    <row r="92" spans="2:25" x14ac:dyDescent="0.25">
      <c r="B92" s="65"/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</row>
    <row r="93" spans="2:25" x14ac:dyDescent="0.25">
      <c r="B93" s="65"/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</row>
    <row r="94" spans="2:25" x14ac:dyDescent="0.25">
      <c r="B94" s="65"/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</row>
    <row r="95" spans="2:25" x14ac:dyDescent="0.25">
      <c r="B95" s="65"/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</row>
    <row r="96" spans="2:25" x14ac:dyDescent="0.25">
      <c r="B96" s="65"/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</row>
    <row r="97" spans="2:25" x14ac:dyDescent="0.25">
      <c r="B97" s="65"/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</row>
    <row r="98" spans="2:25" x14ac:dyDescent="0.25">
      <c r="B98" s="65"/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</row>
    <row r="99" spans="2:25" x14ac:dyDescent="0.25">
      <c r="B99" s="65"/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</row>
    <row r="100" spans="2:25" x14ac:dyDescent="0.25">
      <c r="B100" s="65"/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</row>
    <row r="101" spans="2:25" x14ac:dyDescent="0.25">
      <c r="B101" s="65"/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</row>
    <row r="102" spans="2:25" x14ac:dyDescent="0.25">
      <c r="B102" s="65"/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</row>
    <row r="103" spans="2:25" x14ac:dyDescent="0.25">
      <c r="B103" s="65"/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</row>
    <row r="104" spans="2:25" x14ac:dyDescent="0.25">
      <c r="B104" s="65"/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</row>
    <row r="105" spans="2:25" x14ac:dyDescent="0.25">
      <c r="B105" s="65"/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</row>
    <row r="106" spans="2:25" x14ac:dyDescent="0.25">
      <c r="B106" s="65"/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</row>
    <row r="107" spans="2:25" x14ac:dyDescent="0.25">
      <c r="B107" s="65"/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</row>
    <row r="108" spans="2:25" x14ac:dyDescent="0.25">
      <c r="B108" s="65"/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</row>
    <row r="109" spans="2:25" x14ac:dyDescent="0.25">
      <c r="B109" s="65"/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</row>
    <row r="110" spans="2:25" x14ac:dyDescent="0.25">
      <c r="B110" s="65"/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</row>
    <row r="111" spans="2:25" x14ac:dyDescent="0.25">
      <c r="B111" s="65"/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</row>
    <row r="112" spans="2:25" x14ac:dyDescent="0.25"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</row>
    <row r="113" spans="2:25" x14ac:dyDescent="0.25">
      <c r="B113" s="65"/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</row>
    <row r="114" spans="2:25" x14ac:dyDescent="0.25">
      <c r="B114" s="65"/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</row>
    <row r="115" spans="2:25" x14ac:dyDescent="0.25">
      <c r="B115" s="65"/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</row>
    <row r="116" spans="2:25" x14ac:dyDescent="0.25">
      <c r="B116" s="65"/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</row>
    <row r="117" spans="2:25" x14ac:dyDescent="0.25">
      <c r="B117" s="65"/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</row>
    <row r="118" spans="2:25" x14ac:dyDescent="0.25">
      <c r="B118" s="65"/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</row>
    <row r="119" spans="2:25" x14ac:dyDescent="0.25">
      <c r="B119" s="65"/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</row>
    <row r="120" spans="2:25" x14ac:dyDescent="0.25">
      <c r="B120" s="65"/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</row>
    <row r="121" spans="2:25" x14ac:dyDescent="0.25">
      <c r="B121" s="65"/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</row>
    <row r="122" spans="2:25" x14ac:dyDescent="0.25">
      <c r="B122" s="65"/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</row>
    <row r="123" spans="2:25" x14ac:dyDescent="0.25">
      <c r="B123" s="65"/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</row>
    <row r="124" spans="2:25" x14ac:dyDescent="0.25">
      <c r="B124" s="65"/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</row>
    <row r="125" spans="2:25" x14ac:dyDescent="0.25">
      <c r="B125" s="65"/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</row>
    <row r="126" spans="2:25" x14ac:dyDescent="0.25">
      <c r="B126" s="65"/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</row>
    <row r="127" spans="2:25" x14ac:dyDescent="0.25">
      <c r="B127" s="65"/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</row>
    <row r="128" spans="2:25" x14ac:dyDescent="0.25">
      <c r="B128" s="65"/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</row>
    <row r="129" spans="2:25" x14ac:dyDescent="0.25">
      <c r="B129" s="65"/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</row>
    <row r="130" spans="2:25" x14ac:dyDescent="0.25">
      <c r="B130" s="65"/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</row>
    <row r="131" spans="2:25" x14ac:dyDescent="0.25">
      <c r="B131" s="65"/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</row>
    <row r="132" spans="2:25" x14ac:dyDescent="0.25">
      <c r="B132" s="65"/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</row>
    <row r="133" spans="2:25" x14ac:dyDescent="0.25">
      <c r="B133" s="65"/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</row>
    <row r="134" spans="2:25" x14ac:dyDescent="0.25">
      <c r="B134" s="65"/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</row>
    <row r="135" spans="2:25" x14ac:dyDescent="0.25">
      <c r="B135" s="65"/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</row>
    <row r="136" spans="2:25" x14ac:dyDescent="0.25">
      <c r="B136" s="65"/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</row>
    <row r="137" spans="2:25" x14ac:dyDescent="0.25">
      <c r="B137" s="65"/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</row>
    <row r="138" spans="2:25" x14ac:dyDescent="0.25">
      <c r="B138" s="65"/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</row>
    <row r="139" spans="2:25" x14ac:dyDescent="0.25">
      <c r="B139" s="65"/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</row>
    <row r="140" spans="2:25" x14ac:dyDescent="0.25">
      <c r="B140" s="65"/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</row>
    <row r="141" spans="2:25" x14ac:dyDescent="0.25">
      <c r="B141" s="65"/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</row>
    <row r="142" spans="2:25" x14ac:dyDescent="0.25">
      <c r="B142" s="65"/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</row>
    <row r="143" spans="2:25" x14ac:dyDescent="0.25">
      <c r="B143" s="65"/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</row>
    <row r="144" spans="2:25" x14ac:dyDescent="0.25">
      <c r="B144" s="65"/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</row>
    <row r="145" spans="2:25" x14ac:dyDescent="0.25">
      <c r="B145" s="65"/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</row>
    <row r="146" spans="2:25" x14ac:dyDescent="0.25">
      <c r="B146" s="65"/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</row>
    <row r="147" spans="2:25" x14ac:dyDescent="0.25">
      <c r="B147" s="65"/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</row>
    <row r="148" spans="2:25" x14ac:dyDescent="0.25">
      <c r="B148" s="65"/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</row>
    <row r="149" spans="2:25" x14ac:dyDescent="0.25">
      <c r="B149" s="65"/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</row>
    <row r="150" spans="2:25" x14ac:dyDescent="0.25">
      <c r="B150" s="65"/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</row>
    <row r="151" spans="2:25" x14ac:dyDescent="0.25">
      <c r="B151" s="65"/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</row>
    <row r="152" spans="2:25" x14ac:dyDescent="0.25">
      <c r="B152" s="65"/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</row>
    <row r="153" spans="2:25" x14ac:dyDescent="0.25">
      <c r="B153" s="65"/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</row>
    <row r="154" spans="2:25" x14ac:dyDescent="0.25">
      <c r="B154" s="65"/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</row>
    <row r="155" spans="2:25" x14ac:dyDescent="0.25">
      <c r="B155" s="65"/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</row>
    <row r="156" spans="2:25" x14ac:dyDescent="0.25">
      <c r="B156" s="65"/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</row>
    <row r="157" spans="2:25" x14ac:dyDescent="0.25">
      <c r="B157" s="65"/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</row>
    <row r="158" spans="2:25" x14ac:dyDescent="0.25">
      <c r="B158" s="65"/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</row>
    <row r="159" spans="2:25" x14ac:dyDescent="0.25">
      <c r="B159" s="65"/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</row>
    <row r="160" spans="2:25" x14ac:dyDescent="0.25">
      <c r="B160" s="65"/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</row>
    <row r="161" spans="2:25" x14ac:dyDescent="0.25">
      <c r="B161" s="65"/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</row>
    <row r="162" spans="2:25" x14ac:dyDescent="0.25">
      <c r="B162" s="65"/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</row>
    <row r="163" spans="2:25" x14ac:dyDescent="0.25">
      <c r="B163" s="65"/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</row>
    <row r="164" spans="2:25" x14ac:dyDescent="0.25">
      <c r="B164" s="65"/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</row>
    <row r="165" spans="2:25" x14ac:dyDescent="0.25">
      <c r="B165" s="65"/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</row>
    <row r="166" spans="2:25" x14ac:dyDescent="0.25">
      <c r="B166" s="65"/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</row>
    <row r="167" spans="2:25" x14ac:dyDescent="0.25"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</row>
    <row r="168" spans="2:25" x14ac:dyDescent="0.25">
      <c r="B168" s="65"/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</row>
    <row r="169" spans="2:25" x14ac:dyDescent="0.25">
      <c r="B169" s="65"/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</row>
    <row r="170" spans="2:25" x14ac:dyDescent="0.25">
      <c r="B170" s="65"/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</row>
    <row r="171" spans="2:25" x14ac:dyDescent="0.25">
      <c r="B171" s="65"/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</row>
    <row r="172" spans="2:25" x14ac:dyDescent="0.25">
      <c r="B172" s="65"/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</row>
    <row r="173" spans="2:25" x14ac:dyDescent="0.25">
      <c r="B173" s="65"/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</row>
    <row r="174" spans="2:25" x14ac:dyDescent="0.25">
      <c r="B174" s="65"/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</row>
    <row r="175" spans="2:25" x14ac:dyDescent="0.25">
      <c r="B175" s="65"/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</row>
    <row r="176" spans="2:25" x14ac:dyDescent="0.25">
      <c r="B176" s="65"/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</row>
    <row r="177" spans="2:25" x14ac:dyDescent="0.25">
      <c r="B177" s="65"/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</row>
    <row r="178" spans="2:25" x14ac:dyDescent="0.25">
      <c r="B178" s="65"/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</row>
    <row r="179" spans="2:25" x14ac:dyDescent="0.25">
      <c r="B179" s="65"/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</row>
    <row r="180" spans="2:25" x14ac:dyDescent="0.25">
      <c r="B180" s="65"/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</row>
    <row r="181" spans="2:25" x14ac:dyDescent="0.25">
      <c r="B181" s="65"/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</row>
    <row r="182" spans="2:25" x14ac:dyDescent="0.25">
      <c r="B182" s="65"/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</row>
    <row r="183" spans="2:25" x14ac:dyDescent="0.25">
      <c r="B183" s="65"/>
      <c r="C183" s="65"/>
      <c r="D183" s="65"/>
      <c r="E183" s="65"/>
      <c r="F183" s="65"/>
      <c r="G183" s="65"/>
      <c r="H183" s="65"/>
      <c r="I183" s="65"/>
      <c r="J183" s="65"/>
      <c r="K183" s="65"/>
      <c r="L183" s="65"/>
      <c r="M183" s="65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</row>
    <row r="184" spans="2:25" x14ac:dyDescent="0.25">
      <c r="B184" s="65"/>
      <c r="C184" s="65"/>
      <c r="D184" s="65"/>
      <c r="E184" s="65"/>
      <c r="F184" s="65"/>
      <c r="G184" s="65"/>
      <c r="H184" s="65"/>
      <c r="I184" s="65"/>
      <c r="J184" s="65"/>
      <c r="K184" s="65"/>
      <c r="L184" s="65"/>
      <c r="M184" s="65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</row>
    <row r="185" spans="2:25" x14ac:dyDescent="0.25">
      <c r="B185" s="65"/>
      <c r="C185" s="65"/>
      <c r="D185" s="65"/>
      <c r="E185" s="65"/>
      <c r="F185" s="65"/>
      <c r="G185" s="65"/>
      <c r="H185" s="65"/>
      <c r="I185" s="65"/>
      <c r="J185" s="65"/>
      <c r="K185" s="65"/>
      <c r="L185" s="65"/>
      <c r="M185" s="65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</row>
    <row r="186" spans="2:25" x14ac:dyDescent="0.25">
      <c r="B186" s="65"/>
      <c r="C186" s="65"/>
      <c r="D186" s="65"/>
      <c r="E186" s="65"/>
      <c r="F186" s="65"/>
      <c r="G186" s="65"/>
      <c r="H186" s="65"/>
      <c r="I186" s="65"/>
      <c r="J186" s="65"/>
      <c r="K186" s="65"/>
      <c r="L186" s="65"/>
      <c r="M186" s="65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</row>
    <row r="187" spans="2:25" x14ac:dyDescent="0.25">
      <c r="B187" s="65"/>
      <c r="C187" s="65"/>
      <c r="D187" s="65"/>
      <c r="E187" s="65"/>
      <c r="F187" s="65"/>
      <c r="G187" s="65"/>
      <c r="H187" s="65"/>
      <c r="I187" s="65"/>
      <c r="J187" s="65"/>
      <c r="K187" s="65"/>
      <c r="L187" s="65"/>
      <c r="M187" s="65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</row>
    <row r="188" spans="2:25" x14ac:dyDescent="0.25">
      <c r="B188" s="65"/>
      <c r="C188" s="65"/>
      <c r="D188" s="65"/>
      <c r="E188" s="65"/>
      <c r="F188" s="65"/>
      <c r="G188" s="65"/>
      <c r="H188" s="65"/>
      <c r="I188" s="65"/>
      <c r="J188" s="65"/>
      <c r="K188" s="65"/>
      <c r="L188" s="65"/>
      <c r="M188" s="65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</row>
    <row r="189" spans="2:25" x14ac:dyDescent="0.25">
      <c r="B189" s="65"/>
      <c r="C189" s="65"/>
      <c r="D189" s="65"/>
      <c r="E189" s="65"/>
      <c r="F189" s="65"/>
      <c r="G189" s="65"/>
      <c r="H189" s="65"/>
      <c r="I189" s="65"/>
      <c r="J189" s="65"/>
      <c r="K189" s="65"/>
      <c r="L189" s="65"/>
      <c r="M189" s="65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</row>
    <row r="190" spans="2:25" x14ac:dyDescent="0.25">
      <c r="B190" s="65"/>
      <c r="C190" s="65"/>
      <c r="D190" s="65"/>
      <c r="E190" s="65"/>
      <c r="F190" s="65"/>
      <c r="G190" s="65"/>
      <c r="H190" s="65"/>
      <c r="I190" s="65"/>
      <c r="J190" s="65"/>
      <c r="K190" s="65"/>
      <c r="L190" s="65"/>
      <c r="M190" s="65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</row>
    <row r="191" spans="2:25" x14ac:dyDescent="0.25">
      <c r="B191" s="65"/>
      <c r="C191" s="65"/>
      <c r="D191" s="65"/>
      <c r="E191" s="65"/>
      <c r="F191" s="65"/>
      <c r="G191" s="65"/>
      <c r="H191" s="65"/>
      <c r="I191" s="65"/>
      <c r="J191" s="65"/>
      <c r="K191" s="65"/>
      <c r="L191" s="65"/>
      <c r="M191" s="65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</row>
    <row r="192" spans="2:25" x14ac:dyDescent="0.25">
      <c r="B192" s="65"/>
      <c r="C192" s="65"/>
      <c r="D192" s="65"/>
      <c r="E192" s="65"/>
      <c r="F192" s="65"/>
      <c r="G192" s="65"/>
      <c r="H192" s="65"/>
      <c r="I192" s="65"/>
      <c r="J192" s="65"/>
      <c r="K192" s="65"/>
      <c r="L192" s="65"/>
      <c r="M192" s="65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</row>
    <row r="193" spans="2:25" x14ac:dyDescent="0.25">
      <c r="B193" s="65"/>
      <c r="C193" s="65"/>
      <c r="D193" s="65"/>
      <c r="E193" s="65"/>
      <c r="F193" s="65"/>
      <c r="G193" s="65"/>
      <c r="H193" s="65"/>
      <c r="I193" s="65"/>
      <c r="J193" s="65"/>
      <c r="K193" s="65"/>
      <c r="L193" s="65"/>
      <c r="M193" s="65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</row>
    <row r="194" spans="2:25" x14ac:dyDescent="0.25">
      <c r="B194" s="65"/>
      <c r="C194" s="65"/>
      <c r="D194" s="65"/>
      <c r="E194" s="65"/>
      <c r="F194" s="65"/>
      <c r="G194" s="65"/>
      <c r="H194" s="65"/>
      <c r="I194" s="65"/>
      <c r="J194" s="65"/>
      <c r="K194" s="65"/>
      <c r="L194" s="65"/>
      <c r="M194" s="65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</row>
    <row r="195" spans="2:25" x14ac:dyDescent="0.25">
      <c r="B195" s="65"/>
      <c r="C195" s="65"/>
      <c r="D195" s="65"/>
      <c r="E195" s="65"/>
      <c r="F195" s="65"/>
      <c r="G195" s="65"/>
      <c r="H195" s="65"/>
      <c r="I195" s="65"/>
      <c r="J195" s="65"/>
      <c r="K195" s="65"/>
      <c r="L195" s="65"/>
      <c r="M195" s="65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</row>
    <row r="196" spans="2:25" x14ac:dyDescent="0.25">
      <c r="B196" s="65"/>
      <c r="C196" s="65"/>
      <c r="D196" s="65"/>
      <c r="E196" s="65"/>
      <c r="F196" s="65"/>
      <c r="G196" s="65"/>
      <c r="H196" s="65"/>
      <c r="I196" s="65"/>
      <c r="J196" s="65"/>
      <c r="K196" s="65"/>
      <c r="L196" s="65"/>
      <c r="M196" s="65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</row>
    <row r="197" spans="2:25" x14ac:dyDescent="0.25">
      <c r="B197" s="65"/>
      <c r="C197" s="65"/>
      <c r="D197" s="65"/>
      <c r="E197" s="65"/>
      <c r="F197" s="65"/>
      <c r="G197" s="65"/>
      <c r="H197" s="65"/>
      <c r="I197" s="65"/>
      <c r="J197" s="65"/>
      <c r="K197" s="65"/>
      <c r="L197" s="65"/>
      <c r="M197" s="65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</row>
    <row r="198" spans="2:25" x14ac:dyDescent="0.25">
      <c r="B198" s="65"/>
      <c r="C198" s="65"/>
      <c r="D198" s="65"/>
      <c r="E198" s="65"/>
      <c r="F198" s="65"/>
      <c r="G198" s="65"/>
      <c r="H198" s="65"/>
      <c r="I198" s="65"/>
      <c r="J198" s="65"/>
      <c r="K198" s="65"/>
      <c r="L198" s="65"/>
      <c r="M198" s="65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</row>
    <row r="199" spans="2:25" x14ac:dyDescent="0.25"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</row>
    <row r="200" spans="2:25" x14ac:dyDescent="0.25"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</row>
    <row r="201" spans="2:25" x14ac:dyDescent="0.25"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</row>
    <row r="202" spans="2:25" x14ac:dyDescent="0.25">
      <c r="B202" s="65"/>
      <c r="C202" s="65"/>
      <c r="D202" s="65"/>
      <c r="E202" s="65"/>
      <c r="F202" s="65"/>
      <c r="G202" s="65"/>
      <c r="H202" s="65"/>
      <c r="I202" s="65"/>
      <c r="J202" s="65"/>
      <c r="K202" s="65"/>
      <c r="L202" s="65"/>
      <c r="M202" s="65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</row>
    <row r="203" spans="2:25" x14ac:dyDescent="0.25">
      <c r="B203" s="65"/>
      <c r="C203" s="65"/>
      <c r="D203" s="65"/>
      <c r="E203" s="65"/>
      <c r="F203" s="65"/>
      <c r="G203" s="65"/>
      <c r="H203" s="65"/>
      <c r="I203" s="65"/>
      <c r="J203" s="65"/>
      <c r="K203" s="65"/>
      <c r="L203" s="65"/>
      <c r="M203" s="65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</row>
    <row r="204" spans="2:25" x14ac:dyDescent="0.25">
      <c r="B204" s="65"/>
      <c r="C204" s="65"/>
      <c r="D204" s="65"/>
      <c r="E204" s="65"/>
      <c r="F204" s="65"/>
      <c r="G204" s="65"/>
      <c r="H204" s="65"/>
      <c r="I204" s="65"/>
      <c r="J204" s="65"/>
      <c r="K204" s="65"/>
      <c r="L204" s="65"/>
      <c r="M204" s="65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</row>
    <row r="205" spans="2:25" x14ac:dyDescent="0.25">
      <c r="B205" s="65"/>
      <c r="C205" s="65"/>
      <c r="D205" s="65"/>
      <c r="E205" s="65"/>
      <c r="F205" s="65"/>
      <c r="G205" s="65"/>
      <c r="H205" s="65"/>
      <c r="I205" s="65"/>
      <c r="J205" s="65"/>
      <c r="K205" s="65"/>
      <c r="L205" s="65"/>
      <c r="M205" s="65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</row>
    <row r="206" spans="2:25" x14ac:dyDescent="0.25">
      <c r="B206" s="65"/>
      <c r="C206" s="65"/>
      <c r="D206" s="65"/>
      <c r="E206" s="65"/>
      <c r="F206" s="65"/>
      <c r="G206" s="65"/>
      <c r="H206" s="65"/>
      <c r="I206" s="65"/>
      <c r="J206" s="65"/>
      <c r="K206" s="65"/>
      <c r="L206" s="65"/>
      <c r="M206" s="65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</row>
    <row r="207" spans="2:25" x14ac:dyDescent="0.25">
      <c r="B207" s="65"/>
      <c r="C207" s="65"/>
      <c r="D207" s="65"/>
      <c r="E207" s="65"/>
      <c r="F207" s="65"/>
      <c r="G207" s="65"/>
      <c r="H207" s="65"/>
      <c r="I207" s="65"/>
      <c r="J207" s="65"/>
      <c r="K207" s="65"/>
      <c r="L207" s="65"/>
      <c r="M207" s="65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</row>
    <row r="208" spans="2:25" x14ac:dyDescent="0.25">
      <c r="B208" s="65"/>
      <c r="C208" s="65"/>
      <c r="D208" s="65"/>
      <c r="E208" s="65"/>
      <c r="F208" s="65"/>
      <c r="G208" s="65"/>
      <c r="H208" s="65"/>
      <c r="I208" s="65"/>
      <c r="J208" s="65"/>
      <c r="K208" s="65"/>
      <c r="L208" s="65"/>
      <c r="M208" s="65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</row>
    <row r="209" spans="31:42" s="136" customFormat="1" x14ac:dyDescent="0.25">
      <c r="AE209" s="295"/>
      <c r="AF209" s="295"/>
      <c r="AH209" s="295"/>
      <c r="AI209" s="295"/>
      <c r="AJ209" s="295"/>
      <c r="AK209" s="295"/>
      <c r="AL209" s="295"/>
      <c r="AM209" s="295"/>
      <c r="AN209" s="295"/>
      <c r="AO209" s="295"/>
      <c r="AP209" s="295"/>
    </row>
    <row r="210" spans="31:42" s="136" customFormat="1" x14ac:dyDescent="0.25">
      <c r="AE210" s="295"/>
      <c r="AF210" s="295"/>
      <c r="AH210" s="295"/>
      <c r="AI210" s="295"/>
      <c r="AJ210" s="295"/>
      <c r="AK210" s="295"/>
      <c r="AL210" s="295"/>
      <c r="AM210" s="295"/>
      <c r="AN210" s="295"/>
      <c r="AO210" s="295"/>
      <c r="AP210" s="295"/>
    </row>
  </sheetData>
  <mergeCells count="33">
    <mergeCell ref="AI49:AJ49"/>
    <mergeCell ref="AI48:AJ48"/>
    <mergeCell ref="AI47:AJ47"/>
    <mergeCell ref="AI50:AJ50"/>
    <mergeCell ref="AI52:AJ52"/>
    <mergeCell ref="C25:M35"/>
    <mergeCell ref="L9:M9"/>
    <mergeCell ref="L11:M11"/>
    <mergeCell ref="O9:P9"/>
    <mergeCell ref="O11:P11"/>
    <mergeCell ref="C9:D9"/>
    <mergeCell ref="C11:D11"/>
    <mergeCell ref="F9:G9"/>
    <mergeCell ref="F11:G11"/>
    <mergeCell ref="I9:J9"/>
    <mergeCell ref="I11:J11"/>
    <mergeCell ref="C17:D17"/>
    <mergeCell ref="C19:D19"/>
    <mergeCell ref="R19:S19"/>
    <mergeCell ref="R9:S9"/>
    <mergeCell ref="R11:S11"/>
    <mergeCell ref="R17:S17"/>
    <mergeCell ref="C6:H7"/>
    <mergeCell ref="L7:M7"/>
    <mergeCell ref="I7:K7"/>
    <mergeCell ref="O17:P17"/>
    <mergeCell ref="O19:P19"/>
    <mergeCell ref="F17:G17"/>
    <mergeCell ref="I17:J17"/>
    <mergeCell ref="F19:G19"/>
    <mergeCell ref="I19:J19"/>
    <mergeCell ref="L17:M17"/>
    <mergeCell ref="L19:M19"/>
  </mergeCells>
  <conditionalFormatting sqref="U18 I15:J15 I9:J12 I13:I14 J14">
    <cfRule type="cellIs" dxfId="31" priority="43" operator="lessThan">
      <formula>0</formula>
    </cfRule>
  </conditionalFormatting>
  <conditionalFormatting sqref="C9:D12 C13 C14:D15">
    <cfRule type="expression" dxfId="30" priority="982">
      <formula>$C$11&gt;$C$14</formula>
    </cfRule>
  </conditionalFormatting>
  <conditionalFormatting sqref="D13">
    <cfRule type="expression" dxfId="29" priority="25">
      <formula>$C$11&gt;$C$14</formula>
    </cfRule>
  </conditionalFormatting>
  <conditionalFormatting sqref="F9:G12 F13 F14:G15">
    <cfRule type="expression" dxfId="28" priority="983">
      <formula>$F$11&gt;$F$14</formula>
    </cfRule>
  </conditionalFormatting>
  <conditionalFormatting sqref="I9:J12 I13 I14:J15">
    <cfRule type="expression" dxfId="27" priority="986">
      <formula>$I$11&gt;$I$14</formula>
    </cfRule>
  </conditionalFormatting>
  <conditionalFormatting sqref="L9:M12 L13 L14:M15">
    <cfRule type="expression" dxfId="26" priority="987">
      <formula>$L$11&gt;$L$14</formula>
    </cfRule>
  </conditionalFormatting>
  <conditionalFormatting sqref="O9:P12 O13 O14:P15">
    <cfRule type="expression" dxfId="25" priority="988">
      <formula>$O$11&gt;$O$14</formula>
    </cfRule>
  </conditionalFormatting>
  <conditionalFormatting sqref="R9:S12 R13 R14:S15">
    <cfRule type="expression" dxfId="24" priority="989">
      <formula>$R$11&gt;$R$14</formula>
    </cfRule>
  </conditionalFormatting>
  <conditionalFormatting sqref="C17:D20 C21 C22:D23">
    <cfRule type="expression" dxfId="23" priority="990">
      <formula>$C$19&gt;$C$22</formula>
    </cfRule>
  </conditionalFormatting>
  <conditionalFormatting sqref="F17:G20 F21 F22:G23">
    <cfRule type="expression" dxfId="22" priority="991">
      <formula>$F$19&gt;$F$22</formula>
    </cfRule>
  </conditionalFormatting>
  <conditionalFormatting sqref="I17:J20 I21 I22:J23">
    <cfRule type="expression" dxfId="21" priority="992">
      <formula>$I$19&gt;$I$22</formula>
    </cfRule>
  </conditionalFormatting>
  <conditionalFormatting sqref="L17:M20 L21 L22:M23">
    <cfRule type="expression" dxfId="20" priority="993">
      <formula>$L$19&gt;$L$22</formula>
    </cfRule>
  </conditionalFormatting>
  <conditionalFormatting sqref="O17:P20 O21 O22:P23">
    <cfRule type="expression" dxfId="19" priority="994">
      <formula>$O$19&gt;$O$22</formula>
    </cfRule>
  </conditionalFormatting>
  <conditionalFormatting sqref="R17:S20 R21 R22:S23">
    <cfRule type="expression" dxfId="18" priority="995">
      <formula>$R$19&gt;$R$22</formula>
    </cfRule>
  </conditionalFormatting>
  <conditionalFormatting sqref="G13">
    <cfRule type="expression" dxfId="17" priority="13">
      <formula>$F$11&gt;$F$14</formula>
    </cfRule>
  </conditionalFormatting>
  <conditionalFormatting sqref="J13">
    <cfRule type="cellIs" dxfId="16" priority="11" operator="lessThan">
      <formula>0</formula>
    </cfRule>
  </conditionalFormatting>
  <conditionalFormatting sqref="J13">
    <cfRule type="expression" dxfId="15" priority="12">
      <formula>$I$11&gt;$I$14</formula>
    </cfRule>
  </conditionalFormatting>
  <conditionalFormatting sqref="M13">
    <cfRule type="expression" dxfId="14" priority="10">
      <formula>$L$11&gt;$L$14</formula>
    </cfRule>
  </conditionalFormatting>
  <conditionalFormatting sqref="P13">
    <cfRule type="expression" dxfId="13" priority="9">
      <formula>$O$11&gt;$O$14</formula>
    </cfRule>
  </conditionalFormatting>
  <conditionalFormatting sqref="S13">
    <cfRule type="expression" dxfId="12" priority="8">
      <formula>$R$11&gt;$R$14</formula>
    </cfRule>
  </conditionalFormatting>
  <conditionalFormatting sqref="S21">
    <cfRule type="expression" dxfId="11" priority="7">
      <formula>$R$19&gt;$R$22</formula>
    </cfRule>
  </conditionalFormatting>
  <conditionalFormatting sqref="P21">
    <cfRule type="expression" dxfId="10" priority="6">
      <formula>$O$19&gt;$O$22</formula>
    </cfRule>
  </conditionalFormatting>
  <conditionalFormatting sqref="M21">
    <cfRule type="expression" dxfId="9" priority="5">
      <formula>$L$19&gt;$L$22</formula>
    </cfRule>
  </conditionalFormatting>
  <conditionalFormatting sqref="J21">
    <cfRule type="expression" dxfId="8" priority="4">
      <formula>$I$19&gt;$I$22</formula>
    </cfRule>
  </conditionalFormatting>
  <conditionalFormatting sqref="G21">
    <cfRule type="expression" dxfId="7" priority="3">
      <formula>$F$19&gt;$F$22</formula>
    </cfRule>
  </conditionalFormatting>
  <conditionalFormatting sqref="D21">
    <cfRule type="expression" dxfId="6" priority="2">
      <formula>$C$19&gt;$C$22</formula>
    </cfRule>
  </conditionalFormatting>
  <conditionalFormatting sqref="C14:S14 C22:S22">
    <cfRule type="cellIs" dxfId="5" priority="1" operator="equal">
      <formula>0</formula>
    </cfRule>
  </conditionalFormatting>
  <dataValidations count="2">
    <dataValidation type="list" allowBlank="1" showInputMessage="1" showErrorMessage="1" sqref="P7" xr:uid="{00000000-0002-0000-1200-000000000000}">
      <formula1>$AO$28:$AO$78</formula1>
    </dataValidation>
    <dataValidation type="list" allowBlank="1" showInputMessage="1" showErrorMessage="1" sqref="L7" xr:uid="{00000000-0002-0000-1200-000001000000}">
      <formula1>$AM$28:$AM$47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0">
    <tabColor theme="9" tint="-0.249977111117893"/>
  </sheetPr>
  <dimension ref="A1:AJ92"/>
  <sheetViews>
    <sheetView showGridLines="0" showRowColHeaders="0" workbookViewId="0">
      <pane ySplit="4" topLeftCell="A5" activePane="bottomLeft" state="frozen"/>
      <selection pane="bottomLeft" activeCell="D10" sqref="D10:E10"/>
    </sheetView>
  </sheetViews>
  <sheetFormatPr defaultRowHeight="15" x14ac:dyDescent="0.25"/>
  <cols>
    <col min="1" max="1" width="10.7109375" customWidth="1"/>
    <col min="2" max="2" width="4.28515625" customWidth="1"/>
    <col min="3" max="3" width="17.5703125" customWidth="1"/>
    <col min="4" max="6" width="14.7109375" customWidth="1"/>
    <col min="8" max="8" width="17.5703125" customWidth="1"/>
    <col min="9" max="11" width="14.7109375" customWidth="1"/>
    <col min="13" max="13" width="12.28515625" customWidth="1"/>
    <col min="18" max="18" width="5" customWidth="1"/>
    <col min="19" max="24" width="9.140625" style="295" hidden="1" customWidth="1"/>
    <col min="25" max="25" width="3.28515625" style="295" hidden="1" customWidth="1"/>
    <col min="26" max="28" width="9.140625" style="295" hidden="1" customWidth="1"/>
    <col min="29" max="32" width="0" style="295" hidden="1" customWidth="1"/>
    <col min="33" max="33" width="3" style="295" hidden="1" customWidth="1"/>
    <col min="34" max="34" width="12.140625" style="295" hidden="1" customWidth="1"/>
    <col min="35" max="35" width="3" style="295" hidden="1" customWidth="1"/>
    <col min="36" max="36" width="12.140625" style="295" hidden="1" customWidth="1"/>
  </cols>
  <sheetData>
    <row r="1" spans="1:36" x14ac:dyDescent="0.25">
      <c r="A1" s="59"/>
    </row>
    <row r="5" spans="1:36" x14ac:dyDescent="0.25"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</row>
    <row r="6" spans="1:36" ht="15" customHeight="1" x14ac:dyDescent="0.25">
      <c r="B6" s="65"/>
      <c r="C6" s="453" t="s">
        <v>51</v>
      </c>
      <c r="D6" s="453"/>
      <c r="E6" s="453"/>
      <c r="F6" s="65"/>
      <c r="G6" s="65"/>
      <c r="H6" s="453" t="s">
        <v>54</v>
      </c>
      <c r="I6" s="453"/>
      <c r="J6" s="453"/>
      <c r="K6" s="65"/>
      <c r="L6" s="65"/>
      <c r="M6" s="65"/>
      <c r="N6" s="65"/>
      <c r="O6" s="65"/>
      <c r="P6" s="65"/>
      <c r="Q6" s="65"/>
    </row>
    <row r="7" spans="1:36" ht="15" customHeight="1" x14ac:dyDescent="0.25">
      <c r="B7" s="65"/>
      <c r="C7" s="453"/>
      <c r="D7" s="453"/>
      <c r="E7" s="453"/>
      <c r="F7" s="65"/>
      <c r="G7" s="65"/>
      <c r="H7" s="453"/>
      <c r="I7" s="453"/>
      <c r="J7" s="453"/>
      <c r="K7" s="65"/>
      <c r="L7" s="65"/>
      <c r="M7" s="65"/>
      <c r="N7" s="65"/>
      <c r="O7" s="65"/>
      <c r="P7" s="65"/>
      <c r="Q7" s="65"/>
    </row>
    <row r="8" spans="1:36" ht="15" customHeight="1" x14ac:dyDescent="0.25">
      <c r="B8" s="65"/>
      <c r="C8" s="65"/>
      <c r="D8" s="131"/>
      <c r="E8" s="65"/>
      <c r="F8" s="131"/>
      <c r="G8" s="65"/>
      <c r="H8" s="65"/>
      <c r="I8" s="131"/>
      <c r="J8" s="65"/>
      <c r="K8" s="131"/>
      <c r="L8" s="65"/>
      <c r="M8" s="65"/>
      <c r="N8" s="65"/>
      <c r="O8" s="65"/>
      <c r="P8" s="65"/>
      <c r="Q8" s="65"/>
    </row>
    <row r="9" spans="1:36" x14ac:dyDescent="0.25">
      <c r="B9" s="65"/>
      <c r="C9" s="131"/>
      <c r="D9" s="131"/>
      <c r="E9" s="131"/>
      <c r="F9" s="131"/>
      <c r="G9" s="131"/>
      <c r="H9" s="131"/>
      <c r="I9" s="131"/>
      <c r="J9" s="131"/>
      <c r="K9" s="131"/>
      <c r="L9" s="65"/>
      <c r="M9" s="65"/>
      <c r="N9" s="65"/>
      <c r="O9" s="65"/>
      <c r="P9" s="65"/>
      <c r="Q9" s="65"/>
    </row>
    <row r="10" spans="1:36" x14ac:dyDescent="0.25">
      <c r="B10" s="65"/>
      <c r="C10" s="193" t="s">
        <v>154</v>
      </c>
      <c r="D10" s="454" t="s">
        <v>281</v>
      </c>
      <c r="E10" s="455"/>
      <c r="F10" s="131"/>
      <c r="G10" s="65"/>
      <c r="H10" s="193" t="s">
        <v>155</v>
      </c>
      <c r="I10" s="454" t="s">
        <v>288</v>
      </c>
      <c r="J10" s="455"/>
      <c r="K10" s="65"/>
      <c r="L10" s="301" t="s">
        <v>151</v>
      </c>
      <c r="M10" s="135">
        <v>2019</v>
      </c>
      <c r="N10" s="65"/>
      <c r="O10" s="65"/>
      <c r="P10" s="65"/>
      <c r="Q10" s="65"/>
    </row>
    <row r="11" spans="1:36" x14ac:dyDescent="0.25"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</row>
    <row r="12" spans="1:36" x14ac:dyDescent="0.25">
      <c r="B12" s="65"/>
      <c r="C12" s="180"/>
      <c r="D12" s="36" t="s">
        <v>52</v>
      </c>
      <c r="E12" s="36" t="s">
        <v>53</v>
      </c>
      <c r="F12" s="36" t="s">
        <v>22</v>
      </c>
      <c r="G12" s="65"/>
      <c r="H12" s="180"/>
      <c r="I12" s="36" t="s">
        <v>92</v>
      </c>
      <c r="J12" s="36" t="s">
        <v>93</v>
      </c>
      <c r="K12" s="36" t="s">
        <v>22</v>
      </c>
      <c r="L12" s="65"/>
      <c r="M12" s="65"/>
      <c r="N12" s="65"/>
      <c r="O12" s="65"/>
      <c r="P12" s="65"/>
      <c r="Q12" s="65"/>
    </row>
    <row r="13" spans="1:36" x14ac:dyDescent="0.25">
      <c r="B13" s="65"/>
      <c r="C13" s="421" t="s">
        <v>96</v>
      </c>
      <c r="D13" s="422"/>
      <c r="E13" s="422"/>
      <c r="F13" s="248">
        <f>SUMIFS(V:V,U:U,M10)</f>
        <v>0</v>
      </c>
      <c r="G13" s="65"/>
      <c r="H13" s="421" t="s">
        <v>96</v>
      </c>
      <c r="I13" s="422"/>
      <c r="J13" s="422"/>
      <c r="K13" s="248">
        <f>SUMIFS(Z:Z,U:U,M10)</f>
        <v>300</v>
      </c>
      <c r="L13" s="65"/>
      <c r="M13" s="65"/>
      <c r="N13" s="65"/>
      <c r="O13" s="65"/>
      <c r="P13" s="65"/>
      <c r="Q13" s="65"/>
      <c r="S13" s="185">
        <v>1</v>
      </c>
      <c r="V13" s="185" t="s">
        <v>91</v>
      </c>
      <c r="W13" s="185" t="s">
        <v>87</v>
      </c>
      <c r="X13" s="185" t="s">
        <v>94</v>
      </c>
      <c r="Z13" s="185" t="s">
        <v>91</v>
      </c>
      <c r="AA13" s="185" t="s">
        <v>95</v>
      </c>
      <c r="AB13" s="185" t="s">
        <v>90</v>
      </c>
    </row>
    <row r="14" spans="1:36" x14ac:dyDescent="0.25">
      <c r="B14" s="65"/>
      <c r="C14" s="281" t="s">
        <v>34</v>
      </c>
      <c r="D14" s="30">
        <f>SUMIFS('EMP ADQ'!G:G,'EMP ADQ'!L:L,'08'!S13,'EMP ADQ'!M:M,'08'!$M$10,'EMP ADQ'!E:E,$D$10,'EMP ADQ'!D:D,'EMP ADQ'!$Y$12,'EMP ADQ'!I:I,"Efetivado")</f>
        <v>300</v>
      </c>
      <c r="E14" s="32">
        <f>SUMIFS('EMP ADQ'!G:G,'EMP ADQ'!L:L,'08'!S13,'EMP ADQ'!M:M,'08'!$M$10,'EMP ADQ'!E:E,$D$10,'EMP ADQ'!D:D,'EMP ADQ'!$Y$13,'EMP ADQ'!I:I,"Efetivado")</f>
        <v>150</v>
      </c>
      <c r="F14" s="29">
        <f t="shared" ref="F14:F25" si="0">F13+D14-E14</f>
        <v>150</v>
      </c>
      <c r="G14" s="65"/>
      <c r="H14" s="281" t="s">
        <v>34</v>
      </c>
      <c r="I14" s="32">
        <f>SUMIFS('EMP CON'!G:G,'EMP CON'!L:L,'08'!S13,'EMP CON'!M:M,'08'!$M$10,'EMP CON'!D:D,'EMP CON'!$Y$12,'EMP CON'!E:E,'08'!$I$10,'EMP CON'!I:I,"Efetivado")</f>
        <v>0</v>
      </c>
      <c r="J14" s="30">
        <f>SUMIFS('EMP CON'!G:G,'EMP CON'!L:L,'08'!S13,'EMP CON'!M:M,'08'!$M$10,'EMP CON'!D:D,'EMP CON'!$Y$13,'EMP CON'!E:E,'08'!$I$10,'EMP CON'!I:I,"Efetivado")</f>
        <v>0</v>
      </c>
      <c r="K14" s="29">
        <f t="shared" ref="K14:K25" si="1">K13-I14+J14</f>
        <v>300</v>
      </c>
      <c r="L14" s="65"/>
      <c r="M14" s="65"/>
      <c r="N14" s="65"/>
      <c r="O14" s="65"/>
      <c r="P14" s="65"/>
      <c r="Q14" s="65"/>
      <c r="S14" s="185">
        <v>2</v>
      </c>
      <c r="U14" s="185">
        <v>2018</v>
      </c>
      <c r="V14" s="398">
        <f>SUMIFS('CAD3'!E8:E57,'CAD3'!D8:D57,'08'!D10)</f>
        <v>0</v>
      </c>
      <c r="W14" s="398">
        <f>SUMIFS('EMP ADQ'!G:G,'EMP ADQ'!M:M,'08'!U14,'EMP ADQ'!D:D,'EMP ADQ'!$Y$12,'EMP ADQ'!I:I,"Efetivado",'EMP ADQ'!E:E,'08'!$D$10)</f>
        <v>540</v>
      </c>
      <c r="X14" s="398">
        <f>SUMIFS('EMP ADQ'!G:G,'EMP ADQ'!M:M,'08'!U14,'EMP ADQ'!D:D,'EMP ADQ'!$Y$13,'EMP ADQ'!I:I,"Efetivado",'EMP ADQ'!E:E,'08'!$D$10)</f>
        <v>540</v>
      </c>
      <c r="Z14" s="398">
        <f>SUMIFS('CAD3'!I8:I57,'CAD3'!H8:H57,'08'!I10)</f>
        <v>300</v>
      </c>
      <c r="AA14" s="398">
        <f>SUMIFS('EMP CON'!G:G,'EMP CON'!M:M,'08'!U14,'EMP CON'!D:D,'EMP CON'!$Y$12,'EMP CON'!I:I,"Efetivado",'EMP CON'!E:E,'08'!$I$10)</f>
        <v>1040</v>
      </c>
      <c r="AB14" s="398">
        <f>SUMIFS('EMP CON'!G:G,'EMP CON'!M:M,'08'!U14,'EMP CON'!D:D,'EMP CON'!$Y$13,'EMP CON'!I:I,"Efetivado",'EMP CON'!E:E,'08'!$I$10)</f>
        <v>1040</v>
      </c>
      <c r="AH14" s="394" t="s">
        <v>13</v>
      </c>
      <c r="AJ14" s="394" t="s">
        <v>12</v>
      </c>
    </row>
    <row r="15" spans="1:36" x14ac:dyDescent="0.25">
      <c r="B15" s="65"/>
      <c r="C15" s="74" t="s">
        <v>35</v>
      </c>
      <c r="D15" s="31">
        <f>SUMIFS('EMP ADQ'!G:G,'EMP ADQ'!L:L,'08'!S14,'EMP ADQ'!M:M,'08'!$M$10,'EMP ADQ'!E:E,$D$10,'EMP ADQ'!D:D,'EMP ADQ'!$Y$12,'EMP ADQ'!I:I,"Efetivado")</f>
        <v>0</v>
      </c>
      <c r="E15" s="33">
        <f>SUMIFS('EMP ADQ'!G:G,'EMP ADQ'!L:L,'08'!S14,'EMP ADQ'!M:M,'08'!$M$10,'EMP ADQ'!E:E,$D$10,'EMP ADQ'!D:D,'EMP ADQ'!$Y$13,'EMP ADQ'!I:I,"Efetivado")</f>
        <v>150</v>
      </c>
      <c r="F15" s="24">
        <f t="shared" si="0"/>
        <v>0</v>
      </c>
      <c r="G15" s="65"/>
      <c r="H15" s="74" t="s">
        <v>35</v>
      </c>
      <c r="I15" s="33">
        <f>SUMIFS('EMP CON'!G:G,'EMP CON'!L:L,'08'!S14,'EMP CON'!M:M,'08'!$M$10,'EMP CON'!D:D,'EMP CON'!$Y$12,'EMP CON'!E:E,'08'!$I$10,'EMP CON'!I:I,"Efetivado")</f>
        <v>402</v>
      </c>
      <c r="J15" s="31">
        <f>SUMIFS('EMP CON'!G:G,'EMP CON'!L:L,'08'!S14,'EMP CON'!M:M,'08'!$M$10,'EMP CON'!D:D,'EMP CON'!$Y$13,'EMP CON'!E:E,'08'!$I$10,'EMP CON'!I:I,"Efetivado")</f>
        <v>0</v>
      </c>
      <c r="K15" s="24">
        <f t="shared" si="1"/>
        <v>-102</v>
      </c>
      <c r="L15" s="65"/>
      <c r="M15" s="65"/>
      <c r="N15" s="65"/>
      <c r="O15" s="65"/>
      <c r="P15" s="65"/>
      <c r="Q15" s="65"/>
      <c r="S15" s="185">
        <v>3</v>
      </c>
      <c r="U15" s="185">
        <v>2019</v>
      </c>
      <c r="V15" s="398">
        <f>V14+W14-X14</f>
        <v>0</v>
      </c>
      <c r="W15" s="398">
        <f>SUMIFS('EMP ADQ'!G:G,'EMP ADQ'!M:M,'08'!U15,'EMP ADQ'!D:D,'EMP ADQ'!$Y$12,'EMP ADQ'!I:I,"Efetivado",'EMP ADQ'!E:E,'08'!$D$10)</f>
        <v>1330</v>
      </c>
      <c r="X15" s="398">
        <f>SUMIFS('EMP ADQ'!G:G,'EMP ADQ'!M:M,'08'!U15,'EMP ADQ'!D:D,'EMP ADQ'!$Y$13,'EMP ADQ'!I:I,"Efetivado",'EMP ADQ'!E:E,'08'!$D$10)</f>
        <v>1330</v>
      </c>
      <c r="Z15" s="398">
        <f>Z14-AA14+AB14</f>
        <v>300</v>
      </c>
      <c r="AA15" s="398">
        <f>SUMIFS('EMP CON'!G:G,'EMP CON'!M:M,'08'!U15,'EMP CON'!D:D,'EMP CON'!$Y$12,'EMP CON'!I:I,"Efetivado",'EMP CON'!E:E,'08'!$I$10)</f>
        <v>1062</v>
      </c>
      <c r="AB15" s="398">
        <f>SUMIFS('EMP CON'!G:G,'EMP CON'!M:M,'08'!U15,'EMP CON'!D:D,'EMP CON'!$Y$13,'EMP CON'!I:I,"Efetivado",'EMP CON'!E:E,'08'!$I$10)</f>
        <v>1062</v>
      </c>
      <c r="AH15" s="394" t="str">
        <f>'CAD3'!D8</f>
        <v>JOSÉ</v>
      </c>
      <c r="AJ15" s="394" t="str">
        <f>'CAD3'!H8</f>
        <v>ISABEL</v>
      </c>
    </row>
    <row r="16" spans="1:36" x14ac:dyDescent="0.25">
      <c r="B16" s="65"/>
      <c r="C16" s="74" t="s">
        <v>36</v>
      </c>
      <c r="D16" s="31">
        <f>SUMIFS('EMP ADQ'!G:G,'EMP ADQ'!L:L,'08'!S15,'EMP ADQ'!M:M,'08'!$M$10,'EMP ADQ'!E:E,$D$10,'EMP ADQ'!D:D,'EMP ADQ'!$Y$12,'EMP ADQ'!I:I,"Efetivado")</f>
        <v>0</v>
      </c>
      <c r="E16" s="33">
        <f>SUMIFS('EMP ADQ'!G:G,'EMP ADQ'!L:L,'08'!S15,'EMP ADQ'!M:M,'08'!$M$10,'EMP ADQ'!E:E,$D$10,'EMP ADQ'!D:D,'EMP ADQ'!$Y$13,'EMP ADQ'!I:I,"Efetivado")</f>
        <v>0</v>
      </c>
      <c r="F16" s="24">
        <f t="shared" si="0"/>
        <v>0</v>
      </c>
      <c r="G16" s="65"/>
      <c r="H16" s="74" t="s">
        <v>36</v>
      </c>
      <c r="I16" s="33">
        <f>SUMIFS('EMP CON'!G:G,'EMP CON'!L:L,'08'!S15,'EMP CON'!M:M,'08'!$M$10,'EMP CON'!D:D,'EMP CON'!$Y$12,'EMP CON'!E:E,'08'!$I$10,'EMP CON'!I:I,"Efetivado")</f>
        <v>0</v>
      </c>
      <c r="J16" s="31">
        <f>SUMIFS('EMP CON'!G:G,'EMP CON'!L:L,'08'!S15,'EMP CON'!M:M,'08'!$M$10,'EMP CON'!D:D,'EMP CON'!$Y$13,'EMP CON'!E:E,'08'!$I$10,'EMP CON'!I:I,"Efetivado")</f>
        <v>100</v>
      </c>
      <c r="K16" s="24">
        <f t="shared" si="1"/>
        <v>-2</v>
      </c>
      <c r="L16" s="65"/>
      <c r="M16" s="65"/>
      <c r="N16" s="65"/>
      <c r="O16" s="65"/>
      <c r="P16" s="65"/>
      <c r="Q16" s="65"/>
      <c r="S16" s="185">
        <v>4</v>
      </c>
      <c r="U16" s="185">
        <v>2020</v>
      </c>
      <c r="V16" s="398">
        <f t="shared" ref="V16:V64" si="2">V15+W15-X15</f>
        <v>0</v>
      </c>
      <c r="W16" s="398">
        <f>SUMIFS('EMP ADQ'!G:G,'EMP ADQ'!M:M,'08'!U16,'EMP ADQ'!D:D,'EMP ADQ'!$Y$12,'EMP ADQ'!I:I,"Efetivado",'EMP ADQ'!E:E,'08'!$D$10)</f>
        <v>0</v>
      </c>
      <c r="X16" s="398">
        <f>SUMIFS('EMP ADQ'!G:G,'EMP ADQ'!M:M,'08'!U16,'EMP ADQ'!D:D,'EMP ADQ'!$Y$13,'EMP ADQ'!I:I,"Efetivado",'EMP ADQ'!E:E,'08'!$D$10)</f>
        <v>0</v>
      </c>
      <c r="Z16" s="398">
        <f t="shared" ref="Z16:Z64" si="3">Z15+AA15-AB15</f>
        <v>300</v>
      </c>
      <c r="AA16" s="398">
        <f>SUMIFS('EMP CON'!G:G,'EMP CON'!M:M,'08'!U16,'EMP CON'!D:D,'EMP CON'!$Y$12,'EMP CON'!I:I,"Efetivado",'EMP CON'!E:E,'08'!$I$10)</f>
        <v>0</v>
      </c>
      <c r="AB16" s="398">
        <f>SUMIFS('EMP CON'!G:G,'EMP CON'!M:M,'08'!U16,'EMP CON'!D:D,'EMP CON'!$Y$13,'EMP CON'!I:I,"Efetivado",'EMP CON'!E:E,'08'!$I$10)</f>
        <v>0</v>
      </c>
      <c r="AH16" s="394" t="str">
        <f>'CAD3'!D9</f>
        <v>FRANCISCO</v>
      </c>
      <c r="AJ16" s="394" t="str">
        <f>'CAD3'!H9</f>
        <v>JOSE</v>
      </c>
    </row>
    <row r="17" spans="2:36" x14ac:dyDescent="0.25">
      <c r="B17" s="65"/>
      <c r="C17" s="74" t="s">
        <v>37</v>
      </c>
      <c r="D17" s="28">
        <f>SUMIFS('EMP ADQ'!G:G,'EMP ADQ'!L:L,'08'!S16,'EMP ADQ'!M:M,'08'!$M$10,'EMP ADQ'!E:E,$D$10,'EMP ADQ'!D:D,'EMP ADQ'!$Y$12,'EMP ADQ'!I:I,"Efetivado")</f>
        <v>680</v>
      </c>
      <c r="E17" s="27">
        <f>SUMIFS('EMP ADQ'!G:G,'EMP ADQ'!L:L,'08'!S16,'EMP ADQ'!M:M,'08'!$M$10,'EMP ADQ'!E:E,$D$10,'EMP ADQ'!D:D,'EMP ADQ'!$Y$13,'EMP ADQ'!I:I,"Efetivado")</f>
        <v>0</v>
      </c>
      <c r="F17" s="20">
        <f t="shared" si="0"/>
        <v>680</v>
      </c>
      <c r="G17" s="65"/>
      <c r="H17" s="74" t="s">
        <v>37</v>
      </c>
      <c r="I17" s="27">
        <f>SUMIFS('EMP CON'!G:G,'EMP CON'!L:L,'08'!S16,'EMP CON'!M:M,'08'!$M$10,'EMP CON'!D:D,'EMP CON'!$Y$12,'EMP CON'!E:E,'08'!$I$10,'EMP CON'!I:I,"Efetivado")</f>
        <v>0</v>
      </c>
      <c r="J17" s="28">
        <f>SUMIFS('EMP CON'!G:G,'EMP CON'!L:L,'08'!S16,'EMP CON'!M:M,'08'!$M$10,'EMP CON'!D:D,'EMP CON'!$Y$13,'EMP CON'!E:E,'08'!$I$10,'EMP CON'!I:I,"Efetivado")</f>
        <v>0</v>
      </c>
      <c r="K17" s="20">
        <f t="shared" si="1"/>
        <v>-2</v>
      </c>
      <c r="L17" s="65"/>
      <c r="M17" s="65"/>
      <c r="N17" s="65"/>
      <c r="O17" s="65"/>
      <c r="P17" s="65"/>
      <c r="Q17" s="65"/>
      <c r="S17" s="185">
        <v>5</v>
      </c>
      <c r="U17" s="185">
        <v>2021</v>
      </c>
      <c r="V17" s="398">
        <f t="shared" si="2"/>
        <v>0</v>
      </c>
      <c r="W17" s="398">
        <f>SUMIFS('EMP ADQ'!G:G,'EMP ADQ'!M:M,'08'!U17,'EMP ADQ'!D:D,'EMP ADQ'!$Y$12,'EMP ADQ'!I:I,"Efetivado",'EMP ADQ'!E:E,'08'!$D$10)</f>
        <v>0</v>
      </c>
      <c r="X17" s="398">
        <f>SUMIFS('EMP ADQ'!G:G,'EMP ADQ'!M:M,'08'!U17,'EMP ADQ'!D:D,'EMP ADQ'!$Y$13,'EMP ADQ'!I:I,"Efetivado",'EMP ADQ'!E:E,'08'!$D$10)</f>
        <v>0</v>
      </c>
      <c r="Z17" s="398">
        <f t="shared" si="3"/>
        <v>300</v>
      </c>
      <c r="AA17" s="398">
        <f>SUMIFS('EMP CON'!G:G,'EMP CON'!M:M,'08'!U17,'EMP CON'!D:D,'EMP CON'!$Y$12,'EMP CON'!I:I,"Efetivado",'EMP CON'!E:E,'08'!$I$10)</f>
        <v>0</v>
      </c>
      <c r="AB17" s="398">
        <f>SUMIFS('EMP CON'!G:G,'EMP CON'!M:M,'08'!U17,'EMP CON'!D:D,'EMP CON'!$Y$13,'EMP CON'!I:I,"Efetivado",'EMP CON'!E:E,'08'!$I$10)</f>
        <v>0</v>
      </c>
      <c r="AH17" s="394" t="str">
        <f>'CAD3'!D10</f>
        <v>MARIA</v>
      </c>
      <c r="AJ17" s="394" t="str">
        <f>'CAD3'!H10</f>
        <v>ROBERTO</v>
      </c>
    </row>
    <row r="18" spans="2:36" x14ac:dyDescent="0.25">
      <c r="B18" s="65"/>
      <c r="C18" s="74" t="s">
        <v>38</v>
      </c>
      <c r="D18" s="28">
        <f>SUMIFS('EMP ADQ'!G:G,'EMP ADQ'!L:L,'08'!S17,'EMP ADQ'!M:M,'08'!$M$10,'EMP ADQ'!E:E,$D$10,'EMP ADQ'!D:D,'EMP ADQ'!$Y$12,'EMP ADQ'!I:I,"Efetivado")</f>
        <v>0</v>
      </c>
      <c r="E18" s="27">
        <f>SUMIFS('EMP ADQ'!G:G,'EMP ADQ'!L:L,'08'!S17,'EMP ADQ'!M:M,'08'!$M$10,'EMP ADQ'!E:E,$D$10,'EMP ADQ'!D:D,'EMP ADQ'!$Y$13,'EMP ADQ'!I:I,"Efetivado")</f>
        <v>95</v>
      </c>
      <c r="F18" s="20">
        <f t="shared" si="0"/>
        <v>585</v>
      </c>
      <c r="G18" s="65"/>
      <c r="H18" s="74" t="s">
        <v>38</v>
      </c>
      <c r="I18" s="27">
        <f>SUMIFS('EMP CON'!G:G,'EMP CON'!L:L,'08'!S17,'EMP CON'!M:M,'08'!$M$10,'EMP CON'!D:D,'EMP CON'!$Y$12,'EMP CON'!E:E,'08'!$I$10,'EMP CON'!I:I,"Efetivado")</f>
        <v>0</v>
      </c>
      <c r="J18" s="28">
        <f>SUMIFS('EMP CON'!G:G,'EMP CON'!L:L,'08'!S17,'EMP CON'!M:M,'08'!$M$10,'EMP CON'!D:D,'EMP CON'!$Y$13,'EMP CON'!E:E,'08'!$I$10,'EMP CON'!I:I,"Efetivado")</f>
        <v>302</v>
      </c>
      <c r="K18" s="20">
        <f t="shared" si="1"/>
        <v>300</v>
      </c>
      <c r="L18" s="65"/>
      <c r="M18" s="65"/>
      <c r="N18" s="65"/>
      <c r="O18" s="65"/>
      <c r="P18" s="65"/>
      <c r="Q18" s="65"/>
      <c r="S18" s="185">
        <v>6</v>
      </c>
      <c r="U18" s="185">
        <v>2022</v>
      </c>
      <c r="V18" s="398">
        <f t="shared" si="2"/>
        <v>0</v>
      </c>
      <c r="W18" s="398">
        <f>SUMIFS('EMP ADQ'!G:G,'EMP ADQ'!M:M,'08'!U18,'EMP ADQ'!D:D,'EMP ADQ'!$Y$12,'EMP ADQ'!I:I,"Efetivado",'EMP ADQ'!E:E,'08'!$D$10)</f>
        <v>0</v>
      </c>
      <c r="X18" s="398">
        <f>SUMIFS('EMP ADQ'!G:G,'EMP ADQ'!M:M,'08'!U18,'EMP ADQ'!D:D,'EMP ADQ'!$Y$13,'EMP ADQ'!I:I,"Efetivado",'EMP ADQ'!E:E,'08'!$D$10)</f>
        <v>0</v>
      </c>
      <c r="Z18" s="398">
        <f t="shared" si="3"/>
        <v>300</v>
      </c>
      <c r="AA18" s="398">
        <f>SUMIFS('EMP CON'!G:G,'EMP CON'!M:M,'08'!U18,'EMP CON'!D:D,'EMP CON'!$Y$12,'EMP CON'!I:I,"Efetivado",'EMP CON'!E:E,'08'!$I$10)</f>
        <v>0</v>
      </c>
      <c r="AB18" s="398">
        <f>SUMIFS('EMP CON'!G:G,'EMP CON'!M:M,'08'!U18,'EMP CON'!D:D,'EMP CON'!$Y$13,'EMP CON'!I:I,"Efetivado",'EMP CON'!E:E,'08'!$I$10)</f>
        <v>0</v>
      </c>
      <c r="AH18" s="394" t="str">
        <f>'CAD3'!D11</f>
        <v>RAIMUNDO</v>
      </c>
      <c r="AJ18" s="394" t="str">
        <f>'CAD3'!H11</f>
        <v>SILVA</v>
      </c>
    </row>
    <row r="19" spans="2:36" x14ac:dyDescent="0.25">
      <c r="B19" s="65"/>
      <c r="C19" s="74" t="s">
        <v>39</v>
      </c>
      <c r="D19" s="28">
        <f>SUMIFS('EMP ADQ'!G:G,'EMP ADQ'!L:L,'08'!S18,'EMP ADQ'!M:M,'08'!$M$10,'EMP ADQ'!E:E,$D$10,'EMP ADQ'!D:D,'EMP ADQ'!$Y$12,'EMP ADQ'!I:I,"Efetivado")</f>
        <v>300</v>
      </c>
      <c r="E19" s="27">
        <f>SUMIFS('EMP ADQ'!G:G,'EMP ADQ'!L:L,'08'!S18,'EMP ADQ'!M:M,'08'!$M$10,'EMP ADQ'!E:E,$D$10,'EMP ADQ'!D:D,'EMP ADQ'!$Y$13,'EMP ADQ'!I:I,"Efetivado")</f>
        <v>100</v>
      </c>
      <c r="F19" s="20">
        <f t="shared" si="0"/>
        <v>785</v>
      </c>
      <c r="G19" s="65"/>
      <c r="H19" s="74" t="s">
        <v>39</v>
      </c>
      <c r="I19" s="27">
        <f>SUMIFS('EMP CON'!G:G,'EMP CON'!L:L,'08'!S18,'EMP CON'!M:M,'08'!$M$10,'EMP CON'!D:D,'EMP CON'!$Y$12,'EMP CON'!E:E,'08'!$I$10,'EMP CON'!I:I,"Efetivado")</f>
        <v>50</v>
      </c>
      <c r="J19" s="28">
        <f>SUMIFS('EMP CON'!G:G,'EMP CON'!L:L,'08'!S18,'EMP CON'!M:M,'08'!$M$10,'EMP CON'!D:D,'EMP CON'!$Y$13,'EMP CON'!E:E,'08'!$I$10,'EMP CON'!I:I,"Efetivado")</f>
        <v>0</v>
      </c>
      <c r="K19" s="20">
        <f t="shared" si="1"/>
        <v>250</v>
      </c>
      <c r="L19" s="65"/>
      <c r="M19" s="65"/>
      <c r="N19" s="65"/>
      <c r="O19" s="65"/>
      <c r="P19" s="65"/>
      <c r="Q19" s="65"/>
      <c r="S19" s="185">
        <v>7</v>
      </c>
      <c r="U19" s="185">
        <v>2023</v>
      </c>
      <c r="V19" s="398">
        <f t="shared" si="2"/>
        <v>0</v>
      </c>
      <c r="W19" s="398">
        <f>SUMIFS('EMP ADQ'!G:G,'EMP ADQ'!M:M,'08'!U19,'EMP ADQ'!D:D,'EMP ADQ'!$Y$12,'EMP ADQ'!I:I,"Efetivado",'EMP ADQ'!E:E,'08'!$D$10)</f>
        <v>0</v>
      </c>
      <c r="X19" s="398">
        <f>SUMIFS('EMP ADQ'!G:G,'EMP ADQ'!M:M,'08'!U19,'EMP ADQ'!D:D,'EMP ADQ'!$Y$13,'EMP ADQ'!I:I,"Efetivado",'EMP ADQ'!E:E,'08'!$D$10)</f>
        <v>0</v>
      </c>
      <c r="Z19" s="398">
        <f t="shared" si="3"/>
        <v>300</v>
      </c>
      <c r="AA19" s="398">
        <f>SUMIFS('EMP CON'!G:G,'EMP CON'!M:M,'08'!U19,'EMP CON'!D:D,'EMP CON'!$Y$12,'EMP CON'!I:I,"Efetivado",'EMP CON'!E:E,'08'!$I$10)</f>
        <v>0</v>
      </c>
      <c r="AB19" s="398">
        <f>SUMIFS('EMP CON'!G:G,'EMP CON'!M:M,'08'!U19,'EMP CON'!D:D,'EMP CON'!$Y$13,'EMP CON'!I:I,"Efetivado",'EMP CON'!E:E,'08'!$I$10)</f>
        <v>0</v>
      </c>
      <c r="AH19" s="394" t="str">
        <f>'CAD3'!D12</f>
        <v>CARLOS</v>
      </c>
      <c r="AJ19" s="394" t="str">
        <f>'CAD3'!H12</f>
        <v>MARIA FRANCISCA</v>
      </c>
    </row>
    <row r="20" spans="2:36" x14ac:dyDescent="0.25">
      <c r="B20" s="65"/>
      <c r="C20" s="74" t="s">
        <v>40</v>
      </c>
      <c r="D20" s="28">
        <f>SUMIFS('EMP ADQ'!G:G,'EMP ADQ'!L:L,'08'!S19,'EMP ADQ'!M:M,'08'!$M$10,'EMP ADQ'!E:E,$D$10,'EMP ADQ'!D:D,'EMP ADQ'!$Y$12,'EMP ADQ'!I:I,"Efetivado")</f>
        <v>0</v>
      </c>
      <c r="E20" s="27">
        <f>SUMIFS('EMP ADQ'!G:G,'EMP ADQ'!L:L,'08'!S19,'EMP ADQ'!M:M,'08'!$M$10,'EMP ADQ'!E:E,$D$10,'EMP ADQ'!D:D,'EMP ADQ'!$Y$13,'EMP ADQ'!I:I,"Efetivado")</f>
        <v>0</v>
      </c>
      <c r="F20" s="20">
        <f t="shared" si="0"/>
        <v>785</v>
      </c>
      <c r="G20" s="65"/>
      <c r="H20" s="74" t="s">
        <v>40</v>
      </c>
      <c r="I20" s="27">
        <f>SUMIFS('EMP CON'!G:G,'EMP CON'!L:L,'08'!S19,'EMP CON'!M:M,'08'!$M$10,'EMP CON'!D:D,'EMP CON'!$Y$12,'EMP CON'!E:E,'08'!$I$10,'EMP CON'!I:I,"Efetivado")</f>
        <v>10</v>
      </c>
      <c r="J20" s="28">
        <f>SUMIFS('EMP CON'!G:G,'EMP CON'!L:L,'08'!S19,'EMP CON'!M:M,'08'!$M$10,'EMP CON'!D:D,'EMP CON'!$Y$13,'EMP CON'!E:E,'08'!$I$10,'EMP CON'!I:I,"Efetivado")</f>
        <v>60</v>
      </c>
      <c r="K20" s="20">
        <f t="shared" si="1"/>
        <v>300</v>
      </c>
      <c r="L20" s="65"/>
      <c r="M20" s="65"/>
      <c r="N20" s="65"/>
      <c r="O20" s="65"/>
      <c r="P20" s="65"/>
      <c r="Q20" s="65"/>
      <c r="S20" s="185">
        <v>8</v>
      </c>
      <c r="U20" s="185">
        <v>2024</v>
      </c>
      <c r="V20" s="398">
        <f t="shared" si="2"/>
        <v>0</v>
      </c>
      <c r="W20" s="398">
        <f>SUMIFS('EMP ADQ'!G:G,'EMP ADQ'!M:M,'08'!U20,'EMP ADQ'!D:D,'EMP ADQ'!$Y$12,'EMP ADQ'!I:I,"Efetivado",'EMP ADQ'!E:E,'08'!$D$10)</f>
        <v>0</v>
      </c>
      <c r="X20" s="398">
        <f>SUMIFS('EMP ADQ'!G:G,'EMP ADQ'!M:M,'08'!U20,'EMP ADQ'!D:D,'EMP ADQ'!$Y$13,'EMP ADQ'!I:I,"Efetivado",'EMP ADQ'!E:E,'08'!$D$10)</f>
        <v>0</v>
      </c>
      <c r="Z20" s="398">
        <f t="shared" si="3"/>
        <v>300</v>
      </c>
      <c r="AA20" s="398">
        <f>SUMIFS('EMP CON'!G:G,'EMP CON'!M:M,'08'!U20,'EMP CON'!D:D,'EMP CON'!$Y$12,'EMP CON'!I:I,"Efetivado",'EMP CON'!E:E,'08'!$I$10)</f>
        <v>0</v>
      </c>
      <c r="AB20" s="398">
        <f>SUMIFS('EMP CON'!G:G,'EMP CON'!M:M,'08'!U20,'EMP CON'!D:D,'EMP CON'!$Y$13,'EMP CON'!I:I,"Efetivado",'EMP CON'!E:E,'08'!$I$10)</f>
        <v>0</v>
      </c>
      <c r="AH20" s="394" t="str">
        <f>'CAD3'!D13</f>
        <v>HELENA</v>
      </c>
      <c r="AJ20" s="394" t="str">
        <f>'CAD3'!H13</f>
        <v>MONICA</v>
      </c>
    </row>
    <row r="21" spans="2:36" x14ac:dyDescent="0.25">
      <c r="B21" s="65"/>
      <c r="C21" s="74" t="s">
        <v>41</v>
      </c>
      <c r="D21" s="28">
        <f>SUMIFS('EMP ADQ'!G:G,'EMP ADQ'!L:L,'08'!S20,'EMP ADQ'!M:M,'08'!$M$10,'EMP ADQ'!E:E,$D$10,'EMP ADQ'!D:D,'EMP ADQ'!$Y$12,'EMP ADQ'!I:I,"Efetivado")</f>
        <v>0</v>
      </c>
      <c r="E21" s="27">
        <f>SUMIFS('EMP ADQ'!G:G,'EMP ADQ'!L:L,'08'!S20,'EMP ADQ'!M:M,'08'!$M$10,'EMP ADQ'!E:E,$D$10,'EMP ADQ'!D:D,'EMP ADQ'!$Y$13,'EMP ADQ'!I:I,"Efetivado")</f>
        <v>785</v>
      </c>
      <c r="F21" s="20">
        <f t="shared" si="0"/>
        <v>0</v>
      </c>
      <c r="G21" s="65"/>
      <c r="H21" s="74" t="s">
        <v>41</v>
      </c>
      <c r="I21" s="27">
        <f>SUMIFS('EMP CON'!G:G,'EMP CON'!L:L,'08'!S20,'EMP CON'!M:M,'08'!$M$10,'EMP CON'!D:D,'EMP CON'!$Y$12,'EMP CON'!E:E,'08'!$I$10,'EMP CON'!I:I,"Efetivado")</f>
        <v>0</v>
      </c>
      <c r="J21" s="28">
        <f>SUMIFS('EMP CON'!G:G,'EMP CON'!L:L,'08'!S20,'EMP CON'!M:M,'08'!$M$10,'EMP CON'!D:D,'EMP CON'!$Y$13,'EMP CON'!E:E,'08'!$I$10,'EMP CON'!I:I,"Efetivado")</f>
        <v>0</v>
      </c>
      <c r="K21" s="20">
        <f t="shared" si="1"/>
        <v>300</v>
      </c>
      <c r="L21" s="65"/>
      <c r="M21" s="65"/>
      <c r="N21" s="65"/>
      <c r="O21" s="65"/>
      <c r="P21" s="65"/>
      <c r="Q21" s="65"/>
      <c r="S21" s="185">
        <v>9</v>
      </c>
      <c r="U21" s="185">
        <v>2025</v>
      </c>
      <c r="V21" s="398">
        <f t="shared" si="2"/>
        <v>0</v>
      </c>
      <c r="W21" s="398">
        <f>SUMIFS('EMP ADQ'!G:G,'EMP ADQ'!M:M,'08'!U21,'EMP ADQ'!D:D,'EMP ADQ'!$Y$12,'EMP ADQ'!I:I,"Efetivado",'EMP ADQ'!E:E,'08'!$D$10)</f>
        <v>0</v>
      </c>
      <c r="X21" s="398">
        <f>SUMIFS('EMP ADQ'!G:G,'EMP ADQ'!M:M,'08'!U21,'EMP ADQ'!D:D,'EMP ADQ'!$Y$13,'EMP ADQ'!I:I,"Efetivado",'EMP ADQ'!E:E,'08'!$D$10)</f>
        <v>0</v>
      </c>
      <c r="Z21" s="398">
        <f t="shared" si="3"/>
        <v>300</v>
      </c>
      <c r="AA21" s="398">
        <f>SUMIFS('EMP CON'!G:G,'EMP CON'!M:M,'08'!U21,'EMP CON'!D:D,'EMP CON'!$Y$12,'EMP CON'!I:I,"Efetivado",'EMP CON'!E:E,'08'!$I$10)</f>
        <v>0</v>
      </c>
      <c r="AB21" s="398">
        <f>SUMIFS('EMP CON'!G:G,'EMP CON'!M:M,'08'!U21,'EMP CON'!D:D,'EMP CON'!$Y$13,'EMP CON'!I:I,"Efetivado",'EMP CON'!E:E,'08'!$I$10)</f>
        <v>0</v>
      </c>
      <c r="AH21" s="394" t="str">
        <f>'CAD3'!D14</f>
        <v>PAULO</v>
      </c>
      <c r="AJ21" s="394" t="str">
        <f>'CAD3'!H14</f>
        <v>ANDRE</v>
      </c>
    </row>
    <row r="22" spans="2:36" x14ac:dyDescent="0.25">
      <c r="B22" s="65"/>
      <c r="C22" s="74" t="s">
        <v>42</v>
      </c>
      <c r="D22" s="28">
        <f>SUMIFS('EMP ADQ'!G:G,'EMP ADQ'!L:L,'08'!S21,'EMP ADQ'!M:M,'08'!$M$10,'EMP ADQ'!E:E,$D$10,'EMP ADQ'!D:D,'EMP ADQ'!$Y$12,'EMP ADQ'!I:I,"Efetivado")</f>
        <v>0</v>
      </c>
      <c r="E22" s="27">
        <f>SUMIFS('EMP ADQ'!G:G,'EMP ADQ'!L:L,'08'!S21,'EMP ADQ'!M:M,'08'!$M$10,'EMP ADQ'!E:E,$D$10,'EMP ADQ'!D:D,'EMP ADQ'!$Y$13,'EMP ADQ'!I:I,"Efetivado")</f>
        <v>0</v>
      </c>
      <c r="F22" s="20">
        <f t="shared" si="0"/>
        <v>0</v>
      </c>
      <c r="G22" s="65"/>
      <c r="H22" s="74" t="s">
        <v>42</v>
      </c>
      <c r="I22" s="27">
        <f>SUMIFS('EMP CON'!G:G,'EMP CON'!L:L,'08'!S21,'EMP CON'!M:M,'08'!$M$10,'EMP CON'!D:D,'EMP CON'!$Y$12,'EMP CON'!E:E,'08'!$I$10,'EMP CON'!I:I,"Efetivado")</f>
        <v>0</v>
      </c>
      <c r="J22" s="28">
        <f>SUMIFS('EMP CON'!G:G,'EMP CON'!L:L,'08'!S21,'EMP CON'!M:M,'08'!$M$10,'EMP CON'!D:D,'EMP CON'!$Y$13,'EMP CON'!E:E,'08'!$I$10,'EMP CON'!I:I,"Efetivado")</f>
        <v>0</v>
      </c>
      <c r="K22" s="20">
        <f t="shared" si="1"/>
        <v>300</v>
      </c>
      <c r="L22" s="65"/>
      <c r="M22" s="65"/>
      <c r="N22" s="65"/>
      <c r="O22" s="65"/>
      <c r="P22" s="65"/>
      <c r="Q22" s="65"/>
      <c r="S22" s="185">
        <v>10</v>
      </c>
      <c r="U22" s="185">
        <v>2026</v>
      </c>
      <c r="V22" s="398">
        <f t="shared" si="2"/>
        <v>0</v>
      </c>
      <c r="W22" s="398">
        <f>SUMIFS('EMP ADQ'!G:G,'EMP ADQ'!M:M,'08'!U22,'EMP ADQ'!D:D,'EMP ADQ'!$Y$12,'EMP ADQ'!I:I,"Efetivado",'EMP ADQ'!E:E,'08'!$D$10)</f>
        <v>0</v>
      </c>
      <c r="X22" s="398">
        <f>SUMIFS('EMP ADQ'!G:G,'EMP ADQ'!M:M,'08'!U22,'EMP ADQ'!D:D,'EMP ADQ'!$Y$13,'EMP ADQ'!I:I,"Efetivado",'EMP ADQ'!E:E,'08'!$D$10)</f>
        <v>0</v>
      </c>
      <c r="Z22" s="398">
        <f t="shared" si="3"/>
        <v>300</v>
      </c>
      <c r="AA22" s="398">
        <f>SUMIFS('EMP CON'!G:G,'EMP CON'!M:M,'08'!U22,'EMP CON'!D:D,'EMP CON'!$Y$12,'EMP CON'!I:I,"Efetivado",'EMP CON'!E:E,'08'!$I$10)</f>
        <v>0</v>
      </c>
      <c r="AB22" s="398">
        <f>SUMIFS('EMP CON'!G:G,'EMP CON'!M:M,'08'!U22,'EMP CON'!D:D,'EMP CON'!$Y$13,'EMP CON'!I:I,"Efetivado",'EMP CON'!E:E,'08'!$I$10)</f>
        <v>0</v>
      </c>
      <c r="AH22" s="394" t="str">
        <f>'CAD3'!D15</f>
        <v>SOUSA</v>
      </c>
      <c r="AJ22" s="394" t="str">
        <f>'CAD3'!H15</f>
        <v>MARIA HELENA</v>
      </c>
    </row>
    <row r="23" spans="2:36" x14ac:dyDescent="0.25">
      <c r="B23" s="65"/>
      <c r="C23" s="74" t="s">
        <v>43</v>
      </c>
      <c r="D23" s="28">
        <f>SUMIFS('EMP ADQ'!G:G,'EMP ADQ'!L:L,'08'!S22,'EMP ADQ'!M:M,'08'!$M$10,'EMP ADQ'!E:E,$D$10,'EMP ADQ'!D:D,'EMP ADQ'!$Y$12,'EMP ADQ'!I:I,"Efetivado")</f>
        <v>0</v>
      </c>
      <c r="E23" s="27">
        <f>SUMIFS('EMP ADQ'!G:G,'EMP ADQ'!L:L,'08'!S22,'EMP ADQ'!M:M,'08'!$M$10,'EMP ADQ'!E:E,$D$10,'EMP ADQ'!D:D,'EMP ADQ'!$Y$13,'EMP ADQ'!I:I,"Efetivado")</f>
        <v>0</v>
      </c>
      <c r="F23" s="20">
        <f t="shared" si="0"/>
        <v>0</v>
      </c>
      <c r="G23" s="65"/>
      <c r="H23" s="74" t="s">
        <v>43</v>
      </c>
      <c r="I23" s="27">
        <f>SUMIFS('EMP CON'!G:G,'EMP CON'!L:L,'08'!S22,'EMP CON'!M:M,'08'!$M$10,'EMP CON'!D:D,'EMP CON'!$Y$12,'EMP CON'!E:E,'08'!$I$10,'EMP CON'!I:I,"Efetivado")</f>
        <v>0</v>
      </c>
      <c r="J23" s="28">
        <f>SUMIFS('EMP CON'!G:G,'EMP CON'!L:L,'08'!S22,'EMP CON'!M:M,'08'!$M$10,'EMP CON'!D:D,'EMP CON'!$Y$13,'EMP CON'!E:E,'08'!$I$10,'EMP CON'!I:I,"Efetivado")</f>
        <v>0</v>
      </c>
      <c r="K23" s="20">
        <f t="shared" si="1"/>
        <v>300</v>
      </c>
      <c r="L23" s="65"/>
      <c r="M23" s="65"/>
      <c r="N23" s="65"/>
      <c r="O23" s="65"/>
      <c r="P23" s="65"/>
      <c r="Q23" s="65"/>
      <c r="S23" s="185">
        <v>11</v>
      </c>
      <c r="U23" s="185">
        <v>2027</v>
      </c>
      <c r="V23" s="398">
        <f t="shared" si="2"/>
        <v>0</v>
      </c>
      <c r="W23" s="398">
        <f>SUMIFS('EMP ADQ'!G:G,'EMP ADQ'!M:M,'08'!U23,'EMP ADQ'!D:D,'EMP ADQ'!$Y$12,'EMP ADQ'!I:I,"Efetivado",'EMP ADQ'!E:E,'08'!$D$10)</f>
        <v>0</v>
      </c>
      <c r="X23" s="398">
        <f>SUMIFS('EMP ADQ'!G:G,'EMP ADQ'!M:M,'08'!U23,'EMP ADQ'!D:D,'EMP ADQ'!$Y$13,'EMP ADQ'!I:I,"Efetivado",'EMP ADQ'!E:E,'08'!$D$10)</f>
        <v>0</v>
      </c>
      <c r="Z23" s="398">
        <f t="shared" si="3"/>
        <v>300</v>
      </c>
      <c r="AA23" s="398">
        <f>SUMIFS('EMP CON'!G:G,'EMP CON'!M:M,'08'!U23,'EMP CON'!D:D,'EMP CON'!$Y$12,'EMP CON'!I:I,"Efetivado",'EMP CON'!E:E,'08'!$I$10)</f>
        <v>0</v>
      </c>
      <c r="AB23" s="398">
        <f>SUMIFS('EMP CON'!G:G,'EMP CON'!M:M,'08'!U23,'EMP CON'!D:D,'EMP CON'!$Y$13,'EMP CON'!I:I,"Efetivado",'EMP CON'!E:E,'08'!$I$10)</f>
        <v>0</v>
      </c>
      <c r="AH23" s="394">
        <f>'CAD3'!D16</f>
        <v>0</v>
      </c>
      <c r="AJ23" s="394" t="str">
        <f>'CAD3'!H16</f>
        <v>RAIMUNDA</v>
      </c>
    </row>
    <row r="24" spans="2:36" x14ac:dyDescent="0.25">
      <c r="B24" s="65"/>
      <c r="C24" s="74" t="s">
        <v>44</v>
      </c>
      <c r="D24" s="28">
        <f>SUMIFS('EMP ADQ'!G:G,'EMP ADQ'!L:L,'08'!S23,'EMP ADQ'!M:M,'08'!$M$10,'EMP ADQ'!E:E,$D$10,'EMP ADQ'!D:D,'EMP ADQ'!$Y$12,'EMP ADQ'!I:I,"Efetivado")</f>
        <v>50</v>
      </c>
      <c r="E24" s="27">
        <f>SUMIFS('EMP ADQ'!G:G,'EMP ADQ'!L:L,'08'!S23,'EMP ADQ'!M:M,'08'!$M$10,'EMP ADQ'!E:E,$D$10,'EMP ADQ'!D:D,'EMP ADQ'!$Y$13,'EMP ADQ'!I:I,"Efetivado")</f>
        <v>50</v>
      </c>
      <c r="F24" s="20">
        <f t="shared" si="0"/>
        <v>0</v>
      </c>
      <c r="G24" s="65"/>
      <c r="H24" s="74" t="s">
        <v>44</v>
      </c>
      <c r="I24" s="27">
        <f>SUMIFS('EMP CON'!G:G,'EMP CON'!L:L,'08'!S23,'EMP CON'!M:M,'08'!$M$10,'EMP CON'!D:D,'EMP CON'!$Y$12,'EMP CON'!E:E,'08'!$I$10,'EMP CON'!I:I,"Efetivado")</f>
        <v>0</v>
      </c>
      <c r="J24" s="28">
        <f>SUMIFS('EMP CON'!G:G,'EMP CON'!L:L,'08'!S23,'EMP CON'!M:M,'08'!$M$10,'EMP CON'!D:D,'EMP CON'!$Y$13,'EMP CON'!E:E,'08'!$I$10,'EMP CON'!I:I,"Efetivado")</f>
        <v>0</v>
      </c>
      <c r="K24" s="20">
        <f t="shared" si="1"/>
        <v>300</v>
      </c>
      <c r="L24" s="65"/>
      <c r="M24" s="65"/>
      <c r="N24" s="65"/>
      <c r="O24" s="65"/>
      <c r="P24" s="65"/>
      <c r="Q24" s="65"/>
      <c r="S24" s="185">
        <v>12</v>
      </c>
      <c r="U24" s="185">
        <v>2028</v>
      </c>
      <c r="V24" s="398">
        <f t="shared" si="2"/>
        <v>0</v>
      </c>
      <c r="W24" s="398">
        <f>SUMIFS('EMP ADQ'!G:G,'EMP ADQ'!M:M,'08'!U24,'EMP ADQ'!D:D,'EMP ADQ'!$Y$12,'EMP ADQ'!I:I,"Efetivado",'EMP ADQ'!E:E,'08'!$D$10)</f>
        <v>0</v>
      </c>
      <c r="X24" s="398">
        <f>SUMIFS('EMP ADQ'!G:G,'EMP ADQ'!M:M,'08'!U24,'EMP ADQ'!D:D,'EMP ADQ'!$Y$13,'EMP ADQ'!I:I,"Efetivado",'EMP ADQ'!E:E,'08'!$D$10)</f>
        <v>0</v>
      </c>
      <c r="Z24" s="398">
        <f t="shared" si="3"/>
        <v>300</v>
      </c>
      <c r="AA24" s="398">
        <f>SUMIFS('EMP CON'!G:G,'EMP CON'!M:M,'08'!U24,'EMP CON'!D:D,'EMP CON'!$Y$12,'EMP CON'!I:I,"Efetivado",'EMP CON'!E:E,'08'!$I$10)</f>
        <v>0</v>
      </c>
      <c r="AB24" s="398">
        <f>SUMIFS('EMP CON'!G:G,'EMP CON'!M:M,'08'!U24,'EMP CON'!D:D,'EMP CON'!$Y$13,'EMP CON'!I:I,"Efetivado",'EMP CON'!E:E,'08'!$I$10)</f>
        <v>0</v>
      </c>
      <c r="AH24" s="394">
        <f>'CAD3'!D17</f>
        <v>0</v>
      </c>
      <c r="AJ24" s="394">
        <f>'CAD3'!H17</f>
        <v>0</v>
      </c>
    </row>
    <row r="25" spans="2:36" ht="15.75" thickBot="1" x14ac:dyDescent="0.3">
      <c r="B25" s="65"/>
      <c r="C25" s="36" t="s">
        <v>45</v>
      </c>
      <c r="D25" s="188">
        <f>SUMIFS('EMP ADQ'!G:G,'EMP ADQ'!L:L,'08'!S24,'EMP ADQ'!M:M,'08'!$M$10,'EMP ADQ'!E:E,$D$10,'EMP ADQ'!D:D,'EMP ADQ'!$Y$12,'EMP ADQ'!I:I,"Efetivado")</f>
        <v>0</v>
      </c>
      <c r="E25" s="189">
        <f>SUMIFS('EMP ADQ'!G:G,'EMP ADQ'!L:L,'08'!S24,'EMP ADQ'!M:M,'08'!$M$10,'EMP ADQ'!E:E,$D$10,'EMP ADQ'!D:D,'EMP ADQ'!$Y$13,'EMP ADQ'!I:I,"Efetivado")</f>
        <v>0</v>
      </c>
      <c r="F25" s="20">
        <f t="shared" si="0"/>
        <v>0</v>
      </c>
      <c r="G25" s="65"/>
      <c r="H25" s="36" t="s">
        <v>45</v>
      </c>
      <c r="I25" s="189">
        <f>SUMIFS('EMP CON'!G:G,'EMP CON'!L:L,'08'!S24,'EMP CON'!M:M,'08'!$M$10,'EMP CON'!D:D,'EMP CON'!$Y$12,'EMP CON'!E:E,'08'!$I$10,'EMP CON'!I:I,"Efetivado")</f>
        <v>600</v>
      </c>
      <c r="J25" s="188">
        <f>SUMIFS('EMP CON'!G:G,'EMP CON'!L:L,'08'!S24,'EMP CON'!M:M,'08'!$M$10,'EMP CON'!D:D,'EMP CON'!$Y$13,'EMP CON'!E:E,'08'!$I$10,'EMP CON'!I:I,"Efetivado")</f>
        <v>600</v>
      </c>
      <c r="K25" s="20">
        <f t="shared" si="1"/>
        <v>300</v>
      </c>
      <c r="L25" s="65"/>
      <c r="M25" s="65"/>
      <c r="N25" s="65"/>
      <c r="O25" s="65"/>
      <c r="P25" s="65"/>
      <c r="Q25" s="65"/>
      <c r="U25" s="185">
        <v>2029</v>
      </c>
      <c r="V25" s="398">
        <f t="shared" si="2"/>
        <v>0</v>
      </c>
      <c r="W25" s="398">
        <f>SUMIFS('EMP ADQ'!G:G,'EMP ADQ'!M:M,'08'!U25,'EMP ADQ'!D:D,'EMP ADQ'!$Y$12,'EMP ADQ'!I:I,"Efetivado",'EMP ADQ'!E:E,'08'!$D$10)</f>
        <v>0</v>
      </c>
      <c r="X25" s="398">
        <f>SUMIFS('EMP ADQ'!G:G,'EMP ADQ'!M:M,'08'!U25,'EMP ADQ'!D:D,'EMP ADQ'!$Y$13,'EMP ADQ'!I:I,"Efetivado",'EMP ADQ'!E:E,'08'!$D$10)</f>
        <v>0</v>
      </c>
      <c r="Z25" s="398">
        <f t="shared" si="3"/>
        <v>300</v>
      </c>
      <c r="AA25" s="398">
        <f>SUMIFS('EMP CON'!G:G,'EMP CON'!M:M,'08'!U25,'EMP CON'!D:D,'EMP CON'!$Y$12,'EMP CON'!I:I,"Efetivado",'EMP CON'!E:E,'08'!$I$10)</f>
        <v>0</v>
      </c>
      <c r="AB25" s="398">
        <f>SUMIFS('EMP CON'!G:G,'EMP CON'!M:M,'08'!U25,'EMP CON'!D:D,'EMP CON'!$Y$13,'EMP CON'!I:I,"Efetivado",'EMP CON'!E:E,'08'!$I$10)</f>
        <v>0</v>
      </c>
      <c r="AH25" s="394">
        <f>'CAD3'!D18</f>
        <v>0</v>
      </c>
      <c r="AJ25" s="394">
        <f>'CAD3'!H18</f>
        <v>0</v>
      </c>
    </row>
    <row r="26" spans="2:36" ht="15.75" thickTop="1" x14ac:dyDescent="0.25">
      <c r="B26" s="65"/>
      <c r="C26" s="190" t="s">
        <v>18</v>
      </c>
      <c r="D26" s="249">
        <f>SUM(D14:D25)</f>
        <v>1330</v>
      </c>
      <c r="E26" s="250">
        <f>SUM(E14:E25)</f>
        <v>1330</v>
      </c>
      <c r="F26" s="140"/>
      <c r="G26" s="65"/>
      <c r="H26" s="190" t="s">
        <v>18</v>
      </c>
      <c r="I26" s="250">
        <f>SUM(I14:I25)</f>
        <v>1062</v>
      </c>
      <c r="J26" s="249">
        <f>SUM(J14:J25)</f>
        <v>1062</v>
      </c>
      <c r="K26" s="140"/>
      <c r="L26" s="65"/>
      <c r="M26" s="65"/>
      <c r="N26" s="65"/>
      <c r="O26" s="65"/>
      <c r="P26" s="65"/>
      <c r="Q26" s="65"/>
      <c r="U26" s="185">
        <v>2030</v>
      </c>
      <c r="V26" s="398">
        <f t="shared" si="2"/>
        <v>0</v>
      </c>
      <c r="W26" s="398">
        <f>SUMIFS('EMP ADQ'!G:G,'EMP ADQ'!M:M,'08'!U26,'EMP ADQ'!D:D,'EMP ADQ'!$Y$12,'EMP ADQ'!I:I,"Efetivado",'EMP ADQ'!E:E,'08'!$D$10)</f>
        <v>0</v>
      </c>
      <c r="X26" s="398">
        <f>SUMIFS('EMP ADQ'!G:G,'EMP ADQ'!M:M,'08'!U26,'EMP ADQ'!D:D,'EMP ADQ'!$Y$13,'EMP ADQ'!I:I,"Efetivado",'EMP ADQ'!E:E,'08'!$D$10)</f>
        <v>0</v>
      </c>
      <c r="Z26" s="398">
        <f t="shared" si="3"/>
        <v>300</v>
      </c>
      <c r="AA26" s="398">
        <f>SUMIFS('EMP CON'!G:G,'EMP CON'!M:M,'08'!U26,'EMP CON'!D:D,'EMP CON'!$Y$12,'EMP CON'!I:I,"Efetivado",'EMP CON'!E:E,'08'!$I$10)</f>
        <v>0</v>
      </c>
      <c r="AB26" s="398">
        <f>SUMIFS('EMP CON'!G:G,'EMP CON'!M:M,'08'!U26,'EMP CON'!D:D,'EMP CON'!$Y$13,'EMP CON'!I:I,"Efetivado",'EMP CON'!E:E,'08'!$I$10)</f>
        <v>0</v>
      </c>
      <c r="AH26" s="394">
        <f>'CAD3'!D19</f>
        <v>0</v>
      </c>
      <c r="AJ26" s="394">
        <f>'CAD3'!H19</f>
        <v>0</v>
      </c>
    </row>
    <row r="27" spans="2:36" x14ac:dyDescent="0.25"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U27" s="185">
        <v>2031</v>
      </c>
      <c r="V27" s="398">
        <f t="shared" si="2"/>
        <v>0</v>
      </c>
      <c r="W27" s="398">
        <f>SUMIFS('EMP ADQ'!G:G,'EMP ADQ'!M:M,'08'!U27,'EMP ADQ'!D:D,'EMP ADQ'!$Y$12,'EMP ADQ'!I:I,"Efetivado",'EMP ADQ'!E:E,'08'!$D$10)</f>
        <v>0</v>
      </c>
      <c r="X27" s="398">
        <f>SUMIFS('EMP ADQ'!G:G,'EMP ADQ'!M:M,'08'!U27,'EMP ADQ'!D:D,'EMP ADQ'!$Y$13,'EMP ADQ'!I:I,"Efetivado",'EMP ADQ'!E:E,'08'!$D$10)</f>
        <v>0</v>
      </c>
      <c r="Z27" s="398">
        <f t="shared" si="3"/>
        <v>300</v>
      </c>
      <c r="AA27" s="398">
        <f>SUMIFS('EMP CON'!G:G,'EMP CON'!M:M,'08'!U27,'EMP CON'!D:D,'EMP CON'!$Y$12,'EMP CON'!I:I,"Efetivado",'EMP CON'!E:E,'08'!$I$10)</f>
        <v>0</v>
      </c>
      <c r="AB27" s="398">
        <f>SUMIFS('EMP CON'!G:G,'EMP CON'!M:M,'08'!U27,'EMP CON'!D:D,'EMP CON'!$Y$13,'EMP CON'!I:I,"Efetivado",'EMP CON'!E:E,'08'!$I$10)</f>
        <v>0</v>
      </c>
      <c r="AH27" s="394">
        <f>'CAD3'!D20</f>
        <v>0</v>
      </c>
      <c r="AJ27" s="394">
        <f>'CAD3'!H20</f>
        <v>0</v>
      </c>
    </row>
    <row r="28" spans="2:36" x14ac:dyDescent="0.25"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U28" s="185">
        <v>2032</v>
      </c>
      <c r="V28" s="398">
        <f t="shared" si="2"/>
        <v>0</v>
      </c>
      <c r="W28" s="398">
        <f>SUMIFS('EMP ADQ'!G:G,'EMP ADQ'!M:M,'08'!U28,'EMP ADQ'!D:D,'EMP ADQ'!$Y$12,'EMP ADQ'!I:I,"Efetivado",'EMP ADQ'!E:E,'08'!$D$10)</f>
        <v>0</v>
      </c>
      <c r="X28" s="398">
        <f>SUMIFS('EMP ADQ'!G:G,'EMP ADQ'!M:M,'08'!U28,'EMP ADQ'!D:D,'EMP ADQ'!$Y$13,'EMP ADQ'!I:I,"Efetivado",'EMP ADQ'!E:E,'08'!$D$10)</f>
        <v>0</v>
      </c>
      <c r="Z28" s="398">
        <f t="shared" si="3"/>
        <v>300</v>
      </c>
      <c r="AA28" s="398">
        <f>SUMIFS('EMP CON'!G:G,'EMP CON'!M:M,'08'!U28,'EMP CON'!D:D,'EMP CON'!$Y$12,'EMP CON'!I:I,"Efetivado",'EMP CON'!E:E,'08'!$I$10)</f>
        <v>0</v>
      </c>
      <c r="AB28" s="398">
        <f>SUMIFS('EMP CON'!G:G,'EMP CON'!M:M,'08'!U28,'EMP CON'!D:D,'EMP CON'!$Y$13,'EMP CON'!I:I,"Efetivado",'EMP CON'!E:E,'08'!$I$10)</f>
        <v>0</v>
      </c>
      <c r="AH28" s="394">
        <f>'CAD3'!D21</f>
        <v>0</v>
      </c>
      <c r="AJ28" s="394">
        <f>'CAD3'!H21</f>
        <v>0</v>
      </c>
    </row>
    <row r="29" spans="2:36" x14ac:dyDescent="0.25"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U29" s="185">
        <v>2033</v>
      </c>
      <c r="V29" s="398">
        <f t="shared" si="2"/>
        <v>0</v>
      </c>
      <c r="W29" s="398">
        <f>SUMIFS('EMP ADQ'!G:G,'EMP ADQ'!M:M,'08'!U29,'EMP ADQ'!D:D,'EMP ADQ'!$Y$12,'EMP ADQ'!I:I,"Efetivado",'EMP ADQ'!E:E,'08'!$D$10)</f>
        <v>0</v>
      </c>
      <c r="X29" s="398">
        <f>SUMIFS('EMP ADQ'!G:G,'EMP ADQ'!M:M,'08'!U29,'EMP ADQ'!D:D,'EMP ADQ'!$Y$13,'EMP ADQ'!I:I,"Efetivado",'EMP ADQ'!E:E,'08'!$D$10)</f>
        <v>0</v>
      </c>
      <c r="Z29" s="398">
        <f t="shared" si="3"/>
        <v>300</v>
      </c>
      <c r="AA29" s="398">
        <f>SUMIFS('EMP CON'!G:G,'EMP CON'!M:M,'08'!U29,'EMP CON'!D:D,'EMP CON'!$Y$12,'EMP CON'!I:I,"Efetivado",'EMP CON'!E:E,'08'!$I$10)</f>
        <v>0</v>
      </c>
      <c r="AB29" s="398">
        <f>SUMIFS('EMP CON'!G:G,'EMP CON'!M:M,'08'!U29,'EMP CON'!D:D,'EMP CON'!$Y$13,'EMP CON'!I:I,"Efetivado",'EMP CON'!E:E,'08'!$I$10)</f>
        <v>0</v>
      </c>
      <c r="AH29" s="394">
        <f>'CAD3'!D22</f>
        <v>0</v>
      </c>
      <c r="AJ29" s="394">
        <f>'CAD3'!H22</f>
        <v>0</v>
      </c>
    </row>
    <row r="30" spans="2:36" x14ac:dyDescent="0.25"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U30" s="185">
        <v>2034</v>
      </c>
      <c r="V30" s="398">
        <f t="shared" si="2"/>
        <v>0</v>
      </c>
      <c r="W30" s="398">
        <f>SUMIFS('EMP ADQ'!G:G,'EMP ADQ'!M:M,'08'!U30,'EMP ADQ'!D:D,'EMP ADQ'!$Y$12,'EMP ADQ'!I:I,"Efetivado",'EMP ADQ'!E:E,'08'!$D$10)</f>
        <v>0</v>
      </c>
      <c r="X30" s="398">
        <f>SUMIFS('EMP ADQ'!G:G,'EMP ADQ'!M:M,'08'!U30,'EMP ADQ'!D:D,'EMP ADQ'!$Y$13,'EMP ADQ'!I:I,"Efetivado",'EMP ADQ'!E:E,'08'!$D$10)</f>
        <v>0</v>
      </c>
      <c r="Z30" s="398">
        <f t="shared" si="3"/>
        <v>300</v>
      </c>
      <c r="AA30" s="398">
        <f>SUMIFS('EMP CON'!G:G,'EMP CON'!M:M,'08'!U30,'EMP CON'!D:D,'EMP CON'!$Y$12,'EMP CON'!I:I,"Efetivado",'EMP CON'!E:E,'08'!$I$10)</f>
        <v>0</v>
      </c>
      <c r="AB30" s="398">
        <f>SUMIFS('EMP CON'!G:G,'EMP CON'!M:M,'08'!U30,'EMP CON'!D:D,'EMP CON'!$Y$13,'EMP CON'!I:I,"Efetivado",'EMP CON'!E:E,'08'!$I$10)</f>
        <v>0</v>
      </c>
      <c r="AH30" s="394">
        <f>'CAD3'!D23</f>
        <v>0</v>
      </c>
      <c r="AJ30" s="394">
        <f>'CAD3'!H23</f>
        <v>0</v>
      </c>
    </row>
    <row r="31" spans="2:36" x14ac:dyDescent="0.25"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U31" s="185">
        <v>2035</v>
      </c>
      <c r="V31" s="398">
        <f t="shared" si="2"/>
        <v>0</v>
      </c>
      <c r="W31" s="398">
        <f>SUMIFS('EMP ADQ'!G:G,'EMP ADQ'!M:M,'08'!U31,'EMP ADQ'!D:D,'EMP ADQ'!$Y$12,'EMP ADQ'!I:I,"Efetivado",'EMP ADQ'!E:E,'08'!$D$10)</f>
        <v>0</v>
      </c>
      <c r="X31" s="398">
        <f>SUMIFS('EMP ADQ'!G:G,'EMP ADQ'!M:M,'08'!U31,'EMP ADQ'!D:D,'EMP ADQ'!$Y$13,'EMP ADQ'!I:I,"Efetivado",'EMP ADQ'!E:E,'08'!$D$10)</f>
        <v>0</v>
      </c>
      <c r="Z31" s="398">
        <f t="shared" si="3"/>
        <v>300</v>
      </c>
      <c r="AA31" s="398">
        <f>SUMIFS('EMP CON'!G:G,'EMP CON'!M:M,'08'!U31,'EMP CON'!D:D,'EMP CON'!$Y$12,'EMP CON'!I:I,"Efetivado",'EMP CON'!E:E,'08'!$I$10)</f>
        <v>0</v>
      </c>
      <c r="AB31" s="398">
        <f>SUMIFS('EMP CON'!G:G,'EMP CON'!M:M,'08'!U31,'EMP CON'!D:D,'EMP CON'!$Y$13,'EMP CON'!I:I,"Efetivado",'EMP CON'!E:E,'08'!$I$10)</f>
        <v>0</v>
      </c>
      <c r="AH31" s="394">
        <f>'CAD3'!D24</f>
        <v>0</v>
      </c>
      <c r="AJ31" s="394">
        <f>'CAD3'!H24</f>
        <v>0</v>
      </c>
    </row>
    <row r="32" spans="2:36" x14ac:dyDescent="0.25"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U32" s="185">
        <v>2036</v>
      </c>
      <c r="V32" s="398">
        <f t="shared" si="2"/>
        <v>0</v>
      </c>
      <c r="W32" s="398">
        <f>SUMIFS('EMP ADQ'!G:G,'EMP ADQ'!M:M,'08'!U32,'EMP ADQ'!D:D,'EMP ADQ'!$Y$12,'EMP ADQ'!I:I,"Efetivado",'EMP ADQ'!E:E,'08'!$D$10)</f>
        <v>0</v>
      </c>
      <c r="X32" s="398">
        <f>SUMIFS('EMP ADQ'!G:G,'EMP ADQ'!M:M,'08'!U32,'EMP ADQ'!D:D,'EMP ADQ'!$Y$13,'EMP ADQ'!I:I,"Efetivado",'EMP ADQ'!E:E,'08'!$D$10)</f>
        <v>0</v>
      </c>
      <c r="Z32" s="398">
        <f t="shared" si="3"/>
        <v>300</v>
      </c>
      <c r="AA32" s="398">
        <f>SUMIFS('EMP CON'!G:G,'EMP CON'!M:M,'08'!U32,'EMP CON'!D:D,'EMP CON'!$Y$12,'EMP CON'!I:I,"Efetivado",'EMP CON'!E:E,'08'!$I$10)</f>
        <v>0</v>
      </c>
      <c r="AB32" s="398">
        <f>SUMIFS('EMP CON'!G:G,'EMP CON'!M:M,'08'!U32,'EMP CON'!D:D,'EMP CON'!$Y$13,'EMP CON'!I:I,"Efetivado",'EMP CON'!E:E,'08'!$I$10)</f>
        <v>0</v>
      </c>
      <c r="AH32" s="394">
        <f>'CAD3'!D25</f>
        <v>0</v>
      </c>
      <c r="AJ32" s="394">
        <f>'CAD3'!H25</f>
        <v>0</v>
      </c>
    </row>
    <row r="33" spans="2:36" x14ac:dyDescent="0.25"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U33" s="185">
        <v>2037</v>
      </c>
      <c r="V33" s="398">
        <f t="shared" si="2"/>
        <v>0</v>
      </c>
      <c r="W33" s="398">
        <f>SUMIFS('EMP ADQ'!G:G,'EMP ADQ'!M:M,'08'!U33,'EMP ADQ'!D:D,'EMP ADQ'!$Y$12,'EMP ADQ'!I:I,"Efetivado",'EMP ADQ'!E:E,'08'!$D$10)</f>
        <v>0</v>
      </c>
      <c r="X33" s="398">
        <f>SUMIFS('EMP ADQ'!G:G,'EMP ADQ'!M:M,'08'!U33,'EMP ADQ'!D:D,'EMP ADQ'!$Y$13,'EMP ADQ'!I:I,"Efetivado",'EMP ADQ'!E:E,'08'!$D$10)</f>
        <v>0</v>
      </c>
      <c r="Z33" s="398">
        <f t="shared" si="3"/>
        <v>300</v>
      </c>
      <c r="AA33" s="398">
        <f>SUMIFS('EMP CON'!G:G,'EMP CON'!M:M,'08'!U33,'EMP CON'!D:D,'EMP CON'!$Y$12,'EMP CON'!I:I,"Efetivado",'EMP CON'!E:E,'08'!$I$10)</f>
        <v>0</v>
      </c>
      <c r="AB33" s="398">
        <f>SUMIFS('EMP CON'!G:G,'EMP CON'!M:M,'08'!U33,'EMP CON'!D:D,'EMP CON'!$Y$13,'EMP CON'!I:I,"Efetivado",'EMP CON'!E:E,'08'!$I$10)</f>
        <v>0</v>
      </c>
      <c r="AH33" s="394">
        <f>'CAD3'!D26</f>
        <v>0</v>
      </c>
      <c r="AJ33" s="394">
        <f>'CAD3'!H26</f>
        <v>0</v>
      </c>
    </row>
    <row r="34" spans="2:36" x14ac:dyDescent="0.25"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U34" s="185">
        <v>2038</v>
      </c>
      <c r="V34" s="398">
        <f t="shared" si="2"/>
        <v>0</v>
      </c>
      <c r="W34" s="398">
        <f>SUMIFS('EMP ADQ'!G:G,'EMP ADQ'!M:M,'08'!U34,'EMP ADQ'!D:D,'EMP ADQ'!$Y$12,'EMP ADQ'!I:I,"Efetivado",'EMP ADQ'!E:E,'08'!$D$10)</f>
        <v>0</v>
      </c>
      <c r="X34" s="398">
        <f>SUMIFS('EMP ADQ'!G:G,'EMP ADQ'!M:M,'08'!U34,'EMP ADQ'!D:D,'EMP ADQ'!$Y$13,'EMP ADQ'!I:I,"Efetivado",'EMP ADQ'!E:E,'08'!$D$10)</f>
        <v>0</v>
      </c>
      <c r="Z34" s="398">
        <f t="shared" si="3"/>
        <v>300</v>
      </c>
      <c r="AA34" s="398">
        <f>SUMIFS('EMP CON'!G:G,'EMP CON'!M:M,'08'!U34,'EMP CON'!D:D,'EMP CON'!$Y$12,'EMP CON'!I:I,"Efetivado",'EMP CON'!E:E,'08'!$I$10)</f>
        <v>0</v>
      </c>
      <c r="AB34" s="398">
        <f>SUMIFS('EMP CON'!G:G,'EMP CON'!M:M,'08'!U34,'EMP CON'!D:D,'EMP CON'!$Y$13,'EMP CON'!I:I,"Efetivado",'EMP CON'!E:E,'08'!$I$10)</f>
        <v>0</v>
      </c>
      <c r="AH34" s="394">
        <f>'CAD3'!D27</f>
        <v>0</v>
      </c>
      <c r="AJ34" s="394">
        <f>'CAD3'!H27</f>
        <v>0</v>
      </c>
    </row>
    <row r="35" spans="2:36" x14ac:dyDescent="0.25"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U35" s="185">
        <v>2039</v>
      </c>
      <c r="V35" s="398">
        <f t="shared" si="2"/>
        <v>0</v>
      </c>
      <c r="W35" s="398">
        <f>SUMIFS('EMP ADQ'!G:G,'EMP ADQ'!M:M,'08'!U35,'EMP ADQ'!D:D,'EMP ADQ'!$Y$12,'EMP ADQ'!I:I,"Efetivado",'EMP ADQ'!E:E,'08'!$D$10)</f>
        <v>0</v>
      </c>
      <c r="X35" s="398">
        <f>SUMIFS('EMP ADQ'!G:G,'EMP ADQ'!M:M,'08'!U35,'EMP ADQ'!D:D,'EMP ADQ'!$Y$13,'EMP ADQ'!I:I,"Efetivado",'EMP ADQ'!E:E,'08'!$D$10)</f>
        <v>0</v>
      </c>
      <c r="Z35" s="398">
        <f t="shared" si="3"/>
        <v>300</v>
      </c>
      <c r="AA35" s="398">
        <f>SUMIFS('EMP CON'!G:G,'EMP CON'!M:M,'08'!U35,'EMP CON'!D:D,'EMP CON'!$Y$12,'EMP CON'!I:I,"Efetivado",'EMP CON'!E:E,'08'!$I$10)</f>
        <v>0</v>
      </c>
      <c r="AB35" s="398">
        <f>SUMIFS('EMP CON'!G:G,'EMP CON'!M:M,'08'!U35,'EMP CON'!D:D,'EMP CON'!$Y$13,'EMP CON'!I:I,"Efetivado",'EMP CON'!E:E,'08'!$I$10)</f>
        <v>0</v>
      </c>
      <c r="AH35" s="394">
        <f>'CAD3'!D28</f>
        <v>0</v>
      </c>
      <c r="AJ35" s="394">
        <f>'CAD3'!H28</f>
        <v>0</v>
      </c>
    </row>
    <row r="36" spans="2:36" x14ac:dyDescent="0.25"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U36" s="185">
        <v>2040</v>
      </c>
      <c r="V36" s="398">
        <f t="shared" si="2"/>
        <v>0</v>
      </c>
      <c r="W36" s="398">
        <f>SUMIFS('EMP ADQ'!G:G,'EMP ADQ'!M:M,'08'!U36,'EMP ADQ'!D:D,'EMP ADQ'!$Y$12,'EMP ADQ'!I:I,"Efetivado",'EMP ADQ'!E:E,'08'!$D$10)</f>
        <v>0</v>
      </c>
      <c r="X36" s="398">
        <f>SUMIFS('EMP ADQ'!G:G,'EMP ADQ'!M:M,'08'!U36,'EMP ADQ'!D:D,'EMP ADQ'!$Y$13,'EMP ADQ'!I:I,"Efetivado",'EMP ADQ'!E:E,'08'!$D$10)</f>
        <v>0</v>
      </c>
      <c r="Z36" s="398">
        <f t="shared" si="3"/>
        <v>300</v>
      </c>
      <c r="AA36" s="398">
        <f>SUMIFS('EMP CON'!G:G,'EMP CON'!M:M,'08'!U36,'EMP CON'!D:D,'EMP CON'!$Y$12,'EMP CON'!I:I,"Efetivado",'EMP CON'!E:E,'08'!$I$10)</f>
        <v>0</v>
      </c>
      <c r="AB36" s="398">
        <f>SUMIFS('EMP CON'!G:G,'EMP CON'!M:M,'08'!U36,'EMP CON'!D:D,'EMP CON'!$Y$13,'EMP CON'!I:I,"Efetivado",'EMP CON'!E:E,'08'!$I$10)</f>
        <v>0</v>
      </c>
      <c r="AH36" s="394">
        <f>'CAD3'!D29</f>
        <v>0</v>
      </c>
      <c r="AJ36" s="394">
        <f>'CAD3'!H29</f>
        <v>0</v>
      </c>
    </row>
    <row r="37" spans="2:36" x14ac:dyDescent="0.25"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U37" s="185">
        <v>2041</v>
      </c>
      <c r="V37" s="398">
        <f t="shared" si="2"/>
        <v>0</v>
      </c>
      <c r="W37" s="398">
        <f>SUMIFS('EMP ADQ'!G:G,'EMP ADQ'!M:M,'08'!U37,'EMP ADQ'!D:D,'EMP ADQ'!$Y$12,'EMP ADQ'!I:I,"Efetivado",'EMP ADQ'!E:E,'08'!$D$10)</f>
        <v>0</v>
      </c>
      <c r="X37" s="398">
        <f>SUMIFS('EMP ADQ'!G:G,'EMP ADQ'!M:M,'08'!U37,'EMP ADQ'!D:D,'EMP ADQ'!$Y$13,'EMP ADQ'!I:I,"Efetivado",'EMP ADQ'!E:E,'08'!$D$10)</f>
        <v>0</v>
      </c>
      <c r="Z37" s="398">
        <f t="shared" si="3"/>
        <v>300</v>
      </c>
      <c r="AA37" s="398">
        <f>SUMIFS('EMP CON'!G:G,'EMP CON'!M:M,'08'!U37,'EMP CON'!D:D,'EMP CON'!$Y$12,'EMP CON'!I:I,"Efetivado",'EMP CON'!E:E,'08'!$I$10)</f>
        <v>0</v>
      </c>
      <c r="AB37" s="398">
        <f>SUMIFS('EMP CON'!G:G,'EMP CON'!M:M,'08'!U37,'EMP CON'!D:D,'EMP CON'!$Y$13,'EMP CON'!I:I,"Efetivado",'EMP CON'!E:E,'08'!$I$10)</f>
        <v>0</v>
      </c>
      <c r="AH37" s="394">
        <f>'CAD3'!D30</f>
        <v>0</v>
      </c>
      <c r="AJ37" s="394">
        <f>'CAD3'!H30</f>
        <v>0</v>
      </c>
    </row>
    <row r="38" spans="2:36" x14ac:dyDescent="0.25"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U38" s="185">
        <v>2042</v>
      </c>
      <c r="V38" s="398">
        <f t="shared" si="2"/>
        <v>0</v>
      </c>
      <c r="W38" s="398">
        <f>SUMIFS('EMP ADQ'!G:G,'EMP ADQ'!M:M,'08'!U38,'EMP ADQ'!D:D,'EMP ADQ'!$Y$12,'EMP ADQ'!I:I,"Efetivado",'EMP ADQ'!E:E,'08'!$D$10)</f>
        <v>0</v>
      </c>
      <c r="X38" s="398">
        <f>SUMIFS('EMP ADQ'!G:G,'EMP ADQ'!M:M,'08'!U38,'EMP ADQ'!D:D,'EMP ADQ'!$Y$13,'EMP ADQ'!I:I,"Efetivado",'EMP ADQ'!E:E,'08'!$D$10)</f>
        <v>0</v>
      </c>
      <c r="Z38" s="398">
        <f t="shared" si="3"/>
        <v>300</v>
      </c>
      <c r="AA38" s="398">
        <f>SUMIFS('EMP CON'!G:G,'EMP CON'!M:M,'08'!U38,'EMP CON'!D:D,'EMP CON'!$Y$12,'EMP CON'!I:I,"Efetivado",'EMP CON'!E:E,'08'!$I$10)</f>
        <v>0</v>
      </c>
      <c r="AB38" s="398">
        <f>SUMIFS('EMP CON'!G:G,'EMP CON'!M:M,'08'!U38,'EMP CON'!D:D,'EMP CON'!$Y$13,'EMP CON'!I:I,"Efetivado",'EMP CON'!E:E,'08'!$I$10)</f>
        <v>0</v>
      </c>
      <c r="AH38" s="394">
        <f>'CAD3'!D31</f>
        <v>0</v>
      </c>
      <c r="AJ38" s="394">
        <f>'CAD3'!H31</f>
        <v>0</v>
      </c>
    </row>
    <row r="39" spans="2:36" x14ac:dyDescent="0.25"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U39" s="185">
        <v>2043</v>
      </c>
      <c r="V39" s="398">
        <f t="shared" si="2"/>
        <v>0</v>
      </c>
      <c r="W39" s="398">
        <f>SUMIFS('EMP ADQ'!G:G,'EMP ADQ'!M:M,'08'!U39,'EMP ADQ'!D:D,'EMP ADQ'!$Y$12,'EMP ADQ'!I:I,"Efetivado",'EMP ADQ'!E:E,'08'!$D$10)</f>
        <v>0</v>
      </c>
      <c r="X39" s="398">
        <f>SUMIFS('EMP ADQ'!G:G,'EMP ADQ'!M:M,'08'!U39,'EMP ADQ'!D:D,'EMP ADQ'!$Y$13,'EMP ADQ'!I:I,"Efetivado",'EMP ADQ'!E:E,'08'!$D$10)</f>
        <v>0</v>
      </c>
      <c r="Z39" s="398">
        <f t="shared" si="3"/>
        <v>300</v>
      </c>
      <c r="AA39" s="398">
        <f>SUMIFS('EMP CON'!G:G,'EMP CON'!M:M,'08'!U39,'EMP CON'!D:D,'EMP CON'!$Y$12,'EMP CON'!I:I,"Efetivado",'EMP CON'!E:E,'08'!$I$10)</f>
        <v>0</v>
      </c>
      <c r="AB39" s="398">
        <f>SUMIFS('EMP CON'!G:G,'EMP CON'!M:M,'08'!U39,'EMP CON'!D:D,'EMP CON'!$Y$13,'EMP CON'!I:I,"Efetivado",'EMP CON'!E:E,'08'!$I$10)</f>
        <v>0</v>
      </c>
      <c r="AH39" s="394">
        <f>'CAD3'!D32</f>
        <v>0</v>
      </c>
      <c r="AJ39" s="394">
        <f>'CAD3'!H32</f>
        <v>0</v>
      </c>
    </row>
    <row r="40" spans="2:36" x14ac:dyDescent="0.25"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259"/>
      <c r="U40" s="185">
        <v>2044</v>
      </c>
      <c r="V40" s="398">
        <f t="shared" si="2"/>
        <v>0</v>
      </c>
      <c r="W40" s="398">
        <f>SUMIFS('EMP ADQ'!G:G,'EMP ADQ'!M:M,'08'!U40,'EMP ADQ'!D:D,'EMP ADQ'!$Y$12,'EMP ADQ'!I:I,"Efetivado",'EMP ADQ'!E:E,'08'!$D$10)</f>
        <v>0</v>
      </c>
      <c r="X40" s="398">
        <f>SUMIFS('EMP ADQ'!G:G,'EMP ADQ'!M:M,'08'!U40,'EMP ADQ'!D:D,'EMP ADQ'!$Y$13,'EMP ADQ'!I:I,"Efetivado",'EMP ADQ'!E:E,'08'!$D$10)</f>
        <v>0</v>
      </c>
      <c r="Z40" s="398">
        <f t="shared" si="3"/>
        <v>300</v>
      </c>
      <c r="AA40" s="398">
        <f>SUMIFS('EMP CON'!G:G,'EMP CON'!M:M,'08'!U40,'EMP CON'!D:D,'EMP CON'!$Y$12,'EMP CON'!I:I,"Efetivado",'EMP CON'!E:E,'08'!$I$10)</f>
        <v>0</v>
      </c>
      <c r="AB40" s="398">
        <f>SUMIFS('EMP CON'!G:G,'EMP CON'!M:M,'08'!U40,'EMP CON'!D:D,'EMP CON'!$Y$13,'EMP CON'!I:I,"Efetivado",'EMP CON'!E:E,'08'!$I$10)</f>
        <v>0</v>
      </c>
      <c r="AH40" s="394">
        <f>'CAD3'!D33</f>
        <v>0</v>
      </c>
      <c r="AJ40" s="394">
        <f>'CAD3'!H33</f>
        <v>0</v>
      </c>
    </row>
    <row r="41" spans="2:36" x14ac:dyDescent="0.25"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259"/>
      <c r="U41" s="185">
        <v>2045</v>
      </c>
      <c r="V41" s="398">
        <f t="shared" si="2"/>
        <v>0</v>
      </c>
      <c r="W41" s="398">
        <f>SUMIFS('EMP ADQ'!G:G,'EMP ADQ'!M:M,'08'!U41,'EMP ADQ'!D:D,'EMP ADQ'!$Y$12,'EMP ADQ'!I:I,"Efetivado",'EMP ADQ'!E:E,'08'!$D$10)</f>
        <v>0</v>
      </c>
      <c r="X41" s="398">
        <f>SUMIFS('EMP ADQ'!G:G,'EMP ADQ'!M:M,'08'!U41,'EMP ADQ'!D:D,'EMP ADQ'!$Y$13,'EMP ADQ'!I:I,"Efetivado",'EMP ADQ'!E:E,'08'!$D$10)</f>
        <v>0</v>
      </c>
      <c r="Z41" s="398">
        <f t="shared" si="3"/>
        <v>300</v>
      </c>
      <c r="AA41" s="398">
        <f>SUMIFS('EMP CON'!G:G,'EMP CON'!M:M,'08'!U41,'EMP CON'!D:D,'EMP CON'!$Y$12,'EMP CON'!I:I,"Efetivado",'EMP CON'!E:E,'08'!$I$10)</f>
        <v>0</v>
      </c>
      <c r="AB41" s="398">
        <f>SUMIFS('EMP CON'!G:G,'EMP CON'!M:M,'08'!U41,'EMP CON'!D:D,'EMP CON'!$Y$13,'EMP CON'!I:I,"Efetivado",'EMP CON'!E:E,'08'!$I$10)</f>
        <v>0</v>
      </c>
      <c r="AH41" s="394">
        <f>'CAD3'!D34</f>
        <v>0</v>
      </c>
      <c r="AJ41" s="394">
        <f>'CAD3'!H34</f>
        <v>0</v>
      </c>
    </row>
    <row r="42" spans="2:36" x14ac:dyDescent="0.25"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259"/>
      <c r="U42" s="185">
        <v>2046</v>
      </c>
      <c r="V42" s="398">
        <f t="shared" si="2"/>
        <v>0</v>
      </c>
      <c r="W42" s="398">
        <f>SUMIFS('EMP ADQ'!G:G,'EMP ADQ'!M:M,'08'!U42,'EMP ADQ'!D:D,'EMP ADQ'!$Y$12,'EMP ADQ'!I:I,"Efetivado",'EMP ADQ'!E:E,'08'!$D$10)</f>
        <v>0</v>
      </c>
      <c r="X42" s="398">
        <f>SUMIFS('EMP ADQ'!G:G,'EMP ADQ'!M:M,'08'!U42,'EMP ADQ'!D:D,'EMP ADQ'!$Y$13,'EMP ADQ'!I:I,"Efetivado",'EMP ADQ'!E:E,'08'!$D$10)</f>
        <v>0</v>
      </c>
      <c r="Z42" s="398">
        <f t="shared" si="3"/>
        <v>300</v>
      </c>
      <c r="AA42" s="398">
        <f>SUMIFS('EMP CON'!G:G,'EMP CON'!M:M,'08'!U42,'EMP CON'!D:D,'EMP CON'!$Y$12,'EMP CON'!I:I,"Efetivado",'EMP CON'!E:E,'08'!$I$10)</f>
        <v>0</v>
      </c>
      <c r="AB42" s="398">
        <f>SUMIFS('EMP CON'!G:G,'EMP CON'!M:M,'08'!U42,'EMP CON'!D:D,'EMP CON'!$Y$13,'EMP CON'!I:I,"Efetivado",'EMP CON'!E:E,'08'!$I$10)</f>
        <v>0</v>
      </c>
      <c r="AH42" s="394">
        <f>'CAD3'!D35</f>
        <v>0</v>
      </c>
      <c r="AJ42" s="394">
        <f>'CAD3'!H35</f>
        <v>0</v>
      </c>
    </row>
    <row r="43" spans="2:36" x14ac:dyDescent="0.25"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259"/>
      <c r="U43" s="185">
        <v>2047</v>
      </c>
      <c r="V43" s="398">
        <f t="shared" si="2"/>
        <v>0</v>
      </c>
      <c r="W43" s="398">
        <f>SUMIFS('EMP ADQ'!G:G,'EMP ADQ'!M:M,'08'!U43,'EMP ADQ'!D:D,'EMP ADQ'!$Y$12,'EMP ADQ'!I:I,"Efetivado",'EMP ADQ'!E:E,'08'!$D$10)</f>
        <v>0</v>
      </c>
      <c r="X43" s="398">
        <f>SUMIFS('EMP ADQ'!G:G,'EMP ADQ'!M:M,'08'!U43,'EMP ADQ'!D:D,'EMP ADQ'!$Y$13,'EMP ADQ'!I:I,"Efetivado",'EMP ADQ'!E:E,'08'!$D$10)</f>
        <v>0</v>
      </c>
      <c r="Z43" s="398">
        <f t="shared" si="3"/>
        <v>300</v>
      </c>
      <c r="AA43" s="398">
        <f>SUMIFS('EMP CON'!G:G,'EMP CON'!M:M,'08'!U43,'EMP CON'!D:D,'EMP CON'!$Y$12,'EMP CON'!I:I,"Efetivado",'EMP CON'!E:E,'08'!$I$10)</f>
        <v>0</v>
      </c>
      <c r="AB43" s="398">
        <f>SUMIFS('EMP CON'!G:G,'EMP CON'!M:M,'08'!U43,'EMP CON'!D:D,'EMP CON'!$Y$13,'EMP CON'!I:I,"Efetivado",'EMP CON'!E:E,'08'!$I$10)</f>
        <v>0</v>
      </c>
      <c r="AH43" s="394">
        <f>'CAD3'!D36</f>
        <v>0</v>
      </c>
      <c r="AJ43" s="394">
        <f>'CAD3'!H36</f>
        <v>0</v>
      </c>
    </row>
    <row r="44" spans="2:36" x14ac:dyDescent="0.25"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259"/>
      <c r="U44" s="185">
        <v>2048</v>
      </c>
      <c r="V44" s="398">
        <f t="shared" si="2"/>
        <v>0</v>
      </c>
      <c r="W44" s="398">
        <f>SUMIFS('EMP ADQ'!G:G,'EMP ADQ'!M:M,'08'!U44,'EMP ADQ'!D:D,'EMP ADQ'!$Y$12,'EMP ADQ'!I:I,"Efetivado",'EMP ADQ'!E:E,'08'!$D$10)</f>
        <v>0</v>
      </c>
      <c r="X44" s="398">
        <f>SUMIFS('EMP ADQ'!G:G,'EMP ADQ'!M:M,'08'!U44,'EMP ADQ'!D:D,'EMP ADQ'!$Y$13,'EMP ADQ'!I:I,"Efetivado",'EMP ADQ'!E:E,'08'!$D$10)</f>
        <v>0</v>
      </c>
      <c r="Z44" s="398">
        <f t="shared" si="3"/>
        <v>300</v>
      </c>
      <c r="AA44" s="398">
        <f>SUMIFS('EMP CON'!G:G,'EMP CON'!M:M,'08'!U44,'EMP CON'!D:D,'EMP CON'!$Y$12,'EMP CON'!I:I,"Efetivado",'EMP CON'!E:E,'08'!$I$10)</f>
        <v>0</v>
      </c>
      <c r="AB44" s="398">
        <f>SUMIFS('EMP CON'!G:G,'EMP CON'!M:M,'08'!U44,'EMP CON'!D:D,'EMP CON'!$Y$13,'EMP CON'!I:I,"Efetivado",'EMP CON'!E:E,'08'!$I$10)</f>
        <v>0</v>
      </c>
      <c r="AH44" s="394">
        <f>'CAD3'!D37</f>
        <v>0</v>
      </c>
      <c r="AJ44" s="394">
        <f>'CAD3'!H37</f>
        <v>0</v>
      </c>
    </row>
    <row r="45" spans="2:36" x14ac:dyDescent="0.25">
      <c r="B45" s="65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259"/>
      <c r="U45" s="185">
        <v>2049</v>
      </c>
      <c r="V45" s="398">
        <f t="shared" si="2"/>
        <v>0</v>
      </c>
      <c r="W45" s="398">
        <f>SUMIFS('EMP ADQ'!G:G,'EMP ADQ'!M:M,'08'!U45,'EMP ADQ'!D:D,'EMP ADQ'!$Y$12,'EMP ADQ'!I:I,"Efetivado",'EMP ADQ'!E:E,'08'!$D$10)</f>
        <v>0</v>
      </c>
      <c r="X45" s="398">
        <f>SUMIFS('EMP ADQ'!G:G,'EMP ADQ'!M:M,'08'!U45,'EMP ADQ'!D:D,'EMP ADQ'!$Y$13,'EMP ADQ'!I:I,"Efetivado",'EMP ADQ'!E:E,'08'!$D$10)</f>
        <v>0</v>
      </c>
      <c r="Z45" s="398">
        <f t="shared" si="3"/>
        <v>300</v>
      </c>
      <c r="AA45" s="398">
        <f>SUMIFS('EMP CON'!G:G,'EMP CON'!M:M,'08'!U45,'EMP CON'!D:D,'EMP CON'!$Y$12,'EMP CON'!I:I,"Efetivado",'EMP CON'!E:E,'08'!$I$10)</f>
        <v>0</v>
      </c>
      <c r="AB45" s="398">
        <f>SUMIFS('EMP CON'!G:G,'EMP CON'!M:M,'08'!U45,'EMP CON'!D:D,'EMP CON'!$Y$13,'EMP CON'!I:I,"Efetivado",'EMP CON'!E:E,'08'!$I$10)</f>
        <v>0</v>
      </c>
      <c r="AH45" s="394">
        <f>'CAD3'!D38</f>
        <v>0</v>
      </c>
      <c r="AJ45" s="394">
        <f>'CAD3'!H38</f>
        <v>0</v>
      </c>
    </row>
    <row r="46" spans="2:36" x14ac:dyDescent="0.25"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259"/>
      <c r="U46" s="185">
        <v>2050</v>
      </c>
      <c r="V46" s="398">
        <f t="shared" si="2"/>
        <v>0</v>
      </c>
      <c r="W46" s="398">
        <f>SUMIFS('EMP ADQ'!G:G,'EMP ADQ'!M:M,'08'!U46,'EMP ADQ'!D:D,'EMP ADQ'!$Y$12,'EMP ADQ'!I:I,"Efetivado",'EMP ADQ'!E:E,'08'!$D$10)</f>
        <v>0</v>
      </c>
      <c r="X46" s="398">
        <f>SUMIFS('EMP ADQ'!G:G,'EMP ADQ'!M:M,'08'!U46,'EMP ADQ'!D:D,'EMP ADQ'!$Y$13,'EMP ADQ'!I:I,"Efetivado",'EMP ADQ'!E:E,'08'!$D$10)</f>
        <v>0</v>
      </c>
      <c r="Z46" s="398">
        <f t="shared" si="3"/>
        <v>300</v>
      </c>
      <c r="AA46" s="398">
        <f>SUMIFS('EMP CON'!G:G,'EMP CON'!M:M,'08'!U46,'EMP CON'!D:D,'EMP CON'!$Y$12,'EMP CON'!I:I,"Efetivado",'EMP CON'!E:E,'08'!$I$10)</f>
        <v>0</v>
      </c>
      <c r="AB46" s="398">
        <f>SUMIFS('EMP CON'!G:G,'EMP CON'!M:M,'08'!U46,'EMP CON'!D:D,'EMP CON'!$Y$13,'EMP CON'!I:I,"Efetivado",'EMP CON'!E:E,'08'!$I$10)</f>
        <v>0</v>
      </c>
      <c r="AH46" s="394">
        <f>'CAD3'!D39</f>
        <v>0</v>
      </c>
      <c r="AJ46" s="394">
        <f>'CAD3'!H39</f>
        <v>0</v>
      </c>
    </row>
    <row r="47" spans="2:36" x14ac:dyDescent="0.25">
      <c r="B47" s="65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259"/>
      <c r="U47" s="185">
        <v>2051</v>
      </c>
      <c r="V47" s="398">
        <f t="shared" si="2"/>
        <v>0</v>
      </c>
      <c r="W47" s="398">
        <f>SUMIFS('EMP ADQ'!G:G,'EMP ADQ'!M:M,'08'!U47,'EMP ADQ'!D:D,'EMP ADQ'!$Y$12,'EMP ADQ'!I:I,"Efetivado",'EMP ADQ'!E:E,'08'!$D$10)</f>
        <v>0</v>
      </c>
      <c r="X47" s="398">
        <f>SUMIFS('EMP ADQ'!G:G,'EMP ADQ'!M:M,'08'!U47,'EMP ADQ'!D:D,'EMP ADQ'!$Y$13,'EMP ADQ'!I:I,"Efetivado",'EMP ADQ'!E:E,'08'!$D$10)</f>
        <v>0</v>
      </c>
      <c r="Z47" s="398">
        <f t="shared" si="3"/>
        <v>300</v>
      </c>
      <c r="AA47" s="398">
        <f>SUMIFS('EMP CON'!G:G,'EMP CON'!M:M,'08'!U47,'EMP CON'!D:D,'EMP CON'!$Y$12,'EMP CON'!I:I,"Efetivado",'EMP CON'!E:E,'08'!$I$10)</f>
        <v>0</v>
      </c>
      <c r="AB47" s="398">
        <f>SUMIFS('EMP CON'!G:G,'EMP CON'!M:M,'08'!U47,'EMP CON'!D:D,'EMP CON'!$Y$13,'EMP CON'!I:I,"Efetivado",'EMP CON'!E:E,'08'!$I$10)</f>
        <v>0</v>
      </c>
      <c r="AH47" s="394">
        <f>'CAD3'!D40</f>
        <v>0</v>
      </c>
      <c r="AJ47" s="394">
        <f>'CAD3'!H40</f>
        <v>0</v>
      </c>
    </row>
    <row r="48" spans="2:36" x14ac:dyDescent="0.25"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259"/>
      <c r="U48" s="185">
        <v>2052</v>
      </c>
      <c r="V48" s="398">
        <f t="shared" si="2"/>
        <v>0</v>
      </c>
      <c r="W48" s="398">
        <f>SUMIFS('EMP ADQ'!G:G,'EMP ADQ'!M:M,'08'!U48,'EMP ADQ'!D:D,'EMP ADQ'!$Y$12,'EMP ADQ'!I:I,"Efetivado",'EMP ADQ'!E:E,'08'!$D$10)</f>
        <v>0</v>
      </c>
      <c r="X48" s="398">
        <f>SUMIFS('EMP ADQ'!G:G,'EMP ADQ'!M:M,'08'!U48,'EMP ADQ'!D:D,'EMP ADQ'!$Y$13,'EMP ADQ'!I:I,"Efetivado",'EMP ADQ'!E:E,'08'!$D$10)</f>
        <v>0</v>
      </c>
      <c r="Z48" s="398">
        <f t="shared" si="3"/>
        <v>300</v>
      </c>
      <c r="AA48" s="398">
        <f>SUMIFS('EMP CON'!G:G,'EMP CON'!M:M,'08'!U48,'EMP CON'!D:D,'EMP CON'!$Y$12,'EMP CON'!I:I,"Efetivado",'EMP CON'!E:E,'08'!$I$10)</f>
        <v>0</v>
      </c>
      <c r="AB48" s="398">
        <f>SUMIFS('EMP CON'!G:G,'EMP CON'!M:M,'08'!U48,'EMP CON'!D:D,'EMP CON'!$Y$13,'EMP CON'!I:I,"Efetivado",'EMP CON'!E:E,'08'!$I$10)</f>
        <v>0</v>
      </c>
      <c r="AH48" s="394">
        <f>'CAD3'!D41</f>
        <v>0</v>
      </c>
      <c r="AJ48" s="394">
        <f>'CAD3'!H41</f>
        <v>0</v>
      </c>
    </row>
    <row r="49" spans="2:36" x14ac:dyDescent="0.25"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259"/>
      <c r="U49" s="185">
        <v>2053</v>
      </c>
      <c r="V49" s="398">
        <f t="shared" si="2"/>
        <v>0</v>
      </c>
      <c r="W49" s="398">
        <f>SUMIFS('EMP ADQ'!G:G,'EMP ADQ'!M:M,'08'!U49,'EMP ADQ'!D:D,'EMP ADQ'!$Y$12,'EMP ADQ'!I:I,"Efetivado",'EMP ADQ'!E:E,'08'!$D$10)</f>
        <v>0</v>
      </c>
      <c r="X49" s="398">
        <f>SUMIFS('EMP ADQ'!G:G,'EMP ADQ'!M:M,'08'!U49,'EMP ADQ'!D:D,'EMP ADQ'!$Y$13,'EMP ADQ'!I:I,"Efetivado",'EMP ADQ'!E:E,'08'!$D$10)</f>
        <v>0</v>
      </c>
      <c r="Z49" s="398">
        <f t="shared" si="3"/>
        <v>300</v>
      </c>
      <c r="AA49" s="398">
        <f>SUMIFS('EMP CON'!G:G,'EMP CON'!M:M,'08'!U49,'EMP CON'!D:D,'EMP CON'!$Y$12,'EMP CON'!I:I,"Efetivado",'EMP CON'!E:E,'08'!$I$10)</f>
        <v>0</v>
      </c>
      <c r="AB49" s="398">
        <f>SUMIFS('EMP CON'!G:G,'EMP CON'!M:M,'08'!U49,'EMP CON'!D:D,'EMP CON'!$Y$13,'EMP CON'!I:I,"Efetivado",'EMP CON'!E:E,'08'!$I$10)</f>
        <v>0</v>
      </c>
      <c r="AH49" s="394">
        <f>'CAD3'!D42</f>
        <v>0</v>
      </c>
      <c r="AJ49" s="394">
        <f>'CAD3'!H42</f>
        <v>0</v>
      </c>
    </row>
    <row r="50" spans="2:36" x14ac:dyDescent="0.25"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259"/>
      <c r="U50" s="185">
        <v>2054</v>
      </c>
      <c r="V50" s="398">
        <f t="shared" si="2"/>
        <v>0</v>
      </c>
      <c r="W50" s="398">
        <f>SUMIFS('EMP ADQ'!G:G,'EMP ADQ'!M:M,'08'!U50,'EMP ADQ'!D:D,'EMP ADQ'!$Y$12,'EMP ADQ'!I:I,"Efetivado",'EMP ADQ'!E:E,'08'!$D$10)</f>
        <v>0</v>
      </c>
      <c r="X50" s="398">
        <f>SUMIFS('EMP ADQ'!G:G,'EMP ADQ'!M:M,'08'!U50,'EMP ADQ'!D:D,'EMP ADQ'!$Y$13,'EMP ADQ'!I:I,"Efetivado",'EMP ADQ'!E:E,'08'!$D$10)</f>
        <v>0</v>
      </c>
      <c r="Z50" s="398">
        <f t="shared" si="3"/>
        <v>300</v>
      </c>
      <c r="AA50" s="398">
        <f>SUMIFS('EMP CON'!G:G,'EMP CON'!M:M,'08'!U50,'EMP CON'!D:D,'EMP CON'!$Y$12,'EMP CON'!I:I,"Efetivado",'EMP CON'!E:E,'08'!$I$10)</f>
        <v>0</v>
      </c>
      <c r="AB50" s="398">
        <f>SUMIFS('EMP CON'!G:G,'EMP CON'!M:M,'08'!U50,'EMP CON'!D:D,'EMP CON'!$Y$13,'EMP CON'!I:I,"Efetivado",'EMP CON'!E:E,'08'!$I$10)</f>
        <v>0</v>
      </c>
      <c r="AH50" s="394">
        <f>'CAD3'!D43</f>
        <v>0</v>
      </c>
      <c r="AJ50" s="394">
        <f>'CAD3'!H43</f>
        <v>0</v>
      </c>
    </row>
    <row r="51" spans="2:36" x14ac:dyDescent="0.25">
      <c r="B51" s="65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259"/>
      <c r="U51" s="185">
        <v>2055</v>
      </c>
      <c r="V51" s="398">
        <f t="shared" si="2"/>
        <v>0</v>
      </c>
      <c r="W51" s="398">
        <f>SUMIFS('EMP ADQ'!G:G,'EMP ADQ'!M:M,'08'!U51,'EMP ADQ'!D:D,'EMP ADQ'!$Y$12,'EMP ADQ'!I:I,"Efetivado",'EMP ADQ'!E:E,'08'!$D$10)</f>
        <v>0</v>
      </c>
      <c r="X51" s="398">
        <f>SUMIFS('EMP ADQ'!G:G,'EMP ADQ'!M:M,'08'!U51,'EMP ADQ'!D:D,'EMP ADQ'!$Y$13,'EMP ADQ'!I:I,"Efetivado",'EMP ADQ'!E:E,'08'!$D$10)</f>
        <v>0</v>
      </c>
      <c r="Z51" s="398">
        <f t="shared" si="3"/>
        <v>300</v>
      </c>
      <c r="AA51" s="398">
        <f>SUMIFS('EMP CON'!G:G,'EMP CON'!M:M,'08'!U51,'EMP CON'!D:D,'EMP CON'!$Y$12,'EMP CON'!I:I,"Efetivado",'EMP CON'!E:E,'08'!$I$10)</f>
        <v>0</v>
      </c>
      <c r="AB51" s="398">
        <f>SUMIFS('EMP CON'!G:G,'EMP CON'!M:M,'08'!U51,'EMP CON'!D:D,'EMP CON'!$Y$13,'EMP CON'!I:I,"Efetivado",'EMP CON'!E:E,'08'!$I$10)</f>
        <v>0</v>
      </c>
      <c r="AH51" s="394">
        <f>'CAD3'!D44</f>
        <v>0</v>
      </c>
      <c r="AJ51" s="394">
        <f>'CAD3'!H44</f>
        <v>0</v>
      </c>
    </row>
    <row r="52" spans="2:36" x14ac:dyDescent="0.25">
      <c r="B52" s="65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259"/>
      <c r="U52" s="185">
        <v>2056</v>
      </c>
      <c r="V52" s="398">
        <f t="shared" si="2"/>
        <v>0</v>
      </c>
      <c r="W52" s="398">
        <f>SUMIFS('EMP ADQ'!G:G,'EMP ADQ'!M:M,'08'!U52,'EMP ADQ'!D:D,'EMP ADQ'!$Y$12,'EMP ADQ'!I:I,"Efetivado",'EMP ADQ'!E:E,'08'!$D$10)</f>
        <v>0</v>
      </c>
      <c r="X52" s="398">
        <f>SUMIFS('EMP ADQ'!G:G,'EMP ADQ'!M:M,'08'!U52,'EMP ADQ'!D:D,'EMP ADQ'!$Y$13,'EMP ADQ'!I:I,"Efetivado",'EMP ADQ'!E:E,'08'!$D$10)</f>
        <v>0</v>
      </c>
      <c r="Z52" s="398">
        <f t="shared" si="3"/>
        <v>300</v>
      </c>
      <c r="AA52" s="398">
        <f>SUMIFS('EMP CON'!G:G,'EMP CON'!M:M,'08'!U52,'EMP CON'!D:D,'EMP CON'!$Y$12,'EMP CON'!I:I,"Efetivado",'EMP CON'!E:E,'08'!$I$10)</f>
        <v>0</v>
      </c>
      <c r="AB52" s="398">
        <f>SUMIFS('EMP CON'!G:G,'EMP CON'!M:M,'08'!U52,'EMP CON'!D:D,'EMP CON'!$Y$13,'EMP CON'!I:I,"Efetivado",'EMP CON'!E:E,'08'!$I$10)</f>
        <v>0</v>
      </c>
      <c r="AH52" s="394">
        <f>'CAD3'!D45</f>
        <v>0</v>
      </c>
      <c r="AJ52" s="394">
        <f>'CAD3'!H45</f>
        <v>0</v>
      </c>
    </row>
    <row r="53" spans="2:36" x14ac:dyDescent="0.25">
      <c r="B53" s="65"/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259"/>
      <c r="U53" s="185">
        <v>2057</v>
      </c>
      <c r="V53" s="398">
        <f t="shared" si="2"/>
        <v>0</v>
      </c>
      <c r="W53" s="398">
        <f>SUMIFS('EMP ADQ'!G:G,'EMP ADQ'!M:M,'08'!U53,'EMP ADQ'!D:D,'EMP ADQ'!$Y$12,'EMP ADQ'!I:I,"Efetivado",'EMP ADQ'!E:E,'08'!$D$10)</f>
        <v>0</v>
      </c>
      <c r="X53" s="398">
        <f>SUMIFS('EMP ADQ'!G:G,'EMP ADQ'!M:M,'08'!U53,'EMP ADQ'!D:D,'EMP ADQ'!$Y$13,'EMP ADQ'!I:I,"Efetivado",'EMP ADQ'!E:E,'08'!$D$10)</f>
        <v>0</v>
      </c>
      <c r="Z53" s="398">
        <f t="shared" si="3"/>
        <v>300</v>
      </c>
      <c r="AA53" s="398">
        <f>SUMIFS('EMP CON'!G:G,'EMP CON'!M:M,'08'!U53,'EMP CON'!D:D,'EMP CON'!$Y$12,'EMP CON'!I:I,"Efetivado",'EMP CON'!E:E,'08'!$I$10)</f>
        <v>0</v>
      </c>
      <c r="AB53" s="398">
        <f>SUMIFS('EMP CON'!G:G,'EMP CON'!M:M,'08'!U53,'EMP CON'!D:D,'EMP CON'!$Y$13,'EMP CON'!I:I,"Efetivado",'EMP CON'!E:E,'08'!$I$10)</f>
        <v>0</v>
      </c>
      <c r="AH53" s="394">
        <f>'CAD3'!D46</f>
        <v>0</v>
      </c>
      <c r="AJ53" s="394">
        <f>'CAD3'!H46</f>
        <v>0</v>
      </c>
    </row>
    <row r="54" spans="2:36" x14ac:dyDescent="0.25"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259"/>
      <c r="U54" s="185">
        <v>2058</v>
      </c>
      <c r="V54" s="398">
        <f t="shared" si="2"/>
        <v>0</v>
      </c>
      <c r="W54" s="398">
        <f>SUMIFS('EMP ADQ'!G:G,'EMP ADQ'!M:M,'08'!U54,'EMP ADQ'!D:D,'EMP ADQ'!$Y$12,'EMP ADQ'!I:I,"Efetivado",'EMP ADQ'!E:E,'08'!$D$10)</f>
        <v>0</v>
      </c>
      <c r="X54" s="398">
        <f>SUMIFS('EMP ADQ'!G:G,'EMP ADQ'!M:M,'08'!U54,'EMP ADQ'!D:D,'EMP ADQ'!$Y$13,'EMP ADQ'!I:I,"Efetivado",'EMP ADQ'!E:E,'08'!$D$10)</f>
        <v>0</v>
      </c>
      <c r="Z54" s="398">
        <f t="shared" si="3"/>
        <v>300</v>
      </c>
      <c r="AA54" s="398">
        <f>SUMIFS('EMP CON'!G:G,'EMP CON'!M:M,'08'!U54,'EMP CON'!D:D,'EMP CON'!$Y$12,'EMP CON'!I:I,"Efetivado",'EMP CON'!E:E,'08'!$I$10)</f>
        <v>0</v>
      </c>
      <c r="AB54" s="398">
        <f>SUMIFS('EMP CON'!G:G,'EMP CON'!M:M,'08'!U54,'EMP CON'!D:D,'EMP CON'!$Y$13,'EMP CON'!I:I,"Efetivado",'EMP CON'!E:E,'08'!$I$10)</f>
        <v>0</v>
      </c>
      <c r="AH54" s="394">
        <f>'CAD3'!D47</f>
        <v>0</v>
      </c>
      <c r="AJ54" s="394">
        <f>'CAD3'!H47</f>
        <v>0</v>
      </c>
    </row>
    <row r="55" spans="2:36" x14ac:dyDescent="0.25">
      <c r="B55" s="65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259"/>
      <c r="U55" s="185">
        <v>2059</v>
      </c>
      <c r="V55" s="398">
        <f t="shared" si="2"/>
        <v>0</v>
      </c>
      <c r="W55" s="398">
        <f>SUMIFS('EMP ADQ'!G:G,'EMP ADQ'!M:M,'08'!U55,'EMP ADQ'!D:D,'EMP ADQ'!$Y$12,'EMP ADQ'!I:I,"Efetivado",'EMP ADQ'!E:E,'08'!$D$10)</f>
        <v>0</v>
      </c>
      <c r="X55" s="398">
        <f>SUMIFS('EMP ADQ'!G:G,'EMP ADQ'!M:M,'08'!U55,'EMP ADQ'!D:D,'EMP ADQ'!$Y$13,'EMP ADQ'!I:I,"Efetivado",'EMP ADQ'!E:E,'08'!$D$10)</f>
        <v>0</v>
      </c>
      <c r="Z55" s="398">
        <f t="shared" si="3"/>
        <v>300</v>
      </c>
      <c r="AA55" s="398">
        <f>SUMIFS('EMP CON'!G:G,'EMP CON'!M:M,'08'!U55,'EMP CON'!D:D,'EMP CON'!$Y$12,'EMP CON'!I:I,"Efetivado",'EMP CON'!E:E,'08'!$I$10)</f>
        <v>0</v>
      </c>
      <c r="AB55" s="398">
        <f>SUMIFS('EMP CON'!G:G,'EMP CON'!M:M,'08'!U55,'EMP CON'!D:D,'EMP CON'!$Y$13,'EMP CON'!I:I,"Efetivado",'EMP CON'!E:E,'08'!$I$10)</f>
        <v>0</v>
      </c>
      <c r="AH55" s="394">
        <f>'CAD3'!D48</f>
        <v>0</v>
      </c>
      <c r="AJ55" s="394">
        <f>'CAD3'!H48</f>
        <v>0</v>
      </c>
    </row>
    <row r="56" spans="2:36" x14ac:dyDescent="0.25"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259"/>
      <c r="U56" s="185">
        <v>2060</v>
      </c>
      <c r="V56" s="398">
        <f t="shared" si="2"/>
        <v>0</v>
      </c>
      <c r="W56" s="398">
        <f>SUMIFS('EMP ADQ'!G:G,'EMP ADQ'!M:M,'08'!U56,'EMP ADQ'!D:D,'EMP ADQ'!$Y$12,'EMP ADQ'!I:I,"Efetivado",'EMP ADQ'!E:E,'08'!$D$10)</f>
        <v>0</v>
      </c>
      <c r="X56" s="398">
        <f>SUMIFS('EMP ADQ'!G:G,'EMP ADQ'!M:M,'08'!U56,'EMP ADQ'!D:D,'EMP ADQ'!$Y$13,'EMP ADQ'!I:I,"Efetivado",'EMP ADQ'!E:E,'08'!$D$10)</f>
        <v>0</v>
      </c>
      <c r="Z56" s="398">
        <f t="shared" si="3"/>
        <v>300</v>
      </c>
      <c r="AA56" s="398">
        <f>SUMIFS('EMP CON'!G:G,'EMP CON'!M:M,'08'!U56,'EMP CON'!D:D,'EMP CON'!$Y$12,'EMP CON'!I:I,"Efetivado",'EMP CON'!E:E,'08'!$I$10)</f>
        <v>0</v>
      </c>
      <c r="AB56" s="398">
        <f>SUMIFS('EMP CON'!G:G,'EMP CON'!M:M,'08'!U56,'EMP CON'!D:D,'EMP CON'!$Y$13,'EMP CON'!I:I,"Efetivado",'EMP CON'!E:E,'08'!$I$10)</f>
        <v>0</v>
      </c>
      <c r="AH56" s="394">
        <f>'CAD3'!D49</f>
        <v>0</v>
      </c>
      <c r="AJ56" s="394">
        <f>'CAD3'!H49</f>
        <v>0</v>
      </c>
    </row>
    <row r="57" spans="2:36" x14ac:dyDescent="0.25"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259"/>
      <c r="U57" s="185">
        <v>2061</v>
      </c>
      <c r="V57" s="398">
        <f t="shared" si="2"/>
        <v>0</v>
      </c>
      <c r="W57" s="398">
        <f>SUMIFS('EMP ADQ'!G:G,'EMP ADQ'!M:M,'08'!U57,'EMP ADQ'!D:D,'EMP ADQ'!$Y$12,'EMP ADQ'!I:I,"Efetivado",'EMP ADQ'!E:E,'08'!$D$10)</f>
        <v>0</v>
      </c>
      <c r="X57" s="398">
        <f>SUMIFS('EMP ADQ'!G:G,'EMP ADQ'!M:M,'08'!U57,'EMP ADQ'!D:D,'EMP ADQ'!$Y$13,'EMP ADQ'!I:I,"Efetivado",'EMP ADQ'!E:E,'08'!$D$10)</f>
        <v>0</v>
      </c>
      <c r="Z57" s="398">
        <f t="shared" si="3"/>
        <v>300</v>
      </c>
      <c r="AA57" s="398">
        <f>SUMIFS('EMP CON'!G:G,'EMP CON'!M:M,'08'!U57,'EMP CON'!D:D,'EMP CON'!$Y$12,'EMP CON'!I:I,"Efetivado",'EMP CON'!E:E,'08'!$I$10)</f>
        <v>0</v>
      </c>
      <c r="AB57" s="398">
        <f>SUMIFS('EMP CON'!G:G,'EMP CON'!M:M,'08'!U57,'EMP CON'!D:D,'EMP CON'!$Y$13,'EMP CON'!I:I,"Efetivado",'EMP CON'!E:E,'08'!$I$10)</f>
        <v>0</v>
      </c>
      <c r="AH57" s="394">
        <f>'CAD3'!D50</f>
        <v>0</v>
      </c>
      <c r="AJ57" s="394">
        <f>'CAD3'!H50</f>
        <v>0</v>
      </c>
    </row>
    <row r="58" spans="2:36" x14ac:dyDescent="0.25"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259"/>
      <c r="U58" s="185">
        <v>2062</v>
      </c>
      <c r="V58" s="398">
        <f t="shared" si="2"/>
        <v>0</v>
      </c>
      <c r="W58" s="398">
        <f>SUMIFS('EMP ADQ'!G:G,'EMP ADQ'!M:M,'08'!U58,'EMP ADQ'!D:D,'EMP ADQ'!$Y$12,'EMP ADQ'!I:I,"Efetivado",'EMP ADQ'!E:E,'08'!$D$10)</f>
        <v>0</v>
      </c>
      <c r="X58" s="398">
        <f>SUMIFS('EMP ADQ'!G:G,'EMP ADQ'!M:M,'08'!U58,'EMP ADQ'!D:D,'EMP ADQ'!$Y$13,'EMP ADQ'!I:I,"Efetivado",'EMP ADQ'!E:E,'08'!$D$10)</f>
        <v>0</v>
      </c>
      <c r="Z58" s="398">
        <f t="shared" si="3"/>
        <v>300</v>
      </c>
      <c r="AA58" s="398">
        <f>SUMIFS('EMP CON'!G:G,'EMP CON'!M:M,'08'!U58,'EMP CON'!D:D,'EMP CON'!$Y$12,'EMP CON'!I:I,"Efetivado",'EMP CON'!E:E,'08'!$I$10)</f>
        <v>0</v>
      </c>
      <c r="AB58" s="398">
        <f>SUMIFS('EMP CON'!G:G,'EMP CON'!M:M,'08'!U58,'EMP CON'!D:D,'EMP CON'!$Y$13,'EMP CON'!I:I,"Efetivado",'EMP CON'!E:E,'08'!$I$10)</f>
        <v>0</v>
      </c>
      <c r="AH58" s="394">
        <f>'CAD3'!D51</f>
        <v>0</v>
      </c>
      <c r="AJ58" s="394">
        <f>'CAD3'!H51</f>
        <v>0</v>
      </c>
    </row>
    <row r="59" spans="2:36" x14ac:dyDescent="0.25"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259"/>
      <c r="U59" s="185">
        <v>2063</v>
      </c>
      <c r="V59" s="398">
        <f t="shared" si="2"/>
        <v>0</v>
      </c>
      <c r="W59" s="398">
        <f>SUMIFS('EMP ADQ'!G:G,'EMP ADQ'!M:M,'08'!U59,'EMP ADQ'!D:D,'EMP ADQ'!$Y$12,'EMP ADQ'!I:I,"Efetivado",'EMP ADQ'!E:E,'08'!$D$10)</f>
        <v>0</v>
      </c>
      <c r="X59" s="398">
        <f>SUMIFS('EMP ADQ'!G:G,'EMP ADQ'!M:M,'08'!U59,'EMP ADQ'!D:D,'EMP ADQ'!$Y$13,'EMP ADQ'!I:I,"Efetivado",'EMP ADQ'!E:E,'08'!$D$10)</f>
        <v>0</v>
      </c>
      <c r="Z59" s="398">
        <f t="shared" si="3"/>
        <v>300</v>
      </c>
      <c r="AA59" s="398">
        <f>SUMIFS('EMP CON'!G:G,'EMP CON'!M:M,'08'!U59,'EMP CON'!D:D,'EMP CON'!$Y$12,'EMP CON'!I:I,"Efetivado",'EMP CON'!E:E,'08'!$I$10)</f>
        <v>0</v>
      </c>
      <c r="AB59" s="398">
        <f>SUMIFS('EMP CON'!G:G,'EMP CON'!M:M,'08'!U59,'EMP CON'!D:D,'EMP CON'!$Y$13,'EMP CON'!I:I,"Efetivado",'EMP CON'!E:E,'08'!$I$10)</f>
        <v>0</v>
      </c>
      <c r="AH59" s="394">
        <f>'CAD3'!D52</f>
        <v>0</v>
      </c>
      <c r="AJ59" s="394">
        <f>'CAD3'!H52</f>
        <v>0</v>
      </c>
    </row>
    <row r="60" spans="2:36" x14ac:dyDescent="0.25"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259"/>
      <c r="U60" s="185">
        <v>2064</v>
      </c>
      <c r="V60" s="398">
        <f t="shared" si="2"/>
        <v>0</v>
      </c>
      <c r="W60" s="398">
        <f>SUMIFS('EMP ADQ'!G:G,'EMP ADQ'!M:M,'08'!U60,'EMP ADQ'!D:D,'EMP ADQ'!$Y$12,'EMP ADQ'!I:I,"Efetivado",'EMP ADQ'!E:E,'08'!$D$10)</f>
        <v>0</v>
      </c>
      <c r="X60" s="398">
        <f>SUMIFS('EMP ADQ'!G:G,'EMP ADQ'!M:M,'08'!U60,'EMP ADQ'!D:D,'EMP ADQ'!$Y$13,'EMP ADQ'!I:I,"Efetivado",'EMP ADQ'!E:E,'08'!$D$10)</f>
        <v>0</v>
      </c>
      <c r="Z60" s="398">
        <f t="shared" si="3"/>
        <v>300</v>
      </c>
      <c r="AA60" s="398">
        <f>SUMIFS('EMP CON'!G:G,'EMP CON'!M:M,'08'!U60,'EMP CON'!D:D,'EMP CON'!$Y$12,'EMP CON'!I:I,"Efetivado",'EMP CON'!E:E,'08'!$I$10)</f>
        <v>0</v>
      </c>
      <c r="AB60" s="398">
        <f>SUMIFS('EMP CON'!G:G,'EMP CON'!M:M,'08'!U60,'EMP CON'!D:D,'EMP CON'!$Y$13,'EMP CON'!I:I,"Efetivado",'EMP CON'!E:E,'08'!$I$10)</f>
        <v>0</v>
      </c>
      <c r="AH60" s="394">
        <f>'CAD3'!D53</f>
        <v>0</v>
      </c>
      <c r="AJ60" s="394">
        <f>'CAD3'!H53</f>
        <v>0</v>
      </c>
    </row>
    <row r="61" spans="2:36" x14ac:dyDescent="0.25"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259"/>
      <c r="U61" s="185">
        <v>2065</v>
      </c>
      <c r="V61" s="398">
        <f t="shared" si="2"/>
        <v>0</v>
      </c>
      <c r="W61" s="398">
        <f>SUMIFS('EMP ADQ'!G:G,'EMP ADQ'!M:M,'08'!U61,'EMP ADQ'!D:D,'EMP ADQ'!$Y$12,'EMP ADQ'!I:I,"Efetivado",'EMP ADQ'!E:E,'08'!$D$10)</f>
        <v>0</v>
      </c>
      <c r="X61" s="398">
        <f>SUMIFS('EMP ADQ'!G:G,'EMP ADQ'!M:M,'08'!U61,'EMP ADQ'!D:D,'EMP ADQ'!$Y$13,'EMP ADQ'!I:I,"Efetivado",'EMP ADQ'!E:E,'08'!$D$10)</f>
        <v>0</v>
      </c>
      <c r="Z61" s="398">
        <f t="shared" si="3"/>
        <v>300</v>
      </c>
      <c r="AA61" s="398">
        <f>SUMIFS('EMP CON'!G:G,'EMP CON'!M:M,'08'!U61,'EMP CON'!D:D,'EMP CON'!$Y$12,'EMP CON'!I:I,"Efetivado",'EMP CON'!E:E,'08'!$I$10)</f>
        <v>0</v>
      </c>
      <c r="AB61" s="398">
        <f>SUMIFS('EMP CON'!G:G,'EMP CON'!M:M,'08'!U61,'EMP CON'!D:D,'EMP CON'!$Y$13,'EMP CON'!I:I,"Efetivado",'EMP CON'!E:E,'08'!$I$10)</f>
        <v>0</v>
      </c>
      <c r="AH61" s="394">
        <f>'CAD3'!D54</f>
        <v>0</v>
      </c>
      <c r="AJ61" s="394">
        <f>'CAD3'!H54</f>
        <v>0</v>
      </c>
    </row>
    <row r="62" spans="2:36" x14ac:dyDescent="0.25"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259"/>
      <c r="U62" s="185">
        <v>2066</v>
      </c>
      <c r="V62" s="398">
        <f t="shared" si="2"/>
        <v>0</v>
      </c>
      <c r="W62" s="398">
        <f>SUMIFS('EMP ADQ'!G:G,'EMP ADQ'!M:M,'08'!U62,'EMP ADQ'!D:D,'EMP ADQ'!$Y$12,'EMP ADQ'!I:I,"Efetivado",'EMP ADQ'!E:E,'08'!$D$10)</f>
        <v>0</v>
      </c>
      <c r="X62" s="398">
        <f>SUMIFS('EMP ADQ'!G:G,'EMP ADQ'!M:M,'08'!U62,'EMP ADQ'!D:D,'EMP ADQ'!$Y$13,'EMP ADQ'!I:I,"Efetivado",'EMP ADQ'!E:E,'08'!$D$10)</f>
        <v>0</v>
      </c>
      <c r="Z62" s="398">
        <f t="shared" si="3"/>
        <v>300</v>
      </c>
      <c r="AA62" s="398">
        <f>SUMIFS('EMP CON'!G:G,'EMP CON'!M:M,'08'!U62,'EMP CON'!D:D,'EMP CON'!$Y$12,'EMP CON'!I:I,"Efetivado",'EMP CON'!E:E,'08'!$I$10)</f>
        <v>0</v>
      </c>
      <c r="AB62" s="398">
        <f>SUMIFS('EMP CON'!G:G,'EMP CON'!M:M,'08'!U62,'EMP CON'!D:D,'EMP CON'!$Y$13,'EMP CON'!I:I,"Efetivado",'EMP CON'!E:E,'08'!$I$10)</f>
        <v>0</v>
      </c>
      <c r="AH62" s="394">
        <f>'CAD3'!D55</f>
        <v>0</v>
      </c>
      <c r="AJ62" s="394">
        <f>'CAD3'!H55</f>
        <v>0</v>
      </c>
    </row>
    <row r="63" spans="2:36" x14ac:dyDescent="0.25"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259"/>
      <c r="U63" s="185">
        <v>2067</v>
      </c>
      <c r="V63" s="398">
        <f t="shared" si="2"/>
        <v>0</v>
      </c>
      <c r="W63" s="398">
        <f>SUMIFS('EMP ADQ'!G:G,'EMP ADQ'!M:M,'08'!U63,'EMP ADQ'!D:D,'EMP ADQ'!$Y$12,'EMP ADQ'!I:I,"Efetivado",'EMP ADQ'!E:E,'08'!$D$10)</f>
        <v>0</v>
      </c>
      <c r="X63" s="398">
        <f>SUMIFS('EMP ADQ'!G:G,'EMP ADQ'!M:M,'08'!U63,'EMP ADQ'!D:D,'EMP ADQ'!$Y$13,'EMP ADQ'!I:I,"Efetivado",'EMP ADQ'!E:E,'08'!$D$10)</f>
        <v>0</v>
      </c>
      <c r="Z63" s="398">
        <f t="shared" si="3"/>
        <v>300</v>
      </c>
      <c r="AA63" s="398">
        <f>SUMIFS('EMP CON'!G:G,'EMP CON'!M:M,'08'!U63,'EMP CON'!D:D,'EMP CON'!$Y$12,'EMP CON'!I:I,"Efetivado",'EMP CON'!E:E,'08'!$I$10)</f>
        <v>0</v>
      </c>
      <c r="AB63" s="398">
        <f>SUMIFS('EMP CON'!G:G,'EMP CON'!M:M,'08'!U63,'EMP CON'!D:D,'EMP CON'!$Y$13,'EMP CON'!I:I,"Efetivado",'EMP CON'!E:E,'08'!$I$10)</f>
        <v>0</v>
      </c>
      <c r="AH63" s="394">
        <f>'CAD3'!D56</f>
        <v>0</v>
      </c>
      <c r="AJ63" s="394">
        <f>'CAD3'!H56</f>
        <v>0</v>
      </c>
    </row>
    <row r="64" spans="2:36" x14ac:dyDescent="0.25"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259"/>
      <c r="U64" s="185">
        <v>2068</v>
      </c>
      <c r="V64" s="398">
        <f t="shared" si="2"/>
        <v>0</v>
      </c>
      <c r="W64" s="398">
        <f>SUMIFS('EMP ADQ'!G:G,'EMP ADQ'!M:M,'08'!U64,'EMP ADQ'!D:D,'EMP ADQ'!$Y$12,'EMP ADQ'!I:I,"Efetivado",'EMP ADQ'!E:E,'08'!$D$10)</f>
        <v>0</v>
      </c>
      <c r="X64" s="398">
        <f>SUMIFS('EMP ADQ'!G:G,'EMP ADQ'!M:M,'08'!U64,'EMP ADQ'!D:D,'EMP ADQ'!$Y$13,'EMP ADQ'!I:I,"Efetivado",'EMP ADQ'!E:E,'08'!$D$10)</f>
        <v>0</v>
      </c>
      <c r="Z64" s="398">
        <f t="shared" si="3"/>
        <v>300</v>
      </c>
      <c r="AA64" s="398">
        <f>SUMIFS('EMP CON'!G:G,'EMP CON'!M:M,'08'!U64,'EMP CON'!D:D,'EMP CON'!$Y$12,'EMP CON'!I:I,"Efetivado",'EMP CON'!E:E,'08'!$I$10)</f>
        <v>0</v>
      </c>
      <c r="AB64" s="398">
        <f>SUMIFS('EMP CON'!G:G,'EMP CON'!M:M,'08'!U64,'EMP CON'!D:D,'EMP CON'!$Y$13,'EMP CON'!I:I,"Efetivado",'EMP CON'!E:E,'08'!$I$10)</f>
        <v>0</v>
      </c>
      <c r="AH64" s="394">
        <f>'CAD3'!D57</f>
        <v>0</v>
      </c>
      <c r="AJ64" s="394">
        <f>'CAD3'!H57</f>
        <v>0</v>
      </c>
    </row>
    <row r="65" spans="2:18" x14ac:dyDescent="0.25"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259"/>
    </row>
    <row r="66" spans="2:18" x14ac:dyDescent="0.25"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259"/>
    </row>
    <row r="67" spans="2:18" x14ac:dyDescent="0.25">
      <c r="B67" s="65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259"/>
    </row>
    <row r="68" spans="2:18" x14ac:dyDescent="0.25">
      <c r="B68" s="65"/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259"/>
    </row>
    <row r="69" spans="2:18" x14ac:dyDescent="0.25"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259"/>
    </row>
    <row r="70" spans="2:18" x14ac:dyDescent="0.25"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259"/>
    </row>
    <row r="71" spans="2:18" x14ac:dyDescent="0.25"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259"/>
    </row>
    <row r="72" spans="2:18" x14ac:dyDescent="0.25">
      <c r="B72" s="65"/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259"/>
    </row>
    <row r="73" spans="2:18" x14ac:dyDescent="0.25"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259"/>
    </row>
    <row r="74" spans="2:18" x14ac:dyDescent="0.25">
      <c r="B74" s="65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259"/>
    </row>
    <row r="75" spans="2:18" x14ac:dyDescent="0.25">
      <c r="B75" s="65"/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259"/>
    </row>
    <row r="76" spans="2:18" x14ac:dyDescent="0.25">
      <c r="B76" s="65"/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259"/>
    </row>
    <row r="77" spans="2:18" x14ac:dyDescent="0.25">
      <c r="B77" s="65"/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259"/>
    </row>
    <row r="78" spans="2:18" x14ac:dyDescent="0.25"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259"/>
    </row>
    <row r="79" spans="2:18" x14ac:dyDescent="0.25"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259"/>
    </row>
    <row r="80" spans="2:18" x14ac:dyDescent="0.25"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259"/>
    </row>
    <row r="81" spans="2:18" x14ac:dyDescent="0.25"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259"/>
    </row>
    <row r="82" spans="2:18" x14ac:dyDescent="0.25"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259"/>
    </row>
    <row r="83" spans="2:18" x14ac:dyDescent="0.25">
      <c r="B83" s="65"/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259"/>
    </row>
    <row r="84" spans="2:18" x14ac:dyDescent="0.25">
      <c r="B84" s="65"/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259"/>
    </row>
    <row r="85" spans="2:18" x14ac:dyDescent="0.25">
      <c r="B85" s="65"/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259"/>
    </row>
    <row r="86" spans="2:18" x14ac:dyDescent="0.25">
      <c r="B86" s="65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259"/>
    </row>
    <row r="87" spans="2:18" x14ac:dyDescent="0.25"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259"/>
    </row>
    <row r="88" spans="2:18" x14ac:dyDescent="0.25">
      <c r="B88" s="65"/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259"/>
    </row>
    <row r="89" spans="2:18" x14ac:dyDescent="0.25">
      <c r="B89" s="65"/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259"/>
    </row>
    <row r="90" spans="2:18" x14ac:dyDescent="0.25">
      <c r="B90" s="65"/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259"/>
    </row>
    <row r="91" spans="2:18" x14ac:dyDescent="0.25">
      <c r="B91" s="65"/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259"/>
    </row>
    <row r="92" spans="2:18" x14ac:dyDescent="0.25">
      <c r="R92" s="259"/>
    </row>
  </sheetData>
  <mergeCells count="6">
    <mergeCell ref="C13:E13"/>
    <mergeCell ref="H13:J13"/>
    <mergeCell ref="C6:E7"/>
    <mergeCell ref="H6:J7"/>
    <mergeCell ref="D10:E10"/>
    <mergeCell ref="I10:J10"/>
  </mergeCells>
  <dataValidations count="3">
    <dataValidation type="list" allowBlank="1" showInputMessage="1" showErrorMessage="1" sqref="D10" xr:uid="{00000000-0002-0000-1300-000000000000}">
      <formula1>$AH$15:$AH$64</formula1>
    </dataValidation>
    <dataValidation type="list" allowBlank="1" showInputMessage="1" showErrorMessage="1" sqref="I10" xr:uid="{00000000-0002-0000-1300-000001000000}">
      <formula1>$AJ$15:$AJ$64</formula1>
    </dataValidation>
    <dataValidation type="list" allowBlank="1" showInputMessage="1" showErrorMessage="1" sqref="M10" xr:uid="{00000000-0002-0000-1300-000002000000}">
      <formula1>$U$14:$U$64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2">
    <tabColor theme="9" tint="-0.249977111117893"/>
  </sheetPr>
  <dimension ref="A1:AX60"/>
  <sheetViews>
    <sheetView showGridLines="0" showRowColHeaders="0" workbookViewId="0">
      <pane ySplit="9" topLeftCell="A10" activePane="bottomLeft" state="frozen"/>
      <selection pane="bottomLeft"/>
    </sheetView>
  </sheetViews>
  <sheetFormatPr defaultRowHeight="15" x14ac:dyDescent="0.25"/>
  <cols>
    <col min="1" max="1" width="10.7109375" customWidth="1"/>
    <col min="2" max="2" width="4.42578125" customWidth="1"/>
    <col min="3" max="3" width="5.7109375" customWidth="1"/>
    <col min="4" max="4" width="26.7109375" customWidth="1"/>
    <col min="5" max="5" width="14.7109375" customWidth="1"/>
    <col min="6" max="6" width="4.5703125" customWidth="1"/>
    <col min="7" max="7" width="5.7109375" customWidth="1"/>
    <col min="8" max="8" width="26.7109375" customWidth="1"/>
    <col min="9" max="10" width="14.7109375" customWidth="1"/>
    <col min="11" max="11" width="4" customWidth="1"/>
    <col min="12" max="12" width="5.42578125" style="43" customWidth="1"/>
    <col min="13" max="15" width="14.7109375" customWidth="1"/>
    <col min="16" max="19" width="4.5703125" customWidth="1"/>
    <col min="20" max="23" width="6.28515625" customWidth="1"/>
    <col min="24" max="24" width="4.5703125" style="295" hidden="1" customWidth="1"/>
    <col min="25" max="27" width="14.7109375" style="295" hidden="1" customWidth="1"/>
    <col min="28" max="32" width="9.140625" style="295" hidden="1" customWidth="1"/>
    <col min="33" max="33" width="10.42578125" style="295" hidden="1" customWidth="1"/>
    <col min="34" max="34" width="10.7109375" style="295" hidden="1" customWidth="1"/>
    <col min="35" max="35" width="12.140625" style="295" hidden="1" customWidth="1"/>
    <col min="36" max="36" width="9.140625" style="295" hidden="1" customWidth="1"/>
    <col min="37" max="37" width="20.140625" style="295" hidden="1" customWidth="1"/>
    <col min="38" max="38" width="11.42578125" style="295" hidden="1" customWidth="1"/>
    <col min="39" max="48" width="9.5703125" style="295" hidden="1" customWidth="1"/>
    <col min="49" max="50" width="0" style="295" hidden="1" customWidth="1"/>
  </cols>
  <sheetData>
    <row r="1" spans="1:48" x14ac:dyDescent="0.25">
      <c r="A1" s="6"/>
      <c r="B1" s="6"/>
    </row>
    <row r="7" spans="1:48" ht="19.5" customHeight="1" x14ac:dyDescent="0.25">
      <c r="C7" s="414" t="s">
        <v>5</v>
      </c>
      <c r="D7" s="414"/>
      <c r="E7" s="414" t="s">
        <v>55</v>
      </c>
      <c r="G7" s="414" t="s">
        <v>56</v>
      </c>
      <c r="H7" s="414"/>
      <c r="I7" s="414" t="s">
        <v>57</v>
      </c>
      <c r="J7" s="414" t="s">
        <v>17</v>
      </c>
      <c r="M7" s="457" t="s">
        <v>232</v>
      </c>
      <c r="N7" s="457" t="s">
        <v>231</v>
      </c>
      <c r="O7" s="457" t="s">
        <v>230</v>
      </c>
      <c r="Y7" s="456" t="s">
        <v>232</v>
      </c>
      <c r="Z7" s="456" t="s">
        <v>231</v>
      </c>
      <c r="AA7" s="456" t="s">
        <v>230</v>
      </c>
      <c r="AD7" s="185"/>
      <c r="AE7" s="185" t="s">
        <v>112</v>
      </c>
      <c r="AF7" s="185" t="s">
        <v>113</v>
      </c>
      <c r="AG7" s="185" t="s">
        <v>114</v>
      </c>
      <c r="AH7" s="185" t="s">
        <v>115</v>
      </c>
      <c r="AI7" s="185" t="s">
        <v>116</v>
      </c>
      <c r="AK7" s="420" t="s">
        <v>5</v>
      </c>
      <c r="AL7" s="420" t="s">
        <v>110</v>
      </c>
      <c r="AM7" s="419" t="s">
        <v>102</v>
      </c>
      <c r="AN7" s="419" t="s">
        <v>69</v>
      </c>
      <c r="AO7" s="420" t="s">
        <v>87</v>
      </c>
      <c r="AP7" s="420" t="s">
        <v>103</v>
      </c>
      <c r="AQ7" s="420" t="s">
        <v>104</v>
      </c>
      <c r="AR7" s="420" t="s">
        <v>105</v>
      </c>
      <c r="AS7" s="420" t="s">
        <v>108</v>
      </c>
      <c r="AT7" s="420" t="s">
        <v>106</v>
      </c>
      <c r="AU7" s="420" t="s">
        <v>107</v>
      </c>
      <c r="AV7" s="420" t="s">
        <v>111</v>
      </c>
    </row>
    <row r="8" spans="1:48" x14ac:dyDescent="0.25">
      <c r="C8" s="414"/>
      <c r="D8" s="414"/>
      <c r="E8" s="414"/>
      <c r="G8" s="414"/>
      <c r="H8" s="414"/>
      <c r="I8" s="414"/>
      <c r="J8" s="414"/>
      <c r="M8" s="458"/>
      <c r="N8" s="458"/>
      <c r="O8" s="458"/>
      <c r="Y8" s="456"/>
      <c r="Z8" s="456"/>
      <c r="AA8" s="456"/>
      <c r="AD8" s="394" t="str">
        <f>'CAD2'!H7</f>
        <v>CREDISHOP</v>
      </c>
      <c r="AE8" s="398">
        <f>SUMIFS(CAR!H:H,CAR!I:I,'09'!AD8,CAR!J:J,"Efetivado")</f>
        <v>0</v>
      </c>
      <c r="AF8" s="398">
        <f>SUMIFS('PG CAR'!H:H,'PG CAR'!D:D,'09'!AD8,'PG CAR'!J:J,"Efetivado")</f>
        <v>28.67</v>
      </c>
      <c r="AG8" s="398">
        <f>AE8-AF8</f>
        <v>-28.67</v>
      </c>
      <c r="AH8" s="398">
        <f>'CAD2'!I7</f>
        <v>3000</v>
      </c>
      <c r="AI8" s="398">
        <f>AH8-AG8</f>
        <v>3028.67</v>
      </c>
      <c r="AK8" s="420"/>
      <c r="AL8" s="420"/>
      <c r="AM8" s="419"/>
      <c r="AN8" s="419"/>
      <c r="AO8" s="420"/>
      <c r="AP8" s="420"/>
      <c r="AQ8" s="420"/>
      <c r="AR8" s="420"/>
      <c r="AS8" s="420"/>
      <c r="AT8" s="420"/>
      <c r="AU8" s="420"/>
      <c r="AV8" s="420"/>
    </row>
    <row r="9" spans="1:48" x14ac:dyDescent="0.25">
      <c r="C9" s="206" t="s">
        <v>233</v>
      </c>
      <c r="D9" s="212" t="s">
        <v>18</v>
      </c>
      <c r="E9" s="312">
        <f>SUM(E10:E29)</f>
        <v>11243.039999999903</v>
      </c>
      <c r="G9" s="206" t="s">
        <v>233</v>
      </c>
      <c r="H9" s="212" t="s">
        <v>18</v>
      </c>
      <c r="I9" s="312">
        <f>SUM(I10:I29)</f>
        <v>3119.4900000000034</v>
      </c>
      <c r="J9" s="312">
        <f>SUM(J10:J29)</f>
        <v>10070.509999999997</v>
      </c>
      <c r="M9" s="212" t="s">
        <v>18</v>
      </c>
      <c r="N9" s="313">
        <f>Z9</f>
        <v>88599.72</v>
      </c>
      <c r="O9" s="313">
        <f>AA9</f>
        <v>82910.379999999976</v>
      </c>
      <c r="Y9" s="392" t="s">
        <v>18</v>
      </c>
      <c r="Z9" s="402">
        <f>SUM(Z10:Z60)</f>
        <v>88599.72</v>
      </c>
      <c r="AA9" s="402">
        <f>SUM(AA10:AA60)</f>
        <v>82910.379999999976</v>
      </c>
      <c r="AD9" s="394"/>
      <c r="AE9" s="398"/>
      <c r="AF9" s="398"/>
      <c r="AG9" s="398"/>
      <c r="AH9" s="398"/>
      <c r="AI9" s="398"/>
      <c r="AK9" s="403"/>
      <c r="AL9" s="403"/>
      <c r="AM9" s="185"/>
      <c r="AN9" s="185"/>
      <c r="AO9" s="403"/>
      <c r="AP9" s="403"/>
      <c r="AQ9" s="403"/>
      <c r="AR9" s="403"/>
      <c r="AS9" s="403"/>
      <c r="AT9" s="403"/>
      <c r="AU9" s="403"/>
      <c r="AV9" s="403"/>
    </row>
    <row r="10" spans="1:48" x14ac:dyDescent="0.25">
      <c r="C10" s="52" t="s">
        <v>157</v>
      </c>
      <c r="D10" s="62" t="str">
        <f t="shared" ref="D10:D29" si="0">AK10</f>
        <v>DINHEIRO / CARTEIRA</v>
      </c>
      <c r="E10" s="25">
        <f t="shared" ref="E10:E29" si="1">AV10</f>
        <v>6626.1999999999243</v>
      </c>
      <c r="G10" s="52" t="s">
        <v>157</v>
      </c>
      <c r="H10" s="62" t="str">
        <f>AD8</f>
        <v>CREDISHOP</v>
      </c>
      <c r="I10" s="213">
        <f>AG8</f>
        <v>-28.67</v>
      </c>
      <c r="J10" s="214">
        <f>AI8</f>
        <v>3028.67</v>
      </c>
      <c r="L10" s="292">
        <v>1</v>
      </c>
      <c r="M10" s="291">
        <f>VLOOKUP(L10,X10:AA60,2,0)</f>
        <v>2018</v>
      </c>
      <c r="N10" s="63">
        <f>VLOOKUP(L10,X10:AA60,3,0)</f>
        <v>42220.69</v>
      </c>
      <c r="O10" s="32">
        <f>VLOOKUP(L10,X10:AA60,4,0)</f>
        <v>40384.350000000006</v>
      </c>
      <c r="X10" s="295">
        <v>1</v>
      </c>
      <c r="Y10" s="404">
        <v>2018</v>
      </c>
      <c r="Z10" s="390">
        <f>SUMIFS(REC!F:F,REC!L:L,'09'!Y10,REC!H:H,"Efetivado")</f>
        <v>42220.69</v>
      </c>
      <c r="AA10" s="390">
        <f>SUMIFS(DES!F:F,DES!L:L,'09'!Y10,DES!H:H,"Efetivado")</f>
        <v>40384.350000000006</v>
      </c>
      <c r="AD10" s="394" t="str">
        <f>'CAD2'!H8</f>
        <v>NUBANK</v>
      </c>
      <c r="AE10" s="398">
        <f>SUMIFS(CAR!H:H,CAR!I:I,'09'!AD10,CAR!J:J,"Efetivado")</f>
        <v>1427.4299999999998</v>
      </c>
      <c r="AF10" s="398">
        <f>SUMIFS('PG CAR'!H:H,'PG CAR'!D:D,'09'!AD10,'PG CAR'!J:J,"Efetivado")</f>
        <v>1427.4299999999998</v>
      </c>
      <c r="AG10" s="398">
        <f t="shared" ref="AG10:AG28" si="2">AE10-AF10</f>
        <v>0</v>
      </c>
      <c r="AH10" s="398">
        <f>'CAD2'!I8</f>
        <v>3890</v>
      </c>
      <c r="AI10" s="398">
        <f t="shared" ref="AI10:AI28" si="3">AH10-AG10</f>
        <v>3890</v>
      </c>
      <c r="AK10" s="394" t="str">
        <f>'CAD2'!D7</f>
        <v>DINHEIRO / CARTEIRA</v>
      </c>
      <c r="AL10" s="394">
        <f>'CAD2'!E7</f>
        <v>1452.75</v>
      </c>
      <c r="AM10" s="394">
        <f>SUMIFS(DES!F:F,DES!G:G,'09'!AK10,DES!H:H,"Efetivado")</f>
        <v>81266.470000000088</v>
      </c>
      <c r="AN10" s="394">
        <f>SUMIFS(REC!F:F,REC!G:G,'09'!AK10,REC!H:H,"Efetivado")</f>
        <v>20110</v>
      </c>
      <c r="AO10" s="394">
        <f>SUMIFS('EMP ADQ'!G:G,'EMP ADQ'!H:H,'09'!AK10,'EMP ADQ'!I:I,"Efetivado",'EMP ADQ'!D:D,'EMP ADQ'!$Y$12)</f>
        <v>12658</v>
      </c>
      <c r="AP10" s="394">
        <f>SUMIFS('EMP ADQ'!G:G,'EMP ADQ'!H:H,'09'!AK10,'EMP ADQ'!I:I,"Efetivado",'EMP ADQ'!D:D,'EMP ADQ'!$Y$13)</f>
        <v>16858</v>
      </c>
      <c r="AQ10" s="394">
        <f>SUMIFS('EMP CON'!G:G,'EMP CON'!H:H,'09'!AK10,'EMP CON'!I:I,"Efetivado",'EMP CON'!D:D,'EMP CON'!$Y$12)</f>
        <v>10071.529999999999</v>
      </c>
      <c r="AR10" s="394">
        <f>SUMIFS('EMP CON'!G:G,'EMP CON'!H:H,'09'!AK10,'EMP CON'!I:I,"Efetivado",'EMP CON'!D:D,'EMP CON'!$Y$13)</f>
        <v>10145.120000000001</v>
      </c>
      <c r="AS10" s="394">
        <f>SUMIFS('PG CAR'!H:H,'PG CAR'!I:I,'09'!AK10,'PG CAR'!J:J,"Efetivado")</f>
        <v>1483.6699999999998</v>
      </c>
      <c r="AT10" s="394">
        <f>SUMIFS(TRANS!F:F,TRANS!D:D,'09'!AK10,TRANS!H:H,"Efetivado")</f>
        <v>20740</v>
      </c>
      <c r="AU10" s="394">
        <f>SUMIFS(TRANS!F:F,TRANS!G:G,'09'!AK10,TRANS!H:H,"Efetivado")</f>
        <v>92680</v>
      </c>
      <c r="AV10" s="394">
        <f>AL10-AM10+AN10+AO10-AP10-AQ10+AR10-AS10-AT10+AU10</f>
        <v>6626.1999999999243</v>
      </c>
    </row>
    <row r="11" spans="1:48" x14ac:dyDescent="0.25">
      <c r="C11" s="53" t="s">
        <v>158</v>
      </c>
      <c r="D11" s="21" t="str">
        <f t="shared" si="0"/>
        <v>CAIXA ECONÔMICA FEDERAL</v>
      </c>
      <c r="E11" s="20">
        <f t="shared" si="1"/>
        <v>1919</v>
      </c>
      <c r="G11" s="53" t="s">
        <v>158</v>
      </c>
      <c r="H11" s="21" t="str">
        <f t="shared" ref="H11:H29" si="4">AD10</f>
        <v>NUBANK</v>
      </c>
      <c r="I11" s="27">
        <f t="shared" ref="I11:I29" si="5">AG10</f>
        <v>0</v>
      </c>
      <c r="J11" s="51">
        <f t="shared" ref="J11:J29" si="6">AI10</f>
        <v>3890</v>
      </c>
      <c r="L11" s="293">
        <f>L10+1</f>
        <v>2</v>
      </c>
      <c r="M11" s="291">
        <f t="shared" ref="M11:M29" si="7">VLOOKUP(L11,X11:AA61,2,0)</f>
        <v>2019</v>
      </c>
      <c r="N11" s="63">
        <f t="shared" ref="N11:N29" si="8">VLOOKUP(L11,X11:AA61,3,0)</f>
        <v>45167.03</v>
      </c>
      <c r="O11" s="32">
        <f t="shared" ref="O11:O29" si="9">VLOOKUP(L11,X11:AA61,4,0)</f>
        <v>42396.029999999962</v>
      </c>
      <c r="X11" s="295">
        <v>2</v>
      </c>
      <c r="Y11" s="404">
        <v>2019</v>
      </c>
      <c r="Z11" s="390">
        <f>SUMIFS(REC!F:F,REC!L:L,'09'!Y11,REC!H:H,"Efetivado")</f>
        <v>45167.03</v>
      </c>
      <c r="AA11" s="390">
        <f>SUMIFS(DES!F:F,DES!L:L,'09'!Y11,DES!H:H,"Efetivado")</f>
        <v>42396.029999999962</v>
      </c>
      <c r="AD11" s="394" t="str">
        <f>'CAD2'!H9</f>
        <v>DIGIO</v>
      </c>
      <c r="AE11" s="398">
        <f>SUMIFS(CAR!H:H,CAR!I:I,'09'!AD11,CAR!J:J,"Efetivado")</f>
        <v>49177.640000000014</v>
      </c>
      <c r="AF11" s="398">
        <f>SUMIFS('PG CAR'!H:H,'PG CAR'!D:D,'09'!AD11,'PG CAR'!J:J,"Efetivado")</f>
        <v>46029.48000000001</v>
      </c>
      <c r="AG11" s="398">
        <f t="shared" si="2"/>
        <v>3148.1600000000035</v>
      </c>
      <c r="AH11" s="398">
        <f>'CAD2'!I9</f>
        <v>4000</v>
      </c>
      <c r="AI11" s="398">
        <f t="shared" si="3"/>
        <v>851.83999999999651</v>
      </c>
      <c r="AK11" s="394" t="str">
        <f>'CAD2'!D8</f>
        <v>CAIXA ECONÔMICA FEDERAL</v>
      </c>
      <c r="AL11" s="394">
        <f>'CAD2'!E8</f>
        <v>5000</v>
      </c>
      <c r="AM11" s="394">
        <f>SUMIFS(DES!F:F,DES!G:G,'09'!AK11,DES!H:H,"Efetivado")</f>
        <v>6.95</v>
      </c>
      <c r="AN11" s="394">
        <f>SUMIFS(REC!F:F,REC!G:G,'09'!AK11,REC!H:H,"Efetivado")</f>
        <v>185.95000000000078</v>
      </c>
      <c r="AO11" s="394">
        <f>SUMIFS('EMP ADQ'!G:G,'EMP ADQ'!H:H,'09'!AK11,'EMP ADQ'!I:I,"Efetivado",'EMP ADQ'!D:D,'EMP ADQ'!$Y$12)</f>
        <v>0</v>
      </c>
      <c r="AP11" s="394">
        <f>SUMIFS('EMP ADQ'!G:G,'EMP ADQ'!H:H,'09'!AK11,'EMP ADQ'!I:I,"Efetivado",'EMP ADQ'!D:D,'EMP ADQ'!$Y$13)</f>
        <v>0</v>
      </c>
      <c r="AQ11" s="394">
        <f>SUMIFS('EMP CON'!G:G,'EMP CON'!H:H,'09'!AK11,'EMP CON'!I:I,"Efetivado",'EMP CON'!D:D,'EMP CON'!$Y$12)</f>
        <v>0</v>
      </c>
      <c r="AR11" s="394">
        <f>SUMIFS('EMP CON'!G:G,'EMP CON'!H:H,'09'!AK11,'EMP CON'!I:I,"Efetivado",'EMP CON'!D:D,'EMP CON'!$Y$13)</f>
        <v>0</v>
      </c>
      <c r="AS11" s="394">
        <f>SUMIFS('PG CAR'!H:H,'PG CAR'!I:I,'09'!AK11,'PG CAR'!J:J,"Efetivado")</f>
        <v>0</v>
      </c>
      <c r="AT11" s="394">
        <f>SUMIFS(TRANS!F:F,TRANS!D:D,'09'!AK11,TRANS!H:H,"Efetivado")</f>
        <v>21860</v>
      </c>
      <c r="AU11" s="394">
        <f>SUMIFS(TRANS!F:F,TRANS!G:G,'09'!AK11,TRANS!H:H,"Efetivado")</f>
        <v>18600</v>
      </c>
      <c r="AV11" s="394">
        <f t="shared" ref="AV11:AV29" si="10">AL11-AM11+AN11+AO11-AP11-AQ11+AR11-AS11-AT11+AU11</f>
        <v>1919</v>
      </c>
    </row>
    <row r="12" spans="1:48" x14ac:dyDescent="0.25">
      <c r="C12" s="53" t="s">
        <v>159</v>
      </c>
      <c r="D12" s="21" t="str">
        <f t="shared" si="0"/>
        <v>BANCO DO BRASIL S/A</v>
      </c>
      <c r="E12" s="20">
        <f t="shared" si="1"/>
        <v>644.23999999999069</v>
      </c>
      <c r="G12" s="53" t="s">
        <v>159</v>
      </c>
      <c r="H12" s="21" t="str">
        <f t="shared" si="4"/>
        <v>DIGIO</v>
      </c>
      <c r="I12" s="27">
        <f t="shared" si="5"/>
        <v>3148.1600000000035</v>
      </c>
      <c r="J12" s="51">
        <f t="shared" si="6"/>
        <v>851.83999999999651</v>
      </c>
      <c r="L12" s="293">
        <f t="shared" ref="L12:L29" si="11">L11+1</f>
        <v>3</v>
      </c>
      <c r="M12" s="291">
        <f t="shared" si="7"/>
        <v>2020</v>
      </c>
      <c r="N12" s="63">
        <f t="shared" si="8"/>
        <v>1212</v>
      </c>
      <c r="O12" s="26">
        <f t="shared" si="9"/>
        <v>130</v>
      </c>
      <c r="X12" s="295">
        <v>3</v>
      </c>
      <c r="Y12" s="404">
        <v>2020</v>
      </c>
      <c r="Z12" s="390">
        <f>SUMIFS(REC!F:F,REC!L:L,'09'!Y12,REC!H:H,"Efetivado")</f>
        <v>1212</v>
      </c>
      <c r="AA12" s="390">
        <f>SUMIFS(DES!F:F,DES!L:L,'09'!Y12,DES!H:H,"Efetivado")</f>
        <v>130</v>
      </c>
      <c r="AD12" s="394" t="str">
        <f>'CAD2'!H10</f>
        <v>INTER</v>
      </c>
      <c r="AE12" s="398">
        <f>SUMIFS(CAR!H:H,CAR!I:I,'09'!AD12,CAR!J:J,"Efetivado")</f>
        <v>0</v>
      </c>
      <c r="AF12" s="398">
        <f>SUMIFS('PG CAR'!H:H,'PG CAR'!D:D,'09'!AD12,'PG CAR'!J:J,"Efetivado")</f>
        <v>0</v>
      </c>
      <c r="AG12" s="398">
        <f t="shared" si="2"/>
        <v>0</v>
      </c>
      <c r="AH12" s="398">
        <f>'CAD2'!I10</f>
        <v>1000</v>
      </c>
      <c r="AI12" s="398">
        <f t="shared" si="3"/>
        <v>1000</v>
      </c>
      <c r="AK12" s="394" t="str">
        <f>'CAD2'!D9</f>
        <v>BANCO DO BRASIL S/A</v>
      </c>
      <c r="AL12" s="394">
        <f>'CAD2'!E9</f>
        <v>3512.84</v>
      </c>
      <c r="AM12" s="394">
        <f>SUMIFS(DES!F:F,DES!G:G,'09'!AK12,DES!H:H,"Efetivado")</f>
        <v>352.33000000000004</v>
      </c>
      <c r="AN12" s="394">
        <f>SUMIFS(REC!F:F,REC!G:G,'09'!AK12,REC!H:H,"Efetivado")</f>
        <v>68303.73</v>
      </c>
      <c r="AO12" s="394">
        <f>SUMIFS('EMP ADQ'!G:G,'EMP ADQ'!H:H,'09'!AK12,'EMP ADQ'!I:I,"Efetivado",'EMP ADQ'!D:D,'EMP ADQ'!$Y$12)</f>
        <v>0</v>
      </c>
      <c r="AP12" s="394">
        <f>SUMIFS('EMP ADQ'!G:G,'EMP ADQ'!H:H,'09'!AK12,'EMP ADQ'!I:I,"Efetivado",'EMP ADQ'!D:D,'EMP ADQ'!$Y$13)</f>
        <v>0</v>
      </c>
      <c r="AQ12" s="394">
        <f>SUMIFS('EMP CON'!G:G,'EMP CON'!H:H,'09'!AK12,'EMP CON'!I:I,"Efetivado",'EMP CON'!D:D,'EMP CON'!$Y$12)</f>
        <v>0</v>
      </c>
      <c r="AR12" s="394">
        <f>SUMIFS('EMP CON'!G:G,'EMP CON'!H:H,'09'!AK12,'EMP CON'!I:I,"Efetivado",'EMP CON'!D:D,'EMP CON'!$Y$13)</f>
        <v>0</v>
      </c>
      <c r="AS12" s="394">
        <f>SUMIFS('PG CAR'!H:H,'PG CAR'!I:I,'09'!AK12,'PG CAR'!J:J,"Efetivado")</f>
        <v>0</v>
      </c>
      <c r="AT12" s="394">
        <f>SUMIFS(TRANS!F:F,TRANS!D:D,'09'!AK12,TRANS!H:H,"Efetivado")</f>
        <v>70820</v>
      </c>
      <c r="AU12" s="394">
        <f>SUMIFS(TRANS!F:F,TRANS!G:G,'09'!AK12,TRANS!H:H,"Efetivado")</f>
        <v>0</v>
      </c>
      <c r="AV12" s="394">
        <f t="shared" si="10"/>
        <v>644.23999999999069</v>
      </c>
    </row>
    <row r="13" spans="1:48" x14ac:dyDescent="0.25">
      <c r="C13" s="53" t="s">
        <v>160</v>
      </c>
      <c r="D13" s="21" t="str">
        <f t="shared" si="0"/>
        <v>NUCONTA</v>
      </c>
      <c r="E13" s="20">
        <f t="shared" si="1"/>
        <v>1026.8399999999997</v>
      </c>
      <c r="G13" s="53" t="s">
        <v>160</v>
      </c>
      <c r="H13" s="21" t="str">
        <f t="shared" si="4"/>
        <v>INTER</v>
      </c>
      <c r="I13" s="27">
        <f t="shared" si="5"/>
        <v>0</v>
      </c>
      <c r="J13" s="51">
        <f t="shared" si="6"/>
        <v>1000</v>
      </c>
      <c r="L13" s="293">
        <f t="shared" si="11"/>
        <v>4</v>
      </c>
      <c r="M13" s="291">
        <f t="shared" si="7"/>
        <v>2021</v>
      </c>
      <c r="N13" s="63">
        <f t="shared" si="8"/>
        <v>0</v>
      </c>
      <c r="O13" s="26">
        <f t="shared" si="9"/>
        <v>0</v>
      </c>
      <c r="X13" s="295">
        <v>4</v>
      </c>
      <c r="Y13" s="404">
        <v>2021</v>
      </c>
      <c r="Z13" s="390">
        <f>SUMIFS(REC!F:F,REC!L:L,'09'!Y13,REC!H:H,"Efetivado")</f>
        <v>0</v>
      </c>
      <c r="AA13" s="390">
        <f>SUMIFS(DES!F:F,DES!L:L,'09'!Y13,DES!H:H,"Efetivado")</f>
        <v>0</v>
      </c>
      <c r="AD13" s="394" t="str">
        <f>'CAD2'!H11</f>
        <v>SANTANDER FREE</v>
      </c>
      <c r="AE13" s="398">
        <f>SUMIFS(CAR!H:H,CAR!I:I,'09'!AD13,CAR!J:J,"Efetivado")</f>
        <v>0</v>
      </c>
      <c r="AF13" s="398">
        <f>SUMIFS('PG CAR'!H:H,'PG CAR'!D:D,'09'!AD13,'PG CAR'!J:J,"Efetivado")</f>
        <v>0</v>
      </c>
      <c r="AG13" s="398">
        <f t="shared" si="2"/>
        <v>0</v>
      </c>
      <c r="AH13" s="398">
        <f>'CAD2'!I11</f>
        <v>1300</v>
      </c>
      <c r="AI13" s="398">
        <f t="shared" si="3"/>
        <v>1300</v>
      </c>
      <c r="AK13" s="394" t="str">
        <f>'CAD2'!D10</f>
        <v>NUCONTA</v>
      </c>
      <c r="AL13" s="394">
        <f>'CAD2'!E10</f>
        <v>200.1</v>
      </c>
      <c r="AM13" s="394">
        <f>SUMIFS(DES!F:F,DES!G:G,'09'!AK13,DES!H:H,"Efetivado")</f>
        <v>1284.6300000000001</v>
      </c>
      <c r="AN13" s="394">
        <f>SUMIFS(REC!F:F,REC!G:G,'09'!AK13,REC!H:H,"Efetivado")</f>
        <v>0.04</v>
      </c>
      <c r="AO13" s="394">
        <f>SUMIFS('EMP ADQ'!G:G,'EMP ADQ'!H:H,'09'!AK13,'EMP ADQ'!I:I,"Efetivado",'EMP ADQ'!D:D,'EMP ADQ'!$Y$12)</f>
        <v>0</v>
      </c>
      <c r="AP13" s="394">
        <f>SUMIFS('EMP ADQ'!G:G,'EMP ADQ'!H:H,'09'!AK13,'EMP ADQ'!I:I,"Efetivado",'EMP ADQ'!D:D,'EMP ADQ'!$Y$13)</f>
        <v>0</v>
      </c>
      <c r="AQ13" s="394">
        <f>SUMIFS('EMP CON'!G:G,'EMP CON'!H:H,'09'!AK13,'EMP CON'!I:I,"Efetivado",'EMP CON'!D:D,'EMP CON'!$Y$12)</f>
        <v>0</v>
      </c>
      <c r="AR13" s="394">
        <f>SUMIFS('EMP CON'!G:G,'EMP CON'!H:H,'09'!AK13,'EMP CON'!I:I,"Efetivado",'EMP CON'!D:D,'EMP CON'!$Y$13)</f>
        <v>0</v>
      </c>
      <c r="AS13" s="394">
        <f>SUMIFS('PG CAR'!H:H,'PG CAR'!I:I,'09'!AK13,'PG CAR'!J:J,"Efetivado")</f>
        <v>28.67</v>
      </c>
      <c r="AT13" s="394">
        <f>SUMIFS(TRANS!F:F,TRANS!D:D,'09'!AK13,TRANS!H:H,"Efetivado")</f>
        <v>0</v>
      </c>
      <c r="AU13" s="394">
        <f>SUMIFS(TRANS!F:F,TRANS!G:G,'09'!AK13,TRANS!H:H,"Efetivado")</f>
        <v>2140</v>
      </c>
      <c r="AV13" s="394">
        <f t="shared" si="10"/>
        <v>1026.8399999999997</v>
      </c>
    </row>
    <row r="14" spans="1:48" x14ac:dyDescent="0.25">
      <c r="C14" s="53" t="s">
        <v>161</v>
      </c>
      <c r="D14" s="21" t="str">
        <f t="shared" si="0"/>
        <v>INTER</v>
      </c>
      <c r="E14" s="20">
        <f t="shared" si="1"/>
        <v>26.759999999987485</v>
      </c>
      <c r="G14" s="53" t="s">
        <v>161</v>
      </c>
      <c r="H14" s="21" t="str">
        <f t="shared" si="4"/>
        <v>SANTANDER FREE</v>
      </c>
      <c r="I14" s="27">
        <f t="shared" si="5"/>
        <v>0</v>
      </c>
      <c r="J14" s="51">
        <f t="shared" si="6"/>
        <v>1300</v>
      </c>
      <c r="L14" s="293">
        <f t="shared" si="11"/>
        <v>5</v>
      </c>
      <c r="M14" s="291">
        <f t="shared" si="7"/>
        <v>2022</v>
      </c>
      <c r="N14" s="63">
        <f t="shared" si="8"/>
        <v>0</v>
      </c>
      <c r="O14" s="26">
        <f t="shared" si="9"/>
        <v>0</v>
      </c>
      <c r="X14" s="295">
        <v>5</v>
      </c>
      <c r="Y14" s="404">
        <v>2022</v>
      </c>
      <c r="Z14" s="390">
        <f>SUMIFS(REC!F:F,REC!L:L,'09'!Y14,REC!H:H,"Efetivado")</f>
        <v>0</v>
      </c>
      <c r="AA14" s="390">
        <f>SUMIFS(DES!F:F,DES!L:L,'09'!Y14,DES!H:H,"Efetivado")</f>
        <v>0</v>
      </c>
      <c r="AD14" s="394">
        <f>'CAD2'!H12</f>
        <v>0</v>
      </c>
      <c r="AE14" s="398">
        <f>SUMIFS(CAR!H:H,CAR!I:I,'09'!AD14,CAR!J:J,"Efetivado")</f>
        <v>0</v>
      </c>
      <c r="AF14" s="398">
        <f>SUMIFS('PG CAR'!H:H,'PG CAR'!D:D,'09'!AD14,'PG CAR'!J:J,"Efetivado")</f>
        <v>0</v>
      </c>
      <c r="AG14" s="398">
        <f t="shared" si="2"/>
        <v>0</v>
      </c>
      <c r="AH14" s="398">
        <f>'CAD2'!I12</f>
        <v>0</v>
      </c>
      <c r="AI14" s="398">
        <f t="shared" si="3"/>
        <v>0</v>
      </c>
      <c r="AK14" s="394" t="str">
        <f>'CAD2'!D11</f>
        <v>INTER</v>
      </c>
      <c r="AL14" s="394">
        <f>'CAD2'!E11</f>
        <v>46000</v>
      </c>
      <c r="AM14" s="394">
        <f>SUMIFS(DES!F:F,DES!G:G,'09'!AK14,DES!H:H,"Efetivado")</f>
        <v>0</v>
      </c>
      <c r="AN14" s="394">
        <f>SUMIFS(REC!F:F,REC!G:G,'09'!AK14,REC!H:H,"Efetivado")</f>
        <v>0</v>
      </c>
      <c r="AO14" s="394">
        <f>SUMIFS('EMP ADQ'!G:G,'EMP ADQ'!H:H,'09'!AK14,'EMP ADQ'!I:I,"Efetivado",'EMP ADQ'!D:D,'EMP ADQ'!$Y$12)</f>
        <v>0</v>
      </c>
      <c r="AP14" s="394">
        <f>SUMIFS('EMP ADQ'!G:G,'EMP ADQ'!H:H,'09'!AK14,'EMP ADQ'!I:I,"Efetivado",'EMP ADQ'!D:D,'EMP ADQ'!$Y$13)</f>
        <v>0</v>
      </c>
      <c r="AQ14" s="394">
        <f>SUMIFS('EMP CON'!G:G,'EMP CON'!H:H,'09'!AK14,'EMP CON'!I:I,"Efetivado",'EMP CON'!D:D,'EMP CON'!$Y$12)</f>
        <v>0</v>
      </c>
      <c r="AR14" s="394">
        <f>SUMIFS('EMP CON'!G:G,'EMP CON'!H:H,'09'!AK14,'EMP CON'!I:I,"Efetivado",'EMP CON'!D:D,'EMP CON'!$Y$13)</f>
        <v>0</v>
      </c>
      <c r="AS14" s="394">
        <f>SUMIFS('PG CAR'!H:H,'PG CAR'!I:I,'09'!AK14,'PG CAR'!J:J,"Efetivado")</f>
        <v>45973.240000000013</v>
      </c>
      <c r="AT14" s="394">
        <f>SUMIFS(TRANS!F:F,TRANS!D:D,'09'!AK14,TRANS!H:H,"Efetivado")</f>
        <v>0</v>
      </c>
      <c r="AU14" s="394">
        <f>SUMIFS(TRANS!F:F,TRANS!G:G,'09'!AK14,TRANS!H:H,"Efetivado")</f>
        <v>0</v>
      </c>
      <c r="AV14" s="394">
        <f t="shared" si="10"/>
        <v>26.759999999987485</v>
      </c>
    </row>
    <row r="15" spans="1:48" x14ac:dyDescent="0.25">
      <c r="C15" s="53" t="s">
        <v>162</v>
      </c>
      <c r="D15" s="21" t="str">
        <f t="shared" si="0"/>
        <v>BRADESCO S/A</v>
      </c>
      <c r="E15" s="20">
        <f t="shared" si="1"/>
        <v>1000</v>
      </c>
      <c r="G15" s="53" t="s">
        <v>162</v>
      </c>
      <c r="H15" s="21">
        <f t="shared" si="4"/>
        <v>0</v>
      </c>
      <c r="I15" s="27">
        <f t="shared" si="5"/>
        <v>0</v>
      </c>
      <c r="J15" s="51">
        <f t="shared" si="6"/>
        <v>0</v>
      </c>
      <c r="L15" s="293">
        <f t="shared" si="11"/>
        <v>6</v>
      </c>
      <c r="M15" s="291">
        <f t="shared" si="7"/>
        <v>2023</v>
      </c>
      <c r="N15" s="63">
        <f t="shared" si="8"/>
        <v>0</v>
      </c>
      <c r="O15" s="26">
        <f t="shared" si="9"/>
        <v>0</v>
      </c>
      <c r="X15" s="295">
        <v>6</v>
      </c>
      <c r="Y15" s="404">
        <v>2023</v>
      </c>
      <c r="Z15" s="390">
        <f>SUMIFS(REC!F:F,REC!L:L,'09'!Y15,REC!H:H,"Efetivado")</f>
        <v>0</v>
      </c>
      <c r="AA15" s="390">
        <f>SUMIFS(DES!F:F,DES!L:L,'09'!Y15,DES!H:H,"Efetivado")</f>
        <v>0</v>
      </c>
      <c r="AD15" s="394">
        <f>'CAD2'!H13</f>
        <v>0</v>
      </c>
      <c r="AE15" s="398">
        <f>SUMIFS(CAR!H:H,CAR!I:I,'09'!AD15,CAR!J:J,"Efetivado")</f>
        <v>0</v>
      </c>
      <c r="AF15" s="398">
        <f>SUMIFS('PG CAR'!H:H,'PG CAR'!D:D,'09'!AD15,'PG CAR'!J:J,"Efetivado")</f>
        <v>0</v>
      </c>
      <c r="AG15" s="398">
        <f t="shared" si="2"/>
        <v>0</v>
      </c>
      <c r="AH15" s="398">
        <f>'CAD2'!I13</f>
        <v>0</v>
      </c>
      <c r="AI15" s="398">
        <f t="shared" si="3"/>
        <v>0</v>
      </c>
      <c r="AK15" s="394" t="str">
        <f>'CAD2'!D12</f>
        <v>BRADESCO S/A</v>
      </c>
      <c r="AL15" s="394">
        <f>'CAD2'!E12</f>
        <v>1000</v>
      </c>
      <c r="AM15" s="394">
        <f>SUMIFS(DES!F:F,DES!G:G,'09'!AK15,DES!H:H,"Efetivado")</f>
        <v>0</v>
      </c>
      <c r="AN15" s="394">
        <f>SUMIFS(REC!F:F,REC!G:G,'09'!AK15,REC!H:H,"Efetivado")</f>
        <v>0</v>
      </c>
      <c r="AO15" s="394">
        <f>SUMIFS('EMP ADQ'!G:G,'EMP ADQ'!H:H,'09'!AK15,'EMP ADQ'!I:I,"Efetivado",'EMP ADQ'!D:D,'EMP ADQ'!$Y$12)</f>
        <v>0</v>
      </c>
      <c r="AP15" s="394">
        <f>SUMIFS('EMP ADQ'!G:G,'EMP ADQ'!H:H,'09'!AK15,'EMP ADQ'!I:I,"Efetivado",'EMP ADQ'!D:D,'EMP ADQ'!$Y$13)</f>
        <v>0</v>
      </c>
      <c r="AQ15" s="394">
        <f>SUMIFS('EMP CON'!G:G,'EMP CON'!H:H,'09'!AK15,'EMP CON'!I:I,"Efetivado",'EMP CON'!D:D,'EMP CON'!$Y$12)</f>
        <v>0</v>
      </c>
      <c r="AR15" s="394">
        <f>SUMIFS('EMP CON'!G:G,'EMP CON'!H:H,'09'!AK15,'EMP CON'!I:I,"Efetivado",'EMP CON'!D:D,'EMP CON'!$Y$13)</f>
        <v>0</v>
      </c>
      <c r="AS15" s="394">
        <f>SUMIFS('PG CAR'!H:H,'PG CAR'!I:I,'09'!AK15,'PG CAR'!J:J,"Efetivado")</f>
        <v>0</v>
      </c>
      <c r="AT15" s="394">
        <f>SUMIFS(TRANS!F:F,TRANS!D:D,'09'!AK15,TRANS!H:H,"Efetivado")</f>
        <v>0</v>
      </c>
      <c r="AU15" s="394">
        <f>SUMIFS(TRANS!F:F,TRANS!G:G,'09'!AK15,TRANS!H:H,"Efetivado")</f>
        <v>0</v>
      </c>
      <c r="AV15" s="394">
        <f t="shared" si="10"/>
        <v>1000</v>
      </c>
    </row>
    <row r="16" spans="1:48" x14ac:dyDescent="0.25">
      <c r="C16" s="53" t="s">
        <v>163</v>
      </c>
      <c r="D16" s="21">
        <f t="shared" si="0"/>
        <v>0</v>
      </c>
      <c r="E16" s="20">
        <f t="shared" si="1"/>
        <v>0</v>
      </c>
      <c r="G16" s="53" t="s">
        <v>163</v>
      </c>
      <c r="H16" s="21">
        <f t="shared" si="4"/>
        <v>0</v>
      </c>
      <c r="I16" s="27">
        <f t="shared" si="5"/>
        <v>0</v>
      </c>
      <c r="J16" s="51">
        <f t="shared" si="6"/>
        <v>0</v>
      </c>
      <c r="L16" s="293">
        <f t="shared" si="11"/>
        <v>7</v>
      </c>
      <c r="M16" s="291">
        <f t="shared" si="7"/>
        <v>2024</v>
      </c>
      <c r="N16" s="63">
        <f t="shared" si="8"/>
        <v>0</v>
      </c>
      <c r="O16" s="26">
        <f t="shared" si="9"/>
        <v>0</v>
      </c>
      <c r="X16" s="295">
        <v>7</v>
      </c>
      <c r="Y16" s="404">
        <v>2024</v>
      </c>
      <c r="Z16" s="390">
        <f>SUMIFS(REC!F:F,REC!L:L,'09'!Y16,REC!H:H,"Efetivado")</f>
        <v>0</v>
      </c>
      <c r="AA16" s="390">
        <f>SUMIFS(DES!F:F,DES!L:L,'09'!Y16,DES!H:H,"Efetivado")</f>
        <v>0</v>
      </c>
      <c r="AD16" s="394">
        <f>'CAD2'!H14</f>
        <v>0</v>
      </c>
      <c r="AE16" s="398">
        <f>SUMIFS(CAR!H:H,CAR!I:I,'09'!AD16,CAR!J:J,"Efetivado")</f>
        <v>0</v>
      </c>
      <c r="AF16" s="398">
        <f>SUMIFS('PG CAR'!H:H,'PG CAR'!D:D,'09'!AD16,'PG CAR'!J:J,"Efetivado")</f>
        <v>0</v>
      </c>
      <c r="AG16" s="398">
        <f t="shared" si="2"/>
        <v>0</v>
      </c>
      <c r="AH16" s="398">
        <f>'CAD2'!I14</f>
        <v>0</v>
      </c>
      <c r="AI16" s="398">
        <f t="shared" si="3"/>
        <v>0</v>
      </c>
      <c r="AK16" s="394">
        <f>'CAD2'!D13</f>
        <v>0</v>
      </c>
      <c r="AL16" s="394">
        <f>'CAD2'!E13</f>
        <v>0</v>
      </c>
      <c r="AM16" s="394">
        <f>SUMIFS(DES!F:F,DES!G:G,'09'!AK16,DES!H:H,"Efetivado")</f>
        <v>0</v>
      </c>
      <c r="AN16" s="394">
        <f>SUMIFS(REC!F:F,REC!G:G,'09'!AK16,REC!H:H,"Efetivado")</f>
        <v>0</v>
      </c>
      <c r="AO16" s="394">
        <f>SUMIFS('EMP ADQ'!G:G,'EMP ADQ'!H:H,'09'!AK16,'EMP ADQ'!I:I,"Efetivado",'EMP ADQ'!D:D,'EMP ADQ'!$Y$12)</f>
        <v>0</v>
      </c>
      <c r="AP16" s="394">
        <f>SUMIFS('EMP ADQ'!G:G,'EMP ADQ'!H:H,'09'!AK16,'EMP ADQ'!I:I,"Efetivado",'EMP ADQ'!D:D,'EMP ADQ'!$Y$13)</f>
        <v>0</v>
      </c>
      <c r="AQ16" s="394">
        <f>SUMIFS('EMP CON'!G:G,'EMP CON'!H:H,'09'!AK16,'EMP CON'!I:I,"Efetivado",'EMP CON'!D:D,'EMP CON'!$Y$12)</f>
        <v>0</v>
      </c>
      <c r="AR16" s="394">
        <f>SUMIFS('EMP CON'!G:G,'EMP CON'!H:H,'09'!AK16,'EMP CON'!I:I,"Efetivado",'EMP CON'!D:D,'EMP CON'!$Y$13)</f>
        <v>0</v>
      </c>
      <c r="AS16" s="394">
        <f>SUMIFS('PG CAR'!H:H,'PG CAR'!I:I,'09'!AK16,'PG CAR'!J:J,"Efetivado")</f>
        <v>0</v>
      </c>
      <c r="AT16" s="394">
        <f>SUMIFS(TRANS!F:F,TRANS!D:D,'09'!AK16,TRANS!H:H,"Efetivado")</f>
        <v>0</v>
      </c>
      <c r="AU16" s="394">
        <f>SUMIFS(TRANS!F:F,TRANS!G:G,'09'!AK16,TRANS!H:H,"Efetivado")</f>
        <v>0</v>
      </c>
      <c r="AV16" s="394">
        <f t="shared" si="10"/>
        <v>0</v>
      </c>
    </row>
    <row r="17" spans="3:48" x14ac:dyDescent="0.25">
      <c r="C17" s="53" t="s">
        <v>164</v>
      </c>
      <c r="D17" s="21">
        <f t="shared" si="0"/>
        <v>0</v>
      </c>
      <c r="E17" s="20">
        <f t="shared" si="1"/>
        <v>0</v>
      </c>
      <c r="G17" s="53" t="s">
        <v>164</v>
      </c>
      <c r="H17" s="21">
        <f t="shared" si="4"/>
        <v>0</v>
      </c>
      <c r="I17" s="27">
        <f t="shared" si="5"/>
        <v>0</v>
      </c>
      <c r="J17" s="51">
        <f t="shared" si="6"/>
        <v>0</v>
      </c>
      <c r="L17" s="293">
        <f t="shared" si="11"/>
        <v>8</v>
      </c>
      <c r="M17" s="291">
        <f t="shared" si="7"/>
        <v>2025</v>
      </c>
      <c r="N17" s="63">
        <f t="shared" si="8"/>
        <v>0</v>
      </c>
      <c r="O17" s="26">
        <f t="shared" si="9"/>
        <v>0</v>
      </c>
      <c r="X17" s="295">
        <v>8</v>
      </c>
      <c r="Y17" s="404">
        <v>2025</v>
      </c>
      <c r="Z17" s="390">
        <f>SUMIFS(REC!F:F,REC!L:L,'09'!Y17,REC!H:H,"Efetivado")</f>
        <v>0</v>
      </c>
      <c r="AA17" s="390">
        <f>SUMIFS(DES!F:F,DES!L:L,'09'!Y17,DES!H:H,"Efetivado")</f>
        <v>0</v>
      </c>
      <c r="AD17" s="394">
        <f>'CAD2'!H15</f>
        <v>0</v>
      </c>
      <c r="AE17" s="398">
        <f>SUMIFS(CAR!H:H,CAR!I:I,'09'!AD17,CAR!J:J,"Efetivado")</f>
        <v>0</v>
      </c>
      <c r="AF17" s="398">
        <f>SUMIFS('PG CAR'!H:H,'PG CAR'!D:D,'09'!AD17,'PG CAR'!J:J,"Efetivado")</f>
        <v>0</v>
      </c>
      <c r="AG17" s="398">
        <f t="shared" si="2"/>
        <v>0</v>
      </c>
      <c r="AH17" s="398">
        <f>'CAD2'!I15</f>
        <v>0</v>
      </c>
      <c r="AI17" s="398">
        <f t="shared" si="3"/>
        <v>0</v>
      </c>
      <c r="AK17" s="394">
        <f>'CAD2'!D14</f>
        <v>0</v>
      </c>
      <c r="AL17" s="394">
        <f>'CAD2'!E14</f>
        <v>0</v>
      </c>
      <c r="AM17" s="394">
        <f>SUMIFS(DES!F:F,DES!G:G,'09'!AK17,DES!H:H,"Efetivado")</f>
        <v>0</v>
      </c>
      <c r="AN17" s="394">
        <f>SUMIFS(REC!F:F,REC!G:G,'09'!AK17,REC!H:H,"Efetivado")</f>
        <v>0</v>
      </c>
      <c r="AO17" s="394">
        <f>SUMIFS('EMP ADQ'!G:G,'EMP ADQ'!H:H,'09'!AK17,'EMP ADQ'!I:I,"Efetivado",'EMP ADQ'!D:D,'EMP ADQ'!$Y$12)</f>
        <v>0</v>
      </c>
      <c r="AP17" s="394">
        <f>SUMIFS('EMP ADQ'!G:G,'EMP ADQ'!H:H,'09'!AK17,'EMP ADQ'!I:I,"Efetivado",'EMP ADQ'!D:D,'EMP ADQ'!$Y$13)</f>
        <v>0</v>
      </c>
      <c r="AQ17" s="394">
        <f>SUMIFS('EMP CON'!G:G,'EMP CON'!H:H,'09'!AK17,'EMP CON'!I:I,"Efetivado",'EMP CON'!D:D,'EMP CON'!$Y$12)</f>
        <v>0</v>
      </c>
      <c r="AR17" s="394">
        <f>SUMIFS('EMP CON'!G:G,'EMP CON'!H:H,'09'!AK17,'EMP CON'!I:I,"Efetivado",'EMP CON'!D:D,'EMP CON'!$Y$13)</f>
        <v>0</v>
      </c>
      <c r="AS17" s="394">
        <f>SUMIFS('PG CAR'!H:H,'PG CAR'!I:I,'09'!AK17,'PG CAR'!J:J,"Efetivado")</f>
        <v>0</v>
      </c>
      <c r="AT17" s="394">
        <f>SUMIFS(TRANS!F:F,TRANS!D:D,'09'!AK17,TRANS!H:H,"Efetivado")</f>
        <v>0</v>
      </c>
      <c r="AU17" s="394">
        <f>SUMIFS(TRANS!F:F,TRANS!G:G,'09'!AK17,TRANS!H:H,"Efetivado")</f>
        <v>0</v>
      </c>
      <c r="AV17" s="394">
        <f t="shared" si="10"/>
        <v>0</v>
      </c>
    </row>
    <row r="18" spans="3:48" x14ac:dyDescent="0.25">
      <c r="C18" s="53" t="s">
        <v>165</v>
      </c>
      <c r="D18" s="21">
        <f t="shared" si="0"/>
        <v>0</v>
      </c>
      <c r="E18" s="20">
        <f t="shared" si="1"/>
        <v>0</v>
      </c>
      <c r="G18" s="53" t="s">
        <v>165</v>
      </c>
      <c r="H18" s="21">
        <f t="shared" si="4"/>
        <v>0</v>
      </c>
      <c r="I18" s="27">
        <f t="shared" si="5"/>
        <v>0</v>
      </c>
      <c r="J18" s="51">
        <f t="shared" si="6"/>
        <v>0</v>
      </c>
      <c r="L18" s="293">
        <f t="shared" si="11"/>
        <v>9</v>
      </c>
      <c r="M18" s="291">
        <f t="shared" si="7"/>
        <v>2026</v>
      </c>
      <c r="N18" s="63">
        <f t="shared" si="8"/>
        <v>0</v>
      </c>
      <c r="O18" s="26">
        <f t="shared" si="9"/>
        <v>0</v>
      </c>
      <c r="X18" s="295">
        <v>9</v>
      </c>
      <c r="Y18" s="404">
        <v>2026</v>
      </c>
      <c r="Z18" s="390">
        <f>SUMIFS(REC!F:F,REC!L:L,'09'!Y18,REC!H:H,"Efetivado")</f>
        <v>0</v>
      </c>
      <c r="AA18" s="390">
        <f>SUMIFS(DES!F:F,DES!L:L,'09'!Y18,DES!H:H,"Efetivado")</f>
        <v>0</v>
      </c>
      <c r="AD18" s="394">
        <f>'CAD2'!H16</f>
        <v>0</v>
      </c>
      <c r="AE18" s="398">
        <f>SUMIFS(CAR!H:H,CAR!I:I,'09'!AD18,CAR!J:J,"Efetivado")</f>
        <v>0</v>
      </c>
      <c r="AF18" s="398">
        <f>SUMIFS('PG CAR'!H:H,'PG CAR'!D:D,'09'!AD18,'PG CAR'!J:J,"Efetivado")</f>
        <v>0</v>
      </c>
      <c r="AG18" s="398">
        <f t="shared" si="2"/>
        <v>0</v>
      </c>
      <c r="AH18" s="398">
        <f>'CAD2'!I16</f>
        <v>0</v>
      </c>
      <c r="AI18" s="398">
        <f t="shared" si="3"/>
        <v>0</v>
      </c>
      <c r="AK18" s="394">
        <f>'CAD2'!D15</f>
        <v>0</v>
      </c>
      <c r="AL18" s="394">
        <f>'CAD2'!E15</f>
        <v>0</v>
      </c>
      <c r="AM18" s="394">
        <f>SUMIFS(DES!F:F,DES!G:G,'09'!AK18,DES!H:H,"Efetivado")</f>
        <v>0</v>
      </c>
      <c r="AN18" s="394">
        <f>SUMIFS(REC!F:F,REC!G:G,'09'!AK18,REC!H:H,"Efetivado")</f>
        <v>0</v>
      </c>
      <c r="AO18" s="394">
        <f>SUMIFS('EMP ADQ'!G:G,'EMP ADQ'!H:H,'09'!AK18,'EMP ADQ'!I:I,"Efetivado",'EMP ADQ'!D:D,'EMP ADQ'!$Y$12)</f>
        <v>0</v>
      </c>
      <c r="AP18" s="394">
        <f>SUMIFS('EMP ADQ'!G:G,'EMP ADQ'!H:H,'09'!AK18,'EMP ADQ'!I:I,"Efetivado",'EMP ADQ'!D:D,'EMP ADQ'!$Y$13)</f>
        <v>0</v>
      </c>
      <c r="AQ18" s="394">
        <f>SUMIFS('EMP CON'!G:G,'EMP CON'!H:H,'09'!AK18,'EMP CON'!I:I,"Efetivado",'EMP CON'!D:D,'EMP CON'!$Y$12)</f>
        <v>0</v>
      </c>
      <c r="AR18" s="394">
        <f>SUMIFS('EMP CON'!G:G,'EMP CON'!H:H,'09'!AK18,'EMP CON'!I:I,"Efetivado",'EMP CON'!D:D,'EMP CON'!$Y$13)</f>
        <v>0</v>
      </c>
      <c r="AS18" s="394">
        <f>SUMIFS('PG CAR'!H:H,'PG CAR'!I:I,'09'!AK18,'PG CAR'!J:J,"Efetivado")</f>
        <v>0</v>
      </c>
      <c r="AT18" s="394">
        <f>SUMIFS(TRANS!F:F,TRANS!D:D,'09'!AK18,TRANS!H:H,"Efetivado")</f>
        <v>0</v>
      </c>
      <c r="AU18" s="394">
        <f>SUMIFS(TRANS!F:F,TRANS!G:G,'09'!AK18,TRANS!H:H,"Efetivado")</f>
        <v>0</v>
      </c>
      <c r="AV18" s="394">
        <f t="shared" si="10"/>
        <v>0</v>
      </c>
    </row>
    <row r="19" spans="3:48" x14ac:dyDescent="0.25">
      <c r="C19" s="53" t="s">
        <v>166</v>
      </c>
      <c r="D19" s="21">
        <f t="shared" si="0"/>
        <v>0</v>
      </c>
      <c r="E19" s="20">
        <f t="shared" si="1"/>
        <v>0</v>
      </c>
      <c r="G19" s="53" t="s">
        <v>166</v>
      </c>
      <c r="H19" s="21">
        <f t="shared" si="4"/>
        <v>0</v>
      </c>
      <c r="I19" s="27">
        <f t="shared" si="5"/>
        <v>0</v>
      </c>
      <c r="J19" s="51">
        <f t="shared" si="6"/>
        <v>0</v>
      </c>
      <c r="L19" s="293">
        <f t="shared" si="11"/>
        <v>10</v>
      </c>
      <c r="M19" s="291">
        <f t="shared" si="7"/>
        <v>2027</v>
      </c>
      <c r="N19" s="63">
        <f t="shared" si="8"/>
        <v>0</v>
      </c>
      <c r="O19" s="26">
        <f t="shared" si="9"/>
        <v>0</v>
      </c>
      <c r="X19" s="295">
        <v>10</v>
      </c>
      <c r="Y19" s="404">
        <v>2027</v>
      </c>
      <c r="Z19" s="390">
        <f>SUMIFS(REC!F:F,REC!L:L,'09'!Y19,REC!H:H,"Efetivado")</f>
        <v>0</v>
      </c>
      <c r="AA19" s="390">
        <f>SUMIFS(DES!F:F,DES!L:L,'09'!Y19,DES!H:H,"Efetivado")</f>
        <v>0</v>
      </c>
      <c r="AD19" s="394">
        <f>'CAD2'!H17</f>
        <v>0</v>
      </c>
      <c r="AE19" s="398">
        <f>SUMIFS(CAR!H:H,CAR!I:I,'09'!AD19,CAR!J:J,"Efetivado")</f>
        <v>0</v>
      </c>
      <c r="AF19" s="398">
        <f>SUMIFS('PG CAR'!H:H,'PG CAR'!D:D,'09'!AD19,'PG CAR'!J:J,"Efetivado")</f>
        <v>0</v>
      </c>
      <c r="AG19" s="398">
        <f t="shared" si="2"/>
        <v>0</v>
      </c>
      <c r="AH19" s="398">
        <f>'CAD2'!I17</f>
        <v>0</v>
      </c>
      <c r="AI19" s="398">
        <f t="shared" si="3"/>
        <v>0</v>
      </c>
      <c r="AK19" s="394">
        <f>'CAD2'!D16</f>
        <v>0</v>
      </c>
      <c r="AL19" s="394">
        <f>'CAD2'!E16</f>
        <v>0</v>
      </c>
      <c r="AM19" s="394">
        <f>SUMIFS(DES!F:F,DES!G:G,'09'!AK19,DES!H:H,"Efetivado")</f>
        <v>0</v>
      </c>
      <c r="AN19" s="394">
        <f>SUMIFS(REC!F:F,REC!G:G,'09'!AK19,REC!H:H,"Efetivado")</f>
        <v>0</v>
      </c>
      <c r="AO19" s="394">
        <f>SUMIFS('EMP ADQ'!G:G,'EMP ADQ'!H:H,'09'!AK19,'EMP ADQ'!I:I,"Efetivado",'EMP ADQ'!D:D,'EMP ADQ'!$Y$12)</f>
        <v>0</v>
      </c>
      <c r="AP19" s="394">
        <f>SUMIFS('EMP ADQ'!G:G,'EMP ADQ'!H:H,'09'!AK19,'EMP ADQ'!I:I,"Efetivado",'EMP ADQ'!D:D,'EMP ADQ'!$Y$13)</f>
        <v>0</v>
      </c>
      <c r="AQ19" s="394">
        <f>SUMIFS('EMP CON'!G:G,'EMP CON'!H:H,'09'!AK19,'EMP CON'!I:I,"Efetivado",'EMP CON'!D:D,'EMP CON'!$Y$12)</f>
        <v>0</v>
      </c>
      <c r="AR19" s="394">
        <f>SUMIFS('EMP CON'!G:G,'EMP CON'!H:H,'09'!AK19,'EMP CON'!I:I,"Efetivado",'EMP CON'!D:D,'EMP CON'!$Y$13)</f>
        <v>0</v>
      </c>
      <c r="AS19" s="394">
        <f>SUMIFS('PG CAR'!H:H,'PG CAR'!I:I,'09'!AK19,'PG CAR'!J:J,"Efetivado")</f>
        <v>0</v>
      </c>
      <c r="AT19" s="394">
        <f>SUMIFS(TRANS!F:F,TRANS!D:D,'09'!AK19,TRANS!H:H,"Efetivado")</f>
        <v>0</v>
      </c>
      <c r="AU19" s="394">
        <f>SUMIFS(TRANS!F:F,TRANS!G:G,'09'!AK19,TRANS!H:H,"Efetivado")</f>
        <v>0</v>
      </c>
      <c r="AV19" s="394">
        <f t="shared" si="10"/>
        <v>0</v>
      </c>
    </row>
    <row r="20" spans="3:48" x14ac:dyDescent="0.25">
      <c r="C20" s="53" t="s">
        <v>167</v>
      </c>
      <c r="D20" s="21">
        <f t="shared" si="0"/>
        <v>0</v>
      </c>
      <c r="E20" s="20">
        <f t="shared" si="1"/>
        <v>0</v>
      </c>
      <c r="G20" s="53" t="s">
        <v>167</v>
      </c>
      <c r="H20" s="21">
        <f t="shared" si="4"/>
        <v>0</v>
      </c>
      <c r="I20" s="27">
        <f t="shared" si="5"/>
        <v>0</v>
      </c>
      <c r="J20" s="51">
        <f t="shared" si="6"/>
        <v>0</v>
      </c>
      <c r="L20" s="293">
        <f t="shared" si="11"/>
        <v>11</v>
      </c>
      <c r="M20" s="291">
        <f t="shared" si="7"/>
        <v>2028</v>
      </c>
      <c r="N20" s="63">
        <f t="shared" si="8"/>
        <v>0</v>
      </c>
      <c r="O20" s="26">
        <f t="shared" si="9"/>
        <v>0</v>
      </c>
      <c r="X20" s="295">
        <v>11</v>
      </c>
      <c r="Y20" s="404">
        <v>2028</v>
      </c>
      <c r="Z20" s="390">
        <f>SUMIFS(REC!F:F,REC!L:L,'09'!Y20,REC!H:H,"Efetivado")</f>
        <v>0</v>
      </c>
      <c r="AA20" s="390">
        <f>SUMIFS(DES!F:F,DES!L:L,'09'!Y20,DES!H:H,"Efetivado")</f>
        <v>0</v>
      </c>
      <c r="AD20" s="394">
        <f>'CAD2'!H18</f>
        <v>0</v>
      </c>
      <c r="AE20" s="398">
        <f>SUMIFS(CAR!H:H,CAR!I:I,'09'!AD20,CAR!J:J,"Efetivado")</f>
        <v>0</v>
      </c>
      <c r="AF20" s="398">
        <f>SUMIFS('PG CAR'!H:H,'PG CAR'!D:D,'09'!AD20,'PG CAR'!J:J,"Efetivado")</f>
        <v>0</v>
      </c>
      <c r="AG20" s="398">
        <f t="shared" si="2"/>
        <v>0</v>
      </c>
      <c r="AH20" s="398">
        <f>'CAD2'!I18</f>
        <v>0</v>
      </c>
      <c r="AI20" s="398">
        <f t="shared" si="3"/>
        <v>0</v>
      </c>
      <c r="AK20" s="394">
        <f>'CAD2'!D17</f>
        <v>0</v>
      </c>
      <c r="AL20" s="394">
        <f>'CAD2'!E17</f>
        <v>0</v>
      </c>
      <c r="AM20" s="394">
        <f>SUMIFS(DES!F:F,DES!G:G,'09'!AK20,DES!H:H,"Efetivado")</f>
        <v>0</v>
      </c>
      <c r="AN20" s="394">
        <f>SUMIFS(REC!F:F,REC!G:G,'09'!AK20,REC!H:H,"Efetivado")</f>
        <v>0</v>
      </c>
      <c r="AO20" s="394">
        <f>SUMIFS('EMP ADQ'!G:G,'EMP ADQ'!H:H,'09'!AK20,'EMP ADQ'!I:I,"Efetivado",'EMP ADQ'!D:D,'EMP ADQ'!$Y$12)</f>
        <v>0</v>
      </c>
      <c r="AP20" s="394">
        <f>SUMIFS('EMP ADQ'!G:G,'EMP ADQ'!H:H,'09'!AK20,'EMP ADQ'!I:I,"Efetivado",'EMP ADQ'!D:D,'EMP ADQ'!$Y$13)</f>
        <v>0</v>
      </c>
      <c r="AQ20" s="394">
        <f>SUMIFS('EMP CON'!G:G,'EMP CON'!H:H,'09'!AK20,'EMP CON'!I:I,"Efetivado",'EMP CON'!D:D,'EMP CON'!$Y$12)</f>
        <v>0</v>
      </c>
      <c r="AR20" s="394">
        <f>SUMIFS('EMP CON'!G:G,'EMP CON'!H:H,'09'!AK20,'EMP CON'!I:I,"Efetivado",'EMP CON'!D:D,'EMP CON'!$Y$13)</f>
        <v>0</v>
      </c>
      <c r="AS20" s="394">
        <f>SUMIFS('PG CAR'!H:H,'PG CAR'!I:I,'09'!AK20,'PG CAR'!J:J,"Efetivado")</f>
        <v>0</v>
      </c>
      <c r="AT20" s="394">
        <f>SUMIFS(TRANS!F:F,TRANS!D:D,'09'!AK20,TRANS!H:H,"Efetivado")</f>
        <v>0</v>
      </c>
      <c r="AU20" s="394">
        <f>SUMIFS(TRANS!F:F,TRANS!G:G,'09'!AK20,TRANS!H:H,"Efetivado")</f>
        <v>0</v>
      </c>
      <c r="AV20" s="394">
        <f t="shared" si="10"/>
        <v>0</v>
      </c>
    </row>
    <row r="21" spans="3:48" x14ac:dyDescent="0.25">
      <c r="C21" s="53" t="s">
        <v>168</v>
      </c>
      <c r="D21" s="21">
        <f t="shared" si="0"/>
        <v>0</v>
      </c>
      <c r="E21" s="20">
        <f t="shared" si="1"/>
        <v>0</v>
      </c>
      <c r="G21" s="53" t="s">
        <v>168</v>
      </c>
      <c r="H21" s="21">
        <f t="shared" si="4"/>
        <v>0</v>
      </c>
      <c r="I21" s="27">
        <f t="shared" si="5"/>
        <v>0</v>
      </c>
      <c r="J21" s="51">
        <f t="shared" si="6"/>
        <v>0</v>
      </c>
      <c r="L21" s="293">
        <f t="shared" si="11"/>
        <v>12</v>
      </c>
      <c r="M21" s="291">
        <f t="shared" si="7"/>
        <v>2029</v>
      </c>
      <c r="N21" s="63">
        <f t="shared" si="8"/>
        <v>0</v>
      </c>
      <c r="O21" s="26">
        <f t="shared" si="9"/>
        <v>0</v>
      </c>
      <c r="X21" s="295">
        <v>12</v>
      </c>
      <c r="Y21" s="404">
        <v>2029</v>
      </c>
      <c r="Z21" s="390">
        <f>SUMIFS(REC!F:F,REC!L:L,'09'!Y21,REC!H:H,"Efetivado")</f>
        <v>0</v>
      </c>
      <c r="AA21" s="390">
        <f>SUMIFS(DES!F:F,DES!L:L,'09'!Y21,DES!H:H,"Efetivado")</f>
        <v>0</v>
      </c>
      <c r="AD21" s="394">
        <f>'CAD2'!H19</f>
        <v>0</v>
      </c>
      <c r="AE21" s="398">
        <f>SUMIFS(CAR!H:H,CAR!I:I,'09'!AD21,CAR!J:J,"Efetivado")</f>
        <v>0</v>
      </c>
      <c r="AF21" s="398">
        <f>SUMIFS('PG CAR'!H:H,'PG CAR'!D:D,'09'!AD21,'PG CAR'!J:J,"Efetivado")</f>
        <v>0</v>
      </c>
      <c r="AG21" s="398">
        <f t="shared" si="2"/>
        <v>0</v>
      </c>
      <c r="AH21" s="398">
        <f>'CAD2'!I19</f>
        <v>0</v>
      </c>
      <c r="AI21" s="398">
        <f t="shared" si="3"/>
        <v>0</v>
      </c>
      <c r="AK21" s="394">
        <f>'CAD2'!D18</f>
        <v>0</v>
      </c>
      <c r="AL21" s="394">
        <f>'CAD2'!E18</f>
        <v>0</v>
      </c>
      <c r="AM21" s="394">
        <f>SUMIFS(DES!F:F,DES!G:G,'09'!AK21,DES!H:H,"Efetivado")</f>
        <v>0</v>
      </c>
      <c r="AN21" s="394">
        <f>SUMIFS(REC!F:F,REC!G:G,'09'!AK21,REC!H:H,"Efetivado")</f>
        <v>0</v>
      </c>
      <c r="AO21" s="394">
        <f>SUMIFS('EMP ADQ'!G:G,'EMP ADQ'!H:H,'09'!AK21,'EMP ADQ'!I:I,"Efetivado",'EMP ADQ'!D:D,'EMP ADQ'!$Y$12)</f>
        <v>0</v>
      </c>
      <c r="AP21" s="394">
        <f>SUMIFS('EMP ADQ'!G:G,'EMP ADQ'!H:H,'09'!AK21,'EMP ADQ'!I:I,"Efetivado",'EMP ADQ'!D:D,'EMP ADQ'!$Y$13)</f>
        <v>0</v>
      </c>
      <c r="AQ21" s="394">
        <f>SUMIFS('EMP CON'!G:G,'EMP CON'!H:H,'09'!AK21,'EMP CON'!I:I,"Efetivado",'EMP CON'!D:D,'EMP CON'!$Y$12)</f>
        <v>0</v>
      </c>
      <c r="AR21" s="394">
        <f>SUMIFS('EMP CON'!G:G,'EMP CON'!H:H,'09'!AK21,'EMP CON'!I:I,"Efetivado",'EMP CON'!D:D,'EMP CON'!$Y$13)</f>
        <v>0</v>
      </c>
      <c r="AS21" s="394">
        <f>SUMIFS('PG CAR'!H:H,'PG CAR'!I:I,'09'!AK21,'PG CAR'!J:J,"Efetivado")</f>
        <v>0</v>
      </c>
      <c r="AT21" s="394">
        <f>SUMIFS(TRANS!F:F,TRANS!D:D,'09'!AK21,TRANS!H:H,"Efetivado")</f>
        <v>0</v>
      </c>
      <c r="AU21" s="394">
        <f>SUMIFS(TRANS!F:F,TRANS!G:G,'09'!AK21,TRANS!H:H,"Efetivado")</f>
        <v>0</v>
      </c>
      <c r="AV21" s="394">
        <f t="shared" si="10"/>
        <v>0</v>
      </c>
    </row>
    <row r="22" spans="3:48" x14ac:dyDescent="0.25">
      <c r="C22" s="53" t="s">
        <v>169</v>
      </c>
      <c r="D22" s="21">
        <f t="shared" si="0"/>
        <v>0</v>
      </c>
      <c r="E22" s="20">
        <f t="shared" si="1"/>
        <v>0</v>
      </c>
      <c r="G22" s="53" t="s">
        <v>169</v>
      </c>
      <c r="H22" s="21">
        <f t="shared" si="4"/>
        <v>0</v>
      </c>
      <c r="I22" s="27">
        <f t="shared" si="5"/>
        <v>0</v>
      </c>
      <c r="J22" s="51">
        <f t="shared" si="6"/>
        <v>0</v>
      </c>
      <c r="L22" s="293">
        <f t="shared" si="11"/>
        <v>13</v>
      </c>
      <c r="M22" s="291">
        <f t="shared" si="7"/>
        <v>2030</v>
      </c>
      <c r="N22" s="63">
        <f t="shared" si="8"/>
        <v>0</v>
      </c>
      <c r="O22" s="26">
        <f t="shared" si="9"/>
        <v>0</v>
      </c>
      <c r="X22" s="295">
        <v>13</v>
      </c>
      <c r="Y22" s="404">
        <v>2030</v>
      </c>
      <c r="Z22" s="390">
        <f>SUMIFS(REC!F:F,REC!L:L,'09'!Y22,REC!H:H,"Efetivado")</f>
        <v>0</v>
      </c>
      <c r="AA22" s="390">
        <f>SUMIFS(DES!F:F,DES!L:L,'09'!Y22,DES!H:H,"Efetivado")</f>
        <v>0</v>
      </c>
      <c r="AD22" s="394">
        <f>'CAD2'!H20</f>
        <v>0</v>
      </c>
      <c r="AE22" s="398">
        <f>SUMIFS(CAR!H:H,CAR!I:I,'09'!AD22,CAR!J:J,"Efetivado")</f>
        <v>0</v>
      </c>
      <c r="AF22" s="398">
        <f>SUMIFS('PG CAR'!H:H,'PG CAR'!D:D,'09'!AD22,'PG CAR'!J:J,"Efetivado")</f>
        <v>0</v>
      </c>
      <c r="AG22" s="398">
        <f t="shared" si="2"/>
        <v>0</v>
      </c>
      <c r="AH22" s="398">
        <f>'CAD2'!I20</f>
        <v>0</v>
      </c>
      <c r="AI22" s="398">
        <f t="shared" si="3"/>
        <v>0</v>
      </c>
      <c r="AK22" s="394">
        <f>'CAD2'!D19</f>
        <v>0</v>
      </c>
      <c r="AL22" s="394">
        <f>'CAD2'!E19</f>
        <v>0</v>
      </c>
      <c r="AM22" s="394">
        <f>SUMIFS(DES!F:F,DES!G:G,'09'!AK22,DES!H:H,"Efetivado")</f>
        <v>0</v>
      </c>
      <c r="AN22" s="394">
        <f>SUMIFS(REC!F:F,REC!G:G,'09'!AK22,REC!H:H,"Efetivado")</f>
        <v>0</v>
      </c>
      <c r="AO22" s="394">
        <f>SUMIFS('EMP ADQ'!G:G,'EMP ADQ'!H:H,'09'!AK22,'EMP ADQ'!I:I,"Efetivado",'EMP ADQ'!D:D,'EMP ADQ'!$Y$12)</f>
        <v>0</v>
      </c>
      <c r="AP22" s="394">
        <f>SUMIFS('EMP ADQ'!G:G,'EMP ADQ'!H:H,'09'!AK22,'EMP ADQ'!I:I,"Efetivado",'EMP ADQ'!D:D,'EMP ADQ'!$Y$13)</f>
        <v>0</v>
      </c>
      <c r="AQ22" s="394">
        <f>SUMIFS('EMP CON'!G:G,'EMP CON'!H:H,'09'!AK22,'EMP CON'!I:I,"Efetivado",'EMP CON'!D:D,'EMP CON'!$Y$12)</f>
        <v>0</v>
      </c>
      <c r="AR22" s="394">
        <f>SUMIFS('EMP CON'!G:G,'EMP CON'!H:H,'09'!AK22,'EMP CON'!I:I,"Efetivado",'EMP CON'!D:D,'EMP CON'!$Y$13)</f>
        <v>0</v>
      </c>
      <c r="AS22" s="394">
        <f>SUMIFS('PG CAR'!H:H,'PG CAR'!I:I,'09'!AK22,'PG CAR'!J:J,"Efetivado")</f>
        <v>0</v>
      </c>
      <c r="AT22" s="394">
        <f>SUMIFS(TRANS!F:F,TRANS!D:D,'09'!AK22,TRANS!H:H,"Efetivado")</f>
        <v>0</v>
      </c>
      <c r="AU22" s="394">
        <f>SUMIFS(TRANS!F:F,TRANS!G:G,'09'!AK22,TRANS!H:H,"Efetivado")</f>
        <v>0</v>
      </c>
      <c r="AV22" s="394">
        <f t="shared" si="10"/>
        <v>0</v>
      </c>
    </row>
    <row r="23" spans="3:48" x14ac:dyDescent="0.25">
      <c r="C23" s="53" t="s">
        <v>170</v>
      </c>
      <c r="D23" s="21">
        <f t="shared" si="0"/>
        <v>0</v>
      </c>
      <c r="E23" s="20">
        <f t="shared" si="1"/>
        <v>0</v>
      </c>
      <c r="G23" s="53" t="s">
        <v>170</v>
      </c>
      <c r="H23" s="21">
        <f t="shared" si="4"/>
        <v>0</v>
      </c>
      <c r="I23" s="27">
        <f t="shared" si="5"/>
        <v>0</v>
      </c>
      <c r="J23" s="51">
        <f t="shared" si="6"/>
        <v>0</v>
      </c>
      <c r="L23" s="293">
        <f t="shared" si="11"/>
        <v>14</v>
      </c>
      <c r="M23" s="291">
        <f t="shared" si="7"/>
        <v>2031</v>
      </c>
      <c r="N23" s="63">
        <f t="shared" si="8"/>
        <v>0</v>
      </c>
      <c r="O23" s="26">
        <f t="shared" si="9"/>
        <v>0</v>
      </c>
      <c r="X23" s="295">
        <v>14</v>
      </c>
      <c r="Y23" s="404">
        <v>2031</v>
      </c>
      <c r="Z23" s="390">
        <f>SUMIFS(REC!F:F,REC!L:L,'09'!Y23,REC!H:H,"Efetivado")</f>
        <v>0</v>
      </c>
      <c r="AA23" s="390">
        <f>SUMIFS(DES!F:F,DES!L:L,'09'!Y23,DES!H:H,"Efetivado")</f>
        <v>0</v>
      </c>
      <c r="AD23" s="394">
        <f>'CAD2'!H21</f>
        <v>0</v>
      </c>
      <c r="AE23" s="398">
        <f>SUMIFS(CAR!H:H,CAR!I:I,'09'!AD23,CAR!J:J,"Efetivado")</f>
        <v>0</v>
      </c>
      <c r="AF23" s="398">
        <f>SUMIFS('PG CAR'!H:H,'PG CAR'!D:D,'09'!AD23,'PG CAR'!J:J,"Efetivado")</f>
        <v>0</v>
      </c>
      <c r="AG23" s="398">
        <f t="shared" si="2"/>
        <v>0</v>
      </c>
      <c r="AH23" s="398">
        <f>'CAD2'!I21</f>
        <v>0</v>
      </c>
      <c r="AI23" s="398">
        <f t="shared" si="3"/>
        <v>0</v>
      </c>
      <c r="AK23" s="394">
        <f>'CAD2'!D20</f>
        <v>0</v>
      </c>
      <c r="AL23" s="394">
        <f>'CAD2'!E20</f>
        <v>0</v>
      </c>
      <c r="AM23" s="394">
        <f>SUMIFS(DES!F:F,DES!G:G,'09'!AK23,DES!H:H,"Efetivado")</f>
        <v>0</v>
      </c>
      <c r="AN23" s="394">
        <f>SUMIFS(REC!F:F,REC!G:G,'09'!AK23,REC!H:H,"Efetivado")</f>
        <v>0</v>
      </c>
      <c r="AO23" s="394">
        <f>SUMIFS('EMP ADQ'!G:G,'EMP ADQ'!H:H,'09'!AK23,'EMP ADQ'!I:I,"Efetivado",'EMP ADQ'!D:D,'EMP ADQ'!$Y$12)</f>
        <v>0</v>
      </c>
      <c r="AP23" s="394">
        <f>SUMIFS('EMP ADQ'!G:G,'EMP ADQ'!H:H,'09'!AK23,'EMP ADQ'!I:I,"Efetivado",'EMP ADQ'!D:D,'EMP ADQ'!$Y$13)</f>
        <v>0</v>
      </c>
      <c r="AQ23" s="394">
        <f>SUMIFS('EMP CON'!G:G,'EMP CON'!H:H,'09'!AK23,'EMP CON'!I:I,"Efetivado",'EMP CON'!D:D,'EMP CON'!$Y$12)</f>
        <v>0</v>
      </c>
      <c r="AR23" s="394">
        <f>SUMIFS('EMP CON'!G:G,'EMP CON'!H:H,'09'!AK23,'EMP CON'!I:I,"Efetivado",'EMP CON'!D:D,'EMP CON'!$Y$13)</f>
        <v>0</v>
      </c>
      <c r="AS23" s="394">
        <f>SUMIFS('PG CAR'!H:H,'PG CAR'!I:I,'09'!AK23,'PG CAR'!J:J,"Efetivado")</f>
        <v>0</v>
      </c>
      <c r="AT23" s="394">
        <f>SUMIFS(TRANS!F:F,TRANS!D:D,'09'!AK23,TRANS!H:H,"Efetivado")</f>
        <v>0</v>
      </c>
      <c r="AU23" s="394">
        <f>SUMIFS(TRANS!F:F,TRANS!G:G,'09'!AK23,TRANS!H:H,"Efetivado")</f>
        <v>0</v>
      </c>
      <c r="AV23" s="394">
        <f t="shared" si="10"/>
        <v>0</v>
      </c>
    </row>
    <row r="24" spans="3:48" x14ac:dyDescent="0.25">
      <c r="C24" s="53" t="s">
        <v>171</v>
      </c>
      <c r="D24" s="21">
        <f t="shared" si="0"/>
        <v>0</v>
      </c>
      <c r="E24" s="20">
        <f t="shared" si="1"/>
        <v>0</v>
      </c>
      <c r="G24" s="53" t="s">
        <v>171</v>
      </c>
      <c r="H24" s="21">
        <f t="shared" si="4"/>
        <v>0</v>
      </c>
      <c r="I24" s="27">
        <f t="shared" si="5"/>
        <v>0</v>
      </c>
      <c r="J24" s="51">
        <f t="shared" si="6"/>
        <v>0</v>
      </c>
      <c r="L24" s="293">
        <f t="shared" si="11"/>
        <v>15</v>
      </c>
      <c r="M24" s="291">
        <f t="shared" si="7"/>
        <v>2032</v>
      </c>
      <c r="N24" s="63">
        <f t="shared" si="8"/>
        <v>0</v>
      </c>
      <c r="O24" s="26">
        <f t="shared" si="9"/>
        <v>0</v>
      </c>
      <c r="X24" s="295">
        <v>15</v>
      </c>
      <c r="Y24" s="404">
        <v>2032</v>
      </c>
      <c r="Z24" s="390">
        <f>SUMIFS(REC!F:F,REC!L:L,'09'!Y24,REC!H:H,"Efetivado")</f>
        <v>0</v>
      </c>
      <c r="AA24" s="390">
        <f>SUMIFS(DES!F:F,DES!L:L,'09'!Y24,DES!H:H,"Efetivado")</f>
        <v>0</v>
      </c>
      <c r="AD24" s="394">
        <f>'CAD2'!H22</f>
        <v>0</v>
      </c>
      <c r="AE24" s="398">
        <f>SUMIFS(CAR!H:H,CAR!I:I,'09'!AD24,CAR!J:J,"Efetivado")</f>
        <v>0</v>
      </c>
      <c r="AF24" s="398">
        <f>SUMIFS('PG CAR'!H:H,'PG CAR'!D:D,'09'!AD24,'PG CAR'!J:J,"Efetivado")</f>
        <v>0</v>
      </c>
      <c r="AG24" s="398">
        <f t="shared" si="2"/>
        <v>0</v>
      </c>
      <c r="AH24" s="398">
        <f>'CAD2'!I22</f>
        <v>0</v>
      </c>
      <c r="AI24" s="398">
        <f t="shared" si="3"/>
        <v>0</v>
      </c>
      <c r="AK24" s="394">
        <f>'CAD2'!D21</f>
        <v>0</v>
      </c>
      <c r="AL24" s="394">
        <f>'CAD2'!E21</f>
        <v>0</v>
      </c>
      <c r="AM24" s="394">
        <f>SUMIFS(DES!F:F,DES!G:G,'09'!AK24,DES!H:H,"Efetivado")</f>
        <v>0</v>
      </c>
      <c r="AN24" s="394">
        <f>SUMIFS(REC!F:F,REC!G:G,'09'!AK24,REC!H:H,"Efetivado")</f>
        <v>0</v>
      </c>
      <c r="AO24" s="394">
        <f>SUMIFS('EMP ADQ'!G:G,'EMP ADQ'!H:H,'09'!AK24,'EMP ADQ'!I:I,"Efetivado",'EMP ADQ'!D:D,'EMP ADQ'!$Y$12)</f>
        <v>0</v>
      </c>
      <c r="AP24" s="394">
        <f>SUMIFS('EMP ADQ'!G:G,'EMP ADQ'!H:H,'09'!AK24,'EMP ADQ'!I:I,"Efetivado",'EMP ADQ'!D:D,'EMP ADQ'!$Y$13)</f>
        <v>0</v>
      </c>
      <c r="AQ24" s="394">
        <f>SUMIFS('EMP CON'!G:G,'EMP CON'!H:H,'09'!AK24,'EMP CON'!I:I,"Efetivado",'EMP CON'!D:D,'EMP CON'!$Y$12)</f>
        <v>0</v>
      </c>
      <c r="AR24" s="394">
        <f>SUMIFS('EMP CON'!G:G,'EMP CON'!H:H,'09'!AK24,'EMP CON'!I:I,"Efetivado",'EMP CON'!D:D,'EMP CON'!$Y$13)</f>
        <v>0</v>
      </c>
      <c r="AS24" s="394">
        <f>SUMIFS('PG CAR'!H:H,'PG CAR'!I:I,'09'!AK24,'PG CAR'!J:J,"Efetivado")</f>
        <v>0</v>
      </c>
      <c r="AT24" s="394">
        <f>SUMIFS(TRANS!F:F,TRANS!D:D,'09'!AK24,TRANS!H:H,"Efetivado")</f>
        <v>0</v>
      </c>
      <c r="AU24" s="394">
        <f>SUMIFS(TRANS!F:F,TRANS!G:G,'09'!AK24,TRANS!H:H,"Efetivado")</f>
        <v>0</v>
      </c>
      <c r="AV24" s="394">
        <f t="shared" si="10"/>
        <v>0</v>
      </c>
    </row>
    <row r="25" spans="3:48" x14ac:dyDescent="0.25">
      <c r="C25" s="53" t="s">
        <v>172</v>
      </c>
      <c r="D25" s="21">
        <f t="shared" si="0"/>
        <v>0</v>
      </c>
      <c r="E25" s="20">
        <f t="shared" si="1"/>
        <v>0</v>
      </c>
      <c r="G25" s="53" t="s">
        <v>172</v>
      </c>
      <c r="H25" s="21">
        <f t="shared" si="4"/>
        <v>0</v>
      </c>
      <c r="I25" s="27">
        <f t="shared" si="5"/>
        <v>0</v>
      </c>
      <c r="J25" s="51">
        <f t="shared" si="6"/>
        <v>0</v>
      </c>
      <c r="L25" s="293">
        <f t="shared" si="11"/>
        <v>16</v>
      </c>
      <c r="M25" s="291">
        <f t="shared" si="7"/>
        <v>2033</v>
      </c>
      <c r="N25" s="63">
        <f t="shared" si="8"/>
        <v>0</v>
      </c>
      <c r="O25" s="26">
        <f t="shared" si="9"/>
        <v>0</v>
      </c>
      <c r="X25" s="295">
        <v>16</v>
      </c>
      <c r="Y25" s="404">
        <v>2033</v>
      </c>
      <c r="Z25" s="390">
        <f>SUMIFS(REC!F:F,REC!L:L,'09'!Y25,REC!H:H,"Efetivado")</f>
        <v>0</v>
      </c>
      <c r="AA25" s="390">
        <f>SUMIFS(DES!F:F,DES!L:L,'09'!Y25,DES!H:H,"Efetivado")</f>
        <v>0</v>
      </c>
      <c r="AD25" s="394">
        <f>'CAD2'!H23</f>
        <v>0</v>
      </c>
      <c r="AE25" s="398">
        <f>SUMIFS(CAR!H:H,CAR!I:I,'09'!AD25,CAR!J:J,"Efetivado")</f>
        <v>0</v>
      </c>
      <c r="AF25" s="398">
        <f>SUMIFS('PG CAR'!H:H,'PG CAR'!D:D,'09'!AD25,'PG CAR'!J:J,"Efetivado")</f>
        <v>0</v>
      </c>
      <c r="AG25" s="398">
        <f t="shared" si="2"/>
        <v>0</v>
      </c>
      <c r="AH25" s="398">
        <f>'CAD2'!I23</f>
        <v>0</v>
      </c>
      <c r="AI25" s="398">
        <f t="shared" si="3"/>
        <v>0</v>
      </c>
      <c r="AK25" s="394">
        <f>'CAD2'!D22</f>
        <v>0</v>
      </c>
      <c r="AL25" s="394">
        <f>'CAD2'!E22</f>
        <v>0</v>
      </c>
      <c r="AM25" s="394">
        <f>SUMIFS(DES!F:F,DES!G:G,'09'!AK25,DES!H:H,"Efetivado")</f>
        <v>0</v>
      </c>
      <c r="AN25" s="394">
        <f>SUMIFS(REC!F:F,REC!G:G,'09'!AK25,REC!H:H,"Efetivado")</f>
        <v>0</v>
      </c>
      <c r="AO25" s="394">
        <f>SUMIFS('EMP ADQ'!G:G,'EMP ADQ'!H:H,'09'!AK25,'EMP ADQ'!I:I,"Efetivado",'EMP ADQ'!D:D,'EMP ADQ'!$Y$12)</f>
        <v>0</v>
      </c>
      <c r="AP25" s="394">
        <f>SUMIFS('EMP ADQ'!G:G,'EMP ADQ'!H:H,'09'!AK25,'EMP ADQ'!I:I,"Efetivado",'EMP ADQ'!D:D,'EMP ADQ'!$Y$13)</f>
        <v>0</v>
      </c>
      <c r="AQ25" s="394">
        <f>SUMIFS('EMP CON'!G:G,'EMP CON'!H:H,'09'!AK25,'EMP CON'!I:I,"Efetivado",'EMP CON'!D:D,'EMP CON'!$Y$12)</f>
        <v>0</v>
      </c>
      <c r="AR25" s="394">
        <f>SUMIFS('EMP CON'!G:G,'EMP CON'!H:H,'09'!AK25,'EMP CON'!I:I,"Efetivado",'EMP CON'!D:D,'EMP CON'!$Y$13)</f>
        <v>0</v>
      </c>
      <c r="AS25" s="394">
        <f>SUMIFS('PG CAR'!H:H,'PG CAR'!I:I,'09'!AK25,'PG CAR'!J:J,"Efetivado")</f>
        <v>0</v>
      </c>
      <c r="AT25" s="394">
        <f>SUMIFS(TRANS!F:F,TRANS!D:D,'09'!AK25,TRANS!H:H,"Efetivado")</f>
        <v>0</v>
      </c>
      <c r="AU25" s="394">
        <f>SUMIFS(TRANS!F:F,TRANS!G:G,'09'!AK25,TRANS!H:H,"Efetivado")</f>
        <v>0</v>
      </c>
      <c r="AV25" s="394">
        <f t="shared" si="10"/>
        <v>0</v>
      </c>
    </row>
    <row r="26" spans="3:48" x14ac:dyDescent="0.25">
      <c r="C26" s="53" t="s">
        <v>173</v>
      </c>
      <c r="D26" s="21">
        <f t="shared" si="0"/>
        <v>0</v>
      </c>
      <c r="E26" s="20">
        <f t="shared" si="1"/>
        <v>0</v>
      </c>
      <c r="G26" s="53" t="s">
        <v>173</v>
      </c>
      <c r="H26" s="21">
        <f t="shared" si="4"/>
        <v>0</v>
      </c>
      <c r="I26" s="27">
        <f t="shared" si="5"/>
        <v>0</v>
      </c>
      <c r="J26" s="51">
        <f t="shared" si="6"/>
        <v>0</v>
      </c>
      <c r="L26" s="293">
        <f t="shared" si="11"/>
        <v>17</v>
      </c>
      <c r="M26" s="291">
        <f t="shared" si="7"/>
        <v>2034</v>
      </c>
      <c r="N26" s="63">
        <f t="shared" si="8"/>
        <v>0</v>
      </c>
      <c r="O26" s="26">
        <f t="shared" si="9"/>
        <v>0</v>
      </c>
      <c r="X26" s="295">
        <v>17</v>
      </c>
      <c r="Y26" s="404">
        <v>2034</v>
      </c>
      <c r="Z26" s="390">
        <f>SUMIFS(REC!F:F,REC!L:L,'09'!Y26,REC!H:H,"Efetivado")</f>
        <v>0</v>
      </c>
      <c r="AA26" s="390">
        <f>SUMIFS(DES!F:F,DES!L:L,'09'!Y26,DES!H:H,"Efetivado")</f>
        <v>0</v>
      </c>
      <c r="AD26" s="394">
        <f>'CAD2'!H24</f>
        <v>0</v>
      </c>
      <c r="AE26" s="398">
        <f>SUMIFS(CAR!H:H,CAR!I:I,'09'!AD26,CAR!J:J,"Efetivado")</f>
        <v>0</v>
      </c>
      <c r="AF26" s="398">
        <f>SUMIFS('PG CAR'!H:H,'PG CAR'!D:D,'09'!AD26,'PG CAR'!J:J,"Efetivado")</f>
        <v>0</v>
      </c>
      <c r="AG26" s="398">
        <f t="shared" si="2"/>
        <v>0</v>
      </c>
      <c r="AH26" s="398">
        <f>'CAD2'!I24</f>
        <v>0</v>
      </c>
      <c r="AI26" s="398">
        <f t="shared" si="3"/>
        <v>0</v>
      </c>
      <c r="AK26" s="394">
        <f>'CAD2'!D23</f>
        <v>0</v>
      </c>
      <c r="AL26" s="394">
        <f>'CAD2'!E23</f>
        <v>0</v>
      </c>
      <c r="AM26" s="394">
        <f>SUMIFS(DES!F:F,DES!G:G,'09'!AK26,DES!H:H,"Efetivado")</f>
        <v>0</v>
      </c>
      <c r="AN26" s="394">
        <f>SUMIFS(REC!F:F,REC!G:G,'09'!AK26,REC!H:H,"Efetivado")</f>
        <v>0</v>
      </c>
      <c r="AO26" s="394">
        <f>SUMIFS('EMP ADQ'!G:G,'EMP ADQ'!H:H,'09'!AK26,'EMP ADQ'!I:I,"Efetivado",'EMP ADQ'!D:D,'EMP ADQ'!$Y$12)</f>
        <v>0</v>
      </c>
      <c r="AP26" s="394">
        <f>SUMIFS('EMP ADQ'!G:G,'EMP ADQ'!H:H,'09'!AK26,'EMP ADQ'!I:I,"Efetivado",'EMP ADQ'!D:D,'EMP ADQ'!$Y$13)</f>
        <v>0</v>
      </c>
      <c r="AQ26" s="394">
        <f>SUMIFS('EMP CON'!G:G,'EMP CON'!H:H,'09'!AK26,'EMP CON'!I:I,"Efetivado",'EMP CON'!D:D,'EMP CON'!$Y$12)</f>
        <v>0</v>
      </c>
      <c r="AR26" s="394">
        <f>SUMIFS('EMP CON'!G:G,'EMP CON'!H:H,'09'!AK26,'EMP CON'!I:I,"Efetivado",'EMP CON'!D:D,'EMP CON'!$Y$13)</f>
        <v>0</v>
      </c>
      <c r="AS26" s="394">
        <f>SUMIFS('PG CAR'!H:H,'PG CAR'!I:I,'09'!AK26,'PG CAR'!J:J,"Efetivado")</f>
        <v>0</v>
      </c>
      <c r="AT26" s="394">
        <f>SUMIFS(TRANS!F:F,TRANS!D:D,'09'!AK26,TRANS!H:H,"Efetivado")</f>
        <v>0</v>
      </c>
      <c r="AU26" s="394">
        <f>SUMIFS(TRANS!F:F,TRANS!G:G,'09'!AK26,TRANS!H:H,"Efetivado")</f>
        <v>0</v>
      </c>
      <c r="AV26" s="394">
        <f t="shared" si="10"/>
        <v>0</v>
      </c>
    </row>
    <row r="27" spans="3:48" x14ac:dyDescent="0.25">
      <c r="C27" s="53" t="s">
        <v>174</v>
      </c>
      <c r="D27" s="21">
        <f t="shared" si="0"/>
        <v>0</v>
      </c>
      <c r="E27" s="20">
        <f t="shared" si="1"/>
        <v>0</v>
      </c>
      <c r="G27" s="53" t="s">
        <v>174</v>
      </c>
      <c r="H27" s="21">
        <f t="shared" si="4"/>
        <v>0</v>
      </c>
      <c r="I27" s="27">
        <f t="shared" si="5"/>
        <v>0</v>
      </c>
      <c r="J27" s="51">
        <f t="shared" si="6"/>
        <v>0</v>
      </c>
      <c r="L27" s="293">
        <f t="shared" si="11"/>
        <v>18</v>
      </c>
      <c r="M27" s="291">
        <f t="shared" si="7"/>
        <v>2035</v>
      </c>
      <c r="N27" s="63">
        <f t="shared" si="8"/>
        <v>0</v>
      </c>
      <c r="O27" s="26">
        <f t="shared" si="9"/>
        <v>0</v>
      </c>
      <c r="X27" s="295">
        <v>18</v>
      </c>
      <c r="Y27" s="404">
        <v>2035</v>
      </c>
      <c r="Z27" s="390">
        <f>SUMIFS(REC!F:F,REC!L:L,'09'!Y27,REC!H:H,"Efetivado")</f>
        <v>0</v>
      </c>
      <c r="AA27" s="390">
        <f>SUMIFS(DES!F:F,DES!L:L,'09'!Y27,DES!H:H,"Efetivado")</f>
        <v>0</v>
      </c>
      <c r="AD27" s="394">
        <f>'CAD2'!H25</f>
        <v>0</v>
      </c>
      <c r="AE27" s="398">
        <f>SUMIFS(CAR!H:H,CAR!I:I,'09'!AD27,CAR!J:J,"Efetivado")</f>
        <v>0</v>
      </c>
      <c r="AF27" s="398">
        <f>SUMIFS('PG CAR'!H:H,'PG CAR'!D:D,'09'!AD27,'PG CAR'!J:J,"Efetivado")</f>
        <v>0</v>
      </c>
      <c r="AG27" s="398">
        <f t="shared" si="2"/>
        <v>0</v>
      </c>
      <c r="AH27" s="398">
        <f>'CAD2'!I25</f>
        <v>0</v>
      </c>
      <c r="AI27" s="398">
        <f t="shared" si="3"/>
        <v>0</v>
      </c>
      <c r="AK27" s="394">
        <f>'CAD2'!D24</f>
        <v>0</v>
      </c>
      <c r="AL27" s="394">
        <f>'CAD2'!E24</f>
        <v>0</v>
      </c>
      <c r="AM27" s="394">
        <f>SUMIFS(DES!F:F,DES!G:G,'09'!AK27,DES!H:H,"Efetivado")</f>
        <v>0</v>
      </c>
      <c r="AN27" s="394">
        <f>SUMIFS(REC!F:F,REC!G:G,'09'!AK27,REC!H:H,"Efetivado")</f>
        <v>0</v>
      </c>
      <c r="AO27" s="394">
        <f>SUMIFS('EMP ADQ'!G:G,'EMP ADQ'!H:H,'09'!AK27,'EMP ADQ'!I:I,"Efetivado",'EMP ADQ'!D:D,'EMP ADQ'!$Y$12)</f>
        <v>0</v>
      </c>
      <c r="AP27" s="394">
        <f>SUMIFS('EMP ADQ'!G:G,'EMP ADQ'!H:H,'09'!AK27,'EMP ADQ'!I:I,"Efetivado",'EMP ADQ'!D:D,'EMP ADQ'!$Y$13)</f>
        <v>0</v>
      </c>
      <c r="AQ27" s="394">
        <f>SUMIFS('EMP CON'!G:G,'EMP CON'!H:H,'09'!AK27,'EMP CON'!I:I,"Efetivado",'EMP CON'!D:D,'EMP CON'!$Y$12)</f>
        <v>0</v>
      </c>
      <c r="AR27" s="394">
        <f>SUMIFS('EMP CON'!G:G,'EMP CON'!H:H,'09'!AK27,'EMP CON'!I:I,"Efetivado",'EMP CON'!D:D,'EMP CON'!$Y$13)</f>
        <v>0</v>
      </c>
      <c r="AS27" s="394">
        <f>SUMIFS('PG CAR'!H:H,'PG CAR'!I:I,'09'!AK27,'PG CAR'!J:J,"Efetivado")</f>
        <v>0</v>
      </c>
      <c r="AT27" s="394">
        <f>SUMIFS(TRANS!F:F,TRANS!D:D,'09'!AK27,TRANS!H:H,"Efetivado")</f>
        <v>0</v>
      </c>
      <c r="AU27" s="394">
        <f>SUMIFS(TRANS!F:F,TRANS!G:G,'09'!AK27,TRANS!H:H,"Efetivado")</f>
        <v>0</v>
      </c>
      <c r="AV27" s="394">
        <f t="shared" si="10"/>
        <v>0</v>
      </c>
    </row>
    <row r="28" spans="3:48" x14ac:dyDescent="0.25">
      <c r="C28" s="178" t="s">
        <v>175</v>
      </c>
      <c r="D28" s="60">
        <f t="shared" si="0"/>
        <v>0</v>
      </c>
      <c r="E28" s="61">
        <f t="shared" si="1"/>
        <v>0</v>
      </c>
      <c r="G28" s="178" t="s">
        <v>175</v>
      </c>
      <c r="H28" s="60">
        <f t="shared" si="4"/>
        <v>0</v>
      </c>
      <c r="I28" s="189">
        <f t="shared" si="5"/>
        <v>0</v>
      </c>
      <c r="J28" s="192">
        <f t="shared" si="6"/>
        <v>0</v>
      </c>
      <c r="L28" s="293">
        <f t="shared" si="11"/>
        <v>19</v>
      </c>
      <c r="M28" s="291">
        <f t="shared" si="7"/>
        <v>2036</v>
      </c>
      <c r="N28" s="63">
        <f t="shared" si="8"/>
        <v>0</v>
      </c>
      <c r="O28" s="26">
        <f t="shared" si="9"/>
        <v>0</v>
      </c>
      <c r="X28" s="295">
        <v>19</v>
      </c>
      <c r="Y28" s="404">
        <v>2036</v>
      </c>
      <c r="Z28" s="390">
        <f>SUMIFS(REC!F:F,REC!L:L,'09'!Y28,REC!H:H,"Efetivado")</f>
        <v>0</v>
      </c>
      <c r="AA28" s="390">
        <f>SUMIFS(DES!F:F,DES!L:L,'09'!Y28,DES!H:H,"Efetivado")</f>
        <v>0</v>
      </c>
      <c r="AD28" s="394">
        <f>'CAD2'!H26</f>
        <v>0</v>
      </c>
      <c r="AE28" s="398">
        <f>SUMIFS(CAR!H:H,CAR!I:I,'09'!AD28,CAR!J:J,"Efetivado")</f>
        <v>0</v>
      </c>
      <c r="AF28" s="398">
        <f>SUMIFS('PG CAR'!H:H,'PG CAR'!D:D,'09'!AD28,'PG CAR'!J:J,"Efetivado")</f>
        <v>0</v>
      </c>
      <c r="AG28" s="398">
        <f t="shared" si="2"/>
        <v>0</v>
      </c>
      <c r="AH28" s="398">
        <f>'CAD2'!I26</f>
        <v>0</v>
      </c>
      <c r="AI28" s="398">
        <f t="shared" si="3"/>
        <v>0</v>
      </c>
      <c r="AK28" s="394">
        <f>'CAD2'!D25</f>
        <v>0</v>
      </c>
      <c r="AL28" s="394">
        <f>'CAD2'!E25</f>
        <v>0</v>
      </c>
      <c r="AM28" s="394">
        <f>SUMIFS(DES!F:F,DES!G:G,'09'!AK28,DES!H:H,"Efetivado")</f>
        <v>0</v>
      </c>
      <c r="AN28" s="394">
        <f>SUMIFS(REC!F:F,REC!G:G,'09'!AK28,REC!H:H,"Efetivado")</f>
        <v>0</v>
      </c>
      <c r="AO28" s="394">
        <f>SUMIFS('EMP ADQ'!G:G,'EMP ADQ'!H:H,'09'!AK28,'EMP ADQ'!I:I,"Efetivado",'EMP ADQ'!D:D,'EMP ADQ'!$Y$12)</f>
        <v>0</v>
      </c>
      <c r="AP28" s="394">
        <f>SUMIFS('EMP ADQ'!G:G,'EMP ADQ'!H:H,'09'!AK28,'EMP ADQ'!I:I,"Efetivado",'EMP ADQ'!D:D,'EMP ADQ'!$Y$13)</f>
        <v>0</v>
      </c>
      <c r="AQ28" s="394">
        <f>SUMIFS('EMP CON'!G:G,'EMP CON'!H:H,'09'!AK28,'EMP CON'!I:I,"Efetivado",'EMP CON'!D:D,'EMP CON'!$Y$12)</f>
        <v>0</v>
      </c>
      <c r="AR28" s="394">
        <f>SUMIFS('EMP CON'!G:G,'EMP CON'!H:H,'09'!AK28,'EMP CON'!I:I,"Efetivado",'EMP CON'!D:D,'EMP CON'!$Y$13)</f>
        <v>0</v>
      </c>
      <c r="AS28" s="394">
        <f>SUMIFS('PG CAR'!H:H,'PG CAR'!I:I,'09'!AK28,'PG CAR'!J:J,"Efetivado")</f>
        <v>0</v>
      </c>
      <c r="AT28" s="394">
        <f>SUMIFS(TRANS!F:F,TRANS!D:D,'09'!AK28,TRANS!H:H,"Efetivado")</f>
        <v>0</v>
      </c>
      <c r="AU28" s="394">
        <f>SUMIFS(TRANS!F:F,TRANS!G:G,'09'!AK28,TRANS!H:H,"Efetivado")</f>
        <v>0</v>
      </c>
      <c r="AV28" s="394">
        <f t="shared" si="10"/>
        <v>0</v>
      </c>
    </row>
    <row r="29" spans="3:48" x14ac:dyDescent="0.25">
      <c r="C29" s="53" t="s">
        <v>176</v>
      </c>
      <c r="D29" s="209">
        <f t="shared" si="0"/>
        <v>0</v>
      </c>
      <c r="E29" s="37">
        <f t="shared" si="1"/>
        <v>0</v>
      </c>
      <c r="G29" s="53" t="s">
        <v>176</v>
      </c>
      <c r="H29" s="209">
        <f t="shared" si="4"/>
        <v>0</v>
      </c>
      <c r="I29" s="210">
        <f t="shared" si="5"/>
        <v>0</v>
      </c>
      <c r="J29" s="211">
        <f t="shared" si="6"/>
        <v>0</v>
      </c>
      <c r="L29" s="294">
        <f t="shared" si="11"/>
        <v>20</v>
      </c>
      <c r="M29" s="291">
        <f t="shared" si="7"/>
        <v>2037</v>
      </c>
      <c r="N29" s="63">
        <f t="shared" si="8"/>
        <v>0</v>
      </c>
      <c r="O29" s="26">
        <f t="shared" si="9"/>
        <v>0</v>
      </c>
      <c r="X29" s="295">
        <v>20</v>
      </c>
      <c r="Y29" s="404">
        <v>2037</v>
      </c>
      <c r="Z29" s="390">
        <f>SUMIFS(REC!F:F,REC!L:L,'09'!Y29,REC!H:H,"Efetivado")</f>
        <v>0</v>
      </c>
      <c r="AA29" s="390">
        <f>SUMIFS(DES!F:F,DES!L:L,'09'!Y29,DES!H:H,"Efetivado")</f>
        <v>0</v>
      </c>
      <c r="AK29" s="394">
        <f>'CAD2'!D26</f>
        <v>0</v>
      </c>
      <c r="AL29" s="394">
        <f>'CAD2'!E26</f>
        <v>0</v>
      </c>
      <c r="AM29" s="394">
        <f>SUMIFS(DES!F:F,DES!G:G,'09'!AK29,DES!H:H,"Efetivado")</f>
        <v>0</v>
      </c>
      <c r="AN29" s="394">
        <f>SUMIFS(REC!F:F,REC!G:G,'09'!AK29,REC!H:H,"Efetivado")</f>
        <v>0</v>
      </c>
      <c r="AO29" s="394">
        <f>SUMIFS('EMP ADQ'!G:G,'EMP ADQ'!H:H,'09'!AK29,'EMP ADQ'!I:I,"Efetivado",'EMP ADQ'!D:D,'EMP ADQ'!$Y$12)</f>
        <v>0</v>
      </c>
      <c r="AP29" s="394">
        <f>SUMIFS('EMP ADQ'!G:G,'EMP ADQ'!H:H,'09'!AK29,'EMP ADQ'!I:I,"Efetivado",'EMP ADQ'!D:D,'EMP ADQ'!$Y$13)</f>
        <v>0</v>
      </c>
      <c r="AQ29" s="394">
        <f>SUMIFS('EMP CON'!G:G,'EMP CON'!H:H,'09'!AK29,'EMP CON'!I:I,"Efetivado",'EMP CON'!D:D,'EMP CON'!$Y$12)</f>
        <v>0</v>
      </c>
      <c r="AR29" s="394">
        <f>SUMIFS('EMP CON'!G:G,'EMP CON'!H:H,'09'!AK29,'EMP CON'!I:I,"Efetivado",'EMP CON'!D:D,'EMP CON'!$Y$13)</f>
        <v>0</v>
      </c>
      <c r="AS29" s="394">
        <f>SUMIFS('PG CAR'!H:H,'PG CAR'!I:I,'09'!AK29,'PG CAR'!J:J,"Efetivado")</f>
        <v>0</v>
      </c>
      <c r="AT29" s="394">
        <f>SUMIFS(TRANS!F:F,TRANS!D:D,'09'!AK29,TRANS!H:H,"Efetivado")</f>
        <v>0</v>
      </c>
      <c r="AU29" s="394">
        <f>SUMIFS(TRANS!F:F,TRANS!G:G,'09'!AK29,TRANS!H:H,"Efetivado")</f>
        <v>0</v>
      </c>
      <c r="AV29" s="394">
        <f t="shared" si="10"/>
        <v>0</v>
      </c>
    </row>
    <row r="30" spans="3:48" x14ac:dyDescent="0.25">
      <c r="C30" s="16"/>
      <c r="D30" s="16"/>
      <c r="E30" s="208"/>
      <c r="F30" s="8"/>
      <c r="G30" s="16"/>
      <c r="H30" s="16"/>
      <c r="I30" s="208"/>
      <c r="J30" s="208"/>
      <c r="X30" s="295">
        <v>21</v>
      </c>
      <c r="Y30" s="404">
        <v>2038</v>
      </c>
      <c r="Z30" s="390">
        <f>SUMIFS(REC!F:F,REC!L:L,'09'!Y30,REC!H:H,"Efetivado")</f>
        <v>0</v>
      </c>
      <c r="AA30" s="390">
        <f>SUMIFS(DES!F:F,DES!L:L,'09'!Y30,DES!H:H,"Efetivado")</f>
        <v>0</v>
      </c>
    </row>
    <row r="31" spans="3:48" x14ac:dyDescent="0.25">
      <c r="D31" s="3"/>
      <c r="E31" s="3"/>
      <c r="X31" s="295">
        <v>22</v>
      </c>
      <c r="Y31" s="404">
        <v>2039</v>
      </c>
      <c r="Z31" s="390">
        <f>SUMIFS(REC!F:F,REC!L:L,'09'!Y31,REC!H:H,"Efetivado")</f>
        <v>0</v>
      </c>
      <c r="AA31" s="390">
        <f>SUMIFS(DES!F:F,DES!L:L,'09'!Y31,DES!H:H,"Efetivado")</f>
        <v>0</v>
      </c>
    </row>
    <row r="32" spans="3:48" x14ac:dyDescent="0.25">
      <c r="D32" s="3"/>
      <c r="E32" s="3"/>
      <c r="X32" s="295">
        <v>23</v>
      </c>
      <c r="Y32" s="404">
        <v>2040</v>
      </c>
      <c r="Z32" s="390">
        <f>SUMIFS(REC!F:F,REC!L:L,'09'!Y32,REC!H:H,"Efetivado")</f>
        <v>0</v>
      </c>
      <c r="AA32" s="390">
        <f>SUMIFS(DES!F:F,DES!L:L,'09'!Y32,DES!H:H,"Efetivado")</f>
        <v>0</v>
      </c>
    </row>
    <row r="33" spans="4:27" x14ac:dyDescent="0.25">
      <c r="D33" s="3"/>
      <c r="E33" s="3"/>
      <c r="X33" s="295">
        <v>24</v>
      </c>
      <c r="Y33" s="404">
        <v>2041</v>
      </c>
      <c r="Z33" s="390">
        <f>SUMIFS(REC!F:F,REC!L:L,'09'!Y33,REC!H:H,"Efetivado")</f>
        <v>0</v>
      </c>
      <c r="AA33" s="390">
        <f>SUMIFS(DES!F:F,DES!L:L,'09'!Y33,DES!H:H,"Efetivado")</f>
        <v>0</v>
      </c>
    </row>
    <row r="34" spans="4:27" x14ac:dyDescent="0.25">
      <c r="D34" s="3"/>
      <c r="E34" s="3"/>
      <c r="X34" s="295">
        <v>25</v>
      </c>
      <c r="Y34" s="404">
        <v>2042</v>
      </c>
      <c r="Z34" s="390">
        <f>SUMIFS(REC!F:F,REC!L:L,'09'!Y34,REC!H:H,"Efetivado")</f>
        <v>0</v>
      </c>
      <c r="AA34" s="390">
        <f>SUMIFS(DES!F:F,DES!L:L,'09'!Y34,DES!H:H,"Efetivado")</f>
        <v>0</v>
      </c>
    </row>
    <row r="35" spans="4:27" x14ac:dyDescent="0.25">
      <c r="D35" s="3"/>
      <c r="E35" s="3"/>
      <c r="X35" s="295">
        <v>26</v>
      </c>
      <c r="Y35" s="404">
        <v>2043</v>
      </c>
      <c r="Z35" s="390">
        <f>SUMIFS(REC!F:F,REC!L:L,'09'!Y35,REC!H:H,"Efetivado")</f>
        <v>0</v>
      </c>
      <c r="AA35" s="390">
        <f>SUMIFS(DES!F:F,DES!L:L,'09'!Y35,DES!H:H,"Efetivado")</f>
        <v>0</v>
      </c>
    </row>
    <row r="36" spans="4:27" x14ac:dyDescent="0.25">
      <c r="D36" s="3"/>
      <c r="E36" s="3"/>
      <c r="X36" s="295">
        <v>27</v>
      </c>
      <c r="Y36" s="404">
        <v>2044</v>
      </c>
      <c r="Z36" s="390">
        <f>SUMIFS(REC!F:F,REC!L:L,'09'!Y36,REC!H:H,"Efetivado")</f>
        <v>0</v>
      </c>
      <c r="AA36" s="390">
        <f>SUMIFS(DES!F:F,DES!L:L,'09'!Y36,DES!H:H,"Efetivado")</f>
        <v>0</v>
      </c>
    </row>
    <row r="37" spans="4:27" x14ac:dyDescent="0.25">
      <c r="X37" s="295">
        <v>28</v>
      </c>
      <c r="Y37" s="404">
        <v>2045</v>
      </c>
      <c r="Z37" s="390">
        <f>SUMIFS(REC!F:F,REC!L:L,'09'!Y37,REC!H:H,"Efetivado")</f>
        <v>0</v>
      </c>
      <c r="AA37" s="390">
        <f>SUMIFS(DES!F:F,DES!L:L,'09'!Y37,DES!H:H,"Efetivado")</f>
        <v>0</v>
      </c>
    </row>
    <row r="38" spans="4:27" x14ac:dyDescent="0.25">
      <c r="X38" s="295">
        <v>29</v>
      </c>
      <c r="Y38" s="404">
        <v>2046</v>
      </c>
      <c r="Z38" s="390">
        <f>SUMIFS(REC!F:F,REC!L:L,'09'!Y38,REC!H:H,"Efetivado")</f>
        <v>0</v>
      </c>
      <c r="AA38" s="390">
        <f>SUMIFS(DES!F:F,DES!L:L,'09'!Y38,DES!H:H,"Efetivado")</f>
        <v>0</v>
      </c>
    </row>
    <row r="39" spans="4:27" x14ac:dyDescent="0.25">
      <c r="X39" s="295">
        <v>30</v>
      </c>
      <c r="Y39" s="404">
        <v>2047</v>
      </c>
      <c r="Z39" s="390">
        <f>SUMIFS(REC!F:F,REC!L:L,'09'!Y39,REC!H:H,"Efetivado")</f>
        <v>0</v>
      </c>
      <c r="AA39" s="390">
        <f>SUMIFS(DES!F:F,DES!L:L,'09'!Y39,DES!H:H,"Efetivado")</f>
        <v>0</v>
      </c>
    </row>
    <row r="40" spans="4:27" x14ac:dyDescent="0.25">
      <c r="X40" s="295">
        <v>31</v>
      </c>
      <c r="Y40" s="404">
        <v>2048</v>
      </c>
      <c r="Z40" s="390">
        <f>SUMIFS(REC!F:F,REC!L:L,'09'!Y40,REC!H:H,"Efetivado")</f>
        <v>0</v>
      </c>
      <c r="AA40" s="390">
        <f>SUMIFS(DES!F:F,DES!L:L,'09'!Y40,DES!H:H,"Efetivado")</f>
        <v>0</v>
      </c>
    </row>
    <row r="41" spans="4:27" ht="15" customHeight="1" x14ac:dyDescent="0.25">
      <c r="X41" s="295">
        <v>32</v>
      </c>
      <c r="Y41" s="404">
        <v>2049</v>
      </c>
      <c r="Z41" s="390">
        <f>SUMIFS(REC!F:F,REC!L:L,'09'!Y41,REC!H:H,"Efetivado")</f>
        <v>0</v>
      </c>
      <c r="AA41" s="390">
        <f>SUMIFS(DES!F:F,DES!L:L,'09'!Y41,DES!H:H,"Efetivado")</f>
        <v>0</v>
      </c>
    </row>
    <row r="42" spans="4:27" ht="15" customHeight="1" x14ac:dyDescent="0.25">
      <c r="X42" s="295">
        <v>33</v>
      </c>
      <c r="Y42" s="404">
        <v>2050</v>
      </c>
      <c r="Z42" s="390">
        <f>SUMIFS(REC!F:F,REC!L:L,'09'!Y42,REC!H:H,"Efetivado")</f>
        <v>0</v>
      </c>
      <c r="AA42" s="390">
        <f>SUMIFS(DES!F:F,DES!L:L,'09'!Y42,DES!H:H,"Efetivado")</f>
        <v>0</v>
      </c>
    </row>
    <row r="43" spans="4:27" ht="15" customHeight="1" x14ac:dyDescent="0.25">
      <c r="X43" s="295">
        <v>34</v>
      </c>
      <c r="Y43" s="404">
        <v>2051</v>
      </c>
      <c r="Z43" s="390">
        <f>SUMIFS(REC!F:F,REC!L:L,'09'!Y43,REC!H:H,"Efetivado")</f>
        <v>0</v>
      </c>
      <c r="AA43" s="390">
        <f>SUMIFS(DES!F:F,DES!L:L,'09'!Y43,DES!H:H,"Efetivado")</f>
        <v>0</v>
      </c>
    </row>
    <row r="44" spans="4:27" x14ac:dyDescent="0.25">
      <c r="X44" s="295">
        <v>35</v>
      </c>
      <c r="Y44" s="404">
        <v>2052</v>
      </c>
      <c r="Z44" s="390">
        <f>SUMIFS(REC!F:F,REC!L:L,'09'!Y44,REC!H:H,"Efetivado")</f>
        <v>0</v>
      </c>
      <c r="AA44" s="390">
        <f>SUMIFS(DES!F:F,DES!L:L,'09'!Y44,DES!H:H,"Efetivado")</f>
        <v>0</v>
      </c>
    </row>
    <row r="45" spans="4:27" x14ac:dyDescent="0.25">
      <c r="X45" s="295">
        <v>36</v>
      </c>
      <c r="Y45" s="404">
        <v>2053</v>
      </c>
      <c r="Z45" s="390">
        <f>SUMIFS(REC!F:F,REC!L:L,'09'!Y45,REC!H:H,"Efetivado")</f>
        <v>0</v>
      </c>
      <c r="AA45" s="390">
        <f>SUMIFS(DES!F:F,DES!L:L,'09'!Y45,DES!H:H,"Efetivado")</f>
        <v>0</v>
      </c>
    </row>
    <row r="46" spans="4:27" ht="15" customHeight="1" x14ac:dyDescent="0.25">
      <c r="X46" s="295">
        <v>37</v>
      </c>
      <c r="Y46" s="404">
        <v>2054</v>
      </c>
      <c r="Z46" s="390">
        <f>SUMIFS(REC!F:F,REC!L:L,'09'!Y46,REC!H:H,"Efetivado")</f>
        <v>0</v>
      </c>
      <c r="AA46" s="390">
        <f>SUMIFS(DES!F:F,DES!L:L,'09'!Y46,DES!H:H,"Efetivado")</f>
        <v>0</v>
      </c>
    </row>
    <row r="47" spans="4:27" ht="15" customHeight="1" x14ac:dyDescent="0.25">
      <c r="X47" s="295">
        <v>38</v>
      </c>
      <c r="Y47" s="404">
        <v>2055</v>
      </c>
      <c r="Z47" s="390">
        <f>SUMIFS(REC!F:F,REC!L:L,'09'!Y47,REC!H:H,"Efetivado")</f>
        <v>0</v>
      </c>
      <c r="AA47" s="390">
        <f>SUMIFS(DES!F:F,DES!L:L,'09'!Y47,DES!H:H,"Efetivado")</f>
        <v>0</v>
      </c>
    </row>
    <row r="48" spans="4:27" ht="15" customHeight="1" x14ac:dyDescent="0.25">
      <c r="X48" s="295">
        <v>39</v>
      </c>
      <c r="Y48" s="404">
        <v>2056</v>
      </c>
      <c r="Z48" s="390">
        <f>SUMIFS(REC!F:F,REC!L:L,'09'!Y48,REC!H:H,"Efetivado")</f>
        <v>0</v>
      </c>
      <c r="AA48" s="390">
        <f>SUMIFS(DES!F:F,DES!L:L,'09'!Y48,DES!H:H,"Efetivado")</f>
        <v>0</v>
      </c>
    </row>
    <row r="49" spans="4:27" x14ac:dyDescent="0.25">
      <c r="X49" s="295">
        <v>40</v>
      </c>
      <c r="Y49" s="404">
        <v>2057</v>
      </c>
      <c r="Z49" s="390">
        <f>SUMIFS(REC!F:F,REC!L:L,'09'!Y49,REC!H:H,"Efetivado")</f>
        <v>0</v>
      </c>
      <c r="AA49" s="390">
        <f>SUMIFS(DES!F:F,DES!L:L,'09'!Y49,DES!H:H,"Efetivado")</f>
        <v>0</v>
      </c>
    </row>
    <row r="50" spans="4:27" x14ac:dyDescent="0.25">
      <c r="X50" s="295">
        <v>41</v>
      </c>
      <c r="Y50" s="404">
        <v>2058</v>
      </c>
      <c r="Z50" s="390">
        <f>SUMIFS(REC!F:F,REC!L:L,'09'!Y50,REC!H:H,"Efetivado")</f>
        <v>0</v>
      </c>
      <c r="AA50" s="390">
        <f>SUMIFS(DES!F:F,DES!L:L,'09'!Y50,DES!H:H,"Efetivado")</f>
        <v>0</v>
      </c>
    </row>
    <row r="51" spans="4:27" x14ac:dyDescent="0.25">
      <c r="X51" s="295">
        <v>42</v>
      </c>
      <c r="Y51" s="404">
        <v>2059</v>
      </c>
      <c r="Z51" s="390">
        <f>SUMIFS(REC!F:F,REC!L:L,'09'!Y51,REC!H:H,"Efetivado")</f>
        <v>0</v>
      </c>
      <c r="AA51" s="390">
        <f>SUMIFS(DES!F:F,DES!L:L,'09'!Y51,DES!H:H,"Efetivado")</f>
        <v>0</v>
      </c>
    </row>
    <row r="52" spans="4:27" x14ac:dyDescent="0.25">
      <c r="X52" s="295">
        <v>43</v>
      </c>
      <c r="Y52" s="404">
        <v>2060</v>
      </c>
      <c r="Z52" s="390">
        <f>SUMIFS(REC!F:F,REC!L:L,'09'!Y52,REC!H:H,"Efetivado")</f>
        <v>0</v>
      </c>
      <c r="AA52" s="390">
        <f>SUMIFS(DES!F:F,DES!L:L,'09'!Y52,DES!H:H,"Efetivado")</f>
        <v>0</v>
      </c>
    </row>
    <row r="53" spans="4:27" x14ac:dyDescent="0.25">
      <c r="X53" s="295">
        <v>44</v>
      </c>
      <c r="Y53" s="404">
        <v>2061</v>
      </c>
      <c r="Z53" s="390">
        <f>SUMIFS(REC!F:F,REC!L:L,'09'!Y53,REC!H:H,"Efetivado")</f>
        <v>0</v>
      </c>
      <c r="AA53" s="390">
        <f>SUMIFS(DES!F:F,DES!L:L,'09'!Y53,DES!H:H,"Efetivado")</f>
        <v>0</v>
      </c>
    </row>
    <row r="54" spans="4:27" x14ac:dyDescent="0.25">
      <c r="X54" s="295">
        <v>45</v>
      </c>
      <c r="Y54" s="404">
        <v>2062</v>
      </c>
      <c r="Z54" s="390">
        <f>SUMIFS(REC!F:F,REC!L:L,'09'!Y54,REC!H:H,"Efetivado")</f>
        <v>0</v>
      </c>
      <c r="AA54" s="390">
        <f>SUMIFS(DES!F:F,DES!L:L,'09'!Y54,DES!H:H,"Efetivado")</f>
        <v>0</v>
      </c>
    </row>
    <row r="55" spans="4:27" x14ac:dyDescent="0.25">
      <c r="X55" s="295">
        <v>46</v>
      </c>
      <c r="Y55" s="404">
        <v>2063</v>
      </c>
      <c r="Z55" s="390">
        <f>SUMIFS(REC!F:F,REC!L:L,'09'!Y55,REC!H:H,"Efetivado")</f>
        <v>0</v>
      </c>
      <c r="AA55" s="390">
        <f>SUMIFS(DES!F:F,DES!L:L,'09'!Y55,DES!H:H,"Efetivado")</f>
        <v>0</v>
      </c>
    </row>
    <row r="56" spans="4:27" x14ac:dyDescent="0.25">
      <c r="X56" s="295">
        <v>47</v>
      </c>
      <c r="Y56" s="404">
        <v>2064</v>
      </c>
      <c r="Z56" s="390">
        <f>SUMIFS(REC!F:F,REC!L:L,'09'!Y56,REC!H:H,"Efetivado")</f>
        <v>0</v>
      </c>
      <c r="AA56" s="390">
        <f>SUMIFS(DES!F:F,DES!L:L,'09'!Y56,DES!H:H,"Efetivado")</f>
        <v>0</v>
      </c>
    </row>
    <row r="57" spans="4:27" x14ac:dyDescent="0.25">
      <c r="X57" s="295">
        <v>48</v>
      </c>
      <c r="Y57" s="404">
        <v>2065</v>
      </c>
      <c r="Z57" s="390">
        <f>SUMIFS(REC!F:F,REC!L:L,'09'!Y57,REC!H:H,"Efetivado")</f>
        <v>0</v>
      </c>
      <c r="AA57" s="390">
        <f>SUMIFS(DES!F:F,DES!L:L,'09'!Y57,DES!H:H,"Efetivado")</f>
        <v>0</v>
      </c>
    </row>
    <row r="58" spans="4:27" x14ac:dyDescent="0.25">
      <c r="D58" s="3"/>
      <c r="E58" s="3"/>
      <c r="X58" s="295">
        <v>49</v>
      </c>
      <c r="Y58" s="404">
        <v>2066</v>
      </c>
      <c r="Z58" s="390">
        <f>SUMIFS(REC!F:F,REC!L:L,'09'!Y58,REC!H:H,"Efetivado")</f>
        <v>0</v>
      </c>
      <c r="AA58" s="390">
        <f>SUMIFS(DES!F:F,DES!L:L,'09'!Y58,DES!H:H,"Efetivado")</f>
        <v>0</v>
      </c>
    </row>
    <row r="59" spans="4:27" x14ac:dyDescent="0.25">
      <c r="X59" s="295">
        <v>50</v>
      </c>
      <c r="Y59" s="404">
        <v>2067</v>
      </c>
      <c r="Z59" s="390">
        <f>SUMIFS(REC!F:F,REC!L:L,'09'!Y59,REC!H:H,"Efetivado")</f>
        <v>0</v>
      </c>
      <c r="AA59" s="390">
        <f>SUMIFS(DES!F:F,DES!L:L,'09'!Y59,DES!H:H,"Efetivado")</f>
        <v>0</v>
      </c>
    </row>
    <row r="60" spans="4:27" x14ac:dyDescent="0.25">
      <c r="X60" s="295">
        <v>51</v>
      </c>
      <c r="Y60" s="404">
        <v>2068</v>
      </c>
      <c r="Z60" s="390">
        <f>SUMIFS(REC!F:F,REC!L:L,'09'!Y60,REC!H:H,"Efetivado")</f>
        <v>0</v>
      </c>
      <c r="AA60" s="390">
        <f>SUMIFS(DES!F:F,DES!L:L,'09'!Y60,DES!H:H,"Efetivado")</f>
        <v>0</v>
      </c>
    </row>
  </sheetData>
  <mergeCells count="23">
    <mergeCell ref="AK7:AK8"/>
    <mergeCell ref="AV7:AV8"/>
    <mergeCell ref="AQ7:AQ8"/>
    <mergeCell ref="AR7:AR8"/>
    <mergeCell ref="AS7:AS8"/>
    <mergeCell ref="AT7:AT8"/>
    <mergeCell ref="AU7:AU8"/>
    <mergeCell ref="AL7:AL8"/>
    <mergeCell ref="AM7:AM8"/>
    <mergeCell ref="AN7:AN8"/>
    <mergeCell ref="AO7:AO8"/>
    <mergeCell ref="AP7:AP8"/>
    <mergeCell ref="Z7:Z8"/>
    <mergeCell ref="AA7:AA8"/>
    <mergeCell ref="Y7:Y8"/>
    <mergeCell ref="J7:J8"/>
    <mergeCell ref="C7:D8"/>
    <mergeCell ref="G7:H8"/>
    <mergeCell ref="E7:E8"/>
    <mergeCell ref="I7:I8"/>
    <mergeCell ref="M7:M8"/>
    <mergeCell ref="N7:N8"/>
    <mergeCell ref="O7:O8"/>
  </mergeCells>
  <conditionalFormatting sqref="E10:E29">
    <cfRule type="cellIs" dxfId="4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Scroll Bar 2">
              <controlPr defaultSize="0" autoPict="0">
                <anchor mov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333375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9">
    <tabColor theme="9" tint="-0.249977111117893"/>
  </sheetPr>
  <dimension ref="A1:AS65"/>
  <sheetViews>
    <sheetView showGridLines="0" showRowColHeaders="0" workbookViewId="0">
      <pane ySplit="9" topLeftCell="A10" activePane="bottomLeft" state="frozen"/>
      <selection pane="bottomLeft"/>
    </sheetView>
  </sheetViews>
  <sheetFormatPr defaultRowHeight="15" x14ac:dyDescent="0.25"/>
  <cols>
    <col min="1" max="1" width="10.7109375" customWidth="1"/>
    <col min="2" max="2" width="4.42578125" customWidth="1"/>
    <col min="3" max="3" width="5.42578125" style="43" customWidth="1"/>
    <col min="4" max="4" width="5.7109375" customWidth="1"/>
    <col min="5" max="5" width="26.7109375" customWidth="1"/>
    <col min="6" max="6" width="14.7109375" customWidth="1"/>
    <col min="7" max="7" width="5.42578125" customWidth="1"/>
    <col min="8" max="8" width="5.42578125" style="296" customWidth="1"/>
    <col min="9" max="9" width="5.7109375" customWidth="1"/>
    <col min="10" max="10" width="26.7109375" customWidth="1"/>
    <col min="11" max="11" width="14.7109375" customWidth="1"/>
    <col min="12" max="16" width="10.7109375" customWidth="1"/>
    <col min="17" max="17" width="61.140625" customWidth="1"/>
    <col min="18" max="18" width="4.42578125" style="295" hidden="1" customWidth="1"/>
    <col min="19" max="19" width="5.7109375" style="295" hidden="1" customWidth="1"/>
    <col min="20" max="20" width="26.7109375" style="295" hidden="1" customWidth="1"/>
    <col min="21" max="21" width="14.7109375" style="295" hidden="1" customWidth="1"/>
    <col min="22" max="22" width="9.85546875" style="295" hidden="1" customWidth="1"/>
    <col min="23" max="23" width="5.42578125" style="295" hidden="1" customWidth="1"/>
    <col min="24" max="24" width="5.7109375" style="295" hidden="1" customWidth="1"/>
    <col min="25" max="25" width="26.7109375" style="295" hidden="1" customWidth="1"/>
    <col min="26" max="26" width="14.7109375" style="295" hidden="1" customWidth="1"/>
    <col min="27" max="35" width="0" style="295" hidden="1" customWidth="1"/>
    <col min="36" max="39" width="12.85546875" style="295" hidden="1" customWidth="1"/>
    <col min="40" max="40" width="9.140625" style="295" hidden="1" customWidth="1"/>
    <col min="41" max="44" width="12.85546875" style="295" hidden="1" customWidth="1"/>
    <col min="45" max="45" width="9.140625" style="295" hidden="1" customWidth="1"/>
  </cols>
  <sheetData>
    <row r="1" spans="1:44" x14ac:dyDescent="0.25">
      <c r="A1" s="6"/>
      <c r="B1" s="6"/>
      <c r="C1" s="45"/>
      <c r="L1" s="6"/>
      <c r="M1" s="6"/>
      <c r="N1" s="6"/>
      <c r="O1" s="6"/>
      <c r="P1" s="6"/>
      <c r="Q1" s="6"/>
    </row>
    <row r="7" spans="1:44" ht="19.5" customHeight="1" x14ac:dyDescent="0.25">
      <c r="D7" s="414" t="s">
        <v>51</v>
      </c>
      <c r="E7" s="414"/>
      <c r="F7" s="414"/>
      <c r="I7" s="414" t="s">
        <v>54</v>
      </c>
      <c r="J7" s="414"/>
      <c r="K7" s="414"/>
      <c r="S7" s="460" t="s">
        <v>51</v>
      </c>
      <c r="T7" s="460"/>
      <c r="U7" s="460"/>
      <c r="X7" s="460" t="s">
        <v>54</v>
      </c>
      <c r="Y7" s="460"/>
      <c r="Z7" s="460"/>
      <c r="AJ7" s="428" t="s">
        <v>118</v>
      </c>
      <c r="AK7" s="428"/>
      <c r="AL7" s="428"/>
      <c r="AM7" s="428"/>
      <c r="AO7" s="428" t="s">
        <v>119</v>
      </c>
      <c r="AP7" s="428"/>
      <c r="AQ7" s="428"/>
      <c r="AR7" s="428"/>
    </row>
    <row r="8" spans="1:44" x14ac:dyDescent="0.25">
      <c r="D8" s="414" t="s">
        <v>13</v>
      </c>
      <c r="E8" s="414"/>
      <c r="F8" s="290" t="s">
        <v>210</v>
      </c>
      <c r="I8" s="414" t="s">
        <v>12</v>
      </c>
      <c r="J8" s="414"/>
      <c r="K8" s="290" t="s">
        <v>58</v>
      </c>
      <c r="S8" s="460" t="s">
        <v>13</v>
      </c>
      <c r="T8" s="460"/>
      <c r="U8" s="392" t="s">
        <v>210</v>
      </c>
      <c r="X8" s="460" t="s">
        <v>12</v>
      </c>
      <c r="Y8" s="460"/>
      <c r="Z8" s="392" t="s">
        <v>58</v>
      </c>
      <c r="AJ8" s="185" t="s">
        <v>91</v>
      </c>
      <c r="AK8" s="185" t="s">
        <v>117</v>
      </c>
      <c r="AL8" s="185" t="s">
        <v>88</v>
      </c>
      <c r="AM8" s="185" t="s">
        <v>91</v>
      </c>
      <c r="AO8" s="185" t="s">
        <v>91</v>
      </c>
      <c r="AP8" s="185" t="s">
        <v>95</v>
      </c>
      <c r="AQ8" s="185" t="s">
        <v>90</v>
      </c>
      <c r="AR8" s="185" t="s">
        <v>91</v>
      </c>
    </row>
    <row r="9" spans="1:44" x14ac:dyDescent="0.25">
      <c r="D9" s="290" t="s">
        <v>233</v>
      </c>
      <c r="E9" s="212" t="s">
        <v>18</v>
      </c>
      <c r="F9" s="314">
        <f>U9</f>
        <v>600</v>
      </c>
      <c r="I9" s="290" t="s">
        <v>233</v>
      </c>
      <c r="J9" s="212" t="s">
        <v>18</v>
      </c>
      <c r="K9" s="314">
        <f>Z9</f>
        <v>786.41000000000031</v>
      </c>
      <c r="S9" s="392" t="s">
        <v>233</v>
      </c>
      <c r="T9" s="392" t="s">
        <v>18</v>
      </c>
      <c r="U9" s="399">
        <f>SUM(U10:U59)</f>
        <v>600</v>
      </c>
      <c r="V9" s="399"/>
      <c r="X9" s="392" t="s">
        <v>233</v>
      </c>
      <c r="Y9" s="392" t="s">
        <v>18</v>
      </c>
      <c r="Z9" s="399">
        <f>SUM(Z10:Z59)</f>
        <v>786.41000000000031</v>
      </c>
      <c r="AJ9" s="185"/>
      <c r="AK9" s="185"/>
      <c r="AL9" s="185"/>
      <c r="AM9" s="185"/>
      <c r="AO9" s="185"/>
      <c r="AP9" s="185"/>
      <c r="AQ9" s="185"/>
      <c r="AR9" s="185"/>
    </row>
    <row r="10" spans="1:44" x14ac:dyDescent="0.25">
      <c r="C10" s="292">
        <v>1</v>
      </c>
      <c r="D10" s="52" t="str">
        <f>VLOOKUP(C10,R10:U59,2,0)</f>
        <v>1.01</v>
      </c>
      <c r="E10" s="122" t="str">
        <f>VLOOKUP(C10,R10:U59,3,0)</f>
        <v>JOSÉ</v>
      </c>
      <c r="F10" s="123">
        <f>VLOOKUP(C10,R10:U59,4,0)</f>
        <v>600</v>
      </c>
      <c r="G10" s="11"/>
      <c r="H10" s="298">
        <v>1</v>
      </c>
      <c r="I10" s="52" t="str">
        <f>VLOOKUP(H10,W10:Z59,2,0)</f>
        <v>1.01</v>
      </c>
      <c r="J10" s="122" t="str">
        <f>VLOOKUP(H10,W10:Z59,3,0)</f>
        <v>ISABEL</v>
      </c>
      <c r="K10" s="311">
        <f>VLOOKUP(H10,W10:Z59,4,0)</f>
        <v>300</v>
      </c>
      <c r="R10" s="295">
        <v>1</v>
      </c>
      <c r="S10" s="185" t="s">
        <v>157</v>
      </c>
      <c r="T10" s="395" t="str">
        <f>'CAD3'!D8</f>
        <v>JOSÉ</v>
      </c>
      <c r="U10" s="394">
        <f>AM10</f>
        <v>600</v>
      </c>
      <c r="V10" s="394"/>
      <c r="W10" s="295">
        <v>1</v>
      </c>
      <c r="X10" s="185" t="s">
        <v>157</v>
      </c>
      <c r="Y10" s="395" t="str">
        <f>'CAD3'!H8</f>
        <v>ISABEL</v>
      </c>
      <c r="Z10" s="394">
        <f t="shared" ref="Z10:Z59" si="0">AR10</f>
        <v>300</v>
      </c>
      <c r="AJ10" s="398">
        <f>'CAD3'!E8</f>
        <v>4800</v>
      </c>
      <c r="AK10" s="398">
        <f>SUMIFS('EMP ADQ'!G:G,'EMP ADQ'!D:D,'EMP ADQ'!$Y$12,'EMP ADQ'!E:E,'09.1'!T:T,'EMP ADQ'!I:I,"Efetivado")</f>
        <v>7000</v>
      </c>
      <c r="AL10" s="398">
        <f>SUMIFS('EMP ADQ'!G:G,'EMP ADQ'!D:D,'EMP ADQ'!$Y$13,'EMP ADQ'!E:E,'09.1'!T:T,'EMP ADQ'!I:I,"Efetivado")</f>
        <v>11200</v>
      </c>
      <c r="AM10" s="398">
        <f>AJ10+AK10-AL10</f>
        <v>600</v>
      </c>
      <c r="AN10" s="398"/>
      <c r="AO10" s="398">
        <f>'CAD3'!I8</f>
        <v>300</v>
      </c>
      <c r="AP10" s="398">
        <f>SUMIFS('EMP CON'!G:G,'EMP CON'!D:D,'EMP CON'!$Y$12,'EMP CON'!E:E,'09.1'!Y:Y,'EMP CON'!I:I,"Efetivado")</f>
        <v>2102</v>
      </c>
      <c r="AQ10" s="398">
        <f>SUMIFS('EMP CON'!G:G,'EMP CON'!D:D,'EMP CON'!$Y$13,'EMP CON'!E:E,'09.1'!Y:Y,'EMP CON'!I:I,"Efetivado")</f>
        <v>2102</v>
      </c>
      <c r="AR10" s="400">
        <f>AO10+AP10-AQ10</f>
        <v>300</v>
      </c>
    </row>
    <row r="11" spans="1:44" x14ac:dyDescent="0.25">
      <c r="C11" s="293">
        <f>C10+1</f>
        <v>2</v>
      </c>
      <c r="D11" s="52" t="str">
        <f t="shared" ref="D11:D29" si="1">VLOOKUP(C11,R11:U60,2,0)</f>
        <v>1.02</v>
      </c>
      <c r="E11" s="122" t="str">
        <f t="shared" ref="E11:E28" si="2">VLOOKUP(C11,R11:U60,3,0)</f>
        <v>FRANCISCO</v>
      </c>
      <c r="F11" s="123">
        <f t="shared" ref="F11:F28" si="3">VLOOKUP(C11,R11:U60,4,0)</f>
        <v>0</v>
      </c>
      <c r="G11" s="11"/>
      <c r="H11" s="299">
        <f>H10+1</f>
        <v>2</v>
      </c>
      <c r="I11" s="52" t="str">
        <f t="shared" ref="I11:I29" si="4">VLOOKUP(H11,W11:Z60,2,0)</f>
        <v>1.02</v>
      </c>
      <c r="J11" s="122" t="str">
        <f t="shared" ref="J11:J28" si="5">VLOOKUP(H11,W11:Z60,3,0)</f>
        <v>JOSE</v>
      </c>
      <c r="K11" s="311">
        <f t="shared" ref="K11:K28" si="6">VLOOKUP(H11,W11:Z60,4,0)</f>
        <v>466.51000000000022</v>
      </c>
      <c r="R11" s="295">
        <v>2</v>
      </c>
      <c r="S11" s="185" t="s">
        <v>158</v>
      </c>
      <c r="T11" s="395" t="str">
        <f>'CAD3'!D9</f>
        <v>FRANCISCO</v>
      </c>
      <c r="U11" s="394">
        <f t="shared" ref="U11:U59" si="7">AM11</f>
        <v>0</v>
      </c>
      <c r="V11" s="394"/>
      <c r="W11" s="295">
        <v>2</v>
      </c>
      <c r="X11" s="185" t="s">
        <v>158</v>
      </c>
      <c r="Y11" s="395" t="str">
        <f>'CAD3'!H9</f>
        <v>JOSE</v>
      </c>
      <c r="Z11" s="394">
        <f t="shared" si="0"/>
        <v>466.51000000000022</v>
      </c>
      <c r="AJ11" s="398">
        <f>'CAD3'!E9</f>
        <v>0</v>
      </c>
      <c r="AK11" s="398">
        <f>SUMIFS('EMP ADQ'!G:G,'EMP ADQ'!D:D,'EMP ADQ'!$Y$12,'EMP ADQ'!E:E,'09.1'!T:T,'EMP ADQ'!I:I,"Efetivado")</f>
        <v>1870</v>
      </c>
      <c r="AL11" s="398">
        <f>SUMIFS('EMP ADQ'!G:G,'EMP ADQ'!D:D,'EMP ADQ'!$Y$13,'EMP ADQ'!E:E,'09.1'!T:T,'EMP ADQ'!I:I,"Efetivado")</f>
        <v>1870</v>
      </c>
      <c r="AM11" s="398">
        <f t="shared" ref="AM11:AM59" si="8">AJ11+AK11-AL11</f>
        <v>0</v>
      </c>
      <c r="AN11" s="398"/>
      <c r="AO11" s="398">
        <f>'CAD3'!I9</f>
        <v>420</v>
      </c>
      <c r="AP11" s="398">
        <f>SUMIFS('EMP CON'!G:G,'EMP CON'!D:D,'EMP CON'!$Y$12,'EMP CON'!E:E,'09.1'!Y:Y,'EMP CON'!I:I,"Efetivado")</f>
        <v>3951.63</v>
      </c>
      <c r="AQ11" s="398">
        <f>SUMIFS('EMP CON'!G:G,'EMP CON'!D:D,'EMP CON'!$Y$13,'EMP CON'!E:E,'09.1'!Y:Y,'EMP CON'!I:I,"Efetivado")</f>
        <v>3905.12</v>
      </c>
      <c r="AR11" s="400">
        <f t="shared" ref="AR11:AR59" si="9">AO11+AP11-AQ11</f>
        <v>466.51000000000022</v>
      </c>
    </row>
    <row r="12" spans="1:44" x14ac:dyDescent="0.25">
      <c r="C12" s="293">
        <f t="shared" ref="C12:C29" si="10">C11+1</f>
        <v>3</v>
      </c>
      <c r="D12" s="52" t="str">
        <f t="shared" si="1"/>
        <v>1.03</v>
      </c>
      <c r="E12" s="122" t="str">
        <f t="shared" si="2"/>
        <v>MARIA</v>
      </c>
      <c r="F12" s="123">
        <f t="shared" si="3"/>
        <v>0</v>
      </c>
      <c r="G12" s="11"/>
      <c r="H12" s="299">
        <f t="shared" ref="H12:H29" si="11">H11+1</f>
        <v>3</v>
      </c>
      <c r="I12" s="52" t="str">
        <f t="shared" si="4"/>
        <v>1.03</v>
      </c>
      <c r="J12" s="122" t="str">
        <f t="shared" si="5"/>
        <v>ROBERTO</v>
      </c>
      <c r="K12" s="311">
        <f t="shared" si="6"/>
        <v>0</v>
      </c>
      <c r="R12" s="295">
        <v>3</v>
      </c>
      <c r="S12" s="185" t="s">
        <v>159</v>
      </c>
      <c r="T12" s="395" t="str">
        <f>'CAD3'!D10</f>
        <v>MARIA</v>
      </c>
      <c r="U12" s="394">
        <f t="shared" si="7"/>
        <v>0</v>
      </c>
      <c r="V12" s="394"/>
      <c r="W12" s="295">
        <v>3</v>
      </c>
      <c r="X12" s="185" t="s">
        <v>159</v>
      </c>
      <c r="Y12" s="395" t="str">
        <f>'CAD3'!H10</f>
        <v>ROBERTO</v>
      </c>
      <c r="Z12" s="394">
        <f t="shared" si="0"/>
        <v>0</v>
      </c>
      <c r="AJ12" s="398">
        <f>'CAD3'!E10</f>
        <v>0</v>
      </c>
      <c r="AK12" s="398">
        <f>SUMIFS('EMP ADQ'!G:G,'EMP ADQ'!D:D,'EMP ADQ'!$Y$12,'EMP ADQ'!E:E,'09.1'!T:T,'EMP ADQ'!I:I,"Efetivado")</f>
        <v>1250</v>
      </c>
      <c r="AL12" s="398">
        <f>SUMIFS('EMP ADQ'!G:G,'EMP ADQ'!D:D,'EMP ADQ'!$Y$13,'EMP ADQ'!E:E,'09.1'!T:T,'EMP ADQ'!I:I,"Efetivado")</f>
        <v>1250</v>
      </c>
      <c r="AM12" s="398">
        <f t="shared" si="8"/>
        <v>0</v>
      </c>
      <c r="AN12" s="398"/>
      <c r="AO12" s="398">
        <f>'CAD3'!I10</f>
        <v>100</v>
      </c>
      <c r="AP12" s="398">
        <f>SUMIFS('EMP CON'!G:G,'EMP CON'!D:D,'EMP CON'!$Y$12,'EMP CON'!E:E,'09.1'!Y:Y,'EMP CON'!I:I,"Efetivado")</f>
        <v>0</v>
      </c>
      <c r="AQ12" s="398">
        <f>SUMIFS('EMP CON'!G:G,'EMP CON'!D:D,'EMP CON'!$Y$13,'EMP CON'!E:E,'09.1'!Y:Y,'EMP CON'!I:I,"Efetivado")</f>
        <v>100</v>
      </c>
      <c r="AR12" s="400">
        <f t="shared" si="9"/>
        <v>0</v>
      </c>
    </row>
    <row r="13" spans="1:44" x14ac:dyDescent="0.25">
      <c r="C13" s="293">
        <f t="shared" si="10"/>
        <v>4</v>
      </c>
      <c r="D13" s="52" t="str">
        <f t="shared" si="1"/>
        <v>1.04</v>
      </c>
      <c r="E13" s="122" t="str">
        <f t="shared" si="2"/>
        <v>RAIMUNDO</v>
      </c>
      <c r="F13" s="123">
        <f t="shared" si="3"/>
        <v>0</v>
      </c>
      <c r="G13" s="11"/>
      <c r="H13" s="299">
        <f t="shared" si="11"/>
        <v>4</v>
      </c>
      <c r="I13" s="52" t="str">
        <f t="shared" si="4"/>
        <v>1.04</v>
      </c>
      <c r="J13" s="122" t="str">
        <f t="shared" si="5"/>
        <v>SILVA</v>
      </c>
      <c r="K13" s="311">
        <f t="shared" si="6"/>
        <v>0</v>
      </c>
      <c r="R13" s="295">
        <v>4</v>
      </c>
      <c r="S13" s="185" t="s">
        <v>160</v>
      </c>
      <c r="T13" s="395" t="str">
        <f>'CAD3'!D11</f>
        <v>RAIMUNDO</v>
      </c>
      <c r="U13" s="394">
        <f t="shared" si="7"/>
        <v>0</v>
      </c>
      <c r="V13" s="394"/>
      <c r="W13" s="295">
        <v>4</v>
      </c>
      <c r="X13" s="185" t="s">
        <v>160</v>
      </c>
      <c r="Y13" s="395" t="str">
        <f>'CAD3'!H11</f>
        <v>SILVA</v>
      </c>
      <c r="Z13" s="394">
        <f t="shared" si="0"/>
        <v>0</v>
      </c>
      <c r="AJ13" s="398">
        <f>'CAD3'!E11</f>
        <v>0</v>
      </c>
      <c r="AK13" s="398">
        <f>SUMIFS('EMP ADQ'!G:G,'EMP ADQ'!D:D,'EMP ADQ'!$Y$12,'EMP ADQ'!E:E,'09.1'!T:T,'EMP ADQ'!I:I,"Efetivado")</f>
        <v>635</v>
      </c>
      <c r="AL13" s="398">
        <f>SUMIFS('EMP ADQ'!G:G,'EMP ADQ'!D:D,'EMP ADQ'!$Y$13,'EMP ADQ'!E:E,'09.1'!T:T,'EMP ADQ'!I:I,"Efetivado")</f>
        <v>635</v>
      </c>
      <c r="AM13" s="398">
        <f t="shared" si="8"/>
        <v>0</v>
      </c>
      <c r="AN13" s="398"/>
      <c r="AO13" s="398">
        <f>'CAD3'!I11</f>
        <v>40</v>
      </c>
      <c r="AP13" s="398">
        <f>SUMIFS('EMP CON'!G:G,'EMP CON'!D:D,'EMP CON'!$Y$12,'EMP CON'!E:E,'09.1'!Y:Y,'EMP CON'!I:I,"Efetivado")</f>
        <v>40</v>
      </c>
      <c r="AQ13" s="398">
        <f>SUMIFS('EMP CON'!G:G,'EMP CON'!D:D,'EMP CON'!$Y$13,'EMP CON'!E:E,'09.1'!Y:Y,'EMP CON'!I:I,"Efetivado")</f>
        <v>80</v>
      </c>
      <c r="AR13" s="400">
        <f t="shared" si="9"/>
        <v>0</v>
      </c>
    </row>
    <row r="14" spans="1:44" x14ac:dyDescent="0.25">
      <c r="C14" s="293">
        <f t="shared" si="10"/>
        <v>5</v>
      </c>
      <c r="D14" s="52" t="str">
        <f t="shared" si="1"/>
        <v>1.05</v>
      </c>
      <c r="E14" s="122" t="str">
        <f t="shared" si="2"/>
        <v>CARLOS</v>
      </c>
      <c r="F14" s="123">
        <f t="shared" si="3"/>
        <v>0</v>
      </c>
      <c r="G14" s="11"/>
      <c r="H14" s="299">
        <f t="shared" si="11"/>
        <v>5</v>
      </c>
      <c r="I14" s="52" t="str">
        <f t="shared" si="4"/>
        <v>1.05</v>
      </c>
      <c r="J14" s="122" t="str">
        <f t="shared" si="5"/>
        <v>MARIA FRANCISCA</v>
      </c>
      <c r="K14" s="124">
        <f t="shared" si="6"/>
        <v>0</v>
      </c>
      <c r="R14" s="295">
        <v>5</v>
      </c>
      <c r="S14" s="185" t="s">
        <v>161</v>
      </c>
      <c r="T14" s="395" t="str">
        <f>'CAD3'!D12</f>
        <v>CARLOS</v>
      </c>
      <c r="U14" s="394">
        <f t="shared" si="7"/>
        <v>0</v>
      </c>
      <c r="V14" s="394"/>
      <c r="W14" s="295">
        <v>5</v>
      </c>
      <c r="X14" s="185" t="s">
        <v>161</v>
      </c>
      <c r="Y14" s="395" t="str">
        <f>'CAD3'!H12</f>
        <v>MARIA FRANCISCA</v>
      </c>
      <c r="Z14" s="394">
        <f t="shared" si="0"/>
        <v>0</v>
      </c>
      <c r="AJ14" s="398">
        <f>'CAD3'!E12</f>
        <v>0</v>
      </c>
      <c r="AK14" s="398">
        <f>SUMIFS('EMP ADQ'!G:G,'EMP ADQ'!D:D,'EMP ADQ'!$Y$12,'EMP ADQ'!E:E,'09.1'!T:T,'EMP ADQ'!I:I,"Efetivado")</f>
        <v>150</v>
      </c>
      <c r="AL14" s="398">
        <f>SUMIFS('EMP ADQ'!G:G,'EMP ADQ'!D:D,'EMP ADQ'!$Y$13,'EMP ADQ'!E:E,'09.1'!T:T,'EMP ADQ'!I:I,"Efetivado")</f>
        <v>150</v>
      </c>
      <c r="AM14" s="398">
        <f t="shared" si="8"/>
        <v>0</v>
      </c>
      <c r="AN14" s="398"/>
      <c r="AO14" s="398">
        <f>'CAD3'!I12</f>
        <v>0</v>
      </c>
      <c r="AP14" s="398">
        <f>SUMIFS('EMP CON'!G:G,'EMP CON'!D:D,'EMP CON'!$Y$12,'EMP CON'!E:E,'09.1'!Y:Y,'EMP CON'!I:I,"Efetivado")</f>
        <v>2527.6000000000004</v>
      </c>
      <c r="AQ14" s="398">
        <f>SUMIFS('EMP CON'!G:G,'EMP CON'!D:D,'EMP CON'!$Y$13,'EMP CON'!E:E,'09.1'!Y:Y,'EMP CON'!I:I,"Efetivado")</f>
        <v>2527.6</v>
      </c>
      <c r="AR14" s="400">
        <f t="shared" si="9"/>
        <v>0</v>
      </c>
    </row>
    <row r="15" spans="1:44" x14ac:dyDescent="0.25">
      <c r="C15" s="293">
        <f t="shared" si="10"/>
        <v>6</v>
      </c>
      <c r="D15" s="52" t="str">
        <f t="shared" si="1"/>
        <v>1.06</v>
      </c>
      <c r="E15" s="122" t="str">
        <f t="shared" si="2"/>
        <v>HELENA</v>
      </c>
      <c r="F15" s="123">
        <f t="shared" si="3"/>
        <v>0</v>
      </c>
      <c r="G15" s="11"/>
      <c r="H15" s="299">
        <f t="shared" si="11"/>
        <v>6</v>
      </c>
      <c r="I15" s="52" t="str">
        <f t="shared" si="4"/>
        <v>1.06</v>
      </c>
      <c r="J15" s="122" t="str">
        <f t="shared" si="5"/>
        <v>MONICA</v>
      </c>
      <c r="K15" s="124">
        <f t="shared" si="6"/>
        <v>0</v>
      </c>
      <c r="R15" s="295">
        <v>6</v>
      </c>
      <c r="S15" s="185" t="s">
        <v>162</v>
      </c>
      <c r="T15" s="395" t="str">
        <f>'CAD3'!D13</f>
        <v>HELENA</v>
      </c>
      <c r="U15" s="394">
        <f t="shared" si="7"/>
        <v>0</v>
      </c>
      <c r="V15" s="394"/>
      <c r="W15" s="295">
        <v>6</v>
      </c>
      <c r="X15" s="185" t="s">
        <v>162</v>
      </c>
      <c r="Y15" s="395" t="str">
        <f>'CAD3'!H13</f>
        <v>MONICA</v>
      </c>
      <c r="Z15" s="394">
        <f t="shared" si="0"/>
        <v>0</v>
      </c>
      <c r="AJ15" s="398">
        <f>'CAD3'!E13</f>
        <v>0</v>
      </c>
      <c r="AK15" s="398">
        <f>SUMIFS('EMP ADQ'!G:G,'EMP ADQ'!D:D,'EMP ADQ'!$Y$12,'EMP ADQ'!E:E,'09.1'!T:T,'EMP ADQ'!I:I,"Efetivado")</f>
        <v>923</v>
      </c>
      <c r="AL15" s="398">
        <f>SUMIFS('EMP ADQ'!G:G,'EMP ADQ'!D:D,'EMP ADQ'!$Y$13,'EMP ADQ'!E:E,'09.1'!T:T,'EMP ADQ'!I:I,"Efetivado")</f>
        <v>923</v>
      </c>
      <c r="AM15" s="398">
        <f t="shared" si="8"/>
        <v>0</v>
      </c>
      <c r="AN15" s="398"/>
      <c r="AO15" s="398">
        <f>'CAD3'!I13</f>
        <v>0</v>
      </c>
      <c r="AP15" s="398">
        <f>SUMIFS('EMP CON'!G:G,'EMP CON'!D:D,'EMP CON'!$Y$12,'EMP CON'!E:E,'09.1'!Y:Y,'EMP CON'!I:I,"Efetivado")</f>
        <v>100</v>
      </c>
      <c r="AQ15" s="398">
        <f>SUMIFS('EMP CON'!G:G,'EMP CON'!D:D,'EMP CON'!$Y$13,'EMP CON'!E:E,'09.1'!Y:Y,'EMP CON'!I:I,"Efetivado")</f>
        <v>100</v>
      </c>
      <c r="AR15" s="400">
        <f t="shared" si="9"/>
        <v>0</v>
      </c>
    </row>
    <row r="16" spans="1:44" x14ac:dyDescent="0.25">
      <c r="C16" s="293">
        <f t="shared" si="10"/>
        <v>7</v>
      </c>
      <c r="D16" s="52" t="str">
        <f t="shared" si="1"/>
        <v>1.07</v>
      </c>
      <c r="E16" s="122" t="str">
        <f t="shared" si="2"/>
        <v>PAULO</v>
      </c>
      <c r="F16" s="123">
        <f t="shared" si="3"/>
        <v>0</v>
      </c>
      <c r="G16" s="11"/>
      <c r="H16" s="299">
        <f t="shared" si="11"/>
        <v>7</v>
      </c>
      <c r="I16" s="52" t="str">
        <f t="shared" si="4"/>
        <v>1.07</v>
      </c>
      <c r="J16" s="122" t="str">
        <f t="shared" si="5"/>
        <v>ANDRE</v>
      </c>
      <c r="K16" s="124">
        <f t="shared" si="6"/>
        <v>19.900000000000034</v>
      </c>
      <c r="R16" s="295">
        <v>7</v>
      </c>
      <c r="S16" s="185" t="s">
        <v>163</v>
      </c>
      <c r="T16" s="395" t="str">
        <f>'CAD3'!D14</f>
        <v>PAULO</v>
      </c>
      <c r="U16" s="394">
        <f t="shared" si="7"/>
        <v>0</v>
      </c>
      <c r="V16" s="394"/>
      <c r="W16" s="295">
        <v>7</v>
      </c>
      <c r="X16" s="185" t="s">
        <v>163</v>
      </c>
      <c r="Y16" s="395" t="str">
        <f>'CAD3'!H14</f>
        <v>ANDRE</v>
      </c>
      <c r="Z16" s="394">
        <f t="shared" si="0"/>
        <v>19.900000000000034</v>
      </c>
      <c r="AJ16" s="398">
        <f>'CAD3'!E14</f>
        <v>0</v>
      </c>
      <c r="AK16" s="398">
        <f>SUMIFS('EMP ADQ'!G:G,'EMP ADQ'!D:D,'EMP ADQ'!$Y$12,'EMP ADQ'!E:E,'09.1'!T:T,'EMP ADQ'!I:I,"Efetivado")</f>
        <v>680</v>
      </c>
      <c r="AL16" s="398">
        <f>SUMIFS('EMP ADQ'!G:G,'EMP ADQ'!D:D,'EMP ADQ'!$Y$13,'EMP ADQ'!E:E,'09.1'!T:T,'EMP ADQ'!I:I,"Efetivado")</f>
        <v>680</v>
      </c>
      <c r="AM16" s="398">
        <f t="shared" si="8"/>
        <v>0</v>
      </c>
      <c r="AN16" s="398"/>
      <c r="AO16" s="398">
        <f>'CAD3'!I14</f>
        <v>0</v>
      </c>
      <c r="AP16" s="398">
        <f>SUMIFS('EMP CON'!G:G,'EMP CON'!D:D,'EMP CON'!$Y$12,'EMP CON'!E:E,'09.1'!Y:Y,'EMP CON'!I:I,"Efetivado")</f>
        <v>521.20000000000005</v>
      </c>
      <c r="AQ16" s="398">
        <f>SUMIFS('EMP CON'!G:G,'EMP CON'!D:D,'EMP CON'!$Y$13,'EMP CON'!E:E,'09.1'!Y:Y,'EMP CON'!I:I,"Efetivado")</f>
        <v>501.3</v>
      </c>
      <c r="AR16" s="400">
        <f t="shared" si="9"/>
        <v>19.900000000000034</v>
      </c>
    </row>
    <row r="17" spans="3:44" x14ac:dyDescent="0.25">
      <c r="C17" s="293">
        <f t="shared" si="10"/>
        <v>8</v>
      </c>
      <c r="D17" s="52" t="str">
        <f t="shared" si="1"/>
        <v>1.08</v>
      </c>
      <c r="E17" s="122" t="str">
        <f t="shared" si="2"/>
        <v>SOUSA</v>
      </c>
      <c r="F17" s="123">
        <f t="shared" si="3"/>
        <v>0</v>
      </c>
      <c r="G17" s="11"/>
      <c r="H17" s="299">
        <f t="shared" si="11"/>
        <v>8</v>
      </c>
      <c r="I17" s="52" t="str">
        <f t="shared" si="4"/>
        <v>1.08</v>
      </c>
      <c r="J17" s="122" t="str">
        <f t="shared" si="5"/>
        <v>MARIA HELENA</v>
      </c>
      <c r="K17" s="124">
        <f t="shared" si="6"/>
        <v>0</v>
      </c>
      <c r="R17" s="295">
        <v>8</v>
      </c>
      <c r="S17" s="185" t="s">
        <v>164</v>
      </c>
      <c r="T17" s="395" t="str">
        <f>'CAD3'!D15</f>
        <v>SOUSA</v>
      </c>
      <c r="U17" s="394">
        <f t="shared" si="7"/>
        <v>0</v>
      </c>
      <c r="V17" s="394"/>
      <c r="W17" s="295">
        <v>8</v>
      </c>
      <c r="X17" s="185" t="s">
        <v>164</v>
      </c>
      <c r="Y17" s="395" t="str">
        <f>'CAD3'!H15</f>
        <v>MARIA HELENA</v>
      </c>
      <c r="Z17" s="394">
        <f t="shared" si="0"/>
        <v>0</v>
      </c>
      <c r="AJ17" s="398">
        <f>'CAD3'!E15</f>
        <v>0</v>
      </c>
      <c r="AK17" s="398">
        <f>SUMIFS('EMP ADQ'!G:G,'EMP ADQ'!D:D,'EMP ADQ'!$Y$12,'EMP ADQ'!E:E,'09.1'!T:T,'EMP ADQ'!I:I,"Efetivado")</f>
        <v>150</v>
      </c>
      <c r="AL17" s="398">
        <f>SUMIFS('EMP ADQ'!G:G,'EMP ADQ'!D:D,'EMP ADQ'!$Y$13,'EMP ADQ'!E:E,'09.1'!T:T,'EMP ADQ'!I:I,"Efetivado")</f>
        <v>150</v>
      </c>
      <c r="AM17" s="398">
        <f t="shared" si="8"/>
        <v>0</v>
      </c>
      <c r="AN17" s="398"/>
      <c r="AO17" s="398">
        <f>'CAD3'!I15</f>
        <v>0</v>
      </c>
      <c r="AP17" s="398">
        <f>SUMIFS('EMP CON'!G:G,'EMP CON'!D:D,'EMP CON'!$Y$12,'EMP CON'!E:E,'09.1'!Y:Y,'EMP CON'!I:I,"Efetivado")</f>
        <v>400</v>
      </c>
      <c r="AQ17" s="398">
        <f>SUMIFS('EMP CON'!G:G,'EMP CON'!D:D,'EMP CON'!$Y$13,'EMP CON'!E:E,'09.1'!Y:Y,'EMP CON'!I:I,"Efetivado")</f>
        <v>400</v>
      </c>
      <c r="AR17" s="400">
        <f t="shared" si="9"/>
        <v>0</v>
      </c>
    </row>
    <row r="18" spans="3:44" x14ac:dyDescent="0.25">
      <c r="C18" s="293">
        <f t="shared" si="10"/>
        <v>9</v>
      </c>
      <c r="D18" s="52" t="str">
        <f t="shared" si="1"/>
        <v>1.09</v>
      </c>
      <c r="E18" s="122">
        <f t="shared" si="2"/>
        <v>0</v>
      </c>
      <c r="F18" s="123">
        <f t="shared" si="3"/>
        <v>0</v>
      </c>
      <c r="G18" s="11"/>
      <c r="H18" s="299">
        <f t="shared" si="11"/>
        <v>9</v>
      </c>
      <c r="I18" s="52" t="str">
        <f t="shared" si="4"/>
        <v>1.09</v>
      </c>
      <c r="J18" s="122" t="str">
        <f t="shared" si="5"/>
        <v>RAIMUNDA</v>
      </c>
      <c r="K18" s="124">
        <f t="shared" si="6"/>
        <v>0</v>
      </c>
      <c r="R18" s="295">
        <v>9</v>
      </c>
      <c r="S18" s="185" t="s">
        <v>165</v>
      </c>
      <c r="T18" s="395">
        <f>'CAD3'!D16</f>
        <v>0</v>
      </c>
      <c r="U18" s="394">
        <f t="shared" si="7"/>
        <v>0</v>
      </c>
      <c r="V18" s="394"/>
      <c r="W18" s="295">
        <v>9</v>
      </c>
      <c r="X18" s="185" t="s">
        <v>165</v>
      </c>
      <c r="Y18" s="395" t="str">
        <f>'CAD3'!H16</f>
        <v>RAIMUNDA</v>
      </c>
      <c r="Z18" s="394">
        <f t="shared" si="0"/>
        <v>0</v>
      </c>
      <c r="AJ18" s="398">
        <f>'CAD3'!E16</f>
        <v>0</v>
      </c>
      <c r="AK18" s="398">
        <f>SUMIFS('EMP ADQ'!G:G,'EMP ADQ'!D:D,'EMP ADQ'!$Y$12,'EMP ADQ'!E:E,'09.1'!T:T,'EMP ADQ'!I:I,"Efetivado")</f>
        <v>0</v>
      </c>
      <c r="AL18" s="398">
        <f>SUMIFS('EMP ADQ'!G:G,'EMP ADQ'!D:D,'EMP ADQ'!$Y$13,'EMP ADQ'!E:E,'09.1'!T:T,'EMP ADQ'!I:I,"Efetivado")</f>
        <v>0</v>
      </c>
      <c r="AM18" s="398">
        <f t="shared" si="8"/>
        <v>0</v>
      </c>
      <c r="AN18" s="398"/>
      <c r="AO18" s="398">
        <f>'CAD3'!I16</f>
        <v>0</v>
      </c>
      <c r="AP18" s="398">
        <f>SUMIFS('EMP CON'!G:G,'EMP CON'!D:D,'EMP CON'!$Y$12,'EMP CON'!E:E,'09.1'!Y:Y,'EMP CON'!I:I,"Efetivado")</f>
        <v>429.1</v>
      </c>
      <c r="AQ18" s="398">
        <f>SUMIFS('EMP CON'!G:G,'EMP CON'!D:D,'EMP CON'!$Y$13,'EMP CON'!E:E,'09.1'!Y:Y,'EMP CON'!I:I,"Efetivado")</f>
        <v>429.1</v>
      </c>
      <c r="AR18" s="400">
        <f t="shared" si="9"/>
        <v>0</v>
      </c>
    </row>
    <row r="19" spans="3:44" x14ac:dyDescent="0.25">
      <c r="C19" s="293">
        <f t="shared" si="10"/>
        <v>10</v>
      </c>
      <c r="D19" s="52" t="str">
        <f t="shared" si="1"/>
        <v>1.10</v>
      </c>
      <c r="E19" s="122">
        <f t="shared" si="2"/>
        <v>0</v>
      </c>
      <c r="F19" s="123">
        <f t="shared" si="3"/>
        <v>0</v>
      </c>
      <c r="G19" s="11"/>
      <c r="H19" s="299">
        <f t="shared" si="11"/>
        <v>10</v>
      </c>
      <c r="I19" s="52" t="str">
        <f t="shared" si="4"/>
        <v>1.10</v>
      </c>
      <c r="J19" s="122">
        <f t="shared" si="5"/>
        <v>0</v>
      </c>
      <c r="K19" s="124">
        <f t="shared" si="6"/>
        <v>0</v>
      </c>
      <c r="R19" s="295">
        <v>10</v>
      </c>
      <c r="S19" s="185" t="s">
        <v>166</v>
      </c>
      <c r="T19" s="395">
        <f>'CAD3'!D17</f>
        <v>0</v>
      </c>
      <c r="U19" s="394">
        <f t="shared" si="7"/>
        <v>0</v>
      </c>
      <c r="V19" s="394"/>
      <c r="W19" s="295">
        <v>10</v>
      </c>
      <c r="X19" s="185" t="s">
        <v>166</v>
      </c>
      <c r="Y19" s="395">
        <f>'CAD3'!H17</f>
        <v>0</v>
      </c>
      <c r="Z19" s="394">
        <f t="shared" si="0"/>
        <v>0</v>
      </c>
      <c r="AJ19" s="398">
        <f>'CAD3'!E17</f>
        <v>0</v>
      </c>
      <c r="AK19" s="398">
        <f>SUMIFS('EMP ADQ'!G:G,'EMP ADQ'!D:D,'EMP ADQ'!$Y$12,'EMP ADQ'!E:E,'09.1'!T:T,'EMP ADQ'!I:I,"Efetivado")</f>
        <v>0</v>
      </c>
      <c r="AL19" s="398">
        <f>SUMIFS('EMP ADQ'!G:G,'EMP ADQ'!D:D,'EMP ADQ'!$Y$13,'EMP ADQ'!E:E,'09.1'!T:T,'EMP ADQ'!I:I,"Efetivado")</f>
        <v>0</v>
      </c>
      <c r="AM19" s="398">
        <f t="shared" si="8"/>
        <v>0</v>
      </c>
      <c r="AN19" s="398"/>
      <c r="AO19" s="398">
        <f>'CAD3'!I17</f>
        <v>0</v>
      </c>
      <c r="AP19" s="398">
        <f>SUMIFS('EMP CON'!G:G,'EMP CON'!D:D,'EMP CON'!$Y$12,'EMP CON'!E:E,'09.1'!Y:Y,'EMP CON'!I:I,"Efetivado")</f>
        <v>0</v>
      </c>
      <c r="AQ19" s="398">
        <f>SUMIFS('EMP CON'!G:G,'EMP CON'!D:D,'EMP CON'!$Y$13,'EMP CON'!E:E,'09.1'!Y:Y,'EMP CON'!I:I,"Efetivado")</f>
        <v>0</v>
      </c>
      <c r="AR19" s="400">
        <f t="shared" si="9"/>
        <v>0</v>
      </c>
    </row>
    <row r="20" spans="3:44" x14ac:dyDescent="0.25">
      <c r="C20" s="293">
        <f t="shared" si="10"/>
        <v>11</v>
      </c>
      <c r="D20" s="52" t="str">
        <f t="shared" si="1"/>
        <v>1.11</v>
      </c>
      <c r="E20" s="122">
        <f t="shared" si="2"/>
        <v>0</v>
      </c>
      <c r="F20" s="123">
        <f t="shared" si="3"/>
        <v>0</v>
      </c>
      <c r="G20" s="11"/>
      <c r="H20" s="299">
        <f t="shared" si="11"/>
        <v>11</v>
      </c>
      <c r="I20" s="52" t="str">
        <f t="shared" si="4"/>
        <v>1.11</v>
      </c>
      <c r="J20" s="122">
        <f t="shared" si="5"/>
        <v>0</v>
      </c>
      <c r="K20" s="124">
        <f t="shared" si="6"/>
        <v>0</v>
      </c>
      <c r="R20" s="295">
        <v>11</v>
      </c>
      <c r="S20" s="185" t="s">
        <v>167</v>
      </c>
      <c r="T20" s="395">
        <f>'CAD3'!D18</f>
        <v>0</v>
      </c>
      <c r="U20" s="394">
        <f t="shared" si="7"/>
        <v>0</v>
      </c>
      <c r="V20" s="394"/>
      <c r="W20" s="295">
        <v>11</v>
      </c>
      <c r="X20" s="185" t="s">
        <v>167</v>
      </c>
      <c r="Y20" s="395">
        <f>'CAD3'!H18</f>
        <v>0</v>
      </c>
      <c r="Z20" s="394">
        <f t="shared" si="0"/>
        <v>0</v>
      </c>
      <c r="AJ20" s="398">
        <f>'CAD3'!E18</f>
        <v>0</v>
      </c>
      <c r="AK20" s="398">
        <f>SUMIFS('EMP ADQ'!G:G,'EMP ADQ'!D:D,'EMP ADQ'!$Y$12,'EMP ADQ'!E:E,'09.1'!T:T,'EMP ADQ'!I:I,"Efetivado")</f>
        <v>0</v>
      </c>
      <c r="AL20" s="398">
        <f>SUMIFS('EMP ADQ'!G:G,'EMP ADQ'!D:D,'EMP ADQ'!$Y$13,'EMP ADQ'!E:E,'09.1'!T:T,'EMP ADQ'!I:I,"Efetivado")</f>
        <v>0</v>
      </c>
      <c r="AM20" s="398">
        <f t="shared" si="8"/>
        <v>0</v>
      </c>
      <c r="AN20" s="398"/>
      <c r="AO20" s="398">
        <f>'CAD3'!I18</f>
        <v>0</v>
      </c>
      <c r="AP20" s="398">
        <f>SUMIFS('EMP CON'!G:G,'EMP CON'!D:D,'EMP CON'!$Y$12,'EMP CON'!E:E,'09.1'!Y:Y,'EMP CON'!I:I,"Efetivado")</f>
        <v>0</v>
      </c>
      <c r="AQ20" s="398">
        <f>SUMIFS('EMP CON'!G:G,'EMP CON'!D:D,'EMP CON'!$Y$13,'EMP CON'!E:E,'09.1'!Y:Y,'EMP CON'!I:I,"Efetivado")</f>
        <v>0</v>
      </c>
      <c r="AR20" s="400">
        <f t="shared" si="9"/>
        <v>0</v>
      </c>
    </row>
    <row r="21" spans="3:44" x14ac:dyDescent="0.25">
      <c r="C21" s="293">
        <f t="shared" si="10"/>
        <v>12</v>
      </c>
      <c r="D21" s="52" t="str">
        <f t="shared" si="1"/>
        <v>1.12</v>
      </c>
      <c r="E21" s="122">
        <f t="shared" si="2"/>
        <v>0</v>
      </c>
      <c r="F21" s="123">
        <f t="shared" si="3"/>
        <v>0</v>
      </c>
      <c r="G21" s="11"/>
      <c r="H21" s="299">
        <f t="shared" si="11"/>
        <v>12</v>
      </c>
      <c r="I21" s="52" t="str">
        <f t="shared" si="4"/>
        <v>1.12</v>
      </c>
      <c r="J21" s="122">
        <f t="shared" si="5"/>
        <v>0</v>
      </c>
      <c r="K21" s="124">
        <f t="shared" si="6"/>
        <v>0</v>
      </c>
      <c r="R21" s="295">
        <v>12</v>
      </c>
      <c r="S21" s="185" t="s">
        <v>168</v>
      </c>
      <c r="T21" s="395">
        <f>'CAD3'!D19</f>
        <v>0</v>
      </c>
      <c r="U21" s="394">
        <f t="shared" si="7"/>
        <v>0</v>
      </c>
      <c r="V21" s="394"/>
      <c r="W21" s="295">
        <v>12</v>
      </c>
      <c r="X21" s="185" t="s">
        <v>168</v>
      </c>
      <c r="Y21" s="395">
        <f>'CAD3'!H19</f>
        <v>0</v>
      </c>
      <c r="Z21" s="394">
        <f t="shared" si="0"/>
        <v>0</v>
      </c>
      <c r="AJ21" s="398">
        <f>'CAD3'!E19</f>
        <v>0</v>
      </c>
      <c r="AK21" s="398">
        <f>SUMIFS('EMP ADQ'!G:G,'EMP ADQ'!D:D,'EMP ADQ'!$Y$12,'EMP ADQ'!E:E,'09.1'!T:T,'EMP ADQ'!I:I,"Efetivado")</f>
        <v>0</v>
      </c>
      <c r="AL21" s="398">
        <f>SUMIFS('EMP ADQ'!G:G,'EMP ADQ'!D:D,'EMP ADQ'!$Y$13,'EMP ADQ'!E:E,'09.1'!T:T,'EMP ADQ'!I:I,"Efetivado")</f>
        <v>0</v>
      </c>
      <c r="AM21" s="398">
        <f t="shared" si="8"/>
        <v>0</v>
      </c>
      <c r="AN21" s="398"/>
      <c r="AO21" s="398">
        <f>'CAD3'!I19</f>
        <v>0</v>
      </c>
      <c r="AP21" s="398">
        <f>SUMIFS('EMP CON'!G:G,'EMP CON'!D:D,'EMP CON'!$Y$12,'EMP CON'!E:E,'09.1'!Y:Y,'EMP CON'!I:I,"Efetivado")</f>
        <v>0</v>
      </c>
      <c r="AQ21" s="398">
        <f>SUMIFS('EMP CON'!G:G,'EMP CON'!D:D,'EMP CON'!$Y$13,'EMP CON'!E:E,'09.1'!Y:Y,'EMP CON'!I:I,"Efetivado")</f>
        <v>0</v>
      </c>
      <c r="AR21" s="400">
        <f t="shared" si="9"/>
        <v>0</v>
      </c>
    </row>
    <row r="22" spans="3:44" x14ac:dyDescent="0.25">
      <c r="C22" s="293">
        <f t="shared" si="10"/>
        <v>13</v>
      </c>
      <c r="D22" s="52" t="str">
        <f t="shared" si="1"/>
        <v>1.13</v>
      </c>
      <c r="E22" s="122">
        <f t="shared" si="2"/>
        <v>0</v>
      </c>
      <c r="F22" s="123">
        <f t="shared" si="3"/>
        <v>0</v>
      </c>
      <c r="G22" s="11"/>
      <c r="H22" s="299">
        <f t="shared" si="11"/>
        <v>13</v>
      </c>
      <c r="I22" s="52" t="str">
        <f t="shared" si="4"/>
        <v>1.13</v>
      </c>
      <c r="J22" s="122">
        <f t="shared" si="5"/>
        <v>0</v>
      </c>
      <c r="K22" s="124">
        <f t="shared" si="6"/>
        <v>0</v>
      </c>
      <c r="R22" s="295">
        <v>13</v>
      </c>
      <c r="S22" s="185" t="s">
        <v>169</v>
      </c>
      <c r="T22" s="395">
        <f>'CAD3'!D20</f>
        <v>0</v>
      </c>
      <c r="U22" s="394">
        <f t="shared" si="7"/>
        <v>0</v>
      </c>
      <c r="V22" s="394"/>
      <c r="W22" s="295">
        <v>13</v>
      </c>
      <c r="X22" s="185" t="s">
        <v>169</v>
      </c>
      <c r="Y22" s="395">
        <f>'CAD3'!H20</f>
        <v>0</v>
      </c>
      <c r="Z22" s="394">
        <f t="shared" si="0"/>
        <v>0</v>
      </c>
      <c r="AJ22" s="398">
        <f>'CAD3'!E20</f>
        <v>0</v>
      </c>
      <c r="AK22" s="398">
        <f>SUMIFS('EMP ADQ'!G:G,'EMP ADQ'!D:D,'EMP ADQ'!$Y$12,'EMP ADQ'!E:E,'09.1'!T:T,'EMP ADQ'!I:I,"Efetivado")</f>
        <v>0</v>
      </c>
      <c r="AL22" s="398">
        <f>SUMIFS('EMP ADQ'!G:G,'EMP ADQ'!D:D,'EMP ADQ'!$Y$13,'EMP ADQ'!E:E,'09.1'!T:T,'EMP ADQ'!I:I,"Efetivado")</f>
        <v>0</v>
      </c>
      <c r="AM22" s="398">
        <f t="shared" si="8"/>
        <v>0</v>
      </c>
      <c r="AN22" s="398"/>
      <c r="AO22" s="398">
        <f>'CAD3'!I20</f>
        <v>0</v>
      </c>
      <c r="AP22" s="398">
        <f>SUMIFS('EMP CON'!G:G,'EMP CON'!D:D,'EMP CON'!$Y$12,'EMP CON'!E:E,'09.1'!Y:Y,'EMP CON'!I:I,"Efetivado")</f>
        <v>0</v>
      </c>
      <c r="AQ22" s="398">
        <f>SUMIFS('EMP CON'!G:G,'EMP CON'!D:D,'EMP CON'!$Y$13,'EMP CON'!E:E,'09.1'!Y:Y,'EMP CON'!I:I,"Efetivado")</f>
        <v>0</v>
      </c>
      <c r="AR22" s="400">
        <f t="shared" si="9"/>
        <v>0</v>
      </c>
    </row>
    <row r="23" spans="3:44" x14ac:dyDescent="0.25">
      <c r="C23" s="293">
        <f t="shared" si="10"/>
        <v>14</v>
      </c>
      <c r="D23" s="52" t="str">
        <f t="shared" si="1"/>
        <v>1.14</v>
      </c>
      <c r="E23" s="122">
        <f t="shared" si="2"/>
        <v>0</v>
      </c>
      <c r="F23" s="123">
        <f t="shared" si="3"/>
        <v>0</v>
      </c>
      <c r="G23" s="11"/>
      <c r="H23" s="299">
        <f t="shared" si="11"/>
        <v>14</v>
      </c>
      <c r="I23" s="52" t="str">
        <f t="shared" si="4"/>
        <v>1.14</v>
      </c>
      <c r="J23" s="122">
        <f t="shared" si="5"/>
        <v>0</v>
      </c>
      <c r="K23" s="124">
        <f t="shared" si="6"/>
        <v>0</v>
      </c>
      <c r="R23" s="295">
        <v>14</v>
      </c>
      <c r="S23" s="185" t="s">
        <v>170</v>
      </c>
      <c r="T23" s="395">
        <f>'CAD3'!D21</f>
        <v>0</v>
      </c>
      <c r="U23" s="394">
        <f t="shared" si="7"/>
        <v>0</v>
      </c>
      <c r="V23" s="394"/>
      <c r="W23" s="295">
        <v>14</v>
      </c>
      <c r="X23" s="185" t="s">
        <v>170</v>
      </c>
      <c r="Y23" s="395">
        <f>'CAD3'!H21</f>
        <v>0</v>
      </c>
      <c r="Z23" s="394">
        <f t="shared" si="0"/>
        <v>0</v>
      </c>
      <c r="AJ23" s="398">
        <f>'CAD3'!E21</f>
        <v>0</v>
      </c>
      <c r="AK23" s="398">
        <f>SUMIFS('EMP ADQ'!G:G,'EMP ADQ'!D:D,'EMP ADQ'!$Y$12,'EMP ADQ'!E:E,'09.1'!T:T,'EMP ADQ'!I:I,"Efetivado")</f>
        <v>0</v>
      </c>
      <c r="AL23" s="398">
        <f>SUMIFS('EMP ADQ'!G:G,'EMP ADQ'!D:D,'EMP ADQ'!$Y$13,'EMP ADQ'!E:E,'09.1'!T:T,'EMP ADQ'!I:I,"Efetivado")</f>
        <v>0</v>
      </c>
      <c r="AM23" s="398">
        <f t="shared" si="8"/>
        <v>0</v>
      </c>
      <c r="AN23" s="398"/>
      <c r="AO23" s="398">
        <f>'CAD3'!I21</f>
        <v>0</v>
      </c>
      <c r="AP23" s="398">
        <f>SUMIFS('EMP CON'!G:G,'EMP CON'!D:D,'EMP CON'!$Y$12,'EMP CON'!E:E,'09.1'!Y:Y,'EMP CON'!I:I,"Efetivado")</f>
        <v>0</v>
      </c>
      <c r="AQ23" s="398">
        <f>SUMIFS('EMP CON'!G:G,'EMP CON'!D:D,'EMP CON'!$Y$13,'EMP CON'!E:E,'09.1'!Y:Y,'EMP CON'!I:I,"Efetivado")</f>
        <v>0</v>
      </c>
      <c r="AR23" s="400">
        <f t="shared" si="9"/>
        <v>0</v>
      </c>
    </row>
    <row r="24" spans="3:44" x14ac:dyDescent="0.25">
      <c r="C24" s="293">
        <f t="shared" si="10"/>
        <v>15</v>
      </c>
      <c r="D24" s="52" t="str">
        <f t="shared" si="1"/>
        <v>1.15</v>
      </c>
      <c r="E24" s="122">
        <f t="shared" si="2"/>
        <v>0</v>
      </c>
      <c r="F24" s="123">
        <f t="shared" si="3"/>
        <v>0</v>
      </c>
      <c r="G24" s="11"/>
      <c r="H24" s="299">
        <f t="shared" si="11"/>
        <v>15</v>
      </c>
      <c r="I24" s="52" t="str">
        <f t="shared" si="4"/>
        <v>1.15</v>
      </c>
      <c r="J24" s="122">
        <f t="shared" si="5"/>
        <v>0</v>
      </c>
      <c r="K24" s="124">
        <f t="shared" si="6"/>
        <v>0</v>
      </c>
      <c r="R24" s="295">
        <v>15</v>
      </c>
      <c r="S24" s="185" t="s">
        <v>171</v>
      </c>
      <c r="T24" s="395">
        <f>'CAD3'!D22</f>
        <v>0</v>
      </c>
      <c r="U24" s="394">
        <f t="shared" si="7"/>
        <v>0</v>
      </c>
      <c r="V24" s="394"/>
      <c r="W24" s="295">
        <v>15</v>
      </c>
      <c r="X24" s="185" t="s">
        <v>171</v>
      </c>
      <c r="Y24" s="395">
        <f>'CAD3'!H22</f>
        <v>0</v>
      </c>
      <c r="Z24" s="394">
        <f t="shared" si="0"/>
        <v>0</v>
      </c>
      <c r="AJ24" s="398">
        <f>'CAD3'!E22</f>
        <v>0</v>
      </c>
      <c r="AK24" s="398">
        <f>SUMIFS('EMP ADQ'!G:G,'EMP ADQ'!D:D,'EMP ADQ'!$Y$12,'EMP ADQ'!E:E,'09.1'!T:T,'EMP ADQ'!I:I,"Efetivado")</f>
        <v>0</v>
      </c>
      <c r="AL24" s="398">
        <f>SUMIFS('EMP ADQ'!G:G,'EMP ADQ'!D:D,'EMP ADQ'!$Y$13,'EMP ADQ'!E:E,'09.1'!T:T,'EMP ADQ'!I:I,"Efetivado")</f>
        <v>0</v>
      </c>
      <c r="AM24" s="398">
        <f t="shared" si="8"/>
        <v>0</v>
      </c>
      <c r="AN24" s="398"/>
      <c r="AO24" s="398">
        <f>'CAD3'!I22</f>
        <v>0</v>
      </c>
      <c r="AP24" s="398">
        <f>SUMIFS('EMP CON'!G:G,'EMP CON'!D:D,'EMP CON'!$Y$12,'EMP CON'!E:E,'09.1'!Y:Y,'EMP CON'!I:I,"Efetivado")</f>
        <v>0</v>
      </c>
      <c r="AQ24" s="398">
        <f>SUMIFS('EMP CON'!G:G,'EMP CON'!D:D,'EMP CON'!$Y$13,'EMP CON'!E:E,'09.1'!Y:Y,'EMP CON'!I:I,"Efetivado")</f>
        <v>0</v>
      </c>
      <c r="AR24" s="400">
        <f t="shared" si="9"/>
        <v>0</v>
      </c>
    </row>
    <row r="25" spans="3:44" x14ac:dyDescent="0.25">
      <c r="C25" s="293">
        <f t="shared" si="10"/>
        <v>16</v>
      </c>
      <c r="D25" s="52" t="str">
        <f t="shared" si="1"/>
        <v>1.16</v>
      </c>
      <c r="E25" s="122">
        <f t="shared" si="2"/>
        <v>0</v>
      </c>
      <c r="F25" s="123">
        <f t="shared" si="3"/>
        <v>0</v>
      </c>
      <c r="G25" s="11"/>
      <c r="H25" s="299">
        <f t="shared" si="11"/>
        <v>16</v>
      </c>
      <c r="I25" s="52" t="str">
        <f t="shared" si="4"/>
        <v>1.16</v>
      </c>
      <c r="J25" s="122">
        <f t="shared" si="5"/>
        <v>0</v>
      </c>
      <c r="K25" s="124">
        <f t="shared" si="6"/>
        <v>0</v>
      </c>
      <c r="R25" s="295">
        <v>16</v>
      </c>
      <c r="S25" s="185" t="s">
        <v>172</v>
      </c>
      <c r="T25" s="395">
        <f>'CAD3'!D23</f>
        <v>0</v>
      </c>
      <c r="U25" s="394">
        <f t="shared" si="7"/>
        <v>0</v>
      </c>
      <c r="V25" s="394"/>
      <c r="W25" s="295">
        <v>16</v>
      </c>
      <c r="X25" s="185" t="s">
        <v>172</v>
      </c>
      <c r="Y25" s="395">
        <f>'CAD3'!H23</f>
        <v>0</v>
      </c>
      <c r="Z25" s="394">
        <f t="shared" si="0"/>
        <v>0</v>
      </c>
      <c r="AJ25" s="398">
        <f>'CAD3'!E23</f>
        <v>0</v>
      </c>
      <c r="AK25" s="398">
        <f>SUMIFS('EMP ADQ'!G:G,'EMP ADQ'!D:D,'EMP ADQ'!$Y$12,'EMP ADQ'!E:E,'09.1'!T:T,'EMP ADQ'!I:I,"Efetivado")</f>
        <v>0</v>
      </c>
      <c r="AL25" s="398">
        <f>SUMIFS('EMP ADQ'!G:G,'EMP ADQ'!D:D,'EMP ADQ'!$Y$13,'EMP ADQ'!E:E,'09.1'!T:T,'EMP ADQ'!I:I,"Efetivado")</f>
        <v>0</v>
      </c>
      <c r="AM25" s="398">
        <f t="shared" si="8"/>
        <v>0</v>
      </c>
      <c r="AN25" s="398"/>
      <c r="AO25" s="398">
        <f>'CAD3'!I23</f>
        <v>0</v>
      </c>
      <c r="AP25" s="398">
        <f>SUMIFS('EMP CON'!G:G,'EMP CON'!D:D,'EMP CON'!$Y$12,'EMP CON'!E:E,'09.1'!Y:Y,'EMP CON'!I:I,"Efetivado")</f>
        <v>0</v>
      </c>
      <c r="AQ25" s="398">
        <f>SUMIFS('EMP CON'!G:G,'EMP CON'!D:D,'EMP CON'!$Y$13,'EMP CON'!E:E,'09.1'!Y:Y,'EMP CON'!I:I,"Efetivado")</f>
        <v>0</v>
      </c>
      <c r="AR25" s="400">
        <f t="shared" si="9"/>
        <v>0</v>
      </c>
    </row>
    <row r="26" spans="3:44" x14ac:dyDescent="0.25">
      <c r="C26" s="293">
        <f t="shared" si="10"/>
        <v>17</v>
      </c>
      <c r="D26" s="52" t="str">
        <f t="shared" si="1"/>
        <v>1.17</v>
      </c>
      <c r="E26" s="122">
        <f t="shared" si="2"/>
        <v>0</v>
      </c>
      <c r="F26" s="123">
        <f t="shared" si="3"/>
        <v>0</v>
      </c>
      <c r="G26" s="11"/>
      <c r="H26" s="299">
        <f t="shared" si="11"/>
        <v>17</v>
      </c>
      <c r="I26" s="52" t="str">
        <f t="shared" si="4"/>
        <v>1.17</v>
      </c>
      <c r="J26" s="122">
        <f t="shared" si="5"/>
        <v>0</v>
      </c>
      <c r="K26" s="124">
        <f t="shared" si="6"/>
        <v>0</v>
      </c>
      <c r="R26" s="295">
        <v>17</v>
      </c>
      <c r="S26" s="185" t="s">
        <v>173</v>
      </c>
      <c r="T26" s="395">
        <f>'CAD3'!D24</f>
        <v>0</v>
      </c>
      <c r="U26" s="394">
        <f t="shared" si="7"/>
        <v>0</v>
      </c>
      <c r="V26" s="394"/>
      <c r="W26" s="295">
        <v>17</v>
      </c>
      <c r="X26" s="185" t="s">
        <v>173</v>
      </c>
      <c r="Y26" s="395">
        <f>'CAD3'!H24</f>
        <v>0</v>
      </c>
      <c r="Z26" s="394">
        <f t="shared" si="0"/>
        <v>0</v>
      </c>
      <c r="AJ26" s="398">
        <f>'CAD3'!E24</f>
        <v>0</v>
      </c>
      <c r="AK26" s="398">
        <f>SUMIFS('EMP ADQ'!G:G,'EMP ADQ'!D:D,'EMP ADQ'!$Y$12,'EMP ADQ'!E:E,'09.1'!T:T,'EMP ADQ'!I:I,"Efetivado")</f>
        <v>0</v>
      </c>
      <c r="AL26" s="398">
        <f>SUMIFS('EMP ADQ'!G:G,'EMP ADQ'!D:D,'EMP ADQ'!$Y$13,'EMP ADQ'!E:E,'09.1'!T:T,'EMP ADQ'!I:I,"Efetivado")</f>
        <v>0</v>
      </c>
      <c r="AM26" s="398">
        <f t="shared" si="8"/>
        <v>0</v>
      </c>
      <c r="AN26" s="398"/>
      <c r="AO26" s="398">
        <f>'CAD3'!I24</f>
        <v>0</v>
      </c>
      <c r="AP26" s="398">
        <f>SUMIFS('EMP CON'!G:G,'EMP CON'!D:D,'EMP CON'!$Y$12,'EMP CON'!E:E,'09.1'!Y:Y,'EMP CON'!I:I,"Efetivado")</f>
        <v>0</v>
      </c>
      <c r="AQ26" s="398">
        <f>SUMIFS('EMP CON'!G:G,'EMP CON'!D:D,'EMP CON'!$Y$13,'EMP CON'!E:E,'09.1'!Y:Y,'EMP CON'!I:I,"Efetivado")</f>
        <v>0</v>
      </c>
      <c r="AR26" s="400">
        <f t="shared" si="9"/>
        <v>0</v>
      </c>
    </row>
    <row r="27" spans="3:44" x14ac:dyDescent="0.25">
      <c r="C27" s="293">
        <f t="shared" si="10"/>
        <v>18</v>
      </c>
      <c r="D27" s="52" t="str">
        <f t="shared" si="1"/>
        <v>1.18</v>
      </c>
      <c r="E27" s="122">
        <f t="shared" si="2"/>
        <v>0</v>
      </c>
      <c r="F27" s="123">
        <f t="shared" si="3"/>
        <v>0</v>
      </c>
      <c r="G27" s="11"/>
      <c r="H27" s="299">
        <f t="shared" si="11"/>
        <v>18</v>
      </c>
      <c r="I27" s="52" t="str">
        <f t="shared" si="4"/>
        <v>1.18</v>
      </c>
      <c r="J27" s="122">
        <f t="shared" si="5"/>
        <v>0</v>
      </c>
      <c r="K27" s="124">
        <f t="shared" si="6"/>
        <v>0</v>
      </c>
      <c r="R27" s="295">
        <v>18</v>
      </c>
      <c r="S27" s="185" t="s">
        <v>174</v>
      </c>
      <c r="T27" s="395">
        <f>'CAD3'!D25</f>
        <v>0</v>
      </c>
      <c r="U27" s="394">
        <f t="shared" si="7"/>
        <v>0</v>
      </c>
      <c r="V27" s="394"/>
      <c r="W27" s="295">
        <v>18</v>
      </c>
      <c r="X27" s="185" t="s">
        <v>174</v>
      </c>
      <c r="Y27" s="395">
        <f>'CAD3'!H25</f>
        <v>0</v>
      </c>
      <c r="Z27" s="394">
        <f t="shared" si="0"/>
        <v>0</v>
      </c>
      <c r="AJ27" s="398">
        <f>'CAD3'!E25</f>
        <v>0</v>
      </c>
      <c r="AK27" s="398">
        <f>SUMIFS('EMP ADQ'!G:G,'EMP ADQ'!D:D,'EMP ADQ'!$Y$12,'EMP ADQ'!E:E,'09.1'!T:T,'EMP ADQ'!I:I,"Efetivado")</f>
        <v>0</v>
      </c>
      <c r="AL27" s="398">
        <f>SUMIFS('EMP ADQ'!G:G,'EMP ADQ'!D:D,'EMP ADQ'!$Y$13,'EMP ADQ'!E:E,'09.1'!T:T,'EMP ADQ'!I:I,"Efetivado")</f>
        <v>0</v>
      </c>
      <c r="AM27" s="398">
        <f t="shared" si="8"/>
        <v>0</v>
      </c>
      <c r="AN27" s="398"/>
      <c r="AO27" s="398">
        <f>'CAD3'!I25</f>
        <v>0</v>
      </c>
      <c r="AP27" s="398">
        <f>SUMIFS('EMP CON'!G:G,'EMP CON'!D:D,'EMP CON'!$Y$12,'EMP CON'!E:E,'09.1'!Y:Y,'EMP CON'!I:I,"Efetivado")</f>
        <v>0</v>
      </c>
      <c r="AQ27" s="398">
        <f>SUMIFS('EMP CON'!G:G,'EMP CON'!D:D,'EMP CON'!$Y$13,'EMP CON'!E:E,'09.1'!Y:Y,'EMP CON'!I:I,"Efetivado")</f>
        <v>0</v>
      </c>
      <c r="AR27" s="400">
        <f t="shared" si="9"/>
        <v>0</v>
      </c>
    </row>
    <row r="28" spans="3:44" x14ac:dyDescent="0.25">
      <c r="C28" s="293">
        <f t="shared" si="10"/>
        <v>19</v>
      </c>
      <c r="D28" s="52" t="str">
        <f t="shared" si="1"/>
        <v>1.19</v>
      </c>
      <c r="E28" s="122">
        <f t="shared" si="2"/>
        <v>0</v>
      </c>
      <c r="F28" s="123">
        <f t="shared" si="3"/>
        <v>0</v>
      </c>
      <c r="G28" s="11"/>
      <c r="H28" s="299">
        <f t="shared" si="11"/>
        <v>19</v>
      </c>
      <c r="I28" s="52" t="str">
        <f t="shared" si="4"/>
        <v>1.19</v>
      </c>
      <c r="J28" s="122">
        <f t="shared" si="5"/>
        <v>0</v>
      </c>
      <c r="K28" s="124">
        <f t="shared" si="6"/>
        <v>0</v>
      </c>
      <c r="R28" s="295">
        <v>19</v>
      </c>
      <c r="S28" s="185" t="s">
        <v>175</v>
      </c>
      <c r="T28" s="395">
        <f>'CAD3'!D26</f>
        <v>0</v>
      </c>
      <c r="U28" s="394">
        <f t="shared" si="7"/>
        <v>0</v>
      </c>
      <c r="V28" s="394"/>
      <c r="W28" s="295">
        <v>19</v>
      </c>
      <c r="X28" s="185" t="s">
        <v>175</v>
      </c>
      <c r="Y28" s="395">
        <f>'CAD3'!H26</f>
        <v>0</v>
      </c>
      <c r="Z28" s="394">
        <f t="shared" si="0"/>
        <v>0</v>
      </c>
      <c r="AJ28" s="398">
        <f>'CAD3'!E26</f>
        <v>0</v>
      </c>
      <c r="AK28" s="398">
        <f>SUMIFS('EMP ADQ'!G:G,'EMP ADQ'!D:D,'EMP ADQ'!$Y$12,'EMP ADQ'!E:E,'09.1'!T:T,'EMP ADQ'!I:I,"Efetivado")</f>
        <v>0</v>
      </c>
      <c r="AL28" s="398">
        <f>SUMIFS('EMP ADQ'!G:G,'EMP ADQ'!D:D,'EMP ADQ'!$Y$13,'EMP ADQ'!E:E,'09.1'!T:T,'EMP ADQ'!I:I,"Efetivado")</f>
        <v>0</v>
      </c>
      <c r="AM28" s="398">
        <f t="shared" si="8"/>
        <v>0</v>
      </c>
      <c r="AN28" s="398"/>
      <c r="AO28" s="398">
        <f>'CAD3'!I26</f>
        <v>0</v>
      </c>
      <c r="AP28" s="398">
        <f>SUMIFS('EMP CON'!G:G,'EMP CON'!D:D,'EMP CON'!$Y$12,'EMP CON'!E:E,'09.1'!Y:Y,'EMP CON'!I:I,"Efetivado")</f>
        <v>0</v>
      </c>
      <c r="AQ28" s="398">
        <f>SUMIFS('EMP CON'!G:G,'EMP CON'!D:D,'EMP CON'!$Y$13,'EMP CON'!E:E,'09.1'!Y:Y,'EMP CON'!I:I,"Efetivado")</f>
        <v>0</v>
      </c>
      <c r="AR28" s="400">
        <f t="shared" si="9"/>
        <v>0</v>
      </c>
    </row>
    <row r="29" spans="3:44" x14ac:dyDescent="0.25">
      <c r="C29" s="294">
        <f t="shared" si="10"/>
        <v>20</v>
      </c>
      <c r="D29" s="52" t="str">
        <f t="shared" si="1"/>
        <v>1.20</v>
      </c>
      <c r="E29" s="122">
        <f t="shared" ref="E29" si="12">VLOOKUP(C29,R29:U78,3,0)</f>
        <v>0</v>
      </c>
      <c r="F29" s="123">
        <f t="shared" ref="F29" si="13">VLOOKUP(C29,R29:U78,4,0)</f>
        <v>0</v>
      </c>
      <c r="G29" s="11"/>
      <c r="H29" s="300">
        <f t="shared" si="11"/>
        <v>20</v>
      </c>
      <c r="I29" s="52" t="str">
        <f t="shared" si="4"/>
        <v>1.20</v>
      </c>
      <c r="J29" s="122">
        <f t="shared" ref="J29" si="14">VLOOKUP(H29,W29:Z78,3,0)</f>
        <v>0</v>
      </c>
      <c r="K29" s="124">
        <f t="shared" ref="K29" si="15">VLOOKUP(H29,W29:Z78,4,0)</f>
        <v>0</v>
      </c>
      <c r="R29" s="295">
        <v>20</v>
      </c>
      <c r="S29" s="185" t="s">
        <v>176</v>
      </c>
      <c r="T29" s="395">
        <f>'CAD3'!D27</f>
        <v>0</v>
      </c>
      <c r="U29" s="394">
        <f t="shared" si="7"/>
        <v>0</v>
      </c>
      <c r="V29" s="394"/>
      <c r="W29" s="295">
        <v>20</v>
      </c>
      <c r="X29" s="185" t="s">
        <v>176</v>
      </c>
      <c r="Y29" s="395">
        <f>'CAD3'!H27</f>
        <v>0</v>
      </c>
      <c r="Z29" s="394">
        <f t="shared" si="0"/>
        <v>0</v>
      </c>
      <c r="AJ29" s="398">
        <f>'CAD3'!E27</f>
        <v>0</v>
      </c>
      <c r="AK29" s="398">
        <f>SUMIFS('EMP ADQ'!G:G,'EMP ADQ'!D:D,'EMP ADQ'!$Y$12,'EMP ADQ'!E:E,'09.1'!T:T,'EMP ADQ'!I:I,"Efetivado")</f>
        <v>0</v>
      </c>
      <c r="AL29" s="398">
        <f>SUMIFS('EMP ADQ'!G:G,'EMP ADQ'!D:D,'EMP ADQ'!$Y$13,'EMP ADQ'!E:E,'09.1'!T:T,'EMP ADQ'!I:I,"Efetivado")</f>
        <v>0</v>
      </c>
      <c r="AM29" s="398">
        <f t="shared" si="8"/>
        <v>0</v>
      </c>
      <c r="AN29" s="398"/>
      <c r="AO29" s="398">
        <f>'CAD3'!I27</f>
        <v>0</v>
      </c>
      <c r="AP29" s="398">
        <f>SUMIFS('EMP CON'!G:G,'EMP CON'!D:D,'EMP CON'!$Y$12,'EMP CON'!E:E,'09.1'!Y:Y,'EMP CON'!I:I,"Efetivado")</f>
        <v>0</v>
      </c>
      <c r="AQ29" s="398">
        <f>SUMIFS('EMP CON'!G:G,'EMP CON'!D:D,'EMP CON'!$Y$13,'EMP CON'!E:E,'09.1'!Y:Y,'EMP CON'!I:I,"Efetivado")</f>
        <v>0</v>
      </c>
      <c r="AR29" s="400">
        <f t="shared" si="9"/>
        <v>0</v>
      </c>
    </row>
    <row r="30" spans="3:44" x14ac:dyDescent="0.25">
      <c r="C30" s="295"/>
      <c r="D30" s="9"/>
      <c r="E30" s="145"/>
      <c r="F30" s="146"/>
      <c r="G30" s="147"/>
      <c r="H30" s="297"/>
      <c r="I30" s="9"/>
      <c r="J30" s="145"/>
      <c r="K30" s="147"/>
      <c r="R30" s="295">
        <v>21</v>
      </c>
      <c r="S30" s="185" t="s">
        <v>177</v>
      </c>
      <c r="T30" s="395">
        <f>'CAD3'!D28</f>
        <v>0</v>
      </c>
      <c r="U30" s="394">
        <f t="shared" si="7"/>
        <v>0</v>
      </c>
      <c r="V30" s="394"/>
      <c r="W30" s="295">
        <v>21</v>
      </c>
      <c r="X30" s="185" t="s">
        <v>177</v>
      </c>
      <c r="Y30" s="395">
        <f>'CAD3'!H28</f>
        <v>0</v>
      </c>
      <c r="Z30" s="394">
        <f t="shared" si="0"/>
        <v>0</v>
      </c>
      <c r="AJ30" s="398">
        <f>'CAD3'!E28</f>
        <v>0</v>
      </c>
      <c r="AK30" s="398">
        <f>SUMIFS('EMP ADQ'!G:G,'EMP ADQ'!D:D,'EMP ADQ'!$Y$12,'EMP ADQ'!E:E,'09.1'!T:T,'EMP ADQ'!I:I,"Efetivado")</f>
        <v>0</v>
      </c>
      <c r="AL30" s="398">
        <f>SUMIFS('EMP ADQ'!G:G,'EMP ADQ'!D:D,'EMP ADQ'!$Y$13,'EMP ADQ'!E:E,'09.1'!T:T,'EMP ADQ'!I:I,"Efetivado")</f>
        <v>0</v>
      </c>
      <c r="AM30" s="398">
        <f t="shared" si="8"/>
        <v>0</v>
      </c>
      <c r="AN30" s="398"/>
      <c r="AO30" s="398">
        <f>'CAD3'!I28</f>
        <v>0</v>
      </c>
      <c r="AP30" s="398">
        <f>SUMIFS('EMP CON'!G:G,'EMP CON'!D:D,'EMP CON'!$Y$12,'EMP CON'!E:E,'09.1'!Y:Y,'EMP CON'!I:I,"Efetivado")</f>
        <v>0</v>
      </c>
      <c r="AQ30" s="398">
        <f>SUMIFS('EMP CON'!G:G,'EMP CON'!D:D,'EMP CON'!$Y$13,'EMP CON'!E:E,'09.1'!Y:Y,'EMP CON'!I:I,"Efetivado")</f>
        <v>0</v>
      </c>
      <c r="AR30" s="400">
        <f t="shared" si="9"/>
        <v>0</v>
      </c>
    </row>
    <row r="31" spans="3:44" x14ac:dyDescent="0.25">
      <c r="C31" s="295"/>
      <c r="D31" s="9"/>
      <c r="E31" s="145"/>
      <c r="F31" s="146"/>
      <c r="G31" s="147"/>
      <c r="H31" s="297"/>
      <c r="I31" s="9"/>
      <c r="J31" s="145"/>
      <c r="K31" s="147"/>
      <c r="R31" s="295">
        <v>22</v>
      </c>
      <c r="S31" s="185" t="s">
        <v>178</v>
      </c>
      <c r="T31" s="395">
        <f>'CAD3'!D29</f>
        <v>0</v>
      </c>
      <c r="U31" s="394">
        <f t="shared" si="7"/>
        <v>0</v>
      </c>
      <c r="V31" s="394"/>
      <c r="W31" s="295">
        <v>22</v>
      </c>
      <c r="X31" s="185" t="s">
        <v>178</v>
      </c>
      <c r="Y31" s="395">
        <f>'CAD3'!H29</f>
        <v>0</v>
      </c>
      <c r="Z31" s="394">
        <f t="shared" si="0"/>
        <v>0</v>
      </c>
      <c r="AJ31" s="398">
        <f>'CAD3'!E29</f>
        <v>0</v>
      </c>
      <c r="AK31" s="398">
        <f>SUMIFS('EMP ADQ'!G:G,'EMP ADQ'!D:D,'EMP ADQ'!$Y$12,'EMP ADQ'!E:E,'09.1'!T:T,'EMP ADQ'!I:I,"Efetivado")</f>
        <v>0</v>
      </c>
      <c r="AL31" s="398">
        <f>SUMIFS('EMP ADQ'!G:G,'EMP ADQ'!D:D,'EMP ADQ'!$Y$13,'EMP ADQ'!E:E,'09.1'!T:T,'EMP ADQ'!I:I,"Efetivado")</f>
        <v>0</v>
      </c>
      <c r="AM31" s="398">
        <f t="shared" si="8"/>
        <v>0</v>
      </c>
      <c r="AN31" s="398"/>
      <c r="AO31" s="398">
        <f>'CAD3'!I29</f>
        <v>0</v>
      </c>
      <c r="AP31" s="398">
        <f>SUMIFS('EMP CON'!G:G,'EMP CON'!D:D,'EMP CON'!$Y$12,'EMP CON'!E:E,'09.1'!Y:Y,'EMP CON'!I:I,"Efetivado")</f>
        <v>0</v>
      </c>
      <c r="AQ31" s="398">
        <f>SUMIFS('EMP CON'!G:G,'EMP CON'!D:D,'EMP CON'!$Y$13,'EMP CON'!E:E,'09.1'!Y:Y,'EMP CON'!I:I,"Efetivado")</f>
        <v>0</v>
      </c>
      <c r="AR31" s="400">
        <f t="shared" si="9"/>
        <v>0</v>
      </c>
    </row>
    <row r="32" spans="3:44" x14ac:dyDescent="0.25">
      <c r="C32" s="295"/>
      <c r="D32" s="9"/>
      <c r="E32" s="145"/>
      <c r="F32" s="146"/>
      <c r="G32" s="147"/>
      <c r="H32" s="297"/>
      <c r="I32" s="9"/>
      <c r="J32" s="145"/>
      <c r="K32" s="147"/>
      <c r="R32" s="295">
        <v>23</v>
      </c>
      <c r="S32" s="185" t="s">
        <v>179</v>
      </c>
      <c r="T32" s="395">
        <f>'CAD3'!D30</f>
        <v>0</v>
      </c>
      <c r="U32" s="394">
        <f t="shared" si="7"/>
        <v>0</v>
      </c>
      <c r="V32" s="394"/>
      <c r="W32" s="295">
        <v>23</v>
      </c>
      <c r="X32" s="185" t="s">
        <v>179</v>
      </c>
      <c r="Y32" s="395">
        <f>'CAD3'!H30</f>
        <v>0</v>
      </c>
      <c r="Z32" s="394">
        <f t="shared" si="0"/>
        <v>0</v>
      </c>
      <c r="AJ32" s="398">
        <f>'CAD3'!E30</f>
        <v>0</v>
      </c>
      <c r="AK32" s="398">
        <f>SUMIFS('EMP ADQ'!G:G,'EMP ADQ'!D:D,'EMP ADQ'!$Y$12,'EMP ADQ'!E:E,'09.1'!T:T,'EMP ADQ'!I:I,"Efetivado")</f>
        <v>0</v>
      </c>
      <c r="AL32" s="398">
        <f>SUMIFS('EMP ADQ'!G:G,'EMP ADQ'!D:D,'EMP ADQ'!$Y$13,'EMP ADQ'!E:E,'09.1'!T:T,'EMP ADQ'!I:I,"Efetivado")</f>
        <v>0</v>
      </c>
      <c r="AM32" s="398">
        <f t="shared" si="8"/>
        <v>0</v>
      </c>
      <c r="AN32" s="398"/>
      <c r="AO32" s="398">
        <f>'CAD3'!I30</f>
        <v>0</v>
      </c>
      <c r="AP32" s="398">
        <f>SUMIFS('EMP CON'!G:G,'EMP CON'!D:D,'EMP CON'!$Y$12,'EMP CON'!E:E,'09.1'!Y:Y,'EMP CON'!I:I,"Efetivado")</f>
        <v>0</v>
      </c>
      <c r="AQ32" s="398">
        <f>SUMIFS('EMP CON'!G:G,'EMP CON'!D:D,'EMP CON'!$Y$13,'EMP CON'!E:E,'09.1'!Y:Y,'EMP CON'!I:I,"Efetivado")</f>
        <v>0</v>
      </c>
      <c r="AR32" s="400">
        <f t="shared" si="9"/>
        <v>0</v>
      </c>
    </row>
    <row r="33" spans="3:44" x14ac:dyDescent="0.25">
      <c r="C33" s="295"/>
      <c r="D33" s="9"/>
      <c r="E33" s="145"/>
      <c r="F33" s="146"/>
      <c r="G33" s="147"/>
      <c r="H33" s="297"/>
      <c r="I33" s="9"/>
      <c r="J33" s="145"/>
      <c r="K33" s="147"/>
      <c r="R33" s="295">
        <v>24</v>
      </c>
      <c r="S33" s="185" t="s">
        <v>180</v>
      </c>
      <c r="T33" s="395">
        <f>'CAD3'!D31</f>
        <v>0</v>
      </c>
      <c r="U33" s="394">
        <f t="shared" si="7"/>
        <v>0</v>
      </c>
      <c r="V33" s="394"/>
      <c r="W33" s="295">
        <v>24</v>
      </c>
      <c r="X33" s="185" t="s">
        <v>180</v>
      </c>
      <c r="Y33" s="395">
        <f>'CAD3'!H31</f>
        <v>0</v>
      </c>
      <c r="Z33" s="394">
        <f t="shared" si="0"/>
        <v>0</v>
      </c>
      <c r="AJ33" s="398">
        <f>'CAD3'!E31</f>
        <v>0</v>
      </c>
      <c r="AK33" s="398">
        <f>SUMIFS('EMP ADQ'!G:G,'EMP ADQ'!D:D,'EMP ADQ'!$Y$12,'EMP ADQ'!E:E,'09.1'!T:T,'EMP ADQ'!I:I,"Efetivado")</f>
        <v>0</v>
      </c>
      <c r="AL33" s="398">
        <f>SUMIFS('EMP ADQ'!G:G,'EMP ADQ'!D:D,'EMP ADQ'!$Y$13,'EMP ADQ'!E:E,'09.1'!T:T,'EMP ADQ'!I:I,"Efetivado")</f>
        <v>0</v>
      </c>
      <c r="AM33" s="398">
        <f t="shared" si="8"/>
        <v>0</v>
      </c>
      <c r="AN33" s="398"/>
      <c r="AO33" s="398">
        <f>'CAD3'!I31</f>
        <v>0</v>
      </c>
      <c r="AP33" s="398">
        <f>SUMIFS('EMP CON'!G:G,'EMP CON'!D:D,'EMP CON'!$Y$12,'EMP CON'!E:E,'09.1'!Y:Y,'EMP CON'!I:I,"Efetivado")</f>
        <v>0</v>
      </c>
      <c r="AQ33" s="398">
        <f>SUMIFS('EMP CON'!G:G,'EMP CON'!D:D,'EMP CON'!$Y$13,'EMP CON'!E:E,'09.1'!Y:Y,'EMP CON'!I:I,"Efetivado")</f>
        <v>0</v>
      </c>
      <c r="AR33" s="400">
        <f t="shared" si="9"/>
        <v>0</v>
      </c>
    </row>
    <row r="34" spans="3:44" x14ac:dyDescent="0.25">
      <c r="C34" s="295"/>
      <c r="D34" s="9"/>
      <c r="E34" s="145"/>
      <c r="F34" s="146"/>
      <c r="G34" s="147"/>
      <c r="H34" s="297"/>
      <c r="I34" s="9"/>
      <c r="J34" s="145"/>
      <c r="K34" s="147"/>
      <c r="R34" s="295">
        <v>25</v>
      </c>
      <c r="S34" s="185" t="s">
        <v>181</v>
      </c>
      <c r="T34" s="395">
        <f>'CAD3'!D32</f>
        <v>0</v>
      </c>
      <c r="U34" s="394">
        <f t="shared" si="7"/>
        <v>0</v>
      </c>
      <c r="V34" s="394"/>
      <c r="W34" s="295">
        <v>25</v>
      </c>
      <c r="X34" s="185" t="s">
        <v>181</v>
      </c>
      <c r="Y34" s="395">
        <f>'CAD3'!H32</f>
        <v>0</v>
      </c>
      <c r="Z34" s="394">
        <f t="shared" si="0"/>
        <v>0</v>
      </c>
      <c r="AJ34" s="398">
        <f>'CAD3'!E32</f>
        <v>0</v>
      </c>
      <c r="AK34" s="398">
        <f>SUMIFS('EMP ADQ'!G:G,'EMP ADQ'!D:D,'EMP ADQ'!$Y$12,'EMP ADQ'!E:E,'09.1'!T:T,'EMP ADQ'!I:I,"Efetivado")</f>
        <v>0</v>
      </c>
      <c r="AL34" s="398">
        <f>SUMIFS('EMP ADQ'!G:G,'EMP ADQ'!D:D,'EMP ADQ'!$Y$13,'EMP ADQ'!E:E,'09.1'!T:T,'EMP ADQ'!I:I,"Efetivado")</f>
        <v>0</v>
      </c>
      <c r="AM34" s="398">
        <f t="shared" si="8"/>
        <v>0</v>
      </c>
      <c r="AN34" s="398"/>
      <c r="AO34" s="398">
        <f>'CAD3'!I32</f>
        <v>0</v>
      </c>
      <c r="AP34" s="398">
        <f>SUMIFS('EMP CON'!G:G,'EMP CON'!D:D,'EMP CON'!$Y$12,'EMP CON'!E:E,'09.1'!Y:Y,'EMP CON'!I:I,"Efetivado")</f>
        <v>0</v>
      </c>
      <c r="AQ34" s="398">
        <f>SUMIFS('EMP CON'!G:G,'EMP CON'!D:D,'EMP CON'!$Y$13,'EMP CON'!E:E,'09.1'!Y:Y,'EMP CON'!I:I,"Efetivado")</f>
        <v>0</v>
      </c>
      <c r="AR34" s="400">
        <f t="shared" si="9"/>
        <v>0</v>
      </c>
    </row>
    <row r="35" spans="3:44" x14ac:dyDescent="0.25">
      <c r="C35" s="295"/>
      <c r="D35" s="9"/>
      <c r="E35" s="145"/>
      <c r="F35" s="146"/>
      <c r="G35" s="147"/>
      <c r="H35" s="297"/>
      <c r="I35" s="9"/>
      <c r="J35" s="145"/>
      <c r="K35" s="147"/>
      <c r="R35" s="295">
        <v>26</v>
      </c>
      <c r="S35" s="185" t="s">
        <v>182</v>
      </c>
      <c r="T35" s="395">
        <f>'CAD3'!D33</f>
        <v>0</v>
      </c>
      <c r="U35" s="394">
        <f t="shared" si="7"/>
        <v>0</v>
      </c>
      <c r="V35" s="394"/>
      <c r="W35" s="295">
        <v>26</v>
      </c>
      <c r="X35" s="185" t="s">
        <v>182</v>
      </c>
      <c r="Y35" s="395">
        <f>'CAD3'!H33</f>
        <v>0</v>
      </c>
      <c r="Z35" s="394">
        <f t="shared" si="0"/>
        <v>0</v>
      </c>
      <c r="AJ35" s="398">
        <f>'CAD3'!E33</f>
        <v>0</v>
      </c>
      <c r="AK35" s="398">
        <f>SUMIFS('EMP ADQ'!G:G,'EMP ADQ'!D:D,'EMP ADQ'!$Y$12,'EMP ADQ'!E:E,'09.1'!T:T,'EMP ADQ'!I:I,"Efetivado")</f>
        <v>0</v>
      </c>
      <c r="AL35" s="398">
        <f>SUMIFS('EMP ADQ'!G:G,'EMP ADQ'!D:D,'EMP ADQ'!$Y$13,'EMP ADQ'!E:E,'09.1'!T:T,'EMP ADQ'!I:I,"Efetivado")</f>
        <v>0</v>
      </c>
      <c r="AM35" s="398">
        <f t="shared" si="8"/>
        <v>0</v>
      </c>
      <c r="AN35" s="398"/>
      <c r="AO35" s="398">
        <f>'CAD3'!I33</f>
        <v>0</v>
      </c>
      <c r="AP35" s="398">
        <f>SUMIFS('EMP CON'!G:G,'EMP CON'!D:D,'EMP CON'!$Y$12,'EMP CON'!E:E,'09.1'!Y:Y,'EMP CON'!I:I,"Efetivado")</f>
        <v>0</v>
      </c>
      <c r="AQ35" s="398">
        <f>SUMIFS('EMP CON'!G:G,'EMP CON'!D:D,'EMP CON'!$Y$13,'EMP CON'!E:E,'09.1'!Y:Y,'EMP CON'!I:I,"Efetivado")</f>
        <v>0</v>
      </c>
      <c r="AR35" s="400">
        <f t="shared" si="9"/>
        <v>0</v>
      </c>
    </row>
    <row r="36" spans="3:44" x14ac:dyDescent="0.25">
      <c r="C36" s="295"/>
      <c r="D36" s="9"/>
      <c r="E36" s="145"/>
      <c r="F36" s="146"/>
      <c r="G36" s="147"/>
      <c r="H36" s="297"/>
      <c r="I36" s="9"/>
      <c r="J36" s="145"/>
      <c r="K36" s="147"/>
      <c r="R36" s="295">
        <v>27</v>
      </c>
      <c r="S36" s="185" t="s">
        <v>183</v>
      </c>
      <c r="T36" s="395">
        <f>'CAD3'!D34</f>
        <v>0</v>
      </c>
      <c r="U36" s="394">
        <f t="shared" si="7"/>
        <v>0</v>
      </c>
      <c r="V36" s="394"/>
      <c r="W36" s="295">
        <v>27</v>
      </c>
      <c r="X36" s="185" t="s">
        <v>183</v>
      </c>
      <c r="Y36" s="395">
        <f>'CAD3'!H34</f>
        <v>0</v>
      </c>
      <c r="Z36" s="394">
        <f t="shared" si="0"/>
        <v>0</v>
      </c>
      <c r="AJ36" s="398">
        <f>'CAD3'!E34</f>
        <v>0</v>
      </c>
      <c r="AK36" s="398">
        <f>SUMIFS('EMP ADQ'!G:G,'EMP ADQ'!D:D,'EMP ADQ'!$Y$12,'EMP ADQ'!E:E,'09.1'!T:T,'EMP ADQ'!I:I,"Efetivado")</f>
        <v>0</v>
      </c>
      <c r="AL36" s="398">
        <f>SUMIFS('EMP ADQ'!G:G,'EMP ADQ'!D:D,'EMP ADQ'!$Y$13,'EMP ADQ'!E:E,'09.1'!T:T,'EMP ADQ'!I:I,"Efetivado")</f>
        <v>0</v>
      </c>
      <c r="AM36" s="398">
        <f t="shared" si="8"/>
        <v>0</v>
      </c>
      <c r="AN36" s="398"/>
      <c r="AO36" s="398">
        <f>'CAD3'!I34</f>
        <v>0</v>
      </c>
      <c r="AP36" s="398">
        <f>SUMIFS('EMP CON'!G:G,'EMP CON'!D:D,'EMP CON'!$Y$12,'EMP CON'!E:E,'09.1'!Y:Y,'EMP CON'!I:I,"Efetivado")</f>
        <v>0</v>
      </c>
      <c r="AQ36" s="398">
        <f>SUMIFS('EMP CON'!G:G,'EMP CON'!D:D,'EMP CON'!$Y$13,'EMP CON'!E:E,'09.1'!Y:Y,'EMP CON'!I:I,"Efetivado")</f>
        <v>0</v>
      </c>
      <c r="AR36" s="400">
        <f t="shared" si="9"/>
        <v>0</v>
      </c>
    </row>
    <row r="37" spans="3:44" x14ac:dyDescent="0.25">
      <c r="C37" s="295"/>
      <c r="D37" s="9"/>
      <c r="E37" s="145"/>
      <c r="F37" s="146"/>
      <c r="G37" s="147"/>
      <c r="H37" s="297"/>
      <c r="I37" s="9"/>
      <c r="J37" s="145"/>
      <c r="K37" s="147"/>
      <c r="R37" s="295">
        <v>28</v>
      </c>
      <c r="S37" s="185" t="s">
        <v>184</v>
      </c>
      <c r="T37" s="395">
        <f>'CAD3'!D35</f>
        <v>0</v>
      </c>
      <c r="U37" s="394">
        <f t="shared" si="7"/>
        <v>0</v>
      </c>
      <c r="V37" s="394"/>
      <c r="W37" s="295">
        <v>28</v>
      </c>
      <c r="X37" s="185" t="s">
        <v>184</v>
      </c>
      <c r="Y37" s="395">
        <f>'CAD3'!H35</f>
        <v>0</v>
      </c>
      <c r="Z37" s="394">
        <f t="shared" si="0"/>
        <v>0</v>
      </c>
      <c r="AJ37" s="398">
        <f>'CAD3'!E35</f>
        <v>0</v>
      </c>
      <c r="AK37" s="398">
        <f>SUMIFS('EMP ADQ'!G:G,'EMP ADQ'!D:D,'EMP ADQ'!$Y$12,'EMP ADQ'!E:E,'09.1'!T:T,'EMP ADQ'!I:I,"Efetivado")</f>
        <v>0</v>
      </c>
      <c r="AL37" s="398">
        <f>SUMIFS('EMP ADQ'!G:G,'EMP ADQ'!D:D,'EMP ADQ'!$Y$13,'EMP ADQ'!E:E,'09.1'!T:T,'EMP ADQ'!I:I,"Efetivado")</f>
        <v>0</v>
      </c>
      <c r="AM37" s="398">
        <f t="shared" si="8"/>
        <v>0</v>
      </c>
      <c r="AN37" s="398"/>
      <c r="AO37" s="398">
        <f>'CAD3'!I35</f>
        <v>0</v>
      </c>
      <c r="AP37" s="398">
        <f>SUMIFS('EMP CON'!G:G,'EMP CON'!D:D,'EMP CON'!$Y$12,'EMP CON'!E:E,'09.1'!Y:Y,'EMP CON'!I:I,"Efetivado")</f>
        <v>0</v>
      </c>
      <c r="AQ37" s="398">
        <f>SUMIFS('EMP CON'!G:G,'EMP CON'!D:D,'EMP CON'!$Y$13,'EMP CON'!E:E,'09.1'!Y:Y,'EMP CON'!I:I,"Efetivado")</f>
        <v>0</v>
      </c>
      <c r="AR37" s="400">
        <f t="shared" si="9"/>
        <v>0</v>
      </c>
    </row>
    <row r="38" spans="3:44" x14ac:dyDescent="0.25">
      <c r="C38" s="295"/>
      <c r="D38" s="9"/>
      <c r="E38" s="145"/>
      <c r="F38" s="146"/>
      <c r="G38" s="147"/>
      <c r="H38" s="297"/>
      <c r="I38" s="9"/>
      <c r="J38" s="145"/>
      <c r="K38" s="147"/>
      <c r="R38" s="295">
        <v>29</v>
      </c>
      <c r="S38" s="185" t="s">
        <v>185</v>
      </c>
      <c r="T38" s="395">
        <f>'CAD3'!D36</f>
        <v>0</v>
      </c>
      <c r="U38" s="394">
        <f t="shared" si="7"/>
        <v>0</v>
      </c>
      <c r="V38" s="394"/>
      <c r="W38" s="295">
        <v>29</v>
      </c>
      <c r="X38" s="185" t="s">
        <v>185</v>
      </c>
      <c r="Y38" s="395">
        <f>'CAD3'!H36</f>
        <v>0</v>
      </c>
      <c r="Z38" s="394">
        <f t="shared" si="0"/>
        <v>0</v>
      </c>
      <c r="AJ38" s="398">
        <f>'CAD3'!E36</f>
        <v>0</v>
      </c>
      <c r="AK38" s="398">
        <f>SUMIFS('EMP ADQ'!G:G,'EMP ADQ'!D:D,'EMP ADQ'!$Y$12,'EMP ADQ'!E:E,'09.1'!T:T,'EMP ADQ'!I:I,"Efetivado")</f>
        <v>0</v>
      </c>
      <c r="AL38" s="398">
        <f>SUMIFS('EMP ADQ'!G:G,'EMP ADQ'!D:D,'EMP ADQ'!$Y$13,'EMP ADQ'!E:E,'09.1'!T:T,'EMP ADQ'!I:I,"Efetivado")</f>
        <v>0</v>
      </c>
      <c r="AM38" s="398">
        <f t="shared" si="8"/>
        <v>0</v>
      </c>
      <c r="AN38" s="398"/>
      <c r="AO38" s="398">
        <f>'CAD3'!I36</f>
        <v>0</v>
      </c>
      <c r="AP38" s="398">
        <f>SUMIFS('EMP CON'!G:G,'EMP CON'!D:D,'EMP CON'!$Y$12,'EMP CON'!E:E,'09.1'!Y:Y,'EMP CON'!I:I,"Efetivado")</f>
        <v>0</v>
      </c>
      <c r="AQ38" s="398">
        <f>SUMIFS('EMP CON'!G:G,'EMP CON'!D:D,'EMP CON'!$Y$13,'EMP CON'!E:E,'09.1'!Y:Y,'EMP CON'!I:I,"Efetivado")</f>
        <v>0</v>
      </c>
      <c r="AR38" s="400">
        <f t="shared" si="9"/>
        <v>0</v>
      </c>
    </row>
    <row r="39" spans="3:44" x14ac:dyDescent="0.25">
      <c r="C39" s="295"/>
      <c r="D39" s="9"/>
      <c r="E39" s="145"/>
      <c r="F39" s="146"/>
      <c r="G39" s="147"/>
      <c r="H39" s="297"/>
      <c r="I39" s="9"/>
      <c r="J39" s="145"/>
      <c r="K39" s="147"/>
      <c r="R39" s="295">
        <v>30</v>
      </c>
      <c r="S39" s="185" t="s">
        <v>186</v>
      </c>
      <c r="T39" s="395">
        <f>'CAD3'!D37</f>
        <v>0</v>
      </c>
      <c r="U39" s="394">
        <f t="shared" si="7"/>
        <v>0</v>
      </c>
      <c r="V39" s="394"/>
      <c r="W39" s="295">
        <v>30</v>
      </c>
      <c r="X39" s="185" t="s">
        <v>186</v>
      </c>
      <c r="Y39" s="395">
        <f>'CAD3'!H37</f>
        <v>0</v>
      </c>
      <c r="Z39" s="394">
        <f t="shared" si="0"/>
        <v>0</v>
      </c>
      <c r="AJ39" s="398">
        <f>'CAD3'!E37</f>
        <v>0</v>
      </c>
      <c r="AK39" s="398">
        <f>SUMIFS('EMP ADQ'!G:G,'EMP ADQ'!D:D,'EMP ADQ'!$Y$12,'EMP ADQ'!E:E,'09.1'!T:T,'EMP ADQ'!I:I,"Efetivado")</f>
        <v>0</v>
      </c>
      <c r="AL39" s="398">
        <f>SUMIFS('EMP ADQ'!G:G,'EMP ADQ'!D:D,'EMP ADQ'!$Y$13,'EMP ADQ'!E:E,'09.1'!T:T,'EMP ADQ'!I:I,"Efetivado")</f>
        <v>0</v>
      </c>
      <c r="AM39" s="398">
        <f t="shared" si="8"/>
        <v>0</v>
      </c>
      <c r="AN39" s="398"/>
      <c r="AO39" s="398">
        <f>'CAD3'!I37</f>
        <v>0</v>
      </c>
      <c r="AP39" s="398">
        <f>SUMIFS('EMP CON'!G:G,'EMP CON'!D:D,'EMP CON'!$Y$12,'EMP CON'!E:E,'09.1'!Y:Y,'EMP CON'!I:I,"Efetivado")</f>
        <v>0</v>
      </c>
      <c r="AQ39" s="398">
        <f>SUMIFS('EMP CON'!G:G,'EMP CON'!D:D,'EMP CON'!$Y$13,'EMP CON'!E:E,'09.1'!Y:Y,'EMP CON'!I:I,"Efetivado")</f>
        <v>0</v>
      </c>
      <c r="AR39" s="400">
        <f t="shared" si="9"/>
        <v>0</v>
      </c>
    </row>
    <row r="40" spans="3:44" x14ac:dyDescent="0.25">
      <c r="C40" s="295"/>
      <c r="D40" s="9"/>
      <c r="E40" s="145"/>
      <c r="F40" s="146"/>
      <c r="G40" s="147"/>
      <c r="H40" s="297"/>
      <c r="I40" s="9"/>
      <c r="J40" s="145"/>
      <c r="K40" s="147"/>
      <c r="R40" s="295">
        <v>31</v>
      </c>
      <c r="S40" s="185" t="s">
        <v>187</v>
      </c>
      <c r="T40" s="395">
        <f>'CAD3'!D38</f>
        <v>0</v>
      </c>
      <c r="U40" s="394">
        <f t="shared" si="7"/>
        <v>0</v>
      </c>
      <c r="V40" s="394"/>
      <c r="W40" s="295">
        <v>31</v>
      </c>
      <c r="X40" s="185" t="s">
        <v>187</v>
      </c>
      <c r="Y40" s="395">
        <f>'CAD3'!H38</f>
        <v>0</v>
      </c>
      <c r="Z40" s="394">
        <f t="shared" si="0"/>
        <v>0</v>
      </c>
      <c r="AJ40" s="398">
        <f>'CAD3'!E38</f>
        <v>0</v>
      </c>
      <c r="AK40" s="398">
        <f>SUMIFS('EMP ADQ'!G:G,'EMP ADQ'!D:D,'EMP ADQ'!$Y$12,'EMP ADQ'!E:E,'09.1'!T:T,'EMP ADQ'!I:I,"Efetivado")</f>
        <v>0</v>
      </c>
      <c r="AL40" s="398">
        <f>SUMIFS('EMP ADQ'!G:G,'EMP ADQ'!D:D,'EMP ADQ'!$Y$13,'EMP ADQ'!E:E,'09.1'!T:T,'EMP ADQ'!I:I,"Efetivado")</f>
        <v>0</v>
      </c>
      <c r="AM40" s="398">
        <f t="shared" si="8"/>
        <v>0</v>
      </c>
      <c r="AN40" s="398"/>
      <c r="AO40" s="398">
        <f>'CAD3'!I38</f>
        <v>0</v>
      </c>
      <c r="AP40" s="398">
        <f>SUMIFS('EMP CON'!G:G,'EMP CON'!D:D,'EMP CON'!$Y$12,'EMP CON'!E:E,'09.1'!Y:Y,'EMP CON'!I:I,"Efetivado")</f>
        <v>0</v>
      </c>
      <c r="AQ40" s="398">
        <f>SUMIFS('EMP CON'!G:G,'EMP CON'!D:D,'EMP CON'!$Y$13,'EMP CON'!E:E,'09.1'!Y:Y,'EMP CON'!I:I,"Efetivado")</f>
        <v>0</v>
      </c>
      <c r="AR40" s="400">
        <f t="shared" si="9"/>
        <v>0</v>
      </c>
    </row>
    <row r="41" spans="3:44" ht="15" customHeight="1" x14ac:dyDescent="0.25">
      <c r="C41" s="295"/>
      <c r="D41" s="9"/>
      <c r="E41" s="145"/>
      <c r="F41" s="146"/>
      <c r="G41" s="147"/>
      <c r="H41" s="297"/>
      <c r="I41" s="9"/>
      <c r="J41" s="145"/>
      <c r="K41" s="147"/>
      <c r="R41" s="295">
        <v>32</v>
      </c>
      <c r="S41" s="185" t="s">
        <v>188</v>
      </c>
      <c r="T41" s="395">
        <f>'CAD3'!D39</f>
        <v>0</v>
      </c>
      <c r="U41" s="394">
        <f t="shared" si="7"/>
        <v>0</v>
      </c>
      <c r="V41" s="394"/>
      <c r="W41" s="295">
        <v>32</v>
      </c>
      <c r="X41" s="185" t="s">
        <v>188</v>
      </c>
      <c r="Y41" s="395">
        <f>'CAD3'!H39</f>
        <v>0</v>
      </c>
      <c r="Z41" s="394">
        <f t="shared" si="0"/>
        <v>0</v>
      </c>
      <c r="AJ41" s="398">
        <f>'CAD3'!E39</f>
        <v>0</v>
      </c>
      <c r="AK41" s="398">
        <f>SUMIFS('EMP ADQ'!G:G,'EMP ADQ'!D:D,'EMP ADQ'!$Y$12,'EMP ADQ'!E:E,'09.1'!T:T,'EMP ADQ'!I:I,"Efetivado")</f>
        <v>0</v>
      </c>
      <c r="AL41" s="398">
        <f>SUMIFS('EMP ADQ'!G:G,'EMP ADQ'!D:D,'EMP ADQ'!$Y$13,'EMP ADQ'!E:E,'09.1'!T:T,'EMP ADQ'!I:I,"Efetivado")</f>
        <v>0</v>
      </c>
      <c r="AM41" s="398">
        <f t="shared" si="8"/>
        <v>0</v>
      </c>
      <c r="AN41" s="398"/>
      <c r="AO41" s="398">
        <f>'CAD3'!I39</f>
        <v>0</v>
      </c>
      <c r="AP41" s="398">
        <f>SUMIFS('EMP CON'!G:G,'EMP CON'!D:D,'EMP CON'!$Y$12,'EMP CON'!E:E,'09.1'!Y:Y,'EMP CON'!I:I,"Efetivado")</f>
        <v>0</v>
      </c>
      <c r="AQ41" s="398">
        <f>SUMIFS('EMP CON'!G:G,'EMP CON'!D:D,'EMP CON'!$Y$13,'EMP CON'!E:E,'09.1'!Y:Y,'EMP CON'!I:I,"Efetivado")</f>
        <v>0</v>
      </c>
      <c r="AR41" s="400">
        <f t="shared" si="9"/>
        <v>0</v>
      </c>
    </row>
    <row r="42" spans="3:44" ht="15" customHeight="1" x14ac:dyDescent="0.25">
      <c r="C42" s="295"/>
      <c r="D42" s="9"/>
      <c r="E42" s="145"/>
      <c r="F42" s="146"/>
      <c r="G42" s="147"/>
      <c r="H42" s="297"/>
      <c r="I42" s="9"/>
      <c r="J42" s="145"/>
      <c r="K42" s="147"/>
      <c r="R42" s="295">
        <v>33</v>
      </c>
      <c r="S42" s="185" t="s">
        <v>189</v>
      </c>
      <c r="T42" s="395">
        <f>'CAD3'!D40</f>
        <v>0</v>
      </c>
      <c r="U42" s="394">
        <f t="shared" si="7"/>
        <v>0</v>
      </c>
      <c r="V42" s="394"/>
      <c r="W42" s="295">
        <v>33</v>
      </c>
      <c r="X42" s="185" t="s">
        <v>189</v>
      </c>
      <c r="Y42" s="395">
        <f>'CAD3'!H40</f>
        <v>0</v>
      </c>
      <c r="Z42" s="394">
        <f t="shared" si="0"/>
        <v>0</v>
      </c>
      <c r="AJ42" s="398">
        <f>'CAD3'!E40</f>
        <v>0</v>
      </c>
      <c r="AK42" s="398">
        <f>SUMIFS('EMP ADQ'!G:G,'EMP ADQ'!D:D,'EMP ADQ'!$Y$12,'EMP ADQ'!E:E,'09.1'!T:T,'EMP ADQ'!I:I,"Efetivado")</f>
        <v>0</v>
      </c>
      <c r="AL42" s="398">
        <f>SUMIFS('EMP ADQ'!G:G,'EMP ADQ'!D:D,'EMP ADQ'!$Y$13,'EMP ADQ'!E:E,'09.1'!T:T,'EMP ADQ'!I:I,"Efetivado")</f>
        <v>0</v>
      </c>
      <c r="AM42" s="398">
        <f t="shared" si="8"/>
        <v>0</v>
      </c>
      <c r="AN42" s="398"/>
      <c r="AO42" s="398">
        <f>'CAD3'!I40</f>
        <v>0</v>
      </c>
      <c r="AP42" s="398">
        <f>SUMIFS('EMP CON'!G:G,'EMP CON'!D:D,'EMP CON'!$Y$12,'EMP CON'!E:E,'09.1'!Y:Y,'EMP CON'!I:I,"Efetivado")</f>
        <v>0</v>
      </c>
      <c r="AQ42" s="398">
        <f>SUMIFS('EMP CON'!G:G,'EMP CON'!D:D,'EMP CON'!$Y$13,'EMP CON'!E:E,'09.1'!Y:Y,'EMP CON'!I:I,"Efetivado")</f>
        <v>0</v>
      </c>
      <c r="AR42" s="400">
        <f t="shared" si="9"/>
        <v>0</v>
      </c>
    </row>
    <row r="43" spans="3:44" ht="15" customHeight="1" x14ac:dyDescent="0.25">
      <c r="C43" s="295"/>
      <c r="D43" s="9"/>
      <c r="E43" s="145"/>
      <c r="F43" s="146"/>
      <c r="G43" s="147"/>
      <c r="H43" s="297"/>
      <c r="I43" s="9"/>
      <c r="J43" s="145"/>
      <c r="K43" s="147"/>
      <c r="R43" s="295">
        <v>34</v>
      </c>
      <c r="S43" s="185" t="s">
        <v>190</v>
      </c>
      <c r="T43" s="395">
        <f>'CAD3'!D41</f>
        <v>0</v>
      </c>
      <c r="U43" s="394">
        <f t="shared" si="7"/>
        <v>0</v>
      </c>
      <c r="V43" s="394"/>
      <c r="W43" s="295">
        <v>34</v>
      </c>
      <c r="X43" s="185" t="s">
        <v>190</v>
      </c>
      <c r="Y43" s="395">
        <f>'CAD3'!H41</f>
        <v>0</v>
      </c>
      <c r="Z43" s="394">
        <f t="shared" si="0"/>
        <v>0</v>
      </c>
      <c r="AJ43" s="398">
        <f>'CAD3'!E41</f>
        <v>0</v>
      </c>
      <c r="AK43" s="398">
        <f>SUMIFS('EMP ADQ'!G:G,'EMP ADQ'!D:D,'EMP ADQ'!$Y$12,'EMP ADQ'!E:E,'09.1'!T:T,'EMP ADQ'!I:I,"Efetivado")</f>
        <v>0</v>
      </c>
      <c r="AL43" s="398">
        <f>SUMIFS('EMP ADQ'!G:G,'EMP ADQ'!D:D,'EMP ADQ'!$Y$13,'EMP ADQ'!E:E,'09.1'!T:T,'EMP ADQ'!I:I,"Efetivado")</f>
        <v>0</v>
      </c>
      <c r="AM43" s="398">
        <f t="shared" si="8"/>
        <v>0</v>
      </c>
      <c r="AN43" s="398"/>
      <c r="AO43" s="398">
        <f>'CAD3'!I41</f>
        <v>0</v>
      </c>
      <c r="AP43" s="398">
        <f>SUMIFS('EMP CON'!G:G,'EMP CON'!D:D,'EMP CON'!$Y$12,'EMP CON'!E:E,'09.1'!Y:Y,'EMP CON'!I:I,"Efetivado")</f>
        <v>0</v>
      </c>
      <c r="AQ43" s="398">
        <f>SUMIFS('EMP CON'!G:G,'EMP CON'!D:D,'EMP CON'!$Y$13,'EMP CON'!E:E,'09.1'!Y:Y,'EMP CON'!I:I,"Efetivado")</f>
        <v>0</v>
      </c>
      <c r="AR43" s="400">
        <f t="shared" si="9"/>
        <v>0</v>
      </c>
    </row>
    <row r="44" spans="3:44" x14ac:dyDescent="0.25">
      <c r="C44" s="295"/>
      <c r="D44" s="9"/>
      <c r="E44" s="145"/>
      <c r="F44" s="146"/>
      <c r="G44" s="147"/>
      <c r="H44" s="297"/>
      <c r="I44" s="9"/>
      <c r="J44" s="145"/>
      <c r="K44" s="147"/>
      <c r="R44" s="295">
        <v>35</v>
      </c>
      <c r="S44" s="185" t="s">
        <v>191</v>
      </c>
      <c r="T44" s="395">
        <f>'CAD3'!D42</f>
        <v>0</v>
      </c>
      <c r="U44" s="394">
        <f t="shared" si="7"/>
        <v>0</v>
      </c>
      <c r="V44" s="394"/>
      <c r="W44" s="295">
        <v>35</v>
      </c>
      <c r="X44" s="185" t="s">
        <v>191</v>
      </c>
      <c r="Y44" s="395">
        <f>'CAD3'!H42</f>
        <v>0</v>
      </c>
      <c r="Z44" s="394">
        <f t="shared" si="0"/>
        <v>0</v>
      </c>
      <c r="AJ44" s="398">
        <f>'CAD3'!E42</f>
        <v>0</v>
      </c>
      <c r="AK44" s="398">
        <f>SUMIFS('EMP ADQ'!G:G,'EMP ADQ'!D:D,'EMP ADQ'!$Y$12,'EMP ADQ'!E:E,'09.1'!T:T,'EMP ADQ'!I:I,"Efetivado")</f>
        <v>0</v>
      </c>
      <c r="AL44" s="398">
        <f>SUMIFS('EMP ADQ'!G:G,'EMP ADQ'!D:D,'EMP ADQ'!$Y$13,'EMP ADQ'!E:E,'09.1'!T:T,'EMP ADQ'!I:I,"Efetivado")</f>
        <v>0</v>
      </c>
      <c r="AM44" s="398">
        <f t="shared" si="8"/>
        <v>0</v>
      </c>
      <c r="AN44" s="398"/>
      <c r="AO44" s="398">
        <f>'CAD3'!I42</f>
        <v>0</v>
      </c>
      <c r="AP44" s="398">
        <f>SUMIFS('EMP CON'!G:G,'EMP CON'!D:D,'EMP CON'!$Y$12,'EMP CON'!E:E,'09.1'!Y:Y,'EMP CON'!I:I,"Efetivado")</f>
        <v>0</v>
      </c>
      <c r="AQ44" s="398">
        <f>SUMIFS('EMP CON'!G:G,'EMP CON'!D:D,'EMP CON'!$Y$13,'EMP CON'!E:E,'09.1'!Y:Y,'EMP CON'!I:I,"Efetivado")</f>
        <v>0</v>
      </c>
      <c r="AR44" s="400">
        <f t="shared" si="9"/>
        <v>0</v>
      </c>
    </row>
    <row r="45" spans="3:44" x14ac:dyDescent="0.25">
      <c r="C45" s="295"/>
      <c r="D45" s="9"/>
      <c r="E45" s="145"/>
      <c r="F45" s="146"/>
      <c r="G45" s="147"/>
      <c r="H45" s="297"/>
      <c r="I45" s="9"/>
      <c r="J45" s="145"/>
      <c r="K45" s="147"/>
      <c r="R45" s="295">
        <v>36</v>
      </c>
      <c r="S45" s="185" t="s">
        <v>192</v>
      </c>
      <c r="T45" s="395">
        <f>'CAD3'!D43</f>
        <v>0</v>
      </c>
      <c r="U45" s="394">
        <f t="shared" si="7"/>
        <v>0</v>
      </c>
      <c r="V45" s="394"/>
      <c r="W45" s="295">
        <v>36</v>
      </c>
      <c r="X45" s="185" t="s">
        <v>192</v>
      </c>
      <c r="Y45" s="395">
        <f>'CAD3'!H43</f>
        <v>0</v>
      </c>
      <c r="Z45" s="394">
        <f t="shared" si="0"/>
        <v>0</v>
      </c>
      <c r="AJ45" s="398">
        <f>'CAD3'!E43</f>
        <v>0</v>
      </c>
      <c r="AK45" s="398">
        <f>SUMIFS('EMP ADQ'!G:G,'EMP ADQ'!D:D,'EMP ADQ'!$Y$12,'EMP ADQ'!E:E,'09.1'!T:T,'EMP ADQ'!I:I,"Efetivado")</f>
        <v>0</v>
      </c>
      <c r="AL45" s="398">
        <f>SUMIFS('EMP ADQ'!G:G,'EMP ADQ'!D:D,'EMP ADQ'!$Y$13,'EMP ADQ'!E:E,'09.1'!T:T,'EMP ADQ'!I:I,"Efetivado")</f>
        <v>0</v>
      </c>
      <c r="AM45" s="398">
        <f t="shared" si="8"/>
        <v>0</v>
      </c>
      <c r="AN45" s="398"/>
      <c r="AO45" s="398">
        <f>'CAD3'!I43</f>
        <v>0</v>
      </c>
      <c r="AP45" s="398">
        <f>SUMIFS('EMP CON'!G:G,'EMP CON'!D:D,'EMP CON'!$Y$12,'EMP CON'!E:E,'09.1'!Y:Y,'EMP CON'!I:I,"Efetivado")</f>
        <v>0</v>
      </c>
      <c r="AQ45" s="398">
        <f>SUMIFS('EMP CON'!G:G,'EMP CON'!D:D,'EMP CON'!$Y$13,'EMP CON'!E:E,'09.1'!Y:Y,'EMP CON'!I:I,"Efetivado")</f>
        <v>0</v>
      </c>
      <c r="AR45" s="400">
        <f t="shared" si="9"/>
        <v>0</v>
      </c>
    </row>
    <row r="46" spans="3:44" ht="15" customHeight="1" x14ac:dyDescent="0.25">
      <c r="C46" s="295"/>
      <c r="D46" s="9"/>
      <c r="E46" s="145"/>
      <c r="F46" s="146"/>
      <c r="G46" s="147"/>
      <c r="H46" s="297"/>
      <c r="I46" s="9"/>
      <c r="J46" s="145"/>
      <c r="K46" s="147"/>
      <c r="R46" s="295">
        <v>37</v>
      </c>
      <c r="S46" s="185" t="s">
        <v>193</v>
      </c>
      <c r="T46" s="395">
        <f>'CAD3'!D44</f>
        <v>0</v>
      </c>
      <c r="U46" s="394">
        <f t="shared" si="7"/>
        <v>0</v>
      </c>
      <c r="V46" s="394"/>
      <c r="W46" s="295">
        <v>37</v>
      </c>
      <c r="X46" s="185" t="s">
        <v>193</v>
      </c>
      <c r="Y46" s="395">
        <f>'CAD3'!H44</f>
        <v>0</v>
      </c>
      <c r="Z46" s="394">
        <f t="shared" si="0"/>
        <v>0</v>
      </c>
      <c r="AJ46" s="398">
        <f>'CAD3'!E44</f>
        <v>0</v>
      </c>
      <c r="AK46" s="398">
        <f>SUMIFS('EMP ADQ'!G:G,'EMP ADQ'!D:D,'EMP ADQ'!$Y$12,'EMP ADQ'!E:E,'09.1'!T:T,'EMP ADQ'!I:I,"Efetivado")</f>
        <v>0</v>
      </c>
      <c r="AL46" s="398">
        <f>SUMIFS('EMP ADQ'!G:G,'EMP ADQ'!D:D,'EMP ADQ'!$Y$13,'EMP ADQ'!E:E,'09.1'!T:T,'EMP ADQ'!I:I,"Efetivado")</f>
        <v>0</v>
      </c>
      <c r="AM46" s="398">
        <f t="shared" si="8"/>
        <v>0</v>
      </c>
      <c r="AN46" s="398"/>
      <c r="AO46" s="398">
        <f>'CAD3'!I44</f>
        <v>0</v>
      </c>
      <c r="AP46" s="398">
        <f>SUMIFS('EMP CON'!G:G,'EMP CON'!D:D,'EMP CON'!$Y$12,'EMP CON'!E:E,'09.1'!Y:Y,'EMP CON'!I:I,"Efetivado")</f>
        <v>0</v>
      </c>
      <c r="AQ46" s="398">
        <f>SUMIFS('EMP CON'!G:G,'EMP CON'!D:D,'EMP CON'!$Y$13,'EMP CON'!E:E,'09.1'!Y:Y,'EMP CON'!I:I,"Efetivado")</f>
        <v>0</v>
      </c>
      <c r="AR46" s="400">
        <f t="shared" si="9"/>
        <v>0</v>
      </c>
    </row>
    <row r="47" spans="3:44" ht="15" customHeight="1" x14ac:dyDescent="0.25">
      <c r="C47" s="295"/>
      <c r="D47" s="9"/>
      <c r="E47" s="145"/>
      <c r="F47" s="146"/>
      <c r="G47" s="147"/>
      <c r="H47" s="297"/>
      <c r="I47" s="9"/>
      <c r="J47" s="145"/>
      <c r="K47" s="147"/>
      <c r="R47" s="295">
        <v>38</v>
      </c>
      <c r="S47" s="185" t="s">
        <v>194</v>
      </c>
      <c r="T47" s="395">
        <f>'CAD3'!D45</f>
        <v>0</v>
      </c>
      <c r="U47" s="394">
        <f t="shared" si="7"/>
        <v>0</v>
      </c>
      <c r="V47" s="394"/>
      <c r="W47" s="295">
        <v>38</v>
      </c>
      <c r="X47" s="185" t="s">
        <v>194</v>
      </c>
      <c r="Y47" s="395">
        <f>'CAD3'!H45</f>
        <v>0</v>
      </c>
      <c r="Z47" s="394">
        <f t="shared" si="0"/>
        <v>0</v>
      </c>
      <c r="AJ47" s="398">
        <f>'CAD3'!E45</f>
        <v>0</v>
      </c>
      <c r="AK47" s="398">
        <f>SUMIFS('EMP ADQ'!G:G,'EMP ADQ'!D:D,'EMP ADQ'!$Y$12,'EMP ADQ'!E:E,'09.1'!T:T,'EMP ADQ'!I:I,"Efetivado")</f>
        <v>0</v>
      </c>
      <c r="AL47" s="398">
        <f>SUMIFS('EMP ADQ'!G:G,'EMP ADQ'!D:D,'EMP ADQ'!$Y$13,'EMP ADQ'!E:E,'09.1'!T:T,'EMP ADQ'!I:I,"Efetivado")</f>
        <v>0</v>
      </c>
      <c r="AM47" s="398">
        <f t="shared" si="8"/>
        <v>0</v>
      </c>
      <c r="AN47" s="398"/>
      <c r="AO47" s="398">
        <f>'CAD3'!I45</f>
        <v>0</v>
      </c>
      <c r="AP47" s="398">
        <f>SUMIFS('EMP CON'!G:G,'EMP CON'!D:D,'EMP CON'!$Y$12,'EMP CON'!E:E,'09.1'!Y:Y,'EMP CON'!I:I,"Efetivado")</f>
        <v>0</v>
      </c>
      <c r="AQ47" s="398">
        <f>SUMIFS('EMP CON'!G:G,'EMP CON'!D:D,'EMP CON'!$Y$13,'EMP CON'!E:E,'09.1'!Y:Y,'EMP CON'!I:I,"Efetivado")</f>
        <v>0</v>
      </c>
      <c r="AR47" s="400">
        <f t="shared" si="9"/>
        <v>0</v>
      </c>
    </row>
    <row r="48" spans="3:44" ht="15" customHeight="1" x14ac:dyDescent="0.25">
      <c r="C48" s="295"/>
      <c r="D48" s="9"/>
      <c r="E48" s="145"/>
      <c r="F48" s="146"/>
      <c r="G48" s="147"/>
      <c r="H48" s="297"/>
      <c r="I48" s="9"/>
      <c r="J48" s="145"/>
      <c r="K48" s="147"/>
      <c r="R48" s="295">
        <v>39</v>
      </c>
      <c r="S48" s="185" t="s">
        <v>195</v>
      </c>
      <c r="T48" s="395">
        <f>'CAD3'!D46</f>
        <v>0</v>
      </c>
      <c r="U48" s="394">
        <f t="shared" si="7"/>
        <v>0</v>
      </c>
      <c r="V48" s="394"/>
      <c r="W48" s="295">
        <v>39</v>
      </c>
      <c r="X48" s="185" t="s">
        <v>195</v>
      </c>
      <c r="Y48" s="395">
        <f>'CAD3'!H46</f>
        <v>0</v>
      </c>
      <c r="Z48" s="394">
        <f t="shared" si="0"/>
        <v>0</v>
      </c>
      <c r="AJ48" s="398">
        <f>'CAD3'!E46</f>
        <v>0</v>
      </c>
      <c r="AK48" s="398">
        <f>SUMIFS('EMP ADQ'!G:G,'EMP ADQ'!D:D,'EMP ADQ'!$Y$12,'EMP ADQ'!E:E,'09.1'!T:T,'EMP ADQ'!I:I,"Efetivado")</f>
        <v>0</v>
      </c>
      <c r="AL48" s="398">
        <f>SUMIFS('EMP ADQ'!G:G,'EMP ADQ'!D:D,'EMP ADQ'!$Y$13,'EMP ADQ'!E:E,'09.1'!T:T,'EMP ADQ'!I:I,"Efetivado")</f>
        <v>0</v>
      </c>
      <c r="AM48" s="398">
        <f t="shared" si="8"/>
        <v>0</v>
      </c>
      <c r="AN48" s="398"/>
      <c r="AO48" s="398">
        <f>'CAD3'!I46</f>
        <v>0</v>
      </c>
      <c r="AP48" s="398">
        <f>SUMIFS('EMP CON'!G:G,'EMP CON'!D:D,'EMP CON'!$Y$12,'EMP CON'!E:E,'09.1'!Y:Y,'EMP CON'!I:I,"Efetivado")</f>
        <v>0</v>
      </c>
      <c r="AQ48" s="398">
        <f>SUMIFS('EMP CON'!G:G,'EMP CON'!D:D,'EMP CON'!$Y$13,'EMP CON'!E:E,'09.1'!Y:Y,'EMP CON'!I:I,"Efetivado")</f>
        <v>0</v>
      </c>
      <c r="AR48" s="400">
        <f t="shared" si="9"/>
        <v>0</v>
      </c>
    </row>
    <row r="49" spans="1:44" x14ac:dyDescent="0.25">
      <c r="C49" s="295"/>
      <c r="D49" s="9"/>
      <c r="E49" s="145"/>
      <c r="F49" s="146"/>
      <c r="G49" s="147"/>
      <c r="H49" s="297"/>
      <c r="I49" s="9"/>
      <c r="J49" s="145"/>
      <c r="K49" s="147"/>
      <c r="R49" s="295">
        <v>40</v>
      </c>
      <c r="S49" s="185" t="s">
        <v>196</v>
      </c>
      <c r="T49" s="395">
        <f>'CAD3'!D47</f>
        <v>0</v>
      </c>
      <c r="U49" s="394">
        <f t="shared" si="7"/>
        <v>0</v>
      </c>
      <c r="V49" s="394"/>
      <c r="W49" s="295">
        <v>40</v>
      </c>
      <c r="X49" s="185" t="s">
        <v>196</v>
      </c>
      <c r="Y49" s="395">
        <f>'CAD3'!H47</f>
        <v>0</v>
      </c>
      <c r="Z49" s="394">
        <f t="shared" si="0"/>
        <v>0</v>
      </c>
      <c r="AJ49" s="398">
        <f>'CAD3'!E47</f>
        <v>0</v>
      </c>
      <c r="AK49" s="398">
        <f>SUMIFS('EMP ADQ'!G:G,'EMP ADQ'!D:D,'EMP ADQ'!$Y$12,'EMP ADQ'!E:E,'09.1'!T:T,'EMP ADQ'!I:I,"Efetivado")</f>
        <v>0</v>
      </c>
      <c r="AL49" s="398">
        <f>SUMIFS('EMP ADQ'!G:G,'EMP ADQ'!D:D,'EMP ADQ'!$Y$13,'EMP ADQ'!E:E,'09.1'!T:T,'EMP ADQ'!I:I,"Efetivado")</f>
        <v>0</v>
      </c>
      <c r="AM49" s="398">
        <f t="shared" si="8"/>
        <v>0</v>
      </c>
      <c r="AN49" s="398"/>
      <c r="AO49" s="398">
        <f>'CAD3'!I47</f>
        <v>0</v>
      </c>
      <c r="AP49" s="398">
        <f>SUMIFS('EMP CON'!G:G,'EMP CON'!D:D,'EMP CON'!$Y$12,'EMP CON'!E:E,'09.1'!Y:Y,'EMP CON'!I:I,"Efetivado")</f>
        <v>0</v>
      </c>
      <c r="AQ49" s="398">
        <f>SUMIFS('EMP CON'!G:G,'EMP CON'!D:D,'EMP CON'!$Y$13,'EMP CON'!E:E,'09.1'!Y:Y,'EMP CON'!I:I,"Efetivado")</f>
        <v>0</v>
      </c>
      <c r="AR49" s="400">
        <f t="shared" si="9"/>
        <v>0</v>
      </c>
    </row>
    <row r="50" spans="1:44" x14ac:dyDescent="0.25">
      <c r="C50" s="295"/>
      <c r="D50" s="9"/>
      <c r="E50" s="145"/>
      <c r="F50" s="146"/>
      <c r="G50" s="147"/>
      <c r="H50" s="297"/>
      <c r="I50" s="9"/>
      <c r="J50" s="145"/>
      <c r="K50" s="147"/>
      <c r="R50" s="295">
        <v>41</v>
      </c>
      <c r="S50" s="185" t="s">
        <v>197</v>
      </c>
      <c r="T50" s="395">
        <f>'CAD3'!D48</f>
        <v>0</v>
      </c>
      <c r="U50" s="394">
        <f t="shared" si="7"/>
        <v>0</v>
      </c>
      <c r="V50" s="394"/>
      <c r="W50" s="295">
        <v>41</v>
      </c>
      <c r="X50" s="185" t="s">
        <v>197</v>
      </c>
      <c r="Y50" s="395">
        <f>'CAD3'!H48</f>
        <v>0</v>
      </c>
      <c r="Z50" s="394">
        <f t="shared" si="0"/>
        <v>0</v>
      </c>
      <c r="AJ50" s="398">
        <f>'CAD3'!E48</f>
        <v>0</v>
      </c>
      <c r="AK50" s="398">
        <f>SUMIFS('EMP ADQ'!G:G,'EMP ADQ'!D:D,'EMP ADQ'!$Y$12,'EMP ADQ'!E:E,'09.1'!T:T,'EMP ADQ'!I:I,"Efetivado")</f>
        <v>0</v>
      </c>
      <c r="AL50" s="398">
        <f>SUMIFS('EMP ADQ'!G:G,'EMP ADQ'!D:D,'EMP ADQ'!$Y$13,'EMP ADQ'!E:E,'09.1'!T:T,'EMP ADQ'!I:I,"Efetivado")</f>
        <v>0</v>
      </c>
      <c r="AM50" s="398">
        <f t="shared" si="8"/>
        <v>0</v>
      </c>
      <c r="AN50" s="398"/>
      <c r="AO50" s="398">
        <f>'CAD3'!I48</f>
        <v>0</v>
      </c>
      <c r="AP50" s="398">
        <f>SUMIFS('EMP CON'!G:G,'EMP CON'!D:D,'EMP CON'!$Y$12,'EMP CON'!E:E,'09.1'!Y:Y,'EMP CON'!I:I,"Efetivado")</f>
        <v>0</v>
      </c>
      <c r="AQ50" s="398">
        <f>SUMIFS('EMP CON'!G:G,'EMP CON'!D:D,'EMP CON'!$Y$13,'EMP CON'!E:E,'09.1'!Y:Y,'EMP CON'!I:I,"Efetivado")</f>
        <v>0</v>
      </c>
      <c r="AR50" s="400">
        <f t="shared" si="9"/>
        <v>0</v>
      </c>
    </row>
    <row r="51" spans="1:44" x14ac:dyDescent="0.25">
      <c r="C51" s="295"/>
      <c r="D51" s="9"/>
      <c r="E51" s="145"/>
      <c r="F51" s="146"/>
      <c r="G51" s="147"/>
      <c r="H51" s="297"/>
      <c r="I51" s="9"/>
      <c r="J51" s="145"/>
      <c r="K51" s="147"/>
      <c r="R51" s="295">
        <v>42</v>
      </c>
      <c r="S51" s="185" t="s">
        <v>198</v>
      </c>
      <c r="T51" s="395">
        <f>'CAD3'!D49</f>
        <v>0</v>
      </c>
      <c r="U51" s="394">
        <f t="shared" si="7"/>
        <v>0</v>
      </c>
      <c r="V51" s="394"/>
      <c r="W51" s="295">
        <v>42</v>
      </c>
      <c r="X51" s="185" t="s">
        <v>198</v>
      </c>
      <c r="Y51" s="395">
        <f>'CAD3'!H49</f>
        <v>0</v>
      </c>
      <c r="Z51" s="394">
        <f t="shared" si="0"/>
        <v>0</v>
      </c>
      <c r="AJ51" s="398">
        <f>'CAD3'!E49</f>
        <v>0</v>
      </c>
      <c r="AK51" s="398">
        <f>SUMIFS('EMP ADQ'!G:G,'EMP ADQ'!D:D,'EMP ADQ'!$Y$12,'EMP ADQ'!E:E,'09.1'!T:T,'EMP ADQ'!I:I,"Efetivado")</f>
        <v>0</v>
      </c>
      <c r="AL51" s="398">
        <f>SUMIFS('EMP ADQ'!G:G,'EMP ADQ'!D:D,'EMP ADQ'!$Y$13,'EMP ADQ'!E:E,'09.1'!T:T,'EMP ADQ'!I:I,"Efetivado")</f>
        <v>0</v>
      </c>
      <c r="AM51" s="398">
        <f t="shared" si="8"/>
        <v>0</v>
      </c>
      <c r="AN51" s="398"/>
      <c r="AO51" s="398">
        <f>'CAD3'!I49</f>
        <v>0</v>
      </c>
      <c r="AP51" s="398">
        <f>SUMIFS('EMP CON'!G:G,'EMP CON'!D:D,'EMP CON'!$Y$12,'EMP CON'!E:E,'09.1'!Y:Y,'EMP CON'!I:I,"Efetivado")</f>
        <v>0</v>
      </c>
      <c r="AQ51" s="398">
        <f>SUMIFS('EMP CON'!G:G,'EMP CON'!D:D,'EMP CON'!$Y$13,'EMP CON'!E:E,'09.1'!Y:Y,'EMP CON'!I:I,"Efetivado")</f>
        <v>0</v>
      </c>
      <c r="AR51" s="400">
        <f t="shared" si="9"/>
        <v>0</v>
      </c>
    </row>
    <row r="52" spans="1:44" x14ac:dyDescent="0.25">
      <c r="C52" s="295"/>
      <c r="D52" s="9"/>
      <c r="E52" s="145"/>
      <c r="F52" s="146"/>
      <c r="G52" s="147"/>
      <c r="H52" s="297"/>
      <c r="I52" s="9"/>
      <c r="J52" s="145"/>
      <c r="K52" s="147"/>
      <c r="R52" s="295">
        <v>43</v>
      </c>
      <c r="S52" s="185" t="s">
        <v>199</v>
      </c>
      <c r="T52" s="395">
        <f>'CAD3'!D50</f>
        <v>0</v>
      </c>
      <c r="U52" s="394">
        <f t="shared" si="7"/>
        <v>0</v>
      </c>
      <c r="V52" s="394"/>
      <c r="W52" s="295">
        <v>43</v>
      </c>
      <c r="X52" s="185" t="s">
        <v>199</v>
      </c>
      <c r="Y52" s="395">
        <f>'CAD3'!H50</f>
        <v>0</v>
      </c>
      <c r="Z52" s="394">
        <f t="shared" si="0"/>
        <v>0</v>
      </c>
      <c r="AJ52" s="398">
        <f>'CAD3'!E50</f>
        <v>0</v>
      </c>
      <c r="AK52" s="398">
        <f>SUMIFS('EMP ADQ'!G:G,'EMP ADQ'!D:D,'EMP ADQ'!$Y$12,'EMP ADQ'!E:E,'09.1'!T:T,'EMP ADQ'!I:I,"Efetivado")</f>
        <v>0</v>
      </c>
      <c r="AL52" s="398">
        <f>SUMIFS('EMP ADQ'!G:G,'EMP ADQ'!D:D,'EMP ADQ'!$Y$13,'EMP ADQ'!E:E,'09.1'!T:T,'EMP ADQ'!I:I,"Efetivado")</f>
        <v>0</v>
      </c>
      <c r="AM52" s="398">
        <f t="shared" si="8"/>
        <v>0</v>
      </c>
      <c r="AN52" s="398"/>
      <c r="AO52" s="398">
        <f>'CAD3'!I50</f>
        <v>0</v>
      </c>
      <c r="AP52" s="398">
        <f>SUMIFS('EMP CON'!G:G,'EMP CON'!D:D,'EMP CON'!$Y$12,'EMP CON'!E:E,'09.1'!Y:Y,'EMP CON'!I:I,"Efetivado")</f>
        <v>0</v>
      </c>
      <c r="AQ52" s="398">
        <f>SUMIFS('EMP CON'!G:G,'EMP CON'!D:D,'EMP CON'!$Y$13,'EMP CON'!E:E,'09.1'!Y:Y,'EMP CON'!I:I,"Efetivado")</f>
        <v>0</v>
      </c>
      <c r="AR52" s="400">
        <f t="shared" si="9"/>
        <v>0</v>
      </c>
    </row>
    <row r="53" spans="1:44" x14ac:dyDescent="0.25">
      <c r="C53" s="295"/>
      <c r="D53" s="9"/>
      <c r="E53" s="145"/>
      <c r="F53" s="146"/>
      <c r="G53" s="147"/>
      <c r="H53" s="297"/>
      <c r="I53" s="9"/>
      <c r="J53" s="145"/>
      <c r="K53" s="147"/>
      <c r="R53" s="295">
        <v>44</v>
      </c>
      <c r="S53" s="185" t="s">
        <v>200</v>
      </c>
      <c r="T53" s="395">
        <f>'CAD3'!D51</f>
        <v>0</v>
      </c>
      <c r="U53" s="394">
        <f t="shared" si="7"/>
        <v>0</v>
      </c>
      <c r="V53" s="394"/>
      <c r="W53" s="295">
        <v>44</v>
      </c>
      <c r="X53" s="185" t="s">
        <v>200</v>
      </c>
      <c r="Y53" s="395">
        <f>'CAD3'!H51</f>
        <v>0</v>
      </c>
      <c r="Z53" s="394">
        <f t="shared" si="0"/>
        <v>0</v>
      </c>
      <c r="AJ53" s="398">
        <f>'CAD3'!E51</f>
        <v>0</v>
      </c>
      <c r="AK53" s="398">
        <f>SUMIFS('EMP ADQ'!G:G,'EMP ADQ'!D:D,'EMP ADQ'!$Y$12,'EMP ADQ'!E:E,'09.1'!T:T,'EMP ADQ'!I:I,"Efetivado")</f>
        <v>0</v>
      </c>
      <c r="AL53" s="398">
        <f>SUMIFS('EMP ADQ'!G:G,'EMP ADQ'!D:D,'EMP ADQ'!$Y$13,'EMP ADQ'!E:E,'09.1'!T:T,'EMP ADQ'!I:I,"Efetivado")</f>
        <v>0</v>
      </c>
      <c r="AM53" s="398">
        <f t="shared" si="8"/>
        <v>0</v>
      </c>
      <c r="AN53" s="398"/>
      <c r="AO53" s="398">
        <f>'CAD3'!I51</f>
        <v>0</v>
      </c>
      <c r="AP53" s="398">
        <f>SUMIFS('EMP CON'!G:G,'EMP CON'!D:D,'EMP CON'!$Y$12,'EMP CON'!E:E,'09.1'!Y:Y,'EMP CON'!I:I,"Efetivado")</f>
        <v>0</v>
      </c>
      <c r="AQ53" s="398">
        <f>SUMIFS('EMP CON'!G:G,'EMP CON'!D:D,'EMP CON'!$Y$13,'EMP CON'!E:E,'09.1'!Y:Y,'EMP CON'!I:I,"Efetivado")</f>
        <v>0</v>
      </c>
      <c r="AR53" s="400">
        <f t="shared" si="9"/>
        <v>0</v>
      </c>
    </row>
    <row r="54" spans="1:44" x14ac:dyDescent="0.25">
      <c r="C54" s="295"/>
      <c r="D54" s="9"/>
      <c r="E54" s="145"/>
      <c r="F54" s="146"/>
      <c r="G54" s="147"/>
      <c r="H54" s="297"/>
      <c r="I54" s="9"/>
      <c r="J54" s="145"/>
      <c r="K54" s="147"/>
      <c r="R54" s="295">
        <v>45</v>
      </c>
      <c r="S54" s="185" t="s">
        <v>201</v>
      </c>
      <c r="T54" s="395">
        <f>'CAD3'!D52</f>
        <v>0</v>
      </c>
      <c r="U54" s="394">
        <f t="shared" si="7"/>
        <v>0</v>
      </c>
      <c r="V54" s="394"/>
      <c r="W54" s="295">
        <v>45</v>
      </c>
      <c r="X54" s="185" t="s">
        <v>201</v>
      </c>
      <c r="Y54" s="395">
        <f>'CAD3'!H52</f>
        <v>0</v>
      </c>
      <c r="Z54" s="394">
        <f t="shared" si="0"/>
        <v>0</v>
      </c>
      <c r="AJ54" s="398">
        <f>'CAD3'!E52</f>
        <v>0</v>
      </c>
      <c r="AK54" s="398">
        <f>SUMIFS('EMP ADQ'!G:G,'EMP ADQ'!D:D,'EMP ADQ'!$Y$12,'EMP ADQ'!E:E,'09.1'!T:T,'EMP ADQ'!I:I,"Efetivado")</f>
        <v>0</v>
      </c>
      <c r="AL54" s="398">
        <f>SUMIFS('EMP ADQ'!G:G,'EMP ADQ'!D:D,'EMP ADQ'!$Y$13,'EMP ADQ'!E:E,'09.1'!T:T,'EMP ADQ'!I:I,"Efetivado")</f>
        <v>0</v>
      </c>
      <c r="AM54" s="398">
        <f t="shared" si="8"/>
        <v>0</v>
      </c>
      <c r="AN54" s="398"/>
      <c r="AO54" s="398">
        <f>'CAD3'!I52</f>
        <v>0</v>
      </c>
      <c r="AP54" s="398">
        <f>SUMIFS('EMP CON'!G:G,'EMP CON'!D:D,'EMP CON'!$Y$12,'EMP CON'!E:E,'09.1'!Y:Y,'EMP CON'!I:I,"Efetivado")</f>
        <v>0</v>
      </c>
      <c r="AQ54" s="398">
        <f>SUMIFS('EMP CON'!G:G,'EMP CON'!D:D,'EMP CON'!$Y$13,'EMP CON'!E:E,'09.1'!Y:Y,'EMP CON'!I:I,"Efetivado")</f>
        <v>0</v>
      </c>
      <c r="AR54" s="400">
        <f t="shared" si="9"/>
        <v>0</v>
      </c>
    </row>
    <row r="55" spans="1:44" x14ac:dyDescent="0.25">
      <c r="C55" s="295"/>
      <c r="D55" s="9"/>
      <c r="E55" s="145"/>
      <c r="F55" s="146"/>
      <c r="G55" s="147"/>
      <c r="H55" s="297"/>
      <c r="I55" s="9"/>
      <c r="J55" s="145"/>
      <c r="K55" s="147"/>
      <c r="R55" s="295">
        <v>46</v>
      </c>
      <c r="S55" s="185" t="s">
        <v>202</v>
      </c>
      <c r="T55" s="395">
        <f>'CAD3'!D53</f>
        <v>0</v>
      </c>
      <c r="U55" s="394">
        <f t="shared" si="7"/>
        <v>0</v>
      </c>
      <c r="V55" s="394"/>
      <c r="W55" s="295">
        <v>46</v>
      </c>
      <c r="X55" s="185" t="s">
        <v>202</v>
      </c>
      <c r="Y55" s="395">
        <f>'CAD3'!H53</f>
        <v>0</v>
      </c>
      <c r="Z55" s="394">
        <f t="shared" si="0"/>
        <v>0</v>
      </c>
      <c r="AJ55" s="398">
        <f>'CAD3'!E53</f>
        <v>0</v>
      </c>
      <c r="AK55" s="398">
        <f>SUMIFS('EMP ADQ'!G:G,'EMP ADQ'!D:D,'EMP ADQ'!$Y$12,'EMP ADQ'!E:E,'09.1'!T:T,'EMP ADQ'!I:I,"Efetivado")</f>
        <v>0</v>
      </c>
      <c r="AL55" s="398">
        <f>SUMIFS('EMP ADQ'!G:G,'EMP ADQ'!D:D,'EMP ADQ'!$Y$13,'EMP ADQ'!E:E,'09.1'!T:T,'EMP ADQ'!I:I,"Efetivado")</f>
        <v>0</v>
      </c>
      <c r="AM55" s="398">
        <f t="shared" si="8"/>
        <v>0</v>
      </c>
      <c r="AN55" s="398"/>
      <c r="AO55" s="398">
        <f>'CAD3'!I53</f>
        <v>0</v>
      </c>
      <c r="AP55" s="398">
        <f>SUMIFS('EMP CON'!G:G,'EMP CON'!D:D,'EMP CON'!$Y$12,'EMP CON'!E:E,'09.1'!Y:Y,'EMP CON'!I:I,"Efetivado")</f>
        <v>0</v>
      </c>
      <c r="AQ55" s="398">
        <f>SUMIFS('EMP CON'!G:G,'EMP CON'!D:D,'EMP CON'!$Y$13,'EMP CON'!E:E,'09.1'!Y:Y,'EMP CON'!I:I,"Efetivado")</f>
        <v>0</v>
      </c>
      <c r="AR55" s="400">
        <f t="shared" si="9"/>
        <v>0</v>
      </c>
    </row>
    <row r="56" spans="1:44" x14ac:dyDescent="0.25">
      <c r="C56" s="295"/>
      <c r="D56" s="9"/>
      <c r="E56" s="145"/>
      <c r="F56" s="146"/>
      <c r="G56" s="147"/>
      <c r="H56" s="297"/>
      <c r="I56" s="9"/>
      <c r="J56" s="145"/>
      <c r="K56" s="147"/>
      <c r="R56" s="295">
        <v>47</v>
      </c>
      <c r="S56" s="185" t="s">
        <v>203</v>
      </c>
      <c r="T56" s="395">
        <f>'CAD3'!D54</f>
        <v>0</v>
      </c>
      <c r="U56" s="394">
        <f t="shared" si="7"/>
        <v>0</v>
      </c>
      <c r="V56" s="394"/>
      <c r="W56" s="295">
        <v>47</v>
      </c>
      <c r="X56" s="185" t="s">
        <v>203</v>
      </c>
      <c r="Y56" s="395">
        <f>'CAD3'!H54</f>
        <v>0</v>
      </c>
      <c r="Z56" s="394">
        <f t="shared" si="0"/>
        <v>0</v>
      </c>
      <c r="AJ56" s="398">
        <f>'CAD3'!E54</f>
        <v>0</v>
      </c>
      <c r="AK56" s="398">
        <f>SUMIFS('EMP ADQ'!G:G,'EMP ADQ'!D:D,'EMP ADQ'!$Y$12,'EMP ADQ'!E:E,'09.1'!T:T,'EMP ADQ'!I:I,"Efetivado")</f>
        <v>0</v>
      </c>
      <c r="AL56" s="398">
        <f>SUMIFS('EMP ADQ'!G:G,'EMP ADQ'!D:D,'EMP ADQ'!$Y$13,'EMP ADQ'!E:E,'09.1'!T:T,'EMP ADQ'!I:I,"Efetivado")</f>
        <v>0</v>
      </c>
      <c r="AM56" s="398">
        <f t="shared" si="8"/>
        <v>0</v>
      </c>
      <c r="AN56" s="398"/>
      <c r="AO56" s="398">
        <f>'CAD3'!I54</f>
        <v>0</v>
      </c>
      <c r="AP56" s="398">
        <f>SUMIFS('EMP CON'!G:G,'EMP CON'!D:D,'EMP CON'!$Y$12,'EMP CON'!E:E,'09.1'!Y:Y,'EMP CON'!I:I,"Efetivado")</f>
        <v>0</v>
      </c>
      <c r="AQ56" s="398">
        <f>SUMIFS('EMP CON'!G:G,'EMP CON'!D:D,'EMP CON'!$Y$13,'EMP CON'!E:E,'09.1'!Y:Y,'EMP CON'!I:I,"Efetivado")</f>
        <v>0</v>
      </c>
      <c r="AR56" s="400">
        <f t="shared" si="9"/>
        <v>0</v>
      </c>
    </row>
    <row r="57" spans="1:44" x14ac:dyDescent="0.25">
      <c r="C57" s="295"/>
      <c r="D57" s="9"/>
      <c r="E57" s="145"/>
      <c r="F57" s="146"/>
      <c r="G57" s="147"/>
      <c r="H57" s="297"/>
      <c r="I57" s="9"/>
      <c r="J57" s="145"/>
      <c r="K57" s="147"/>
      <c r="R57" s="295">
        <v>48</v>
      </c>
      <c r="S57" s="185" t="s">
        <v>204</v>
      </c>
      <c r="T57" s="395">
        <f>'CAD3'!D55</f>
        <v>0</v>
      </c>
      <c r="U57" s="394">
        <f t="shared" si="7"/>
        <v>0</v>
      </c>
      <c r="V57" s="394"/>
      <c r="W57" s="295">
        <v>48</v>
      </c>
      <c r="X57" s="185" t="s">
        <v>204</v>
      </c>
      <c r="Y57" s="395">
        <f>'CAD3'!H55</f>
        <v>0</v>
      </c>
      <c r="Z57" s="394">
        <f t="shared" si="0"/>
        <v>0</v>
      </c>
      <c r="AJ57" s="398">
        <f>'CAD3'!E55</f>
        <v>0</v>
      </c>
      <c r="AK57" s="398">
        <f>SUMIFS('EMP ADQ'!G:G,'EMP ADQ'!D:D,'EMP ADQ'!$Y$12,'EMP ADQ'!E:E,'09.1'!T:T,'EMP ADQ'!I:I,"Efetivado")</f>
        <v>0</v>
      </c>
      <c r="AL57" s="398">
        <f>SUMIFS('EMP ADQ'!G:G,'EMP ADQ'!D:D,'EMP ADQ'!$Y$13,'EMP ADQ'!E:E,'09.1'!T:T,'EMP ADQ'!I:I,"Efetivado")</f>
        <v>0</v>
      </c>
      <c r="AM57" s="398">
        <f t="shared" si="8"/>
        <v>0</v>
      </c>
      <c r="AN57" s="398"/>
      <c r="AO57" s="398">
        <f>'CAD3'!I55</f>
        <v>0</v>
      </c>
      <c r="AP57" s="398">
        <f>SUMIFS('EMP CON'!G:G,'EMP CON'!D:D,'EMP CON'!$Y$12,'EMP CON'!E:E,'09.1'!Y:Y,'EMP CON'!I:I,"Efetivado")</f>
        <v>0</v>
      </c>
      <c r="AQ57" s="398">
        <f>SUMIFS('EMP CON'!G:G,'EMP CON'!D:D,'EMP CON'!$Y$13,'EMP CON'!E:E,'09.1'!Y:Y,'EMP CON'!I:I,"Efetivado")</f>
        <v>0</v>
      </c>
      <c r="AR57" s="400">
        <f t="shared" si="9"/>
        <v>0</v>
      </c>
    </row>
    <row r="58" spans="1:44" x14ac:dyDescent="0.25">
      <c r="C58" s="295"/>
      <c r="D58" s="9"/>
      <c r="E58" s="145"/>
      <c r="F58" s="146"/>
      <c r="G58" s="147"/>
      <c r="H58" s="297"/>
      <c r="I58" s="9"/>
      <c r="J58" s="145"/>
      <c r="K58" s="147"/>
      <c r="R58" s="295">
        <v>49</v>
      </c>
      <c r="S58" s="185" t="s">
        <v>205</v>
      </c>
      <c r="T58" s="395">
        <f>'CAD3'!D56</f>
        <v>0</v>
      </c>
      <c r="U58" s="394">
        <f t="shared" si="7"/>
        <v>0</v>
      </c>
      <c r="V58" s="394"/>
      <c r="W58" s="295">
        <v>49</v>
      </c>
      <c r="X58" s="185" t="s">
        <v>205</v>
      </c>
      <c r="Y58" s="395">
        <f>'CAD3'!H56</f>
        <v>0</v>
      </c>
      <c r="Z58" s="394">
        <f t="shared" si="0"/>
        <v>0</v>
      </c>
      <c r="AJ58" s="398">
        <f>'CAD3'!E56</f>
        <v>0</v>
      </c>
      <c r="AK58" s="398">
        <f>SUMIFS('EMP ADQ'!G:G,'EMP ADQ'!D:D,'EMP ADQ'!$Y$12,'EMP ADQ'!E:E,'09.1'!T:T,'EMP ADQ'!I:I,"Efetivado")</f>
        <v>0</v>
      </c>
      <c r="AL58" s="398">
        <f>SUMIFS('EMP ADQ'!G:G,'EMP ADQ'!D:D,'EMP ADQ'!$Y$13,'EMP ADQ'!E:E,'09.1'!T:T,'EMP ADQ'!I:I,"Efetivado")</f>
        <v>0</v>
      </c>
      <c r="AM58" s="398">
        <f t="shared" si="8"/>
        <v>0</v>
      </c>
      <c r="AN58" s="398"/>
      <c r="AO58" s="398">
        <f>'CAD3'!I56</f>
        <v>0</v>
      </c>
      <c r="AP58" s="398">
        <f>SUMIFS('EMP CON'!G:G,'EMP CON'!D:D,'EMP CON'!$Y$12,'EMP CON'!E:E,'09.1'!Y:Y,'EMP CON'!I:I,"Efetivado")</f>
        <v>0</v>
      </c>
      <c r="AQ58" s="398">
        <f>SUMIFS('EMP CON'!G:G,'EMP CON'!D:D,'EMP CON'!$Y$13,'EMP CON'!E:E,'09.1'!Y:Y,'EMP CON'!I:I,"Efetivado")</f>
        <v>0</v>
      </c>
      <c r="AR58" s="400">
        <f t="shared" si="9"/>
        <v>0</v>
      </c>
    </row>
    <row r="59" spans="1:44" x14ac:dyDescent="0.25">
      <c r="C59" s="295"/>
      <c r="D59" s="9"/>
      <c r="E59" s="145"/>
      <c r="F59" s="146"/>
      <c r="G59" s="147"/>
      <c r="H59" s="297"/>
      <c r="I59" s="9"/>
      <c r="J59" s="145"/>
      <c r="K59" s="147"/>
      <c r="R59" s="295">
        <v>50</v>
      </c>
      <c r="S59" s="185" t="s">
        <v>206</v>
      </c>
      <c r="T59" s="395">
        <f>'CAD3'!D57</f>
        <v>0</v>
      </c>
      <c r="U59" s="394">
        <f t="shared" si="7"/>
        <v>0</v>
      </c>
      <c r="V59" s="394"/>
      <c r="W59" s="295">
        <v>50</v>
      </c>
      <c r="X59" s="185" t="s">
        <v>206</v>
      </c>
      <c r="Y59" s="395">
        <f>'CAD3'!H57</f>
        <v>0</v>
      </c>
      <c r="Z59" s="394">
        <f t="shared" si="0"/>
        <v>0</v>
      </c>
      <c r="AJ59" s="398">
        <f>'CAD3'!E57</f>
        <v>0</v>
      </c>
      <c r="AK59" s="398">
        <f>SUMIFS('EMP ADQ'!G:G,'EMP ADQ'!D:D,'EMP ADQ'!$Y$12,'EMP ADQ'!E:E,'09.1'!T:T,'EMP ADQ'!I:I,"Efetivado")</f>
        <v>0</v>
      </c>
      <c r="AL59" s="398">
        <f>SUMIFS('EMP ADQ'!G:G,'EMP ADQ'!D:D,'EMP ADQ'!$Y$13,'EMP ADQ'!E:E,'09.1'!T:T,'EMP ADQ'!I:I,"Efetivado")</f>
        <v>0</v>
      </c>
      <c r="AM59" s="398">
        <f t="shared" si="8"/>
        <v>0</v>
      </c>
      <c r="AN59" s="398"/>
      <c r="AO59" s="398">
        <f>'CAD3'!I57</f>
        <v>0</v>
      </c>
      <c r="AP59" s="398">
        <f>SUMIFS('EMP CON'!G:G,'EMP CON'!D:D,'EMP CON'!$Y$12,'EMP CON'!E:E,'09.1'!Y:Y,'EMP CON'!I:I,"Efetivado")</f>
        <v>0</v>
      </c>
      <c r="AQ59" s="398">
        <f>SUMIFS('EMP CON'!G:G,'EMP CON'!D:D,'EMP CON'!$Y$13,'EMP CON'!E:E,'09.1'!Y:Y,'EMP CON'!I:I,"Efetivado")</f>
        <v>0</v>
      </c>
      <c r="AR59" s="400">
        <f t="shared" si="9"/>
        <v>0</v>
      </c>
    </row>
    <row r="60" spans="1:44" x14ac:dyDescent="0.25">
      <c r="A60" s="8"/>
      <c r="B60" s="8"/>
      <c r="C60" s="295"/>
      <c r="D60" s="461"/>
      <c r="E60" s="461"/>
      <c r="F60" s="149"/>
      <c r="G60" s="8"/>
      <c r="H60" s="295"/>
      <c r="I60" s="461"/>
      <c r="J60" s="461"/>
      <c r="K60" s="149"/>
      <c r="L60" s="8"/>
      <c r="M60" s="8"/>
      <c r="N60" s="8"/>
      <c r="O60" s="8"/>
      <c r="P60" s="8"/>
      <c r="Q60" s="8"/>
      <c r="S60" s="459"/>
      <c r="T60" s="459"/>
      <c r="U60" s="401"/>
      <c r="V60" s="401"/>
      <c r="X60" s="459"/>
      <c r="Y60" s="459"/>
      <c r="Z60" s="401"/>
    </row>
    <row r="61" spans="1:44" x14ac:dyDescent="0.25">
      <c r="A61" s="8"/>
      <c r="B61" s="8"/>
      <c r="C61" s="295"/>
      <c r="D61" s="8"/>
      <c r="E61" s="8"/>
      <c r="F61" s="8"/>
      <c r="G61" s="8"/>
      <c r="H61" s="295"/>
      <c r="I61" s="8"/>
      <c r="J61" s="8"/>
      <c r="K61" s="8"/>
      <c r="L61" s="8"/>
      <c r="M61" s="8"/>
      <c r="N61" s="8"/>
      <c r="O61" s="8"/>
      <c r="P61" s="8"/>
      <c r="Q61" s="8"/>
    </row>
    <row r="62" spans="1:44" x14ac:dyDescent="0.25">
      <c r="A62" s="8"/>
      <c r="B62" s="8"/>
      <c r="C62" s="295"/>
      <c r="D62" s="8"/>
      <c r="E62" s="8"/>
      <c r="F62" s="8"/>
      <c r="G62" s="8"/>
      <c r="H62" s="295"/>
      <c r="I62" s="8"/>
      <c r="J62" s="8"/>
      <c r="K62" s="8"/>
      <c r="L62" s="8"/>
      <c r="M62" s="8"/>
      <c r="N62" s="8"/>
      <c r="O62" s="8"/>
      <c r="P62" s="8"/>
      <c r="Q62" s="8"/>
    </row>
    <row r="63" spans="1:44" x14ac:dyDescent="0.25">
      <c r="A63" s="8"/>
      <c r="B63" s="8"/>
      <c r="C63" s="295"/>
      <c r="D63" s="8"/>
      <c r="E63" s="8"/>
      <c r="F63" s="8"/>
      <c r="G63" s="8"/>
      <c r="H63" s="295"/>
      <c r="I63" s="8"/>
      <c r="J63" s="8"/>
      <c r="K63" s="8"/>
      <c r="L63" s="8"/>
      <c r="M63" s="8"/>
      <c r="N63" s="8"/>
      <c r="O63" s="8"/>
      <c r="P63" s="8"/>
      <c r="Q63" s="8"/>
    </row>
    <row r="64" spans="1:44" x14ac:dyDescent="0.25">
      <c r="A64" s="8"/>
      <c r="B64" s="8"/>
      <c r="C64" s="295"/>
      <c r="D64" s="8"/>
      <c r="E64" s="8"/>
      <c r="F64" s="8"/>
      <c r="G64" s="8"/>
      <c r="H64" s="295"/>
      <c r="I64" s="8"/>
      <c r="J64" s="8"/>
      <c r="K64" s="8"/>
      <c r="L64" s="8"/>
      <c r="M64" s="8"/>
      <c r="N64" s="8"/>
      <c r="O64" s="8"/>
      <c r="P64" s="8"/>
      <c r="Q64" s="8"/>
    </row>
    <row r="65" spans="1:17" x14ac:dyDescent="0.25">
      <c r="A65" s="8"/>
      <c r="B65" s="8"/>
      <c r="C65" s="295"/>
      <c r="D65" s="8"/>
      <c r="E65" s="8"/>
      <c r="F65" s="8"/>
      <c r="G65" s="8"/>
      <c r="H65" s="295"/>
      <c r="I65" s="8"/>
      <c r="J65" s="8"/>
      <c r="K65" s="8"/>
      <c r="L65" s="8"/>
      <c r="M65" s="8"/>
      <c r="N65" s="8"/>
      <c r="O65" s="8"/>
      <c r="P65" s="8"/>
      <c r="Q65" s="8"/>
    </row>
  </sheetData>
  <mergeCells count="14">
    <mergeCell ref="D7:F7"/>
    <mergeCell ref="I7:K7"/>
    <mergeCell ref="D8:E8"/>
    <mergeCell ref="I8:J8"/>
    <mergeCell ref="D60:E60"/>
    <mergeCell ref="I60:J60"/>
    <mergeCell ref="S60:T60"/>
    <mergeCell ref="X60:Y60"/>
    <mergeCell ref="AO7:AR7"/>
    <mergeCell ref="S7:U7"/>
    <mergeCell ref="X7:Z7"/>
    <mergeCell ref="S8:T8"/>
    <mergeCell ref="X8:Y8"/>
    <mergeCell ref="AJ7:AM7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Scroll Bar 1">
              <controlPr defaultSize="0" autoPict="0">
                <anchor moveWithCells="1">
                  <from>
                    <xdr:col>2</xdr:col>
                    <xdr:colOff>9525</xdr:colOff>
                    <xdr:row>9</xdr:row>
                    <xdr:rowOff>9525</xdr:rowOff>
                  </from>
                  <to>
                    <xdr:col>2</xdr:col>
                    <xdr:colOff>333375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Scroll Bar 2">
              <controlPr defaultSize="0" autoPict="0">
                <anchor mov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333375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3">
    <tabColor theme="9" tint="-0.249977111117893"/>
  </sheetPr>
  <dimension ref="A1:BE115"/>
  <sheetViews>
    <sheetView showGridLines="0" showRowColHeaders="0" zoomScaleNormal="100" workbookViewId="0">
      <pane ySplit="4" topLeftCell="A5" activePane="bottomLeft" state="frozen"/>
      <selection pane="bottomLeft" activeCell="D10" sqref="D10:E10"/>
    </sheetView>
  </sheetViews>
  <sheetFormatPr defaultRowHeight="15" x14ac:dyDescent="0.25"/>
  <cols>
    <col min="1" max="1" width="10.7109375" customWidth="1"/>
    <col min="2" max="2" width="4.28515625" customWidth="1"/>
    <col min="3" max="3" width="17.5703125" customWidth="1"/>
    <col min="4" max="6" width="14.7109375" customWidth="1"/>
    <col min="8" max="8" width="17.5703125" customWidth="1"/>
    <col min="9" max="11" width="14.7109375" customWidth="1"/>
    <col min="13" max="13" width="12.28515625" customWidth="1"/>
    <col min="20" max="20" width="13.42578125" style="295" hidden="1" customWidth="1"/>
    <col min="21" max="21" width="5.5703125" style="295" hidden="1" customWidth="1"/>
    <col min="22" max="22" width="13.42578125" style="295" hidden="1" customWidth="1"/>
    <col min="23" max="25" width="5.5703125" style="295" hidden="1" customWidth="1"/>
    <col min="26" max="29" width="9.140625" style="295" hidden="1" customWidth="1"/>
    <col min="30" max="30" width="10" style="295" hidden="1" customWidth="1"/>
    <col min="31" max="38" width="9.140625" style="295" hidden="1" customWidth="1"/>
    <col min="39" max="39" width="6" style="295" hidden="1" customWidth="1"/>
    <col min="40" max="52" width="9.140625" style="295" hidden="1" customWidth="1"/>
    <col min="53" max="57" width="0" style="295" hidden="1" customWidth="1"/>
  </cols>
  <sheetData>
    <row r="1" spans="1:56" x14ac:dyDescent="0.25">
      <c r="A1" s="58"/>
    </row>
    <row r="5" spans="1:56" x14ac:dyDescent="0.25">
      <c r="B5" s="65"/>
      <c r="C5" s="65"/>
      <c r="D5" s="65"/>
      <c r="E5" s="65"/>
      <c r="F5" s="65"/>
      <c r="G5" s="65"/>
      <c r="H5" s="65"/>
      <c r="I5" s="65"/>
      <c r="J5" s="65"/>
      <c r="K5" s="131"/>
      <c r="L5" s="65"/>
      <c r="M5" s="65"/>
      <c r="N5" s="65"/>
      <c r="O5" s="65"/>
      <c r="P5" s="65"/>
      <c r="Q5" s="65"/>
      <c r="R5" s="65"/>
      <c r="S5" s="65"/>
    </row>
    <row r="6" spans="1:56" ht="15" customHeight="1" x14ac:dyDescent="0.3">
      <c r="B6" s="65"/>
      <c r="C6" s="443" t="s">
        <v>220</v>
      </c>
      <c r="D6" s="443"/>
      <c r="E6" s="443"/>
      <c r="F6" s="443"/>
      <c r="G6" s="194"/>
      <c r="H6" s="463" t="s">
        <v>219</v>
      </c>
      <c r="I6" s="463"/>
      <c r="J6" s="463"/>
      <c r="K6" s="463"/>
      <c r="L6" s="65"/>
      <c r="M6" s="65"/>
      <c r="N6" s="65"/>
      <c r="O6" s="65"/>
      <c r="P6" s="65"/>
      <c r="Q6" s="65"/>
      <c r="R6" s="65"/>
      <c r="S6" s="65"/>
    </row>
    <row r="7" spans="1:56" ht="15" customHeight="1" x14ac:dyDescent="0.3">
      <c r="B7" s="65"/>
      <c r="C7" s="443"/>
      <c r="D7" s="443"/>
      <c r="E7" s="443"/>
      <c r="F7" s="443"/>
      <c r="G7" s="194"/>
      <c r="H7" s="463"/>
      <c r="I7" s="463"/>
      <c r="J7" s="463"/>
      <c r="K7" s="463"/>
      <c r="L7" s="65"/>
      <c r="M7" s="65"/>
      <c r="N7" s="65"/>
      <c r="O7" s="65"/>
      <c r="P7" s="65"/>
      <c r="Q7" s="65"/>
      <c r="R7" s="65"/>
      <c r="S7" s="65"/>
      <c r="T7" s="394" t="str">
        <f>CAD!D7</f>
        <v>SALÁRIOS</v>
      </c>
      <c r="V7" s="394" t="str">
        <f>CAD!I7</f>
        <v>MERCADO</v>
      </c>
      <c r="AA7" s="428" t="s">
        <v>71</v>
      </c>
      <c r="AB7" s="428"/>
      <c r="AC7" s="428"/>
      <c r="AD7" s="428"/>
      <c r="AE7" s="428"/>
      <c r="AF7" s="428"/>
      <c r="AG7" s="428"/>
      <c r="AH7" s="428"/>
      <c r="AI7" s="428"/>
      <c r="AJ7" s="428"/>
      <c r="AK7" s="428"/>
      <c r="AL7" s="428"/>
      <c r="AN7" s="428" t="s">
        <v>72</v>
      </c>
      <c r="AO7" s="428"/>
      <c r="AP7" s="428"/>
      <c r="AQ7" s="428"/>
      <c r="AR7" s="428"/>
      <c r="AS7" s="428"/>
      <c r="AT7" s="428"/>
      <c r="AU7" s="428"/>
      <c r="AV7" s="428"/>
      <c r="AW7" s="428"/>
      <c r="AX7" s="428"/>
      <c r="AY7" s="428"/>
    </row>
    <row r="8" spans="1:56" x14ac:dyDescent="0.25"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394" t="str">
        <f>CAD!D8</f>
        <v>RELATÓRIOS</v>
      </c>
      <c r="V8" s="394" t="str">
        <f>CAD!I8</f>
        <v>VEÍCULO</v>
      </c>
      <c r="AA8" s="185" t="s">
        <v>34</v>
      </c>
      <c r="AB8" s="185" t="s">
        <v>35</v>
      </c>
      <c r="AC8" s="185" t="s">
        <v>36</v>
      </c>
      <c r="AD8" s="185" t="s">
        <v>37</v>
      </c>
      <c r="AE8" s="185" t="s">
        <v>38</v>
      </c>
      <c r="AF8" s="185" t="s">
        <v>39</v>
      </c>
      <c r="AG8" s="185" t="s">
        <v>40</v>
      </c>
      <c r="AH8" s="185" t="s">
        <v>41</v>
      </c>
      <c r="AI8" s="185" t="s">
        <v>42</v>
      </c>
      <c r="AJ8" s="185" t="s">
        <v>43</v>
      </c>
      <c r="AK8" s="185" t="s">
        <v>44</v>
      </c>
      <c r="AL8" s="185" t="s">
        <v>45</v>
      </c>
      <c r="AN8" s="185" t="s">
        <v>34</v>
      </c>
      <c r="AO8" s="185" t="s">
        <v>35</v>
      </c>
      <c r="AP8" s="185" t="s">
        <v>36</v>
      </c>
      <c r="AQ8" s="185" t="s">
        <v>37</v>
      </c>
      <c r="AR8" s="185" t="s">
        <v>38</v>
      </c>
      <c r="AS8" s="185" t="s">
        <v>39</v>
      </c>
      <c r="AT8" s="185" t="s">
        <v>40</v>
      </c>
      <c r="AU8" s="185" t="s">
        <v>41</v>
      </c>
      <c r="AV8" s="185" t="s">
        <v>42</v>
      </c>
      <c r="AW8" s="185" t="s">
        <v>43</v>
      </c>
      <c r="AX8" s="185" t="s">
        <v>44</v>
      </c>
      <c r="AY8" s="185" t="s">
        <v>45</v>
      </c>
      <c r="BC8" s="295" t="s">
        <v>70</v>
      </c>
      <c r="BD8" s="295" t="s">
        <v>74</v>
      </c>
    </row>
    <row r="9" spans="1:56" x14ac:dyDescent="0.25"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394" t="str">
        <f>CAD!D9</f>
        <v>HORAS EXTRAS</v>
      </c>
      <c r="V9" s="394" t="str">
        <f>CAD!I9</f>
        <v>ENERGIA ELÉTRICA</v>
      </c>
      <c r="X9" s="185">
        <v>1</v>
      </c>
      <c r="Z9" s="185">
        <v>2018</v>
      </c>
      <c r="AA9" s="398">
        <f>SUMIFS(PREV_R!D:D,PREV_R!$C:$C,'10'!$D$10,PREV_R!A:A,Z9,PREV_R!B:B,1)</f>
        <v>200</v>
      </c>
      <c r="AB9" s="398">
        <f>SUMIFS(PREV_R!E:E,PREV_R!$C:$C,'10'!$D$10,PREV_R!A:A,Z9,PREV_R!B:B,1)</f>
        <v>200</v>
      </c>
      <c r="AC9" s="398">
        <f>SUMIFS(PREV_R!F:F,PREV_R!$C:$C,'10'!$D$10,PREV_R!A:A,Z9,PREV_R!B:B,1)</f>
        <v>200</v>
      </c>
      <c r="AD9" s="398">
        <f>SUMIFS(PREV_R!G:G,PREV_R!$C:$C,'10'!$D$10,PREV_R!A:A,Z9,PREV_R!B:B,1)</f>
        <v>200</v>
      </c>
      <c r="AE9" s="398">
        <f>SUMIFS(PREV_R!H:H,PREV_R!$C:$C,'10'!$D$10,PREV_R!A:A,Z9,PREV_R!B:B,1)</f>
        <v>200</v>
      </c>
      <c r="AF9" s="398">
        <f>SUMIFS(PREV_R!I:I,PREV_R!$C:$C,'10'!$D$10,PREV_R!A:A,Z9,PREV_R!B:B,1)</f>
        <v>200</v>
      </c>
      <c r="AG9" s="398">
        <f>SUMIFS(PREV_R!J:J,PREV_R!$C:$C,'10'!$D$10,PREV_R!A:A,Z9,PREV_R!B:B,1)</f>
        <v>200</v>
      </c>
      <c r="AH9" s="398">
        <f>SUMIFS(PREV_R!K:K,PREV_R!$C:$C,'10'!$D$10,PREV_R!A:A,Z9,PREV_R!B:B,1)</f>
        <v>200</v>
      </c>
      <c r="AI9" s="398">
        <f>SUMIFS(PREV_R!L:L,PREV_R!$C:$C,'10'!$D$10,PREV_R!A:A,Z9,PREV_R!B:B,1)</f>
        <v>200</v>
      </c>
      <c r="AJ9" s="398">
        <f>SUMIFS(PREV_R!M:M,PREV_R!$C:$C,'10'!$D$10,PREV_R!A:A,Z9,PREV_R!B:B,1)</f>
        <v>200</v>
      </c>
      <c r="AK9" s="398">
        <f>SUMIFS(PREV_R!N:N,PREV_R!$C:$C,'10'!$D$10,PREV_R!A:A,Z9,PREV_R!B:B,1)</f>
        <v>200</v>
      </c>
      <c r="AL9" s="398">
        <f>SUMIFS(PREV_R!O:O,PREV_R!$C:$C,'10'!$D$10,PREV_R!A:A,Z9,PREV_R!B:B,1)</f>
        <v>200</v>
      </c>
      <c r="AN9" s="398">
        <f>SUMIFS(PREV_D!D:D,PREV_D!$C:$C,'10'!$I$10,PREV_D!A:A,'10'!Z9,PREV_D!B:B,1)</f>
        <v>0</v>
      </c>
      <c r="AO9" s="398">
        <f>SUMIFS(PREV_D!E:E,PREV_D!$C:$C,'10'!$I$10,PREV_D!A:A,'10'!Z9,PREV_D!B:B,1)</f>
        <v>0</v>
      </c>
      <c r="AP9" s="398">
        <f>SUMIFS(PREV_D!F:F,PREV_D!$C:$C,'10'!$I$10,PREV_D!A:A,'10'!Z9,PREV_D!B:B,1)</f>
        <v>1200</v>
      </c>
      <c r="AQ9" s="398">
        <f>SUMIFS(PREV_D!G:G,PREV_D!$C:$C,'10'!$I$10,PREV_D!A:A,'10'!Z9,PREV_D!B:B,1)</f>
        <v>1200</v>
      </c>
      <c r="AR9" s="398">
        <f>SUMIFS(PREV_D!H:H,PREV_D!$C:$C,'10'!$I$10,PREV_D!A:A,'10'!Z9,PREV_D!B:B,1)</f>
        <v>1200</v>
      </c>
      <c r="AS9" s="398">
        <f>SUMIFS(PREV_D!I:I,PREV_D!$C:$C,'10'!$I$10,PREV_D!A:A,'10'!Z9,PREV_D!B:B,1)</f>
        <v>1200</v>
      </c>
      <c r="AT9" s="398">
        <f>SUMIFS(PREV_D!J:J,PREV_D!$C:$C,'10'!$I$10,PREV_D!A:A,'10'!Z9,PREV_D!B:B,1)</f>
        <v>1200</v>
      </c>
      <c r="AU9" s="398">
        <f>SUMIFS(PREV_D!K:K,PREV_D!$C:$C,'10'!$I$10,PREV_D!A:A,'10'!Z9,PREV_D!B:B,1)</f>
        <v>0</v>
      </c>
      <c r="AV9" s="398">
        <f>SUMIFS(PREV_D!L:L,PREV_D!$C:$C,'10'!$I$10,PREV_D!A:A,'10'!Z9,PREV_D!B:B,1)</f>
        <v>0</v>
      </c>
      <c r="AW9" s="398">
        <f>SUMIFS(PREV_D!M:M,PREV_D!$C:$C,'10'!$I$10,PREV_D!A:A,'10'!Z9,PREV_D!B:B,1)</f>
        <v>0</v>
      </c>
      <c r="AX9" s="398">
        <f>SUMIFS(PREV_D!N:N,PREV_D!$C:$C,'10'!$I$10,PREV_D!A:A,'10'!Z9,PREV_D!B:B,1)</f>
        <v>0</v>
      </c>
      <c r="AY9" s="398">
        <f>SUMIFS(PREV_D!O:O,PREV_D!$C:$C,'10'!$I$10,PREV_D!A:A,'10'!Z9,PREV_D!B:B,1)</f>
        <v>0</v>
      </c>
      <c r="BB9" s="295" t="s">
        <v>135</v>
      </c>
      <c r="BC9" s="398">
        <f>SUMIFS(DES!F:F,DES!K:K,'10'!X9,DES!L:L,'10'!$M$10,DES!H:H,"Efetivado",DES!D:D,'10'!$I$10)</f>
        <v>1864.64</v>
      </c>
      <c r="BD9" s="398">
        <f>SUMIFS(CAR!H:H,CAR!M:M,'10'!X9,CAR!N:N,'10'!$M$10,CAR!D:D,$I$10,CAR!J:J,"Efetivado")</f>
        <v>0</v>
      </c>
    </row>
    <row r="10" spans="1:56" x14ac:dyDescent="0.25">
      <c r="B10" s="65"/>
      <c r="C10" s="181" t="s">
        <v>217</v>
      </c>
      <c r="D10" s="462" t="s">
        <v>263</v>
      </c>
      <c r="E10" s="462"/>
      <c r="F10" s="65"/>
      <c r="G10" s="65"/>
      <c r="H10" s="181" t="s">
        <v>217</v>
      </c>
      <c r="I10" s="462" t="s">
        <v>767</v>
      </c>
      <c r="J10" s="462"/>
      <c r="K10" s="182"/>
      <c r="L10" s="181" t="s">
        <v>151</v>
      </c>
      <c r="M10" s="135">
        <v>2018</v>
      </c>
      <c r="N10" s="65"/>
      <c r="O10" s="65"/>
      <c r="P10" s="65"/>
      <c r="Q10" s="65"/>
      <c r="R10" s="65"/>
      <c r="S10" s="65"/>
      <c r="T10" s="394" t="str">
        <f>CAD!D10</f>
        <v>OUTROS</v>
      </c>
      <c r="V10" s="394" t="str">
        <f>CAD!I10</f>
        <v>LANCHE/COMER FORA</v>
      </c>
      <c r="X10" s="185">
        <v>2</v>
      </c>
      <c r="Z10" s="185">
        <v>2019</v>
      </c>
      <c r="AA10" s="398">
        <f>SUMIFS(PREV_R!D:D,PREV_R!$C:$C,'10'!$D$10,PREV_R!A:A,Z10,PREV_R!B:B,1)</f>
        <v>300</v>
      </c>
      <c r="AB10" s="398">
        <f>SUMIFS(PREV_R!E:E,PREV_R!$C:$C,'10'!$D$10,PREV_R!A:A,Z10,PREV_R!B:B,1)</f>
        <v>300</v>
      </c>
      <c r="AC10" s="398">
        <f>SUMIFS(PREV_R!F:F,PREV_R!$C:$C,'10'!$D$10,PREV_R!A:A,Z10,PREV_R!B:B,1)</f>
        <v>300</v>
      </c>
      <c r="AD10" s="398">
        <f>SUMIFS(PREV_R!G:G,PREV_R!$C:$C,'10'!$D$10,PREV_R!A:A,Z10,PREV_R!B:B,1)</f>
        <v>300</v>
      </c>
      <c r="AE10" s="398">
        <f>SUMIFS(PREV_R!H:H,PREV_R!$C:$C,'10'!$D$10,PREV_R!A:A,Z10,PREV_R!B:B,1)</f>
        <v>300</v>
      </c>
      <c r="AF10" s="398">
        <f>SUMIFS(PREV_R!I:I,PREV_R!$C:$C,'10'!$D$10,PREV_R!A:A,Z10,PREV_R!B:B,1)</f>
        <v>300</v>
      </c>
      <c r="AG10" s="398">
        <f>SUMIFS(PREV_R!J:J,PREV_R!$C:$C,'10'!$D$10,PREV_R!A:A,Z10,PREV_R!B:B,1)</f>
        <v>300</v>
      </c>
      <c r="AH10" s="398">
        <f>SUMIFS(PREV_R!K:K,PREV_R!$C:$C,'10'!$D$10,PREV_R!A:A,Z10,PREV_R!B:B,1)</f>
        <v>300</v>
      </c>
      <c r="AI10" s="398">
        <f>SUMIFS(PREV_R!L:L,PREV_R!$C:$C,'10'!$D$10,PREV_R!A:A,Z10,PREV_R!B:B,1)</f>
        <v>300</v>
      </c>
      <c r="AJ10" s="398">
        <f>SUMIFS(PREV_R!M:M,PREV_R!$C:$C,'10'!$D$10,PREV_R!A:A,Z10,PREV_R!B:B,1)</f>
        <v>300</v>
      </c>
      <c r="AK10" s="398">
        <f>SUMIFS(PREV_R!N:N,PREV_R!$C:$C,'10'!$D$10,PREV_R!A:A,Z10,PREV_R!B:B,1)</f>
        <v>300</v>
      </c>
      <c r="AL10" s="398">
        <f>SUMIFS(PREV_R!O:O,PREV_R!$C:$C,'10'!$D$10,PREV_R!A:A,Z10,PREV_R!B:B,1)</f>
        <v>300</v>
      </c>
      <c r="AN10" s="398">
        <f>SUMIFS(PREV_D!D:D,PREV_D!$C:$C,'10'!$I$10,PREV_D!A:A,'10'!Z10,PREV_D!B:B,1)</f>
        <v>0</v>
      </c>
      <c r="AO10" s="398">
        <f>SUMIFS(PREV_D!E:E,PREV_D!$C:$C,'10'!$I$10,PREV_D!A:A,'10'!Z10,PREV_D!B:B,1)</f>
        <v>0</v>
      </c>
      <c r="AP10" s="398">
        <f>SUMIFS(PREV_D!F:F,PREV_D!$C:$C,'10'!$I$10,PREV_D!A:A,'10'!Z10,PREV_D!B:B,1)</f>
        <v>50</v>
      </c>
      <c r="AQ10" s="398">
        <f>SUMIFS(PREV_D!G:G,PREV_D!$C:$C,'10'!$I$10,PREV_D!A:A,'10'!Z10,PREV_D!B:B,1)</f>
        <v>50</v>
      </c>
      <c r="AR10" s="398">
        <f>SUMIFS(PREV_D!H:H,PREV_D!$C:$C,'10'!$I$10,PREV_D!A:A,'10'!Z10,PREV_D!B:B,1)</f>
        <v>50</v>
      </c>
      <c r="AS10" s="398">
        <f>SUMIFS(PREV_D!I:I,PREV_D!$C:$C,'10'!$I$10,PREV_D!A:A,'10'!Z10,PREV_D!B:B,1)</f>
        <v>50</v>
      </c>
      <c r="AT10" s="398">
        <f>SUMIFS(PREV_D!J:J,PREV_D!$C:$C,'10'!$I$10,PREV_D!A:A,'10'!Z10,PREV_D!B:B,1)</f>
        <v>50</v>
      </c>
      <c r="AU10" s="398">
        <f>SUMIFS(PREV_D!K:K,PREV_D!$C:$C,'10'!$I$10,PREV_D!A:A,'10'!Z10,PREV_D!B:B,1)</f>
        <v>300</v>
      </c>
      <c r="AV10" s="398">
        <f>SUMIFS(PREV_D!L:L,PREV_D!$C:$C,'10'!$I$10,PREV_D!A:A,'10'!Z10,PREV_D!B:B,1)</f>
        <v>0</v>
      </c>
      <c r="AW10" s="398">
        <f>SUMIFS(PREV_D!M:M,PREV_D!$C:$C,'10'!$I$10,PREV_D!A:A,'10'!Z10,PREV_D!B:B,1)</f>
        <v>0</v>
      </c>
      <c r="AX10" s="398">
        <f>SUMIFS(PREV_D!N:N,PREV_D!$C:$C,'10'!$I$10,PREV_D!A:A,'10'!Z10,PREV_D!B:B,1)</f>
        <v>40</v>
      </c>
      <c r="AY10" s="398">
        <f>SUMIFS(PREV_D!O:O,PREV_D!$C:$C,'10'!$I$10,PREV_D!A:A,'10'!Z10,PREV_D!B:B,1)</f>
        <v>180</v>
      </c>
      <c r="BB10" s="295" t="s">
        <v>136</v>
      </c>
      <c r="BC10" s="398">
        <f>SUMIFS(DES!F:F,DES!K:K,'10'!X10,DES!L:L,'10'!$M$10,DES!H:H,"Efetivado",DES!D:D,'10'!$I$10)</f>
        <v>0</v>
      </c>
      <c r="BD10" s="398">
        <f>SUMIFS(CAR!H:H,CAR!M:M,'10'!X10,CAR!N:N,'10'!$M$10,CAR!D:D,$I$10,CAR!J:J,"Efetivado")</f>
        <v>0</v>
      </c>
    </row>
    <row r="11" spans="1:56" x14ac:dyDescent="0.25"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394" t="str">
        <f>CAD!D11</f>
        <v>ALUGUÉIS</v>
      </c>
      <c r="V11" s="394" t="str">
        <f>CAD!I11</f>
        <v>LAZER</v>
      </c>
      <c r="X11" s="185">
        <v>3</v>
      </c>
      <c r="Z11" s="185">
        <v>2020</v>
      </c>
      <c r="AA11" s="398">
        <f>SUMIFS(PREV_R!D:D,PREV_R!$C:$C,'10'!$D$10,PREV_R!A:A,Z11,PREV_R!B:B,1)</f>
        <v>0</v>
      </c>
      <c r="AB11" s="398">
        <f>SUMIFS(PREV_R!E:E,PREV_R!$C:$C,'10'!$D$10,PREV_R!A:A,Z11,PREV_R!B:B,1)</f>
        <v>0</v>
      </c>
      <c r="AC11" s="398">
        <f>SUMIFS(PREV_R!F:F,PREV_R!$C:$C,'10'!$D$10,PREV_R!A:A,Z11,PREV_R!B:B,1)</f>
        <v>0</v>
      </c>
      <c r="AD11" s="398">
        <f>SUMIFS(PREV_R!G:G,PREV_R!$C:$C,'10'!$D$10,PREV_R!A:A,Z11,PREV_R!B:B,1)</f>
        <v>0</v>
      </c>
      <c r="AE11" s="398">
        <f>SUMIFS(PREV_R!H:H,PREV_R!$C:$C,'10'!$D$10,PREV_R!A:A,Z11,PREV_R!B:B,1)</f>
        <v>0</v>
      </c>
      <c r="AF11" s="398">
        <f>SUMIFS(PREV_R!I:I,PREV_R!$C:$C,'10'!$D$10,PREV_R!A:A,Z11,PREV_R!B:B,1)</f>
        <v>0</v>
      </c>
      <c r="AG11" s="398">
        <f>SUMIFS(PREV_R!J:J,PREV_R!$C:$C,'10'!$D$10,PREV_R!A:A,Z11,PREV_R!B:B,1)</f>
        <v>0</v>
      </c>
      <c r="AH11" s="398">
        <f>SUMIFS(PREV_R!K:K,PREV_R!$C:$C,'10'!$D$10,PREV_R!A:A,Z11,PREV_R!B:B,1)</f>
        <v>0</v>
      </c>
      <c r="AI11" s="398">
        <f>SUMIFS(PREV_R!L:L,PREV_R!$C:$C,'10'!$D$10,PREV_R!A:A,Z11,PREV_R!B:B,1)</f>
        <v>0</v>
      </c>
      <c r="AJ11" s="398">
        <f>SUMIFS(PREV_R!M:M,PREV_R!$C:$C,'10'!$D$10,PREV_R!A:A,Z11,PREV_R!B:B,1)</f>
        <v>0</v>
      </c>
      <c r="AK11" s="398">
        <f>SUMIFS(PREV_R!N:N,PREV_R!$C:$C,'10'!$D$10,PREV_R!A:A,Z11,PREV_R!B:B,1)</f>
        <v>0</v>
      </c>
      <c r="AL11" s="398">
        <f>SUMIFS(PREV_R!O:O,PREV_R!$C:$C,'10'!$D$10,PREV_R!A:A,Z11,PREV_R!B:B,1)</f>
        <v>0</v>
      </c>
      <c r="AN11" s="398">
        <f>SUMIFS(PREV_D!D:D,PREV_D!$C:$C,'10'!$I$10,PREV_D!A:A,'10'!Z11,PREV_D!B:B,1)</f>
        <v>0</v>
      </c>
      <c r="AO11" s="398">
        <f>SUMIFS(PREV_D!E:E,PREV_D!$C:$C,'10'!$I$10,PREV_D!A:A,'10'!Z11,PREV_D!B:B,1)</f>
        <v>0</v>
      </c>
      <c r="AP11" s="398">
        <f>SUMIFS(PREV_D!F:F,PREV_D!$C:$C,'10'!$I$10,PREV_D!A:A,'10'!Z11,PREV_D!B:B,1)</f>
        <v>0</v>
      </c>
      <c r="AQ11" s="398">
        <f>SUMIFS(PREV_D!G:G,PREV_D!$C:$C,'10'!$I$10,PREV_D!A:A,'10'!Z11,PREV_D!B:B,1)</f>
        <v>0</v>
      </c>
      <c r="AR11" s="398">
        <f>SUMIFS(PREV_D!H:H,PREV_D!$C:$C,'10'!$I$10,PREV_D!A:A,'10'!Z11,PREV_D!B:B,1)</f>
        <v>0</v>
      </c>
      <c r="AS11" s="398">
        <f>SUMIFS(PREV_D!I:I,PREV_D!$C:$C,'10'!$I$10,PREV_D!A:A,'10'!Z11,PREV_D!B:B,1)</f>
        <v>0</v>
      </c>
      <c r="AT11" s="398">
        <f>SUMIFS(PREV_D!J:J,PREV_D!$C:$C,'10'!$I$10,PREV_D!A:A,'10'!Z11,PREV_D!B:B,1)</f>
        <v>0</v>
      </c>
      <c r="AU11" s="398">
        <f>SUMIFS(PREV_D!K:K,PREV_D!$C:$C,'10'!$I$10,PREV_D!A:A,'10'!Z11,PREV_D!B:B,1)</f>
        <v>0</v>
      </c>
      <c r="AV11" s="398">
        <f>SUMIFS(PREV_D!L:L,PREV_D!$C:$C,'10'!$I$10,PREV_D!A:A,'10'!Z11,PREV_D!B:B,1)</f>
        <v>0</v>
      </c>
      <c r="AW11" s="398">
        <f>SUMIFS(PREV_D!M:M,PREV_D!$C:$C,'10'!$I$10,PREV_D!A:A,'10'!Z11,PREV_D!B:B,1)</f>
        <v>0</v>
      </c>
      <c r="AX11" s="398">
        <f>SUMIFS(PREV_D!N:N,PREV_D!$C:$C,'10'!$I$10,PREV_D!A:A,'10'!Z11,PREV_D!B:B,1)</f>
        <v>0</v>
      </c>
      <c r="AY11" s="398">
        <f>SUMIFS(PREV_D!O:O,PREV_D!$C:$C,'10'!$I$10,PREV_D!A:A,'10'!Z11,PREV_D!B:B,1)</f>
        <v>0</v>
      </c>
      <c r="BB11" s="295" t="s">
        <v>137</v>
      </c>
      <c r="BC11" s="398">
        <f>SUMIFS(DES!F:F,DES!K:K,'10'!X11,DES!L:L,'10'!$M$10,DES!H:H,"Efetivado",DES!D:D,'10'!$I$10)</f>
        <v>0</v>
      </c>
      <c r="BD11" s="398">
        <f>SUMIFS(CAR!H:H,CAR!M:M,'10'!X11,CAR!N:N,'10'!$M$10,CAR!D:D,$I$10,CAR!J:J,"Efetivado")</f>
        <v>0</v>
      </c>
    </row>
    <row r="12" spans="1:56" x14ac:dyDescent="0.25">
      <c r="B12" s="65"/>
      <c r="C12" s="195"/>
      <c r="D12" s="74" t="s">
        <v>120</v>
      </c>
      <c r="E12" s="74" t="s">
        <v>47</v>
      </c>
      <c r="F12" s="36" t="s">
        <v>48</v>
      </c>
      <c r="G12" s="65"/>
      <c r="H12" s="195"/>
      <c r="I12" s="74" t="s">
        <v>120</v>
      </c>
      <c r="J12" s="74" t="s">
        <v>47</v>
      </c>
      <c r="K12" s="74" t="s">
        <v>48</v>
      </c>
      <c r="L12" s="65"/>
      <c r="M12" s="65"/>
      <c r="N12" s="65"/>
      <c r="O12" s="65"/>
      <c r="P12" s="65"/>
      <c r="Q12" s="65"/>
      <c r="R12" s="65"/>
      <c r="S12" s="65"/>
      <c r="T12" s="394" t="str">
        <f>CAD!D12</f>
        <v>VENDA DE IMÓVEIS</v>
      </c>
      <c r="V12" s="394" t="str">
        <f>CAD!I12</f>
        <v>REFORMA / IMÓVEL</v>
      </c>
      <c r="X12" s="185">
        <v>4</v>
      </c>
      <c r="Z12" s="185">
        <v>2021</v>
      </c>
      <c r="AA12" s="398">
        <f>SUMIFS(PREV_R!D:D,PREV_R!$C:$C,'10'!$D$10,PREV_R!A:A,Z12,PREV_R!B:B,1)</f>
        <v>0</v>
      </c>
      <c r="AB12" s="398">
        <f>SUMIFS(PREV_R!E:E,PREV_R!$C:$C,'10'!$D$10,PREV_R!A:A,Z12,PREV_R!B:B,1)</f>
        <v>0</v>
      </c>
      <c r="AC12" s="398">
        <f>SUMIFS(PREV_R!F:F,PREV_R!$C:$C,'10'!$D$10,PREV_R!A:A,Z12,PREV_R!B:B,1)</f>
        <v>0</v>
      </c>
      <c r="AD12" s="398">
        <f>SUMIFS(PREV_R!G:G,PREV_R!$C:$C,'10'!$D$10,PREV_R!A:A,Z12,PREV_R!B:B,1)</f>
        <v>0</v>
      </c>
      <c r="AE12" s="398">
        <f>SUMIFS(PREV_R!H:H,PREV_R!$C:$C,'10'!$D$10,PREV_R!A:A,Z12,PREV_R!B:B,1)</f>
        <v>0</v>
      </c>
      <c r="AF12" s="398">
        <f>SUMIFS(PREV_R!I:I,PREV_R!$C:$C,'10'!$D$10,PREV_R!A:A,Z12,PREV_R!B:B,1)</f>
        <v>0</v>
      </c>
      <c r="AG12" s="398">
        <f>SUMIFS(PREV_R!J:J,PREV_R!$C:$C,'10'!$D$10,PREV_R!A:A,Z12,PREV_R!B:B,1)</f>
        <v>0</v>
      </c>
      <c r="AH12" s="398">
        <f>SUMIFS(PREV_R!K:K,PREV_R!$C:$C,'10'!$D$10,PREV_R!A:A,Z12,PREV_R!B:B,1)</f>
        <v>0</v>
      </c>
      <c r="AI12" s="398">
        <f>SUMIFS(PREV_R!L:L,PREV_R!$C:$C,'10'!$D$10,PREV_R!A:A,Z12,PREV_R!B:B,1)</f>
        <v>0</v>
      </c>
      <c r="AJ12" s="398">
        <f>SUMIFS(PREV_R!M:M,PREV_R!$C:$C,'10'!$D$10,PREV_R!A:A,Z12,PREV_R!B:B,1)</f>
        <v>0</v>
      </c>
      <c r="AK12" s="398">
        <f>SUMIFS(PREV_R!N:N,PREV_R!$C:$C,'10'!$D$10,PREV_R!A:A,Z12,PREV_R!B:B,1)</f>
        <v>0</v>
      </c>
      <c r="AL12" s="398">
        <f>SUMIFS(PREV_R!O:O,PREV_R!$C:$C,'10'!$D$10,PREV_R!A:A,Z12,PREV_R!B:B,1)</f>
        <v>0</v>
      </c>
      <c r="AN12" s="398">
        <f>SUMIFS(PREV_D!D:D,PREV_D!$C:$C,'10'!$I$10,PREV_D!A:A,'10'!Z12,PREV_D!B:B,1)</f>
        <v>0</v>
      </c>
      <c r="AO12" s="398">
        <f>SUMIFS(PREV_D!E:E,PREV_D!$C:$C,'10'!$I$10,PREV_D!A:A,'10'!Z12,PREV_D!B:B,1)</f>
        <v>0</v>
      </c>
      <c r="AP12" s="398">
        <f>SUMIFS(PREV_D!F:F,PREV_D!$C:$C,'10'!$I$10,PREV_D!A:A,'10'!Z12,PREV_D!B:B,1)</f>
        <v>0</v>
      </c>
      <c r="AQ12" s="398">
        <f>SUMIFS(PREV_D!G:G,PREV_D!$C:$C,'10'!$I$10,PREV_D!A:A,'10'!Z12,PREV_D!B:B,1)</f>
        <v>0</v>
      </c>
      <c r="AR12" s="398">
        <f>SUMIFS(PREV_D!H:H,PREV_D!$C:$C,'10'!$I$10,PREV_D!A:A,'10'!Z12,PREV_D!B:B,1)</f>
        <v>0</v>
      </c>
      <c r="AS12" s="398">
        <f>SUMIFS(PREV_D!I:I,PREV_D!$C:$C,'10'!$I$10,PREV_D!A:A,'10'!Z12,PREV_D!B:B,1)</f>
        <v>0</v>
      </c>
      <c r="AT12" s="398">
        <f>SUMIFS(PREV_D!J:J,PREV_D!$C:$C,'10'!$I$10,PREV_D!A:A,'10'!Z12,PREV_D!B:B,1)</f>
        <v>0</v>
      </c>
      <c r="AU12" s="398">
        <f>SUMIFS(PREV_D!K:K,PREV_D!$C:$C,'10'!$I$10,PREV_D!A:A,'10'!Z12,PREV_D!B:B,1)</f>
        <v>0</v>
      </c>
      <c r="AV12" s="398">
        <f>SUMIFS(PREV_D!L:L,PREV_D!$C:$C,'10'!$I$10,PREV_D!A:A,'10'!Z12,PREV_D!B:B,1)</f>
        <v>0</v>
      </c>
      <c r="AW12" s="398">
        <f>SUMIFS(PREV_D!M:M,PREV_D!$C:$C,'10'!$I$10,PREV_D!A:A,'10'!Z12,PREV_D!B:B,1)</f>
        <v>0</v>
      </c>
      <c r="AX12" s="398">
        <f>SUMIFS(PREV_D!N:N,PREV_D!$C:$C,'10'!$I$10,PREV_D!A:A,'10'!Z12,PREV_D!B:B,1)</f>
        <v>0</v>
      </c>
      <c r="AY12" s="398">
        <f>SUMIFS(PREV_D!O:O,PREV_D!$C:$C,'10'!$I$10,PREV_D!A:A,'10'!Z12,PREV_D!B:B,1)</f>
        <v>0</v>
      </c>
      <c r="BB12" s="295" t="s">
        <v>138</v>
      </c>
      <c r="BC12" s="398">
        <f>SUMIFS(DES!F:F,DES!K:K,'10'!X12,DES!L:L,'10'!$M$10,DES!H:H,"Efetivado",DES!D:D,'10'!$I$10)</f>
        <v>44</v>
      </c>
      <c r="BD12" s="398">
        <f>SUMIFS(CAR!H:H,CAR!M:M,'10'!X12,CAR!N:N,'10'!$M$10,CAR!D:D,$I$10,CAR!J:J,"Efetivado")</f>
        <v>0</v>
      </c>
    </row>
    <row r="13" spans="1:56" x14ac:dyDescent="0.25">
      <c r="B13" s="65"/>
      <c r="C13" s="74" t="s">
        <v>34</v>
      </c>
      <c r="D13" s="20">
        <f>SUMIFS(REC!F:F,REC!L:L,'10'!$M$10,REC!K:K,'10'!X9,REC!H:H,"Efetivado",REC!D:D,'10'!$D$10)</f>
        <v>0</v>
      </c>
      <c r="E13" s="35">
        <f>SUMIFS(AA9:AA59,$Z$9:$Z$59,$M$10)</f>
        <v>200</v>
      </c>
      <c r="F13" s="37">
        <f>D13-E13</f>
        <v>-200</v>
      </c>
      <c r="G13" s="65"/>
      <c r="H13" s="74" t="s">
        <v>34</v>
      </c>
      <c r="I13" s="20">
        <f>SUM(BC9:BD9)</f>
        <v>1864.64</v>
      </c>
      <c r="J13" s="20">
        <f>SUMIFS(AN9:AN59,$Z$9:$Z$59,$M$10)</f>
        <v>0</v>
      </c>
      <c r="K13" s="20">
        <f>J13-I13</f>
        <v>-1864.64</v>
      </c>
      <c r="L13" s="65"/>
      <c r="M13" s="65"/>
      <c r="N13" s="65"/>
      <c r="O13" s="65"/>
      <c r="P13" s="65"/>
      <c r="Q13" s="65"/>
      <c r="R13" s="65"/>
      <c r="S13" s="65"/>
      <c r="T13" s="394" t="str">
        <f>CAD!D13</f>
        <v>13º SALÁRIO</v>
      </c>
      <c r="V13" s="394" t="str">
        <f>CAD!I13</f>
        <v>OUTROS</v>
      </c>
      <c r="X13" s="185">
        <v>5</v>
      </c>
      <c r="Z13" s="185">
        <v>2022</v>
      </c>
      <c r="AA13" s="398">
        <f>SUMIFS(PREV_R!D:D,PREV_R!$C:$C,'10'!$D$10,PREV_R!A:A,Z13,PREV_R!B:B,1)</f>
        <v>0</v>
      </c>
      <c r="AB13" s="398">
        <f>SUMIFS(PREV_R!E:E,PREV_R!$C:$C,'10'!$D$10,PREV_R!A:A,Z13,PREV_R!B:B,1)</f>
        <v>0</v>
      </c>
      <c r="AC13" s="398">
        <f>SUMIFS(PREV_R!F:F,PREV_R!$C:$C,'10'!$D$10,PREV_R!A:A,Z13,PREV_R!B:B,1)</f>
        <v>0</v>
      </c>
      <c r="AD13" s="398">
        <f>SUMIFS(PREV_R!G:G,PREV_R!$C:$C,'10'!$D$10,PREV_R!A:A,Z13,PREV_R!B:B,1)</f>
        <v>0</v>
      </c>
      <c r="AE13" s="398">
        <f>SUMIFS(PREV_R!H:H,PREV_R!$C:$C,'10'!$D$10,PREV_R!A:A,Z13,PREV_R!B:B,1)</f>
        <v>0</v>
      </c>
      <c r="AF13" s="398">
        <f>SUMIFS(PREV_R!I:I,PREV_R!$C:$C,'10'!$D$10,PREV_R!A:A,Z13,PREV_R!B:B,1)</f>
        <v>0</v>
      </c>
      <c r="AG13" s="398">
        <f>SUMIFS(PREV_R!J:J,PREV_R!$C:$C,'10'!$D$10,PREV_R!A:A,Z13,PREV_R!B:B,1)</f>
        <v>0</v>
      </c>
      <c r="AH13" s="398">
        <f>SUMIFS(PREV_R!K:K,PREV_R!$C:$C,'10'!$D$10,PREV_R!A:A,Z13,PREV_R!B:B,1)</f>
        <v>0</v>
      </c>
      <c r="AI13" s="398">
        <f>SUMIFS(PREV_R!L:L,PREV_R!$C:$C,'10'!$D$10,PREV_R!A:A,Z13,PREV_R!B:B,1)</f>
        <v>0</v>
      </c>
      <c r="AJ13" s="398">
        <f>SUMIFS(PREV_R!M:M,PREV_R!$C:$C,'10'!$D$10,PREV_R!A:A,Z13,PREV_R!B:B,1)</f>
        <v>0</v>
      </c>
      <c r="AK13" s="398">
        <f>SUMIFS(PREV_R!N:N,PREV_R!$C:$C,'10'!$D$10,PREV_R!A:A,Z13,PREV_R!B:B,1)</f>
        <v>0</v>
      </c>
      <c r="AL13" s="398">
        <f>SUMIFS(PREV_R!O:O,PREV_R!$C:$C,'10'!$D$10,PREV_R!A:A,Z13,PREV_R!B:B,1)</f>
        <v>0</v>
      </c>
      <c r="AN13" s="398">
        <f>SUMIFS(PREV_D!D:D,PREV_D!$C:$C,'10'!$I$10,PREV_D!A:A,'10'!Z13,PREV_D!B:B,1)</f>
        <v>0</v>
      </c>
      <c r="AO13" s="398">
        <f>SUMIFS(PREV_D!E:E,PREV_D!$C:$C,'10'!$I$10,PREV_D!A:A,'10'!Z13,PREV_D!B:B,1)</f>
        <v>0</v>
      </c>
      <c r="AP13" s="398">
        <f>SUMIFS(PREV_D!F:F,PREV_D!$C:$C,'10'!$I$10,PREV_D!A:A,'10'!Z13,PREV_D!B:B,1)</f>
        <v>0</v>
      </c>
      <c r="AQ13" s="398">
        <f>SUMIFS(PREV_D!G:G,PREV_D!$C:$C,'10'!$I$10,PREV_D!A:A,'10'!Z13,PREV_D!B:B,1)</f>
        <v>0</v>
      </c>
      <c r="AR13" s="398">
        <f>SUMIFS(PREV_D!H:H,PREV_D!$C:$C,'10'!$I$10,PREV_D!A:A,'10'!Z13,PREV_D!B:B,1)</f>
        <v>0</v>
      </c>
      <c r="AS13" s="398">
        <f>SUMIFS(PREV_D!I:I,PREV_D!$C:$C,'10'!$I$10,PREV_D!A:A,'10'!Z13,PREV_D!B:B,1)</f>
        <v>0</v>
      </c>
      <c r="AT13" s="398">
        <f>SUMIFS(PREV_D!J:J,PREV_D!$C:$C,'10'!$I$10,PREV_D!A:A,'10'!Z13,PREV_D!B:B,1)</f>
        <v>0</v>
      </c>
      <c r="AU13" s="398">
        <f>SUMIFS(PREV_D!K:K,PREV_D!$C:$C,'10'!$I$10,PREV_D!A:A,'10'!Z13,PREV_D!B:B,1)</f>
        <v>0</v>
      </c>
      <c r="AV13" s="398">
        <f>SUMIFS(PREV_D!L:L,PREV_D!$C:$C,'10'!$I$10,PREV_D!A:A,'10'!Z13,PREV_D!B:B,1)</f>
        <v>0</v>
      </c>
      <c r="AW13" s="398">
        <f>SUMIFS(PREV_D!M:M,PREV_D!$C:$C,'10'!$I$10,PREV_D!A:A,'10'!Z13,PREV_D!B:B,1)</f>
        <v>0</v>
      </c>
      <c r="AX13" s="398">
        <f>SUMIFS(PREV_D!N:N,PREV_D!$C:$C,'10'!$I$10,PREV_D!A:A,'10'!Z13,PREV_D!B:B,1)</f>
        <v>0</v>
      </c>
      <c r="AY13" s="398">
        <f>SUMIFS(PREV_D!O:O,PREV_D!$C:$C,'10'!$I$10,PREV_D!A:A,'10'!Z13,PREV_D!B:B,1)</f>
        <v>0</v>
      </c>
      <c r="BB13" s="295" t="s">
        <v>139</v>
      </c>
      <c r="BC13" s="398">
        <f>SUMIFS(DES!F:F,DES!K:K,'10'!X13,DES!L:L,'10'!$M$10,DES!H:H,"Efetivado",DES!D:D,'10'!$I$10)</f>
        <v>0</v>
      </c>
      <c r="BD13" s="398">
        <f>SUMIFS(CAR!H:H,CAR!M:M,'10'!X13,CAR!N:N,'10'!$M$10,CAR!D:D,$I$10,CAR!J:J,"Efetivado")</f>
        <v>0</v>
      </c>
    </row>
    <row r="14" spans="1:56" x14ac:dyDescent="0.25">
      <c r="B14" s="65"/>
      <c r="C14" s="74" t="s">
        <v>35</v>
      </c>
      <c r="D14" s="20">
        <f>SUMIFS(REC!F:F,REC!L:L,'10'!$M$10,REC!K:K,'10'!X10,REC!H:H,"Efetivado",REC!D:D,'10'!$D$10)</f>
        <v>500</v>
      </c>
      <c r="E14" s="20">
        <f>SUMIFS(AB9:AB59,$Z$9:$Z$59,$M$10)</f>
        <v>200</v>
      </c>
      <c r="F14" s="25">
        <f t="shared" ref="F14:F24" si="0">D14-E14</f>
        <v>300</v>
      </c>
      <c r="G14" s="65"/>
      <c r="H14" s="74" t="s">
        <v>35</v>
      </c>
      <c r="I14" s="20">
        <f t="shared" ref="I14:I24" si="1">SUM(BC10:BD10)</f>
        <v>0</v>
      </c>
      <c r="J14" s="20">
        <f>SUMIFS(AO9:AO59,$Z$9:$Z$59,$M$10)</f>
        <v>0</v>
      </c>
      <c r="K14" s="20">
        <f t="shared" ref="K14:K24" si="2">J14-I14</f>
        <v>0</v>
      </c>
      <c r="L14" s="65"/>
      <c r="M14" s="65"/>
      <c r="N14" s="65"/>
      <c r="O14" s="65"/>
      <c r="P14" s="65"/>
      <c r="Q14" s="65"/>
      <c r="R14" s="65"/>
      <c r="S14" s="65"/>
      <c r="T14" s="394" t="str">
        <f>CAD!D14</f>
        <v>FÉRIAS</v>
      </c>
      <c r="V14" s="394" t="str">
        <f>CAD!I14</f>
        <v>VESTUÁRIO</v>
      </c>
      <c r="X14" s="185">
        <v>6</v>
      </c>
      <c r="Z14" s="185">
        <v>2023</v>
      </c>
      <c r="AA14" s="398">
        <f>SUMIFS(PREV_R!D:D,PREV_R!$C:$C,'10'!$D$10,PREV_R!A:A,Z14,PREV_R!B:B,1)</f>
        <v>0</v>
      </c>
      <c r="AB14" s="398">
        <f>SUMIFS(PREV_R!E:E,PREV_R!$C:$C,'10'!$D$10,PREV_R!A:A,Z14,PREV_R!B:B,1)</f>
        <v>0</v>
      </c>
      <c r="AC14" s="398">
        <f>SUMIFS(PREV_R!F:F,PREV_R!$C:$C,'10'!$D$10,PREV_R!A:A,Z14,PREV_R!B:B,1)</f>
        <v>0</v>
      </c>
      <c r="AD14" s="398">
        <f>SUMIFS(PREV_R!G:G,PREV_R!$C:$C,'10'!$D$10,PREV_R!A:A,Z14,PREV_R!B:B,1)</f>
        <v>0</v>
      </c>
      <c r="AE14" s="398">
        <f>SUMIFS(PREV_R!H:H,PREV_R!$C:$C,'10'!$D$10,PREV_R!A:A,Z14,PREV_R!B:B,1)</f>
        <v>0</v>
      </c>
      <c r="AF14" s="398">
        <f>SUMIFS(PREV_R!I:I,PREV_R!$C:$C,'10'!$D$10,PREV_R!A:A,Z14,PREV_R!B:B,1)</f>
        <v>0</v>
      </c>
      <c r="AG14" s="398">
        <f>SUMIFS(PREV_R!J:J,PREV_R!$C:$C,'10'!$D$10,PREV_R!A:A,Z14,PREV_R!B:B,1)</f>
        <v>0</v>
      </c>
      <c r="AH14" s="398">
        <f>SUMIFS(PREV_R!K:K,PREV_R!$C:$C,'10'!$D$10,PREV_R!A:A,Z14,PREV_R!B:B,1)</f>
        <v>0</v>
      </c>
      <c r="AI14" s="398">
        <f>SUMIFS(PREV_R!L:L,PREV_R!$C:$C,'10'!$D$10,PREV_R!A:A,Z14,PREV_R!B:B,1)</f>
        <v>0</v>
      </c>
      <c r="AJ14" s="398">
        <f>SUMIFS(PREV_R!M:M,PREV_R!$C:$C,'10'!$D$10,PREV_R!A:A,Z14,PREV_R!B:B,1)</f>
        <v>0</v>
      </c>
      <c r="AK14" s="398">
        <f>SUMIFS(PREV_R!N:N,PREV_R!$C:$C,'10'!$D$10,PREV_R!A:A,Z14,PREV_R!B:B,1)</f>
        <v>0</v>
      </c>
      <c r="AL14" s="398">
        <f>SUMIFS(PREV_R!O:O,PREV_R!$C:$C,'10'!$D$10,PREV_R!A:A,Z14,PREV_R!B:B,1)</f>
        <v>0</v>
      </c>
      <c r="AN14" s="398">
        <f>SUMIFS(PREV_D!D:D,PREV_D!$C:$C,'10'!$I$10,PREV_D!A:A,'10'!Z14,PREV_D!B:B,1)</f>
        <v>0</v>
      </c>
      <c r="AO14" s="398">
        <f>SUMIFS(PREV_D!E:E,PREV_D!$C:$C,'10'!$I$10,PREV_D!A:A,'10'!Z14,PREV_D!B:B,1)</f>
        <v>0</v>
      </c>
      <c r="AP14" s="398">
        <f>SUMIFS(PREV_D!F:F,PREV_D!$C:$C,'10'!$I$10,PREV_D!A:A,'10'!Z14,PREV_D!B:B,1)</f>
        <v>0</v>
      </c>
      <c r="AQ14" s="398">
        <f>SUMIFS(PREV_D!G:G,PREV_D!$C:$C,'10'!$I$10,PREV_D!A:A,'10'!Z14,PREV_D!B:B,1)</f>
        <v>0</v>
      </c>
      <c r="AR14" s="398">
        <f>SUMIFS(PREV_D!H:H,PREV_D!$C:$C,'10'!$I$10,PREV_D!A:A,'10'!Z14,PREV_D!B:B,1)</f>
        <v>0</v>
      </c>
      <c r="AS14" s="398">
        <f>SUMIFS(PREV_D!I:I,PREV_D!$C:$C,'10'!$I$10,PREV_D!A:A,'10'!Z14,PREV_D!B:B,1)</f>
        <v>0</v>
      </c>
      <c r="AT14" s="398">
        <f>SUMIFS(PREV_D!J:J,PREV_D!$C:$C,'10'!$I$10,PREV_D!A:A,'10'!Z14,PREV_D!B:B,1)</f>
        <v>0</v>
      </c>
      <c r="AU14" s="398">
        <f>SUMIFS(PREV_D!K:K,PREV_D!$C:$C,'10'!$I$10,PREV_D!A:A,'10'!Z14,PREV_D!B:B,1)</f>
        <v>0</v>
      </c>
      <c r="AV14" s="398">
        <f>SUMIFS(PREV_D!L:L,PREV_D!$C:$C,'10'!$I$10,PREV_D!A:A,'10'!Z14,PREV_D!B:B,1)</f>
        <v>0</v>
      </c>
      <c r="AW14" s="398">
        <f>SUMIFS(PREV_D!M:M,PREV_D!$C:$C,'10'!$I$10,PREV_D!A:A,'10'!Z14,PREV_D!B:B,1)</f>
        <v>0</v>
      </c>
      <c r="AX14" s="398">
        <f>SUMIFS(PREV_D!N:N,PREV_D!$C:$C,'10'!$I$10,PREV_D!A:A,'10'!Z14,PREV_D!B:B,1)</f>
        <v>0</v>
      </c>
      <c r="AY14" s="398">
        <f>SUMIFS(PREV_D!O:O,PREV_D!$C:$C,'10'!$I$10,PREV_D!A:A,'10'!Z14,PREV_D!B:B,1)</f>
        <v>0</v>
      </c>
      <c r="BB14" s="295" t="s">
        <v>140</v>
      </c>
      <c r="BC14" s="398">
        <f>SUMIFS(DES!F:F,DES!K:K,'10'!X14,DES!L:L,'10'!$M$10,DES!H:H,"Efetivado",DES!D:D,'10'!$I$10)</f>
        <v>0</v>
      </c>
      <c r="BD14" s="398">
        <f>SUMIFS(CAR!H:H,CAR!M:M,'10'!X14,CAR!N:N,'10'!$M$10,CAR!D:D,$I$10,CAR!J:J,"Efetivado")</f>
        <v>0</v>
      </c>
    </row>
    <row r="15" spans="1:56" x14ac:dyDescent="0.25">
      <c r="B15" s="65"/>
      <c r="C15" s="74" t="s">
        <v>36</v>
      </c>
      <c r="D15" s="20">
        <f>SUMIFS(REC!F:F,REC!L:L,'10'!$M$10,REC!K:K,'10'!X11,REC!H:H,"Efetivado",REC!D:D,'10'!$D$10)</f>
        <v>150</v>
      </c>
      <c r="E15" s="20">
        <f>SUMIFS(AC9:AC59,$Z$9:$Z$59,$M$10)</f>
        <v>200</v>
      </c>
      <c r="F15" s="20">
        <f t="shared" si="0"/>
        <v>-50</v>
      </c>
      <c r="G15" s="65"/>
      <c r="H15" s="74" t="s">
        <v>36</v>
      </c>
      <c r="I15" s="20">
        <f t="shared" si="1"/>
        <v>0</v>
      </c>
      <c r="J15" s="20">
        <f>SUMIFS(AP9:AP59,$Z$9:$Z$59,$M$10)</f>
        <v>1200</v>
      </c>
      <c r="K15" s="20">
        <f t="shared" si="2"/>
        <v>1200</v>
      </c>
      <c r="L15" s="65"/>
      <c r="M15" s="65"/>
      <c r="N15" s="65"/>
      <c r="O15" s="65"/>
      <c r="P15" s="65"/>
      <c r="Q15" s="65"/>
      <c r="R15" s="65"/>
      <c r="S15" s="65"/>
      <c r="T15" s="394" t="str">
        <f>CAD!D15</f>
        <v>RENDIMENTOS</v>
      </c>
      <c r="V15" s="394" t="str">
        <f>CAD!I15</f>
        <v>PARCELA - CASA</v>
      </c>
      <c r="X15" s="185">
        <v>7</v>
      </c>
      <c r="Z15" s="185">
        <v>2024</v>
      </c>
      <c r="AA15" s="398">
        <f>SUMIFS(PREV_R!D:D,PREV_R!$C:$C,'10'!$D$10,PREV_R!A:A,Z15,PREV_R!B:B,1)</f>
        <v>0</v>
      </c>
      <c r="AB15" s="398">
        <f>SUMIFS(PREV_R!E:E,PREV_R!$C:$C,'10'!$D$10,PREV_R!A:A,Z15,PREV_R!B:B,1)</f>
        <v>0</v>
      </c>
      <c r="AC15" s="398">
        <f>SUMIFS(PREV_R!F:F,PREV_R!$C:$C,'10'!$D$10,PREV_R!A:A,Z15,PREV_R!B:B,1)</f>
        <v>0</v>
      </c>
      <c r="AD15" s="398">
        <f>SUMIFS(PREV_R!G:G,PREV_R!$C:$C,'10'!$D$10,PREV_R!A:A,Z15,PREV_R!B:B,1)</f>
        <v>0</v>
      </c>
      <c r="AE15" s="398">
        <f>SUMIFS(PREV_R!H:H,PREV_R!$C:$C,'10'!$D$10,PREV_R!A:A,Z15,PREV_R!B:B,1)</f>
        <v>0</v>
      </c>
      <c r="AF15" s="398">
        <f>SUMIFS(PREV_R!I:I,PREV_R!$C:$C,'10'!$D$10,PREV_R!A:A,Z15,PREV_R!B:B,1)</f>
        <v>0</v>
      </c>
      <c r="AG15" s="398">
        <f>SUMIFS(PREV_R!J:J,PREV_R!$C:$C,'10'!$D$10,PREV_R!A:A,Z15,PREV_R!B:B,1)</f>
        <v>0</v>
      </c>
      <c r="AH15" s="398">
        <f>SUMIFS(PREV_R!K:K,PREV_R!$C:$C,'10'!$D$10,PREV_R!A:A,Z15,PREV_R!B:B,1)</f>
        <v>0</v>
      </c>
      <c r="AI15" s="398">
        <f>SUMIFS(PREV_R!L:L,PREV_R!$C:$C,'10'!$D$10,PREV_R!A:A,Z15,PREV_R!B:B,1)</f>
        <v>0</v>
      </c>
      <c r="AJ15" s="398">
        <f>SUMIFS(PREV_R!M:M,PREV_R!$C:$C,'10'!$D$10,PREV_R!A:A,Z15,PREV_R!B:B,1)</f>
        <v>0</v>
      </c>
      <c r="AK15" s="398">
        <f>SUMIFS(PREV_R!N:N,PREV_R!$C:$C,'10'!$D$10,PREV_R!A:A,Z15,PREV_R!B:B,1)</f>
        <v>0</v>
      </c>
      <c r="AL15" s="398">
        <f>SUMIFS(PREV_R!O:O,PREV_R!$C:$C,'10'!$D$10,PREV_R!A:A,Z15,PREV_R!B:B,1)</f>
        <v>0</v>
      </c>
      <c r="AN15" s="398">
        <f>SUMIFS(PREV_D!D:D,PREV_D!$C:$C,'10'!$I$10,PREV_D!A:A,'10'!Z15,PREV_D!B:B,1)</f>
        <v>0</v>
      </c>
      <c r="AO15" s="398">
        <f>SUMIFS(PREV_D!E:E,PREV_D!$C:$C,'10'!$I$10,PREV_D!A:A,'10'!Z15,PREV_D!B:B,1)</f>
        <v>0</v>
      </c>
      <c r="AP15" s="398">
        <f>SUMIFS(PREV_D!F:F,PREV_D!$C:$C,'10'!$I$10,PREV_D!A:A,'10'!Z15,PREV_D!B:B,1)</f>
        <v>0</v>
      </c>
      <c r="AQ15" s="398">
        <f>SUMIFS(PREV_D!G:G,PREV_D!$C:$C,'10'!$I$10,PREV_D!A:A,'10'!Z15,PREV_D!B:B,1)</f>
        <v>0</v>
      </c>
      <c r="AR15" s="398">
        <f>SUMIFS(PREV_D!H:H,PREV_D!$C:$C,'10'!$I$10,PREV_D!A:A,'10'!Z15,PREV_D!B:B,1)</f>
        <v>0</v>
      </c>
      <c r="AS15" s="398">
        <f>SUMIFS(PREV_D!I:I,PREV_D!$C:$C,'10'!$I$10,PREV_D!A:A,'10'!Z15,PREV_D!B:B,1)</f>
        <v>0</v>
      </c>
      <c r="AT15" s="398">
        <f>SUMIFS(PREV_D!J:J,PREV_D!$C:$C,'10'!$I$10,PREV_D!A:A,'10'!Z15,PREV_D!B:B,1)</f>
        <v>0</v>
      </c>
      <c r="AU15" s="398">
        <f>SUMIFS(PREV_D!K:K,PREV_D!$C:$C,'10'!$I$10,PREV_D!A:A,'10'!Z15,PREV_D!B:B,1)</f>
        <v>0</v>
      </c>
      <c r="AV15" s="398">
        <f>SUMIFS(PREV_D!L:L,PREV_D!$C:$C,'10'!$I$10,PREV_D!A:A,'10'!Z15,PREV_D!B:B,1)</f>
        <v>0</v>
      </c>
      <c r="AW15" s="398">
        <f>SUMIFS(PREV_D!M:M,PREV_D!$C:$C,'10'!$I$10,PREV_D!A:A,'10'!Z15,PREV_D!B:B,1)</f>
        <v>0</v>
      </c>
      <c r="AX15" s="398">
        <f>SUMIFS(PREV_D!N:N,PREV_D!$C:$C,'10'!$I$10,PREV_D!A:A,'10'!Z15,PREV_D!B:B,1)</f>
        <v>0</v>
      </c>
      <c r="AY15" s="398">
        <f>SUMIFS(PREV_D!O:O,PREV_D!$C:$C,'10'!$I$10,PREV_D!A:A,'10'!Z15,PREV_D!B:B,1)</f>
        <v>0</v>
      </c>
      <c r="BB15" s="295" t="s">
        <v>141</v>
      </c>
      <c r="BC15" s="398">
        <f>SUMIFS(DES!F:F,DES!K:K,'10'!X15,DES!L:L,'10'!$M$10,DES!H:H,"Efetivado",DES!D:D,'10'!$I$10)</f>
        <v>0</v>
      </c>
      <c r="BD15" s="398">
        <f>SUMIFS(CAR!H:H,CAR!M:M,'10'!X15,CAR!N:N,'10'!$M$10,CAR!D:D,$I$10,CAR!J:J,"Efetivado")</f>
        <v>0</v>
      </c>
    </row>
    <row r="16" spans="1:56" x14ac:dyDescent="0.25">
      <c r="B16" s="65"/>
      <c r="C16" s="74" t="s">
        <v>37</v>
      </c>
      <c r="D16" s="20">
        <f>SUMIFS(REC!F:F,REC!L:L,'10'!$M$10,REC!K:K,'10'!X12,REC!H:H,"Efetivado",REC!D:D,'10'!$D$10)</f>
        <v>0</v>
      </c>
      <c r="E16" s="20">
        <f>SUMIFS(AD9:AD59,$Z$9:$Z$59,$M$10)</f>
        <v>200</v>
      </c>
      <c r="F16" s="20">
        <f t="shared" si="0"/>
        <v>-200</v>
      </c>
      <c r="G16" s="65"/>
      <c r="H16" s="74" t="s">
        <v>37</v>
      </c>
      <c r="I16" s="20">
        <f t="shared" si="1"/>
        <v>44</v>
      </c>
      <c r="J16" s="20">
        <f>SUMIFS(AQ9:AQ59,$Z$9:$Z$59,$M$10)</f>
        <v>1200</v>
      </c>
      <c r="K16" s="20">
        <f t="shared" si="2"/>
        <v>1156</v>
      </c>
      <c r="L16" s="65"/>
      <c r="M16" s="65"/>
      <c r="N16" s="65"/>
      <c r="O16" s="65"/>
      <c r="P16" s="65"/>
      <c r="Q16" s="65"/>
      <c r="R16" s="65"/>
      <c r="S16" s="65"/>
      <c r="T16" s="394">
        <f>CAD!D16</f>
        <v>0</v>
      </c>
      <c r="V16" s="394" t="str">
        <f>CAD!I16</f>
        <v>SAÚDE</v>
      </c>
      <c r="X16" s="185">
        <v>8</v>
      </c>
      <c r="Z16" s="185">
        <v>2025</v>
      </c>
      <c r="AA16" s="398">
        <f>SUMIFS(PREV_R!D:D,PREV_R!$C:$C,'10'!$D$10,PREV_R!A:A,Z16,PREV_R!B:B,1)</f>
        <v>0</v>
      </c>
      <c r="AB16" s="398">
        <f>SUMIFS(PREV_R!E:E,PREV_R!$C:$C,'10'!$D$10,PREV_R!A:A,Z16,PREV_R!B:B,1)</f>
        <v>0</v>
      </c>
      <c r="AC16" s="398">
        <f>SUMIFS(PREV_R!F:F,PREV_R!$C:$C,'10'!$D$10,PREV_R!A:A,Z16,PREV_R!B:B,1)</f>
        <v>0</v>
      </c>
      <c r="AD16" s="398">
        <f>SUMIFS(PREV_R!G:G,PREV_R!$C:$C,'10'!$D$10,PREV_R!A:A,Z16,PREV_R!B:B,1)</f>
        <v>0</v>
      </c>
      <c r="AE16" s="398">
        <f>SUMIFS(PREV_R!H:H,PREV_R!$C:$C,'10'!$D$10,PREV_R!A:A,Z16,PREV_R!B:B,1)</f>
        <v>0</v>
      </c>
      <c r="AF16" s="398">
        <f>SUMIFS(PREV_R!I:I,PREV_R!$C:$C,'10'!$D$10,PREV_R!A:A,Z16,PREV_R!B:B,1)</f>
        <v>0</v>
      </c>
      <c r="AG16" s="398">
        <f>SUMIFS(PREV_R!J:J,PREV_R!$C:$C,'10'!$D$10,PREV_R!A:A,Z16,PREV_R!B:B,1)</f>
        <v>0</v>
      </c>
      <c r="AH16" s="398">
        <f>SUMIFS(PREV_R!K:K,PREV_R!$C:$C,'10'!$D$10,PREV_R!A:A,Z16,PREV_R!B:B,1)</f>
        <v>0</v>
      </c>
      <c r="AI16" s="398">
        <f>SUMIFS(PREV_R!L:L,PREV_R!$C:$C,'10'!$D$10,PREV_R!A:A,Z16,PREV_R!B:B,1)</f>
        <v>0</v>
      </c>
      <c r="AJ16" s="398">
        <f>SUMIFS(PREV_R!M:M,PREV_R!$C:$C,'10'!$D$10,PREV_R!A:A,Z16,PREV_R!B:B,1)</f>
        <v>0</v>
      </c>
      <c r="AK16" s="398">
        <f>SUMIFS(PREV_R!N:N,PREV_R!$C:$C,'10'!$D$10,PREV_R!A:A,Z16,PREV_R!B:B,1)</f>
        <v>0</v>
      </c>
      <c r="AL16" s="398">
        <f>SUMIFS(PREV_R!O:O,PREV_R!$C:$C,'10'!$D$10,PREV_R!A:A,Z16,PREV_R!B:B,1)</f>
        <v>0</v>
      </c>
      <c r="AN16" s="398">
        <f>SUMIFS(PREV_D!D:D,PREV_D!$C:$C,'10'!$I$10,PREV_D!A:A,'10'!Z16,PREV_D!B:B,1)</f>
        <v>0</v>
      </c>
      <c r="AO16" s="398">
        <f>SUMIFS(PREV_D!E:E,PREV_D!$C:$C,'10'!$I$10,PREV_D!A:A,'10'!Z16,PREV_D!B:B,1)</f>
        <v>0</v>
      </c>
      <c r="AP16" s="398">
        <f>SUMIFS(PREV_D!F:F,PREV_D!$C:$C,'10'!$I$10,PREV_D!A:A,'10'!Z16,PREV_D!B:B,1)</f>
        <v>0</v>
      </c>
      <c r="AQ16" s="398">
        <f>SUMIFS(PREV_D!G:G,PREV_D!$C:$C,'10'!$I$10,PREV_D!A:A,'10'!Z16,PREV_D!B:B,1)</f>
        <v>0</v>
      </c>
      <c r="AR16" s="398">
        <f>SUMIFS(PREV_D!H:H,PREV_D!$C:$C,'10'!$I$10,PREV_D!A:A,'10'!Z16,PREV_D!B:B,1)</f>
        <v>0</v>
      </c>
      <c r="AS16" s="398">
        <f>SUMIFS(PREV_D!I:I,PREV_D!$C:$C,'10'!$I$10,PREV_D!A:A,'10'!Z16,PREV_D!B:B,1)</f>
        <v>0</v>
      </c>
      <c r="AT16" s="398">
        <f>SUMIFS(PREV_D!J:J,PREV_D!$C:$C,'10'!$I$10,PREV_D!A:A,'10'!Z16,PREV_D!B:B,1)</f>
        <v>0</v>
      </c>
      <c r="AU16" s="398">
        <f>SUMIFS(PREV_D!K:K,PREV_D!$C:$C,'10'!$I$10,PREV_D!A:A,'10'!Z16,PREV_D!B:B,1)</f>
        <v>0</v>
      </c>
      <c r="AV16" s="398">
        <f>SUMIFS(PREV_D!L:L,PREV_D!$C:$C,'10'!$I$10,PREV_D!A:A,'10'!Z16,PREV_D!B:B,1)</f>
        <v>0</v>
      </c>
      <c r="AW16" s="398">
        <f>SUMIFS(PREV_D!M:M,PREV_D!$C:$C,'10'!$I$10,PREV_D!A:A,'10'!Z16,PREV_D!B:B,1)</f>
        <v>0</v>
      </c>
      <c r="AX16" s="398">
        <f>SUMIFS(PREV_D!N:N,PREV_D!$C:$C,'10'!$I$10,PREV_D!A:A,'10'!Z16,PREV_D!B:B,1)</f>
        <v>0</v>
      </c>
      <c r="AY16" s="398">
        <f>SUMIFS(PREV_D!O:O,PREV_D!$C:$C,'10'!$I$10,PREV_D!A:A,'10'!Z16,PREV_D!B:B,1)</f>
        <v>0</v>
      </c>
      <c r="BB16" s="295" t="s">
        <v>142</v>
      </c>
      <c r="BC16" s="398">
        <f>SUMIFS(DES!F:F,DES!K:K,'10'!X16,DES!L:L,'10'!$M$10,DES!H:H,"Efetivado",DES!D:D,'10'!$I$10)</f>
        <v>0</v>
      </c>
      <c r="BD16" s="398">
        <f>SUMIFS(CAR!H:H,CAR!M:M,'10'!X16,CAR!N:N,'10'!$M$10,CAR!D:D,$I$10,CAR!J:J,"Efetivado")</f>
        <v>0</v>
      </c>
    </row>
    <row r="17" spans="2:56" x14ac:dyDescent="0.25">
      <c r="B17" s="65"/>
      <c r="C17" s="74" t="s">
        <v>38</v>
      </c>
      <c r="D17" s="20">
        <f>SUMIFS(REC!F:F,REC!L:L,'10'!$M$10,REC!K:K,'10'!X13,REC!H:H,"Efetivado",REC!D:D,'10'!$D$10)</f>
        <v>600</v>
      </c>
      <c r="E17" s="20">
        <f>SUMIFS(AE9:AE59,$Z$9:$Z$59,$M$10)</f>
        <v>200</v>
      </c>
      <c r="F17" s="20">
        <f t="shared" si="0"/>
        <v>400</v>
      </c>
      <c r="G17" s="65"/>
      <c r="H17" s="74" t="s">
        <v>38</v>
      </c>
      <c r="I17" s="20">
        <f t="shared" si="1"/>
        <v>0</v>
      </c>
      <c r="J17" s="20">
        <f>SUMIFS(AR9:AR59,$Z$9:$Z$59,$M$10)</f>
        <v>1200</v>
      </c>
      <c r="K17" s="20">
        <f t="shared" si="2"/>
        <v>1200</v>
      </c>
      <c r="L17" s="65"/>
      <c r="M17" s="65"/>
      <c r="N17" s="65"/>
      <c r="O17" s="65"/>
      <c r="P17" s="65"/>
      <c r="Q17" s="65"/>
      <c r="R17" s="65"/>
      <c r="S17" s="65"/>
      <c r="T17" s="394">
        <f>CAD!D17</f>
        <v>0</v>
      </c>
      <c r="V17" s="394">
        <f>CAD!I17</f>
        <v>0</v>
      </c>
      <c r="X17" s="185">
        <v>9</v>
      </c>
      <c r="Z17" s="185">
        <v>2026</v>
      </c>
      <c r="AA17" s="398">
        <f>SUMIFS(PREV_R!D:D,PREV_R!$C:$C,'10'!$D$10,PREV_R!A:A,Z17,PREV_R!B:B,1)</f>
        <v>0</v>
      </c>
      <c r="AB17" s="398">
        <f>SUMIFS(PREV_R!E:E,PREV_R!$C:$C,'10'!$D$10,PREV_R!A:A,Z17,PREV_R!B:B,1)</f>
        <v>0</v>
      </c>
      <c r="AC17" s="398">
        <f>SUMIFS(PREV_R!F:F,PREV_R!$C:$C,'10'!$D$10,PREV_R!A:A,Z17,PREV_R!B:B,1)</f>
        <v>0</v>
      </c>
      <c r="AD17" s="398">
        <f>SUMIFS(PREV_R!G:G,PREV_R!$C:$C,'10'!$D$10,PREV_R!A:A,Z17,PREV_R!B:B,1)</f>
        <v>0</v>
      </c>
      <c r="AE17" s="398">
        <f>SUMIFS(PREV_R!H:H,PREV_R!$C:$C,'10'!$D$10,PREV_R!A:A,Z17,PREV_R!B:B,1)</f>
        <v>0</v>
      </c>
      <c r="AF17" s="398">
        <f>SUMIFS(PREV_R!I:I,PREV_R!$C:$C,'10'!$D$10,PREV_R!A:A,Z17,PREV_R!B:B,1)</f>
        <v>0</v>
      </c>
      <c r="AG17" s="398">
        <f>SUMIFS(PREV_R!J:J,PREV_R!$C:$C,'10'!$D$10,PREV_R!A:A,Z17,PREV_R!B:B,1)</f>
        <v>0</v>
      </c>
      <c r="AH17" s="398">
        <f>SUMIFS(PREV_R!K:K,PREV_R!$C:$C,'10'!$D$10,PREV_R!A:A,Z17,PREV_R!B:B,1)</f>
        <v>0</v>
      </c>
      <c r="AI17" s="398">
        <f>SUMIFS(PREV_R!L:L,PREV_R!$C:$C,'10'!$D$10,PREV_R!A:A,Z17,PREV_R!B:B,1)</f>
        <v>0</v>
      </c>
      <c r="AJ17" s="398">
        <f>SUMIFS(PREV_R!M:M,PREV_R!$C:$C,'10'!$D$10,PREV_R!A:A,Z17,PREV_R!B:B,1)</f>
        <v>0</v>
      </c>
      <c r="AK17" s="398">
        <f>SUMIFS(PREV_R!N:N,PREV_R!$C:$C,'10'!$D$10,PREV_R!A:A,Z17,PREV_R!B:B,1)</f>
        <v>0</v>
      </c>
      <c r="AL17" s="398">
        <f>SUMIFS(PREV_R!O:O,PREV_R!$C:$C,'10'!$D$10,PREV_R!A:A,Z17,PREV_R!B:B,1)</f>
        <v>0</v>
      </c>
      <c r="AN17" s="398">
        <f>SUMIFS(PREV_D!D:D,PREV_D!$C:$C,'10'!$I$10,PREV_D!A:A,'10'!Z17,PREV_D!B:B,1)</f>
        <v>0</v>
      </c>
      <c r="AO17" s="398">
        <f>SUMIFS(PREV_D!E:E,PREV_D!$C:$C,'10'!$I$10,PREV_D!A:A,'10'!Z17,PREV_D!B:B,1)</f>
        <v>0</v>
      </c>
      <c r="AP17" s="398">
        <f>SUMIFS(PREV_D!F:F,PREV_D!$C:$C,'10'!$I$10,PREV_D!A:A,'10'!Z17,PREV_D!B:B,1)</f>
        <v>0</v>
      </c>
      <c r="AQ17" s="398">
        <f>SUMIFS(PREV_D!G:G,PREV_D!$C:$C,'10'!$I$10,PREV_D!A:A,'10'!Z17,PREV_D!B:B,1)</f>
        <v>0</v>
      </c>
      <c r="AR17" s="398">
        <f>SUMIFS(PREV_D!H:H,PREV_D!$C:$C,'10'!$I$10,PREV_D!A:A,'10'!Z17,PREV_D!B:B,1)</f>
        <v>0</v>
      </c>
      <c r="AS17" s="398">
        <f>SUMIFS(PREV_D!I:I,PREV_D!$C:$C,'10'!$I$10,PREV_D!A:A,'10'!Z17,PREV_D!B:B,1)</f>
        <v>0</v>
      </c>
      <c r="AT17" s="398">
        <f>SUMIFS(PREV_D!J:J,PREV_D!$C:$C,'10'!$I$10,PREV_D!A:A,'10'!Z17,PREV_D!B:B,1)</f>
        <v>0</v>
      </c>
      <c r="AU17" s="398">
        <f>SUMIFS(PREV_D!K:K,PREV_D!$C:$C,'10'!$I$10,PREV_D!A:A,'10'!Z17,PREV_D!B:B,1)</f>
        <v>0</v>
      </c>
      <c r="AV17" s="398">
        <f>SUMIFS(PREV_D!L:L,PREV_D!$C:$C,'10'!$I$10,PREV_D!A:A,'10'!Z17,PREV_D!B:B,1)</f>
        <v>0</v>
      </c>
      <c r="AW17" s="398">
        <f>SUMIFS(PREV_D!M:M,PREV_D!$C:$C,'10'!$I$10,PREV_D!A:A,'10'!Z17,PREV_D!B:B,1)</f>
        <v>0</v>
      </c>
      <c r="AX17" s="398">
        <f>SUMIFS(PREV_D!N:N,PREV_D!$C:$C,'10'!$I$10,PREV_D!A:A,'10'!Z17,PREV_D!B:B,1)</f>
        <v>0</v>
      </c>
      <c r="AY17" s="398">
        <f>SUMIFS(PREV_D!O:O,PREV_D!$C:$C,'10'!$I$10,PREV_D!A:A,'10'!Z17,PREV_D!B:B,1)</f>
        <v>0</v>
      </c>
      <c r="BB17" s="295" t="s">
        <v>143</v>
      </c>
      <c r="BC17" s="398">
        <f>SUMIFS(DES!F:F,DES!K:K,'10'!X17,DES!L:L,'10'!$M$10,DES!H:H,"Efetivado",DES!D:D,'10'!$I$10)</f>
        <v>0</v>
      </c>
      <c r="BD17" s="398">
        <f>SUMIFS(CAR!H:H,CAR!M:M,'10'!X17,CAR!N:N,'10'!$M$10,CAR!D:D,$I$10,CAR!J:J,"Efetivado")</f>
        <v>0</v>
      </c>
    </row>
    <row r="18" spans="2:56" x14ac:dyDescent="0.25">
      <c r="B18" s="65"/>
      <c r="C18" s="74" t="s">
        <v>39</v>
      </c>
      <c r="D18" s="20">
        <f>SUMIFS(REC!F:F,REC!L:L,'10'!$M$10,REC!K:K,'10'!X14,REC!H:H,"Efetivado",REC!D:D,'10'!$D$10)</f>
        <v>300</v>
      </c>
      <c r="E18" s="20">
        <f>SUMIFS(AF9:AF59,$Z$9:$Z$59,$M$10)</f>
        <v>200</v>
      </c>
      <c r="F18" s="20">
        <f t="shared" si="0"/>
        <v>100</v>
      </c>
      <c r="G18" s="65"/>
      <c r="H18" s="74" t="s">
        <v>39</v>
      </c>
      <c r="I18" s="20">
        <f t="shared" si="1"/>
        <v>0</v>
      </c>
      <c r="J18" s="20">
        <f>SUMIFS(AS9:AS59,$Z$9:$Z$59,$M$10)</f>
        <v>1200</v>
      </c>
      <c r="K18" s="20">
        <f t="shared" si="2"/>
        <v>1200</v>
      </c>
      <c r="L18" s="65"/>
      <c r="M18" s="65"/>
      <c r="N18" s="65"/>
      <c r="O18" s="65"/>
      <c r="P18" s="65"/>
      <c r="Q18" s="65"/>
      <c r="R18" s="65"/>
      <c r="S18" s="65"/>
      <c r="T18" s="394">
        <f>CAD!D18</f>
        <v>0</v>
      </c>
      <c r="V18" s="394">
        <f>CAD!I18</f>
        <v>0</v>
      </c>
      <c r="X18" s="185">
        <v>10</v>
      </c>
      <c r="Z18" s="185">
        <v>2027</v>
      </c>
      <c r="AA18" s="398">
        <f>SUMIFS(PREV_R!D:D,PREV_R!$C:$C,'10'!$D$10,PREV_R!A:A,Z18,PREV_R!B:B,1)</f>
        <v>0</v>
      </c>
      <c r="AB18" s="398">
        <f>SUMIFS(PREV_R!E:E,PREV_R!$C:$C,'10'!$D$10,PREV_R!A:A,Z18,PREV_R!B:B,1)</f>
        <v>0</v>
      </c>
      <c r="AC18" s="398">
        <f>SUMIFS(PREV_R!F:F,PREV_R!$C:$C,'10'!$D$10,PREV_R!A:A,Z18,PREV_R!B:B,1)</f>
        <v>0</v>
      </c>
      <c r="AD18" s="398">
        <f>SUMIFS(PREV_R!G:G,PREV_R!$C:$C,'10'!$D$10,PREV_R!A:A,Z18,PREV_R!B:B,1)</f>
        <v>0</v>
      </c>
      <c r="AE18" s="398">
        <f>SUMIFS(PREV_R!H:H,PREV_R!$C:$C,'10'!$D$10,PREV_R!A:A,Z18,PREV_R!B:B,1)</f>
        <v>0</v>
      </c>
      <c r="AF18" s="398">
        <f>SUMIFS(PREV_R!I:I,PREV_R!$C:$C,'10'!$D$10,PREV_R!A:A,Z18,PREV_R!B:B,1)</f>
        <v>0</v>
      </c>
      <c r="AG18" s="398">
        <f>SUMIFS(PREV_R!J:J,PREV_R!$C:$C,'10'!$D$10,PREV_R!A:A,Z18,PREV_R!B:B,1)</f>
        <v>0</v>
      </c>
      <c r="AH18" s="398">
        <f>SUMIFS(PREV_R!K:K,PREV_R!$C:$C,'10'!$D$10,PREV_R!A:A,Z18,PREV_R!B:B,1)</f>
        <v>0</v>
      </c>
      <c r="AI18" s="398">
        <f>SUMIFS(PREV_R!L:L,PREV_R!$C:$C,'10'!$D$10,PREV_R!A:A,Z18,PREV_R!B:B,1)</f>
        <v>0</v>
      </c>
      <c r="AJ18" s="398">
        <f>SUMIFS(PREV_R!M:M,PREV_R!$C:$C,'10'!$D$10,PREV_R!A:A,Z18,PREV_R!B:B,1)</f>
        <v>0</v>
      </c>
      <c r="AK18" s="398">
        <f>SUMIFS(PREV_R!N:N,PREV_R!$C:$C,'10'!$D$10,PREV_R!A:A,Z18,PREV_R!B:B,1)</f>
        <v>0</v>
      </c>
      <c r="AL18" s="398">
        <f>SUMIFS(PREV_R!O:O,PREV_R!$C:$C,'10'!$D$10,PREV_R!A:A,Z18,PREV_R!B:B,1)</f>
        <v>0</v>
      </c>
      <c r="AN18" s="398">
        <f>SUMIFS(PREV_D!D:D,PREV_D!$C:$C,'10'!$I$10,PREV_D!A:A,'10'!Z18,PREV_D!B:B,1)</f>
        <v>0</v>
      </c>
      <c r="AO18" s="398">
        <f>SUMIFS(PREV_D!E:E,PREV_D!$C:$C,'10'!$I$10,PREV_D!A:A,'10'!Z18,PREV_D!B:B,1)</f>
        <v>0</v>
      </c>
      <c r="AP18" s="398">
        <f>SUMIFS(PREV_D!F:F,PREV_D!$C:$C,'10'!$I$10,PREV_D!A:A,'10'!Z18,PREV_D!B:B,1)</f>
        <v>0</v>
      </c>
      <c r="AQ18" s="398">
        <f>SUMIFS(PREV_D!G:G,PREV_D!$C:$C,'10'!$I$10,PREV_D!A:A,'10'!Z18,PREV_D!B:B,1)</f>
        <v>0</v>
      </c>
      <c r="AR18" s="398">
        <f>SUMIFS(PREV_D!H:H,PREV_D!$C:$C,'10'!$I$10,PREV_D!A:A,'10'!Z18,PREV_D!B:B,1)</f>
        <v>0</v>
      </c>
      <c r="AS18" s="398">
        <f>SUMIFS(PREV_D!I:I,PREV_D!$C:$C,'10'!$I$10,PREV_D!A:A,'10'!Z18,PREV_D!B:B,1)</f>
        <v>0</v>
      </c>
      <c r="AT18" s="398">
        <f>SUMIFS(PREV_D!J:J,PREV_D!$C:$C,'10'!$I$10,PREV_D!A:A,'10'!Z18,PREV_D!B:B,1)</f>
        <v>0</v>
      </c>
      <c r="AU18" s="398">
        <f>SUMIFS(PREV_D!K:K,PREV_D!$C:$C,'10'!$I$10,PREV_D!A:A,'10'!Z18,PREV_D!B:B,1)</f>
        <v>0</v>
      </c>
      <c r="AV18" s="398">
        <f>SUMIFS(PREV_D!L:L,PREV_D!$C:$C,'10'!$I$10,PREV_D!A:A,'10'!Z18,PREV_D!B:B,1)</f>
        <v>0</v>
      </c>
      <c r="AW18" s="398">
        <f>SUMIFS(PREV_D!M:M,PREV_D!$C:$C,'10'!$I$10,PREV_D!A:A,'10'!Z18,PREV_D!B:B,1)</f>
        <v>0</v>
      </c>
      <c r="AX18" s="398">
        <f>SUMIFS(PREV_D!N:N,PREV_D!$C:$C,'10'!$I$10,PREV_D!A:A,'10'!Z18,PREV_D!B:B,1)</f>
        <v>0</v>
      </c>
      <c r="AY18" s="398">
        <f>SUMIFS(PREV_D!O:O,PREV_D!$C:$C,'10'!$I$10,PREV_D!A:A,'10'!Z18,PREV_D!B:B,1)</f>
        <v>0</v>
      </c>
      <c r="BB18" s="295" t="s">
        <v>144</v>
      </c>
      <c r="BC18" s="398">
        <f>SUMIFS(DES!F:F,DES!K:K,'10'!X18,DES!L:L,'10'!$M$10,DES!H:H,"Efetivado",DES!D:D,'10'!$I$10)</f>
        <v>0</v>
      </c>
      <c r="BD18" s="398">
        <f>SUMIFS(CAR!H:H,CAR!M:M,'10'!X18,CAR!N:N,'10'!$M$10,CAR!D:D,$I$10,CAR!J:J,"Efetivado")</f>
        <v>0</v>
      </c>
    </row>
    <row r="19" spans="2:56" x14ac:dyDescent="0.25">
      <c r="B19" s="65"/>
      <c r="C19" s="74" t="s">
        <v>40</v>
      </c>
      <c r="D19" s="20">
        <f>SUMIFS(REC!F:F,REC!L:L,'10'!$M$10,REC!K:K,'10'!X15,REC!H:H,"Efetivado",REC!D:D,'10'!$D$10)</f>
        <v>100</v>
      </c>
      <c r="E19" s="20">
        <f>SUMIFS(AG9:AG59,$Z$9:$Z$59,$M$10)</f>
        <v>200</v>
      </c>
      <c r="F19" s="20">
        <f t="shared" si="0"/>
        <v>-100</v>
      </c>
      <c r="G19" s="65"/>
      <c r="H19" s="74" t="s">
        <v>40</v>
      </c>
      <c r="I19" s="20">
        <f t="shared" si="1"/>
        <v>0</v>
      </c>
      <c r="J19" s="20">
        <f>SUMIFS(AT9:AT59,$Z$9:$Z$59,$M$10)</f>
        <v>1200</v>
      </c>
      <c r="K19" s="20">
        <f t="shared" si="2"/>
        <v>1200</v>
      </c>
      <c r="L19" s="65"/>
      <c r="M19" s="65"/>
      <c r="N19" s="65"/>
      <c r="O19" s="65"/>
      <c r="P19" s="65"/>
      <c r="Q19" s="65"/>
      <c r="R19" s="65"/>
      <c r="S19" s="65"/>
      <c r="T19" s="394">
        <f>CAD!D19</f>
        <v>0</v>
      </c>
      <c r="V19" s="394">
        <f>CAD!I19</f>
        <v>0</v>
      </c>
      <c r="X19" s="185">
        <v>11</v>
      </c>
      <c r="Z19" s="185">
        <v>2028</v>
      </c>
      <c r="AA19" s="398">
        <f>SUMIFS(PREV_R!D:D,PREV_R!$C:$C,'10'!$D$10,PREV_R!A:A,Z19,PREV_R!B:B,1)</f>
        <v>0</v>
      </c>
      <c r="AB19" s="398">
        <f>SUMIFS(PREV_R!E:E,PREV_R!$C:$C,'10'!$D$10,PREV_R!A:A,Z19,PREV_R!B:B,1)</f>
        <v>0</v>
      </c>
      <c r="AC19" s="398">
        <f>SUMIFS(PREV_R!F:F,PREV_R!$C:$C,'10'!$D$10,PREV_R!A:A,Z19,PREV_R!B:B,1)</f>
        <v>0</v>
      </c>
      <c r="AD19" s="398">
        <f>SUMIFS(PREV_R!G:G,PREV_R!$C:$C,'10'!$D$10,PREV_R!A:A,Z19,PREV_R!B:B,1)</f>
        <v>0</v>
      </c>
      <c r="AE19" s="398">
        <f>SUMIFS(PREV_R!H:H,PREV_R!$C:$C,'10'!$D$10,PREV_R!A:A,Z19,PREV_R!B:B,1)</f>
        <v>0</v>
      </c>
      <c r="AF19" s="398">
        <f>SUMIFS(PREV_R!I:I,PREV_R!$C:$C,'10'!$D$10,PREV_R!A:A,Z19,PREV_R!B:B,1)</f>
        <v>0</v>
      </c>
      <c r="AG19" s="398">
        <f>SUMIFS(PREV_R!J:J,PREV_R!$C:$C,'10'!$D$10,PREV_R!A:A,Z19,PREV_R!B:B,1)</f>
        <v>0</v>
      </c>
      <c r="AH19" s="398">
        <f>SUMIFS(PREV_R!K:K,PREV_R!$C:$C,'10'!$D$10,PREV_R!A:A,Z19,PREV_R!B:B,1)</f>
        <v>0</v>
      </c>
      <c r="AI19" s="398">
        <f>SUMIFS(PREV_R!L:L,PREV_R!$C:$C,'10'!$D$10,PREV_R!A:A,Z19,PREV_R!B:B,1)</f>
        <v>0</v>
      </c>
      <c r="AJ19" s="398">
        <f>SUMIFS(PREV_R!M:M,PREV_R!$C:$C,'10'!$D$10,PREV_R!A:A,Z19,PREV_R!B:B,1)</f>
        <v>0</v>
      </c>
      <c r="AK19" s="398">
        <f>SUMIFS(PREV_R!N:N,PREV_R!$C:$C,'10'!$D$10,PREV_R!A:A,Z19,PREV_R!B:B,1)</f>
        <v>0</v>
      </c>
      <c r="AL19" s="398">
        <f>SUMIFS(PREV_R!O:O,PREV_R!$C:$C,'10'!$D$10,PREV_R!A:A,Z19,PREV_R!B:B,1)</f>
        <v>0</v>
      </c>
      <c r="AN19" s="398">
        <f>SUMIFS(PREV_D!D:D,PREV_D!$C:$C,'10'!$I$10,PREV_D!A:A,'10'!Z19,PREV_D!B:B,1)</f>
        <v>0</v>
      </c>
      <c r="AO19" s="398">
        <f>SUMIFS(PREV_D!E:E,PREV_D!$C:$C,'10'!$I$10,PREV_D!A:A,'10'!Z19,PREV_D!B:B,1)</f>
        <v>0</v>
      </c>
      <c r="AP19" s="398">
        <f>SUMIFS(PREV_D!F:F,PREV_D!$C:$C,'10'!$I$10,PREV_D!A:A,'10'!Z19,PREV_D!B:B,1)</f>
        <v>0</v>
      </c>
      <c r="AQ19" s="398">
        <f>SUMIFS(PREV_D!G:G,PREV_D!$C:$C,'10'!$I$10,PREV_D!A:A,'10'!Z19,PREV_D!B:B,1)</f>
        <v>0</v>
      </c>
      <c r="AR19" s="398">
        <f>SUMIFS(PREV_D!H:H,PREV_D!$C:$C,'10'!$I$10,PREV_D!A:A,'10'!Z19,PREV_D!B:B,1)</f>
        <v>0</v>
      </c>
      <c r="AS19" s="398">
        <f>SUMIFS(PREV_D!I:I,PREV_D!$C:$C,'10'!$I$10,PREV_D!A:A,'10'!Z19,PREV_D!B:B,1)</f>
        <v>0</v>
      </c>
      <c r="AT19" s="398">
        <f>SUMIFS(PREV_D!J:J,PREV_D!$C:$C,'10'!$I$10,PREV_D!A:A,'10'!Z19,PREV_D!B:B,1)</f>
        <v>0</v>
      </c>
      <c r="AU19" s="398">
        <f>SUMIFS(PREV_D!K:K,PREV_D!$C:$C,'10'!$I$10,PREV_D!A:A,'10'!Z19,PREV_D!B:B,1)</f>
        <v>0</v>
      </c>
      <c r="AV19" s="398">
        <f>SUMIFS(PREV_D!L:L,PREV_D!$C:$C,'10'!$I$10,PREV_D!A:A,'10'!Z19,PREV_D!B:B,1)</f>
        <v>0</v>
      </c>
      <c r="AW19" s="398">
        <f>SUMIFS(PREV_D!M:M,PREV_D!$C:$C,'10'!$I$10,PREV_D!A:A,'10'!Z19,PREV_D!B:B,1)</f>
        <v>0</v>
      </c>
      <c r="AX19" s="398">
        <f>SUMIFS(PREV_D!N:N,PREV_D!$C:$C,'10'!$I$10,PREV_D!A:A,'10'!Z19,PREV_D!B:B,1)</f>
        <v>0</v>
      </c>
      <c r="AY19" s="398">
        <f>SUMIFS(PREV_D!O:O,PREV_D!$C:$C,'10'!$I$10,PREV_D!A:A,'10'!Z19,PREV_D!B:B,1)</f>
        <v>0</v>
      </c>
      <c r="BB19" s="295" t="s">
        <v>145</v>
      </c>
      <c r="BC19" s="398">
        <f>SUMIFS(DES!F:F,DES!K:K,'10'!X19,DES!L:L,'10'!$M$10,DES!H:H,"Efetivado",DES!D:D,'10'!$I$10)</f>
        <v>0</v>
      </c>
      <c r="BD19" s="398">
        <f>SUMIFS(CAR!H:H,CAR!M:M,'10'!X19,CAR!N:N,'10'!$M$10,CAR!D:D,$I$10,CAR!J:J,"Efetivado")</f>
        <v>0</v>
      </c>
    </row>
    <row r="20" spans="2:56" x14ac:dyDescent="0.25">
      <c r="B20" s="65"/>
      <c r="C20" s="74" t="s">
        <v>41</v>
      </c>
      <c r="D20" s="20">
        <f>SUMIFS(REC!F:F,REC!L:L,'10'!$M$10,REC!K:K,'10'!X16,REC!H:H,"Efetivado",REC!D:D,'10'!$D$10)</f>
        <v>100</v>
      </c>
      <c r="E20" s="20">
        <f>SUMIFS(AH9:AH59,$Z$9:$Z$59,$M$10)</f>
        <v>200</v>
      </c>
      <c r="F20" s="20">
        <f t="shared" si="0"/>
        <v>-100</v>
      </c>
      <c r="G20" s="65"/>
      <c r="H20" s="74" t="s">
        <v>41</v>
      </c>
      <c r="I20" s="20">
        <f t="shared" si="1"/>
        <v>0</v>
      </c>
      <c r="J20" s="20">
        <f>SUMIFS(AU9:AU59,$Z$9:$Z$59,$M$10)</f>
        <v>0</v>
      </c>
      <c r="K20" s="20">
        <f t="shared" si="2"/>
        <v>0</v>
      </c>
      <c r="L20" s="65"/>
      <c r="M20" s="65"/>
      <c r="N20" s="65"/>
      <c r="O20" s="65"/>
      <c r="P20" s="65"/>
      <c r="Q20" s="65"/>
      <c r="R20" s="65"/>
      <c r="S20" s="65"/>
      <c r="T20" s="394">
        <f>CAD!D20</f>
        <v>0</v>
      </c>
      <c r="V20" s="394">
        <f>CAD!I20</f>
        <v>0</v>
      </c>
      <c r="X20" s="185">
        <v>12</v>
      </c>
      <c r="Z20" s="185">
        <v>2029</v>
      </c>
      <c r="AA20" s="398">
        <f>SUMIFS(PREV_R!D:D,PREV_R!$C:$C,'10'!$D$10,PREV_R!A:A,Z20,PREV_R!B:B,1)</f>
        <v>0</v>
      </c>
      <c r="AB20" s="398">
        <f>SUMIFS(PREV_R!E:E,PREV_R!$C:$C,'10'!$D$10,PREV_R!A:A,Z20,PREV_R!B:B,1)</f>
        <v>0</v>
      </c>
      <c r="AC20" s="398">
        <f>SUMIFS(PREV_R!F:F,PREV_R!$C:$C,'10'!$D$10,PREV_R!A:A,Z20,PREV_R!B:B,1)</f>
        <v>0</v>
      </c>
      <c r="AD20" s="398">
        <f>SUMIFS(PREV_R!G:G,PREV_R!$C:$C,'10'!$D$10,PREV_R!A:A,Z20,PREV_R!B:B,1)</f>
        <v>0</v>
      </c>
      <c r="AE20" s="398">
        <f>SUMIFS(PREV_R!H:H,PREV_R!$C:$C,'10'!$D$10,PREV_R!A:A,Z20,PREV_R!B:B,1)</f>
        <v>0</v>
      </c>
      <c r="AF20" s="398">
        <f>SUMIFS(PREV_R!I:I,PREV_R!$C:$C,'10'!$D$10,PREV_R!A:A,Z20,PREV_R!B:B,1)</f>
        <v>0</v>
      </c>
      <c r="AG20" s="398">
        <f>SUMIFS(PREV_R!J:J,PREV_R!$C:$C,'10'!$D$10,PREV_R!A:A,Z20,PREV_R!B:B,1)</f>
        <v>0</v>
      </c>
      <c r="AH20" s="398">
        <f>SUMIFS(PREV_R!K:K,PREV_R!$C:$C,'10'!$D$10,PREV_R!A:A,Z20,PREV_R!B:B,1)</f>
        <v>0</v>
      </c>
      <c r="AI20" s="398">
        <f>SUMIFS(PREV_R!L:L,PREV_R!$C:$C,'10'!$D$10,PREV_R!A:A,Z20,PREV_R!B:B,1)</f>
        <v>0</v>
      </c>
      <c r="AJ20" s="398">
        <f>SUMIFS(PREV_R!M:M,PREV_R!$C:$C,'10'!$D$10,PREV_R!A:A,Z20,PREV_R!B:B,1)</f>
        <v>0</v>
      </c>
      <c r="AK20" s="398">
        <f>SUMIFS(PREV_R!N:N,PREV_R!$C:$C,'10'!$D$10,PREV_R!A:A,Z20,PREV_R!B:B,1)</f>
        <v>0</v>
      </c>
      <c r="AL20" s="398">
        <f>SUMIFS(PREV_R!O:O,PREV_R!$C:$C,'10'!$D$10,PREV_R!A:A,Z20,PREV_R!B:B,1)</f>
        <v>0</v>
      </c>
      <c r="AN20" s="398">
        <f>SUMIFS(PREV_D!D:D,PREV_D!$C:$C,'10'!$I$10,PREV_D!A:A,'10'!Z20,PREV_D!B:B,1)</f>
        <v>0</v>
      </c>
      <c r="AO20" s="398">
        <f>SUMIFS(PREV_D!E:E,PREV_D!$C:$C,'10'!$I$10,PREV_D!A:A,'10'!Z20,PREV_D!B:B,1)</f>
        <v>0</v>
      </c>
      <c r="AP20" s="398">
        <f>SUMIFS(PREV_D!F:F,PREV_D!$C:$C,'10'!$I$10,PREV_D!A:A,'10'!Z20,PREV_D!B:B,1)</f>
        <v>0</v>
      </c>
      <c r="AQ20" s="398">
        <f>SUMIFS(PREV_D!G:G,PREV_D!$C:$C,'10'!$I$10,PREV_D!A:A,'10'!Z20,PREV_D!B:B,1)</f>
        <v>0</v>
      </c>
      <c r="AR20" s="398">
        <f>SUMIFS(PREV_D!H:H,PREV_D!$C:$C,'10'!$I$10,PREV_D!A:A,'10'!Z20,PREV_D!B:B,1)</f>
        <v>0</v>
      </c>
      <c r="AS20" s="398">
        <f>SUMIFS(PREV_D!I:I,PREV_D!$C:$C,'10'!$I$10,PREV_D!A:A,'10'!Z20,PREV_D!B:B,1)</f>
        <v>0</v>
      </c>
      <c r="AT20" s="398">
        <f>SUMIFS(PREV_D!J:J,PREV_D!$C:$C,'10'!$I$10,PREV_D!A:A,'10'!Z20,PREV_D!B:B,1)</f>
        <v>0</v>
      </c>
      <c r="AU20" s="398">
        <f>SUMIFS(PREV_D!K:K,PREV_D!$C:$C,'10'!$I$10,PREV_D!A:A,'10'!Z20,PREV_D!B:B,1)</f>
        <v>0</v>
      </c>
      <c r="AV20" s="398">
        <f>SUMIFS(PREV_D!L:L,PREV_D!$C:$C,'10'!$I$10,PREV_D!A:A,'10'!Z20,PREV_D!B:B,1)</f>
        <v>0</v>
      </c>
      <c r="AW20" s="398">
        <f>SUMIFS(PREV_D!M:M,PREV_D!$C:$C,'10'!$I$10,PREV_D!A:A,'10'!Z20,PREV_D!B:B,1)</f>
        <v>0</v>
      </c>
      <c r="AX20" s="398">
        <f>SUMIFS(PREV_D!N:N,PREV_D!$C:$C,'10'!$I$10,PREV_D!A:A,'10'!Z20,PREV_D!B:B,1)</f>
        <v>0</v>
      </c>
      <c r="AY20" s="398">
        <f>SUMIFS(PREV_D!O:O,PREV_D!$C:$C,'10'!$I$10,PREV_D!A:A,'10'!Z20,PREV_D!B:B,1)</f>
        <v>0</v>
      </c>
      <c r="BB20" s="295" t="s">
        <v>146</v>
      </c>
      <c r="BC20" s="398">
        <f>SUMIFS(DES!F:F,DES!K:K,'10'!X20,DES!L:L,'10'!$M$10,DES!H:H,"Efetivado",DES!D:D,'10'!$I$10)</f>
        <v>100</v>
      </c>
      <c r="BD20" s="398">
        <f>SUMIFS(CAR!H:H,CAR!M:M,'10'!X20,CAR!N:N,'10'!$M$10,CAR!D:D,$I$10,CAR!J:J,"Efetivado")</f>
        <v>0</v>
      </c>
    </row>
    <row r="21" spans="2:56" x14ac:dyDescent="0.25">
      <c r="B21" s="65"/>
      <c r="C21" s="74" t="s">
        <v>42</v>
      </c>
      <c r="D21" s="20">
        <f>SUMIFS(REC!F:F,REC!L:L,'10'!$M$10,REC!K:K,'10'!X17,REC!H:H,"Efetivado",REC!D:D,'10'!$D$10)</f>
        <v>0</v>
      </c>
      <c r="E21" s="20">
        <f>SUMIFS(AI9:AI59,$Z$9:$Z$59,$M$10)</f>
        <v>200</v>
      </c>
      <c r="F21" s="20">
        <f t="shared" si="0"/>
        <v>-200</v>
      </c>
      <c r="G21" s="65"/>
      <c r="H21" s="74" t="s">
        <v>42</v>
      </c>
      <c r="I21" s="20">
        <f t="shared" si="1"/>
        <v>0</v>
      </c>
      <c r="J21" s="20">
        <f>SUMIFS(AV9:AV59,$Z$9:$Z$59,$M$10)</f>
        <v>0</v>
      </c>
      <c r="K21" s="20">
        <f t="shared" si="2"/>
        <v>0</v>
      </c>
      <c r="L21" s="65"/>
      <c r="M21" s="65"/>
      <c r="N21" s="65"/>
      <c r="O21" s="65"/>
      <c r="P21" s="65"/>
      <c r="Q21" s="65"/>
      <c r="R21" s="65"/>
      <c r="S21" s="65"/>
      <c r="T21" s="394">
        <f>CAD!D21</f>
        <v>0</v>
      </c>
      <c r="V21" s="394">
        <f>CAD!I21</f>
        <v>0</v>
      </c>
      <c r="Z21" s="185">
        <v>2030</v>
      </c>
      <c r="AA21" s="398">
        <f>SUMIFS(PREV_R!D:D,PREV_R!$C:$C,'10'!$D$10,PREV_R!A:A,Z21,PREV_R!B:B,1)</f>
        <v>0</v>
      </c>
      <c r="AB21" s="398">
        <f>SUMIFS(PREV_R!E:E,PREV_R!$C:$C,'10'!$D$10,PREV_R!A:A,Z21,PREV_R!B:B,1)</f>
        <v>0</v>
      </c>
      <c r="AC21" s="398">
        <f>SUMIFS(PREV_R!F:F,PREV_R!$C:$C,'10'!$D$10,PREV_R!A:A,Z21,PREV_R!B:B,1)</f>
        <v>0</v>
      </c>
      <c r="AD21" s="398">
        <f>SUMIFS(PREV_R!G:G,PREV_R!$C:$C,'10'!$D$10,PREV_R!A:A,Z21,PREV_R!B:B,1)</f>
        <v>0</v>
      </c>
      <c r="AE21" s="398">
        <f>SUMIFS(PREV_R!H:H,PREV_R!$C:$C,'10'!$D$10,PREV_R!A:A,Z21,PREV_R!B:B,1)</f>
        <v>0</v>
      </c>
      <c r="AF21" s="398">
        <f>SUMIFS(PREV_R!I:I,PREV_R!$C:$C,'10'!$D$10,PREV_R!A:A,Z21,PREV_R!B:B,1)</f>
        <v>0</v>
      </c>
      <c r="AG21" s="398">
        <f>SUMIFS(PREV_R!J:J,PREV_R!$C:$C,'10'!$D$10,PREV_R!A:A,Z21,PREV_R!B:B,1)</f>
        <v>0</v>
      </c>
      <c r="AH21" s="398">
        <f>SUMIFS(PREV_R!K:K,PREV_R!$C:$C,'10'!$D$10,PREV_R!A:A,Z21,PREV_R!B:B,1)</f>
        <v>0</v>
      </c>
      <c r="AI21" s="398">
        <f>SUMIFS(PREV_R!L:L,PREV_R!$C:$C,'10'!$D$10,PREV_R!A:A,Z21,PREV_R!B:B,1)</f>
        <v>0</v>
      </c>
      <c r="AJ21" s="398">
        <f>SUMIFS(PREV_R!M:M,PREV_R!$C:$C,'10'!$D$10,PREV_R!A:A,Z21,PREV_R!B:B,1)</f>
        <v>0</v>
      </c>
      <c r="AK21" s="398">
        <f>SUMIFS(PREV_R!N:N,PREV_R!$C:$C,'10'!$D$10,PREV_R!A:A,Z21,PREV_R!B:B,1)</f>
        <v>0</v>
      </c>
      <c r="AL21" s="398">
        <f>SUMIFS(PREV_R!O:O,PREV_R!$C:$C,'10'!$D$10,PREV_R!A:A,Z21,PREV_R!B:B,1)</f>
        <v>0</v>
      </c>
      <c r="AN21" s="398">
        <f>SUMIFS(PREV_D!D:D,PREV_D!$C:$C,'10'!$I$10,PREV_D!A:A,'10'!Z21,PREV_D!B:B,1)</f>
        <v>0</v>
      </c>
      <c r="AO21" s="398">
        <f>SUMIFS(PREV_D!E:E,PREV_D!$C:$C,'10'!$I$10,PREV_D!A:A,'10'!Z21,PREV_D!B:B,1)</f>
        <v>0</v>
      </c>
      <c r="AP21" s="398">
        <f>SUMIFS(PREV_D!F:F,PREV_D!$C:$C,'10'!$I$10,PREV_D!A:A,'10'!Z21,PREV_D!B:B,1)</f>
        <v>0</v>
      </c>
      <c r="AQ21" s="398">
        <f>SUMIFS(PREV_D!G:G,PREV_D!$C:$C,'10'!$I$10,PREV_D!A:A,'10'!Z21,PREV_D!B:B,1)</f>
        <v>0</v>
      </c>
      <c r="AR21" s="398">
        <f>SUMIFS(PREV_D!H:H,PREV_D!$C:$C,'10'!$I$10,PREV_D!A:A,'10'!Z21,PREV_D!B:B,1)</f>
        <v>0</v>
      </c>
      <c r="AS21" s="398">
        <f>SUMIFS(PREV_D!I:I,PREV_D!$C:$C,'10'!$I$10,PREV_D!A:A,'10'!Z21,PREV_D!B:B,1)</f>
        <v>0</v>
      </c>
      <c r="AT21" s="398">
        <f>SUMIFS(PREV_D!J:J,PREV_D!$C:$C,'10'!$I$10,PREV_D!A:A,'10'!Z21,PREV_D!B:B,1)</f>
        <v>0</v>
      </c>
      <c r="AU21" s="398">
        <f>SUMIFS(PREV_D!K:K,PREV_D!$C:$C,'10'!$I$10,PREV_D!A:A,'10'!Z21,PREV_D!B:B,1)</f>
        <v>0</v>
      </c>
      <c r="AV21" s="398">
        <f>SUMIFS(PREV_D!L:L,PREV_D!$C:$C,'10'!$I$10,PREV_D!A:A,'10'!Z21,PREV_D!B:B,1)</f>
        <v>0</v>
      </c>
      <c r="AW21" s="398">
        <f>SUMIFS(PREV_D!M:M,PREV_D!$C:$C,'10'!$I$10,PREV_D!A:A,'10'!Z21,PREV_D!B:B,1)</f>
        <v>0</v>
      </c>
      <c r="AX21" s="398">
        <f>SUMIFS(PREV_D!N:N,PREV_D!$C:$C,'10'!$I$10,PREV_D!A:A,'10'!Z21,PREV_D!B:B,1)</f>
        <v>0</v>
      </c>
      <c r="AY21" s="398">
        <f>SUMIFS(PREV_D!O:O,PREV_D!$C:$C,'10'!$I$10,PREV_D!A:A,'10'!Z21,PREV_D!B:B,1)</f>
        <v>0</v>
      </c>
    </row>
    <row r="22" spans="2:56" x14ac:dyDescent="0.25">
      <c r="B22" s="65"/>
      <c r="C22" s="74" t="s">
        <v>43</v>
      </c>
      <c r="D22" s="20">
        <f>SUMIFS(REC!F:F,REC!L:L,'10'!$M$10,REC!K:K,'10'!X18,REC!H:H,"Efetivado",REC!D:D,'10'!$D$10)</f>
        <v>0</v>
      </c>
      <c r="E22" s="20">
        <f>SUMIFS(AJ9:AJ59,$Z$9:$Z$59,$M$10)</f>
        <v>200</v>
      </c>
      <c r="F22" s="20">
        <f t="shared" si="0"/>
        <v>-200</v>
      </c>
      <c r="G22" s="65"/>
      <c r="H22" s="74" t="s">
        <v>43</v>
      </c>
      <c r="I22" s="20">
        <f t="shared" si="1"/>
        <v>0</v>
      </c>
      <c r="J22" s="20">
        <f>SUMIFS(AW9:AW59,$Z$9:$Z$59,$M$10)</f>
        <v>0</v>
      </c>
      <c r="K22" s="20">
        <f t="shared" si="2"/>
        <v>0</v>
      </c>
      <c r="L22" s="65"/>
      <c r="M22" s="65"/>
      <c r="N22" s="65"/>
      <c r="O22" s="65"/>
      <c r="P22" s="65"/>
      <c r="Q22" s="65"/>
      <c r="R22" s="65"/>
      <c r="S22" s="65"/>
      <c r="T22" s="394">
        <f>CAD!D22</f>
        <v>0</v>
      </c>
      <c r="V22" s="394">
        <f>CAD!I22</f>
        <v>0</v>
      </c>
      <c r="Z22" s="185">
        <v>2031</v>
      </c>
      <c r="AA22" s="398">
        <f>SUMIFS(PREV_R!D:D,PREV_R!$C:$C,'10'!$D$10,PREV_R!A:A,Z22,PREV_R!B:B,1)</f>
        <v>0</v>
      </c>
      <c r="AB22" s="398">
        <f>SUMIFS(PREV_R!E:E,PREV_R!$C:$C,'10'!$D$10,PREV_R!A:A,Z22,PREV_R!B:B,1)</f>
        <v>0</v>
      </c>
      <c r="AC22" s="398">
        <f>SUMIFS(PREV_R!F:F,PREV_R!$C:$C,'10'!$D$10,PREV_R!A:A,Z22,PREV_R!B:B,1)</f>
        <v>0</v>
      </c>
      <c r="AD22" s="398">
        <f>SUMIFS(PREV_R!G:G,PREV_R!$C:$C,'10'!$D$10,PREV_R!A:A,Z22,PREV_R!B:B,1)</f>
        <v>0</v>
      </c>
      <c r="AE22" s="398">
        <f>SUMIFS(PREV_R!H:H,PREV_R!$C:$C,'10'!$D$10,PREV_R!A:A,Z22,PREV_R!B:B,1)</f>
        <v>0</v>
      </c>
      <c r="AF22" s="398">
        <f>SUMIFS(PREV_R!I:I,PREV_R!$C:$C,'10'!$D$10,PREV_R!A:A,Z22,PREV_R!B:B,1)</f>
        <v>0</v>
      </c>
      <c r="AG22" s="398">
        <f>SUMIFS(PREV_R!J:J,PREV_R!$C:$C,'10'!$D$10,PREV_R!A:A,Z22,PREV_R!B:B,1)</f>
        <v>0</v>
      </c>
      <c r="AH22" s="398">
        <f>SUMIFS(PREV_R!K:K,PREV_R!$C:$C,'10'!$D$10,PREV_R!A:A,Z22,PREV_R!B:B,1)</f>
        <v>0</v>
      </c>
      <c r="AI22" s="398">
        <f>SUMIFS(PREV_R!L:L,PREV_R!$C:$C,'10'!$D$10,PREV_R!A:A,Z22,PREV_R!B:B,1)</f>
        <v>0</v>
      </c>
      <c r="AJ22" s="398">
        <f>SUMIFS(PREV_R!M:M,PREV_R!$C:$C,'10'!$D$10,PREV_R!A:A,Z22,PREV_R!B:B,1)</f>
        <v>0</v>
      </c>
      <c r="AK22" s="398">
        <f>SUMIFS(PREV_R!N:N,PREV_R!$C:$C,'10'!$D$10,PREV_R!A:A,Z22,PREV_R!B:B,1)</f>
        <v>0</v>
      </c>
      <c r="AL22" s="398">
        <f>SUMIFS(PREV_R!O:O,PREV_R!$C:$C,'10'!$D$10,PREV_R!A:A,Z22,PREV_R!B:B,1)</f>
        <v>0</v>
      </c>
      <c r="AN22" s="398">
        <f>SUMIFS(PREV_D!D:D,PREV_D!$C:$C,'10'!$I$10,PREV_D!A:A,'10'!Z22,PREV_D!B:B,1)</f>
        <v>0</v>
      </c>
      <c r="AO22" s="398">
        <f>SUMIFS(PREV_D!E:E,PREV_D!$C:$C,'10'!$I$10,PREV_D!A:A,'10'!Z22,PREV_D!B:B,1)</f>
        <v>0</v>
      </c>
      <c r="AP22" s="398">
        <f>SUMIFS(PREV_D!F:F,PREV_D!$C:$C,'10'!$I$10,PREV_D!A:A,'10'!Z22,PREV_D!B:B,1)</f>
        <v>0</v>
      </c>
      <c r="AQ22" s="398">
        <f>SUMIFS(PREV_D!G:G,PREV_D!$C:$C,'10'!$I$10,PREV_D!A:A,'10'!Z22,PREV_D!B:B,1)</f>
        <v>0</v>
      </c>
      <c r="AR22" s="398">
        <f>SUMIFS(PREV_D!H:H,PREV_D!$C:$C,'10'!$I$10,PREV_D!A:A,'10'!Z22,PREV_D!B:B,1)</f>
        <v>0</v>
      </c>
      <c r="AS22" s="398">
        <f>SUMIFS(PREV_D!I:I,PREV_D!$C:$C,'10'!$I$10,PREV_D!A:A,'10'!Z22,PREV_D!B:B,1)</f>
        <v>0</v>
      </c>
      <c r="AT22" s="398">
        <f>SUMIFS(PREV_D!J:J,PREV_D!$C:$C,'10'!$I$10,PREV_D!A:A,'10'!Z22,PREV_D!B:B,1)</f>
        <v>0</v>
      </c>
      <c r="AU22" s="398">
        <f>SUMIFS(PREV_D!K:K,PREV_D!$C:$C,'10'!$I$10,PREV_D!A:A,'10'!Z22,PREV_D!B:B,1)</f>
        <v>0</v>
      </c>
      <c r="AV22" s="398">
        <f>SUMIFS(PREV_D!L:L,PREV_D!$C:$C,'10'!$I$10,PREV_D!A:A,'10'!Z22,PREV_D!B:B,1)</f>
        <v>0</v>
      </c>
      <c r="AW22" s="398">
        <f>SUMIFS(PREV_D!M:M,PREV_D!$C:$C,'10'!$I$10,PREV_D!A:A,'10'!Z22,PREV_D!B:B,1)</f>
        <v>0</v>
      </c>
      <c r="AX22" s="398">
        <f>SUMIFS(PREV_D!N:N,PREV_D!$C:$C,'10'!$I$10,PREV_D!A:A,'10'!Z22,PREV_D!B:B,1)</f>
        <v>0</v>
      </c>
      <c r="AY22" s="398">
        <f>SUMIFS(PREV_D!O:O,PREV_D!$C:$C,'10'!$I$10,PREV_D!A:A,'10'!Z22,PREV_D!B:B,1)</f>
        <v>0</v>
      </c>
    </row>
    <row r="23" spans="2:56" x14ac:dyDescent="0.25">
      <c r="B23" s="65"/>
      <c r="C23" s="74" t="s">
        <v>44</v>
      </c>
      <c r="D23" s="20">
        <f>SUMIFS(REC!F:F,REC!L:L,'10'!$M$10,REC!K:K,'10'!X19,REC!H:H,"Efetivado",REC!D:D,'10'!$D$10)</f>
        <v>0</v>
      </c>
      <c r="E23" s="20">
        <f>SUMIFS(AK9:AK59,$Z$9:$Z$59,$M$10)</f>
        <v>200</v>
      </c>
      <c r="F23" s="20">
        <f t="shared" si="0"/>
        <v>-200</v>
      </c>
      <c r="G23" s="65"/>
      <c r="H23" s="74" t="s">
        <v>44</v>
      </c>
      <c r="I23" s="20">
        <f t="shared" si="1"/>
        <v>0</v>
      </c>
      <c r="J23" s="20">
        <f>SUMIFS(AX9:AX59,$Z$9:$Z$59,$M$10)</f>
        <v>0</v>
      </c>
      <c r="K23" s="20">
        <f t="shared" si="2"/>
        <v>0</v>
      </c>
      <c r="L23" s="65"/>
      <c r="M23" s="65"/>
      <c r="N23" s="65"/>
      <c r="O23" s="65"/>
      <c r="P23" s="65"/>
      <c r="Q23" s="65"/>
      <c r="R23" s="65"/>
      <c r="S23" s="65"/>
      <c r="T23" s="394">
        <f>CAD!D23</f>
        <v>0</v>
      </c>
      <c r="V23" s="394">
        <f>CAD!I23</f>
        <v>0</v>
      </c>
      <c r="Z23" s="185">
        <v>2032</v>
      </c>
      <c r="AA23" s="398">
        <f>SUMIFS(PREV_R!D:D,PREV_R!$C:$C,'10'!$D$10,PREV_R!A:A,Z23,PREV_R!B:B,1)</f>
        <v>0</v>
      </c>
      <c r="AB23" s="398">
        <f>SUMIFS(PREV_R!E:E,PREV_R!$C:$C,'10'!$D$10,PREV_R!A:A,Z23,PREV_R!B:B,1)</f>
        <v>0</v>
      </c>
      <c r="AC23" s="398">
        <f>SUMIFS(PREV_R!F:F,PREV_R!$C:$C,'10'!$D$10,PREV_R!A:A,Z23,PREV_R!B:B,1)</f>
        <v>0</v>
      </c>
      <c r="AD23" s="398">
        <f>SUMIFS(PREV_R!G:G,PREV_R!$C:$C,'10'!$D$10,PREV_R!A:A,Z23,PREV_R!B:B,1)</f>
        <v>0</v>
      </c>
      <c r="AE23" s="398">
        <f>SUMIFS(PREV_R!H:H,PREV_R!$C:$C,'10'!$D$10,PREV_R!A:A,Z23,PREV_R!B:B,1)</f>
        <v>0</v>
      </c>
      <c r="AF23" s="398">
        <f>SUMIFS(PREV_R!I:I,PREV_R!$C:$C,'10'!$D$10,PREV_R!A:A,Z23,PREV_R!B:B,1)</f>
        <v>0</v>
      </c>
      <c r="AG23" s="398">
        <f>SUMIFS(PREV_R!J:J,PREV_R!$C:$C,'10'!$D$10,PREV_R!A:A,Z23,PREV_R!B:B,1)</f>
        <v>0</v>
      </c>
      <c r="AH23" s="398">
        <f>SUMIFS(PREV_R!K:K,PREV_R!$C:$C,'10'!$D$10,PREV_R!A:A,Z23,PREV_R!B:B,1)</f>
        <v>0</v>
      </c>
      <c r="AI23" s="398">
        <f>SUMIFS(PREV_R!L:L,PREV_R!$C:$C,'10'!$D$10,PREV_R!A:A,Z23,PREV_R!B:B,1)</f>
        <v>0</v>
      </c>
      <c r="AJ23" s="398">
        <f>SUMIFS(PREV_R!M:M,PREV_R!$C:$C,'10'!$D$10,PREV_R!A:A,Z23,PREV_R!B:B,1)</f>
        <v>0</v>
      </c>
      <c r="AK23" s="398">
        <f>SUMIFS(PREV_R!N:N,PREV_R!$C:$C,'10'!$D$10,PREV_R!A:A,Z23,PREV_R!B:B,1)</f>
        <v>0</v>
      </c>
      <c r="AL23" s="398">
        <f>SUMIFS(PREV_R!O:O,PREV_R!$C:$C,'10'!$D$10,PREV_R!A:A,Z23,PREV_R!B:B,1)</f>
        <v>0</v>
      </c>
      <c r="AN23" s="398">
        <f>SUMIFS(PREV_D!D:D,PREV_D!$C:$C,'10'!$I$10,PREV_D!A:A,'10'!Z23,PREV_D!B:B,1)</f>
        <v>0</v>
      </c>
      <c r="AO23" s="398">
        <f>SUMIFS(PREV_D!E:E,PREV_D!$C:$C,'10'!$I$10,PREV_D!A:A,'10'!Z23,PREV_D!B:B,1)</f>
        <v>0</v>
      </c>
      <c r="AP23" s="398">
        <f>SUMIFS(PREV_D!F:F,PREV_D!$C:$C,'10'!$I$10,PREV_D!A:A,'10'!Z23,PREV_D!B:B,1)</f>
        <v>0</v>
      </c>
      <c r="AQ23" s="398">
        <f>SUMIFS(PREV_D!G:G,PREV_D!$C:$C,'10'!$I$10,PREV_D!A:A,'10'!Z23,PREV_D!B:B,1)</f>
        <v>0</v>
      </c>
      <c r="AR23" s="398">
        <f>SUMIFS(PREV_D!H:H,PREV_D!$C:$C,'10'!$I$10,PREV_D!A:A,'10'!Z23,PREV_D!B:B,1)</f>
        <v>0</v>
      </c>
      <c r="AS23" s="398">
        <f>SUMIFS(PREV_D!I:I,PREV_D!$C:$C,'10'!$I$10,PREV_D!A:A,'10'!Z23,PREV_D!B:B,1)</f>
        <v>0</v>
      </c>
      <c r="AT23" s="398">
        <f>SUMIFS(PREV_D!J:J,PREV_D!$C:$C,'10'!$I$10,PREV_D!A:A,'10'!Z23,PREV_D!B:B,1)</f>
        <v>0</v>
      </c>
      <c r="AU23" s="398">
        <f>SUMIFS(PREV_D!K:K,PREV_D!$C:$C,'10'!$I$10,PREV_D!A:A,'10'!Z23,PREV_D!B:B,1)</f>
        <v>0</v>
      </c>
      <c r="AV23" s="398">
        <f>SUMIFS(PREV_D!L:L,PREV_D!$C:$C,'10'!$I$10,PREV_D!A:A,'10'!Z23,PREV_D!B:B,1)</f>
        <v>0</v>
      </c>
      <c r="AW23" s="398">
        <f>SUMIFS(PREV_D!M:M,PREV_D!$C:$C,'10'!$I$10,PREV_D!A:A,'10'!Z23,PREV_D!B:B,1)</f>
        <v>0</v>
      </c>
      <c r="AX23" s="398">
        <f>SUMIFS(PREV_D!N:N,PREV_D!$C:$C,'10'!$I$10,PREV_D!A:A,'10'!Z23,PREV_D!B:B,1)</f>
        <v>0</v>
      </c>
      <c r="AY23" s="398">
        <f>SUMIFS(PREV_D!O:O,PREV_D!$C:$C,'10'!$I$10,PREV_D!A:A,'10'!Z23,PREV_D!B:B,1)</f>
        <v>0</v>
      </c>
    </row>
    <row r="24" spans="2:56" ht="15.75" thickBot="1" x14ac:dyDescent="0.3">
      <c r="B24" s="65"/>
      <c r="C24" s="36" t="s">
        <v>45</v>
      </c>
      <c r="D24" s="61">
        <f>SUMIFS(REC!F:F,REC!L:L,'10'!$M$10,REC!K:K,'10'!X20,REC!H:H,"Efetivado",REC!D:D,'10'!$D$10)</f>
        <v>1300</v>
      </c>
      <c r="E24" s="61">
        <f>SUMIFS(AL9:AL59,$Z$9:$Z$59,$M$10)</f>
        <v>200</v>
      </c>
      <c r="F24" s="61">
        <f t="shared" si="0"/>
        <v>1100</v>
      </c>
      <c r="G24" s="65"/>
      <c r="H24" s="36" t="s">
        <v>45</v>
      </c>
      <c r="I24" s="20">
        <f t="shared" si="1"/>
        <v>100</v>
      </c>
      <c r="J24" s="61">
        <f>SUMIFS(AY9:AY59,$Z$9:$Z$59,$M$10)</f>
        <v>0</v>
      </c>
      <c r="K24" s="20">
        <f t="shared" si="2"/>
        <v>-100</v>
      </c>
      <c r="L24" s="65"/>
      <c r="M24" s="65"/>
      <c r="N24" s="65"/>
      <c r="O24" s="65"/>
      <c r="P24" s="65"/>
      <c r="Q24" s="65"/>
      <c r="R24" s="65"/>
      <c r="S24" s="65"/>
      <c r="T24" s="394">
        <f>CAD!D24</f>
        <v>0</v>
      </c>
      <c r="V24" s="394">
        <f>CAD!I24</f>
        <v>0</v>
      </c>
      <c r="Z24" s="185">
        <v>2033</v>
      </c>
      <c r="AA24" s="398">
        <f>SUMIFS(PREV_R!D:D,PREV_R!$C:$C,'10'!$D$10,PREV_R!A:A,Z24,PREV_R!B:B,1)</f>
        <v>0</v>
      </c>
      <c r="AB24" s="398">
        <f>SUMIFS(PREV_R!E:E,PREV_R!$C:$C,'10'!$D$10,PREV_R!A:A,Z24,PREV_R!B:B,1)</f>
        <v>0</v>
      </c>
      <c r="AC24" s="398">
        <f>SUMIFS(PREV_R!F:F,PREV_R!$C:$C,'10'!$D$10,PREV_R!A:A,Z24,PREV_R!B:B,1)</f>
        <v>0</v>
      </c>
      <c r="AD24" s="398">
        <f>SUMIFS(PREV_R!G:G,PREV_R!$C:$C,'10'!$D$10,PREV_R!A:A,Z24,PREV_R!B:B,1)</f>
        <v>0</v>
      </c>
      <c r="AE24" s="398">
        <f>SUMIFS(PREV_R!H:H,PREV_R!$C:$C,'10'!$D$10,PREV_R!A:A,Z24,PREV_R!B:B,1)</f>
        <v>0</v>
      </c>
      <c r="AF24" s="398">
        <f>SUMIFS(PREV_R!I:I,PREV_R!$C:$C,'10'!$D$10,PREV_R!A:A,Z24,PREV_R!B:B,1)</f>
        <v>0</v>
      </c>
      <c r="AG24" s="398">
        <f>SUMIFS(PREV_R!J:J,PREV_R!$C:$C,'10'!$D$10,PREV_R!A:A,Z24,PREV_R!B:B,1)</f>
        <v>0</v>
      </c>
      <c r="AH24" s="398">
        <f>SUMIFS(PREV_R!K:K,PREV_R!$C:$C,'10'!$D$10,PREV_R!A:A,Z24,PREV_R!B:B,1)</f>
        <v>0</v>
      </c>
      <c r="AI24" s="398">
        <f>SUMIFS(PREV_R!L:L,PREV_R!$C:$C,'10'!$D$10,PREV_R!A:A,Z24,PREV_R!B:B,1)</f>
        <v>0</v>
      </c>
      <c r="AJ24" s="398">
        <f>SUMIFS(PREV_R!M:M,PREV_R!$C:$C,'10'!$D$10,PREV_R!A:A,Z24,PREV_R!B:B,1)</f>
        <v>0</v>
      </c>
      <c r="AK24" s="398">
        <f>SUMIFS(PREV_R!N:N,PREV_R!$C:$C,'10'!$D$10,PREV_R!A:A,Z24,PREV_R!B:B,1)</f>
        <v>0</v>
      </c>
      <c r="AL24" s="398">
        <f>SUMIFS(PREV_R!O:O,PREV_R!$C:$C,'10'!$D$10,PREV_R!A:A,Z24,PREV_R!B:B,1)</f>
        <v>0</v>
      </c>
      <c r="AN24" s="398">
        <f>SUMIFS(PREV_D!D:D,PREV_D!$C:$C,'10'!$I$10,PREV_D!A:A,'10'!Z24,PREV_D!B:B,1)</f>
        <v>0</v>
      </c>
      <c r="AO24" s="398">
        <f>SUMIFS(PREV_D!E:E,PREV_D!$C:$C,'10'!$I$10,PREV_D!A:A,'10'!Z24,PREV_D!B:B,1)</f>
        <v>0</v>
      </c>
      <c r="AP24" s="398">
        <f>SUMIFS(PREV_D!F:F,PREV_D!$C:$C,'10'!$I$10,PREV_D!A:A,'10'!Z24,PREV_D!B:B,1)</f>
        <v>0</v>
      </c>
      <c r="AQ24" s="398">
        <f>SUMIFS(PREV_D!G:G,PREV_D!$C:$C,'10'!$I$10,PREV_D!A:A,'10'!Z24,PREV_D!B:B,1)</f>
        <v>0</v>
      </c>
      <c r="AR24" s="398">
        <f>SUMIFS(PREV_D!H:H,PREV_D!$C:$C,'10'!$I$10,PREV_D!A:A,'10'!Z24,PREV_D!B:B,1)</f>
        <v>0</v>
      </c>
      <c r="AS24" s="398">
        <f>SUMIFS(PREV_D!I:I,PREV_D!$C:$C,'10'!$I$10,PREV_D!A:A,'10'!Z24,PREV_D!B:B,1)</f>
        <v>0</v>
      </c>
      <c r="AT24" s="398">
        <f>SUMIFS(PREV_D!J:J,PREV_D!$C:$C,'10'!$I$10,PREV_D!A:A,'10'!Z24,PREV_D!B:B,1)</f>
        <v>0</v>
      </c>
      <c r="AU24" s="398">
        <f>SUMIFS(PREV_D!K:K,PREV_D!$C:$C,'10'!$I$10,PREV_D!A:A,'10'!Z24,PREV_D!B:B,1)</f>
        <v>0</v>
      </c>
      <c r="AV24" s="398">
        <f>SUMIFS(PREV_D!L:L,PREV_D!$C:$C,'10'!$I$10,PREV_D!A:A,'10'!Z24,PREV_D!B:B,1)</f>
        <v>0</v>
      </c>
      <c r="AW24" s="398">
        <f>SUMIFS(PREV_D!M:M,PREV_D!$C:$C,'10'!$I$10,PREV_D!A:A,'10'!Z24,PREV_D!B:B,1)</f>
        <v>0</v>
      </c>
      <c r="AX24" s="398">
        <f>SUMIFS(PREV_D!N:N,PREV_D!$C:$C,'10'!$I$10,PREV_D!A:A,'10'!Z24,PREV_D!B:B,1)</f>
        <v>0</v>
      </c>
      <c r="AY24" s="398">
        <f>SUMIFS(PREV_D!O:O,PREV_D!$C:$C,'10'!$I$10,PREV_D!A:A,'10'!Z24,PREV_D!B:B,1)</f>
        <v>0</v>
      </c>
    </row>
    <row r="25" spans="2:56" ht="15.75" thickTop="1" x14ac:dyDescent="0.25">
      <c r="B25" s="65"/>
      <c r="C25" s="190" t="s">
        <v>18</v>
      </c>
      <c r="D25" s="191">
        <f>SUM(D13:D24)</f>
        <v>3050</v>
      </c>
      <c r="E25" s="191">
        <f>SUM(E13:E24)</f>
        <v>2400</v>
      </c>
      <c r="F25" s="191">
        <f t="shared" ref="F25" si="3">SUM(F13:F24)</f>
        <v>650</v>
      </c>
      <c r="G25" s="65"/>
      <c r="H25" s="190" t="s">
        <v>18</v>
      </c>
      <c r="I25" s="191">
        <f>SUM(I13:I24)</f>
        <v>2008.64</v>
      </c>
      <c r="J25" s="191">
        <f>SUM(J13:J24)</f>
        <v>6000</v>
      </c>
      <c r="K25" s="191">
        <f t="shared" ref="K25" si="4">SUM(K13:K24)</f>
        <v>3991.3599999999997</v>
      </c>
      <c r="L25" s="65"/>
      <c r="M25" s="65"/>
      <c r="N25" s="65"/>
      <c r="O25" s="65"/>
      <c r="P25" s="65"/>
      <c r="Q25" s="65"/>
      <c r="R25" s="65"/>
      <c r="S25" s="65"/>
      <c r="T25" s="394">
        <f>CAD!D25</f>
        <v>0</v>
      </c>
      <c r="V25" s="394">
        <f>CAD!I25</f>
        <v>0</v>
      </c>
      <c r="Z25" s="185">
        <v>2034</v>
      </c>
      <c r="AA25" s="398">
        <f>SUMIFS(PREV_R!D:D,PREV_R!$C:$C,'10'!$D$10,PREV_R!A:A,Z25,PREV_R!B:B,1)</f>
        <v>0</v>
      </c>
      <c r="AB25" s="398">
        <f>SUMIFS(PREV_R!E:E,PREV_R!$C:$C,'10'!$D$10,PREV_R!A:A,Z25,PREV_R!B:B,1)</f>
        <v>0</v>
      </c>
      <c r="AC25" s="398">
        <f>SUMIFS(PREV_R!F:F,PREV_R!$C:$C,'10'!$D$10,PREV_R!A:A,Z25,PREV_R!B:B,1)</f>
        <v>0</v>
      </c>
      <c r="AD25" s="398">
        <f>SUMIFS(PREV_R!G:G,PREV_R!$C:$C,'10'!$D$10,PREV_R!A:A,Z25,PREV_R!B:B,1)</f>
        <v>0</v>
      </c>
      <c r="AE25" s="398">
        <f>SUMIFS(PREV_R!H:H,PREV_R!$C:$C,'10'!$D$10,PREV_R!A:A,Z25,PREV_R!B:B,1)</f>
        <v>0</v>
      </c>
      <c r="AF25" s="398">
        <f>SUMIFS(PREV_R!I:I,PREV_R!$C:$C,'10'!$D$10,PREV_R!A:A,Z25,PREV_R!B:B,1)</f>
        <v>0</v>
      </c>
      <c r="AG25" s="398">
        <f>SUMIFS(PREV_R!J:J,PREV_R!$C:$C,'10'!$D$10,PREV_R!A:A,Z25,PREV_R!B:B,1)</f>
        <v>0</v>
      </c>
      <c r="AH25" s="398">
        <f>SUMIFS(PREV_R!K:K,PREV_R!$C:$C,'10'!$D$10,PREV_R!A:A,Z25,PREV_R!B:B,1)</f>
        <v>0</v>
      </c>
      <c r="AI25" s="398">
        <f>SUMIFS(PREV_R!L:L,PREV_R!$C:$C,'10'!$D$10,PREV_R!A:A,Z25,PREV_R!B:B,1)</f>
        <v>0</v>
      </c>
      <c r="AJ25" s="398">
        <f>SUMIFS(PREV_R!M:M,PREV_R!$C:$C,'10'!$D$10,PREV_R!A:A,Z25,PREV_R!B:B,1)</f>
        <v>0</v>
      </c>
      <c r="AK25" s="398">
        <f>SUMIFS(PREV_R!N:N,PREV_R!$C:$C,'10'!$D$10,PREV_R!A:A,Z25,PREV_R!B:B,1)</f>
        <v>0</v>
      </c>
      <c r="AL25" s="398">
        <f>SUMIFS(PREV_R!O:O,PREV_R!$C:$C,'10'!$D$10,PREV_R!A:A,Z25,PREV_R!B:B,1)</f>
        <v>0</v>
      </c>
      <c r="AN25" s="398">
        <f>SUMIFS(PREV_D!D:D,PREV_D!$C:$C,'10'!$I$10,PREV_D!A:A,'10'!Z25,PREV_D!B:B,1)</f>
        <v>0</v>
      </c>
      <c r="AO25" s="398">
        <f>SUMIFS(PREV_D!E:E,PREV_D!$C:$C,'10'!$I$10,PREV_D!A:A,'10'!Z25,PREV_D!B:B,1)</f>
        <v>0</v>
      </c>
      <c r="AP25" s="398">
        <f>SUMIFS(PREV_D!F:F,PREV_D!$C:$C,'10'!$I$10,PREV_D!A:A,'10'!Z25,PREV_D!B:B,1)</f>
        <v>0</v>
      </c>
      <c r="AQ25" s="398">
        <f>SUMIFS(PREV_D!G:G,PREV_D!$C:$C,'10'!$I$10,PREV_D!A:A,'10'!Z25,PREV_D!B:B,1)</f>
        <v>0</v>
      </c>
      <c r="AR25" s="398">
        <f>SUMIFS(PREV_D!H:H,PREV_D!$C:$C,'10'!$I$10,PREV_D!A:A,'10'!Z25,PREV_D!B:B,1)</f>
        <v>0</v>
      </c>
      <c r="AS25" s="398">
        <f>SUMIFS(PREV_D!I:I,PREV_D!$C:$C,'10'!$I$10,PREV_D!A:A,'10'!Z25,PREV_D!B:B,1)</f>
        <v>0</v>
      </c>
      <c r="AT25" s="398">
        <f>SUMIFS(PREV_D!J:J,PREV_D!$C:$C,'10'!$I$10,PREV_D!A:A,'10'!Z25,PREV_D!B:B,1)</f>
        <v>0</v>
      </c>
      <c r="AU25" s="398">
        <f>SUMIFS(PREV_D!K:K,PREV_D!$C:$C,'10'!$I$10,PREV_D!A:A,'10'!Z25,PREV_D!B:B,1)</f>
        <v>0</v>
      </c>
      <c r="AV25" s="398">
        <f>SUMIFS(PREV_D!L:L,PREV_D!$C:$C,'10'!$I$10,PREV_D!A:A,'10'!Z25,PREV_D!B:B,1)</f>
        <v>0</v>
      </c>
      <c r="AW25" s="398">
        <f>SUMIFS(PREV_D!M:M,PREV_D!$C:$C,'10'!$I$10,PREV_D!A:A,'10'!Z25,PREV_D!B:B,1)</f>
        <v>0</v>
      </c>
      <c r="AX25" s="398">
        <f>SUMIFS(PREV_D!N:N,PREV_D!$C:$C,'10'!$I$10,PREV_D!A:A,'10'!Z25,PREV_D!B:B,1)</f>
        <v>0</v>
      </c>
      <c r="AY25" s="398">
        <f>SUMIFS(PREV_D!O:O,PREV_D!$C:$C,'10'!$I$10,PREV_D!A:A,'10'!Z25,PREV_D!B:B,1)</f>
        <v>0</v>
      </c>
    </row>
    <row r="26" spans="2:56" x14ac:dyDescent="0.25"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394">
        <f>CAD!D26</f>
        <v>0</v>
      </c>
      <c r="V26" s="394">
        <f>CAD!I26</f>
        <v>0</v>
      </c>
      <c r="Z26" s="185">
        <v>2035</v>
      </c>
      <c r="AA26" s="398">
        <f>SUMIFS(PREV_R!D:D,PREV_R!$C:$C,'10'!$D$10,PREV_R!A:A,Z26,PREV_R!B:B,1)</f>
        <v>0</v>
      </c>
      <c r="AB26" s="398">
        <f>SUMIFS(PREV_R!E:E,PREV_R!$C:$C,'10'!$D$10,PREV_R!A:A,Z26,PREV_R!B:B,1)</f>
        <v>0</v>
      </c>
      <c r="AC26" s="398">
        <f>SUMIFS(PREV_R!F:F,PREV_R!$C:$C,'10'!$D$10,PREV_R!A:A,Z26,PREV_R!B:B,1)</f>
        <v>0</v>
      </c>
      <c r="AD26" s="398">
        <f>SUMIFS(PREV_R!G:G,PREV_R!$C:$C,'10'!$D$10,PREV_R!A:A,Z26,PREV_R!B:B,1)</f>
        <v>0</v>
      </c>
      <c r="AE26" s="398">
        <f>SUMIFS(PREV_R!H:H,PREV_R!$C:$C,'10'!$D$10,PREV_R!A:A,Z26,PREV_R!B:B,1)</f>
        <v>0</v>
      </c>
      <c r="AF26" s="398">
        <f>SUMIFS(PREV_R!I:I,PREV_R!$C:$C,'10'!$D$10,PREV_R!A:A,Z26,PREV_R!B:B,1)</f>
        <v>0</v>
      </c>
      <c r="AG26" s="398">
        <f>SUMIFS(PREV_R!J:J,PREV_R!$C:$C,'10'!$D$10,PREV_R!A:A,Z26,PREV_R!B:B,1)</f>
        <v>0</v>
      </c>
      <c r="AH26" s="398">
        <f>SUMIFS(PREV_R!K:K,PREV_R!$C:$C,'10'!$D$10,PREV_R!A:A,Z26,PREV_R!B:B,1)</f>
        <v>0</v>
      </c>
      <c r="AI26" s="398">
        <f>SUMIFS(PREV_R!L:L,PREV_R!$C:$C,'10'!$D$10,PREV_R!A:A,Z26,PREV_R!B:B,1)</f>
        <v>0</v>
      </c>
      <c r="AJ26" s="398">
        <f>SUMIFS(PREV_R!M:M,PREV_R!$C:$C,'10'!$D$10,PREV_R!A:A,Z26,PREV_R!B:B,1)</f>
        <v>0</v>
      </c>
      <c r="AK26" s="398">
        <f>SUMIFS(PREV_R!N:N,PREV_R!$C:$C,'10'!$D$10,PREV_R!A:A,Z26,PREV_R!B:B,1)</f>
        <v>0</v>
      </c>
      <c r="AL26" s="398">
        <f>SUMIFS(PREV_R!O:O,PREV_R!$C:$C,'10'!$D$10,PREV_R!A:A,Z26,PREV_R!B:B,1)</f>
        <v>0</v>
      </c>
      <c r="AN26" s="398">
        <f>SUMIFS(PREV_D!D:D,PREV_D!$C:$C,'10'!$I$10,PREV_D!A:A,'10'!Z26,PREV_D!B:B,1)</f>
        <v>0</v>
      </c>
      <c r="AO26" s="398">
        <f>SUMIFS(PREV_D!E:E,PREV_D!$C:$C,'10'!$I$10,PREV_D!A:A,'10'!Z26,PREV_D!B:B,1)</f>
        <v>0</v>
      </c>
      <c r="AP26" s="398">
        <f>SUMIFS(PREV_D!F:F,PREV_D!$C:$C,'10'!$I$10,PREV_D!A:A,'10'!Z26,PREV_D!B:B,1)</f>
        <v>0</v>
      </c>
      <c r="AQ26" s="398">
        <f>SUMIFS(PREV_D!G:G,PREV_D!$C:$C,'10'!$I$10,PREV_D!A:A,'10'!Z26,PREV_D!B:B,1)</f>
        <v>0</v>
      </c>
      <c r="AR26" s="398">
        <f>SUMIFS(PREV_D!H:H,PREV_D!$C:$C,'10'!$I$10,PREV_D!A:A,'10'!Z26,PREV_D!B:B,1)</f>
        <v>0</v>
      </c>
      <c r="AS26" s="398">
        <f>SUMIFS(PREV_D!I:I,PREV_D!$C:$C,'10'!$I$10,PREV_D!A:A,'10'!Z26,PREV_D!B:B,1)</f>
        <v>0</v>
      </c>
      <c r="AT26" s="398">
        <f>SUMIFS(PREV_D!J:J,PREV_D!$C:$C,'10'!$I$10,PREV_D!A:A,'10'!Z26,PREV_D!B:B,1)</f>
        <v>0</v>
      </c>
      <c r="AU26" s="398">
        <f>SUMIFS(PREV_D!K:K,PREV_D!$C:$C,'10'!$I$10,PREV_D!A:A,'10'!Z26,PREV_D!B:B,1)</f>
        <v>0</v>
      </c>
      <c r="AV26" s="398">
        <f>SUMIFS(PREV_D!L:L,PREV_D!$C:$C,'10'!$I$10,PREV_D!A:A,'10'!Z26,PREV_D!B:B,1)</f>
        <v>0</v>
      </c>
      <c r="AW26" s="398">
        <f>SUMIFS(PREV_D!M:M,PREV_D!$C:$C,'10'!$I$10,PREV_D!A:A,'10'!Z26,PREV_D!B:B,1)</f>
        <v>0</v>
      </c>
      <c r="AX26" s="398">
        <f>SUMIFS(PREV_D!N:N,PREV_D!$C:$C,'10'!$I$10,PREV_D!A:A,'10'!Z26,PREV_D!B:B,1)</f>
        <v>0</v>
      </c>
      <c r="AY26" s="398">
        <f>SUMIFS(PREV_D!O:O,PREV_D!$C:$C,'10'!$I$10,PREV_D!A:A,'10'!Z26,PREV_D!B:B,1)</f>
        <v>0</v>
      </c>
    </row>
    <row r="27" spans="2:56" x14ac:dyDescent="0.25">
      <c r="B27" s="65"/>
      <c r="C27" s="68"/>
      <c r="D27" s="68"/>
      <c r="E27" s="68"/>
      <c r="F27" s="68"/>
      <c r="G27" s="65"/>
      <c r="H27" s="68"/>
      <c r="I27" s="68"/>
      <c r="J27" s="68"/>
      <c r="K27" s="68"/>
      <c r="L27" s="65"/>
      <c r="M27" s="65"/>
      <c r="N27" s="65"/>
      <c r="O27" s="65"/>
      <c r="P27" s="65"/>
      <c r="Q27" s="65"/>
      <c r="R27" s="65"/>
      <c r="S27" s="65"/>
      <c r="T27" s="394">
        <f>CAD!D27</f>
        <v>0</v>
      </c>
      <c r="V27" s="394">
        <f>CAD!I27</f>
        <v>0</v>
      </c>
      <c r="Z27" s="185">
        <v>2036</v>
      </c>
      <c r="AA27" s="398">
        <f>SUMIFS(PREV_R!D:D,PREV_R!$C:$C,'10'!$D$10,PREV_R!A:A,Z27,PREV_R!B:B,1)</f>
        <v>0</v>
      </c>
      <c r="AB27" s="398">
        <f>SUMIFS(PREV_R!E:E,PREV_R!$C:$C,'10'!$D$10,PREV_R!A:A,Z27,PREV_R!B:B,1)</f>
        <v>0</v>
      </c>
      <c r="AC27" s="398">
        <f>SUMIFS(PREV_R!F:F,PREV_R!$C:$C,'10'!$D$10,PREV_R!A:A,Z27,PREV_R!B:B,1)</f>
        <v>0</v>
      </c>
      <c r="AD27" s="398">
        <f>SUMIFS(PREV_R!G:G,PREV_R!$C:$C,'10'!$D$10,PREV_R!A:A,Z27,PREV_R!B:B,1)</f>
        <v>0</v>
      </c>
      <c r="AE27" s="398">
        <f>SUMIFS(PREV_R!H:H,PREV_R!$C:$C,'10'!$D$10,PREV_R!A:A,Z27,PREV_R!B:B,1)</f>
        <v>0</v>
      </c>
      <c r="AF27" s="398">
        <f>SUMIFS(PREV_R!I:I,PREV_R!$C:$C,'10'!$D$10,PREV_R!A:A,Z27,PREV_R!B:B,1)</f>
        <v>0</v>
      </c>
      <c r="AG27" s="398">
        <f>SUMIFS(PREV_R!J:J,PREV_R!$C:$C,'10'!$D$10,PREV_R!A:A,Z27,PREV_R!B:B,1)</f>
        <v>0</v>
      </c>
      <c r="AH27" s="398">
        <f>SUMIFS(PREV_R!K:K,PREV_R!$C:$C,'10'!$D$10,PREV_R!A:A,Z27,PREV_R!B:B,1)</f>
        <v>0</v>
      </c>
      <c r="AI27" s="398">
        <f>SUMIFS(PREV_R!L:L,PREV_R!$C:$C,'10'!$D$10,PREV_R!A:A,Z27,PREV_R!B:B,1)</f>
        <v>0</v>
      </c>
      <c r="AJ27" s="398">
        <f>SUMIFS(PREV_R!M:M,PREV_R!$C:$C,'10'!$D$10,PREV_R!A:A,Z27,PREV_R!B:B,1)</f>
        <v>0</v>
      </c>
      <c r="AK27" s="398">
        <f>SUMIFS(PREV_R!N:N,PREV_R!$C:$C,'10'!$D$10,PREV_R!A:A,Z27,PREV_R!B:B,1)</f>
        <v>0</v>
      </c>
      <c r="AL27" s="398">
        <f>SUMIFS(PREV_R!O:O,PREV_R!$C:$C,'10'!$D$10,PREV_R!A:A,Z27,PREV_R!B:B,1)</f>
        <v>0</v>
      </c>
      <c r="AN27" s="398">
        <f>SUMIFS(PREV_D!D:D,PREV_D!$C:$C,'10'!$I$10,PREV_D!A:A,'10'!Z27,PREV_D!B:B,1)</f>
        <v>0</v>
      </c>
      <c r="AO27" s="398">
        <f>SUMIFS(PREV_D!E:E,PREV_D!$C:$C,'10'!$I$10,PREV_D!A:A,'10'!Z27,PREV_D!B:B,1)</f>
        <v>0</v>
      </c>
      <c r="AP27" s="398">
        <f>SUMIFS(PREV_D!F:F,PREV_D!$C:$C,'10'!$I$10,PREV_D!A:A,'10'!Z27,PREV_D!B:B,1)</f>
        <v>0</v>
      </c>
      <c r="AQ27" s="398">
        <f>SUMIFS(PREV_D!G:G,PREV_D!$C:$C,'10'!$I$10,PREV_D!A:A,'10'!Z27,PREV_D!B:B,1)</f>
        <v>0</v>
      </c>
      <c r="AR27" s="398">
        <f>SUMIFS(PREV_D!H:H,PREV_D!$C:$C,'10'!$I$10,PREV_D!A:A,'10'!Z27,PREV_D!B:B,1)</f>
        <v>0</v>
      </c>
      <c r="AS27" s="398">
        <f>SUMIFS(PREV_D!I:I,PREV_D!$C:$C,'10'!$I$10,PREV_D!A:A,'10'!Z27,PREV_D!B:B,1)</f>
        <v>0</v>
      </c>
      <c r="AT27" s="398">
        <f>SUMIFS(PREV_D!J:J,PREV_D!$C:$C,'10'!$I$10,PREV_D!A:A,'10'!Z27,PREV_D!B:B,1)</f>
        <v>0</v>
      </c>
      <c r="AU27" s="398">
        <f>SUMIFS(PREV_D!K:K,PREV_D!$C:$C,'10'!$I$10,PREV_D!A:A,'10'!Z27,PREV_D!B:B,1)</f>
        <v>0</v>
      </c>
      <c r="AV27" s="398">
        <f>SUMIFS(PREV_D!L:L,PREV_D!$C:$C,'10'!$I$10,PREV_D!A:A,'10'!Z27,PREV_D!B:B,1)</f>
        <v>0</v>
      </c>
      <c r="AW27" s="398">
        <f>SUMIFS(PREV_D!M:M,PREV_D!$C:$C,'10'!$I$10,PREV_D!A:A,'10'!Z27,PREV_D!B:B,1)</f>
        <v>0</v>
      </c>
      <c r="AX27" s="398">
        <f>SUMIFS(PREV_D!N:N,PREV_D!$C:$C,'10'!$I$10,PREV_D!A:A,'10'!Z27,PREV_D!B:B,1)</f>
        <v>0</v>
      </c>
      <c r="AY27" s="398">
        <f>SUMIFS(PREV_D!O:O,PREV_D!$C:$C,'10'!$I$10,PREV_D!A:A,'10'!Z27,PREV_D!B:B,1)</f>
        <v>0</v>
      </c>
    </row>
    <row r="28" spans="2:56" x14ac:dyDescent="0.25">
      <c r="B28" s="65"/>
      <c r="C28" s="68"/>
      <c r="D28" s="68"/>
      <c r="E28" s="68"/>
      <c r="F28" s="68"/>
      <c r="G28" s="65"/>
      <c r="H28" s="68"/>
      <c r="I28" s="68"/>
      <c r="J28" s="68"/>
      <c r="K28" s="68"/>
      <c r="L28" s="65"/>
      <c r="M28" s="65"/>
      <c r="N28" s="65"/>
      <c r="O28" s="65"/>
      <c r="P28" s="65"/>
      <c r="Q28" s="65"/>
      <c r="R28" s="65"/>
      <c r="S28" s="65"/>
      <c r="T28" s="394">
        <f>CAD!D28</f>
        <v>0</v>
      </c>
      <c r="V28" s="394">
        <f>CAD!I28</f>
        <v>0</v>
      </c>
      <c r="Z28" s="185">
        <v>2037</v>
      </c>
      <c r="AA28" s="398">
        <f>SUMIFS(PREV_R!D:D,PREV_R!$C:$C,'10'!$D$10,PREV_R!A:A,Z28,PREV_R!B:B,1)</f>
        <v>0</v>
      </c>
      <c r="AB28" s="398">
        <f>SUMIFS(PREV_R!E:E,PREV_R!$C:$C,'10'!$D$10,PREV_R!A:A,Z28,PREV_R!B:B,1)</f>
        <v>0</v>
      </c>
      <c r="AC28" s="398">
        <f>SUMIFS(PREV_R!F:F,PREV_R!$C:$C,'10'!$D$10,PREV_R!A:A,Z28,PREV_R!B:B,1)</f>
        <v>0</v>
      </c>
      <c r="AD28" s="398">
        <f>SUMIFS(PREV_R!G:G,PREV_R!$C:$C,'10'!$D$10,PREV_R!A:A,Z28,PREV_R!B:B,1)</f>
        <v>0</v>
      </c>
      <c r="AE28" s="398">
        <f>SUMIFS(PREV_R!H:H,PREV_R!$C:$C,'10'!$D$10,PREV_R!A:A,Z28,PREV_R!B:B,1)</f>
        <v>0</v>
      </c>
      <c r="AF28" s="398">
        <f>SUMIFS(PREV_R!I:I,PREV_R!$C:$C,'10'!$D$10,PREV_R!A:A,Z28,PREV_R!B:B,1)</f>
        <v>0</v>
      </c>
      <c r="AG28" s="398">
        <f>SUMIFS(PREV_R!J:J,PREV_R!$C:$C,'10'!$D$10,PREV_R!A:A,Z28,PREV_R!B:B,1)</f>
        <v>0</v>
      </c>
      <c r="AH28" s="398">
        <f>SUMIFS(PREV_R!K:K,PREV_R!$C:$C,'10'!$D$10,PREV_R!A:A,Z28,PREV_R!B:B,1)</f>
        <v>0</v>
      </c>
      <c r="AI28" s="398">
        <f>SUMIFS(PREV_R!L:L,PREV_R!$C:$C,'10'!$D$10,PREV_R!A:A,Z28,PREV_R!B:B,1)</f>
        <v>0</v>
      </c>
      <c r="AJ28" s="398">
        <f>SUMIFS(PREV_R!M:M,PREV_R!$C:$C,'10'!$D$10,PREV_R!A:A,Z28,PREV_R!B:B,1)</f>
        <v>0</v>
      </c>
      <c r="AK28" s="398">
        <f>SUMIFS(PREV_R!N:N,PREV_R!$C:$C,'10'!$D$10,PREV_R!A:A,Z28,PREV_R!B:B,1)</f>
        <v>0</v>
      </c>
      <c r="AL28" s="398">
        <f>SUMIFS(PREV_R!O:O,PREV_R!$C:$C,'10'!$D$10,PREV_R!A:A,Z28,PREV_R!B:B,1)</f>
        <v>0</v>
      </c>
      <c r="AN28" s="398">
        <f>SUMIFS(PREV_D!D:D,PREV_D!$C:$C,'10'!$I$10,PREV_D!A:A,'10'!Z28,PREV_D!B:B,1)</f>
        <v>0</v>
      </c>
      <c r="AO28" s="398">
        <f>SUMIFS(PREV_D!E:E,PREV_D!$C:$C,'10'!$I$10,PREV_D!A:A,'10'!Z28,PREV_D!B:B,1)</f>
        <v>0</v>
      </c>
      <c r="AP28" s="398">
        <f>SUMIFS(PREV_D!F:F,PREV_D!$C:$C,'10'!$I$10,PREV_D!A:A,'10'!Z28,PREV_D!B:B,1)</f>
        <v>0</v>
      </c>
      <c r="AQ28" s="398">
        <f>SUMIFS(PREV_D!G:G,PREV_D!$C:$C,'10'!$I$10,PREV_D!A:A,'10'!Z28,PREV_D!B:B,1)</f>
        <v>0</v>
      </c>
      <c r="AR28" s="398">
        <f>SUMIFS(PREV_D!H:H,PREV_D!$C:$C,'10'!$I$10,PREV_D!A:A,'10'!Z28,PREV_D!B:B,1)</f>
        <v>0</v>
      </c>
      <c r="AS28" s="398">
        <f>SUMIFS(PREV_D!I:I,PREV_D!$C:$C,'10'!$I$10,PREV_D!A:A,'10'!Z28,PREV_D!B:B,1)</f>
        <v>0</v>
      </c>
      <c r="AT28" s="398">
        <f>SUMIFS(PREV_D!J:J,PREV_D!$C:$C,'10'!$I$10,PREV_D!A:A,'10'!Z28,PREV_D!B:B,1)</f>
        <v>0</v>
      </c>
      <c r="AU28" s="398">
        <f>SUMIFS(PREV_D!K:K,PREV_D!$C:$C,'10'!$I$10,PREV_D!A:A,'10'!Z28,PREV_D!B:B,1)</f>
        <v>0</v>
      </c>
      <c r="AV28" s="398">
        <f>SUMIFS(PREV_D!L:L,PREV_D!$C:$C,'10'!$I$10,PREV_D!A:A,'10'!Z28,PREV_D!B:B,1)</f>
        <v>0</v>
      </c>
      <c r="AW28" s="398">
        <f>SUMIFS(PREV_D!M:M,PREV_D!$C:$C,'10'!$I$10,PREV_D!A:A,'10'!Z28,PREV_D!B:B,1)</f>
        <v>0</v>
      </c>
      <c r="AX28" s="398">
        <f>SUMIFS(PREV_D!N:N,PREV_D!$C:$C,'10'!$I$10,PREV_D!A:A,'10'!Z28,PREV_D!B:B,1)</f>
        <v>0</v>
      </c>
      <c r="AY28" s="398">
        <f>SUMIFS(PREV_D!O:O,PREV_D!$C:$C,'10'!$I$10,PREV_D!A:A,'10'!Z28,PREV_D!B:B,1)</f>
        <v>0</v>
      </c>
    </row>
    <row r="29" spans="2:56" x14ac:dyDescent="0.25">
      <c r="B29" s="65"/>
      <c r="C29" s="68"/>
      <c r="D29" s="68"/>
      <c r="E29" s="68"/>
      <c r="F29" s="68"/>
      <c r="G29" s="65"/>
      <c r="H29" s="68"/>
      <c r="I29" s="68"/>
      <c r="J29" s="68"/>
      <c r="K29" s="68"/>
      <c r="L29" s="65"/>
      <c r="M29" s="65"/>
      <c r="N29" s="65"/>
      <c r="O29" s="65"/>
      <c r="P29" s="65"/>
      <c r="Q29" s="65"/>
      <c r="R29" s="65"/>
      <c r="S29" s="65"/>
      <c r="T29" s="394">
        <f>CAD!D29</f>
        <v>0</v>
      </c>
      <c r="V29" s="394">
        <f>CAD!I29</f>
        <v>0</v>
      </c>
      <c r="Z29" s="185">
        <v>2038</v>
      </c>
      <c r="AA29" s="398">
        <f>SUMIFS(PREV_R!D:D,PREV_R!$C:$C,'10'!$D$10,PREV_R!A:A,Z29,PREV_R!B:B,1)</f>
        <v>0</v>
      </c>
      <c r="AB29" s="398">
        <f>SUMIFS(PREV_R!E:E,PREV_R!$C:$C,'10'!$D$10,PREV_R!A:A,Z29,PREV_R!B:B,1)</f>
        <v>0</v>
      </c>
      <c r="AC29" s="398">
        <f>SUMIFS(PREV_R!F:F,PREV_R!$C:$C,'10'!$D$10,PREV_R!A:A,Z29,PREV_R!B:B,1)</f>
        <v>0</v>
      </c>
      <c r="AD29" s="398">
        <f>SUMIFS(PREV_R!G:G,PREV_R!$C:$C,'10'!$D$10,PREV_R!A:A,Z29,PREV_R!B:B,1)</f>
        <v>0</v>
      </c>
      <c r="AE29" s="398">
        <f>SUMIFS(PREV_R!H:H,PREV_R!$C:$C,'10'!$D$10,PREV_R!A:A,Z29,PREV_R!B:B,1)</f>
        <v>0</v>
      </c>
      <c r="AF29" s="398">
        <f>SUMIFS(PREV_R!I:I,PREV_R!$C:$C,'10'!$D$10,PREV_R!A:A,Z29,PREV_R!B:B,1)</f>
        <v>0</v>
      </c>
      <c r="AG29" s="398">
        <f>SUMIFS(PREV_R!J:J,PREV_R!$C:$C,'10'!$D$10,PREV_R!A:A,Z29,PREV_R!B:B,1)</f>
        <v>0</v>
      </c>
      <c r="AH29" s="398">
        <f>SUMIFS(PREV_R!K:K,PREV_R!$C:$C,'10'!$D$10,PREV_R!A:A,Z29,PREV_R!B:B,1)</f>
        <v>0</v>
      </c>
      <c r="AI29" s="398">
        <f>SUMIFS(PREV_R!L:L,PREV_R!$C:$C,'10'!$D$10,PREV_R!A:A,Z29,PREV_R!B:B,1)</f>
        <v>0</v>
      </c>
      <c r="AJ29" s="398">
        <f>SUMIFS(PREV_R!M:M,PREV_R!$C:$C,'10'!$D$10,PREV_R!A:A,Z29,PREV_R!B:B,1)</f>
        <v>0</v>
      </c>
      <c r="AK29" s="398">
        <f>SUMIFS(PREV_R!N:N,PREV_R!$C:$C,'10'!$D$10,PREV_R!A:A,Z29,PREV_R!B:B,1)</f>
        <v>0</v>
      </c>
      <c r="AL29" s="398">
        <f>SUMIFS(PREV_R!O:O,PREV_R!$C:$C,'10'!$D$10,PREV_R!A:A,Z29,PREV_R!B:B,1)</f>
        <v>0</v>
      </c>
      <c r="AN29" s="398">
        <f>SUMIFS(PREV_D!D:D,PREV_D!$C:$C,'10'!$I$10,PREV_D!A:A,'10'!Z29,PREV_D!B:B,1)</f>
        <v>0</v>
      </c>
      <c r="AO29" s="398">
        <f>SUMIFS(PREV_D!E:E,PREV_D!$C:$C,'10'!$I$10,PREV_D!A:A,'10'!Z29,PREV_D!B:B,1)</f>
        <v>0</v>
      </c>
      <c r="AP29" s="398">
        <f>SUMIFS(PREV_D!F:F,PREV_D!$C:$C,'10'!$I$10,PREV_D!A:A,'10'!Z29,PREV_D!B:B,1)</f>
        <v>0</v>
      </c>
      <c r="AQ29" s="398">
        <f>SUMIFS(PREV_D!G:G,PREV_D!$C:$C,'10'!$I$10,PREV_D!A:A,'10'!Z29,PREV_D!B:B,1)</f>
        <v>0</v>
      </c>
      <c r="AR29" s="398">
        <f>SUMIFS(PREV_D!H:H,PREV_D!$C:$C,'10'!$I$10,PREV_D!A:A,'10'!Z29,PREV_D!B:B,1)</f>
        <v>0</v>
      </c>
      <c r="AS29" s="398">
        <f>SUMIFS(PREV_D!I:I,PREV_D!$C:$C,'10'!$I$10,PREV_D!A:A,'10'!Z29,PREV_D!B:B,1)</f>
        <v>0</v>
      </c>
      <c r="AT29" s="398">
        <f>SUMIFS(PREV_D!J:J,PREV_D!$C:$C,'10'!$I$10,PREV_D!A:A,'10'!Z29,PREV_D!B:B,1)</f>
        <v>0</v>
      </c>
      <c r="AU29" s="398">
        <f>SUMIFS(PREV_D!K:K,PREV_D!$C:$C,'10'!$I$10,PREV_D!A:A,'10'!Z29,PREV_D!B:B,1)</f>
        <v>0</v>
      </c>
      <c r="AV29" s="398">
        <f>SUMIFS(PREV_D!L:L,PREV_D!$C:$C,'10'!$I$10,PREV_D!A:A,'10'!Z29,PREV_D!B:B,1)</f>
        <v>0</v>
      </c>
      <c r="AW29" s="398">
        <f>SUMIFS(PREV_D!M:M,PREV_D!$C:$C,'10'!$I$10,PREV_D!A:A,'10'!Z29,PREV_D!B:B,1)</f>
        <v>0</v>
      </c>
      <c r="AX29" s="398">
        <f>SUMIFS(PREV_D!N:N,PREV_D!$C:$C,'10'!$I$10,PREV_D!A:A,'10'!Z29,PREV_D!B:B,1)</f>
        <v>0</v>
      </c>
      <c r="AY29" s="398">
        <f>SUMIFS(PREV_D!O:O,PREV_D!$C:$C,'10'!$I$10,PREV_D!A:A,'10'!Z29,PREV_D!B:B,1)</f>
        <v>0</v>
      </c>
    </row>
    <row r="30" spans="2:56" x14ac:dyDescent="0.25">
      <c r="B30" s="65"/>
      <c r="C30" s="68"/>
      <c r="D30" s="68"/>
      <c r="E30" s="68"/>
      <c r="F30" s="68"/>
      <c r="G30" s="65"/>
      <c r="H30" s="68"/>
      <c r="I30" s="68"/>
      <c r="J30" s="68"/>
      <c r="K30" s="68"/>
      <c r="L30" s="65"/>
      <c r="M30" s="65"/>
      <c r="N30" s="65"/>
      <c r="O30" s="65"/>
      <c r="P30" s="65"/>
      <c r="Q30" s="65"/>
      <c r="R30" s="65"/>
      <c r="S30" s="65"/>
      <c r="T30" s="394">
        <f>CAD!D30</f>
        <v>0</v>
      </c>
      <c r="V30" s="394">
        <f>CAD!I30</f>
        <v>0</v>
      </c>
      <c r="Z30" s="185">
        <v>2039</v>
      </c>
      <c r="AA30" s="398">
        <f>SUMIFS(PREV_R!D:D,PREV_R!$C:$C,'10'!$D$10,PREV_R!A:A,Z30,PREV_R!B:B,1)</f>
        <v>0</v>
      </c>
      <c r="AB30" s="398">
        <f>SUMIFS(PREV_R!E:E,PREV_R!$C:$C,'10'!$D$10,PREV_R!A:A,Z30,PREV_R!B:B,1)</f>
        <v>0</v>
      </c>
      <c r="AC30" s="398">
        <f>SUMIFS(PREV_R!F:F,PREV_R!$C:$C,'10'!$D$10,PREV_R!A:A,Z30,PREV_R!B:B,1)</f>
        <v>0</v>
      </c>
      <c r="AD30" s="398">
        <f>SUMIFS(PREV_R!G:G,PREV_R!$C:$C,'10'!$D$10,PREV_R!A:A,Z30,PREV_R!B:B,1)</f>
        <v>0</v>
      </c>
      <c r="AE30" s="398">
        <f>SUMIFS(PREV_R!H:H,PREV_R!$C:$C,'10'!$D$10,PREV_R!A:A,Z30,PREV_R!B:B,1)</f>
        <v>0</v>
      </c>
      <c r="AF30" s="398">
        <f>SUMIFS(PREV_R!I:I,PREV_R!$C:$C,'10'!$D$10,PREV_R!A:A,Z30,PREV_R!B:B,1)</f>
        <v>0</v>
      </c>
      <c r="AG30" s="398">
        <f>SUMIFS(PREV_R!J:J,PREV_R!$C:$C,'10'!$D$10,PREV_R!A:A,Z30,PREV_R!B:B,1)</f>
        <v>0</v>
      </c>
      <c r="AH30" s="398">
        <f>SUMIFS(PREV_R!K:K,PREV_R!$C:$C,'10'!$D$10,PREV_R!A:A,Z30,PREV_R!B:B,1)</f>
        <v>0</v>
      </c>
      <c r="AI30" s="398">
        <f>SUMIFS(PREV_R!L:L,PREV_R!$C:$C,'10'!$D$10,PREV_R!A:A,Z30,PREV_R!B:B,1)</f>
        <v>0</v>
      </c>
      <c r="AJ30" s="398">
        <f>SUMIFS(PREV_R!M:M,PREV_R!$C:$C,'10'!$D$10,PREV_R!A:A,Z30,PREV_R!B:B,1)</f>
        <v>0</v>
      </c>
      <c r="AK30" s="398">
        <f>SUMIFS(PREV_R!N:N,PREV_R!$C:$C,'10'!$D$10,PREV_R!A:A,Z30,PREV_R!B:B,1)</f>
        <v>0</v>
      </c>
      <c r="AL30" s="398">
        <f>SUMIFS(PREV_R!O:O,PREV_R!$C:$C,'10'!$D$10,PREV_R!A:A,Z30,PREV_R!B:B,1)</f>
        <v>0</v>
      </c>
      <c r="AN30" s="398">
        <f>SUMIFS(PREV_D!D:D,PREV_D!$C:$C,'10'!$I$10,PREV_D!A:A,'10'!Z30,PREV_D!B:B,1)</f>
        <v>0</v>
      </c>
      <c r="AO30" s="398">
        <f>SUMIFS(PREV_D!E:E,PREV_D!$C:$C,'10'!$I$10,PREV_D!A:A,'10'!Z30,PREV_D!B:B,1)</f>
        <v>0</v>
      </c>
      <c r="AP30" s="398">
        <f>SUMIFS(PREV_D!F:F,PREV_D!$C:$C,'10'!$I$10,PREV_D!A:A,'10'!Z30,PREV_D!B:B,1)</f>
        <v>0</v>
      </c>
      <c r="AQ30" s="398">
        <f>SUMIFS(PREV_D!G:G,PREV_D!$C:$C,'10'!$I$10,PREV_D!A:A,'10'!Z30,PREV_D!B:B,1)</f>
        <v>0</v>
      </c>
      <c r="AR30" s="398">
        <f>SUMIFS(PREV_D!H:H,PREV_D!$C:$C,'10'!$I$10,PREV_D!A:A,'10'!Z30,PREV_D!B:B,1)</f>
        <v>0</v>
      </c>
      <c r="AS30" s="398">
        <f>SUMIFS(PREV_D!I:I,PREV_D!$C:$C,'10'!$I$10,PREV_D!A:A,'10'!Z30,PREV_D!B:B,1)</f>
        <v>0</v>
      </c>
      <c r="AT30" s="398">
        <f>SUMIFS(PREV_D!J:J,PREV_D!$C:$C,'10'!$I$10,PREV_D!A:A,'10'!Z30,PREV_D!B:B,1)</f>
        <v>0</v>
      </c>
      <c r="AU30" s="398">
        <f>SUMIFS(PREV_D!K:K,PREV_D!$C:$C,'10'!$I$10,PREV_D!A:A,'10'!Z30,PREV_D!B:B,1)</f>
        <v>0</v>
      </c>
      <c r="AV30" s="398">
        <f>SUMIFS(PREV_D!L:L,PREV_D!$C:$C,'10'!$I$10,PREV_D!A:A,'10'!Z30,PREV_D!B:B,1)</f>
        <v>0</v>
      </c>
      <c r="AW30" s="398">
        <f>SUMIFS(PREV_D!M:M,PREV_D!$C:$C,'10'!$I$10,PREV_D!A:A,'10'!Z30,PREV_D!B:B,1)</f>
        <v>0</v>
      </c>
      <c r="AX30" s="398">
        <f>SUMIFS(PREV_D!N:N,PREV_D!$C:$C,'10'!$I$10,PREV_D!A:A,'10'!Z30,PREV_D!B:B,1)</f>
        <v>0</v>
      </c>
      <c r="AY30" s="398">
        <f>SUMIFS(PREV_D!O:O,PREV_D!$C:$C,'10'!$I$10,PREV_D!A:A,'10'!Z30,PREV_D!B:B,1)</f>
        <v>0</v>
      </c>
    </row>
    <row r="31" spans="2:56" x14ac:dyDescent="0.25">
      <c r="B31" s="65"/>
      <c r="C31" s="68"/>
      <c r="D31" s="68"/>
      <c r="E31" s="68"/>
      <c r="F31" s="68"/>
      <c r="G31" s="65"/>
      <c r="H31" s="68"/>
      <c r="I31" s="68"/>
      <c r="J31" s="68"/>
      <c r="K31" s="68"/>
      <c r="L31" s="65"/>
      <c r="M31" s="65"/>
      <c r="N31" s="65"/>
      <c r="O31" s="65"/>
      <c r="P31" s="65"/>
      <c r="Q31" s="65"/>
      <c r="R31" s="65"/>
      <c r="S31" s="65"/>
      <c r="T31" s="394">
        <f>CAD!D31</f>
        <v>0</v>
      </c>
      <c r="V31" s="394">
        <f>CAD!I31</f>
        <v>0</v>
      </c>
      <c r="Z31" s="185">
        <v>2040</v>
      </c>
      <c r="AA31" s="398">
        <f>SUMIFS(PREV_R!D:D,PREV_R!$C:$C,'10'!$D$10,PREV_R!A:A,Z31,PREV_R!B:B,1)</f>
        <v>0</v>
      </c>
      <c r="AB31" s="398">
        <f>SUMIFS(PREV_R!E:E,PREV_R!$C:$C,'10'!$D$10,PREV_R!A:A,Z31,PREV_R!B:B,1)</f>
        <v>0</v>
      </c>
      <c r="AC31" s="398">
        <f>SUMIFS(PREV_R!F:F,PREV_R!$C:$C,'10'!$D$10,PREV_R!A:A,Z31,PREV_R!B:B,1)</f>
        <v>0</v>
      </c>
      <c r="AD31" s="398">
        <f>SUMIFS(PREV_R!G:G,PREV_R!$C:$C,'10'!$D$10,PREV_R!A:A,Z31,PREV_R!B:B,1)</f>
        <v>0</v>
      </c>
      <c r="AE31" s="398">
        <f>SUMIFS(PREV_R!H:H,PREV_R!$C:$C,'10'!$D$10,PREV_R!A:A,Z31,PREV_R!B:B,1)</f>
        <v>0</v>
      </c>
      <c r="AF31" s="398">
        <f>SUMIFS(PREV_R!I:I,PREV_R!$C:$C,'10'!$D$10,PREV_R!A:A,Z31,PREV_R!B:B,1)</f>
        <v>0</v>
      </c>
      <c r="AG31" s="398">
        <f>SUMIFS(PREV_R!J:J,PREV_R!$C:$C,'10'!$D$10,PREV_R!A:A,Z31,PREV_R!B:B,1)</f>
        <v>0</v>
      </c>
      <c r="AH31" s="398">
        <f>SUMIFS(PREV_R!K:K,PREV_R!$C:$C,'10'!$D$10,PREV_R!A:A,Z31,PREV_R!B:B,1)</f>
        <v>0</v>
      </c>
      <c r="AI31" s="398">
        <f>SUMIFS(PREV_R!L:L,PREV_R!$C:$C,'10'!$D$10,PREV_R!A:A,Z31,PREV_R!B:B,1)</f>
        <v>0</v>
      </c>
      <c r="AJ31" s="398">
        <f>SUMIFS(PREV_R!M:M,PREV_R!$C:$C,'10'!$D$10,PREV_R!A:A,Z31,PREV_R!B:B,1)</f>
        <v>0</v>
      </c>
      <c r="AK31" s="398">
        <f>SUMIFS(PREV_R!N:N,PREV_R!$C:$C,'10'!$D$10,PREV_R!A:A,Z31,PREV_R!B:B,1)</f>
        <v>0</v>
      </c>
      <c r="AL31" s="398">
        <f>SUMIFS(PREV_R!O:O,PREV_R!$C:$C,'10'!$D$10,PREV_R!A:A,Z31,PREV_R!B:B,1)</f>
        <v>0</v>
      </c>
      <c r="AN31" s="398">
        <f>SUMIFS(PREV_D!D:D,PREV_D!$C:$C,'10'!$I$10,PREV_D!A:A,'10'!Z31,PREV_D!B:B,1)</f>
        <v>0</v>
      </c>
      <c r="AO31" s="398">
        <f>SUMIFS(PREV_D!E:E,PREV_D!$C:$C,'10'!$I$10,PREV_D!A:A,'10'!Z31,PREV_D!B:B,1)</f>
        <v>0</v>
      </c>
      <c r="AP31" s="398">
        <f>SUMIFS(PREV_D!F:F,PREV_D!$C:$C,'10'!$I$10,PREV_D!A:A,'10'!Z31,PREV_D!B:B,1)</f>
        <v>0</v>
      </c>
      <c r="AQ31" s="398">
        <f>SUMIFS(PREV_D!G:G,PREV_D!$C:$C,'10'!$I$10,PREV_D!A:A,'10'!Z31,PREV_D!B:B,1)</f>
        <v>0</v>
      </c>
      <c r="AR31" s="398">
        <f>SUMIFS(PREV_D!H:H,PREV_D!$C:$C,'10'!$I$10,PREV_D!A:A,'10'!Z31,PREV_D!B:B,1)</f>
        <v>0</v>
      </c>
      <c r="AS31" s="398">
        <f>SUMIFS(PREV_D!I:I,PREV_D!$C:$C,'10'!$I$10,PREV_D!A:A,'10'!Z31,PREV_D!B:B,1)</f>
        <v>0</v>
      </c>
      <c r="AT31" s="398">
        <f>SUMIFS(PREV_D!J:J,PREV_D!$C:$C,'10'!$I$10,PREV_D!A:A,'10'!Z31,PREV_D!B:B,1)</f>
        <v>0</v>
      </c>
      <c r="AU31" s="398">
        <f>SUMIFS(PREV_D!K:K,PREV_D!$C:$C,'10'!$I$10,PREV_D!A:A,'10'!Z31,PREV_D!B:B,1)</f>
        <v>0</v>
      </c>
      <c r="AV31" s="398">
        <f>SUMIFS(PREV_D!L:L,PREV_D!$C:$C,'10'!$I$10,PREV_D!A:A,'10'!Z31,PREV_D!B:B,1)</f>
        <v>0</v>
      </c>
      <c r="AW31" s="398">
        <f>SUMIFS(PREV_D!M:M,PREV_D!$C:$C,'10'!$I$10,PREV_D!A:A,'10'!Z31,PREV_D!B:B,1)</f>
        <v>0</v>
      </c>
      <c r="AX31" s="398">
        <f>SUMIFS(PREV_D!N:N,PREV_D!$C:$C,'10'!$I$10,PREV_D!A:A,'10'!Z31,PREV_D!B:B,1)</f>
        <v>0</v>
      </c>
      <c r="AY31" s="398">
        <f>SUMIFS(PREV_D!O:O,PREV_D!$C:$C,'10'!$I$10,PREV_D!A:A,'10'!Z31,PREV_D!B:B,1)</f>
        <v>0</v>
      </c>
    </row>
    <row r="32" spans="2:56" x14ac:dyDescent="0.25">
      <c r="B32" s="65"/>
      <c r="C32" s="68"/>
      <c r="D32" s="68"/>
      <c r="E32" s="68"/>
      <c r="F32" s="68"/>
      <c r="G32" s="65"/>
      <c r="H32" s="68"/>
      <c r="I32" s="68"/>
      <c r="J32" s="68"/>
      <c r="K32" s="68"/>
      <c r="L32" s="65"/>
      <c r="M32" s="65"/>
      <c r="N32" s="65"/>
      <c r="O32" s="65"/>
      <c r="P32" s="65"/>
      <c r="Q32" s="65"/>
      <c r="R32" s="65"/>
      <c r="S32" s="65"/>
      <c r="T32" s="394">
        <f>CAD!F7</f>
        <v>0</v>
      </c>
      <c r="V32" s="394">
        <f>CAD!K7</f>
        <v>0</v>
      </c>
      <c r="Z32" s="185">
        <v>2041</v>
      </c>
      <c r="AA32" s="398">
        <f>SUMIFS(PREV_R!D:D,PREV_R!$C:$C,'10'!$D$10,PREV_R!A:A,Z32,PREV_R!B:B,1)</f>
        <v>0</v>
      </c>
      <c r="AB32" s="398">
        <f>SUMIFS(PREV_R!E:E,PREV_R!$C:$C,'10'!$D$10,PREV_R!A:A,Z32,PREV_R!B:B,1)</f>
        <v>0</v>
      </c>
      <c r="AC32" s="398">
        <f>SUMIFS(PREV_R!F:F,PREV_R!$C:$C,'10'!$D$10,PREV_R!A:A,Z32,PREV_R!B:B,1)</f>
        <v>0</v>
      </c>
      <c r="AD32" s="398">
        <f>SUMIFS(PREV_R!G:G,PREV_R!$C:$C,'10'!$D$10,PREV_R!A:A,Z32,PREV_R!B:B,1)</f>
        <v>0</v>
      </c>
      <c r="AE32" s="398">
        <f>SUMIFS(PREV_R!H:H,PREV_R!$C:$C,'10'!$D$10,PREV_R!A:A,Z32,PREV_R!B:B,1)</f>
        <v>0</v>
      </c>
      <c r="AF32" s="398">
        <f>SUMIFS(PREV_R!I:I,PREV_R!$C:$C,'10'!$D$10,PREV_R!A:A,Z32,PREV_R!B:B,1)</f>
        <v>0</v>
      </c>
      <c r="AG32" s="398">
        <f>SUMIFS(PREV_R!J:J,PREV_R!$C:$C,'10'!$D$10,PREV_R!A:A,Z32,PREV_R!B:B,1)</f>
        <v>0</v>
      </c>
      <c r="AH32" s="398">
        <f>SUMIFS(PREV_R!K:K,PREV_R!$C:$C,'10'!$D$10,PREV_R!A:A,Z32,PREV_R!B:B,1)</f>
        <v>0</v>
      </c>
      <c r="AI32" s="398">
        <f>SUMIFS(PREV_R!L:L,PREV_R!$C:$C,'10'!$D$10,PREV_R!A:A,Z32,PREV_R!B:B,1)</f>
        <v>0</v>
      </c>
      <c r="AJ32" s="398">
        <f>SUMIFS(PREV_R!M:M,PREV_R!$C:$C,'10'!$D$10,PREV_R!A:A,Z32,PREV_R!B:B,1)</f>
        <v>0</v>
      </c>
      <c r="AK32" s="398">
        <f>SUMIFS(PREV_R!N:N,PREV_R!$C:$C,'10'!$D$10,PREV_R!A:A,Z32,PREV_R!B:B,1)</f>
        <v>0</v>
      </c>
      <c r="AL32" s="398">
        <f>SUMIFS(PREV_R!O:O,PREV_R!$C:$C,'10'!$D$10,PREV_R!A:A,Z32,PREV_R!B:B,1)</f>
        <v>0</v>
      </c>
      <c r="AN32" s="398">
        <f>SUMIFS(PREV_D!D:D,PREV_D!$C:$C,'10'!$I$10,PREV_D!A:A,'10'!Z32,PREV_D!B:B,1)</f>
        <v>0</v>
      </c>
      <c r="AO32" s="398">
        <f>SUMIFS(PREV_D!E:E,PREV_D!$C:$C,'10'!$I$10,PREV_D!A:A,'10'!Z32,PREV_D!B:B,1)</f>
        <v>0</v>
      </c>
      <c r="AP32" s="398">
        <f>SUMIFS(PREV_D!F:F,PREV_D!$C:$C,'10'!$I$10,PREV_D!A:A,'10'!Z32,PREV_D!B:B,1)</f>
        <v>0</v>
      </c>
      <c r="AQ32" s="398">
        <f>SUMIFS(PREV_D!G:G,PREV_D!$C:$C,'10'!$I$10,PREV_D!A:A,'10'!Z32,PREV_D!B:B,1)</f>
        <v>0</v>
      </c>
      <c r="AR32" s="398">
        <f>SUMIFS(PREV_D!H:H,PREV_D!$C:$C,'10'!$I$10,PREV_D!A:A,'10'!Z32,PREV_D!B:B,1)</f>
        <v>0</v>
      </c>
      <c r="AS32" s="398">
        <f>SUMIFS(PREV_D!I:I,PREV_D!$C:$C,'10'!$I$10,PREV_D!A:A,'10'!Z32,PREV_D!B:B,1)</f>
        <v>0</v>
      </c>
      <c r="AT32" s="398">
        <f>SUMIFS(PREV_D!J:J,PREV_D!$C:$C,'10'!$I$10,PREV_D!A:A,'10'!Z32,PREV_D!B:B,1)</f>
        <v>0</v>
      </c>
      <c r="AU32" s="398">
        <f>SUMIFS(PREV_D!K:K,PREV_D!$C:$C,'10'!$I$10,PREV_D!A:A,'10'!Z32,PREV_D!B:B,1)</f>
        <v>0</v>
      </c>
      <c r="AV32" s="398">
        <f>SUMIFS(PREV_D!L:L,PREV_D!$C:$C,'10'!$I$10,PREV_D!A:A,'10'!Z32,PREV_D!B:B,1)</f>
        <v>0</v>
      </c>
      <c r="AW32" s="398">
        <f>SUMIFS(PREV_D!M:M,PREV_D!$C:$C,'10'!$I$10,PREV_D!A:A,'10'!Z32,PREV_D!B:B,1)</f>
        <v>0</v>
      </c>
      <c r="AX32" s="398">
        <f>SUMIFS(PREV_D!N:N,PREV_D!$C:$C,'10'!$I$10,PREV_D!A:A,'10'!Z32,PREV_D!B:B,1)</f>
        <v>0</v>
      </c>
      <c r="AY32" s="398">
        <f>SUMIFS(PREV_D!O:O,PREV_D!$C:$C,'10'!$I$10,PREV_D!A:A,'10'!Z32,PREV_D!B:B,1)</f>
        <v>0</v>
      </c>
    </row>
    <row r="33" spans="2:51" x14ac:dyDescent="0.25">
      <c r="B33" s="65"/>
      <c r="C33" s="68"/>
      <c r="D33" s="68"/>
      <c r="E33" s="68"/>
      <c r="F33" s="68"/>
      <c r="G33" s="65"/>
      <c r="H33" s="68"/>
      <c r="I33" s="68"/>
      <c r="J33" s="68"/>
      <c r="K33" s="68"/>
      <c r="L33" s="65"/>
      <c r="M33" s="65"/>
      <c r="N33" s="65"/>
      <c r="O33" s="65"/>
      <c r="P33" s="65"/>
      <c r="Q33" s="65"/>
      <c r="R33" s="65"/>
      <c r="S33" s="65"/>
      <c r="T33" s="394">
        <f>CAD!F8</f>
        <v>0</v>
      </c>
      <c r="V33" s="394">
        <f>CAD!K8</f>
        <v>0</v>
      </c>
      <c r="Z33" s="185">
        <v>2042</v>
      </c>
      <c r="AA33" s="398">
        <f>SUMIFS(PREV_R!D:D,PREV_R!$C:$C,'10'!$D$10,PREV_R!A:A,Z33,PREV_R!B:B,1)</f>
        <v>0</v>
      </c>
      <c r="AB33" s="398">
        <f>SUMIFS(PREV_R!E:E,PREV_R!$C:$C,'10'!$D$10,PREV_R!A:A,Z33,PREV_R!B:B,1)</f>
        <v>0</v>
      </c>
      <c r="AC33" s="398">
        <f>SUMIFS(PREV_R!F:F,PREV_R!$C:$C,'10'!$D$10,PREV_R!A:A,Z33,PREV_R!B:B,1)</f>
        <v>0</v>
      </c>
      <c r="AD33" s="398">
        <f>SUMIFS(PREV_R!G:G,PREV_R!$C:$C,'10'!$D$10,PREV_R!A:A,Z33,PREV_R!B:B,1)</f>
        <v>0</v>
      </c>
      <c r="AE33" s="398">
        <f>SUMIFS(PREV_R!H:H,PREV_R!$C:$C,'10'!$D$10,PREV_R!A:A,Z33,PREV_R!B:B,1)</f>
        <v>0</v>
      </c>
      <c r="AF33" s="398">
        <f>SUMIFS(PREV_R!I:I,PREV_R!$C:$C,'10'!$D$10,PREV_R!A:A,Z33,PREV_R!B:B,1)</f>
        <v>0</v>
      </c>
      <c r="AG33" s="398">
        <f>SUMIFS(PREV_R!J:J,PREV_R!$C:$C,'10'!$D$10,PREV_R!A:A,Z33,PREV_R!B:B,1)</f>
        <v>0</v>
      </c>
      <c r="AH33" s="398">
        <f>SUMIFS(PREV_R!K:K,PREV_R!$C:$C,'10'!$D$10,PREV_R!A:A,Z33,PREV_R!B:B,1)</f>
        <v>0</v>
      </c>
      <c r="AI33" s="398">
        <f>SUMIFS(PREV_R!L:L,PREV_R!$C:$C,'10'!$D$10,PREV_R!A:A,Z33,PREV_R!B:B,1)</f>
        <v>0</v>
      </c>
      <c r="AJ33" s="398">
        <f>SUMIFS(PREV_R!M:M,PREV_R!$C:$C,'10'!$D$10,PREV_R!A:A,Z33,PREV_R!B:B,1)</f>
        <v>0</v>
      </c>
      <c r="AK33" s="398">
        <f>SUMIFS(PREV_R!N:N,PREV_R!$C:$C,'10'!$D$10,PREV_R!A:A,Z33,PREV_R!B:B,1)</f>
        <v>0</v>
      </c>
      <c r="AL33" s="398">
        <f>SUMIFS(PREV_R!O:O,PREV_R!$C:$C,'10'!$D$10,PREV_R!A:A,Z33,PREV_R!B:B,1)</f>
        <v>0</v>
      </c>
      <c r="AN33" s="398">
        <f>SUMIFS(PREV_D!D:D,PREV_D!$C:$C,'10'!$I$10,PREV_D!A:A,'10'!Z33,PREV_D!B:B,1)</f>
        <v>0</v>
      </c>
      <c r="AO33" s="398">
        <f>SUMIFS(PREV_D!E:E,PREV_D!$C:$C,'10'!$I$10,PREV_D!A:A,'10'!Z33,PREV_D!B:B,1)</f>
        <v>0</v>
      </c>
      <c r="AP33" s="398">
        <f>SUMIFS(PREV_D!F:F,PREV_D!$C:$C,'10'!$I$10,PREV_D!A:A,'10'!Z33,PREV_D!B:B,1)</f>
        <v>0</v>
      </c>
      <c r="AQ33" s="398">
        <f>SUMIFS(PREV_D!G:G,PREV_D!$C:$C,'10'!$I$10,PREV_D!A:A,'10'!Z33,PREV_D!B:B,1)</f>
        <v>0</v>
      </c>
      <c r="AR33" s="398">
        <f>SUMIFS(PREV_D!H:H,PREV_D!$C:$C,'10'!$I$10,PREV_D!A:A,'10'!Z33,PREV_D!B:B,1)</f>
        <v>0</v>
      </c>
      <c r="AS33" s="398">
        <f>SUMIFS(PREV_D!I:I,PREV_D!$C:$C,'10'!$I$10,PREV_D!A:A,'10'!Z33,PREV_D!B:B,1)</f>
        <v>0</v>
      </c>
      <c r="AT33" s="398">
        <f>SUMIFS(PREV_D!J:J,PREV_D!$C:$C,'10'!$I$10,PREV_D!A:A,'10'!Z33,PREV_D!B:B,1)</f>
        <v>0</v>
      </c>
      <c r="AU33" s="398">
        <f>SUMIFS(PREV_D!K:K,PREV_D!$C:$C,'10'!$I$10,PREV_D!A:A,'10'!Z33,PREV_D!B:B,1)</f>
        <v>0</v>
      </c>
      <c r="AV33" s="398">
        <f>SUMIFS(PREV_D!L:L,PREV_D!$C:$C,'10'!$I$10,PREV_D!A:A,'10'!Z33,PREV_D!B:B,1)</f>
        <v>0</v>
      </c>
      <c r="AW33" s="398">
        <f>SUMIFS(PREV_D!M:M,PREV_D!$C:$C,'10'!$I$10,PREV_D!A:A,'10'!Z33,PREV_D!B:B,1)</f>
        <v>0</v>
      </c>
      <c r="AX33" s="398">
        <f>SUMIFS(PREV_D!N:N,PREV_D!$C:$C,'10'!$I$10,PREV_D!A:A,'10'!Z33,PREV_D!B:B,1)</f>
        <v>0</v>
      </c>
      <c r="AY33" s="398">
        <f>SUMIFS(PREV_D!O:O,PREV_D!$C:$C,'10'!$I$10,PREV_D!A:A,'10'!Z33,PREV_D!B:B,1)</f>
        <v>0</v>
      </c>
    </row>
    <row r="34" spans="2:51" x14ac:dyDescent="0.25">
      <c r="B34" s="65"/>
      <c r="C34" s="68"/>
      <c r="D34" s="68"/>
      <c r="E34" s="68"/>
      <c r="F34" s="68"/>
      <c r="G34" s="65"/>
      <c r="H34" s="68"/>
      <c r="I34" s="68"/>
      <c r="J34" s="68"/>
      <c r="K34" s="68"/>
      <c r="L34" s="65"/>
      <c r="M34" s="65"/>
      <c r="N34" s="65"/>
      <c r="O34" s="65"/>
      <c r="P34" s="65"/>
      <c r="Q34" s="65"/>
      <c r="R34" s="65"/>
      <c r="S34" s="65"/>
      <c r="T34" s="394">
        <f>CAD!F9</f>
        <v>0</v>
      </c>
      <c r="V34" s="394">
        <f>CAD!K9</f>
        <v>0</v>
      </c>
      <c r="Z34" s="185">
        <v>2043</v>
      </c>
      <c r="AA34" s="398">
        <f>SUMIFS(PREV_R!D:D,PREV_R!$C:$C,'10'!$D$10,PREV_R!A:A,Z34,PREV_R!B:B,1)</f>
        <v>0</v>
      </c>
      <c r="AB34" s="398">
        <f>SUMIFS(PREV_R!E:E,PREV_R!$C:$C,'10'!$D$10,PREV_R!A:A,Z34,PREV_R!B:B,1)</f>
        <v>0</v>
      </c>
      <c r="AC34" s="398">
        <f>SUMIFS(PREV_R!F:F,PREV_R!$C:$C,'10'!$D$10,PREV_R!A:A,Z34,PREV_R!B:B,1)</f>
        <v>0</v>
      </c>
      <c r="AD34" s="398">
        <f>SUMIFS(PREV_R!G:G,PREV_R!$C:$C,'10'!$D$10,PREV_R!A:A,Z34,PREV_R!B:B,1)</f>
        <v>0</v>
      </c>
      <c r="AE34" s="398">
        <f>SUMIFS(PREV_R!H:H,PREV_R!$C:$C,'10'!$D$10,PREV_R!A:A,Z34,PREV_R!B:B,1)</f>
        <v>0</v>
      </c>
      <c r="AF34" s="398">
        <f>SUMIFS(PREV_R!I:I,PREV_R!$C:$C,'10'!$D$10,PREV_R!A:A,Z34,PREV_R!B:B,1)</f>
        <v>0</v>
      </c>
      <c r="AG34" s="398">
        <f>SUMIFS(PREV_R!J:J,PREV_R!$C:$C,'10'!$D$10,PREV_R!A:A,Z34,PREV_R!B:B,1)</f>
        <v>0</v>
      </c>
      <c r="AH34" s="398">
        <f>SUMIFS(PREV_R!K:K,PREV_R!$C:$C,'10'!$D$10,PREV_R!A:A,Z34,PREV_R!B:B,1)</f>
        <v>0</v>
      </c>
      <c r="AI34" s="398">
        <f>SUMIFS(PREV_R!L:L,PREV_R!$C:$C,'10'!$D$10,PREV_R!A:A,Z34,PREV_R!B:B,1)</f>
        <v>0</v>
      </c>
      <c r="AJ34" s="398">
        <f>SUMIFS(PREV_R!M:M,PREV_R!$C:$C,'10'!$D$10,PREV_R!A:A,Z34,PREV_R!B:B,1)</f>
        <v>0</v>
      </c>
      <c r="AK34" s="398">
        <f>SUMIFS(PREV_R!N:N,PREV_R!$C:$C,'10'!$D$10,PREV_R!A:A,Z34,PREV_R!B:B,1)</f>
        <v>0</v>
      </c>
      <c r="AL34" s="398">
        <f>SUMIFS(PREV_R!O:O,PREV_R!$C:$C,'10'!$D$10,PREV_R!A:A,Z34,PREV_R!B:B,1)</f>
        <v>0</v>
      </c>
      <c r="AN34" s="398">
        <f>SUMIFS(PREV_D!D:D,PREV_D!$C:$C,'10'!$I$10,PREV_D!A:A,'10'!Z34,PREV_D!B:B,1)</f>
        <v>0</v>
      </c>
      <c r="AO34" s="398">
        <f>SUMIFS(PREV_D!E:E,PREV_D!$C:$C,'10'!$I$10,PREV_D!A:A,'10'!Z34,PREV_D!B:B,1)</f>
        <v>0</v>
      </c>
      <c r="AP34" s="398">
        <f>SUMIFS(PREV_D!F:F,PREV_D!$C:$C,'10'!$I$10,PREV_D!A:A,'10'!Z34,PREV_D!B:B,1)</f>
        <v>0</v>
      </c>
      <c r="AQ34" s="398">
        <f>SUMIFS(PREV_D!G:G,PREV_D!$C:$C,'10'!$I$10,PREV_D!A:A,'10'!Z34,PREV_D!B:B,1)</f>
        <v>0</v>
      </c>
      <c r="AR34" s="398">
        <f>SUMIFS(PREV_D!H:H,PREV_D!$C:$C,'10'!$I$10,PREV_D!A:A,'10'!Z34,PREV_D!B:B,1)</f>
        <v>0</v>
      </c>
      <c r="AS34" s="398">
        <f>SUMIFS(PREV_D!I:I,PREV_D!$C:$C,'10'!$I$10,PREV_D!A:A,'10'!Z34,PREV_D!B:B,1)</f>
        <v>0</v>
      </c>
      <c r="AT34" s="398">
        <f>SUMIFS(PREV_D!J:J,PREV_D!$C:$C,'10'!$I$10,PREV_D!A:A,'10'!Z34,PREV_D!B:B,1)</f>
        <v>0</v>
      </c>
      <c r="AU34" s="398">
        <f>SUMIFS(PREV_D!K:K,PREV_D!$C:$C,'10'!$I$10,PREV_D!A:A,'10'!Z34,PREV_D!B:B,1)</f>
        <v>0</v>
      </c>
      <c r="AV34" s="398">
        <f>SUMIFS(PREV_D!L:L,PREV_D!$C:$C,'10'!$I$10,PREV_D!A:A,'10'!Z34,PREV_D!B:B,1)</f>
        <v>0</v>
      </c>
      <c r="AW34" s="398">
        <f>SUMIFS(PREV_D!M:M,PREV_D!$C:$C,'10'!$I$10,PREV_D!A:A,'10'!Z34,PREV_D!B:B,1)</f>
        <v>0</v>
      </c>
      <c r="AX34" s="398">
        <f>SUMIFS(PREV_D!N:N,PREV_D!$C:$C,'10'!$I$10,PREV_D!A:A,'10'!Z34,PREV_D!B:B,1)</f>
        <v>0</v>
      </c>
      <c r="AY34" s="398">
        <f>SUMIFS(PREV_D!O:O,PREV_D!$C:$C,'10'!$I$10,PREV_D!A:A,'10'!Z34,PREV_D!B:B,1)</f>
        <v>0</v>
      </c>
    </row>
    <row r="35" spans="2:51" x14ac:dyDescent="0.25">
      <c r="B35" s="65"/>
      <c r="C35" s="68"/>
      <c r="D35" s="68"/>
      <c r="E35" s="68"/>
      <c r="F35" s="68"/>
      <c r="G35" s="65"/>
      <c r="H35" s="68"/>
      <c r="I35" s="68"/>
      <c r="J35" s="68"/>
      <c r="K35" s="68"/>
      <c r="L35" s="65"/>
      <c r="M35" s="65"/>
      <c r="N35" s="65"/>
      <c r="O35" s="65"/>
      <c r="P35" s="65"/>
      <c r="Q35" s="65"/>
      <c r="R35" s="65"/>
      <c r="S35" s="65"/>
      <c r="T35" s="394">
        <f>CAD!F10</f>
        <v>0</v>
      </c>
      <c r="V35" s="394">
        <f>CAD!K10</f>
        <v>0</v>
      </c>
      <c r="Z35" s="185">
        <v>2044</v>
      </c>
      <c r="AA35" s="398">
        <f>SUMIFS(PREV_R!D:D,PREV_R!$C:$C,'10'!$D$10,PREV_R!A:A,Z35,PREV_R!B:B,1)</f>
        <v>0</v>
      </c>
      <c r="AB35" s="398">
        <f>SUMIFS(PREV_R!E:E,PREV_R!$C:$C,'10'!$D$10,PREV_R!A:A,Z35,PREV_R!B:B,1)</f>
        <v>0</v>
      </c>
      <c r="AC35" s="398">
        <f>SUMIFS(PREV_R!F:F,PREV_R!$C:$C,'10'!$D$10,PREV_R!A:A,Z35,PREV_R!B:B,1)</f>
        <v>0</v>
      </c>
      <c r="AD35" s="398">
        <f>SUMIFS(PREV_R!G:G,PREV_R!$C:$C,'10'!$D$10,PREV_R!A:A,Z35,PREV_R!B:B,1)</f>
        <v>0</v>
      </c>
      <c r="AE35" s="398">
        <f>SUMIFS(PREV_R!H:H,PREV_R!$C:$C,'10'!$D$10,PREV_R!A:A,Z35,PREV_R!B:B,1)</f>
        <v>0</v>
      </c>
      <c r="AF35" s="398">
        <f>SUMIFS(PREV_R!I:I,PREV_R!$C:$C,'10'!$D$10,PREV_R!A:A,Z35,PREV_R!B:B,1)</f>
        <v>0</v>
      </c>
      <c r="AG35" s="398">
        <f>SUMIFS(PREV_R!J:J,PREV_R!$C:$C,'10'!$D$10,PREV_R!A:A,Z35,PREV_R!B:B,1)</f>
        <v>0</v>
      </c>
      <c r="AH35" s="398">
        <f>SUMIFS(PREV_R!K:K,PREV_R!$C:$C,'10'!$D$10,PREV_R!A:A,Z35,PREV_R!B:B,1)</f>
        <v>0</v>
      </c>
      <c r="AI35" s="398">
        <f>SUMIFS(PREV_R!L:L,PREV_R!$C:$C,'10'!$D$10,PREV_R!A:A,Z35,PREV_R!B:B,1)</f>
        <v>0</v>
      </c>
      <c r="AJ35" s="398">
        <f>SUMIFS(PREV_R!M:M,PREV_R!$C:$C,'10'!$D$10,PREV_R!A:A,Z35,PREV_R!B:B,1)</f>
        <v>0</v>
      </c>
      <c r="AK35" s="398">
        <f>SUMIFS(PREV_R!N:N,PREV_R!$C:$C,'10'!$D$10,PREV_R!A:A,Z35,PREV_R!B:B,1)</f>
        <v>0</v>
      </c>
      <c r="AL35" s="398">
        <f>SUMIFS(PREV_R!O:O,PREV_R!$C:$C,'10'!$D$10,PREV_R!A:A,Z35,PREV_R!B:B,1)</f>
        <v>0</v>
      </c>
      <c r="AN35" s="398">
        <f>SUMIFS(PREV_D!D:D,PREV_D!$C:$C,'10'!$I$10,PREV_D!A:A,'10'!Z35,PREV_D!B:B,1)</f>
        <v>0</v>
      </c>
      <c r="AO35" s="398">
        <f>SUMIFS(PREV_D!E:E,PREV_D!$C:$C,'10'!$I$10,PREV_D!A:A,'10'!Z35,PREV_D!B:B,1)</f>
        <v>0</v>
      </c>
      <c r="AP35" s="398">
        <f>SUMIFS(PREV_D!F:F,PREV_D!$C:$C,'10'!$I$10,PREV_D!A:A,'10'!Z35,PREV_D!B:B,1)</f>
        <v>0</v>
      </c>
      <c r="AQ35" s="398">
        <f>SUMIFS(PREV_D!G:G,PREV_D!$C:$C,'10'!$I$10,PREV_D!A:A,'10'!Z35,PREV_D!B:B,1)</f>
        <v>0</v>
      </c>
      <c r="AR35" s="398">
        <f>SUMIFS(PREV_D!H:H,PREV_D!$C:$C,'10'!$I$10,PREV_D!A:A,'10'!Z35,PREV_D!B:B,1)</f>
        <v>0</v>
      </c>
      <c r="AS35" s="398">
        <f>SUMIFS(PREV_D!I:I,PREV_D!$C:$C,'10'!$I$10,PREV_D!A:A,'10'!Z35,PREV_D!B:B,1)</f>
        <v>0</v>
      </c>
      <c r="AT35" s="398">
        <f>SUMIFS(PREV_D!J:J,PREV_D!$C:$C,'10'!$I$10,PREV_D!A:A,'10'!Z35,PREV_D!B:B,1)</f>
        <v>0</v>
      </c>
      <c r="AU35" s="398">
        <f>SUMIFS(PREV_D!K:K,PREV_D!$C:$C,'10'!$I$10,PREV_D!A:A,'10'!Z35,PREV_D!B:B,1)</f>
        <v>0</v>
      </c>
      <c r="AV35" s="398">
        <f>SUMIFS(PREV_D!L:L,PREV_D!$C:$C,'10'!$I$10,PREV_D!A:A,'10'!Z35,PREV_D!B:B,1)</f>
        <v>0</v>
      </c>
      <c r="AW35" s="398">
        <f>SUMIFS(PREV_D!M:M,PREV_D!$C:$C,'10'!$I$10,PREV_D!A:A,'10'!Z35,PREV_D!B:B,1)</f>
        <v>0</v>
      </c>
      <c r="AX35" s="398">
        <f>SUMIFS(PREV_D!N:N,PREV_D!$C:$C,'10'!$I$10,PREV_D!A:A,'10'!Z35,PREV_D!B:B,1)</f>
        <v>0</v>
      </c>
      <c r="AY35" s="398">
        <f>SUMIFS(PREV_D!O:O,PREV_D!$C:$C,'10'!$I$10,PREV_D!A:A,'10'!Z35,PREV_D!B:B,1)</f>
        <v>0</v>
      </c>
    </row>
    <row r="36" spans="2:51" x14ac:dyDescent="0.25">
      <c r="B36" s="65"/>
      <c r="C36" s="68"/>
      <c r="D36" s="68"/>
      <c r="E36" s="68"/>
      <c r="F36" s="68"/>
      <c r="G36" s="65"/>
      <c r="H36" s="68"/>
      <c r="I36" s="68"/>
      <c r="J36" s="68"/>
      <c r="K36" s="68"/>
      <c r="L36" s="65"/>
      <c r="M36" s="65"/>
      <c r="N36" s="65"/>
      <c r="O36" s="65"/>
      <c r="P36" s="65"/>
      <c r="Q36" s="65"/>
      <c r="R36" s="65"/>
      <c r="S36" s="65"/>
      <c r="T36" s="394">
        <f>CAD!F11</f>
        <v>0</v>
      </c>
      <c r="V36" s="394">
        <f>CAD!K11</f>
        <v>0</v>
      </c>
      <c r="Z36" s="185">
        <v>2045</v>
      </c>
      <c r="AA36" s="398">
        <f>SUMIFS(PREV_R!D:D,PREV_R!$C:$C,'10'!$D$10,PREV_R!A:A,Z36,PREV_R!B:B,1)</f>
        <v>0</v>
      </c>
      <c r="AB36" s="398">
        <f>SUMIFS(PREV_R!E:E,PREV_R!$C:$C,'10'!$D$10,PREV_R!A:A,Z36,PREV_R!B:B,1)</f>
        <v>0</v>
      </c>
      <c r="AC36" s="398">
        <f>SUMIFS(PREV_R!F:F,PREV_R!$C:$C,'10'!$D$10,PREV_R!A:A,Z36,PREV_R!B:B,1)</f>
        <v>0</v>
      </c>
      <c r="AD36" s="398">
        <f>SUMIFS(PREV_R!G:G,PREV_R!$C:$C,'10'!$D$10,PREV_R!A:A,Z36,PREV_R!B:B,1)</f>
        <v>0</v>
      </c>
      <c r="AE36" s="398">
        <f>SUMIFS(PREV_R!H:H,PREV_R!$C:$C,'10'!$D$10,PREV_R!A:A,Z36,PREV_R!B:B,1)</f>
        <v>0</v>
      </c>
      <c r="AF36" s="398">
        <f>SUMIFS(PREV_R!I:I,PREV_R!$C:$C,'10'!$D$10,PREV_R!A:A,Z36,PREV_R!B:B,1)</f>
        <v>0</v>
      </c>
      <c r="AG36" s="398">
        <f>SUMIFS(PREV_R!J:J,PREV_R!$C:$C,'10'!$D$10,PREV_R!A:A,Z36,PREV_R!B:B,1)</f>
        <v>0</v>
      </c>
      <c r="AH36" s="398">
        <f>SUMIFS(PREV_R!K:K,PREV_R!$C:$C,'10'!$D$10,PREV_R!A:A,Z36,PREV_R!B:B,1)</f>
        <v>0</v>
      </c>
      <c r="AI36" s="398">
        <f>SUMIFS(PREV_R!L:L,PREV_R!$C:$C,'10'!$D$10,PREV_R!A:A,Z36,PREV_R!B:B,1)</f>
        <v>0</v>
      </c>
      <c r="AJ36" s="398">
        <f>SUMIFS(PREV_R!M:M,PREV_R!$C:$C,'10'!$D$10,PREV_R!A:A,Z36,PREV_R!B:B,1)</f>
        <v>0</v>
      </c>
      <c r="AK36" s="398">
        <f>SUMIFS(PREV_R!N:N,PREV_R!$C:$C,'10'!$D$10,PREV_R!A:A,Z36,PREV_R!B:B,1)</f>
        <v>0</v>
      </c>
      <c r="AL36" s="398">
        <f>SUMIFS(PREV_R!O:O,PREV_R!$C:$C,'10'!$D$10,PREV_R!A:A,Z36,PREV_R!B:B,1)</f>
        <v>0</v>
      </c>
      <c r="AN36" s="398">
        <f>SUMIFS(PREV_D!D:D,PREV_D!$C:$C,'10'!$I$10,PREV_D!A:A,'10'!Z36,PREV_D!B:B,1)</f>
        <v>0</v>
      </c>
      <c r="AO36" s="398">
        <f>SUMIFS(PREV_D!E:E,PREV_D!$C:$C,'10'!$I$10,PREV_D!A:A,'10'!Z36,PREV_D!B:B,1)</f>
        <v>0</v>
      </c>
      <c r="AP36" s="398">
        <f>SUMIFS(PREV_D!F:F,PREV_D!$C:$C,'10'!$I$10,PREV_D!A:A,'10'!Z36,PREV_D!B:B,1)</f>
        <v>0</v>
      </c>
      <c r="AQ36" s="398">
        <f>SUMIFS(PREV_D!G:G,PREV_D!$C:$C,'10'!$I$10,PREV_D!A:A,'10'!Z36,PREV_D!B:B,1)</f>
        <v>0</v>
      </c>
      <c r="AR36" s="398">
        <f>SUMIFS(PREV_D!H:H,PREV_D!$C:$C,'10'!$I$10,PREV_D!A:A,'10'!Z36,PREV_D!B:B,1)</f>
        <v>0</v>
      </c>
      <c r="AS36" s="398">
        <f>SUMIFS(PREV_D!I:I,PREV_D!$C:$C,'10'!$I$10,PREV_D!A:A,'10'!Z36,PREV_D!B:B,1)</f>
        <v>0</v>
      </c>
      <c r="AT36" s="398">
        <f>SUMIFS(PREV_D!J:J,PREV_D!$C:$C,'10'!$I$10,PREV_D!A:A,'10'!Z36,PREV_D!B:B,1)</f>
        <v>0</v>
      </c>
      <c r="AU36" s="398">
        <f>SUMIFS(PREV_D!K:K,PREV_D!$C:$C,'10'!$I$10,PREV_D!A:A,'10'!Z36,PREV_D!B:B,1)</f>
        <v>0</v>
      </c>
      <c r="AV36" s="398">
        <f>SUMIFS(PREV_D!L:L,PREV_D!$C:$C,'10'!$I$10,PREV_D!A:A,'10'!Z36,PREV_D!B:B,1)</f>
        <v>0</v>
      </c>
      <c r="AW36" s="398">
        <f>SUMIFS(PREV_D!M:M,PREV_D!$C:$C,'10'!$I$10,PREV_D!A:A,'10'!Z36,PREV_D!B:B,1)</f>
        <v>0</v>
      </c>
      <c r="AX36" s="398">
        <f>SUMIFS(PREV_D!N:N,PREV_D!$C:$C,'10'!$I$10,PREV_D!A:A,'10'!Z36,PREV_D!B:B,1)</f>
        <v>0</v>
      </c>
      <c r="AY36" s="398">
        <f>SUMIFS(PREV_D!O:O,PREV_D!$C:$C,'10'!$I$10,PREV_D!A:A,'10'!Z36,PREV_D!B:B,1)</f>
        <v>0</v>
      </c>
    </row>
    <row r="37" spans="2:51" x14ac:dyDescent="0.25">
      <c r="B37" s="65"/>
      <c r="C37" s="68"/>
      <c r="D37" s="68"/>
      <c r="E37" s="68"/>
      <c r="F37" s="68"/>
      <c r="G37" s="65"/>
      <c r="H37" s="68"/>
      <c r="I37" s="68"/>
      <c r="J37" s="68"/>
      <c r="K37" s="68"/>
      <c r="L37" s="65"/>
      <c r="M37" s="65"/>
      <c r="N37" s="65"/>
      <c r="O37" s="65"/>
      <c r="P37" s="65"/>
      <c r="Q37" s="65"/>
      <c r="R37" s="65"/>
      <c r="S37" s="65"/>
      <c r="T37" s="394">
        <f>CAD!F12</f>
        <v>0</v>
      </c>
      <c r="V37" s="394">
        <f>CAD!K12</f>
        <v>0</v>
      </c>
      <c r="Z37" s="185">
        <v>2046</v>
      </c>
      <c r="AA37" s="398">
        <f>SUMIFS(PREV_R!D:D,PREV_R!$C:$C,'10'!$D$10,PREV_R!A:A,Z37,PREV_R!B:B,1)</f>
        <v>0</v>
      </c>
      <c r="AB37" s="398">
        <f>SUMIFS(PREV_R!E:E,PREV_R!$C:$C,'10'!$D$10,PREV_R!A:A,Z37,PREV_R!B:B,1)</f>
        <v>0</v>
      </c>
      <c r="AC37" s="398">
        <f>SUMIFS(PREV_R!F:F,PREV_R!$C:$C,'10'!$D$10,PREV_R!A:A,Z37,PREV_R!B:B,1)</f>
        <v>0</v>
      </c>
      <c r="AD37" s="398">
        <f>SUMIFS(PREV_R!G:G,PREV_R!$C:$C,'10'!$D$10,PREV_R!A:A,Z37,PREV_R!B:B,1)</f>
        <v>0</v>
      </c>
      <c r="AE37" s="398">
        <f>SUMIFS(PREV_R!H:H,PREV_R!$C:$C,'10'!$D$10,PREV_R!A:A,Z37,PREV_R!B:B,1)</f>
        <v>0</v>
      </c>
      <c r="AF37" s="398">
        <f>SUMIFS(PREV_R!I:I,PREV_R!$C:$C,'10'!$D$10,PREV_R!A:A,Z37,PREV_R!B:B,1)</f>
        <v>0</v>
      </c>
      <c r="AG37" s="398">
        <f>SUMIFS(PREV_R!J:J,PREV_R!$C:$C,'10'!$D$10,PREV_R!A:A,Z37,PREV_R!B:B,1)</f>
        <v>0</v>
      </c>
      <c r="AH37" s="398">
        <f>SUMIFS(PREV_R!K:K,PREV_R!$C:$C,'10'!$D$10,PREV_R!A:A,Z37,PREV_R!B:B,1)</f>
        <v>0</v>
      </c>
      <c r="AI37" s="398">
        <f>SUMIFS(PREV_R!L:L,PREV_R!$C:$C,'10'!$D$10,PREV_R!A:A,Z37,PREV_R!B:B,1)</f>
        <v>0</v>
      </c>
      <c r="AJ37" s="398">
        <f>SUMIFS(PREV_R!M:M,PREV_R!$C:$C,'10'!$D$10,PREV_R!A:A,Z37,PREV_R!B:B,1)</f>
        <v>0</v>
      </c>
      <c r="AK37" s="398">
        <f>SUMIFS(PREV_R!N:N,PREV_R!$C:$C,'10'!$D$10,PREV_R!A:A,Z37,PREV_R!B:B,1)</f>
        <v>0</v>
      </c>
      <c r="AL37" s="398">
        <f>SUMIFS(PREV_R!O:O,PREV_R!$C:$C,'10'!$D$10,PREV_R!A:A,Z37,PREV_R!B:B,1)</f>
        <v>0</v>
      </c>
      <c r="AN37" s="398">
        <f>SUMIFS(PREV_D!D:D,PREV_D!$C:$C,'10'!$I$10,PREV_D!A:A,'10'!Z37,PREV_D!B:B,1)</f>
        <v>0</v>
      </c>
      <c r="AO37" s="398">
        <f>SUMIFS(PREV_D!E:E,PREV_D!$C:$C,'10'!$I$10,PREV_D!A:A,'10'!Z37,PREV_D!B:B,1)</f>
        <v>0</v>
      </c>
      <c r="AP37" s="398">
        <f>SUMIFS(PREV_D!F:F,PREV_D!$C:$C,'10'!$I$10,PREV_D!A:A,'10'!Z37,PREV_D!B:B,1)</f>
        <v>0</v>
      </c>
      <c r="AQ37" s="398">
        <f>SUMIFS(PREV_D!G:G,PREV_D!$C:$C,'10'!$I$10,PREV_D!A:A,'10'!Z37,PREV_D!B:B,1)</f>
        <v>0</v>
      </c>
      <c r="AR37" s="398">
        <f>SUMIFS(PREV_D!H:H,PREV_D!$C:$C,'10'!$I$10,PREV_D!A:A,'10'!Z37,PREV_D!B:B,1)</f>
        <v>0</v>
      </c>
      <c r="AS37" s="398">
        <f>SUMIFS(PREV_D!I:I,PREV_D!$C:$C,'10'!$I$10,PREV_D!A:A,'10'!Z37,PREV_D!B:B,1)</f>
        <v>0</v>
      </c>
      <c r="AT37" s="398">
        <f>SUMIFS(PREV_D!J:J,PREV_D!$C:$C,'10'!$I$10,PREV_D!A:A,'10'!Z37,PREV_D!B:B,1)</f>
        <v>0</v>
      </c>
      <c r="AU37" s="398">
        <f>SUMIFS(PREV_D!K:K,PREV_D!$C:$C,'10'!$I$10,PREV_D!A:A,'10'!Z37,PREV_D!B:B,1)</f>
        <v>0</v>
      </c>
      <c r="AV37" s="398">
        <f>SUMIFS(PREV_D!L:L,PREV_D!$C:$C,'10'!$I$10,PREV_D!A:A,'10'!Z37,PREV_D!B:B,1)</f>
        <v>0</v>
      </c>
      <c r="AW37" s="398">
        <f>SUMIFS(PREV_D!M:M,PREV_D!$C:$C,'10'!$I$10,PREV_D!A:A,'10'!Z37,PREV_D!B:B,1)</f>
        <v>0</v>
      </c>
      <c r="AX37" s="398">
        <f>SUMIFS(PREV_D!N:N,PREV_D!$C:$C,'10'!$I$10,PREV_D!A:A,'10'!Z37,PREV_D!B:B,1)</f>
        <v>0</v>
      </c>
      <c r="AY37" s="398">
        <f>SUMIFS(PREV_D!O:O,PREV_D!$C:$C,'10'!$I$10,PREV_D!A:A,'10'!Z37,PREV_D!B:B,1)</f>
        <v>0</v>
      </c>
    </row>
    <row r="38" spans="2:51" x14ac:dyDescent="0.25">
      <c r="B38" s="65"/>
      <c r="C38" s="68"/>
      <c r="D38" s="68"/>
      <c r="E38" s="68"/>
      <c r="F38" s="68"/>
      <c r="G38" s="65"/>
      <c r="H38" s="68"/>
      <c r="I38" s="68"/>
      <c r="J38" s="68"/>
      <c r="K38" s="68"/>
      <c r="L38" s="65"/>
      <c r="M38" s="65"/>
      <c r="N38" s="65"/>
      <c r="O38" s="65"/>
      <c r="P38" s="65"/>
      <c r="Q38" s="65"/>
      <c r="R38" s="65"/>
      <c r="S38" s="65"/>
      <c r="T38" s="394">
        <f>CAD!F13</f>
        <v>0</v>
      </c>
      <c r="V38" s="394">
        <f>CAD!K13</f>
        <v>0</v>
      </c>
      <c r="Z38" s="185">
        <v>2047</v>
      </c>
      <c r="AA38" s="398">
        <f>SUMIFS(PREV_R!D:D,PREV_R!$C:$C,'10'!$D$10,PREV_R!A:A,Z38,PREV_R!B:B,1)</f>
        <v>0</v>
      </c>
      <c r="AB38" s="398">
        <f>SUMIFS(PREV_R!E:E,PREV_R!$C:$C,'10'!$D$10,PREV_R!A:A,Z38,PREV_R!B:B,1)</f>
        <v>0</v>
      </c>
      <c r="AC38" s="398">
        <f>SUMIFS(PREV_R!F:F,PREV_R!$C:$C,'10'!$D$10,PREV_R!A:A,Z38,PREV_R!B:B,1)</f>
        <v>0</v>
      </c>
      <c r="AD38" s="398">
        <f>SUMIFS(PREV_R!G:G,PREV_R!$C:$C,'10'!$D$10,PREV_R!A:A,Z38,PREV_R!B:B,1)</f>
        <v>0</v>
      </c>
      <c r="AE38" s="398">
        <f>SUMIFS(PREV_R!H:H,PREV_R!$C:$C,'10'!$D$10,PREV_R!A:A,Z38,PREV_R!B:B,1)</f>
        <v>0</v>
      </c>
      <c r="AF38" s="398">
        <f>SUMIFS(PREV_R!I:I,PREV_R!$C:$C,'10'!$D$10,PREV_R!A:A,Z38,PREV_R!B:B,1)</f>
        <v>0</v>
      </c>
      <c r="AG38" s="398">
        <f>SUMIFS(PREV_R!J:J,PREV_R!$C:$C,'10'!$D$10,PREV_R!A:A,Z38,PREV_R!B:B,1)</f>
        <v>0</v>
      </c>
      <c r="AH38" s="398">
        <f>SUMIFS(PREV_R!K:K,PREV_R!$C:$C,'10'!$D$10,PREV_R!A:A,Z38,PREV_R!B:B,1)</f>
        <v>0</v>
      </c>
      <c r="AI38" s="398">
        <f>SUMIFS(PREV_R!L:L,PREV_R!$C:$C,'10'!$D$10,PREV_R!A:A,Z38,PREV_R!B:B,1)</f>
        <v>0</v>
      </c>
      <c r="AJ38" s="398">
        <f>SUMIFS(PREV_R!M:M,PREV_R!$C:$C,'10'!$D$10,PREV_R!A:A,Z38,PREV_R!B:B,1)</f>
        <v>0</v>
      </c>
      <c r="AK38" s="398">
        <f>SUMIFS(PREV_R!N:N,PREV_R!$C:$C,'10'!$D$10,PREV_R!A:A,Z38,PREV_R!B:B,1)</f>
        <v>0</v>
      </c>
      <c r="AL38" s="398">
        <f>SUMIFS(PREV_R!O:O,PREV_R!$C:$C,'10'!$D$10,PREV_R!A:A,Z38,PREV_R!B:B,1)</f>
        <v>0</v>
      </c>
      <c r="AN38" s="398">
        <f>SUMIFS(PREV_D!D:D,PREV_D!$C:$C,'10'!$I$10,PREV_D!A:A,'10'!Z38,PREV_D!B:B,1)</f>
        <v>0</v>
      </c>
      <c r="AO38" s="398">
        <f>SUMIFS(PREV_D!E:E,PREV_D!$C:$C,'10'!$I$10,PREV_D!A:A,'10'!Z38,PREV_D!B:B,1)</f>
        <v>0</v>
      </c>
      <c r="AP38" s="398">
        <f>SUMIFS(PREV_D!F:F,PREV_D!$C:$C,'10'!$I$10,PREV_D!A:A,'10'!Z38,PREV_D!B:B,1)</f>
        <v>0</v>
      </c>
      <c r="AQ38" s="398">
        <f>SUMIFS(PREV_D!G:G,PREV_D!$C:$C,'10'!$I$10,PREV_D!A:A,'10'!Z38,PREV_D!B:B,1)</f>
        <v>0</v>
      </c>
      <c r="AR38" s="398">
        <f>SUMIFS(PREV_D!H:H,PREV_D!$C:$C,'10'!$I$10,PREV_D!A:A,'10'!Z38,PREV_D!B:B,1)</f>
        <v>0</v>
      </c>
      <c r="AS38" s="398">
        <f>SUMIFS(PREV_D!I:I,PREV_D!$C:$C,'10'!$I$10,PREV_D!A:A,'10'!Z38,PREV_D!B:B,1)</f>
        <v>0</v>
      </c>
      <c r="AT38" s="398">
        <f>SUMIFS(PREV_D!J:J,PREV_D!$C:$C,'10'!$I$10,PREV_D!A:A,'10'!Z38,PREV_D!B:B,1)</f>
        <v>0</v>
      </c>
      <c r="AU38" s="398">
        <f>SUMIFS(PREV_D!K:K,PREV_D!$C:$C,'10'!$I$10,PREV_D!A:A,'10'!Z38,PREV_D!B:B,1)</f>
        <v>0</v>
      </c>
      <c r="AV38" s="398">
        <f>SUMIFS(PREV_D!L:L,PREV_D!$C:$C,'10'!$I$10,PREV_D!A:A,'10'!Z38,PREV_D!B:B,1)</f>
        <v>0</v>
      </c>
      <c r="AW38" s="398">
        <f>SUMIFS(PREV_D!M:M,PREV_D!$C:$C,'10'!$I$10,PREV_D!A:A,'10'!Z38,PREV_D!B:B,1)</f>
        <v>0</v>
      </c>
      <c r="AX38" s="398">
        <f>SUMIFS(PREV_D!N:N,PREV_D!$C:$C,'10'!$I$10,PREV_D!A:A,'10'!Z38,PREV_D!B:B,1)</f>
        <v>0</v>
      </c>
      <c r="AY38" s="398">
        <f>SUMIFS(PREV_D!O:O,PREV_D!$C:$C,'10'!$I$10,PREV_D!A:A,'10'!Z38,PREV_D!B:B,1)</f>
        <v>0</v>
      </c>
    </row>
    <row r="39" spans="2:51" x14ac:dyDescent="0.25"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394">
        <f>CAD!F14</f>
        <v>0</v>
      </c>
      <c r="V39" s="394">
        <f>CAD!K14</f>
        <v>0</v>
      </c>
      <c r="Z39" s="185">
        <v>2048</v>
      </c>
      <c r="AA39" s="398">
        <f>SUMIFS(PREV_R!D:D,PREV_R!$C:$C,'10'!$D$10,PREV_R!A:A,Z39,PREV_R!B:B,1)</f>
        <v>0</v>
      </c>
      <c r="AB39" s="398">
        <f>SUMIFS(PREV_R!E:E,PREV_R!$C:$C,'10'!$D$10,PREV_R!A:A,Z39,PREV_R!B:B,1)</f>
        <v>0</v>
      </c>
      <c r="AC39" s="398">
        <f>SUMIFS(PREV_R!F:F,PREV_R!$C:$C,'10'!$D$10,PREV_R!A:A,Z39,PREV_R!B:B,1)</f>
        <v>0</v>
      </c>
      <c r="AD39" s="398">
        <f>SUMIFS(PREV_R!G:G,PREV_R!$C:$C,'10'!$D$10,PREV_R!A:A,Z39,PREV_R!B:B,1)</f>
        <v>0</v>
      </c>
      <c r="AE39" s="398">
        <f>SUMIFS(PREV_R!H:H,PREV_R!$C:$C,'10'!$D$10,PREV_R!A:A,Z39,PREV_R!B:B,1)</f>
        <v>0</v>
      </c>
      <c r="AF39" s="398">
        <f>SUMIFS(PREV_R!I:I,PREV_R!$C:$C,'10'!$D$10,PREV_R!A:A,Z39,PREV_R!B:B,1)</f>
        <v>0</v>
      </c>
      <c r="AG39" s="398">
        <f>SUMIFS(PREV_R!J:J,PREV_R!$C:$C,'10'!$D$10,PREV_R!A:A,Z39,PREV_R!B:B,1)</f>
        <v>0</v>
      </c>
      <c r="AH39" s="398">
        <f>SUMIFS(PREV_R!K:K,PREV_R!$C:$C,'10'!$D$10,PREV_R!A:A,Z39,PREV_R!B:B,1)</f>
        <v>0</v>
      </c>
      <c r="AI39" s="398">
        <f>SUMIFS(PREV_R!L:L,PREV_R!$C:$C,'10'!$D$10,PREV_R!A:A,Z39,PREV_R!B:B,1)</f>
        <v>0</v>
      </c>
      <c r="AJ39" s="398">
        <f>SUMIFS(PREV_R!M:M,PREV_R!$C:$C,'10'!$D$10,PREV_R!A:A,Z39,PREV_R!B:B,1)</f>
        <v>0</v>
      </c>
      <c r="AK39" s="398">
        <f>SUMIFS(PREV_R!N:N,PREV_R!$C:$C,'10'!$D$10,PREV_R!A:A,Z39,PREV_R!B:B,1)</f>
        <v>0</v>
      </c>
      <c r="AL39" s="398">
        <f>SUMIFS(PREV_R!O:O,PREV_R!$C:$C,'10'!$D$10,PREV_R!A:A,Z39,PREV_R!B:B,1)</f>
        <v>0</v>
      </c>
      <c r="AN39" s="398">
        <f>SUMIFS(PREV_D!D:D,PREV_D!$C:$C,'10'!$I$10,PREV_D!A:A,'10'!Z39,PREV_D!B:B,1)</f>
        <v>0</v>
      </c>
      <c r="AO39" s="398">
        <f>SUMIFS(PREV_D!E:E,PREV_D!$C:$C,'10'!$I$10,PREV_D!A:A,'10'!Z39,PREV_D!B:B,1)</f>
        <v>0</v>
      </c>
      <c r="AP39" s="398">
        <f>SUMIFS(PREV_D!F:F,PREV_D!$C:$C,'10'!$I$10,PREV_D!A:A,'10'!Z39,PREV_D!B:B,1)</f>
        <v>0</v>
      </c>
      <c r="AQ39" s="398">
        <f>SUMIFS(PREV_D!G:G,PREV_D!$C:$C,'10'!$I$10,PREV_D!A:A,'10'!Z39,PREV_D!B:B,1)</f>
        <v>0</v>
      </c>
      <c r="AR39" s="398">
        <f>SUMIFS(PREV_D!H:H,PREV_D!$C:$C,'10'!$I$10,PREV_D!A:A,'10'!Z39,PREV_D!B:B,1)</f>
        <v>0</v>
      </c>
      <c r="AS39" s="398">
        <f>SUMIFS(PREV_D!I:I,PREV_D!$C:$C,'10'!$I$10,PREV_D!A:A,'10'!Z39,PREV_D!B:B,1)</f>
        <v>0</v>
      </c>
      <c r="AT39" s="398">
        <f>SUMIFS(PREV_D!J:J,PREV_D!$C:$C,'10'!$I$10,PREV_D!A:A,'10'!Z39,PREV_D!B:B,1)</f>
        <v>0</v>
      </c>
      <c r="AU39" s="398">
        <f>SUMIFS(PREV_D!K:K,PREV_D!$C:$C,'10'!$I$10,PREV_D!A:A,'10'!Z39,PREV_D!B:B,1)</f>
        <v>0</v>
      </c>
      <c r="AV39" s="398">
        <f>SUMIFS(PREV_D!L:L,PREV_D!$C:$C,'10'!$I$10,PREV_D!A:A,'10'!Z39,PREV_D!B:B,1)</f>
        <v>0</v>
      </c>
      <c r="AW39" s="398">
        <f>SUMIFS(PREV_D!M:M,PREV_D!$C:$C,'10'!$I$10,PREV_D!A:A,'10'!Z39,PREV_D!B:B,1)</f>
        <v>0</v>
      </c>
      <c r="AX39" s="398">
        <f>SUMIFS(PREV_D!N:N,PREV_D!$C:$C,'10'!$I$10,PREV_D!A:A,'10'!Z39,PREV_D!B:B,1)</f>
        <v>0</v>
      </c>
      <c r="AY39" s="398">
        <f>SUMIFS(PREV_D!O:O,PREV_D!$C:$C,'10'!$I$10,PREV_D!A:A,'10'!Z39,PREV_D!B:B,1)</f>
        <v>0</v>
      </c>
    </row>
    <row r="40" spans="2:51" x14ac:dyDescent="0.25"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394">
        <f>CAD!F15</f>
        <v>0</v>
      </c>
      <c r="V40" s="394">
        <f>CAD!K15</f>
        <v>0</v>
      </c>
      <c r="Z40" s="185">
        <v>2049</v>
      </c>
      <c r="AA40" s="398">
        <f>SUMIFS(PREV_R!D:D,PREV_R!$C:$C,'10'!$D$10,PREV_R!A:A,Z40,PREV_R!B:B,1)</f>
        <v>0</v>
      </c>
      <c r="AB40" s="398">
        <f>SUMIFS(PREV_R!E:E,PREV_R!$C:$C,'10'!$D$10,PREV_R!A:A,Z40,PREV_R!B:B,1)</f>
        <v>0</v>
      </c>
      <c r="AC40" s="398">
        <f>SUMIFS(PREV_R!F:F,PREV_R!$C:$C,'10'!$D$10,PREV_R!A:A,Z40,PREV_R!B:B,1)</f>
        <v>0</v>
      </c>
      <c r="AD40" s="398">
        <f>SUMIFS(PREV_R!G:G,PREV_R!$C:$C,'10'!$D$10,PREV_R!A:A,Z40,PREV_R!B:B,1)</f>
        <v>0</v>
      </c>
      <c r="AE40" s="398">
        <f>SUMIFS(PREV_R!H:H,PREV_R!$C:$C,'10'!$D$10,PREV_R!A:A,Z40,PREV_R!B:B,1)</f>
        <v>0</v>
      </c>
      <c r="AF40" s="398">
        <f>SUMIFS(PREV_R!I:I,PREV_R!$C:$C,'10'!$D$10,PREV_R!A:A,Z40,PREV_R!B:B,1)</f>
        <v>0</v>
      </c>
      <c r="AG40" s="398">
        <f>SUMIFS(PREV_R!J:J,PREV_R!$C:$C,'10'!$D$10,PREV_R!A:A,Z40,PREV_R!B:B,1)</f>
        <v>0</v>
      </c>
      <c r="AH40" s="398">
        <f>SUMIFS(PREV_R!K:K,PREV_R!$C:$C,'10'!$D$10,PREV_R!A:A,Z40,PREV_R!B:B,1)</f>
        <v>0</v>
      </c>
      <c r="AI40" s="398">
        <f>SUMIFS(PREV_R!L:L,PREV_R!$C:$C,'10'!$D$10,PREV_R!A:A,Z40,PREV_R!B:B,1)</f>
        <v>0</v>
      </c>
      <c r="AJ40" s="398">
        <f>SUMIFS(PREV_R!M:M,PREV_R!$C:$C,'10'!$D$10,PREV_R!A:A,Z40,PREV_R!B:B,1)</f>
        <v>0</v>
      </c>
      <c r="AK40" s="398">
        <f>SUMIFS(PREV_R!N:N,PREV_R!$C:$C,'10'!$D$10,PREV_R!A:A,Z40,PREV_R!B:B,1)</f>
        <v>0</v>
      </c>
      <c r="AL40" s="398">
        <f>SUMIFS(PREV_R!O:O,PREV_R!$C:$C,'10'!$D$10,PREV_R!A:A,Z40,PREV_R!B:B,1)</f>
        <v>0</v>
      </c>
      <c r="AN40" s="398">
        <f>SUMIFS(PREV_D!D:D,PREV_D!$C:$C,'10'!$I$10,PREV_D!A:A,'10'!Z40,PREV_D!B:B,1)</f>
        <v>0</v>
      </c>
      <c r="AO40" s="398">
        <f>SUMIFS(PREV_D!E:E,PREV_D!$C:$C,'10'!$I$10,PREV_D!A:A,'10'!Z40,PREV_D!B:B,1)</f>
        <v>0</v>
      </c>
      <c r="AP40" s="398">
        <f>SUMIFS(PREV_D!F:F,PREV_D!$C:$C,'10'!$I$10,PREV_D!A:A,'10'!Z40,PREV_D!B:B,1)</f>
        <v>0</v>
      </c>
      <c r="AQ40" s="398">
        <f>SUMIFS(PREV_D!G:G,PREV_D!$C:$C,'10'!$I$10,PREV_D!A:A,'10'!Z40,PREV_D!B:B,1)</f>
        <v>0</v>
      </c>
      <c r="AR40" s="398">
        <f>SUMIFS(PREV_D!H:H,PREV_D!$C:$C,'10'!$I$10,PREV_D!A:A,'10'!Z40,PREV_D!B:B,1)</f>
        <v>0</v>
      </c>
      <c r="AS40" s="398">
        <f>SUMIFS(PREV_D!I:I,PREV_D!$C:$C,'10'!$I$10,PREV_D!A:A,'10'!Z40,PREV_D!B:B,1)</f>
        <v>0</v>
      </c>
      <c r="AT40" s="398">
        <f>SUMIFS(PREV_D!J:J,PREV_D!$C:$C,'10'!$I$10,PREV_D!A:A,'10'!Z40,PREV_D!B:B,1)</f>
        <v>0</v>
      </c>
      <c r="AU40" s="398">
        <f>SUMIFS(PREV_D!K:K,PREV_D!$C:$C,'10'!$I$10,PREV_D!A:A,'10'!Z40,PREV_D!B:B,1)</f>
        <v>0</v>
      </c>
      <c r="AV40" s="398">
        <f>SUMIFS(PREV_D!L:L,PREV_D!$C:$C,'10'!$I$10,PREV_D!A:A,'10'!Z40,PREV_D!B:B,1)</f>
        <v>0</v>
      </c>
      <c r="AW40" s="398">
        <f>SUMIFS(PREV_D!M:M,PREV_D!$C:$C,'10'!$I$10,PREV_D!A:A,'10'!Z40,PREV_D!B:B,1)</f>
        <v>0</v>
      </c>
      <c r="AX40" s="398">
        <f>SUMIFS(PREV_D!N:N,PREV_D!$C:$C,'10'!$I$10,PREV_D!A:A,'10'!Z40,PREV_D!B:B,1)</f>
        <v>0</v>
      </c>
      <c r="AY40" s="398">
        <f>SUMIFS(PREV_D!O:O,PREV_D!$C:$C,'10'!$I$10,PREV_D!A:A,'10'!Z40,PREV_D!B:B,1)</f>
        <v>0</v>
      </c>
    </row>
    <row r="41" spans="2:51" x14ac:dyDescent="0.25"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394">
        <f>CAD!F16</f>
        <v>0</v>
      </c>
      <c r="V41" s="394">
        <f>CAD!K16</f>
        <v>0</v>
      </c>
      <c r="Z41" s="185">
        <v>2050</v>
      </c>
      <c r="AA41" s="398">
        <f>SUMIFS(PREV_R!D:D,PREV_R!$C:$C,'10'!$D$10,PREV_R!A:A,Z41,PREV_R!B:B,1)</f>
        <v>0</v>
      </c>
      <c r="AB41" s="398">
        <f>SUMIFS(PREV_R!E:E,PREV_R!$C:$C,'10'!$D$10,PREV_R!A:A,Z41,PREV_R!B:B,1)</f>
        <v>0</v>
      </c>
      <c r="AC41" s="398">
        <f>SUMIFS(PREV_R!F:F,PREV_R!$C:$C,'10'!$D$10,PREV_R!A:A,Z41,PREV_R!B:B,1)</f>
        <v>0</v>
      </c>
      <c r="AD41" s="398">
        <f>SUMIFS(PREV_R!G:G,PREV_R!$C:$C,'10'!$D$10,PREV_R!A:A,Z41,PREV_R!B:B,1)</f>
        <v>0</v>
      </c>
      <c r="AE41" s="398">
        <f>SUMIFS(PREV_R!H:H,PREV_R!$C:$C,'10'!$D$10,PREV_R!A:A,Z41,PREV_R!B:B,1)</f>
        <v>0</v>
      </c>
      <c r="AF41" s="398">
        <f>SUMIFS(PREV_R!I:I,PREV_R!$C:$C,'10'!$D$10,PREV_R!A:A,Z41,PREV_R!B:B,1)</f>
        <v>0</v>
      </c>
      <c r="AG41" s="398">
        <f>SUMIFS(PREV_R!J:J,PREV_R!$C:$C,'10'!$D$10,PREV_R!A:A,Z41,PREV_R!B:B,1)</f>
        <v>0</v>
      </c>
      <c r="AH41" s="398">
        <f>SUMIFS(PREV_R!K:K,PREV_R!$C:$C,'10'!$D$10,PREV_R!A:A,Z41,PREV_R!B:B,1)</f>
        <v>0</v>
      </c>
      <c r="AI41" s="398">
        <f>SUMIFS(PREV_R!L:L,PREV_R!$C:$C,'10'!$D$10,PREV_R!A:A,Z41,PREV_R!B:B,1)</f>
        <v>0</v>
      </c>
      <c r="AJ41" s="398">
        <f>SUMIFS(PREV_R!M:M,PREV_R!$C:$C,'10'!$D$10,PREV_R!A:A,Z41,PREV_R!B:B,1)</f>
        <v>0</v>
      </c>
      <c r="AK41" s="398">
        <f>SUMIFS(PREV_R!N:N,PREV_R!$C:$C,'10'!$D$10,PREV_R!A:A,Z41,PREV_R!B:B,1)</f>
        <v>0</v>
      </c>
      <c r="AL41" s="398">
        <f>SUMIFS(PREV_R!O:O,PREV_R!$C:$C,'10'!$D$10,PREV_R!A:A,Z41,PREV_R!B:B,1)</f>
        <v>0</v>
      </c>
      <c r="AN41" s="398">
        <f>SUMIFS(PREV_D!D:D,PREV_D!$C:$C,'10'!$I$10,PREV_D!A:A,'10'!Z41,PREV_D!B:B,1)</f>
        <v>0</v>
      </c>
      <c r="AO41" s="398">
        <f>SUMIFS(PREV_D!E:E,PREV_D!$C:$C,'10'!$I$10,PREV_D!A:A,'10'!Z41,PREV_D!B:B,1)</f>
        <v>0</v>
      </c>
      <c r="AP41" s="398">
        <f>SUMIFS(PREV_D!F:F,PREV_D!$C:$C,'10'!$I$10,PREV_D!A:A,'10'!Z41,PREV_D!B:B,1)</f>
        <v>0</v>
      </c>
      <c r="AQ41" s="398">
        <f>SUMIFS(PREV_D!G:G,PREV_D!$C:$C,'10'!$I$10,PREV_D!A:A,'10'!Z41,PREV_D!B:B,1)</f>
        <v>0</v>
      </c>
      <c r="AR41" s="398">
        <f>SUMIFS(PREV_D!H:H,PREV_D!$C:$C,'10'!$I$10,PREV_D!A:A,'10'!Z41,PREV_D!B:B,1)</f>
        <v>0</v>
      </c>
      <c r="AS41" s="398">
        <f>SUMIFS(PREV_D!I:I,PREV_D!$C:$C,'10'!$I$10,PREV_D!A:A,'10'!Z41,PREV_D!B:B,1)</f>
        <v>0</v>
      </c>
      <c r="AT41" s="398">
        <f>SUMIFS(PREV_D!J:J,PREV_D!$C:$C,'10'!$I$10,PREV_D!A:A,'10'!Z41,PREV_D!B:B,1)</f>
        <v>0</v>
      </c>
      <c r="AU41" s="398">
        <f>SUMIFS(PREV_D!K:K,PREV_D!$C:$C,'10'!$I$10,PREV_D!A:A,'10'!Z41,PREV_D!B:B,1)</f>
        <v>0</v>
      </c>
      <c r="AV41" s="398">
        <f>SUMIFS(PREV_D!L:L,PREV_D!$C:$C,'10'!$I$10,PREV_D!A:A,'10'!Z41,PREV_D!B:B,1)</f>
        <v>0</v>
      </c>
      <c r="AW41" s="398">
        <f>SUMIFS(PREV_D!M:M,PREV_D!$C:$C,'10'!$I$10,PREV_D!A:A,'10'!Z41,PREV_D!B:B,1)</f>
        <v>0</v>
      </c>
      <c r="AX41" s="398">
        <f>SUMIFS(PREV_D!N:N,PREV_D!$C:$C,'10'!$I$10,PREV_D!A:A,'10'!Z41,PREV_D!B:B,1)</f>
        <v>0</v>
      </c>
      <c r="AY41" s="398">
        <f>SUMIFS(PREV_D!O:O,PREV_D!$C:$C,'10'!$I$10,PREV_D!A:A,'10'!Z41,PREV_D!B:B,1)</f>
        <v>0</v>
      </c>
    </row>
    <row r="42" spans="2:51" x14ac:dyDescent="0.25"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394">
        <f>CAD!F17</f>
        <v>0</v>
      </c>
      <c r="V42" s="394">
        <f>CAD!K17</f>
        <v>0</v>
      </c>
      <c r="Z42" s="185">
        <v>2051</v>
      </c>
      <c r="AA42" s="398">
        <f>SUMIFS(PREV_R!D:D,PREV_R!$C:$C,'10'!$D$10,PREV_R!A:A,Z42,PREV_R!B:B,1)</f>
        <v>0</v>
      </c>
      <c r="AB42" s="398">
        <f>SUMIFS(PREV_R!E:E,PREV_R!$C:$C,'10'!$D$10,PREV_R!A:A,Z42,PREV_R!B:B,1)</f>
        <v>0</v>
      </c>
      <c r="AC42" s="398">
        <f>SUMIFS(PREV_R!F:F,PREV_R!$C:$C,'10'!$D$10,PREV_R!A:A,Z42,PREV_R!B:B,1)</f>
        <v>0</v>
      </c>
      <c r="AD42" s="398">
        <f>SUMIFS(PREV_R!G:G,PREV_R!$C:$C,'10'!$D$10,PREV_R!A:A,Z42,PREV_R!B:B,1)</f>
        <v>0</v>
      </c>
      <c r="AE42" s="398">
        <f>SUMIFS(PREV_R!H:H,PREV_R!$C:$C,'10'!$D$10,PREV_R!A:A,Z42,PREV_R!B:B,1)</f>
        <v>0</v>
      </c>
      <c r="AF42" s="398">
        <f>SUMIFS(PREV_R!I:I,PREV_R!$C:$C,'10'!$D$10,PREV_R!A:A,Z42,PREV_R!B:B,1)</f>
        <v>0</v>
      </c>
      <c r="AG42" s="398">
        <f>SUMIFS(PREV_R!J:J,PREV_R!$C:$C,'10'!$D$10,PREV_R!A:A,Z42,PREV_R!B:B,1)</f>
        <v>0</v>
      </c>
      <c r="AH42" s="398">
        <f>SUMIFS(PREV_R!K:K,PREV_R!$C:$C,'10'!$D$10,PREV_R!A:A,Z42,PREV_R!B:B,1)</f>
        <v>0</v>
      </c>
      <c r="AI42" s="398">
        <f>SUMIFS(PREV_R!L:L,PREV_R!$C:$C,'10'!$D$10,PREV_R!A:A,Z42,PREV_R!B:B,1)</f>
        <v>0</v>
      </c>
      <c r="AJ42" s="398">
        <f>SUMIFS(PREV_R!M:M,PREV_R!$C:$C,'10'!$D$10,PREV_R!A:A,Z42,PREV_R!B:B,1)</f>
        <v>0</v>
      </c>
      <c r="AK42" s="398">
        <f>SUMIFS(PREV_R!N:N,PREV_R!$C:$C,'10'!$D$10,PREV_R!A:A,Z42,PREV_R!B:B,1)</f>
        <v>0</v>
      </c>
      <c r="AL42" s="398">
        <f>SUMIFS(PREV_R!O:O,PREV_R!$C:$C,'10'!$D$10,PREV_R!A:A,Z42,PREV_R!B:B,1)</f>
        <v>0</v>
      </c>
      <c r="AN42" s="398">
        <f>SUMIFS(PREV_D!D:D,PREV_D!$C:$C,'10'!$I$10,PREV_D!A:A,'10'!Z42,PREV_D!B:B,1)</f>
        <v>0</v>
      </c>
      <c r="AO42" s="398">
        <f>SUMIFS(PREV_D!E:E,PREV_D!$C:$C,'10'!$I$10,PREV_D!A:A,'10'!Z42,PREV_D!B:B,1)</f>
        <v>0</v>
      </c>
      <c r="AP42" s="398">
        <f>SUMIFS(PREV_D!F:F,PREV_D!$C:$C,'10'!$I$10,PREV_D!A:A,'10'!Z42,PREV_D!B:B,1)</f>
        <v>0</v>
      </c>
      <c r="AQ42" s="398">
        <f>SUMIFS(PREV_D!G:G,PREV_D!$C:$C,'10'!$I$10,PREV_D!A:A,'10'!Z42,PREV_D!B:B,1)</f>
        <v>0</v>
      </c>
      <c r="AR42" s="398">
        <f>SUMIFS(PREV_D!H:H,PREV_D!$C:$C,'10'!$I$10,PREV_D!A:A,'10'!Z42,PREV_D!B:B,1)</f>
        <v>0</v>
      </c>
      <c r="AS42" s="398">
        <f>SUMIFS(PREV_D!I:I,PREV_D!$C:$C,'10'!$I$10,PREV_D!A:A,'10'!Z42,PREV_D!B:B,1)</f>
        <v>0</v>
      </c>
      <c r="AT42" s="398">
        <f>SUMIFS(PREV_D!J:J,PREV_D!$C:$C,'10'!$I$10,PREV_D!A:A,'10'!Z42,PREV_D!B:B,1)</f>
        <v>0</v>
      </c>
      <c r="AU42" s="398">
        <f>SUMIFS(PREV_D!K:K,PREV_D!$C:$C,'10'!$I$10,PREV_D!A:A,'10'!Z42,PREV_D!B:B,1)</f>
        <v>0</v>
      </c>
      <c r="AV42" s="398">
        <f>SUMIFS(PREV_D!L:L,PREV_D!$C:$C,'10'!$I$10,PREV_D!A:A,'10'!Z42,PREV_D!B:B,1)</f>
        <v>0</v>
      </c>
      <c r="AW42" s="398">
        <f>SUMIFS(PREV_D!M:M,PREV_D!$C:$C,'10'!$I$10,PREV_D!A:A,'10'!Z42,PREV_D!B:B,1)</f>
        <v>0</v>
      </c>
      <c r="AX42" s="398">
        <f>SUMIFS(PREV_D!N:N,PREV_D!$C:$C,'10'!$I$10,PREV_D!A:A,'10'!Z42,PREV_D!B:B,1)</f>
        <v>0</v>
      </c>
      <c r="AY42" s="398">
        <f>SUMIFS(PREV_D!O:O,PREV_D!$C:$C,'10'!$I$10,PREV_D!A:A,'10'!Z42,PREV_D!B:B,1)</f>
        <v>0</v>
      </c>
    </row>
    <row r="43" spans="2:51" x14ac:dyDescent="0.25"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394">
        <f>CAD!F18</f>
        <v>0</v>
      </c>
      <c r="V43" s="394">
        <f>CAD!K18</f>
        <v>0</v>
      </c>
      <c r="Z43" s="185">
        <v>2052</v>
      </c>
      <c r="AA43" s="398">
        <f>SUMIFS(PREV_R!D:D,PREV_R!$C:$C,'10'!$D$10,PREV_R!A:A,Z43,PREV_R!B:B,1)</f>
        <v>0</v>
      </c>
      <c r="AB43" s="398">
        <f>SUMIFS(PREV_R!E:E,PREV_R!$C:$C,'10'!$D$10,PREV_R!A:A,Z43,PREV_R!B:B,1)</f>
        <v>0</v>
      </c>
      <c r="AC43" s="398">
        <f>SUMIFS(PREV_R!F:F,PREV_R!$C:$C,'10'!$D$10,PREV_R!A:A,Z43,PREV_R!B:B,1)</f>
        <v>0</v>
      </c>
      <c r="AD43" s="398">
        <f>SUMIFS(PREV_R!G:G,PREV_R!$C:$C,'10'!$D$10,PREV_R!A:A,Z43,PREV_R!B:B,1)</f>
        <v>0</v>
      </c>
      <c r="AE43" s="398">
        <f>SUMIFS(PREV_R!H:H,PREV_R!$C:$C,'10'!$D$10,PREV_R!A:A,Z43,PREV_R!B:B,1)</f>
        <v>0</v>
      </c>
      <c r="AF43" s="398">
        <f>SUMIFS(PREV_R!I:I,PREV_R!$C:$C,'10'!$D$10,PREV_R!A:A,Z43,PREV_R!B:B,1)</f>
        <v>0</v>
      </c>
      <c r="AG43" s="398">
        <f>SUMIFS(PREV_R!J:J,PREV_R!$C:$C,'10'!$D$10,PREV_R!A:A,Z43,PREV_R!B:B,1)</f>
        <v>0</v>
      </c>
      <c r="AH43" s="398">
        <f>SUMIFS(PREV_R!K:K,PREV_R!$C:$C,'10'!$D$10,PREV_R!A:A,Z43,PREV_R!B:B,1)</f>
        <v>0</v>
      </c>
      <c r="AI43" s="398">
        <f>SUMIFS(PREV_R!L:L,PREV_R!$C:$C,'10'!$D$10,PREV_R!A:A,Z43,PREV_R!B:B,1)</f>
        <v>0</v>
      </c>
      <c r="AJ43" s="398">
        <f>SUMIFS(PREV_R!M:M,PREV_R!$C:$C,'10'!$D$10,PREV_R!A:A,Z43,PREV_R!B:B,1)</f>
        <v>0</v>
      </c>
      <c r="AK43" s="398">
        <f>SUMIFS(PREV_R!N:N,PREV_R!$C:$C,'10'!$D$10,PREV_R!A:A,Z43,PREV_R!B:B,1)</f>
        <v>0</v>
      </c>
      <c r="AL43" s="398">
        <f>SUMIFS(PREV_R!O:O,PREV_R!$C:$C,'10'!$D$10,PREV_R!A:A,Z43,PREV_R!B:B,1)</f>
        <v>0</v>
      </c>
      <c r="AN43" s="398">
        <f>SUMIFS(PREV_D!D:D,PREV_D!$C:$C,'10'!$I$10,PREV_D!A:A,'10'!Z43,PREV_D!B:B,1)</f>
        <v>0</v>
      </c>
      <c r="AO43" s="398">
        <f>SUMIFS(PREV_D!E:E,PREV_D!$C:$C,'10'!$I$10,PREV_D!A:A,'10'!Z43,PREV_D!B:B,1)</f>
        <v>0</v>
      </c>
      <c r="AP43" s="398">
        <f>SUMIFS(PREV_D!F:F,PREV_D!$C:$C,'10'!$I$10,PREV_D!A:A,'10'!Z43,PREV_D!B:B,1)</f>
        <v>0</v>
      </c>
      <c r="AQ43" s="398">
        <f>SUMIFS(PREV_D!G:G,PREV_D!$C:$C,'10'!$I$10,PREV_D!A:A,'10'!Z43,PREV_D!B:B,1)</f>
        <v>0</v>
      </c>
      <c r="AR43" s="398">
        <f>SUMIFS(PREV_D!H:H,PREV_D!$C:$C,'10'!$I$10,PREV_D!A:A,'10'!Z43,PREV_D!B:B,1)</f>
        <v>0</v>
      </c>
      <c r="AS43" s="398">
        <f>SUMIFS(PREV_D!I:I,PREV_D!$C:$C,'10'!$I$10,PREV_D!A:A,'10'!Z43,PREV_D!B:B,1)</f>
        <v>0</v>
      </c>
      <c r="AT43" s="398">
        <f>SUMIFS(PREV_D!J:J,PREV_D!$C:$C,'10'!$I$10,PREV_D!A:A,'10'!Z43,PREV_D!B:B,1)</f>
        <v>0</v>
      </c>
      <c r="AU43" s="398">
        <f>SUMIFS(PREV_D!K:K,PREV_D!$C:$C,'10'!$I$10,PREV_D!A:A,'10'!Z43,PREV_D!B:B,1)</f>
        <v>0</v>
      </c>
      <c r="AV43" s="398">
        <f>SUMIFS(PREV_D!L:L,PREV_D!$C:$C,'10'!$I$10,PREV_D!A:A,'10'!Z43,PREV_D!B:B,1)</f>
        <v>0</v>
      </c>
      <c r="AW43" s="398">
        <f>SUMIFS(PREV_D!M:M,PREV_D!$C:$C,'10'!$I$10,PREV_D!A:A,'10'!Z43,PREV_D!B:B,1)</f>
        <v>0</v>
      </c>
      <c r="AX43" s="398">
        <f>SUMIFS(PREV_D!N:N,PREV_D!$C:$C,'10'!$I$10,PREV_D!A:A,'10'!Z43,PREV_D!B:B,1)</f>
        <v>0</v>
      </c>
      <c r="AY43" s="398">
        <f>SUMIFS(PREV_D!O:O,PREV_D!$C:$C,'10'!$I$10,PREV_D!A:A,'10'!Z43,PREV_D!B:B,1)</f>
        <v>0</v>
      </c>
    </row>
    <row r="44" spans="2:51" x14ac:dyDescent="0.25"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394">
        <f>CAD!F19</f>
        <v>0</v>
      </c>
      <c r="V44" s="394">
        <f>CAD!K19</f>
        <v>0</v>
      </c>
      <c r="Z44" s="185">
        <v>2053</v>
      </c>
      <c r="AA44" s="398">
        <f>SUMIFS(PREV_R!D:D,PREV_R!$C:$C,'10'!$D$10,PREV_R!A:A,Z44,PREV_R!B:B,1)</f>
        <v>0</v>
      </c>
      <c r="AB44" s="398">
        <f>SUMIFS(PREV_R!E:E,PREV_R!$C:$C,'10'!$D$10,PREV_R!A:A,Z44,PREV_R!B:B,1)</f>
        <v>0</v>
      </c>
      <c r="AC44" s="398">
        <f>SUMIFS(PREV_R!F:F,PREV_R!$C:$C,'10'!$D$10,PREV_R!A:A,Z44,PREV_R!B:B,1)</f>
        <v>0</v>
      </c>
      <c r="AD44" s="398">
        <f>SUMIFS(PREV_R!G:G,PREV_R!$C:$C,'10'!$D$10,PREV_R!A:A,Z44,PREV_R!B:B,1)</f>
        <v>0</v>
      </c>
      <c r="AE44" s="398">
        <f>SUMIFS(PREV_R!H:H,PREV_R!$C:$C,'10'!$D$10,PREV_R!A:A,Z44,PREV_R!B:B,1)</f>
        <v>0</v>
      </c>
      <c r="AF44" s="398">
        <f>SUMIFS(PREV_R!I:I,PREV_R!$C:$C,'10'!$D$10,PREV_R!A:A,Z44,PREV_R!B:B,1)</f>
        <v>0</v>
      </c>
      <c r="AG44" s="398">
        <f>SUMIFS(PREV_R!J:J,PREV_R!$C:$C,'10'!$D$10,PREV_R!A:A,Z44,PREV_R!B:B,1)</f>
        <v>0</v>
      </c>
      <c r="AH44" s="398">
        <f>SUMIFS(PREV_R!K:K,PREV_R!$C:$C,'10'!$D$10,PREV_R!A:A,Z44,PREV_R!B:B,1)</f>
        <v>0</v>
      </c>
      <c r="AI44" s="398">
        <f>SUMIFS(PREV_R!L:L,PREV_R!$C:$C,'10'!$D$10,PREV_R!A:A,Z44,PREV_R!B:B,1)</f>
        <v>0</v>
      </c>
      <c r="AJ44" s="398">
        <f>SUMIFS(PREV_R!M:M,PREV_R!$C:$C,'10'!$D$10,PREV_R!A:A,Z44,PREV_R!B:B,1)</f>
        <v>0</v>
      </c>
      <c r="AK44" s="398">
        <f>SUMIFS(PREV_R!N:N,PREV_R!$C:$C,'10'!$D$10,PREV_R!A:A,Z44,PREV_R!B:B,1)</f>
        <v>0</v>
      </c>
      <c r="AL44" s="398">
        <f>SUMIFS(PREV_R!O:O,PREV_R!$C:$C,'10'!$D$10,PREV_R!A:A,Z44,PREV_R!B:B,1)</f>
        <v>0</v>
      </c>
      <c r="AN44" s="398">
        <f>SUMIFS(PREV_D!D:D,PREV_D!$C:$C,'10'!$I$10,PREV_D!A:A,'10'!Z44,PREV_D!B:B,1)</f>
        <v>0</v>
      </c>
      <c r="AO44" s="398">
        <f>SUMIFS(PREV_D!E:E,PREV_D!$C:$C,'10'!$I$10,PREV_D!A:A,'10'!Z44,PREV_D!B:B,1)</f>
        <v>0</v>
      </c>
      <c r="AP44" s="398">
        <f>SUMIFS(PREV_D!F:F,PREV_D!$C:$C,'10'!$I$10,PREV_D!A:A,'10'!Z44,PREV_D!B:B,1)</f>
        <v>0</v>
      </c>
      <c r="AQ44" s="398">
        <f>SUMIFS(PREV_D!G:G,PREV_D!$C:$C,'10'!$I$10,PREV_D!A:A,'10'!Z44,PREV_D!B:B,1)</f>
        <v>0</v>
      </c>
      <c r="AR44" s="398">
        <f>SUMIFS(PREV_D!H:H,PREV_D!$C:$C,'10'!$I$10,PREV_D!A:A,'10'!Z44,PREV_D!B:B,1)</f>
        <v>0</v>
      </c>
      <c r="AS44" s="398">
        <f>SUMIFS(PREV_D!I:I,PREV_D!$C:$C,'10'!$I$10,PREV_D!A:A,'10'!Z44,PREV_D!B:B,1)</f>
        <v>0</v>
      </c>
      <c r="AT44" s="398">
        <f>SUMIFS(PREV_D!J:J,PREV_D!$C:$C,'10'!$I$10,PREV_D!A:A,'10'!Z44,PREV_D!B:B,1)</f>
        <v>0</v>
      </c>
      <c r="AU44" s="398">
        <f>SUMIFS(PREV_D!K:K,PREV_D!$C:$C,'10'!$I$10,PREV_D!A:A,'10'!Z44,PREV_D!B:B,1)</f>
        <v>0</v>
      </c>
      <c r="AV44" s="398">
        <f>SUMIFS(PREV_D!L:L,PREV_D!$C:$C,'10'!$I$10,PREV_D!A:A,'10'!Z44,PREV_D!B:B,1)</f>
        <v>0</v>
      </c>
      <c r="AW44" s="398">
        <f>SUMIFS(PREV_D!M:M,PREV_D!$C:$C,'10'!$I$10,PREV_D!A:A,'10'!Z44,PREV_D!B:B,1)</f>
        <v>0</v>
      </c>
      <c r="AX44" s="398">
        <f>SUMIFS(PREV_D!N:N,PREV_D!$C:$C,'10'!$I$10,PREV_D!A:A,'10'!Z44,PREV_D!B:B,1)</f>
        <v>0</v>
      </c>
      <c r="AY44" s="398">
        <f>SUMIFS(PREV_D!O:O,PREV_D!$C:$C,'10'!$I$10,PREV_D!A:A,'10'!Z44,PREV_D!B:B,1)</f>
        <v>0</v>
      </c>
    </row>
    <row r="45" spans="2:51" x14ac:dyDescent="0.25">
      <c r="B45" s="65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394">
        <f>CAD!F20</f>
        <v>0</v>
      </c>
      <c r="V45" s="394">
        <f>CAD!K20</f>
        <v>0</v>
      </c>
      <c r="Z45" s="185">
        <v>2054</v>
      </c>
      <c r="AA45" s="398">
        <f>SUMIFS(PREV_R!D:D,PREV_R!$C:$C,'10'!$D$10,PREV_R!A:A,Z45,PREV_R!B:B,1)</f>
        <v>0</v>
      </c>
      <c r="AB45" s="398">
        <f>SUMIFS(PREV_R!E:E,PREV_R!$C:$C,'10'!$D$10,PREV_R!A:A,Z45,PREV_R!B:B,1)</f>
        <v>0</v>
      </c>
      <c r="AC45" s="398">
        <f>SUMIFS(PREV_R!F:F,PREV_R!$C:$C,'10'!$D$10,PREV_R!A:A,Z45,PREV_R!B:B,1)</f>
        <v>0</v>
      </c>
      <c r="AD45" s="398">
        <f>SUMIFS(PREV_R!G:G,PREV_R!$C:$C,'10'!$D$10,PREV_R!A:A,Z45,PREV_R!B:B,1)</f>
        <v>0</v>
      </c>
      <c r="AE45" s="398">
        <f>SUMIFS(PREV_R!H:H,PREV_R!$C:$C,'10'!$D$10,PREV_R!A:A,Z45,PREV_R!B:B,1)</f>
        <v>0</v>
      </c>
      <c r="AF45" s="398">
        <f>SUMIFS(PREV_R!I:I,PREV_R!$C:$C,'10'!$D$10,PREV_R!A:A,Z45,PREV_R!B:B,1)</f>
        <v>0</v>
      </c>
      <c r="AG45" s="398">
        <f>SUMIFS(PREV_R!J:J,PREV_R!$C:$C,'10'!$D$10,PREV_R!A:A,Z45,PREV_R!B:B,1)</f>
        <v>0</v>
      </c>
      <c r="AH45" s="398">
        <f>SUMIFS(PREV_R!K:K,PREV_R!$C:$C,'10'!$D$10,PREV_R!A:A,Z45,PREV_R!B:B,1)</f>
        <v>0</v>
      </c>
      <c r="AI45" s="398">
        <f>SUMIFS(PREV_R!L:L,PREV_R!$C:$C,'10'!$D$10,PREV_R!A:A,Z45,PREV_R!B:B,1)</f>
        <v>0</v>
      </c>
      <c r="AJ45" s="398">
        <f>SUMIFS(PREV_R!M:M,PREV_R!$C:$C,'10'!$D$10,PREV_R!A:A,Z45,PREV_R!B:B,1)</f>
        <v>0</v>
      </c>
      <c r="AK45" s="398">
        <f>SUMIFS(PREV_R!N:N,PREV_R!$C:$C,'10'!$D$10,PREV_R!A:A,Z45,PREV_R!B:B,1)</f>
        <v>0</v>
      </c>
      <c r="AL45" s="398">
        <f>SUMIFS(PREV_R!O:O,PREV_R!$C:$C,'10'!$D$10,PREV_R!A:A,Z45,PREV_R!B:B,1)</f>
        <v>0</v>
      </c>
      <c r="AN45" s="398">
        <f>SUMIFS(PREV_D!D:D,PREV_D!$C:$C,'10'!$I$10,PREV_D!A:A,'10'!Z45,PREV_D!B:B,1)</f>
        <v>0</v>
      </c>
      <c r="AO45" s="398">
        <f>SUMIFS(PREV_D!E:E,PREV_D!$C:$C,'10'!$I$10,PREV_D!A:A,'10'!Z45,PREV_D!B:B,1)</f>
        <v>0</v>
      </c>
      <c r="AP45" s="398">
        <f>SUMIFS(PREV_D!F:F,PREV_D!$C:$C,'10'!$I$10,PREV_D!A:A,'10'!Z45,PREV_D!B:B,1)</f>
        <v>0</v>
      </c>
      <c r="AQ45" s="398">
        <f>SUMIFS(PREV_D!G:G,PREV_D!$C:$C,'10'!$I$10,PREV_D!A:A,'10'!Z45,PREV_D!B:B,1)</f>
        <v>0</v>
      </c>
      <c r="AR45" s="398">
        <f>SUMIFS(PREV_D!H:H,PREV_D!$C:$C,'10'!$I$10,PREV_D!A:A,'10'!Z45,PREV_D!B:B,1)</f>
        <v>0</v>
      </c>
      <c r="AS45" s="398">
        <f>SUMIFS(PREV_D!I:I,PREV_D!$C:$C,'10'!$I$10,PREV_D!A:A,'10'!Z45,PREV_D!B:B,1)</f>
        <v>0</v>
      </c>
      <c r="AT45" s="398">
        <f>SUMIFS(PREV_D!J:J,PREV_D!$C:$C,'10'!$I$10,PREV_D!A:A,'10'!Z45,PREV_D!B:B,1)</f>
        <v>0</v>
      </c>
      <c r="AU45" s="398">
        <f>SUMIFS(PREV_D!K:K,PREV_D!$C:$C,'10'!$I$10,PREV_D!A:A,'10'!Z45,PREV_D!B:B,1)</f>
        <v>0</v>
      </c>
      <c r="AV45" s="398">
        <f>SUMIFS(PREV_D!L:L,PREV_D!$C:$C,'10'!$I$10,PREV_D!A:A,'10'!Z45,PREV_D!B:B,1)</f>
        <v>0</v>
      </c>
      <c r="AW45" s="398">
        <f>SUMIFS(PREV_D!M:M,PREV_D!$C:$C,'10'!$I$10,PREV_D!A:A,'10'!Z45,PREV_D!B:B,1)</f>
        <v>0</v>
      </c>
      <c r="AX45" s="398">
        <f>SUMIFS(PREV_D!N:N,PREV_D!$C:$C,'10'!$I$10,PREV_D!A:A,'10'!Z45,PREV_D!B:B,1)</f>
        <v>0</v>
      </c>
      <c r="AY45" s="398">
        <f>SUMIFS(PREV_D!O:O,PREV_D!$C:$C,'10'!$I$10,PREV_D!A:A,'10'!Z45,PREV_D!B:B,1)</f>
        <v>0</v>
      </c>
    </row>
    <row r="46" spans="2:51" x14ac:dyDescent="0.25"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394">
        <f>CAD!F21</f>
        <v>0</v>
      </c>
      <c r="V46" s="394">
        <f>CAD!K21</f>
        <v>0</v>
      </c>
      <c r="Z46" s="185">
        <v>2055</v>
      </c>
      <c r="AA46" s="398">
        <f>SUMIFS(PREV_R!D:D,PREV_R!$C:$C,'10'!$D$10,PREV_R!A:A,Z46,PREV_R!B:B,1)</f>
        <v>0</v>
      </c>
      <c r="AB46" s="398">
        <f>SUMIFS(PREV_R!E:E,PREV_R!$C:$C,'10'!$D$10,PREV_R!A:A,Z46,PREV_R!B:B,1)</f>
        <v>0</v>
      </c>
      <c r="AC46" s="398">
        <f>SUMIFS(PREV_R!F:F,PREV_R!$C:$C,'10'!$D$10,PREV_R!A:A,Z46,PREV_R!B:B,1)</f>
        <v>0</v>
      </c>
      <c r="AD46" s="398">
        <f>SUMIFS(PREV_R!G:G,PREV_R!$C:$C,'10'!$D$10,PREV_R!A:A,Z46,PREV_R!B:B,1)</f>
        <v>0</v>
      </c>
      <c r="AE46" s="398">
        <f>SUMIFS(PREV_R!H:H,PREV_R!$C:$C,'10'!$D$10,PREV_R!A:A,Z46,PREV_R!B:B,1)</f>
        <v>0</v>
      </c>
      <c r="AF46" s="398">
        <f>SUMIFS(PREV_R!I:I,PREV_R!$C:$C,'10'!$D$10,PREV_R!A:A,Z46,PREV_R!B:B,1)</f>
        <v>0</v>
      </c>
      <c r="AG46" s="398">
        <f>SUMIFS(PREV_R!J:J,PREV_R!$C:$C,'10'!$D$10,PREV_R!A:A,Z46,PREV_R!B:B,1)</f>
        <v>0</v>
      </c>
      <c r="AH46" s="398">
        <f>SUMIFS(PREV_R!K:K,PREV_R!$C:$C,'10'!$D$10,PREV_R!A:A,Z46,PREV_R!B:B,1)</f>
        <v>0</v>
      </c>
      <c r="AI46" s="398">
        <f>SUMIFS(PREV_R!L:L,PREV_R!$C:$C,'10'!$D$10,PREV_R!A:A,Z46,PREV_R!B:B,1)</f>
        <v>0</v>
      </c>
      <c r="AJ46" s="398">
        <f>SUMIFS(PREV_R!M:M,PREV_R!$C:$C,'10'!$D$10,PREV_R!A:A,Z46,PREV_R!B:B,1)</f>
        <v>0</v>
      </c>
      <c r="AK46" s="398">
        <f>SUMIFS(PREV_R!N:N,PREV_R!$C:$C,'10'!$D$10,PREV_R!A:A,Z46,PREV_R!B:B,1)</f>
        <v>0</v>
      </c>
      <c r="AL46" s="398">
        <f>SUMIFS(PREV_R!O:O,PREV_R!$C:$C,'10'!$D$10,PREV_R!A:A,Z46,PREV_R!B:B,1)</f>
        <v>0</v>
      </c>
      <c r="AN46" s="398">
        <f>SUMIFS(PREV_D!D:D,PREV_D!$C:$C,'10'!$I$10,PREV_D!A:A,'10'!Z46,PREV_D!B:B,1)</f>
        <v>0</v>
      </c>
      <c r="AO46" s="398">
        <f>SUMIFS(PREV_D!E:E,PREV_D!$C:$C,'10'!$I$10,PREV_D!A:A,'10'!Z46,PREV_D!B:B,1)</f>
        <v>0</v>
      </c>
      <c r="AP46" s="398">
        <f>SUMIFS(PREV_D!F:F,PREV_D!$C:$C,'10'!$I$10,PREV_D!A:A,'10'!Z46,PREV_D!B:B,1)</f>
        <v>0</v>
      </c>
      <c r="AQ46" s="398">
        <f>SUMIFS(PREV_D!G:G,PREV_D!$C:$C,'10'!$I$10,PREV_D!A:A,'10'!Z46,PREV_D!B:B,1)</f>
        <v>0</v>
      </c>
      <c r="AR46" s="398">
        <f>SUMIFS(PREV_D!H:H,PREV_D!$C:$C,'10'!$I$10,PREV_D!A:A,'10'!Z46,PREV_D!B:B,1)</f>
        <v>0</v>
      </c>
      <c r="AS46" s="398">
        <f>SUMIFS(PREV_D!I:I,PREV_D!$C:$C,'10'!$I$10,PREV_D!A:A,'10'!Z46,PREV_D!B:B,1)</f>
        <v>0</v>
      </c>
      <c r="AT46" s="398">
        <f>SUMIFS(PREV_D!J:J,PREV_D!$C:$C,'10'!$I$10,PREV_D!A:A,'10'!Z46,PREV_D!B:B,1)</f>
        <v>0</v>
      </c>
      <c r="AU46" s="398">
        <f>SUMIFS(PREV_D!K:K,PREV_D!$C:$C,'10'!$I$10,PREV_D!A:A,'10'!Z46,PREV_D!B:B,1)</f>
        <v>0</v>
      </c>
      <c r="AV46" s="398">
        <f>SUMIFS(PREV_D!L:L,PREV_D!$C:$C,'10'!$I$10,PREV_D!A:A,'10'!Z46,PREV_D!B:B,1)</f>
        <v>0</v>
      </c>
      <c r="AW46" s="398">
        <f>SUMIFS(PREV_D!M:M,PREV_D!$C:$C,'10'!$I$10,PREV_D!A:A,'10'!Z46,PREV_D!B:B,1)</f>
        <v>0</v>
      </c>
      <c r="AX46" s="398">
        <f>SUMIFS(PREV_D!N:N,PREV_D!$C:$C,'10'!$I$10,PREV_D!A:A,'10'!Z46,PREV_D!B:B,1)</f>
        <v>0</v>
      </c>
      <c r="AY46" s="398">
        <f>SUMIFS(PREV_D!O:O,PREV_D!$C:$C,'10'!$I$10,PREV_D!A:A,'10'!Z46,PREV_D!B:B,1)</f>
        <v>0</v>
      </c>
    </row>
    <row r="47" spans="2:51" x14ac:dyDescent="0.25">
      <c r="B47" s="65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394">
        <f>CAD!F22</f>
        <v>0</v>
      </c>
      <c r="V47" s="394">
        <f>CAD!K22</f>
        <v>0</v>
      </c>
      <c r="Z47" s="185">
        <v>2056</v>
      </c>
      <c r="AA47" s="398">
        <f>SUMIFS(PREV_R!D:D,PREV_R!$C:$C,'10'!$D$10,PREV_R!A:A,Z47,PREV_R!B:B,1)</f>
        <v>0</v>
      </c>
      <c r="AB47" s="398">
        <f>SUMIFS(PREV_R!E:E,PREV_R!$C:$C,'10'!$D$10,PREV_R!A:A,Z47,PREV_R!B:B,1)</f>
        <v>0</v>
      </c>
      <c r="AC47" s="398">
        <f>SUMIFS(PREV_R!F:F,PREV_R!$C:$C,'10'!$D$10,PREV_R!A:A,Z47,PREV_R!B:B,1)</f>
        <v>0</v>
      </c>
      <c r="AD47" s="398">
        <f>SUMIFS(PREV_R!G:G,PREV_R!$C:$C,'10'!$D$10,PREV_R!A:A,Z47,PREV_R!B:B,1)</f>
        <v>0</v>
      </c>
      <c r="AE47" s="398">
        <f>SUMIFS(PREV_R!H:H,PREV_R!$C:$C,'10'!$D$10,PREV_R!A:A,Z47,PREV_R!B:B,1)</f>
        <v>0</v>
      </c>
      <c r="AF47" s="398">
        <f>SUMIFS(PREV_R!I:I,PREV_R!$C:$C,'10'!$D$10,PREV_R!A:A,Z47,PREV_R!B:B,1)</f>
        <v>0</v>
      </c>
      <c r="AG47" s="398">
        <f>SUMIFS(PREV_R!J:J,PREV_R!$C:$C,'10'!$D$10,PREV_R!A:A,Z47,PREV_R!B:B,1)</f>
        <v>0</v>
      </c>
      <c r="AH47" s="398">
        <f>SUMIFS(PREV_R!K:K,PREV_R!$C:$C,'10'!$D$10,PREV_R!A:A,Z47,PREV_R!B:B,1)</f>
        <v>0</v>
      </c>
      <c r="AI47" s="398">
        <f>SUMIFS(PREV_R!L:L,PREV_R!$C:$C,'10'!$D$10,PREV_R!A:A,Z47,PREV_R!B:B,1)</f>
        <v>0</v>
      </c>
      <c r="AJ47" s="398">
        <f>SUMIFS(PREV_R!M:M,PREV_R!$C:$C,'10'!$D$10,PREV_R!A:A,Z47,PREV_R!B:B,1)</f>
        <v>0</v>
      </c>
      <c r="AK47" s="398">
        <f>SUMIFS(PREV_R!N:N,PREV_R!$C:$C,'10'!$D$10,PREV_R!A:A,Z47,PREV_R!B:B,1)</f>
        <v>0</v>
      </c>
      <c r="AL47" s="398">
        <f>SUMIFS(PREV_R!O:O,PREV_R!$C:$C,'10'!$D$10,PREV_R!A:A,Z47,PREV_R!B:B,1)</f>
        <v>0</v>
      </c>
      <c r="AN47" s="398">
        <f>SUMIFS(PREV_D!D:D,PREV_D!$C:$C,'10'!$I$10,PREV_D!A:A,'10'!Z47,PREV_D!B:B,1)</f>
        <v>0</v>
      </c>
      <c r="AO47" s="398">
        <f>SUMIFS(PREV_D!E:E,PREV_D!$C:$C,'10'!$I$10,PREV_D!A:A,'10'!Z47,PREV_D!B:B,1)</f>
        <v>0</v>
      </c>
      <c r="AP47" s="398">
        <f>SUMIFS(PREV_D!F:F,PREV_D!$C:$C,'10'!$I$10,PREV_D!A:A,'10'!Z47,PREV_D!B:B,1)</f>
        <v>0</v>
      </c>
      <c r="AQ47" s="398">
        <f>SUMIFS(PREV_D!G:G,PREV_D!$C:$C,'10'!$I$10,PREV_D!A:A,'10'!Z47,PREV_D!B:B,1)</f>
        <v>0</v>
      </c>
      <c r="AR47" s="398">
        <f>SUMIFS(PREV_D!H:H,PREV_D!$C:$C,'10'!$I$10,PREV_D!A:A,'10'!Z47,PREV_D!B:B,1)</f>
        <v>0</v>
      </c>
      <c r="AS47" s="398">
        <f>SUMIFS(PREV_D!I:I,PREV_D!$C:$C,'10'!$I$10,PREV_D!A:A,'10'!Z47,PREV_D!B:B,1)</f>
        <v>0</v>
      </c>
      <c r="AT47" s="398">
        <f>SUMIFS(PREV_D!J:J,PREV_D!$C:$C,'10'!$I$10,PREV_D!A:A,'10'!Z47,PREV_D!B:B,1)</f>
        <v>0</v>
      </c>
      <c r="AU47" s="398">
        <f>SUMIFS(PREV_D!K:K,PREV_D!$C:$C,'10'!$I$10,PREV_D!A:A,'10'!Z47,PREV_D!B:B,1)</f>
        <v>0</v>
      </c>
      <c r="AV47" s="398">
        <f>SUMIFS(PREV_D!L:L,PREV_D!$C:$C,'10'!$I$10,PREV_D!A:A,'10'!Z47,PREV_D!B:B,1)</f>
        <v>0</v>
      </c>
      <c r="AW47" s="398">
        <f>SUMIFS(PREV_D!M:M,PREV_D!$C:$C,'10'!$I$10,PREV_D!A:A,'10'!Z47,PREV_D!B:B,1)</f>
        <v>0</v>
      </c>
      <c r="AX47" s="398">
        <f>SUMIFS(PREV_D!N:N,PREV_D!$C:$C,'10'!$I$10,PREV_D!A:A,'10'!Z47,PREV_D!B:B,1)</f>
        <v>0</v>
      </c>
      <c r="AY47" s="398">
        <f>SUMIFS(PREV_D!O:O,PREV_D!$C:$C,'10'!$I$10,PREV_D!A:A,'10'!Z47,PREV_D!B:B,1)</f>
        <v>0</v>
      </c>
    </row>
    <row r="48" spans="2:51" x14ac:dyDescent="0.25"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394">
        <f>CAD!F23</f>
        <v>0</v>
      </c>
      <c r="V48" s="394">
        <f>CAD!K23</f>
        <v>0</v>
      </c>
      <c r="Z48" s="185">
        <v>2057</v>
      </c>
      <c r="AA48" s="398">
        <f>SUMIFS(PREV_R!D:D,PREV_R!$C:$C,'10'!$D$10,PREV_R!A:A,Z48,PREV_R!B:B,1)</f>
        <v>0</v>
      </c>
      <c r="AB48" s="398">
        <f>SUMIFS(PREV_R!E:E,PREV_R!$C:$C,'10'!$D$10,PREV_R!A:A,Z48,PREV_R!B:B,1)</f>
        <v>0</v>
      </c>
      <c r="AC48" s="398">
        <f>SUMIFS(PREV_R!F:F,PREV_R!$C:$C,'10'!$D$10,PREV_R!A:A,Z48,PREV_R!B:B,1)</f>
        <v>0</v>
      </c>
      <c r="AD48" s="398">
        <f>SUMIFS(PREV_R!G:G,PREV_R!$C:$C,'10'!$D$10,PREV_R!A:A,Z48,PREV_R!B:B,1)</f>
        <v>0</v>
      </c>
      <c r="AE48" s="398">
        <f>SUMIFS(PREV_R!H:H,PREV_R!$C:$C,'10'!$D$10,PREV_R!A:A,Z48,PREV_R!B:B,1)</f>
        <v>0</v>
      </c>
      <c r="AF48" s="398">
        <f>SUMIFS(PREV_R!I:I,PREV_R!$C:$C,'10'!$D$10,PREV_R!A:A,Z48,PREV_R!B:B,1)</f>
        <v>0</v>
      </c>
      <c r="AG48" s="398">
        <f>SUMIFS(PREV_R!J:J,PREV_R!$C:$C,'10'!$D$10,PREV_R!A:A,Z48,PREV_R!B:B,1)</f>
        <v>0</v>
      </c>
      <c r="AH48" s="398">
        <f>SUMIFS(PREV_R!K:K,PREV_R!$C:$C,'10'!$D$10,PREV_R!A:A,Z48,PREV_R!B:B,1)</f>
        <v>0</v>
      </c>
      <c r="AI48" s="398">
        <f>SUMIFS(PREV_R!L:L,PREV_R!$C:$C,'10'!$D$10,PREV_R!A:A,Z48,PREV_R!B:B,1)</f>
        <v>0</v>
      </c>
      <c r="AJ48" s="398">
        <f>SUMIFS(PREV_R!M:M,PREV_R!$C:$C,'10'!$D$10,PREV_R!A:A,Z48,PREV_R!B:B,1)</f>
        <v>0</v>
      </c>
      <c r="AK48" s="398">
        <f>SUMIFS(PREV_R!N:N,PREV_R!$C:$C,'10'!$D$10,PREV_R!A:A,Z48,PREV_R!B:B,1)</f>
        <v>0</v>
      </c>
      <c r="AL48" s="398">
        <f>SUMIFS(PREV_R!O:O,PREV_R!$C:$C,'10'!$D$10,PREV_R!A:A,Z48,PREV_R!B:B,1)</f>
        <v>0</v>
      </c>
      <c r="AN48" s="398">
        <f>SUMIFS(PREV_D!D:D,PREV_D!$C:$C,'10'!$I$10,PREV_D!A:A,'10'!Z48,PREV_D!B:B,1)</f>
        <v>0</v>
      </c>
      <c r="AO48" s="398">
        <f>SUMIFS(PREV_D!E:E,PREV_D!$C:$C,'10'!$I$10,PREV_D!A:A,'10'!Z48,PREV_D!B:B,1)</f>
        <v>0</v>
      </c>
      <c r="AP48" s="398">
        <f>SUMIFS(PREV_D!F:F,PREV_D!$C:$C,'10'!$I$10,PREV_D!A:A,'10'!Z48,PREV_D!B:B,1)</f>
        <v>0</v>
      </c>
      <c r="AQ48" s="398">
        <f>SUMIFS(PREV_D!G:G,PREV_D!$C:$C,'10'!$I$10,PREV_D!A:A,'10'!Z48,PREV_D!B:B,1)</f>
        <v>0</v>
      </c>
      <c r="AR48" s="398">
        <f>SUMIFS(PREV_D!H:H,PREV_D!$C:$C,'10'!$I$10,PREV_D!A:A,'10'!Z48,PREV_D!B:B,1)</f>
        <v>0</v>
      </c>
      <c r="AS48" s="398">
        <f>SUMIFS(PREV_D!I:I,PREV_D!$C:$C,'10'!$I$10,PREV_D!A:A,'10'!Z48,PREV_D!B:B,1)</f>
        <v>0</v>
      </c>
      <c r="AT48" s="398">
        <f>SUMIFS(PREV_D!J:J,PREV_D!$C:$C,'10'!$I$10,PREV_D!A:A,'10'!Z48,PREV_D!B:B,1)</f>
        <v>0</v>
      </c>
      <c r="AU48" s="398">
        <f>SUMIFS(PREV_D!K:K,PREV_D!$C:$C,'10'!$I$10,PREV_D!A:A,'10'!Z48,PREV_D!B:B,1)</f>
        <v>0</v>
      </c>
      <c r="AV48" s="398">
        <f>SUMIFS(PREV_D!L:L,PREV_D!$C:$C,'10'!$I$10,PREV_D!A:A,'10'!Z48,PREV_D!B:B,1)</f>
        <v>0</v>
      </c>
      <c r="AW48" s="398">
        <f>SUMIFS(PREV_D!M:M,PREV_D!$C:$C,'10'!$I$10,PREV_D!A:A,'10'!Z48,PREV_D!B:B,1)</f>
        <v>0</v>
      </c>
      <c r="AX48" s="398">
        <f>SUMIFS(PREV_D!N:N,PREV_D!$C:$C,'10'!$I$10,PREV_D!A:A,'10'!Z48,PREV_D!B:B,1)</f>
        <v>0</v>
      </c>
      <c r="AY48" s="398">
        <f>SUMIFS(PREV_D!O:O,PREV_D!$C:$C,'10'!$I$10,PREV_D!A:A,'10'!Z48,PREV_D!B:B,1)</f>
        <v>0</v>
      </c>
    </row>
    <row r="49" spans="2:51" x14ac:dyDescent="0.25"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394">
        <f>CAD!F24</f>
        <v>0</v>
      </c>
      <c r="V49" s="394">
        <f>CAD!K24</f>
        <v>0</v>
      </c>
      <c r="Z49" s="185">
        <v>2058</v>
      </c>
      <c r="AA49" s="398">
        <f>SUMIFS(PREV_R!D:D,PREV_R!$C:$C,'10'!$D$10,PREV_R!A:A,Z49,PREV_R!B:B,1)</f>
        <v>0</v>
      </c>
      <c r="AB49" s="398">
        <f>SUMIFS(PREV_R!E:E,PREV_R!$C:$C,'10'!$D$10,PREV_R!A:A,Z49,PREV_R!B:B,1)</f>
        <v>0</v>
      </c>
      <c r="AC49" s="398">
        <f>SUMIFS(PREV_R!F:F,PREV_R!$C:$C,'10'!$D$10,PREV_R!A:A,Z49,PREV_R!B:B,1)</f>
        <v>0</v>
      </c>
      <c r="AD49" s="398">
        <f>SUMIFS(PREV_R!G:G,PREV_R!$C:$C,'10'!$D$10,PREV_R!A:A,Z49,PREV_R!B:B,1)</f>
        <v>0</v>
      </c>
      <c r="AE49" s="398">
        <f>SUMIFS(PREV_R!H:H,PREV_R!$C:$C,'10'!$D$10,PREV_R!A:A,Z49,PREV_R!B:B,1)</f>
        <v>0</v>
      </c>
      <c r="AF49" s="398">
        <f>SUMIFS(PREV_R!I:I,PREV_R!$C:$C,'10'!$D$10,PREV_R!A:A,Z49,PREV_R!B:B,1)</f>
        <v>0</v>
      </c>
      <c r="AG49" s="398">
        <f>SUMIFS(PREV_R!J:J,PREV_R!$C:$C,'10'!$D$10,PREV_R!A:A,Z49,PREV_R!B:B,1)</f>
        <v>0</v>
      </c>
      <c r="AH49" s="398">
        <f>SUMIFS(PREV_R!K:K,PREV_R!$C:$C,'10'!$D$10,PREV_R!A:A,Z49,PREV_R!B:B,1)</f>
        <v>0</v>
      </c>
      <c r="AI49" s="398">
        <f>SUMIFS(PREV_R!L:L,PREV_R!$C:$C,'10'!$D$10,PREV_R!A:A,Z49,PREV_R!B:B,1)</f>
        <v>0</v>
      </c>
      <c r="AJ49" s="398">
        <f>SUMIFS(PREV_R!M:M,PREV_R!$C:$C,'10'!$D$10,PREV_R!A:A,Z49,PREV_R!B:B,1)</f>
        <v>0</v>
      </c>
      <c r="AK49" s="398">
        <f>SUMIFS(PREV_R!N:N,PREV_R!$C:$C,'10'!$D$10,PREV_R!A:A,Z49,PREV_R!B:B,1)</f>
        <v>0</v>
      </c>
      <c r="AL49" s="398">
        <f>SUMIFS(PREV_R!O:O,PREV_R!$C:$C,'10'!$D$10,PREV_R!A:A,Z49,PREV_R!B:B,1)</f>
        <v>0</v>
      </c>
      <c r="AN49" s="398">
        <f>SUMIFS(PREV_D!D:D,PREV_D!$C:$C,'10'!$I$10,PREV_D!A:A,'10'!Z49,PREV_D!B:B,1)</f>
        <v>0</v>
      </c>
      <c r="AO49" s="398">
        <f>SUMIFS(PREV_D!E:E,PREV_D!$C:$C,'10'!$I$10,PREV_D!A:A,'10'!Z49,PREV_D!B:B,1)</f>
        <v>0</v>
      </c>
      <c r="AP49" s="398">
        <f>SUMIFS(PREV_D!F:F,PREV_D!$C:$C,'10'!$I$10,PREV_D!A:A,'10'!Z49,PREV_D!B:B,1)</f>
        <v>0</v>
      </c>
      <c r="AQ49" s="398">
        <f>SUMIFS(PREV_D!G:G,PREV_D!$C:$C,'10'!$I$10,PREV_D!A:A,'10'!Z49,PREV_D!B:B,1)</f>
        <v>0</v>
      </c>
      <c r="AR49" s="398">
        <f>SUMIFS(PREV_D!H:H,PREV_D!$C:$C,'10'!$I$10,PREV_D!A:A,'10'!Z49,PREV_D!B:B,1)</f>
        <v>0</v>
      </c>
      <c r="AS49" s="398">
        <f>SUMIFS(PREV_D!I:I,PREV_D!$C:$C,'10'!$I$10,PREV_D!A:A,'10'!Z49,PREV_D!B:B,1)</f>
        <v>0</v>
      </c>
      <c r="AT49" s="398">
        <f>SUMIFS(PREV_D!J:J,PREV_D!$C:$C,'10'!$I$10,PREV_D!A:A,'10'!Z49,PREV_D!B:B,1)</f>
        <v>0</v>
      </c>
      <c r="AU49" s="398">
        <f>SUMIFS(PREV_D!K:K,PREV_D!$C:$C,'10'!$I$10,PREV_D!A:A,'10'!Z49,PREV_D!B:B,1)</f>
        <v>0</v>
      </c>
      <c r="AV49" s="398">
        <f>SUMIFS(PREV_D!L:L,PREV_D!$C:$C,'10'!$I$10,PREV_D!A:A,'10'!Z49,PREV_D!B:B,1)</f>
        <v>0</v>
      </c>
      <c r="AW49" s="398">
        <f>SUMIFS(PREV_D!M:M,PREV_D!$C:$C,'10'!$I$10,PREV_D!A:A,'10'!Z49,PREV_D!B:B,1)</f>
        <v>0</v>
      </c>
      <c r="AX49" s="398">
        <f>SUMIFS(PREV_D!N:N,PREV_D!$C:$C,'10'!$I$10,PREV_D!A:A,'10'!Z49,PREV_D!B:B,1)</f>
        <v>0</v>
      </c>
      <c r="AY49" s="398">
        <f>SUMIFS(PREV_D!O:O,PREV_D!$C:$C,'10'!$I$10,PREV_D!A:A,'10'!Z49,PREV_D!B:B,1)</f>
        <v>0</v>
      </c>
    </row>
    <row r="50" spans="2:51" x14ac:dyDescent="0.25"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394">
        <f>CAD!F25</f>
        <v>0</v>
      </c>
      <c r="V50" s="394">
        <f>CAD!K25</f>
        <v>0</v>
      </c>
      <c r="Z50" s="185">
        <v>2059</v>
      </c>
      <c r="AA50" s="398">
        <f>SUMIFS(PREV_R!D:D,PREV_R!$C:$C,'10'!$D$10,PREV_R!A:A,Z50,PREV_R!B:B,1)</f>
        <v>0</v>
      </c>
      <c r="AB50" s="398">
        <f>SUMIFS(PREV_R!E:E,PREV_R!$C:$C,'10'!$D$10,PREV_R!A:A,Z50,PREV_R!B:B,1)</f>
        <v>0</v>
      </c>
      <c r="AC50" s="398">
        <f>SUMIFS(PREV_R!F:F,PREV_R!$C:$C,'10'!$D$10,PREV_R!A:A,Z50,PREV_R!B:B,1)</f>
        <v>0</v>
      </c>
      <c r="AD50" s="398">
        <f>SUMIFS(PREV_R!G:G,PREV_R!$C:$C,'10'!$D$10,PREV_R!A:A,Z50,PREV_R!B:B,1)</f>
        <v>0</v>
      </c>
      <c r="AE50" s="398">
        <f>SUMIFS(PREV_R!H:H,PREV_R!$C:$C,'10'!$D$10,PREV_R!A:A,Z50,PREV_R!B:B,1)</f>
        <v>0</v>
      </c>
      <c r="AF50" s="398">
        <f>SUMIFS(PREV_R!I:I,PREV_R!$C:$C,'10'!$D$10,PREV_R!A:A,Z50,PREV_R!B:B,1)</f>
        <v>0</v>
      </c>
      <c r="AG50" s="398">
        <f>SUMIFS(PREV_R!J:J,PREV_R!$C:$C,'10'!$D$10,PREV_R!A:A,Z50,PREV_R!B:B,1)</f>
        <v>0</v>
      </c>
      <c r="AH50" s="398">
        <f>SUMIFS(PREV_R!K:K,PREV_R!$C:$C,'10'!$D$10,PREV_R!A:A,Z50,PREV_R!B:B,1)</f>
        <v>0</v>
      </c>
      <c r="AI50" s="398">
        <f>SUMIFS(PREV_R!L:L,PREV_R!$C:$C,'10'!$D$10,PREV_R!A:A,Z50,PREV_R!B:B,1)</f>
        <v>0</v>
      </c>
      <c r="AJ50" s="398">
        <f>SUMIFS(PREV_R!M:M,PREV_R!$C:$C,'10'!$D$10,PREV_R!A:A,Z50,PREV_R!B:B,1)</f>
        <v>0</v>
      </c>
      <c r="AK50" s="398">
        <f>SUMIFS(PREV_R!N:N,PREV_R!$C:$C,'10'!$D$10,PREV_R!A:A,Z50,PREV_R!B:B,1)</f>
        <v>0</v>
      </c>
      <c r="AL50" s="398">
        <f>SUMIFS(PREV_R!O:O,PREV_R!$C:$C,'10'!$D$10,PREV_R!A:A,Z50,PREV_R!B:B,1)</f>
        <v>0</v>
      </c>
      <c r="AN50" s="398">
        <f>SUMIFS(PREV_D!D:D,PREV_D!$C:$C,'10'!$I$10,PREV_D!A:A,'10'!Z50,PREV_D!B:B,1)</f>
        <v>0</v>
      </c>
      <c r="AO50" s="398">
        <f>SUMIFS(PREV_D!E:E,PREV_D!$C:$C,'10'!$I$10,PREV_D!A:A,'10'!Z50,PREV_D!B:B,1)</f>
        <v>0</v>
      </c>
      <c r="AP50" s="398">
        <f>SUMIFS(PREV_D!F:F,PREV_D!$C:$C,'10'!$I$10,PREV_D!A:A,'10'!Z50,PREV_D!B:B,1)</f>
        <v>0</v>
      </c>
      <c r="AQ50" s="398">
        <f>SUMIFS(PREV_D!G:G,PREV_D!$C:$C,'10'!$I$10,PREV_D!A:A,'10'!Z50,PREV_D!B:B,1)</f>
        <v>0</v>
      </c>
      <c r="AR50" s="398">
        <f>SUMIFS(PREV_D!H:H,PREV_D!$C:$C,'10'!$I$10,PREV_D!A:A,'10'!Z50,PREV_D!B:B,1)</f>
        <v>0</v>
      </c>
      <c r="AS50" s="398">
        <f>SUMIFS(PREV_D!I:I,PREV_D!$C:$C,'10'!$I$10,PREV_D!A:A,'10'!Z50,PREV_D!B:B,1)</f>
        <v>0</v>
      </c>
      <c r="AT50" s="398">
        <f>SUMIFS(PREV_D!J:J,PREV_D!$C:$C,'10'!$I$10,PREV_D!A:A,'10'!Z50,PREV_D!B:B,1)</f>
        <v>0</v>
      </c>
      <c r="AU50" s="398">
        <f>SUMIFS(PREV_D!K:K,PREV_D!$C:$C,'10'!$I$10,PREV_D!A:A,'10'!Z50,PREV_D!B:B,1)</f>
        <v>0</v>
      </c>
      <c r="AV50" s="398">
        <f>SUMIFS(PREV_D!L:L,PREV_D!$C:$C,'10'!$I$10,PREV_D!A:A,'10'!Z50,PREV_D!B:B,1)</f>
        <v>0</v>
      </c>
      <c r="AW50" s="398">
        <f>SUMIFS(PREV_D!M:M,PREV_D!$C:$C,'10'!$I$10,PREV_D!A:A,'10'!Z50,PREV_D!B:B,1)</f>
        <v>0</v>
      </c>
      <c r="AX50" s="398">
        <f>SUMIFS(PREV_D!N:N,PREV_D!$C:$C,'10'!$I$10,PREV_D!A:A,'10'!Z50,PREV_D!B:B,1)</f>
        <v>0</v>
      </c>
      <c r="AY50" s="398">
        <f>SUMIFS(PREV_D!O:O,PREV_D!$C:$C,'10'!$I$10,PREV_D!A:A,'10'!Z50,PREV_D!B:B,1)</f>
        <v>0</v>
      </c>
    </row>
    <row r="51" spans="2:51" x14ac:dyDescent="0.25">
      <c r="B51" s="65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394">
        <f>CAD!F26</f>
        <v>0</v>
      </c>
      <c r="V51" s="394">
        <f>CAD!K26</f>
        <v>0</v>
      </c>
      <c r="Z51" s="185">
        <v>2060</v>
      </c>
      <c r="AA51" s="398">
        <f>SUMIFS(PREV_R!D:D,PREV_R!$C:$C,'10'!$D$10,PREV_R!A:A,Z51,PREV_R!B:B,1)</f>
        <v>0</v>
      </c>
      <c r="AB51" s="398">
        <f>SUMIFS(PREV_R!E:E,PREV_R!$C:$C,'10'!$D$10,PREV_R!A:A,Z51,PREV_R!B:B,1)</f>
        <v>0</v>
      </c>
      <c r="AC51" s="398">
        <f>SUMIFS(PREV_R!F:F,PREV_R!$C:$C,'10'!$D$10,PREV_R!A:A,Z51,PREV_R!B:B,1)</f>
        <v>0</v>
      </c>
      <c r="AD51" s="398">
        <f>SUMIFS(PREV_R!G:G,PREV_R!$C:$C,'10'!$D$10,PREV_R!A:A,Z51,PREV_R!B:B,1)</f>
        <v>0</v>
      </c>
      <c r="AE51" s="398">
        <f>SUMIFS(PREV_R!H:H,PREV_R!$C:$C,'10'!$D$10,PREV_R!A:A,Z51,PREV_R!B:B,1)</f>
        <v>0</v>
      </c>
      <c r="AF51" s="398">
        <f>SUMIFS(PREV_R!I:I,PREV_R!$C:$C,'10'!$D$10,PREV_R!A:A,Z51,PREV_R!B:B,1)</f>
        <v>0</v>
      </c>
      <c r="AG51" s="398">
        <f>SUMIFS(PREV_R!J:J,PREV_R!$C:$C,'10'!$D$10,PREV_R!A:A,Z51,PREV_R!B:B,1)</f>
        <v>0</v>
      </c>
      <c r="AH51" s="398">
        <f>SUMIFS(PREV_R!K:K,PREV_R!$C:$C,'10'!$D$10,PREV_R!A:A,Z51,PREV_R!B:B,1)</f>
        <v>0</v>
      </c>
      <c r="AI51" s="398">
        <f>SUMIFS(PREV_R!L:L,PREV_R!$C:$C,'10'!$D$10,PREV_R!A:A,Z51,PREV_R!B:B,1)</f>
        <v>0</v>
      </c>
      <c r="AJ51" s="398">
        <f>SUMIFS(PREV_R!M:M,PREV_R!$C:$C,'10'!$D$10,PREV_R!A:A,Z51,PREV_R!B:B,1)</f>
        <v>0</v>
      </c>
      <c r="AK51" s="398">
        <f>SUMIFS(PREV_R!N:N,PREV_R!$C:$C,'10'!$D$10,PREV_R!A:A,Z51,PREV_R!B:B,1)</f>
        <v>0</v>
      </c>
      <c r="AL51" s="398">
        <f>SUMIFS(PREV_R!O:O,PREV_R!$C:$C,'10'!$D$10,PREV_R!A:A,Z51,PREV_R!B:B,1)</f>
        <v>0</v>
      </c>
      <c r="AN51" s="398">
        <f>SUMIFS(PREV_D!D:D,PREV_D!$C:$C,'10'!$I$10,PREV_D!A:A,'10'!Z51,PREV_D!B:B,1)</f>
        <v>0</v>
      </c>
      <c r="AO51" s="398">
        <f>SUMIFS(PREV_D!E:E,PREV_D!$C:$C,'10'!$I$10,PREV_D!A:A,'10'!Z51,PREV_D!B:B,1)</f>
        <v>0</v>
      </c>
      <c r="AP51" s="398">
        <f>SUMIFS(PREV_D!F:F,PREV_D!$C:$C,'10'!$I$10,PREV_D!A:A,'10'!Z51,PREV_D!B:B,1)</f>
        <v>0</v>
      </c>
      <c r="AQ51" s="398">
        <f>SUMIFS(PREV_D!G:G,PREV_D!$C:$C,'10'!$I$10,PREV_D!A:A,'10'!Z51,PREV_D!B:B,1)</f>
        <v>0</v>
      </c>
      <c r="AR51" s="398">
        <f>SUMIFS(PREV_D!H:H,PREV_D!$C:$C,'10'!$I$10,PREV_D!A:A,'10'!Z51,PREV_D!B:B,1)</f>
        <v>0</v>
      </c>
      <c r="AS51" s="398">
        <f>SUMIFS(PREV_D!I:I,PREV_D!$C:$C,'10'!$I$10,PREV_D!A:A,'10'!Z51,PREV_D!B:B,1)</f>
        <v>0</v>
      </c>
      <c r="AT51" s="398">
        <f>SUMIFS(PREV_D!J:J,PREV_D!$C:$C,'10'!$I$10,PREV_D!A:A,'10'!Z51,PREV_D!B:B,1)</f>
        <v>0</v>
      </c>
      <c r="AU51" s="398">
        <f>SUMIFS(PREV_D!K:K,PREV_D!$C:$C,'10'!$I$10,PREV_D!A:A,'10'!Z51,PREV_D!B:B,1)</f>
        <v>0</v>
      </c>
      <c r="AV51" s="398">
        <f>SUMIFS(PREV_D!L:L,PREV_D!$C:$C,'10'!$I$10,PREV_D!A:A,'10'!Z51,PREV_D!B:B,1)</f>
        <v>0</v>
      </c>
      <c r="AW51" s="398">
        <f>SUMIFS(PREV_D!M:M,PREV_D!$C:$C,'10'!$I$10,PREV_D!A:A,'10'!Z51,PREV_D!B:B,1)</f>
        <v>0</v>
      </c>
      <c r="AX51" s="398">
        <f>SUMIFS(PREV_D!N:N,PREV_D!$C:$C,'10'!$I$10,PREV_D!A:A,'10'!Z51,PREV_D!B:B,1)</f>
        <v>0</v>
      </c>
      <c r="AY51" s="398">
        <f>SUMIFS(PREV_D!O:O,PREV_D!$C:$C,'10'!$I$10,PREV_D!A:A,'10'!Z51,PREV_D!B:B,1)</f>
        <v>0</v>
      </c>
    </row>
    <row r="52" spans="2:51" x14ac:dyDescent="0.25">
      <c r="B52" s="65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394">
        <f>CAD!F27</f>
        <v>0</v>
      </c>
      <c r="V52" s="394">
        <f>CAD!K27</f>
        <v>0</v>
      </c>
      <c r="Z52" s="185">
        <v>2061</v>
      </c>
      <c r="AA52" s="398">
        <f>SUMIFS(PREV_R!D:D,PREV_R!$C:$C,'10'!$D$10,PREV_R!A:A,Z52,PREV_R!B:B,1)</f>
        <v>0</v>
      </c>
      <c r="AB52" s="398">
        <f>SUMIFS(PREV_R!E:E,PREV_R!$C:$C,'10'!$D$10,PREV_R!A:A,Z52,PREV_R!B:B,1)</f>
        <v>0</v>
      </c>
      <c r="AC52" s="398">
        <f>SUMIFS(PREV_R!F:F,PREV_R!$C:$C,'10'!$D$10,PREV_R!A:A,Z52,PREV_R!B:B,1)</f>
        <v>0</v>
      </c>
      <c r="AD52" s="398">
        <f>SUMIFS(PREV_R!G:G,PREV_R!$C:$C,'10'!$D$10,PREV_R!A:A,Z52,PREV_R!B:B,1)</f>
        <v>0</v>
      </c>
      <c r="AE52" s="398">
        <f>SUMIFS(PREV_R!H:H,PREV_R!$C:$C,'10'!$D$10,PREV_R!A:A,Z52,PREV_R!B:B,1)</f>
        <v>0</v>
      </c>
      <c r="AF52" s="398">
        <f>SUMIFS(PREV_R!I:I,PREV_R!$C:$C,'10'!$D$10,PREV_R!A:A,Z52,PREV_R!B:B,1)</f>
        <v>0</v>
      </c>
      <c r="AG52" s="398">
        <f>SUMIFS(PREV_R!J:J,PREV_R!$C:$C,'10'!$D$10,PREV_R!A:A,Z52,PREV_R!B:B,1)</f>
        <v>0</v>
      </c>
      <c r="AH52" s="398">
        <f>SUMIFS(PREV_R!K:K,PREV_R!$C:$C,'10'!$D$10,PREV_R!A:A,Z52,PREV_R!B:B,1)</f>
        <v>0</v>
      </c>
      <c r="AI52" s="398">
        <f>SUMIFS(PREV_R!L:L,PREV_R!$C:$C,'10'!$D$10,PREV_R!A:A,Z52,PREV_R!B:B,1)</f>
        <v>0</v>
      </c>
      <c r="AJ52" s="398">
        <f>SUMIFS(PREV_R!M:M,PREV_R!$C:$C,'10'!$D$10,PREV_R!A:A,Z52,PREV_R!B:B,1)</f>
        <v>0</v>
      </c>
      <c r="AK52" s="398">
        <f>SUMIFS(PREV_R!N:N,PREV_R!$C:$C,'10'!$D$10,PREV_R!A:A,Z52,PREV_R!B:B,1)</f>
        <v>0</v>
      </c>
      <c r="AL52" s="398">
        <f>SUMIFS(PREV_R!O:O,PREV_R!$C:$C,'10'!$D$10,PREV_R!A:A,Z52,PREV_R!B:B,1)</f>
        <v>0</v>
      </c>
      <c r="AN52" s="398">
        <f>SUMIFS(PREV_D!D:D,PREV_D!$C:$C,'10'!$I$10,PREV_D!A:A,'10'!Z52,PREV_D!B:B,1)</f>
        <v>0</v>
      </c>
      <c r="AO52" s="398">
        <f>SUMIFS(PREV_D!E:E,PREV_D!$C:$C,'10'!$I$10,PREV_D!A:A,'10'!Z52,PREV_D!B:B,1)</f>
        <v>0</v>
      </c>
      <c r="AP52" s="398">
        <f>SUMIFS(PREV_D!F:F,PREV_D!$C:$C,'10'!$I$10,PREV_D!A:A,'10'!Z52,PREV_D!B:B,1)</f>
        <v>0</v>
      </c>
      <c r="AQ52" s="398">
        <f>SUMIFS(PREV_D!G:G,PREV_D!$C:$C,'10'!$I$10,PREV_D!A:A,'10'!Z52,PREV_D!B:B,1)</f>
        <v>0</v>
      </c>
      <c r="AR52" s="398">
        <f>SUMIFS(PREV_D!H:H,PREV_D!$C:$C,'10'!$I$10,PREV_D!A:A,'10'!Z52,PREV_D!B:B,1)</f>
        <v>0</v>
      </c>
      <c r="AS52" s="398">
        <f>SUMIFS(PREV_D!I:I,PREV_D!$C:$C,'10'!$I$10,PREV_D!A:A,'10'!Z52,PREV_D!B:B,1)</f>
        <v>0</v>
      </c>
      <c r="AT52" s="398">
        <f>SUMIFS(PREV_D!J:J,PREV_D!$C:$C,'10'!$I$10,PREV_D!A:A,'10'!Z52,PREV_D!B:B,1)</f>
        <v>0</v>
      </c>
      <c r="AU52" s="398">
        <f>SUMIFS(PREV_D!K:K,PREV_D!$C:$C,'10'!$I$10,PREV_D!A:A,'10'!Z52,PREV_D!B:B,1)</f>
        <v>0</v>
      </c>
      <c r="AV52" s="398">
        <f>SUMIFS(PREV_D!L:L,PREV_D!$C:$C,'10'!$I$10,PREV_D!A:A,'10'!Z52,PREV_D!B:B,1)</f>
        <v>0</v>
      </c>
      <c r="AW52" s="398">
        <f>SUMIFS(PREV_D!M:M,PREV_D!$C:$C,'10'!$I$10,PREV_D!A:A,'10'!Z52,PREV_D!B:B,1)</f>
        <v>0</v>
      </c>
      <c r="AX52" s="398">
        <f>SUMIFS(PREV_D!N:N,PREV_D!$C:$C,'10'!$I$10,PREV_D!A:A,'10'!Z52,PREV_D!B:B,1)</f>
        <v>0</v>
      </c>
      <c r="AY52" s="398">
        <f>SUMIFS(PREV_D!O:O,PREV_D!$C:$C,'10'!$I$10,PREV_D!A:A,'10'!Z52,PREV_D!B:B,1)</f>
        <v>0</v>
      </c>
    </row>
    <row r="53" spans="2:51" x14ac:dyDescent="0.25">
      <c r="B53" s="65"/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394">
        <f>CAD!F28</f>
        <v>0</v>
      </c>
      <c r="V53" s="394">
        <f>CAD!K28</f>
        <v>0</v>
      </c>
      <c r="Z53" s="185">
        <v>2062</v>
      </c>
      <c r="AA53" s="398">
        <f>SUMIFS(PREV_R!D:D,PREV_R!$C:$C,'10'!$D$10,PREV_R!A:A,Z53,PREV_R!B:B,1)</f>
        <v>0</v>
      </c>
      <c r="AB53" s="398">
        <f>SUMIFS(PREV_R!E:E,PREV_R!$C:$C,'10'!$D$10,PREV_R!A:A,Z53,PREV_R!B:B,1)</f>
        <v>0</v>
      </c>
      <c r="AC53" s="398">
        <f>SUMIFS(PREV_R!F:F,PREV_R!$C:$C,'10'!$D$10,PREV_R!A:A,Z53,PREV_R!B:B,1)</f>
        <v>0</v>
      </c>
      <c r="AD53" s="398">
        <f>SUMIFS(PREV_R!G:G,PREV_R!$C:$C,'10'!$D$10,PREV_R!A:A,Z53,PREV_R!B:B,1)</f>
        <v>0</v>
      </c>
      <c r="AE53" s="398">
        <f>SUMIFS(PREV_R!H:H,PREV_R!$C:$C,'10'!$D$10,PREV_R!A:A,Z53,PREV_R!B:B,1)</f>
        <v>0</v>
      </c>
      <c r="AF53" s="398">
        <f>SUMIFS(PREV_R!I:I,PREV_R!$C:$C,'10'!$D$10,PREV_R!A:A,Z53,PREV_R!B:B,1)</f>
        <v>0</v>
      </c>
      <c r="AG53" s="398">
        <f>SUMIFS(PREV_R!J:J,PREV_R!$C:$C,'10'!$D$10,PREV_R!A:A,Z53,PREV_R!B:B,1)</f>
        <v>0</v>
      </c>
      <c r="AH53" s="398">
        <f>SUMIFS(PREV_R!K:K,PREV_R!$C:$C,'10'!$D$10,PREV_R!A:A,Z53,PREV_R!B:B,1)</f>
        <v>0</v>
      </c>
      <c r="AI53" s="398">
        <f>SUMIFS(PREV_R!L:L,PREV_R!$C:$C,'10'!$D$10,PREV_R!A:A,Z53,PREV_R!B:B,1)</f>
        <v>0</v>
      </c>
      <c r="AJ53" s="398">
        <f>SUMIFS(PREV_R!M:M,PREV_R!$C:$C,'10'!$D$10,PREV_R!A:A,Z53,PREV_R!B:B,1)</f>
        <v>0</v>
      </c>
      <c r="AK53" s="398">
        <f>SUMIFS(PREV_R!N:N,PREV_R!$C:$C,'10'!$D$10,PREV_R!A:A,Z53,PREV_R!B:B,1)</f>
        <v>0</v>
      </c>
      <c r="AL53" s="398">
        <f>SUMIFS(PREV_R!O:O,PREV_R!$C:$C,'10'!$D$10,PREV_R!A:A,Z53,PREV_R!B:B,1)</f>
        <v>0</v>
      </c>
      <c r="AN53" s="398">
        <f>SUMIFS(PREV_D!D:D,PREV_D!$C:$C,'10'!$I$10,PREV_D!A:A,'10'!Z53,PREV_D!B:B,1)</f>
        <v>0</v>
      </c>
      <c r="AO53" s="398">
        <f>SUMIFS(PREV_D!E:E,PREV_D!$C:$C,'10'!$I$10,PREV_D!A:A,'10'!Z53,PREV_D!B:B,1)</f>
        <v>0</v>
      </c>
      <c r="AP53" s="398">
        <f>SUMIFS(PREV_D!F:F,PREV_D!$C:$C,'10'!$I$10,PREV_D!A:A,'10'!Z53,PREV_D!B:B,1)</f>
        <v>0</v>
      </c>
      <c r="AQ53" s="398">
        <f>SUMIFS(PREV_D!G:G,PREV_D!$C:$C,'10'!$I$10,PREV_D!A:A,'10'!Z53,PREV_D!B:B,1)</f>
        <v>0</v>
      </c>
      <c r="AR53" s="398">
        <f>SUMIFS(PREV_D!H:H,PREV_D!$C:$C,'10'!$I$10,PREV_D!A:A,'10'!Z53,PREV_D!B:B,1)</f>
        <v>0</v>
      </c>
      <c r="AS53" s="398">
        <f>SUMIFS(PREV_D!I:I,PREV_D!$C:$C,'10'!$I$10,PREV_D!A:A,'10'!Z53,PREV_D!B:B,1)</f>
        <v>0</v>
      </c>
      <c r="AT53" s="398">
        <f>SUMIFS(PREV_D!J:J,PREV_D!$C:$C,'10'!$I$10,PREV_D!A:A,'10'!Z53,PREV_D!B:B,1)</f>
        <v>0</v>
      </c>
      <c r="AU53" s="398">
        <f>SUMIFS(PREV_D!K:K,PREV_D!$C:$C,'10'!$I$10,PREV_D!A:A,'10'!Z53,PREV_D!B:B,1)</f>
        <v>0</v>
      </c>
      <c r="AV53" s="398">
        <f>SUMIFS(PREV_D!L:L,PREV_D!$C:$C,'10'!$I$10,PREV_D!A:A,'10'!Z53,PREV_D!B:B,1)</f>
        <v>0</v>
      </c>
      <c r="AW53" s="398">
        <f>SUMIFS(PREV_D!M:M,PREV_D!$C:$C,'10'!$I$10,PREV_D!A:A,'10'!Z53,PREV_D!B:B,1)</f>
        <v>0</v>
      </c>
      <c r="AX53" s="398">
        <f>SUMIFS(PREV_D!N:N,PREV_D!$C:$C,'10'!$I$10,PREV_D!A:A,'10'!Z53,PREV_D!B:B,1)</f>
        <v>0</v>
      </c>
      <c r="AY53" s="398">
        <f>SUMIFS(PREV_D!O:O,PREV_D!$C:$C,'10'!$I$10,PREV_D!A:A,'10'!Z53,PREV_D!B:B,1)</f>
        <v>0</v>
      </c>
    </row>
    <row r="54" spans="2:51" x14ac:dyDescent="0.25"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394">
        <f>CAD!F29</f>
        <v>0</v>
      </c>
      <c r="V54" s="394">
        <f>CAD!K29</f>
        <v>0</v>
      </c>
      <c r="Z54" s="185">
        <v>2063</v>
      </c>
      <c r="AA54" s="398">
        <f>SUMIFS(PREV_R!D:D,PREV_R!$C:$C,'10'!$D$10,PREV_R!A:A,Z54,PREV_R!B:B,1)</f>
        <v>0</v>
      </c>
      <c r="AB54" s="398">
        <f>SUMIFS(PREV_R!E:E,PREV_R!$C:$C,'10'!$D$10,PREV_R!A:A,Z54,PREV_R!B:B,1)</f>
        <v>0</v>
      </c>
      <c r="AC54" s="398">
        <f>SUMIFS(PREV_R!F:F,PREV_R!$C:$C,'10'!$D$10,PREV_R!A:A,Z54,PREV_R!B:B,1)</f>
        <v>0</v>
      </c>
      <c r="AD54" s="398">
        <f>SUMIFS(PREV_R!G:G,PREV_R!$C:$C,'10'!$D$10,PREV_R!A:A,Z54,PREV_R!B:B,1)</f>
        <v>0</v>
      </c>
      <c r="AE54" s="398">
        <f>SUMIFS(PREV_R!H:H,PREV_R!$C:$C,'10'!$D$10,PREV_R!A:A,Z54,PREV_R!B:B,1)</f>
        <v>0</v>
      </c>
      <c r="AF54" s="398">
        <f>SUMIFS(PREV_R!I:I,PREV_R!$C:$C,'10'!$D$10,PREV_R!A:A,Z54,PREV_R!B:B,1)</f>
        <v>0</v>
      </c>
      <c r="AG54" s="398">
        <f>SUMIFS(PREV_R!J:J,PREV_R!$C:$C,'10'!$D$10,PREV_R!A:A,Z54,PREV_R!B:B,1)</f>
        <v>0</v>
      </c>
      <c r="AH54" s="398">
        <f>SUMIFS(PREV_R!K:K,PREV_R!$C:$C,'10'!$D$10,PREV_R!A:A,Z54,PREV_R!B:B,1)</f>
        <v>0</v>
      </c>
      <c r="AI54" s="398">
        <f>SUMIFS(PREV_R!L:L,PREV_R!$C:$C,'10'!$D$10,PREV_R!A:A,Z54,PREV_R!B:B,1)</f>
        <v>0</v>
      </c>
      <c r="AJ54" s="398">
        <f>SUMIFS(PREV_R!M:M,PREV_R!$C:$C,'10'!$D$10,PREV_R!A:A,Z54,PREV_R!B:B,1)</f>
        <v>0</v>
      </c>
      <c r="AK54" s="398">
        <f>SUMIFS(PREV_R!N:N,PREV_R!$C:$C,'10'!$D$10,PREV_R!A:A,Z54,PREV_R!B:B,1)</f>
        <v>0</v>
      </c>
      <c r="AL54" s="398">
        <f>SUMIFS(PREV_R!O:O,PREV_R!$C:$C,'10'!$D$10,PREV_R!A:A,Z54,PREV_R!B:B,1)</f>
        <v>0</v>
      </c>
      <c r="AN54" s="398">
        <f>SUMIFS(PREV_D!D:D,PREV_D!$C:$C,'10'!$I$10,PREV_D!A:A,'10'!Z54,PREV_D!B:B,1)</f>
        <v>0</v>
      </c>
      <c r="AO54" s="398">
        <f>SUMIFS(PREV_D!E:E,PREV_D!$C:$C,'10'!$I$10,PREV_D!A:A,'10'!Z54,PREV_D!B:B,1)</f>
        <v>0</v>
      </c>
      <c r="AP54" s="398">
        <f>SUMIFS(PREV_D!F:F,PREV_D!$C:$C,'10'!$I$10,PREV_D!A:A,'10'!Z54,PREV_D!B:B,1)</f>
        <v>0</v>
      </c>
      <c r="AQ54" s="398">
        <f>SUMIFS(PREV_D!G:G,PREV_D!$C:$C,'10'!$I$10,PREV_D!A:A,'10'!Z54,PREV_D!B:B,1)</f>
        <v>0</v>
      </c>
      <c r="AR54" s="398">
        <f>SUMIFS(PREV_D!H:H,PREV_D!$C:$C,'10'!$I$10,PREV_D!A:A,'10'!Z54,PREV_D!B:B,1)</f>
        <v>0</v>
      </c>
      <c r="AS54" s="398">
        <f>SUMIFS(PREV_D!I:I,PREV_D!$C:$C,'10'!$I$10,PREV_D!A:A,'10'!Z54,PREV_D!B:B,1)</f>
        <v>0</v>
      </c>
      <c r="AT54" s="398">
        <f>SUMIFS(PREV_D!J:J,PREV_D!$C:$C,'10'!$I$10,PREV_D!A:A,'10'!Z54,PREV_D!B:B,1)</f>
        <v>0</v>
      </c>
      <c r="AU54" s="398">
        <f>SUMIFS(PREV_D!K:K,PREV_D!$C:$C,'10'!$I$10,PREV_D!A:A,'10'!Z54,PREV_D!B:B,1)</f>
        <v>0</v>
      </c>
      <c r="AV54" s="398">
        <f>SUMIFS(PREV_D!L:L,PREV_D!$C:$C,'10'!$I$10,PREV_D!A:A,'10'!Z54,PREV_D!B:B,1)</f>
        <v>0</v>
      </c>
      <c r="AW54" s="398">
        <f>SUMIFS(PREV_D!M:M,PREV_D!$C:$C,'10'!$I$10,PREV_D!A:A,'10'!Z54,PREV_D!B:B,1)</f>
        <v>0</v>
      </c>
      <c r="AX54" s="398">
        <f>SUMIFS(PREV_D!N:N,PREV_D!$C:$C,'10'!$I$10,PREV_D!A:A,'10'!Z54,PREV_D!B:B,1)</f>
        <v>0</v>
      </c>
      <c r="AY54" s="398">
        <f>SUMIFS(PREV_D!O:O,PREV_D!$C:$C,'10'!$I$10,PREV_D!A:A,'10'!Z54,PREV_D!B:B,1)</f>
        <v>0</v>
      </c>
    </row>
    <row r="55" spans="2:51" x14ac:dyDescent="0.25">
      <c r="B55" s="65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394">
        <f>CAD!F30</f>
        <v>0</v>
      </c>
      <c r="V55" s="394">
        <f>CAD!K30</f>
        <v>0</v>
      </c>
      <c r="Z55" s="185">
        <v>2064</v>
      </c>
      <c r="AA55" s="398">
        <f>SUMIFS(PREV_R!D:D,PREV_R!$C:$C,'10'!$D$10,PREV_R!A:A,Z55,PREV_R!B:B,1)</f>
        <v>0</v>
      </c>
      <c r="AB55" s="398">
        <f>SUMIFS(PREV_R!E:E,PREV_R!$C:$C,'10'!$D$10,PREV_R!A:A,Z55,PREV_R!B:B,1)</f>
        <v>0</v>
      </c>
      <c r="AC55" s="398">
        <f>SUMIFS(PREV_R!F:F,PREV_R!$C:$C,'10'!$D$10,PREV_R!A:A,Z55,PREV_R!B:B,1)</f>
        <v>0</v>
      </c>
      <c r="AD55" s="398">
        <f>SUMIFS(PREV_R!G:G,PREV_R!$C:$C,'10'!$D$10,PREV_R!A:A,Z55,PREV_R!B:B,1)</f>
        <v>0</v>
      </c>
      <c r="AE55" s="398">
        <f>SUMIFS(PREV_R!H:H,PREV_R!$C:$C,'10'!$D$10,PREV_R!A:A,Z55,PREV_R!B:B,1)</f>
        <v>0</v>
      </c>
      <c r="AF55" s="398">
        <f>SUMIFS(PREV_R!I:I,PREV_R!$C:$C,'10'!$D$10,PREV_R!A:A,Z55,PREV_R!B:B,1)</f>
        <v>0</v>
      </c>
      <c r="AG55" s="398">
        <f>SUMIFS(PREV_R!J:J,PREV_R!$C:$C,'10'!$D$10,PREV_R!A:A,Z55,PREV_R!B:B,1)</f>
        <v>0</v>
      </c>
      <c r="AH55" s="398">
        <f>SUMIFS(PREV_R!K:K,PREV_R!$C:$C,'10'!$D$10,PREV_R!A:A,Z55,PREV_R!B:B,1)</f>
        <v>0</v>
      </c>
      <c r="AI55" s="398">
        <f>SUMIFS(PREV_R!L:L,PREV_R!$C:$C,'10'!$D$10,PREV_R!A:A,Z55,PREV_R!B:B,1)</f>
        <v>0</v>
      </c>
      <c r="AJ55" s="398">
        <f>SUMIFS(PREV_R!M:M,PREV_R!$C:$C,'10'!$D$10,PREV_R!A:A,Z55,PREV_R!B:B,1)</f>
        <v>0</v>
      </c>
      <c r="AK55" s="398">
        <f>SUMIFS(PREV_R!N:N,PREV_R!$C:$C,'10'!$D$10,PREV_R!A:A,Z55,PREV_R!B:B,1)</f>
        <v>0</v>
      </c>
      <c r="AL55" s="398">
        <f>SUMIFS(PREV_R!O:O,PREV_R!$C:$C,'10'!$D$10,PREV_R!A:A,Z55,PREV_R!B:B,1)</f>
        <v>0</v>
      </c>
      <c r="AN55" s="398">
        <f>SUMIFS(PREV_D!D:D,PREV_D!$C:$C,'10'!$I$10,PREV_D!A:A,'10'!Z55,PREV_D!B:B,1)</f>
        <v>0</v>
      </c>
      <c r="AO55" s="398">
        <f>SUMIFS(PREV_D!E:E,PREV_D!$C:$C,'10'!$I$10,PREV_D!A:A,'10'!Z55,PREV_D!B:B,1)</f>
        <v>0</v>
      </c>
      <c r="AP55" s="398">
        <f>SUMIFS(PREV_D!F:F,PREV_D!$C:$C,'10'!$I$10,PREV_D!A:A,'10'!Z55,PREV_D!B:B,1)</f>
        <v>0</v>
      </c>
      <c r="AQ55" s="398">
        <f>SUMIFS(PREV_D!G:G,PREV_D!$C:$C,'10'!$I$10,PREV_D!A:A,'10'!Z55,PREV_D!B:B,1)</f>
        <v>0</v>
      </c>
      <c r="AR55" s="398">
        <f>SUMIFS(PREV_D!H:H,PREV_D!$C:$C,'10'!$I$10,PREV_D!A:A,'10'!Z55,PREV_D!B:B,1)</f>
        <v>0</v>
      </c>
      <c r="AS55" s="398">
        <f>SUMIFS(PREV_D!I:I,PREV_D!$C:$C,'10'!$I$10,PREV_D!A:A,'10'!Z55,PREV_D!B:B,1)</f>
        <v>0</v>
      </c>
      <c r="AT55" s="398">
        <f>SUMIFS(PREV_D!J:J,PREV_D!$C:$C,'10'!$I$10,PREV_D!A:A,'10'!Z55,PREV_D!B:B,1)</f>
        <v>0</v>
      </c>
      <c r="AU55" s="398">
        <f>SUMIFS(PREV_D!K:K,PREV_D!$C:$C,'10'!$I$10,PREV_D!A:A,'10'!Z55,PREV_D!B:B,1)</f>
        <v>0</v>
      </c>
      <c r="AV55" s="398">
        <f>SUMIFS(PREV_D!L:L,PREV_D!$C:$C,'10'!$I$10,PREV_D!A:A,'10'!Z55,PREV_D!B:B,1)</f>
        <v>0</v>
      </c>
      <c r="AW55" s="398">
        <f>SUMIFS(PREV_D!M:M,PREV_D!$C:$C,'10'!$I$10,PREV_D!A:A,'10'!Z55,PREV_D!B:B,1)</f>
        <v>0</v>
      </c>
      <c r="AX55" s="398">
        <f>SUMIFS(PREV_D!N:N,PREV_D!$C:$C,'10'!$I$10,PREV_D!A:A,'10'!Z55,PREV_D!B:B,1)</f>
        <v>0</v>
      </c>
      <c r="AY55" s="398">
        <f>SUMIFS(PREV_D!O:O,PREV_D!$C:$C,'10'!$I$10,PREV_D!A:A,'10'!Z55,PREV_D!B:B,1)</f>
        <v>0</v>
      </c>
    </row>
    <row r="56" spans="2:51" x14ac:dyDescent="0.25"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394">
        <f>CAD!F31</f>
        <v>0</v>
      </c>
      <c r="V56" s="394">
        <f>CAD!K31</f>
        <v>0</v>
      </c>
      <c r="Z56" s="185">
        <v>2065</v>
      </c>
      <c r="AA56" s="398">
        <f>SUMIFS(PREV_R!D:D,PREV_R!$C:$C,'10'!$D$10,PREV_R!A:A,Z56,PREV_R!B:B,1)</f>
        <v>0</v>
      </c>
      <c r="AB56" s="398">
        <f>SUMIFS(PREV_R!E:E,PREV_R!$C:$C,'10'!$D$10,PREV_R!A:A,Z56,PREV_R!B:B,1)</f>
        <v>0</v>
      </c>
      <c r="AC56" s="398">
        <f>SUMIFS(PREV_R!F:F,PREV_R!$C:$C,'10'!$D$10,PREV_R!A:A,Z56,PREV_R!B:B,1)</f>
        <v>0</v>
      </c>
      <c r="AD56" s="398">
        <f>SUMIFS(PREV_R!G:G,PREV_R!$C:$C,'10'!$D$10,PREV_R!A:A,Z56,PREV_R!B:B,1)</f>
        <v>0</v>
      </c>
      <c r="AE56" s="398">
        <f>SUMIFS(PREV_R!H:H,PREV_R!$C:$C,'10'!$D$10,PREV_R!A:A,Z56,PREV_R!B:B,1)</f>
        <v>0</v>
      </c>
      <c r="AF56" s="398">
        <f>SUMIFS(PREV_R!I:I,PREV_R!$C:$C,'10'!$D$10,PREV_R!A:A,Z56,PREV_R!B:B,1)</f>
        <v>0</v>
      </c>
      <c r="AG56" s="398">
        <f>SUMIFS(PREV_R!J:J,PREV_R!$C:$C,'10'!$D$10,PREV_R!A:A,Z56,PREV_R!B:B,1)</f>
        <v>0</v>
      </c>
      <c r="AH56" s="398">
        <f>SUMIFS(PREV_R!K:K,PREV_R!$C:$C,'10'!$D$10,PREV_R!A:A,Z56,PREV_R!B:B,1)</f>
        <v>0</v>
      </c>
      <c r="AI56" s="398">
        <f>SUMIFS(PREV_R!L:L,PREV_R!$C:$C,'10'!$D$10,PREV_R!A:A,Z56,PREV_R!B:B,1)</f>
        <v>0</v>
      </c>
      <c r="AJ56" s="398">
        <f>SUMIFS(PREV_R!M:M,PREV_R!$C:$C,'10'!$D$10,PREV_R!A:A,Z56,PREV_R!B:B,1)</f>
        <v>0</v>
      </c>
      <c r="AK56" s="398">
        <f>SUMIFS(PREV_R!N:N,PREV_R!$C:$C,'10'!$D$10,PREV_R!A:A,Z56,PREV_R!B:B,1)</f>
        <v>0</v>
      </c>
      <c r="AL56" s="398">
        <f>SUMIFS(PREV_R!O:O,PREV_R!$C:$C,'10'!$D$10,PREV_R!A:A,Z56,PREV_R!B:B,1)</f>
        <v>0</v>
      </c>
      <c r="AN56" s="398">
        <f>SUMIFS(PREV_D!D:D,PREV_D!$C:$C,'10'!$I$10,PREV_D!A:A,'10'!Z56,PREV_D!B:B,1)</f>
        <v>0</v>
      </c>
      <c r="AO56" s="398">
        <f>SUMIFS(PREV_D!E:E,PREV_D!$C:$C,'10'!$I$10,PREV_D!A:A,'10'!Z56,PREV_D!B:B,1)</f>
        <v>0</v>
      </c>
      <c r="AP56" s="398">
        <f>SUMIFS(PREV_D!F:F,PREV_D!$C:$C,'10'!$I$10,PREV_D!A:A,'10'!Z56,PREV_D!B:B,1)</f>
        <v>0</v>
      </c>
      <c r="AQ56" s="398">
        <f>SUMIFS(PREV_D!G:G,PREV_D!$C:$C,'10'!$I$10,PREV_D!A:A,'10'!Z56,PREV_D!B:B,1)</f>
        <v>0</v>
      </c>
      <c r="AR56" s="398">
        <f>SUMIFS(PREV_D!H:H,PREV_D!$C:$C,'10'!$I$10,PREV_D!A:A,'10'!Z56,PREV_D!B:B,1)</f>
        <v>0</v>
      </c>
      <c r="AS56" s="398">
        <f>SUMIFS(PREV_D!I:I,PREV_D!$C:$C,'10'!$I$10,PREV_D!A:A,'10'!Z56,PREV_D!B:B,1)</f>
        <v>0</v>
      </c>
      <c r="AT56" s="398">
        <f>SUMIFS(PREV_D!J:J,PREV_D!$C:$C,'10'!$I$10,PREV_D!A:A,'10'!Z56,PREV_D!B:B,1)</f>
        <v>0</v>
      </c>
      <c r="AU56" s="398">
        <f>SUMIFS(PREV_D!K:K,PREV_D!$C:$C,'10'!$I$10,PREV_D!A:A,'10'!Z56,PREV_D!B:B,1)</f>
        <v>0</v>
      </c>
      <c r="AV56" s="398">
        <f>SUMIFS(PREV_D!L:L,PREV_D!$C:$C,'10'!$I$10,PREV_D!A:A,'10'!Z56,PREV_D!B:B,1)</f>
        <v>0</v>
      </c>
      <c r="AW56" s="398">
        <f>SUMIFS(PREV_D!M:M,PREV_D!$C:$C,'10'!$I$10,PREV_D!A:A,'10'!Z56,PREV_D!B:B,1)</f>
        <v>0</v>
      </c>
      <c r="AX56" s="398">
        <f>SUMIFS(PREV_D!N:N,PREV_D!$C:$C,'10'!$I$10,PREV_D!A:A,'10'!Z56,PREV_D!B:B,1)</f>
        <v>0</v>
      </c>
      <c r="AY56" s="398">
        <f>SUMIFS(PREV_D!O:O,PREV_D!$C:$C,'10'!$I$10,PREV_D!A:A,'10'!Z56,PREV_D!B:B,1)</f>
        <v>0</v>
      </c>
    </row>
    <row r="57" spans="2:51" x14ac:dyDescent="0.25"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Z57" s="185">
        <v>2066</v>
      </c>
      <c r="AA57" s="398">
        <f>SUMIFS(PREV_R!D:D,PREV_R!$C:$C,'10'!$D$10,PREV_R!A:A,Z57,PREV_R!B:B,1)</f>
        <v>0</v>
      </c>
      <c r="AB57" s="398">
        <f>SUMIFS(PREV_R!E:E,PREV_R!$C:$C,'10'!$D$10,PREV_R!A:A,Z57,PREV_R!B:B,1)</f>
        <v>0</v>
      </c>
      <c r="AC57" s="398">
        <f>SUMIFS(PREV_R!F:F,PREV_R!$C:$C,'10'!$D$10,PREV_R!A:A,Z57,PREV_R!B:B,1)</f>
        <v>0</v>
      </c>
      <c r="AD57" s="398">
        <f>SUMIFS(PREV_R!G:G,PREV_R!$C:$C,'10'!$D$10,PREV_R!A:A,Z57,PREV_R!B:B,1)</f>
        <v>0</v>
      </c>
      <c r="AE57" s="398">
        <f>SUMIFS(PREV_R!H:H,PREV_R!$C:$C,'10'!$D$10,PREV_R!A:A,Z57,PREV_R!B:B,1)</f>
        <v>0</v>
      </c>
      <c r="AF57" s="398">
        <f>SUMIFS(PREV_R!I:I,PREV_R!$C:$C,'10'!$D$10,PREV_R!A:A,Z57,PREV_R!B:B,1)</f>
        <v>0</v>
      </c>
      <c r="AG57" s="398">
        <f>SUMIFS(PREV_R!J:J,PREV_R!$C:$C,'10'!$D$10,PREV_R!A:A,Z57,PREV_R!B:B,1)</f>
        <v>0</v>
      </c>
      <c r="AH57" s="398">
        <f>SUMIFS(PREV_R!K:K,PREV_R!$C:$C,'10'!$D$10,PREV_R!A:A,Z57,PREV_R!B:B,1)</f>
        <v>0</v>
      </c>
      <c r="AI57" s="398">
        <f>SUMIFS(PREV_R!L:L,PREV_R!$C:$C,'10'!$D$10,PREV_R!A:A,Z57,PREV_R!B:B,1)</f>
        <v>0</v>
      </c>
      <c r="AJ57" s="398">
        <f>SUMIFS(PREV_R!M:M,PREV_R!$C:$C,'10'!$D$10,PREV_R!A:A,Z57,PREV_R!B:B,1)</f>
        <v>0</v>
      </c>
      <c r="AK57" s="398">
        <f>SUMIFS(PREV_R!N:N,PREV_R!$C:$C,'10'!$D$10,PREV_R!A:A,Z57,PREV_R!B:B,1)</f>
        <v>0</v>
      </c>
      <c r="AL57" s="398">
        <f>SUMIFS(PREV_R!O:O,PREV_R!$C:$C,'10'!$D$10,PREV_R!A:A,Z57,PREV_R!B:B,1)</f>
        <v>0</v>
      </c>
      <c r="AN57" s="398">
        <f>SUMIFS(PREV_D!D:D,PREV_D!$C:$C,'10'!$I$10,PREV_D!A:A,'10'!Z57,PREV_D!B:B,1)</f>
        <v>0</v>
      </c>
      <c r="AO57" s="398">
        <f>SUMIFS(PREV_D!E:E,PREV_D!$C:$C,'10'!$I$10,PREV_D!A:A,'10'!Z57,PREV_D!B:B,1)</f>
        <v>0</v>
      </c>
      <c r="AP57" s="398">
        <f>SUMIFS(PREV_D!F:F,PREV_D!$C:$C,'10'!$I$10,PREV_D!A:A,'10'!Z57,PREV_D!B:B,1)</f>
        <v>0</v>
      </c>
      <c r="AQ57" s="398">
        <f>SUMIFS(PREV_D!G:G,PREV_D!$C:$C,'10'!$I$10,PREV_D!A:A,'10'!Z57,PREV_D!B:B,1)</f>
        <v>0</v>
      </c>
      <c r="AR57" s="398">
        <f>SUMIFS(PREV_D!H:H,PREV_D!$C:$C,'10'!$I$10,PREV_D!A:A,'10'!Z57,PREV_D!B:B,1)</f>
        <v>0</v>
      </c>
      <c r="AS57" s="398">
        <f>SUMIFS(PREV_D!I:I,PREV_D!$C:$C,'10'!$I$10,PREV_D!A:A,'10'!Z57,PREV_D!B:B,1)</f>
        <v>0</v>
      </c>
      <c r="AT57" s="398">
        <f>SUMIFS(PREV_D!J:J,PREV_D!$C:$C,'10'!$I$10,PREV_D!A:A,'10'!Z57,PREV_D!B:B,1)</f>
        <v>0</v>
      </c>
      <c r="AU57" s="398">
        <f>SUMIFS(PREV_D!K:K,PREV_D!$C:$C,'10'!$I$10,PREV_D!A:A,'10'!Z57,PREV_D!B:B,1)</f>
        <v>0</v>
      </c>
      <c r="AV57" s="398">
        <f>SUMIFS(PREV_D!L:L,PREV_D!$C:$C,'10'!$I$10,PREV_D!A:A,'10'!Z57,PREV_D!B:B,1)</f>
        <v>0</v>
      </c>
      <c r="AW57" s="398">
        <f>SUMIFS(PREV_D!M:M,PREV_D!$C:$C,'10'!$I$10,PREV_D!A:A,'10'!Z57,PREV_D!B:B,1)</f>
        <v>0</v>
      </c>
      <c r="AX57" s="398">
        <f>SUMIFS(PREV_D!N:N,PREV_D!$C:$C,'10'!$I$10,PREV_D!A:A,'10'!Z57,PREV_D!B:B,1)</f>
        <v>0</v>
      </c>
      <c r="AY57" s="398">
        <f>SUMIFS(PREV_D!O:O,PREV_D!$C:$C,'10'!$I$10,PREV_D!A:A,'10'!Z57,PREV_D!B:B,1)</f>
        <v>0</v>
      </c>
    </row>
    <row r="58" spans="2:51" x14ac:dyDescent="0.25"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Z58" s="185">
        <v>2067</v>
      </c>
      <c r="AA58" s="398">
        <f>SUMIFS(PREV_R!D:D,PREV_R!$C:$C,'10'!$D$10,PREV_R!A:A,Z58,PREV_R!B:B,1)</f>
        <v>0</v>
      </c>
      <c r="AB58" s="398">
        <f>SUMIFS(PREV_R!E:E,PREV_R!$C:$C,'10'!$D$10,PREV_R!A:A,Z58,PREV_R!B:B,1)</f>
        <v>0</v>
      </c>
      <c r="AC58" s="398">
        <f>SUMIFS(PREV_R!F:F,PREV_R!$C:$C,'10'!$D$10,PREV_R!A:A,Z58,PREV_R!B:B,1)</f>
        <v>0</v>
      </c>
      <c r="AD58" s="398">
        <f>SUMIFS(PREV_R!G:G,PREV_R!$C:$C,'10'!$D$10,PREV_R!A:A,Z58,PREV_R!B:B,1)</f>
        <v>0</v>
      </c>
      <c r="AE58" s="398">
        <f>SUMIFS(PREV_R!H:H,PREV_R!$C:$C,'10'!$D$10,PREV_R!A:A,Z58,PREV_R!B:B,1)</f>
        <v>0</v>
      </c>
      <c r="AF58" s="398">
        <f>SUMIFS(PREV_R!I:I,PREV_R!$C:$C,'10'!$D$10,PREV_R!A:A,Z58,PREV_R!B:B,1)</f>
        <v>0</v>
      </c>
      <c r="AG58" s="398">
        <f>SUMIFS(PREV_R!J:J,PREV_R!$C:$C,'10'!$D$10,PREV_R!A:A,Z58,PREV_R!B:B,1)</f>
        <v>0</v>
      </c>
      <c r="AH58" s="398">
        <f>SUMIFS(PREV_R!K:K,PREV_R!$C:$C,'10'!$D$10,PREV_R!A:A,Z58,PREV_R!B:B,1)</f>
        <v>0</v>
      </c>
      <c r="AI58" s="398">
        <f>SUMIFS(PREV_R!L:L,PREV_R!$C:$C,'10'!$D$10,PREV_R!A:A,Z58,PREV_R!B:B,1)</f>
        <v>0</v>
      </c>
      <c r="AJ58" s="398">
        <f>SUMIFS(PREV_R!M:M,PREV_R!$C:$C,'10'!$D$10,PREV_R!A:A,Z58,PREV_R!B:B,1)</f>
        <v>0</v>
      </c>
      <c r="AK58" s="398">
        <f>SUMIFS(PREV_R!N:N,PREV_R!$C:$C,'10'!$D$10,PREV_R!A:A,Z58,PREV_R!B:B,1)</f>
        <v>0</v>
      </c>
      <c r="AL58" s="398">
        <f>SUMIFS(PREV_R!O:O,PREV_R!$C:$C,'10'!$D$10,PREV_R!A:A,Z58,PREV_R!B:B,1)</f>
        <v>0</v>
      </c>
      <c r="AN58" s="398">
        <f>SUMIFS(PREV_D!D:D,PREV_D!$C:$C,'10'!$I$10,PREV_D!A:A,'10'!Z58,PREV_D!B:B,1)</f>
        <v>0</v>
      </c>
      <c r="AO58" s="398">
        <f>SUMIFS(PREV_D!E:E,PREV_D!$C:$C,'10'!$I$10,PREV_D!A:A,'10'!Z58,PREV_D!B:B,1)</f>
        <v>0</v>
      </c>
      <c r="AP58" s="398">
        <f>SUMIFS(PREV_D!F:F,PREV_D!$C:$C,'10'!$I$10,PREV_D!A:A,'10'!Z58,PREV_D!B:B,1)</f>
        <v>0</v>
      </c>
      <c r="AQ58" s="398">
        <f>SUMIFS(PREV_D!G:G,PREV_D!$C:$C,'10'!$I$10,PREV_D!A:A,'10'!Z58,PREV_D!B:B,1)</f>
        <v>0</v>
      </c>
      <c r="AR58" s="398">
        <f>SUMIFS(PREV_D!H:H,PREV_D!$C:$C,'10'!$I$10,PREV_D!A:A,'10'!Z58,PREV_D!B:B,1)</f>
        <v>0</v>
      </c>
      <c r="AS58" s="398">
        <f>SUMIFS(PREV_D!I:I,PREV_D!$C:$C,'10'!$I$10,PREV_D!A:A,'10'!Z58,PREV_D!B:B,1)</f>
        <v>0</v>
      </c>
      <c r="AT58" s="398">
        <f>SUMIFS(PREV_D!J:J,PREV_D!$C:$C,'10'!$I$10,PREV_D!A:A,'10'!Z58,PREV_D!B:B,1)</f>
        <v>0</v>
      </c>
      <c r="AU58" s="398">
        <f>SUMIFS(PREV_D!K:K,PREV_D!$C:$C,'10'!$I$10,PREV_D!A:A,'10'!Z58,PREV_D!B:B,1)</f>
        <v>0</v>
      </c>
      <c r="AV58" s="398">
        <f>SUMIFS(PREV_D!L:L,PREV_D!$C:$C,'10'!$I$10,PREV_D!A:A,'10'!Z58,PREV_D!B:B,1)</f>
        <v>0</v>
      </c>
      <c r="AW58" s="398">
        <f>SUMIFS(PREV_D!M:M,PREV_D!$C:$C,'10'!$I$10,PREV_D!A:A,'10'!Z58,PREV_D!B:B,1)</f>
        <v>0</v>
      </c>
      <c r="AX58" s="398">
        <f>SUMIFS(PREV_D!N:N,PREV_D!$C:$C,'10'!$I$10,PREV_D!A:A,'10'!Z58,PREV_D!B:B,1)</f>
        <v>0</v>
      </c>
      <c r="AY58" s="398">
        <f>SUMIFS(PREV_D!O:O,PREV_D!$C:$C,'10'!$I$10,PREV_D!A:A,'10'!Z58,PREV_D!B:B,1)</f>
        <v>0</v>
      </c>
    </row>
    <row r="59" spans="2:51" x14ac:dyDescent="0.25"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Z59" s="185">
        <v>2068</v>
      </c>
      <c r="AA59" s="398">
        <f>SUMIFS(PREV_R!D:D,PREV_R!$C:$C,'10'!$D$10,PREV_R!A:A,Z59,PREV_R!B:B,1)</f>
        <v>0</v>
      </c>
      <c r="AB59" s="398">
        <f>SUMIFS(PREV_R!E:E,PREV_R!$C:$C,'10'!$D$10,PREV_R!A:A,Z59,PREV_R!B:B,1)</f>
        <v>0</v>
      </c>
      <c r="AC59" s="398">
        <f>SUMIFS(PREV_R!F:F,PREV_R!$C:$C,'10'!$D$10,PREV_R!A:A,Z59,PREV_R!B:B,1)</f>
        <v>0</v>
      </c>
      <c r="AD59" s="398">
        <f>SUMIFS(PREV_R!G:G,PREV_R!$C:$C,'10'!$D$10,PREV_R!A:A,Z59,PREV_R!B:B,1)</f>
        <v>0</v>
      </c>
      <c r="AE59" s="398">
        <f>SUMIFS(PREV_R!H:H,PREV_R!$C:$C,'10'!$D$10,PREV_R!A:A,Z59,PREV_R!B:B,1)</f>
        <v>0</v>
      </c>
      <c r="AF59" s="398">
        <f>SUMIFS(PREV_R!I:I,PREV_R!$C:$C,'10'!$D$10,PREV_R!A:A,Z59,PREV_R!B:B,1)</f>
        <v>0</v>
      </c>
      <c r="AG59" s="398">
        <f>SUMIFS(PREV_R!J:J,PREV_R!$C:$C,'10'!$D$10,PREV_R!A:A,Z59,PREV_R!B:B,1)</f>
        <v>0</v>
      </c>
      <c r="AH59" s="398">
        <f>SUMIFS(PREV_R!K:K,PREV_R!$C:$C,'10'!$D$10,PREV_R!A:A,Z59,PREV_R!B:B,1)</f>
        <v>0</v>
      </c>
      <c r="AI59" s="398">
        <f>SUMIFS(PREV_R!L:L,PREV_R!$C:$C,'10'!$D$10,PREV_R!A:A,Z59,PREV_R!B:B,1)</f>
        <v>0</v>
      </c>
      <c r="AJ59" s="398">
        <f>SUMIFS(PREV_R!M:M,PREV_R!$C:$C,'10'!$D$10,PREV_R!A:A,Z59,PREV_R!B:B,1)</f>
        <v>0</v>
      </c>
      <c r="AK59" s="398">
        <f>SUMIFS(PREV_R!N:N,PREV_R!$C:$C,'10'!$D$10,PREV_R!A:A,Z59,PREV_R!B:B,1)</f>
        <v>0</v>
      </c>
      <c r="AL59" s="398">
        <f>SUMIFS(PREV_R!O:O,PREV_R!$C:$C,'10'!$D$10,PREV_R!A:A,Z59,PREV_R!B:B,1)</f>
        <v>0</v>
      </c>
      <c r="AN59" s="398">
        <f>SUMIFS(PREV_D!D:D,PREV_D!$C:$C,'10'!$I$10,PREV_D!A:A,'10'!Z59,PREV_D!B:B,1)</f>
        <v>0</v>
      </c>
      <c r="AO59" s="398">
        <f>SUMIFS(PREV_D!E:E,PREV_D!$C:$C,'10'!$I$10,PREV_D!A:A,'10'!Z59,PREV_D!B:B,1)</f>
        <v>0</v>
      </c>
      <c r="AP59" s="398">
        <f>SUMIFS(PREV_D!F:F,PREV_D!$C:$C,'10'!$I$10,PREV_D!A:A,'10'!Z59,PREV_D!B:B,1)</f>
        <v>0</v>
      </c>
      <c r="AQ59" s="398">
        <f>SUMIFS(PREV_D!G:G,PREV_D!$C:$C,'10'!$I$10,PREV_D!A:A,'10'!Z59,PREV_D!B:B,1)</f>
        <v>0</v>
      </c>
      <c r="AR59" s="398">
        <f>SUMIFS(PREV_D!H:H,PREV_D!$C:$C,'10'!$I$10,PREV_D!A:A,'10'!Z59,PREV_D!B:B,1)</f>
        <v>0</v>
      </c>
      <c r="AS59" s="398">
        <f>SUMIFS(PREV_D!I:I,PREV_D!$C:$C,'10'!$I$10,PREV_D!A:A,'10'!Z59,PREV_D!B:B,1)</f>
        <v>0</v>
      </c>
      <c r="AT59" s="398">
        <f>SUMIFS(PREV_D!J:J,PREV_D!$C:$C,'10'!$I$10,PREV_D!A:A,'10'!Z59,PREV_D!B:B,1)</f>
        <v>0</v>
      </c>
      <c r="AU59" s="398">
        <f>SUMIFS(PREV_D!K:K,PREV_D!$C:$C,'10'!$I$10,PREV_D!A:A,'10'!Z59,PREV_D!B:B,1)</f>
        <v>0</v>
      </c>
      <c r="AV59" s="398">
        <f>SUMIFS(PREV_D!L:L,PREV_D!$C:$C,'10'!$I$10,PREV_D!A:A,'10'!Z59,PREV_D!B:B,1)</f>
        <v>0</v>
      </c>
      <c r="AW59" s="398">
        <f>SUMIFS(PREV_D!M:M,PREV_D!$C:$C,'10'!$I$10,PREV_D!A:A,'10'!Z59,PREV_D!B:B,1)</f>
        <v>0</v>
      </c>
      <c r="AX59" s="398">
        <f>SUMIFS(PREV_D!N:N,PREV_D!$C:$C,'10'!$I$10,PREV_D!A:A,'10'!Z59,PREV_D!B:B,1)</f>
        <v>0</v>
      </c>
      <c r="AY59" s="398">
        <f>SUMIFS(PREV_D!O:O,PREV_D!$C:$C,'10'!$I$10,PREV_D!A:A,'10'!Z59,PREV_D!B:B,1)</f>
        <v>0</v>
      </c>
    </row>
    <row r="60" spans="2:51" x14ac:dyDescent="0.25"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</row>
    <row r="61" spans="2:51" x14ac:dyDescent="0.25"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</row>
    <row r="62" spans="2:51" x14ac:dyDescent="0.25"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</row>
    <row r="63" spans="2:51" x14ac:dyDescent="0.25"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</row>
    <row r="64" spans="2:51" x14ac:dyDescent="0.25"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</row>
    <row r="65" spans="2:19" x14ac:dyDescent="0.25"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</row>
    <row r="66" spans="2:19" x14ac:dyDescent="0.25"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</row>
    <row r="67" spans="2:19" x14ac:dyDescent="0.25">
      <c r="B67" s="65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</row>
    <row r="68" spans="2:19" x14ac:dyDescent="0.25">
      <c r="B68" s="65"/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</row>
    <row r="69" spans="2:19" x14ac:dyDescent="0.25"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</row>
    <row r="70" spans="2:19" x14ac:dyDescent="0.25"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</row>
    <row r="71" spans="2:19" x14ac:dyDescent="0.25"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</row>
    <row r="72" spans="2:19" x14ac:dyDescent="0.25">
      <c r="B72" s="65"/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</row>
    <row r="73" spans="2:19" x14ac:dyDescent="0.25"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</row>
    <row r="74" spans="2:19" x14ac:dyDescent="0.25">
      <c r="B74" s="65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</row>
    <row r="75" spans="2:19" x14ac:dyDescent="0.25">
      <c r="B75" s="65"/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</row>
    <row r="76" spans="2:19" x14ac:dyDescent="0.25">
      <c r="B76" s="65"/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</row>
    <row r="77" spans="2:19" x14ac:dyDescent="0.25">
      <c r="B77" s="65"/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</row>
    <row r="78" spans="2:19" x14ac:dyDescent="0.25"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</row>
    <row r="79" spans="2:19" x14ac:dyDescent="0.25"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</row>
    <row r="80" spans="2:19" x14ac:dyDescent="0.25"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</row>
    <row r="81" spans="2:19" x14ac:dyDescent="0.25"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</row>
    <row r="82" spans="2:19" x14ac:dyDescent="0.25"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</row>
    <row r="83" spans="2:19" x14ac:dyDescent="0.25">
      <c r="B83" s="65"/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</row>
    <row r="84" spans="2:19" x14ac:dyDescent="0.25">
      <c r="B84" s="65"/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</row>
    <row r="85" spans="2:19" x14ac:dyDescent="0.25">
      <c r="B85" s="65"/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</row>
    <row r="86" spans="2:19" x14ac:dyDescent="0.25">
      <c r="B86" s="65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</row>
    <row r="87" spans="2:19" x14ac:dyDescent="0.25"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</row>
    <row r="88" spans="2:19" x14ac:dyDescent="0.25">
      <c r="B88" s="65"/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</row>
    <row r="89" spans="2:19" x14ac:dyDescent="0.25">
      <c r="B89" s="65"/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</row>
    <row r="90" spans="2:19" x14ac:dyDescent="0.25">
      <c r="B90" s="65"/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</row>
    <row r="91" spans="2:19" x14ac:dyDescent="0.25">
      <c r="B91" s="65"/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</row>
    <row r="92" spans="2:19" x14ac:dyDescent="0.25">
      <c r="B92" s="65"/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</row>
    <row r="93" spans="2:19" x14ac:dyDescent="0.25">
      <c r="B93" s="65"/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</row>
    <row r="94" spans="2:19" x14ac:dyDescent="0.25">
      <c r="B94" s="65"/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</row>
    <row r="95" spans="2:19" x14ac:dyDescent="0.25">
      <c r="B95" s="65"/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</row>
    <row r="96" spans="2:19" x14ac:dyDescent="0.25">
      <c r="B96" s="65"/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</row>
    <row r="97" spans="2:19" x14ac:dyDescent="0.25">
      <c r="B97" s="65"/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</row>
    <row r="98" spans="2:19" x14ac:dyDescent="0.25">
      <c r="B98" s="65"/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</row>
    <row r="99" spans="2:19" x14ac:dyDescent="0.25">
      <c r="B99" s="65"/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</row>
    <row r="100" spans="2:19" x14ac:dyDescent="0.25">
      <c r="B100" s="65"/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</row>
    <row r="101" spans="2:19" x14ac:dyDescent="0.25">
      <c r="B101" s="65"/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</row>
    <row r="102" spans="2:19" x14ac:dyDescent="0.25">
      <c r="B102" s="65"/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</row>
    <row r="103" spans="2:19" x14ac:dyDescent="0.25">
      <c r="B103" s="65"/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</row>
    <row r="104" spans="2:19" x14ac:dyDescent="0.25">
      <c r="B104" s="65"/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</row>
    <row r="105" spans="2:19" x14ac:dyDescent="0.25">
      <c r="B105" s="65"/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</row>
    <row r="106" spans="2:19" x14ac:dyDescent="0.25">
      <c r="B106" s="65"/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</row>
    <row r="107" spans="2:19" x14ac:dyDescent="0.25">
      <c r="B107" s="65"/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</row>
    <row r="108" spans="2:19" x14ac:dyDescent="0.25">
      <c r="B108" s="65"/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</row>
    <row r="109" spans="2:19" x14ac:dyDescent="0.25">
      <c r="B109" s="65"/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</row>
    <row r="110" spans="2:19" x14ac:dyDescent="0.25">
      <c r="B110" s="65"/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</row>
    <row r="111" spans="2:19" x14ac:dyDescent="0.25">
      <c r="B111" s="65"/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</row>
    <row r="112" spans="2:19" x14ac:dyDescent="0.25"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</row>
    <row r="113" spans="2:19" x14ac:dyDescent="0.25">
      <c r="B113" s="65"/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</row>
    <row r="114" spans="2:19" x14ac:dyDescent="0.25">
      <c r="B114" s="65"/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</row>
    <row r="115" spans="2:19" x14ac:dyDescent="0.25">
      <c r="B115" s="65"/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</row>
  </sheetData>
  <mergeCells count="6">
    <mergeCell ref="AA7:AL7"/>
    <mergeCell ref="AN7:AY7"/>
    <mergeCell ref="D10:E10"/>
    <mergeCell ref="I10:J10"/>
    <mergeCell ref="C6:F7"/>
    <mergeCell ref="H6:K7"/>
  </mergeCells>
  <conditionalFormatting sqref="F13:F25 K13:K25">
    <cfRule type="cellIs" dxfId="3" priority="1" operator="greaterThan">
      <formula>0</formula>
    </cfRule>
    <cfRule type="cellIs" dxfId="2" priority="2" operator="lessThan">
      <formula>0</formula>
    </cfRule>
  </conditionalFormatting>
  <dataValidations count="3">
    <dataValidation type="list" allowBlank="1" showInputMessage="1" showErrorMessage="1" sqref="D10" xr:uid="{00000000-0002-0000-1600-000000000000}">
      <formula1>$T$7:$T$56</formula1>
    </dataValidation>
    <dataValidation type="list" allowBlank="1" showInputMessage="1" showErrorMessage="1" sqref="M10" xr:uid="{00000000-0002-0000-1600-000001000000}">
      <formula1>$Z$9:$Z$59</formula1>
    </dataValidation>
    <dataValidation type="list" allowBlank="1" showInputMessage="1" showErrorMessage="1" sqref="I10" xr:uid="{00000000-0002-0000-1600-000002000000}">
      <formula1>$V$7:$V$56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24">
    <tabColor rgb="FF0070C0"/>
  </sheetPr>
  <dimension ref="A1:AS208"/>
  <sheetViews>
    <sheetView showGridLines="0" showRowColHeaders="0" zoomScaleNormal="100" workbookViewId="0">
      <pane ySplit="4" topLeftCell="A5" activePane="bottomLeft" state="frozen"/>
      <selection pane="bottomLeft" activeCell="J9" sqref="J9"/>
    </sheetView>
  </sheetViews>
  <sheetFormatPr defaultRowHeight="15" x14ac:dyDescent="0.25"/>
  <cols>
    <col min="1" max="1" width="10.7109375" style="1" customWidth="1"/>
    <col min="2" max="2" width="4.28515625" style="1" customWidth="1"/>
    <col min="3" max="3" width="3.7109375" style="1" customWidth="1"/>
    <col min="4" max="6" width="23.28515625" style="1" customWidth="1"/>
    <col min="7" max="7" width="3.7109375" style="1" customWidth="1"/>
    <col min="8" max="8" width="10.7109375" style="1" customWidth="1"/>
    <col min="9" max="9" width="13" style="1" customWidth="1"/>
    <col min="10" max="10" width="15.7109375" style="1" customWidth="1"/>
    <col min="11" max="11" width="10.7109375" style="1" customWidth="1"/>
    <col min="12" max="12" width="13" style="1" customWidth="1"/>
    <col min="13" max="13" width="15.5703125" style="1" customWidth="1"/>
    <col min="14" max="14" width="5.85546875" style="1" customWidth="1"/>
    <col min="15" max="15" width="13" style="1" customWidth="1"/>
    <col min="16" max="16" width="15.7109375" style="1" customWidth="1"/>
    <col min="17" max="22" width="9.140625" style="1"/>
    <col min="23" max="24" width="13.42578125" style="1" customWidth="1"/>
    <col min="25" max="25" width="10.7109375" style="1" customWidth="1"/>
    <col min="26" max="26" width="12.7109375" style="1" customWidth="1"/>
    <col min="27" max="29" width="14.7109375" style="1" customWidth="1"/>
    <col min="30" max="30" width="12.7109375" style="1" customWidth="1"/>
    <col min="31" max="31" width="12" style="1" customWidth="1"/>
    <col min="32" max="32" width="10.28515625" style="387" customWidth="1"/>
    <col min="33" max="33" width="7.85546875" style="387" customWidth="1"/>
    <col min="34" max="34" width="9.140625" style="1"/>
    <col min="35" max="35" width="0" style="387" hidden="1" customWidth="1"/>
    <col min="36" max="38" width="10.28515625" style="387" hidden="1" customWidth="1"/>
    <col min="39" max="45" width="0" style="387" hidden="1" customWidth="1"/>
    <col min="46" max="16384" width="9.140625" style="1"/>
  </cols>
  <sheetData>
    <row r="1" spans="1:45" x14ac:dyDescent="0.25">
      <c r="A1" s="351"/>
    </row>
    <row r="5" spans="1:45" x14ac:dyDescent="0.25"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</row>
    <row r="6" spans="1:45" x14ac:dyDescent="0.25">
      <c r="B6" s="67"/>
      <c r="C6" s="464" t="s">
        <v>258</v>
      </c>
      <c r="D6" s="464"/>
      <c r="E6" s="464"/>
      <c r="F6" s="464"/>
      <c r="G6" s="464"/>
      <c r="H6" s="464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</row>
    <row r="7" spans="1:45" x14ac:dyDescent="0.25">
      <c r="A7" s="3"/>
      <c r="B7" s="67"/>
      <c r="C7" s="464"/>
      <c r="D7" s="464"/>
      <c r="E7" s="464"/>
      <c r="F7" s="464"/>
      <c r="G7" s="464"/>
      <c r="H7" s="464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</row>
    <row r="8" spans="1:45" x14ac:dyDescent="0.25">
      <c r="B8" s="67"/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E8" s="144"/>
      <c r="AH8" s="144"/>
      <c r="AN8" s="387" t="s">
        <v>49</v>
      </c>
    </row>
    <row r="9" spans="1:45" ht="15" customHeight="1" x14ac:dyDescent="0.25">
      <c r="B9" s="67"/>
      <c r="C9" s="67"/>
      <c r="D9" s="67"/>
      <c r="E9" s="67"/>
      <c r="F9" s="207"/>
      <c r="G9" s="67"/>
      <c r="H9" s="67"/>
      <c r="I9" s="121" t="s">
        <v>153</v>
      </c>
      <c r="J9" s="135" t="s">
        <v>37</v>
      </c>
      <c r="K9" s="67"/>
      <c r="L9" s="121" t="s">
        <v>151</v>
      </c>
      <c r="M9" s="135">
        <v>2018</v>
      </c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E9" s="144"/>
      <c r="AH9" s="144"/>
      <c r="AN9" s="185">
        <f>VLOOKUP(J9,AN26:AO37,2,0)</f>
        <v>4</v>
      </c>
    </row>
    <row r="10" spans="1:45" ht="17.100000000000001" customHeight="1" x14ac:dyDescent="0.25"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E10" s="144"/>
      <c r="AH10" s="144"/>
    </row>
    <row r="11" spans="1:45" ht="19.5" customHeight="1" thickBot="1" x14ac:dyDescent="0.3">
      <c r="B11" s="67"/>
      <c r="C11" s="144"/>
      <c r="D11" s="144"/>
      <c r="E11" s="144"/>
      <c r="F11" s="144"/>
      <c r="G11" s="144"/>
      <c r="H11" s="67"/>
      <c r="I11" s="467" t="s">
        <v>6</v>
      </c>
      <c r="J11" s="467"/>
      <c r="K11" s="67"/>
      <c r="L11" s="467" t="s">
        <v>7</v>
      </c>
      <c r="M11" s="4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  <c r="AA11" s="67"/>
      <c r="AB11" s="67"/>
      <c r="AC11" s="67"/>
      <c r="AE11" s="144"/>
      <c r="AH11" s="144"/>
      <c r="AI11" s="391" t="s">
        <v>6</v>
      </c>
      <c r="AJ11" s="391"/>
      <c r="AK11" s="391"/>
      <c r="AL11" s="391"/>
      <c r="AN11" s="419" t="s">
        <v>75</v>
      </c>
      <c r="AO11" s="419"/>
      <c r="AQ11" s="185">
        <v>2018</v>
      </c>
      <c r="AS11" s="391"/>
    </row>
    <row r="12" spans="1:45" ht="24.75" customHeight="1" x14ac:dyDescent="0.25">
      <c r="B12" s="67"/>
      <c r="C12" s="144"/>
      <c r="D12" s="465" t="s">
        <v>69</v>
      </c>
      <c r="E12" s="465"/>
      <c r="F12" s="465"/>
      <c r="G12" s="144"/>
      <c r="H12" s="67"/>
      <c r="I12" s="468" t="s">
        <v>228</v>
      </c>
      <c r="J12" s="468"/>
      <c r="K12" s="67"/>
      <c r="L12" s="468" t="s">
        <v>228</v>
      </c>
      <c r="M12" s="468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E12" s="144"/>
      <c r="AH12" s="144"/>
      <c r="AI12" s="392" t="s">
        <v>49</v>
      </c>
      <c r="AJ12" s="392" t="s">
        <v>46</v>
      </c>
      <c r="AK12" s="392" t="s">
        <v>47</v>
      </c>
      <c r="AL12" s="392" t="s">
        <v>48</v>
      </c>
      <c r="AN12" s="185" t="s">
        <v>70</v>
      </c>
      <c r="AO12" s="185" t="s">
        <v>74</v>
      </c>
      <c r="AQ12" s="185">
        <v>2019</v>
      </c>
      <c r="AS12" s="392"/>
    </row>
    <row r="13" spans="1:45" ht="26.25" customHeight="1" x14ac:dyDescent="0.3">
      <c r="B13" s="67"/>
      <c r="C13" s="144"/>
      <c r="D13" s="328" t="s">
        <v>46</v>
      </c>
      <c r="E13" s="340" t="s">
        <v>47</v>
      </c>
      <c r="F13" s="330" t="s">
        <v>48</v>
      </c>
      <c r="G13" s="144"/>
      <c r="H13" s="67"/>
      <c r="I13" s="143"/>
      <c r="J13" s="143"/>
      <c r="K13" s="67"/>
      <c r="L13" s="143"/>
      <c r="M13" s="143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F13" s="185"/>
      <c r="AG13" s="185"/>
      <c r="AH13" s="144"/>
      <c r="AI13" s="387" t="s">
        <v>34</v>
      </c>
      <c r="AJ13" s="390">
        <f>SUMIFS(REC!F:F,REC!K:K,'11'!AS:AS,REC!L:L,'11'!$M$9,REC!N:N,1)</f>
        <v>822.89</v>
      </c>
      <c r="AK13" s="390">
        <f>SUMIFS(PREV_R!D:D,PREV_R!A:A,'11'!$M$9,PREV_R!B:B,1)</f>
        <v>4200</v>
      </c>
      <c r="AL13" s="390">
        <f>AJ13-AK13</f>
        <v>-3377.11</v>
      </c>
      <c r="AN13" s="387">
        <f>SUMIFS(DES!F:F,DES!K:K,'11'!AS13,DES!L:L,'11'!$M$9,DES!M:M,1)</f>
        <v>5180.5999999999995</v>
      </c>
      <c r="AO13" s="387">
        <f>SUMIFS(CAR!H:H,CAR!M:M,'11'!#REF!,CAR!N:N,'11'!$M$9,CAR!P:P,1)</f>
        <v>0</v>
      </c>
      <c r="AQ13" s="185">
        <v>2020</v>
      </c>
      <c r="AS13" s="185">
        <v>1</v>
      </c>
    </row>
    <row r="14" spans="1:45" ht="26.25" customHeight="1" x14ac:dyDescent="0.25">
      <c r="B14" s="67"/>
      <c r="C14" s="144"/>
      <c r="D14" s="329">
        <f>SUMIFS(AJ13:AJ24,AI13:AI24,J9)</f>
        <v>3918.5</v>
      </c>
      <c r="E14" s="341">
        <f>SUMIFS(AK13:AK24,AI13:AI24,J9)</f>
        <v>3900</v>
      </c>
      <c r="F14" s="338">
        <f>D14-E14</f>
        <v>18.5</v>
      </c>
      <c r="G14" s="144"/>
      <c r="H14" s="67"/>
      <c r="I14" s="143"/>
      <c r="J14" s="143"/>
      <c r="K14" s="67"/>
      <c r="L14" s="143"/>
      <c r="M14" s="143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F14" s="185"/>
      <c r="AG14" s="185"/>
      <c r="AH14" s="144"/>
      <c r="AI14" s="387" t="s">
        <v>35</v>
      </c>
      <c r="AJ14" s="390">
        <f>SUMIFS(REC!F:F,REC!K:K,'11'!AS:AS,REC!L:L,'11'!$M$9,REC!N:N,1)</f>
        <v>5521.5599999999995</v>
      </c>
      <c r="AK14" s="390">
        <f>SUMIFS(PREV_R!E:E,PREV_R!A:A,'11'!$M$9,PREV_R!B:B,1)</f>
        <v>3900</v>
      </c>
      <c r="AL14" s="390">
        <f t="shared" ref="AL14:AL24" si="0">AJ14-AK14</f>
        <v>1621.5599999999995</v>
      </c>
      <c r="AN14" s="387">
        <f>SUMIFS(DES!F:F,DES!K:K,'11'!AS14,DES!L:L,'11'!$M$9,DES!M:M,1)</f>
        <v>4206.2</v>
      </c>
      <c r="AO14" s="387">
        <f>SUMIFS(CAR!H:H,CAR!M:M,'11'!#REF!,CAR!N:N,'11'!$M$9,CAR!P:P,1)</f>
        <v>0</v>
      </c>
      <c r="AQ14" s="185">
        <v>2021</v>
      </c>
      <c r="AS14" s="185">
        <v>2</v>
      </c>
    </row>
    <row r="15" spans="1:45" ht="19.5" customHeight="1" x14ac:dyDescent="0.25">
      <c r="B15" s="67"/>
      <c r="C15" s="144"/>
      <c r="D15" s="144"/>
      <c r="E15" s="144"/>
      <c r="F15" s="144"/>
      <c r="G15" s="144"/>
      <c r="H15" s="67"/>
      <c r="I15" s="143"/>
      <c r="J15" s="143"/>
      <c r="K15" s="67"/>
      <c r="L15" s="143"/>
      <c r="M15" s="143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F15" s="397" t="s">
        <v>69</v>
      </c>
      <c r="AG15" s="397">
        <f>IF(E14&lt;&gt;0,D14/E14,0)</f>
        <v>1.0047435897435897</v>
      </c>
      <c r="AH15" s="144"/>
      <c r="AI15" s="387" t="s">
        <v>36</v>
      </c>
      <c r="AJ15" s="390">
        <f>SUMIFS(REC!F:F,REC!K:K,'11'!AS:AS,REC!L:L,'11'!$M$9,REC!N:N,1)</f>
        <v>3469.85</v>
      </c>
      <c r="AK15" s="390">
        <f>SUMIFS(PREV_R!F:F,PREV_R!A:A,'11'!$M$9,PREV_R!B:B,1)</f>
        <v>4200</v>
      </c>
      <c r="AL15" s="390">
        <f t="shared" si="0"/>
        <v>-730.15000000000009</v>
      </c>
      <c r="AN15" s="387">
        <f>SUMIFS(DES!F:F,DES!K:K,'11'!AS15,DES!L:L,'11'!$M$9,DES!M:M,1)</f>
        <v>2936.45</v>
      </c>
      <c r="AO15" s="387">
        <f>SUMIFS(CAR!H:H,CAR!M:M,'11'!#REF!,CAR!N:N,'11'!$M$9,CAR!P:P,1)</f>
        <v>0</v>
      </c>
      <c r="AQ15" s="185">
        <v>2022</v>
      </c>
      <c r="AS15" s="185">
        <v>3</v>
      </c>
    </row>
    <row r="16" spans="1:45" ht="24.75" customHeight="1" x14ac:dyDescent="0.25">
      <c r="B16" s="67"/>
      <c r="C16" s="144"/>
      <c r="D16" s="466" t="s">
        <v>70</v>
      </c>
      <c r="E16" s="466"/>
      <c r="F16" s="466"/>
      <c r="G16" s="144"/>
      <c r="H16" s="67"/>
      <c r="I16" s="143"/>
      <c r="J16" s="143"/>
      <c r="K16" s="67"/>
      <c r="L16" s="143"/>
      <c r="M16" s="143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F16" s="397" t="s">
        <v>70</v>
      </c>
      <c r="AG16" s="397">
        <f>IF(E18&lt;&gt;0,D18/E18,0)</f>
        <v>0.38634848484848489</v>
      </c>
      <c r="AH16" s="144"/>
      <c r="AI16" s="387" t="s">
        <v>37</v>
      </c>
      <c r="AJ16" s="390">
        <f>SUMIFS(REC!F:F,REC!K:K,'11'!AS:AS,REC!L:L,'11'!$M$9,REC!N:N,1)</f>
        <v>3918.5</v>
      </c>
      <c r="AK16" s="390">
        <f>SUMIFS(PREV_R!G:G,PREV_R!A:A,'11'!$M$9,PREV_R!B:B,1)</f>
        <v>3900</v>
      </c>
      <c r="AL16" s="390">
        <f t="shared" si="0"/>
        <v>18.5</v>
      </c>
      <c r="AN16" s="387">
        <f>SUMIFS(DES!F:F,DES!K:K,'11'!AS16,DES!L:L,'11'!$M$9,DES!M:M,1)</f>
        <v>1784.93</v>
      </c>
      <c r="AO16" s="387">
        <f>SUMIFS(CAR!H:H,CAR!M:M,'11'!#REF!,CAR!N:N,'11'!$M$9,CAR!P:P,1)</f>
        <v>0</v>
      </c>
      <c r="AQ16" s="185">
        <v>2023</v>
      </c>
      <c r="AS16" s="185">
        <v>4</v>
      </c>
    </row>
    <row r="17" spans="2:45" ht="26.25" customHeight="1" x14ac:dyDescent="0.3">
      <c r="B17" s="67"/>
      <c r="C17" s="144"/>
      <c r="D17" s="331" t="s">
        <v>46</v>
      </c>
      <c r="E17" s="334" t="s">
        <v>47</v>
      </c>
      <c r="F17" s="334" t="s">
        <v>48</v>
      </c>
      <c r="G17" s="144"/>
      <c r="H17" s="67"/>
      <c r="I17" s="143"/>
      <c r="J17" s="143"/>
      <c r="K17" s="67"/>
      <c r="L17" s="143"/>
      <c r="M17" s="143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H17" s="144"/>
      <c r="AI17" s="387" t="s">
        <v>38</v>
      </c>
      <c r="AJ17" s="390">
        <f>SUMIFS(REC!F:F,REC!K:K,'11'!AS:AS,REC!L:L,'11'!$M$9,REC!N:N,1)</f>
        <v>5071.6200000000008</v>
      </c>
      <c r="AK17" s="390">
        <f>SUMIFS(PREV_R!H:H,PREV_R!A:A,'11'!$M$9,PREV_R!B:B,1)</f>
        <v>3900</v>
      </c>
      <c r="AL17" s="390">
        <f t="shared" si="0"/>
        <v>1171.6200000000008</v>
      </c>
      <c r="AN17" s="387">
        <f>SUMIFS(DES!F:F,DES!K:K,'11'!AS17,DES!L:L,'11'!$M$9,DES!M:M,1)</f>
        <v>3038.9900000000007</v>
      </c>
      <c r="AO17" s="387">
        <f>SUMIFS(CAR!H:H,CAR!M:M,'11'!#REF!,CAR!N:N,'11'!$M$9,CAR!P:P,1)</f>
        <v>0</v>
      </c>
      <c r="AQ17" s="185">
        <v>2024</v>
      </c>
      <c r="AS17" s="185">
        <v>5</v>
      </c>
    </row>
    <row r="18" spans="2:45" ht="26.25" customHeight="1" x14ac:dyDescent="0.25">
      <c r="B18" s="67"/>
      <c r="C18" s="144"/>
      <c r="D18" s="332">
        <f>SUMIFS(AJ29:AJ40,AI29:AI40,J9)</f>
        <v>1784.93</v>
      </c>
      <c r="E18" s="335">
        <f>SUMIFS(AK29:AK40,AI29:AI40,J9)</f>
        <v>4620</v>
      </c>
      <c r="F18" s="337">
        <f>E18-D18</f>
        <v>2835.0699999999997</v>
      </c>
      <c r="G18" s="144"/>
      <c r="H18" s="67"/>
      <c r="I18" s="143"/>
      <c r="J18" s="143"/>
      <c r="K18" s="67"/>
      <c r="L18" s="143"/>
      <c r="M18" s="143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H18" s="144"/>
      <c r="AI18" s="387" t="s">
        <v>39</v>
      </c>
      <c r="AJ18" s="390">
        <f>SUMIFS(REC!F:F,REC!K:K,'11'!AS:AS,REC!L:L,'11'!$M$9,REC!N:N,1)</f>
        <v>1950.08</v>
      </c>
      <c r="AK18" s="390">
        <f>SUMIFS(PREV_R!I:I,PREV_R!A:A,'11'!$M$9,PREV_R!B:B,I1)</f>
        <v>0</v>
      </c>
      <c r="AL18" s="390">
        <f t="shared" si="0"/>
        <v>1950.08</v>
      </c>
      <c r="AN18" s="387">
        <f>SUMIFS(DES!F:F,DES!K:K,'11'!AS18,DES!L:L,'11'!$M$9,DES!M:M,1)</f>
        <v>2948.5200000000004</v>
      </c>
      <c r="AO18" s="387">
        <f>SUMIFS(CAR!H:H,CAR!M:M,'11'!#REF!,CAR!N:N,'11'!$M$9,CAR!P:P,1)</f>
        <v>0</v>
      </c>
      <c r="AQ18" s="185">
        <v>2025</v>
      </c>
      <c r="AS18" s="185">
        <v>6</v>
      </c>
    </row>
    <row r="19" spans="2:45" ht="19.5" customHeight="1" x14ac:dyDescent="0.25">
      <c r="B19" s="67"/>
      <c r="C19" s="144"/>
      <c r="D19" s="255"/>
      <c r="E19" s="255"/>
      <c r="F19" s="255"/>
      <c r="G19" s="144"/>
      <c r="H19" s="67"/>
      <c r="I19" s="143"/>
      <c r="J19" s="143"/>
      <c r="K19" s="67"/>
      <c r="L19" s="143"/>
      <c r="M19" s="143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H19" s="144"/>
      <c r="AI19" s="387" t="s">
        <v>40</v>
      </c>
      <c r="AJ19" s="390">
        <f>SUMIFS(REC!F:F,REC!K:K,'11'!AS:AS,REC!L:L,'11'!$M$9,REC!N:N,1)</f>
        <v>6012.0599999999995</v>
      </c>
      <c r="AK19" s="390">
        <f>SUMIFS(PREV_R!J:J,PREV_R!A:A,'11'!$M$9,PREV_R!B:B,1)</f>
        <v>4100</v>
      </c>
      <c r="AL19" s="390">
        <f t="shared" si="0"/>
        <v>1912.0599999999995</v>
      </c>
      <c r="AN19" s="387">
        <f>SUMIFS(DES!F:F,DES!K:K,'11'!AS19,DES!L:L,'11'!$M$9,DES!M:M,1)</f>
        <v>4282.7800000000007</v>
      </c>
      <c r="AO19" s="387">
        <f>SUMIFS(CAR!H:H,CAR!M:M,'11'!#REF!,CAR!N:N,'11'!$M$9,CAR!P:P,1)</f>
        <v>0</v>
      </c>
      <c r="AQ19" s="185">
        <v>2026</v>
      </c>
      <c r="AS19" s="185">
        <v>7</v>
      </c>
    </row>
    <row r="20" spans="2:45" ht="24.75" customHeight="1" x14ac:dyDescent="0.25">
      <c r="B20" s="67"/>
      <c r="C20" s="144"/>
      <c r="D20" s="466" t="s">
        <v>229</v>
      </c>
      <c r="E20" s="466"/>
      <c r="F20" s="466"/>
      <c r="G20" s="144"/>
      <c r="H20" s="67"/>
      <c r="I20" s="143"/>
      <c r="J20" s="143"/>
      <c r="K20" s="67"/>
      <c r="L20" s="143"/>
      <c r="M20" s="143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H20" s="144"/>
      <c r="AI20" s="387" t="s">
        <v>41</v>
      </c>
      <c r="AJ20" s="390">
        <f>SUMIFS(REC!F:F,REC!K:K,'11'!AS:AS,REC!L:L,'11'!$M$9,REC!N:N,1)</f>
        <v>3425.84</v>
      </c>
      <c r="AK20" s="390">
        <f>SUMIFS(PREV_R!K:K,PREV_R!A:A,'11'!$M$9,PREV_R!B:B,1)</f>
        <v>4100</v>
      </c>
      <c r="AL20" s="390">
        <f t="shared" si="0"/>
        <v>-674.15999999999985</v>
      </c>
      <c r="AN20" s="387">
        <f>SUMIFS(DES!F:F,DES!K:K,'11'!AS20,DES!L:L,'11'!$M$9,DES!M:M,1)</f>
        <v>4078.1</v>
      </c>
      <c r="AO20" s="387">
        <f>SUMIFS(CAR!H:H,CAR!M:M,'11'!#REF!,CAR!N:N,'11'!$M$9,CAR!P:P,1)</f>
        <v>0</v>
      </c>
      <c r="AQ20" s="185">
        <v>2027</v>
      </c>
      <c r="AS20" s="185">
        <v>8</v>
      </c>
    </row>
    <row r="21" spans="2:45" ht="26.25" customHeight="1" x14ac:dyDescent="0.3">
      <c r="B21" s="67"/>
      <c r="C21" s="144"/>
      <c r="D21" s="333" t="s">
        <v>46</v>
      </c>
      <c r="E21" s="336" t="s">
        <v>47</v>
      </c>
      <c r="F21" s="336" t="s">
        <v>48</v>
      </c>
      <c r="G21" s="144"/>
      <c r="H21" s="67"/>
      <c r="I21" s="143"/>
      <c r="J21" s="143"/>
      <c r="K21" s="67"/>
      <c r="L21" s="143"/>
      <c r="M21" s="143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H21" s="144"/>
      <c r="AI21" s="387" t="s">
        <v>42</v>
      </c>
      <c r="AJ21" s="390">
        <f>SUMIFS(REC!F:F,REC!K:K,'11'!AS:AS,REC!L:L,'11'!$M$9,REC!N:N,1)</f>
        <v>221.69000000000054</v>
      </c>
      <c r="AK21" s="390">
        <f>SUMIFS(PREV_R!L:L,PREV_R!A:A,'11'!$M$9,PREV_R!B:B,1)</f>
        <v>4100</v>
      </c>
      <c r="AL21" s="390">
        <f t="shared" si="0"/>
        <v>-3878.3099999999995</v>
      </c>
      <c r="AN21" s="387">
        <f>SUMIFS(DES!F:F,DES!K:K,'11'!AS21,DES!L:L,'11'!$M$9,DES!M:M,1)</f>
        <v>998</v>
      </c>
      <c r="AO21" s="387">
        <f>SUMIFS(CAR!H:H,CAR!M:M,'11'!#REF!,CAR!N:N,'11'!$M$9,CAR!P:P,1)</f>
        <v>0</v>
      </c>
      <c r="AQ21" s="185">
        <v>2028</v>
      </c>
      <c r="AS21" s="185">
        <v>9</v>
      </c>
    </row>
    <row r="22" spans="2:45" ht="26.25" customHeight="1" x14ac:dyDescent="0.25">
      <c r="B22" s="67"/>
      <c r="C22" s="144"/>
      <c r="D22" s="352">
        <f>D14-D18</f>
        <v>2133.5699999999997</v>
      </c>
      <c r="E22" s="353">
        <f>E14-E18</f>
        <v>-720</v>
      </c>
      <c r="F22" s="339">
        <f>D22-E22</f>
        <v>2853.5699999999997</v>
      </c>
      <c r="G22" s="144"/>
      <c r="H22" s="67"/>
      <c r="I22" s="143"/>
      <c r="J22" s="143"/>
      <c r="K22" s="67"/>
      <c r="L22" s="143"/>
      <c r="M22" s="143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H22" s="144"/>
      <c r="AI22" s="387" t="s">
        <v>43</v>
      </c>
      <c r="AJ22" s="390">
        <f>SUMIFS(REC!F:F,REC!K:K,'11'!AS:AS,REC!L:L,'11'!$M$9,REC!N:N,1)</f>
        <v>2775.51</v>
      </c>
      <c r="AK22" s="390">
        <f>SUMIFS(PREV_R!M:M,PREV_R!A:A,'11'!$M$9,PREV_R!B:B,1)</f>
        <v>4100</v>
      </c>
      <c r="AL22" s="390">
        <f t="shared" si="0"/>
        <v>-1324.4899999999998</v>
      </c>
      <c r="AN22" s="387">
        <f>SUMIFS(DES!F:F,DES!K:K,'11'!AS22,DES!L:L,'11'!$M$9,DES!M:M,1)</f>
        <v>3182.9799999999996</v>
      </c>
      <c r="AO22" s="387">
        <f>SUMIFS(CAR!H:H,CAR!M:M,'11'!#REF!,CAR!N:N,'11'!$M$9,CAR!P:P,1)</f>
        <v>0</v>
      </c>
      <c r="AQ22" s="185">
        <v>2029</v>
      </c>
      <c r="AS22" s="185">
        <v>10</v>
      </c>
    </row>
    <row r="23" spans="2:45" ht="19.5" customHeight="1" x14ac:dyDescent="0.25">
      <c r="B23" s="67"/>
      <c r="C23" s="144"/>
      <c r="G23" s="144"/>
      <c r="H23" s="67"/>
      <c r="I23" s="143"/>
      <c r="J23" s="143"/>
      <c r="K23" s="67"/>
      <c r="L23" s="143"/>
      <c r="M23" s="143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H23" s="144"/>
      <c r="AI23" s="387" t="s">
        <v>44</v>
      </c>
      <c r="AJ23" s="390">
        <f>SUMIFS(REC!F:F,REC!K:K,'11'!AS:AS,REC!L:L,'11'!$M$9,REC!N:N,1)</f>
        <v>3750.34</v>
      </c>
      <c r="AK23" s="390">
        <f>SUMIFS(PREV_R!N:N,PREV_R!A:A,'11'!$M$9,PREV_R!B:B,1)</f>
        <v>4100</v>
      </c>
      <c r="AL23" s="390">
        <f t="shared" si="0"/>
        <v>-349.65999999999985</v>
      </c>
      <c r="AN23" s="387">
        <f>SUMIFS(DES!F:F,DES!K:K,'11'!AS23,DES!L:L,'11'!$M$9,DES!M:M,1)</f>
        <v>4090.4499999999989</v>
      </c>
      <c r="AO23" s="387">
        <f>SUMIFS(CAR!H:H,CAR!M:M,'11'!#REF!,CAR!N:N,'11'!$M$9,CAR!P:P,1)</f>
        <v>0</v>
      </c>
      <c r="AQ23" s="185">
        <v>2030</v>
      </c>
      <c r="AS23" s="185">
        <v>11</v>
      </c>
    </row>
    <row r="24" spans="2:45" ht="16.5" customHeight="1" x14ac:dyDescent="0.25"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E24" s="144"/>
      <c r="AH24" s="144"/>
      <c r="AI24" s="387" t="s">
        <v>45</v>
      </c>
      <c r="AJ24" s="390">
        <f>SUMIFS(REC!F:F,REC!K:K,'11'!AS:AS,REC!L:L,'11'!$M$9,REC!N:N,1)</f>
        <v>5280.75</v>
      </c>
      <c r="AK24" s="390">
        <f>SUMIFS(PREV_R!O:O,PREV_R!A:A,'11'!$M$9,PREV_R!B:B,1)</f>
        <v>7100</v>
      </c>
      <c r="AL24" s="390">
        <f t="shared" si="0"/>
        <v>-1819.25</v>
      </c>
      <c r="AN24" s="387">
        <f>SUMIFS(DES!F:F,DES!K:K,'11'!AS24,DES!L:L,'11'!$M$9,DES!M:M,1)</f>
        <v>3656.3500000000004</v>
      </c>
      <c r="AO24" s="387">
        <f>SUMIFS(CAR!H:H,CAR!M:M,'11'!#REF!,CAR!N:N,'11'!$M$9,CAR!P:P,1)</f>
        <v>0</v>
      </c>
      <c r="AQ24" s="185">
        <v>2031</v>
      </c>
      <c r="AS24" s="185">
        <v>12</v>
      </c>
    </row>
    <row r="25" spans="2:45" ht="16.5" customHeight="1" x14ac:dyDescent="0.25"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E25" s="144"/>
      <c r="AH25" s="144"/>
      <c r="AI25" s="392" t="s">
        <v>18</v>
      </c>
      <c r="AJ25" s="396">
        <f>SUM(AJ13:AJ24)</f>
        <v>42220.69</v>
      </c>
      <c r="AK25" s="396">
        <f>SUM(AK13:AK24)</f>
        <v>47700</v>
      </c>
      <c r="AL25" s="396">
        <f t="shared" ref="AL25" si="1">SUM(AL13:AL24)</f>
        <v>-5479.3099999999995</v>
      </c>
      <c r="AQ25" s="185">
        <v>2032</v>
      </c>
      <c r="AS25" s="392"/>
    </row>
    <row r="26" spans="2:45" ht="16.5" customHeight="1" x14ac:dyDescent="0.25"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E26" s="144"/>
      <c r="AH26" s="144"/>
      <c r="AN26" s="185" t="s">
        <v>34</v>
      </c>
      <c r="AO26" s="185">
        <v>1</v>
      </c>
      <c r="AQ26" s="185">
        <v>2033</v>
      </c>
    </row>
    <row r="27" spans="2:45" ht="16.5" customHeight="1" x14ac:dyDescent="0.25"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E27" s="144"/>
      <c r="AH27" s="144"/>
      <c r="AI27" s="391" t="s">
        <v>7</v>
      </c>
      <c r="AJ27" s="391"/>
      <c r="AK27" s="391"/>
      <c r="AL27" s="391"/>
      <c r="AN27" s="185" t="s">
        <v>35</v>
      </c>
      <c r="AO27" s="185">
        <v>2</v>
      </c>
      <c r="AQ27" s="185">
        <v>2034</v>
      </c>
    </row>
    <row r="28" spans="2:45" x14ac:dyDescent="0.25"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E28" s="144"/>
      <c r="AH28" s="144"/>
      <c r="AI28" s="392" t="s">
        <v>49</v>
      </c>
      <c r="AJ28" s="392" t="s">
        <v>46</v>
      </c>
      <c r="AK28" s="392" t="s">
        <v>47</v>
      </c>
      <c r="AL28" s="392" t="s">
        <v>48</v>
      </c>
      <c r="AN28" s="185" t="s">
        <v>36</v>
      </c>
      <c r="AO28" s="185">
        <v>3</v>
      </c>
      <c r="AQ28" s="185">
        <v>2035</v>
      </c>
    </row>
    <row r="29" spans="2:45" x14ac:dyDescent="0.25"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E29" s="144"/>
      <c r="AH29" s="144"/>
      <c r="AI29" s="387" t="s">
        <v>34</v>
      </c>
      <c r="AJ29" s="390">
        <f>SUM(AN13:AO13)</f>
        <v>5180.5999999999995</v>
      </c>
      <c r="AK29" s="390">
        <f>SUMIFS(PREV_D!D:D,PREV_D!A:A,'11'!$M$9,PREV_D!B:B,1)</f>
        <v>3420</v>
      </c>
      <c r="AL29" s="390">
        <f>AK29-AJ29</f>
        <v>-1760.5999999999995</v>
      </c>
      <c r="AN29" s="185" t="s">
        <v>37</v>
      </c>
      <c r="AO29" s="185">
        <v>4</v>
      </c>
      <c r="AQ29" s="185">
        <v>2036</v>
      </c>
    </row>
    <row r="30" spans="2:45" x14ac:dyDescent="0.25"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E30" s="144"/>
      <c r="AH30" s="144"/>
      <c r="AI30" s="387" t="s">
        <v>35</v>
      </c>
      <c r="AJ30" s="390">
        <f>SUM(AN14:AO14)</f>
        <v>4206.2</v>
      </c>
      <c r="AK30" s="390">
        <f>SUMIFS(PREV_D!E:E,PREV_D!A:A,'11'!$M$9,PREV_D!B:B,1)</f>
        <v>3420</v>
      </c>
      <c r="AL30" s="390">
        <f t="shared" ref="AL30:AL40" si="2">AK30-AJ30</f>
        <v>-786.19999999999982</v>
      </c>
      <c r="AN30" s="185" t="s">
        <v>38</v>
      </c>
      <c r="AO30" s="185">
        <v>5</v>
      </c>
      <c r="AQ30" s="185">
        <v>2037</v>
      </c>
    </row>
    <row r="31" spans="2:45" x14ac:dyDescent="0.25"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E31" s="144"/>
      <c r="AH31" s="144"/>
      <c r="AI31" s="387" t="s">
        <v>36</v>
      </c>
      <c r="AJ31" s="390">
        <f t="shared" ref="AJ31:AJ40" si="3">SUM(AN15:AO15)</f>
        <v>2936.45</v>
      </c>
      <c r="AK31" s="390">
        <f>SUMIFS(PREV_D!F:F,PREV_D!A:A,'11'!$M$9,PREV_D!B:B,1)</f>
        <v>4620</v>
      </c>
      <c r="AL31" s="390">
        <f t="shared" si="2"/>
        <v>1683.5500000000002</v>
      </c>
      <c r="AN31" s="185" t="s">
        <v>39</v>
      </c>
      <c r="AO31" s="185">
        <v>6</v>
      </c>
      <c r="AQ31" s="185">
        <v>2038</v>
      </c>
    </row>
    <row r="32" spans="2:45" x14ac:dyDescent="0.25"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E32" s="144"/>
      <c r="AH32" s="144"/>
      <c r="AI32" s="387" t="s">
        <v>37</v>
      </c>
      <c r="AJ32" s="390">
        <f t="shared" si="3"/>
        <v>1784.93</v>
      </c>
      <c r="AK32" s="390">
        <f>SUMIFS(PREV_D!G:G,PREV_D!A:A,'11'!$M$9,PREV_D!B:B,1)</f>
        <v>4620</v>
      </c>
      <c r="AL32" s="390">
        <f t="shared" si="2"/>
        <v>2835.0699999999997</v>
      </c>
      <c r="AN32" s="185" t="s">
        <v>40</v>
      </c>
      <c r="AO32" s="185">
        <v>7</v>
      </c>
      <c r="AQ32" s="185">
        <v>2039</v>
      </c>
    </row>
    <row r="33" spans="2:43" x14ac:dyDescent="0.25"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E33" s="144"/>
      <c r="AH33" s="144"/>
      <c r="AI33" s="387" t="s">
        <v>38</v>
      </c>
      <c r="AJ33" s="390">
        <f t="shared" si="3"/>
        <v>3038.9900000000007</v>
      </c>
      <c r="AK33" s="390">
        <f>SUMIFS(PREV_D!H:H,PREV_D!A:A,'11'!$M$9,PREV_D!B:B,1)</f>
        <v>4620</v>
      </c>
      <c r="AL33" s="390">
        <f t="shared" si="2"/>
        <v>1581.0099999999993</v>
      </c>
      <c r="AN33" s="185" t="s">
        <v>41</v>
      </c>
      <c r="AO33" s="185">
        <v>8</v>
      </c>
      <c r="AQ33" s="185">
        <v>2040</v>
      </c>
    </row>
    <row r="34" spans="2:43" x14ac:dyDescent="0.25"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E34" s="144"/>
      <c r="AH34" s="144"/>
      <c r="AI34" s="387" t="s">
        <v>39</v>
      </c>
      <c r="AJ34" s="390">
        <f t="shared" si="3"/>
        <v>2948.5200000000004</v>
      </c>
      <c r="AK34" s="390">
        <f>SUMIFS(PREV_D!I:I,PREV_D!A:A,'11'!$M$9,PREV_D!B:B,1)</f>
        <v>4620</v>
      </c>
      <c r="AL34" s="390">
        <f t="shared" si="2"/>
        <v>1671.4799999999996</v>
      </c>
      <c r="AN34" s="185" t="s">
        <v>42</v>
      </c>
      <c r="AO34" s="185">
        <v>9</v>
      </c>
      <c r="AQ34" s="185">
        <v>2041</v>
      </c>
    </row>
    <row r="35" spans="2:43" x14ac:dyDescent="0.25"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E35" s="144"/>
      <c r="AH35" s="144"/>
      <c r="AI35" s="387" t="s">
        <v>40</v>
      </c>
      <c r="AJ35" s="390">
        <f t="shared" si="3"/>
        <v>4282.7800000000007</v>
      </c>
      <c r="AK35" s="390">
        <f>SUMIFS(PREV_D!J:J,PREV_D!A:A,'11'!$M$9,PREV_D!B:B,1)</f>
        <v>4620</v>
      </c>
      <c r="AL35" s="390">
        <f t="shared" si="2"/>
        <v>337.21999999999935</v>
      </c>
      <c r="AN35" s="185" t="s">
        <v>43</v>
      </c>
      <c r="AO35" s="185">
        <v>10</v>
      </c>
      <c r="AQ35" s="185">
        <v>2042</v>
      </c>
    </row>
    <row r="36" spans="2:43" x14ac:dyDescent="0.25"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B36" s="67"/>
      <c r="AC36" s="67"/>
      <c r="AE36" s="144"/>
      <c r="AH36" s="144"/>
      <c r="AI36" s="387" t="s">
        <v>41</v>
      </c>
      <c r="AJ36" s="390">
        <f t="shared" si="3"/>
        <v>4078.1</v>
      </c>
      <c r="AK36" s="390">
        <f>SUMIFS(PREV_D!K:K,PREV_D!A:A,'11'!$M$9,PREV_D!B:B,1)</f>
        <v>3420</v>
      </c>
      <c r="AL36" s="390">
        <f t="shared" si="2"/>
        <v>-658.09999999999991</v>
      </c>
      <c r="AN36" s="185" t="s">
        <v>44</v>
      </c>
      <c r="AO36" s="185">
        <v>11</v>
      </c>
      <c r="AQ36" s="185">
        <v>2043</v>
      </c>
    </row>
    <row r="37" spans="2:43" x14ac:dyDescent="0.25"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/>
      <c r="AB37" s="67"/>
      <c r="AC37" s="67"/>
      <c r="AE37" s="144"/>
      <c r="AH37" s="144"/>
      <c r="AI37" s="387" t="s">
        <v>42</v>
      </c>
      <c r="AJ37" s="390">
        <f t="shared" si="3"/>
        <v>998</v>
      </c>
      <c r="AK37" s="390">
        <f>SUMIFS(PREV_D!L:L,PREV_D!A:A,'11'!$M$9,PREV_D!B:B,1)</f>
        <v>3420</v>
      </c>
      <c r="AL37" s="390">
        <f t="shared" si="2"/>
        <v>2422</v>
      </c>
      <c r="AN37" s="185" t="s">
        <v>45</v>
      </c>
      <c r="AO37" s="185">
        <v>12</v>
      </c>
      <c r="AQ37" s="185">
        <v>2044</v>
      </c>
    </row>
    <row r="38" spans="2:43" x14ac:dyDescent="0.25"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B38" s="67"/>
      <c r="AC38" s="67"/>
      <c r="AE38" s="144"/>
      <c r="AH38" s="144"/>
      <c r="AI38" s="387" t="s">
        <v>43</v>
      </c>
      <c r="AJ38" s="390">
        <f t="shared" si="3"/>
        <v>3182.9799999999996</v>
      </c>
      <c r="AK38" s="390">
        <f>SUMIFS(PREV_D!M:M,PREV_D!A:A,'11'!$M$9,PREV_D!B:B,1)</f>
        <v>3420</v>
      </c>
      <c r="AL38" s="390">
        <f t="shared" si="2"/>
        <v>237.02000000000044</v>
      </c>
      <c r="AQ38" s="185">
        <v>2045</v>
      </c>
    </row>
    <row r="39" spans="2:43" x14ac:dyDescent="0.25"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  <c r="AA39" s="67"/>
      <c r="AB39" s="67"/>
      <c r="AC39" s="67"/>
      <c r="AE39" s="144"/>
      <c r="AH39" s="144"/>
      <c r="AI39" s="387" t="s">
        <v>44</v>
      </c>
      <c r="AJ39" s="390">
        <f t="shared" si="3"/>
        <v>4090.4499999999989</v>
      </c>
      <c r="AK39" s="390">
        <f>SUMIFS(PREV_D!N:N,PREV_D!A:A,'11'!$M$9,PREV_D!B:B,1)</f>
        <v>3420</v>
      </c>
      <c r="AL39" s="390">
        <f t="shared" si="2"/>
        <v>-670.44999999999891</v>
      </c>
      <c r="AQ39" s="185">
        <v>2046</v>
      </c>
    </row>
    <row r="40" spans="2:43" x14ac:dyDescent="0.25"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  <c r="AA40" s="67"/>
      <c r="AB40" s="67"/>
      <c r="AC40" s="67"/>
      <c r="AE40" s="144"/>
      <c r="AH40" s="144"/>
      <c r="AI40" s="387" t="s">
        <v>45</v>
      </c>
      <c r="AJ40" s="390">
        <f t="shared" si="3"/>
        <v>3656.3500000000004</v>
      </c>
      <c r="AK40" s="390">
        <f>SUMIFS(PREV_D!O:O,PREV_D!A:A,'11'!$M$9,PREV_D!B:B,1)</f>
        <v>3420</v>
      </c>
      <c r="AL40" s="390">
        <f t="shared" si="2"/>
        <v>-236.35000000000036</v>
      </c>
      <c r="AQ40" s="185">
        <v>2047</v>
      </c>
    </row>
    <row r="41" spans="2:43" x14ac:dyDescent="0.25"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  <c r="AA41" s="67"/>
      <c r="AB41" s="67"/>
      <c r="AC41" s="67"/>
      <c r="AE41" s="144"/>
      <c r="AH41" s="144"/>
      <c r="AI41" s="392" t="s">
        <v>18</v>
      </c>
      <c r="AJ41" s="396">
        <f>SUM(AJ29:AJ40)</f>
        <v>40384.35</v>
      </c>
      <c r="AK41" s="396">
        <f t="shared" ref="AK41:AL41" si="4">SUM(AK29:AK40)</f>
        <v>47040</v>
      </c>
      <c r="AL41" s="396">
        <f t="shared" si="4"/>
        <v>6655.65</v>
      </c>
      <c r="AQ41" s="185">
        <v>2048</v>
      </c>
    </row>
    <row r="42" spans="2:43" x14ac:dyDescent="0.25"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  <c r="AA42" s="67"/>
      <c r="AB42" s="67"/>
      <c r="AC42" s="67"/>
      <c r="AE42" s="144"/>
      <c r="AH42" s="144"/>
      <c r="AQ42" s="185">
        <v>2049</v>
      </c>
    </row>
    <row r="43" spans="2:43" x14ac:dyDescent="0.25"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  <c r="AA43" s="67"/>
      <c r="AB43" s="67"/>
      <c r="AC43" s="67"/>
      <c r="AE43" s="144"/>
      <c r="AH43" s="255"/>
      <c r="AI43" s="391"/>
      <c r="AJ43" s="391"/>
      <c r="AK43" s="391"/>
      <c r="AL43" s="391"/>
      <c r="AQ43" s="185">
        <v>2050</v>
      </c>
    </row>
    <row r="44" spans="2:43" x14ac:dyDescent="0.25"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E44" s="144"/>
      <c r="AH44" s="255"/>
      <c r="AI44" s="392"/>
      <c r="AJ44" s="392"/>
      <c r="AK44" s="392"/>
      <c r="AL44" s="392"/>
      <c r="AQ44" s="185">
        <v>2051</v>
      </c>
    </row>
    <row r="45" spans="2:43" x14ac:dyDescent="0.25"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  <c r="AA45" s="67"/>
      <c r="AB45" s="67"/>
      <c r="AC45" s="67"/>
      <c r="AE45" s="144"/>
      <c r="AH45" s="255"/>
      <c r="AJ45" s="390"/>
      <c r="AK45" s="390"/>
      <c r="AL45" s="390"/>
      <c r="AQ45" s="185">
        <v>2052</v>
      </c>
    </row>
    <row r="46" spans="2:43" x14ac:dyDescent="0.25"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  <c r="AA46" s="67"/>
      <c r="AB46" s="67"/>
      <c r="AC46" s="67"/>
      <c r="AE46" s="144"/>
      <c r="AH46" s="255"/>
      <c r="AJ46" s="390"/>
      <c r="AK46" s="390"/>
      <c r="AL46" s="390"/>
      <c r="AQ46" s="185">
        <v>2053</v>
      </c>
    </row>
    <row r="47" spans="2:43" x14ac:dyDescent="0.25"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  <c r="AA47" s="67"/>
      <c r="AB47" s="67"/>
      <c r="AC47" s="67"/>
      <c r="AE47" s="144"/>
      <c r="AH47" s="255"/>
      <c r="AJ47" s="390"/>
      <c r="AK47" s="390"/>
      <c r="AL47" s="390"/>
      <c r="AQ47" s="185">
        <v>2054</v>
      </c>
    </row>
    <row r="48" spans="2:43" x14ac:dyDescent="0.25"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  <c r="AA48" s="67"/>
      <c r="AB48" s="67"/>
      <c r="AC48" s="67"/>
      <c r="AE48" s="144"/>
      <c r="AH48" s="255"/>
      <c r="AJ48" s="390"/>
      <c r="AK48" s="390"/>
      <c r="AL48" s="390"/>
      <c r="AQ48" s="185">
        <v>2055</v>
      </c>
    </row>
    <row r="49" spans="2:43" x14ac:dyDescent="0.25">
      <c r="B49" s="67"/>
      <c r="C49" s="67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E49" s="144"/>
      <c r="AH49" s="255"/>
      <c r="AJ49" s="390"/>
      <c r="AK49" s="390"/>
      <c r="AL49" s="390"/>
      <c r="AQ49" s="185">
        <v>2056</v>
      </c>
    </row>
    <row r="50" spans="2:43" x14ac:dyDescent="0.25"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  <c r="AA50" s="67"/>
      <c r="AB50" s="67"/>
      <c r="AC50" s="67"/>
      <c r="AE50" s="144"/>
      <c r="AH50" s="255"/>
      <c r="AJ50" s="390"/>
      <c r="AK50" s="390"/>
      <c r="AL50" s="390"/>
      <c r="AQ50" s="185">
        <v>2057</v>
      </c>
    </row>
    <row r="51" spans="2:43" x14ac:dyDescent="0.25"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E51" s="144"/>
      <c r="AH51" s="255"/>
      <c r="AJ51" s="390"/>
      <c r="AK51" s="390"/>
      <c r="AL51" s="390"/>
      <c r="AQ51" s="185">
        <v>2058</v>
      </c>
    </row>
    <row r="52" spans="2:43" x14ac:dyDescent="0.25">
      <c r="B52" s="67"/>
      <c r="C52" s="67"/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E52" s="144"/>
      <c r="AH52" s="255"/>
      <c r="AJ52" s="390"/>
      <c r="AK52" s="390"/>
      <c r="AL52" s="390"/>
      <c r="AQ52" s="185">
        <v>2059</v>
      </c>
    </row>
    <row r="53" spans="2:43" x14ac:dyDescent="0.25">
      <c r="B53" s="67"/>
      <c r="C53" s="67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E53" s="144"/>
      <c r="AH53" s="255"/>
      <c r="AJ53" s="390"/>
      <c r="AK53" s="390"/>
      <c r="AL53" s="390"/>
      <c r="AQ53" s="185">
        <v>2060</v>
      </c>
    </row>
    <row r="54" spans="2:43" x14ac:dyDescent="0.25">
      <c r="B54" s="67"/>
      <c r="C54" s="67"/>
      <c r="D54" s="67"/>
      <c r="E54" s="67"/>
      <c r="F54" s="67"/>
      <c r="G54" s="67"/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  <c r="AA54" s="67"/>
      <c r="AB54" s="67"/>
      <c r="AC54" s="67"/>
      <c r="AE54" s="144"/>
      <c r="AH54" s="255"/>
      <c r="AJ54" s="390"/>
      <c r="AK54" s="390"/>
      <c r="AL54" s="390"/>
      <c r="AQ54" s="185">
        <v>2061</v>
      </c>
    </row>
    <row r="55" spans="2:43" x14ac:dyDescent="0.25">
      <c r="B55" s="67"/>
      <c r="C55" s="67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E55" s="144"/>
      <c r="AH55" s="255"/>
      <c r="AJ55" s="390"/>
      <c r="AK55" s="390"/>
      <c r="AL55" s="390"/>
      <c r="AQ55" s="185">
        <v>2062</v>
      </c>
    </row>
    <row r="56" spans="2:43" x14ac:dyDescent="0.25">
      <c r="B56" s="67"/>
      <c r="C56" s="67"/>
      <c r="D56" s="67"/>
      <c r="E56" s="67"/>
      <c r="F56" s="67"/>
      <c r="G56" s="67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E56" s="144"/>
      <c r="AH56" s="255"/>
      <c r="AJ56" s="390"/>
      <c r="AK56" s="390"/>
      <c r="AL56" s="390"/>
      <c r="AQ56" s="185">
        <v>2063</v>
      </c>
    </row>
    <row r="57" spans="2:43" x14ac:dyDescent="0.25">
      <c r="B57" s="67"/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E57" s="144"/>
      <c r="AH57" s="255"/>
      <c r="AI57" s="392"/>
      <c r="AJ57" s="396"/>
      <c r="AK57" s="396"/>
      <c r="AL57" s="396"/>
      <c r="AQ57" s="185">
        <v>2064</v>
      </c>
    </row>
    <row r="58" spans="2:43" x14ac:dyDescent="0.25"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E58" s="144"/>
      <c r="AH58" s="255"/>
      <c r="AQ58" s="185">
        <v>2065</v>
      </c>
    </row>
    <row r="59" spans="2:43" x14ac:dyDescent="0.25"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E59" s="144"/>
      <c r="AH59" s="144"/>
      <c r="AQ59" s="185">
        <v>2066</v>
      </c>
    </row>
    <row r="60" spans="2:43" x14ac:dyDescent="0.25">
      <c r="B60" s="67"/>
      <c r="C60" s="67"/>
      <c r="D60" s="67"/>
      <c r="E60" s="67"/>
      <c r="F60" s="67"/>
      <c r="G60" s="67"/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  <c r="AA60" s="67"/>
      <c r="AB60" s="67"/>
      <c r="AC60" s="67"/>
      <c r="AE60" s="144"/>
      <c r="AH60" s="144"/>
      <c r="AQ60" s="185">
        <v>2067</v>
      </c>
    </row>
    <row r="61" spans="2:43" x14ac:dyDescent="0.25">
      <c r="B61" s="67"/>
      <c r="C61" s="67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E61" s="144"/>
      <c r="AH61" s="144"/>
      <c r="AQ61" s="185">
        <v>2068</v>
      </c>
    </row>
    <row r="62" spans="2:43" x14ac:dyDescent="0.25"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E62" s="144"/>
      <c r="AH62" s="144"/>
    </row>
    <row r="63" spans="2:43" x14ac:dyDescent="0.25"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E63" s="144"/>
      <c r="AH63" s="144"/>
    </row>
    <row r="64" spans="2:43" x14ac:dyDescent="0.25"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E64" s="144"/>
      <c r="AH64" s="144"/>
    </row>
    <row r="65" spans="2:34" x14ac:dyDescent="0.25"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E65" s="144"/>
      <c r="AH65" s="144"/>
    </row>
    <row r="66" spans="2:34" x14ac:dyDescent="0.25"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E66" s="144"/>
      <c r="AH66" s="144"/>
    </row>
    <row r="67" spans="2:34" x14ac:dyDescent="0.25"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E67" s="144"/>
      <c r="AH67" s="144"/>
    </row>
    <row r="68" spans="2:34" x14ac:dyDescent="0.25"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E68" s="144"/>
      <c r="AH68" s="144"/>
    </row>
    <row r="69" spans="2:34" x14ac:dyDescent="0.25"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  <c r="AA69" s="67"/>
      <c r="AB69" s="67"/>
      <c r="AC69" s="67"/>
      <c r="AE69" s="144"/>
      <c r="AH69" s="144"/>
    </row>
    <row r="70" spans="2:34" x14ac:dyDescent="0.25"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  <c r="AA70" s="67"/>
      <c r="AB70" s="67"/>
      <c r="AC70" s="67"/>
      <c r="AE70" s="144"/>
      <c r="AH70" s="144"/>
    </row>
    <row r="71" spans="2:34" x14ac:dyDescent="0.25"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  <c r="AA71" s="67"/>
      <c r="AB71" s="67"/>
      <c r="AC71" s="67"/>
      <c r="AE71" s="144"/>
      <c r="AH71" s="144"/>
    </row>
    <row r="72" spans="2:34" x14ac:dyDescent="0.25"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  <c r="AA72" s="67"/>
      <c r="AB72" s="67"/>
      <c r="AC72" s="67"/>
      <c r="AE72" s="144"/>
      <c r="AH72" s="144"/>
    </row>
    <row r="73" spans="2:34" x14ac:dyDescent="0.25"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E73" s="144"/>
      <c r="AH73" s="144"/>
    </row>
    <row r="74" spans="2:34" x14ac:dyDescent="0.25"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E74" s="144"/>
      <c r="AH74" s="144"/>
    </row>
    <row r="75" spans="2:34" x14ac:dyDescent="0.25"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  <c r="AA75" s="67"/>
      <c r="AB75" s="67"/>
      <c r="AC75" s="67"/>
      <c r="AE75" s="144"/>
      <c r="AH75" s="144"/>
    </row>
    <row r="76" spans="2:34" x14ac:dyDescent="0.25"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  <c r="AA76" s="67"/>
      <c r="AB76" s="67"/>
      <c r="AC76" s="67"/>
      <c r="AE76" s="144"/>
      <c r="AH76" s="144"/>
    </row>
    <row r="77" spans="2:34" x14ac:dyDescent="0.25">
      <c r="B77" s="67"/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  <c r="AA77" s="67"/>
      <c r="AB77" s="67"/>
      <c r="AC77" s="67"/>
      <c r="AE77" s="144"/>
      <c r="AH77" s="144"/>
    </row>
    <row r="78" spans="2:34" x14ac:dyDescent="0.25"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E78" s="144"/>
      <c r="AH78" s="144"/>
    </row>
    <row r="79" spans="2:34" x14ac:dyDescent="0.25"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  <c r="AA79" s="67"/>
      <c r="AB79" s="67"/>
      <c r="AC79" s="67"/>
      <c r="AE79" s="144"/>
      <c r="AH79" s="144"/>
    </row>
    <row r="80" spans="2:34" x14ac:dyDescent="0.25"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E80" s="144"/>
      <c r="AH80" s="144"/>
    </row>
    <row r="81" spans="2:34" x14ac:dyDescent="0.25"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E81" s="144"/>
      <c r="AH81" s="144"/>
    </row>
    <row r="82" spans="2:34" x14ac:dyDescent="0.25"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A82" s="67"/>
      <c r="AB82" s="67"/>
      <c r="AC82" s="67"/>
      <c r="AE82" s="144"/>
      <c r="AH82" s="144"/>
    </row>
    <row r="83" spans="2:34" x14ac:dyDescent="0.25">
      <c r="B83" s="67"/>
      <c r="C83" s="67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E83" s="144"/>
      <c r="AH83" s="144"/>
    </row>
    <row r="84" spans="2:34" x14ac:dyDescent="0.25">
      <c r="B84" s="67"/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E84" s="144"/>
      <c r="AH84" s="144"/>
    </row>
    <row r="85" spans="2:34" x14ac:dyDescent="0.25"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  <c r="AA85" s="67"/>
      <c r="AB85" s="67"/>
      <c r="AC85" s="67"/>
      <c r="AE85" s="144"/>
      <c r="AH85" s="144"/>
    </row>
    <row r="86" spans="2:34" x14ac:dyDescent="0.25">
      <c r="B86" s="67"/>
      <c r="C86" s="67"/>
      <c r="D86" s="67"/>
      <c r="E86" s="67"/>
      <c r="F86" s="67"/>
      <c r="G86" s="67"/>
      <c r="H86" s="67"/>
      <c r="I86" s="67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67"/>
      <c r="AA86" s="67"/>
      <c r="AB86" s="67"/>
      <c r="AC86" s="67"/>
      <c r="AE86" s="144"/>
      <c r="AH86" s="144"/>
    </row>
    <row r="87" spans="2:34" x14ac:dyDescent="0.25"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67"/>
      <c r="AA87" s="67"/>
      <c r="AB87" s="67"/>
      <c r="AC87" s="67"/>
      <c r="AE87" s="144"/>
      <c r="AH87" s="144"/>
    </row>
    <row r="88" spans="2:34" x14ac:dyDescent="0.25"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E88" s="144"/>
      <c r="AH88" s="144"/>
    </row>
    <row r="89" spans="2:34" x14ac:dyDescent="0.25"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  <c r="AA89" s="67"/>
      <c r="AB89" s="67"/>
      <c r="AC89" s="67"/>
      <c r="AE89" s="144"/>
      <c r="AH89" s="144"/>
    </row>
    <row r="90" spans="2:34" x14ac:dyDescent="0.25"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  <c r="AA90" s="67"/>
      <c r="AB90" s="67"/>
      <c r="AC90" s="67"/>
    </row>
    <row r="91" spans="2:34" x14ac:dyDescent="0.25"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  <c r="AA91" s="67"/>
      <c r="AB91" s="67"/>
      <c r="AC91" s="67"/>
    </row>
    <row r="92" spans="2:34" x14ac:dyDescent="0.25"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67"/>
      <c r="AA92" s="67"/>
      <c r="AB92" s="67"/>
      <c r="AC92" s="67"/>
    </row>
    <row r="93" spans="2:34" x14ac:dyDescent="0.25"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  <c r="P93" s="67"/>
      <c r="Q93" s="67"/>
      <c r="R93" s="67"/>
      <c r="S93" s="67"/>
      <c r="T93" s="67"/>
      <c r="U93" s="67"/>
      <c r="V93" s="67"/>
      <c r="W93" s="67"/>
      <c r="X93" s="67"/>
      <c r="Y93" s="67"/>
      <c r="Z93" s="67"/>
      <c r="AA93" s="67"/>
      <c r="AB93" s="67"/>
      <c r="AC93" s="67"/>
    </row>
    <row r="94" spans="2:34" x14ac:dyDescent="0.25">
      <c r="B94" s="67"/>
      <c r="C94" s="67"/>
      <c r="D94" s="67"/>
      <c r="E94" s="67"/>
      <c r="F94" s="67"/>
      <c r="G94" s="67"/>
      <c r="H94" s="67"/>
      <c r="I94" s="67"/>
      <c r="J94" s="67"/>
      <c r="K94" s="67"/>
      <c r="L94" s="67"/>
      <c r="M94" s="67"/>
      <c r="N94" s="67"/>
      <c r="O94" s="67"/>
      <c r="P94" s="67"/>
      <c r="Q94" s="67"/>
      <c r="R94" s="67"/>
      <c r="S94" s="67"/>
      <c r="T94" s="67"/>
      <c r="U94" s="67"/>
      <c r="V94" s="67"/>
      <c r="W94" s="67"/>
      <c r="X94" s="67"/>
      <c r="Y94" s="67"/>
      <c r="Z94" s="67"/>
      <c r="AA94" s="67"/>
      <c r="AB94" s="67"/>
      <c r="AC94" s="67"/>
    </row>
    <row r="95" spans="2:34" x14ac:dyDescent="0.25">
      <c r="B95" s="67"/>
      <c r="C95" s="67"/>
      <c r="D95" s="67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/>
      <c r="W95" s="67"/>
      <c r="X95" s="67"/>
      <c r="Y95" s="67"/>
      <c r="Z95" s="67"/>
      <c r="AA95" s="67"/>
      <c r="AB95" s="67"/>
      <c r="AC95" s="67"/>
    </row>
    <row r="96" spans="2:34" x14ac:dyDescent="0.25">
      <c r="B96" s="67"/>
      <c r="C96" s="67"/>
      <c r="D96" s="67"/>
      <c r="E96" s="67"/>
      <c r="F96" s="67"/>
      <c r="G96" s="67"/>
      <c r="H96" s="67"/>
      <c r="I96" s="67"/>
      <c r="J96" s="67"/>
      <c r="K96" s="67"/>
      <c r="L96" s="67"/>
      <c r="M96" s="67"/>
      <c r="N96" s="67"/>
      <c r="O96" s="67"/>
      <c r="P96" s="67"/>
      <c r="Q96" s="67"/>
      <c r="R96" s="67"/>
      <c r="S96" s="67"/>
      <c r="T96" s="67"/>
      <c r="U96" s="67"/>
      <c r="V96" s="67"/>
      <c r="W96" s="67"/>
      <c r="X96" s="67"/>
      <c r="Y96" s="67"/>
      <c r="Z96" s="67"/>
      <c r="AA96" s="67"/>
      <c r="AB96" s="67"/>
      <c r="AC96" s="67"/>
    </row>
    <row r="97" spans="2:29" x14ac:dyDescent="0.25">
      <c r="B97" s="67"/>
      <c r="C97" s="67"/>
      <c r="D97" s="67"/>
      <c r="E97" s="67"/>
      <c r="F97" s="67"/>
      <c r="G97" s="67"/>
      <c r="H97" s="67"/>
      <c r="I97" s="67"/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  <c r="AA97" s="67"/>
      <c r="AB97" s="67"/>
      <c r="AC97" s="67"/>
    </row>
    <row r="98" spans="2:29" x14ac:dyDescent="0.25">
      <c r="B98" s="67"/>
      <c r="C98" s="67"/>
      <c r="D98" s="67"/>
      <c r="E98" s="67"/>
      <c r="F98" s="67"/>
      <c r="G98" s="67"/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/>
      <c r="W98" s="67"/>
      <c r="X98" s="67"/>
      <c r="Y98" s="67"/>
      <c r="Z98" s="67"/>
      <c r="AA98" s="67"/>
      <c r="AB98" s="67"/>
      <c r="AC98" s="67"/>
    </row>
    <row r="99" spans="2:29" x14ac:dyDescent="0.25">
      <c r="B99" s="67"/>
      <c r="C99" s="67"/>
      <c r="D99" s="67"/>
      <c r="E99" s="67"/>
      <c r="F99" s="67"/>
      <c r="G99" s="67"/>
      <c r="H99" s="67"/>
      <c r="I99" s="67"/>
      <c r="J99" s="67"/>
      <c r="K99" s="67"/>
      <c r="L99" s="67"/>
      <c r="M99" s="67"/>
      <c r="N99" s="67"/>
      <c r="O99" s="67"/>
      <c r="P99" s="67"/>
      <c r="Q99" s="67"/>
      <c r="R99" s="67"/>
      <c r="S99" s="67"/>
      <c r="T99" s="67"/>
      <c r="U99" s="67"/>
      <c r="V99" s="67"/>
      <c r="W99" s="67"/>
      <c r="X99" s="67"/>
      <c r="Y99" s="67"/>
      <c r="Z99" s="67"/>
      <c r="AA99" s="67"/>
      <c r="AB99" s="67"/>
      <c r="AC99" s="67"/>
    </row>
    <row r="100" spans="2:29" x14ac:dyDescent="0.25">
      <c r="B100" s="67"/>
      <c r="C100" s="67"/>
      <c r="D100" s="67"/>
      <c r="E100" s="67"/>
      <c r="F100" s="67"/>
      <c r="G100" s="67"/>
      <c r="H100" s="67"/>
      <c r="I100" s="67"/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/>
      <c r="W100" s="67"/>
      <c r="X100" s="67"/>
      <c r="Y100" s="67"/>
      <c r="Z100" s="67"/>
      <c r="AA100" s="67"/>
      <c r="AB100" s="67"/>
      <c r="AC100" s="67"/>
    </row>
    <row r="101" spans="2:29" x14ac:dyDescent="0.25">
      <c r="B101" s="67"/>
      <c r="C101" s="67"/>
      <c r="D101" s="67"/>
      <c r="E101" s="67"/>
      <c r="F101" s="67"/>
      <c r="G101" s="67"/>
      <c r="H101" s="67"/>
      <c r="I101" s="67"/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/>
      <c r="W101" s="67"/>
      <c r="X101" s="67"/>
      <c r="Y101" s="67"/>
      <c r="Z101" s="67"/>
      <c r="AA101" s="67"/>
      <c r="AB101" s="67"/>
      <c r="AC101" s="67"/>
    </row>
    <row r="102" spans="2:29" x14ac:dyDescent="0.25"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67"/>
      <c r="AA102" s="67"/>
      <c r="AB102" s="67"/>
      <c r="AC102" s="67"/>
    </row>
    <row r="103" spans="2:29" x14ac:dyDescent="0.25"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67"/>
      <c r="Q103" s="67"/>
      <c r="R103" s="67"/>
      <c r="S103" s="67"/>
      <c r="T103" s="67"/>
      <c r="U103" s="67"/>
      <c r="V103" s="67"/>
      <c r="W103" s="67"/>
      <c r="X103" s="67"/>
      <c r="Y103" s="67"/>
      <c r="Z103" s="67"/>
      <c r="AA103" s="67"/>
      <c r="AB103" s="67"/>
      <c r="AC103" s="67"/>
    </row>
    <row r="104" spans="2:29" x14ac:dyDescent="0.25"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7"/>
      <c r="R104" s="67"/>
      <c r="S104" s="67"/>
      <c r="T104" s="67"/>
      <c r="U104" s="67"/>
      <c r="V104" s="67"/>
      <c r="W104" s="67"/>
      <c r="X104" s="67"/>
      <c r="Y104" s="67"/>
      <c r="Z104" s="67"/>
      <c r="AA104" s="67"/>
      <c r="AB104" s="67"/>
      <c r="AC104" s="67"/>
    </row>
    <row r="105" spans="2:29" x14ac:dyDescent="0.25"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67"/>
      <c r="M105" s="67"/>
      <c r="N105" s="67"/>
      <c r="O105" s="67"/>
      <c r="P105" s="67"/>
      <c r="Q105" s="67"/>
      <c r="R105" s="67"/>
      <c r="S105" s="67"/>
      <c r="T105" s="67"/>
      <c r="U105" s="67"/>
      <c r="V105" s="67"/>
      <c r="W105" s="67"/>
      <c r="X105" s="67"/>
      <c r="Y105" s="67"/>
      <c r="Z105" s="67"/>
      <c r="AA105" s="67"/>
      <c r="AB105" s="67"/>
      <c r="AC105" s="67"/>
    </row>
    <row r="106" spans="2:29" x14ac:dyDescent="0.25"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67"/>
      <c r="M106" s="67"/>
      <c r="N106" s="67"/>
      <c r="O106" s="67"/>
      <c r="P106" s="67"/>
      <c r="Q106" s="67"/>
      <c r="R106" s="67"/>
      <c r="S106" s="67"/>
      <c r="T106" s="67"/>
      <c r="U106" s="67"/>
      <c r="V106" s="67"/>
      <c r="W106" s="67"/>
      <c r="X106" s="67"/>
      <c r="Y106" s="67"/>
      <c r="Z106" s="67"/>
      <c r="AA106" s="67"/>
      <c r="AB106" s="67"/>
      <c r="AC106" s="67"/>
    </row>
    <row r="107" spans="2:29" x14ac:dyDescent="0.25"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</row>
    <row r="108" spans="2:29" x14ac:dyDescent="0.25"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</row>
    <row r="109" spans="2:29" x14ac:dyDescent="0.25"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</row>
    <row r="110" spans="2:29" x14ac:dyDescent="0.25"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</row>
    <row r="111" spans="2:29" x14ac:dyDescent="0.25"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/>
      <c r="W111" s="67"/>
      <c r="X111" s="67"/>
      <c r="Y111" s="67"/>
      <c r="Z111" s="67"/>
      <c r="AA111" s="67"/>
      <c r="AB111" s="67"/>
      <c r="AC111" s="67"/>
    </row>
    <row r="112" spans="2:29" x14ac:dyDescent="0.25"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  <c r="AA112" s="67"/>
      <c r="AB112" s="67"/>
      <c r="AC112" s="67"/>
    </row>
    <row r="113" spans="2:29" x14ac:dyDescent="0.25"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67"/>
      <c r="M113" s="67"/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  <c r="AA113" s="67"/>
      <c r="AB113" s="67"/>
      <c r="AC113" s="67"/>
    </row>
    <row r="114" spans="2:29" x14ac:dyDescent="0.25"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</row>
    <row r="115" spans="2:29" x14ac:dyDescent="0.25"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67"/>
      <c r="M115" s="67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</row>
    <row r="116" spans="2:29" x14ac:dyDescent="0.25"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67"/>
      <c r="M116" s="67"/>
      <c r="N116" s="67"/>
      <c r="O116" s="67"/>
      <c r="P116" s="67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</row>
    <row r="117" spans="2:29" x14ac:dyDescent="0.25"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67"/>
      <c r="M117" s="67"/>
      <c r="N117" s="67"/>
      <c r="O117" s="67"/>
      <c r="P117" s="67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</row>
    <row r="118" spans="2:29" x14ac:dyDescent="0.25"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67"/>
      <c r="M118" s="67"/>
      <c r="N118" s="67"/>
      <c r="O118" s="67"/>
      <c r="P118" s="67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</row>
    <row r="119" spans="2:29" x14ac:dyDescent="0.25"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</row>
    <row r="120" spans="2:29" x14ac:dyDescent="0.25"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</row>
    <row r="121" spans="2:29" x14ac:dyDescent="0.25"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</row>
    <row r="122" spans="2:29" x14ac:dyDescent="0.25"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67"/>
      <c r="M122" s="67"/>
      <c r="N122" s="67"/>
      <c r="O122" s="67"/>
      <c r="P122" s="67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</row>
    <row r="123" spans="2:29" x14ac:dyDescent="0.25"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67"/>
      <c r="M123" s="67"/>
      <c r="N123" s="67"/>
      <c r="O123" s="67"/>
      <c r="P123" s="67"/>
      <c r="Q123" s="67"/>
      <c r="R123" s="67"/>
      <c r="S123" s="67"/>
      <c r="T123" s="67"/>
      <c r="U123" s="67"/>
      <c r="V123" s="67"/>
      <c r="W123" s="67"/>
      <c r="X123" s="67"/>
      <c r="Y123" s="67"/>
      <c r="Z123" s="67"/>
      <c r="AA123" s="67"/>
      <c r="AB123" s="67"/>
      <c r="AC123" s="67"/>
    </row>
    <row r="124" spans="2:29" x14ac:dyDescent="0.25"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67"/>
      <c r="M124" s="67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67"/>
      <c r="AA124" s="67"/>
      <c r="AB124" s="67"/>
      <c r="AC124" s="67"/>
    </row>
    <row r="125" spans="2:29" x14ac:dyDescent="0.25"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67"/>
      <c r="M125" s="67"/>
      <c r="N125" s="67"/>
      <c r="O125" s="67"/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67"/>
      <c r="AA125" s="67"/>
      <c r="AB125" s="67"/>
      <c r="AC125" s="67"/>
    </row>
    <row r="126" spans="2:29" x14ac:dyDescent="0.25"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67"/>
      <c r="M126" s="67"/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  <c r="AA126" s="67"/>
      <c r="AB126" s="67"/>
      <c r="AC126" s="67"/>
    </row>
    <row r="127" spans="2:29" x14ac:dyDescent="0.25"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67"/>
      <c r="M127" s="67"/>
      <c r="N127" s="67"/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  <c r="AA127" s="67"/>
      <c r="AB127" s="67"/>
      <c r="AC127" s="67"/>
    </row>
    <row r="128" spans="2:29" x14ac:dyDescent="0.25"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  <c r="AA128" s="67"/>
      <c r="AB128" s="67"/>
      <c r="AC128" s="67"/>
    </row>
    <row r="129" spans="2:29" x14ac:dyDescent="0.25"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L129" s="67"/>
      <c r="M129" s="67"/>
      <c r="N129" s="67"/>
      <c r="O129" s="67"/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  <c r="AA129" s="67"/>
      <c r="AB129" s="67"/>
      <c r="AC129" s="67"/>
    </row>
    <row r="130" spans="2:29" x14ac:dyDescent="0.25"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L130" s="67"/>
      <c r="M130" s="67"/>
      <c r="N130" s="67"/>
      <c r="O130" s="67"/>
      <c r="P130" s="67"/>
      <c r="Q130" s="67"/>
      <c r="R130" s="67"/>
      <c r="S130" s="67"/>
      <c r="T130" s="67"/>
      <c r="U130" s="67"/>
      <c r="V130" s="67"/>
      <c r="W130" s="67"/>
      <c r="X130" s="67"/>
      <c r="Y130" s="67"/>
      <c r="Z130" s="67"/>
      <c r="AA130" s="67"/>
      <c r="AB130" s="67"/>
      <c r="AC130" s="67"/>
    </row>
    <row r="131" spans="2:29" x14ac:dyDescent="0.25"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L131" s="67"/>
      <c r="M131" s="67"/>
      <c r="N131" s="67"/>
      <c r="O131" s="67"/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  <c r="AA131" s="67"/>
      <c r="AB131" s="67"/>
      <c r="AC131" s="67"/>
    </row>
    <row r="132" spans="2:29" x14ac:dyDescent="0.25"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L132" s="67"/>
      <c r="M132" s="67"/>
      <c r="N132" s="67"/>
      <c r="O132" s="67"/>
      <c r="P132" s="67"/>
      <c r="Q132" s="67"/>
      <c r="R132" s="67"/>
      <c r="S132" s="67"/>
      <c r="T132" s="67"/>
      <c r="U132" s="67"/>
      <c r="V132" s="67"/>
      <c r="W132" s="67"/>
      <c r="X132" s="67"/>
      <c r="Y132" s="67"/>
      <c r="Z132" s="67"/>
      <c r="AA132" s="67"/>
      <c r="AB132" s="67"/>
      <c r="AC132" s="67"/>
    </row>
    <row r="133" spans="2:29" x14ac:dyDescent="0.25"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L133" s="67"/>
      <c r="M133" s="67"/>
      <c r="N133" s="67"/>
      <c r="O133" s="67"/>
      <c r="P133" s="67"/>
      <c r="Q133" s="67"/>
      <c r="R133" s="67"/>
      <c r="S133" s="67"/>
      <c r="T133" s="67"/>
      <c r="U133" s="67"/>
      <c r="V133" s="67"/>
      <c r="W133" s="67"/>
      <c r="X133" s="67"/>
      <c r="Y133" s="67"/>
      <c r="Z133" s="67"/>
      <c r="AA133" s="67"/>
      <c r="AB133" s="67"/>
      <c r="AC133" s="67"/>
    </row>
    <row r="134" spans="2:29" x14ac:dyDescent="0.25"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7"/>
      <c r="Y134" s="67"/>
      <c r="Z134" s="67"/>
      <c r="AA134" s="67"/>
      <c r="AB134" s="67"/>
      <c r="AC134" s="67"/>
    </row>
    <row r="135" spans="2:29" x14ac:dyDescent="0.25"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L135" s="67"/>
      <c r="M135" s="67"/>
      <c r="N135" s="67"/>
      <c r="O135" s="67"/>
      <c r="P135" s="67"/>
      <c r="Q135" s="67"/>
      <c r="R135" s="67"/>
      <c r="S135" s="67"/>
      <c r="T135" s="67"/>
      <c r="U135" s="67"/>
      <c r="V135" s="67"/>
      <c r="W135" s="67"/>
      <c r="X135" s="67"/>
      <c r="Y135" s="67"/>
      <c r="Z135" s="67"/>
      <c r="AA135" s="67"/>
      <c r="AB135" s="67"/>
      <c r="AC135" s="67"/>
    </row>
    <row r="136" spans="2:29" x14ac:dyDescent="0.25"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L136" s="67"/>
      <c r="M136" s="67"/>
      <c r="N136" s="67"/>
      <c r="O136" s="67"/>
      <c r="P136" s="67"/>
      <c r="Q136" s="67"/>
      <c r="R136" s="67"/>
      <c r="S136" s="67"/>
      <c r="T136" s="67"/>
      <c r="U136" s="67"/>
      <c r="V136" s="67"/>
      <c r="W136" s="67"/>
      <c r="X136" s="67"/>
      <c r="Y136" s="67"/>
      <c r="Z136" s="67"/>
      <c r="AA136" s="67"/>
      <c r="AB136" s="67"/>
      <c r="AC136" s="67"/>
    </row>
    <row r="137" spans="2:29" x14ac:dyDescent="0.25"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L137" s="67"/>
      <c r="M137" s="67"/>
      <c r="N137" s="67"/>
      <c r="O137" s="67"/>
      <c r="P137" s="67"/>
      <c r="Q137" s="67"/>
      <c r="R137" s="67"/>
      <c r="S137" s="67"/>
      <c r="T137" s="67"/>
      <c r="U137" s="67"/>
      <c r="V137" s="67"/>
      <c r="W137" s="67"/>
      <c r="X137" s="67"/>
      <c r="Y137" s="67"/>
      <c r="Z137" s="67"/>
      <c r="AA137" s="67"/>
      <c r="AB137" s="67"/>
      <c r="AC137" s="67"/>
    </row>
    <row r="138" spans="2:29" x14ac:dyDescent="0.25"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L138" s="67"/>
      <c r="M138" s="67"/>
      <c r="N138" s="67"/>
      <c r="O138" s="67"/>
      <c r="P138" s="67"/>
      <c r="Q138" s="67"/>
      <c r="R138" s="67"/>
      <c r="S138" s="67"/>
      <c r="T138" s="67"/>
      <c r="U138" s="67"/>
      <c r="V138" s="67"/>
      <c r="W138" s="67"/>
      <c r="X138" s="67"/>
      <c r="Y138" s="67"/>
      <c r="Z138" s="67"/>
      <c r="AA138" s="67"/>
      <c r="AB138" s="67"/>
      <c r="AC138" s="67"/>
    </row>
    <row r="139" spans="2:29" x14ac:dyDescent="0.25"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L139" s="67"/>
      <c r="M139" s="67"/>
      <c r="N139" s="67"/>
      <c r="O139" s="67"/>
      <c r="P139" s="67"/>
      <c r="Q139" s="67"/>
      <c r="R139" s="67"/>
      <c r="S139" s="67"/>
      <c r="T139" s="67"/>
      <c r="U139" s="67"/>
      <c r="V139" s="67"/>
      <c r="W139" s="67"/>
      <c r="X139" s="67"/>
      <c r="Y139" s="67"/>
      <c r="Z139" s="67"/>
      <c r="AA139" s="67"/>
      <c r="AB139" s="67"/>
      <c r="AC139" s="67"/>
    </row>
    <row r="140" spans="2:29" x14ac:dyDescent="0.25"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</row>
    <row r="141" spans="2:29" x14ac:dyDescent="0.25"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L141" s="67"/>
      <c r="M141" s="67"/>
      <c r="N141" s="67"/>
      <c r="O141" s="67"/>
      <c r="P141" s="67"/>
      <c r="Q141" s="67"/>
      <c r="R141" s="67"/>
      <c r="S141" s="67"/>
      <c r="T141" s="67"/>
      <c r="U141" s="67"/>
      <c r="V141" s="67"/>
      <c r="W141" s="67"/>
      <c r="X141" s="67"/>
      <c r="Y141" s="67"/>
      <c r="Z141" s="67"/>
      <c r="AA141" s="67"/>
      <c r="AB141" s="67"/>
      <c r="AC141" s="67"/>
    </row>
    <row r="142" spans="2:29" x14ac:dyDescent="0.25"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L142" s="67"/>
      <c r="M142" s="67"/>
      <c r="N142" s="67"/>
      <c r="O142" s="67"/>
      <c r="P142" s="67"/>
      <c r="Q142" s="67"/>
      <c r="R142" s="67"/>
      <c r="S142" s="67"/>
      <c r="T142" s="67"/>
      <c r="U142" s="67"/>
      <c r="V142" s="67"/>
      <c r="W142" s="67"/>
      <c r="X142" s="67"/>
      <c r="Y142" s="67"/>
      <c r="Z142" s="67"/>
      <c r="AA142" s="67"/>
      <c r="AB142" s="67"/>
      <c r="AC142" s="67"/>
    </row>
    <row r="143" spans="2:29" x14ac:dyDescent="0.25"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L143" s="67"/>
      <c r="M143" s="67"/>
      <c r="N143" s="67"/>
      <c r="O143" s="67"/>
      <c r="P143" s="67"/>
      <c r="Q143" s="67"/>
      <c r="R143" s="67"/>
      <c r="S143" s="67"/>
      <c r="T143" s="67"/>
      <c r="U143" s="67"/>
      <c r="V143" s="67"/>
      <c r="W143" s="67"/>
      <c r="X143" s="67"/>
      <c r="Y143" s="67"/>
      <c r="Z143" s="67"/>
      <c r="AA143" s="67"/>
      <c r="AB143" s="67"/>
      <c r="AC143" s="67"/>
    </row>
    <row r="144" spans="2:29" x14ac:dyDescent="0.25"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L144" s="67"/>
      <c r="M144" s="67"/>
      <c r="N144" s="67"/>
      <c r="O144" s="67"/>
      <c r="P144" s="67"/>
      <c r="Q144" s="67"/>
      <c r="R144" s="67"/>
      <c r="S144" s="67"/>
      <c r="T144" s="67"/>
      <c r="U144" s="67"/>
      <c r="V144" s="67"/>
      <c r="W144" s="67"/>
      <c r="X144" s="67"/>
      <c r="Y144" s="67"/>
      <c r="Z144" s="67"/>
      <c r="AA144" s="67"/>
      <c r="AB144" s="67"/>
      <c r="AC144" s="67"/>
    </row>
    <row r="145" spans="2:29" x14ac:dyDescent="0.25"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L145" s="67"/>
      <c r="M145" s="67"/>
      <c r="N145" s="67"/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67"/>
      <c r="AA145" s="67"/>
      <c r="AB145" s="67"/>
      <c r="AC145" s="67"/>
    </row>
    <row r="146" spans="2:29" x14ac:dyDescent="0.25"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L146" s="67"/>
      <c r="M146" s="67"/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67"/>
      <c r="AA146" s="67"/>
      <c r="AB146" s="67"/>
      <c r="AC146" s="67"/>
    </row>
    <row r="147" spans="2:29" x14ac:dyDescent="0.25"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L147" s="67"/>
      <c r="M147" s="67"/>
      <c r="N147" s="67"/>
      <c r="O147" s="67"/>
      <c r="P147" s="67"/>
      <c r="Q147" s="67"/>
      <c r="R147" s="67"/>
      <c r="S147" s="67"/>
      <c r="T147" s="67"/>
      <c r="U147" s="67"/>
      <c r="V147" s="67"/>
      <c r="W147" s="67"/>
      <c r="X147" s="67"/>
      <c r="Y147" s="67"/>
      <c r="Z147" s="67"/>
      <c r="AA147" s="67"/>
      <c r="AB147" s="67"/>
      <c r="AC147" s="67"/>
    </row>
    <row r="148" spans="2:29" x14ac:dyDescent="0.25"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67"/>
      <c r="AA148" s="67"/>
      <c r="AB148" s="67"/>
      <c r="AC148" s="67"/>
    </row>
    <row r="149" spans="2:29" x14ac:dyDescent="0.25"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 s="67"/>
      <c r="S149" s="67"/>
      <c r="T149" s="67"/>
      <c r="U149" s="67"/>
      <c r="V149" s="67"/>
      <c r="W149" s="67"/>
      <c r="X149" s="67"/>
      <c r="Y149" s="67"/>
      <c r="Z149" s="67"/>
      <c r="AA149" s="67"/>
      <c r="AB149" s="67"/>
      <c r="AC149" s="67"/>
    </row>
    <row r="150" spans="2:29" x14ac:dyDescent="0.25"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</row>
    <row r="151" spans="2:29" x14ac:dyDescent="0.25"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  <c r="AA151" s="67"/>
      <c r="AB151" s="67"/>
      <c r="AC151" s="67"/>
    </row>
    <row r="152" spans="2:29" x14ac:dyDescent="0.25"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67"/>
      <c r="Z152" s="67"/>
      <c r="AA152" s="67"/>
      <c r="AB152" s="67"/>
      <c r="AC152" s="67"/>
    </row>
    <row r="153" spans="2:29" x14ac:dyDescent="0.25"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67"/>
      <c r="Z153" s="67"/>
      <c r="AA153" s="67"/>
      <c r="AB153" s="67"/>
      <c r="AC153" s="67"/>
    </row>
    <row r="154" spans="2:29" x14ac:dyDescent="0.25"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67"/>
      <c r="Z154" s="67"/>
      <c r="AA154" s="67"/>
      <c r="AB154" s="67"/>
      <c r="AC154" s="67"/>
    </row>
    <row r="155" spans="2:29" x14ac:dyDescent="0.25"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67"/>
      <c r="Z155" s="67"/>
      <c r="AA155" s="67"/>
      <c r="AB155" s="67"/>
      <c r="AC155" s="67"/>
    </row>
    <row r="156" spans="2:29" x14ac:dyDescent="0.25"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67"/>
      <c r="Z156" s="67"/>
      <c r="AA156" s="67"/>
      <c r="AB156" s="67"/>
      <c r="AC156" s="67"/>
    </row>
    <row r="157" spans="2:29" x14ac:dyDescent="0.25"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67"/>
      <c r="Z157" s="67"/>
      <c r="AA157" s="67"/>
      <c r="AB157" s="67"/>
      <c r="AC157" s="67"/>
    </row>
    <row r="158" spans="2:29" x14ac:dyDescent="0.25"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67"/>
      <c r="Z158" s="67"/>
      <c r="AA158" s="67"/>
      <c r="AB158" s="67"/>
      <c r="AC158" s="67"/>
    </row>
    <row r="159" spans="2:29" x14ac:dyDescent="0.25"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67"/>
      <c r="Z159" s="67"/>
      <c r="AA159" s="67"/>
      <c r="AB159" s="67"/>
      <c r="AC159" s="67"/>
    </row>
    <row r="160" spans="2:29" x14ac:dyDescent="0.25"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67"/>
      <c r="M160" s="67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7"/>
      <c r="Y160" s="67"/>
      <c r="Z160" s="67"/>
      <c r="AA160" s="67"/>
      <c r="AB160" s="67"/>
      <c r="AC160" s="67"/>
    </row>
    <row r="161" spans="2:29" x14ac:dyDescent="0.25"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67"/>
      <c r="AA161" s="67"/>
      <c r="AB161" s="67"/>
      <c r="AC161" s="67"/>
    </row>
    <row r="162" spans="2:29" x14ac:dyDescent="0.25"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L162" s="67"/>
      <c r="M162" s="67"/>
      <c r="N162" s="67"/>
      <c r="O162" s="67"/>
      <c r="P162" s="67"/>
      <c r="Q162" s="67"/>
      <c r="R162" s="67"/>
      <c r="S162" s="67"/>
      <c r="T162" s="67"/>
      <c r="U162" s="67"/>
      <c r="V162" s="67"/>
      <c r="W162" s="67"/>
      <c r="X162" s="67"/>
      <c r="Y162" s="67"/>
      <c r="Z162" s="67"/>
      <c r="AA162" s="67"/>
      <c r="AB162" s="67"/>
      <c r="AC162" s="67"/>
    </row>
    <row r="163" spans="2:29" x14ac:dyDescent="0.25"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L163" s="67"/>
      <c r="M163" s="67"/>
      <c r="N163" s="67"/>
      <c r="O163" s="67"/>
      <c r="P163" s="67"/>
      <c r="Q163" s="67"/>
      <c r="R163" s="67"/>
      <c r="S163" s="67"/>
      <c r="T163" s="67"/>
      <c r="U163" s="67"/>
      <c r="V163" s="67"/>
      <c r="W163" s="67"/>
      <c r="X163" s="67"/>
      <c r="Y163" s="67"/>
      <c r="Z163" s="67"/>
      <c r="AA163" s="67"/>
      <c r="AB163" s="67"/>
      <c r="AC163" s="67"/>
    </row>
    <row r="164" spans="2:29" x14ac:dyDescent="0.25">
      <c r="B164" s="67"/>
      <c r="C164" s="67"/>
      <c r="D164" s="67"/>
      <c r="E164" s="67"/>
      <c r="F164" s="67"/>
      <c r="G164" s="67"/>
      <c r="H164" s="67"/>
      <c r="I164" s="67"/>
      <c r="J164" s="67"/>
      <c r="K164" s="67"/>
      <c r="L164" s="67"/>
      <c r="M164" s="67"/>
      <c r="N164" s="67"/>
      <c r="O164" s="67"/>
      <c r="P164" s="67"/>
      <c r="Q164" s="67"/>
      <c r="R164" s="67"/>
      <c r="S164" s="67"/>
      <c r="T164" s="67"/>
      <c r="U164" s="67"/>
      <c r="V164" s="67"/>
      <c r="W164" s="67"/>
      <c r="X164" s="67"/>
      <c r="Y164" s="67"/>
      <c r="Z164" s="67"/>
      <c r="AA164" s="67"/>
      <c r="AB164" s="67"/>
      <c r="AC164" s="67"/>
    </row>
    <row r="165" spans="2:29" x14ac:dyDescent="0.25"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L165" s="67"/>
      <c r="M165" s="67"/>
      <c r="N165" s="67"/>
      <c r="O165" s="67"/>
      <c r="P165" s="67"/>
      <c r="Q165" s="67"/>
      <c r="R165" s="67"/>
      <c r="S165" s="67"/>
      <c r="T165" s="67"/>
      <c r="U165" s="67"/>
      <c r="V165" s="67"/>
      <c r="W165" s="67"/>
      <c r="X165" s="67"/>
      <c r="Y165" s="67"/>
      <c r="Z165" s="67"/>
      <c r="AA165" s="67"/>
      <c r="AB165" s="67"/>
      <c r="AC165" s="67"/>
    </row>
    <row r="166" spans="2:29" x14ac:dyDescent="0.25">
      <c r="B166" s="67"/>
      <c r="C166" s="67"/>
      <c r="D166" s="67"/>
      <c r="E166" s="67"/>
      <c r="F166" s="67"/>
      <c r="G166" s="67"/>
      <c r="H166" s="67"/>
      <c r="I166" s="67"/>
      <c r="J166" s="67"/>
      <c r="K166" s="67"/>
      <c r="L166" s="67"/>
      <c r="M166" s="67"/>
      <c r="N166" s="67"/>
      <c r="O166" s="67"/>
      <c r="P166" s="67"/>
      <c r="Q166" s="67"/>
      <c r="R166" s="67"/>
      <c r="S166" s="67"/>
      <c r="T166" s="67"/>
      <c r="U166" s="67"/>
      <c r="V166" s="67"/>
      <c r="W166" s="67"/>
      <c r="X166" s="67"/>
      <c r="Y166" s="67"/>
      <c r="Z166" s="67"/>
      <c r="AA166" s="67"/>
      <c r="AB166" s="67"/>
      <c r="AC166" s="67"/>
    </row>
    <row r="167" spans="2:29" x14ac:dyDescent="0.25"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  <c r="AA167" s="67"/>
      <c r="AB167" s="67"/>
      <c r="AC167" s="67"/>
    </row>
    <row r="168" spans="2:29" x14ac:dyDescent="0.25">
      <c r="B168" s="67"/>
      <c r="C168" s="67"/>
      <c r="D168" s="67"/>
      <c r="E168" s="67"/>
      <c r="F168" s="67"/>
      <c r="G168" s="67"/>
      <c r="H168" s="67"/>
      <c r="I168" s="67"/>
      <c r="J168" s="67"/>
      <c r="K168" s="67"/>
      <c r="L168" s="67"/>
      <c r="M168" s="67"/>
      <c r="N168" s="67"/>
      <c r="O168" s="67"/>
      <c r="P168" s="67"/>
      <c r="Q168" s="67"/>
      <c r="R168" s="67"/>
      <c r="S168" s="67"/>
      <c r="T168" s="67"/>
      <c r="U168" s="67"/>
      <c r="V168" s="67"/>
      <c r="W168" s="67"/>
      <c r="X168" s="67"/>
      <c r="Y168" s="67"/>
      <c r="Z168" s="67"/>
      <c r="AA168" s="67"/>
      <c r="AB168" s="67"/>
      <c r="AC168" s="67"/>
    </row>
    <row r="169" spans="2:29" x14ac:dyDescent="0.25"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L169" s="67"/>
      <c r="M169" s="67"/>
      <c r="N169" s="67"/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67"/>
      <c r="AA169" s="67"/>
      <c r="AB169" s="67"/>
      <c r="AC169" s="67"/>
    </row>
    <row r="170" spans="2:29" x14ac:dyDescent="0.25">
      <c r="B170" s="67"/>
      <c r="C170" s="67"/>
      <c r="D170" s="67"/>
      <c r="E170" s="67"/>
      <c r="F170" s="67"/>
      <c r="G170" s="67"/>
      <c r="H170" s="67"/>
      <c r="I170" s="67"/>
      <c r="J170" s="67"/>
      <c r="K170" s="67"/>
      <c r="L170" s="67"/>
      <c r="M170" s="67"/>
      <c r="N170" s="67"/>
      <c r="O170" s="67"/>
      <c r="P170" s="67"/>
      <c r="Q170" s="67"/>
      <c r="R170" s="67"/>
      <c r="S170" s="67"/>
      <c r="T170" s="67"/>
      <c r="U170" s="67"/>
      <c r="V170" s="67"/>
      <c r="W170" s="67"/>
      <c r="X170" s="67"/>
      <c r="Y170" s="67"/>
      <c r="Z170" s="67"/>
      <c r="AA170" s="67"/>
      <c r="AB170" s="67"/>
      <c r="AC170" s="67"/>
    </row>
    <row r="171" spans="2:29" x14ac:dyDescent="0.25"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L171" s="67"/>
      <c r="M171" s="67"/>
      <c r="N171" s="67"/>
      <c r="O171" s="67"/>
      <c r="P171" s="67"/>
      <c r="Q171" s="67"/>
      <c r="R171" s="67"/>
      <c r="S171" s="67"/>
      <c r="T171" s="67"/>
      <c r="U171" s="67"/>
      <c r="V171" s="67"/>
      <c r="W171" s="67"/>
      <c r="X171" s="67"/>
      <c r="Y171" s="67"/>
      <c r="Z171" s="67"/>
      <c r="AA171" s="67"/>
      <c r="AB171" s="67"/>
      <c r="AC171" s="67"/>
    </row>
    <row r="172" spans="2:29" x14ac:dyDescent="0.25">
      <c r="B172" s="67"/>
      <c r="C172" s="67"/>
      <c r="D172" s="67"/>
      <c r="E172" s="67"/>
      <c r="F172" s="67"/>
      <c r="G172" s="67"/>
      <c r="H172" s="67"/>
      <c r="I172" s="67"/>
      <c r="J172" s="67"/>
      <c r="K172" s="67"/>
      <c r="L172" s="67"/>
      <c r="M172" s="67"/>
      <c r="N172" s="67"/>
      <c r="O172" s="67"/>
      <c r="P172" s="67"/>
      <c r="Q172" s="67"/>
      <c r="R172" s="67"/>
      <c r="S172" s="67"/>
      <c r="T172" s="67"/>
      <c r="U172" s="67"/>
      <c r="V172" s="67"/>
      <c r="W172" s="67"/>
      <c r="X172" s="67"/>
      <c r="Y172" s="67"/>
      <c r="Z172" s="67"/>
      <c r="AA172" s="67"/>
      <c r="AB172" s="67"/>
      <c r="AC172" s="67"/>
    </row>
    <row r="173" spans="2:29" x14ac:dyDescent="0.25"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L173" s="67"/>
      <c r="M173" s="67"/>
      <c r="N173" s="67"/>
      <c r="O173" s="67"/>
      <c r="P173" s="67"/>
      <c r="Q173" s="67"/>
      <c r="R173" s="67"/>
      <c r="S173" s="67"/>
      <c r="T173" s="67"/>
      <c r="U173" s="67"/>
      <c r="V173" s="67"/>
      <c r="W173" s="67"/>
      <c r="X173" s="67"/>
      <c r="Y173" s="67"/>
      <c r="Z173" s="67"/>
      <c r="AA173" s="67"/>
      <c r="AB173" s="67"/>
      <c r="AC173" s="67"/>
    </row>
    <row r="174" spans="2:29" x14ac:dyDescent="0.25">
      <c r="B174" s="67"/>
      <c r="C174" s="67"/>
      <c r="D174" s="67"/>
      <c r="E174" s="67"/>
      <c r="F174" s="67"/>
      <c r="G174" s="67"/>
      <c r="H174" s="67"/>
      <c r="I174" s="67"/>
      <c r="J174" s="67"/>
      <c r="K174" s="67"/>
      <c r="L174" s="67"/>
      <c r="M174" s="67"/>
      <c r="N174" s="67"/>
      <c r="O174" s="67"/>
      <c r="P174" s="67"/>
      <c r="Q174" s="67"/>
      <c r="R174" s="67"/>
      <c r="S174" s="67"/>
      <c r="T174" s="67"/>
      <c r="U174" s="67"/>
      <c r="V174" s="67"/>
      <c r="W174" s="67"/>
      <c r="X174" s="67"/>
      <c r="Y174" s="67"/>
      <c r="Z174" s="67"/>
      <c r="AA174" s="67"/>
      <c r="AB174" s="67"/>
      <c r="AC174" s="67"/>
    </row>
    <row r="175" spans="2:29" x14ac:dyDescent="0.25">
      <c r="B175" s="67"/>
      <c r="C175" s="67"/>
      <c r="D175" s="67"/>
      <c r="E175" s="67"/>
      <c r="F175" s="67"/>
      <c r="G175" s="67"/>
      <c r="H175" s="67"/>
      <c r="I175" s="67"/>
      <c r="J175" s="67"/>
      <c r="K175" s="67"/>
      <c r="L175" s="67"/>
      <c r="M175" s="67"/>
      <c r="N175" s="67"/>
      <c r="O175" s="67"/>
      <c r="P175" s="67"/>
      <c r="Q175" s="67"/>
      <c r="R175" s="67"/>
      <c r="S175" s="67"/>
      <c r="T175" s="67"/>
      <c r="U175" s="67"/>
      <c r="V175" s="67"/>
      <c r="W175" s="67"/>
      <c r="X175" s="67"/>
      <c r="Y175" s="67"/>
      <c r="Z175" s="67"/>
      <c r="AA175" s="67"/>
      <c r="AB175" s="67"/>
      <c r="AC175" s="67"/>
    </row>
    <row r="176" spans="2:29" x14ac:dyDescent="0.25">
      <c r="B176" s="67"/>
      <c r="C176" s="67"/>
      <c r="D176" s="67"/>
      <c r="E176" s="67"/>
      <c r="F176" s="67"/>
      <c r="G176" s="67"/>
      <c r="H176" s="67"/>
      <c r="I176" s="67"/>
      <c r="J176" s="67"/>
      <c r="K176" s="67"/>
      <c r="L176" s="67"/>
      <c r="M176" s="67"/>
      <c r="N176" s="67"/>
      <c r="O176" s="67"/>
      <c r="P176" s="67"/>
      <c r="Q176" s="67"/>
      <c r="R176" s="67"/>
      <c r="S176" s="67"/>
      <c r="T176" s="67"/>
      <c r="U176" s="67"/>
      <c r="V176" s="67"/>
      <c r="W176" s="67"/>
      <c r="X176" s="67"/>
      <c r="Y176" s="67"/>
      <c r="Z176" s="67"/>
      <c r="AA176" s="67"/>
      <c r="AB176" s="67"/>
      <c r="AC176" s="67"/>
    </row>
    <row r="177" spans="2:29" x14ac:dyDescent="0.25">
      <c r="B177" s="67"/>
      <c r="C177" s="67"/>
      <c r="D177" s="67"/>
      <c r="E177" s="67"/>
      <c r="F177" s="67"/>
      <c r="G177" s="67"/>
      <c r="H177" s="67"/>
      <c r="I177" s="67"/>
      <c r="J177" s="67"/>
      <c r="K177" s="67"/>
      <c r="L177" s="67"/>
      <c r="M177" s="67"/>
      <c r="N177" s="67"/>
      <c r="O177" s="67"/>
      <c r="P177" s="67"/>
      <c r="Q177" s="67"/>
      <c r="R177" s="67"/>
      <c r="S177" s="67"/>
      <c r="T177" s="67"/>
      <c r="U177" s="67"/>
      <c r="V177" s="67"/>
      <c r="W177" s="67"/>
      <c r="X177" s="67"/>
      <c r="Y177" s="67"/>
      <c r="Z177" s="67"/>
      <c r="AA177" s="67"/>
      <c r="AB177" s="67"/>
      <c r="AC177" s="67"/>
    </row>
    <row r="178" spans="2:29" x14ac:dyDescent="0.25">
      <c r="B178" s="67"/>
      <c r="C178" s="67"/>
      <c r="D178" s="67"/>
      <c r="E178" s="67"/>
      <c r="F178" s="67"/>
      <c r="G178" s="67"/>
      <c r="H178" s="67"/>
      <c r="I178" s="67"/>
      <c r="J178" s="67"/>
      <c r="K178" s="67"/>
      <c r="L178" s="67"/>
      <c r="M178" s="67"/>
      <c r="N178" s="67"/>
      <c r="O178" s="67"/>
      <c r="P178" s="67"/>
      <c r="Q178" s="67"/>
      <c r="R178" s="67"/>
      <c r="S178" s="67"/>
      <c r="T178" s="67"/>
      <c r="U178" s="67"/>
      <c r="V178" s="67"/>
      <c r="W178" s="67"/>
      <c r="X178" s="67"/>
      <c r="Y178" s="67"/>
      <c r="Z178" s="67"/>
      <c r="AA178" s="67"/>
      <c r="AB178" s="67"/>
      <c r="AC178" s="67"/>
    </row>
    <row r="179" spans="2:29" x14ac:dyDescent="0.25">
      <c r="B179" s="67"/>
      <c r="C179" s="67"/>
      <c r="D179" s="67"/>
      <c r="E179" s="67"/>
      <c r="F179" s="67"/>
      <c r="G179" s="67"/>
      <c r="H179" s="67"/>
      <c r="I179" s="67"/>
      <c r="J179" s="67"/>
      <c r="K179" s="67"/>
      <c r="L179" s="67"/>
      <c r="M179" s="67"/>
      <c r="N179" s="67"/>
      <c r="O179" s="67"/>
      <c r="P179" s="67"/>
      <c r="Q179" s="67"/>
      <c r="R179" s="67"/>
      <c r="S179" s="67"/>
      <c r="T179" s="67"/>
      <c r="U179" s="67"/>
      <c r="V179" s="67"/>
      <c r="W179" s="67"/>
      <c r="X179" s="67"/>
      <c r="Y179" s="67"/>
      <c r="Z179" s="67"/>
      <c r="AA179" s="67"/>
      <c r="AB179" s="67"/>
      <c r="AC179" s="67"/>
    </row>
    <row r="180" spans="2:29" x14ac:dyDescent="0.25">
      <c r="B180" s="67"/>
      <c r="C180" s="67"/>
      <c r="D180" s="67"/>
      <c r="E180" s="67"/>
      <c r="F180" s="67"/>
      <c r="G180" s="67"/>
      <c r="H180" s="67"/>
      <c r="I180" s="67"/>
      <c r="J180" s="67"/>
      <c r="K180" s="67"/>
      <c r="L180" s="67"/>
      <c r="M180" s="67"/>
      <c r="N180" s="67"/>
      <c r="O180" s="67"/>
      <c r="P180" s="67"/>
      <c r="Q180" s="67"/>
      <c r="R180" s="67"/>
      <c r="S180" s="67"/>
      <c r="T180" s="67"/>
      <c r="U180" s="67"/>
      <c r="V180" s="67"/>
      <c r="W180" s="67"/>
      <c r="X180" s="67"/>
      <c r="Y180" s="67"/>
      <c r="Z180" s="67"/>
      <c r="AA180" s="67"/>
      <c r="AB180" s="67"/>
      <c r="AC180" s="67"/>
    </row>
    <row r="181" spans="2:29" x14ac:dyDescent="0.25">
      <c r="B181" s="67"/>
      <c r="C181" s="67"/>
      <c r="D181" s="67"/>
      <c r="E181" s="67"/>
      <c r="F181" s="67"/>
      <c r="G181" s="67"/>
      <c r="H181" s="67"/>
      <c r="I181" s="67"/>
      <c r="J181" s="67"/>
      <c r="K181" s="67"/>
      <c r="L181" s="67"/>
      <c r="M181" s="67"/>
      <c r="N181" s="67"/>
      <c r="O181" s="67"/>
      <c r="P181" s="67"/>
      <c r="Q181" s="67"/>
      <c r="R181" s="67"/>
      <c r="S181" s="67"/>
      <c r="T181" s="67"/>
      <c r="U181" s="67"/>
      <c r="V181" s="67"/>
      <c r="W181" s="67"/>
      <c r="X181" s="67"/>
      <c r="Y181" s="67"/>
      <c r="Z181" s="67"/>
      <c r="AA181" s="67"/>
      <c r="AB181" s="67"/>
      <c r="AC181" s="67"/>
    </row>
    <row r="182" spans="2:29" x14ac:dyDescent="0.25">
      <c r="B182" s="67"/>
      <c r="C182" s="67"/>
      <c r="D182" s="67"/>
      <c r="E182" s="67"/>
      <c r="F182" s="67"/>
      <c r="G182" s="67"/>
      <c r="H182" s="67"/>
      <c r="I182" s="67"/>
      <c r="J182" s="67"/>
      <c r="K182" s="67"/>
      <c r="L182" s="67"/>
      <c r="M182" s="67"/>
      <c r="N182" s="67"/>
      <c r="O182" s="67"/>
      <c r="P182" s="67"/>
      <c r="Q182" s="67"/>
      <c r="R182" s="67"/>
      <c r="S182" s="67"/>
      <c r="T182" s="67"/>
      <c r="U182" s="67"/>
      <c r="V182" s="67"/>
      <c r="W182" s="67"/>
      <c r="X182" s="67"/>
      <c r="Y182" s="67"/>
      <c r="Z182" s="67"/>
      <c r="AA182" s="67"/>
      <c r="AB182" s="67"/>
      <c r="AC182" s="67"/>
    </row>
    <row r="183" spans="2:29" x14ac:dyDescent="0.25">
      <c r="B183" s="67"/>
      <c r="C183" s="67"/>
      <c r="D183" s="67"/>
      <c r="E183" s="67"/>
      <c r="F183" s="67"/>
      <c r="G183" s="67"/>
      <c r="H183" s="67"/>
      <c r="I183" s="67"/>
      <c r="J183" s="67"/>
      <c r="K183" s="67"/>
      <c r="L183" s="67"/>
      <c r="M183" s="67"/>
      <c r="N183" s="67"/>
      <c r="O183" s="67"/>
      <c r="P183" s="67"/>
      <c r="Q183" s="67"/>
      <c r="R183" s="67"/>
      <c r="S183" s="67"/>
      <c r="T183" s="67"/>
      <c r="U183" s="67"/>
      <c r="V183" s="67"/>
      <c r="W183" s="67"/>
      <c r="X183" s="67"/>
      <c r="Y183" s="67"/>
      <c r="Z183" s="67"/>
      <c r="AA183" s="67"/>
      <c r="AB183" s="67"/>
      <c r="AC183" s="67"/>
    </row>
    <row r="184" spans="2:29" x14ac:dyDescent="0.25">
      <c r="B184" s="67"/>
      <c r="C184" s="67"/>
      <c r="D184" s="67"/>
      <c r="E184" s="67"/>
      <c r="F184" s="67"/>
      <c r="G184" s="67"/>
      <c r="H184" s="67"/>
      <c r="I184" s="67"/>
      <c r="J184" s="67"/>
      <c r="K184" s="67"/>
      <c r="L184" s="67"/>
      <c r="M184" s="67"/>
      <c r="N184" s="67"/>
      <c r="O184" s="67"/>
      <c r="P184" s="67"/>
      <c r="Q184" s="67"/>
      <c r="R184" s="67"/>
      <c r="S184" s="67"/>
      <c r="T184" s="67"/>
      <c r="U184" s="67"/>
      <c r="V184" s="67"/>
      <c r="W184" s="67"/>
      <c r="X184" s="67"/>
      <c r="Y184" s="67"/>
      <c r="Z184" s="67"/>
      <c r="AA184" s="67"/>
      <c r="AB184" s="67"/>
      <c r="AC184" s="67"/>
    </row>
    <row r="185" spans="2:29" x14ac:dyDescent="0.25">
      <c r="B185" s="67"/>
      <c r="C185" s="67"/>
      <c r="D185" s="67"/>
      <c r="E185" s="67"/>
      <c r="F185" s="67"/>
      <c r="G185" s="67"/>
      <c r="H185" s="67"/>
      <c r="I185" s="67"/>
      <c r="J185" s="67"/>
      <c r="K185" s="67"/>
      <c r="L185" s="67"/>
      <c r="M185" s="67"/>
      <c r="N185" s="67"/>
      <c r="O185" s="67"/>
      <c r="P185" s="67"/>
      <c r="Q185" s="67"/>
      <c r="R185" s="67"/>
      <c r="S185" s="67"/>
      <c r="T185" s="67"/>
      <c r="U185" s="67"/>
      <c r="V185" s="67"/>
      <c r="W185" s="67"/>
      <c r="X185" s="67"/>
      <c r="Y185" s="67"/>
      <c r="Z185" s="67"/>
      <c r="AA185" s="67"/>
      <c r="AB185" s="67"/>
      <c r="AC185" s="67"/>
    </row>
    <row r="186" spans="2:29" x14ac:dyDescent="0.25">
      <c r="B186" s="67"/>
      <c r="C186" s="67"/>
      <c r="D186" s="67"/>
      <c r="E186" s="67"/>
      <c r="F186" s="67"/>
      <c r="G186" s="67"/>
      <c r="H186" s="67"/>
      <c r="I186" s="67"/>
      <c r="J186" s="67"/>
      <c r="K186" s="67"/>
      <c r="L186" s="67"/>
      <c r="M186" s="67"/>
      <c r="N186" s="67"/>
      <c r="O186" s="67"/>
      <c r="P186" s="67"/>
      <c r="Q186" s="67"/>
      <c r="R186" s="67"/>
      <c r="S186" s="67"/>
      <c r="T186" s="67"/>
      <c r="U186" s="67"/>
      <c r="V186" s="67"/>
      <c r="W186" s="67"/>
      <c r="X186" s="67"/>
      <c r="Y186" s="67"/>
      <c r="Z186" s="67"/>
      <c r="AA186" s="67"/>
      <c r="AB186" s="67"/>
      <c r="AC186" s="67"/>
    </row>
    <row r="187" spans="2:29" x14ac:dyDescent="0.25">
      <c r="B187" s="67"/>
      <c r="C187" s="67"/>
      <c r="D187" s="67"/>
      <c r="E187" s="67"/>
      <c r="F187" s="67"/>
      <c r="G187" s="67"/>
      <c r="H187" s="67"/>
      <c r="I187" s="67"/>
      <c r="J187" s="67"/>
      <c r="K187" s="67"/>
      <c r="L187" s="67"/>
      <c r="M187" s="67"/>
      <c r="N187" s="67"/>
      <c r="O187" s="67"/>
      <c r="P187" s="67"/>
      <c r="Q187" s="67"/>
      <c r="R187" s="67"/>
      <c r="S187" s="67"/>
      <c r="T187" s="67"/>
      <c r="U187" s="67"/>
      <c r="V187" s="67"/>
      <c r="W187" s="67"/>
      <c r="X187" s="67"/>
      <c r="Y187" s="67"/>
      <c r="Z187" s="67"/>
      <c r="AA187" s="67"/>
      <c r="AB187" s="67"/>
      <c r="AC187" s="67"/>
    </row>
    <row r="188" spans="2:29" x14ac:dyDescent="0.25">
      <c r="B188" s="67"/>
      <c r="C188" s="67"/>
      <c r="D188" s="67"/>
      <c r="E188" s="67"/>
      <c r="F188" s="67"/>
      <c r="G188" s="67"/>
      <c r="H188" s="67"/>
      <c r="I188" s="67"/>
      <c r="J188" s="67"/>
      <c r="K188" s="67"/>
      <c r="L188" s="67"/>
      <c r="M188" s="67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  <c r="AA188" s="67"/>
      <c r="AB188" s="67"/>
      <c r="AC188" s="67"/>
    </row>
    <row r="189" spans="2:29" x14ac:dyDescent="0.25">
      <c r="B189" s="67"/>
      <c r="C189" s="67"/>
      <c r="D189" s="67"/>
      <c r="E189" s="67"/>
      <c r="F189" s="67"/>
      <c r="G189" s="67"/>
      <c r="H189" s="67"/>
      <c r="I189" s="67"/>
      <c r="J189" s="67"/>
      <c r="K189" s="67"/>
      <c r="L189" s="67"/>
      <c r="M189" s="67"/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  <c r="AA189" s="67"/>
      <c r="AB189" s="67"/>
      <c r="AC189" s="67"/>
    </row>
    <row r="190" spans="2:29" x14ac:dyDescent="0.25">
      <c r="B190" s="67"/>
      <c r="C190" s="67"/>
      <c r="D190" s="67"/>
      <c r="E190" s="67"/>
      <c r="F190" s="67"/>
      <c r="G190" s="67"/>
      <c r="H190" s="67"/>
      <c r="I190" s="67"/>
      <c r="J190" s="67"/>
      <c r="K190" s="67"/>
      <c r="L190" s="67"/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  <c r="AA190" s="67"/>
      <c r="AB190" s="67"/>
      <c r="AC190" s="67"/>
    </row>
    <row r="191" spans="2:29" x14ac:dyDescent="0.25">
      <c r="B191" s="67"/>
      <c r="C191" s="67"/>
      <c r="D191" s="67"/>
      <c r="E191" s="67"/>
      <c r="F191" s="67"/>
      <c r="G191" s="67"/>
      <c r="H191" s="67"/>
      <c r="I191" s="67"/>
      <c r="J191" s="67"/>
      <c r="K191" s="67"/>
      <c r="L191" s="67"/>
      <c r="M191" s="67"/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  <c r="AA191" s="67"/>
      <c r="AB191" s="67"/>
      <c r="AC191" s="67"/>
    </row>
    <row r="192" spans="2:29" x14ac:dyDescent="0.25">
      <c r="B192" s="67"/>
      <c r="C192" s="67"/>
      <c r="D192" s="67"/>
      <c r="E192" s="67"/>
      <c r="F192" s="67"/>
      <c r="G192" s="67"/>
      <c r="H192" s="67"/>
      <c r="I192" s="67"/>
      <c r="J192" s="67"/>
      <c r="K192" s="67"/>
      <c r="L192" s="67"/>
      <c r="M192" s="67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  <c r="AA192" s="67"/>
      <c r="AB192" s="67"/>
      <c r="AC192" s="67"/>
    </row>
    <row r="193" spans="2:29" x14ac:dyDescent="0.25">
      <c r="B193" s="67"/>
      <c r="C193" s="67"/>
      <c r="D193" s="67"/>
      <c r="E193" s="67"/>
      <c r="F193" s="67"/>
      <c r="G193" s="67"/>
      <c r="H193" s="67"/>
      <c r="I193" s="67"/>
      <c r="J193" s="67"/>
      <c r="K193" s="67"/>
      <c r="L193" s="67"/>
      <c r="M193" s="67"/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  <c r="AA193" s="67"/>
      <c r="AB193" s="67"/>
      <c r="AC193" s="67"/>
    </row>
    <row r="194" spans="2:29" x14ac:dyDescent="0.25">
      <c r="B194" s="67"/>
      <c r="C194" s="67"/>
      <c r="D194" s="67"/>
      <c r="E194" s="67"/>
      <c r="F194" s="67"/>
      <c r="G194" s="67"/>
      <c r="H194" s="67"/>
      <c r="I194" s="67"/>
      <c r="J194" s="67"/>
      <c r="K194" s="67"/>
      <c r="L194" s="67"/>
      <c r="M194" s="67"/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67"/>
      <c r="AA194" s="67"/>
      <c r="AB194" s="67"/>
      <c r="AC194" s="67"/>
    </row>
    <row r="195" spans="2:29" x14ac:dyDescent="0.25">
      <c r="B195" s="67"/>
      <c r="C195" s="67"/>
      <c r="D195" s="67"/>
      <c r="E195" s="67"/>
      <c r="F195" s="67"/>
      <c r="G195" s="67"/>
      <c r="H195" s="67"/>
      <c r="I195" s="67"/>
      <c r="J195" s="67"/>
      <c r="K195" s="67"/>
      <c r="L195" s="67"/>
      <c r="M195" s="67"/>
      <c r="N195" s="67"/>
      <c r="O195" s="67"/>
      <c r="P195" s="67"/>
      <c r="Q195" s="67"/>
      <c r="R195" s="67"/>
      <c r="S195" s="67"/>
      <c r="T195" s="67"/>
      <c r="U195" s="67"/>
      <c r="V195" s="67"/>
      <c r="W195" s="67"/>
      <c r="X195" s="67"/>
      <c r="Y195" s="67"/>
      <c r="Z195" s="67"/>
      <c r="AA195" s="67"/>
      <c r="AB195" s="67"/>
      <c r="AC195" s="67"/>
    </row>
    <row r="196" spans="2:29" x14ac:dyDescent="0.25">
      <c r="B196" s="67"/>
      <c r="C196" s="67"/>
      <c r="D196" s="67"/>
      <c r="E196" s="67"/>
      <c r="F196" s="67"/>
      <c r="G196" s="67"/>
      <c r="H196" s="67"/>
      <c r="I196" s="67"/>
      <c r="J196" s="67"/>
      <c r="K196" s="67"/>
      <c r="L196" s="67"/>
      <c r="M196" s="67"/>
      <c r="N196" s="67"/>
      <c r="O196" s="67"/>
      <c r="P196" s="67"/>
      <c r="Q196" s="67"/>
      <c r="R196" s="67"/>
      <c r="S196" s="67"/>
      <c r="T196" s="67"/>
      <c r="U196" s="67"/>
      <c r="V196" s="67"/>
      <c r="W196" s="67"/>
      <c r="X196" s="67"/>
      <c r="Y196" s="67"/>
      <c r="Z196" s="67"/>
      <c r="AA196" s="67"/>
      <c r="AB196" s="67"/>
      <c r="AC196" s="67"/>
    </row>
    <row r="197" spans="2:29" x14ac:dyDescent="0.25">
      <c r="B197" s="67"/>
      <c r="C197" s="67"/>
      <c r="D197" s="67"/>
      <c r="E197" s="67"/>
      <c r="F197" s="67"/>
      <c r="G197" s="67"/>
      <c r="H197" s="67"/>
      <c r="I197" s="67"/>
      <c r="J197" s="67"/>
      <c r="K197" s="67"/>
      <c r="L197" s="67"/>
      <c r="M197" s="67"/>
      <c r="N197" s="67"/>
      <c r="O197" s="67"/>
      <c r="P197" s="67"/>
      <c r="Q197" s="67"/>
      <c r="R197" s="67"/>
      <c r="S197" s="67"/>
      <c r="T197" s="67"/>
      <c r="U197" s="67"/>
      <c r="V197" s="67"/>
      <c r="W197" s="67"/>
      <c r="X197" s="67"/>
      <c r="Y197" s="67"/>
      <c r="Z197" s="67"/>
      <c r="AA197" s="67"/>
      <c r="AB197" s="67"/>
      <c r="AC197" s="67"/>
    </row>
    <row r="198" spans="2:29" x14ac:dyDescent="0.25">
      <c r="B198" s="67"/>
      <c r="C198" s="67"/>
      <c r="D198" s="67"/>
      <c r="E198" s="67"/>
      <c r="F198" s="67"/>
      <c r="G198" s="67"/>
      <c r="H198" s="67"/>
      <c r="I198" s="67"/>
      <c r="J198" s="67"/>
      <c r="K198" s="67"/>
      <c r="L198" s="67"/>
      <c r="M198" s="67"/>
      <c r="N198" s="67"/>
      <c r="O198" s="67"/>
      <c r="P198" s="67"/>
      <c r="Q198" s="67"/>
      <c r="R198" s="67"/>
      <c r="S198" s="67"/>
      <c r="T198" s="67"/>
      <c r="U198" s="67"/>
      <c r="V198" s="67"/>
      <c r="W198" s="67"/>
      <c r="X198" s="67"/>
      <c r="Y198" s="67"/>
      <c r="Z198" s="67"/>
      <c r="AA198" s="67"/>
      <c r="AB198" s="67"/>
      <c r="AC198" s="67"/>
    </row>
    <row r="199" spans="2:29" x14ac:dyDescent="0.25">
      <c r="B199" s="67"/>
      <c r="C199" s="67"/>
      <c r="D199" s="67"/>
      <c r="E199" s="67"/>
      <c r="F199" s="67"/>
      <c r="G199" s="67"/>
      <c r="H199" s="67"/>
      <c r="I199" s="67"/>
      <c r="J199" s="67"/>
      <c r="K199" s="67"/>
      <c r="L199" s="67"/>
      <c r="M199" s="67"/>
      <c r="N199" s="67"/>
      <c r="O199" s="67"/>
      <c r="P199" s="67"/>
      <c r="Q199" s="67"/>
      <c r="R199" s="67"/>
      <c r="S199" s="67"/>
      <c r="T199" s="67"/>
      <c r="U199" s="67"/>
      <c r="V199" s="67"/>
      <c r="W199" s="67"/>
      <c r="X199" s="67"/>
      <c r="Y199" s="67"/>
      <c r="Z199" s="67"/>
      <c r="AA199" s="67"/>
      <c r="AB199" s="67"/>
      <c r="AC199" s="67"/>
    </row>
    <row r="200" spans="2:29" x14ac:dyDescent="0.25">
      <c r="B200" s="67"/>
      <c r="C200" s="67"/>
      <c r="D200" s="67"/>
      <c r="E200" s="67"/>
      <c r="F200" s="67"/>
      <c r="G200" s="67"/>
      <c r="H200" s="67"/>
      <c r="I200" s="67"/>
      <c r="J200" s="67"/>
      <c r="K200" s="67"/>
      <c r="L200" s="67"/>
      <c r="M200" s="67"/>
      <c r="N200" s="67"/>
      <c r="O200" s="67"/>
      <c r="P200" s="67"/>
      <c r="Q200" s="67"/>
      <c r="R200" s="67"/>
      <c r="S200" s="67"/>
      <c r="T200" s="67"/>
      <c r="U200" s="67"/>
      <c r="V200" s="67"/>
      <c r="W200" s="67"/>
      <c r="X200" s="67"/>
      <c r="Y200" s="67"/>
      <c r="Z200" s="67"/>
      <c r="AA200" s="67"/>
      <c r="AB200" s="67"/>
      <c r="AC200" s="67"/>
    </row>
    <row r="201" spans="2:29" x14ac:dyDescent="0.25">
      <c r="B201" s="67"/>
      <c r="C201" s="67"/>
      <c r="D201" s="67"/>
      <c r="E201" s="67"/>
      <c r="F201" s="67"/>
      <c r="G201" s="67"/>
      <c r="H201" s="67"/>
      <c r="I201" s="67"/>
      <c r="J201" s="67"/>
      <c r="K201" s="67"/>
      <c r="L201" s="67"/>
      <c r="M201" s="67"/>
      <c r="N201" s="67"/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67"/>
      <c r="Z201" s="67"/>
      <c r="AA201" s="67"/>
      <c r="AB201" s="67"/>
      <c r="AC201" s="67"/>
    </row>
    <row r="202" spans="2:29" x14ac:dyDescent="0.25">
      <c r="B202" s="67"/>
      <c r="C202" s="67"/>
      <c r="D202" s="67"/>
      <c r="E202" s="67"/>
      <c r="F202" s="67"/>
      <c r="G202" s="67"/>
      <c r="H202" s="67"/>
      <c r="I202" s="67"/>
      <c r="J202" s="67"/>
      <c r="K202" s="67"/>
      <c r="L202" s="67"/>
      <c r="M202" s="67"/>
      <c r="N202" s="67"/>
      <c r="O202" s="67"/>
      <c r="P202" s="67"/>
      <c r="Q202" s="67"/>
      <c r="R202" s="67"/>
      <c r="S202" s="67"/>
      <c r="T202" s="67"/>
      <c r="U202" s="67"/>
      <c r="V202" s="67"/>
      <c r="W202" s="67"/>
      <c r="X202" s="67"/>
      <c r="Y202" s="67"/>
      <c r="Z202" s="67"/>
      <c r="AA202" s="67"/>
      <c r="AB202" s="67"/>
      <c r="AC202" s="67"/>
    </row>
    <row r="203" spans="2:29" x14ac:dyDescent="0.25">
      <c r="B203" s="67"/>
      <c r="C203" s="67"/>
      <c r="D203" s="67"/>
      <c r="E203" s="67"/>
      <c r="F203" s="67"/>
      <c r="G203" s="67"/>
      <c r="H203" s="67"/>
      <c r="I203" s="67"/>
      <c r="J203" s="67"/>
      <c r="K203" s="67"/>
      <c r="L203" s="67"/>
      <c r="M203" s="67"/>
      <c r="N203" s="67"/>
      <c r="O203" s="67"/>
      <c r="P203" s="67"/>
      <c r="Q203" s="67"/>
      <c r="R203" s="67"/>
      <c r="S203" s="67"/>
      <c r="T203" s="67"/>
      <c r="U203" s="67"/>
      <c r="V203" s="67"/>
      <c r="W203" s="67"/>
      <c r="X203" s="67"/>
      <c r="Y203" s="67"/>
      <c r="Z203" s="67"/>
      <c r="AA203" s="67"/>
      <c r="AB203" s="67"/>
      <c r="AC203" s="67"/>
    </row>
    <row r="204" spans="2:29" x14ac:dyDescent="0.25">
      <c r="B204" s="67"/>
      <c r="C204" s="67"/>
      <c r="D204" s="67"/>
      <c r="E204" s="67"/>
      <c r="F204" s="67"/>
      <c r="G204" s="67"/>
      <c r="H204" s="67"/>
      <c r="I204" s="67"/>
      <c r="J204" s="67"/>
      <c r="K204" s="67"/>
      <c r="L204" s="67"/>
      <c r="M204" s="67"/>
      <c r="N204" s="67"/>
      <c r="O204" s="67"/>
      <c r="P204" s="67"/>
      <c r="Q204" s="67"/>
      <c r="R204" s="67"/>
      <c r="S204" s="67"/>
      <c r="T204" s="67"/>
      <c r="U204" s="67"/>
      <c r="V204" s="67"/>
      <c r="W204" s="67"/>
      <c r="X204" s="67"/>
      <c r="Y204" s="67"/>
      <c r="Z204" s="67"/>
      <c r="AA204" s="67"/>
      <c r="AB204" s="67"/>
      <c r="AC204" s="67"/>
    </row>
    <row r="205" spans="2:29" x14ac:dyDescent="0.25">
      <c r="B205" s="67"/>
      <c r="C205" s="67"/>
      <c r="D205" s="67"/>
      <c r="E205" s="67"/>
      <c r="F205" s="67"/>
      <c r="G205" s="67"/>
      <c r="H205" s="67"/>
      <c r="I205" s="67"/>
      <c r="J205" s="67"/>
      <c r="K205" s="67"/>
      <c r="L205" s="67"/>
      <c r="M205" s="67"/>
      <c r="N205" s="67"/>
      <c r="O205" s="67"/>
      <c r="P205" s="67"/>
      <c r="Q205" s="67"/>
      <c r="R205" s="67"/>
      <c r="S205" s="67"/>
      <c r="T205" s="67"/>
      <c r="U205" s="67"/>
      <c r="V205" s="67"/>
      <c r="W205" s="67"/>
      <c r="X205" s="67"/>
      <c r="Y205" s="67"/>
      <c r="Z205" s="67"/>
      <c r="AA205" s="67"/>
      <c r="AB205" s="67"/>
      <c r="AC205" s="67"/>
    </row>
    <row r="206" spans="2:29" x14ac:dyDescent="0.25">
      <c r="B206" s="67"/>
      <c r="C206" s="67"/>
      <c r="D206" s="67"/>
      <c r="E206" s="67"/>
      <c r="F206" s="67"/>
      <c r="G206" s="67"/>
      <c r="H206" s="67"/>
      <c r="I206" s="67"/>
      <c r="J206" s="67"/>
      <c r="K206" s="67"/>
      <c r="L206" s="67"/>
      <c r="M206" s="67"/>
      <c r="N206" s="67"/>
      <c r="O206" s="67"/>
      <c r="P206" s="67"/>
      <c r="Q206" s="67"/>
      <c r="R206" s="67"/>
      <c r="S206" s="67"/>
      <c r="T206" s="67"/>
      <c r="U206" s="67"/>
      <c r="V206" s="67"/>
      <c r="W206" s="67"/>
      <c r="X206" s="67"/>
      <c r="Y206" s="67"/>
      <c r="Z206" s="67"/>
      <c r="AA206" s="67"/>
      <c r="AB206" s="67"/>
      <c r="AC206" s="67"/>
    </row>
    <row r="207" spans="2:29" x14ac:dyDescent="0.25">
      <c r="B207" s="67"/>
      <c r="C207" s="67"/>
      <c r="D207" s="67"/>
      <c r="E207" s="67"/>
      <c r="F207" s="67"/>
      <c r="G207" s="67"/>
      <c r="H207" s="67"/>
      <c r="I207" s="67"/>
      <c r="J207" s="67"/>
      <c r="K207" s="67"/>
      <c r="L207" s="67"/>
      <c r="M207" s="67"/>
      <c r="N207" s="67"/>
      <c r="O207" s="67"/>
      <c r="P207" s="67"/>
      <c r="Q207" s="67"/>
      <c r="R207" s="67"/>
      <c r="S207" s="67"/>
      <c r="T207" s="67"/>
      <c r="U207" s="67"/>
      <c r="V207" s="67"/>
      <c r="W207" s="67"/>
      <c r="X207" s="67"/>
      <c r="Y207" s="67"/>
      <c r="Z207" s="67"/>
      <c r="AA207" s="67"/>
      <c r="AB207" s="67"/>
      <c r="AC207" s="67"/>
    </row>
    <row r="208" spans="2:29" x14ac:dyDescent="0.25">
      <c r="B208" s="67"/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O208" s="67"/>
      <c r="P208" s="67"/>
      <c r="Q208" s="67"/>
      <c r="R208" s="67"/>
      <c r="S208" s="67"/>
      <c r="T208" s="67"/>
      <c r="U208" s="67"/>
      <c r="V208" s="67"/>
      <c r="W208" s="67"/>
      <c r="X208" s="67"/>
      <c r="Y208" s="67"/>
      <c r="Z208" s="67"/>
      <c r="AA208" s="67"/>
      <c r="AB208" s="67"/>
      <c r="AC208" s="67"/>
    </row>
  </sheetData>
  <mergeCells count="9">
    <mergeCell ref="C6:H7"/>
    <mergeCell ref="D12:F12"/>
    <mergeCell ref="D16:F16"/>
    <mergeCell ref="D20:F20"/>
    <mergeCell ref="AN11:AO11"/>
    <mergeCell ref="I11:J11"/>
    <mergeCell ref="I12:J12"/>
    <mergeCell ref="L12:M12"/>
    <mergeCell ref="L11:M11"/>
  </mergeCells>
  <dataValidations count="2">
    <dataValidation type="list" allowBlank="1" showInputMessage="1" showErrorMessage="1" sqref="M9" xr:uid="{00000000-0002-0000-1700-000000000000}">
      <formula1>$AQ$11:$AQ$61</formula1>
    </dataValidation>
    <dataValidation type="list" allowBlank="1" showInputMessage="1" showErrorMessage="1" sqref="J9" xr:uid="{00000000-0002-0000-1700-000001000000}">
      <formula1>$AN$26:$AN$37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25">
    <tabColor rgb="FF0070C0"/>
  </sheetPr>
  <dimension ref="A1:AY177"/>
  <sheetViews>
    <sheetView showRowColHeaders="0" workbookViewId="0">
      <pane ySplit="4" topLeftCell="A5" activePane="bottomLeft" state="frozen"/>
      <selection pane="bottomLeft" activeCell="O8" sqref="O8"/>
    </sheetView>
  </sheetViews>
  <sheetFormatPr defaultRowHeight="15" x14ac:dyDescent="0.25"/>
  <cols>
    <col min="1" max="1" width="10.7109375" customWidth="1"/>
    <col min="2" max="2" width="4.28515625" customWidth="1"/>
    <col min="14" max="14" width="34.85546875" customWidth="1"/>
    <col min="15" max="15" width="15.5703125" customWidth="1"/>
    <col min="21" max="32" width="10.7109375" customWidth="1"/>
    <col min="33" max="33" width="6.7109375" style="295" customWidth="1"/>
    <col min="34" max="36" width="14.7109375" style="295" customWidth="1"/>
    <col min="37" max="37" width="3.7109375" customWidth="1"/>
    <col min="38" max="39" width="0" style="295" hidden="1" customWidth="1"/>
    <col min="40" max="40" width="5" style="295" hidden="1" customWidth="1"/>
    <col min="41" max="41" width="0" style="295" hidden="1" customWidth="1"/>
    <col min="42" max="42" width="5" style="295" hidden="1" customWidth="1"/>
    <col min="43" max="43" width="6.7109375" style="295" hidden="1" customWidth="1"/>
    <col min="44" max="51" width="0" style="295" hidden="1" customWidth="1"/>
  </cols>
  <sheetData>
    <row r="1" spans="1:43" x14ac:dyDescent="0.25">
      <c r="A1" s="58"/>
    </row>
    <row r="5" spans="1:43" x14ac:dyDescent="0.25"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</row>
    <row r="6" spans="1:43" x14ac:dyDescent="0.25">
      <c r="B6" s="65"/>
      <c r="C6" s="464" t="s">
        <v>259</v>
      </c>
      <c r="D6" s="464"/>
      <c r="E6" s="464"/>
      <c r="F6" s="464"/>
      <c r="G6" s="464"/>
      <c r="H6" s="464"/>
      <c r="I6" s="464"/>
      <c r="J6" s="464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</row>
    <row r="7" spans="1:43" x14ac:dyDescent="0.25">
      <c r="B7" s="65"/>
      <c r="C7" s="464"/>
      <c r="D7" s="464"/>
      <c r="E7" s="464"/>
      <c r="F7" s="464"/>
      <c r="G7" s="464"/>
      <c r="H7" s="464"/>
      <c r="I7" s="464"/>
      <c r="J7" s="464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</row>
    <row r="8" spans="1:43" x14ac:dyDescent="0.25"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6" t="s">
        <v>151</v>
      </c>
      <c r="O8" s="135">
        <v>2019</v>
      </c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</row>
    <row r="9" spans="1:43" ht="12.75" customHeight="1" x14ac:dyDescent="0.25"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</row>
    <row r="10" spans="1:43" ht="22.5" customHeight="1" x14ac:dyDescent="0.25">
      <c r="B10" s="65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G10" s="391" t="s">
        <v>6</v>
      </c>
      <c r="AH10" s="391"/>
      <c r="AI10" s="391"/>
      <c r="AJ10" s="391"/>
      <c r="AL10" s="428" t="s">
        <v>75</v>
      </c>
      <c r="AM10" s="428"/>
      <c r="AO10" s="185">
        <v>2018</v>
      </c>
      <c r="AQ10" s="391"/>
    </row>
    <row r="11" spans="1:43" x14ac:dyDescent="0.25"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G11" s="392"/>
      <c r="AH11" s="392" t="s">
        <v>6</v>
      </c>
      <c r="AI11" s="392" t="s">
        <v>224</v>
      </c>
      <c r="AJ11" s="392" t="s">
        <v>48</v>
      </c>
      <c r="AL11" s="185" t="s">
        <v>70</v>
      </c>
      <c r="AM11" s="185" t="s">
        <v>74</v>
      </c>
      <c r="AO11" s="185">
        <v>2019</v>
      </c>
      <c r="AQ11" s="392"/>
    </row>
    <row r="12" spans="1:43" x14ac:dyDescent="0.25"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G12" s="185" t="s">
        <v>122</v>
      </c>
      <c r="AH12" s="394">
        <f>SUMIFS(REC!F:F,REC!K:K,'12'!AQ:AQ,REC!L:L,'12'!$O$8,REC!N:N,1)</f>
        <v>6455.05</v>
      </c>
      <c r="AI12" s="394">
        <f>SUMIFS(PREV_R!D:D,PREV_R!A:A,'12'!$O$8,PREV_R!B:B,1)</f>
        <v>4360</v>
      </c>
      <c r="AJ12" s="394">
        <f>AH12-AI12</f>
        <v>2095.0500000000002</v>
      </c>
      <c r="AL12" s="295">
        <f>SUMIFS(DES!F:F,DES!K:K,'12'!AQ12,DES!L:L,'12'!$O$8,DES!M:M,1)</f>
        <v>4244.8999999999996</v>
      </c>
      <c r="AM12" s="295">
        <f>SUMIFS(CAR!H:H,CAR!M:M,'12'!AQ:AQ,CAR!N:N,'12'!$O$8,CAR!P:P,1)</f>
        <v>1290</v>
      </c>
      <c r="AO12" s="185">
        <v>2020</v>
      </c>
      <c r="AQ12" s="185">
        <v>1</v>
      </c>
    </row>
    <row r="13" spans="1:43" x14ac:dyDescent="0.25"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G13" s="185" t="s">
        <v>123</v>
      </c>
      <c r="AH13" s="394">
        <f>SUMIFS(REC!F:F,REC!K:K,'12'!AQ:AQ,REC!L:L,'12'!$O$8,REC!N:N,1)</f>
        <v>3087.7799999999997</v>
      </c>
      <c r="AI13" s="394">
        <f>SUMIFS(PREV_R!E:E,PREV_R!A:A,'12'!$O$8,PREV_R!B:B,1)</f>
        <v>4360</v>
      </c>
      <c r="AJ13" s="394">
        <f t="shared" ref="AJ13:AJ23" si="0">AH13-AI13</f>
        <v>-1272.2200000000003</v>
      </c>
      <c r="AL13" s="295">
        <f>SUMIFS(DES!F:F,DES!K:K,'12'!AQ13,DES!L:L,'12'!$O$8,DES!M:M,1)</f>
        <v>2045.3700000000001</v>
      </c>
      <c r="AM13" s="295">
        <f>SUMIFS(CAR!H:H,CAR!M:M,'12'!AQ:AQ,CAR!N:N,'12'!$O$8,CAR!P:P,1)</f>
        <v>2908</v>
      </c>
      <c r="AO13" s="185">
        <v>2021</v>
      </c>
      <c r="AQ13" s="185">
        <v>2</v>
      </c>
    </row>
    <row r="14" spans="1:43" x14ac:dyDescent="0.25"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G14" s="185" t="s">
        <v>124</v>
      </c>
      <c r="AH14" s="394">
        <f>SUMIFS(REC!F:F,REC!K:K,'12'!AQ:AQ,REC!L:L,'12'!$O$8,REC!N:N,1)</f>
        <v>4239.32</v>
      </c>
      <c r="AI14" s="394">
        <f>SUMIFS(PREV_R!F:F,PREV_R!A:A,'12'!$O$8,PREV_R!B:B,1)</f>
        <v>4360</v>
      </c>
      <c r="AJ14" s="394">
        <f t="shared" si="0"/>
        <v>-120.68000000000029</v>
      </c>
      <c r="AL14" s="295">
        <f>SUMIFS(DES!F:F,DES!K:K,'12'!AQ14,DES!L:L,'12'!$O$8,DES!M:M,1)</f>
        <v>4524.1000000000004</v>
      </c>
      <c r="AM14" s="295">
        <f>SUMIFS(CAR!H:H,CAR!M:M,'12'!AQ:AQ,CAR!N:N,'12'!$O$8,CAR!P:P,1)</f>
        <v>2456</v>
      </c>
      <c r="AO14" s="185">
        <v>2022</v>
      </c>
      <c r="AQ14" s="185">
        <v>3</v>
      </c>
    </row>
    <row r="15" spans="1:43" x14ac:dyDescent="0.25"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G15" s="185" t="s">
        <v>125</v>
      </c>
      <c r="AH15" s="394">
        <f>SUMIFS(REC!F:F,REC!K:K,'12'!AQ:AQ,REC!L:L,'12'!$O$8,REC!N:N,1)</f>
        <v>2750.06</v>
      </c>
      <c r="AI15" s="394">
        <f>SUMIFS(PREV_R!G:G,PREV_R!A:A,'12'!$O$8,PREV_R!B:B,1)</f>
        <v>4360</v>
      </c>
      <c r="AJ15" s="394">
        <f t="shared" si="0"/>
        <v>-1609.94</v>
      </c>
      <c r="AL15" s="295">
        <f>SUMIFS(DES!F:F,DES!K:K,'12'!AQ15,DES!L:L,'12'!$O$8,DES!M:M,1)</f>
        <v>4222.79</v>
      </c>
      <c r="AM15" s="295">
        <f>SUMIFS(CAR!H:H,CAR!M:M,'12'!AQ:AQ,CAR!N:N,'12'!$O$8,CAR!P:P,1)</f>
        <v>2134</v>
      </c>
      <c r="AO15" s="185">
        <v>2023</v>
      </c>
      <c r="AQ15" s="185">
        <v>4</v>
      </c>
    </row>
    <row r="16" spans="1:43" x14ac:dyDescent="0.25"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G16" s="185" t="s">
        <v>126</v>
      </c>
      <c r="AH16" s="394">
        <f>SUMIFS(REC!F:F,REC!K:K,'12'!AQ:AQ,REC!L:L,'12'!$O$8,REC!N:N,1)</f>
        <v>5080</v>
      </c>
      <c r="AI16" s="394">
        <f>SUMIFS(PREV_R!H:H,PREV_R!A:A,'12'!$O$8,PREV_R!B:B,1)</f>
        <v>4360</v>
      </c>
      <c r="AJ16" s="394">
        <f t="shared" si="0"/>
        <v>720</v>
      </c>
      <c r="AL16" s="295">
        <f>SUMIFS(DES!F:F,DES!K:K,'12'!AQ16,DES!L:L,'12'!$O$8,DES!M:M,1)</f>
        <v>4731.8799999999992</v>
      </c>
      <c r="AM16" s="295">
        <f>SUMIFS(CAR!H:H,CAR!M:M,'12'!AQ:AQ,CAR!N:N,'12'!$O$8,CAR!P:P,1)</f>
        <v>1239</v>
      </c>
      <c r="AO16" s="185">
        <v>2024</v>
      </c>
      <c r="AQ16" s="185">
        <v>5</v>
      </c>
    </row>
    <row r="17" spans="2:43" x14ac:dyDescent="0.25"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G17" s="185" t="s">
        <v>127</v>
      </c>
      <c r="AH17" s="394">
        <f>SUMIFS(REC!F:F,REC!K:K,'12'!AQ:AQ,REC!L:L,'12'!$O$8,REC!N:N,1)</f>
        <v>6471.98</v>
      </c>
      <c r="AI17" s="394">
        <f>SUMIFS(PREV_R!I:I,PREV_R!A:A,'12'!$O$8,PREV_R!B:B,1)</f>
        <v>4360</v>
      </c>
      <c r="AJ17" s="394">
        <f t="shared" si="0"/>
        <v>2111.9799999999996</v>
      </c>
      <c r="AL17" s="295">
        <f>SUMIFS(DES!F:F,DES!K:K,'12'!AQ17,DES!L:L,'12'!$O$8,DES!M:M,1)</f>
        <v>4981.6200000000008</v>
      </c>
      <c r="AM17" s="295">
        <f>SUMIFS(CAR!H:H,CAR!M:M,'12'!AQ:AQ,CAR!N:N,'12'!$O$8,CAR!P:P,1)</f>
        <v>3245</v>
      </c>
      <c r="AO17" s="185">
        <v>2025</v>
      </c>
      <c r="AQ17" s="185">
        <v>6</v>
      </c>
    </row>
    <row r="18" spans="2:43" x14ac:dyDescent="0.25"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G18" s="185" t="s">
        <v>128</v>
      </c>
      <c r="AH18" s="394">
        <f>SUMIFS(REC!F:F,REC!K:K,'12'!AQ:AQ,REC!L:L,'12'!$O$8,REC!N:N,1)</f>
        <v>4105.5599999999995</v>
      </c>
      <c r="AI18" s="394">
        <f>SUMIFS(PREV_R!J:J,PREV_R!A:A,'12'!$O$8,PREV_R!B:B,1)</f>
        <v>4760</v>
      </c>
      <c r="AJ18" s="394">
        <f t="shared" si="0"/>
        <v>-654.44000000000051</v>
      </c>
      <c r="AL18" s="295">
        <f>SUMIFS(DES!F:F,DES!K:K,'12'!AQ18,DES!L:L,'12'!$O$8,DES!M:M,1)</f>
        <v>2697.06</v>
      </c>
      <c r="AM18" s="295">
        <f>SUMIFS(CAR!H:H,CAR!M:M,'12'!AQ:AQ,CAR!N:N,'12'!$O$8,CAR!P:P,1)</f>
        <v>2134</v>
      </c>
      <c r="AO18" s="185">
        <v>2026</v>
      </c>
      <c r="AQ18" s="185">
        <v>7</v>
      </c>
    </row>
    <row r="19" spans="2:43" x14ac:dyDescent="0.25">
      <c r="B19" s="65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G19" s="185" t="s">
        <v>129</v>
      </c>
      <c r="AH19" s="394">
        <f>SUMIFS(REC!F:F,REC!K:K,'12'!AQ:AQ,REC!L:L,'12'!$O$8,REC!N:N,1)</f>
        <v>3968</v>
      </c>
      <c r="AI19" s="394">
        <f>SUMIFS(PREV_R!K:K,PREV_R!A:A,'12'!$O$8,PREV_R!B:B,1)</f>
        <v>4360</v>
      </c>
      <c r="AJ19" s="394">
        <f t="shared" si="0"/>
        <v>-392</v>
      </c>
      <c r="AL19" s="295">
        <f>SUMIFS(DES!F:F,DES!K:K,'12'!AQ19,DES!L:L,'12'!$O$8,DES!M:M,1)</f>
        <v>2841.87</v>
      </c>
      <c r="AM19" s="295">
        <f>SUMIFS(CAR!H:H,CAR!M:M,'12'!AQ:AQ,CAR!N:N,'12'!$O$8,CAR!P:P,1)</f>
        <v>1237</v>
      </c>
      <c r="AO19" s="185">
        <v>2027</v>
      </c>
      <c r="AQ19" s="185">
        <v>8</v>
      </c>
    </row>
    <row r="20" spans="2:43" x14ac:dyDescent="0.25"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G20" s="185" t="s">
        <v>130</v>
      </c>
      <c r="AH20" s="394">
        <f>SUMIFS(REC!F:F,REC!K:K,'12'!AQ:AQ,REC!L:L,'12'!$O$8,REC!N:N,1)</f>
        <v>2100</v>
      </c>
      <c r="AI20" s="394">
        <f>SUMIFS(PREV_R!L:L,PREV_R!A:A,'12'!$O$8,PREV_R!B:B,1)</f>
        <v>4360</v>
      </c>
      <c r="AJ20" s="394">
        <f t="shared" si="0"/>
        <v>-2260</v>
      </c>
      <c r="AL20" s="295">
        <f>SUMIFS(DES!F:F,DES!K:K,'12'!AQ20,DES!L:L,'12'!$O$8,DES!M:M,1)</f>
        <v>3185.8599999999997</v>
      </c>
      <c r="AM20" s="295">
        <f>SUMIFS(CAR!H:H,CAR!M:M,'12'!AQ:AQ,CAR!N:N,'12'!$O$8,CAR!P:P,1)</f>
        <v>2412</v>
      </c>
      <c r="AO20" s="185">
        <v>2028</v>
      </c>
      <c r="AQ20" s="185">
        <v>9</v>
      </c>
    </row>
    <row r="21" spans="2:43" x14ac:dyDescent="0.25"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G21" s="185" t="s">
        <v>131</v>
      </c>
      <c r="AH21" s="394">
        <f>SUMIFS(REC!F:F,REC!K:K,'12'!AQ:AQ,REC!L:L,'12'!$O$8,REC!N:N,1)</f>
        <v>2106.25</v>
      </c>
      <c r="AI21" s="394">
        <f>SUMIFS(PREV_R!M:M,PREV_R!A:A,'12'!$O$8,PREV_R!B:B,1)</f>
        <v>4360</v>
      </c>
      <c r="AJ21" s="394">
        <f t="shared" si="0"/>
        <v>-2253.75</v>
      </c>
      <c r="AL21" s="295">
        <f>SUMIFS(DES!F:F,DES!K:K,'12'!AQ21,DES!L:L,'12'!$O$8,DES!M:M,1)</f>
        <v>2644.3199999999997</v>
      </c>
      <c r="AM21" s="295">
        <f>SUMIFS(CAR!H:H,CAR!M:M,'12'!AQ:AQ,CAR!N:N,'12'!$O$8,CAR!P:P,1)</f>
        <v>2314</v>
      </c>
      <c r="AO21" s="185">
        <v>2029</v>
      </c>
      <c r="AQ21" s="185">
        <v>10</v>
      </c>
    </row>
    <row r="22" spans="2:43" x14ac:dyDescent="0.25"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G22" s="185" t="s">
        <v>132</v>
      </c>
      <c r="AH22" s="394">
        <f>SUMIFS(REC!F:F,REC!K:K,'12'!AQ:AQ,REC!L:L,'12'!$O$8,REC!N:N,1)</f>
        <v>1400</v>
      </c>
      <c r="AI22" s="394">
        <f>SUMIFS(PREV_R!N:N,PREV_R!A:A,'12'!$O$8,PREV_R!B:B,1)</f>
        <v>4360</v>
      </c>
      <c r="AJ22" s="394">
        <f t="shared" si="0"/>
        <v>-2960</v>
      </c>
      <c r="AL22" s="295">
        <f>SUMIFS(DES!F:F,DES!K:K,'12'!AQ22,DES!L:L,'12'!$O$8,DES!M:M,1)</f>
        <v>2872.94</v>
      </c>
      <c r="AM22" s="295">
        <f>SUMIFS(CAR!H:H,CAR!M:M,'12'!AQ:AQ,CAR!N:N,'12'!$O$8,CAR!P:P,1)</f>
        <v>3246.7700000000004</v>
      </c>
      <c r="AO22" s="185">
        <v>2030</v>
      </c>
      <c r="AQ22" s="185">
        <v>11</v>
      </c>
    </row>
    <row r="23" spans="2:43" x14ac:dyDescent="0.25"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G23" s="185" t="s">
        <v>133</v>
      </c>
      <c r="AH23" s="394">
        <f>SUMIFS(REC!F:F,REC!K:K,'12'!AQ:AQ,REC!L:L,'12'!$O$8,REC!N:N,1)</f>
        <v>3403.03</v>
      </c>
      <c r="AI23" s="394">
        <f>SUMIFS(PREV_R!O:O,PREV_R!A:A,'12'!$O$8,PREV_R!B:B,1)</f>
        <v>6060</v>
      </c>
      <c r="AJ23" s="394">
        <f t="shared" si="0"/>
        <v>-2656.97</v>
      </c>
      <c r="AL23" s="295">
        <f>SUMIFS(DES!F:F,DES!K:K,'12'!AQ23,DES!L:L,'12'!$O$8,DES!M:M,1)</f>
        <v>3403.3199999999997</v>
      </c>
      <c r="AM23" s="295">
        <f>SUMIFS(CAR!H:H,CAR!M:M,'12'!AQ:AQ,CAR!N:N,'12'!$O$8,CAR!P:P,1)</f>
        <v>1914.6599999999999</v>
      </c>
      <c r="AO23" s="185">
        <v>2031</v>
      </c>
      <c r="AQ23" s="185">
        <v>12</v>
      </c>
    </row>
    <row r="24" spans="2:43" x14ac:dyDescent="0.25"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G24" s="393" t="s">
        <v>18</v>
      </c>
      <c r="AH24" s="395">
        <f>SUM(AH12:AH23)</f>
        <v>45167.03</v>
      </c>
      <c r="AI24" s="395">
        <f t="shared" ref="AI24:AJ24" si="1">SUM(AI12:AI23)</f>
        <v>54420</v>
      </c>
      <c r="AJ24" s="395">
        <f t="shared" si="1"/>
        <v>-9252.9700000000012</v>
      </c>
      <c r="AO24" s="185">
        <v>2032</v>
      </c>
      <c r="AQ24" s="393"/>
    </row>
    <row r="25" spans="2:43" x14ac:dyDescent="0.25"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O25" s="185">
        <v>2033</v>
      </c>
    </row>
    <row r="26" spans="2:43" x14ac:dyDescent="0.25"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G26" s="391" t="s">
        <v>7</v>
      </c>
      <c r="AH26" s="391"/>
      <c r="AI26" s="391"/>
      <c r="AJ26" s="391"/>
      <c r="AO26" s="185">
        <v>2034</v>
      </c>
    </row>
    <row r="27" spans="2:43" x14ac:dyDescent="0.25"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G27" s="392"/>
      <c r="AH27" s="392" t="s">
        <v>7</v>
      </c>
      <c r="AI27" s="392" t="s">
        <v>224</v>
      </c>
      <c r="AJ27" s="392" t="s">
        <v>48</v>
      </c>
      <c r="AO27" s="185">
        <v>2035</v>
      </c>
    </row>
    <row r="28" spans="2:43" x14ac:dyDescent="0.25"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G28" s="185" t="s">
        <v>122</v>
      </c>
      <c r="AH28" s="394">
        <f t="shared" ref="AH28:AH39" si="2">SUM(AL12:AM12)</f>
        <v>5534.9</v>
      </c>
      <c r="AI28" s="394">
        <f>SUMIFS(PREV_D!D:D,PREV_D!A:A,'12'!$O$8,PREV_D!B:B,1)</f>
        <v>1675</v>
      </c>
      <c r="AJ28" s="394">
        <f>AI28-AH28</f>
        <v>-3859.8999999999996</v>
      </c>
      <c r="AO28" s="185">
        <v>2036</v>
      </c>
    </row>
    <row r="29" spans="2:43" x14ac:dyDescent="0.25"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G29" s="185" t="s">
        <v>123</v>
      </c>
      <c r="AH29" s="394">
        <f t="shared" si="2"/>
        <v>4953.37</v>
      </c>
      <c r="AI29" s="394">
        <f>SUMIFS(PREV_D!E:E,PREV_D!A:A,'12'!$O$8,PREV_D!B:B,1)</f>
        <v>1675</v>
      </c>
      <c r="AJ29" s="394">
        <f t="shared" ref="AJ29:AJ39" si="3">AI29-AH29</f>
        <v>-3278.37</v>
      </c>
      <c r="AO29" s="185">
        <v>2037</v>
      </c>
    </row>
    <row r="30" spans="2:43" x14ac:dyDescent="0.25"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G30" s="185" t="s">
        <v>124</v>
      </c>
      <c r="AH30" s="394">
        <f t="shared" si="2"/>
        <v>6980.1</v>
      </c>
      <c r="AI30" s="394">
        <f>SUMIFS(PREV_D!F:F,PREV_D!A:A,'12'!$O$8,PREV_D!B:B,1)</f>
        <v>1725</v>
      </c>
      <c r="AJ30" s="394">
        <f t="shared" si="3"/>
        <v>-5255.1</v>
      </c>
      <c r="AO30" s="185">
        <v>2038</v>
      </c>
    </row>
    <row r="31" spans="2:43" x14ac:dyDescent="0.25"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G31" s="185" t="s">
        <v>125</v>
      </c>
      <c r="AH31" s="394">
        <f t="shared" si="2"/>
        <v>6356.79</v>
      </c>
      <c r="AI31" s="394">
        <f>SUMIFS(PREV_D!G:G,PREV_D!A:A,'12'!$O$8,PREV_D!B:B,1)</f>
        <v>1725</v>
      </c>
      <c r="AJ31" s="394">
        <f t="shared" si="3"/>
        <v>-4631.79</v>
      </c>
      <c r="AO31" s="185">
        <v>2039</v>
      </c>
    </row>
    <row r="32" spans="2:43" x14ac:dyDescent="0.25"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G32" s="185" t="s">
        <v>126</v>
      </c>
      <c r="AH32" s="394">
        <f t="shared" si="2"/>
        <v>5970.8799999999992</v>
      </c>
      <c r="AI32" s="394">
        <f>SUMIFS(PREV_D!H:H,PREV_D!A:A,'12'!$O$8,PREV_D!B:B,1)</f>
        <v>1925</v>
      </c>
      <c r="AJ32" s="394">
        <f t="shared" si="3"/>
        <v>-4045.8799999999992</v>
      </c>
      <c r="AO32" s="185">
        <v>2040</v>
      </c>
    </row>
    <row r="33" spans="2:41" x14ac:dyDescent="0.25"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G33" s="185" t="s">
        <v>127</v>
      </c>
      <c r="AH33" s="394">
        <f t="shared" si="2"/>
        <v>8226.6200000000008</v>
      </c>
      <c r="AI33" s="394">
        <f>SUMIFS(PREV_D!I:I,PREV_D!A:A,'12'!$O$8,PREV_D!B:B,1)</f>
        <v>1725</v>
      </c>
      <c r="AJ33" s="394">
        <f t="shared" si="3"/>
        <v>-6501.6200000000008</v>
      </c>
      <c r="AO33" s="185">
        <v>2041</v>
      </c>
    </row>
    <row r="34" spans="2:41" x14ac:dyDescent="0.25"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G34" s="185" t="s">
        <v>128</v>
      </c>
      <c r="AH34" s="394">
        <f t="shared" si="2"/>
        <v>4831.0599999999995</v>
      </c>
      <c r="AI34" s="394">
        <f>SUMIFS(PREV_D!J:J,PREV_D!A:A,'12'!$O$8,PREV_D!B:B,1)</f>
        <v>1725</v>
      </c>
      <c r="AJ34" s="394">
        <f t="shared" si="3"/>
        <v>-3106.0599999999995</v>
      </c>
      <c r="AO34" s="185">
        <v>2042</v>
      </c>
    </row>
    <row r="35" spans="2:41" x14ac:dyDescent="0.25"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G35" s="185" t="s">
        <v>129</v>
      </c>
      <c r="AH35" s="394">
        <f t="shared" si="2"/>
        <v>4078.87</v>
      </c>
      <c r="AI35" s="394">
        <f>SUMIFS(PREV_D!K:K,PREV_D!A:A,'12'!$O$8,PREV_D!B:B,1)</f>
        <v>4675</v>
      </c>
      <c r="AJ35" s="394">
        <f t="shared" si="3"/>
        <v>596.13000000000011</v>
      </c>
      <c r="AO35" s="185">
        <v>2043</v>
      </c>
    </row>
    <row r="36" spans="2:41" x14ac:dyDescent="0.25"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G36" s="185" t="s">
        <v>130</v>
      </c>
      <c r="AH36" s="394">
        <f t="shared" si="2"/>
        <v>5597.86</v>
      </c>
      <c r="AI36" s="394">
        <f>SUMIFS(PREV_D!L:L,PREV_D!A:A,'12'!$O$8,PREV_D!B:B,1)</f>
        <v>3875</v>
      </c>
      <c r="AJ36" s="394">
        <f t="shared" si="3"/>
        <v>-1722.8599999999997</v>
      </c>
      <c r="AO36" s="185">
        <v>2044</v>
      </c>
    </row>
    <row r="37" spans="2:41" x14ac:dyDescent="0.25"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G37" s="185" t="s">
        <v>131</v>
      </c>
      <c r="AH37" s="394">
        <f t="shared" si="2"/>
        <v>4958.32</v>
      </c>
      <c r="AI37" s="394">
        <f>SUMIFS(PREV_D!M:M,PREV_D!A:A,'12'!$O$8,PREV_D!B:B,1)</f>
        <v>1675</v>
      </c>
      <c r="AJ37" s="394">
        <f t="shared" si="3"/>
        <v>-3283.3199999999997</v>
      </c>
      <c r="AO37" s="185">
        <v>2045</v>
      </c>
    </row>
    <row r="38" spans="2:41" x14ac:dyDescent="0.25"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G38" s="185" t="s">
        <v>132</v>
      </c>
      <c r="AH38" s="394">
        <f t="shared" si="2"/>
        <v>6119.7100000000009</v>
      </c>
      <c r="AI38" s="394">
        <f>SUMIFS(PREV_D!N:N,PREV_D!A:A,'12'!$O$8,PREV_D!B:B,1)</f>
        <v>2115</v>
      </c>
      <c r="AJ38" s="394">
        <f t="shared" si="3"/>
        <v>-4004.7100000000009</v>
      </c>
      <c r="AO38" s="185">
        <v>2046</v>
      </c>
    </row>
    <row r="39" spans="2:41" x14ac:dyDescent="0.25"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G39" s="185" t="s">
        <v>133</v>
      </c>
      <c r="AH39" s="394">
        <f t="shared" si="2"/>
        <v>5317.98</v>
      </c>
      <c r="AI39" s="394">
        <f>SUMIFS(PREV_D!O:O,PREV_D!A:A,'12'!$O$8,PREV_D!B:B,1)</f>
        <v>2355</v>
      </c>
      <c r="AJ39" s="394">
        <f t="shared" si="3"/>
        <v>-2962.9799999999996</v>
      </c>
      <c r="AO39" s="185">
        <v>2047</v>
      </c>
    </row>
    <row r="40" spans="2:41" x14ac:dyDescent="0.25"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G40" s="393" t="s">
        <v>18</v>
      </c>
      <c r="AH40" s="395">
        <f>SUM(AH28:AH39)</f>
        <v>68926.460000000006</v>
      </c>
      <c r="AI40" s="395">
        <f t="shared" ref="AI40:AJ40" si="4">SUM(AI28:AI39)</f>
        <v>26870</v>
      </c>
      <c r="AJ40" s="395">
        <f t="shared" si="4"/>
        <v>-42056.460000000006</v>
      </c>
      <c r="AO40" s="185">
        <v>2048</v>
      </c>
    </row>
    <row r="41" spans="2:41" x14ac:dyDescent="0.25"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O41" s="185">
        <v>2049</v>
      </c>
    </row>
    <row r="42" spans="2:41" x14ac:dyDescent="0.25"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G42" s="391" t="s">
        <v>47</v>
      </c>
      <c r="AH42" s="391"/>
      <c r="AI42" s="391"/>
      <c r="AJ42" s="391"/>
      <c r="AO42" s="185">
        <v>2050</v>
      </c>
    </row>
    <row r="43" spans="2:41" x14ac:dyDescent="0.25"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G43" s="392"/>
      <c r="AH43" s="392" t="s">
        <v>134</v>
      </c>
      <c r="AI43" s="392" t="s">
        <v>224</v>
      </c>
      <c r="AJ43" s="392" t="s">
        <v>48</v>
      </c>
      <c r="AO43" s="185">
        <v>2051</v>
      </c>
    </row>
    <row r="44" spans="2:41" x14ac:dyDescent="0.25"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G44" s="185" t="s">
        <v>122</v>
      </c>
      <c r="AH44" s="394">
        <f t="shared" ref="AH44:AJ55" si="5">AH12-AH28</f>
        <v>920.15000000000055</v>
      </c>
      <c r="AI44" s="394">
        <f t="shared" si="5"/>
        <v>2685</v>
      </c>
      <c r="AJ44" s="394">
        <f t="shared" si="5"/>
        <v>5954.95</v>
      </c>
      <c r="AO44" s="185">
        <v>2052</v>
      </c>
    </row>
    <row r="45" spans="2:41" x14ac:dyDescent="0.25">
      <c r="B45" s="65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G45" s="185" t="s">
        <v>123</v>
      </c>
      <c r="AH45" s="394">
        <f t="shared" si="5"/>
        <v>-1865.5900000000001</v>
      </c>
      <c r="AI45" s="394">
        <f t="shared" si="5"/>
        <v>2685</v>
      </c>
      <c r="AJ45" s="394">
        <f t="shared" si="5"/>
        <v>2006.1499999999996</v>
      </c>
      <c r="AO45" s="185">
        <v>2053</v>
      </c>
    </row>
    <row r="46" spans="2:41" x14ac:dyDescent="0.25"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G46" s="185" t="s">
        <v>124</v>
      </c>
      <c r="AH46" s="394">
        <f t="shared" si="5"/>
        <v>-2740.7800000000007</v>
      </c>
      <c r="AI46" s="394">
        <f t="shared" si="5"/>
        <v>2635</v>
      </c>
      <c r="AJ46" s="394">
        <f t="shared" si="5"/>
        <v>5134.42</v>
      </c>
      <c r="AO46" s="185">
        <v>2054</v>
      </c>
    </row>
    <row r="47" spans="2:41" x14ac:dyDescent="0.25">
      <c r="B47" s="65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G47" s="185" t="s">
        <v>125</v>
      </c>
      <c r="AH47" s="394">
        <f t="shared" si="5"/>
        <v>-3606.73</v>
      </c>
      <c r="AI47" s="394">
        <f t="shared" si="5"/>
        <v>2635</v>
      </c>
      <c r="AJ47" s="394">
        <f t="shared" si="5"/>
        <v>3021.85</v>
      </c>
      <c r="AO47" s="185">
        <v>2055</v>
      </c>
    </row>
    <row r="48" spans="2:41" x14ac:dyDescent="0.25"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G48" s="185" t="s">
        <v>126</v>
      </c>
      <c r="AH48" s="394">
        <f t="shared" si="5"/>
        <v>-890.8799999999992</v>
      </c>
      <c r="AI48" s="394">
        <f t="shared" si="5"/>
        <v>2435</v>
      </c>
      <c r="AJ48" s="394">
        <f t="shared" si="5"/>
        <v>4765.8799999999992</v>
      </c>
      <c r="AO48" s="185">
        <v>2056</v>
      </c>
    </row>
    <row r="49" spans="2:41" x14ac:dyDescent="0.25"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G49" s="185" t="s">
        <v>127</v>
      </c>
      <c r="AH49" s="394">
        <f t="shared" si="5"/>
        <v>-1754.6400000000012</v>
      </c>
      <c r="AI49" s="394">
        <f t="shared" si="5"/>
        <v>2635</v>
      </c>
      <c r="AJ49" s="394">
        <f t="shared" si="5"/>
        <v>8613.6</v>
      </c>
      <c r="AO49" s="185">
        <v>2057</v>
      </c>
    </row>
    <row r="50" spans="2:41" x14ac:dyDescent="0.25"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G50" s="185" t="s">
        <v>128</v>
      </c>
      <c r="AH50" s="394">
        <f t="shared" si="5"/>
        <v>-725.5</v>
      </c>
      <c r="AI50" s="394">
        <f t="shared" si="5"/>
        <v>3035</v>
      </c>
      <c r="AJ50" s="394">
        <f t="shared" si="5"/>
        <v>2451.619999999999</v>
      </c>
      <c r="AO50" s="185">
        <v>2058</v>
      </c>
    </row>
    <row r="51" spans="2:41" x14ac:dyDescent="0.25">
      <c r="B51" s="65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G51" s="185" t="s">
        <v>129</v>
      </c>
      <c r="AH51" s="394">
        <f t="shared" si="5"/>
        <v>-110.86999999999989</v>
      </c>
      <c r="AI51" s="394">
        <f t="shared" si="5"/>
        <v>-315</v>
      </c>
      <c r="AJ51" s="394">
        <f t="shared" si="5"/>
        <v>-988.13000000000011</v>
      </c>
      <c r="AO51" s="185">
        <v>2059</v>
      </c>
    </row>
    <row r="52" spans="2:41" x14ac:dyDescent="0.25">
      <c r="B52" s="65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G52" s="185" t="s">
        <v>130</v>
      </c>
      <c r="AH52" s="394">
        <f t="shared" si="5"/>
        <v>-3497.8599999999997</v>
      </c>
      <c r="AI52" s="394">
        <f t="shared" si="5"/>
        <v>485</v>
      </c>
      <c r="AJ52" s="394">
        <f t="shared" si="5"/>
        <v>-537.14000000000033</v>
      </c>
      <c r="AO52" s="185">
        <v>2060</v>
      </c>
    </row>
    <row r="53" spans="2:41" x14ac:dyDescent="0.25">
      <c r="B53" s="65"/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G53" s="185" t="s">
        <v>131</v>
      </c>
      <c r="AH53" s="394">
        <f t="shared" si="5"/>
        <v>-2852.0699999999997</v>
      </c>
      <c r="AI53" s="394">
        <f t="shared" si="5"/>
        <v>2685</v>
      </c>
      <c r="AJ53" s="394">
        <f t="shared" si="5"/>
        <v>1029.5699999999997</v>
      </c>
      <c r="AO53" s="185">
        <v>2061</v>
      </c>
    </row>
    <row r="54" spans="2:41" x14ac:dyDescent="0.25"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G54" s="185" t="s">
        <v>132</v>
      </c>
      <c r="AH54" s="394">
        <f t="shared" si="5"/>
        <v>-4719.7100000000009</v>
      </c>
      <c r="AI54" s="394">
        <f t="shared" si="5"/>
        <v>2245</v>
      </c>
      <c r="AJ54" s="394">
        <f t="shared" si="5"/>
        <v>1044.7100000000009</v>
      </c>
      <c r="AO54" s="185">
        <v>2062</v>
      </c>
    </row>
    <row r="55" spans="2:41" x14ac:dyDescent="0.25">
      <c r="B55" s="65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G55" s="185" t="s">
        <v>133</v>
      </c>
      <c r="AH55" s="394">
        <f t="shared" si="5"/>
        <v>-1914.9499999999994</v>
      </c>
      <c r="AI55" s="394">
        <f t="shared" si="5"/>
        <v>3705</v>
      </c>
      <c r="AJ55" s="394">
        <f t="shared" si="5"/>
        <v>306.00999999999976</v>
      </c>
      <c r="AO55" s="185">
        <v>2063</v>
      </c>
    </row>
    <row r="56" spans="2:41" x14ac:dyDescent="0.25"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G56" s="393" t="s">
        <v>18</v>
      </c>
      <c r="AH56" s="395">
        <f>SUM(AH44:AH55)</f>
        <v>-23759.430000000004</v>
      </c>
      <c r="AI56" s="395">
        <f t="shared" ref="AI56:AJ56" si="6">SUM(AI44:AI55)</f>
        <v>27550</v>
      </c>
      <c r="AJ56" s="395">
        <f t="shared" si="6"/>
        <v>32803.49</v>
      </c>
      <c r="AO56" s="185">
        <v>2064</v>
      </c>
    </row>
    <row r="57" spans="2:41" x14ac:dyDescent="0.25"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O57" s="185">
        <v>2065</v>
      </c>
    </row>
    <row r="58" spans="2:41" x14ac:dyDescent="0.25"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O58" s="185">
        <v>2066</v>
      </c>
    </row>
    <row r="59" spans="2:41" x14ac:dyDescent="0.25"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O59" s="185">
        <v>2067</v>
      </c>
    </row>
    <row r="60" spans="2:41" x14ac:dyDescent="0.25"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O60" s="185">
        <v>2068</v>
      </c>
    </row>
    <row r="61" spans="2:41" x14ac:dyDescent="0.25"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</row>
    <row r="62" spans="2:41" x14ac:dyDescent="0.25"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</row>
    <row r="63" spans="2:41" x14ac:dyDescent="0.25"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</row>
    <row r="64" spans="2:41" x14ac:dyDescent="0.25"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</row>
    <row r="65" spans="2:30" x14ac:dyDescent="0.25"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</row>
    <row r="66" spans="2:30" x14ac:dyDescent="0.25"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</row>
    <row r="67" spans="2:30" x14ac:dyDescent="0.25">
      <c r="B67" s="65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</row>
    <row r="68" spans="2:30" x14ac:dyDescent="0.25">
      <c r="B68" s="65"/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</row>
    <row r="69" spans="2:30" x14ac:dyDescent="0.25"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</row>
    <row r="70" spans="2:30" x14ac:dyDescent="0.25"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</row>
    <row r="71" spans="2:30" x14ac:dyDescent="0.25"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</row>
    <row r="72" spans="2:30" x14ac:dyDescent="0.25">
      <c r="B72" s="65"/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</row>
    <row r="73" spans="2:30" x14ac:dyDescent="0.25"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</row>
    <row r="74" spans="2:30" x14ac:dyDescent="0.25">
      <c r="B74" s="65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</row>
    <row r="75" spans="2:30" x14ac:dyDescent="0.25">
      <c r="B75" s="65"/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</row>
    <row r="76" spans="2:30" x14ac:dyDescent="0.25">
      <c r="B76" s="65"/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</row>
    <row r="77" spans="2:30" x14ac:dyDescent="0.25">
      <c r="B77" s="65"/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</row>
    <row r="78" spans="2:30" x14ac:dyDescent="0.25"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</row>
    <row r="79" spans="2:30" x14ac:dyDescent="0.25"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</row>
    <row r="80" spans="2:30" x14ac:dyDescent="0.25"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</row>
    <row r="81" spans="2:30" x14ac:dyDescent="0.25"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</row>
    <row r="82" spans="2:30" x14ac:dyDescent="0.25"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</row>
    <row r="83" spans="2:30" x14ac:dyDescent="0.25">
      <c r="B83" s="65"/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</row>
    <row r="84" spans="2:30" x14ac:dyDescent="0.25">
      <c r="B84" s="65"/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</row>
    <row r="85" spans="2:30" x14ac:dyDescent="0.25">
      <c r="B85" s="65"/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</row>
    <row r="86" spans="2:30" x14ac:dyDescent="0.25">
      <c r="B86" s="65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</row>
    <row r="87" spans="2:30" x14ac:dyDescent="0.25"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</row>
    <row r="88" spans="2:30" x14ac:dyDescent="0.25">
      <c r="B88" s="65"/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</row>
    <row r="89" spans="2:30" x14ac:dyDescent="0.25">
      <c r="B89" s="65"/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</row>
    <row r="90" spans="2:30" x14ac:dyDescent="0.25">
      <c r="B90" s="65"/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</row>
    <row r="91" spans="2:30" x14ac:dyDescent="0.25">
      <c r="B91" s="65"/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</row>
    <row r="92" spans="2:30" x14ac:dyDescent="0.25">
      <c r="B92" s="65"/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</row>
    <row r="93" spans="2:30" x14ac:dyDescent="0.25">
      <c r="B93" s="65"/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</row>
    <row r="94" spans="2:30" x14ac:dyDescent="0.25">
      <c r="B94" s="65"/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</row>
    <row r="95" spans="2:30" x14ac:dyDescent="0.25">
      <c r="B95" s="65"/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</row>
    <row r="96" spans="2:30" x14ac:dyDescent="0.25">
      <c r="B96" s="65"/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</row>
    <row r="97" spans="2:30" x14ac:dyDescent="0.25">
      <c r="B97" s="65"/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</row>
    <row r="98" spans="2:30" x14ac:dyDescent="0.25">
      <c r="B98" s="65"/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</row>
    <row r="99" spans="2:30" x14ac:dyDescent="0.25">
      <c r="B99" s="65"/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</row>
    <row r="100" spans="2:30" x14ac:dyDescent="0.25">
      <c r="B100" s="65"/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</row>
    <row r="101" spans="2:30" x14ac:dyDescent="0.25">
      <c r="B101" s="65"/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</row>
    <row r="102" spans="2:30" x14ac:dyDescent="0.25">
      <c r="B102" s="65"/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</row>
    <row r="103" spans="2:30" x14ac:dyDescent="0.25">
      <c r="B103" s="65"/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</row>
    <row r="104" spans="2:30" x14ac:dyDescent="0.25">
      <c r="B104" s="65"/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</row>
    <row r="105" spans="2:30" x14ac:dyDescent="0.25">
      <c r="B105" s="65"/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</row>
    <row r="106" spans="2:30" x14ac:dyDescent="0.25">
      <c r="B106" s="65"/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</row>
    <row r="107" spans="2:30" x14ac:dyDescent="0.25">
      <c r="B107" s="65"/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</row>
    <row r="108" spans="2:30" x14ac:dyDescent="0.25">
      <c r="B108" s="65"/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</row>
    <row r="109" spans="2:30" x14ac:dyDescent="0.25">
      <c r="B109" s="65"/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</row>
    <row r="110" spans="2:30" x14ac:dyDescent="0.25">
      <c r="B110" s="65"/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</row>
    <row r="111" spans="2:30" x14ac:dyDescent="0.25">
      <c r="B111" s="65"/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</row>
    <row r="112" spans="2:30" x14ac:dyDescent="0.25"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</row>
    <row r="113" spans="2:30" x14ac:dyDescent="0.25">
      <c r="B113" s="65"/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</row>
    <row r="114" spans="2:30" x14ac:dyDescent="0.25">
      <c r="B114" s="65"/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</row>
    <row r="115" spans="2:30" x14ac:dyDescent="0.25">
      <c r="B115" s="65"/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</row>
    <row r="116" spans="2:30" x14ac:dyDescent="0.25">
      <c r="B116" s="65"/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</row>
    <row r="117" spans="2:30" x14ac:dyDescent="0.25">
      <c r="B117" s="65"/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</row>
    <row r="118" spans="2:30" x14ac:dyDescent="0.25">
      <c r="B118" s="65"/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</row>
    <row r="119" spans="2:30" x14ac:dyDescent="0.25">
      <c r="B119" s="65"/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</row>
    <row r="120" spans="2:30" x14ac:dyDescent="0.25">
      <c r="B120" s="65"/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</row>
    <row r="121" spans="2:30" x14ac:dyDescent="0.25">
      <c r="B121" s="65"/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</row>
    <row r="122" spans="2:30" x14ac:dyDescent="0.25">
      <c r="B122" s="65"/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</row>
    <row r="123" spans="2:30" x14ac:dyDescent="0.25">
      <c r="B123" s="65"/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</row>
    <row r="124" spans="2:30" x14ac:dyDescent="0.25">
      <c r="B124" s="65"/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</row>
    <row r="125" spans="2:30" x14ac:dyDescent="0.25">
      <c r="B125" s="65"/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</row>
    <row r="126" spans="2:30" x14ac:dyDescent="0.25">
      <c r="B126" s="65"/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</row>
    <row r="127" spans="2:30" x14ac:dyDescent="0.25">
      <c r="B127" s="65"/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</row>
    <row r="128" spans="2:30" x14ac:dyDescent="0.25">
      <c r="B128" s="65"/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</row>
    <row r="129" spans="2:30" x14ac:dyDescent="0.25">
      <c r="B129" s="65"/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</row>
    <row r="130" spans="2:30" x14ac:dyDescent="0.25">
      <c r="B130" s="65"/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</row>
    <row r="131" spans="2:30" x14ac:dyDescent="0.25">
      <c r="B131" s="65"/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</row>
    <row r="132" spans="2:30" x14ac:dyDescent="0.25">
      <c r="B132" s="65"/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</row>
    <row r="133" spans="2:30" x14ac:dyDescent="0.25">
      <c r="B133" s="65"/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</row>
    <row r="134" spans="2:30" x14ac:dyDescent="0.25">
      <c r="B134" s="65"/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</row>
    <row r="135" spans="2:30" x14ac:dyDescent="0.25">
      <c r="B135" s="65"/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</row>
    <row r="136" spans="2:30" x14ac:dyDescent="0.25">
      <c r="B136" s="65"/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</row>
    <row r="137" spans="2:30" x14ac:dyDescent="0.25">
      <c r="B137" s="65"/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</row>
    <row r="138" spans="2:30" x14ac:dyDescent="0.25">
      <c r="B138" s="65"/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</row>
    <row r="139" spans="2:30" x14ac:dyDescent="0.25">
      <c r="B139" s="65"/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</row>
    <row r="140" spans="2:30" x14ac:dyDescent="0.25">
      <c r="B140" s="65"/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</row>
    <row r="141" spans="2:30" x14ac:dyDescent="0.25">
      <c r="B141" s="65"/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</row>
    <row r="142" spans="2:30" x14ac:dyDescent="0.25">
      <c r="B142" s="65"/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</row>
    <row r="143" spans="2:30" x14ac:dyDescent="0.25">
      <c r="B143" s="65"/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</row>
    <row r="144" spans="2:30" x14ac:dyDescent="0.25">
      <c r="B144" s="65"/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</row>
    <row r="145" spans="2:30" x14ac:dyDescent="0.25">
      <c r="B145" s="65"/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</row>
    <row r="146" spans="2:30" x14ac:dyDescent="0.25">
      <c r="B146" s="65"/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</row>
    <row r="147" spans="2:30" x14ac:dyDescent="0.25">
      <c r="B147" s="65"/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</row>
    <row r="148" spans="2:30" x14ac:dyDescent="0.25">
      <c r="B148" s="65"/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</row>
    <row r="149" spans="2:30" x14ac:dyDescent="0.25">
      <c r="B149" s="65"/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</row>
    <row r="150" spans="2:30" x14ac:dyDescent="0.25">
      <c r="B150" s="65"/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</row>
    <row r="151" spans="2:30" x14ac:dyDescent="0.25">
      <c r="B151" s="65"/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</row>
    <row r="152" spans="2:30" x14ac:dyDescent="0.25">
      <c r="B152" s="65"/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</row>
    <row r="153" spans="2:30" x14ac:dyDescent="0.25">
      <c r="B153" s="65"/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</row>
    <row r="154" spans="2:30" x14ac:dyDescent="0.25">
      <c r="B154" s="65"/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</row>
    <row r="155" spans="2:30" x14ac:dyDescent="0.25">
      <c r="B155" s="65"/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</row>
    <row r="156" spans="2:30" x14ac:dyDescent="0.25">
      <c r="B156" s="65"/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</row>
    <row r="157" spans="2:30" x14ac:dyDescent="0.25">
      <c r="B157" s="65"/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</row>
    <row r="158" spans="2:30" x14ac:dyDescent="0.25">
      <c r="B158" s="65"/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</row>
    <row r="159" spans="2:30" x14ac:dyDescent="0.25">
      <c r="B159" s="65"/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</row>
    <row r="160" spans="2:30" x14ac:dyDescent="0.25">
      <c r="B160" s="65"/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</row>
    <row r="161" spans="2:30" x14ac:dyDescent="0.25">
      <c r="B161" s="65"/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</row>
    <row r="162" spans="2:30" x14ac:dyDescent="0.25">
      <c r="B162" s="65"/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</row>
    <row r="163" spans="2:30" x14ac:dyDescent="0.25">
      <c r="B163" s="65"/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</row>
    <row r="164" spans="2:30" x14ac:dyDescent="0.25">
      <c r="B164" s="65"/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</row>
    <row r="165" spans="2:30" x14ac:dyDescent="0.25">
      <c r="B165" s="65"/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</row>
    <row r="166" spans="2:30" x14ac:dyDescent="0.25">
      <c r="B166" s="65"/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</row>
    <row r="167" spans="2:30" x14ac:dyDescent="0.25"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</row>
    <row r="168" spans="2:30" x14ac:dyDescent="0.25">
      <c r="B168" s="65"/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</row>
    <row r="169" spans="2:30" x14ac:dyDescent="0.25">
      <c r="B169" s="65"/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</row>
    <row r="170" spans="2:30" x14ac:dyDescent="0.25">
      <c r="B170" s="65"/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</row>
    <row r="171" spans="2:30" x14ac:dyDescent="0.25">
      <c r="B171" s="65"/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</row>
    <row r="172" spans="2:30" x14ac:dyDescent="0.25">
      <c r="B172" s="65"/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</row>
    <row r="173" spans="2:30" x14ac:dyDescent="0.25">
      <c r="B173" s="65"/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</row>
    <row r="174" spans="2:30" x14ac:dyDescent="0.25">
      <c r="B174" s="65"/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</row>
    <row r="175" spans="2:30" x14ac:dyDescent="0.25">
      <c r="B175" s="65"/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</row>
    <row r="176" spans="2:30" x14ac:dyDescent="0.25">
      <c r="B176" s="65"/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</row>
    <row r="177" spans="2:30" x14ac:dyDescent="0.25">
      <c r="B177" s="65"/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</row>
  </sheetData>
  <mergeCells count="2">
    <mergeCell ref="AL10:AM10"/>
    <mergeCell ref="C6:J7"/>
  </mergeCells>
  <dataValidations count="1">
    <dataValidation type="list" allowBlank="1" showInputMessage="1" showErrorMessage="1" sqref="O8" xr:uid="{00000000-0002-0000-1800-000000000000}">
      <formula1>$AO$10:$AO$60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28">
    <tabColor rgb="FF0070C0"/>
  </sheetPr>
  <dimension ref="A1:CJ182"/>
  <sheetViews>
    <sheetView showGridLines="0" showRowColHeaders="0" zoomScaleNormal="100" workbookViewId="0">
      <pane ySplit="4" topLeftCell="A5" activePane="bottomLeft" state="frozen"/>
      <selection pane="bottomLeft" activeCell="M10" sqref="M10"/>
    </sheetView>
  </sheetViews>
  <sheetFormatPr defaultRowHeight="15" x14ac:dyDescent="0.25"/>
  <cols>
    <col min="1" max="1" width="10.7109375" style="263" customWidth="1"/>
    <col min="2" max="2" width="4.28515625" style="263" customWidth="1"/>
    <col min="3" max="3" width="11.28515625" style="263" customWidth="1"/>
    <col min="4" max="4" width="23.140625" style="263" customWidth="1"/>
    <col min="5" max="5" width="3.42578125" style="263" customWidth="1"/>
    <col min="6" max="6" width="7.7109375" style="263" customWidth="1"/>
    <col min="7" max="7" width="27.5703125" style="263" customWidth="1"/>
    <col min="8" max="8" width="3.28515625" style="263" customWidth="1"/>
    <col min="9" max="9" width="7.42578125" style="263" customWidth="1"/>
    <col min="10" max="10" width="16.7109375" style="263" customWidth="1"/>
    <col min="11" max="11" width="4.140625" style="263" customWidth="1"/>
    <col min="12" max="12" width="4.28515625" style="263" customWidth="1"/>
    <col min="13" max="13" width="11.28515625" style="263" customWidth="1"/>
    <col min="14" max="14" width="4.28515625" style="263" customWidth="1"/>
    <col min="15" max="15" width="2.140625" style="263" customWidth="1"/>
    <col min="16" max="16" width="29.140625" style="263" customWidth="1"/>
    <col min="17" max="17" width="13.7109375" style="263" customWidth="1"/>
    <col min="18" max="18" width="2.140625" style="263" customWidth="1"/>
    <col min="19" max="20" width="14.7109375" style="263" customWidth="1"/>
    <col min="21" max="26" width="9.140625" style="263"/>
    <col min="27" max="27" width="6.42578125" style="263" customWidth="1"/>
    <col min="28" max="33" width="9.140625" style="263" customWidth="1"/>
    <col min="34" max="34" width="5" style="379" customWidth="1"/>
    <col min="35" max="35" width="1.5703125" style="379" customWidth="1"/>
    <col min="36" max="36" width="5" style="379" customWidth="1"/>
    <col min="37" max="37" width="1.5703125" style="379" customWidth="1"/>
    <col min="38" max="38" width="5" style="379" customWidth="1"/>
    <col min="39" max="41" width="10.7109375" style="379" customWidth="1"/>
    <col min="42" max="42" width="8.85546875" style="379" customWidth="1"/>
    <col min="43" max="43" width="19.28515625" style="379" hidden="1" customWidth="1"/>
    <col min="44" max="44" width="9.28515625" style="379" hidden="1" customWidth="1"/>
    <col min="45" max="53" width="8.85546875" style="379" hidden="1" customWidth="1"/>
    <col min="54" max="55" width="9.140625" style="379" hidden="1" customWidth="1"/>
    <col min="56" max="56" width="14.85546875" style="379" hidden="1" customWidth="1"/>
    <col min="57" max="64" width="9.140625" style="379" hidden="1" customWidth="1"/>
    <col min="65" max="65" width="19.42578125" style="263" hidden="1" customWidth="1"/>
    <col min="66" max="67" width="9.140625" style="379" hidden="1" customWidth="1"/>
    <col min="68" max="68" width="9.42578125" style="379" hidden="1" customWidth="1"/>
    <col min="69" max="78" width="9.140625" style="379" hidden="1" customWidth="1"/>
    <col min="79" max="81" width="4" style="379" hidden="1" customWidth="1"/>
    <col min="82" max="82" width="20.140625" style="379" hidden="1" customWidth="1"/>
    <col min="83" max="83" width="6.28515625" style="379" hidden="1" customWidth="1"/>
    <col min="84" max="84" width="3" style="379" hidden="1" customWidth="1"/>
    <col min="85" max="85" width="15.140625" style="379" hidden="1" customWidth="1"/>
    <col min="86" max="86" width="6.42578125" style="379" hidden="1" customWidth="1"/>
    <col min="87" max="88" width="9.140625" style="379" hidden="1" customWidth="1"/>
    <col min="89" max="16384" width="9.140625" style="263"/>
  </cols>
  <sheetData>
    <row r="1" spans="1:86" x14ac:dyDescent="0.25">
      <c r="A1" s="262"/>
    </row>
    <row r="5" spans="1:86" x14ac:dyDescent="0.25">
      <c r="B5" s="264"/>
      <c r="C5" s="264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4"/>
      <c r="Q5" s="264"/>
      <c r="R5" s="264"/>
      <c r="S5" s="264"/>
      <c r="T5" s="264"/>
      <c r="U5" s="264"/>
      <c r="V5" s="264"/>
      <c r="W5" s="264"/>
      <c r="X5" s="264"/>
      <c r="Y5" s="264"/>
      <c r="Z5" s="264"/>
      <c r="AA5" s="264"/>
      <c r="AB5" s="264"/>
      <c r="AC5" s="264"/>
      <c r="AD5" s="264"/>
      <c r="AE5" s="264"/>
      <c r="AF5" s="264"/>
    </row>
    <row r="6" spans="1:86" x14ac:dyDescent="0.25">
      <c r="B6" s="264"/>
      <c r="C6" s="469" t="s">
        <v>260</v>
      </c>
      <c r="D6" s="469"/>
      <c r="E6" s="469"/>
      <c r="F6" s="469"/>
      <c r="G6" s="469"/>
      <c r="H6" s="264"/>
      <c r="I6" s="264"/>
      <c r="J6" s="264"/>
      <c r="K6" s="264"/>
      <c r="L6" s="264"/>
      <c r="M6" s="264"/>
      <c r="N6" s="264"/>
      <c r="O6" s="264"/>
      <c r="P6" s="264"/>
      <c r="Q6" s="264"/>
      <c r="R6" s="264"/>
      <c r="S6" s="264"/>
      <c r="T6" s="264"/>
      <c r="U6" s="264"/>
      <c r="V6" s="264"/>
      <c r="W6" s="264"/>
      <c r="X6" s="264"/>
      <c r="Y6" s="264"/>
      <c r="Z6" s="264"/>
      <c r="AA6" s="264"/>
      <c r="AB6" s="264"/>
      <c r="AC6" s="264"/>
      <c r="AD6" s="264"/>
      <c r="AE6" s="264"/>
      <c r="AF6" s="264"/>
    </row>
    <row r="7" spans="1:86" x14ac:dyDescent="0.25">
      <c r="B7" s="264"/>
      <c r="C7" s="469"/>
      <c r="D7" s="469"/>
      <c r="E7" s="469"/>
      <c r="F7" s="469"/>
      <c r="G7" s="469"/>
      <c r="H7" s="264"/>
      <c r="I7" s="264"/>
      <c r="J7" s="264"/>
      <c r="K7" s="264"/>
      <c r="L7" s="264"/>
      <c r="M7" s="264"/>
      <c r="N7" s="264"/>
      <c r="O7" s="264"/>
      <c r="P7" s="264"/>
      <c r="Q7" s="264"/>
      <c r="R7" s="264"/>
      <c r="S7" s="264"/>
      <c r="T7" s="264"/>
      <c r="U7" s="264"/>
      <c r="V7" s="264"/>
      <c r="W7" s="264"/>
      <c r="X7" s="264"/>
      <c r="Y7" s="264"/>
      <c r="Z7" s="264"/>
      <c r="AA7" s="264"/>
      <c r="AB7" s="264"/>
      <c r="AC7" s="264"/>
      <c r="AD7" s="264"/>
      <c r="AE7" s="264"/>
      <c r="AF7" s="264"/>
    </row>
    <row r="8" spans="1:86" ht="15" customHeight="1" x14ac:dyDescent="0.25">
      <c r="B8" s="264"/>
      <c r="C8" s="264"/>
      <c r="D8" s="265"/>
      <c r="E8" s="265"/>
      <c r="F8" s="265"/>
      <c r="G8" s="264"/>
      <c r="H8" s="264"/>
      <c r="I8" s="264"/>
      <c r="J8" s="264"/>
      <c r="K8" s="264"/>
      <c r="L8" s="264"/>
      <c r="M8" s="264"/>
      <c r="N8" s="264"/>
      <c r="O8" s="264"/>
      <c r="P8" s="264"/>
      <c r="Q8" s="264"/>
      <c r="R8" s="264"/>
      <c r="S8" s="264"/>
      <c r="T8" s="264"/>
      <c r="U8" s="264"/>
      <c r="V8" s="264"/>
      <c r="W8" s="264"/>
      <c r="X8" s="264"/>
      <c r="Y8" s="264"/>
      <c r="Z8" s="264"/>
      <c r="AA8" s="264"/>
      <c r="AB8" s="264"/>
      <c r="AC8" s="264"/>
      <c r="AD8" s="264"/>
      <c r="AE8" s="264"/>
      <c r="AF8" s="264"/>
      <c r="BD8" s="379" t="s">
        <v>222</v>
      </c>
    </row>
    <row r="9" spans="1:86" ht="15" customHeight="1" x14ac:dyDescent="0.25">
      <c r="B9" s="264"/>
      <c r="C9" s="266"/>
      <c r="D9" s="266"/>
      <c r="E9" s="266"/>
      <c r="F9" s="266"/>
      <c r="G9" s="266"/>
      <c r="H9" s="266"/>
      <c r="I9" s="266"/>
      <c r="J9" s="266"/>
      <c r="K9" s="266"/>
      <c r="L9" s="266"/>
      <c r="M9" s="266"/>
      <c r="N9" s="266"/>
      <c r="O9" s="266"/>
      <c r="P9" s="266"/>
      <c r="Q9" s="266"/>
      <c r="R9" s="266"/>
      <c r="S9" s="266"/>
      <c r="T9" s="266"/>
      <c r="U9" s="266"/>
      <c r="V9" s="266"/>
      <c r="W9" s="266"/>
      <c r="X9" s="264"/>
      <c r="Y9" s="264"/>
      <c r="Z9" s="264"/>
      <c r="AA9" s="264"/>
      <c r="AB9" s="264"/>
      <c r="AC9" s="264"/>
      <c r="AD9" s="264"/>
      <c r="AE9" s="264"/>
      <c r="AF9" s="264"/>
      <c r="BD9" s="380">
        <f>SUM('CAD2'!E7:E26)</f>
        <v>57165.69</v>
      </c>
    </row>
    <row r="10" spans="1:86" ht="15" customHeight="1" x14ac:dyDescent="0.25">
      <c r="B10" s="264"/>
      <c r="C10" s="267" t="s">
        <v>150</v>
      </c>
      <c r="D10" s="260" t="s">
        <v>60</v>
      </c>
      <c r="E10" s="265"/>
      <c r="F10" s="267" t="s">
        <v>152</v>
      </c>
      <c r="G10" s="261" t="s">
        <v>272</v>
      </c>
      <c r="H10" s="266"/>
      <c r="I10" s="267" t="s">
        <v>153</v>
      </c>
      <c r="J10" s="135" t="s">
        <v>36</v>
      </c>
      <c r="K10" s="266"/>
      <c r="L10" s="267" t="s">
        <v>151</v>
      </c>
      <c r="M10" s="135">
        <v>2019</v>
      </c>
      <c r="N10" s="264"/>
      <c r="O10" s="264"/>
      <c r="P10" s="264"/>
      <c r="Q10" s="264"/>
      <c r="R10" s="267"/>
      <c r="S10" s="268"/>
      <c r="T10" s="267"/>
      <c r="U10" s="269"/>
      <c r="V10" s="264"/>
      <c r="W10" s="264"/>
      <c r="X10" s="264"/>
      <c r="Y10" s="264"/>
      <c r="Z10" s="264"/>
      <c r="AA10" s="264"/>
      <c r="AB10" s="264"/>
      <c r="AC10" s="264"/>
      <c r="AD10" s="264"/>
      <c r="AE10" s="264"/>
      <c r="AF10" s="264"/>
    </row>
    <row r="11" spans="1:86" ht="15.75" customHeight="1" x14ac:dyDescent="0.25">
      <c r="B11" s="264"/>
      <c r="C11" s="266"/>
      <c r="D11" s="270"/>
      <c r="E11" s="270"/>
      <c r="F11" s="270"/>
      <c r="G11" s="266"/>
      <c r="H11" s="266"/>
      <c r="I11" s="266"/>
      <c r="J11" s="266"/>
      <c r="K11" s="266"/>
      <c r="L11" s="266"/>
      <c r="M11" s="264"/>
      <c r="N11" s="264"/>
      <c r="O11" s="264"/>
      <c r="P11" s="264"/>
      <c r="Q11" s="264"/>
      <c r="R11" s="264"/>
      <c r="S11" s="264"/>
      <c r="T11" s="264"/>
      <c r="U11" s="264"/>
      <c r="V11" s="264"/>
      <c r="W11" s="264"/>
      <c r="X11" s="264"/>
      <c r="Y11" s="264"/>
      <c r="Z11" s="264"/>
      <c r="AA11" s="264"/>
      <c r="AB11" s="264"/>
      <c r="AC11" s="264"/>
      <c r="AD11" s="264"/>
      <c r="AE11" s="264"/>
      <c r="AF11" s="264"/>
      <c r="AR11" s="470" t="s">
        <v>91</v>
      </c>
      <c r="AS11" s="471" t="s">
        <v>102</v>
      </c>
      <c r="AT11" s="471" t="s">
        <v>69</v>
      </c>
      <c r="AU11" s="470" t="s">
        <v>87</v>
      </c>
      <c r="AV11" s="470" t="s">
        <v>103</v>
      </c>
      <c r="AW11" s="470" t="s">
        <v>104</v>
      </c>
      <c r="AX11" s="470" t="s">
        <v>105</v>
      </c>
      <c r="AY11" s="470" t="s">
        <v>108</v>
      </c>
      <c r="AZ11" s="470" t="s">
        <v>106</v>
      </c>
      <c r="BA11" s="470" t="s">
        <v>107</v>
      </c>
      <c r="BD11" s="470" t="s">
        <v>91</v>
      </c>
      <c r="BE11" s="471" t="s">
        <v>102</v>
      </c>
      <c r="BF11" s="471" t="s">
        <v>69</v>
      </c>
      <c r="BG11" s="470" t="s">
        <v>87</v>
      </c>
      <c r="BH11" s="470" t="s">
        <v>103</v>
      </c>
      <c r="BI11" s="470" t="s">
        <v>104</v>
      </c>
      <c r="BJ11" s="470" t="s">
        <v>105</v>
      </c>
      <c r="BK11" s="470" t="s">
        <v>108</v>
      </c>
      <c r="BL11" s="470"/>
      <c r="BM11" s="472"/>
      <c r="BP11" s="470" t="s">
        <v>91</v>
      </c>
      <c r="BQ11" s="471" t="s">
        <v>102</v>
      </c>
      <c r="BR11" s="471" t="s">
        <v>69</v>
      </c>
      <c r="BS11" s="470" t="s">
        <v>87</v>
      </c>
      <c r="BT11" s="470" t="s">
        <v>103</v>
      </c>
      <c r="BU11" s="470" t="s">
        <v>104</v>
      </c>
      <c r="BV11" s="470" t="s">
        <v>105</v>
      </c>
      <c r="BW11" s="470" t="s">
        <v>108</v>
      </c>
      <c r="BX11" s="470" t="s">
        <v>106</v>
      </c>
      <c r="BY11" s="470" t="s">
        <v>107</v>
      </c>
    </row>
    <row r="12" spans="1:86" x14ac:dyDescent="0.25">
      <c r="B12" s="264"/>
      <c r="C12" s="264"/>
      <c r="D12" s="265"/>
      <c r="E12" s="265"/>
      <c r="F12" s="265"/>
      <c r="G12" s="264"/>
      <c r="H12" s="264"/>
      <c r="I12" s="264"/>
      <c r="J12" s="264"/>
      <c r="K12" s="264"/>
      <c r="L12" s="264"/>
      <c r="M12" s="264"/>
      <c r="N12" s="264"/>
      <c r="O12" s="271"/>
      <c r="P12" s="280"/>
      <c r="Q12" s="280"/>
      <c r="R12" s="271"/>
      <c r="S12" s="264"/>
      <c r="T12" s="264"/>
      <c r="U12" s="264"/>
      <c r="V12" s="264"/>
      <c r="W12" s="264"/>
      <c r="X12" s="264"/>
      <c r="Y12" s="264"/>
      <c r="Z12" s="264"/>
      <c r="AA12" s="264"/>
      <c r="AB12" s="264"/>
      <c r="AC12" s="264"/>
      <c r="AD12" s="264"/>
      <c r="AE12" s="264"/>
      <c r="AF12" s="264"/>
      <c r="AR12" s="470"/>
      <c r="AS12" s="471"/>
      <c r="AT12" s="471"/>
      <c r="AU12" s="470"/>
      <c r="AV12" s="470"/>
      <c r="AW12" s="470"/>
      <c r="AX12" s="470"/>
      <c r="AY12" s="470"/>
      <c r="AZ12" s="470"/>
      <c r="BA12" s="470"/>
      <c r="BD12" s="470"/>
      <c r="BE12" s="471"/>
      <c r="BF12" s="471"/>
      <c r="BG12" s="470"/>
      <c r="BH12" s="470"/>
      <c r="BI12" s="470"/>
      <c r="BJ12" s="470"/>
      <c r="BK12" s="470"/>
      <c r="BL12" s="470"/>
      <c r="BM12" s="472"/>
      <c r="BP12" s="470"/>
      <c r="BQ12" s="471"/>
      <c r="BR12" s="471"/>
      <c r="BS12" s="470"/>
      <c r="BT12" s="470"/>
      <c r="BU12" s="470"/>
      <c r="BV12" s="470"/>
      <c r="BW12" s="470"/>
      <c r="BX12" s="470"/>
      <c r="BY12" s="470"/>
    </row>
    <row r="13" spans="1:86" ht="15" customHeight="1" x14ac:dyDescent="0.25">
      <c r="B13" s="264"/>
      <c r="C13" s="264"/>
      <c r="D13" s="265"/>
      <c r="E13" s="272"/>
      <c r="F13" s="272"/>
      <c r="G13" s="264"/>
      <c r="H13" s="264"/>
      <c r="I13" s="264"/>
      <c r="J13" s="264"/>
      <c r="K13" s="264"/>
      <c r="L13" s="264"/>
      <c r="M13" s="264"/>
      <c r="N13" s="264"/>
      <c r="O13" s="271"/>
      <c r="P13" s="286" t="s">
        <v>16</v>
      </c>
      <c r="Q13" s="287">
        <f>AO14</f>
        <v>5988.6999999999925</v>
      </c>
      <c r="R13" s="271"/>
      <c r="S13" s="265"/>
      <c r="T13" s="264"/>
      <c r="U13" s="264"/>
      <c r="V13" s="264"/>
      <c r="W13" s="265"/>
      <c r="X13" s="264"/>
      <c r="Y13" s="264"/>
      <c r="Z13" s="264"/>
      <c r="AA13" s="264"/>
      <c r="AB13" s="264"/>
      <c r="AC13" s="264"/>
      <c r="AD13" s="264"/>
      <c r="AE13" s="264"/>
      <c r="AF13" s="264"/>
      <c r="AM13" s="381" t="s">
        <v>19</v>
      </c>
      <c r="AN13" s="381" t="s">
        <v>21</v>
      </c>
      <c r="AO13" s="381" t="s">
        <v>22</v>
      </c>
      <c r="AQ13" s="382">
        <v>2018</v>
      </c>
      <c r="AR13" s="380">
        <f>SUMIFS('CAD2'!E7:E26,'CAD2'!D7:D26,'13'!G10)</f>
        <v>1452.75</v>
      </c>
      <c r="AS13" s="380">
        <f>SUMIFS(DES!F:F,DES!L:L,AQ13,DES!G:G,'13'!$G$10,DES!Q:Q,1)</f>
        <v>40296.680000000008</v>
      </c>
      <c r="AT13" s="380">
        <f>SUMIFS(REC!F:F,REC!L:L,AQ13,REC!G:G,'13'!$G$10,REC!Q:Q,1)</f>
        <v>10030</v>
      </c>
      <c r="AU13" s="380">
        <f>SUMIFS('EMP ADQ'!G:G,'EMP ADQ'!M:M,AQ13,'EMP ADQ'!D:D,'EMP ADQ'!$Y$12,'EMP ADQ'!H:H,'13'!$G$10,'EMP ADQ'!Q:Q,1)</f>
        <v>7690</v>
      </c>
      <c r="AV13" s="380">
        <f>SUMIFS('EMP ADQ'!G:G,'EMP ADQ'!M:M,AQ13,'EMP ADQ'!D:D,'EMP ADQ'!$Y$13,'EMP ADQ'!H:H,'13'!$G$10,'EMP ADQ'!Q:Q,1)</f>
        <v>8390</v>
      </c>
      <c r="AW13" s="380">
        <f>SUMIFS('EMP CON'!G:G,'EMP CON'!M:M,'13'!AQ13,'EMP CON'!D:D,'EMP CON'!$Y$12,'EMP CON'!H:H,'13'!$G$10,'EMP CON'!Q:Q,1)</f>
        <v>3576.3</v>
      </c>
      <c r="AX13" s="380">
        <f>SUMIFS('EMP CON'!G:G,'EMP CON'!M:M,'13'!AQ13,'EMP CON'!D:D,'EMP CON'!$Y$13,'EMP CON'!H:H,'13'!$G$10,'EMP CON'!Q:Q,1)</f>
        <v>3736.3</v>
      </c>
      <c r="AY13" s="380">
        <f>SUMIFS('PG CAR'!H:H,'PG CAR'!N:N,'13'!AQ13,'PG CAR'!I:I,'13'!$G$10,'PG CAR'!S:S,1)</f>
        <v>0</v>
      </c>
      <c r="AZ13" s="380">
        <f>SUMIFS(TRANS!F:F,TRANS!L:L,'13'!AQ13,TRANS!D:D,'13'!$G$10,TRANS!O:O,1)</f>
        <v>13400</v>
      </c>
      <c r="BA13" s="380">
        <f>SUMIFS(TRANS!F:F,TRANS!L:L,'13'!AQ13,TRANS!G:G,'13'!$G$10,TRANS!O:O,1)</f>
        <v>49210</v>
      </c>
      <c r="BC13" s="382">
        <v>2018</v>
      </c>
      <c r="BD13" s="380">
        <f>SUMIFS(BD9,CD36,77)</f>
        <v>0</v>
      </c>
      <c r="BE13" s="380">
        <f>SUMIFS(DES!F:F,DES!L:L,AQ13,DES!Q:Q,1,DES!P:P,1)</f>
        <v>0</v>
      </c>
      <c r="BF13" s="380">
        <f>SUMIFS(REC!F:F,REC!L:L,AQ13,REC!Q:Q,1,REC!P:P,1)</f>
        <v>0</v>
      </c>
      <c r="BG13" s="380">
        <f>SUMIFS('EMP ADQ'!G:G,'EMP ADQ'!M:M,AQ13,'EMP ADQ'!D:D,'EMP ADQ'!$Y$12,'EMP ADQ'!Q:Q,1,'EMP ADQ'!P:P,1)</f>
        <v>0</v>
      </c>
      <c r="BH13" s="380">
        <f>SUMIFS('EMP ADQ'!G:G,'EMP ADQ'!M:M,AQ13,'EMP ADQ'!D:D,'EMP ADQ'!$Y$13,'EMP ADQ'!Q:Q,1,'EMP ADQ'!P:P,1)</f>
        <v>0</v>
      </c>
      <c r="BI13" s="380">
        <f>SUMIFS('EMP CON'!G:G,'EMP CON'!M:M,'13'!AQ13,'EMP CON'!D:D,'EMP CON'!$Y$12,'EMP CON'!Q:Q,1,'EMP CON'!P:P,1)</f>
        <v>0</v>
      </c>
      <c r="BJ13" s="380">
        <f>SUMIFS('EMP CON'!G:G,'EMP CON'!M:M,'13'!AQ13,'EMP CON'!D:D,'EMP CON'!$Y$13,'EMP CON'!Q:Q,1,'EMP CON'!P:P,1)</f>
        <v>0</v>
      </c>
      <c r="BK13" s="380">
        <f>SUMIFS('PG CAR'!H:H,'PG CAR'!N:N,'13'!AQ13,'PG CAR'!S:S,1,'PG CAR'!R:R,1)</f>
        <v>0</v>
      </c>
      <c r="BL13" s="380"/>
      <c r="BM13" s="274"/>
      <c r="BO13" s="382">
        <v>2018</v>
      </c>
      <c r="BP13" s="380">
        <f t="shared" ref="BP13:BW44" si="0">AR13+BD13</f>
        <v>1452.75</v>
      </c>
      <c r="BQ13" s="380">
        <f t="shared" si="0"/>
        <v>40296.680000000008</v>
      </c>
      <c r="BR13" s="380">
        <f t="shared" si="0"/>
        <v>10030</v>
      </c>
      <c r="BS13" s="380">
        <f t="shared" si="0"/>
        <v>7690</v>
      </c>
      <c r="BT13" s="380">
        <f t="shared" si="0"/>
        <v>8390</v>
      </c>
      <c r="BU13" s="380">
        <f t="shared" si="0"/>
        <v>3576.3</v>
      </c>
      <c r="BV13" s="380">
        <f t="shared" si="0"/>
        <v>3736.3</v>
      </c>
      <c r="BW13" s="380">
        <f t="shared" si="0"/>
        <v>0</v>
      </c>
      <c r="BX13" s="380">
        <f>AZ13</f>
        <v>13400</v>
      </c>
      <c r="BY13" s="380">
        <f>BA13</f>
        <v>49210</v>
      </c>
      <c r="CG13" s="379" t="s">
        <v>148</v>
      </c>
      <c r="CH13" s="382">
        <v>77</v>
      </c>
    </row>
    <row r="14" spans="1:86" ht="15" customHeight="1" x14ac:dyDescent="0.25">
      <c r="B14" s="264"/>
      <c r="C14" s="264"/>
      <c r="D14" s="265"/>
      <c r="E14" s="265"/>
      <c r="F14" s="265"/>
      <c r="G14" s="264"/>
      <c r="H14" s="264"/>
      <c r="I14" s="264"/>
      <c r="J14" s="264"/>
      <c r="K14" s="264"/>
      <c r="L14" s="264"/>
      <c r="M14" s="264"/>
      <c r="N14" s="264"/>
      <c r="O14" s="271"/>
      <c r="P14" s="271"/>
      <c r="Q14" s="273"/>
      <c r="R14" s="271"/>
      <c r="S14" s="264"/>
      <c r="T14" s="264"/>
      <c r="U14" s="264"/>
      <c r="V14" s="264"/>
      <c r="W14" s="264"/>
      <c r="X14" s="264"/>
      <c r="Y14" s="264"/>
      <c r="Z14" s="264"/>
      <c r="AA14" s="264"/>
      <c r="AB14" s="264"/>
      <c r="AC14" s="264"/>
      <c r="AD14" s="264"/>
      <c r="AE14" s="264"/>
      <c r="AF14" s="264"/>
      <c r="AH14" s="473" t="s">
        <v>16</v>
      </c>
      <c r="AI14" s="473"/>
      <c r="AJ14" s="473"/>
      <c r="AK14" s="473"/>
      <c r="AL14" s="473"/>
      <c r="AM14" s="383"/>
      <c r="AN14" s="383"/>
      <c r="AO14" s="384">
        <f>SUMIFS(AR129:BC129,AR128:BC128,CD39)</f>
        <v>5988.6999999999925</v>
      </c>
      <c r="AQ14" s="382">
        <v>2019</v>
      </c>
      <c r="AR14" s="380">
        <f>AR13-AS13+AT13+AU13-AV13-AW13+AX13-AY13-AZ13+BA13</f>
        <v>6456.0699999999924</v>
      </c>
      <c r="AS14" s="380">
        <f>SUMIFS(DES!F:F,DES!L:L,AQ14,DES!G:G,'13'!$G$10,DES!Q:Q,1)</f>
        <v>40839.789999999972</v>
      </c>
      <c r="AT14" s="380">
        <f>SUMIFS(REC!F:F,REC!L:L,AQ14,REC!G:G,'13'!$G$10,REC!Q:Q,1)</f>
        <v>10080</v>
      </c>
      <c r="AU14" s="380">
        <f>SUMIFS('EMP ADQ'!G:G,'EMP ADQ'!M:M,AQ14,'EMP ADQ'!D:D,'EMP ADQ'!$Y$12,'EMP ADQ'!H:H,'13'!$G$10,'EMP ADQ'!Q:Q,1)</f>
        <v>4968</v>
      </c>
      <c r="AV14" s="380">
        <f>SUMIFS('EMP ADQ'!G:G,'EMP ADQ'!M:M,AQ14,'EMP ADQ'!D:D,'EMP ADQ'!$Y$13,'EMP ADQ'!H:H,'13'!$G$10,'EMP ADQ'!Q:Q,1)</f>
        <v>8468</v>
      </c>
      <c r="AW14" s="380">
        <f>SUMIFS('EMP CON'!G:G,'EMP CON'!M:M,'13'!AQ14,'EMP CON'!D:D,'EMP CON'!$Y$12,'EMP CON'!H:H,'13'!$G$10,'EMP CON'!Q:Q,1)</f>
        <v>6495.23</v>
      </c>
      <c r="AX14" s="380">
        <f>SUMIFS('EMP CON'!G:G,'EMP CON'!M:M,'13'!AQ14,'EMP CON'!D:D,'EMP CON'!$Y$13,'EMP CON'!H:H,'13'!$G$10,'EMP CON'!Q:Q,1)</f>
        <v>6408.82</v>
      </c>
      <c r="AY14" s="380">
        <f>SUMIFS('PG CAR'!H:H,'PG CAR'!N:N,'13'!AQ14,'PG CAR'!I:I,'13'!$G$10,'PG CAR'!S:S,1)</f>
        <v>1483.6699999999998</v>
      </c>
      <c r="AZ14" s="380">
        <f>SUMIFS(TRANS!F:F,TRANS!L:L,'13'!AQ14,TRANS!D:D,'13'!$G$10,TRANS!O:O,1)</f>
        <v>7340</v>
      </c>
      <c r="BA14" s="380">
        <f>SUMIFS(TRANS!F:F,TRANS!L:L,'13'!AQ14,TRANS!G:G,'13'!$G$10,TRANS!O:O,1)</f>
        <v>43470</v>
      </c>
      <c r="BC14" s="382">
        <v>2019</v>
      </c>
      <c r="BD14" s="380">
        <f t="shared" ref="BD14:BD63" si="1">BD13-BE13+BF13+BG13-BH13-BI13+BJ13-BK13-BL13+BM13</f>
        <v>0</v>
      </c>
      <c r="BE14" s="380">
        <f>SUMIFS(DES!F:F,DES!L:L,AQ14,DES!Q:Q,1,DES!P:P,1)</f>
        <v>0</v>
      </c>
      <c r="BF14" s="380">
        <f>SUMIFS(REC!F:F,REC!L:L,AQ14,REC!Q:Q,1,REC!P:P,1)</f>
        <v>0</v>
      </c>
      <c r="BG14" s="380">
        <f>SUMIFS('EMP ADQ'!G:G,'EMP ADQ'!M:M,AQ14,'EMP ADQ'!D:D,'EMP ADQ'!$Y$12,'EMP ADQ'!Q:Q,1,'EMP ADQ'!P:P,1)</f>
        <v>0</v>
      </c>
      <c r="BH14" s="380">
        <f>SUMIFS('EMP ADQ'!G:G,'EMP ADQ'!M:M,AQ14,'EMP ADQ'!D:D,'EMP ADQ'!$Y$13,'EMP ADQ'!Q:Q,1,'EMP ADQ'!P:P,1)</f>
        <v>0</v>
      </c>
      <c r="BI14" s="380">
        <f>SUMIFS('EMP CON'!G:G,'EMP CON'!M:M,'13'!AQ14,'EMP CON'!D:D,'EMP CON'!$Y$12,'EMP CON'!Q:Q,1,'EMP CON'!P:P,1)</f>
        <v>0</v>
      </c>
      <c r="BJ14" s="380">
        <f>SUMIFS('EMP CON'!G:G,'EMP CON'!M:M,'13'!AQ14,'EMP CON'!D:D,'EMP CON'!$Y$13,'EMP CON'!Q:Q,1,'EMP CON'!P:P,1)</f>
        <v>0</v>
      </c>
      <c r="BK14" s="380">
        <f>SUMIFS('PG CAR'!H:H,'PG CAR'!N:N,'13'!AQ14,'PG CAR'!S:S,1,'PG CAR'!R:R,1)</f>
        <v>0</v>
      </c>
      <c r="BL14" s="380"/>
      <c r="BM14" s="274"/>
      <c r="BO14" s="382">
        <v>2019</v>
      </c>
      <c r="BP14" s="380">
        <f t="shared" si="0"/>
        <v>6456.0699999999924</v>
      </c>
      <c r="BQ14" s="380">
        <f t="shared" si="0"/>
        <v>40839.789999999972</v>
      </c>
      <c r="BR14" s="380">
        <f t="shared" si="0"/>
        <v>10080</v>
      </c>
      <c r="BS14" s="380">
        <f t="shared" si="0"/>
        <v>4968</v>
      </c>
      <c r="BT14" s="380">
        <f t="shared" si="0"/>
        <v>8468</v>
      </c>
      <c r="BU14" s="380">
        <f t="shared" si="0"/>
        <v>6495.23</v>
      </c>
      <c r="BV14" s="380">
        <f t="shared" si="0"/>
        <v>6408.82</v>
      </c>
      <c r="BW14" s="380">
        <f t="shared" si="0"/>
        <v>1483.6699999999998</v>
      </c>
      <c r="BX14" s="380">
        <f t="shared" ref="BX14:BY63" si="2">AZ14</f>
        <v>7340</v>
      </c>
      <c r="BY14" s="380">
        <f t="shared" si="2"/>
        <v>43470</v>
      </c>
      <c r="CG14" s="385" t="str">
        <f>'CAD2'!D7</f>
        <v>DINHEIRO / CARTEIRA</v>
      </c>
      <c r="CH14" s="382">
        <v>1</v>
      </c>
    </row>
    <row r="15" spans="1:86" ht="15" customHeight="1" x14ac:dyDescent="0.25">
      <c r="B15" s="264"/>
      <c r="C15" s="264"/>
      <c r="D15" s="264"/>
      <c r="E15" s="264"/>
      <c r="F15" s="264"/>
      <c r="G15" s="264"/>
      <c r="H15" s="264"/>
      <c r="I15" s="264"/>
      <c r="J15" s="264"/>
      <c r="K15" s="264"/>
      <c r="L15" s="264"/>
      <c r="M15" s="264"/>
      <c r="N15" s="264"/>
      <c r="O15" s="271"/>
      <c r="P15" s="282" t="s">
        <v>246</v>
      </c>
      <c r="Q15" s="275">
        <f>SUMIFS(AR131:BC131,AR128:BC128,CD39)</f>
        <v>0</v>
      </c>
      <c r="R15" s="271"/>
      <c r="S15" s="264"/>
      <c r="T15" s="264"/>
      <c r="U15" s="264"/>
      <c r="V15" s="264"/>
      <c r="W15" s="264"/>
      <c r="X15" s="264"/>
      <c r="Y15" s="264"/>
      <c r="Z15" s="264"/>
      <c r="AA15" s="264"/>
      <c r="AB15" s="264"/>
      <c r="AC15" s="264"/>
      <c r="AD15" s="264"/>
      <c r="AE15" s="264"/>
      <c r="AF15" s="264"/>
      <c r="AH15" s="382">
        <v>1</v>
      </c>
      <c r="AI15" s="379" t="s">
        <v>20</v>
      </c>
      <c r="AJ15" s="382">
        <f t="shared" ref="AJ15:AJ29" si="3">$CD$39</f>
        <v>3</v>
      </c>
      <c r="AK15" s="379" t="s">
        <v>20</v>
      </c>
      <c r="AL15" s="382">
        <f t="shared" ref="AL15:AL45" si="4">$M$10</f>
        <v>2019</v>
      </c>
      <c r="AM15" s="385">
        <f t="shared" ref="AM15:AM45" si="5">BQ72+BR72+BU72+BX72</f>
        <v>2450</v>
      </c>
      <c r="AN15" s="385">
        <f t="shared" ref="AN15:AN45" si="6">BP72+BS72+BT72+BV72+BW72</f>
        <v>550</v>
      </c>
      <c r="AO15" s="385">
        <f t="shared" ref="AO15:AO45" si="7">AO14+AM15-AN15</f>
        <v>7888.6999999999935</v>
      </c>
      <c r="AQ15" s="382">
        <v>2020</v>
      </c>
      <c r="AR15" s="380">
        <f t="shared" ref="AR15:AR63" si="8">AR14-AS14+AT14+AU14-AV14-AW14+AX14-AY14-AZ14+BA14</f>
        <v>6756.2000000000189</v>
      </c>
      <c r="AS15" s="380">
        <f>SUMIFS(DES!F:F,DES!L:L,AQ15,DES!G:G,'13'!$G$10,DES!Q:Q,1)</f>
        <v>130</v>
      </c>
      <c r="AT15" s="380">
        <f>SUMIFS(REC!F:F,REC!L:L,AQ15,REC!G:G,'13'!$G$10,REC!Q:Q,1)</f>
        <v>0</v>
      </c>
      <c r="AU15" s="380">
        <f>SUMIFS('EMP ADQ'!G:G,'EMP ADQ'!M:M,AQ15,'EMP ADQ'!D:D,'EMP ADQ'!$Y$12,'EMP ADQ'!H:H,'13'!$G$10,'EMP ADQ'!Q:Q,1)</f>
        <v>0</v>
      </c>
      <c r="AV15" s="380">
        <f>SUMIFS('EMP ADQ'!G:G,'EMP ADQ'!M:M,AQ15,'EMP ADQ'!D:D,'EMP ADQ'!$Y$13,'EMP ADQ'!H:H,'13'!$G$10,'EMP ADQ'!Q:Q,1)</f>
        <v>0</v>
      </c>
      <c r="AW15" s="380">
        <f>SUMIFS('EMP CON'!G:G,'EMP CON'!M:M,'13'!AQ15,'EMP CON'!D:D,'EMP CON'!$Y$12,'EMP CON'!H:H,'13'!$G$10,'EMP CON'!Q:Q,1)</f>
        <v>0</v>
      </c>
      <c r="AX15" s="380">
        <f>SUMIFS('EMP CON'!G:G,'EMP CON'!M:M,'13'!AQ15,'EMP CON'!D:D,'EMP CON'!$Y$13,'EMP CON'!H:H,'13'!$G$10,'EMP CON'!Q:Q,1)</f>
        <v>0</v>
      </c>
      <c r="AY15" s="380">
        <f>SUMIFS('PG CAR'!H:H,'PG CAR'!N:N,'13'!AQ15,'PG CAR'!I:I,'13'!$G$10,'PG CAR'!S:S,1)</f>
        <v>0</v>
      </c>
      <c r="AZ15" s="380">
        <f>SUMIFS(TRANS!F:F,TRANS!L:L,'13'!AQ15,TRANS!D:D,'13'!$G$10,TRANS!O:O,1)</f>
        <v>0</v>
      </c>
      <c r="BA15" s="380">
        <f>SUMIFS(TRANS!F:F,TRANS!L:L,'13'!AQ15,TRANS!G:G,'13'!$G$10,TRANS!O:O,1)</f>
        <v>0</v>
      </c>
      <c r="BC15" s="382">
        <v>2020</v>
      </c>
      <c r="BD15" s="380">
        <f t="shared" si="1"/>
        <v>0</v>
      </c>
      <c r="BE15" s="380">
        <f>SUMIFS(DES!F:F,DES!L:L,AQ15,DES!Q:Q,1,DES!P:P,1)</f>
        <v>0</v>
      </c>
      <c r="BF15" s="380">
        <f>SUMIFS(REC!F:F,REC!L:L,AQ15,REC!Q:Q,1,REC!P:P,1)</f>
        <v>0</v>
      </c>
      <c r="BG15" s="380">
        <f>SUMIFS('EMP ADQ'!G:G,'EMP ADQ'!M:M,AQ15,'EMP ADQ'!D:D,'EMP ADQ'!$Y$12,'EMP ADQ'!Q:Q,1,'EMP ADQ'!P:P,1)</f>
        <v>0</v>
      </c>
      <c r="BH15" s="380">
        <f>SUMIFS('EMP ADQ'!G:G,'EMP ADQ'!M:M,AQ15,'EMP ADQ'!D:D,'EMP ADQ'!$Y$13,'EMP ADQ'!Q:Q,1,'EMP ADQ'!P:P,1)</f>
        <v>0</v>
      </c>
      <c r="BI15" s="380">
        <f>SUMIFS('EMP CON'!G:G,'EMP CON'!M:M,'13'!AQ15,'EMP CON'!D:D,'EMP CON'!$Y$12,'EMP CON'!Q:Q,1,'EMP CON'!P:P,1)</f>
        <v>0</v>
      </c>
      <c r="BJ15" s="380">
        <f>SUMIFS('EMP CON'!G:G,'EMP CON'!M:M,'13'!AQ15,'EMP CON'!D:D,'EMP CON'!$Y$13,'EMP CON'!Q:Q,1,'EMP CON'!P:P,1)</f>
        <v>0</v>
      </c>
      <c r="BK15" s="380">
        <f>SUMIFS('PG CAR'!H:H,'PG CAR'!N:N,'13'!AQ15,'PG CAR'!S:S,1,'PG CAR'!R:R,1)</f>
        <v>0</v>
      </c>
      <c r="BL15" s="380"/>
      <c r="BM15" s="274"/>
      <c r="BO15" s="382">
        <v>2020</v>
      </c>
      <c r="BP15" s="380">
        <f t="shared" si="0"/>
        <v>6756.2000000000189</v>
      </c>
      <c r="BQ15" s="380">
        <f t="shared" si="0"/>
        <v>130</v>
      </c>
      <c r="BR15" s="380">
        <f t="shared" si="0"/>
        <v>0</v>
      </c>
      <c r="BS15" s="380">
        <f t="shared" si="0"/>
        <v>0</v>
      </c>
      <c r="BT15" s="380">
        <f t="shared" si="0"/>
        <v>0</v>
      </c>
      <c r="BU15" s="380">
        <f t="shared" si="0"/>
        <v>0</v>
      </c>
      <c r="BV15" s="380">
        <f t="shared" si="0"/>
        <v>0</v>
      </c>
      <c r="BW15" s="380">
        <f t="shared" si="0"/>
        <v>0</v>
      </c>
      <c r="BX15" s="380">
        <f t="shared" si="2"/>
        <v>0</v>
      </c>
      <c r="BY15" s="380">
        <f t="shared" si="2"/>
        <v>0</v>
      </c>
      <c r="CG15" s="385" t="str">
        <f>'CAD2'!D8</f>
        <v>CAIXA ECONÔMICA FEDERAL</v>
      </c>
      <c r="CH15" s="382">
        <v>2</v>
      </c>
    </row>
    <row r="16" spans="1:86" ht="15" customHeight="1" x14ac:dyDescent="0.25">
      <c r="B16" s="264"/>
      <c r="C16" s="264"/>
      <c r="D16" s="264"/>
      <c r="E16" s="264"/>
      <c r="F16" s="264"/>
      <c r="G16" s="264"/>
      <c r="H16" s="264"/>
      <c r="I16" s="264"/>
      <c r="J16" s="264"/>
      <c r="K16" s="264"/>
      <c r="L16" s="264"/>
      <c r="M16" s="264"/>
      <c r="N16" s="264"/>
      <c r="O16" s="271"/>
      <c r="P16" s="283" t="s">
        <v>247</v>
      </c>
      <c r="Q16" s="276">
        <f>SUMIFS(AR130:BC130,AR128:BC128,CD39)</f>
        <v>4524.1000000000004</v>
      </c>
      <c r="R16" s="271"/>
      <c r="S16" s="264"/>
      <c r="T16" s="264"/>
      <c r="U16" s="264"/>
      <c r="V16" s="264"/>
      <c r="W16" s="264"/>
      <c r="X16" s="264"/>
      <c r="Y16" s="264"/>
      <c r="Z16" s="264"/>
      <c r="AA16" s="264"/>
      <c r="AB16" s="264"/>
      <c r="AC16" s="264"/>
      <c r="AD16" s="264"/>
      <c r="AE16" s="264"/>
      <c r="AF16" s="264"/>
      <c r="AH16" s="382">
        <v>2</v>
      </c>
      <c r="AI16" s="379" t="s">
        <v>20</v>
      </c>
      <c r="AJ16" s="382">
        <f t="shared" si="3"/>
        <v>3</v>
      </c>
      <c r="AK16" s="379" t="s">
        <v>20</v>
      </c>
      <c r="AL16" s="382">
        <f t="shared" si="4"/>
        <v>2019</v>
      </c>
      <c r="AM16" s="385">
        <f t="shared" si="5"/>
        <v>0</v>
      </c>
      <c r="AN16" s="385">
        <f t="shared" si="6"/>
        <v>230</v>
      </c>
      <c r="AO16" s="385">
        <f t="shared" si="7"/>
        <v>7658.6999999999935</v>
      </c>
      <c r="AQ16" s="382">
        <v>2021</v>
      </c>
      <c r="AR16" s="380">
        <f t="shared" si="8"/>
        <v>6626.2000000000189</v>
      </c>
      <c r="AS16" s="380">
        <f>SUMIFS(DES!F:F,DES!L:L,AQ16,DES!G:G,'13'!$G$10,DES!Q:Q,1)</f>
        <v>0</v>
      </c>
      <c r="AT16" s="380">
        <f>SUMIFS(REC!F:F,REC!L:L,AQ16,REC!G:G,'13'!$G$10,REC!Q:Q,1)</f>
        <v>0</v>
      </c>
      <c r="AU16" s="380">
        <f>SUMIFS('EMP ADQ'!G:G,'EMP ADQ'!M:M,AQ16,'EMP ADQ'!D:D,'EMP ADQ'!$Y$12,'EMP ADQ'!H:H,'13'!$G$10,'EMP ADQ'!Q:Q,1)</f>
        <v>0</v>
      </c>
      <c r="AV16" s="380">
        <f>SUMIFS('EMP ADQ'!G:G,'EMP ADQ'!M:M,AQ16,'EMP ADQ'!D:D,'EMP ADQ'!$Y$13,'EMP ADQ'!H:H,'13'!$G$10,'EMP ADQ'!Q:Q,1)</f>
        <v>0</v>
      </c>
      <c r="AW16" s="380">
        <f>SUMIFS('EMP CON'!G:G,'EMP CON'!M:M,'13'!AQ16,'EMP CON'!D:D,'EMP CON'!$Y$12,'EMP CON'!H:H,'13'!$G$10,'EMP CON'!Q:Q,1)</f>
        <v>0</v>
      </c>
      <c r="AX16" s="380">
        <f>SUMIFS('EMP CON'!G:G,'EMP CON'!M:M,'13'!AQ16,'EMP CON'!D:D,'EMP CON'!$Y$13,'EMP CON'!H:H,'13'!$G$10,'EMP CON'!Q:Q,1)</f>
        <v>0</v>
      </c>
      <c r="AY16" s="380">
        <f>SUMIFS('PG CAR'!H:H,'PG CAR'!N:N,'13'!AQ16,'PG CAR'!I:I,'13'!$G$10,'PG CAR'!S:S,1)</f>
        <v>0</v>
      </c>
      <c r="AZ16" s="380">
        <f>SUMIFS(TRANS!F:F,TRANS!L:L,'13'!AQ16,TRANS!D:D,'13'!$G$10,TRANS!O:O,1)</f>
        <v>0</v>
      </c>
      <c r="BA16" s="380">
        <f>SUMIFS(TRANS!F:F,TRANS!L:L,'13'!AQ16,TRANS!G:G,'13'!$G$10,TRANS!O:O,1)</f>
        <v>0</v>
      </c>
      <c r="BC16" s="382">
        <v>2021</v>
      </c>
      <c r="BD16" s="380">
        <f t="shared" si="1"/>
        <v>0</v>
      </c>
      <c r="BE16" s="380">
        <f>SUMIFS(DES!F:F,DES!L:L,AQ16,DES!Q:Q,1,DES!P:P,1)</f>
        <v>0</v>
      </c>
      <c r="BF16" s="380">
        <f>SUMIFS(REC!F:F,REC!L:L,AQ16,REC!Q:Q,1,REC!P:P,1)</f>
        <v>0</v>
      </c>
      <c r="BG16" s="380">
        <f>SUMIFS('EMP ADQ'!G:G,'EMP ADQ'!M:M,AQ16,'EMP ADQ'!D:D,'EMP ADQ'!$Y$12,'EMP ADQ'!Q:Q,1,'EMP ADQ'!P:P,1)</f>
        <v>0</v>
      </c>
      <c r="BH16" s="380">
        <f>SUMIFS('EMP ADQ'!G:G,'EMP ADQ'!M:M,AQ16,'EMP ADQ'!D:D,'EMP ADQ'!$Y$13,'EMP ADQ'!Q:Q,1,'EMP ADQ'!P:P,1)</f>
        <v>0</v>
      </c>
      <c r="BI16" s="380">
        <f>SUMIFS('EMP CON'!G:G,'EMP CON'!M:M,'13'!AQ16,'EMP CON'!D:D,'EMP CON'!$Y$12,'EMP CON'!Q:Q,1,'EMP CON'!P:P,1)</f>
        <v>0</v>
      </c>
      <c r="BJ16" s="380">
        <f>SUMIFS('EMP CON'!G:G,'EMP CON'!M:M,'13'!AQ16,'EMP CON'!D:D,'EMP CON'!$Y$13,'EMP CON'!Q:Q,1,'EMP CON'!P:P,1)</f>
        <v>0</v>
      </c>
      <c r="BK16" s="380">
        <f>SUMIFS('PG CAR'!H:H,'PG CAR'!N:N,'13'!AQ16,'PG CAR'!S:S,1,'PG CAR'!R:R,1)</f>
        <v>0</v>
      </c>
      <c r="BL16" s="380"/>
      <c r="BM16" s="274"/>
      <c r="BO16" s="382">
        <v>2021</v>
      </c>
      <c r="BP16" s="380">
        <f t="shared" si="0"/>
        <v>6626.2000000000189</v>
      </c>
      <c r="BQ16" s="380">
        <f t="shared" si="0"/>
        <v>0</v>
      </c>
      <c r="BR16" s="380">
        <f t="shared" si="0"/>
        <v>0</v>
      </c>
      <c r="BS16" s="380">
        <f t="shared" si="0"/>
        <v>0</v>
      </c>
      <c r="BT16" s="380">
        <f t="shared" si="0"/>
        <v>0</v>
      </c>
      <c r="BU16" s="380">
        <f t="shared" si="0"/>
        <v>0</v>
      </c>
      <c r="BV16" s="380">
        <f t="shared" si="0"/>
        <v>0</v>
      </c>
      <c r="BW16" s="380">
        <f t="shared" si="0"/>
        <v>0</v>
      </c>
      <c r="BX16" s="380">
        <f t="shared" si="2"/>
        <v>0</v>
      </c>
      <c r="BY16" s="380">
        <f t="shared" si="2"/>
        <v>0</v>
      </c>
      <c r="CD16" s="382" t="s">
        <v>34</v>
      </c>
      <c r="CE16" s="382">
        <v>1</v>
      </c>
      <c r="CG16" s="385" t="str">
        <f>'CAD2'!D9</f>
        <v>BANCO DO BRASIL S/A</v>
      </c>
      <c r="CH16" s="382">
        <v>3</v>
      </c>
    </row>
    <row r="17" spans="2:86" ht="15" customHeight="1" x14ac:dyDescent="0.25">
      <c r="B17" s="264"/>
      <c r="C17" s="264"/>
      <c r="D17" s="264"/>
      <c r="E17" s="264"/>
      <c r="F17" s="264"/>
      <c r="G17" s="264"/>
      <c r="H17" s="264"/>
      <c r="I17" s="264"/>
      <c r="J17" s="264"/>
      <c r="K17" s="264"/>
      <c r="L17" s="264"/>
      <c r="M17" s="264"/>
      <c r="N17" s="264"/>
      <c r="O17" s="271"/>
      <c r="P17" s="283" t="s">
        <v>248</v>
      </c>
      <c r="Q17" s="276">
        <f>SUMIFS(AR136:BC136,AR128:BC128,CD39)</f>
        <v>0</v>
      </c>
      <c r="R17" s="271"/>
      <c r="S17" s="264"/>
      <c r="T17" s="264"/>
      <c r="U17" s="264"/>
      <c r="V17" s="264"/>
      <c r="W17" s="264"/>
      <c r="X17" s="264"/>
      <c r="Y17" s="264"/>
      <c r="Z17" s="264"/>
      <c r="AA17" s="264"/>
      <c r="AB17" s="264"/>
      <c r="AC17" s="264"/>
      <c r="AD17" s="264"/>
      <c r="AE17" s="264"/>
      <c r="AF17" s="264"/>
      <c r="AH17" s="382">
        <v>3</v>
      </c>
      <c r="AI17" s="379" t="s">
        <v>20</v>
      </c>
      <c r="AJ17" s="382">
        <f t="shared" si="3"/>
        <v>3</v>
      </c>
      <c r="AK17" s="379" t="s">
        <v>20</v>
      </c>
      <c r="AL17" s="382">
        <f t="shared" si="4"/>
        <v>2019</v>
      </c>
      <c r="AM17" s="385">
        <f t="shared" si="5"/>
        <v>0</v>
      </c>
      <c r="AN17" s="385">
        <f t="shared" si="6"/>
        <v>46.5</v>
      </c>
      <c r="AO17" s="385">
        <f t="shared" si="7"/>
        <v>7612.1999999999935</v>
      </c>
      <c r="AQ17" s="382">
        <v>2022</v>
      </c>
      <c r="AR17" s="380">
        <f t="shared" si="8"/>
        <v>6626.2000000000189</v>
      </c>
      <c r="AS17" s="380">
        <f>SUMIFS(DES!F:F,DES!L:L,AQ17,DES!G:G,'13'!$G$10,DES!Q:Q,1)</f>
        <v>0</v>
      </c>
      <c r="AT17" s="380">
        <f>SUMIFS(REC!F:F,REC!L:L,AQ17,REC!G:G,'13'!$G$10,REC!Q:Q,1)</f>
        <v>0</v>
      </c>
      <c r="AU17" s="380">
        <f>SUMIFS('EMP ADQ'!G:G,'EMP ADQ'!M:M,AQ17,'EMP ADQ'!D:D,'EMP ADQ'!$Y$12,'EMP ADQ'!H:H,'13'!$G$10,'EMP ADQ'!Q:Q,1)</f>
        <v>0</v>
      </c>
      <c r="AV17" s="380">
        <f>SUMIFS('EMP ADQ'!G:G,'EMP ADQ'!M:M,AQ17,'EMP ADQ'!D:D,'EMP ADQ'!$Y$13,'EMP ADQ'!H:H,'13'!$G$10,'EMP ADQ'!Q:Q,1)</f>
        <v>0</v>
      </c>
      <c r="AW17" s="380">
        <f>SUMIFS('EMP CON'!G:G,'EMP CON'!M:M,'13'!AQ17,'EMP CON'!D:D,'EMP CON'!$Y$12,'EMP CON'!H:H,'13'!$G$10,'EMP CON'!Q:Q,1)</f>
        <v>0</v>
      </c>
      <c r="AX17" s="380">
        <f>SUMIFS('EMP CON'!G:G,'EMP CON'!M:M,'13'!AQ17,'EMP CON'!D:D,'EMP CON'!$Y$13,'EMP CON'!H:H,'13'!$G$10,'EMP CON'!Q:Q,1)</f>
        <v>0</v>
      </c>
      <c r="AY17" s="380">
        <f>SUMIFS('PG CAR'!H:H,'PG CAR'!N:N,'13'!AQ17,'PG CAR'!I:I,'13'!$G$10,'PG CAR'!S:S,1)</f>
        <v>0</v>
      </c>
      <c r="AZ17" s="380">
        <f>SUMIFS(TRANS!F:F,TRANS!L:L,'13'!AQ17,TRANS!D:D,'13'!$G$10,TRANS!O:O,1)</f>
        <v>0</v>
      </c>
      <c r="BA17" s="380">
        <f>SUMIFS(TRANS!F:F,TRANS!L:L,'13'!AQ17,TRANS!G:G,'13'!$G$10,TRANS!O:O,1)</f>
        <v>0</v>
      </c>
      <c r="BC17" s="382">
        <v>2022</v>
      </c>
      <c r="BD17" s="380">
        <f t="shared" si="1"/>
        <v>0</v>
      </c>
      <c r="BE17" s="380">
        <f>SUMIFS(DES!F:F,DES!L:L,AQ17,DES!Q:Q,1,DES!P:P,1)</f>
        <v>0</v>
      </c>
      <c r="BF17" s="380">
        <f>SUMIFS(REC!F:F,REC!L:L,AQ17,REC!Q:Q,1,REC!P:P,1)</f>
        <v>0</v>
      </c>
      <c r="BG17" s="380">
        <f>SUMIFS('EMP ADQ'!G:G,'EMP ADQ'!M:M,AQ17,'EMP ADQ'!D:D,'EMP ADQ'!$Y$12,'EMP ADQ'!Q:Q,1,'EMP ADQ'!P:P,1)</f>
        <v>0</v>
      </c>
      <c r="BH17" s="380">
        <f>SUMIFS('EMP ADQ'!G:G,'EMP ADQ'!M:M,AQ17,'EMP ADQ'!D:D,'EMP ADQ'!$Y$13,'EMP ADQ'!Q:Q,1,'EMP ADQ'!P:P,1)</f>
        <v>0</v>
      </c>
      <c r="BI17" s="380">
        <f>SUMIFS('EMP CON'!G:G,'EMP CON'!M:M,'13'!AQ17,'EMP CON'!D:D,'EMP CON'!$Y$12,'EMP CON'!Q:Q,1,'EMP CON'!P:P,1)</f>
        <v>0</v>
      </c>
      <c r="BJ17" s="380">
        <f>SUMIFS('EMP CON'!G:G,'EMP CON'!M:M,'13'!AQ17,'EMP CON'!D:D,'EMP CON'!$Y$13,'EMP CON'!Q:Q,1,'EMP CON'!P:P,1)</f>
        <v>0</v>
      </c>
      <c r="BK17" s="380">
        <f>SUMIFS('PG CAR'!H:H,'PG CAR'!N:N,'13'!AQ17,'PG CAR'!S:S,1,'PG CAR'!R:R,1)</f>
        <v>0</v>
      </c>
      <c r="BL17" s="380"/>
      <c r="BM17" s="274"/>
      <c r="BO17" s="382">
        <v>2022</v>
      </c>
      <c r="BP17" s="380">
        <f t="shared" si="0"/>
        <v>6626.2000000000189</v>
      </c>
      <c r="BQ17" s="380">
        <f t="shared" si="0"/>
        <v>0</v>
      </c>
      <c r="BR17" s="380">
        <f t="shared" si="0"/>
        <v>0</v>
      </c>
      <c r="BS17" s="380">
        <f t="shared" si="0"/>
        <v>0</v>
      </c>
      <c r="BT17" s="380">
        <f t="shared" si="0"/>
        <v>0</v>
      </c>
      <c r="BU17" s="380">
        <f t="shared" si="0"/>
        <v>0</v>
      </c>
      <c r="BV17" s="380">
        <f t="shared" si="0"/>
        <v>0</v>
      </c>
      <c r="BW17" s="380">
        <f t="shared" si="0"/>
        <v>0</v>
      </c>
      <c r="BX17" s="380">
        <f t="shared" si="2"/>
        <v>0</v>
      </c>
      <c r="BY17" s="380">
        <f t="shared" si="2"/>
        <v>0</v>
      </c>
      <c r="CD17" s="382" t="s">
        <v>35</v>
      </c>
      <c r="CE17" s="382">
        <v>2</v>
      </c>
      <c r="CG17" s="385" t="str">
        <f>'CAD2'!D10</f>
        <v>NUCONTA</v>
      </c>
      <c r="CH17" s="382">
        <v>4</v>
      </c>
    </row>
    <row r="18" spans="2:86" ht="15" customHeight="1" x14ac:dyDescent="0.25">
      <c r="B18" s="264"/>
      <c r="C18" s="264"/>
      <c r="D18" s="264"/>
      <c r="E18" s="264"/>
      <c r="F18" s="264"/>
      <c r="G18" s="264"/>
      <c r="H18" s="264"/>
      <c r="I18" s="264"/>
      <c r="J18" s="264"/>
      <c r="K18" s="264"/>
      <c r="L18" s="264"/>
      <c r="M18" s="264"/>
      <c r="N18" s="264"/>
      <c r="O18" s="271"/>
      <c r="P18" s="284"/>
      <c r="R18" s="271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4"/>
      <c r="AE18" s="264"/>
      <c r="AF18" s="264"/>
      <c r="AH18" s="382">
        <v>4</v>
      </c>
      <c r="AI18" s="379" t="s">
        <v>20</v>
      </c>
      <c r="AJ18" s="382">
        <f t="shared" si="3"/>
        <v>3</v>
      </c>
      <c r="AK18" s="379" t="s">
        <v>20</v>
      </c>
      <c r="AL18" s="382">
        <f t="shared" si="4"/>
        <v>2019</v>
      </c>
      <c r="AM18" s="385">
        <f t="shared" si="5"/>
        <v>0</v>
      </c>
      <c r="AN18" s="385">
        <f t="shared" si="6"/>
        <v>0</v>
      </c>
      <c r="AO18" s="385">
        <f t="shared" si="7"/>
        <v>7612.1999999999935</v>
      </c>
      <c r="AQ18" s="382">
        <v>2023</v>
      </c>
      <c r="AR18" s="380">
        <f t="shared" si="8"/>
        <v>6626.2000000000189</v>
      </c>
      <c r="AS18" s="380">
        <f>SUMIFS(DES!F:F,DES!L:L,AQ18,DES!G:G,'13'!$G$10,DES!Q:Q,1)</f>
        <v>0</v>
      </c>
      <c r="AT18" s="380">
        <f>SUMIFS(REC!F:F,REC!L:L,AQ18,REC!G:G,'13'!$G$10,REC!Q:Q,1)</f>
        <v>0</v>
      </c>
      <c r="AU18" s="380">
        <f>SUMIFS('EMP ADQ'!G:G,'EMP ADQ'!M:M,AQ18,'EMP ADQ'!D:D,'EMP ADQ'!$Y$12,'EMP ADQ'!H:H,'13'!$G$10,'EMP ADQ'!Q:Q,1)</f>
        <v>0</v>
      </c>
      <c r="AV18" s="380">
        <f>SUMIFS('EMP ADQ'!G:G,'EMP ADQ'!M:M,AQ18,'EMP ADQ'!D:D,'EMP ADQ'!$Y$13,'EMP ADQ'!H:H,'13'!$G$10,'EMP ADQ'!Q:Q,1)</f>
        <v>0</v>
      </c>
      <c r="AW18" s="380">
        <f>SUMIFS('EMP CON'!G:G,'EMP CON'!M:M,'13'!AQ18,'EMP CON'!D:D,'EMP CON'!$Y$12,'EMP CON'!H:H,'13'!$G$10,'EMP CON'!Q:Q,1)</f>
        <v>0</v>
      </c>
      <c r="AX18" s="380">
        <f>SUMIFS('EMP CON'!G:G,'EMP CON'!M:M,'13'!AQ18,'EMP CON'!D:D,'EMP CON'!$Y$13,'EMP CON'!H:H,'13'!$G$10,'EMP CON'!Q:Q,1)</f>
        <v>0</v>
      </c>
      <c r="AY18" s="380">
        <f>SUMIFS('PG CAR'!H:H,'PG CAR'!N:N,'13'!AQ18,'PG CAR'!I:I,'13'!$G$10,'PG CAR'!S:S,1)</f>
        <v>0</v>
      </c>
      <c r="AZ18" s="380">
        <f>SUMIFS(TRANS!F:F,TRANS!L:L,'13'!AQ18,TRANS!D:D,'13'!$G$10,TRANS!O:O,1)</f>
        <v>0</v>
      </c>
      <c r="BA18" s="380">
        <f>SUMIFS(TRANS!F:F,TRANS!L:L,'13'!AQ18,TRANS!G:G,'13'!$G$10,TRANS!O:O,1)</f>
        <v>0</v>
      </c>
      <c r="BC18" s="382">
        <v>2023</v>
      </c>
      <c r="BD18" s="380">
        <f t="shared" si="1"/>
        <v>0</v>
      </c>
      <c r="BE18" s="380">
        <f>SUMIFS(DES!F:F,DES!L:L,AQ18,DES!Q:Q,1,DES!P:P,1)</f>
        <v>0</v>
      </c>
      <c r="BF18" s="380">
        <f>SUMIFS(REC!F:F,REC!L:L,AQ18,REC!Q:Q,1,REC!P:P,1)</f>
        <v>0</v>
      </c>
      <c r="BG18" s="380">
        <f>SUMIFS('EMP ADQ'!G:G,'EMP ADQ'!M:M,AQ18,'EMP ADQ'!D:D,'EMP ADQ'!$Y$12,'EMP ADQ'!Q:Q,1,'EMP ADQ'!P:P,1)</f>
        <v>0</v>
      </c>
      <c r="BH18" s="380">
        <f>SUMIFS('EMP ADQ'!G:G,'EMP ADQ'!M:M,AQ18,'EMP ADQ'!D:D,'EMP ADQ'!$Y$13,'EMP ADQ'!Q:Q,1,'EMP ADQ'!P:P,1)</f>
        <v>0</v>
      </c>
      <c r="BI18" s="380">
        <f>SUMIFS('EMP CON'!G:G,'EMP CON'!M:M,'13'!AQ18,'EMP CON'!D:D,'EMP CON'!$Y$12,'EMP CON'!Q:Q,1,'EMP CON'!P:P,1)</f>
        <v>0</v>
      </c>
      <c r="BJ18" s="380">
        <f>SUMIFS('EMP CON'!G:G,'EMP CON'!M:M,'13'!AQ18,'EMP CON'!D:D,'EMP CON'!$Y$13,'EMP CON'!Q:Q,1,'EMP CON'!P:P,1)</f>
        <v>0</v>
      </c>
      <c r="BK18" s="380">
        <f>SUMIFS('PG CAR'!H:H,'PG CAR'!N:N,'13'!AQ18,'PG CAR'!S:S,1,'PG CAR'!R:R,1)</f>
        <v>0</v>
      </c>
      <c r="BL18" s="380"/>
      <c r="BM18" s="274"/>
      <c r="BO18" s="382">
        <v>2023</v>
      </c>
      <c r="BP18" s="380">
        <f t="shared" si="0"/>
        <v>6626.2000000000189</v>
      </c>
      <c r="BQ18" s="380">
        <f t="shared" si="0"/>
        <v>0</v>
      </c>
      <c r="BR18" s="380">
        <f t="shared" si="0"/>
        <v>0</v>
      </c>
      <c r="BS18" s="380">
        <f t="shared" si="0"/>
        <v>0</v>
      </c>
      <c r="BT18" s="380">
        <f t="shared" si="0"/>
        <v>0</v>
      </c>
      <c r="BU18" s="380">
        <f t="shared" si="0"/>
        <v>0</v>
      </c>
      <c r="BV18" s="380">
        <f t="shared" si="0"/>
        <v>0</v>
      </c>
      <c r="BW18" s="380">
        <f t="shared" si="0"/>
        <v>0</v>
      </c>
      <c r="BX18" s="380">
        <f t="shared" si="2"/>
        <v>0</v>
      </c>
      <c r="BY18" s="380">
        <f t="shared" si="2"/>
        <v>0</v>
      </c>
      <c r="CD18" s="382" t="s">
        <v>36</v>
      </c>
      <c r="CE18" s="382">
        <v>3</v>
      </c>
      <c r="CG18" s="385" t="str">
        <f>'CAD2'!D11</f>
        <v>INTER</v>
      </c>
      <c r="CH18" s="382">
        <v>5</v>
      </c>
    </row>
    <row r="19" spans="2:86" ht="15" customHeight="1" x14ac:dyDescent="0.25">
      <c r="B19" s="264"/>
      <c r="C19" s="264"/>
      <c r="D19" s="264"/>
      <c r="E19" s="264"/>
      <c r="F19" s="264"/>
      <c r="G19" s="264"/>
      <c r="H19" s="264"/>
      <c r="I19" s="264"/>
      <c r="J19" s="264"/>
      <c r="K19" s="264"/>
      <c r="L19" s="264"/>
      <c r="M19" s="264"/>
      <c r="N19" s="264"/>
      <c r="O19" s="271"/>
      <c r="P19" s="282" t="s">
        <v>243</v>
      </c>
      <c r="Q19" s="275">
        <f>SUMIFS(AR132:BC132,AR128:BC128,CD39)</f>
        <v>680</v>
      </c>
      <c r="R19" s="271"/>
      <c r="S19" s="264"/>
      <c r="T19" s="264"/>
      <c r="U19" s="264"/>
      <c r="V19" s="264"/>
      <c r="W19" s="264"/>
      <c r="X19" s="264"/>
      <c r="Y19" s="264"/>
      <c r="Z19" s="264"/>
      <c r="AA19" s="264"/>
      <c r="AB19" s="264"/>
      <c r="AC19" s="264"/>
      <c r="AD19" s="264"/>
      <c r="AE19" s="264"/>
      <c r="AF19" s="264"/>
      <c r="AH19" s="382">
        <v>5</v>
      </c>
      <c r="AI19" s="379" t="s">
        <v>20</v>
      </c>
      <c r="AJ19" s="382">
        <f t="shared" si="3"/>
        <v>3</v>
      </c>
      <c r="AK19" s="379" t="s">
        <v>20</v>
      </c>
      <c r="AL19" s="382">
        <f t="shared" si="4"/>
        <v>2019</v>
      </c>
      <c r="AM19" s="385">
        <f t="shared" si="5"/>
        <v>0</v>
      </c>
      <c r="AN19" s="385">
        <f t="shared" si="6"/>
        <v>634.11999999999989</v>
      </c>
      <c r="AO19" s="385">
        <f t="shared" si="7"/>
        <v>6978.0799999999936</v>
      </c>
      <c r="AQ19" s="382">
        <v>2024</v>
      </c>
      <c r="AR19" s="380">
        <f t="shared" si="8"/>
        <v>6626.2000000000189</v>
      </c>
      <c r="AS19" s="380">
        <f>SUMIFS(DES!F:F,DES!L:L,AQ19,DES!G:G,'13'!$G$10,DES!Q:Q,1)</f>
        <v>0</v>
      </c>
      <c r="AT19" s="380">
        <f>SUMIFS(REC!F:F,REC!L:L,AQ19,REC!G:G,'13'!$G$10,REC!Q:Q,1)</f>
        <v>0</v>
      </c>
      <c r="AU19" s="380">
        <f>SUMIFS('EMP ADQ'!G:G,'EMP ADQ'!M:M,AQ19,'EMP ADQ'!D:D,'EMP ADQ'!$Y$12,'EMP ADQ'!H:H,'13'!$G$10,'EMP ADQ'!Q:Q,1)</f>
        <v>0</v>
      </c>
      <c r="AV19" s="380">
        <f>SUMIFS('EMP ADQ'!G:G,'EMP ADQ'!M:M,AQ19,'EMP ADQ'!D:D,'EMP ADQ'!$Y$13,'EMP ADQ'!H:H,'13'!$G$10,'EMP ADQ'!Q:Q,1)</f>
        <v>0</v>
      </c>
      <c r="AW19" s="380">
        <f>SUMIFS('EMP CON'!G:G,'EMP CON'!M:M,'13'!AQ19,'EMP CON'!D:D,'EMP CON'!$Y$12,'EMP CON'!H:H,'13'!$G$10,'EMP CON'!Q:Q,1)</f>
        <v>0</v>
      </c>
      <c r="AX19" s="380">
        <f>SUMIFS('EMP CON'!G:G,'EMP CON'!M:M,'13'!AQ19,'EMP CON'!D:D,'EMP CON'!$Y$13,'EMP CON'!H:H,'13'!$G$10,'EMP CON'!Q:Q,1)</f>
        <v>0</v>
      </c>
      <c r="AY19" s="380">
        <f>SUMIFS('PG CAR'!H:H,'PG CAR'!N:N,'13'!AQ19,'PG CAR'!I:I,'13'!$G$10,'PG CAR'!S:S,1)</f>
        <v>0</v>
      </c>
      <c r="AZ19" s="380">
        <f>SUMIFS(TRANS!F:F,TRANS!L:L,'13'!AQ19,TRANS!D:D,'13'!$G$10,TRANS!O:O,1)</f>
        <v>0</v>
      </c>
      <c r="BA19" s="380">
        <f>SUMIFS(TRANS!F:F,TRANS!L:L,'13'!AQ19,TRANS!G:G,'13'!$G$10,TRANS!O:O,1)</f>
        <v>0</v>
      </c>
      <c r="BC19" s="382">
        <v>2024</v>
      </c>
      <c r="BD19" s="380">
        <f t="shared" si="1"/>
        <v>0</v>
      </c>
      <c r="BE19" s="380">
        <f>SUMIFS(DES!F:F,DES!L:L,AQ19,DES!Q:Q,1,DES!P:P,1)</f>
        <v>0</v>
      </c>
      <c r="BF19" s="380">
        <f>SUMIFS(REC!F:F,REC!L:L,AQ19,REC!Q:Q,1,REC!P:P,1)</f>
        <v>0</v>
      </c>
      <c r="BG19" s="380">
        <f>SUMIFS('EMP ADQ'!G:G,'EMP ADQ'!M:M,AQ19,'EMP ADQ'!D:D,'EMP ADQ'!$Y$12,'EMP ADQ'!Q:Q,1,'EMP ADQ'!P:P,1)</f>
        <v>0</v>
      </c>
      <c r="BH19" s="380">
        <f>SUMIFS('EMP ADQ'!G:G,'EMP ADQ'!M:M,AQ19,'EMP ADQ'!D:D,'EMP ADQ'!$Y$13,'EMP ADQ'!Q:Q,1,'EMP ADQ'!P:P,1)</f>
        <v>0</v>
      </c>
      <c r="BI19" s="380">
        <f>SUMIFS('EMP CON'!G:G,'EMP CON'!M:M,'13'!AQ19,'EMP CON'!D:D,'EMP CON'!$Y$12,'EMP CON'!Q:Q,1,'EMP CON'!P:P,1)</f>
        <v>0</v>
      </c>
      <c r="BJ19" s="380">
        <f>SUMIFS('EMP CON'!G:G,'EMP CON'!M:M,'13'!AQ19,'EMP CON'!D:D,'EMP CON'!$Y$13,'EMP CON'!Q:Q,1,'EMP CON'!P:P,1)</f>
        <v>0</v>
      </c>
      <c r="BK19" s="380">
        <f>SUMIFS('PG CAR'!H:H,'PG CAR'!N:N,'13'!AQ19,'PG CAR'!S:S,1,'PG CAR'!R:R,1)</f>
        <v>0</v>
      </c>
      <c r="BL19" s="380"/>
      <c r="BM19" s="274"/>
      <c r="BO19" s="382">
        <v>2024</v>
      </c>
      <c r="BP19" s="380">
        <f t="shared" si="0"/>
        <v>6626.2000000000189</v>
      </c>
      <c r="BQ19" s="380">
        <f t="shared" si="0"/>
        <v>0</v>
      </c>
      <c r="BR19" s="380">
        <f t="shared" si="0"/>
        <v>0</v>
      </c>
      <c r="BS19" s="380">
        <f t="shared" si="0"/>
        <v>0</v>
      </c>
      <c r="BT19" s="380">
        <f t="shared" si="0"/>
        <v>0</v>
      </c>
      <c r="BU19" s="380">
        <f t="shared" si="0"/>
        <v>0</v>
      </c>
      <c r="BV19" s="380">
        <f t="shared" si="0"/>
        <v>0</v>
      </c>
      <c r="BW19" s="380">
        <f t="shared" si="0"/>
        <v>0</v>
      </c>
      <c r="BX19" s="380">
        <f t="shared" si="2"/>
        <v>0</v>
      </c>
      <c r="BY19" s="380">
        <f t="shared" si="2"/>
        <v>0</v>
      </c>
      <c r="CD19" s="382" t="s">
        <v>37</v>
      </c>
      <c r="CE19" s="382">
        <v>4</v>
      </c>
      <c r="CG19" s="385" t="str">
        <f>'CAD2'!D12</f>
        <v>BRADESCO S/A</v>
      </c>
      <c r="CH19" s="382">
        <v>6</v>
      </c>
    </row>
    <row r="20" spans="2:86" ht="15" customHeight="1" x14ac:dyDescent="0.25">
      <c r="B20" s="264"/>
      <c r="C20" s="264"/>
      <c r="D20" s="264"/>
      <c r="E20" s="264"/>
      <c r="F20" s="264"/>
      <c r="G20" s="264"/>
      <c r="H20" s="264"/>
      <c r="I20" s="264"/>
      <c r="J20" s="264"/>
      <c r="K20" s="264"/>
      <c r="L20" s="264"/>
      <c r="M20" s="264"/>
      <c r="N20" s="264"/>
      <c r="O20" s="271"/>
      <c r="P20" s="283" t="s">
        <v>28</v>
      </c>
      <c r="Q20" s="276">
        <f>SUMIFS(AR133:BC133,AR128:BC128,CD39)</f>
        <v>0</v>
      </c>
      <c r="R20" s="271"/>
      <c r="S20" s="264"/>
      <c r="T20" s="264"/>
      <c r="U20" s="264"/>
      <c r="V20" s="264"/>
      <c r="W20" s="264"/>
      <c r="X20" s="264"/>
      <c r="Y20" s="264"/>
      <c r="Z20" s="264"/>
      <c r="AA20" s="264"/>
      <c r="AB20" s="264"/>
      <c r="AC20" s="264"/>
      <c r="AD20" s="264"/>
      <c r="AE20" s="264"/>
      <c r="AF20" s="264"/>
      <c r="AH20" s="382">
        <v>6</v>
      </c>
      <c r="AI20" s="379" t="s">
        <v>20</v>
      </c>
      <c r="AJ20" s="382">
        <f t="shared" si="3"/>
        <v>3</v>
      </c>
      <c r="AK20" s="379" t="s">
        <v>20</v>
      </c>
      <c r="AL20" s="382">
        <f t="shared" si="4"/>
        <v>2019</v>
      </c>
      <c r="AM20" s="385">
        <f t="shared" si="5"/>
        <v>29.1</v>
      </c>
      <c r="AN20" s="385">
        <f t="shared" si="6"/>
        <v>30</v>
      </c>
      <c r="AO20" s="385">
        <f t="shared" si="7"/>
        <v>6977.1799999999939</v>
      </c>
      <c r="AQ20" s="382">
        <v>2025</v>
      </c>
      <c r="AR20" s="380">
        <f t="shared" si="8"/>
        <v>6626.2000000000189</v>
      </c>
      <c r="AS20" s="380">
        <f>SUMIFS(DES!F:F,DES!L:L,AQ20,DES!G:G,'13'!$G$10,DES!Q:Q,1)</f>
        <v>0</v>
      </c>
      <c r="AT20" s="380">
        <f>SUMIFS(REC!F:F,REC!L:L,AQ20,REC!G:G,'13'!$G$10,REC!Q:Q,1)</f>
        <v>0</v>
      </c>
      <c r="AU20" s="380">
        <f>SUMIFS('EMP ADQ'!G:G,'EMP ADQ'!M:M,AQ20,'EMP ADQ'!D:D,'EMP ADQ'!$Y$12,'EMP ADQ'!H:H,'13'!$G$10,'EMP ADQ'!Q:Q,1)</f>
        <v>0</v>
      </c>
      <c r="AV20" s="380">
        <f>SUMIFS('EMP ADQ'!G:G,'EMP ADQ'!M:M,AQ20,'EMP ADQ'!D:D,'EMP ADQ'!$Y$13,'EMP ADQ'!H:H,'13'!$G$10,'EMP ADQ'!Q:Q,1)</f>
        <v>0</v>
      </c>
      <c r="AW20" s="380">
        <f>SUMIFS('EMP CON'!G:G,'EMP CON'!M:M,'13'!AQ20,'EMP CON'!D:D,'EMP CON'!$Y$12,'EMP CON'!H:H,'13'!$G$10,'EMP CON'!Q:Q,1)</f>
        <v>0</v>
      </c>
      <c r="AX20" s="380">
        <f>SUMIFS('EMP CON'!G:G,'EMP CON'!M:M,'13'!AQ20,'EMP CON'!D:D,'EMP CON'!$Y$13,'EMP CON'!H:H,'13'!$G$10,'EMP CON'!Q:Q,1)</f>
        <v>0</v>
      </c>
      <c r="AY20" s="380">
        <f>SUMIFS('PG CAR'!H:H,'PG CAR'!N:N,'13'!AQ20,'PG CAR'!I:I,'13'!$G$10,'PG CAR'!S:S,1)</f>
        <v>0</v>
      </c>
      <c r="AZ20" s="380">
        <f>SUMIFS(TRANS!F:F,TRANS!L:L,'13'!AQ20,TRANS!D:D,'13'!$G$10,TRANS!O:O,1)</f>
        <v>0</v>
      </c>
      <c r="BA20" s="380">
        <f>SUMIFS(TRANS!F:F,TRANS!L:L,'13'!AQ20,TRANS!G:G,'13'!$G$10,TRANS!O:O,1)</f>
        <v>0</v>
      </c>
      <c r="BC20" s="382">
        <v>2025</v>
      </c>
      <c r="BD20" s="380">
        <f t="shared" si="1"/>
        <v>0</v>
      </c>
      <c r="BE20" s="380">
        <f>SUMIFS(DES!F:F,DES!L:L,AQ20,DES!Q:Q,1,DES!P:P,1)</f>
        <v>0</v>
      </c>
      <c r="BF20" s="380">
        <f>SUMIFS(REC!F:F,REC!L:L,AQ20,REC!Q:Q,1,REC!P:P,1)</f>
        <v>0</v>
      </c>
      <c r="BG20" s="380">
        <f>SUMIFS('EMP ADQ'!G:G,'EMP ADQ'!M:M,AQ20,'EMP ADQ'!D:D,'EMP ADQ'!$Y$12,'EMP ADQ'!Q:Q,1,'EMP ADQ'!P:P,1)</f>
        <v>0</v>
      </c>
      <c r="BH20" s="380">
        <f>SUMIFS('EMP ADQ'!G:G,'EMP ADQ'!M:M,AQ20,'EMP ADQ'!D:D,'EMP ADQ'!$Y$13,'EMP ADQ'!Q:Q,1,'EMP ADQ'!P:P,1)</f>
        <v>0</v>
      </c>
      <c r="BI20" s="380">
        <f>SUMIFS('EMP CON'!G:G,'EMP CON'!M:M,'13'!AQ20,'EMP CON'!D:D,'EMP CON'!$Y$12,'EMP CON'!Q:Q,1,'EMP CON'!P:P,1)</f>
        <v>0</v>
      </c>
      <c r="BJ20" s="380">
        <f>SUMIFS('EMP CON'!G:G,'EMP CON'!M:M,'13'!AQ20,'EMP CON'!D:D,'EMP CON'!$Y$13,'EMP CON'!Q:Q,1,'EMP CON'!P:P,1)</f>
        <v>0</v>
      </c>
      <c r="BK20" s="380">
        <f>SUMIFS('PG CAR'!H:H,'PG CAR'!N:N,'13'!AQ20,'PG CAR'!S:S,1,'PG CAR'!R:R,1)</f>
        <v>0</v>
      </c>
      <c r="BL20" s="380"/>
      <c r="BM20" s="274"/>
      <c r="BO20" s="382">
        <v>2025</v>
      </c>
      <c r="BP20" s="380">
        <f t="shared" si="0"/>
        <v>6626.2000000000189</v>
      </c>
      <c r="BQ20" s="380">
        <f t="shared" si="0"/>
        <v>0</v>
      </c>
      <c r="BR20" s="380">
        <f t="shared" si="0"/>
        <v>0</v>
      </c>
      <c r="BS20" s="380">
        <f t="shared" si="0"/>
        <v>0</v>
      </c>
      <c r="BT20" s="380">
        <f t="shared" si="0"/>
        <v>0</v>
      </c>
      <c r="BU20" s="380">
        <f t="shared" si="0"/>
        <v>0</v>
      </c>
      <c r="BV20" s="380">
        <f t="shared" si="0"/>
        <v>0</v>
      </c>
      <c r="BW20" s="380">
        <f t="shared" si="0"/>
        <v>0</v>
      </c>
      <c r="BX20" s="380">
        <f t="shared" si="2"/>
        <v>0</v>
      </c>
      <c r="BY20" s="380">
        <f t="shared" si="2"/>
        <v>0</v>
      </c>
      <c r="CD20" s="382" t="s">
        <v>38</v>
      </c>
      <c r="CE20" s="382">
        <v>5</v>
      </c>
      <c r="CG20" s="385">
        <f>'CAD2'!D13</f>
        <v>0</v>
      </c>
      <c r="CH20" s="382">
        <v>7</v>
      </c>
    </row>
    <row r="21" spans="2:86" ht="15" customHeight="1" x14ac:dyDescent="0.25">
      <c r="B21" s="264"/>
      <c r="C21" s="264"/>
      <c r="D21" s="264"/>
      <c r="E21" s="264"/>
      <c r="F21" s="264"/>
      <c r="G21" s="264"/>
      <c r="H21" s="264"/>
      <c r="I21" s="264"/>
      <c r="J21" s="264"/>
      <c r="K21" s="264"/>
      <c r="L21" s="264"/>
      <c r="M21" s="264"/>
      <c r="N21" s="264"/>
      <c r="O21" s="271"/>
      <c r="P21" s="285"/>
      <c r="Q21" s="273"/>
      <c r="R21" s="271"/>
      <c r="S21" s="264"/>
      <c r="T21" s="264"/>
      <c r="U21" s="264"/>
      <c r="V21" s="264"/>
      <c r="W21" s="264"/>
      <c r="X21" s="264"/>
      <c r="Y21" s="264"/>
      <c r="Z21" s="264"/>
      <c r="AA21" s="264"/>
      <c r="AB21" s="264"/>
      <c r="AC21" s="264"/>
      <c r="AD21" s="264"/>
      <c r="AE21" s="264"/>
      <c r="AF21" s="264"/>
      <c r="AH21" s="382">
        <v>7</v>
      </c>
      <c r="AI21" s="379" t="s">
        <v>20</v>
      </c>
      <c r="AJ21" s="382">
        <f t="shared" si="3"/>
        <v>3</v>
      </c>
      <c r="AK21" s="379" t="s">
        <v>20</v>
      </c>
      <c r="AL21" s="382">
        <f t="shared" si="4"/>
        <v>2019</v>
      </c>
      <c r="AM21" s="385">
        <f t="shared" si="5"/>
        <v>0</v>
      </c>
      <c r="AN21" s="385">
        <f t="shared" si="6"/>
        <v>0</v>
      </c>
      <c r="AO21" s="385">
        <f t="shared" si="7"/>
        <v>6977.1799999999939</v>
      </c>
      <c r="AQ21" s="382">
        <v>2026</v>
      </c>
      <c r="AR21" s="380">
        <f t="shared" si="8"/>
        <v>6626.2000000000189</v>
      </c>
      <c r="AS21" s="380">
        <f>SUMIFS(DES!F:F,DES!L:L,AQ21,DES!G:G,'13'!$G$10,DES!Q:Q,1)</f>
        <v>0</v>
      </c>
      <c r="AT21" s="380">
        <f>SUMIFS(REC!F:F,REC!L:L,AQ21,REC!G:G,'13'!$G$10,REC!Q:Q,1)</f>
        <v>0</v>
      </c>
      <c r="AU21" s="380">
        <f>SUMIFS('EMP ADQ'!G:G,'EMP ADQ'!M:M,AQ21,'EMP ADQ'!D:D,'EMP ADQ'!$Y$12,'EMP ADQ'!H:H,'13'!$G$10,'EMP ADQ'!Q:Q,1)</f>
        <v>0</v>
      </c>
      <c r="AV21" s="380">
        <f>SUMIFS('EMP ADQ'!G:G,'EMP ADQ'!M:M,AQ21,'EMP ADQ'!D:D,'EMP ADQ'!$Y$13,'EMP ADQ'!H:H,'13'!$G$10,'EMP ADQ'!Q:Q,1)</f>
        <v>0</v>
      </c>
      <c r="AW21" s="380">
        <f>SUMIFS('EMP CON'!G:G,'EMP CON'!M:M,'13'!AQ21,'EMP CON'!D:D,'EMP CON'!$Y$12,'EMP CON'!H:H,'13'!$G$10,'EMP CON'!Q:Q,1)</f>
        <v>0</v>
      </c>
      <c r="AX21" s="380">
        <f>SUMIFS('EMP CON'!G:G,'EMP CON'!M:M,'13'!AQ21,'EMP CON'!D:D,'EMP CON'!$Y$13,'EMP CON'!H:H,'13'!$G$10,'EMP CON'!Q:Q,1)</f>
        <v>0</v>
      </c>
      <c r="AY21" s="380">
        <f>SUMIFS('PG CAR'!H:H,'PG CAR'!N:N,'13'!AQ21,'PG CAR'!I:I,'13'!$G$10,'PG CAR'!S:S,1)</f>
        <v>0</v>
      </c>
      <c r="AZ21" s="380">
        <f>SUMIFS(TRANS!F:F,TRANS!L:L,'13'!AQ21,TRANS!D:D,'13'!$G$10,TRANS!O:O,1)</f>
        <v>0</v>
      </c>
      <c r="BA21" s="380">
        <f>SUMIFS(TRANS!F:F,TRANS!L:L,'13'!AQ21,TRANS!G:G,'13'!$G$10,TRANS!O:O,1)</f>
        <v>0</v>
      </c>
      <c r="BC21" s="382">
        <v>2026</v>
      </c>
      <c r="BD21" s="380">
        <f t="shared" si="1"/>
        <v>0</v>
      </c>
      <c r="BE21" s="380">
        <f>SUMIFS(DES!F:F,DES!L:L,AQ21,DES!Q:Q,1,DES!P:P,1)</f>
        <v>0</v>
      </c>
      <c r="BF21" s="380">
        <f>SUMIFS(REC!F:F,REC!L:L,AQ21,REC!Q:Q,1,REC!P:P,1)</f>
        <v>0</v>
      </c>
      <c r="BG21" s="380">
        <f>SUMIFS('EMP ADQ'!G:G,'EMP ADQ'!M:M,AQ21,'EMP ADQ'!D:D,'EMP ADQ'!$Y$12,'EMP ADQ'!Q:Q,1,'EMP ADQ'!P:P,1)</f>
        <v>0</v>
      </c>
      <c r="BH21" s="380">
        <f>SUMIFS('EMP ADQ'!G:G,'EMP ADQ'!M:M,AQ21,'EMP ADQ'!D:D,'EMP ADQ'!$Y$13,'EMP ADQ'!Q:Q,1,'EMP ADQ'!P:P,1)</f>
        <v>0</v>
      </c>
      <c r="BI21" s="380">
        <f>SUMIFS('EMP CON'!G:G,'EMP CON'!M:M,'13'!AQ21,'EMP CON'!D:D,'EMP CON'!$Y$12,'EMP CON'!Q:Q,1,'EMP CON'!P:P,1)</f>
        <v>0</v>
      </c>
      <c r="BJ21" s="380">
        <f>SUMIFS('EMP CON'!G:G,'EMP CON'!M:M,'13'!AQ21,'EMP CON'!D:D,'EMP CON'!$Y$13,'EMP CON'!Q:Q,1,'EMP CON'!P:P,1)</f>
        <v>0</v>
      </c>
      <c r="BK21" s="380">
        <f>SUMIFS('PG CAR'!H:H,'PG CAR'!N:N,'13'!AQ21,'PG CAR'!S:S,1,'PG CAR'!R:R,1)</f>
        <v>0</v>
      </c>
      <c r="BL21" s="380"/>
      <c r="BM21" s="274"/>
      <c r="BO21" s="382">
        <v>2026</v>
      </c>
      <c r="BP21" s="380">
        <f t="shared" si="0"/>
        <v>6626.2000000000189</v>
      </c>
      <c r="BQ21" s="380">
        <f t="shared" si="0"/>
        <v>0</v>
      </c>
      <c r="BR21" s="380">
        <f t="shared" si="0"/>
        <v>0</v>
      </c>
      <c r="BS21" s="380">
        <f t="shared" si="0"/>
        <v>0</v>
      </c>
      <c r="BT21" s="380">
        <f t="shared" si="0"/>
        <v>0</v>
      </c>
      <c r="BU21" s="380">
        <f t="shared" si="0"/>
        <v>0</v>
      </c>
      <c r="BV21" s="380">
        <f t="shared" si="0"/>
        <v>0</v>
      </c>
      <c r="BW21" s="380">
        <f t="shared" si="0"/>
        <v>0</v>
      </c>
      <c r="BX21" s="380">
        <f t="shared" si="2"/>
        <v>0</v>
      </c>
      <c r="BY21" s="380">
        <f t="shared" si="2"/>
        <v>0</v>
      </c>
      <c r="CD21" s="382" t="s">
        <v>39</v>
      </c>
      <c r="CE21" s="382">
        <v>6</v>
      </c>
      <c r="CG21" s="385">
        <f>'CAD2'!D14</f>
        <v>0</v>
      </c>
      <c r="CH21" s="382">
        <v>8</v>
      </c>
    </row>
    <row r="22" spans="2:86" ht="15" customHeight="1" x14ac:dyDescent="0.25">
      <c r="B22" s="264"/>
      <c r="C22" s="264"/>
      <c r="D22" s="264"/>
      <c r="E22" s="264"/>
      <c r="F22" s="264"/>
      <c r="G22" s="264"/>
      <c r="H22" s="264"/>
      <c r="I22" s="264"/>
      <c r="J22" s="264"/>
      <c r="K22" s="264"/>
      <c r="L22" s="264"/>
      <c r="M22" s="264"/>
      <c r="N22" s="264"/>
      <c r="O22" s="271"/>
      <c r="P22" s="283" t="s">
        <v>27</v>
      </c>
      <c r="Q22" s="276">
        <f>SUMIFS(AR134:BC134,AR128:BC128,CD39)</f>
        <v>325</v>
      </c>
      <c r="R22" s="271"/>
      <c r="S22" s="264"/>
      <c r="T22" s="264"/>
      <c r="U22" s="264"/>
      <c r="V22" s="264"/>
      <c r="W22" s="264"/>
      <c r="X22" s="264"/>
      <c r="Y22" s="264"/>
      <c r="Z22" s="264"/>
      <c r="AA22" s="264"/>
      <c r="AB22" s="264"/>
      <c r="AC22" s="264"/>
      <c r="AD22" s="264"/>
      <c r="AE22" s="264"/>
      <c r="AF22" s="264"/>
      <c r="AH22" s="382">
        <v>8</v>
      </c>
      <c r="AI22" s="379" t="s">
        <v>20</v>
      </c>
      <c r="AJ22" s="382">
        <f t="shared" si="3"/>
        <v>3</v>
      </c>
      <c r="AK22" s="379" t="s">
        <v>20</v>
      </c>
      <c r="AL22" s="382">
        <f t="shared" si="4"/>
        <v>2019</v>
      </c>
      <c r="AM22" s="385">
        <f t="shared" si="5"/>
        <v>0</v>
      </c>
      <c r="AN22" s="385">
        <f t="shared" si="6"/>
        <v>295</v>
      </c>
      <c r="AO22" s="385">
        <f t="shared" si="7"/>
        <v>6682.1799999999939</v>
      </c>
      <c r="AQ22" s="382">
        <v>2027</v>
      </c>
      <c r="AR22" s="380">
        <f t="shared" si="8"/>
        <v>6626.2000000000189</v>
      </c>
      <c r="AS22" s="380">
        <f>SUMIFS(DES!F:F,DES!L:L,AQ22,DES!G:G,'13'!$G$10,DES!Q:Q,1)</f>
        <v>0</v>
      </c>
      <c r="AT22" s="380">
        <f>SUMIFS(REC!F:F,REC!L:L,AQ22,REC!G:G,'13'!$G$10,REC!Q:Q,1)</f>
        <v>0</v>
      </c>
      <c r="AU22" s="380">
        <f>SUMIFS('EMP ADQ'!G:G,'EMP ADQ'!M:M,AQ22,'EMP ADQ'!D:D,'EMP ADQ'!$Y$12,'EMP ADQ'!H:H,'13'!$G$10,'EMP ADQ'!Q:Q,1)</f>
        <v>0</v>
      </c>
      <c r="AV22" s="380">
        <f>SUMIFS('EMP ADQ'!G:G,'EMP ADQ'!M:M,AQ22,'EMP ADQ'!D:D,'EMP ADQ'!$Y$13,'EMP ADQ'!H:H,'13'!$G$10,'EMP ADQ'!Q:Q,1)</f>
        <v>0</v>
      </c>
      <c r="AW22" s="380">
        <f>SUMIFS('EMP CON'!G:G,'EMP CON'!M:M,'13'!AQ22,'EMP CON'!D:D,'EMP CON'!$Y$12,'EMP CON'!H:H,'13'!$G$10,'EMP CON'!Q:Q,1)</f>
        <v>0</v>
      </c>
      <c r="AX22" s="380">
        <f>SUMIFS('EMP CON'!G:G,'EMP CON'!M:M,'13'!AQ22,'EMP CON'!D:D,'EMP CON'!$Y$13,'EMP CON'!H:H,'13'!$G$10,'EMP CON'!Q:Q,1)</f>
        <v>0</v>
      </c>
      <c r="AY22" s="380">
        <f>SUMIFS('PG CAR'!H:H,'PG CAR'!N:N,'13'!AQ22,'PG CAR'!I:I,'13'!$G$10,'PG CAR'!S:S,1)</f>
        <v>0</v>
      </c>
      <c r="AZ22" s="380">
        <f>SUMIFS(TRANS!F:F,TRANS!L:L,'13'!AQ22,TRANS!D:D,'13'!$G$10,TRANS!O:O,1)</f>
        <v>0</v>
      </c>
      <c r="BA22" s="380">
        <f>SUMIFS(TRANS!F:F,TRANS!L:L,'13'!AQ22,TRANS!G:G,'13'!$G$10,TRANS!O:O,1)</f>
        <v>0</v>
      </c>
      <c r="BC22" s="382">
        <v>2027</v>
      </c>
      <c r="BD22" s="380">
        <f t="shared" si="1"/>
        <v>0</v>
      </c>
      <c r="BE22" s="380">
        <f>SUMIFS(DES!F:F,DES!L:L,AQ22,DES!Q:Q,1,DES!P:P,1)</f>
        <v>0</v>
      </c>
      <c r="BF22" s="380">
        <f>SUMIFS(REC!F:F,REC!L:L,AQ22,REC!Q:Q,1,REC!P:P,1)</f>
        <v>0</v>
      </c>
      <c r="BG22" s="380">
        <f>SUMIFS('EMP ADQ'!G:G,'EMP ADQ'!M:M,AQ22,'EMP ADQ'!D:D,'EMP ADQ'!$Y$12,'EMP ADQ'!Q:Q,1,'EMP ADQ'!P:P,1)</f>
        <v>0</v>
      </c>
      <c r="BH22" s="380">
        <f>SUMIFS('EMP ADQ'!G:G,'EMP ADQ'!M:M,AQ22,'EMP ADQ'!D:D,'EMP ADQ'!$Y$13,'EMP ADQ'!Q:Q,1,'EMP ADQ'!P:P,1)</f>
        <v>0</v>
      </c>
      <c r="BI22" s="380">
        <f>SUMIFS('EMP CON'!G:G,'EMP CON'!M:M,'13'!AQ22,'EMP CON'!D:D,'EMP CON'!$Y$12,'EMP CON'!Q:Q,1,'EMP CON'!P:P,1)</f>
        <v>0</v>
      </c>
      <c r="BJ22" s="380">
        <f>SUMIFS('EMP CON'!G:G,'EMP CON'!M:M,'13'!AQ22,'EMP CON'!D:D,'EMP CON'!$Y$13,'EMP CON'!Q:Q,1,'EMP CON'!P:P,1)</f>
        <v>0</v>
      </c>
      <c r="BK22" s="380">
        <f>SUMIFS('PG CAR'!H:H,'PG CAR'!N:N,'13'!AQ22,'PG CAR'!S:S,1,'PG CAR'!R:R,1)</f>
        <v>0</v>
      </c>
      <c r="BL22" s="380"/>
      <c r="BM22" s="274"/>
      <c r="BO22" s="382">
        <v>2027</v>
      </c>
      <c r="BP22" s="380">
        <f t="shared" si="0"/>
        <v>6626.2000000000189</v>
      </c>
      <c r="BQ22" s="380">
        <f t="shared" si="0"/>
        <v>0</v>
      </c>
      <c r="BR22" s="380">
        <f t="shared" si="0"/>
        <v>0</v>
      </c>
      <c r="BS22" s="380">
        <f t="shared" si="0"/>
        <v>0</v>
      </c>
      <c r="BT22" s="380">
        <f t="shared" si="0"/>
        <v>0</v>
      </c>
      <c r="BU22" s="380">
        <f t="shared" si="0"/>
        <v>0</v>
      </c>
      <c r="BV22" s="380">
        <f t="shared" si="0"/>
        <v>0</v>
      </c>
      <c r="BW22" s="380">
        <f t="shared" si="0"/>
        <v>0</v>
      </c>
      <c r="BX22" s="380">
        <f t="shared" si="2"/>
        <v>0</v>
      </c>
      <c r="BY22" s="380">
        <f t="shared" si="2"/>
        <v>0</v>
      </c>
      <c r="CD22" s="382" t="s">
        <v>40</v>
      </c>
      <c r="CE22" s="382">
        <v>7</v>
      </c>
      <c r="CG22" s="385">
        <f>'CAD2'!D15</f>
        <v>0</v>
      </c>
      <c r="CH22" s="382">
        <v>9</v>
      </c>
    </row>
    <row r="23" spans="2:86" ht="15" customHeight="1" x14ac:dyDescent="0.25">
      <c r="B23" s="264"/>
      <c r="C23" s="264"/>
      <c r="D23" s="264"/>
      <c r="E23" s="264"/>
      <c r="F23" s="264"/>
      <c r="G23" s="264"/>
      <c r="H23" s="264"/>
      <c r="I23" s="264"/>
      <c r="J23" s="264"/>
      <c r="K23" s="264"/>
      <c r="L23" s="264"/>
      <c r="M23" s="264"/>
      <c r="N23" s="264"/>
      <c r="O23" s="271"/>
      <c r="P23" s="282" t="s">
        <v>25</v>
      </c>
      <c r="Q23" s="275">
        <f>SUMIFS(AR135:BC135,AR128:BC128,CD39)</f>
        <v>429.1</v>
      </c>
      <c r="R23" s="271"/>
      <c r="S23" s="264"/>
      <c r="T23" s="264"/>
      <c r="U23" s="264"/>
      <c r="V23" s="264"/>
      <c r="W23" s="264"/>
      <c r="X23" s="264"/>
      <c r="Y23" s="264"/>
      <c r="Z23" s="264"/>
      <c r="AA23" s="264"/>
      <c r="AB23" s="264"/>
      <c r="AC23" s="264"/>
      <c r="AD23" s="264"/>
      <c r="AE23" s="264"/>
      <c r="AF23" s="264"/>
      <c r="AH23" s="382">
        <v>9</v>
      </c>
      <c r="AI23" s="379" t="s">
        <v>20</v>
      </c>
      <c r="AJ23" s="382">
        <f t="shared" si="3"/>
        <v>3</v>
      </c>
      <c r="AK23" s="379" t="s">
        <v>20</v>
      </c>
      <c r="AL23" s="382">
        <f t="shared" si="4"/>
        <v>2019</v>
      </c>
      <c r="AM23" s="385">
        <f t="shared" si="5"/>
        <v>0</v>
      </c>
      <c r="AN23" s="385">
        <f t="shared" si="6"/>
        <v>104</v>
      </c>
      <c r="AO23" s="385">
        <f t="shared" si="7"/>
        <v>6578.1799999999939</v>
      </c>
      <c r="AQ23" s="382">
        <v>2028</v>
      </c>
      <c r="AR23" s="380">
        <f t="shared" si="8"/>
        <v>6626.2000000000189</v>
      </c>
      <c r="AS23" s="380">
        <f>SUMIFS(DES!F:F,DES!L:L,AQ23,DES!G:G,'13'!$G$10,DES!Q:Q,1)</f>
        <v>0</v>
      </c>
      <c r="AT23" s="380">
        <f>SUMIFS(REC!F:F,REC!L:L,AQ23,REC!G:G,'13'!$G$10,REC!Q:Q,1)</f>
        <v>0</v>
      </c>
      <c r="AU23" s="380">
        <f>SUMIFS('EMP ADQ'!G:G,'EMP ADQ'!M:M,AQ23,'EMP ADQ'!D:D,'EMP ADQ'!$Y$12,'EMP ADQ'!H:H,'13'!$G$10,'EMP ADQ'!Q:Q,1)</f>
        <v>0</v>
      </c>
      <c r="AV23" s="380">
        <f>SUMIFS('EMP ADQ'!G:G,'EMP ADQ'!M:M,AQ23,'EMP ADQ'!D:D,'EMP ADQ'!$Y$13,'EMP ADQ'!H:H,'13'!$G$10,'EMP ADQ'!Q:Q,1)</f>
        <v>0</v>
      </c>
      <c r="AW23" s="380">
        <f>SUMIFS('EMP CON'!G:G,'EMP CON'!M:M,'13'!AQ23,'EMP CON'!D:D,'EMP CON'!$Y$12,'EMP CON'!H:H,'13'!$G$10,'EMP CON'!Q:Q,1)</f>
        <v>0</v>
      </c>
      <c r="AX23" s="380">
        <f>SUMIFS('EMP CON'!G:G,'EMP CON'!M:M,'13'!AQ23,'EMP CON'!D:D,'EMP CON'!$Y$13,'EMP CON'!H:H,'13'!$G$10,'EMP CON'!Q:Q,1)</f>
        <v>0</v>
      </c>
      <c r="AY23" s="380">
        <f>SUMIFS('PG CAR'!H:H,'PG CAR'!N:N,'13'!AQ23,'PG CAR'!I:I,'13'!$G$10,'PG CAR'!S:S,1)</f>
        <v>0</v>
      </c>
      <c r="AZ23" s="380">
        <f>SUMIFS(TRANS!F:F,TRANS!L:L,'13'!AQ23,TRANS!D:D,'13'!$G$10,TRANS!O:O,1)</f>
        <v>0</v>
      </c>
      <c r="BA23" s="380">
        <f>SUMIFS(TRANS!F:F,TRANS!L:L,'13'!AQ23,TRANS!G:G,'13'!$G$10,TRANS!O:O,1)</f>
        <v>0</v>
      </c>
      <c r="BC23" s="382">
        <v>2028</v>
      </c>
      <c r="BD23" s="380">
        <f t="shared" si="1"/>
        <v>0</v>
      </c>
      <c r="BE23" s="380">
        <f>SUMIFS(DES!F:F,DES!L:L,AQ23,DES!Q:Q,1,DES!P:P,1)</f>
        <v>0</v>
      </c>
      <c r="BF23" s="380">
        <f>SUMIFS(REC!F:F,REC!L:L,AQ23,REC!Q:Q,1,REC!P:P,1)</f>
        <v>0</v>
      </c>
      <c r="BG23" s="380">
        <f>SUMIFS('EMP ADQ'!G:G,'EMP ADQ'!M:M,AQ23,'EMP ADQ'!D:D,'EMP ADQ'!$Y$12,'EMP ADQ'!Q:Q,1,'EMP ADQ'!P:P,1)</f>
        <v>0</v>
      </c>
      <c r="BH23" s="380">
        <f>SUMIFS('EMP ADQ'!G:G,'EMP ADQ'!M:M,AQ23,'EMP ADQ'!D:D,'EMP ADQ'!$Y$13,'EMP ADQ'!Q:Q,1,'EMP ADQ'!P:P,1)</f>
        <v>0</v>
      </c>
      <c r="BI23" s="380">
        <f>SUMIFS('EMP CON'!G:G,'EMP CON'!M:M,'13'!AQ23,'EMP CON'!D:D,'EMP CON'!$Y$12,'EMP CON'!Q:Q,1,'EMP CON'!P:P,1)</f>
        <v>0</v>
      </c>
      <c r="BJ23" s="380">
        <f>SUMIFS('EMP CON'!G:G,'EMP CON'!M:M,'13'!AQ23,'EMP CON'!D:D,'EMP CON'!$Y$13,'EMP CON'!Q:Q,1,'EMP CON'!P:P,1)</f>
        <v>0</v>
      </c>
      <c r="BK23" s="380">
        <f>SUMIFS('PG CAR'!H:H,'PG CAR'!N:N,'13'!AQ23,'PG CAR'!S:S,1,'PG CAR'!R:R,1)</f>
        <v>0</v>
      </c>
      <c r="BL23" s="380"/>
      <c r="BM23" s="274"/>
      <c r="BO23" s="382">
        <v>2028</v>
      </c>
      <c r="BP23" s="380">
        <f t="shared" si="0"/>
        <v>6626.2000000000189</v>
      </c>
      <c r="BQ23" s="380">
        <f t="shared" si="0"/>
        <v>0</v>
      </c>
      <c r="BR23" s="380">
        <f t="shared" si="0"/>
        <v>0</v>
      </c>
      <c r="BS23" s="380">
        <f t="shared" si="0"/>
        <v>0</v>
      </c>
      <c r="BT23" s="380">
        <f t="shared" si="0"/>
        <v>0</v>
      </c>
      <c r="BU23" s="380">
        <f t="shared" si="0"/>
        <v>0</v>
      </c>
      <c r="BV23" s="380">
        <f t="shared" si="0"/>
        <v>0</v>
      </c>
      <c r="BW23" s="380">
        <f t="shared" si="0"/>
        <v>0</v>
      </c>
      <c r="BX23" s="380">
        <f t="shared" si="2"/>
        <v>0</v>
      </c>
      <c r="BY23" s="380">
        <f t="shared" si="2"/>
        <v>0</v>
      </c>
      <c r="CD23" s="382" t="s">
        <v>41</v>
      </c>
      <c r="CE23" s="382">
        <v>8</v>
      </c>
      <c r="CG23" s="385">
        <f>'CAD2'!D16</f>
        <v>0</v>
      </c>
      <c r="CH23" s="382">
        <v>10</v>
      </c>
    </row>
    <row r="24" spans="2:86" ht="15" customHeight="1" x14ac:dyDescent="0.25">
      <c r="B24" s="264"/>
      <c r="C24" s="264"/>
      <c r="D24" s="264"/>
      <c r="E24" s="264"/>
      <c r="F24" s="264"/>
      <c r="G24" s="264"/>
      <c r="H24" s="264"/>
      <c r="I24" s="264"/>
      <c r="J24" s="264"/>
      <c r="K24" s="264"/>
      <c r="L24" s="264"/>
      <c r="M24" s="264"/>
      <c r="N24" s="264"/>
      <c r="O24" s="271"/>
      <c r="P24" s="285"/>
      <c r="Q24" s="273"/>
      <c r="R24" s="271"/>
      <c r="S24" s="264"/>
      <c r="T24" s="264"/>
      <c r="U24" s="264"/>
      <c r="V24" s="264"/>
      <c r="W24" s="264"/>
      <c r="X24" s="264"/>
      <c r="Y24" s="264"/>
      <c r="Z24" s="264"/>
      <c r="AA24" s="264"/>
      <c r="AB24" s="264"/>
      <c r="AC24" s="264"/>
      <c r="AD24" s="264"/>
      <c r="AE24" s="264"/>
      <c r="AF24" s="264"/>
      <c r="AH24" s="382">
        <v>10</v>
      </c>
      <c r="AI24" s="379" t="s">
        <v>20</v>
      </c>
      <c r="AJ24" s="382">
        <f t="shared" si="3"/>
        <v>3</v>
      </c>
      <c r="AK24" s="379" t="s">
        <v>20</v>
      </c>
      <c r="AL24" s="382">
        <f t="shared" si="4"/>
        <v>2019</v>
      </c>
      <c r="AM24" s="385">
        <f t="shared" si="5"/>
        <v>100</v>
      </c>
      <c r="AN24" s="385">
        <f t="shared" si="6"/>
        <v>44</v>
      </c>
      <c r="AO24" s="385">
        <f t="shared" si="7"/>
        <v>6634.1799999999939</v>
      </c>
      <c r="AQ24" s="382">
        <v>2029</v>
      </c>
      <c r="AR24" s="380">
        <f t="shared" si="8"/>
        <v>6626.2000000000189</v>
      </c>
      <c r="AS24" s="380">
        <f>SUMIFS(DES!F:F,DES!L:L,AQ24,DES!G:G,'13'!$G$10,DES!Q:Q,1)</f>
        <v>0</v>
      </c>
      <c r="AT24" s="380">
        <f>SUMIFS(REC!F:F,REC!L:L,AQ24,REC!G:G,'13'!$G$10,REC!Q:Q,1)</f>
        <v>0</v>
      </c>
      <c r="AU24" s="380">
        <f>SUMIFS('EMP ADQ'!G:G,'EMP ADQ'!M:M,AQ24,'EMP ADQ'!D:D,'EMP ADQ'!$Y$12,'EMP ADQ'!H:H,'13'!$G$10,'EMP ADQ'!Q:Q,1)</f>
        <v>0</v>
      </c>
      <c r="AV24" s="380">
        <f>SUMIFS('EMP ADQ'!G:G,'EMP ADQ'!M:M,AQ24,'EMP ADQ'!D:D,'EMP ADQ'!$Y$13,'EMP ADQ'!H:H,'13'!$G$10,'EMP ADQ'!Q:Q,1)</f>
        <v>0</v>
      </c>
      <c r="AW24" s="380">
        <f>SUMIFS('EMP CON'!G:G,'EMP CON'!M:M,'13'!AQ24,'EMP CON'!D:D,'EMP CON'!$Y$12,'EMP CON'!H:H,'13'!$G$10,'EMP CON'!Q:Q,1)</f>
        <v>0</v>
      </c>
      <c r="AX24" s="380">
        <f>SUMIFS('EMP CON'!G:G,'EMP CON'!M:M,'13'!AQ24,'EMP CON'!D:D,'EMP CON'!$Y$13,'EMP CON'!H:H,'13'!$G$10,'EMP CON'!Q:Q,1)</f>
        <v>0</v>
      </c>
      <c r="AY24" s="380">
        <f>SUMIFS('PG CAR'!H:H,'PG CAR'!N:N,'13'!AQ24,'PG CAR'!I:I,'13'!$G$10,'PG CAR'!S:S,1)</f>
        <v>0</v>
      </c>
      <c r="AZ24" s="380">
        <f>SUMIFS(TRANS!F:F,TRANS!L:L,'13'!AQ24,TRANS!D:D,'13'!$G$10,TRANS!O:O,1)</f>
        <v>0</v>
      </c>
      <c r="BA24" s="380">
        <f>SUMIFS(TRANS!F:F,TRANS!L:L,'13'!AQ24,TRANS!G:G,'13'!$G$10,TRANS!O:O,1)</f>
        <v>0</v>
      </c>
      <c r="BC24" s="382">
        <v>2029</v>
      </c>
      <c r="BD24" s="380">
        <f t="shared" si="1"/>
        <v>0</v>
      </c>
      <c r="BE24" s="380">
        <f>SUMIFS(DES!F:F,DES!L:L,AQ24,DES!Q:Q,1,DES!P:P,1)</f>
        <v>0</v>
      </c>
      <c r="BF24" s="380">
        <f>SUMIFS(REC!F:F,REC!L:L,AQ24,REC!Q:Q,1,REC!P:P,1)</f>
        <v>0</v>
      </c>
      <c r="BG24" s="380">
        <f>SUMIFS('EMP ADQ'!G:G,'EMP ADQ'!M:M,AQ24,'EMP ADQ'!D:D,'EMP ADQ'!$Y$12,'EMP ADQ'!Q:Q,1,'EMP ADQ'!P:P,1)</f>
        <v>0</v>
      </c>
      <c r="BH24" s="380">
        <f>SUMIFS('EMP ADQ'!G:G,'EMP ADQ'!M:M,AQ24,'EMP ADQ'!D:D,'EMP ADQ'!$Y$13,'EMP ADQ'!Q:Q,1,'EMP ADQ'!P:P,1)</f>
        <v>0</v>
      </c>
      <c r="BI24" s="380">
        <f>SUMIFS('EMP CON'!G:G,'EMP CON'!M:M,'13'!AQ24,'EMP CON'!D:D,'EMP CON'!$Y$12,'EMP CON'!Q:Q,1,'EMP CON'!P:P,1)</f>
        <v>0</v>
      </c>
      <c r="BJ24" s="380">
        <f>SUMIFS('EMP CON'!G:G,'EMP CON'!M:M,'13'!AQ24,'EMP CON'!D:D,'EMP CON'!$Y$13,'EMP CON'!Q:Q,1,'EMP CON'!P:P,1)</f>
        <v>0</v>
      </c>
      <c r="BK24" s="380">
        <f>SUMIFS('PG CAR'!H:H,'PG CAR'!N:N,'13'!AQ24,'PG CAR'!S:S,1,'PG CAR'!R:R,1)</f>
        <v>0</v>
      </c>
      <c r="BL24" s="380"/>
      <c r="BM24" s="274"/>
      <c r="BO24" s="382">
        <v>2029</v>
      </c>
      <c r="BP24" s="380">
        <f t="shared" si="0"/>
        <v>6626.2000000000189</v>
      </c>
      <c r="BQ24" s="380">
        <f t="shared" si="0"/>
        <v>0</v>
      </c>
      <c r="BR24" s="380">
        <f t="shared" si="0"/>
        <v>0</v>
      </c>
      <c r="BS24" s="380">
        <f t="shared" si="0"/>
        <v>0</v>
      </c>
      <c r="BT24" s="380">
        <f t="shared" si="0"/>
        <v>0</v>
      </c>
      <c r="BU24" s="380">
        <f t="shared" si="0"/>
        <v>0</v>
      </c>
      <c r="BV24" s="380">
        <f t="shared" si="0"/>
        <v>0</v>
      </c>
      <c r="BW24" s="380">
        <f t="shared" si="0"/>
        <v>0</v>
      </c>
      <c r="BX24" s="380">
        <f t="shared" si="2"/>
        <v>0</v>
      </c>
      <c r="BY24" s="380">
        <f t="shared" si="2"/>
        <v>0</v>
      </c>
      <c r="CD24" s="382" t="s">
        <v>42</v>
      </c>
      <c r="CE24" s="382">
        <v>9</v>
      </c>
      <c r="CG24" s="385">
        <f>'CAD2'!D17</f>
        <v>0</v>
      </c>
      <c r="CH24" s="382">
        <v>11</v>
      </c>
    </row>
    <row r="25" spans="2:86" ht="15" customHeight="1" x14ac:dyDescent="0.25">
      <c r="B25" s="264"/>
      <c r="C25" s="264"/>
      <c r="D25" s="264"/>
      <c r="E25" s="264"/>
      <c r="F25" s="264"/>
      <c r="G25" s="264"/>
      <c r="H25" s="264"/>
      <c r="I25" s="264"/>
      <c r="J25" s="264"/>
      <c r="K25" s="264"/>
      <c r="L25" s="264"/>
      <c r="M25" s="264"/>
      <c r="N25" s="264"/>
      <c r="O25" s="271"/>
      <c r="P25" s="282" t="s">
        <v>244</v>
      </c>
      <c r="Q25" s="275">
        <f>SUMIFS(AR138:BC138,AR128:BC128,CD39)</f>
        <v>3490</v>
      </c>
      <c r="R25" s="271"/>
      <c r="S25" s="264"/>
      <c r="T25" s="264"/>
      <c r="U25" s="264"/>
      <c r="V25" s="264"/>
      <c r="W25" s="264"/>
      <c r="X25" s="264"/>
      <c r="Y25" s="264"/>
      <c r="Z25" s="264"/>
      <c r="AA25" s="264"/>
      <c r="AB25" s="264"/>
      <c r="AC25" s="264"/>
      <c r="AD25" s="264"/>
      <c r="AE25" s="264"/>
      <c r="AF25" s="264"/>
      <c r="AH25" s="382">
        <v>11</v>
      </c>
      <c r="AI25" s="379" t="s">
        <v>20</v>
      </c>
      <c r="AJ25" s="382">
        <f t="shared" si="3"/>
        <v>3</v>
      </c>
      <c r="AK25" s="379" t="s">
        <v>20</v>
      </c>
      <c r="AL25" s="382">
        <f t="shared" si="4"/>
        <v>2019</v>
      </c>
      <c r="AM25" s="385">
        <f t="shared" si="5"/>
        <v>0</v>
      </c>
      <c r="AN25" s="385">
        <f t="shared" si="6"/>
        <v>0</v>
      </c>
      <c r="AO25" s="385">
        <f t="shared" si="7"/>
        <v>6634.1799999999939</v>
      </c>
      <c r="AQ25" s="382">
        <v>2030</v>
      </c>
      <c r="AR25" s="380">
        <f t="shared" si="8"/>
        <v>6626.2000000000189</v>
      </c>
      <c r="AS25" s="380">
        <f>SUMIFS(DES!F:F,DES!L:L,AQ25,DES!G:G,'13'!$G$10,DES!Q:Q,1)</f>
        <v>0</v>
      </c>
      <c r="AT25" s="380">
        <f>SUMIFS(REC!F:F,REC!L:L,AQ25,REC!G:G,'13'!$G$10,REC!Q:Q,1)</f>
        <v>0</v>
      </c>
      <c r="AU25" s="380">
        <f>SUMIFS('EMP ADQ'!G:G,'EMP ADQ'!M:M,AQ25,'EMP ADQ'!D:D,'EMP ADQ'!$Y$12,'EMP ADQ'!H:H,'13'!$G$10,'EMP ADQ'!Q:Q,1)</f>
        <v>0</v>
      </c>
      <c r="AV25" s="380">
        <f>SUMIFS('EMP ADQ'!G:G,'EMP ADQ'!M:M,AQ25,'EMP ADQ'!D:D,'EMP ADQ'!$Y$13,'EMP ADQ'!H:H,'13'!$G$10,'EMP ADQ'!Q:Q,1)</f>
        <v>0</v>
      </c>
      <c r="AW25" s="380">
        <f>SUMIFS('EMP CON'!G:G,'EMP CON'!M:M,'13'!AQ25,'EMP CON'!D:D,'EMP CON'!$Y$12,'EMP CON'!H:H,'13'!$G$10,'EMP CON'!Q:Q,1)</f>
        <v>0</v>
      </c>
      <c r="AX25" s="380">
        <f>SUMIFS('EMP CON'!G:G,'EMP CON'!M:M,'13'!AQ25,'EMP CON'!D:D,'EMP CON'!$Y$13,'EMP CON'!H:H,'13'!$G$10,'EMP CON'!Q:Q,1)</f>
        <v>0</v>
      </c>
      <c r="AY25" s="380">
        <f>SUMIFS('PG CAR'!H:H,'PG CAR'!N:N,'13'!AQ25,'PG CAR'!I:I,'13'!$G$10,'PG CAR'!S:S,1)</f>
        <v>0</v>
      </c>
      <c r="AZ25" s="380">
        <f>SUMIFS(TRANS!F:F,TRANS!L:L,'13'!AQ25,TRANS!D:D,'13'!$G$10,TRANS!O:O,1)</f>
        <v>0</v>
      </c>
      <c r="BA25" s="380">
        <f>SUMIFS(TRANS!F:F,TRANS!L:L,'13'!AQ25,TRANS!G:G,'13'!$G$10,TRANS!O:O,1)</f>
        <v>0</v>
      </c>
      <c r="BC25" s="382">
        <v>2030</v>
      </c>
      <c r="BD25" s="380">
        <f t="shared" si="1"/>
        <v>0</v>
      </c>
      <c r="BE25" s="380">
        <f>SUMIFS(DES!F:F,DES!L:L,AQ25,DES!Q:Q,1,DES!P:P,1)</f>
        <v>0</v>
      </c>
      <c r="BF25" s="380">
        <f>SUMIFS(REC!F:F,REC!L:L,AQ25,REC!Q:Q,1,REC!P:P,1)</f>
        <v>0</v>
      </c>
      <c r="BG25" s="380">
        <f>SUMIFS('EMP ADQ'!G:G,'EMP ADQ'!M:M,AQ25,'EMP ADQ'!D:D,'EMP ADQ'!$Y$12,'EMP ADQ'!Q:Q,1,'EMP ADQ'!P:P,1)</f>
        <v>0</v>
      </c>
      <c r="BH25" s="380">
        <f>SUMIFS('EMP ADQ'!G:G,'EMP ADQ'!M:M,AQ25,'EMP ADQ'!D:D,'EMP ADQ'!$Y$13,'EMP ADQ'!Q:Q,1,'EMP ADQ'!P:P,1)</f>
        <v>0</v>
      </c>
      <c r="BI25" s="380">
        <f>SUMIFS('EMP CON'!G:G,'EMP CON'!M:M,'13'!AQ25,'EMP CON'!D:D,'EMP CON'!$Y$12,'EMP CON'!Q:Q,1,'EMP CON'!P:P,1)</f>
        <v>0</v>
      </c>
      <c r="BJ25" s="380">
        <f>SUMIFS('EMP CON'!G:G,'EMP CON'!M:M,'13'!AQ25,'EMP CON'!D:D,'EMP CON'!$Y$13,'EMP CON'!Q:Q,1,'EMP CON'!P:P,1)</f>
        <v>0</v>
      </c>
      <c r="BK25" s="380">
        <f>SUMIFS('PG CAR'!H:H,'PG CAR'!N:N,'13'!AQ25,'PG CAR'!S:S,1,'PG CAR'!R:R,1)</f>
        <v>0</v>
      </c>
      <c r="BL25" s="380"/>
      <c r="BM25" s="274"/>
      <c r="BO25" s="382">
        <v>2030</v>
      </c>
      <c r="BP25" s="380">
        <f t="shared" si="0"/>
        <v>6626.2000000000189</v>
      </c>
      <c r="BQ25" s="380">
        <f t="shared" si="0"/>
        <v>0</v>
      </c>
      <c r="BR25" s="380">
        <f t="shared" si="0"/>
        <v>0</v>
      </c>
      <c r="BS25" s="380">
        <f t="shared" si="0"/>
        <v>0</v>
      </c>
      <c r="BT25" s="380">
        <f t="shared" si="0"/>
        <v>0</v>
      </c>
      <c r="BU25" s="380">
        <f t="shared" si="0"/>
        <v>0</v>
      </c>
      <c r="BV25" s="380">
        <f t="shared" si="0"/>
        <v>0</v>
      </c>
      <c r="BW25" s="380">
        <f t="shared" si="0"/>
        <v>0</v>
      </c>
      <c r="BX25" s="380">
        <f t="shared" si="2"/>
        <v>0</v>
      </c>
      <c r="BY25" s="380">
        <f t="shared" si="2"/>
        <v>0</v>
      </c>
      <c r="CD25" s="382" t="s">
        <v>43</v>
      </c>
      <c r="CE25" s="382">
        <v>10</v>
      </c>
      <c r="CG25" s="385">
        <f>'CAD2'!D18</f>
        <v>0</v>
      </c>
      <c r="CH25" s="382">
        <v>12</v>
      </c>
    </row>
    <row r="26" spans="2:86" ht="15" customHeight="1" x14ac:dyDescent="0.25">
      <c r="B26" s="264"/>
      <c r="C26" s="264"/>
      <c r="D26" s="264"/>
      <c r="E26" s="264"/>
      <c r="F26" s="264"/>
      <c r="G26" s="264"/>
      <c r="H26" s="264"/>
      <c r="I26" s="264"/>
      <c r="J26" s="264"/>
      <c r="K26" s="264"/>
      <c r="L26" s="264"/>
      <c r="M26" s="264"/>
      <c r="N26" s="264"/>
      <c r="O26" s="271"/>
      <c r="P26" s="283" t="s">
        <v>245</v>
      </c>
      <c r="Q26" s="276">
        <f>SUMIFS(AR137:BC137,AR128:BC128,CD39)</f>
        <v>200</v>
      </c>
      <c r="R26" s="271"/>
      <c r="S26" s="264"/>
      <c r="T26" s="264"/>
      <c r="U26" s="264"/>
      <c r="V26" s="264"/>
      <c r="W26" s="264"/>
      <c r="X26" s="264"/>
      <c r="Y26" s="264"/>
      <c r="Z26" s="264"/>
      <c r="AA26" s="264"/>
      <c r="AB26" s="264"/>
      <c r="AC26" s="264"/>
      <c r="AD26" s="264"/>
      <c r="AE26" s="264"/>
      <c r="AF26" s="264"/>
      <c r="AH26" s="382">
        <v>12</v>
      </c>
      <c r="AI26" s="379" t="s">
        <v>20</v>
      </c>
      <c r="AJ26" s="382">
        <f t="shared" si="3"/>
        <v>3</v>
      </c>
      <c r="AK26" s="379" t="s">
        <v>20</v>
      </c>
      <c r="AL26" s="382">
        <f t="shared" si="4"/>
        <v>2019</v>
      </c>
      <c r="AM26" s="385">
        <f t="shared" si="5"/>
        <v>0</v>
      </c>
      <c r="AN26" s="385">
        <f t="shared" si="6"/>
        <v>440</v>
      </c>
      <c r="AO26" s="385">
        <f t="shared" si="7"/>
        <v>6194.1799999999939</v>
      </c>
      <c r="AQ26" s="382">
        <v>2031</v>
      </c>
      <c r="AR26" s="380">
        <f t="shared" si="8"/>
        <v>6626.2000000000189</v>
      </c>
      <c r="AS26" s="380">
        <f>SUMIFS(DES!F:F,DES!L:L,AQ26,DES!G:G,'13'!$G$10,DES!Q:Q,1)</f>
        <v>0</v>
      </c>
      <c r="AT26" s="380">
        <f>SUMIFS(REC!F:F,REC!L:L,AQ26,REC!G:G,'13'!$G$10,REC!Q:Q,1)</f>
        <v>0</v>
      </c>
      <c r="AU26" s="380">
        <f>SUMIFS('EMP ADQ'!G:G,'EMP ADQ'!M:M,AQ26,'EMP ADQ'!D:D,'EMP ADQ'!$Y$12,'EMP ADQ'!H:H,'13'!$G$10,'EMP ADQ'!Q:Q,1)</f>
        <v>0</v>
      </c>
      <c r="AV26" s="380">
        <f>SUMIFS('EMP ADQ'!G:G,'EMP ADQ'!M:M,AQ26,'EMP ADQ'!D:D,'EMP ADQ'!$Y$13,'EMP ADQ'!H:H,'13'!$G$10,'EMP ADQ'!Q:Q,1)</f>
        <v>0</v>
      </c>
      <c r="AW26" s="380">
        <f>SUMIFS('EMP CON'!G:G,'EMP CON'!M:M,'13'!AQ26,'EMP CON'!D:D,'EMP CON'!$Y$12,'EMP CON'!H:H,'13'!$G$10,'EMP CON'!Q:Q,1)</f>
        <v>0</v>
      </c>
      <c r="AX26" s="380">
        <f>SUMIFS('EMP CON'!G:G,'EMP CON'!M:M,'13'!AQ26,'EMP CON'!D:D,'EMP CON'!$Y$13,'EMP CON'!H:H,'13'!$G$10,'EMP CON'!Q:Q,1)</f>
        <v>0</v>
      </c>
      <c r="AY26" s="380">
        <f>SUMIFS('PG CAR'!H:H,'PG CAR'!N:N,'13'!AQ26,'PG CAR'!I:I,'13'!$G$10,'PG CAR'!S:S,1)</f>
        <v>0</v>
      </c>
      <c r="AZ26" s="380">
        <f>SUMIFS(TRANS!F:F,TRANS!L:L,'13'!AQ26,TRANS!D:D,'13'!$G$10,TRANS!O:O,1)</f>
        <v>0</v>
      </c>
      <c r="BA26" s="380">
        <f>SUMIFS(TRANS!F:F,TRANS!L:L,'13'!AQ26,TRANS!G:G,'13'!$G$10,TRANS!O:O,1)</f>
        <v>0</v>
      </c>
      <c r="BC26" s="382">
        <v>2031</v>
      </c>
      <c r="BD26" s="380">
        <f t="shared" si="1"/>
        <v>0</v>
      </c>
      <c r="BE26" s="380">
        <f>SUMIFS(DES!F:F,DES!L:L,AQ26,DES!Q:Q,1,DES!P:P,1)</f>
        <v>0</v>
      </c>
      <c r="BF26" s="380">
        <f>SUMIFS(REC!F:F,REC!L:L,AQ26,REC!Q:Q,1,REC!P:P,1)</f>
        <v>0</v>
      </c>
      <c r="BG26" s="380">
        <f>SUMIFS('EMP ADQ'!G:G,'EMP ADQ'!M:M,AQ26,'EMP ADQ'!D:D,'EMP ADQ'!$Y$12,'EMP ADQ'!Q:Q,1,'EMP ADQ'!P:P,1)</f>
        <v>0</v>
      </c>
      <c r="BH26" s="380">
        <f>SUMIFS('EMP ADQ'!G:G,'EMP ADQ'!M:M,AQ26,'EMP ADQ'!D:D,'EMP ADQ'!$Y$13,'EMP ADQ'!Q:Q,1,'EMP ADQ'!P:P,1)</f>
        <v>0</v>
      </c>
      <c r="BI26" s="380">
        <f>SUMIFS('EMP CON'!G:G,'EMP CON'!M:M,'13'!AQ26,'EMP CON'!D:D,'EMP CON'!$Y$12,'EMP CON'!Q:Q,1,'EMP CON'!P:P,1)</f>
        <v>0</v>
      </c>
      <c r="BJ26" s="380">
        <f>SUMIFS('EMP CON'!G:G,'EMP CON'!M:M,'13'!AQ26,'EMP CON'!D:D,'EMP CON'!$Y$13,'EMP CON'!Q:Q,1,'EMP CON'!P:P,1)</f>
        <v>0</v>
      </c>
      <c r="BK26" s="380">
        <f>SUMIFS('PG CAR'!H:H,'PG CAR'!N:N,'13'!AQ26,'PG CAR'!S:S,1,'PG CAR'!R:R,1)</f>
        <v>0</v>
      </c>
      <c r="BL26" s="380"/>
      <c r="BM26" s="274"/>
      <c r="BO26" s="382">
        <v>2031</v>
      </c>
      <c r="BP26" s="380">
        <f t="shared" si="0"/>
        <v>6626.2000000000189</v>
      </c>
      <c r="BQ26" s="380">
        <f t="shared" si="0"/>
        <v>0</v>
      </c>
      <c r="BR26" s="380">
        <f t="shared" si="0"/>
        <v>0</v>
      </c>
      <c r="BS26" s="380">
        <f t="shared" si="0"/>
        <v>0</v>
      </c>
      <c r="BT26" s="380">
        <f t="shared" si="0"/>
        <v>0</v>
      </c>
      <c r="BU26" s="380">
        <f t="shared" si="0"/>
        <v>0</v>
      </c>
      <c r="BV26" s="380">
        <f t="shared" si="0"/>
        <v>0</v>
      </c>
      <c r="BW26" s="380">
        <f t="shared" si="0"/>
        <v>0</v>
      </c>
      <c r="BX26" s="380">
        <f t="shared" si="2"/>
        <v>0</v>
      </c>
      <c r="BY26" s="380">
        <f t="shared" si="2"/>
        <v>0</v>
      </c>
      <c r="CD26" s="382" t="s">
        <v>44</v>
      </c>
      <c r="CE26" s="382">
        <v>11</v>
      </c>
      <c r="CG26" s="385">
        <f>'CAD2'!D19</f>
        <v>0</v>
      </c>
      <c r="CH26" s="382">
        <v>13</v>
      </c>
    </row>
    <row r="27" spans="2:86" ht="15" customHeight="1" x14ac:dyDescent="0.25">
      <c r="B27" s="264"/>
      <c r="C27" s="264"/>
      <c r="D27" s="264"/>
      <c r="E27" s="264"/>
      <c r="F27" s="264"/>
      <c r="G27" s="264"/>
      <c r="H27" s="264"/>
      <c r="I27" s="264"/>
      <c r="J27" s="264"/>
      <c r="K27" s="264"/>
      <c r="L27" s="264"/>
      <c r="M27" s="264"/>
      <c r="N27" s="264"/>
      <c r="O27" s="271"/>
      <c r="P27" s="279"/>
      <c r="Q27" s="279"/>
      <c r="R27" s="271"/>
      <c r="S27" s="264"/>
      <c r="T27" s="264"/>
      <c r="U27" s="264"/>
      <c r="V27" s="264"/>
      <c r="W27" s="264"/>
      <c r="X27" s="264"/>
      <c r="Y27" s="264"/>
      <c r="Z27" s="264"/>
      <c r="AA27" s="264"/>
      <c r="AB27" s="264"/>
      <c r="AC27" s="264"/>
      <c r="AD27" s="264"/>
      <c r="AE27" s="264"/>
      <c r="AF27" s="264"/>
      <c r="AH27" s="382">
        <v>13</v>
      </c>
      <c r="AI27" s="379" t="s">
        <v>20</v>
      </c>
      <c r="AJ27" s="382">
        <f t="shared" si="3"/>
        <v>3</v>
      </c>
      <c r="AK27" s="379" t="s">
        <v>20</v>
      </c>
      <c r="AL27" s="382">
        <f t="shared" si="4"/>
        <v>2019</v>
      </c>
      <c r="AM27" s="385">
        <f t="shared" si="5"/>
        <v>0</v>
      </c>
      <c r="AN27" s="385">
        <f t="shared" si="6"/>
        <v>4</v>
      </c>
      <c r="AO27" s="385">
        <f t="shared" si="7"/>
        <v>6190.1799999999939</v>
      </c>
      <c r="AQ27" s="382">
        <v>2032</v>
      </c>
      <c r="AR27" s="380">
        <f t="shared" si="8"/>
        <v>6626.2000000000189</v>
      </c>
      <c r="AS27" s="380">
        <f>SUMIFS(DES!F:F,DES!L:L,AQ27,DES!G:G,'13'!$G$10,DES!Q:Q,1)</f>
        <v>0</v>
      </c>
      <c r="AT27" s="380">
        <f>SUMIFS(REC!F:F,REC!L:L,AQ27,REC!G:G,'13'!$G$10,REC!Q:Q,1)</f>
        <v>0</v>
      </c>
      <c r="AU27" s="380">
        <f>SUMIFS('EMP ADQ'!G:G,'EMP ADQ'!M:M,AQ27,'EMP ADQ'!D:D,'EMP ADQ'!$Y$12,'EMP ADQ'!H:H,'13'!$G$10,'EMP ADQ'!Q:Q,1)</f>
        <v>0</v>
      </c>
      <c r="AV27" s="380">
        <f>SUMIFS('EMP ADQ'!G:G,'EMP ADQ'!M:M,AQ27,'EMP ADQ'!D:D,'EMP ADQ'!$Y$13,'EMP ADQ'!H:H,'13'!$G$10,'EMP ADQ'!Q:Q,1)</f>
        <v>0</v>
      </c>
      <c r="AW27" s="380">
        <f>SUMIFS('EMP CON'!G:G,'EMP CON'!M:M,'13'!AQ27,'EMP CON'!D:D,'EMP CON'!$Y$12,'EMP CON'!H:H,'13'!$G$10,'EMP CON'!Q:Q,1)</f>
        <v>0</v>
      </c>
      <c r="AX27" s="380">
        <f>SUMIFS('EMP CON'!G:G,'EMP CON'!M:M,'13'!AQ27,'EMP CON'!D:D,'EMP CON'!$Y$13,'EMP CON'!H:H,'13'!$G$10,'EMP CON'!Q:Q,1)</f>
        <v>0</v>
      </c>
      <c r="AY27" s="380">
        <f>SUMIFS('PG CAR'!H:H,'PG CAR'!N:N,'13'!AQ27,'PG CAR'!I:I,'13'!$G$10,'PG CAR'!S:S,1)</f>
        <v>0</v>
      </c>
      <c r="AZ27" s="380">
        <f>SUMIFS(TRANS!F:F,TRANS!L:L,'13'!AQ27,TRANS!D:D,'13'!$G$10,TRANS!O:O,1)</f>
        <v>0</v>
      </c>
      <c r="BA27" s="380">
        <f>SUMIFS(TRANS!F:F,TRANS!L:L,'13'!AQ27,TRANS!G:G,'13'!$G$10,TRANS!O:O,1)</f>
        <v>0</v>
      </c>
      <c r="BC27" s="382">
        <v>2032</v>
      </c>
      <c r="BD27" s="380">
        <f t="shared" si="1"/>
        <v>0</v>
      </c>
      <c r="BE27" s="380">
        <f>SUMIFS(DES!F:F,DES!L:L,AQ27,DES!Q:Q,1,DES!P:P,1)</f>
        <v>0</v>
      </c>
      <c r="BF27" s="380">
        <f>SUMIFS(REC!F:F,REC!L:L,AQ27,REC!Q:Q,1,REC!P:P,1)</f>
        <v>0</v>
      </c>
      <c r="BG27" s="380">
        <f>SUMIFS('EMP ADQ'!G:G,'EMP ADQ'!M:M,AQ27,'EMP ADQ'!D:D,'EMP ADQ'!$Y$12,'EMP ADQ'!Q:Q,1,'EMP ADQ'!P:P,1)</f>
        <v>0</v>
      </c>
      <c r="BH27" s="380">
        <f>SUMIFS('EMP ADQ'!G:G,'EMP ADQ'!M:M,AQ27,'EMP ADQ'!D:D,'EMP ADQ'!$Y$13,'EMP ADQ'!Q:Q,1,'EMP ADQ'!P:P,1)</f>
        <v>0</v>
      </c>
      <c r="BI27" s="380">
        <f>SUMIFS('EMP CON'!G:G,'EMP CON'!M:M,'13'!AQ27,'EMP CON'!D:D,'EMP CON'!$Y$12,'EMP CON'!Q:Q,1,'EMP CON'!P:P,1)</f>
        <v>0</v>
      </c>
      <c r="BJ27" s="380">
        <f>SUMIFS('EMP CON'!G:G,'EMP CON'!M:M,'13'!AQ27,'EMP CON'!D:D,'EMP CON'!$Y$13,'EMP CON'!Q:Q,1,'EMP CON'!P:P,1)</f>
        <v>0</v>
      </c>
      <c r="BK27" s="380">
        <f>SUMIFS('PG CAR'!H:H,'PG CAR'!N:N,'13'!AQ27,'PG CAR'!S:S,1,'PG CAR'!R:R,1)</f>
        <v>0</v>
      </c>
      <c r="BL27" s="380"/>
      <c r="BM27" s="274"/>
      <c r="BO27" s="382">
        <v>2032</v>
      </c>
      <c r="BP27" s="380">
        <f t="shared" si="0"/>
        <v>6626.2000000000189</v>
      </c>
      <c r="BQ27" s="380">
        <f t="shared" si="0"/>
        <v>0</v>
      </c>
      <c r="BR27" s="380">
        <f t="shared" si="0"/>
        <v>0</v>
      </c>
      <c r="BS27" s="380">
        <f t="shared" si="0"/>
        <v>0</v>
      </c>
      <c r="BT27" s="380">
        <f t="shared" si="0"/>
        <v>0</v>
      </c>
      <c r="BU27" s="380">
        <f t="shared" si="0"/>
        <v>0</v>
      </c>
      <c r="BV27" s="380">
        <f t="shared" si="0"/>
        <v>0</v>
      </c>
      <c r="BW27" s="380">
        <f t="shared" si="0"/>
        <v>0</v>
      </c>
      <c r="BX27" s="380">
        <f t="shared" si="2"/>
        <v>0</v>
      </c>
      <c r="BY27" s="380">
        <f t="shared" si="2"/>
        <v>0</v>
      </c>
      <c r="CD27" s="382" t="s">
        <v>45</v>
      </c>
      <c r="CE27" s="382">
        <v>12</v>
      </c>
      <c r="CG27" s="385">
        <f>'CAD2'!D20</f>
        <v>0</v>
      </c>
      <c r="CH27" s="382">
        <v>14</v>
      </c>
    </row>
    <row r="28" spans="2:86" ht="15" customHeight="1" x14ac:dyDescent="0.25">
      <c r="B28" s="264"/>
      <c r="C28" s="264"/>
      <c r="D28" s="264"/>
      <c r="E28" s="264"/>
      <c r="F28" s="264"/>
      <c r="G28" s="264"/>
      <c r="H28" s="264"/>
      <c r="I28" s="264"/>
      <c r="J28" s="264"/>
      <c r="K28" s="264"/>
      <c r="L28" s="264"/>
      <c r="M28" s="264"/>
      <c r="N28" s="264"/>
      <c r="O28" s="271"/>
      <c r="P28" s="286" t="s">
        <v>23</v>
      </c>
      <c r="Q28" s="287">
        <f>Q13+Q15+Q19+Q23+Q25-Q16-Q20-Q22-Q26-Q17</f>
        <v>5538.6999999999916</v>
      </c>
      <c r="R28" s="271"/>
      <c r="S28" s="264"/>
      <c r="T28" s="264"/>
      <c r="U28" s="264"/>
      <c r="V28" s="264"/>
      <c r="W28" s="264"/>
      <c r="X28" s="264"/>
      <c r="Y28" s="264"/>
      <c r="Z28" s="264"/>
      <c r="AA28" s="264"/>
      <c r="AB28" s="264"/>
      <c r="AC28" s="264"/>
      <c r="AD28" s="264"/>
      <c r="AE28" s="264"/>
      <c r="AF28" s="264"/>
      <c r="AH28" s="382">
        <v>14</v>
      </c>
      <c r="AI28" s="379" t="s">
        <v>20</v>
      </c>
      <c r="AJ28" s="382">
        <f t="shared" si="3"/>
        <v>3</v>
      </c>
      <c r="AK28" s="379" t="s">
        <v>20</v>
      </c>
      <c r="AL28" s="382">
        <f t="shared" si="4"/>
        <v>2019</v>
      </c>
      <c r="AM28" s="385">
        <f t="shared" si="5"/>
        <v>0</v>
      </c>
      <c r="AN28" s="385">
        <f t="shared" si="6"/>
        <v>0</v>
      </c>
      <c r="AO28" s="385">
        <f t="shared" si="7"/>
        <v>6190.1799999999939</v>
      </c>
      <c r="AQ28" s="382">
        <v>2033</v>
      </c>
      <c r="AR28" s="380">
        <f t="shared" si="8"/>
        <v>6626.2000000000189</v>
      </c>
      <c r="AS28" s="380">
        <f>SUMIFS(DES!F:F,DES!L:L,AQ28,DES!G:G,'13'!$G$10,DES!Q:Q,1)</f>
        <v>0</v>
      </c>
      <c r="AT28" s="380">
        <f>SUMIFS(REC!F:F,REC!L:L,AQ28,REC!G:G,'13'!$G$10,REC!Q:Q,1)</f>
        <v>0</v>
      </c>
      <c r="AU28" s="380">
        <f>SUMIFS('EMP ADQ'!G:G,'EMP ADQ'!M:M,AQ28,'EMP ADQ'!D:D,'EMP ADQ'!$Y$12,'EMP ADQ'!H:H,'13'!$G$10,'EMP ADQ'!Q:Q,1)</f>
        <v>0</v>
      </c>
      <c r="AV28" s="380">
        <f>SUMIFS('EMP ADQ'!G:G,'EMP ADQ'!M:M,AQ28,'EMP ADQ'!D:D,'EMP ADQ'!$Y$13,'EMP ADQ'!H:H,'13'!$G$10,'EMP ADQ'!Q:Q,1)</f>
        <v>0</v>
      </c>
      <c r="AW28" s="380">
        <f>SUMIFS('EMP CON'!G:G,'EMP CON'!M:M,'13'!AQ28,'EMP CON'!D:D,'EMP CON'!$Y$12,'EMP CON'!H:H,'13'!$G$10,'EMP CON'!Q:Q,1)</f>
        <v>0</v>
      </c>
      <c r="AX28" s="380">
        <f>SUMIFS('EMP CON'!G:G,'EMP CON'!M:M,'13'!AQ28,'EMP CON'!D:D,'EMP CON'!$Y$13,'EMP CON'!H:H,'13'!$G$10,'EMP CON'!Q:Q,1)</f>
        <v>0</v>
      </c>
      <c r="AY28" s="380">
        <f>SUMIFS('PG CAR'!H:H,'PG CAR'!N:N,'13'!AQ28,'PG CAR'!I:I,'13'!$G$10,'PG CAR'!S:S,1)</f>
        <v>0</v>
      </c>
      <c r="AZ28" s="380">
        <f>SUMIFS(TRANS!F:F,TRANS!L:L,'13'!AQ28,TRANS!D:D,'13'!$G$10,TRANS!O:O,1)</f>
        <v>0</v>
      </c>
      <c r="BA28" s="380">
        <f>SUMIFS(TRANS!F:F,TRANS!L:L,'13'!AQ28,TRANS!G:G,'13'!$G$10,TRANS!O:O,1)</f>
        <v>0</v>
      </c>
      <c r="BC28" s="382">
        <v>2033</v>
      </c>
      <c r="BD28" s="380">
        <f t="shared" si="1"/>
        <v>0</v>
      </c>
      <c r="BE28" s="380">
        <f>SUMIFS(DES!F:F,DES!L:L,AQ28,DES!Q:Q,1,DES!P:P,1)</f>
        <v>0</v>
      </c>
      <c r="BF28" s="380">
        <f>SUMIFS(REC!F:F,REC!L:L,AQ28,REC!Q:Q,1,REC!P:P,1)</f>
        <v>0</v>
      </c>
      <c r="BG28" s="380">
        <f>SUMIFS('EMP ADQ'!G:G,'EMP ADQ'!M:M,AQ28,'EMP ADQ'!D:D,'EMP ADQ'!$Y$12,'EMP ADQ'!Q:Q,1,'EMP ADQ'!P:P,1)</f>
        <v>0</v>
      </c>
      <c r="BH28" s="380">
        <f>SUMIFS('EMP ADQ'!G:G,'EMP ADQ'!M:M,AQ28,'EMP ADQ'!D:D,'EMP ADQ'!$Y$13,'EMP ADQ'!Q:Q,1,'EMP ADQ'!P:P,1)</f>
        <v>0</v>
      </c>
      <c r="BI28" s="380">
        <f>SUMIFS('EMP CON'!G:G,'EMP CON'!M:M,'13'!AQ28,'EMP CON'!D:D,'EMP CON'!$Y$12,'EMP CON'!Q:Q,1,'EMP CON'!P:P,1)</f>
        <v>0</v>
      </c>
      <c r="BJ28" s="380">
        <f>SUMIFS('EMP CON'!G:G,'EMP CON'!M:M,'13'!AQ28,'EMP CON'!D:D,'EMP CON'!$Y$13,'EMP CON'!Q:Q,1,'EMP CON'!P:P,1)</f>
        <v>0</v>
      </c>
      <c r="BK28" s="380">
        <f>SUMIFS('PG CAR'!H:H,'PG CAR'!N:N,'13'!AQ28,'PG CAR'!S:S,1,'PG CAR'!R:R,1)</f>
        <v>0</v>
      </c>
      <c r="BL28" s="380"/>
      <c r="BM28" s="274"/>
      <c r="BO28" s="382">
        <v>2033</v>
      </c>
      <c r="BP28" s="380">
        <f t="shared" si="0"/>
        <v>6626.2000000000189</v>
      </c>
      <c r="BQ28" s="380">
        <f t="shared" si="0"/>
        <v>0</v>
      </c>
      <c r="BR28" s="380">
        <f t="shared" si="0"/>
        <v>0</v>
      </c>
      <c r="BS28" s="380">
        <f t="shared" si="0"/>
        <v>0</v>
      </c>
      <c r="BT28" s="380">
        <f t="shared" si="0"/>
        <v>0</v>
      </c>
      <c r="BU28" s="380">
        <f t="shared" si="0"/>
        <v>0</v>
      </c>
      <c r="BV28" s="380">
        <f t="shared" si="0"/>
        <v>0</v>
      </c>
      <c r="BW28" s="380">
        <f t="shared" si="0"/>
        <v>0</v>
      </c>
      <c r="BX28" s="380">
        <f t="shared" si="2"/>
        <v>0</v>
      </c>
      <c r="BY28" s="380">
        <f t="shared" si="2"/>
        <v>0</v>
      </c>
      <c r="CG28" s="385">
        <f>'CAD2'!D21</f>
        <v>0</v>
      </c>
      <c r="CH28" s="382">
        <v>15</v>
      </c>
    </row>
    <row r="29" spans="2:86" ht="16.5" customHeight="1" x14ac:dyDescent="0.25">
      <c r="B29" s="264"/>
      <c r="C29" s="264"/>
      <c r="D29" s="264"/>
      <c r="E29" s="264"/>
      <c r="F29" s="264"/>
      <c r="G29" s="264"/>
      <c r="H29" s="264"/>
      <c r="I29" s="264"/>
      <c r="J29" s="264"/>
      <c r="K29" s="264"/>
      <c r="L29" s="264"/>
      <c r="M29" s="264"/>
      <c r="N29" s="264"/>
      <c r="O29" s="271"/>
      <c r="R29" s="271"/>
      <c r="S29" s="264"/>
      <c r="T29" s="264"/>
      <c r="U29" s="264"/>
      <c r="V29" s="264"/>
      <c r="W29" s="264"/>
      <c r="X29" s="264"/>
      <c r="Y29" s="264"/>
      <c r="Z29" s="264"/>
      <c r="AA29" s="264"/>
      <c r="AB29" s="264"/>
      <c r="AC29" s="264"/>
      <c r="AD29" s="264"/>
      <c r="AE29" s="264"/>
      <c r="AF29" s="264"/>
      <c r="AH29" s="382">
        <v>15</v>
      </c>
      <c r="AI29" s="379" t="s">
        <v>20</v>
      </c>
      <c r="AJ29" s="382">
        <f t="shared" si="3"/>
        <v>3</v>
      </c>
      <c r="AK29" s="379" t="s">
        <v>20</v>
      </c>
      <c r="AL29" s="382">
        <f t="shared" si="4"/>
        <v>2019</v>
      </c>
      <c r="AM29" s="385">
        <f t="shared" si="5"/>
        <v>0</v>
      </c>
      <c r="AN29" s="385">
        <f t="shared" si="6"/>
        <v>6</v>
      </c>
      <c r="AO29" s="385">
        <f t="shared" si="7"/>
        <v>6184.1799999999939</v>
      </c>
      <c r="AQ29" s="382">
        <v>2034</v>
      </c>
      <c r="AR29" s="380">
        <f t="shared" si="8"/>
        <v>6626.2000000000189</v>
      </c>
      <c r="AS29" s="380">
        <f>SUMIFS(DES!F:F,DES!L:L,AQ29,DES!G:G,'13'!$G$10,DES!Q:Q,1)</f>
        <v>0</v>
      </c>
      <c r="AT29" s="380">
        <f>SUMIFS(REC!F:F,REC!L:L,AQ29,REC!G:G,'13'!$G$10,REC!Q:Q,1)</f>
        <v>0</v>
      </c>
      <c r="AU29" s="380">
        <f>SUMIFS('EMP ADQ'!G:G,'EMP ADQ'!M:M,AQ29,'EMP ADQ'!D:D,'EMP ADQ'!$Y$12,'EMP ADQ'!H:H,'13'!$G$10,'EMP ADQ'!Q:Q,1)</f>
        <v>0</v>
      </c>
      <c r="AV29" s="380">
        <f>SUMIFS('EMP ADQ'!G:G,'EMP ADQ'!M:M,AQ29,'EMP ADQ'!D:D,'EMP ADQ'!$Y$13,'EMP ADQ'!H:H,'13'!$G$10,'EMP ADQ'!Q:Q,1)</f>
        <v>0</v>
      </c>
      <c r="AW29" s="380">
        <f>SUMIFS('EMP CON'!G:G,'EMP CON'!M:M,'13'!AQ29,'EMP CON'!D:D,'EMP CON'!$Y$12,'EMP CON'!H:H,'13'!$G$10,'EMP CON'!Q:Q,1)</f>
        <v>0</v>
      </c>
      <c r="AX29" s="380">
        <f>SUMIFS('EMP CON'!G:G,'EMP CON'!M:M,'13'!AQ29,'EMP CON'!D:D,'EMP CON'!$Y$13,'EMP CON'!H:H,'13'!$G$10,'EMP CON'!Q:Q,1)</f>
        <v>0</v>
      </c>
      <c r="AY29" s="380">
        <f>SUMIFS('PG CAR'!H:H,'PG CAR'!N:N,'13'!AQ29,'PG CAR'!I:I,'13'!$G$10,'PG CAR'!S:S,1)</f>
        <v>0</v>
      </c>
      <c r="AZ29" s="380">
        <f>SUMIFS(TRANS!F:F,TRANS!L:L,'13'!AQ29,TRANS!D:D,'13'!$G$10,TRANS!O:O,1)</f>
        <v>0</v>
      </c>
      <c r="BA29" s="380">
        <f>SUMIFS(TRANS!F:F,TRANS!L:L,'13'!AQ29,TRANS!G:G,'13'!$G$10,TRANS!O:O,1)</f>
        <v>0</v>
      </c>
      <c r="BC29" s="382">
        <v>2034</v>
      </c>
      <c r="BD29" s="380">
        <f t="shared" si="1"/>
        <v>0</v>
      </c>
      <c r="BE29" s="380">
        <f>SUMIFS(DES!F:F,DES!L:L,AQ29,DES!Q:Q,1,DES!P:P,1)</f>
        <v>0</v>
      </c>
      <c r="BF29" s="380">
        <f>SUMIFS(REC!F:F,REC!L:L,AQ29,REC!Q:Q,1,REC!P:P,1)</f>
        <v>0</v>
      </c>
      <c r="BG29" s="380">
        <f>SUMIFS('EMP ADQ'!G:G,'EMP ADQ'!M:M,AQ29,'EMP ADQ'!D:D,'EMP ADQ'!$Y$12,'EMP ADQ'!Q:Q,1,'EMP ADQ'!P:P,1)</f>
        <v>0</v>
      </c>
      <c r="BH29" s="380">
        <f>SUMIFS('EMP ADQ'!G:G,'EMP ADQ'!M:M,AQ29,'EMP ADQ'!D:D,'EMP ADQ'!$Y$13,'EMP ADQ'!Q:Q,1,'EMP ADQ'!P:P,1)</f>
        <v>0</v>
      </c>
      <c r="BI29" s="380">
        <f>SUMIFS('EMP CON'!G:G,'EMP CON'!M:M,'13'!AQ29,'EMP CON'!D:D,'EMP CON'!$Y$12,'EMP CON'!Q:Q,1,'EMP CON'!P:P,1)</f>
        <v>0</v>
      </c>
      <c r="BJ29" s="380">
        <f>SUMIFS('EMP CON'!G:G,'EMP CON'!M:M,'13'!AQ29,'EMP CON'!D:D,'EMP CON'!$Y$13,'EMP CON'!Q:Q,1,'EMP CON'!P:P,1)</f>
        <v>0</v>
      </c>
      <c r="BK29" s="380">
        <f>SUMIFS('PG CAR'!H:H,'PG CAR'!N:N,'13'!AQ29,'PG CAR'!S:S,1,'PG CAR'!R:R,1)</f>
        <v>0</v>
      </c>
      <c r="BL29" s="380"/>
      <c r="BM29" s="274"/>
      <c r="BO29" s="382">
        <v>2034</v>
      </c>
      <c r="BP29" s="380">
        <f t="shared" si="0"/>
        <v>6626.2000000000189</v>
      </c>
      <c r="BQ29" s="380">
        <f t="shared" si="0"/>
        <v>0</v>
      </c>
      <c r="BR29" s="380">
        <f t="shared" si="0"/>
        <v>0</v>
      </c>
      <c r="BS29" s="380">
        <f t="shared" si="0"/>
        <v>0</v>
      </c>
      <c r="BT29" s="380">
        <f t="shared" si="0"/>
        <v>0</v>
      </c>
      <c r="BU29" s="380">
        <f t="shared" si="0"/>
        <v>0</v>
      </c>
      <c r="BV29" s="380">
        <f t="shared" si="0"/>
        <v>0</v>
      </c>
      <c r="BW29" s="380">
        <f t="shared" si="0"/>
        <v>0</v>
      </c>
      <c r="BX29" s="380">
        <f t="shared" si="2"/>
        <v>0</v>
      </c>
      <c r="BY29" s="380">
        <f t="shared" si="2"/>
        <v>0</v>
      </c>
      <c r="CD29" s="382" t="s">
        <v>109</v>
      </c>
      <c r="CG29" s="385">
        <f>'CAD2'!D22</f>
        <v>0</v>
      </c>
      <c r="CH29" s="382">
        <v>16</v>
      </c>
    </row>
    <row r="30" spans="2:86" x14ac:dyDescent="0.25">
      <c r="B30" s="264"/>
      <c r="C30" s="264"/>
      <c r="D30" s="264"/>
      <c r="E30" s="264"/>
      <c r="F30" s="264"/>
      <c r="G30" s="264"/>
      <c r="H30" s="264"/>
      <c r="I30" s="264"/>
      <c r="J30" s="264"/>
      <c r="K30" s="264"/>
      <c r="L30" s="264"/>
      <c r="M30" s="264"/>
      <c r="N30" s="264"/>
      <c r="O30" s="264"/>
      <c r="P30" s="264"/>
      <c r="Q30" s="264"/>
      <c r="R30" s="264"/>
      <c r="S30" s="277"/>
      <c r="T30" s="264"/>
      <c r="U30" s="264"/>
      <c r="V30" s="264"/>
      <c r="W30" s="264"/>
      <c r="X30" s="264"/>
      <c r="Y30" s="264"/>
      <c r="Z30" s="264"/>
      <c r="AA30" s="264"/>
      <c r="AB30" s="264"/>
      <c r="AC30" s="264"/>
      <c r="AD30" s="264"/>
      <c r="AE30" s="264"/>
      <c r="AF30" s="264"/>
      <c r="AH30" s="382">
        <v>16</v>
      </c>
      <c r="AI30" s="379" t="s">
        <v>20</v>
      </c>
      <c r="AJ30" s="382">
        <f t="shared" ref="AJ30:AJ45" si="9">$CD$39</f>
        <v>3</v>
      </c>
      <c r="AK30" s="379" t="s">
        <v>20</v>
      </c>
      <c r="AL30" s="382">
        <f t="shared" si="4"/>
        <v>2019</v>
      </c>
      <c r="AM30" s="385">
        <f t="shared" si="5"/>
        <v>0</v>
      </c>
      <c r="AN30" s="385">
        <f t="shared" si="6"/>
        <v>1</v>
      </c>
      <c r="AO30" s="385">
        <f t="shared" si="7"/>
        <v>6183.1799999999939</v>
      </c>
      <c r="AQ30" s="382">
        <v>2035</v>
      </c>
      <c r="AR30" s="380">
        <f t="shared" si="8"/>
        <v>6626.2000000000189</v>
      </c>
      <c r="AS30" s="380">
        <f>SUMIFS(DES!F:F,DES!L:L,AQ30,DES!G:G,'13'!$G$10,DES!Q:Q,1)</f>
        <v>0</v>
      </c>
      <c r="AT30" s="380">
        <f>SUMIFS(REC!F:F,REC!L:L,AQ30,REC!G:G,'13'!$G$10,REC!Q:Q,1)</f>
        <v>0</v>
      </c>
      <c r="AU30" s="380">
        <f>SUMIFS('EMP ADQ'!G:G,'EMP ADQ'!M:M,AQ30,'EMP ADQ'!D:D,'EMP ADQ'!$Y$12,'EMP ADQ'!H:H,'13'!$G$10,'EMP ADQ'!Q:Q,1)</f>
        <v>0</v>
      </c>
      <c r="AV30" s="380">
        <f>SUMIFS('EMP ADQ'!G:G,'EMP ADQ'!M:M,AQ30,'EMP ADQ'!D:D,'EMP ADQ'!$Y$13,'EMP ADQ'!H:H,'13'!$G$10,'EMP ADQ'!Q:Q,1)</f>
        <v>0</v>
      </c>
      <c r="AW30" s="380">
        <f>SUMIFS('EMP CON'!G:G,'EMP CON'!M:M,'13'!AQ30,'EMP CON'!D:D,'EMP CON'!$Y$12,'EMP CON'!H:H,'13'!$G$10,'EMP CON'!Q:Q,1)</f>
        <v>0</v>
      </c>
      <c r="AX30" s="380">
        <f>SUMIFS('EMP CON'!G:G,'EMP CON'!M:M,'13'!AQ30,'EMP CON'!D:D,'EMP CON'!$Y$13,'EMP CON'!H:H,'13'!$G$10,'EMP CON'!Q:Q,1)</f>
        <v>0</v>
      </c>
      <c r="AY30" s="380">
        <f>SUMIFS('PG CAR'!H:H,'PG CAR'!N:N,'13'!AQ30,'PG CAR'!I:I,'13'!$G$10,'PG CAR'!S:S,1)</f>
        <v>0</v>
      </c>
      <c r="AZ30" s="380">
        <f>SUMIFS(TRANS!F:F,TRANS!L:L,'13'!AQ30,TRANS!D:D,'13'!$G$10,TRANS!O:O,1)</f>
        <v>0</v>
      </c>
      <c r="BA30" s="380">
        <f>SUMIFS(TRANS!F:F,TRANS!L:L,'13'!AQ30,TRANS!G:G,'13'!$G$10,TRANS!O:O,1)</f>
        <v>0</v>
      </c>
      <c r="BC30" s="382">
        <v>2035</v>
      </c>
      <c r="BD30" s="380">
        <f t="shared" si="1"/>
        <v>0</v>
      </c>
      <c r="BE30" s="380">
        <f>SUMIFS(DES!F:F,DES!L:L,AQ30,DES!Q:Q,1,DES!P:P,1)</f>
        <v>0</v>
      </c>
      <c r="BF30" s="380">
        <f>SUMIFS(REC!F:F,REC!L:L,AQ30,REC!Q:Q,1,REC!P:P,1)</f>
        <v>0</v>
      </c>
      <c r="BG30" s="380">
        <f>SUMIFS('EMP ADQ'!G:G,'EMP ADQ'!M:M,AQ30,'EMP ADQ'!D:D,'EMP ADQ'!$Y$12,'EMP ADQ'!Q:Q,1,'EMP ADQ'!P:P,1)</f>
        <v>0</v>
      </c>
      <c r="BH30" s="380">
        <f>SUMIFS('EMP ADQ'!G:G,'EMP ADQ'!M:M,AQ30,'EMP ADQ'!D:D,'EMP ADQ'!$Y$13,'EMP ADQ'!Q:Q,1,'EMP ADQ'!P:P,1)</f>
        <v>0</v>
      </c>
      <c r="BI30" s="380">
        <f>SUMIFS('EMP CON'!G:G,'EMP CON'!M:M,'13'!AQ30,'EMP CON'!D:D,'EMP CON'!$Y$12,'EMP CON'!Q:Q,1,'EMP CON'!P:P,1)</f>
        <v>0</v>
      </c>
      <c r="BJ30" s="380">
        <f>SUMIFS('EMP CON'!G:G,'EMP CON'!M:M,'13'!AQ30,'EMP CON'!D:D,'EMP CON'!$Y$13,'EMP CON'!Q:Q,1,'EMP CON'!P:P,1)</f>
        <v>0</v>
      </c>
      <c r="BK30" s="380">
        <f>SUMIFS('PG CAR'!H:H,'PG CAR'!N:N,'13'!AQ30,'PG CAR'!S:S,1,'PG CAR'!R:R,1)</f>
        <v>0</v>
      </c>
      <c r="BL30" s="380"/>
      <c r="BM30" s="274"/>
      <c r="BO30" s="382">
        <v>2035</v>
      </c>
      <c r="BP30" s="380">
        <f t="shared" si="0"/>
        <v>6626.2000000000189</v>
      </c>
      <c r="BQ30" s="380">
        <f t="shared" si="0"/>
        <v>0</v>
      </c>
      <c r="BR30" s="380">
        <f t="shared" si="0"/>
        <v>0</v>
      </c>
      <c r="BS30" s="380">
        <f t="shared" si="0"/>
        <v>0</v>
      </c>
      <c r="BT30" s="380">
        <f t="shared" si="0"/>
        <v>0</v>
      </c>
      <c r="BU30" s="380">
        <f t="shared" si="0"/>
        <v>0</v>
      </c>
      <c r="BV30" s="380">
        <f t="shared" si="0"/>
        <v>0</v>
      </c>
      <c r="BW30" s="380">
        <f t="shared" si="0"/>
        <v>0</v>
      </c>
      <c r="BX30" s="380">
        <f t="shared" si="2"/>
        <v>0</v>
      </c>
      <c r="BY30" s="380">
        <f t="shared" si="2"/>
        <v>0</v>
      </c>
      <c r="CD30" s="382">
        <f>VLOOKUP(D10,CD32:CE33,2,0)</f>
        <v>1</v>
      </c>
      <c r="CG30" s="385">
        <f>'CAD2'!D23</f>
        <v>0</v>
      </c>
      <c r="CH30" s="382">
        <v>17</v>
      </c>
    </row>
    <row r="31" spans="2:86" x14ac:dyDescent="0.25">
      <c r="B31" s="264"/>
      <c r="C31" s="264"/>
      <c r="D31" s="264"/>
      <c r="E31" s="264"/>
      <c r="F31" s="264"/>
      <c r="G31" s="264"/>
      <c r="H31" s="264"/>
      <c r="I31" s="264"/>
      <c r="J31" s="264"/>
      <c r="K31" s="264"/>
      <c r="L31" s="264"/>
      <c r="M31" s="264"/>
      <c r="N31" s="264"/>
      <c r="O31" s="264"/>
      <c r="P31" s="264"/>
      <c r="Q31" s="264"/>
      <c r="R31" s="264"/>
      <c r="S31" s="264"/>
      <c r="T31" s="264"/>
      <c r="U31" s="264"/>
      <c r="V31" s="264"/>
      <c r="W31" s="264"/>
      <c r="X31" s="264"/>
      <c r="Y31" s="264"/>
      <c r="Z31" s="264"/>
      <c r="AA31" s="264"/>
      <c r="AB31" s="264"/>
      <c r="AC31" s="264"/>
      <c r="AD31" s="264"/>
      <c r="AE31" s="264"/>
      <c r="AF31" s="264"/>
      <c r="AH31" s="382">
        <v>17</v>
      </c>
      <c r="AI31" s="379" t="s">
        <v>20</v>
      </c>
      <c r="AJ31" s="382">
        <f t="shared" si="9"/>
        <v>3</v>
      </c>
      <c r="AK31" s="379" t="s">
        <v>20</v>
      </c>
      <c r="AL31" s="382">
        <f t="shared" si="4"/>
        <v>2019</v>
      </c>
      <c r="AM31" s="385">
        <f t="shared" si="5"/>
        <v>1010</v>
      </c>
      <c r="AN31" s="385">
        <f t="shared" si="6"/>
        <v>1585.48</v>
      </c>
      <c r="AO31" s="385">
        <f t="shared" si="7"/>
        <v>5607.6999999999935</v>
      </c>
      <c r="AQ31" s="382">
        <v>2036</v>
      </c>
      <c r="AR31" s="380">
        <f t="shared" si="8"/>
        <v>6626.2000000000189</v>
      </c>
      <c r="AS31" s="380">
        <f>SUMIFS(DES!F:F,DES!L:L,AQ31,DES!G:G,'13'!$G$10,DES!Q:Q,1)</f>
        <v>0</v>
      </c>
      <c r="AT31" s="380">
        <f>SUMIFS(REC!F:F,REC!L:L,AQ31,REC!G:G,'13'!$G$10,REC!Q:Q,1)</f>
        <v>0</v>
      </c>
      <c r="AU31" s="380">
        <f>SUMIFS('EMP ADQ'!G:G,'EMP ADQ'!M:M,AQ31,'EMP ADQ'!D:D,'EMP ADQ'!$Y$12,'EMP ADQ'!H:H,'13'!$G$10,'EMP ADQ'!Q:Q,1)</f>
        <v>0</v>
      </c>
      <c r="AV31" s="380">
        <f>SUMIFS('EMP ADQ'!G:G,'EMP ADQ'!M:M,AQ31,'EMP ADQ'!D:D,'EMP ADQ'!$Y$13,'EMP ADQ'!H:H,'13'!$G$10,'EMP ADQ'!Q:Q,1)</f>
        <v>0</v>
      </c>
      <c r="AW31" s="380">
        <f>SUMIFS('EMP CON'!G:G,'EMP CON'!M:M,'13'!AQ31,'EMP CON'!D:D,'EMP CON'!$Y$12,'EMP CON'!H:H,'13'!$G$10,'EMP CON'!Q:Q,1)</f>
        <v>0</v>
      </c>
      <c r="AX31" s="380">
        <f>SUMIFS('EMP CON'!G:G,'EMP CON'!M:M,'13'!AQ31,'EMP CON'!D:D,'EMP CON'!$Y$13,'EMP CON'!H:H,'13'!$G$10,'EMP CON'!Q:Q,1)</f>
        <v>0</v>
      </c>
      <c r="AY31" s="380">
        <f>SUMIFS('PG CAR'!H:H,'PG CAR'!N:N,'13'!AQ31,'PG CAR'!I:I,'13'!$G$10,'PG CAR'!S:S,1)</f>
        <v>0</v>
      </c>
      <c r="AZ31" s="380">
        <f>SUMIFS(TRANS!F:F,TRANS!L:L,'13'!AQ31,TRANS!D:D,'13'!$G$10,TRANS!O:O,1)</f>
        <v>0</v>
      </c>
      <c r="BA31" s="380">
        <f>SUMIFS(TRANS!F:F,TRANS!L:L,'13'!AQ31,TRANS!G:G,'13'!$G$10,TRANS!O:O,1)</f>
        <v>0</v>
      </c>
      <c r="BC31" s="382">
        <v>2036</v>
      </c>
      <c r="BD31" s="380">
        <f t="shared" si="1"/>
        <v>0</v>
      </c>
      <c r="BE31" s="380">
        <f>SUMIFS(DES!F:F,DES!L:L,AQ31,DES!Q:Q,1,DES!P:P,1)</f>
        <v>0</v>
      </c>
      <c r="BF31" s="380">
        <f>SUMIFS(REC!F:F,REC!L:L,AQ31,REC!Q:Q,1,REC!P:P,1)</f>
        <v>0</v>
      </c>
      <c r="BG31" s="380">
        <f>SUMIFS('EMP ADQ'!G:G,'EMP ADQ'!M:M,AQ31,'EMP ADQ'!D:D,'EMP ADQ'!$Y$12,'EMP ADQ'!Q:Q,1,'EMP ADQ'!P:P,1)</f>
        <v>0</v>
      </c>
      <c r="BH31" s="380">
        <f>SUMIFS('EMP ADQ'!G:G,'EMP ADQ'!M:M,AQ31,'EMP ADQ'!D:D,'EMP ADQ'!$Y$13,'EMP ADQ'!Q:Q,1,'EMP ADQ'!P:P,1)</f>
        <v>0</v>
      </c>
      <c r="BI31" s="380">
        <f>SUMIFS('EMP CON'!G:G,'EMP CON'!M:M,'13'!AQ31,'EMP CON'!D:D,'EMP CON'!$Y$12,'EMP CON'!Q:Q,1,'EMP CON'!P:P,1)</f>
        <v>0</v>
      </c>
      <c r="BJ31" s="380">
        <f>SUMIFS('EMP CON'!G:G,'EMP CON'!M:M,'13'!AQ31,'EMP CON'!D:D,'EMP CON'!$Y$13,'EMP CON'!Q:Q,1,'EMP CON'!P:P,1)</f>
        <v>0</v>
      </c>
      <c r="BK31" s="380">
        <f>SUMIFS('PG CAR'!H:H,'PG CAR'!N:N,'13'!AQ31,'PG CAR'!S:S,1,'PG CAR'!R:R,1)</f>
        <v>0</v>
      </c>
      <c r="BL31" s="380"/>
      <c r="BM31" s="274"/>
      <c r="BO31" s="382">
        <v>2036</v>
      </c>
      <c r="BP31" s="380">
        <f t="shared" si="0"/>
        <v>6626.2000000000189</v>
      </c>
      <c r="BQ31" s="380">
        <f t="shared" si="0"/>
        <v>0</v>
      </c>
      <c r="BR31" s="380">
        <f t="shared" si="0"/>
        <v>0</v>
      </c>
      <c r="BS31" s="380">
        <f t="shared" si="0"/>
        <v>0</v>
      </c>
      <c r="BT31" s="380">
        <f t="shared" si="0"/>
        <v>0</v>
      </c>
      <c r="BU31" s="380">
        <f t="shared" si="0"/>
        <v>0</v>
      </c>
      <c r="BV31" s="380">
        <f t="shared" si="0"/>
        <v>0</v>
      </c>
      <c r="BW31" s="380">
        <f t="shared" si="0"/>
        <v>0</v>
      </c>
      <c r="BX31" s="380">
        <f t="shared" si="2"/>
        <v>0</v>
      </c>
      <c r="BY31" s="380">
        <f t="shared" si="2"/>
        <v>0</v>
      </c>
      <c r="CG31" s="385">
        <f>'CAD2'!D24</f>
        <v>0</v>
      </c>
      <c r="CH31" s="382">
        <v>18</v>
      </c>
    </row>
    <row r="32" spans="2:86" x14ac:dyDescent="0.25">
      <c r="B32" s="264"/>
      <c r="C32" s="264"/>
      <c r="D32" s="264"/>
      <c r="E32" s="264"/>
      <c r="F32" s="264"/>
      <c r="G32" s="264"/>
      <c r="H32" s="264"/>
      <c r="I32" s="264"/>
      <c r="J32" s="264"/>
      <c r="K32" s="264"/>
      <c r="L32" s="264"/>
      <c r="M32" s="264"/>
      <c r="N32" s="264"/>
      <c r="O32" s="264"/>
      <c r="P32" s="264"/>
      <c r="Q32" s="264"/>
      <c r="R32" s="264"/>
      <c r="S32" s="264"/>
      <c r="T32" s="264"/>
      <c r="U32" s="264"/>
      <c r="V32" s="264"/>
      <c r="W32" s="264"/>
      <c r="X32" s="264"/>
      <c r="Y32" s="264"/>
      <c r="Z32" s="264"/>
      <c r="AA32" s="264"/>
      <c r="AB32" s="264"/>
      <c r="AC32" s="264"/>
      <c r="AD32" s="264"/>
      <c r="AE32" s="264"/>
      <c r="AF32" s="264"/>
      <c r="AH32" s="382">
        <v>18</v>
      </c>
      <c r="AI32" s="379" t="s">
        <v>20</v>
      </c>
      <c r="AJ32" s="382">
        <f t="shared" si="9"/>
        <v>3</v>
      </c>
      <c r="AK32" s="379" t="s">
        <v>20</v>
      </c>
      <c r="AL32" s="382">
        <f t="shared" si="4"/>
        <v>2019</v>
      </c>
      <c r="AM32" s="385">
        <f t="shared" si="5"/>
        <v>0</v>
      </c>
      <c r="AN32" s="385">
        <f t="shared" si="6"/>
        <v>0</v>
      </c>
      <c r="AO32" s="385">
        <f t="shared" si="7"/>
        <v>5607.6999999999935</v>
      </c>
      <c r="AQ32" s="382">
        <v>2037</v>
      </c>
      <c r="AR32" s="380">
        <f t="shared" si="8"/>
        <v>6626.2000000000189</v>
      </c>
      <c r="AS32" s="380">
        <f>SUMIFS(DES!F:F,DES!L:L,AQ32,DES!G:G,'13'!$G$10,DES!Q:Q,1)</f>
        <v>0</v>
      </c>
      <c r="AT32" s="380">
        <f>SUMIFS(REC!F:F,REC!L:L,AQ32,REC!G:G,'13'!$G$10,REC!Q:Q,1)</f>
        <v>0</v>
      </c>
      <c r="AU32" s="380">
        <f>SUMIFS('EMP ADQ'!G:G,'EMP ADQ'!M:M,AQ32,'EMP ADQ'!D:D,'EMP ADQ'!$Y$12,'EMP ADQ'!H:H,'13'!$G$10,'EMP ADQ'!Q:Q,1)</f>
        <v>0</v>
      </c>
      <c r="AV32" s="380">
        <f>SUMIFS('EMP ADQ'!G:G,'EMP ADQ'!M:M,AQ32,'EMP ADQ'!D:D,'EMP ADQ'!$Y$13,'EMP ADQ'!H:H,'13'!$G$10,'EMP ADQ'!Q:Q,1)</f>
        <v>0</v>
      </c>
      <c r="AW32" s="380">
        <f>SUMIFS('EMP CON'!G:G,'EMP CON'!M:M,'13'!AQ32,'EMP CON'!D:D,'EMP CON'!$Y$12,'EMP CON'!H:H,'13'!$G$10,'EMP CON'!Q:Q,1)</f>
        <v>0</v>
      </c>
      <c r="AX32" s="380">
        <f>SUMIFS('EMP CON'!G:G,'EMP CON'!M:M,'13'!AQ32,'EMP CON'!D:D,'EMP CON'!$Y$13,'EMP CON'!H:H,'13'!$G$10,'EMP CON'!Q:Q,1)</f>
        <v>0</v>
      </c>
      <c r="AY32" s="380">
        <f>SUMIFS('PG CAR'!H:H,'PG CAR'!N:N,'13'!AQ32,'PG CAR'!I:I,'13'!$G$10,'PG CAR'!S:S,1)</f>
        <v>0</v>
      </c>
      <c r="AZ32" s="380">
        <f>SUMIFS(TRANS!F:F,TRANS!L:L,'13'!AQ32,TRANS!D:D,'13'!$G$10,TRANS!O:O,1)</f>
        <v>0</v>
      </c>
      <c r="BA32" s="380">
        <f>SUMIFS(TRANS!F:F,TRANS!L:L,'13'!AQ32,TRANS!G:G,'13'!$G$10,TRANS!O:O,1)</f>
        <v>0</v>
      </c>
      <c r="BC32" s="382">
        <v>2037</v>
      </c>
      <c r="BD32" s="380">
        <f t="shared" si="1"/>
        <v>0</v>
      </c>
      <c r="BE32" s="380">
        <f>SUMIFS(DES!F:F,DES!L:L,AQ32,DES!Q:Q,1,DES!P:P,1)</f>
        <v>0</v>
      </c>
      <c r="BF32" s="380">
        <f>SUMIFS(REC!F:F,REC!L:L,AQ32,REC!Q:Q,1,REC!P:P,1)</f>
        <v>0</v>
      </c>
      <c r="BG32" s="380">
        <f>SUMIFS('EMP ADQ'!G:G,'EMP ADQ'!M:M,AQ32,'EMP ADQ'!D:D,'EMP ADQ'!$Y$12,'EMP ADQ'!Q:Q,1,'EMP ADQ'!P:P,1)</f>
        <v>0</v>
      </c>
      <c r="BH32" s="380">
        <f>SUMIFS('EMP ADQ'!G:G,'EMP ADQ'!M:M,AQ32,'EMP ADQ'!D:D,'EMP ADQ'!$Y$13,'EMP ADQ'!Q:Q,1,'EMP ADQ'!P:P,1)</f>
        <v>0</v>
      </c>
      <c r="BI32" s="380">
        <f>SUMIFS('EMP CON'!G:G,'EMP CON'!M:M,'13'!AQ32,'EMP CON'!D:D,'EMP CON'!$Y$12,'EMP CON'!Q:Q,1,'EMP CON'!P:P,1)</f>
        <v>0</v>
      </c>
      <c r="BJ32" s="380">
        <f>SUMIFS('EMP CON'!G:G,'EMP CON'!M:M,'13'!AQ32,'EMP CON'!D:D,'EMP CON'!$Y$13,'EMP CON'!Q:Q,1,'EMP CON'!P:P,1)</f>
        <v>0</v>
      </c>
      <c r="BK32" s="380">
        <f>SUMIFS('PG CAR'!H:H,'PG CAR'!N:N,'13'!AQ32,'PG CAR'!S:S,1,'PG CAR'!R:R,1)</f>
        <v>0</v>
      </c>
      <c r="BL32" s="380"/>
      <c r="BM32" s="274"/>
      <c r="BO32" s="382">
        <v>2037</v>
      </c>
      <c r="BP32" s="380">
        <f t="shared" si="0"/>
        <v>6626.2000000000189</v>
      </c>
      <c r="BQ32" s="380">
        <f t="shared" si="0"/>
        <v>0</v>
      </c>
      <c r="BR32" s="380">
        <f t="shared" si="0"/>
        <v>0</v>
      </c>
      <c r="BS32" s="380">
        <f t="shared" si="0"/>
        <v>0</v>
      </c>
      <c r="BT32" s="380">
        <f t="shared" si="0"/>
        <v>0</v>
      </c>
      <c r="BU32" s="380">
        <f t="shared" si="0"/>
        <v>0</v>
      </c>
      <c r="BV32" s="380">
        <f t="shared" si="0"/>
        <v>0</v>
      </c>
      <c r="BW32" s="380">
        <f t="shared" si="0"/>
        <v>0</v>
      </c>
      <c r="BX32" s="380">
        <f t="shared" si="2"/>
        <v>0</v>
      </c>
      <c r="BY32" s="380">
        <f t="shared" si="2"/>
        <v>0</v>
      </c>
      <c r="CD32" s="379" t="s">
        <v>60</v>
      </c>
      <c r="CE32" s="382">
        <v>1</v>
      </c>
      <c r="CG32" s="385">
        <f>'CAD2'!D25</f>
        <v>0</v>
      </c>
      <c r="CH32" s="382">
        <v>19</v>
      </c>
    </row>
    <row r="33" spans="2:86" x14ac:dyDescent="0.25">
      <c r="B33" s="264"/>
      <c r="C33" s="264"/>
      <c r="D33" s="264"/>
      <c r="E33" s="264"/>
      <c r="F33" s="264"/>
      <c r="G33" s="264"/>
      <c r="H33" s="264"/>
      <c r="I33" s="264"/>
      <c r="J33" s="264"/>
      <c r="K33" s="264"/>
      <c r="L33" s="264"/>
      <c r="M33" s="264"/>
      <c r="N33" s="264"/>
      <c r="O33" s="264"/>
      <c r="P33" s="264"/>
      <c r="Q33" s="264"/>
      <c r="R33" s="264"/>
      <c r="S33" s="264"/>
      <c r="T33" s="264"/>
      <c r="U33" s="264"/>
      <c r="V33" s="264"/>
      <c r="W33" s="264"/>
      <c r="X33" s="264"/>
      <c r="Y33" s="264"/>
      <c r="Z33" s="264"/>
      <c r="AA33" s="264"/>
      <c r="AB33" s="264"/>
      <c r="AC33" s="264"/>
      <c r="AD33" s="264"/>
      <c r="AE33" s="264"/>
      <c r="AF33" s="264"/>
      <c r="AH33" s="382">
        <v>19</v>
      </c>
      <c r="AI33" s="379" t="s">
        <v>20</v>
      </c>
      <c r="AJ33" s="382">
        <f t="shared" si="9"/>
        <v>3</v>
      </c>
      <c r="AK33" s="379" t="s">
        <v>20</v>
      </c>
      <c r="AL33" s="382">
        <f t="shared" si="4"/>
        <v>2019</v>
      </c>
      <c r="AM33" s="385">
        <f t="shared" si="5"/>
        <v>0</v>
      </c>
      <c r="AN33" s="385">
        <f t="shared" si="6"/>
        <v>0</v>
      </c>
      <c r="AO33" s="385">
        <f t="shared" si="7"/>
        <v>5607.6999999999935</v>
      </c>
      <c r="AQ33" s="382">
        <v>2038</v>
      </c>
      <c r="AR33" s="380">
        <f t="shared" si="8"/>
        <v>6626.2000000000189</v>
      </c>
      <c r="AS33" s="380">
        <f>SUMIFS(DES!F:F,DES!L:L,AQ33,DES!G:G,'13'!$G$10,DES!Q:Q,1)</f>
        <v>0</v>
      </c>
      <c r="AT33" s="380">
        <f>SUMIFS(REC!F:F,REC!L:L,AQ33,REC!G:G,'13'!$G$10,REC!Q:Q,1)</f>
        <v>0</v>
      </c>
      <c r="AU33" s="380">
        <f>SUMIFS('EMP ADQ'!G:G,'EMP ADQ'!M:M,AQ33,'EMP ADQ'!D:D,'EMP ADQ'!$Y$12,'EMP ADQ'!H:H,'13'!$G$10,'EMP ADQ'!Q:Q,1)</f>
        <v>0</v>
      </c>
      <c r="AV33" s="380">
        <f>SUMIFS('EMP ADQ'!G:G,'EMP ADQ'!M:M,AQ33,'EMP ADQ'!D:D,'EMP ADQ'!$Y$13,'EMP ADQ'!H:H,'13'!$G$10,'EMP ADQ'!Q:Q,1)</f>
        <v>0</v>
      </c>
      <c r="AW33" s="380">
        <f>SUMIFS('EMP CON'!G:G,'EMP CON'!M:M,'13'!AQ33,'EMP CON'!D:D,'EMP CON'!$Y$12,'EMP CON'!H:H,'13'!$G$10,'EMP CON'!Q:Q,1)</f>
        <v>0</v>
      </c>
      <c r="AX33" s="380">
        <f>SUMIFS('EMP CON'!G:G,'EMP CON'!M:M,'13'!AQ33,'EMP CON'!D:D,'EMP CON'!$Y$13,'EMP CON'!H:H,'13'!$G$10,'EMP CON'!Q:Q,1)</f>
        <v>0</v>
      </c>
      <c r="AY33" s="380">
        <f>SUMIFS('PG CAR'!H:H,'PG CAR'!N:N,'13'!AQ33,'PG CAR'!I:I,'13'!$G$10,'PG CAR'!S:S,1)</f>
        <v>0</v>
      </c>
      <c r="AZ33" s="380">
        <f>SUMIFS(TRANS!F:F,TRANS!L:L,'13'!AQ33,TRANS!D:D,'13'!$G$10,TRANS!O:O,1)</f>
        <v>0</v>
      </c>
      <c r="BA33" s="380">
        <f>SUMIFS(TRANS!F:F,TRANS!L:L,'13'!AQ33,TRANS!G:G,'13'!$G$10,TRANS!O:O,1)</f>
        <v>0</v>
      </c>
      <c r="BC33" s="382">
        <v>2038</v>
      </c>
      <c r="BD33" s="380">
        <f t="shared" si="1"/>
        <v>0</v>
      </c>
      <c r="BE33" s="380">
        <f>SUMIFS(DES!F:F,DES!L:L,AQ33,DES!Q:Q,1,DES!P:P,1)</f>
        <v>0</v>
      </c>
      <c r="BF33" s="380">
        <f>SUMIFS(REC!F:F,REC!L:L,AQ33,REC!Q:Q,1,REC!P:P,1)</f>
        <v>0</v>
      </c>
      <c r="BG33" s="380">
        <f>SUMIFS('EMP ADQ'!G:G,'EMP ADQ'!M:M,AQ33,'EMP ADQ'!D:D,'EMP ADQ'!$Y$12,'EMP ADQ'!Q:Q,1,'EMP ADQ'!P:P,1)</f>
        <v>0</v>
      </c>
      <c r="BH33" s="380">
        <f>SUMIFS('EMP ADQ'!G:G,'EMP ADQ'!M:M,AQ33,'EMP ADQ'!D:D,'EMP ADQ'!$Y$13,'EMP ADQ'!Q:Q,1,'EMP ADQ'!P:P,1)</f>
        <v>0</v>
      </c>
      <c r="BI33" s="380">
        <f>SUMIFS('EMP CON'!G:G,'EMP CON'!M:M,'13'!AQ33,'EMP CON'!D:D,'EMP CON'!$Y$12,'EMP CON'!Q:Q,1,'EMP CON'!P:P,1)</f>
        <v>0</v>
      </c>
      <c r="BJ33" s="380">
        <f>SUMIFS('EMP CON'!G:G,'EMP CON'!M:M,'13'!AQ33,'EMP CON'!D:D,'EMP CON'!$Y$13,'EMP CON'!Q:Q,1,'EMP CON'!P:P,1)</f>
        <v>0</v>
      </c>
      <c r="BK33" s="380">
        <f>SUMIFS('PG CAR'!H:H,'PG CAR'!N:N,'13'!AQ33,'PG CAR'!S:S,1,'PG CAR'!R:R,1)</f>
        <v>0</v>
      </c>
      <c r="BL33" s="380"/>
      <c r="BM33" s="274"/>
      <c r="BO33" s="382">
        <v>2038</v>
      </c>
      <c r="BP33" s="380">
        <f t="shared" si="0"/>
        <v>6626.2000000000189</v>
      </c>
      <c r="BQ33" s="380">
        <f t="shared" si="0"/>
        <v>0</v>
      </c>
      <c r="BR33" s="380">
        <f t="shared" si="0"/>
        <v>0</v>
      </c>
      <c r="BS33" s="380">
        <f t="shared" si="0"/>
        <v>0</v>
      </c>
      <c r="BT33" s="380">
        <f t="shared" si="0"/>
        <v>0</v>
      </c>
      <c r="BU33" s="380">
        <f t="shared" si="0"/>
        <v>0</v>
      </c>
      <c r="BV33" s="380">
        <f t="shared" si="0"/>
        <v>0</v>
      </c>
      <c r="BW33" s="380">
        <f t="shared" si="0"/>
        <v>0</v>
      </c>
      <c r="BX33" s="380">
        <f t="shared" si="2"/>
        <v>0</v>
      </c>
      <c r="BY33" s="380">
        <f t="shared" si="2"/>
        <v>0</v>
      </c>
      <c r="CD33" s="379" t="s">
        <v>76</v>
      </c>
      <c r="CE33" s="382">
        <v>2</v>
      </c>
      <c r="CG33" s="385">
        <f>'CAD2'!D26</f>
        <v>0</v>
      </c>
      <c r="CH33" s="382">
        <v>20</v>
      </c>
    </row>
    <row r="34" spans="2:86" x14ac:dyDescent="0.25">
      <c r="B34" s="264"/>
      <c r="C34" s="264"/>
      <c r="D34" s="264"/>
      <c r="E34" s="264"/>
      <c r="F34" s="264"/>
      <c r="G34" s="264"/>
      <c r="H34" s="264"/>
      <c r="I34" s="264"/>
      <c r="J34" s="264"/>
      <c r="K34" s="264"/>
      <c r="L34" s="264"/>
      <c r="M34" s="264"/>
      <c r="N34" s="264"/>
      <c r="O34" s="264"/>
      <c r="P34" s="264"/>
      <c r="Q34" s="264"/>
      <c r="R34" s="264"/>
      <c r="S34" s="264"/>
      <c r="T34" s="264"/>
      <c r="U34" s="264"/>
      <c r="V34" s="264"/>
      <c r="W34" s="264"/>
      <c r="X34" s="264"/>
      <c r="Y34" s="264"/>
      <c r="Z34" s="264"/>
      <c r="AA34" s="264"/>
      <c r="AB34" s="264"/>
      <c r="AC34" s="264"/>
      <c r="AD34" s="264"/>
      <c r="AE34" s="264"/>
      <c r="AF34" s="264"/>
      <c r="AH34" s="382">
        <v>20</v>
      </c>
      <c r="AI34" s="379" t="s">
        <v>20</v>
      </c>
      <c r="AJ34" s="382">
        <f t="shared" si="9"/>
        <v>3</v>
      </c>
      <c r="AK34" s="379" t="s">
        <v>20</v>
      </c>
      <c r="AL34" s="382">
        <f t="shared" si="4"/>
        <v>2019</v>
      </c>
      <c r="AM34" s="385">
        <f t="shared" si="5"/>
        <v>0</v>
      </c>
      <c r="AN34" s="385">
        <f t="shared" si="6"/>
        <v>0</v>
      </c>
      <c r="AO34" s="385">
        <f t="shared" si="7"/>
        <v>5607.6999999999935</v>
      </c>
      <c r="AQ34" s="382">
        <v>2039</v>
      </c>
      <c r="AR34" s="380">
        <f t="shared" si="8"/>
        <v>6626.2000000000189</v>
      </c>
      <c r="AS34" s="380">
        <f>SUMIFS(DES!F:F,DES!L:L,AQ34,DES!G:G,'13'!$G$10,DES!Q:Q,1)</f>
        <v>0</v>
      </c>
      <c r="AT34" s="380">
        <f>SUMIFS(REC!F:F,REC!L:L,AQ34,REC!G:G,'13'!$G$10,REC!Q:Q,1)</f>
        <v>0</v>
      </c>
      <c r="AU34" s="380">
        <f>SUMIFS('EMP ADQ'!G:G,'EMP ADQ'!M:M,AQ34,'EMP ADQ'!D:D,'EMP ADQ'!$Y$12,'EMP ADQ'!H:H,'13'!$G$10,'EMP ADQ'!Q:Q,1)</f>
        <v>0</v>
      </c>
      <c r="AV34" s="380">
        <f>SUMIFS('EMP ADQ'!G:G,'EMP ADQ'!M:M,AQ34,'EMP ADQ'!D:D,'EMP ADQ'!$Y$13,'EMP ADQ'!H:H,'13'!$G$10,'EMP ADQ'!Q:Q,1)</f>
        <v>0</v>
      </c>
      <c r="AW34" s="380">
        <f>SUMIFS('EMP CON'!G:G,'EMP CON'!M:M,'13'!AQ34,'EMP CON'!D:D,'EMP CON'!$Y$12,'EMP CON'!H:H,'13'!$G$10,'EMP CON'!Q:Q,1)</f>
        <v>0</v>
      </c>
      <c r="AX34" s="380">
        <f>SUMIFS('EMP CON'!G:G,'EMP CON'!M:M,'13'!AQ34,'EMP CON'!D:D,'EMP CON'!$Y$13,'EMP CON'!H:H,'13'!$G$10,'EMP CON'!Q:Q,1)</f>
        <v>0</v>
      </c>
      <c r="AY34" s="380">
        <f>SUMIFS('PG CAR'!H:H,'PG CAR'!N:N,'13'!AQ34,'PG CAR'!I:I,'13'!$G$10,'PG CAR'!S:S,1)</f>
        <v>0</v>
      </c>
      <c r="AZ34" s="380">
        <f>SUMIFS(TRANS!F:F,TRANS!L:L,'13'!AQ34,TRANS!D:D,'13'!$G$10,TRANS!O:O,1)</f>
        <v>0</v>
      </c>
      <c r="BA34" s="380">
        <f>SUMIFS(TRANS!F:F,TRANS!L:L,'13'!AQ34,TRANS!G:G,'13'!$G$10,TRANS!O:O,1)</f>
        <v>0</v>
      </c>
      <c r="BC34" s="382">
        <v>2039</v>
      </c>
      <c r="BD34" s="380">
        <f t="shared" si="1"/>
        <v>0</v>
      </c>
      <c r="BE34" s="380">
        <f>SUMIFS(DES!F:F,DES!L:L,AQ34,DES!Q:Q,1,DES!P:P,1)</f>
        <v>0</v>
      </c>
      <c r="BF34" s="380">
        <f>SUMIFS(REC!F:F,REC!L:L,AQ34,REC!Q:Q,1,REC!P:P,1)</f>
        <v>0</v>
      </c>
      <c r="BG34" s="380">
        <f>SUMIFS('EMP ADQ'!G:G,'EMP ADQ'!M:M,AQ34,'EMP ADQ'!D:D,'EMP ADQ'!$Y$12,'EMP ADQ'!Q:Q,1,'EMP ADQ'!P:P,1)</f>
        <v>0</v>
      </c>
      <c r="BH34" s="380">
        <f>SUMIFS('EMP ADQ'!G:G,'EMP ADQ'!M:M,AQ34,'EMP ADQ'!D:D,'EMP ADQ'!$Y$13,'EMP ADQ'!Q:Q,1,'EMP ADQ'!P:P,1)</f>
        <v>0</v>
      </c>
      <c r="BI34" s="380">
        <f>SUMIFS('EMP CON'!G:G,'EMP CON'!M:M,'13'!AQ34,'EMP CON'!D:D,'EMP CON'!$Y$12,'EMP CON'!Q:Q,1,'EMP CON'!P:P,1)</f>
        <v>0</v>
      </c>
      <c r="BJ34" s="380">
        <f>SUMIFS('EMP CON'!G:G,'EMP CON'!M:M,'13'!AQ34,'EMP CON'!D:D,'EMP CON'!$Y$13,'EMP CON'!Q:Q,1,'EMP CON'!P:P,1)</f>
        <v>0</v>
      </c>
      <c r="BK34" s="380">
        <f>SUMIFS('PG CAR'!H:H,'PG CAR'!N:N,'13'!AQ34,'PG CAR'!S:S,1,'PG CAR'!R:R,1)</f>
        <v>0</v>
      </c>
      <c r="BL34" s="380"/>
      <c r="BM34" s="274"/>
      <c r="BO34" s="382">
        <v>2039</v>
      </c>
      <c r="BP34" s="380">
        <f t="shared" si="0"/>
        <v>6626.2000000000189</v>
      </c>
      <c r="BQ34" s="380">
        <f t="shared" si="0"/>
        <v>0</v>
      </c>
      <c r="BR34" s="380">
        <f t="shared" si="0"/>
        <v>0</v>
      </c>
      <c r="BS34" s="380">
        <f t="shared" si="0"/>
        <v>0</v>
      </c>
      <c r="BT34" s="380">
        <f t="shared" si="0"/>
        <v>0</v>
      </c>
      <c r="BU34" s="380">
        <f t="shared" si="0"/>
        <v>0</v>
      </c>
      <c r="BV34" s="380">
        <f t="shared" si="0"/>
        <v>0</v>
      </c>
      <c r="BW34" s="380">
        <f t="shared" si="0"/>
        <v>0</v>
      </c>
      <c r="BX34" s="380">
        <f t="shared" si="2"/>
        <v>0</v>
      </c>
      <c r="BY34" s="380">
        <f t="shared" si="2"/>
        <v>0</v>
      </c>
    </row>
    <row r="35" spans="2:86" x14ac:dyDescent="0.25">
      <c r="B35" s="264"/>
      <c r="C35" s="264"/>
      <c r="D35" s="264"/>
      <c r="E35" s="264"/>
      <c r="F35" s="264"/>
      <c r="G35" s="264"/>
      <c r="H35" s="264"/>
      <c r="I35" s="264"/>
      <c r="J35" s="264"/>
      <c r="K35" s="264"/>
      <c r="L35" s="264"/>
      <c r="M35" s="264"/>
      <c r="N35" s="264"/>
      <c r="O35" s="264"/>
      <c r="P35" s="264"/>
      <c r="Q35" s="264"/>
      <c r="R35" s="264"/>
      <c r="S35" s="264"/>
      <c r="T35" s="264"/>
      <c r="U35" s="264"/>
      <c r="V35" s="264"/>
      <c r="W35" s="264"/>
      <c r="X35" s="264"/>
      <c r="Y35" s="264"/>
      <c r="Z35" s="264"/>
      <c r="AA35" s="264"/>
      <c r="AB35" s="264"/>
      <c r="AC35" s="264"/>
      <c r="AD35" s="264"/>
      <c r="AE35" s="264"/>
      <c r="AF35" s="264"/>
      <c r="AH35" s="382">
        <v>21</v>
      </c>
      <c r="AI35" s="379" t="s">
        <v>20</v>
      </c>
      <c r="AJ35" s="382">
        <f t="shared" si="9"/>
        <v>3</v>
      </c>
      <c r="AK35" s="379" t="s">
        <v>20</v>
      </c>
      <c r="AL35" s="382">
        <f t="shared" si="4"/>
        <v>2019</v>
      </c>
      <c r="AM35" s="385">
        <f t="shared" si="5"/>
        <v>150</v>
      </c>
      <c r="AN35" s="385">
        <f t="shared" si="6"/>
        <v>150</v>
      </c>
      <c r="AO35" s="385">
        <f t="shared" si="7"/>
        <v>5607.6999999999935</v>
      </c>
      <c r="AQ35" s="382">
        <v>2040</v>
      </c>
      <c r="AR35" s="380">
        <f t="shared" si="8"/>
        <v>6626.2000000000189</v>
      </c>
      <c r="AS35" s="380">
        <f>SUMIFS(DES!F:F,DES!L:L,AQ35,DES!G:G,'13'!$G$10,DES!Q:Q,1)</f>
        <v>0</v>
      </c>
      <c r="AT35" s="380">
        <f>SUMIFS(REC!F:F,REC!L:L,AQ35,REC!G:G,'13'!$G$10,REC!Q:Q,1)</f>
        <v>0</v>
      </c>
      <c r="AU35" s="380">
        <f>SUMIFS('EMP ADQ'!G:G,'EMP ADQ'!M:M,AQ35,'EMP ADQ'!D:D,'EMP ADQ'!$Y$12,'EMP ADQ'!H:H,'13'!$G$10,'EMP ADQ'!Q:Q,1)</f>
        <v>0</v>
      </c>
      <c r="AV35" s="380">
        <f>SUMIFS('EMP ADQ'!G:G,'EMP ADQ'!M:M,AQ35,'EMP ADQ'!D:D,'EMP ADQ'!$Y$13,'EMP ADQ'!H:H,'13'!$G$10,'EMP ADQ'!Q:Q,1)</f>
        <v>0</v>
      </c>
      <c r="AW35" s="380">
        <f>SUMIFS('EMP CON'!G:G,'EMP CON'!M:M,'13'!AQ35,'EMP CON'!D:D,'EMP CON'!$Y$12,'EMP CON'!H:H,'13'!$G$10,'EMP CON'!Q:Q,1)</f>
        <v>0</v>
      </c>
      <c r="AX35" s="380">
        <f>SUMIFS('EMP CON'!G:G,'EMP CON'!M:M,'13'!AQ35,'EMP CON'!D:D,'EMP CON'!$Y$13,'EMP CON'!H:H,'13'!$G$10,'EMP CON'!Q:Q,1)</f>
        <v>0</v>
      </c>
      <c r="AY35" s="380">
        <f>SUMIFS('PG CAR'!H:H,'PG CAR'!N:N,'13'!AQ35,'PG CAR'!I:I,'13'!$G$10,'PG CAR'!S:S,1)</f>
        <v>0</v>
      </c>
      <c r="AZ35" s="380">
        <f>SUMIFS(TRANS!F:F,TRANS!L:L,'13'!AQ35,TRANS!D:D,'13'!$G$10,TRANS!O:O,1)</f>
        <v>0</v>
      </c>
      <c r="BA35" s="380">
        <f>SUMIFS(TRANS!F:F,TRANS!L:L,'13'!AQ35,TRANS!G:G,'13'!$G$10,TRANS!O:O,1)</f>
        <v>0</v>
      </c>
      <c r="BC35" s="382">
        <v>2040</v>
      </c>
      <c r="BD35" s="380">
        <f t="shared" si="1"/>
        <v>0</v>
      </c>
      <c r="BE35" s="380">
        <f>SUMIFS(DES!F:F,DES!L:L,AQ35,DES!Q:Q,1,DES!P:P,1)</f>
        <v>0</v>
      </c>
      <c r="BF35" s="380">
        <f>SUMIFS(REC!F:F,REC!L:L,AQ35,REC!Q:Q,1,REC!P:P,1)</f>
        <v>0</v>
      </c>
      <c r="BG35" s="380">
        <f>SUMIFS('EMP ADQ'!G:G,'EMP ADQ'!M:M,AQ35,'EMP ADQ'!D:D,'EMP ADQ'!$Y$12,'EMP ADQ'!Q:Q,1,'EMP ADQ'!P:P,1)</f>
        <v>0</v>
      </c>
      <c r="BH35" s="380">
        <f>SUMIFS('EMP ADQ'!G:G,'EMP ADQ'!M:M,AQ35,'EMP ADQ'!D:D,'EMP ADQ'!$Y$13,'EMP ADQ'!Q:Q,1,'EMP ADQ'!P:P,1)</f>
        <v>0</v>
      </c>
      <c r="BI35" s="380">
        <f>SUMIFS('EMP CON'!G:G,'EMP CON'!M:M,'13'!AQ35,'EMP CON'!D:D,'EMP CON'!$Y$12,'EMP CON'!Q:Q,1,'EMP CON'!P:P,1)</f>
        <v>0</v>
      </c>
      <c r="BJ35" s="380">
        <f>SUMIFS('EMP CON'!G:G,'EMP CON'!M:M,'13'!AQ35,'EMP CON'!D:D,'EMP CON'!$Y$13,'EMP CON'!Q:Q,1,'EMP CON'!P:P,1)</f>
        <v>0</v>
      </c>
      <c r="BK35" s="380">
        <f>SUMIFS('PG CAR'!H:H,'PG CAR'!N:N,'13'!AQ35,'PG CAR'!S:S,1,'PG CAR'!R:R,1)</f>
        <v>0</v>
      </c>
      <c r="BL35" s="380"/>
      <c r="BM35" s="274"/>
      <c r="BO35" s="382">
        <v>2040</v>
      </c>
      <c r="BP35" s="380">
        <f t="shared" si="0"/>
        <v>6626.2000000000189</v>
      </c>
      <c r="BQ35" s="380">
        <f t="shared" si="0"/>
        <v>0</v>
      </c>
      <c r="BR35" s="380">
        <f t="shared" si="0"/>
        <v>0</v>
      </c>
      <c r="BS35" s="380">
        <f t="shared" si="0"/>
        <v>0</v>
      </c>
      <c r="BT35" s="380">
        <f t="shared" si="0"/>
        <v>0</v>
      </c>
      <c r="BU35" s="380">
        <f t="shared" si="0"/>
        <v>0</v>
      </c>
      <c r="BV35" s="380">
        <f t="shared" si="0"/>
        <v>0</v>
      </c>
      <c r="BW35" s="380">
        <f t="shared" si="0"/>
        <v>0</v>
      </c>
      <c r="BX35" s="380">
        <f t="shared" si="2"/>
        <v>0</v>
      </c>
      <c r="BY35" s="380">
        <f t="shared" si="2"/>
        <v>0</v>
      </c>
      <c r="CD35" s="382" t="s">
        <v>149</v>
      </c>
    </row>
    <row r="36" spans="2:86" x14ac:dyDescent="0.25">
      <c r="B36" s="264"/>
      <c r="C36" s="264"/>
      <c r="D36" s="264"/>
      <c r="E36" s="264"/>
      <c r="F36" s="264"/>
      <c r="G36" s="264"/>
      <c r="H36" s="264"/>
      <c r="I36" s="264"/>
      <c r="J36" s="264"/>
      <c r="K36" s="264"/>
      <c r="L36" s="264"/>
      <c r="M36" s="264"/>
      <c r="N36" s="264"/>
      <c r="O36" s="264"/>
      <c r="P36" s="264"/>
      <c r="Q36" s="264"/>
      <c r="R36" s="264"/>
      <c r="S36" s="264"/>
      <c r="T36" s="264"/>
      <c r="U36" s="264"/>
      <c r="V36" s="264"/>
      <c r="W36" s="264"/>
      <c r="X36" s="264"/>
      <c r="Y36" s="264"/>
      <c r="Z36" s="264"/>
      <c r="AA36" s="264"/>
      <c r="AB36" s="264"/>
      <c r="AC36" s="264"/>
      <c r="AD36" s="264"/>
      <c r="AE36" s="264"/>
      <c r="AF36" s="264"/>
      <c r="AH36" s="382">
        <v>22</v>
      </c>
      <c r="AI36" s="379" t="s">
        <v>20</v>
      </c>
      <c r="AJ36" s="382">
        <f t="shared" si="9"/>
        <v>3</v>
      </c>
      <c r="AK36" s="379" t="s">
        <v>20</v>
      </c>
      <c r="AL36" s="382">
        <f t="shared" si="4"/>
        <v>2019</v>
      </c>
      <c r="AM36" s="385">
        <f t="shared" si="5"/>
        <v>0</v>
      </c>
      <c r="AN36" s="385">
        <f t="shared" si="6"/>
        <v>0</v>
      </c>
      <c r="AO36" s="385">
        <f t="shared" si="7"/>
        <v>5607.6999999999935</v>
      </c>
      <c r="AQ36" s="382">
        <v>2041</v>
      </c>
      <c r="AR36" s="380">
        <f t="shared" si="8"/>
        <v>6626.2000000000189</v>
      </c>
      <c r="AS36" s="380">
        <f>SUMIFS(DES!F:F,DES!L:L,AQ36,DES!G:G,'13'!$G$10,DES!Q:Q,1)</f>
        <v>0</v>
      </c>
      <c r="AT36" s="380">
        <f>SUMIFS(REC!F:F,REC!L:L,AQ36,REC!G:G,'13'!$G$10,REC!Q:Q,1)</f>
        <v>0</v>
      </c>
      <c r="AU36" s="380">
        <f>SUMIFS('EMP ADQ'!G:G,'EMP ADQ'!M:M,AQ36,'EMP ADQ'!D:D,'EMP ADQ'!$Y$12,'EMP ADQ'!H:H,'13'!$G$10,'EMP ADQ'!Q:Q,1)</f>
        <v>0</v>
      </c>
      <c r="AV36" s="380">
        <f>SUMIFS('EMP ADQ'!G:G,'EMP ADQ'!M:M,AQ36,'EMP ADQ'!D:D,'EMP ADQ'!$Y$13,'EMP ADQ'!H:H,'13'!$G$10,'EMP ADQ'!Q:Q,1)</f>
        <v>0</v>
      </c>
      <c r="AW36" s="380">
        <f>SUMIFS('EMP CON'!G:G,'EMP CON'!M:M,'13'!AQ36,'EMP CON'!D:D,'EMP CON'!$Y$12,'EMP CON'!H:H,'13'!$G$10,'EMP CON'!Q:Q,1)</f>
        <v>0</v>
      </c>
      <c r="AX36" s="380">
        <f>SUMIFS('EMP CON'!G:G,'EMP CON'!M:M,'13'!AQ36,'EMP CON'!D:D,'EMP CON'!$Y$13,'EMP CON'!H:H,'13'!$G$10,'EMP CON'!Q:Q,1)</f>
        <v>0</v>
      </c>
      <c r="AY36" s="380">
        <f>SUMIFS('PG CAR'!H:H,'PG CAR'!N:N,'13'!AQ36,'PG CAR'!I:I,'13'!$G$10,'PG CAR'!S:S,1)</f>
        <v>0</v>
      </c>
      <c r="AZ36" s="380">
        <f>SUMIFS(TRANS!F:F,TRANS!L:L,'13'!AQ36,TRANS!D:D,'13'!$G$10,TRANS!O:O,1)</f>
        <v>0</v>
      </c>
      <c r="BA36" s="380">
        <f>SUMIFS(TRANS!F:F,TRANS!L:L,'13'!AQ36,TRANS!G:G,'13'!$G$10,TRANS!O:O,1)</f>
        <v>0</v>
      </c>
      <c r="BC36" s="382">
        <v>2041</v>
      </c>
      <c r="BD36" s="380">
        <f t="shared" si="1"/>
        <v>0</v>
      </c>
      <c r="BE36" s="380">
        <f>SUMIFS(DES!F:F,DES!L:L,AQ36,DES!Q:Q,1,DES!P:P,1)</f>
        <v>0</v>
      </c>
      <c r="BF36" s="380">
        <f>SUMIFS(REC!F:F,REC!L:L,AQ36,REC!Q:Q,1,REC!P:P,1)</f>
        <v>0</v>
      </c>
      <c r="BG36" s="380">
        <f>SUMIFS('EMP ADQ'!G:G,'EMP ADQ'!M:M,AQ36,'EMP ADQ'!D:D,'EMP ADQ'!$Y$12,'EMP ADQ'!Q:Q,1,'EMP ADQ'!P:P,1)</f>
        <v>0</v>
      </c>
      <c r="BH36" s="380">
        <f>SUMIFS('EMP ADQ'!G:G,'EMP ADQ'!M:M,AQ36,'EMP ADQ'!D:D,'EMP ADQ'!$Y$13,'EMP ADQ'!Q:Q,1,'EMP ADQ'!P:P,1)</f>
        <v>0</v>
      </c>
      <c r="BI36" s="380">
        <f>SUMIFS('EMP CON'!G:G,'EMP CON'!M:M,'13'!AQ36,'EMP CON'!D:D,'EMP CON'!$Y$12,'EMP CON'!Q:Q,1,'EMP CON'!P:P,1)</f>
        <v>0</v>
      </c>
      <c r="BJ36" s="380">
        <f>SUMIFS('EMP CON'!G:G,'EMP CON'!M:M,'13'!AQ36,'EMP CON'!D:D,'EMP CON'!$Y$13,'EMP CON'!Q:Q,1,'EMP CON'!P:P,1)</f>
        <v>0</v>
      </c>
      <c r="BK36" s="380">
        <f>SUMIFS('PG CAR'!H:H,'PG CAR'!N:N,'13'!AQ36,'PG CAR'!S:S,1,'PG CAR'!R:R,1)</f>
        <v>0</v>
      </c>
      <c r="BL36" s="380"/>
      <c r="BM36" s="274"/>
      <c r="BO36" s="382">
        <v>2041</v>
      </c>
      <c r="BP36" s="380">
        <f t="shared" si="0"/>
        <v>6626.2000000000189</v>
      </c>
      <c r="BQ36" s="380">
        <f t="shared" si="0"/>
        <v>0</v>
      </c>
      <c r="BR36" s="380">
        <f t="shared" si="0"/>
        <v>0</v>
      </c>
      <c r="BS36" s="380">
        <f t="shared" si="0"/>
        <v>0</v>
      </c>
      <c r="BT36" s="380">
        <f t="shared" si="0"/>
        <v>0</v>
      </c>
      <c r="BU36" s="380">
        <f t="shared" si="0"/>
        <v>0</v>
      </c>
      <c r="BV36" s="380">
        <f t="shared" si="0"/>
        <v>0</v>
      </c>
      <c r="BW36" s="380">
        <f t="shared" si="0"/>
        <v>0</v>
      </c>
      <c r="BX36" s="380">
        <f t="shared" si="2"/>
        <v>0</v>
      </c>
      <c r="BY36" s="380">
        <f t="shared" si="2"/>
        <v>0</v>
      </c>
      <c r="CD36" s="382">
        <f>VLOOKUP(G10,CG13:CH33,2,0)</f>
        <v>1</v>
      </c>
    </row>
    <row r="37" spans="2:86" x14ac:dyDescent="0.25">
      <c r="B37" s="264"/>
      <c r="C37" s="264"/>
      <c r="D37" s="264"/>
      <c r="E37" s="264"/>
      <c r="F37" s="264"/>
      <c r="G37" s="264"/>
      <c r="H37" s="264"/>
      <c r="I37" s="264"/>
      <c r="J37" s="264"/>
      <c r="K37" s="264"/>
      <c r="L37" s="264"/>
      <c r="M37" s="264"/>
      <c r="N37" s="264"/>
      <c r="O37" s="264"/>
      <c r="P37" s="264"/>
      <c r="Q37" s="264"/>
      <c r="R37" s="264"/>
      <c r="S37" s="264"/>
      <c r="T37" s="264"/>
      <c r="U37" s="264"/>
      <c r="V37" s="264"/>
      <c r="W37" s="264"/>
      <c r="X37" s="264"/>
      <c r="Y37" s="264"/>
      <c r="Z37" s="264"/>
      <c r="AA37" s="264"/>
      <c r="AB37" s="264"/>
      <c r="AC37" s="264"/>
      <c r="AD37" s="264"/>
      <c r="AE37" s="264"/>
      <c r="AF37" s="264"/>
      <c r="AH37" s="382">
        <v>23</v>
      </c>
      <c r="AI37" s="379" t="s">
        <v>20</v>
      </c>
      <c r="AJ37" s="382">
        <f t="shared" si="9"/>
        <v>3</v>
      </c>
      <c r="AK37" s="379" t="s">
        <v>20</v>
      </c>
      <c r="AL37" s="382">
        <f t="shared" si="4"/>
        <v>2019</v>
      </c>
      <c r="AM37" s="385">
        <f t="shared" si="5"/>
        <v>0</v>
      </c>
      <c r="AN37" s="385">
        <f t="shared" si="6"/>
        <v>0</v>
      </c>
      <c r="AO37" s="385">
        <f t="shared" si="7"/>
        <v>5607.6999999999935</v>
      </c>
      <c r="AQ37" s="382">
        <v>2042</v>
      </c>
      <c r="AR37" s="380">
        <f t="shared" si="8"/>
        <v>6626.2000000000189</v>
      </c>
      <c r="AS37" s="380">
        <f>SUMIFS(DES!F:F,DES!L:L,AQ37,DES!G:G,'13'!$G$10,DES!Q:Q,1)</f>
        <v>0</v>
      </c>
      <c r="AT37" s="380">
        <f>SUMIFS(REC!F:F,REC!L:L,AQ37,REC!G:G,'13'!$G$10,REC!Q:Q,1)</f>
        <v>0</v>
      </c>
      <c r="AU37" s="380">
        <f>SUMIFS('EMP ADQ'!G:G,'EMP ADQ'!M:M,AQ37,'EMP ADQ'!D:D,'EMP ADQ'!$Y$12,'EMP ADQ'!H:H,'13'!$G$10,'EMP ADQ'!Q:Q,1)</f>
        <v>0</v>
      </c>
      <c r="AV37" s="380">
        <f>SUMIFS('EMP ADQ'!G:G,'EMP ADQ'!M:M,AQ37,'EMP ADQ'!D:D,'EMP ADQ'!$Y$13,'EMP ADQ'!H:H,'13'!$G$10,'EMP ADQ'!Q:Q,1)</f>
        <v>0</v>
      </c>
      <c r="AW37" s="380">
        <f>SUMIFS('EMP CON'!G:G,'EMP CON'!M:M,'13'!AQ37,'EMP CON'!D:D,'EMP CON'!$Y$12,'EMP CON'!H:H,'13'!$G$10,'EMP CON'!Q:Q,1)</f>
        <v>0</v>
      </c>
      <c r="AX37" s="380">
        <f>SUMIFS('EMP CON'!G:G,'EMP CON'!M:M,'13'!AQ37,'EMP CON'!D:D,'EMP CON'!$Y$13,'EMP CON'!H:H,'13'!$G$10,'EMP CON'!Q:Q,1)</f>
        <v>0</v>
      </c>
      <c r="AY37" s="380">
        <f>SUMIFS('PG CAR'!H:H,'PG CAR'!N:N,'13'!AQ37,'PG CAR'!I:I,'13'!$G$10,'PG CAR'!S:S,1)</f>
        <v>0</v>
      </c>
      <c r="AZ37" s="380">
        <f>SUMIFS(TRANS!F:F,TRANS!L:L,'13'!AQ37,TRANS!D:D,'13'!$G$10,TRANS!O:O,1)</f>
        <v>0</v>
      </c>
      <c r="BA37" s="380">
        <f>SUMIFS(TRANS!F:F,TRANS!L:L,'13'!AQ37,TRANS!G:G,'13'!$G$10,TRANS!O:O,1)</f>
        <v>0</v>
      </c>
      <c r="BC37" s="382">
        <v>2042</v>
      </c>
      <c r="BD37" s="380">
        <f t="shared" si="1"/>
        <v>0</v>
      </c>
      <c r="BE37" s="380">
        <f>SUMIFS(DES!F:F,DES!L:L,AQ37,DES!Q:Q,1,DES!P:P,1)</f>
        <v>0</v>
      </c>
      <c r="BF37" s="380">
        <f>SUMIFS(REC!F:F,REC!L:L,AQ37,REC!Q:Q,1,REC!P:P,1)</f>
        <v>0</v>
      </c>
      <c r="BG37" s="380">
        <f>SUMIFS('EMP ADQ'!G:G,'EMP ADQ'!M:M,AQ37,'EMP ADQ'!D:D,'EMP ADQ'!$Y$12,'EMP ADQ'!Q:Q,1,'EMP ADQ'!P:P,1)</f>
        <v>0</v>
      </c>
      <c r="BH37" s="380">
        <f>SUMIFS('EMP ADQ'!G:G,'EMP ADQ'!M:M,AQ37,'EMP ADQ'!D:D,'EMP ADQ'!$Y$13,'EMP ADQ'!Q:Q,1,'EMP ADQ'!P:P,1)</f>
        <v>0</v>
      </c>
      <c r="BI37" s="380">
        <f>SUMIFS('EMP CON'!G:G,'EMP CON'!M:M,'13'!AQ37,'EMP CON'!D:D,'EMP CON'!$Y$12,'EMP CON'!Q:Q,1,'EMP CON'!P:P,1)</f>
        <v>0</v>
      </c>
      <c r="BJ37" s="380">
        <f>SUMIFS('EMP CON'!G:G,'EMP CON'!M:M,'13'!AQ37,'EMP CON'!D:D,'EMP CON'!$Y$13,'EMP CON'!Q:Q,1,'EMP CON'!P:P,1)</f>
        <v>0</v>
      </c>
      <c r="BK37" s="380">
        <f>SUMIFS('PG CAR'!H:H,'PG CAR'!N:N,'13'!AQ37,'PG CAR'!S:S,1,'PG CAR'!R:R,1)</f>
        <v>0</v>
      </c>
      <c r="BL37" s="380"/>
      <c r="BM37" s="274"/>
      <c r="BO37" s="382">
        <v>2042</v>
      </c>
      <c r="BP37" s="380">
        <f t="shared" si="0"/>
        <v>6626.2000000000189</v>
      </c>
      <c r="BQ37" s="380">
        <f t="shared" si="0"/>
        <v>0</v>
      </c>
      <c r="BR37" s="380">
        <f t="shared" si="0"/>
        <v>0</v>
      </c>
      <c r="BS37" s="380">
        <f t="shared" si="0"/>
        <v>0</v>
      </c>
      <c r="BT37" s="380">
        <f t="shared" si="0"/>
        <v>0</v>
      </c>
      <c r="BU37" s="380">
        <f t="shared" si="0"/>
        <v>0</v>
      </c>
      <c r="BV37" s="380">
        <f t="shared" si="0"/>
        <v>0</v>
      </c>
      <c r="BW37" s="380">
        <f t="shared" si="0"/>
        <v>0</v>
      </c>
      <c r="BX37" s="380">
        <f t="shared" si="2"/>
        <v>0</v>
      </c>
      <c r="BY37" s="380">
        <f t="shared" si="2"/>
        <v>0</v>
      </c>
    </row>
    <row r="38" spans="2:86" x14ac:dyDescent="0.25">
      <c r="B38" s="264"/>
      <c r="C38" s="264"/>
      <c r="D38" s="264"/>
      <c r="E38" s="264"/>
      <c r="F38" s="264"/>
      <c r="G38" s="264"/>
      <c r="H38" s="264"/>
      <c r="I38" s="264"/>
      <c r="J38" s="264"/>
      <c r="K38" s="264"/>
      <c r="L38" s="264"/>
      <c r="M38" s="264"/>
      <c r="N38" s="264"/>
      <c r="O38" s="264"/>
      <c r="P38" s="264"/>
      <c r="Q38" s="264"/>
      <c r="R38" s="264"/>
      <c r="S38" s="264"/>
      <c r="T38" s="264"/>
      <c r="U38" s="264"/>
      <c r="V38" s="264"/>
      <c r="W38" s="264"/>
      <c r="X38" s="264"/>
      <c r="Y38" s="264"/>
      <c r="Z38" s="264"/>
      <c r="AA38" s="264"/>
      <c r="AB38" s="264"/>
      <c r="AC38" s="264"/>
      <c r="AD38" s="264"/>
      <c r="AE38" s="264"/>
      <c r="AF38" s="264"/>
      <c r="AH38" s="382">
        <v>24</v>
      </c>
      <c r="AI38" s="379" t="s">
        <v>20</v>
      </c>
      <c r="AJ38" s="382">
        <f t="shared" si="9"/>
        <v>3</v>
      </c>
      <c r="AK38" s="379" t="s">
        <v>20</v>
      </c>
      <c r="AL38" s="382">
        <f t="shared" si="4"/>
        <v>2019</v>
      </c>
      <c r="AM38" s="385">
        <f t="shared" si="5"/>
        <v>230</v>
      </c>
      <c r="AN38" s="385">
        <f t="shared" si="6"/>
        <v>50</v>
      </c>
      <c r="AO38" s="385">
        <f t="shared" si="7"/>
        <v>5787.6999999999935</v>
      </c>
      <c r="AQ38" s="382">
        <v>2043</v>
      </c>
      <c r="AR38" s="380">
        <f t="shared" si="8"/>
        <v>6626.2000000000189</v>
      </c>
      <c r="AS38" s="380">
        <f>SUMIFS(DES!F:F,DES!L:L,AQ38,DES!G:G,'13'!$G$10,DES!Q:Q,1)</f>
        <v>0</v>
      </c>
      <c r="AT38" s="380">
        <f>SUMIFS(REC!F:F,REC!L:L,AQ38,REC!G:G,'13'!$G$10,REC!Q:Q,1)</f>
        <v>0</v>
      </c>
      <c r="AU38" s="380">
        <f>SUMIFS('EMP ADQ'!G:G,'EMP ADQ'!M:M,AQ38,'EMP ADQ'!D:D,'EMP ADQ'!$Y$12,'EMP ADQ'!H:H,'13'!$G$10,'EMP ADQ'!Q:Q,1)</f>
        <v>0</v>
      </c>
      <c r="AV38" s="380">
        <f>SUMIFS('EMP ADQ'!G:G,'EMP ADQ'!M:M,AQ38,'EMP ADQ'!D:D,'EMP ADQ'!$Y$13,'EMP ADQ'!H:H,'13'!$G$10,'EMP ADQ'!Q:Q,1)</f>
        <v>0</v>
      </c>
      <c r="AW38" s="380">
        <f>SUMIFS('EMP CON'!G:G,'EMP CON'!M:M,'13'!AQ38,'EMP CON'!D:D,'EMP CON'!$Y$12,'EMP CON'!H:H,'13'!$G$10,'EMP CON'!Q:Q,1)</f>
        <v>0</v>
      </c>
      <c r="AX38" s="380">
        <f>SUMIFS('EMP CON'!G:G,'EMP CON'!M:M,'13'!AQ38,'EMP CON'!D:D,'EMP CON'!$Y$13,'EMP CON'!H:H,'13'!$G$10,'EMP CON'!Q:Q,1)</f>
        <v>0</v>
      </c>
      <c r="AY38" s="380">
        <f>SUMIFS('PG CAR'!H:H,'PG CAR'!N:N,'13'!AQ38,'PG CAR'!I:I,'13'!$G$10,'PG CAR'!S:S,1)</f>
        <v>0</v>
      </c>
      <c r="AZ38" s="380">
        <f>SUMIFS(TRANS!F:F,TRANS!L:L,'13'!AQ38,TRANS!D:D,'13'!$G$10,TRANS!O:O,1)</f>
        <v>0</v>
      </c>
      <c r="BA38" s="380">
        <f>SUMIFS(TRANS!F:F,TRANS!L:L,'13'!AQ38,TRANS!G:G,'13'!$G$10,TRANS!O:O,1)</f>
        <v>0</v>
      </c>
      <c r="BC38" s="382">
        <v>2043</v>
      </c>
      <c r="BD38" s="380">
        <f t="shared" si="1"/>
        <v>0</v>
      </c>
      <c r="BE38" s="380">
        <f>SUMIFS(DES!F:F,DES!L:L,AQ38,DES!Q:Q,1,DES!P:P,1)</f>
        <v>0</v>
      </c>
      <c r="BF38" s="380">
        <f>SUMIFS(REC!F:F,REC!L:L,AQ38,REC!Q:Q,1,REC!P:P,1)</f>
        <v>0</v>
      </c>
      <c r="BG38" s="380">
        <f>SUMIFS('EMP ADQ'!G:G,'EMP ADQ'!M:M,AQ38,'EMP ADQ'!D:D,'EMP ADQ'!$Y$12,'EMP ADQ'!Q:Q,1,'EMP ADQ'!P:P,1)</f>
        <v>0</v>
      </c>
      <c r="BH38" s="380">
        <f>SUMIFS('EMP ADQ'!G:G,'EMP ADQ'!M:M,AQ38,'EMP ADQ'!D:D,'EMP ADQ'!$Y$13,'EMP ADQ'!Q:Q,1,'EMP ADQ'!P:P,1)</f>
        <v>0</v>
      </c>
      <c r="BI38" s="380">
        <f>SUMIFS('EMP CON'!G:G,'EMP CON'!M:M,'13'!AQ38,'EMP CON'!D:D,'EMP CON'!$Y$12,'EMP CON'!Q:Q,1,'EMP CON'!P:P,1)</f>
        <v>0</v>
      </c>
      <c r="BJ38" s="380">
        <f>SUMIFS('EMP CON'!G:G,'EMP CON'!M:M,'13'!AQ38,'EMP CON'!D:D,'EMP CON'!$Y$13,'EMP CON'!Q:Q,1,'EMP CON'!P:P,1)</f>
        <v>0</v>
      </c>
      <c r="BK38" s="380">
        <f>SUMIFS('PG CAR'!H:H,'PG CAR'!N:N,'13'!AQ38,'PG CAR'!S:S,1,'PG CAR'!R:R,1)</f>
        <v>0</v>
      </c>
      <c r="BL38" s="380"/>
      <c r="BM38" s="274"/>
      <c r="BO38" s="382">
        <v>2043</v>
      </c>
      <c r="BP38" s="380">
        <f t="shared" si="0"/>
        <v>6626.2000000000189</v>
      </c>
      <c r="BQ38" s="380">
        <f t="shared" si="0"/>
        <v>0</v>
      </c>
      <c r="BR38" s="380">
        <f t="shared" si="0"/>
        <v>0</v>
      </c>
      <c r="BS38" s="380">
        <f t="shared" si="0"/>
        <v>0</v>
      </c>
      <c r="BT38" s="380">
        <f t="shared" si="0"/>
        <v>0</v>
      </c>
      <c r="BU38" s="380">
        <f t="shared" si="0"/>
        <v>0</v>
      </c>
      <c r="BV38" s="380">
        <f t="shared" si="0"/>
        <v>0</v>
      </c>
      <c r="BW38" s="380">
        <f t="shared" si="0"/>
        <v>0</v>
      </c>
      <c r="BX38" s="380">
        <f t="shared" si="2"/>
        <v>0</v>
      </c>
      <c r="BY38" s="380">
        <f t="shared" si="2"/>
        <v>0</v>
      </c>
      <c r="CD38" s="382" t="s">
        <v>63</v>
      </c>
    </row>
    <row r="39" spans="2:86" x14ac:dyDescent="0.25">
      <c r="B39" s="264"/>
      <c r="C39" s="264"/>
      <c r="D39" s="264"/>
      <c r="E39" s="264"/>
      <c r="F39" s="264"/>
      <c r="G39" s="264"/>
      <c r="H39" s="264"/>
      <c r="I39" s="264"/>
      <c r="J39" s="264"/>
      <c r="K39" s="264"/>
      <c r="L39" s="264"/>
      <c r="M39" s="264"/>
      <c r="N39" s="264"/>
      <c r="O39" s="264"/>
      <c r="P39" s="264"/>
      <c r="Q39" s="264"/>
      <c r="R39" s="264"/>
      <c r="S39" s="264"/>
      <c r="T39" s="264"/>
      <c r="U39" s="264"/>
      <c r="V39" s="264"/>
      <c r="W39" s="264"/>
      <c r="X39" s="264"/>
      <c r="Y39" s="264"/>
      <c r="Z39" s="264"/>
      <c r="AA39" s="264"/>
      <c r="AB39" s="264"/>
      <c r="AC39" s="264"/>
      <c r="AD39" s="264"/>
      <c r="AE39" s="264"/>
      <c r="AF39" s="264"/>
      <c r="AH39" s="382">
        <v>25</v>
      </c>
      <c r="AI39" s="379" t="s">
        <v>20</v>
      </c>
      <c r="AJ39" s="382">
        <f t="shared" si="9"/>
        <v>3</v>
      </c>
      <c r="AK39" s="379" t="s">
        <v>20</v>
      </c>
      <c r="AL39" s="382">
        <f t="shared" si="4"/>
        <v>2019</v>
      </c>
      <c r="AM39" s="385">
        <f t="shared" si="5"/>
        <v>0</v>
      </c>
      <c r="AN39" s="385">
        <f t="shared" si="6"/>
        <v>0</v>
      </c>
      <c r="AO39" s="385">
        <f t="shared" si="7"/>
        <v>5787.6999999999935</v>
      </c>
      <c r="AQ39" s="382">
        <v>2044</v>
      </c>
      <c r="AR39" s="380">
        <f t="shared" si="8"/>
        <v>6626.2000000000189</v>
      </c>
      <c r="AS39" s="380">
        <f>SUMIFS(DES!F:F,DES!L:L,AQ39,DES!G:G,'13'!$G$10,DES!Q:Q,1)</f>
        <v>0</v>
      </c>
      <c r="AT39" s="380">
        <f>SUMIFS(REC!F:F,REC!L:L,AQ39,REC!G:G,'13'!$G$10,REC!Q:Q,1)</f>
        <v>0</v>
      </c>
      <c r="AU39" s="380">
        <f>SUMIFS('EMP ADQ'!G:G,'EMP ADQ'!M:M,AQ39,'EMP ADQ'!D:D,'EMP ADQ'!$Y$12,'EMP ADQ'!H:H,'13'!$G$10,'EMP ADQ'!Q:Q,1)</f>
        <v>0</v>
      </c>
      <c r="AV39" s="380">
        <f>SUMIFS('EMP ADQ'!G:G,'EMP ADQ'!M:M,AQ39,'EMP ADQ'!D:D,'EMP ADQ'!$Y$13,'EMP ADQ'!H:H,'13'!$G$10,'EMP ADQ'!Q:Q,1)</f>
        <v>0</v>
      </c>
      <c r="AW39" s="380">
        <f>SUMIFS('EMP CON'!G:G,'EMP CON'!M:M,'13'!AQ39,'EMP CON'!D:D,'EMP CON'!$Y$12,'EMP CON'!H:H,'13'!$G$10,'EMP CON'!Q:Q,1)</f>
        <v>0</v>
      </c>
      <c r="AX39" s="380">
        <f>SUMIFS('EMP CON'!G:G,'EMP CON'!M:M,'13'!AQ39,'EMP CON'!D:D,'EMP CON'!$Y$13,'EMP CON'!H:H,'13'!$G$10,'EMP CON'!Q:Q,1)</f>
        <v>0</v>
      </c>
      <c r="AY39" s="380">
        <f>SUMIFS('PG CAR'!H:H,'PG CAR'!N:N,'13'!AQ39,'PG CAR'!I:I,'13'!$G$10,'PG CAR'!S:S,1)</f>
        <v>0</v>
      </c>
      <c r="AZ39" s="380">
        <f>SUMIFS(TRANS!F:F,TRANS!L:L,'13'!AQ39,TRANS!D:D,'13'!$G$10,TRANS!O:O,1)</f>
        <v>0</v>
      </c>
      <c r="BA39" s="380">
        <f>SUMIFS(TRANS!F:F,TRANS!L:L,'13'!AQ39,TRANS!G:G,'13'!$G$10,TRANS!O:O,1)</f>
        <v>0</v>
      </c>
      <c r="BC39" s="382">
        <v>2044</v>
      </c>
      <c r="BD39" s="380">
        <f t="shared" si="1"/>
        <v>0</v>
      </c>
      <c r="BE39" s="380">
        <f>SUMIFS(DES!F:F,DES!L:L,AQ39,DES!Q:Q,1,DES!P:P,1)</f>
        <v>0</v>
      </c>
      <c r="BF39" s="380">
        <f>SUMIFS(REC!F:F,REC!L:L,AQ39,REC!Q:Q,1,REC!P:P,1)</f>
        <v>0</v>
      </c>
      <c r="BG39" s="380">
        <f>SUMIFS('EMP ADQ'!G:G,'EMP ADQ'!M:M,AQ39,'EMP ADQ'!D:D,'EMP ADQ'!$Y$12,'EMP ADQ'!Q:Q,1,'EMP ADQ'!P:P,1)</f>
        <v>0</v>
      </c>
      <c r="BH39" s="380">
        <f>SUMIFS('EMP ADQ'!G:G,'EMP ADQ'!M:M,AQ39,'EMP ADQ'!D:D,'EMP ADQ'!$Y$13,'EMP ADQ'!Q:Q,1,'EMP ADQ'!P:P,1)</f>
        <v>0</v>
      </c>
      <c r="BI39" s="380">
        <f>SUMIFS('EMP CON'!G:G,'EMP CON'!M:M,'13'!AQ39,'EMP CON'!D:D,'EMP CON'!$Y$12,'EMP CON'!Q:Q,1,'EMP CON'!P:P,1)</f>
        <v>0</v>
      </c>
      <c r="BJ39" s="380">
        <f>SUMIFS('EMP CON'!G:G,'EMP CON'!M:M,'13'!AQ39,'EMP CON'!D:D,'EMP CON'!$Y$13,'EMP CON'!Q:Q,1,'EMP CON'!P:P,1)</f>
        <v>0</v>
      </c>
      <c r="BK39" s="380">
        <f>SUMIFS('PG CAR'!H:H,'PG CAR'!N:N,'13'!AQ39,'PG CAR'!S:S,1,'PG CAR'!R:R,1)</f>
        <v>0</v>
      </c>
      <c r="BL39" s="380"/>
      <c r="BM39" s="274"/>
      <c r="BO39" s="382">
        <v>2044</v>
      </c>
      <c r="BP39" s="380">
        <f t="shared" si="0"/>
        <v>6626.2000000000189</v>
      </c>
      <c r="BQ39" s="380">
        <f t="shared" si="0"/>
        <v>0</v>
      </c>
      <c r="BR39" s="380">
        <f t="shared" si="0"/>
        <v>0</v>
      </c>
      <c r="BS39" s="380">
        <f t="shared" si="0"/>
        <v>0</v>
      </c>
      <c r="BT39" s="380">
        <f t="shared" si="0"/>
        <v>0</v>
      </c>
      <c r="BU39" s="380">
        <f t="shared" si="0"/>
        <v>0</v>
      </c>
      <c r="BV39" s="380">
        <f t="shared" si="0"/>
        <v>0</v>
      </c>
      <c r="BW39" s="380">
        <f t="shared" si="0"/>
        <v>0</v>
      </c>
      <c r="BX39" s="380">
        <f t="shared" si="2"/>
        <v>0</v>
      </c>
      <c r="BY39" s="380">
        <f t="shared" si="2"/>
        <v>0</v>
      </c>
      <c r="CD39" s="382">
        <f>VLOOKUP(J10,CD16:CE27,2,0)</f>
        <v>3</v>
      </c>
    </row>
    <row r="40" spans="2:86" x14ac:dyDescent="0.25"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4"/>
      <c r="P40" s="264"/>
      <c r="Q40" s="264"/>
      <c r="R40" s="264"/>
      <c r="S40" s="264"/>
      <c r="T40" s="264"/>
      <c r="U40" s="264"/>
      <c r="V40" s="264"/>
      <c r="W40" s="264"/>
      <c r="X40" s="264"/>
      <c r="Y40" s="264"/>
      <c r="Z40" s="264"/>
      <c r="AA40" s="264"/>
      <c r="AB40" s="264"/>
      <c r="AC40" s="264"/>
      <c r="AD40" s="264"/>
      <c r="AE40" s="264"/>
      <c r="AF40" s="264"/>
      <c r="AH40" s="382">
        <v>26</v>
      </c>
      <c r="AI40" s="379" t="s">
        <v>20</v>
      </c>
      <c r="AJ40" s="382">
        <f t="shared" si="9"/>
        <v>3</v>
      </c>
      <c r="AK40" s="379" t="s">
        <v>20</v>
      </c>
      <c r="AL40" s="382">
        <f t="shared" si="4"/>
        <v>2019</v>
      </c>
      <c r="AM40" s="385">
        <f t="shared" si="5"/>
        <v>480</v>
      </c>
      <c r="AN40" s="385">
        <f t="shared" si="6"/>
        <v>0</v>
      </c>
      <c r="AO40" s="385">
        <f t="shared" si="7"/>
        <v>6267.6999999999935</v>
      </c>
      <c r="AQ40" s="382">
        <v>2045</v>
      </c>
      <c r="AR40" s="380">
        <f t="shared" si="8"/>
        <v>6626.2000000000189</v>
      </c>
      <c r="AS40" s="380">
        <f>SUMIFS(DES!F:F,DES!L:L,AQ40,DES!G:G,'13'!$G$10,DES!Q:Q,1)</f>
        <v>0</v>
      </c>
      <c r="AT40" s="380">
        <f>SUMIFS(REC!F:F,REC!L:L,AQ40,REC!G:G,'13'!$G$10,REC!Q:Q,1)</f>
        <v>0</v>
      </c>
      <c r="AU40" s="380">
        <f>SUMIFS('EMP ADQ'!G:G,'EMP ADQ'!M:M,AQ40,'EMP ADQ'!D:D,'EMP ADQ'!$Y$12,'EMP ADQ'!H:H,'13'!$G$10,'EMP ADQ'!Q:Q,1)</f>
        <v>0</v>
      </c>
      <c r="AV40" s="380">
        <f>SUMIFS('EMP ADQ'!G:G,'EMP ADQ'!M:M,AQ40,'EMP ADQ'!D:D,'EMP ADQ'!$Y$13,'EMP ADQ'!H:H,'13'!$G$10,'EMP ADQ'!Q:Q,1)</f>
        <v>0</v>
      </c>
      <c r="AW40" s="380">
        <f>SUMIFS('EMP CON'!G:G,'EMP CON'!M:M,'13'!AQ40,'EMP CON'!D:D,'EMP CON'!$Y$12,'EMP CON'!H:H,'13'!$G$10,'EMP CON'!Q:Q,1)</f>
        <v>0</v>
      </c>
      <c r="AX40" s="380">
        <f>SUMIFS('EMP CON'!G:G,'EMP CON'!M:M,'13'!AQ40,'EMP CON'!D:D,'EMP CON'!$Y$13,'EMP CON'!H:H,'13'!$G$10,'EMP CON'!Q:Q,1)</f>
        <v>0</v>
      </c>
      <c r="AY40" s="380">
        <f>SUMIFS('PG CAR'!H:H,'PG CAR'!N:N,'13'!AQ40,'PG CAR'!I:I,'13'!$G$10,'PG CAR'!S:S,1)</f>
        <v>0</v>
      </c>
      <c r="AZ40" s="380">
        <f>SUMIFS(TRANS!F:F,TRANS!L:L,'13'!AQ40,TRANS!D:D,'13'!$G$10,TRANS!O:O,1)</f>
        <v>0</v>
      </c>
      <c r="BA40" s="380">
        <f>SUMIFS(TRANS!F:F,TRANS!L:L,'13'!AQ40,TRANS!G:G,'13'!$G$10,TRANS!O:O,1)</f>
        <v>0</v>
      </c>
      <c r="BC40" s="382">
        <v>2045</v>
      </c>
      <c r="BD40" s="380">
        <f t="shared" si="1"/>
        <v>0</v>
      </c>
      <c r="BE40" s="380">
        <f>SUMIFS(DES!F:F,DES!L:L,AQ40,DES!Q:Q,1,DES!P:P,1)</f>
        <v>0</v>
      </c>
      <c r="BF40" s="380">
        <f>SUMIFS(REC!F:F,REC!L:L,AQ40,REC!Q:Q,1,REC!P:P,1)</f>
        <v>0</v>
      </c>
      <c r="BG40" s="380">
        <f>SUMIFS('EMP ADQ'!G:G,'EMP ADQ'!M:M,AQ40,'EMP ADQ'!D:D,'EMP ADQ'!$Y$12,'EMP ADQ'!Q:Q,1,'EMP ADQ'!P:P,1)</f>
        <v>0</v>
      </c>
      <c r="BH40" s="380">
        <f>SUMIFS('EMP ADQ'!G:G,'EMP ADQ'!M:M,AQ40,'EMP ADQ'!D:D,'EMP ADQ'!$Y$13,'EMP ADQ'!Q:Q,1,'EMP ADQ'!P:P,1)</f>
        <v>0</v>
      </c>
      <c r="BI40" s="380">
        <f>SUMIFS('EMP CON'!G:G,'EMP CON'!M:M,'13'!AQ40,'EMP CON'!D:D,'EMP CON'!$Y$12,'EMP CON'!Q:Q,1,'EMP CON'!P:P,1)</f>
        <v>0</v>
      </c>
      <c r="BJ40" s="380">
        <f>SUMIFS('EMP CON'!G:G,'EMP CON'!M:M,'13'!AQ40,'EMP CON'!D:D,'EMP CON'!$Y$13,'EMP CON'!Q:Q,1,'EMP CON'!P:P,1)</f>
        <v>0</v>
      </c>
      <c r="BK40" s="380">
        <f>SUMIFS('PG CAR'!H:H,'PG CAR'!N:N,'13'!AQ40,'PG CAR'!S:S,1,'PG CAR'!R:R,1)</f>
        <v>0</v>
      </c>
      <c r="BL40" s="380"/>
      <c r="BM40" s="274"/>
      <c r="BO40" s="382">
        <v>2045</v>
      </c>
      <c r="BP40" s="380">
        <f t="shared" si="0"/>
        <v>6626.2000000000189</v>
      </c>
      <c r="BQ40" s="380">
        <f t="shared" si="0"/>
        <v>0</v>
      </c>
      <c r="BR40" s="380">
        <f t="shared" si="0"/>
        <v>0</v>
      </c>
      <c r="BS40" s="380">
        <f t="shared" si="0"/>
        <v>0</v>
      </c>
      <c r="BT40" s="380">
        <f t="shared" si="0"/>
        <v>0</v>
      </c>
      <c r="BU40" s="380">
        <f t="shared" si="0"/>
        <v>0</v>
      </c>
      <c r="BV40" s="380">
        <f t="shared" si="0"/>
        <v>0</v>
      </c>
      <c r="BW40" s="380">
        <f t="shared" si="0"/>
        <v>0</v>
      </c>
      <c r="BX40" s="380">
        <f t="shared" si="2"/>
        <v>0</v>
      </c>
      <c r="BY40" s="380">
        <f t="shared" si="2"/>
        <v>0</v>
      </c>
    </row>
    <row r="41" spans="2:86" x14ac:dyDescent="0.25">
      <c r="B41" s="264"/>
      <c r="C41" s="264"/>
      <c r="D41" s="264"/>
      <c r="E41" s="264"/>
      <c r="F41" s="264"/>
      <c r="G41" s="264"/>
      <c r="H41" s="264"/>
      <c r="I41" s="264"/>
      <c r="J41" s="264"/>
      <c r="K41" s="264"/>
      <c r="L41" s="264"/>
      <c r="M41" s="264"/>
      <c r="N41" s="264"/>
      <c r="O41" s="264"/>
      <c r="P41" s="264"/>
      <c r="Q41" s="264"/>
      <c r="R41" s="264"/>
      <c r="S41" s="264"/>
      <c r="T41" s="264"/>
      <c r="U41" s="264"/>
      <c r="V41" s="264"/>
      <c r="W41" s="264"/>
      <c r="X41" s="264"/>
      <c r="Y41" s="264"/>
      <c r="Z41" s="264"/>
      <c r="AA41" s="264"/>
      <c r="AB41" s="264"/>
      <c r="AC41" s="264"/>
      <c r="AD41" s="264"/>
      <c r="AE41" s="264"/>
      <c r="AF41" s="264"/>
      <c r="AH41" s="382">
        <v>27</v>
      </c>
      <c r="AI41" s="379" t="s">
        <v>20</v>
      </c>
      <c r="AJ41" s="382">
        <f t="shared" si="9"/>
        <v>3</v>
      </c>
      <c r="AK41" s="379" t="s">
        <v>20</v>
      </c>
      <c r="AL41" s="382">
        <f t="shared" si="4"/>
        <v>2019</v>
      </c>
      <c r="AM41" s="385">
        <f t="shared" si="5"/>
        <v>0</v>
      </c>
      <c r="AN41" s="385">
        <f t="shared" si="6"/>
        <v>214</v>
      </c>
      <c r="AO41" s="385">
        <f t="shared" si="7"/>
        <v>6053.6999999999935</v>
      </c>
      <c r="AQ41" s="382">
        <v>2046</v>
      </c>
      <c r="AR41" s="380">
        <f t="shared" si="8"/>
        <v>6626.2000000000189</v>
      </c>
      <c r="AS41" s="380">
        <f>SUMIFS(DES!F:F,DES!L:L,AQ41,DES!G:G,'13'!$G$10,DES!Q:Q,1)</f>
        <v>0</v>
      </c>
      <c r="AT41" s="380">
        <f>SUMIFS(REC!F:F,REC!L:L,AQ41,REC!G:G,'13'!$G$10,REC!Q:Q,1)</f>
        <v>0</v>
      </c>
      <c r="AU41" s="380">
        <f>SUMIFS('EMP ADQ'!G:G,'EMP ADQ'!M:M,AQ41,'EMP ADQ'!D:D,'EMP ADQ'!$Y$12,'EMP ADQ'!H:H,'13'!$G$10,'EMP ADQ'!Q:Q,1)</f>
        <v>0</v>
      </c>
      <c r="AV41" s="380">
        <f>SUMIFS('EMP ADQ'!G:G,'EMP ADQ'!M:M,AQ41,'EMP ADQ'!D:D,'EMP ADQ'!$Y$13,'EMP ADQ'!H:H,'13'!$G$10,'EMP ADQ'!Q:Q,1)</f>
        <v>0</v>
      </c>
      <c r="AW41" s="380">
        <f>SUMIFS('EMP CON'!G:G,'EMP CON'!M:M,'13'!AQ41,'EMP CON'!D:D,'EMP CON'!$Y$12,'EMP CON'!H:H,'13'!$G$10,'EMP CON'!Q:Q,1)</f>
        <v>0</v>
      </c>
      <c r="AX41" s="380">
        <f>SUMIFS('EMP CON'!G:G,'EMP CON'!M:M,'13'!AQ41,'EMP CON'!D:D,'EMP CON'!$Y$13,'EMP CON'!H:H,'13'!$G$10,'EMP CON'!Q:Q,1)</f>
        <v>0</v>
      </c>
      <c r="AY41" s="380">
        <f>SUMIFS('PG CAR'!H:H,'PG CAR'!N:N,'13'!AQ41,'PG CAR'!I:I,'13'!$G$10,'PG CAR'!S:S,1)</f>
        <v>0</v>
      </c>
      <c r="AZ41" s="380">
        <f>SUMIFS(TRANS!F:F,TRANS!L:L,'13'!AQ41,TRANS!D:D,'13'!$G$10,TRANS!O:O,1)</f>
        <v>0</v>
      </c>
      <c r="BA41" s="380">
        <f>SUMIFS(TRANS!F:F,TRANS!L:L,'13'!AQ41,TRANS!G:G,'13'!$G$10,TRANS!O:O,1)</f>
        <v>0</v>
      </c>
      <c r="BC41" s="382">
        <v>2046</v>
      </c>
      <c r="BD41" s="380">
        <f t="shared" si="1"/>
        <v>0</v>
      </c>
      <c r="BE41" s="380">
        <f>SUMIFS(DES!F:F,DES!L:L,AQ41,DES!Q:Q,1,DES!P:P,1)</f>
        <v>0</v>
      </c>
      <c r="BF41" s="380">
        <f>SUMIFS(REC!F:F,REC!L:L,AQ41,REC!Q:Q,1,REC!P:P,1)</f>
        <v>0</v>
      </c>
      <c r="BG41" s="380">
        <f>SUMIFS('EMP ADQ'!G:G,'EMP ADQ'!M:M,AQ41,'EMP ADQ'!D:D,'EMP ADQ'!$Y$12,'EMP ADQ'!Q:Q,1,'EMP ADQ'!P:P,1)</f>
        <v>0</v>
      </c>
      <c r="BH41" s="380">
        <f>SUMIFS('EMP ADQ'!G:G,'EMP ADQ'!M:M,AQ41,'EMP ADQ'!D:D,'EMP ADQ'!$Y$13,'EMP ADQ'!Q:Q,1,'EMP ADQ'!P:P,1)</f>
        <v>0</v>
      </c>
      <c r="BI41" s="380">
        <f>SUMIFS('EMP CON'!G:G,'EMP CON'!M:M,'13'!AQ41,'EMP CON'!D:D,'EMP CON'!$Y$12,'EMP CON'!Q:Q,1,'EMP CON'!P:P,1)</f>
        <v>0</v>
      </c>
      <c r="BJ41" s="380">
        <f>SUMIFS('EMP CON'!G:G,'EMP CON'!M:M,'13'!AQ41,'EMP CON'!D:D,'EMP CON'!$Y$13,'EMP CON'!Q:Q,1,'EMP CON'!P:P,1)</f>
        <v>0</v>
      </c>
      <c r="BK41" s="380">
        <f>SUMIFS('PG CAR'!H:H,'PG CAR'!N:N,'13'!AQ41,'PG CAR'!S:S,1,'PG CAR'!R:R,1)</f>
        <v>0</v>
      </c>
      <c r="BL41" s="380"/>
      <c r="BM41" s="274"/>
      <c r="BO41" s="382">
        <v>2046</v>
      </c>
      <c r="BP41" s="380">
        <f t="shared" si="0"/>
        <v>6626.2000000000189</v>
      </c>
      <c r="BQ41" s="380">
        <f t="shared" si="0"/>
        <v>0</v>
      </c>
      <c r="BR41" s="380">
        <f t="shared" si="0"/>
        <v>0</v>
      </c>
      <c r="BS41" s="380">
        <f t="shared" si="0"/>
        <v>0</v>
      </c>
      <c r="BT41" s="380">
        <f t="shared" si="0"/>
        <v>0</v>
      </c>
      <c r="BU41" s="380">
        <f t="shared" si="0"/>
        <v>0</v>
      </c>
      <c r="BV41" s="380">
        <f t="shared" si="0"/>
        <v>0</v>
      </c>
      <c r="BW41" s="380">
        <f t="shared" si="0"/>
        <v>0</v>
      </c>
      <c r="BX41" s="380">
        <f t="shared" si="2"/>
        <v>0</v>
      </c>
      <c r="BY41" s="380">
        <f t="shared" si="2"/>
        <v>0</v>
      </c>
    </row>
    <row r="42" spans="2:86" x14ac:dyDescent="0.25">
      <c r="B42" s="264"/>
      <c r="C42" s="264"/>
      <c r="D42" s="264"/>
      <c r="E42" s="264"/>
      <c r="F42" s="264"/>
      <c r="G42" s="264"/>
      <c r="H42" s="264"/>
      <c r="I42" s="264"/>
      <c r="J42" s="264"/>
      <c r="K42" s="264"/>
      <c r="L42" s="264"/>
      <c r="M42" s="264"/>
      <c r="N42" s="264"/>
      <c r="O42" s="264"/>
      <c r="P42" s="264"/>
      <c r="Q42" s="264"/>
      <c r="R42" s="264"/>
      <c r="S42" s="264"/>
      <c r="T42" s="264"/>
      <c r="U42" s="264"/>
      <c r="V42" s="264"/>
      <c r="W42" s="264"/>
      <c r="X42" s="264"/>
      <c r="Y42" s="264"/>
      <c r="Z42" s="264"/>
      <c r="AA42" s="264"/>
      <c r="AB42" s="264"/>
      <c r="AC42" s="264"/>
      <c r="AD42" s="264"/>
      <c r="AE42" s="264"/>
      <c r="AF42" s="264"/>
      <c r="AH42" s="382">
        <v>28</v>
      </c>
      <c r="AI42" s="379" t="s">
        <v>20</v>
      </c>
      <c r="AJ42" s="382">
        <f t="shared" si="9"/>
        <v>3</v>
      </c>
      <c r="AK42" s="379" t="s">
        <v>20</v>
      </c>
      <c r="AL42" s="382">
        <f t="shared" si="4"/>
        <v>2019</v>
      </c>
      <c r="AM42" s="385">
        <f t="shared" si="5"/>
        <v>150</v>
      </c>
      <c r="AN42" s="385">
        <f t="shared" si="6"/>
        <v>665</v>
      </c>
      <c r="AO42" s="385">
        <f t="shared" si="7"/>
        <v>5538.6999999999935</v>
      </c>
      <c r="AQ42" s="382">
        <v>2047</v>
      </c>
      <c r="AR42" s="380">
        <f t="shared" si="8"/>
        <v>6626.2000000000189</v>
      </c>
      <c r="AS42" s="380">
        <f>SUMIFS(DES!F:F,DES!L:L,AQ42,DES!G:G,'13'!$G$10,DES!Q:Q,1)</f>
        <v>0</v>
      </c>
      <c r="AT42" s="380">
        <f>SUMIFS(REC!F:F,REC!L:L,AQ42,REC!G:G,'13'!$G$10,REC!Q:Q,1)</f>
        <v>0</v>
      </c>
      <c r="AU42" s="380">
        <f>SUMIFS('EMP ADQ'!G:G,'EMP ADQ'!M:M,AQ42,'EMP ADQ'!D:D,'EMP ADQ'!$Y$12,'EMP ADQ'!H:H,'13'!$G$10,'EMP ADQ'!Q:Q,1)</f>
        <v>0</v>
      </c>
      <c r="AV42" s="380">
        <f>SUMIFS('EMP ADQ'!G:G,'EMP ADQ'!M:M,AQ42,'EMP ADQ'!D:D,'EMP ADQ'!$Y$13,'EMP ADQ'!H:H,'13'!$G$10,'EMP ADQ'!Q:Q,1)</f>
        <v>0</v>
      </c>
      <c r="AW42" s="380">
        <f>SUMIFS('EMP CON'!G:G,'EMP CON'!M:M,'13'!AQ42,'EMP CON'!D:D,'EMP CON'!$Y$12,'EMP CON'!H:H,'13'!$G$10,'EMP CON'!Q:Q,1)</f>
        <v>0</v>
      </c>
      <c r="AX42" s="380">
        <f>SUMIFS('EMP CON'!G:G,'EMP CON'!M:M,'13'!AQ42,'EMP CON'!D:D,'EMP CON'!$Y$13,'EMP CON'!H:H,'13'!$G$10,'EMP CON'!Q:Q,1)</f>
        <v>0</v>
      </c>
      <c r="AY42" s="380">
        <f>SUMIFS('PG CAR'!H:H,'PG CAR'!N:N,'13'!AQ42,'PG CAR'!I:I,'13'!$G$10,'PG CAR'!S:S,1)</f>
        <v>0</v>
      </c>
      <c r="AZ42" s="380">
        <f>SUMIFS(TRANS!F:F,TRANS!L:L,'13'!AQ42,TRANS!D:D,'13'!$G$10,TRANS!O:O,1)</f>
        <v>0</v>
      </c>
      <c r="BA42" s="380">
        <f>SUMIFS(TRANS!F:F,TRANS!L:L,'13'!AQ42,TRANS!G:G,'13'!$G$10,TRANS!O:O,1)</f>
        <v>0</v>
      </c>
      <c r="BC42" s="382">
        <v>2047</v>
      </c>
      <c r="BD42" s="380">
        <f t="shared" si="1"/>
        <v>0</v>
      </c>
      <c r="BE42" s="380">
        <f>SUMIFS(DES!F:F,DES!L:L,AQ42,DES!Q:Q,1,DES!P:P,1)</f>
        <v>0</v>
      </c>
      <c r="BF42" s="380">
        <f>SUMIFS(REC!F:F,REC!L:L,AQ42,REC!Q:Q,1,REC!P:P,1)</f>
        <v>0</v>
      </c>
      <c r="BG42" s="380">
        <f>SUMIFS('EMP ADQ'!G:G,'EMP ADQ'!M:M,AQ42,'EMP ADQ'!D:D,'EMP ADQ'!$Y$12,'EMP ADQ'!Q:Q,1,'EMP ADQ'!P:P,1)</f>
        <v>0</v>
      </c>
      <c r="BH42" s="380">
        <f>SUMIFS('EMP ADQ'!G:G,'EMP ADQ'!M:M,AQ42,'EMP ADQ'!D:D,'EMP ADQ'!$Y$13,'EMP ADQ'!Q:Q,1,'EMP ADQ'!P:P,1)</f>
        <v>0</v>
      </c>
      <c r="BI42" s="380">
        <f>SUMIFS('EMP CON'!G:G,'EMP CON'!M:M,'13'!AQ42,'EMP CON'!D:D,'EMP CON'!$Y$12,'EMP CON'!Q:Q,1,'EMP CON'!P:P,1)</f>
        <v>0</v>
      </c>
      <c r="BJ42" s="380">
        <f>SUMIFS('EMP CON'!G:G,'EMP CON'!M:M,'13'!AQ42,'EMP CON'!D:D,'EMP CON'!$Y$13,'EMP CON'!Q:Q,1,'EMP CON'!P:P,1)</f>
        <v>0</v>
      </c>
      <c r="BK42" s="380">
        <f>SUMIFS('PG CAR'!H:H,'PG CAR'!N:N,'13'!AQ42,'PG CAR'!S:S,1,'PG CAR'!R:R,1)</f>
        <v>0</v>
      </c>
      <c r="BL42" s="380"/>
      <c r="BM42" s="274"/>
      <c r="BO42" s="382">
        <v>2047</v>
      </c>
      <c r="BP42" s="380">
        <f t="shared" si="0"/>
        <v>6626.2000000000189</v>
      </c>
      <c r="BQ42" s="380">
        <f t="shared" si="0"/>
        <v>0</v>
      </c>
      <c r="BR42" s="380">
        <f t="shared" si="0"/>
        <v>0</v>
      </c>
      <c r="BS42" s="380">
        <f t="shared" si="0"/>
        <v>0</v>
      </c>
      <c r="BT42" s="380">
        <f t="shared" si="0"/>
        <v>0</v>
      </c>
      <c r="BU42" s="380">
        <f t="shared" si="0"/>
        <v>0</v>
      </c>
      <c r="BV42" s="380">
        <f t="shared" si="0"/>
        <v>0</v>
      </c>
      <c r="BW42" s="380">
        <f t="shared" si="0"/>
        <v>0</v>
      </c>
      <c r="BX42" s="380">
        <f t="shared" si="2"/>
        <v>0</v>
      </c>
      <c r="BY42" s="380">
        <f t="shared" si="2"/>
        <v>0</v>
      </c>
    </row>
    <row r="43" spans="2:86" x14ac:dyDescent="0.25">
      <c r="B43" s="264"/>
      <c r="C43" s="264"/>
      <c r="D43" s="264"/>
      <c r="E43" s="264"/>
      <c r="F43" s="264"/>
      <c r="G43" s="264"/>
      <c r="H43" s="264"/>
      <c r="I43" s="264"/>
      <c r="J43" s="264"/>
      <c r="K43" s="264"/>
      <c r="L43" s="264"/>
      <c r="M43" s="264"/>
      <c r="N43" s="264"/>
      <c r="O43" s="264"/>
      <c r="P43" s="264"/>
      <c r="Q43" s="264"/>
      <c r="R43" s="264"/>
      <c r="S43" s="264"/>
      <c r="T43" s="264"/>
      <c r="U43" s="264"/>
      <c r="V43" s="264"/>
      <c r="W43" s="264"/>
      <c r="X43" s="264"/>
      <c r="Y43" s="264"/>
      <c r="Z43" s="264"/>
      <c r="AA43" s="264"/>
      <c r="AB43" s="264"/>
      <c r="AC43" s="264"/>
      <c r="AD43" s="264"/>
      <c r="AE43" s="264"/>
      <c r="AF43" s="264"/>
      <c r="AH43" s="382">
        <v>29</v>
      </c>
      <c r="AI43" s="379" t="s">
        <v>20</v>
      </c>
      <c r="AJ43" s="382">
        <f t="shared" si="9"/>
        <v>3</v>
      </c>
      <c r="AK43" s="379" t="s">
        <v>20</v>
      </c>
      <c r="AL43" s="382">
        <f t="shared" si="4"/>
        <v>2019</v>
      </c>
      <c r="AM43" s="385">
        <f t="shared" si="5"/>
        <v>0</v>
      </c>
      <c r="AN43" s="385">
        <f t="shared" si="6"/>
        <v>0</v>
      </c>
      <c r="AO43" s="385">
        <f t="shared" si="7"/>
        <v>5538.6999999999935</v>
      </c>
      <c r="AQ43" s="382">
        <v>2048</v>
      </c>
      <c r="AR43" s="380">
        <f t="shared" si="8"/>
        <v>6626.2000000000189</v>
      </c>
      <c r="AS43" s="380">
        <f>SUMIFS(DES!F:F,DES!L:L,AQ43,DES!G:G,'13'!$G$10,DES!Q:Q,1)</f>
        <v>0</v>
      </c>
      <c r="AT43" s="380">
        <f>SUMIFS(REC!F:F,REC!L:L,AQ43,REC!G:G,'13'!$G$10,REC!Q:Q,1)</f>
        <v>0</v>
      </c>
      <c r="AU43" s="380">
        <f>SUMIFS('EMP ADQ'!G:G,'EMP ADQ'!M:M,AQ43,'EMP ADQ'!D:D,'EMP ADQ'!$Y$12,'EMP ADQ'!H:H,'13'!$G$10,'EMP ADQ'!Q:Q,1)</f>
        <v>0</v>
      </c>
      <c r="AV43" s="380">
        <f>SUMIFS('EMP ADQ'!G:G,'EMP ADQ'!M:M,AQ43,'EMP ADQ'!D:D,'EMP ADQ'!$Y$13,'EMP ADQ'!H:H,'13'!$G$10,'EMP ADQ'!Q:Q,1)</f>
        <v>0</v>
      </c>
      <c r="AW43" s="380">
        <f>SUMIFS('EMP CON'!G:G,'EMP CON'!M:M,'13'!AQ43,'EMP CON'!D:D,'EMP CON'!$Y$12,'EMP CON'!H:H,'13'!$G$10,'EMP CON'!Q:Q,1)</f>
        <v>0</v>
      </c>
      <c r="AX43" s="380">
        <f>SUMIFS('EMP CON'!G:G,'EMP CON'!M:M,'13'!AQ43,'EMP CON'!D:D,'EMP CON'!$Y$13,'EMP CON'!H:H,'13'!$G$10,'EMP CON'!Q:Q,1)</f>
        <v>0</v>
      </c>
      <c r="AY43" s="380">
        <f>SUMIFS('PG CAR'!H:H,'PG CAR'!N:N,'13'!AQ43,'PG CAR'!I:I,'13'!$G$10,'PG CAR'!S:S,1)</f>
        <v>0</v>
      </c>
      <c r="AZ43" s="380">
        <f>SUMIFS(TRANS!F:F,TRANS!L:L,'13'!AQ43,TRANS!D:D,'13'!$G$10,TRANS!O:O,1)</f>
        <v>0</v>
      </c>
      <c r="BA43" s="380">
        <f>SUMIFS(TRANS!F:F,TRANS!L:L,'13'!AQ43,TRANS!G:G,'13'!$G$10,TRANS!O:O,1)</f>
        <v>0</v>
      </c>
      <c r="BC43" s="382">
        <v>2048</v>
      </c>
      <c r="BD43" s="380">
        <f t="shared" si="1"/>
        <v>0</v>
      </c>
      <c r="BE43" s="380">
        <f>SUMIFS(DES!F:F,DES!L:L,AQ43,DES!Q:Q,1,DES!P:P,1)</f>
        <v>0</v>
      </c>
      <c r="BF43" s="380">
        <f>SUMIFS(REC!F:F,REC!L:L,AQ43,REC!Q:Q,1,REC!P:P,1)</f>
        <v>0</v>
      </c>
      <c r="BG43" s="380">
        <f>SUMIFS('EMP ADQ'!G:G,'EMP ADQ'!M:M,AQ43,'EMP ADQ'!D:D,'EMP ADQ'!$Y$12,'EMP ADQ'!Q:Q,1,'EMP ADQ'!P:P,1)</f>
        <v>0</v>
      </c>
      <c r="BH43" s="380">
        <f>SUMIFS('EMP ADQ'!G:G,'EMP ADQ'!M:M,AQ43,'EMP ADQ'!D:D,'EMP ADQ'!$Y$13,'EMP ADQ'!Q:Q,1,'EMP ADQ'!P:P,1)</f>
        <v>0</v>
      </c>
      <c r="BI43" s="380">
        <f>SUMIFS('EMP CON'!G:G,'EMP CON'!M:M,'13'!AQ43,'EMP CON'!D:D,'EMP CON'!$Y$12,'EMP CON'!Q:Q,1,'EMP CON'!P:P,1)</f>
        <v>0</v>
      </c>
      <c r="BJ43" s="380">
        <f>SUMIFS('EMP CON'!G:G,'EMP CON'!M:M,'13'!AQ43,'EMP CON'!D:D,'EMP CON'!$Y$13,'EMP CON'!Q:Q,1,'EMP CON'!P:P,1)</f>
        <v>0</v>
      </c>
      <c r="BK43" s="380">
        <f>SUMIFS('PG CAR'!H:H,'PG CAR'!N:N,'13'!AQ43,'PG CAR'!S:S,1,'PG CAR'!R:R,1)</f>
        <v>0</v>
      </c>
      <c r="BL43" s="380"/>
      <c r="BM43" s="274"/>
      <c r="BO43" s="382">
        <v>2048</v>
      </c>
      <c r="BP43" s="380">
        <f t="shared" si="0"/>
        <v>6626.2000000000189</v>
      </c>
      <c r="BQ43" s="380">
        <f t="shared" si="0"/>
        <v>0</v>
      </c>
      <c r="BR43" s="380">
        <f t="shared" si="0"/>
        <v>0</v>
      </c>
      <c r="BS43" s="380">
        <f t="shared" si="0"/>
        <v>0</v>
      </c>
      <c r="BT43" s="380">
        <f t="shared" si="0"/>
        <v>0</v>
      </c>
      <c r="BU43" s="380">
        <f t="shared" si="0"/>
        <v>0</v>
      </c>
      <c r="BV43" s="380">
        <f t="shared" si="0"/>
        <v>0</v>
      </c>
      <c r="BW43" s="380">
        <f t="shared" si="0"/>
        <v>0</v>
      </c>
      <c r="BX43" s="380">
        <f t="shared" si="2"/>
        <v>0</v>
      </c>
      <c r="BY43" s="380">
        <f t="shared" si="2"/>
        <v>0</v>
      </c>
    </row>
    <row r="44" spans="2:86" x14ac:dyDescent="0.25">
      <c r="B44" s="264"/>
      <c r="C44" s="264"/>
      <c r="D44" s="264"/>
      <c r="E44" s="264"/>
      <c r="F44" s="264"/>
      <c r="G44" s="264"/>
      <c r="H44" s="264"/>
      <c r="I44" s="264"/>
      <c r="J44" s="264"/>
      <c r="K44" s="264"/>
      <c r="L44" s="264"/>
      <c r="M44" s="264"/>
      <c r="N44" s="264"/>
      <c r="O44" s="264"/>
      <c r="P44" s="264"/>
      <c r="Q44" s="264"/>
      <c r="R44" s="264"/>
      <c r="S44" s="264"/>
      <c r="T44" s="264"/>
      <c r="U44" s="264"/>
      <c r="V44" s="264"/>
      <c r="W44" s="264"/>
      <c r="X44" s="264"/>
      <c r="Y44" s="264"/>
      <c r="Z44" s="264"/>
      <c r="AA44" s="264"/>
      <c r="AB44" s="264"/>
      <c r="AC44" s="264"/>
      <c r="AD44" s="264"/>
      <c r="AE44" s="264"/>
      <c r="AF44" s="264"/>
      <c r="AH44" s="382">
        <v>30</v>
      </c>
      <c r="AI44" s="379" t="s">
        <v>20</v>
      </c>
      <c r="AJ44" s="382">
        <f t="shared" si="9"/>
        <v>3</v>
      </c>
      <c r="AK44" s="379" t="s">
        <v>20</v>
      </c>
      <c r="AL44" s="382">
        <f t="shared" si="4"/>
        <v>2019</v>
      </c>
      <c r="AM44" s="385">
        <f t="shared" si="5"/>
        <v>0</v>
      </c>
      <c r="AN44" s="385">
        <f t="shared" si="6"/>
        <v>0</v>
      </c>
      <c r="AO44" s="385">
        <f t="shared" si="7"/>
        <v>5538.6999999999935</v>
      </c>
      <c r="AQ44" s="382">
        <v>2049</v>
      </c>
      <c r="AR44" s="380">
        <f t="shared" si="8"/>
        <v>6626.2000000000189</v>
      </c>
      <c r="AS44" s="380">
        <f>SUMIFS(DES!F:F,DES!L:L,AQ44,DES!G:G,'13'!$G$10,DES!Q:Q,1)</f>
        <v>0</v>
      </c>
      <c r="AT44" s="380">
        <f>SUMIFS(REC!F:F,REC!L:L,AQ44,REC!G:G,'13'!$G$10,REC!Q:Q,1)</f>
        <v>0</v>
      </c>
      <c r="AU44" s="380">
        <f>SUMIFS('EMP ADQ'!G:G,'EMP ADQ'!M:M,AQ44,'EMP ADQ'!D:D,'EMP ADQ'!$Y$12,'EMP ADQ'!H:H,'13'!$G$10,'EMP ADQ'!Q:Q,1)</f>
        <v>0</v>
      </c>
      <c r="AV44" s="380">
        <f>SUMIFS('EMP ADQ'!G:G,'EMP ADQ'!M:M,AQ44,'EMP ADQ'!D:D,'EMP ADQ'!$Y$13,'EMP ADQ'!H:H,'13'!$G$10,'EMP ADQ'!Q:Q,1)</f>
        <v>0</v>
      </c>
      <c r="AW44" s="380">
        <f>SUMIFS('EMP CON'!G:G,'EMP CON'!M:M,'13'!AQ44,'EMP CON'!D:D,'EMP CON'!$Y$12,'EMP CON'!H:H,'13'!$G$10,'EMP CON'!Q:Q,1)</f>
        <v>0</v>
      </c>
      <c r="AX44" s="380">
        <f>SUMIFS('EMP CON'!G:G,'EMP CON'!M:M,'13'!AQ44,'EMP CON'!D:D,'EMP CON'!$Y$13,'EMP CON'!H:H,'13'!$G$10,'EMP CON'!Q:Q,1)</f>
        <v>0</v>
      </c>
      <c r="AY44" s="380">
        <f>SUMIFS('PG CAR'!H:H,'PG CAR'!N:N,'13'!AQ44,'PG CAR'!I:I,'13'!$G$10,'PG CAR'!S:S,1)</f>
        <v>0</v>
      </c>
      <c r="AZ44" s="380">
        <f>SUMIFS(TRANS!F:F,TRANS!L:L,'13'!AQ44,TRANS!D:D,'13'!$G$10,TRANS!O:O,1)</f>
        <v>0</v>
      </c>
      <c r="BA44" s="380">
        <f>SUMIFS(TRANS!F:F,TRANS!L:L,'13'!AQ44,TRANS!G:G,'13'!$G$10,TRANS!O:O,1)</f>
        <v>0</v>
      </c>
      <c r="BC44" s="382">
        <v>2049</v>
      </c>
      <c r="BD44" s="380">
        <f t="shared" si="1"/>
        <v>0</v>
      </c>
      <c r="BE44" s="380">
        <f>SUMIFS(DES!F:F,DES!L:L,AQ44,DES!Q:Q,1,DES!P:P,1)</f>
        <v>0</v>
      </c>
      <c r="BF44" s="380">
        <f>SUMIFS(REC!F:F,REC!L:L,AQ44,REC!Q:Q,1,REC!P:P,1)</f>
        <v>0</v>
      </c>
      <c r="BG44" s="380">
        <f>SUMIFS('EMP ADQ'!G:G,'EMP ADQ'!M:M,AQ44,'EMP ADQ'!D:D,'EMP ADQ'!$Y$12,'EMP ADQ'!Q:Q,1,'EMP ADQ'!P:P,1)</f>
        <v>0</v>
      </c>
      <c r="BH44" s="380">
        <f>SUMIFS('EMP ADQ'!G:G,'EMP ADQ'!M:M,AQ44,'EMP ADQ'!D:D,'EMP ADQ'!$Y$13,'EMP ADQ'!Q:Q,1,'EMP ADQ'!P:P,1)</f>
        <v>0</v>
      </c>
      <c r="BI44" s="380">
        <f>SUMIFS('EMP CON'!G:G,'EMP CON'!M:M,'13'!AQ44,'EMP CON'!D:D,'EMP CON'!$Y$12,'EMP CON'!Q:Q,1,'EMP CON'!P:P,1)</f>
        <v>0</v>
      </c>
      <c r="BJ44" s="380">
        <f>SUMIFS('EMP CON'!G:G,'EMP CON'!M:M,'13'!AQ44,'EMP CON'!D:D,'EMP CON'!$Y$13,'EMP CON'!Q:Q,1,'EMP CON'!P:P,1)</f>
        <v>0</v>
      </c>
      <c r="BK44" s="380">
        <f>SUMIFS('PG CAR'!H:H,'PG CAR'!N:N,'13'!AQ44,'PG CAR'!S:S,1,'PG CAR'!R:R,1)</f>
        <v>0</v>
      </c>
      <c r="BL44" s="380"/>
      <c r="BM44" s="274"/>
      <c r="BO44" s="382">
        <v>2049</v>
      </c>
      <c r="BP44" s="380">
        <f t="shared" si="0"/>
        <v>6626.2000000000189</v>
      </c>
      <c r="BQ44" s="380">
        <f t="shared" si="0"/>
        <v>0</v>
      </c>
      <c r="BR44" s="380">
        <f t="shared" si="0"/>
        <v>0</v>
      </c>
      <c r="BS44" s="380">
        <f t="shared" si="0"/>
        <v>0</v>
      </c>
      <c r="BT44" s="380">
        <f t="shared" si="0"/>
        <v>0</v>
      </c>
      <c r="BU44" s="380">
        <f t="shared" si="0"/>
        <v>0</v>
      </c>
      <c r="BV44" s="380">
        <f t="shared" si="0"/>
        <v>0</v>
      </c>
      <c r="BW44" s="380">
        <f t="shared" ref="BW44:BW63" si="10">AY44+BK44</f>
        <v>0</v>
      </c>
      <c r="BX44" s="380">
        <f t="shared" si="2"/>
        <v>0</v>
      </c>
      <c r="BY44" s="380">
        <f t="shared" si="2"/>
        <v>0</v>
      </c>
    </row>
    <row r="45" spans="2:86" x14ac:dyDescent="0.25">
      <c r="B45" s="264"/>
      <c r="C45" s="264"/>
      <c r="D45" s="264"/>
      <c r="E45" s="264"/>
      <c r="F45" s="264"/>
      <c r="G45" s="264"/>
      <c r="H45" s="264"/>
      <c r="I45" s="264"/>
      <c r="J45" s="264"/>
      <c r="K45" s="264"/>
      <c r="L45" s="264"/>
      <c r="M45" s="264"/>
      <c r="N45" s="264"/>
      <c r="O45" s="264"/>
      <c r="P45" s="264"/>
      <c r="Q45" s="264"/>
      <c r="R45" s="264"/>
      <c r="S45" s="264"/>
      <c r="T45" s="264"/>
      <c r="U45" s="264"/>
      <c r="V45" s="264"/>
      <c r="W45" s="264"/>
      <c r="X45" s="264"/>
      <c r="Y45" s="264"/>
      <c r="Z45" s="264"/>
      <c r="AA45" s="264"/>
      <c r="AB45" s="264"/>
      <c r="AC45" s="264"/>
      <c r="AD45" s="264"/>
      <c r="AE45" s="264"/>
      <c r="AF45" s="264"/>
      <c r="AH45" s="382">
        <v>31</v>
      </c>
      <c r="AI45" s="379" t="s">
        <v>20</v>
      </c>
      <c r="AJ45" s="382">
        <f t="shared" si="9"/>
        <v>3</v>
      </c>
      <c r="AK45" s="379" t="s">
        <v>20</v>
      </c>
      <c r="AL45" s="382">
        <f t="shared" si="4"/>
        <v>2019</v>
      </c>
      <c r="AM45" s="385">
        <f t="shared" si="5"/>
        <v>0</v>
      </c>
      <c r="AN45" s="385">
        <f t="shared" si="6"/>
        <v>0</v>
      </c>
      <c r="AO45" s="385">
        <f t="shared" si="7"/>
        <v>5538.6999999999935</v>
      </c>
      <c r="AQ45" s="382">
        <v>2050</v>
      </c>
      <c r="AR45" s="380">
        <f t="shared" si="8"/>
        <v>6626.2000000000189</v>
      </c>
      <c r="AS45" s="380">
        <f>SUMIFS(DES!F:F,DES!L:L,AQ45,DES!G:G,'13'!$G$10,DES!Q:Q,1)</f>
        <v>0</v>
      </c>
      <c r="AT45" s="380">
        <f>SUMIFS(REC!F:F,REC!L:L,AQ45,REC!G:G,'13'!$G$10,REC!Q:Q,1)</f>
        <v>0</v>
      </c>
      <c r="AU45" s="380">
        <f>SUMIFS('EMP ADQ'!G:G,'EMP ADQ'!M:M,AQ45,'EMP ADQ'!D:D,'EMP ADQ'!$Y$12,'EMP ADQ'!H:H,'13'!$G$10,'EMP ADQ'!Q:Q,1)</f>
        <v>0</v>
      </c>
      <c r="AV45" s="380">
        <f>SUMIFS('EMP ADQ'!G:G,'EMP ADQ'!M:M,AQ45,'EMP ADQ'!D:D,'EMP ADQ'!$Y$13,'EMP ADQ'!H:H,'13'!$G$10,'EMP ADQ'!Q:Q,1)</f>
        <v>0</v>
      </c>
      <c r="AW45" s="380">
        <f>SUMIFS('EMP CON'!G:G,'EMP CON'!M:M,'13'!AQ45,'EMP CON'!D:D,'EMP CON'!$Y$12,'EMP CON'!H:H,'13'!$G$10,'EMP CON'!Q:Q,1)</f>
        <v>0</v>
      </c>
      <c r="AX45" s="380">
        <f>SUMIFS('EMP CON'!G:G,'EMP CON'!M:M,'13'!AQ45,'EMP CON'!D:D,'EMP CON'!$Y$13,'EMP CON'!H:H,'13'!$G$10,'EMP CON'!Q:Q,1)</f>
        <v>0</v>
      </c>
      <c r="AY45" s="380">
        <f>SUMIFS('PG CAR'!H:H,'PG CAR'!N:N,'13'!AQ45,'PG CAR'!I:I,'13'!$G$10,'PG CAR'!S:S,1)</f>
        <v>0</v>
      </c>
      <c r="AZ45" s="380">
        <f>SUMIFS(TRANS!F:F,TRANS!L:L,'13'!AQ45,TRANS!D:D,'13'!$G$10,TRANS!O:O,1)</f>
        <v>0</v>
      </c>
      <c r="BA45" s="380">
        <f>SUMIFS(TRANS!F:F,TRANS!L:L,'13'!AQ45,TRANS!G:G,'13'!$G$10,TRANS!O:O,1)</f>
        <v>0</v>
      </c>
      <c r="BC45" s="382">
        <v>2050</v>
      </c>
      <c r="BD45" s="380">
        <f t="shared" si="1"/>
        <v>0</v>
      </c>
      <c r="BE45" s="380">
        <f>SUMIFS(DES!F:F,DES!L:L,AQ45,DES!Q:Q,1,DES!P:P,1)</f>
        <v>0</v>
      </c>
      <c r="BF45" s="380">
        <f>SUMIFS(REC!F:F,REC!L:L,AQ45,REC!Q:Q,1,REC!P:P,1)</f>
        <v>0</v>
      </c>
      <c r="BG45" s="380">
        <f>SUMIFS('EMP ADQ'!G:G,'EMP ADQ'!M:M,AQ45,'EMP ADQ'!D:D,'EMP ADQ'!$Y$12,'EMP ADQ'!Q:Q,1,'EMP ADQ'!P:P,1)</f>
        <v>0</v>
      </c>
      <c r="BH45" s="380">
        <f>SUMIFS('EMP ADQ'!G:G,'EMP ADQ'!M:M,AQ45,'EMP ADQ'!D:D,'EMP ADQ'!$Y$13,'EMP ADQ'!Q:Q,1,'EMP ADQ'!P:P,1)</f>
        <v>0</v>
      </c>
      <c r="BI45" s="380">
        <f>SUMIFS('EMP CON'!G:G,'EMP CON'!M:M,'13'!AQ45,'EMP CON'!D:D,'EMP CON'!$Y$12,'EMP CON'!Q:Q,1,'EMP CON'!P:P,1)</f>
        <v>0</v>
      </c>
      <c r="BJ45" s="380">
        <f>SUMIFS('EMP CON'!G:G,'EMP CON'!M:M,'13'!AQ45,'EMP CON'!D:D,'EMP CON'!$Y$13,'EMP CON'!Q:Q,1,'EMP CON'!P:P,1)</f>
        <v>0</v>
      </c>
      <c r="BK45" s="380">
        <f>SUMIFS('PG CAR'!H:H,'PG CAR'!N:N,'13'!AQ45,'PG CAR'!S:S,1,'PG CAR'!R:R,1)</f>
        <v>0</v>
      </c>
      <c r="BL45" s="380"/>
      <c r="BM45" s="274"/>
      <c r="BO45" s="382">
        <v>2050</v>
      </c>
      <c r="BP45" s="380">
        <f t="shared" ref="BP45:BV63" si="11">AR45+BD45</f>
        <v>6626.2000000000189</v>
      </c>
      <c r="BQ45" s="380">
        <f t="shared" si="11"/>
        <v>0</v>
      </c>
      <c r="BR45" s="380">
        <f t="shared" si="11"/>
        <v>0</v>
      </c>
      <c r="BS45" s="380">
        <f t="shared" si="11"/>
        <v>0</v>
      </c>
      <c r="BT45" s="380">
        <f t="shared" si="11"/>
        <v>0</v>
      </c>
      <c r="BU45" s="380">
        <f t="shared" si="11"/>
        <v>0</v>
      </c>
      <c r="BV45" s="380">
        <f t="shared" si="11"/>
        <v>0</v>
      </c>
      <c r="BW45" s="380">
        <f t="shared" si="10"/>
        <v>0</v>
      </c>
      <c r="BX45" s="380">
        <f t="shared" si="2"/>
        <v>0</v>
      </c>
      <c r="BY45" s="380">
        <f t="shared" si="2"/>
        <v>0</v>
      </c>
    </row>
    <row r="46" spans="2:86" x14ac:dyDescent="0.25">
      <c r="B46" s="264"/>
      <c r="C46" s="264"/>
      <c r="D46" s="264"/>
      <c r="E46" s="264"/>
      <c r="F46" s="264"/>
      <c r="G46" s="264"/>
      <c r="H46" s="264"/>
      <c r="I46" s="264"/>
      <c r="J46" s="264"/>
      <c r="K46" s="264"/>
      <c r="L46" s="264"/>
      <c r="M46" s="264"/>
      <c r="N46" s="264"/>
      <c r="O46" s="264"/>
      <c r="P46" s="264"/>
      <c r="Q46" s="264"/>
      <c r="R46" s="264"/>
      <c r="S46" s="264"/>
      <c r="T46" s="264"/>
      <c r="U46" s="264"/>
      <c r="V46" s="264"/>
      <c r="W46" s="264"/>
      <c r="X46" s="264"/>
      <c r="Y46" s="264"/>
      <c r="Z46" s="264"/>
      <c r="AA46" s="264"/>
      <c r="AB46" s="264"/>
      <c r="AC46" s="264"/>
      <c r="AD46" s="264"/>
      <c r="AE46" s="264"/>
      <c r="AF46" s="264"/>
      <c r="AQ46" s="382">
        <v>2051</v>
      </c>
      <c r="AR46" s="380">
        <f t="shared" si="8"/>
        <v>6626.2000000000189</v>
      </c>
      <c r="AS46" s="380">
        <f>SUMIFS(DES!F:F,DES!L:L,AQ46,DES!G:G,'13'!$G$10,DES!Q:Q,1)</f>
        <v>0</v>
      </c>
      <c r="AT46" s="380">
        <f>SUMIFS(REC!F:F,REC!L:L,AQ46,REC!G:G,'13'!$G$10,REC!Q:Q,1)</f>
        <v>0</v>
      </c>
      <c r="AU46" s="380">
        <f>SUMIFS('EMP ADQ'!G:G,'EMP ADQ'!M:M,AQ46,'EMP ADQ'!D:D,'EMP ADQ'!$Y$12,'EMP ADQ'!H:H,'13'!$G$10,'EMP ADQ'!Q:Q,1)</f>
        <v>0</v>
      </c>
      <c r="AV46" s="380">
        <f>SUMIFS('EMP ADQ'!G:G,'EMP ADQ'!M:M,AQ46,'EMP ADQ'!D:D,'EMP ADQ'!$Y$13,'EMP ADQ'!H:H,'13'!$G$10,'EMP ADQ'!Q:Q,1)</f>
        <v>0</v>
      </c>
      <c r="AW46" s="380">
        <f>SUMIFS('EMP CON'!G:G,'EMP CON'!M:M,'13'!AQ46,'EMP CON'!D:D,'EMP CON'!$Y$12,'EMP CON'!H:H,'13'!$G$10,'EMP CON'!Q:Q,1)</f>
        <v>0</v>
      </c>
      <c r="AX46" s="380">
        <f>SUMIFS('EMP CON'!G:G,'EMP CON'!M:M,'13'!AQ46,'EMP CON'!D:D,'EMP CON'!$Y$13,'EMP CON'!H:H,'13'!$G$10,'EMP CON'!Q:Q,1)</f>
        <v>0</v>
      </c>
      <c r="AY46" s="380">
        <f>SUMIFS('PG CAR'!H:H,'PG CAR'!N:N,'13'!AQ46,'PG CAR'!I:I,'13'!$G$10,'PG CAR'!S:S,1)</f>
        <v>0</v>
      </c>
      <c r="AZ46" s="380">
        <f>SUMIFS(TRANS!F:F,TRANS!L:L,'13'!AQ46,TRANS!D:D,'13'!$G$10,TRANS!O:O,1)</f>
        <v>0</v>
      </c>
      <c r="BA46" s="380">
        <f>SUMIFS(TRANS!F:F,TRANS!L:L,'13'!AQ46,TRANS!G:G,'13'!$G$10,TRANS!O:O,1)</f>
        <v>0</v>
      </c>
      <c r="BC46" s="382">
        <v>2051</v>
      </c>
      <c r="BD46" s="380">
        <f t="shared" si="1"/>
        <v>0</v>
      </c>
      <c r="BE46" s="380">
        <f>SUMIFS(DES!F:F,DES!L:L,AQ46,DES!Q:Q,1,DES!P:P,1)</f>
        <v>0</v>
      </c>
      <c r="BF46" s="380">
        <f>SUMIFS(REC!F:F,REC!L:L,AQ46,REC!Q:Q,1,REC!P:P,1)</f>
        <v>0</v>
      </c>
      <c r="BG46" s="380">
        <f>SUMIFS('EMP ADQ'!G:G,'EMP ADQ'!M:M,AQ46,'EMP ADQ'!D:D,'EMP ADQ'!$Y$12,'EMP ADQ'!Q:Q,1,'EMP ADQ'!P:P,1)</f>
        <v>0</v>
      </c>
      <c r="BH46" s="380">
        <f>SUMIFS('EMP ADQ'!G:G,'EMP ADQ'!M:M,AQ46,'EMP ADQ'!D:D,'EMP ADQ'!$Y$13,'EMP ADQ'!Q:Q,1,'EMP ADQ'!P:P,1)</f>
        <v>0</v>
      </c>
      <c r="BI46" s="380">
        <f>SUMIFS('EMP CON'!G:G,'EMP CON'!M:M,'13'!AQ46,'EMP CON'!D:D,'EMP CON'!$Y$12,'EMP CON'!Q:Q,1,'EMP CON'!P:P,1)</f>
        <v>0</v>
      </c>
      <c r="BJ46" s="380">
        <f>SUMIFS('EMP CON'!G:G,'EMP CON'!M:M,'13'!AQ46,'EMP CON'!D:D,'EMP CON'!$Y$13,'EMP CON'!Q:Q,1,'EMP CON'!P:P,1)</f>
        <v>0</v>
      </c>
      <c r="BK46" s="380">
        <f>SUMIFS('PG CAR'!H:H,'PG CAR'!N:N,'13'!AQ46,'PG CAR'!S:S,1,'PG CAR'!R:R,1)</f>
        <v>0</v>
      </c>
      <c r="BL46" s="380"/>
      <c r="BM46" s="274"/>
      <c r="BO46" s="382">
        <v>2051</v>
      </c>
      <c r="BP46" s="380">
        <f t="shared" si="11"/>
        <v>6626.2000000000189</v>
      </c>
      <c r="BQ46" s="380">
        <f t="shared" si="11"/>
        <v>0</v>
      </c>
      <c r="BR46" s="380">
        <f t="shared" si="11"/>
        <v>0</v>
      </c>
      <c r="BS46" s="380">
        <f t="shared" si="11"/>
        <v>0</v>
      </c>
      <c r="BT46" s="380">
        <f t="shared" si="11"/>
        <v>0</v>
      </c>
      <c r="BU46" s="380">
        <f t="shared" si="11"/>
        <v>0</v>
      </c>
      <c r="BV46" s="380">
        <f t="shared" si="11"/>
        <v>0</v>
      </c>
      <c r="BW46" s="380">
        <f t="shared" si="10"/>
        <v>0</v>
      </c>
      <c r="BX46" s="380">
        <f t="shared" si="2"/>
        <v>0</v>
      </c>
      <c r="BY46" s="380">
        <f t="shared" si="2"/>
        <v>0</v>
      </c>
    </row>
    <row r="47" spans="2:86" x14ac:dyDescent="0.25">
      <c r="B47" s="264"/>
      <c r="C47" s="264"/>
      <c r="D47" s="264"/>
      <c r="E47" s="264"/>
      <c r="F47" s="264"/>
      <c r="G47" s="264"/>
      <c r="H47" s="264"/>
      <c r="I47" s="264"/>
      <c r="J47" s="264"/>
      <c r="K47" s="264"/>
      <c r="L47" s="264"/>
      <c r="M47" s="264"/>
      <c r="N47" s="264"/>
      <c r="O47" s="264"/>
      <c r="P47" s="264"/>
      <c r="Q47" s="264"/>
      <c r="R47" s="264"/>
      <c r="S47" s="264"/>
      <c r="T47" s="264"/>
      <c r="U47" s="264"/>
      <c r="V47" s="264"/>
      <c r="W47" s="264"/>
      <c r="X47" s="264"/>
      <c r="Y47" s="264"/>
      <c r="Z47" s="264"/>
      <c r="AA47" s="264"/>
      <c r="AB47" s="264"/>
      <c r="AC47" s="264"/>
      <c r="AD47" s="264"/>
      <c r="AE47" s="264"/>
      <c r="AF47" s="264"/>
      <c r="AQ47" s="382">
        <v>2052</v>
      </c>
      <c r="AR47" s="380">
        <f t="shared" si="8"/>
        <v>6626.2000000000189</v>
      </c>
      <c r="AS47" s="380">
        <f>SUMIFS(DES!F:F,DES!L:L,AQ47,DES!G:G,'13'!$G$10,DES!Q:Q,1)</f>
        <v>0</v>
      </c>
      <c r="AT47" s="380">
        <f>SUMIFS(REC!F:F,REC!L:L,AQ47,REC!G:G,'13'!$G$10,REC!Q:Q,1)</f>
        <v>0</v>
      </c>
      <c r="AU47" s="380">
        <f>SUMIFS('EMP ADQ'!G:G,'EMP ADQ'!M:M,AQ47,'EMP ADQ'!D:D,'EMP ADQ'!$Y$12,'EMP ADQ'!H:H,'13'!$G$10,'EMP ADQ'!Q:Q,1)</f>
        <v>0</v>
      </c>
      <c r="AV47" s="380">
        <f>SUMIFS('EMP ADQ'!G:G,'EMP ADQ'!M:M,AQ47,'EMP ADQ'!D:D,'EMP ADQ'!$Y$13,'EMP ADQ'!H:H,'13'!$G$10,'EMP ADQ'!Q:Q,1)</f>
        <v>0</v>
      </c>
      <c r="AW47" s="380">
        <f>SUMIFS('EMP CON'!G:G,'EMP CON'!M:M,'13'!AQ47,'EMP CON'!D:D,'EMP CON'!$Y$12,'EMP CON'!H:H,'13'!$G$10,'EMP CON'!Q:Q,1)</f>
        <v>0</v>
      </c>
      <c r="AX47" s="380">
        <f>SUMIFS('EMP CON'!G:G,'EMP CON'!M:M,'13'!AQ47,'EMP CON'!D:D,'EMP CON'!$Y$13,'EMP CON'!H:H,'13'!$G$10,'EMP CON'!Q:Q,1)</f>
        <v>0</v>
      </c>
      <c r="AY47" s="380">
        <f>SUMIFS('PG CAR'!H:H,'PG CAR'!N:N,'13'!AQ47,'PG CAR'!I:I,'13'!$G$10,'PG CAR'!S:S,1)</f>
        <v>0</v>
      </c>
      <c r="AZ47" s="380">
        <f>SUMIFS(TRANS!F:F,TRANS!L:L,'13'!AQ47,TRANS!D:D,'13'!$G$10,TRANS!O:O,1)</f>
        <v>0</v>
      </c>
      <c r="BA47" s="380">
        <f>SUMIFS(TRANS!F:F,TRANS!L:L,'13'!AQ47,TRANS!G:G,'13'!$G$10,TRANS!O:O,1)</f>
        <v>0</v>
      </c>
      <c r="BC47" s="382">
        <v>2052</v>
      </c>
      <c r="BD47" s="380">
        <f t="shared" si="1"/>
        <v>0</v>
      </c>
      <c r="BE47" s="380">
        <f>SUMIFS(DES!F:F,DES!L:L,AQ47,DES!Q:Q,1,DES!P:P,1)</f>
        <v>0</v>
      </c>
      <c r="BF47" s="380">
        <f>SUMIFS(REC!F:F,REC!L:L,AQ47,REC!Q:Q,1,REC!P:P,1)</f>
        <v>0</v>
      </c>
      <c r="BG47" s="380">
        <f>SUMIFS('EMP ADQ'!G:G,'EMP ADQ'!M:M,AQ47,'EMP ADQ'!D:D,'EMP ADQ'!$Y$12,'EMP ADQ'!Q:Q,1,'EMP ADQ'!P:P,1)</f>
        <v>0</v>
      </c>
      <c r="BH47" s="380">
        <f>SUMIFS('EMP ADQ'!G:G,'EMP ADQ'!M:M,AQ47,'EMP ADQ'!D:D,'EMP ADQ'!$Y$13,'EMP ADQ'!Q:Q,1,'EMP ADQ'!P:P,1)</f>
        <v>0</v>
      </c>
      <c r="BI47" s="380">
        <f>SUMIFS('EMP CON'!G:G,'EMP CON'!M:M,'13'!AQ47,'EMP CON'!D:D,'EMP CON'!$Y$12,'EMP CON'!Q:Q,1,'EMP CON'!P:P,1)</f>
        <v>0</v>
      </c>
      <c r="BJ47" s="380">
        <f>SUMIFS('EMP CON'!G:G,'EMP CON'!M:M,'13'!AQ47,'EMP CON'!D:D,'EMP CON'!$Y$13,'EMP CON'!Q:Q,1,'EMP CON'!P:P,1)</f>
        <v>0</v>
      </c>
      <c r="BK47" s="380">
        <f>SUMIFS('PG CAR'!H:H,'PG CAR'!N:N,'13'!AQ47,'PG CAR'!S:S,1,'PG CAR'!R:R,1)</f>
        <v>0</v>
      </c>
      <c r="BL47" s="380"/>
      <c r="BM47" s="274"/>
      <c r="BO47" s="382">
        <v>2052</v>
      </c>
      <c r="BP47" s="380">
        <f t="shared" si="11"/>
        <v>6626.2000000000189</v>
      </c>
      <c r="BQ47" s="380">
        <f t="shared" si="11"/>
        <v>0</v>
      </c>
      <c r="BR47" s="380">
        <f t="shared" si="11"/>
        <v>0</v>
      </c>
      <c r="BS47" s="380">
        <f t="shared" si="11"/>
        <v>0</v>
      </c>
      <c r="BT47" s="380">
        <f t="shared" si="11"/>
        <v>0</v>
      </c>
      <c r="BU47" s="380">
        <f t="shared" si="11"/>
        <v>0</v>
      </c>
      <c r="BV47" s="380">
        <f t="shared" si="11"/>
        <v>0</v>
      </c>
      <c r="BW47" s="380">
        <f t="shared" si="10"/>
        <v>0</v>
      </c>
      <c r="BX47" s="380">
        <f t="shared" si="2"/>
        <v>0</v>
      </c>
      <c r="BY47" s="380">
        <f t="shared" si="2"/>
        <v>0</v>
      </c>
    </row>
    <row r="48" spans="2:86" x14ac:dyDescent="0.25">
      <c r="B48" s="264"/>
      <c r="C48" s="264"/>
      <c r="D48" s="264"/>
      <c r="E48" s="264"/>
      <c r="F48" s="264"/>
      <c r="G48" s="264"/>
      <c r="H48" s="264"/>
      <c r="I48" s="264"/>
      <c r="J48" s="264"/>
      <c r="K48" s="264"/>
      <c r="L48" s="264"/>
      <c r="M48" s="264"/>
      <c r="N48" s="264"/>
      <c r="O48" s="264"/>
      <c r="P48" s="264"/>
      <c r="Q48" s="264"/>
      <c r="R48" s="264"/>
      <c r="S48" s="264"/>
      <c r="T48" s="264"/>
      <c r="U48" s="264"/>
      <c r="V48" s="264"/>
      <c r="W48" s="264"/>
      <c r="X48" s="264"/>
      <c r="Y48" s="264"/>
      <c r="Z48" s="264"/>
      <c r="AA48" s="264"/>
      <c r="AB48" s="264"/>
      <c r="AC48" s="264"/>
      <c r="AD48" s="264"/>
      <c r="AE48" s="264"/>
      <c r="AF48" s="264"/>
      <c r="AQ48" s="382">
        <v>2053</v>
      </c>
      <c r="AR48" s="380">
        <f t="shared" si="8"/>
        <v>6626.2000000000189</v>
      </c>
      <c r="AS48" s="380">
        <f>SUMIFS(DES!F:F,DES!L:L,AQ48,DES!G:G,'13'!$G$10,DES!Q:Q,1)</f>
        <v>0</v>
      </c>
      <c r="AT48" s="380">
        <f>SUMIFS(REC!F:F,REC!L:L,AQ48,REC!G:G,'13'!$G$10,REC!Q:Q,1)</f>
        <v>0</v>
      </c>
      <c r="AU48" s="380">
        <f>SUMIFS('EMP ADQ'!G:G,'EMP ADQ'!M:M,AQ48,'EMP ADQ'!D:D,'EMP ADQ'!$Y$12,'EMP ADQ'!H:H,'13'!$G$10,'EMP ADQ'!Q:Q,1)</f>
        <v>0</v>
      </c>
      <c r="AV48" s="380">
        <f>SUMIFS('EMP ADQ'!G:G,'EMP ADQ'!M:M,AQ48,'EMP ADQ'!D:D,'EMP ADQ'!$Y$13,'EMP ADQ'!H:H,'13'!$G$10,'EMP ADQ'!Q:Q,1)</f>
        <v>0</v>
      </c>
      <c r="AW48" s="380">
        <f>SUMIFS('EMP CON'!G:G,'EMP CON'!M:M,'13'!AQ48,'EMP CON'!D:D,'EMP CON'!$Y$12,'EMP CON'!H:H,'13'!$G$10,'EMP CON'!Q:Q,1)</f>
        <v>0</v>
      </c>
      <c r="AX48" s="380">
        <f>SUMIFS('EMP CON'!G:G,'EMP CON'!M:M,'13'!AQ48,'EMP CON'!D:D,'EMP CON'!$Y$13,'EMP CON'!H:H,'13'!$G$10,'EMP CON'!Q:Q,1)</f>
        <v>0</v>
      </c>
      <c r="AY48" s="380">
        <f>SUMIFS('PG CAR'!H:H,'PG CAR'!N:N,'13'!AQ48,'PG CAR'!I:I,'13'!$G$10,'PG CAR'!S:S,1)</f>
        <v>0</v>
      </c>
      <c r="AZ48" s="380">
        <f>SUMIFS(TRANS!F:F,TRANS!L:L,'13'!AQ48,TRANS!D:D,'13'!$G$10,TRANS!O:O,1)</f>
        <v>0</v>
      </c>
      <c r="BA48" s="380">
        <f>SUMIFS(TRANS!F:F,TRANS!L:L,'13'!AQ48,TRANS!G:G,'13'!$G$10,TRANS!O:O,1)</f>
        <v>0</v>
      </c>
      <c r="BC48" s="382">
        <v>2053</v>
      </c>
      <c r="BD48" s="380">
        <f t="shared" si="1"/>
        <v>0</v>
      </c>
      <c r="BE48" s="380">
        <f>SUMIFS(DES!F:F,DES!L:L,AQ48,DES!Q:Q,1,DES!P:P,1)</f>
        <v>0</v>
      </c>
      <c r="BF48" s="380">
        <f>SUMIFS(REC!F:F,REC!L:L,AQ48,REC!Q:Q,1,REC!P:P,1)</f>
        <v>0</v>
      </c>
      <c r="BG48" s="380">
        <f>SUMIFS('EMP ADQ'!G:G,'EMP ADQ'!M:M,AQ48,'EMP ADQ'!D:D,'EMP ADQ'!$Y$12,'EMP ADQ'!Q:Q,1,'EMP ADQ'!P:P,1)</f>
        <v>0</v>
      </c>
      <c r="BH48" s="380">
        <f>SUMIFS('EMP ADQ'!G:G,'EMP ADQ'!M:M,AQ48,'EMP ADQ'!D:D,'EMP ADQ'!$Y$13,'EMP ADQ'!Q:Q,1,'EMP ADQ'!P:P,1)</f>
        <v>0</v>
      </c>
      <c r="BI48" s="380">
        <f>SUMIFS('EMP CON'!G:G,'EMP CON'!M:M,'13'!AQ48,'EMP CON'!D:D,'EMP CON'!$Y$12,'EMP CON'!Q:Q,1,'EMP CON'!P:P,1)</f>
        <v>0</v>
      </c>
      <c r="BJ48" s="380">
        <f>SUMIFS('EMP CON'!G:G,'EMP CON'!M:M,'13'!AQ48,'EMP CON'!D:D,'EMP CON'!$Y$13,'EMP CON'!Q:Q,1,'EMP CON'!P:P,1)</f>
        <v>0</v>
      </c>
      <c r="BK48" s="380">
        <f>SUMIFS('PG CAR'!H:H,'PG CAR'!N:N,'13'!AQ48,'PG CAR'!S:S,1,'PG CAR'!R:R,1)</f>
        <v>0</v>
      </c>
      <c r="BL48" s="380"/>
      <c r="BM48" s="274"/>
      <c r="BO48" s="382">
        <v>2053</v>
      </c>
      <c r="BP48" s="380">
        <f t="shared" si="11"/>
        <v>6626.2000000000189</v>
      </c>
      <c r="BQ48" s="380">
        <f t="shared" si="11"/>
        <v>0</v>
      </c>
      <c r="BR48" s="380">
        <f t="shared" si="11"/>
        <v>0</v>
      </c>
      <c r="BS48" s="380">
        <f t="shared" si="11"/>
        <v>0</v>
      </c>
      <c r="BT48" s="380">
        <f t="shared" si="11"/>
        <v>0</v>
      </c>
      <c r="BU48" s="380">
        <f t="shared" si="11"/>
        <v>0</v>
      </c>
      <c r="BV48" s="380">
        <f t="shared" si="11"/>
        <v>0</v>
      </c>
      <c r="BW48" s="380">
        <f t="shared" si="10"/>
        <v>0</v>
      </c>
      <c r="BX48" s="380">
        <f t="shared" si="2"/>
        <v>0</v>
      </c>
      <c r="BY48" s="380">
        <f t="shared" si="2"/>
        <v>0</v>
      </c>
    </row>
    <row r="49" spans="2:77" x14ac:dyDescent="0.25">
      <c r="B49" s="264"/>
      <c r="C49" s="264"/>
      <c r="D49" s="264"/>
      <c r="E49" s="264"/>
      <c r="F49" s="264"/>
      <c r="G49" s="264"/>
      <c r="H49" s="264"/>
      <c r="I49" s="264"/>
      <c r="J49" s="264"/>
      <c r="K49" s="264"/>
      <c r="L49" s="264"/>
      <c r="M49" s="264"/>
      <c r="N49" s="264"/>
      <c r="O49" s="264"/>
      <c r="P49" s="264"/>
      <c r="Q49" s="264"/>
      <c r="R49" s="264"/>
      <c r="S49" s="264"/>
      <c r="T49" s="264"/>
      <c r="U49" s="264"/>
      <c r="V49" s="264"/>
      <c r="W49" s="264"/>
      <c r="X49" s="264"/>
      <c r="Y49" s="264"/>
      <c r="Z49" s="264"/>
      <c r="AA49" s="264"/>
      <c r="AB49" s="264"/>
      <c r="AC49" s="264"/>
      <c r="AD49" s="264"/>
      <c r="AE49" s="264"/>
      <c r="AF49" s="264"/>
      <c r="AQ49" s="382">
        <v>2054</v>
      </c>
      <c r="AR49" s="380">
        <f t="shared" si="8"/>
        <v>6626.2000000000189</v>
      </c>
      <c r="AS49" s="380">
        <f>SUMIFS(DES!F:F,DES!L:L,AQ49,DES!G:G,'13'!$G$10,DES!Q:Q,1)</f>
        <v>0</v>
      </c>
      <c r="AT49" s="380">
        <f>SUMIFS(REC!F:F,REC!L:L,AQ49,REC!G:G,'13'!$G$10,REC!Q:Q,1)</f>
        <v>0</v>
      </c>
      <c r="AU49" s="380">
        <f>SUMIFS('EMP ADQ'!G:G,'EMP ADQ'!M:M,AQ49,'EMP ADQ'!D:D,'EMP ADQ'!$Y$12,'EMP ADQ'!H:H,'13'!$G$10,'EMP ADQ'!Q:Q,1)</f>
        <v>0</v>
      </c>
      <c r="AV49" s="380">
        <f>SUMIFS('EMP ADQ'!G:G,'EMP ADQ'!M:M,AQ49,'EMP ADQ'!D:D,'EMP ADQ'!$Y$13,'EMP ADQ'!H:H,'13'!$G$10,'EMP ADQ'!Q:Q,1)</f>
        <v>0</v>
      </c>
      <c r="AW49" s="380">
        <f>SUMIFS('EMP CON'!G:G,'EMP CON'!M:M,'13'!AQ49,'EMP CON'!D:D,'EMP CON'!$Y$12,'EMP CON'!H:H,'13'!$G$10,'EMP CON'!Q:Q,1)</f>
        <v>0</v>
      </c>
      <c r="AX49" s="380">
        <f>SUMIFS('EMP CON'!G:G,'EMP CON'!M:M,'13'!AQ49,'EMP CON'!D:D,'EMP CON'!$Y$13,'EMP CON'!H:H,'13'!$G$10,'EMP CON'!Q:Q,1)</f>
        <v>0</v>
      </c>
      <c r="AY49" s="380">
        <f>SUMIFS('PG CAR'!H:H,'PG CAR'!N:N,'13'!AQ49,'PG CAR'!I:I,'13'!$G$10,'PG CAR'!S:S,1)</f>
        <v>0</v>
      </c>
      <c r="AZ49" s="380">
        <f>SUMIFS(TRANS!F:F,TRANS!L:L,'13'!AQ49,TRANS!D:D,'13'!$G$10,TRANS!O:O,1)</f>
        <v>0</v>
      </c>
      <c r="BA49" s="380">
        <f>SUMIFS(TRANS!F:F,TRANS!L:L,'13'!AQ49,TRANS!G:G,'13'!$G$10,TRANS!O:O,1)</f>
        <v>0</v>
      </c>
      <c r="BC49" s="382">
        <v>2054</v>
      </c>
      <c r="BD49" s="380">
        <f t="shared" si="1"/>
        <v>0</v>
      </c>
      <c r="BE49" s="380">
        <f>SUMIFS(DES!F:F,DES!L:L,AQ49,DES!Q:Q,1,DES!P:P,1)</f>
        <v>0</v>
      </c>
      <c r="BF49" s="380">
        <f>SUMIFS(REC!F:F,REC!L:L,AQ49,REC!Q:Q,1,REC!P:P,1)</f>
        <v>0</v>
      </c>
      <c r="BG49" s="380">
        <f>SUMIFS('EMP ADQ'!G:G,'EMP ADQ'!M:M,AQ49,'EMP ADQ'!D:D,'EMP ADQ'!$Y$12,'EMP ADQ'!Q:Q,1,'EMP ADQ'!P:P,1)</f>
        <v>0</v>
      </c>
      <c r="BH49" s="380">
        <f>SUMIFS('EMP ADQ'!G:G,'EMP ADQ'!M:M,AQ49,'EMP ADQ'!D:D,'EMP ADQ'!$Y$13,'EMP ADQ'!Q:Q,1,'EMP ADQ'!P:P,1)</f>
        <v>0</v>
      </c>
      <c r="BI49" s="380">
        <f>SUMIFS('EMP CON'!G:G,'EMP CON'!M:M,'13'!AQ49,'EMP CON'!D:D,'EMP CON'!$Y$12,'EMP CON'!Q:Q,1,'EMP CON'!P:P,1)</f>
        <v>0</v>
      </c>
      <c r="BJ49" s="380">
        <f>SUMIFS('EMP CON'!G:G,'EMP CON'!M:M,'13'!AQ49,'EMP CON'!D:D,'EMP CON'!$Y$13,'EMP CON'!Q:Q,1,'EMP CON'!P:P,1)</f>
        <v>0</v>
      </c>
      <c r="BK49" s="380">
        <f>SUMIFS('PG CAR'!H:H,'PG CAR'!N:N,'13'!AQ49,'PG CAR'!S:S,1,'PG CAR'!R:R,1)</f>
        <v>0</v>
      </c>
      <c r="BL49" s="380"/>
      <c r="BM49" s="274"/>
      <c r="BO49" s="382">
        <v>2054</v>
      </c>
      <c r="BP49" s="380">
        <f t="shared" si="11"/>
        <v>6626.2000000000189</v>
      </c>
      <c r="BQ49" s="380">
        <f t="shared" si="11"/>
        <v>0</v>
      </c>
      <c r="BR49" s="380">
        <f t="shared" si="11"/>
        <v>0</v>
      </c>
      <c r="BS49" s="380">
        <f t="shared" si="11"/>
        <v>0</v>
      </c>
      <c r="BT49" s="380">
        <f t="shared" si="11"/>
        <v>0</v>
      </c>
      <c r="BU49" s="380">
        <f t="shared" si="11"/>
        <v>0</v>
      </c>
      <c r="BV49" s="380">
        <f t="shared" si="11"/>
        <v>0</v>
      </c>
      <c r="BW49" s="380">
        <f t="shared" si="10"/>
        <v>0</v>
      </c>
      <c r="BX49" s="380">
        <f t="shared" si="2"/>
        <v>0</v>
      </c>
      <c r="BY49" s="380">
        <f t="shared" si="2"/>
        <v>0</v>
      </c>
    </row>
    <row r="50" spans="2:77" x14ac:dyDescent="0.25">
      <c r="B50" s="264"/>
      <c r="C50" s="264"/>
      <c r="D50" s="264"/>
      <c r="E50" s="264"/>
      <c r="F50" s="264"/>
      <c r="G50" s="264"/>
      <c r="H50" s="264"/>
      <c r="I50" s="264"/>
      <c r="J50" s="264"/>
      <c r="K50" s="264"/>
      <c r="L50" s="264"/>
      <c r="M50" s="264"/>
      <c r="N50" s="264"/>
      <c r="O50" s="264"/>
      <c r="P50" s="264"/>
      <c r="Q50" s="264"/>
      <c r="R50" s="264"/>
      <c r="S50" s="264"/>
      <c r="T50" s="264"/>
      <c r="U50" s="264"/>
      <c r="V50" s="264"/>
      <c r="W50" s="264"/>
      <c r="X50" s="264"/>
      <c r="Y50" s="264"/>
      <c r="Z50" s="264"/>
      <c r="AA50" s="264"/>
      <c r="AB50" s="264"/>
      <c r="AC50" s="264"/>
      <c r="AD50" s="264"/>
      <c r="AE50" s="264"/>
      <c r="AF50" s="264"/>
      <c r="AQ50" s="382">
        <v>2055</v>
      </c>
      <c r="AR50" s="380">
        <f t="shared" si="8"/>
        <v>6626.2000000000189</v>
      </c>
      <c r="AS50" s="380">
        <f>SUMIFS(DES!F:F,DES!L:L,AQ50,DES!G:G,'13'!$G$10,DES!Q:Q,1)</f>
        <v>0</v>
      </c>
      <c r="AT50" s="380">
        <f>SUMIFS(REC!F:F,REC!L:L,AQ50,REC!G:G,'13'!$G$10,REC!Q:Q,1)</f>
        <v>0</v>
      </c>
      <c r="AU50" s="380">
        <f>SUMIFS('EMP ADQ'!G:G,'EMP ADQ'!M:M,AQ50,'EMP ADQ'!D:D,'EMP ADQ'!$Y$12,'EMP ADQ'!H:H,'13'!$G$10,'EMP ADQ'!Q:Q,1)</f>
        <v>0</v>
      </c>
      <c r="AV50" s="380">
        <f>SUMIFS('EMP ADQ'!G:G,'EMP ADQ'!M:M,AQ50,'EMP ADQ'!D:D,'EMP ADQ'!$Y$13,'EMP ADQ'!H:H,'13'!$G$10,'EMP ADQ'!Q:Q,1)</f>
        <v>0</v>
      </c>
      <c r="AW50" s="380">
        <f>SUMIFS('EMP CON'!G:G,'EMP CON'!M:M,'13'!AQ50,'EMP CON'!D:D,'EMP CON'!$Y$12,'EMP CON'!H:H,'13'!$G$10,'EMP CON'!Q:Q,1)</f>
        <v>0</v>
      </c>
      <c r="AX50" s="380">
        <f>SUMIFS('EMP CON'!G:G,'EMP CON'!M:M,'13'!AQ50,'EMP CON'!D:D,'EMP CON'!$Y$13,'EMP CON'!H:H,'13'!$G$10,'EMP CON'!Q:Q,1)</f>
        <v>0</v>
      </c>
      <c r="AY50" s="380">
        <f>SUMIFS('PG CAR'!H:H,'PG CAR'!N:N,'13'!AQ50,'PG CAR'!I:I,'13'!$G$10,'PG CAR'!S:S,1)</f>
        <v>0</v>
      </c>
      <c r="AZ50" s="380">
        <f>SUMIFS(TRANS!F:F,TRANS!L:L,'13'!AQ50,TRANS!D:D,'13'!$G$10,TRANS!O:O,1)</f>
        <v>0</v>
      </c>
      <c r="BA50" s="380">
        <f>SUMIFS(TRANS!F:F,TRANS!L:L,'13'!AQ50,TRANS!G:G,'13'!$G$10,TRANS!O:O,1)</f>
        <v>0</v>
      </c>
      <c r="BC50" s="382">
        <v>2055</v>
      </c>
      <c r="BD50" s="380">
        <f t="shared" si="1"/>
        <v>0</v>
      </c>
      <c r="BE50" s="380">
        <f>SUMIFS(DES!F:F,DES!L:L,AQ50,DES!Q:Q,1,DES!P:P,1)</f>
        <v>0</v>
      </c>
      <c r="BF50" s="380">
        <f>SUMIFS(REC!F:F,REC!L:L,AQ50,REC!Q:Q,1,REC!P:P,1)</f>
        <v>0</v>
      </c>
      <c r="BG50" s="380">
        <f>SUMIFS('EMP ADQ'!G:G,'EMP ADQ'!M:M,AQ50,'EMP ADQ'!D:D,'EMP ADQ'!$Y$12,'EMP ADQ'!Q:Q,1,'EMP ADQ'!P:P,1)</f>
        <v>0</v>
      </c>
      <c r="BH50" s="380">
        <f>SUMIFS('EMP ADQ'!G:G,'EMP ADQ'!M:M,AQ50,'EMP ADQ'!D:D,'EMP ADQ'!$Y$13,'EMP ADQ'!Q:Q,1,'EMP ADQ'!P:P,1)</f>
        <v>0</v>
      </c>
      <c r="BI50" s="380">
        <f>SUMIFS('EMP CON'!G:G,'EMP CON'!M:M,'13'!AQ50,'EMP CON'!D:D,'EMP CON'!$Y$12,'EMP CON'!Q:Q,1,'EMP CON'!P:P,1)</f>
        <v>0</v>
      </c>
      <c r="BJ50" s="380">
        <f>SUMIFS('EMP CON'!G:G,'EMP CON'!M:M,'13'!AQ50,'EMP CON'!D:D,'EMP CON'!$Y$13,'EMP CON'!Q:Q,1,'EMP CON'!P:P,1)</f>
        <v>0</v>
      </c>
      <c r="BK50" s="380">
        <f>SUMIFS('PG CAR'!H:H,'PG CAR'!N:N,'13'!AQ50,'PG CAR'!S:S,1,'PG CAR'!R:R,1)</f>
        <v>0</v>
      </c>
      <c r="BL50" s="380"/>
      <c r="BM50" s="274"/>
      <c r="BO50" s="382">
        <v>2055</v>
      </c>
      <c r="BP50" s="380">
        <f t="shared" si="11"/>
        <v>6626.2000000000189</v>
      </c>
      <c r="BQ50" s="380">
        <f t="shared" si="11"/>
        <v>0</v>
      </c>
      <c r="BR50" s="380">
        <f t="shared" si="11"/>
        <v>0</v>
      </c>
      <c r="BS50" s="380">
        <f t="shared" si="11"/>
        <v>0</v>
      </c>
      <c r="BT50" s="380">
        <f t="shared" si="11"/>
        <v>0</v>
      </c>
      <c r="BU50" s="380">
        <f t="shared" si="11"/>
        <v>0</v>
      </c>
      <c r="BV50" s="380">
        <f t="shared" si="11"/>
        <v>0</v>
      </c>
      <c r="BW50" s="380">
        <f t="shared" si="10"/>
        <v>0</v>
      </c>
      <c r="BX50" s="380">
        <f t="shared" si="2"/>
        <v>0</v>
      </c>
      <c r="BY50" s="380">
        <f t="shared" si="2"/>
        <v>0</v>
      </c>
    </row>
    <row r="51" spans="2:77" x14ac:dyDescent="0.25">
      <c r="B51" s="264"/>
      <c r="C51" s="264"/>
      <c r="D51" s="264"/>
      <c r="E51" s="264"/>
      <c r="F51" s="264"/>
      <c r="G51" s="264"/>
      <c r="H51" s="264"/>
      <c r="I51" s="264"/>
      <c r="J51" s="264"/>
      <c r="K51" s="264"/>
      <c r="L51" s="264"/>
      <c r="M51" s="264"/>
      <c r="N51" s="264"/>
      <c r="O51" s="264"/>
      <c r="P51" s="264"/>
      <c r="Q51" s="264"/>
      <c r="R51" s="264"/>
      <c r="S51" s="264"/>
      <c r="T51" s="264"/>
      <c r="U51" s="264"/>
      <c r="V51" s="264"/>
      <c r="W51" s="264"/>
      <c r="X51" s="264"/>
      <c r="Y51" s="264"/>
      <c r="Z51" s="264"/>
      <c r="AA51" s="264"/>
      <c r="AB51" s="264"/>
      <c r="AC51" s="264"/>
      <c r="AD51" s="264"/>
      <c r="AE51" s="264"/>
      <c r="AF51" s="264"/>
      <c r="AQ51" s="382">
        <v>2056</v>
      </c>
      <c r="AR51" s="380">
        <f t="shared" si="8"/>
        <v>6626.2000000000189</v>
      </c>
      <c r="AS51" s="380">
        <f>SUMIFS(DES!F:F,DES!L:L,AQ51,DES!G:G,'13'!$G$10,DES!Q:Q,1)</f>
        <v>0</v>
      </c>
      <c r="AT51" s="380">
        <f>SUMIFS(REC!F:F,REC!L:L,AQ51,REC!G:G,'13'!$G$10,REC!Q:Q,1)</f>
        <v>0</v>
      </c>
      <c r="AU51" s="380">
        <f>SUMIFS('EMP ADQ'!G:G,'EMP ADQ'!M:M,AQ51,'EMP ADQ'!D:D,'EMP ADQ'!$Y$12,'EMP ADQ'!H:H,'13'!$G$10,'EMP ADQ'!Q:Q,1)</f>
        <v>0</v>
      </c>
      <c r="AV51" s="380">
        <f>SUMIFS('EMP ADQ'!G:G,'EMP ADQ'!M:M,AQ51,'EMP ADQ'!D:D,'EMP ADQ'!$Y$13,'EMP ADQ'!H:H,'13'!$G$10,'EMP ADQ'!Q:Q,1)</f>
        <v>0</v>
      </c>
      <c r="AW51" s="380">
        <f>SUMIFS('EMP CON'!G:G,'EMP CON'!M:M,'13'!AQ51,'EMP CON'!D:D,'EMP CON'!$Y$12,'EMP CON'!H:H,'13'!$G$10,'EMP CON'!Q:Q,1)</f>
        <v>0</v>
      </c>
      <c r="AX51" s="380">
        <f>SUMIFS('EMP CON'!G:G,'EMP CON'!M:M,'13'!AQ51,'EMP CON'!D:D,'EMP CON'!$Y$13,'EMP CON'!H:H,'13'!$G$10,'EMP CON'!Q:Q,1)</f>
        <v>0</v>
      </c>
      <c r="AY51" s="380">
        <f>SUMIFS('PG CAR'!H:H,'PG CAR'!N:N,'13'!AQ51,'PG CAR'!I:I,'13'!$G$10,'PG CAR'!S:S,1)</f>
        <v>0</v>
      </c>
      <c r="AZ51" s="380">
        <f>SUMIFS(TRANS!F:F,TRANS!L:L,'13'!AQ51,TRANS!D:D,'13'!$G$10,TRANS!O:O,1)</f>
        <v>0</v>
      </c>
      <c r="BA51" s="380">
        <f>SUMIFS(TRANS!F:F,TRANS!L:L,'13'!AQ51,TRANS!G:G,'13'!$G$10,TRANS!O:O,1)</f>
        <v>0</v>
      </c>
      <c r="BC51" s="382">
        <v>2056</v>
      </c>
      <c r="BD51" s="380">
        <f t="shared" si="1"/>
        <v>0</v>
      </c>
      <c r="BE51" s="380">
        <f>SUMIFS(DES!F:F,DES!L:L,AQ51,DES!Q:Q,1,DES!P:P,1)</f>
        <v>0</v>
      </c>
      <c r="BF51" s="380">
        <f>SUMIFS(REC!F:F,REC!L:L,AQ51,REC!Q:Q,1,REC!P:P,1)</f>
        <v>0</v>
      </c>
      <c r="BG51" s="380">
        <f>SUMIFS('EMP ADQ'!G:G,'EMP ADQ'!M:M,AQ51,'EMP ADQ'!D:D,'EMP ADQ'!$Y$12,'EMP ADQ'!Q:Q,1,'EMP ADQ'!P:P,1)</f>
        <v>0</v>
      </c>
      <c r="BH51" s="380">
        <f>SUMIFS('EMP ADQ'!G:G,'EMP ADQ'!M:M,AQ51,'EMP ADQ'!D:D,'EMP ADQ'!$Y$13,'EMP ADQ'!Q:Q,1,'EMP ADQ'!P:P,1)</f>
        <v>0</v>
      </c>
      <c r="BI51" s="380">
        <f>SUMIFS('EMP CON'!G:G,'EMP CON'!M:M,'13'!AQ51,'EMP CON'!D:D,'EMP CON'!$Y$12,'EMP CON'!Q:Q,1,'EMP CON'!P:P,1)</f>
        <v>0</v>
      </c>
      <c r="BJ51" s="380">
        <f>SUMIFS('EMP CON'!G:G,'EMP CON'!M:M,'13'!AQ51,'EMP CON'!D:D,'EMP CON'!$Y$13,'EMP CON'!Q:Q,1,'EMP CON'!P:P,1)</f>
        <v>0</v>
      </c>
      <c r="BK51" s="380">
        <f>SUMIFS('PG CAR'!H:H,'PG CAR'!N:N,'13'!AQ51,'PG CAR'!S:S,1,'PG CAR'!R:R,1)</f>
        <v>0</v>
      </c>
      <c r="BL51" s="380"/>
      <c r="BM51" s="274"/>
      <c r="BO51" s="382">
        <v>2056</v>
      </c>
      <c r="BP51" s="380">
        <f t="shared" si="11"/>
        <v>6626.2000000000189</v>
      </c>
      <c r="BQ51" s="380">
        <f t="shared" si="11"/>
        <v>0</v>
      </c>
      <c r="BR51" s="380">
        <f t="shared" si="11"/>
        <v>0</v>
      </c>
      <c r="BS51" s="380">
        <f t="shared" si="11"/>
        <v>0</v>
      </c>
      <c r="BT51" s="380">
        <f t="shared" si="11"/>
        <v>0</v>
      </c>
      <c r="BU51" s="380">
        <f t="shared" si="11"/>
        <v>0</v>
      </c>
      <c r="BV51" s="380">
        <f t="shared" si="11"/>
        <v>0</v>
      </c>
      <c r="BW51" s="380">
        <f t="shared" si="10"/>
        <v>0</v>
      </c>
      <c r="BX51" s="380">
        <f t="shared" si="2"/>
        <v>0</v>
      </c>
      <c r="BY51" s="380">
        <f t="shared" si="2"/>
        <v>0</v>
      </c>
    </row>
    <row r="52" spans="2:77" x14ac:dyDescent="0.25">
      <c r="B52" s="264"/>
      <c r="C52" s="264"/>
      <c r="D52" s="264"/>
      <c r="E52" s="264"/>
      <c r="F52" s="264"/>
      <c r="G52" s="264"/>
      <c r="H52" s="264"/>
      <c r="I52" s="264"/>
      <c r="J52" s="264"/>
      <c r="K52" s="264"/>
      <c r="L52" s="264"/>
      <c r="M52" s="264"/>
      <c r="N52" s="264"/>
      <c r="O52" s="264"/>
      <c r="P52" s="264"/>
      <c r="Q52" s="264"/>
      <c r="R52" s="264"/>
      <c r="S52" s="264"/>
      <c r="T52" s="264"/>
      <c r="U52" s="264"/>
      <c r="V52" s="264"/>
      <c r="W52" s="264"/>
      <c r="X52" s="264"/>
      <c r="Y52" s="264"/>
      <c r="Z52" s="264"/>
      <c r="AA52" s="264"/>
      <c r="AB52" s="264"/>
      <c r="AC52" s="264"/>
      <c r="AD52" s="264"/>
      <c r="AE52" s="264"/>
      <c r="AF52" s="264"/>
      <c r="AQ52" s="382">
        <v>2057</v>
      </c>
      <c r="AR52" s="380">
        <f t="shared" si="8"/>
        <v>6626.2000000000189</v>
      </c>
      <c r="AS52" s="380">
        <f>SUMIFS(DES!F:F,DES!L:L,AQ52,DES!G:G,'13'!$G$10,DES!Q:Q,1)</f>
        <v>0</v>
      </c>
      <c r="AT52" s="380">
        <f>SUMIFS(REC!F:F,REC!L:L,AQ52,REC!G:G,'13'!$G$10,REC!Q:Q,1)</f>
        <v>0</v>
      </c>
      <c r="AU52" s="380">
        <f>SUMIFS('EMP ADQ'!G:G,'EMP ADQ'!M:M,AQ52,'EMP ADQ'!D:D,'EMP ADQ'!$Y$12,'EMP ADQ'!H:H,'13'!$G$10,'EMP ADQ'!Q:Q,1)</f>
        <v>0</v>
      </c>
      <c r="AV52" s="380">
        <f>SUMIFS('EMP ADQ'!G:G,'EMP ADQ'!M:M,AQ52,'EMP ADQ'!D:D,'EMP ADQ'!$Y$13,'EMP ADQ'!H:H,'13'!$G$10,'EMP ADQ'!Q:Q,1)</f>
        <v>0</v>
      </c>
      <c r="AW52" s="380">
        <f>SUMIFS('EMP CON'!G:G,'EMP CON'!M:M,'13'!AQ52,'EMP CON'!D:D,'EMP CON'!$Y$12,'EMP CON'!H:H,'13'!$G$10,'EMP CON'!Q:Q,1)</f>
        <v>0</v>
      </c>
      <c r="AX52" s="380">
        <f>SUMIFS('EMP CON'!G:G,'EMP CON'!M:M,'13'!AQ52,'EMP CON'!D:D,'EMP CON'!$Y$13,'EMP CON'!H:H,'13'!$G$10,'EMP CON'!Q:Q,1)</f>
        <v>0</v>
      </c>
      <c r="AY52" s="380">
        <f>SUMIFS('PG CAR'!H:H,'PG CAR'!N:N,'13'!AQ52,'PG CAR'!I:I,'13'!$G$10,'PG CAR'!S:S,1)</f>
        <v>0</v>
      </c>
      <c r="AZ52" s="380">
        <f>SUMIFS(TRANS!F:F,TRANS!L:L,'13'!AQ52,TRANS!D:D,'13'!$G$10,TRANS!O:O,1)</f>
        <v>0</v>
      </c>
      <c r="BA52" s="380">
        <f>SUMIFS(TRANS!F:F,TRANS!L:L,'13'!AQ52,TRANS!G:G,'13'!$G$10,TRANS!O:O,1)</f>
        <v>0</v>
      </c>
      <c r="BC52" s="382">
        <v>2057</v>
      </c>
      <c r="BD52" s="380">
        <f t="shared" si="1"/>
        <v>0</v>
      </c>
      <c r="BE52" s="380">
        <f>SUMIFS(DES!F:F,DES!L:L,AQ52,DES!Q:Q,1,DES!P:P,1)</f>
        <v>0</v>
      </c>
      <c r="BF52" s="380">
        <f>SUMIFS(REC!F:F,REC!L:L,AQ52,REC!Q:Q,1,REC!P:P,1)</f>
        <v>0</v>
      </c>
      <c r="BG52" s="380">
        <f>SUMIFS('EMP ADQ'!G:G,'EMP ADQ'!M:M,AQ52,'EMP ADQ'!D:D,'EMP ADQ'!$Y$12,'EMP ADQ'!Q:Q,1,'EMP ADQ'!P:P,1)</f>
        <v>0</v>
      </c>
      <c r="BH52" s="380">
        <f>SUMIFS('EMP ADQ'!G:G,'EMP ADQ'!M:M,AQ52,'EMP ADQ'!D:D,'EMP ADQ'!$Y$13,'EMP ADQ'!Q:Q,1,'EMP ADQ'!P:P,1)</f>
        <v>0</v>
      </c>
      <c r="BI52" s="380">
        <f>SUMIFS('EMP CON'!G:G,'EMP CON'!M:M,'13'!AQ52,'EMP CON'!D:D,'EMP CON'!$Y$12,'EMP CON'!Q:Q,1,'EMP CON'!P:P,1)</f>
        <v>0</v>
      </c>
      <c r="BJ52" s="380">
        <f>SUMIFS('EMP CON'!G:G,'EMP CON'!M:M,'13'!AQ52,'EMP CON'!D:D,'EMP CON'!$Y$13,'EMP CON'!Q:Q,1,'EMP CON'!P:P,1)</f>
        <v>0</v>
      </c>
      <c r="BK52" s="380">
        <f>SUMIFS('PG CAR'!H:H,'PG CAR'!N:N,'13'!AQ52,'PG CAR'!S:S,1,'PG CAR'!R:R,1)</f>
        <v>0</v>
      </c>
      <c r="BL52" s="380"/>
      <c r="BM52" s="274"/>
      <c r="BO52" s="382">
        <v>2057</v>
      </c>
      <c r="BP52" s="380">
        <f t="shared" si="11"/>
        <v>6626.2000000000189</v>
      </c>
      <c r="BQ52" s="380">
        <f t="shared" si="11"/>
        <v>0</v>
      </c>
      <c r="BR52" s="380">
        <f t="shared" si="11"/>
        <v>0</v>
      </c>
      <c r="BS52" s="380">
        <f t="shared" si="11"/>
        <v>0</v>
      </c>
      <c r="BT52" s="380">
        <f t="shared" si="11"/>
        <v>0</v>
      </c>
      <c r="BU52" s="380">
        <f t="shared" si="11"/>
        <v>0</v>
      </c>
      <c r="BV52" s="380">
        <f t="shared" si="11"/>
        <v>0</v>
      </c>
      <c r="BW52" s="380">
        <f t="shared" si="10"/>
        <v>0</v>
      </c>
      <c r="BX52" s="380">
        <f t="shared" si="2"/>
        <v>0</v>
      </c>
      <c r="BY52" s="380">
        <f t="shared" si="2"/>
        <v>0</v>
      </c>
    </row>
    <row r="53" spans="2:77" x14ac:dyDescent="0.25">
      <c r="B53" s="264"/>
      <c r="C53" s="264"/>
      <c r="D53" s="264"/>
      <c r="E53" s="264"/>
      <c r="F53" s="264"/>
      <c r="G53" s="264"/>
      <c r="H53" s="264"/>
      <c r="I53" s="264"/>
      <c r="J53" s="264"/>
      <c r="K53" s="264"/>
      <c r="L53" s="264"/>
      <c r="M53" s="264"/>
      <c r="N53" s="264"/>
      <c r="O53" s="264"/>
      <c r="P53" s="264"/>
      <c r="Q53" s="264"/>
      <c r="R53" s="264"/>
      <c r="S53" s="264"/>
      <c r="T53" s="264"/>
      <c r="U53" s="264"/>
      <c r="V53" s="264"/>
      <c r="W53" s="264"/>
      <c r="X53" s="264"/>
      <c r="Y53" s="264"/>
      <c r="Z53" s="264"/>
      <c r="AA53" s="264"/>
      <c r="AB53" s="264"/>
      <c r="AC53" s="264"/>
      <c r="AD53" s="264"/>
      <c r="AE53" s="264"/>
      <c r="AF53" s="264"/>
      <c r="AQ53" s="382">
        <v>2058</v>
      </c>
      <c r="AR53" s="380">
        <f t="shared" si="8"/>
        <v>6626.2000000000189</v>
      </c>
      <c r="AS53" s="380">
        <f>SUMIFS(DES!F:F,DES!L:L,AQ53,DES!G:G,'13'!$G$10,DES!Q:Q,1)</f>
        <v>0</v>
      </c>
      <c r="AT53" s="380">
        <f>SUMIFS(REC!F:F,REC!L:L,AQ53,REC!G:G,'13'!$G$10,REC!Q:Q,1)</f>
        <v>0</v>
      </c>
      <c r="AU53" s="380">
        <f>SUMIFS('EMP ADQ'!G:G,'EMP ADQ'!M:M,AQ53,'EMP ADQ'!D:D,'EMP ADQ'!$Y$12,'EMP ADQ'!H:H,'13'!$G$10,'EMP ADQ'!Q:Q,1)</f>
        <v>0</v>
      </c>
      <c r="AV53" s="380">
        <f>SUMIFS('EMP ADQ'!G:G,'EMP ADQ'!M:M,AQ53,'EMP ADQ'!D:D,'EMP ADQ'!$Y$13,'EMP ADQ'!H:H,'13'!$G$10,'EMP ADQ'!Q:Q,1)</f>
        <v>0</v>
      </c>
      <c r="AW53" s="380">
        <f>SUMIFS('EMP CON'!G:G,'EMP CON'!M:M,'13'!AQ53,'EMP CON'!D:D,'EMP CON'!$Y$12,'EMP CON'!H:H,'13'!$G$10,'EMP CON'!Q:Q,1)</f>
        <v>0</v>
      </c>
      <c r="AX53" s="380">
        <f>SUMIFS('EMP CON'!G:G,'EMP CON'!M:M,'13'!AQ53,'EMP CON'!D:D,'EMP CON'!$Y$13,'EMP CON'!H:H,'13'!$G$10,'EMP CON'!Q:Q,1)</f>
        <v>0</v>
      </c>
      <c r="AY53" s="380">
        <f>SUMIFS('PG CAR'!H:H,'PG CAR'!N:N,'13'!AQ53,'PG CAR'!I:I,'13'!$G$10,'PG CAR'!S:S,1)</f>
        <v>0</v>
      </c>
      <c r="AZ53" s="380">
        <f>SUMIFS(TRANS!F:F,TRANS!L:L,'13'!AQ53,TRANS!D:D,'13'!$G$10,TRANS!O:O,1)</f>
        <v>0</v>
      </c>
      <c r="BA53" s="380">
        <f>SUMIFS(TRANS!F:F,TRANS!L:L,'13'!AQ53,TRANS!G:G,'13'!$G$10,TRANS!O:O,1)</f>
        <v>0</v>
      </c>
      <c r="BC53" s="382">
        <v>2058</v>
      </c>
      <c r="BD53" s="380">
        <f t="shared" si="1"/>
        <v>0</v>
      </c>
      <c r="BE53" s="380">
        <f>SUMIFS(DES!F:F,DES!L:L,AQ53,DES!Q:Q,1,DES!P:P,1)</f>
        <v>0</v>
      </c>
      <c r="BF53" s="380">
        <f>SUMIFS(REC!F:F,REC!L:L,AQ53,REC!Q:Q,1,REC!P:P,1)</f>
        <v>0</v>
      </c>
      <c r="BG53" s="380">
        <f>SUMIFS('EMP ADQ'!G:G,'EMP ADQ'!M:M,AQ53,'EMP ADQ'!D:D,'EMP ADQ'!$Y$12,'EMP ADQ'!Q:Q,1,'EMP ADQ'!P:P,1)</f>
        <v>0</v>
      </c>
      <c r="BH53" s="380">
        <f>SUMIFS('EMP ADQ'!G:G,'EMP ADQ'!M:M,AQ53,'EMP ADQ'!D:D,'EMP ADQ'!$Y$13,'EMP ADQ'!Q:Q,1,'EMP ADQ'!P:P,1)</f>
        <v>0</v>
      </c>
      <c r="BI53" s="380">
        <f>SUMIFS('EMP CON'!G:G,'EMP CON'!M:M,'13'!AQ53,'EMP CON'!D:D,'EMP CON'!$Y$12,'EMP CON'!Q:Q,1,'EMP CON'!P:P,1)</f>
        <v>0</v>
      </c>
      <c r="BJ53" s="380">
        <f>SUMIFS('EMP CON'!G:G,'EMP CON'!M:M,'13'!AQ53,'EMP CON'!D:D,'EMP CON'!$Y$13,'EMP CON'!Q:Q,1,'EMP CON'!P:P,1)</f>
        <v>0</v>
      </c>
      <c r="BK53" s="380">
        <f>SUMIFS('PG CAR'!H:H,'PG CAR'!N:N,'13'!AQ53,'PG CAR'!S:S,1,'PG CAR'!R:R,1)</f>
        <v>0</v>
      </c>
      <c r="BL53" s="380"/>
      <c r="BM53" s="274"/>
      <c r="BO53" s="382">
        <v>2058</v>
      </c>
      <c r="BP53" s="380">
        <f t="shared" si="11"/>
        <v>6626.2000000000189</v>
      </c>
      <c r="BQ53" s="380">
        <f t="shared" si="11"/>
        <v>0</v>
      </c>
      <c r="BR53" s="380">
        <f t="shared" si="11"/>
        <v>0</v>
      </c>
      <c r="BS53" s="380">
        <f t="shared" si="11"/>
        <v>0</v>
      </c>
      <c r="BT53" s="380">
        <f t="shared" si="11"/>
        <v>0</v>
      </c>
      <c r="BU53" s="380">
        <f t="shared" si="11"/>
        <v>0</v>
      </c>
      <c r="BV53" s="380">
        <f t="shared" si="11"/>
        <v>0</v>
      </c>
      <c r="BW53" s="380">
        <f t="shared" si="10"/>
        <v>0</v>
      </c>
      <c r="BX53" s="380">
        <f t="shared" si="2"/>
        <v>0</v>
      </c>
      <c r="BY53" s="380">
        <f t="shared" si="2"/>
        <v>0</v>
      </c>
    </row>
    <row r="54" spans="2:77" x14ac:dyDescent="0.25">
      <c r="B54" s="264"/>
      <c r="C54" s="264"/>
      <c r="D54" s="264"/>
      <c r="E54" s="264"/>
      <c r="F54" s="264"/>
      <c r="G54" s="264"/>
      <c r="H54" s="264"/>
      <c r="I54" s="264"/>
      <c r="J54" s="264"/>
      <c r="K54" s="264"/>
      <c r="L54" s="264"/>
      <c r="M54" s="264"/>
      <c r="N54" s="264"/>
      <c r="O54" s="264"/>
      <c r="P54" s="264"/>
      <c r="Q54" s="264"/>
      <c r="R54" s="264"/>
      <c r="S54" s="264"/>
      <c r="T54" s="264"/>
      <c r="U54" s="264"/>
      <c r="V54" s="264"/>
      <c r="W54" s="264"/>
      <c r="X54" s="264"/>
      <c r="Y54" s="264"/>
      <c r="Z54" s="264"/>
      <c r="AA54" s="264"/>
      <c r="AB54" s="264"/>
      <c r="AC54" s="264"/>
      <c r="AD54" s="264"/>
      <c r="AE54" s="264"/>
      <c r="AF54" s="264"/>
      <c r="AQ54" s="382">
        <v>2059</v>
      </c>
      <c r="AR54" s="380">
        <f t="shared" si="8"/>
        <v>6626.2000000000189</v>
      </c>
      <c r="AS54" s="380">
        <f>SUMIFS(DES!F:F,DES!L:L,AQ54,DES!G:G,'13'!$G$10,DES!Q:Q,1)</f>
        <v>0</v>
      </c>
      <c r="AT54" s="380">
        <f>SUMIFS(REC!F:F,REC!L:L,AQ54,REC!G:G,'13'!$G$10,REC!Q:Q,1)</f>
        <v>0</v>
      </c>
      <c r="AU54" s="380">
        <f>SUMIFS('EMP ADQ'!G:G,'EMP ADQ'!M:M,AQ54,'EMP ADQ'!D:D,'EMP ADQ'!$Y$12,'EMP ADQ'!H:H,'13'!$G$10,'EMP ADQ'!Q:Q,1)</f>
        <v>0</v>
      </c>
      <c r="AV54" s="380">
        <f>SUMIFS('EMP ADQ'!G:G,'EMP ADQ'!M:M,AQ54,'EMP ADQ'!D:D,'EMP ADQ'!$Y$13,'EMP ADQ'!H:H,'13'!$G$10,'EMP ADQ'!Q:Q,1)</f>
        <v>0</v>
      </c>
      <c r="AW54" s="380">
        <f>SUMIFS('EMP CON'!G:G,'EMP CON'!M:M,'13'!AQ54,'EMP CON'!D:D,'EMP CON'!$Y$12,'EMP CON'!H:H,'13'!$G$10,'EMP CON'!Q:Q,1)</f>
        <v>0</v>
      </c>
      <c r="AX54" s="380">
        <f>SUMIFS('EMP CON'!G:G,'EMP CON'!M:M,'13'!AQ54,'EMP CON'!D:D,'EMP CON'!$Y$13,'EMP CON'!H:H,'13'!$G$10,'EMP CON'!Q:Q,1)</f>
        <v>0</v>
      </c>
      <c r="AY54" s="380">
        <f>SUMIFS('PG CAR'!H:H,'PG CAR'!N:N,'13'!AQ54,'PG CAR'!I:I,'13'!$G$10,'PG CAR'!S:S,1)</f>
        <v>0</v>
      </c>
      <c r="AZ54" s="380">
        <f>SUMIFS(TRANS!F:F,TRANS!L:L,'13'!AQ54,TRANS!D:D,'13'!$G$10,TRANS!O:O,1)</f>
        <v>0</v>
      </c>
      <c r="BA54" s="380">
        <f>SUMIFS(TRANS!F:F,TRANS!L:L,'13'!AQ54,TRANS!G:G,'13'!$G$10,TRANS!O:O,1)</f>
        <v>0</v>
      </c>
      <c r="BC54" s="382">
        <v>2059</v>
      </c>
      <c r="BD54" s="380">
        <f t="shared" si="1"/>
        <v>0</v>
      </c>
      <c r="BE54" s="380">
        <f>SUMIFS(DES!F:F,DES!L:L,AQ54,DES!Q:Q,1,DES!P:P,1)</f>
        <v>0</v>
      </c>
      <c r="BF54" s="380">
        <f>SUMIFS(REC!F:F,REC!L:L,AQ54,REC!Q:Q,1,REC!P:P,1)</f>
        <v>0</v>
      </c>
      <c r="BG54" s="380">
        <f>SUMIFS('EMP ADQ'!G:G,'EMP ADQ'!M:M,AQ54,'EMP ADQ'!D:D,'EMP ADQ'!$Y$12,'EMP ADQ'!Q:Q,1,'EMP ADQ'!P:P,1)</f>
        <v>0</v>
      </c>
      <c r="BH54" s="380">
        <f>SUMIFS('EMP ADQ'!G:G,'EMP ADQ'!M:M,AQ54,'EMP ADQ'!D:D,'EMP ADQ'!$Y$13,'EMP ADQ'!Q:Q,1,'EMP ADQ'!P:P,1)</f>
        <v>0</v>
      </c>
      <c r="BI54" s="380">
        <f>SUMIFS('EMP CON'!G:G,'EMP CON'!M:M,'13'!AQ54,'EMP CON'!D:D,'EMP CON'!$Y$12,'EMP CON'!Q:Q,1,'EMP CON'!P:P,1)</f>
        <v>0</v>
      </c>
      <c r="BJ54" s="380">
        <f>SUMIFS('EMP CON'!G:G,'EMP CON'!M:M,'13'!AQ54,'EMP CON'!D:D,'EMP CON'!$Y$13,'EMP CON'!Q:Q,1,'EMP CON'!P:P,1)</f>
        <v>0</v>
      </c>
      <c r="BK54" s="380">
        <f>SUMIFS('PG CAR'!H:H,'PG CAR'!N:N,'13'!AQ54,'PG CAR'!S:S,1,'PG CAR'!R:R,1)</f>
        <v>0</v>
      </c>
      <c r="BL54" s="380"/>
      <c r="BM54" s="274"/>
      <c r="BO54" s="382">
        <v>2059</v>
      </c>
      <c r="BP54" s="380">
        <f t="shared" si="11"/>
        <v>6626.2000000000189</v>
      </c>
      <c r="BQ54" s="380">
        <f t="shared" si="11"/>
        <v>0</v>
      </c>
      <c r="BR54" s="380">
        <f t="shared" si="11"/>
        <v>0</v>
      </c>
      <c r="BS54" s="380">
        <f t="shared" si="11"/>
        <v>0</v>
      </c>
      <c r="BT54" s="380">
        <f t="shared" si="11"/>
        <v>0</v>
      </c>
      <c r="BU54" s="380">
        <f t="shared" si="11"/>
        <v>0</v>
      </c>
      <c r="BV54" s="380">
        <f t="shared" si="11"/>
        <v>0</v>
      </c>
      <c r="BW54" s="380">
        <f t="shared" si="10"/>
        <v>0</v>
      </c>
      <c r="BX54" s="380">
        <f t="shared" si="2"/>
        <v>0</v>
      </c>
      <c r="BY54" s="380">
        <f t="shared" si="2"/>
        <v>0</v>
      </c>
    </row>
    <row r="55" spans="2:77" x14ac:dyDescent="0.25">
      <c r="B55" s="264"/>
      <c r="C55" s="264"/>
      <c r="D55" s="264"/>
      <c r="E55" s="264"/>
      <c r="F55" s="264"/>
      <c r="G55" s="264"/>
      <c r="H55" s="264"/>
      <c r="I55" s="264"/>
      <c r="J55" s="264"/>
      <c r="K55" s="264"/>
      <c r="L55" s="264"/>
      <c r="M55" s="264"/>
      <c r="N55" s="264"/>
      <c r="O55" s="264"/>
      <c r="P55" s="264"/>
      <c r="Q55" s="264"/>
      <c r="R55" s="264"/>
      <c r="S55" s="264"/>
      <c r="T55" s="264"/>
      <c r="U55" s="264"/>
      <c r="V55" s="264"/>
      <c r="W55" s="264"/>
      <c r="X55" s="264"/>
      <c r="Y55" s="264"/>
      <c r="Z55" s="264"/>
      <c r="AA55" s="264"/>
      <c r="AB55" s="264"/>
      <c r="AC55" s="264"/>
      <c r="AD55" s="264"/>
      <c r="AE55" s="264"/>
      <c r="AF55" s="264"/>
      <c r="AQ55" s="382">
        <v>2060</v>
      </c>
      <c r="AR55" s="380">
        <f t="shared" si="8"/>
        <v>6626.2000000000189</v>
      </c>
      <c r="AS55" s="380">
        <f>SUMIFS(DES!F:F,DES!L:L,AQ55,DES!G:G,'13'!$G$10,DES!Q:Q,1)</f>
        <v>0</v>
      </c>
      <c r="AT55" s="380">
        <f>SUMIFS(REC!F:F,REC!L:L,AQ55,REC!G:G,'13'!$G$10,REC!Q:Q,1)</f>
        <v>0</v>
      </c>
      <c r="AU55" s="380">
        <f>SUMIFS('EMP ADQ'!G:G,'EMP ADQ'!M:M,AQ55,'EMP ADQ'!D:D,'EMP ADQ'!$Y$12,'EMP ADQ'!H:H,'13'!$G$10,'EMP ADQ'!Q:Q,1)</f>
        <v>0</v>
      </c>
      <c r="AV55" s="380">
        <f>SUMIFS('EMP ADQ'!G:G,'EMP ADQ'!M:M,AQ55,'EMP ADQ'!D:D,'EMP ADQ'!$Y$13,'EMP ADQ'!H:H,'13'!$G$10,'EMP ADQ'!Q:Q,1)</f>
        <v>0</v>
      </c>
      <c r="AW55" s="380">
        <f>SUMIFS('EMP CON'!G:G,'EMP CON'!M:M,'13'!AQ55,'EMP CON'!D:D,'EMP CON'!$Y$12,'EMP CON'!H:H,'13'!$G$10,'EMP CON'!Q:Q,1)</f>
        <v>0</v>
      </c>
      <c r="AX55" s="380">
        <f>SUMIFS('EMP CON'!G:G,'EMP CON'!M:M,'13'!AQ55,'EMP CON'!D:D,'EMP CON'!$Y$13,'EMP CON'!H:H,'13'!$G$10,'EMP CON'!Q:Q,1)</f>
        <v>0</v>
      </c>
      <c r="AY55" s="380">
        <f>SUMIFS('PG CAR'!H:H,'PG CAR'!N:N,'13'!AQ55,'PG CAR'!I:I,'13'!$G$10,'PG CAR'!S:S,1)</f>
        <v>0</v>
      </c>
      <c r="AZ55" s="380">
        <f>SUMIFS(TRANS!F:F,TRANS!L:L,'13'!AQ55,TRANS!D:D,'13'!$G$10,TRANS!O:O,1)</f>
        <v>0</v>
      </c>
      <c r="BA55" s="380">
        <f>SUMIFS(TRANS!F:F,TRANS!L:L,'13'!AQ55,TRANS!G:G,'13'!$G$10,TRANS!O:O,1)</f>
        <v>0</v>
      </c>
      <c r="BC55" s="382">
        <v>2060</v>
      </c>
      <c r="BD55" s="380">
        <f t="shared" si="1"/>
        <v>0</v>
      </c>
      <c r="BE55" s="380">
        <f>SUMIFS(DES!F:F,DES!L:L,AQ55,DES!Q:Q,1,DES!P:P,1)</f>
        <v>0</v>
      </c>
      <c r="BF55" s="380">
        <f>SUMIFS(REC!F:F,REC!L:L,AQ55,REC!Q:Q,1,REC!P:P,1)</f>
        <v>0</v>
      </c>
      <c r="BG55" s="380">
        <f>SUMIFS('EMP ADQ'!G:G,'EMP ADQ'!M:M,AQ55,'EMP ADQ'!D:D,'EMP ADQ'!$Y$12,'EMP ADQ'!Q:Q,1,'EMP ADQ'!P:P,1)</f>
        <v>0</v>
      </c>
      <c r="BH55" s="380">
        <f>SUMIFS('EMP ADQ'!G:G,'EMP ADQ'!M:M,AQ55,'EMP ADQ'!D:D,'EMP ADQ'!$Y$13,'EMP ADQ'!Q:Q,1,'EMP ADQ'!P:P,1)</f>
        <v>0</v>
      </c>
      <c r="BI55" s="380">
        <f>SUMIFS('EMP CON'!G:G,'EMP CON'!M:M,'13'!AQ55,'EMP CON'!D:D,'EMP CON'!$Y$12,'EMP CON'!Q:Q,1,'EMP CON'!P:P,1)</f>
        <v>0</v>
      </c>
      <c r="BJ55" s="380">
        <f>SUMIFS('EMP CON'!G:G,'EMP CON'!M:M,'13'!AQ55,'EMP CON'!D:D,'EMP CON'!$Y$13,'EMP CON'!Q:Q,1,'EMP CON'!P:P,1)</f>
        <v>0</v>
      </c>
      <c r="BK55" s="380">
        <f>SUMIFS('PG CAR'!H:H,'PG CAR'!N:N,'13'!AQ55,'PG CAR'!S:S,1,'PG CAR'!R:R,1)</f>
        <v>0</v>
      </c>
      <c r="BL55" s="380"/>
      <c r="BM55" s="274"/>
      <c r="BO55" s="382">
        <v>2060</v>
      </c>
      <c r="BP55" s="380">
        <f t="shared" si="11"/>
        <v>6626.2000000000189</v>
      </c>
      <c r="BQ55" s="380">
        <f t="shared" si="11"/>
        <v>0</v>
      </c>
      <c r="BR55" s="380">
        <f t="shared" si="11"/>
        <v>0</v>
      </c>
      <c r="BS55" s="380">
        <f t="shared" si="11"/>
        <v>0</v>
      </c>
      <c r="BT55" s="380">
        <f t="shared" si="11"/>
        <v>0</v>
      </c>
      <c r="BU55" s="380">
        <f t="shared" si="11"/>
        <v>0</v>
      </c>
      <c r="BV55" s="380">
        <f t="shared" si="11"/>
        <v>0</v>
      </c>
      <c r="BW55" s="380">
        <f t="shared" si="10"/>
        <v>0</v>
      </c>
      <c r="BX55" s="380">
        <f t="shared" si="2"/>
        <v>0</v>
      </c>
      <c r="BY55" s="380">
        <f t="shared" si="2"/>
        <v>0</v>
      </c>
    </row>
    <row r="56" spans="2:77" x14ac:dyDescent="0.25">
      <c r="B56" s="264"/>
      <c r="C56" s="264"/>
      <c r="D56" s="264"/>
      <c r="E56" s="264"/>
      <c r="F56" s="264"/>
      <c r="G56" s="264"/>
      <c r="H56" s="264"/>
      <c r="I56" s="264"/>
      <c r="J56" s="264"/>
      <c r="K56" s="264"/>
      <c r="L56" s="264"/>
      <c r="M56" s="264"/>
      <c r="N56" s="264"/>
      <c r="O56" s="264"/>
      <c r="P56" s="264"/>
      <c r="Q56" s="264"/>
      <c r="R56" s="264"/>
      <c r="S56" s="264"/>
      <c r="T56" s="264"/>
      <c r="U56" s="264"/>
      <c r="V56" s="264"/>
      <c r="W56" s="264"/>
      <c r="X56" s="264"/>
      <c r="Y56" s="264"/>
      <c r="Z56" s="264"/>
      <c r="AA56" s="264"/>
      <c r="AB56" s="264"/>
      <c r="AC56" s="264"/>
      <c r="AD56" s="264"/>
      <c r="AE56" s="264"/>
      <c r="AF56" s="264"/>
      <c r="AQ56" s="382">
        <v>2061</v>
      </c>
      <c r="AR56" s="380">
        <f t="shared" si="8"/>
        <v>6626.2000000000189</v>
      </c>
      <c r="AS56" s="380">
        <f>SUMIFS(DES!F:F,DES!L:L,AQ56,DES!G:G,'13'!$G$10,DES!Q:Q,1)</f>
        <v>0</v>
      </c>
      <c r="AT56" s="380">
        <f>SUMIFS(REC!F:F,REC!L:L,AQ56,REC!G:G,'13'!$G$10,REC!Q:Q,1)</f>
        <v>0</v>
      </c>
      <c r="AU56" s="380">
        <f>SUMIFS('EMP ADQ'!G:G,'EMP ADQ'!M:M,AQ56,'EMP ADQ'!D:D,'EMP ADQ'!$Y$12,'EMP ADQ'!H:H,'13'!$G$10,'EMP ADQ'!Q:Q,1)</f>
        <v>0</v>
      </c>
      <c r="AV56" s="380">
        <f>SUMIFS('EMP ADQ'!G:G,'EMP ADQ'!M:M,AQ56,'EMP ADQ'!D:D,'EMP ADQ'!$Y$13,'EMP ADQ'!H:H,'13'!$G$10,'EMP ADQ'!Q:Q,1)</f>
        <v>0</v>
      </c>
      <c r="AW56" s="380">
        <f>SUMIFS('EMP CON'!G:G,'EMP CON'!M:M,'13'!AQ56,'EMP CON'!D:D,'EMP CON'!$Y$12,'EMP CON'!H:H,'13'!$G$10,'EMP CON'!Q:Q,1)</f>
        <v>0</v>
      </c>
      <c r="AX56" s="380">
        <f>SUMIFS('EMP CON'!G:G,'EMP CON'!M:M,'13'!AQ56,'EMP CON'!D:D,'EMP CON'!$Y$13,'EMP CON'!H:H,'13'!$G$10,'EMP CON'!Q:Q,1)</f>
        <v>0</v>
      </c>
      <c r="AY56" s="380">
        <f>SUMIFS('PG CAR'!H:H,'PG CAR'!N:N,'13'!AQ56,'PG CAR'!I:I,'13'!$G$10,'PG CAR'!S:S,1)</f>
        <v>0</v>
      </c>
      <c r="AZ56" s="380">
        <f>SUMIFS(TRANS!F:F,TRANS!L:L,'13'!AQ56,TRANS!D:D,'13'!$G$10,TRANS!O:O,1)</f>
        <v>0</v>
      </c>
      <c r="BA56" s="380">
        <f>SUMIFS(TRANS!F:F,TRANS!L:L,'13'!AQ56,TRANS!G:G,'13'!$G$10,TRANS!O:O,1)</f>
        <v>0</v>
      </c>
      <c r="BC56" s="382">
        <v>2061</v>
      </c>
      <c r="BD56" s="380">
        <f t="shared" si="1"/>
        <v>0</v>
      </c>
      <c r="BE56" s="380">
        <f>SUMIFS(DES!F:F,DES!L:L,AQ56,DES!Q:Q,1,DES!P:P,1)</f>
        <v>0</v>
      </c>
      <c r="BF56" s="380">
        <f>SUMIFS(REC!F:F,REC!L:L,AQ56,REC!Q:Q,1,REC!P:P,1)</f>
        <v>0</v>
      </c>
      <c r="BG56" s="380">
        <f>SUMIFS('EMP ADQ'!G:G,'EMP ADQ'!M:M,AQ56,'EMP ADQ'!D:D,'EMP ADQ'!$Y$12,'EMP ADQ'!Q:Q,1,'EMP ADQ'!P:P,1)</f>
        <v>0</v>
      </c>
      <c r="BH56" s="380">
        <f>SUMIFS('EMP ADQ'!G:G,'EMP ADQ'!M:M,AQ56,'EMP ADQ'!D:D,'EMP ADQ'!$Y$13,'EMP ADQ'!Q:Q,1,'EMP ADQ'!P:P,1)</f>
        <v>0</v>
      </c>
      <c r="BI56" s="380">
        <f>SUMIFS('EMP CON'!G:G,'EMP CON'!M:M,'13'!AQ56,'EMP CON'!D:D,'EMP CON'!$Y$12,'EMP CON'!Q:Q,1,'EMP CON'!P:P,1)</f>
        <v>0</v>
      </c>
      <c r="BJ56" s="380">
        <f>SUMIFS('EMP CON'!G:G,'EMP CON'!M:M,'13'!AQ56,'EMP CON'!D:D,'EMP CON'!$Y$13,'EMP CON'!Q:Q,1,'EMP CON'!P:P,1)</f>
        <v>0</v>
      </c>
      <c r="BK56" s="380">
        <f>SUMIFS('PG CAR'!H:H,'PG CAR'!N:N,'13'!AQ56,'PG CAR'!S:S,1,'PG CAR'!R:R,1)</f>
        <v>0</v>
      </c>
      <c r="BL56" s="380"/>
      <c r="BM56" s="274"/>
      <c r="BO56" s="382">
        <v>2061</v>
      </c>
      <c r="BP56" s="380">
        <f t="shared" si="11"/>
        <v>6626.2000000000189</v>
      </c>
      <c r="BQ56" s="380">
        <f t="shared" si="11"/>
        <v>0</v>
      </c>
      <c r="BR56" s="380">
        <f t="shared" si="11"/>
        <v>0</v>
      </c>
      <c r="BS56" s="380">
        <f t="shared" si="11"/>
        <v>0</v>
      </c>
      <c r="BT56" s="380">
        <f t="shared" si="11"/>
        <v>0</v>
      </c>
      <c r="BU56" s="380">
        <f t="shared" si="11"/>
        <v>0</v>
      </c>
      <c r="BV56" s="380">
        <f t="shared" si="11"/>
        <v>0</v>
      </c>
      <c r="BW56" s="380">
        <f t="shared" si="10"/>
        <v>0</v>
      </c>
      <c r="BX56" s="380">
        <f t="shared" si="2"/>
        <v>0</v>
      </c>
      <c r="BY56" s="380">
        <f t="shared" si="2"/>
        <v>0</v>
      </c>
    </row>
    <row r="57" spans="2:77" x14ac:dyDescent="0.25">
      <c r="B57" s="264"/>
      <c r="C57" s="264"/>
      <c r="D57" s="264"/>
      <c r="E57" s="264"/>
      <c r="F57" s="264"/>
      <c r="G57" s="264"/>
      <c r="H57" s="264"/>
      <c r="I57" s="264"/>
      <c r="J57" s="264"/>
      <c r="K57" s="264"/>
      <c r="L57" s="264"/>
      <c r="M57" s="264"/>
      <c r="N57" s="264"/>
      <c r="O57" s="264"/>
      <c r="P57" s="264"/>
      <c r="Q57" s="264"/>
      <c r="R57" s="264"/>
      <c r="S57" s="264"/>
      <c r="T57" s="264"/>
      <c r="U57" s="264"/>
      <c r="V57" s="264"/>
      <c r="W57" s="264"/>
      <c r="X57" s="264"/>
      <c r="Y57" s="264"/>
      <c r="Z57" s="264"/>
      <c r="AA57" s="264"/>
      <c r="AB57" s="264"/>
      <c r="AC57" s="264"/>
      <c r="AD57" s="264"/>
      <c r="AE57" s="264"/>
      <c r="AF57" s="264"/>
      <c r="AQ57" s="382">
        <v>2062</v>
      </c>
      <c r="AR57" s="380">
        <f t="shared" si="8"/>
        <v>6626.2000000000189</v>
      </c>
      <c r="AS57" s="380">
        <f>SUMIFS(DES!F:F,DES!L:L,AQ57,DES!G:G,'13'!$G$10,DES!Q:Q,1)</f>
        <v>0</v>
      </c>
      <c r="AT57" s="380">
        <f>SUMIFS(REC!F:F,REC!L:L,AQ57,REC!G:G,'13'!$G$10,REC!Q:Q,1)</f>
        <v>0</v>
      </c>
      <c r="AU57" s="380">
        <f>SUMIFS('EMP ADQ'!G:G,'EMP ADQ'!M:M,AQ57,'EMP ADQ'!D:D,'EMP ADQ'!$Y$12,'EMP ADQ'!H:H,'13'!$G$10,'EMP ADQ'!Q:Q,1)</f>
        <v>0</v>
      </c>
      <c r="AV57" s="380">
        <f>SUMIFS('EMP ADQ'!G:G,'EMP ADQ'!M:M,AQ57,'EMP ADQ'!D:D,'EMP ADQ'!$Y$13,'EMP ADQ'!H:H,'13'!$G$10,'EMP ADQ'!Q:Q,1)</f>
        <v>0</v>
      </c>
      <c r="AW57" s="380">
        <f>SUMIFS('EMP CON'!G:G,'EMP CON'!M:M,'13'!AQ57,'EMP CON'!D:D,'EMP CON'!$Y$12,'EMP CON'!H:H,'13'!$G$10,'EMP CON'!Q:Q,1)</f>
        <v>0</v>
      </c>
      <c r="AX57" s="380">
        <f>SUMIFS('EMP CON'!G:G,'EMP CON'!M:M,'13'!AQ57,'EMP CON'!D:D,'EMP CON'!$Y$13,'EMP CON'!H:H,'13'!$G$10,'EMP CON'!Q:Q,1)</f>
        <v>0</v>
      </c>
      <c r="AY57" s="380">
        <f>SUMIFS('PG CAR'!H:H,'PG CAR'!N:N,'13'!AQ57,'PG CAR'!I:I,'13'!$G$10,'PG CAR'!S:S,1)</f>
        <v>0</v>
      </c>
      <c r="AZ57" s="380">
        <f>SUMIFS(TRANS!F:F,TRANS!L:L,'13'!AQ57,TRANS!D:D,'13'!$G$10,TRANS!O:O,1)</f>
        <v>0</v>
      </c>
      <c r="BA57" s="380">
        <f>SUMIFS(TRANS!F:F,TRANS!L:L,'13'!AQ57,TRANS!G:G,'13'!$G$10,TRANS!O:O,1)</f>
        <v>0</v>
      </c>
      <c r="BC57" s="382">
        <v>2062</v>
      </c>
      <c r="BD57" s="380">
        <f t="shared" si="1"/>
        <v>0</v>
      </c>
      <c r="BE57" s="380">
        <f>SUMIFS(DES!F:F,DES!L:L,AQ57,DES!Q:Q,1,DES!P:P,1)</f>
        <v>0</v>
      </c>
      <c r="BF57" s="380">
        <f>SUMIFS(REC!F:F,REC!L:L,AQ57,REC!Q:Q,1,REC!P:P,1)</f>
        <v>0</v>
      </c>
      <c r="BG57" s="380">
        <f>SUMIFS('EMP ADQ'!G:G,'EMP ADQ'!M:M,AQ57,'EMP ADQ'!D:D,'EMP ADQ'!$Y$12,'EMP ADQ'!Q:Q,1,'EMP ADQ'!P:P,1)</f>
        <v>0</v>
      </c>
      <c r="BH57" s="380">
        <f>SUMIFS('EMP ADQ'!G:G,'EMP ADQ'!M:M,AQ57,'EMP ADQ'!D:D,'EMP ADQ'!$Y$13,'EMP ADQ'!Q:Q,1,'EMP ADQ'!P:P,1)</f>
        <v>0</v>
      </c>
      <c r="BI57" s="380">
        <f>SUMIFS('EMP CON'!G:G,'EMP CON'!M:M,'13'!AQ57,'EMP CON'!D:D,'EMP CON'!$Y$12,'EMP CON'!Q:Q,1,'EMP CON'!P:P,1)</f>
        <v>0</v>
      </c>
      <c r="BJ57" s="380">
        <f>SUMIFS('EMP CON'!G:G,'EMP CON'!M:M,'13'!AQ57,'EMP CON'!D:D,'EMP CON'!$Y$13,'EMP CON'!Q:Q,1,'EMP CON'!P:P,1)</f>
        <v>0</v>
      </c>
      <c r="BK57" s="380">
        <f>SUMIFS('PG CAR'!H:H,'PG CAR'!N:N,'13'!AQ57,'PG CAR'!S:S,1,'PG CAR'!R:R,1)</f>
        <v>0</v>
      </c>
      <c r="BL57" s="380"/>
      <c r="BM57" s="274"/>
      <c r="BO57" s="382">
        <v>2062</v>
      </c>
      <c r="BP57" s="380">
        <f t="shared" si="11"/>
        <v>6626.2000000000189</v>
      </c>
      <c r="BQ57" s="380">
        <f t="shared" si="11"/>
        <v>0</v>
      </c>
      <c r="BR57" s="380">
        <f t="shared" si="11"/>
        <v>0</v>
      </c>
      <c r="BS57" s="380">
        <f t="shared" si="11"/>
        <v>0</v>
      </c>
      <c r="BT57" s="380">
        <f t="shared" si="11"/>
        <v>0</v>
      </c>
      <c r="BU57" s="380">
        <f t="shared" si="11"/>
        <v>0</v>
      </c>
      <c r="BV57" s="380">
        <f t="shared" si="11"/>
        <v>0</v>
      </c>
      <c r="BW57" s="380">
        <f t="shared" si="10"/>
        <v>0</v>
      </c>
      <c r="BX57" s="380">
        <f t="shared" si="2"/>
        <v>0</v>
      </c>
      <c r="BY57" s="380">
        <f t="shared" si="2"/>
        <v>0</v>
      </c>
    </row>
    <row r="58" spans="2:77" x14ac:dyDescent="0.25">
      <c r="B58" s="264"/>
      <c r="C58" s="264"/>
      <c r="D58" s="264"/>
      <c r="E58" s="264"/>
      <c r="F58" s="264"/>
      <c r="G58" s="264"/>
      <c r="H58" s="264"/>
      <c r="I58" s="264"/>
      <c r="J58" s="264"/>
      <c r="K58" s="264"/>
      <c r="L58" s="264"/>
      <c r="M58" s="264"/>
      <c r="N58" s="264"/>
      <c r="O58" s="264"/>
      <c r="P58" s="264"/>
      <c r="Q58" s="264"/>
      <c r="R58" s="264"/>
      <c r="S58" s="264"/>
      <c r="T58" s="264"/>
      <c r="U58" s="264"/>
      <c r="V58" s="264"/>
      <c r="W58" s="264"/>
      <c r="X58" s="264"/>
      <c r="Y58" s="264"/>
      <c r="Z58" s="264"/>
      <c r="AA58" s="264"/>
      <c r="AB58" s="264"/>
      <c r="AC58" s="264"/>
      <c r="AD58" s="264"/>
      <c r="AE58" s="264"/>
      <c r="AF58" s="264"/>
      <c r="AQ58" s="382">
        <v>2063</v>
      </c>
      <c r="AR58" s="380">
        <f t="shared" si="8"/>
        <v>6626.2000000000189</v>
      </c>
      <c r="AS58" s="380">
        <f>SUMIFS(DES!F:F,DES!L:L,AQ58,DES!G:G,'13'!$G$10,DES!Q:Q,1)</f>
        <v>0</v>
      </c>
      <c r="AT58" s="380">
        <f>SUMIFS(REC!F:F,REC!L:L,AQ58,REC!G:G,'13'!$G$10,REC!Q:Q,1)</f>
        <v>0</v>
      </c>
      <c r="AU58" s="380">
        <f>SUMIFS('EMP ADQ'!G:G,'EMP ADQ'!M:M,AQ58,'EMP ADQ'!D:D,'EMP ADQ'!$Y$12,'EMP ADQ'!H:H,'13'!$G$10,'EMP ADQ'!Q:Q,1)</f>
        <v>0</v>
      </c>
      <c r="AV58" s="380">
        <f>SUMIFS('EMP ADQ'!G:G,'EMP ADQ'!M:M,AQ58,'EMP ADQ'!D:D,'EMP ADQ'!$Y$13,'EMP ADQ'!H:H,'13'!$G$10,'EMP ADQ'!Q:Q,1)</f>
        <v>0</v>
      </c>
      <c r="AW58" s="380">
        <f>SUMIFS('EMP CON'!G:G,'EMP CON'!M:M,'13'!AQ58,'EMP CON'!D:D,'EMP CON'!$Y$12,'EMP CON'!H:H,'13'!$G$10,'EMP CON'!Q:Q,1)</f>
        <v>0</v>
      </c>
      <c r="AX58" s="380">
        <f>SUMIFS('EMP CON'!G:G,'EMP CON'!M:M,'13'!AQ58,'EMP CON'!D:D,'EMP CON'!$Y$13,'EMP CON'!H:H,'13'!$G$10,'EMP CON'!Q:Q,1)</f>
        <v>0</v>
      </c>
      <c r="AY58" s="380">
        <f>SUMIFS('PG CAR'!H:H,'PG CAR'!N:N,'13'!AQ58,'PG CAR'!I:I,'13'!$G$10,'PG CAR'!S:S,1)</f>
        <v>0</v>
      </c>
      <c r="AZ58" s="380">
        <f>SUMIFS(TRANS!F:F,TRANS!L:L,'13'!AQ58,TRANS!D:D,'13'!$G$10,TRANS!O:O,1)</f>
        <v>0</v>
      </c>
      <c r="BA58" s="380">
        <f>SUMIFS(TRANS!F:F,TRANS!L:L,'13'!AQ58,TRANS!G:G,'13'!$G$10,TRANS!O:O,1)</f>
        <v>0</v>
      </c>
      <c r="BC58" s="382">
        <v>2063</v>
      </c>
      <c r="BD58" s="380">
        <f t="shared" si="1"/>
        <v>0</v>
      </c>
      <c r="BE58" s="380">
        <f>SUMIFS(DES!F:F,DES!L:L,AQ58,DES!Q:Q,1,DES!P:P,1)</f>
        <v>0</v>
      </c>
      <c r="BF58" s="380">
        <f>SUMIFS(REC!F:F,REC!L:L,AQ58,REC!Q:Q,1,REC!P:P,1)</f>
        <v>0</v>
      </c>
      <c r="BG58" s="380">
        <f>SUMIFS('EMP ADQ'!G:G,'EMP ADQ'!M:M,AQ58,'EMP ADQ'!D:D,'EMP ADQ'!$Y$12,'EMP ADQ'!Q:Q,1,'EMP ADQ'!P:P,1)</f>
        <v>0</v>
      </c>
      <c r="BH58" s="380">
        <f>SUMIFS('EMP ADQ'!G:G,'EMP ADQ'!M:M,AQ58,'EMP ADQ'!D:D,'EMP ADQ'!$Y$13,'EMP ADQ'!Q:Q,1,'EMP ADQ'!P:P,1)</f>
        <v>0</v>
      </c>
      <c r="BI58" s="380">
        <f>SUMIFS('EMP CON'!G:G,'EMP CON'!M:M,'13'!AQ58,'EMP CON'!D:D,'EMP CON'!$Y$12,'EMP CON'!Q:Q,1,'EMP CON'!P:P,1)</f>
        <v>0</v>
      </c>
      <c r="BJ58" s="380">
        <f>SUMIFS('EMP CON'!G:G,'EMP CON'!M:M,'13'!AQ58,'EMP CON'!D:D,'EMP CON'!$Y$13,'EMP CON'!Q:Q,1,'EMP CON'!P:P,1)</f>
        <v>0</v>
      </c>
      <c r="BK58" s="380">
        <f>SUMIFS('PG CAR'!H:H,'PG CAR'!N:N,'13'!AQ58,'PG CAR'!S:S,1,'PG CAR'!R:R,1)</f>
        <v>0</v>
      </c>
      <c r="BL58" s="380"/>
      <c r="BM58" s="274"/>
      <c r="BO58" s="382">
        <v>2063</v>
      </c>
      <c r="BP58" s="380">
        <f t="shared" si="11"/>
        <v>6626.2000000000189</v>
      </c>
      <c r="BQ58" s="380">
        <f t="shared" si="11"/>
        <v>0</v>
      </c>
      <c r="BR58" s="380">
        <f t="shared" si="11"/>
        <v>0</v>
      </c>
      <c r="BS58" s="380">
        <f t="shared" si="11"/>
        <v>0</v>
      </c>
      <c r="BT58" s="380">
        <f t="shared" si="11"/>
        <v>0</v>
      </c>
      <c r="BU58" s="380">
        <f t="shared" si="11"/>
        <v>0</v>
      </c>
      <c r="BV58" s="380">
        <f t="shared" si="11"/>
        <v>0</v>
      </c>
      <c r="BW58" s="380">
        <f t="shared" si="10"/>
        <v>0</v>
      </c>
      <c r="BX58" s="380">
        <f t="shared" si="2"/>
        <v>0</v>
      </c>
      <c r="BY58" s="380">
        <f t="shared" si="2"/>
        <v>0</v>
      </c>
    </row>
    <row r="59" spans="2:77" x14ac:dyDescent="0.25">
      <c r="B59" s="264"/>
      <c r="C59" s="264"/>
      <c r="D59" s="264"/>
      <c r="E59" s="264"/>
      <c r="F59" s="264"/>
      <c r="G59" s="264"/>
      <c r="H59" s="264"/>
      <c r="I59" s="264"/>
      <c r="J59" s="264"/>
      <c r="K59" s="264"/>
      <c r="L59" s="264"/>
      <c r="M59" s="264"/>
      <c r="N59" s="264"/>
      <c r="O59" s="264"/>
      <c r="P59" s="264"/>
      <c r="Q59" s="264"/>
      <c r="R59" s="264"/>
      <c r="S59" s="264"/>
      <c r="T59" s="264"/>
      <c r="U59" s="264"/>
      <c r="V59" s="264"/>
      <c r="W59" s="264"/>
      <c r="X59" s="264"/>
      <c r="Y59" s="264"/>
      <c r="Z59" s="264"/>
      <c r="AA59" s="264"/>
      <c r="AB59" s="264"/>
      <c r="AC59" s="264"/>
      <c r="AD59" s="264"/>
      <c r="AE59" s="264"/>
      <c r="AF59" s="264"/>
      <c r="AQ59" s="382">
        <v>2064</v>
      </c>
      <c r="AR59" s="380">
        <f t="shared" si="8"/>
        <v>6626.2000000000189</v>
      </c>
      <c r="AS59" s="380">
        <f>SUMIFS(DES!F:F,DES!L:L,AQ59,DES!G:G,'13'!$G$10,DES!Q:Q,1)</f>
        <v>0</v>
      </c>
      <c r="AT59" s="380">
        <f>SUMIFS(REC!F:F,REC!L:L,AQ59,REC!G:G,'13'!$G$10,REC!Q:Q,1)</f>
        <v>0</v>
      </c>
      <c r="AU59" s="380">
        <f>SUMIFS('EMP ADQ'!G:G,'EMP ADQ'!M:M,AQ59,'EMP ADQ'!D:D,'EMP ADQ'!$Y$12,'EMP ADQ'!H:H,'13'!$G$10,'EMP ADQ'!Q:Q,1)</f>
        <v>0</v>
      </c>
      <c r="AV59" s="380">
        <f>SUMIFS('EMP ADQ'!G:G,'EMP ADQ'!M:M,AQ59,'EMP ADQ'!D:D,'EMP ADQ'!$Y$13,'EMP ADQ'!H:H,'13'!$G$10,'EMP ADQ'!Q:Q,1)</f>
        <v>0</v>
      </c>
      <c r="AW59" s="380">
        <f>SUMIFS('EMP CON'!G:G,'EMP CON'!M:M,'13'!AQ59,'EMP CON'!D:D,'EMP CON'!$Y$12,'EMP CON'!H:H,'13'!$G$10,'EMP CON'!Q:Q,1)</f>
        <v>0</v>
      </c>
      <c r="AX59" s="380">
        <f>SUMIFS('EMP CON'!G:G,'EMP CON'!M:M,'13'!AQ59,'EMP CON'!D:D,'EMP CON'!$Y$13,'EMP CON'!H:H,'13'!$G$10,'EMP CON'!Q:Q,1)</f>
        <v>0</v>
      </c>
      <c r="AY59" s="380">
        <f>SUMIFS('PG CAR'!H:H,'PG CAR'!N:N,'13'!AQ59,'PG CAR'!I:I,'13'!$G$10,'PG CAR'!S:S,1)</f>
        <v>0</v>
      </c>
      <c r="AZ59" s="380">
        <f>SUMIFS(TRANS!F:F,TRANS!L:L,'13'!AQ59,TRANS!D:D,'13'!$G$10,TRANS!O:O,1)</f>
        <v>0</v>
      </c>
      <c r="BA59" s="380">
        <f>SUMIFS(TRANS!F:F,TRANS!L:L,'13'!AQ59,TRANS!G:G,'13'!$G$10,TRANS!O:O,1)</f>
        <v>0</v>
      </c>
      <c r="BC59" s="382">
        <v>2064</v>
      </c>
      <c r="BD59" s="380">
        <f t="shared" si="1"/>
        <v>0</v>
      </c>
      <c r="BE59" s="380">
        <f>SUMIFS(DES!F:F,DES!L:L,AQ59,DES!Q:Q,1,DES!P:P,1)</f>
        <v>0</v>
      </c>
      <c r="BF59" s="380">
        <f>SUMIFS(REC!F:F,REC!L:L,AQ59,REC!Q:Q,1,REC!P:P,1)</f>
        <v>0</v>
      </c>
      <c r="BG59" s="380">
        <f>SUMIFS('EMP ADQ'!G:G,'EMP ADQ'!M:M,AQ59,'EMP ADQ'!D:D,'EMP ADQ'!$Y$12,'EMP ADQ'!Q:Q,1,'EMP ADQ'!P:P,1)</f>
        <v>0</v>
      </c>
      <c r="BH59" s="380">
        <f>SUMIFS('EMP ADQ'!G:G,'EMP ADQ'!M:M,AQ59,'EMP ADQ'!D:D,'EMP ADQ'!$Y$13,'EMP ADQ'!Q:Q,1,'EMP ADQ'!P:P,1)</f>
        <v>0</v>
      </c>
      <c r="BI59" s="380">
        <f>SUMIFS('EMP CON'!G:G,'EMP CON'!M:M,'13'!AQ59,'EMP CON'!D:D,'EMP CON'!$Y$12,'EMP CON'!Q:Q,1,'EMP CON'!P:P,1)</f>
        <v>0</v>
      </c>
      <c r="BJ59" s="380">
        <f>SUMIFS('EMP CON'!G:G,'EMP CON'!M:M,'13'!AQ59,'EMP CON'!D:D,'EMP CON'!$Y$13,'EMP CON'!Q:Q,1,'EMP CON'!P:P,1)</f>
        <v>0</v>
      </c>
      <c r="BK59" s="380">
        <f>SUMIFS('PG CAR'!H:H,'PG CAR'!N:N,'13'!AQ59,'PG CAR'!S:S,1,'PG CAR'!R:R,1)</f>
        <v>0</v>
      </c>
      <c r="BL59" s="380"/>
      <c r="BM59" s="274"/>
      <c r="BO59" s="382">
        <v>2064</v>
      </c>
      <c r="BP59" s="380">
        <f t="shared" si="11"/>
        <v>6626.2000000000189</v>
      </c>
      <c r="BQ59" s="380">
        <f t="shared" si="11"/>
        <v>0</v>
      </c>
      <c r="BR59" s="380">
        <f t="shared" si="11"/>
        <v>0</v>
      </c>
      <c r="BS59" s="380">
        <f t="shared" si="11"/>
        <v>0</v>
      </c>
      <c r="BT59" s="380">
        <f t="shared" si="11"/>
        <v>0</v>
      </c>
      <c r="BU59" s="380">
        <f t="shared" si="11"/>
        <v>0</v>
      </c>
      <c r="BV59" s="380">
        <f t="shared" si="11"/>
        <v>0</v>
      </c>
      <c r="BW59" s="380">
        <f t="shared" si="10"/>
        <v>0</v>
      </c>
      <c r="BX59" s="380">
        <f t="shared" si="2"/>
        <v>0</v>
      </c>
      <c r="BY59" s="380">
        <f t="shared" si="2"/>
        <v>0</v>
      </c>
    </row>
    <row r="60" spans="2:77" x14ac:dyDescent="0.25">
      <c r="B60" s="264"/>
      <c r="C60" s="264"/>
      <c r="D60" s="264"/>
      <c r="E60" s="264"/>
      <c r="F60" s="264"/>
      <c r="G60" s="264"/>
      <c r="H60" s="264"/>
      <c r="I60" s="264"/>
      <c r="J60" s="264"/>
      <c r="K60" s="264"/>
      <c r="L60" s="264"/>
      <c r="M60" s="264"/>
      <c r="N60" s="264"/>
      <c r="O60" s="264"/>
      <c r="P60" s="264"/>
      <c r="Q60" s="264"/>
      <c r="R60" s="264"/>
      <c r="S60" s="264"/>
      <c r="T60" s="264"/>
      <c r="U60" s="264"/>
      <c r="V60" s="264"/>
      <c r="W60" s="264"/>
      <c r="X60" s="264"/>
      <c r="Y60" s="264"/>
      <c r="Z60" s="264"/>
      <c r="AA60" s="264"/>
      <c r="AB60" s="264"/>
      <c r="AC60" s="264"/>
      <c r="AD60" s="264"/>
      <c r="AE60" s="264"/>
      <c r="AF60" s="264"/>
      <c r="AQ60" s="382">
        <v>2065</v>
      </c>
      <c r="AR60" s="380">
        <f t="shared" si="8"/>
        <v>6626.2000000000189</v>
      </c>
      <c r="AS60" s="380">
        <f>SUMIFS(DES!F:F,DES!L:L,AQ60,DES!G:G,'13'!$G$10,DES!Q:Q,1)</f>
        <v>0</v>
      </c>
      <c r="AT60" s="380">
        <f>SUMIFS(REC!F:F,REC!L:L,AQ60,REC!G:G,'13'!$G$10,REC!Q:Q,1)</f>
        <v>0</v>
      </c>
      <c r="AU60" s="380">
        <f>SUMIFS('EMP ADQ'!G:G,'EMP ADQ'!M:M,AQ60,'EMP ADQ'!D:D,'EMP ADQ'!$Y$12,'EMP ADQ'!H:H,'13'!$G$10,'EMP ADQ'!Q:Q,1)</f>
        <v>0</v>
      </c>
      <c r="AV60" s="380">
        <f>SUMIFS('EMP ADQ'!G:G,'EMP ADQ'!M:M,AQ60,'EMP ADQ'!D:D,'EMP ADQ'!$Y$13,'EMP ADQ'!H:H,'13'!$G$10,'EMP ADQ'!Q:Q,1)</f>
        <v>0</v>
      </c>
      <c r="AW60" s="380">
        <f>SUMIFS('EMP CON'!G:G,'EMP CON'!M:M,'13'!AQ60,'EMP CON'!D:D,'EMP CON'!$Y$12,'EMP CON'!H:H,'13'!$G$10,'EMP CON'!Q:Q,1)</f>
        <v>0</v>
      </c>
      <c r="AX60" s="380">
        <f>SUMIFS('EMP CON'!G:G,'EMP CON'!M:M,'13'!AQ60,'EMP CON'!D:D,'EMP CON'!$Y$13,'EMP CON'!H:H,'13'!$G$10,'EMP CON'!Q:Q,1)</f>
        <v>0</v>
      </c>
      <c r="AY60" s="380">
        <f>SUMIFS('PG CAR'!H:H,'PG CAR'!N:N,'13'!AQ60,'PG CAR'!I:I,'13'!$G$10,'PG CAR'!S:S,1)</f>
        <v>0</v>
      </c>
      <c r="AZ60" s="380">
        <f>SUMIFS(TRANS!F:F,TRANS!L:L,'13'!AQ60,TRANS!D:D,'13'!$G$10,TRANS!O:O,1)</f>
        <v>0</v>
      </c>
      <c r="BA60" s="380">
        <f>SUMIFS(TRANS!F:F,TRANS!L:L,'13'!AQ60,TRANS!G:G,'13'!$G$10,TRANS!O:O,1)</f>
        <v>0</v>
      </c>
      <c r="BC60" s="382">
        <v>2065</v>
      </c>
      <c r="BD60" s="380">
        <f t="shared" si="1"/>
        <v>0</v>
      </c>
      <c r="BE60" s="380">
        <f>SUMIFS(DES!F:F,DES!L:L,AQ60,DES!Q:Q,1,DES!P:P,1)</f>
        <v>0</v>
      </c>
      <c r="BF60" s="380">
        <f>SUMIFS(REC!F:F,REC!L:L,AQ60,REC!Q:Q,1,REC!P:P,1)</f>
        <v>0</v>
      </c>
      <c r="BG60" s="380">
        <f>SUMIFS('EMP ADQ'!G:G,'EMP ADQ'!M:M,AQ60,'EMP ADQ'!D:D,'EMP ADQ'!$Y$12,'EMP ADQ'!Q:Q,1,'EMP ADQ'!P:P,1)</f>
        <v>0</v>
      </c>
      <c r="BH60" s="380">
        <f>SUMIFS('EMP ADQ'!G:G,'EMP ADQ'!M:M,AQ60,'EMP ADQ'!D:D,'EMP ADQ'!$Y$13,'EMP ADQ'!Q:Q,1,'EMP ADQ'!P:P,1)</f>
        <v>0</v>
      </c>
      <c r="BI60" s="380">
        <f>SUMIFS('EMP CON'!G:G,'EMP CON'!M:M,'13'!AQ60,'EMP CON'!D:D,'EMP CON'!$Y$12,'EMP CON'!Q:Q,1,'EMP CON'!P:P,1)</f>
        <v>0</v>
      </c>
      <c r="BJ60" s="380">
        <f>SUMIFS('EMP CON'!G:G,'EMP CON'!M:M,'13'!AQ60,'EMP CON'!D:D,'EMP CON'!$Y$13,'EMP CON'!Q:Q,1,'EMP CON'!P:P,1)</f>
        <v>0</v>
      </c>
      <c r="BK60" s="380">
        <f>SUMIFS('PG CAR'!H:H,'PG CAR'!N:N,'13'!AQ60,'PG CAR'!S:S,1,'PG CAR'!R:R,1)</f>
        <v>0</v>
      </c>
      <c r="BL60" s="380"/>
      <c r="BM60" s="274"/>
      <c r="BO60" s="382">
        <v>2065</v>
      </c>
      <c r="BP60" s="380">
        <f t="shared" si="11"/>
        <v>6626.2000000000189</v>
      </c>
      <c r="BQ60" s="380">
        <f t="shared" si="11"/>
        <v>0</v>
      </c>
      <c r="BR60" s="380">
        <f t="shared" si="11"/>
        <v>0</v>
      </c>
      <c r="BS60" s="380">
        <f t="shared" si="11"/>
        <v>0</v>
      </c>
      <c r="BT60" s="380">
        <f t="shared" si="11"/>
        <v>0</v>
      </c>
      <c r="BU60" s="380">
        <f t="shared" si="11"/>
        <v>0</v>
      </c>
      <c r="BV60" s="380">
        <f t="shared" si="11"/>
        <v>0</v>
      </c>
      <c r="BW60" s="380">
        <f t="shared" si="10"/>
        <v>0</v>
      </c>
      <c r="BX60" s="380">
        <f t="shared" si="2"/>
        <v>0</v>
      </c>
      <c r="BY60" s="380">
        <f t="shared" si="2"/>
        <v>0</v>
      </c>
    </row>
    <row r="61" spans="2:77" x14ac:dyDescent="0.25">
      <c r="B61" s="264"/>
      <c r="C61" s="264"/>
      <c r="D61" s="264"/>
      <c r="E61" s="264"/>
      <c r="F61" s="264"/>
      <c r="G61" s="264"/>
      <c r="H61" s="264"/>
      <c r="I61" s="264"/>
      <c r="J61" s="264"/>
      <c r="K61" s="264"/>
      <c r="L61" s="264"/>
      <c r="M61" s="264"/>
      <c r="N61" s="264"/>
      <c r="O61" s="264"/>
      <c r="P61" s="264"/>
      <c r="Q61" s="264"/>
      <c r="R61" s="264"/>
      <c r="S61" s="264"/>
      <c r="T61" s="264"/>
      <c r="U61" s="264"/>
      <c r="V61" s="264"/>
      <c r="W61" s="264"/>
      <c r="X61" s="264"/>
      <c r="Y61" s="264"/>
      <c r="Z61" s="264"/>
      <c r="AA61" s="264"/>
      <c r="AB61" s="264"/>
      <c r="AC61" s="264"/>
      <c r="AD61" s="264"/>
      <c r="AE61" s="264"/>
      <c r="AF61" s="264"/>
      <c r="AQ61" s="382">
        <v>2066</v>
      </c>
      <c r="AR61" s="380">
        <f t="shared" si="8"/>
        <v>6626.2000000000189</v>
      </c>
      <c r="AS61" s="380">
        <f>SUMIFS(DES!F:F,DES!L:L,AQ61,DES!G:G,'13'!$G$10,DES!Q:Q,1)</f>
        <v>0</v>
      </c>
      <c r="AT61" s="380">
        <f>SUMIFS(REC!F:F,REC!L:L,AQ61,REC!G:G,'13'!$G$10,REC!Q:Q,1)</f>
        <v>0</v>
      </c>
      <c r="AU61" s="380">
        <f>SUMIFS('EMP ADQ'!G:G,'EMP ADQ'!M:M,AQ61,'EMP ADQ'!D:D,'EMP ADQ'!$Y$12,'EMP ADQ'!H:H,'13'!$G$10,'EMP ADQ'!Q:Q,1)</f>
        <v>0</v>
      </c>
      <c r="AV61" s="380">
        <f>SUMIFS('EMP ADQ'!G:G,'EMP ADQ'!M:M,AQ61,'EMP ADQ'!D:D,'EMP ADQ'!$Y$13,'EMP ADQ'!H:H,'13'!$G$10,'EMP ADQ'!Q:Q,1)</f>
        <v>0</v>
      </c>
      <c r="AW61" s="380">
        <f>SUMIFS('EMP CON'!G:G,'EMP CON'!M:M,'13'!AQ61,'EMP CON'!D:D,'EMP CON'!$Y$12,'EMP CON'!H:H,'13'!$G$10,'EMP CON'!Q:Q,1)</f>
        <v>0</v>
      </c>
      <c r="AX61" s="380">
        <f>SUMIFS('EMP CON'!G:G,'EMP CON'!M:M,'13'!AQ61,'EMP CON'!D:D,'EMP CON'!$Y$13,'EMP CON'!H:H,'13'!$G$10,'EMP CON'!Q:Q,1)</f>
        <v>0</v>
      </c>
      <c r="AY61" s="380">
        <f>SUMIFS('PG CAR'!H:H,'PG CAR'!N:N,'13'!AQ61,'PG CAR'!I:I,'13'!$G$10,'PG CAR'!S:S,1)</f>
        <v>0</v>
      </c>
      <c r="AZ61" s="380">
        <f>SUMIFS(TRANS!F:F,TRANS!L:L,'13'!AQ61,TRANS!D:D,'13'!$G$10,TRANS!O:O,1)</f>
        <v>0</v>
      </c>
      <c r="BA61" s="380">
        <f>SUMIFS(TRANS!F:F,TRANS!L:L,'13'!AQ61,TRANS!G:G,'13'!$G$10,TRANS!O:O,1)</f>
        <v>0</v>
      </c>
      <c r="BC61" s="382">
        <v>2066</v>
      </c>
      <c r="BD61" s="380">
        <f t="shared" si="1"/>
        <v>0</v>
      </c>
      <c r="BE61" s="380">
        <f>SUMIFS(DES!F:F,DES!L:L,AQ61,DES!Q:Q,1,DES!P:P,1)</f>
        <v>0</v>
      </c>
      <c r="BF61" s="380">
        <f>SUMIFS(REC!F:F,REC!L:L,AQ61,REC!Q:Q,1,REC!P:P,1)</f>
        <v>0</v>
      </c>
      <c r="BG61" s="380">
        <f>SUMIFS('EMP ADQ'!G:G,'EMP ADQ'!M:M,AQ61,'EMP ADQ'!D:D,'EMP ADQ'!$Y$12,'EMP ADQ'!Q:Q,1,'EMP ADQ'!P:P,1)</f>
        <v>0</v>
      </c>
      <c r="BH61" s="380">
        <f>SUMIFS('EMP ADQ'!G:G,'EMP ADQ'!M:M,AQ61,'EMP ADQ'!D:D,'EMP ADQ'!$Y$13,'EMP ADQ'!Q:Q,1,'EMP ADQ'!P:P,1)</f>
        <v>0</v>
      </c>
      <c r="BI61" s="380">
        <f>SUMIFS('EMP CON'!G:G,'EMP CON'!M:M,'13'!AQ61,'EMP CON'!D:D,'EMP CON'!$Y$12,'EMP CON'!Q:Q,1,'EMP CON'!P:P,1)</f>
        <v>0</v>
      </c>
      <c r="BJ61" s="380">
        <f>SUMIFS('EMP CON'!G:G,'EMP CON'!M:M,'13'!AQ61,'EMP CON'!D:D,'EMP CON'!$Y$13,'EMP CON'!Q:Q,1,'EMP CON'!P:P,1)</f>
        <v>0</v>
      </c>
      <c r="BK61" s="380">
        <f>SUMIFS('PG CAR'!H:H,'PG CAR'!N:N,'13'!AQ61,'PG CAR'!S:S,1,'PG CAR'!R:R,1)</f>
        <v>0</v>
      </c>
      <c r="BL61" s="380"/>
      <c r="BM61" s="274"/>
      <c r="BO61" s="382">
        <v>2066</v>
      </c>
      <c r="BP61" s="380">
        <f t="shared" si="11"/>
        <v>6626.2000000000189</v>
      </c>
      <c r="BQ61" s="380">
        <f t="shared" si="11"/>
        <v>0</v>
      </c>
      <c r="BR61" s="380">
        <f t="shared" si="11"/>
        <v>0</v>
      </c>
      <c r="BS61" s="380">
        <f t="shared" si="11"/>
        <v>0</v>
      </c>
      <c r="BT61" s="380">
        <f t="shared" si="11"/>
        <v>0</v>
      </c>
      <c r="BU61" s="380">
        <f t="shared" si="11"/>
        <v>0</v>
      </c>
      <c r="BV61" s="380">
        <f t="shared" si="11"/>
        <v>0</v>
      </c>
      <c r="BW61" s="380">
        <f t="shared" si="10"/>
        <v>0</v>
      </c>
      <c r="BX61" s="380">
        <f t="shared" si="2"/>
        <v>0</v>
      </c>
      <c r="BY61" s="380">
        <f t="shared" si="2"/>
        <v>0</v>
      </c>
    </row>
    <row r="62" spans="2:77" x14ac:dyDescent="0.25">
      <c r="B62" s="264"/>
      <c r="C62" s="264"/>
      <c r="D62" s="264"/>
      <c r="E62" s="264"/>
      <c r="F62" s="264"/>
      <c r="G62" s="264"/>
      <c r="H62" s="264"/>
      <c r="I62" s="264"/>
      <c r="J62" s="264"/>
      <c r="K62" s="264"/>
      <c r="L62" s="264"/>
      <c r="M62" s="264"/>
      <c r="N62" s="264"/>
      <c r="O62" s="264"/>
      <c r="P62" s="264"/>
      <c r="Q62" s="264"/>
      <c r="R62" s="264"/>
      <c r="S62" s="264"/>
      <c r="T62" s="264"/>
      <c r="U62" s="264"/>
      <c r="V62" s="264"/>
      <c r="W62" s="264"/>
      <c r="X62" s="264"/>
      <c r="Y62" s="264"/>
      <c r="Z62" s="264"/>
      <c r="AA62" s="264"/>
      <c r="AB62" s="264"/>
      <c r="AC62" s="264"/>
      <c r="AD62" s="264"/>
      <c r="AE62" s="264"/>
      <c r="AF62" s="264"/>
      <c r="AQ62" s="382">
        <v>2067</v>
      </c>
      <c r="AR62" s="380">
        <f t="shared" si="8"/>
        <v>6626.2000000000189</v>
      </c>
      <c r="AS62" s="380">
        <f>SUMIFS(DES!F:F,DES!L:L,AQ62,DES!G:G,'13'!$G$10,DES!Q:Q,1)</f>
        <v>0</v>
      </c>
      <c r="AT62" s="380">
        <f>SUMIFS(REC!F:F,REC!L:L,AQ62,REC!G:G,'13'!$G$10,REC!Q:Q,1)</f>
        <v>0</v>
      </c>
      <c r="AU62" s="380">
        <f>SUMIFS('EMP ADQ'!G:G,'EMP ADQ'!M:M,AQ62,'EMP ADQ'!D:D,'EMP ADQ'!$Y$12,'EMP ADQ'!H:H,'13'!$G$10,'EMP ADQ'!Q:Q,1)</f>
        <v>0</v>
      </c>
      <c r="AV62" s="380">
        <f>SUMIFS('EMP ADQ'!G:G,'EMP ADQ'!M:M,AQ62,'EMP ADQ'!D:D,'EMP ADQ'!$Y$13,'EMP ADQ'!H:H,'13'!$G$10,'EMP ADQ'!Q:Q,1)</f>
        <v>0</v>
      </c>
      <c r="AW62" s="380">
        <f>SUMIFS('EMP CON'!G:G,'EMP CON'!M:M,'13'!AQ62,'EMP CON'!D:D,'EMP CON'!$Y$12,'EMP CON'!H:H,'13'!$G$10,'EMP CON'!Q:Q,1)</f>
        <v>0</v>
      </c>
      <c r="AX62" s="380">
        <f>SUMIFS('EMP CON'!G:G,'EMP CON'!M:M,'13'!AQ62,'EMP CON'!D:D,'EMP CON'!$Y$13,'EMP CON'!H:H,'13'!$G$10,'EMP CON'!Q:Q,1)</f>
        <v>0</v>
      </c>
      <c r="AY62" s="380">
        <f>SUMIFS('PG CAR'!H:H,'PG CAR'!N:N,'13'!AQ62,'PG CAR'!I:I,'13'!$G$10,'PG CAR'!S:S,1)</f>
        <v>0</v>
      </c>
      <c r="AZ62" s="380">
        <f>SUMIFS(TRANS!F:F,TRANS!L:L,'13'!AQ62,TRANS!D:D,'13'!$G$10,TRANS!O:O,1)</f>
        <v>0</v>
      </c>
      <c r="BA62" s="380">
        <f>SUMIFS(TRANS!F:F,TRANS!L:L,'13'!AQ62,TRANS!G:G,'13'!$G$10,TRANS!O:O,1)</f>
        <v>0</v>
      </c>
      <c r="BC62" s="382">
        <v>2067</v>
      </c>
      <c r="BD62" s="380">
        <f t="shared" si="1"/>
        <v>0</v>
      </c>
      <c r="BE62" s="380">
        <f>SUMIFS(DES!F:F,DES!L:L,AQ62,DES!Q:Q,1,DES!P:P,1)</f>
        <v>0</v>
      </c>
      <c r="BF62" s="380">
        <f>SUMIFS(REC!F:F,REC!L:L,AQ62,REC!Q:Q,1,REC!P:P,1)</f>
        <v>0</v>
      </c>
      <c r="BG62" s="380">
        <f>SUMIFS('EMP ADQ'!G:G,'EMP ADQ'!M:M,AQ62,'EMP ADQ'!D:D,'EMP ADQ'!$Y$12,'EMP ADQ'!Q:Q,1,'EMP ADQ'!P:P,1)</f>
        <v>0</v>
      </c>
      <c r="BH62" s="380">
        <f>SUMIFS('EMP ADQ'!G:G,'EMP ADQ'!M:M,AQ62,'EMP ADQ'!D:D,'EMP ADQ'!$Y$13,'EMP ADQ'!Q:Q,1,'EMP ADQ'!P:P,1)</f>
        <v>0</v>
      </c>
      <c r="BI62" s="380">
        <f>SUMIFS('EMP CON'!G:G,'EMP CON'!M:M,'13'!AQ62,'EMP CON'!D:D,'EMP CON'!$Y$12,'EMP CON'!Q:Q,1,'EMP CON'!P:P,1)</f>
        <v>0</v>
      </c>
      <c r="BJ62" s="380">
        <f>SUMIFS('EMP CON'!G:G,'EMP CON'!M:M,'13'!AQ62,'EMP CON'!D:D,'EMP CON'!$Y$13,'EMP CON'!Q:Q,1,'EMP CON'!P:P,1)</f>
        <v>0</v>
      </c>
      <c r="BK62" s="380">
        <f>SUMIFS('PG CAR'!H:H,'PG CAR'!N:N,'13'!AQ62,'PG CAR'!S:S,1,'PG CAR'!R:R,1)</f>
        <v>0</v>
      </c>
      <c r="BL62" s="380"/>
      <c r="BM62" s="274"/>
      <c r="BO62" s="382">
        <v>2067</v>
      </c>
      <c r="BP62" s="380">
        <f t="shared" si="11"/>
        <v>6626.2000000000189</v>
      </c>
      <c r="BQ62" s="380">
        <f t="shared" si="11"/>
        <v>0</v>
      </c>
      <c r="BR62" s="380">
        <f t="shared" si="11"/>
        <v>0</v>
      </c>
      <c r="BS62" s="380">
        <f t="shared" si="11"/>
        <v>0</v>
      </c>
      <c r="BT62" s="380">
        <f t="shared" si="11"/>
        <v>0</v>
      </c>
      <c r="BU62" s="380">
        <f t="shared" si="11"/>
        <v>0</v>
      </c>
      <c r="BV62" s="380">
        <f t="shared" si="11"/>
        <v>0</v>
      </c>
      <c r="BW62" s="380">
        <f t="shared" si="10"/>
        <v>0</v>
      </c>
      <c r="BX62" s="380">
        <f t="shared" si="2"/>
        <v>0</v>
      </c>
      <c r="BY62" s="380">
        <f t="shared" si="2"/>
        <v>0</v>
      </c>
    </row>
    <row r="63" spans="2:77" x14ac:dyDescent="0.25">
      <c r="B63" s="264"/>
      <c r="C63" s="264"/>
      <c r="D63" s="264"/>
      <c r="E63" s="264"/>
      <c r="F63" s="264"/>
      <c r="G63" s="264"/>
      <c r="H63" s="264"/>
      <c r="I63" s="264"/>
      <c r="J63" s="264"/>
      <c r="K63" s="264"/>
      <c r="L63" s="264"/>
      <c r="M63" s="264"/>
      <c r="N63" s="264"/>
      <c r="O63" s="264"/>
      <c r="P63" s="264"/>
      <c r="Q63" s="264"/>
      <c r="R63" s="264"/>
      <c r="S63" s="264"/>
      <c r="T63" s="264"/>
      <c r="U63" s="264"/>
      <c r="V63" s="264"/>
      <c r="W63" s="264"/>
      <c r="X63" s="264"/>
      <c r="Y63" s="264"/>
      <c r="Z63" s="264"/>
      <c r="AA63" s="264"/>
      <c r="AB63" s="264"/>
      <c r="AC63" s="264"/>
      <c r="AD63" s="264"/>
      <c r="AE63" s="264"/>
      <c r="AF63" s="264"/>
      <c r="AQ63" s="382">
        <v>2068</v>
      </c>
      <c r="AR63" s="380">
        <f t="shared" si="8"/>
        <v>6626.2000000000189</v>
      </c>
      <c r="AS63" s="380">
        <f>SUMIFS(DES!F:F,DES!L:L,AQ63,DES!G:G,'13'!$G$10,DES!Q:Q,1)</f>
        <v>0</v>
      </c>
      <c r="AT63" s="380">
        <f>SUMIFS(REC!F:F,REC!L:L,AQ63,REC!G:G,'13'!$G$10,REC!Q:Q,1)</f>
        <v>0</v>
      </c>
      <c r="AU63" s="380">
        <f>SUMIFS('EMP ADQ'!G:G,'EMP ADQ'!M:M,AQ63,'EMP ADQ'!D:D,'EMP ADQ'!$Y$12,'EMP ADQ'!H:H,'13'!$G$10,'EMP ADQ'!Q:Q,1)</f>
        <v>0</v>
      </c>
      <c r="AV63" s="380">
        <f>SUMIFS('EMP ADQ'!G:G,'EMP ADQ'!M:M,AQ63,'EMP ADQ'!D:D,'EMP ADQ'!$Y$13,'EMP ADQ'!H:H,'13'!$G$10,'EMP ADQ'!Q:Q,1)</f>
        <v>0</v>
      </c>
      <c r="AW63" s="380">
        <f>SUMIFS('EMP CON'!G:G,'EMP CON'!M:M,'13'!AQ63,'EMP CON'!D:D,'EMP CON'!$Y$12,'EMP CON'!H:H,'13'!$G$10,'EMP CON'!Q:Q,1)</f>
        <v>0</v>
      </c>
      <c r="AX63" s="380">
        <f>SUMIFS('EMP CON'!G:G,'EMP CON'!M:M,'13'!AQ63,'EMP CON'!D:D,'EMP CON'!$Y$13,'EMP CON'!H:H,'13'!$G$10,'EMP CON'!Q:Q,1)</f>
        <v>0</v>
      </c>
      <c r="AY63" s="380">
        <f>SUMIFS('PG CAR'!H:H,'PG CAR'!N:N,'13'!AQ63,'PG CAR'!I:I,'13'!$G$10,'PG CAR'!S:S,1)</f>
        <v>0</v>
      </c>
      <c r="AZ63" s="380">
        <f>SUMIFS(TRANS!F:F,TRANS!L:L,'13'!AQ63,TRANS!D:D,'13'!$G$10,TRANS!O:O,1)</f>
        <v>0</v>
      </c>
      <c r="BA63" s="380">
        <f>SUMIFS(TRANS!F:F,TRANS!L:L,'13'!AQ63,TRANS!G:G,'13'!$G$10,TRANS!O:O,1)</f>
        <v>0</v>
      </c>
      <c r="BC63" s="382">
        <v>2068</v>
      </c>
      <c r="BD63" s="380">
        <f t="shared" si="1"/>
        <v>0</v>
      </c>
      <c r="BE63" s="380">
        <f>SUMIFS(DES!F:F,DES!L:L,AQ63,DES!Q:Q,1,DES!P:P,1)</f>
        <v>0</v>
      </c>
      <c r="BF63" s="380">
        <f>SUMIFS(REC!F:F,REC!L:L,AQ63,REC!Q:Q,1,REC!P:P,1)</f>
        <v>0</v>
      </c>
      <c r="BG63" s="380">
        <f>SUMIFS('EMP ADQ'!G:G,'EMP ADQ'!M:M,AQ63,'EMP ADQ'!D:D,'EMP ADQ'!$Y$12,'EMP ADQ'!Q:Q,1,'EMP ADQ'!P:P,1)</f>
        <v>0</v>
      </c>
      <c r="BH63" s="380">
        <f>SUMIFS('EMP ADQ'!G:G,'EMP ADQ'!M:M,AQ63,'EMP ADQ'!D:D,'EMP ADQ'!$Y$13,'EMP ADQ'!Q:Q,1,'EMP ADQ'!P:P,1)</f>
        <v>0</v>
      </c>
      <c r="BI63" s="380">
        <f>SUMIFS('EMP CON'!G:G,'EMP CON'!M:M,'13'!AQ63,'EMP CON'!D:D,'EMP CON'!$Y$12,'EMP CON'!Q:Q,1,'EMP CON'!P:P,1)</f>
        <v>0</v>
      </c>
      <c r="BJ63" s="380">
        <f>SUMIFS('EMP CON'!G:G,'EMP CON'!M:M,'13'!AQ63,'EMP CON'!D:D,'EMP CON'!$Y$13,'EMP CON'!Q:Q,1,'EMP CON'!P:P,1)</f>
        <v>0</v>
      </c>
      <c r="BK63" s="380">
        <f>SUMIFS('PG CAR'!H:H,'PG CAR'!N:N,'13'!AQ63,'PG CAR'!S:S,1,'PG CAR'!R:R,1)</f>
        <v>0</v>
      </c>
      <c r="BL63" s="380"/>
      <c r="BM63" s="274"/>
      <c r="BO63" s="382">
        <v>2068</v>
      </c>
      <c r="BP63" s="380">
        <f t="shared" si="11"/>
        <v>6626.2000000000189</v>
      </c>
      <c r="BQ63" s="380">
        <f t="shared" si="11"/>
        <v>0</v>
      </c>
      <c r="BR63" s="380">
        <f t="shared" si="11"/>
        <v>0</v>
      </c>
      <c r="BS63" s="380">
        <f t="shared" si="11"/>
        <v>0</v>
      </c>
      <c r="BT63" s="380">
        <f t="shared" si="11"/>
        <v>0</v>
      </c>
      <c r="BU63" s="380">
        <f t="shared" si="11"/>
        <v>0</v>
      </c>
      <c r="BV63" s="380">
        <f t="shared" si="11"/>
        <v>0</v>
      </c>
      <c r="BW63" s="380">
        <f t="shared" si="10"/>
        <v>0</v>
      </c>
      <c r="BX63" s="380">
        <f t="shared" si="2"/>
        <v>0</v>
      </c>
      <c r="BY63" s="380">
        <f t="shared" si="2"/>
        <v>0</v>
      </c>
    </row>
    <row r="64" spans="2:77" x14ac:dyDescent="0.25">
      <c r="B64" s="264"/>
      <c r="C64" s="264"/>
      <c r="D64" s="264"/>
      <c r="E64" s="264"/>
      <c r="F64" s="264"/>
      <c r="G64" s="264"/>
      <c r="H64" s="264"/>
      <c r="I64" s="264"/>
      <c r="J64" s="264"/>
      <c r="K64" s="264"/>
      <c r="L64" s="264"/>
      <c r="M64" s="264"/>
      <c r="N64" s="264"/>
      <c r="O64" s="264"/>
      <c r="P64" s="264"/>
      <c r="Q64" s="264"/>
      <c r="R64" s="264"/>
      <c r="S64" s="264"/>
      <c r="T64" s="264"/>
      <c r="U64" s="264"/>
      <c r="V64" s="264"/>
      <c r="W64" s="264"/>
      <c r="X64" s="264"/>
      <c r="Y64" s="264"/>
      <c r="Z64" s="264"/>
      <c r="AA64" s="264"/>
      <c r="AB64" s="264"/>
      <c r="AC64" s="264"/>
      <c r="AD64" s="264"/>
      <c r="AE64" s="264"/>
      <c r="AF64" s="264"/>
    </row>
    <row r="65" spans="2:76" x14ac:dyDescent="0.25">
      <c r="B65" s="264"/>
      <c r="C65" s="264"/>
      <c r="D65" s="264"/>
      <c r="E65" s="264"/>
      <c r="F65" s="264"/>
      <c r="G65" s="264"/>
      <c r="H65" s="264"/>
      <c r="I65" s="264"/>
      <c r="J65" s="264"/>
      <c r="K65" s="264"/>
      <c r="L65" s="264"/>
      <c r="M65" s="264"/>
      <c r="N65" s="264"/>
      <c r="O65" s="264"/>
      <c r="P65" s="264"/>
      <c r="Q65" s="264"/>
      <c r="R65" s="264"/>
      <c r="S65" s="264"/>
      <c r="T65" s="264"/>
      <c r="U65" s="264"/>
      <c r="V65" s="264"/>
      <c r="W65" s="264"/>
      <c r="X65" s="264"/>
      <c r="Y65" s="264"/>
      <c r="Z65" s="264"/>
      <c r="AA65" s="264"/>
      <c r="AB65" s="264"/>
      <c r="AC65" s="264"/>
      <c r="AD65" s="264"/>
      <c r="AE65" s="264"/>
      <c r="AF65" s="264"/>
    </row>
    <row r="66" spans="2:76" x14ac:dyDescent="0.25">
      <c r="B66" s="264"/>
      <c r="C66" s="264"/>
      <c r="D66" s="264"/>
      <c r="E66" s="264"/>
      <c r="F66" s="264"/>
      <c r="G66" s="264"/>
      <c r="H66" s="264"/>
      <c r="I66" s="264"/>
      <c r="J66" s="264"/>
      <c r="K66" s="264"/>
      <c r="L66" s="264"/>
      <c r="M66" s="264"/>
      <c r="N66" s="264"/>
      <c r="O66" s="264"/>
      <c r="P66" s="264"/>
      <c r="Q66" s="264"/>
      <c r="R66" s="264"/>
      <c r="S66" s="264"/>
      <c r="T66" s="264"/>
      <c r="U66" s="264"/>
      <c r="V66" s="264"/>
      <c r="W66" s="264"/>
      <c r="X66" s="264"/>
      <c r="Y66" s="264"/>
      <c r="Z66" s="264"/>
      <c r="AA66" s="264"/>
      <c r="AB66" s="264"/>
      <c r="AC66" s="264"/>
      <c r="AD66" s="264"/>
      <c r="AE66" s="264"/>
      <c r="AF66" s="264"/>
    </row>
    <row r="67" spans="2:76" x14ac:dyDescent="0.25"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4"/>
      <c r="P67" s="264"/>
      <c r="Q67" s="264"/>
      <c r="R67" s="264"/>
      <c r="S67" s="264"/>
      <c r="T67" s="264"/>
      <c r="U67" s="264"/>
      <c r="V67" s="264"/>
      <c r="W67" s="264"/>
      <c r="X67" s="264"/>
      <c r="Y67" s="264"/>
      <c r="Z67" s="264"/>
      <c r="AA67" s="264"/>
      <c r="AB67" s="264"/>
      <c r="AC67" s="264"/>
      <c r="AD67" s="264"/>
      <c r="AE67" s="264"/>
      <c r="AF67" s="264"/>
    </row>
    <row r="68" spans="2:76" x14ac:dyDescent="0.25">
      <c r="B68" s="264"/>
      <c r="C68" s="264"/>
      <c r="D68" s="264"/>
      <c r="E68" s="264"/>
      <c r="F68" s="264"/>
      <c r="G68" s="264"/>
      <c r="H68" s="264"/>
      <c r="I68" s="264"/>
      <c r="J68" s="264"/>
      <c r="K68" s="264"/>
      <c r="L68" s="264"/>
      <c r="M68" s="264"/>
      <c r="N68" s="264"/>
      <c r="O68" s="264"/>
      <c r="P68" s="264"/>
      <c r="Q68" s="264"/>
      <c r="R68" s="264"/>
      <c r="S68" s="264"/>
      <c r="T68" s="264"/>
      <c r="U68" s="264"/>
      <c r="V68" s="264"/>
      <c r="W68" s="264"/>
      <c r="X68" s="264"/>
      <c r="Y68" s="264"/>
      <c r="Z68" s="264"/>
      <c r="AA68" s="264"/>
      <c r="AB68" s="264"/>
      <c r="AC68" s="264"/>
      <c r="AD68" s="264"/>
      <c r="AE68" s="264"/>
      <c r="AF68" s="264"/>
      <c r="BM68" s="278"/>
    </row>
    <row r="69" spans="2:76" x14ac:dyDescent="0.25">
      <c r="B69" s="264"/>
      <c r="C69" s="264"/>
      <c r="D69" s="264"/>
      <c r="E69" s="264"/>
      <c r="F69" s="264"/>
      <c r="G69" s="264"/>
      <c r="H69" s="264"/>
      <c r="I69" s="264"/>
      <c r="J69" s="264"/>
      <c r="K69" s="264"/>
      <c r="L69" s="264"/>
      <c r="M69" s="264"/>
      <c r="N69" s="264"/>
      <c r="O69" s="264"/>
      <c r="P69" s="264"/>
      <c r="Q69" s="264"/>
      <c r="R69" s="264"/>
      <c r="S69" s="264"/>
      <c r="T69" s="264"/>
      <c r="U69" s="264"/>
      <c r="V69" s="264"/>
      <c r="W69" s="264"/>
      <c r="X69" s="264"/>
      <c r="Y69" s="264"/>
      <c r="Z69" s="264"/>
      <c r="AA69" s="264"/>
      <c r="AB69" s="264"/>
      <c r="AC69" s="264"/>
      <c r="AD69" s="264"/>
      <c r="AE69" s="264"/>
      <c r="AF69" s="264"/>
      <c r="BM69" s="278"/>
    </row>
    <row r="70" spans="2:76" ht="30" x14ac:dyDescent="0.25">
      <c r="B70" s="264"/>
      <c r="C70" s="264"/>
      <c r="D70" s="264"/>
      <c r="E70" s="264"/>
      <c r="F70" s="264"/>
      <c r="G70" s="264"/>
      <c r="H70" s="264"/>
      <c r="I70" s="264"/>
      <c r="J70" s="264"/>
      <c r="K70" s="264"/>
      <c r="L70" s="264"/>
      <c r="M70" s="264"/>
      <c r="N70" s="264"/>
      <c r="O70" s="264"/>
      <c r="P70" s="264"/>
      <c r="Q70" s="264"/>
      <c r="R70" s="264"/>
      <c r="S70" s="264"/>
      <c r="T70" s="264"/>
      <c r="U70" s="264"/>
      <c r="V70" s="264"/>
      <c r="W70" s="264"/>
      <c r="X70" s="264"/>
      <c r="Y70" s="264"/>
      <c r="Z70" s="264"/>
      <c r="AA70" s="264"/>
      <c r="AB70" s="264"/>
      <c r="AC70" s="264"/>
      <c r="AD70" s="264"/>
      <c r="AE70" s="264"/>
      <c r="AF70" s="264"/>
      <c r="AR70" s="471" t="s">
        <v>102</v>
      </c>
      <c r="AS70" s="382" t="s">
        <v>69</v>
      </c>
      <c r="AT70" s="386" t="s">
        <v>87</v>
      </c>
      <c r="AU70" s="386" t="s">
        <v>103</v>
      </c>
      <c r="AV70" s="386" t="s">
        <v>95</v>
      </c>
      <c r="AW70" s="386" t="s">
        <v>105</v>
      </c>
      <c r="AX70" s="386" t="s">
        <v>108</v>
      </c>
      <c r="AY70" s="386" t="s">
        <v>106</v>
      </c>
      <c r="AZ70" s="386" t="s">
        <v>107</v>
      </c>
      <c r="BD70" s="471" t="s">
        <v>102</v>
      </c>
      <c r="BE70" s="382" t="s">
        <v>69</v>
      </c>
      <c r="BF70" s="386" t="s">
        <v>87</v>
      </c>
      <c r="BG70" s="386" t="s">
        <v>103</v>
      </c>
      <c r="BH70" s="386" t="s">
        <v>95</v>
      </c>
      <c r="BI70" s="386" t="s">
        <v>105</v>
      </c>
      <c r="BJ70" s="386" t="s">
        <v>108</v>
      </c>
      <c r="BK70" s="386"/>
      <c r="BL70" s="386"/>
      <c r="BP70" s="382" t="s">
        <v>102</v>
      </c>
      <c r="BQ70" s="382" t="s">
        <v>69</v>
      </c>
      <c r="BR70" s="386" t="s">
        <v>87</v>
      </c>
      <c r="BS70" s="386" t="s">
        <v>103</v>
      </c>
      <c r="BT70" s="386" t="s">
        <v>95</v>
      </c>
      <c r="BU70" s="386" t="s">
        <v>105</v>
      </c>
      <c r="BV70" s="386" t="s">
        <v>108</v>
      </c>
      <c r="BW70" s="386" t="s">
        <v>106</v>
      </c>
      <c r="BX70" s="386" t="s">
        <v>107</v>
      </c>
    </row>
    <row r="71" spans="2:76" x14ac:dyDescent="0.25">
      <c r="B71" s="264"/>
      <c r="C71" s="264"/>
      <c r="D71" s="264"/>
      <c r="E71" s="264"/>
      <c r="F71" s="264"/>
      <c r="G71" s="264"/>
      <c r="H71" s="264"/>
      <c r="I71" s="264"/>
      <c r="J71" s="264"/>
      <c r="K71" s="264"/>
      <c r="L71" s="264"/>
      <c r="M71" s="264"/>
      <c r="N71" s="264"/>
      <c r="O71" s="264"/>
      <c r="P71" s="264"/>
      <c r="Q71" s="264"/>
      <c r="R71" s="264"/>
      <c r="S71" s="264"/>
      <c r="T71" s="264"/>
      <c r="U71" s="264"/>
      <c r="V71" s="264"/>
      <c r="W71" s="264"/>
      <c r="X71" s="264"/>
      <c r="Y71" s="264"/>
      <c r="Z71" s="264"/>
      <c r="AA71" s="264"/>
      <c r="AB71" s="264"/>
      <c r="AC71" s="264"/>
      <c r="AD71" s="264"/>
      <c r="AE71" s="264"/>
      <c r="AF71" s="264"/>
      <c r="AR71" s="471"/>
      <c r="AS71" s="382"/>
      <c r="AT71" s="386"/>
      <c r="AU71" s="386"/>
      <c r="AV71" s="386"/>
      <c r="AW71" s="386"/>
      <c r="AX71" s="386"/>
      <c r="AY71" s="386"/>
      <c r="AZ71" s="386"/>
      <c r="BD71" s="471"/>
      <c r="BE71" s="382"/>
      <c r="BF71" s="386"/>
      <c r="BG71" s="386"/>
      <c r="BH71" s="386"/>
      <c r="BI71" s="386"/>
      <c r="BJ71" s="386"/>
      <c r="BK71" s="386"/>
      <c r="BL71" s="386"/>
      <c r="BP71" s="382"/>
      <c r="BQ71" s="382"/>
      <c r="BR71" s="386"/>
      <c r="BS71" s="386"/>
      <c r="BT71" s="386"/>
      <c r="BU71" s="386"/>
      <c r="BV71" s="386"/>
      <c r="BW71" s="386"/>
      <c r="BX71" s="386"/>
    </row>
    <row r="72" spans="2:76" x14ac:dyDescent="0.25">
      <c r="B72" s="264"/>
      <c r="C72" s="264"/>
      <c r="D72" s="264"/>
      <c r="E72" s="264"/>
      <c r="F72" s="264"/>
      <c r="G72" s="264"/>
      <c r="H72" s="264"/>
      <c r="I72" s="264"/>
      <c r="J72" s="264"/>
      <c r="K72" s="264"/>
      <c r="L72" s="264"/>
      <c r="M72" s="264"/>
      <c r="N72" s="264"/>
      <c r="O72" s="264"/>
      <c r="P72" s="264"/>
      <c r="Q72" s="264"/>
      <c r="R72" s="264"/>
      <c r="S72" s="264"/>
      <c r="T72" s="264"/>
      <c r="U72" s="264"/>
      <c r="V72" s="264"/>
      <c r="W72" s="264"/>
      <c r="X72" s="264"/>
      <c r="Y72" s="264"/>
      <c r="Z72" s="264"/>
      <c r="AA72" s="264"/>
      <c r="AB72" s="264"/>
      <c r="AC72" s="264"/>
      <c r="AD72" s="264"/>
      <c r="AE72" s="264"/>
      <c r="AF72" s="264"/>
      <c r="AQ72" s="382">
        <v>1</v>
      </c>
      <c r="AR72" s="380">
        <f>SUMIFS(DES!F:F,DES!J:J,AQ72,DES!G:G,'13'!$G$10,DES!Q:Q,1,DES!K:K,'13'!$CD$39,DES!L:L,'13'!$M$10)</f>
        <v>550</v>
      </c>
      <c r="AS72" s="380">
        <f>SUMIFS(REC!F:F,REC!J:J,AQ72,REC!G:G,'13'!$G$10,REC!Q:Q,1,REC!K:K,'13'!$CD$39,REC!L:L,'13'!$M$10)</f>
        <v>0</v>
      </c>
      <c r="AT72" s="380">
        <f>SUMIFS('EMP ADQ'!G:G,'EMP ADQ'!K:K,AQ72,'EMP ADQ'!D:D,'EMP ADQ'!$Y$12,'EMP ADQ'!H:H,'13'!$G$10,'EMP ADQ'!Q:Q,1,'EMP ADQ'!L:L,'13'!$CD$39,'EMP ADQ'!M:M,'13'!$M$10)</f>
        <v>0</v>
      </c>
      <c r="AU72" s="380">
        <f>SUMIFS('EMP ADQ'!G:G,'EMP ADQ'!K:K,AQ72,'EMP ADQ'!D:D,'EMP ADQ'!$Y$13,'EMP ADQ'!H:H,'13'!$G$10,'EMP ADQ'!Q:Q,1,'EMP ADQ'!L:L,'13'!$CD$39,'EMP ADQ'!M:M,'13'!$M$10)</f>
        <v>0</v>
      </c>
      <c r="AV72" s="380">
        <f>SUMIFS('EMP CON'!G:G,'EMP CON'!K:K,AQ72,'EMP CON'!D:D,'EMP CON'!$Y$12,'EMP CON'!H:H,'13'!$G$10,'EMP CON'!Q:Q,1,'EMP CON'!L:L,'13'!$CD$39,'EMP CON'!M:M,'13'!$M$10)</f>
        <v>0</v>
      </c>
      <c r="AW72" s="380">
        <f>SUMIFS('EMP CON'!G:G,'EMP CON'!K:K,AQ72,'EMP CON'!D:D,'EMP CON'!$Y$13,'EMP CON'!H:H,'13'!$G$10,'EMP CON'!Q:Q,1,'EMP CON'!L:L,'13'!$CD$39,'EMP CON'!M:M,'13'!$M$10)</f>
        <v>0</v>
      </c>
      <c r="AX72" s="380">
        <f>SUMIFS('PG CAR'!H:H,'PG CAR'!L:L,AQ72,'PG CAR'!I:I,'13'!$G$10,'PG CAR'!S:S,1,'PG CAR'!M:M,'13'!$CD$39,'PG CAR'!N:N,'13'!$M$10)</f>
        <v>0</v>
      </c>
      <c r="AY72" s="380">
        <f>SUMIFS(TRANS!F:F,TRANS!J:J,AQ72,TRANS!D:D,'13'!$G$10,TRANS!O:O,1,TRANS!K:K,'13'!$CD$39,TRANS!L:L,'13'!$M$10)</f>
        <v>0</v>
      </c>
      <c r="AZ72" s="380">
        <f>SUMIFS(TRANS!F:F,TRANS!J:J,AQ72,TRANS!G:G,'13'!$G$10,TRANS!O:O,1,TRANS!K:K,'13'!$CD$39,TRANS!L:L,'13'!$M$10)</f>
        <v>2450</v>
      </c>
      <c r="BC72" s="382">
        <v>1</v>
      </c>
      <c r="BD72" s="380">
        <f>SUMIFS(DES!F:F,DES!J:J,AQ72,DES!Q:Q,1,DES!K:K,'13'!$CD$39,DES!L:L,'13'!$M$10,DES!P:P,1)</f>
        <v>0</v>
      </c>
      <c r="BE72" s="380">
        <f>SUMIFS(REC!F:F,REC!J:J,AQ72,REC!Q:Q,1,REC!K:K,'13'!$CD$39,REC!L:L,'13'!$M$10,REC!P:P,1)</f>
        <v>0</v>
      </c>
      <c r="BF72" s="380">
        <f>SUMIFS('EMP ADQ'!G:G,'EMP ADQ'!K:K,AQ72,'EMP ADQ'!D:D,'EMP ADQ'!$Y$12,'EMP ADQ'!Q:Q,1,'EMP ADQ'!L:L,'13'!$CD$39,'EMP ADQ'!M:M,'13'!$M$10,'EMP ADQ'!P:P,1)</f>
        <v>0</v>
      </c>
      <c r="BG72" s="380">
        <f>SUMIFS('EMP ADQ'!G:G,'EMP ADQ'!K:K,AQ72,'EMP ADQ'!D:D,'EMP ADQ'!$Y$13,'EMP ADQ'!Q:Q,1,'EMP ADQ'!L:L,'13'!$CD$39,'EMP ADQ'!M:M,'13'!$M$10,'EMP ADQ'!P:P,1)</f>
        <v>0</v>
      </c>
      <c r="BH72" s="380">
        <f>SUMIFS('EMP CON'!G:G,'EMP CON'!K:K,AQ72,'EMP CON'!D:D,'EMP CON'!$Y$12,'EMP CON'!Q:Q,1,'EMP CON'!L:L,'13'!$CD$39,'EMP CON'!M:M,'13'!$M$10,'EMP CON'!P:P,1)</f>
        <v>0</v>
      </c>
      <c r="BI72" s="380">
        <f>SUMIFS('EMP CON'!G:G,'EMP CON'!K:K,AQ72,'EMP CON'!D:D,'EMP CON'!$Y$13,'EMP CON'!Q:Q,1,'EMP CON'!L:L,'13'!$CD$39,'EMP CON'!M:M,'13'!$M$10,'EMP CON'!P:P,1)</f>
        <v>0</v>
      </c>
      <c r="BJ72" s="380">
        <f>SUMIFS('PG CAR'!H:H,'PG CAR'!L:L,AQ72,'PG CAR'!S:S,1,'PG CAR'!M:M,'13'!$CD$39,'PG CAR'!N:N,'13'!$M$10,'PG CAR'!R:R,1)</f>
        <v>0</v>
      </c>
      <c r="BK72" s="380"/>
      <c r="BL72" s="380"/>
      <c r="BO72" s="382">
        <v>1</v>
      </c>
      <c r="BP72" s="380">
        <f t="shared" ref="BP72:BV87" si="12">AR72+BD72</f>
        <v>550</v>
      </c>
      <c r="BQ72" s="380">
        <f t="shared" si="12"/>
        <v>0</v>
      </c>
      <c r="BR72" s="380">
        <f t="shared" si="12"/>
        <v>0</v>
      </c>
      <c r="BS72" s="380">
        <f t="shared" si="12"/>
        <v>0</v>
      </c>
      <c r="BT72" s="380">
        <f t="shared" si="12"/>
        <v>0</v>
      </c>
      <c r="BU72" s="380">
        <f t="shared" si="12"/>
        <v>0</v>
      </c>
      <c r="BV72" s="380">
        <f t="shared" si="12"/>
        <v>0</v>
      </c>
      <c r="BW72" s="380">
        <f>AY72</f>
        <v>0</v>
      </c>
      <c r="BX72" s="380">
        <f>AZ72</f>
        <v>2450</v>
      </c>
    </row>
    <row r="73" spans="2:76" x14ac:dyDescent="0.25">
      <c r="B73" s="264"/>
      <c r="C73" s="264"/>
      <c r="D73" s="264"/>
      <c r="E73" s="264"/>
      <c r="F73" s="264"/>
      <c r="G73" s="264"/>
      <c r="H73" s="264"/>
      <c r="I73" s="264"/>
      <c r="J73" s="264"/>
      <c r="K73" s="264"/>
      <c r="L73" s="264"/>
      <c r="M73" s="264"/>
      <c r="N73" s="264"/>
      <c r="O73" s="264"/>
      <c r="P73" s="264"/>
      <c r="Q73" s="264"/>
      <c r="R73" s="264"/>
      <c r="S73" s="264"/>
      <c r="T73" s="264"/>
      <c r="U73" s="264"/>
      <c r="V73" s="264"/>
      <c r="W73" s="264"/>
      <c r="X73" s="264"/>
      <c r="Y73" s="264"/>
      <c r="Z73" s="264"/>
      <c r="AA73" s="264"/>
      <c r="AB73" s="264"/>
      <c r="AC73" s="264"/>
      <c r="AD73" s="264"/>
      <c r="AE73" s="264"/>
      <c r="AF73" s="264"/>
      <c r="AQ73" s="382">
        <v>2</v>
      </c>
      <c r="AR73" s="380">
        <f>SUMIFS(DES!F:F,DES!J:J,AQ73,DES!G:G,'13'!$G$10,DES!Q:Q,1,DES!K:K,'13'!$CD$39,DES!L:L,'13'!$M$10)</f>
        <v>230</v>
      </c>
      <c r="AS73" s="380">
        <f>SUMIFS(REC!F:F,REC!J:J,AQ73,REC!G:G,'13'!$G$10,REC!Q:Q,1,REC!K:K,'13'!$CD$39,REC!L:L,'13'!$M$10)</f>
        <v>0</v>
      </c>
      <c r="AT73" s="380">
        <f>SUMIFS('EMP ADQ'!G:G,'EMP ADQ'!K:K,AQ73,'EMP ADQ'!D:D,'EMP ADQ'!$Y$12,'EMP ADQ'!H:H,'13'!$G$10,'EMP ADQ'!Q:Q,1,'EMP ADQ'!L:L,'13'!$CD$39,'EMP ADQ'!M:M,'13'!$M$10)</f>
        <v>0</v>
      </c>
      <c r="AU73" s="380">
        <f>SUMIFS('EMP ADQ'!G:G,'EMP ADQ'!K:K,AQ73,'EMP ADQ'!D:D,'EMP ADQ'!$Y$13,'EMP ADQ'!H:H,'13'!$G$10,'EMP ADQ'!Q:Q,1,'EMP ADQ'!L:L,'13'!$CD$39,'EMP ADQ'!M:M,'13'!$M$10)</f>
        <v>0</v>
      </c>
      <c r="AV73" s="380">
        <f>SUMIFS('EMP CON'!G:G,'EMP CON'!K:K,AQ73,'EMP CON'!D:D,'EMP CON'!$Y$12,'EMP CON'!H:H,'13'!$G$10,'EMP CON'!Q:Q,1,'EMP CON'!L:L,'13'!$CD$39,'EMP CON'!M:M,'13'!$M$10)</f>
        <v>0</v>
      </c>
      <c r="AW73" s="380">
        <f>SUMIFS('EMP CON'!G:G,'EMP CON'!K:K,AQ73,'EMP CON'!D:D,'EMP CON'!$Y$13,'EMP CON'!H:H,'13'!$G$10,'EMP CON'!Q:Q,1,'EMP CON'!L:L,'13'!$CD$39,'EMP CON'!M:M,'13'!$M$10)</f>
        <v>0</v>
      </c>
      <c r="AX73" s="380">
        <f>SUMIFS('PG CAR'!H:H,'PG CAR'!L:L,AQ73,'PG CAR'!I:I,'13'!$G$10,'PG CAR'!S:S,1,'PG CAR'!M:M,'13'!$CD$39,'PG CAR'!N:N,'13'!$M$10)</f>
        <v>0</v>
      </c>
      <c r="AY73" s="380">
        <f>SUMIFS(TRANS!F:F,TRANS!J:J,AQ73,TRANS!D:D,'13'!$G$10,TRANS!O:O,1,TRANS!K:K,'13'!$CD$39,TRANS!L:L,'13'!$M$10)</f>
        <v>0</v>
      </c>
      <c r="AZ73" s="380">
        <f>SUMIFS(TRANS!F:F,TRANS!J:J,AQ73,TRANS!G:G,'13'!$G$10,TRANS!O:O,1,TRANS!K:K,'13'!$CD$39,TRANS!L:L,'13'!$M$10)</f>
        <v>0</v>
      </c>
      <c r="BC73" s="382">
        <v>2</v>
      </c>
      <c r="BD73" s="380">
        <f>SUMIFS(DES!F:F,DES!J:J,AQ73,DES!Q:Q,1,DES!K:K,'13'!$CD$39,DES!L:L,'13'!$M$10,DES!P:P,1)</f>
        <v>0</v>
      </c>
      <c r="BE73" s="380">
        <f>SUMIFS(REC!F:F,REC!J:J,AQ73,REC!Q:Q,1,REC!K:K,'13'!$CD$39,REC!L:L,'13'!$M$10,REC!P:P,1)</f>
        <v>0</v>
      </c>
      <c r="BF73" s="380">
        <f>SUMIFS('EMP ADQ'!G:G,'EMP ADQ'!K:K,AQ73,'EMP ADQ'!D:D,'EMP ADQ'!$Y$12,'EMP ADQ'!Q:Q,1,'EMP ADQ'!L:L,'13'!$CD$39,'EMP ADQ'!M:M,'13'!$M$10,'EMP ADQ'!P:P,1)</f>
        <v>0</v>
      </c>
      <c r="BG73" s="380">
        <f>SUMIFS('EMP ADQ'!G:G,'EMP ADQ'!K:K,AQ73,'EMP ADQ'!D:D,'EMP ADQ'!$Y$13,'EMP ADQ'!Q:Q,1,'EMP ADQ'!L:L,'13'!$CD$39,'EMP ADQ'!M:M,'13'!$M$10,'EMP ADQ'!P:P,1)</f>
        <v>0</v>
      </c>
      <c r="BH73" s="380">
        <f>SUMIFS('EMP CON'!G:G,'EMP CON'!K:K,AQ73,'EMP CON'!D:D,'EMP CON'!$Y$12,'EMP CON'!Q:Q,1,'EMP CON'!L:L,'13'!$CD$39,'EMP CON'!M:M,'13'!$M$10,'EMP CON'!P:P,1)</f>
        <v>0</v>
      </c>
      <c r="BI73" s="380">
        <f>SUMIFS('EMP CON'!G:G,'EMP CON'!K:K,AQ73,'EMP CON'!D:D,'EMP CON'!$Y$13,'EMP CON'!Q:Q,1,'EMP CON'!L:L,'13'!$CD$39,'EMP CON'!M:M,'13'!$M$10,'EMP CON'!P:P,1)</f>
        <v>0</v>
      </c>
      <c r="BJ73" s="380">
        <f>SUMIFS('PG CAR'!H:H,'PG CAR'!L:L,AQ73,'PG CAR'!S:S,1,'PG CAR'!M:M,'13'!$CD$39,'PG CAR'!N:N,'13'!$M$10,'PG CAR'!R:R,1)</f>
        <v>0</v>
      </c>
      <c r="BK73" s="380"/>
      <c r="BL73" s="380"/>
      <c r="BO73" s="382">
        <v>2</v>
      </c>
      <c r="BP73" s="380">
        <f t="shared" si="12"/>
        <v>230</v>
      </c>
      <c r="BQ73" s="380">
        <f t="shared" si="12"/>
        <v>0</v>
      </c>
      <c r="BR73" s="380">
        <f t="shared" si="12"/>
        <v>0</v>
      </c>
      <c r="BS73" s="380">
        <f t="shared" si="12"/>
        <v>0</v>
      </c>
      <c r="BT73" s="380">
        <f t="shared" si="12"/>
        <v>0</v>
      </c>
      <c r="BU73" s="380">
        <f t="shared" si="12"/>
        <v>0</v>
      </c>
      <c r="BV73" s="380">
        <f t="shared" si="12"/>
        <v>0</v>
      </c>
      <c r="BW73" s="380">
        <f t="shared" ref="BW73:BX102" si="13">AY73</f>
        <v>0</v>
      </c>
      <c r="BX73" s="380">
        <f t="shared" si="13"/>
        <v>0</v>
      </c>
    </row>
    <row r="74" spans="2:76" x14ac:dyDescent="0.25">
      <c r="B74" s="264"/>
      <c r="C74" s="264"/>
      <c r="D74" s="264"/>
      <c r="E74" s="264"/>
      <c r="F74" s="264"/>
      <c r="G74" s="264"/>
      <c r="H74" s="264"/>
      <c r="I74" s="264"/>
      <c r="J74" s="264"/>
      <c r="K74" s="264"/>
      <c r="L74" s="264"/>
      <c r="M74" s="264"/>
      <c r="N74" s="264"/>
      <c r="O74" s="264"/>
      <c r="P74" s="264"/>
      <c r="Q74" s="264"/>
      <c r="R74" s="264"/>
      <c r="S74" s="264"/>
      <c r="T74" s="264"/>
      <c r="U74" s="264"/>
      <c r="V74" s="264"/>
      <c r="W74" s="264"/>
      <c r="X74" s="264"/>
      <c r="Y74" s="264"/>
      <c r="Z74" s="264"/>
      <c r="AA74" s="264"/>
      <c r="AB74" s="264"/>
      <c r="AC74" s="264"/>
      <c r="AD74" s="264"/>
      <c r="AE74" s="264"/>
      <c r="AF74" s="264"/>
      <c r="AQ74" s="382">
        <v>3</v>
      </c>
      <c r="AR74" s="380">
        <f>SUMIFS(DES!F:F,DES!J:J,AQ74,DES!G:G,'13'!$G$10,DES!Q:Q,1,DES!K:K,'13'!$CD$39,DES!L:L,'13'!$M$10)</f>
        <v>46.5</v>
      </c>
      <c r="AS74" s="380">
        <f>SUMIFS(REC!F:F,REC!J:J,AQ74,REC!G:G,'13'!$G$10,REC!Q:Q,1,REC!K:K,'13'!$CD$39,REC!L:L,'13'!$M$10)</f>
        <v>0</v>
      </c>
      <c r="AT74" s="380">
        <f>SUMIFS('EMP ADQ'!G:G,'EMP ADQ'!K:K,AQ74,'EMP ADQ'!D:D,'EMP ADQ'!$Y$12,'EMP ADQ'!H:H,'13'!$G$10,'EMP ADQ'!Q:Q,1,'EMP ADQ'!L:L,'13'!$CD$39,'EMP ADQ'!M:M,'13'!$M$10)</f>
        <v>0</v>
      </c>
      <c r="AU74" s="380">
        <f>SUMIFS('EMP ADQ'!G:G,'EMP ADQ'!K:K,AQ74,'EMP ADQ'!D:D,'EMP ADQ'!$Y$13,'EMP ADQ'!H:H,'13'!$G$10,'EMP ADQ'!Q:Q,1,'EMP ADQ'!L:L,'13'!$CD$39,'EMP ADQ'!M:M,'13'!$M$10)</f>
        <v>0</v>
      </c>
      <c r="AV74" s="380">
        <f>SUMIFS('EMP CON'!G:G,'EMP CON'!K:K,AQ74,'EMP CON'!D:D,'EMP CON'!$Y$12,'EMP CON'!H:H,'13'!$G$10,'EMP CON'!Q:Q,1,'EMP CON'!L:L,'13'!$CD$39,'EMP CON'!M:M,'13'!$M$10)</f>
        <v>0</v>
      </c>
      <c r="AW74" s="380">
        <f>SUMIFS('EMP CON'!G:G,'EMP CON'!K:K,AQ74,'EMP CON'!D:D,'EMP CON'!$Y$13,'EMP CON'!H:H,'13'!$G$10,'EMP CON'!Q:Q,1,'EMP CON'!L:L,'13'!$CD$39,'EMP CON'!M:M,'13'!$M$10)</f>
        <v>0</v>
      </c>
      <c r="AX74" s="380">
        <f>SUMIFS('PG CAR'!H:H,'PG CAR'!L:L,AQ74,'PG CAR'!I:I,'13'!$G$10,'PG CAR'!S:S,1,'PG CAR'!M:M,'13'!$CD$39,'PG CAR'!N:N,'13'!$M$10)</f>
        <v>0</v>
      </c>
      <c r="AY74" s="380">
        <f>SUMIFS(TRANS!F:F,TRANS!J:J,AQ74,TRANS!D:D,'13'!$G$10,TRANS!O:O,1,TRANS!K:K,'13'!$CD$39,TRANS!L:L,'13'!$M$10)</f>
        <v>0</v>
      </c>
      <c r="AZ74" s="380">
        <f>SUMIFS(TRANS!F:F,TRANS!J:J,AQ74,TRANS!G:G,'13'!$G$10,TRANS!O:O,1,TRANS!K:K,'13'!$CD$39,TRANS!L:L,'13'!$M$10)</f>
        <v>0</v>
      </c>
      <c r="BC74" s="382">
        <v>3</v>
      </c>
      <c r="BD74" s="380">
        <f>SUMIFS(DES!F:F,DES!J:J,AQ74,DES!Q:Q,1,DES!K:K,'13'!$CD$39,DES!L:L,'13'!$M$10,DES!P:P,1)</f>
        <v>0</v>
      </c>
      <c r="BE74" s="380">
        <f>SUMIFS(REC!F:F,REC!J:J,AQ74,REC!Q:Q,1,REC!K:K,'13'!$CD$39,REC!L:L,'13'!$M$10,REC!P:P,1)</f>
        <v>0</v>
      </c>
      <c r="BF74" s="380">
        <f>SUMIFS('EMP ADQ'!G:G,'EMP ADQ'!K:K,AQ74,'EMP ADQ'!D:D,'EMP ADQ'!$Y$12,'EMP ADQ'!Q:Q,1,'EMP ADQ'!L:L,'13'!$CD$39,'EMP ADQ'!M:M,'13'!$M$10,'EMP ADQ'!P:P,1)</f>
        <v>0</v>
      </c>
      <c r="BG74" s="380">
        <f>SUMIFS('EMP ADQ'!G:G,'EMP ADQ'!K:K,AQ74,'EMP ADQ'!D:D,'EMP ADQ'!$Y$13,'EMP ADQ'!Q:Q,1,'EMP ADQ'!L:L,'13'!$CD$39,'EMP ADQ'!M:M,'13'!$M$10,'EMP ADQ'!P:P,1)</f>
        <v>0</v>
      </c>
      <c r="BH74" s="380">
        <f>SUMIFS('EMP CON'!G:G,'EMP CON'!K:K,AQ74,'EMP CON'!D:D,'EMP CON'!$Y$12,'EMP CON'!Q:Q,1,'EMP CON'!L:L,'13'!$CD$39,'EMP CON'!M:M,'13'!$M$10,'EMP CON'!P:P,1)</f>
        <v>0</v>
      </c>
      <c r="BI74" s="380">
        <f>SUMIFS('EMP CON'!G:G,'EMP CON'!K:K,AQ74,'EMP CON'!D:D,'EMP CON'!$Y$13,'EMP CON'!Q:Q,1,'EMP CON'!L:L,'13'!$CD$39,'EMP CON'!M:M,'13'!$M$10,'EMP CON'!P:P,1)</f>
        <v>0</v>
      </c>
      <c r="BJ74" s="380">
        <f>SUMIFS('PG CAR'!H:H,'PG CAR'!L:L,AQ74,'PG CAR'!S:S,1,'PG CAR'!M:M,'13'!$CD$39,'PG CAR'!N:N,'13'!$M$10,'PG CAR'!R:R,1)</f>
        <v>0</v>
      </c>
      <c r="BK74" s="380"/>
      <c r="BL74" s="380"/>
      <c r="BO74" s="382">
        <v>3</v>
      </c>
      <c r="BP74" s="380">
        <f t="shared" si="12"/>
        <v>46.5</v>
      </c>
      <c r="BQ74" s="380">
        <f t="shared" si="12"/>
        <v>0</v>
      </c>
      <c r="BR74" s="380">
        <f t="shared" si="12"/>
        <v>0</v>
      </c>
      <c r="BS74" s="380">
        <f t="shared" si="12"/>
        <v>0</v>
      </c>
      <c r="BT74" s="380">
        <f t="shared" si="12"/>
        <v>0</v>
      </c>
      <c r="BU74" s="380">
        <f t="shared" si="12"/>
        <v>0</v>
      </c>
      <c r="BV74" s="380">
        <f t="shared" si="12"/>
        <v>0</v>
      </c>
      <c r="BW74" s="380">
        <f t="shared" si="13"/>
        <v>0</v>
      </c>
      <c r="BX74" s="380">
        <f t="shared" si="13"/>
        <v>0</v>
      </c>
    </row>
    <row r="75" spans="2:76" x14ac:dyDescent="0.25">
      <c r="B75" s="264"/>
      <c r="C75" s="264"/>
      <c r="D75" s="264"/>
      <c r="E75" s="264"/>
      <c r="F75" s="264"/>
      <c r="G75" s="264"/>
      <c r="H75" s="264"/>
      <c r="I75" s="264"/>
      <c r="J75" s="264"/>
      <c r="K75" s="264"/>
      <c r="L75" s="264"/>
      <c r="M75" s="264"/>
      <c r="N75" s="264"/>
      <c r="O75" s="264"/>
      <c r="P75" s="264"/>
      <c r="Q75" s="264"/>
      <c r="R75" s="264"/>
      <c r="S75" s="264"/>
      <c r="T75" s="264"/>
      <c r="U75" s="264"/>
      <c r="V75" s="264"/>
      <c r="W75" s="264"/>
      <c r="X75" s="264"/>
      <c r="Y75" s="264"/>
      <c r="Z75" s="264"/>
      <c r="AA75" s="264"/>
      <c r="AB75" s="264"/>
      <c r="AC75" s="264"/>
      <c r="AD75" s="264"/>
      <c r="AE75" s="264"/>
      <c r="AF75" s="264"/>
      <c r="AQ75" s="382">
        <v>4</v>
      </c>
      <c r="AR75" s="380">
        <f>SUMIFS(DES!F:F,DES!J:J,AQ75,DES!G:G,'13'!$G$10,DES!Q:Q,1,DES!K:K,'13'!$CD$39,DES!L:L,'13'!$M$10)</f>
        <v>0</v>
      </c>
      <c r="AS75" s="380">
        <f>SUMIFS(REC!F:F,REC!J:J,AQ75,REC!G:G,'13'!$G$10,REC!Q:Q,1,REC!K:K,'13'!$CD$39,REC!L:L,'13'!$M$10)</f>
        <v>0</v>
      </c>
      <c r="AT75" s="380">
        <f>SUMIFS('EMP ADQ'!G:G,'EMP ADQ'!K:K,AQ75,'EMP ADQ'!D:D,'EMP ADQ'!$Y$12,'EMP ADQ'!H:H,'13'!$G$10,'EMP ADQ'!Q:Q,1,'EMP ADQ'!L:L,'13'!$CD$39,'EMP ADQ'!M:M,'13'!$M$10)</f>
        <v>0</v>
      </c>
      <c r="AU75" s="380">
        <f>SUMIFS('EMP ADQ'!G:G,'EMP ADQ'!K:K,AQ75,'EMP ADQ'!D:D,'EMP ADQ'!$Y$13,'EMP ADQ'!H:H,'13'!$G$10,'EMP ADQ'!Q:Q,1,'EMP ADQ'!L:L,'13'!$CD$39,'EMP ADQ'!M:M,'13'!$M$10)</f>
        <v>0</v>
      </c>
      <c r="AV75" s="380">
        <f>SUMIFS('EMP CON'!G:G,'EMP CON'!K:K,AQ75,'EMP CON'!D:D,'EMP CON'!$Y$12,'EMP CON'!H:H,'13'!$G$10,'EMP CON'!Q:Q,1,'EMP CON'!L:L,'13'!$CD$39,'EMP CON'!M:M,'13'!$M$10)</f>
        <v>0</v>
      </c>
      <c r="AW75" s="380">
        <f>SUMIFS('EMP CON'!G:G,'EMP CON'!K:K,AQ75,'EMP CON'!D:D,'EMP CON'!$Y$13,'EMP CON'!H:H,'13'!$G$10,'EMP CON'!Q:Q,1,'EMP CON'!L:L,'13'!$CD$39,'EMP CON'!M:M,'13'!$M$10)</f>
        <v>0</v>
      </c>
      <c r="AX75" s="380">
        <f>SUMIFS('PG CAR'!H:H,'PG CAR'!L:L,AQ75,'PG CAR'!I:I,'13'!$G$10,'PG CAR'!S:S,1,'PG CAR'!M:M,'13'!$CD$39,'PG CAR'!N:N,'13'!$M$10)</f>
        <v>0</v>
      </c>
      <c r="AY75" s="380">
        <f>SUMIFS(TRANS!F:F,TRANS!J:J,AQ75,TRANS!D:D,'13'!$G$10,TRANS!O:O,1,TRANS!K:K,'13'!$CD$39,TRANS!L:L,'13'!$M$10)</f>
        <v>0</v>
      </c>
      <c r="AZ75" s="380">
        <f>SUMIFS(TRANS!F:F,TRANS!J:J,AQ75,TRANS!G:G,'13'!$G$10,TRANS!O:O,1,TRANS!K:K,'13'!$CD$39,TRANS!L:L,'13'!$M$10)</f>
        <v>0</v>
      </c>
      <c r="BC75" s="382">
        <v>4</v>
      </c>
      <c r="BD75" s="380">
        <f>SUMIFS(DES!F:F,DES!J:J,AQ75,DES!Q:Q,1,DES!K:K,'13'!$CD$39,DES!L:L,'13'!$M$10,DES!P:P,1)</f>
        <v>0</v>
      </c>
      <c r="BE75" s="380">
        <f>SUMIFS(REC!F:F,REC!J:J,AQ75,REC!Q:Q,1,REC!K:K,'13'!$CD$39,REC!L:L,'13'!$M$10,REC!P:P,1)</f>
        <v>0</v>
      </c>
      <c r="BF75" s="380">
        <f>SUMIFS('EMP ADQ'!G:G,'EMP ADQ'!K:K,AQ75,'EMP ADQ'!D:D,'EMP ADQ'!$Y$12,'EMP ADQ'!Q:Q,1,'EMP ADQ'!L:L,'13'!$CD$39,'EMP ADQ'!M:M,'13'!$M$10,'EMP ADQ'!P:P,1)</f>
        <v>0</v>
      </c>
      <c r="BG75" s="380">
        <f>SUMIFS('EMP ADQ'!G:G,'EMP ADQ'!K:K,AQ75,'EMP ADQ'!D:D,'EMP ADQ'!$Y$13,'EMP ADQ'!Q:Q,1,'EMP ADQ'!L:L,'13'!$CD$39,'EMP ADQ'!M:M,'13'!$M$10,'EMP ADQ'!P:P,1)</f>
        <v>0</v>
      </c>
      <c r="BH75" s="380">
        <f>SUMIFS('EMP CON'!G:G,'EMP CON'!K:K,AQ75,'EMP CON'!D:D,'EMP CON'!$Y$12,'EMP CON'!Q:Q,1,'EMP CON'!L:L,'13'!$CD$39,'EMP CON'!M:M,'13'!$M$10,'EMP CON'!P:P,1)</f>
        <v>0</v>
      </c>
      <c r="BI75" s="380">
        <f>SUMIFS('EMP CON'!G:G,'EMP CON'!K:K,AQ75,'EMP CON'!D:D,'EMP CON'!$Y$13,'EMP CON'!Q:Q,1,'EMP CON'!L:L,'13'!$CD$39,'EMP CON'!M:M,'13'!$M$10,'EMP CON'!P:P,1)</f>
        <v>0</v>
      </c>
      <c r="BJ75" s="380">
        <f>SUMIFS('PG CAR'!H:H,'PG CAR'!L:L,AQ75,'PG CAR'!S:S,1,'PG CAR'!M:M,'13'!$CD$39,'PG CAR'!N:N,'13'!$M$10,'PG CAR'!R:R,1)</f>
        <v>0</v>
      </c>
      <c r="BK75" s="380"/>
      <c r="BL75" s="380"/>
      <c r="BO75" s="382">
        <v>4</v>
      </c>
      <c r="BP75" s="380">
        <f t="shared" si="12"/>
        <v>0</v>
      </c>
      <c r="BQ75" s="380">
        <f t="shared" si="12"/>
        <v>0</v>
      </c>
      <c r="BR75" s="380">
        <f t="shared" si="12"/>
        <v>0</v>
      </c>
      <c r="BS75" s="380">
        <f t="shared" si="12"/>
        <v>0</v>
      </c>
      <c r="BT75" s="380">
        <f t="shared" si="12"/>
        <v>0</v>
      </c>
      <c r="BU75" s="380">
        <f t="shared" si="12"/>
        <v>0</v>
      </c>
      <c r="BV75" s="380">
        <f t="shared" si="12"/>
        <v>0</v>
      </c>
      <c r="BW75" s="380">
        <f t="shared" si="13"/>
        <v>0</v>
      </c>
      <c r="BX75" s="380">
        <f t="shared" si="13"/>
        <v>0</v>
      </c>
    </row>
    <row r="76" spans="2:76" x14ac:dyDescent="0.25">
      <c r="B76" s="264"/>
      <c r="C76" s="264"/>
      <c r="D76" s="264"/>
      <c r="E76" s="264"/>
      <c r="F76" s="264"/>
      <c r="G76" s="264"/>
      <c r="H76" s="264"/>
      <c r="I76" s="264"/>
      <c r="J76" s="264"/>
      <c r="K76" s="264"/>
      <c r="L76" s="264"/>
      <c r="M76" s="264"/>
      <c r="N76" s="264"/>
      <c r="O76" s="264"/>
      <c r="P76" s="264"/>
      <c r="Q76" s="264"/>
      <c r="R76" s="264"/>
      <c r="S76" s="264"/>
      <c r="T76" s="264"/>
      <c r="U76" s="264"/>
      <c r="V76" s="264"/>
      <c r="W76" s="264"/>
      <c r="X76" s="264"/>
      <c r="Y76" s="264"/>
      <c r="Z76" s="264"/>
      <c r="AA76" s="264"/>
      <c r="AB76" s="264"/>
      <c r="AC76" s="264"/>
      <c r="AD76" s="264"/>
      <c r="AE76" s="264"/>
      <c r="AF76" s="264"/>
      <c r="AQ76" s="382">
        <v>5</v>
      </c>
      <c r="AR76" s="380">
        <f>SUMIFS(DES!F:F,DES!J:J,AQ76,DES!G:G,'13'!$G$10,DES!Q:Q,1,DES!K:K,'13'!$CD$39,DES!L:L,'13'!$M$10)</f>
        <v>634.11999999999989</v>
      </c>
      <c r="AS76" s="380">
        <f>SUMIFS(REC!F:F,REC!J:J,AQ76,REC!G:G,'13'!$G$10,REC!Q:Q,1,REC!K:K,'13'!$CD$39,REC!L:L,'13'!$M$10)</f>
        <v>0</v>
      </c>
      <c r="AT76" s="380">
        <f>SUMIFS('EMP ADQ'!G:G,'EMP ADQ'!K:K,AQ76,'EMP ADQ'!D:D,'EMP ADQ'!$Y$12,'EMP ADQ'!H:H,'13'!$G$10,'EMP ADQ'!Q:Q,1,'EMP ADQ'!L:L,'13'!$CD$39,'EMP ADQ'!M:M,'13'!$M$10)</f>
        <v>0</v>
      </c>
      <c r="AU76" s="380">
        <f>SUMIFS('EMP ADQ'!G:G,'EMP ADQ'!K:K,AQ76,'EMP ADQ'!D:D,'EMP ADQ'!$Y$13,'EMP ADQ'!H:H,'13'!$G$10,'EMP ADQ'!Q:Q,1,'EMP ADQ'!L:L,'13'!$CD$39,'EMP ADQ'!M:M,'13'!$M$10)</f>
        <v>0</v>
      </c>
      <c r="AV76" s="380">
        <f>SUMIFS('EMP CON'!G:G,'EMP CON'!K:K,AQ76,'EMP CON'!D:D,'EMP CON'!$Y$12,'EMP CON'!H:H,'13'!$G$10,'EMP CON'!Q:Q,1,'EMP CON'!L:L,'13'!$CD$39,'EMP CON'!M:M,'13'!$M$10)</f>
        <v>0</v>
      </c>
      <c r="AW76" s="380">
        <f>SUMIFS('EMP CON'!G:G,'EMP CON'!K:K,AQ76,'EMP CON'!D:D,'EMP CON'!$Y$13,'EMP CON'!H:H,'13'!$G$10,'EMP CON'!Q:Q,1,'EMP CON'!L:L,'13'!$CD$39,'EMP CON'!M:M,'13'!$M$10)</f>
        <v>0</v>
      </c>
      <c r="AX76" s="380">
        <f>SUMIFS('PG CAR'!H:H,'PG CAR'!L:L,AQ76,'PG CAR'!I:I,'13'!$G$10,'PG CAR'!S:S,1,'PG CAR'!M:M,'13'!$CD$39,'PG CAR'!N:N,'13'!$M$10)</f>
        <v>0</v>
      </c>
      <c r="AY76" s="380">
        <f>SUMIFS(TRANS!F:F,TRANS!J:J,AQ76,TRANS!D:D,'13'!$G$10,TRANS!O:O,1,TRANS!K:K,'13'!$CD$39,TRANS!L:L,'13'!$M$10)</f>
        <v>0</v>
      </c>
      <c r="AZ76" s="380">
        <f>SUMIFS(TRANS!F:F,TRANS!J:J,AQ76,TRANS!G:G,'13'!$G$10,TRANS!O:O,1,TRANS!K:K,'13'!$CD$39,TRANS!L:L,'13'!$M$10)</f>
        <v>0</v>
      </c>
      <c r="BC76" s="382">
        <v>5</v>
      </c>
      <c r="BD76" s="380">
        <f>SUMIFS(DES!F:F,DES!J:J,AQ76,DES!Q:Q,1,DES!K:K,'13'!$CD$39,DES!L:L,'13'!$M$10,DES!P:P,1)</f>
        <v>0</v>
      </c>
      <c r="BE76" s="380">
        <f>SUMIFS(REC!F:F,REC!J:J,AQ76,REC!Q:Q,1,REC!K:K,'13'!$CD$39,REC!L:L,'13'!$M$10,REC!P:P,1)</f>
        <v>0</v>
      </c>
      <c r="BF76" s="380">
        <f>SUMIFS('EMP ADQ'!G:G,'EMP ADQ'!K:K,AQ76,'EMP ADQ'!D:D,'EMP ADQ'!$Y$12,'EMP ADQ'!Q:Q,1,'EMP ADQ'!L:L,'13'!$CD$39,'EMP ADQ'!M:M,'13'!$M$10,'EMP ADQ'!P:P,1)</f>
        <v>0</v>
      </c>
      <c r="BG76" s="380">
        <f>SUMIFS('EMP ADQ'!G:G,'EMP ADQ'!K:K,AQ76,'EMP ADQ'!D:D,'EMP ADQ'!$Y$13,'EMP ADQ'!Q:Q,1,'EMP ADQ'!L:L,'13'!$CD$39,'EMP ADQ'!M:M,'13'!$M$10,'EMP ADQ'!P:P,1)</f>
        <v>0</v>
      </c>
      <c r="BH76" s="380">
        <f>SUMIFS('EMP CON'!G:G,'EMP CON'!K:K,AQ76,'EMP CON'!D:D,'EMP CON'!$Y$12,'EMP CON'!Q:Q,1,'EMP CON'!L:L,'13'!$CD$39,'EMP CON'!M:M,'13'!$M$10,'EMP CON'!P:P,1)</f>
        <v>0</v>
      </c>
      <c r="BI76" s="380">
        <f>SUMIFS('EMP CON'!G:G,'EMP CON'!K:K,AQ76,'EMP CON'!D:D,'EMP CON'!$Y$13,'EMP CON'!Q:Q,1,'EMP CON'!L:L,'13'!$CD$39,'EMP CON'!M:M,'13'!$M$10,'EMP CON'!P:P,1)</f>
        <v>0</v>
      </c>
      <c r="BJ76" s="380">
        <f>SUMIFS('PG CAR'!H:H,'PG CAR'!L:L,AQ76,'PG CAR'!S:S,1,'PG CAR'!M:M,'13'!$CD$39,'PG CAR'!N:N,'13'!$M$10,'PG CAR'!R:R,1)</f>
        <v>0</v>
      </c>
      <c r="BK76" s="380"/>
      <c r="BL76" s="380"/>
      <c r="BO76" s="382">
        <v>5</v>
      </c>
      <c r="BP76" s="380">
        <f t="shared" si="12"/>
        <v>634.11999999999989</v>
      </c>
      <c r="BQ76" s="380">
        <f t="shared" si="12"/>
        <v>0</v>
      </c>
      <c r="BR76" s="380">
        <f t="shared" si="12"/>
        <v>0</v>
      </c>
      <c r="BS76" s="380">
        <f t="shared" si="12"/>
        <v>0</v>
      </c>
      <c r="BT76" s="380">
        <f t="shared" si="12"/>
        <v>0</v>
      </c>
      <c r="BU76" s="380">
        <f t="shared" si="12"/>
        <v>0</v>
      </c>
      <c r="BV76" s="380">
        <f t="shared" si="12"/>
        <v>0</v>
      </c>
      <c r="BW76" s="380">
        <f t="shared" si="13"/>
        <v>0</v>
      </c>
      <c r="BX76" s="380">
        <f t="shared" si="13"/>
        <v>0</v>
      </c>
    </row>
    <row r="77" spans="2:76" x14ac:dyDescent="0.25">
      <c r="B77" s="264"/>
      <c r="C77" s="264"/>
      <c r="D77" s="264"/>
      <c r="E77" s="264"/>
      <c r="F77" s="264"/>
      <c r="G77" s="264"/>
      <c r="H77" s="264"/>
      <c r="I77" s="264"/>
      <c r="J77" s="264"/>
      <c r="K77" s="264"/>
      <c r="L77" s="264"/>
      <c r="M77" s="264"/>
      <c r="N77" s="264"/>
      <c r="O77" s="264"/>
      <c r="P77" s="264"/>
      <c r="Q77" s="264"/>
      <c r="R77" s="264"/>
      <c r="S77" s="264"/>
      <c r="T77" s="264"/>
      <c r="U77" s="264"/>
      <c r="V77" s="264"/>
      <c r="W77" s="264"/>
      <c r="X77" s="264"/>
      <c r="Y77" s="264"/>
      <c r="Z77" s="264"/>
      <c r="AA77" s="264"/>
      <c r="AB77" s="264"/>
      <c r="AC77" s="264"/>
      <c r="AD77" s="264"/>
      <c r="AE77" s="264"/>
      <c r="AF77" s="264"/>
      <c r="AQ77" s="382">
        <v>6</v>
      </c>
      <c r="AR77" s="380">
        <f>SUMIFS(DES!F:F,DES!J:J,AQ77,DES!G:G,'13'!$G$10,DES!Q:Q,1,DES!K:K,'13'!$CD$39,DES!L:L,'13'!$M$10)</f>
        <v>30</v>
      </c>
      <c r="AS77" s="380">
        <f>SUMIFS(REC!F:F,REC!J:J,AQ77,REC!G:G,'13'!$G$10,REC!Q:Q,1,REC!K:K,'13'!$CD$39,REC!L:L,'13'!$M$10)</f>
        <v>0</v>
      </c>
      <c r="AT77" s="380">
        <f>SUMIFS('EMP ADQ'!G:G,'EMP ADQ'!K:K,AQ77,'EMP ADQ'!D:D,'EMP ADQ'!$Y$12,'EMP ADQ'!H:H,'13'!$G$10,'EMP ADQ'!Q:Q,1,'EMP ADQ'!L:L,'13'!$CD$39,'EMP ADQ'!M:M,'13'!$M$10)</f>
        <v>0</v>
      </c>
      <c r="AU77" s="380">
        <f>SUMIFS('EMP ADQ'!G:G,'EMP ADQ'!K:K,AQ77,'EMP ADQ'!D:D,'EMP ADQ'!$Y$13,'EMP ADQ'!H:H,'13'!$G$10,'EMP ADQ'!Q:Q,1,'EMP ADQ'!L:L,'13'!$CD$39,'EMP ADQ'!M:M,'13'!$M$10)</f>
        <v>0</v>
      </c>
      <c r="AV77" s="380">
        <f>SUMIFS('EMP CON'!G:G,'EMP CON'!K:K,AQ77,'EMP CON'!D:D,'EMP CON'!$Y$12,'EMP CON'!H:H,'13'!$G$10,'EMP CON'!Q:Q,1,'EMP CON'!L:L,'13'!$CD$39,'EMP CON'!M:M,'13'!$M$10)</f>
        <v>0</v>
      </c>
      <c r="AW77" s="380">
        <f>SUMIFS('EMP CON'!G:G,'EMP CON'!K:K,AQ77,'EMP CON'!D:D,'EMP CON'!$Y$13,'EMP CON'!H:H,'13'!$G$10,'EMP CON'!Q:Q,1,'EMP CON'!L:L,'13'!$CD$39,'EMP CON'!M:M,'13'!$M$10)</f>
        <v>29.1</v>
      </c>
      <c r="AX77" s="380">
        <f>SUMIFS('PG CAR'!H:H,'PG CAR'!L:L,AQ77,'PG CAR'!I:I,'13'!$G$10,'PG CAR'!S:S,1,'PG CAR'!M:M,'13'!$CD$39,'PG CAR'!N:N,'13'!$M$10)</f>
        <v>0</v>
      </c>
      <c r="AY77" s="380">
        <f>SUMIFS(TRANS!F:F,TRANS!J:J,AQ77,TRANS!D:D,'13'!$G$10,TRANS!O:O,1,TRANS!K:K,'13'!$CD$39,TRANS!L:L,'13'!$M$10)</f>
        <v>0</v>
      </c>
      <c r="AZ77" s="380">
        <f>SUMIFS(TRANS!F:F,TRANS!J:J,AQ77,TRANS!G:G,'13'!$G$10,TRANS!O:O,1,TRANS!K:K,'13'!$CD$39,TRANS!L:L,'13'!$M$10)</f>
        <v>0</v>
      </c>
      <c r="BC77" s="382">
        <v>6</v>
      </c>
      <c r="BD77" s="380">
        <f>SUMIFS(DES!F:F,DES!J:J,AQ77,DES!Q:Q,1,DES!K:K,'13'!$CD$39,DES!L:L,'13'!$M$10,DES!P:P,1)</f>
        <v>0</v>
      </c>
      <c r="BE77" s="380">
        <f>SUMIFS(REC!F:F,REC!J:J,AQ77,REC!Q:Q,1,REC!K:K,'13'!$CD$39,REC!L:L,'13'!$M$10,REC!P:P,1)</f>
        <v>0</v>
      </c>
      <c r="BF77" s="380">
        <f>SUMIFS('EMP ADQ'!G:G,'EMP ADQ'!K:K,AQ77,'EMP ADQ'!D:D,'EMP ADQ'!$Y$12,'EMP ADQ'!Q:Q,1,'EMP ADQ'!L:L,'13'!$CD$39,'EMP ADQ'!M:M,'13'!$M$10,'EMP ADQ'!P:P,1)</f>
        <v>0</v>
      </c>
      <c r="BG77" s="380">
        <f>SUMIFS('EMP ADQ'!G:G,'EMP ADQ'!K:K,AQ77,'EMP ADQ'!D:D,'EMP ADQ'!$Y$13,'EMP ADQ'!Q:Q,1,'EMP ADQ'!L:L,'13'!$CD$39,'EMP ADQ'!M:M,'13'!$M$10,'EMP ADQ'!P:P,1)</f>
        <v>0</v>
      </c>
      <c r="BH77" s="380">
        <f>SUMIFS('EMP CON'!G:G,'EMP CON'!K:K,AQ77,'EMP CON'!D:D,'EMP CON'!$Y$12,'EMP CON'!Q:Q,1,'EMP CON'!L:L,'13'!$CD$39,'EMP CON'!M:M,'13'!$M$10,'EMP CON'!P:P,1)</f>
        <v>0</v>
      </c>
      <c r="BI77" s="380">
        <f>SUMIFS('EMP CON'!G:G,'EMP CON'!K:K,AQ77,'EMP CON'!D:D,'EMP CON'!$Y$13,'EMP CON'!Q:Q,1,'EMP CON'!L:L,'13'!$CD$39,'EMP CON'!M:M,'13'!$M$10,'EMP CON'!P:P,1)</f>
        <v>0</v>
      </c>
      <c r="BJ77" s="380">
        <f>SUMIFS('PG CAR'!H:H,'PG CAR'!L:L,AQ77,'PG CAR'!S:S,1,'PG CAR'!M:M,'13'!$CD$39,'PG CAR'!N:N,'13'!$M$10,'PG CAR'!R:R,1)</f>
        <v>0</v>
      </c>
      <c r="BK77" s="380"/>
      <c r="BL77" s="380"/>
      <c r="BO77" s="382">
        <v>6</v>
      </c>
      <c r="BP77" s="380">
        <f t="shared" si="12"/>
        <v>30</v>
      </c>
      <c r="BQ77" s="380">
        <f t="shared" si="12"/>
        <v>0</v>
      </c>
      <c r="BR77" s="380">
        <f t="shared" si="12"/>
        <v>0</v>
      </c>
      <c r="BS77" s="380">
        <f t="shared" si="12"/>
        <v>0</v>
      </c>
      <c r="BT77" s="380">
        <f t="shared" si="12"/>
        <v>0</v>
      </c>
      <c r="BU77" s="380">
        <f t="shared" si="12"/>
        <v>29.1</v>
      </c>
      <c r="BV77" s="380">
        <f t="shared" si="12"/>
        <v>0</v>
      </c>
      <c r="BW77" s="380">
        <f t="shared" si="13"/>
        <v>0</v>
      </c>
      <c r="BX77" s="380">
        <f t="shared" si="13"/>
        <v>0</v>
      </c>
    </row>
    <row r="78" spans="2:76" x14ac:dyDescent="0.25">
      <c r="B78" s="264"/>
      <c r="C78" s="264"/>
      <c r="D78" s="264"/>
      <c r="E78" s="264"/>
      <c r="F78" s="264"/>
      <c r="G78" s="264"/>
      <c r="H78" s="264"/>
      <c r="I78" s="264"/>
      <c r="J78" s="264"/>
      <c r="K78" s="264"/>
      <c r="L78" s="264"/>
      <c r="M78" s="264"/>
      <c r="N78" s="264"/>
      <c r="O78" s="264"/>
      <c r="P78" s="264"/>
      <c r="Q78" s="264"/>
      <c r="R78" s="264"/>
      <c r="S78" s="264"/>
      <c r="T78" s="264"/>
      <c r="U78" s="264"/>
      <c r="V78" s="264"/>
      <c r="W78" s="264"/>
      <c r="X78" s="264"/>
      <c r="Y78" s="264"/>
      <c r="Z78" s="264"/>
      <c r="AA78" s="264"/>
      <c r="AB78" s="264"/>
      <c r="AC78" s="264"/>
      <c r="AD78" s="264"/>
      <c r="AE78" s="264"/>
      <c r="AF78" s="264"/>
      <c r="AQ78" s="382">
        <v>7</v>
      </c>
      <c r="AR78" s="380">
        <f>SUMIFS(DES!F:F,DES!J:J,AQ78,DES!G:G,'13'!$G$10,DES!Q:Q,1,DES!K:K,'13'!$CD$39,DES!L:L,'13'!$M$10)</f>
        <v>0</v>
      </c>
      <c r="AS78" s="380">
        <f>SUMIFS(REC!F:F,REC!J:J,AQ78,REC!G:G,'13'!$G$10,REC!Q:Q,1,REC!K:K,'13'!$CD$39,REC!L:L,'13'!$M$10)</f>
        <v>0</v>
      </c>
      <c r="AT78" s="380">
        <f>SUMIFS('EMP ADQ'!G:G,'EMP ADQ'!K:K,AQ78,'EMP ADQ'!D:D,'EMP ADQ'!$Y$12,'EMP ADQ'!H:H,'13'!$G$10,'EMP ADQ'!Q:Q,1,'EMP ADQ'!L:L,'13'!$CD$39,'EMP ADQ'!M:M,'13'!$M$10)</f>
        <v>0</v>
      </c>
      <c r="AU78" s="380">
        <f>SUMIFS('EMP ADQ'!G:G,'EMP ADQ'!K:K,AQ78,'EMP ADQ'!D:D,'EMP ADQ'!$Y$13,'EMP ADQ'!H:H,'13'!$G$10,'EMP ADQ'!Q:Q,1,'EMP ADQ'!L:L,'13'!$CD$39,'EMP ADQ'!M:M,'13'!$M$10)</f>
        <v>0</v>
      </c>
      <c r="AV78" s="380">
        <f>SUMIFS('EMP CON'!G:G,'EMP CON'!K:K,AQ78,'EMP CON'!D:D,'EMP CON'!$Y$12,'EMP CON'!H:H,'13'!$G$10,'EMP CON'!Q:Q,1,'EMP CON'!L:L,'13'!$CD$39,'EMP CON'!M:M,'13'!$M$10)</f>
        <v>0</v>
      </c>
      <c r="AW78" s="380">
        <f>SUMIFS('EMP CON'!G:G,'EMP CON'!K:K,AQ78,'EMP CON'!D:D,'EMP CON'!$Y$13,'EMP CON'!H:H,'13'!$G$10,'EMP CON'!Q:Q,1,'EMP CON'!L:L,'13'!$CD$39,'EMP CON'!M:M,'13'!$M$10)</f>
        <v>0</v>
      </c>
      <c r="AX78" s="380">
        <f>SUMIFS('PG CAR'!H:H,'PG CAR'!L:L,AQ78,'PG CAR'!I:I,'13'!$G$10,'PG CAR'!S:S,1,'PG CAR'!M:M,'13'!$CD$39,'PG CAR'!N:N,'13'!$M$10)</f>
        <v>0</v>
      </c>
      <c r="AY78" s="380">
        <f>SUMIFS(TRANS!F:F,TRANS!J:J,AQ78,TRANS!D:D,'13'!$G$10,TRANS!O:O,1,TRANS!K:K,'13'!$CD$39,TRANS!L:L,'13'!$M$10)</f>
        <v>0</v>
      </c>
      <c r="AZ78" s="380">
        <f>SUMIFS(TRANS!F:F,TRANS!J:J,AQ78,TRANS!G:G,'13'!$G$10,TRANS!O:O,1,TRANS!K:K,'13'!$CD$39,TRANS!L:L,'13'!$M$10)</f>
        <v>0</v>
      </c>
      <c r="BC78" s="382">
        <v>7</v>
      </c>
      <c r="BD78" s="380">
        <f>SUMIFS(DES!F:F,DES!J:J,AQ78,DES!Q:Q,1,DES!K:K,'13'!$CD$39,DES!L:L,'13'!$M$10,DES!P:P,1)</f>
        <v>0</v>
      </c>
      <c r="BE78" s="380">
        <f>SUMIFS(REC!F:F,REC!J:J,AQ78,REC!Q:Q,1,REC!K:K,'13'!$CD$39,REC!L:L,'13'!$M$10,REC!P:P,1)</f>
        <v>0</v>
      </c>
      <c r="BF78" s="380">
        <f>SUMIFS('EMP ADQ'!G:G,'EMP ADQ'!K:K,AQ78,'EMP ADQ'!D:D,'EMP ADQ'!$Y$12,'EMP ADQ'!Q:Q,1,'EMP ADQ'!L:L,'13'!$CD$39,'EMP ADQ'!M:M,'13'!$M$10,'EMP ADQ'!P:P,1)</f>
        <v>0</v>
      </c>
      <c r="BG78" s="380">
        <f>SUMIFS('EMP ADQ'!G:G,'EMP ADQ'!K:K,AQ78,'EMP ADQ'!D:D,'EMP ADQ'!$Y$13,'EMP ADQ'!Q:Q,1,'EMP ADQ'!L:L,'13'!$CD$39,'EMP ADQ'!M:M,'13'!$M$10,'EMP ADQ'!P:P,1)</f>
        <v>0</v>
      </c>
      <c r="BH78" s="380">
        <f>SUMIFS('EMP CON'!G:G,'EMP CON'!K:K,AQ78,'EMP CON'!D:D,'EMP CON'!$Y$12,'EMP CON'!Q:Q,1,'EMP CON'!L:L,'13'!$CD$39,'EMP CON'!M:M,'13'!$M$10,'EMP CON'!P:P,1)</f>
        <v>0</v>
      </c>
      <c r="BI78" s="380">
        <f>SUMIFS('EMP CON'!G:G,'EMP CON'!K:K,AQ78,'EMP CON'!D:D,'EMP CON'!$Y$13,'EMP CON'!Q:Q,1,'EMP CON'!L:L,'13'!$CD$39,'EMP CON'!M:M,'13'!$M$10,'EMP CON'!P:P,1)</f>
        <v>0</v>
      </c>
      <c r="BJ78" s="380">
        <f>SUMIFS('PG CAR'!H:H,'PG CAR'!L:L,AQ78,'PG CAR'!S:S,1,'PG CAR'!M:M,'13'!$CD$39,'PG CAR'!N:N,'13'!$M$10,'PG CAR'!R:R,1)</f>
        <v>0</v>
      </c>
      <c r="BK78" s="380"/>
      <c r="BL78" s="380"/>
      <c r="BO78" s="382">
        <v>7</v>
      </c>
      <c r="BP78" s="380">
        <f t="shared" si="12"/>
        <v>0</v>
      </c>
      <c r="BQ78" s="380">
        <f t="shared" si="12"/>
        <v>0</v>
      </c>
      <c r="BR78" s="380">
        <f t="shared" si="12"/>
        <v>0</v>
      </c>
      <c r="BS78" s="380">
        <f t="shared" si="12"/>
        <v>0</v>
      </c>
      <c r="BT78" s="380">
        <f t="shared" si="12"/>
        <v>0</v>
      </c>
      <c r="BU78" s="380">
        <f t="shared" si="12"/>
        <v>0</v>
      </c>
      <c r="BV78" s="380">
        <f t="shared" si="12"/>
        <v>0</v>
      </c>
      <c r="BW78" s="380">
        <f t="shared" si="13"/>
        <v>0</v>
      </c>
      <c r="BX78" s="380">
        <f t="shared" si="13"/>
        <v>0</v>
      </c>
    </row>
    <row r="79" spans="2:76" x14ac:dyDescent="0.25">
      <c r="B79" s="264"/>
      <c r="C79" s="264"/>
      <c r="D79" s="264"/>
      <c r="E79" s="264"/>
      <c r="F79" s="264"/>
      <c r="G79" s="264"/>
      <c r="H79" s="264"/>
      <c r="I79" s="264"/>
      <c r="J79" s="264"/>
      <c r="K79" s="264"/>
      <c r="L79" s="264"/>
      <c r="M79" s="264"/>
      <c r="N79" s="264"/>
      <c r="O79" s="264"/>
      <c r="P79" s="264"/>
      <c r="Q79" s="264"/>
      <c r="R79" s="264"/>
      <c r="S79" s="264"/>
      <c r="T79" s="264"/>
      <c r="U79" s="264"/>
      <c r="V79" s="264"/>
      <c r="W79" s="264"/>
      <c r="X79" s="264"/>
      <c r="Y79" s="264"/>
      <c r="Z79" s="264"/>
      <c r="AA79" s="264"/>
      <c r="AB79" s="264"/>
      <c r="AC79" s="264"/>
      <c r="AD79" s="264"/>
      <c r="AE79" s="264"/>
      <c r="AF79" s="264"/>
      <c r="AQ79" s="382">
        <v>8</v>
      </c>
      <c r="AR79" s="380">
        <f>SUMIFS(DES!F:F,DES!J:J,AQ79,DES!G:G,'13'!$G$10,DES!Q:Q,1,DES!K:K,'13'!$CD$39,DES!L:L,'13'!$M$10)</f>
        <v>95</v>
      </c>
      <c r="AS79" s="380">
        <f>SUMIFS(REC!F:F,REC!J:J,AQ79,REC!G:G,'13'!$G$10,REC!Q:Q,1,REC!K:K,'13'!$CD$39,REC!L:L,'13'!$M$10)</f>
        <v>0</v>
      </c>
      <c r="AT79" s="380">
        <f>SUMIFS('EMP ADQ'!G:G,'EMP ADQ'!K:K,AQ79,'EMP ADQ'!D:D,'EMP ADQ'!$Y$12,'EMP ADQ'!H:H,'13'!$G$10,'EMP ADQ'!Q:Q,1,'EMP ADQ'!L:L,'13'!$CD$39,'EMP ADQ'!M:M,'13'!$M$10)</f>
        <v>0</v>
      </c>
      <c r="AU79" s="380">
        <f>SUMIFS('EMP ADQ'!G:G,'EMP ADQ'!K:K,AQ79,'EMP ADQ'!D:D,'EMP ADQ'!$Y$13,'EMP ADQ'!H:H,'13'!$G$10,'EMP ADQ'!Q:Q,1,'EMP ADQ'!L:L,'13'!$CD$39,'EMP ADQ'!M:M,'13'!$M$10)</f>
        <v>0</v>
      </c>
      <c r="AV79" s="380">
        <f>SUMIFS('EMP CON'!G:G,'EMP CON'!K:K,AQ79,'EMP CON'!D:D,'EMP CON'!$Y$12,'EMP CON'!H:H,'13'!$G$10,'EMP CON'!Q:Q,1,'EMP CON'!L:L,'13'!$CD$39,'EMP CON'!M:M,'13'!$M$10)</f>
        <v>0</v>
      </c>
      <c r="AW79" s="380">
        <f>SUMIFS('EMP CON'!G:G,'EMP CON'!K:K,AQ79,'EMP CON'!D:D,'EMP CON'!$Y$13,'EMP CON'!H:H,'13'!$G$10,'EMP CON'!Q:Q,1,'EMP CON'!L:L,'13'!$CD$39,'EMP CON'!M:M,'13'!$M$10)</f>
        <v>0</v>
      </c>
      <c r="AX79" s="380">
        <f>SUMIFS('PG CAR'!H:H,'PG CAR'!L:L,AQ79,'PG CAR'!I:I,'13'!$G$10,'PG CAR'!S:S,1,'PG CAR'!M:M,'13'!$CD$39,'PG CAR'!N:N,'13'!$M$10)</f>
        <v>0</v>
      </c>
      <c r="AY79" s="380">
        <f>SUMIFS(TRANS!F:F,TRANS!J:J,AQ79,TRANS!D:D,'13'!$G$10,TRANS!O:O,1,TRANS!K:K,'13'!$CD$39,TRANS!L:L,'13'!$M$10)</f>
        <v>200</v>
      </c>
      <c r="AZ79" s="380">
        <f>SUMIFS(TRANS!F:F,TRANS!J:J,AQ79,TRANS!G:G,'13'!$G$10,TRANS!O:O,1,TRANS!K:K,'13'!$CD$39,TRANS!L:L,'13'!$M$10)</f>
        <v>0</v>
      </c>
      <c r="BC79" s="382">
        <v>8</v>
      </c>
      <c r="BD79" s="380">
        <f>SUMIFS(DES!F:F,DES!J:J,AQ79,DES!Q:Q,1,DES!K:K,'13'!$CD$39,DES!L:L,'13'!$M$10,DES!P:P,1)</f>
        <v>0</v>
      </c>
      <c r="BE79" s="380">
        <f>SUMIFS(REC!F:F,REC!J:J,AQ79,REC!Q:Q,1,REC!K:K,'13'!$CD$39,REC!L:L,'13'!$M$10,REC!P:P,1)</f>
        <v>0</v>
      </c>
      <c r="BF79" s="380">
        <f>SUMIFS('EMP ADQ'!G:G,'EMP ADQ'!K:K,AQ79,'EMP ADQ'!D:D,'EMP ADQ'!$Y$12,'EMP ADQ'!Q:Q,1,'EMP ADQ'!L:L,'13'!$CD$39,'EMP ADQ'!M:M,'13'!$M$10,'EMP ADQ'!P:P,1)</f>
        <v>0</v>
      </c>
      <c r="BG79" s="380">
        <f>SUMIFS('EMP ADQ'!G:G,'EMP ADQ'!K:K,AQ79,'EMP ADQ'!D:D,'EMP ADQ'!$Y$13,'EMP ADQ'!Q:Q,1,'EMP ADQ'!L:L,'13'!$CD$39,'EMP ADQ'!M:M,'13'!$M$10,'EMP ADQ'!P:P,1)</f>
        <v>0</v>
      </c>
      <c r="BH79" s="380">
        <f>SUMIFS('EMP CON'!G:G,'EMP CON'!K:K,AQ79,'EMP CON'!D:D,'EMP CON'!$Y$12,'EMP CON'!Q:Q,1,'EMP CON'!L:L,'13'!$CD$39,'EMP CON'!M:M,'13'!$M$10,'EMP CON'!P:P,1)</f>
        <v>0</v>
      </c>
      <c r="BI79" s="380">
        <f>SUMIFS('EMP CON'!G:G,'EMP CON'!K:K,AQ79,'EMP CON'!D:D,'EMP CON'!$Y$13,'EMP CON'!Q:Q,1,'EMP CON'!L:L,'13'!$CD$39,'EMP CON'!M:M,'13'!$M$10,'EMP CON'!P:P,1)</f>
        <v>0</v>
      </c>
      <c r="BJ79" s="380">
        <f>SUMIFS('PG CAR'!H:H,'PG CAR'!L:L,AQ79,'PG CAR'!S:S,1,'PG CAR'!M:M,'13'!$CD$39,'PG CAR'!N:N,'13'!$M$10,'PG CAR'!R:R,1)</f>
        <v>0</v>
      </c>
      <c r="BK79" s="380"/>
      <c r="BL79" s="380"/>
      <c r="BO79" s="382">
        <v>8</v>
      </c>
      <c r="BP79" s="380">
        <f t="shared" si="12"/>
        <v>95</v>
      </c>
      <c r="BQ79" s="380">
        <f t="shared" si="12"/>
        <v>0</v>
      </c>
      <c r="BR79" s="380">
        <f t="shared" si="12"/>
        <v>0</v>
      </c>
      <c r="BS79" s="380">
        <f t="shared" si="12"/>
        <v>0</v>
      </c>
      <c r="BT79" s="380">
        <f t="shared" si="12"/>
        <v>0</v>
      </c>
      <c r="BU79" s="380">
        <f t="shared" si="12"/>
        <v>0</v>
      </c>
      <c r="BV79" s="380">
        <f t="shared" si="12"/>
        <v>0</v>
      </c>
      <c r="BW79" s="380">
        <f t="shared" si="13"/>
        <v>200</v>
      </c>
      <c r="BX79" s="380">
        <f t="shared" si="13"/>
        <v>0</v>
      </c>
    </row>
    <row r="80" spans="2:76" x14ac:dyDescent="0.25">
      <c r="B80" s="264"/>
      <c r="C80" s="264"/>
      <c r="D80" s="264"/>
      <c r="E80" s="264"/>
      <c r="F80" s="264"/>
      <c r="G80" s="264"/>
      <c r="H80" s="264"/>
      <c r="I80" s="264"/>
      <c r="J80" s="264"/>
      <c r="K80" s="264"/>
      <c r="L80" s="264"/>
      <c r="M80" s="264"/>
      <c r="N80" s="264"/>
      <c r="O80" s="264"/>
      <c r="P80" s="264"/>
      <c r="Q80" s="264"/>
      <c r="R80" s="264"/>
      <c r="S80" s="264"/>
      <c r="T80" s="264"/>
      <c r="U80" s="264"/>
      <c r="V80" s="264"/>
      <c r="W80" s="264"/>
      <c r="X80" s="264"/>
      <c r="Y80" s="264"/>
      <c r="Z80" s="264"/>
      <c r="AA80" s="264"/>
      <c r="AB80" s="264"/>
      <c r="AC80" s="264"/>
      <c r="AD80" s="264"/>
      <c r="AE80" s="264"/>
      <c r="AF80" s="264"/>
      <c r="AQ80" s="382">
        <v>9</v>
      </c>
      <c r="AR80" s="380">
        <f>SUMIFS(DES!F:F,DES!J:J,AQ80,DES!G:G,'13'!$G$10,DES!Q:Q,1,DES!K:K,'13'!$CD$39,DES!L:L,'13'!$M$10)</f>
        <v>104</v>
      </c>
      <c r="AS80" s="380">
        <f>SUMIFS(REC!F:F,REC!J:J,AQ80,REC!G:G,'13'!$G$10,REC!Q:Q,1,REC!K:K,'13'!$CD$39,REC!L:L,'13'!$M$10)</f>
        <v>0</v>
      </c>
      <c r="AT80" s="380">
        <f>SUMIFS('EMP ADQ'!G:G,'EMP ADQ'!K:K,AQ80,'EMP ADQ'!D:D,'EMP ADQ'!$Y$12,'EMP ADQ'!H:H,'13'!$G$10,'EMP ADQ'!Q:Q,1,'EMP ADQ'!L:L,'13'!$CD$39,'EMP ADQ'!M:M,'13'!$M$10)</f>
        <v>0</v>
      </c>
      <c r="AU80" s="380">
        <f>SUMIFS('EMP ADQ'!G:G,'EMP ADQ'!K:K,AQ80,'EMP ADQ'!D:D,'EMP ADQ'!$Y$13,'EMP ADQ'!H:H,'13'!$G$10,'EMP ADQ'!Q:Q,1,'EMP ADQ'!L:L,'13'!$CD$39,'EMP ADQ'!M:M,'13'!$M$10)</f>
        <v>0</v>
      </c>
      <c r="AV80" s="380">
        <f>SUMIFS('EMP CON'!G:G,'EMP CON'!K:K,AQ80,'EMP CON'!D:D,'EMP CON'!$Y$12,'EMP CON'!H:H,'13'!$G$10,'EMP CON'!Q:Q,1,'EMP CON'!L:L,'13'!$CD$39,'EMP CON'!M:M,'13'!$M$10)</f>
        <v>0</v>
      </c>
      <c r="AW80" s="380">
        <f>SUMIFS('EMP CON'!G:G,'EMP CON'!K:K,AQ80,'EMP CON'!D:D,'EMP CON'!$Y$13,'EMP CON'!H:H,'13'!$G$10,'EMP CON'!Q:Q,1,'EMP CON'!L:L,'13'!$CD$39,'EMP CON'!M:M,'13'!$M$10)</f>
        <v>0</v>
      </c>
      <c r="AX80" s="380">
        <f>SUMIFS('PG CAR'!H:H,'PG CAR'!L:L,AQ80,'PG CAR'!I:I,'13'!$G$10,'PG CAR'!S:S,1,'PG CAR'!M:M,'13'!$CD$39,'PG CAR'!N:N,'13'!$M$10)</f>
        <v>0</v>
      </c>
      <c r="AY80" s="380">
        <f>SUMIFS(TRANS!F:F,TRANS!J:J,AQ80,TRANS!D:D,'13'!$G$10,TRANS!O:O,1,TRANS!K:K,'13'!$CD$39,TRANS!L:L,'13'!$M$10)</f>
        <v>0</v>
      </c>
      <c r="AZ80" s="380">
        <f>SUMIFS(TRANS!F:F,TRANS!J:J,AQ80,TRANS!G:G,'13'!$G$10,TRANS!O:O,1,TRANS!K:K,'13'!$CD$39,TRANS!L:L,'13'!$M$10)</f>
        <v>0</v>
      </c>
      <c r="BC80" s="382">
        <v>9</v>
      </c>
      <c r="BD80" s="380">
        <f>SUMIFS(DES!F:F,DES!J:J,AQ80,DES!Q:Q,1,DES!K:K,'13'!$CD$39,DES!L:L,'13'!$M$10,DES!P:P,1)</f>
        <v>0</v>
      </c>
      <c r="BE80" s="380">
        <f>SUMIFS(REC!F:F,REC!J:J,AQ80,REC!Q:Q,1,REC!K:K,'13'!$CD$39,REC!L:L,'13'!$M$10,REC!P:P,1)</f>
        <v>0</v>
      </c>
      <c r="BF80" s="380">
        <f>SUMIFS('EMP ADQ'!G:G,'EMP ADQ'!K:K,AQ80,'EMP ADQ'!D:D,'EMP ADQ'!$Y$12,'EMP ADQ'!Q:Q,1,'EMP ADQ'!L:L,'13'!$CD$39,'EMP ADQ'!M:M,'13'!$M$10,'EMP ADQ'!P:P,1)</f>
        <v>0</v>
      </c>
      <c r="BG80" s="380">
        <f>SUMIFS('EMP ADQ'!G:G,'EMP ADQ'!K:K,AQ80,'EMP ADQ'!D:D,'EMP ADQ'!$Y$13,'EMP ADQ'!Q:Q,1,'EMP ADQ'!L:L,'13'!$CD$39,'EMP ADQ'!M:M,'13'!$M$10,'EMP ADQ'!P:P,1)</f>
        <v>0</v>
      </c>
      <c r="BH80" s="380">
        <f>SUMIFS('EMP CON'!G:G,'EMP CON'!K:K,AQ80,'EMP CON'!D:D,'EMP CON'!$Y$12,'EMP CON'!Q:Q,1,'EMP CON'!L:L,'13'!$CD$39,'EMP CON'!M:M,'13'!$M$10,'EMP CON'!P:P,1)</f>
        <v>0</v>
      </c>
      <c r="BI80" s="380">
        <f>SUMIFS('EMP CON'!G:G,'EMP CON'!K:K,AQ80,'EMP CON'!D:D,'EMP CON'!$Y$13,'EMP CON'!Q:Q,1,'EMP CON'!L:L,'13'!$CD$39,'EMP CON'!M:M,'13'!$M$10,'EMP CON'!P:P,1)</f>
        <v>0</v>
      </c>
      <c r="BJ80" s="380">
        <f>SUMIFS('PG CAR'!H:H,'PG CAR'!L:L,AQ80,'PG CAR'!S:S,1,'PG CAR'!M:M,'13'!$CD$39,'PG CAR'!N:N,'13'!$M$10,'PG CAR'!R:R,1)</f>
        <v>0</v>
      </c>
      <c r="BK80" s="380"/>
      <c r="BL80" s="380"/>
      <c r="BO80" s="382">
        <v>9</v>
      </c>
      <c r="BP80" s="380">
        <f t="shared" si="12"/>
        <v>104</v>
      </c>
      <c r="BQ80" s="380">
        <f t="shared" si="12"/>
        <v>0</v>
      </c>
      <c r="BR80" s="380">
        <f t="shared" si="12"/>
        <v>0</v>
      </c>
      <c r="BS80" s="380">
        <f t="shared" si="12"/>
        <v>0</v>
      </c>
      <c r="BT80" s="380">
        <f t="shared" si="12"/>
        <v>0</v>
      </c>
      <c r="BU80" s="380">
        <f t="shared" si="12"/>
        <v>0</v>
      </c>
      <c r="BV80" s="380">
        <f t="shared" si="12"/>
        <v>0</v>
      </c>
      <c r="BW80" s="380">
        <f t="shared" si="13"/>
        <v>0</v>
      </c>
      <c r="BX80" s="380">
        <f t="shared" si="13"/>
        <v>0</v>
      </c>
    </row>
    <row r="81" spans="2:76" x14ac:dyDescent="0.25">
      <c r="B81" s="264"/>
      <c r="C81" s="264"/>
      <c r="D81" s="264"/>
      <c r="E81" s="264"/>
      <c r="F81" s="264"/>
      <c r="G81" s="264"/>
      <c r="H81" s="264"/>
      <c r="I81" s="264"/>
      <c r="J81" s="264"/>
      <c r="K81" s="264"/>
      <c r="L81" s="264"/>
      <c r="M81" s="264"/>
      <c r="N81" s="264"/>
      <c r="O81" s="264"/>
      <c r="P81" s="264"/>
      <c r="Q81" s="264"/>
      <c r="R81" s="264"/>
      <c r="S81" s="264"/>
      <c r="T81" s="264"/>
      <c r="U81" s="264"/>
      <c r="V81" s="264"/>
      <c r="W81" s="264"/>
      <c r="X81" s="264"/>
      <c r="Y81" s="264"/>
      <c r="Z81" s="264"/>
      <c r="AA81" s="264"/>
      <c r="AB81" s="264"/>
      <c r="AC81" s="264"/>
      <c r="AD81" s="264"/>
      <c r="AE81" s="264"/>
      <c r="AF81" s="264"/>
      <c r="AQ81" s="382">
        <v>10</v>
      </c>
      <c r="AR81" s="380">
        <f>SUMIFS(DES!F:F,DES!J:J,AQ81,DES!G:G,'13'!$G$10,DES!Q:Q,1,DES!K:K,'13'!$CD$39,DES!L:L,'13'!$M$10)</f>
        <v>44</v>
      </c>
      <c r="AS81" s="380">
        <f>SUMIFS(REC!F:F,REC!J:J,AQ81,REC!G:G,'13'!$G$10,REC!Q:Q,1,REC!K:K,'13'!$CD$39,REC!L:L,'13'!$M$10)</f>
        <v>0</v>
      </c>
      <c r="AT81" s="380">
        <f>SUMIFS('EMP ADQ'!G:G,'EMP ADQ'!K:K,AQ81,'EMP ADQ'!D:D,'EMP ADQ'!$Y$12,'EMP ADQ'!H:H,'13'!$G$10,'EMP ADQ'!Q:Q,1,'EMP ADQ'!L:L,'13'!$CD$39,'EMP ADQ'!M:M,'13'!$M$10)</f>
        <v>0</v>
      </c>
      <c r="AU81" s="380">
        <f>SUMIFS('EMP ADQ'!G:G,'EMP ADQ'!K:K,AQ81,'EMP ADQ'!D:D,'EMP ADQ'!$Y$13,'EMP ADQ'!H:H,'13'!$G$10,'EMP ADQ'!Q:Q,1,'EMP ADQ'!L:L,'13'!$CD$39,'EMP ADQ'!M:M,'13'!$M$10)</f>
        <v>0</v>
      </c>
      <c r="AV81" s="380">
        <f>SUMIFS('EMP CON'!G:G,'EMP CON'!K:K,AQ81,'EMP CON'!D:D,'EMP CON'!$Y$12,'EMP CON'!H:H,'13'!$G$10,'EMP CON'!Q:Q,1,'EMP CON'!L:L,'13'!$CD$39,'EMP CON'!M:M,'13'!$M$10)</f>
        <v>0</v>
      </c>
      <c r="AW81" s="380">
        <f>SUMIFS('EMP CON'!G:G,'EMP CON'!K:K,AQ81,'EMP CON'!D:D,'EMP CON'!$Y$13,'EMP CON'!H:H,'13'!$G$10,'EMP CON'!Q:Q,1,'EMP CON'!L:L,'13'!$CD$39,'EMP CON'!M:M,'13'!$M$10)</f>
        <v>100</v>
      </c>
      <c r="AX81" s="380">
        <f>SUMIFS('PG CAR'!H:H,'PG CAR'!L:L,AQ81,'PG CAR'!I:I,'13'!$G$10,'PG CAR'!S:S,1,'PG CAR'!M:M,'13'!$CD$39,'PG CAR'!N:N,'13'!$M$10)</f>
        <v>0</v>
      </c>
      <c r="AY81" s="380">
        <f>SUMIFS(TRANS!F:F,TRANS!J:J,AQ81,TRANS!D:D,'13'!$G$10,TRANS!O:O,1,TRANS!K:K,'13'!$CD$39,TRANS!L:L,'13'!$M$10)</f>
        <v>0</v>
      </c>
      <c r="AZ81" s="380">
        <f>SUMIFS(TRANS!F:F,TRANS!J:J,AQ81,TRANS!G:G,'13'!$G$10,TRANS!O:O,1,TRANS!K:K,'13'!$CD$39,TRANS!L:L,'13'!$M$10)</f>
        <v>0</v>
      </c>
      <c r="BC81" s="382">
        <v>10</v>
      </c>
      <c r="BD81" s="380">
        <f>SUMIFS(DES!F:F,DES!J:J,AQ81,DES!Q:Q,1,DES!K:K,'13'!$CD$39,DES!L:L,'13'!$M$10,DES!P:P,1)</f>
        <v>0</v>
      </c>
      <c r="BE81" s="380">
        <f>SUMIFS(REC!F:F,REC!J:J,AQ81,REC!Q:Q,1,REC!K:K,'13'!$CD$39,REC!L:L,'13'!$M$10,REC!P:P,1)</f>
        <v>0</v>
      </c>
      <c r="BF81" s="380">
        <f>SUMIFS('EMP ADQ'!G:G,'EMP ADQ'!K:K,AQ81,'EMP ADQ'!D:D,'EMP ADQ'!$Y$12,'EMP ADQ'!Q:Q,1,'EMP ADQ'!L:L,'13'!$CD$39,'EMP ADQ'!M:M,'13'!$M$10,'EMP ADQ'!P:P,1)</f>
        <v>0</v>
      </c>
      <c r="BG81" s="380">
        <f>SUMIFS('EMP ADQ'!G:G,'EMP ADQ'!K:K,AQ81,'EMP ADQ'!D:D,'EMP ADQ'!$Y$13,'EMP ADQ'!Q:Q,1,'EMP ADQ'!L:L,'13'!$CD$39,'EMP ADQ'!M:M,'13'!$M$10,'EMP ADQ'!P:P,1)</f>
        <v>0</v>
      </c>
      <c r="BH81" s="380">
        <f>SUMIFS('EMP CON'!G:G,'EMP CON'!K:K,AQ81,'EMP CON'!D:D,'EMP CON'!$Y$12,'EMP CON'!Q:Q,1,'EMP CON'!L:L,'13'!$CD$39,'EMP CON'!M:M,'13'!$M$10,'EMP CON'!P:P,1)</f>
        <v>0</v>
      </c>
      <c r="BI81" s="380">
        <f>SUMIFS('EMP CON'!G:G,'EMP CON'!K:K,AQ81,'EMP CON'!D:D,'EMP CON'!$Y$13,'EMP CON'!Q:Q,1,'EMP CON'!L:L,'13'!$CD$39,'EMP CON'!M:M,'13'!$M$10,'EMP CON'!P:P,1)</f>
        <v>0</v>
      </c>
      <c r="BJ81" s="380">
        <f>SUMIFS('PG CAR'!H:H,'PG CAR'!L:L,AQ81,'PG CAR'!S:S,1,'PG CAR'!M:M,'13'!$CD$39,'PG CAR'!N:N,'13'!$M$10,'PG CAR'!R:R,1)</f>
        <v>0</v>
      </c>
      <c r="BK81" s="380"/>
      <c r="BL81" s="380"/>
      <c r="BO81" s="382">
        <v>10</v>
      </c>
      <c r="BP81" s="380">
        <f t="shared" si="12"/>
        <v>44</v>
      </c>
      <c r="BQ81" s="380">
        <f t="shared" si="12"/>
        <v>0</v>
      </c>
      <c r="BR81" s="380">
        <f t="shared" si="12"/>
        <v>0</v>
      </c>
      <c r="BS81" s="380">
        <f t="shared" si="12"/>
        <v>0</v>
      </c>
      <c r="BT81" s="380">
        <f t="shared" si="12"/>
        <v>0</v>
      </c>
      <c r="BU81" s="380">
        <f t="shared" si="12"/>
        <v>100</v>
      </c>
      <c r="BV81" s="380">
        <f t="shared" si="12"/>
        <v>0</v>
      </c>
      <c r="BW81" s="380">
        <f t="shared" si="13"/>
        <v>0</v>
      </c>
      <c r="BX81" s="380">
        <f t="shared" si="13"/>
        <v>0</v>
      </c>
    </row>
    <row r="82" spans="2:76" x14ac:dyDescent="0.25">
      <c r="B82" s="264"/>
      <c r="C82" s="264"/>
      <c r="D82" s="264"/>
      <c r="E82" s="264"/>
      <c r="F82" s="264"/>
      <c r="G82" s="264"/>
      <c r="H82" s="264"/>
      <c r="I82" s="264"/>
      <c r="J82" s="264"/>
      <c r="K82" s="264"/>
      <c r="L82" s="264"/>
      <c r="M82" s="264"/>
      <c r="N82" s="264"/>
      <c r="O82" s="264"/>
      <c r="P82" s="264"/>
      <c r="Q82" s="264"/>
      <c r="R82" s="264"/>
      <c r="S82" s="264"/>
      <c r="T82" s="264"/>
      <c r="U82" s="264"/>
      <c r="V82" s="264"/>
      <c r="W82" s="264"/>
      <c r="X82" s="264"/>
      <c r="Y82" s="264"/>
      <c r="Z82" s="264"/>
      <c r="AA82" s="264"/>
      <c r="AB82" s="264"/>
      <c r="AC82" s="264"/>
      <c r="AD82" s="264"/>
      <c r="AE82" s="264"/>
      <c r="AF82" s="264"/>
      <c r="AQ82" s="382">
        <v>11</v>
      </c>
      <c r="AR82" s="380">
        <f>SUMIFS(DES!F:F,DES!J:J,AQ82,DES!G:G,'13'!$G$10,DES!Q:Q,1,DES!K:K,'13'!$CD$39,DES!L:L,'13'!$M$10)</f>
        <v>0</v>
      </c>
      <c r="AS82" s="380">
        <f>SUMIFS(REC!F:F,REC!J:J,AQ82,REC!G:G,'13'!$G$10,REC!Q:Q,1,REC!K:K,'13'!$CD$39,REC!L:L,'13'!$M$10)</f>
        <v>0</v>
      </c>
      <c r="AT82" s="380">
        <f>SUMIFS('EMP ADQ'!G:G,'EMP ADQ'!K:K,AQ82,'EMP ADQ'!D:D,'EMP ADQ'!$Y$12,'EMP ADQ'!H:H,'13'!$G$10,'EMP ADQ'!Q:Q,1,'EMP ADQ'!L:L,'13'!$CD$39,'EMP ADQ'!M:M,'13'!$M$10)</f>
        <v>0</v>
      </c>
      <c r="AU82" s="380">
        <f>SUMIFS('EMP ADQ'!G:G,'EMP ADQ'!K:K,AQ82,'EMP ADQ'!D:D,'EMP ADQ'!$Y$13,'EMP ADQ'!H:H,'13'!$G$10,'EMP ADQ'!Q:Q,1,'EMP ADQ'!L:L,'13'!$CD$39,'EMP ADQ'!M:M,'13'!$M$10)</f>
        <v>0</v>
      </c>
      <c r="AV82" s="380">
        <f>SUMIFS('EMP CON'!G:G,'EMP CON'!K:K,AQ82,'EMP CON'!D:D,'EMP CON'!$Y$12,'EMP CON'!H:H,'13'!$G$10,'EMP CON'!Q:Q,1,'EMP CON'!L:L,'13'!$CD$39,'EMP CON'!M:M,'13'!$M$10)</f>
        <v>0</v>
      </c>
      <c r="AW82" s="380">
        <f>SUMIFS('EMP CON'!G:G,'EMP CON'!K:K,AQ82,'EMP CON'!D:D,'EMP CON'!$Y$13,'EMP CON'!H:H,'13'!$G$10,'EMP CON'!Q:Q,1,'EMP CON'!L:L,'13'!$CD$39,'EMP CON'!M:M,'13'!$M$10)</f>
        <v>0</v>
      </c>
      <c r="AX82" s="380">
        <f>SUMIFS('PG CAR'!H:H,'PG CAR'!L:L,AQ82,'PG CAR'!I:I,'13'!$G$10,'PG CAR'!S:S,1,'PG CAR'!M:M,'13'!$CD$39,'PG CAR'!N:N,'13'!$M$10)</f>
        <v>0</v>
      </c>
      <c r="AY82" s="380">
        <f>SUMIFS(TRANS!F:F,TRANS!J:J,AQ82,TRANS!D:D,'13'!$G$10,TRANS!O:O,1,TRANS!K:K,'13'!$CD$39,TRANS!L:L,'13'!$M$10)</f>
        <v>0</v>
      </c>
      <c r="AZ82" s="380">
        <f>SUMIFS(TRANS!F:F,TRANS!J:J,AQ82,TRANS!G:G,'13'!$G$10,TRANS!O:O,1,TRANS!K:K,'13'!$CD$39,TRANS!L:L,'13'!$M$10)</f>
        <v>0</v>
      </c>
      <c r="BC82" s="382">
        <v>11</v>
      </c>
      <c r="BD82" s="380">
        <f>SUMIFS(DES!F:F,DES!J:J,AQ82,DES!Q:Q,1,DES!K:K,'13'!$CD$39,DES!L:L,'13'!$M$10,DES!P:P,1)</f>
        <v>0</v>
      </c>
      <c r="BE82" s="380">
        <f>SUMIFS(REC!F:F,REC!J:J,AQ82,REC!Q:Q,1,REC!K:K,'13'!$CD$39,REC!L:L,'13'!$M$10,REC!P:P,1)</f>
        <v>0</v>
      </c>
      <c r="BF82" s="380">
        <f>SUMIFS('EMP ADQ'!G:G,'EMP ADQ'!K:K,AQ82,'EMP ADQ'!D:D,'EMP ADQ'!$Y$12,'EMP ADQ'!Q:Q,1,'EMP ADQ'!L:L,'13'!$CD$39,'EMP ADQ'!M:M,'13'!$M$10,'EMP ADQ'!P:P,1)</f>
        <v>0</v>
      </c>
      <c r="BG82" s="380">
        <f>SUMIFS('EMP ADQ'!G:G,'EMP ADQ'!K:K,AQ82,'EMP ADQ'!D:D,'EMP ADQ'!$Y$13,'EMP ADQ'!Q:Q,1,'EMP ADQ'!L:L,'13'!$CD$39,'EMP ADQ'!M:M,'13'!$M$10,'EMP ADQ'!P:P,1)</f>
        <v>0</v>
      </c>
      <c r="BH82" s="380">
        <f>SUMIFS('EMP CON'!G:G,'EMP CON'!K:K,AQ82,'EMP CON'!D:D,'EMP CON'!$Y$12,'EMP CON'!Q:Q,1,'EMP CON'!L:L,'13'!$CD$39,'EMP CON'!M:M,'13'!$M$10,'EMP CON'!P:P,1)</f>
        <v>0</v>
      </c>
      <c r="BI82" s="380">
        <f>SUMIFS('EMP CON'!G:G,'EMP CON'!K:K,AQ82,'EMP CON'!D:D,'EMP CON'!$Y$13,'EMP CON'!Q:Q,1,'EMP CON'!L:L,'13'!$CD$39,'EMP CON'!M:M,'13'!$M$10,'EMP CON'!P:P,1)</f>
        <v>0</v>
      </c>
      <c r="BJ82" s="380">
        <f>SUMIFS('PG CAR'!H:H,'PG CAR'!L:L,AQ82,'PG CAR'!S:S,1,'PG CAR'!M:M,'13'!$CD$39,'PG CAR'!N:N,'13'!$M$10,'PG CAR'!R:R,1)</f>
        <v>0</v>
      </c>
      <c r="BK82" s="380"/>
      <c r="BL82" s="380"/>
      <c r="BO82" s="382">
        <v>11</v>
      </c>
      <c r="BP82" s="380">
        <f t="shared" si="12"/>
        <v>0</v>
      </c>
      <c r="BQ82" s="380">
        <f t="shared" si="12"/>
        <v>0</v>
      </c>
      <c r="BR82" s="380">
        <f t="shared" si="12"/>
        <v>0</v>
      </c>
      <c r="BS82" s="380">
        <f t="shared" si="12"/>
        <v>0</v>
      </c>
      <c r="BT82" s="380">
        <f t="shared" si="12"/>
        <v>0</v>
      </c>
      <c r="BU82" s="380">
        <f t="shared" si="12"/>
        <v>0</v>
      </c>
      <c r="BV82" s="380">
        <f t="shared" si="12"/>
        <v>0</v>
      </c>
      <c r="BW82" s="380">
        <f t="shared" si="13"/>
        <v>0</v>
      </c>
      <c r="BX82" s="380">
        <f t="shared" si="13"/>
        <v>0</v>
      </c>
    </row>
    <row r="83" spans="2:76" x14ac:dyDescent="0.25">
      <c r="B83" s="264"/>
      <c r="C83" s="264"/>
      <c r="D83" s="264"/>
      <c r="E83" s="264"/>
      <c r="F83" s="264"/>
      <c r="G83" s="264"/>
      <c r="H83" s="264"/>
      <c r="I83" s="264"/>
      <c r="J83" s="264"/>
      <c r="K83" s="264"/>
      <c r="L83" s="264"/>
      <c r="M83" s="264"/>
      <c r="N83" s="264"/>
      <c r="O83" s="264"/>
      <c r="P83" s="264"/>
      <c r="Q83" s="264"/>
      <c r="R83" s="264"/>
      <c r="S83" s="264"/>
      <c r="T83" s="264"/>
      <c r="U83" s="264"/>
      <c r="V83" s="264"/>
      <c r="W83" s="264"/>
      <c r="X83" s="264"/>
      <c r="Y83" s="264"/>
      <c r="Z83" s="264"/>
      <c r="AA83" s="264"/>
      <c r="AB83" s="264"/>
      <c r="AC83" s="264"/>
      <c r="AD83" s="264"/>
      <c r="AE83" s="264"/>
      <c r="AF83" s="264"/>
      <c r="AQ83" s="382">
        <v>12</v>
      </c>
      <c r="AR83" s="380">
        <f>SUMIFS(DES!F:F,DES!J:J,AQ83,DES!G:G,'13'!$G$10,DES!Q:Q,1,DES!K:K,'13'!$CD$39,DES!L:L,'13'!$M$10)</f>
        <v>120</v>
      </c>
      <c r="AS83" s="380">
        <f>SUMIFS(REC!F:F,REC!J:J,AQ83,REC!G:G,'13'!$G$10,REC!Q:Q,1,REC!K:K,'13'!$CD$39,REC!L:L,'13'!$M$10)</f>
        <v>0</v>
      </c>
      <c r="AT83" s="380">
        <f>SUMIFS('EMP ADQ'!G:G,'EMP ADQ'!K:K,AQ83,'EMP ADQ'!D:D,'EMP ADQ'!$Y$12,'EMP ADQ'!H:H,'13'!$G$10,'EMP ADQ'!Q:Q,1,'EMP ADQ'!L:L,'13'!$CD$39,'EMP ADQ'!M:M,'13'!$M$10)</f>
        <v>0</v>
      </c>
      <c r="AU83" s="380">
        <f>SUMIFS('EMP ADQ'!G:G,'EMP ADQ'!K:K,AQ83,'EMP ADQ'!D:D,'EMP ADQ'!$Y$13,'EMP ADQ'!H:H,'13'!$G$10,'EMP ADQ'!Q:Q,1,'EMP ADQ'!L:L,'13'!$CD$39,'EMP ADQ'!M:M,'13'!$M$10)</f>
        <v>0</v>
      </c>
      <c r="AV83" s="380">
        <f>SUMIFS('EMP CON'!G:G,'EMP CON'!K:K,AQ83,'EMP CON'!D:D,'EMP CON'!$Y$12,'EMP CON'!H:H,'13'!$G$10,'EMP CON'!Q:Q,1,'EMP CON'!L:L,'13'!$CD$39,'EMP CON'!M:M,'13'!$M$10)</f>
        <v>320</v>
      </c>
      <c r="AW83" s="380">
        <f>SUMIFS('EMP CON'!G:G,'EMP CON'!K:K,AQ83,'EMP CON'!D:D,'EMP CON'!$Y$13,'EMP CON'!H:H,'13'!$G$10,'EMP CON'!Q:Q,1,'EMP CON'!L:L,'13'!$CD$39,'EMP CON'!M:M,'13'!$M$10)</f>
        <v>0</v>
      </c>
      <c r="AX83" s="380">
        <f>SUMIFS('PG CAR'!H:H,'PG CAR'!L:L,AQ83,'PG CAR'!I:I,'13'!$G$10,'PG CAR'!S:S,1,'PG CAR'!M:M,'13'!$CD$39,'PG CAR'!N:N,'13'!$M$10)</f>
        <v>0</v>
      </c>
      <c r="AY83" s="380">
        <f>SUMIFS(TRANS!F:F,TRANS!J:J,AQ83,TRANS!D:D,'13'!$G$10,TRANS!O:O,1,TRANS!K:K,'13'!$CD$39,TRANS!L:L,'13'!$M$10)</f>
        <v>0</v>
      </c>
      <c r="AZ83" s="380">
        <f>SUMIFS(TRANS!F:F,TRANS!J:J,AQ83,TRANS!G:G,'13'!$G$10,TRANS!O:O,1,TRANS!K:K,'13'!$CD$39,TRANS!L:L,'13'!$M$10)</f>
        <v>0</v>
      </c>
      <c r="BC83" s="382">
        <v>12</v>
      </c>
      <c r="BD83" s="380">
        <f>SUMIFS(DES!F:F,DES!J:J,AQ83,DES!Q:Q,1,DES!K:K,'13'!$CD$39,DES!L:L,'13'!$M$10,DES!P:P,1)</f>
        <v>0</v>
      </c>
      <c r="BE83" s="380">
        <f>SUMIFS(REC!F:F,REC!J:J,AQ83,REC!Q:Q,1,REC!K:K,'13'!$CD$39,REC!L:L,'13'!$M$10,REC!P:P,1)</f>
        <v>0</v>
      </c>
      <c r="BF83" s="380">
        <f>SUMIFS('EMP ADQ'!G:G,'EMP ADQ'!K:K,AQ83,'EMP ADQ'!D:D,'EMP ADQ'!$Y$12,'EMP ADQ'!Q:Q,1,'EMP ADQ'!L:L,'13'!$CD$39,'EMP ADQ'!M:M,'13'!$M$10,'EMP ADQ'!P:P,1)</f>
        <v>0</v>
      </c>
      <c r="BG83" s="380">
        <f>SUMIFS('EMP ADQ'!G:G,'EMP ADQ'!K:K,AQ83,'EMP ADQ'!D:D,'EMP ADQ'!$Y$13,'EMP ADQ'!Q:Q,1,'EMP ADQ'!L:L,'13'!$CD$39,'EMP ADQ'!M:M,'13'!$M$10,'EMP ADQ'!P:P,1)</f>
        <v>0</v>
      </c>
      <c r="BH83" s="380">
        <f>SUMIFS('EMP CON'!G:G,'EMP CON'!K:K,AQ83,'EMP CON'!D:D,'EMP CON'!$Y$12,'EMP CON'!Q:Q,1,'EMP CON'!L:L,'13'!$CD$39,'EMP CON'!M:M,'13'!$M$10,'EMP CON'!P:P,1)</f>
        <v>0</v>
      </c>
      <c r="BI83" s="380">
        <f>SUMIFS('EMP CON'!G:G,'EMP CON'!K:K,AQ83,'EMP CON'!D:D,'EMP CON'!$Y$13,'EMP CON'!Q:Q,1,'EMP CON'!L:L,'13'!$CD$39,'EMP CON'!M:M,'13'!$M$10,'EMP CON'!P:P,1)</f>
        <v>0</v>
      </c>
      <c r="BJ83" s="380">
        <f>SUMIFS('PG CAR'!H:H,'PG CAR'!L:L,AQ83,'PG CAR'!S:S,1,'PG CAR'!M:M,'13'!$CD$39,'PG CAR'!N:N,'13'!$M$10,'PG CAR'!R:R,1)</f>
        <v>0</v>
      </c>
      <c r="BK83" s="380"/>
      <c r="BL83" s="380"/>
      <c r="BO83" s="382">
        <v>12</v>
      </c>
      <c r="BP83" s="380">
        <f t="shared" si="12"/>
        <v>120</v>
      </c>
      <c r="BQ83" s="380">
        <f t="shared" si="12"/>
        <v>0</v>
      </c>
      <c r="BR83" s="380">
        <f t="shared" si="12"/>
        <v>0</v>
      </c>
      <c r="BS83" s="380">
        <f t="shared" si="12"/>
        <v>0</v>
      </c>
      <c r="BT83" s="380">
        <f t="shared" si="12"/>
        <v>320</v>
      </c>
      <c r="BU83" s="380">
        <f t="shared" si="12"/>
        <v>0</v>
      </c>
      <c r="BV83" s="380">
        <f t="shared" si="12"/>
        <v>0</v>
      </c>
      <c r="BW83" s="380">
        <f t="shared" si="13"/>
        <v>0</v>
      </c>
      <c r="BX83" s="380">
        <f t="shared" si="13"/>
        <v>0</v>
      </c>
    </row>
    <row r="84" spans="2:76" x14ac:dyDescent="0.25">
      <c r="B84" s="264"/>
      <c r="C84" s="264"/>
      <c r="D84" s="264"/>
      <c r="E84" s="264"/>
      <c r="F84" s="264"/>
      <c r="G84" s="264"/>
      <c r="H84" s="264"/>
      <c r="I84" s="264"/>
      <c r="J84" s="264"/>
      <c r="K84" s="264"/>
      <c r="L84" s="264"/>
      <c r="M84" s="264"/>
      <c r="N84" s="264"/>
      <c r="O84" s="264"/>
      <c r="P84" s="264"/>
      <c r="Q84" s="264"/>
      <c r="R84" s="264"/>
      <c r="S84" s="264"/>
      <c r="T84" s="264"/>
      <c r="U84" s="264"/>
      <c r="V84" s="264"/>
      <c r="W84" s="264"/>
      <c r="X84" s="264"/>
      <c r="Y84" s="264"/>
      <c r="Z84" s="264"/>
      <c r="AA84" s="264"/>
      <c r="AB84" s="264"/>
      <c r="AC84" s="264"/>
      <c r="AD84" s="264"/>
      <c r="AE84" s="264"/>
      <c r="AF84" s="264"/>
      <c r="AQ84" s="382">
        <v>13</v>
      </c>
      <c r="AR84" s="380">
        <f>SUMIFS(DES!F:F,DES!J:J,AQ84,DES!G:G,'13'!$G$10,DES!Q:Q,1,DES!K:K,'13'!$CD$39,DES!L:L,'13'!$M$10)</f>
        <v>4</v>
      </c>
      <c r="AS84" s="380">
        <f>SUMIFS(REC!F:F,REC!J:J,AQ84,REC!G:G,'13'!$G$10,REC!Q:Q,1,REC!K:K,'13'!$CD$39,REC!L:L,'13'!$M$10)</f>
        <v>0</v>
      </c>
      <c r="AT84" s="380">
        <f>SUMIFS('EMP ADQ'!G:G,'EMP ADQ'!K:K,AQ84,'EMP ADQ'!D:D,'EMP ADQ'!$Y$12,'EMP ADQ'!H:H,'13'!$G$10,'EMP ADQ'!Q:Q,1,'EMP ADQ'!L:L,'13'!$CD$39,'EMP ADQ'!M:M,'13'!$M$10)</f>
        <v>0</v>
      </c>
      <c r="AU84" s="380">
        <f>SUMIFS('EMP ADQ'!G:G,'EMP ADQ'!K:K,AQ84,'EMP ADQ'!D:D,'EMP ADQ'!$Y$13,'EMP ADQ'!H:H,'13'!$G$10,'EMP ADQ'!Q:Q,1,'EMP ADQ'!L:L,'13'!$CD$39,'EMP ADQ'!M:M,'13'!$M$10)</f>
        <v>0</v>
      </c>
      <c r="AV84" s="380">
        <f>SUMIFS('EMP CON'!G:G,'EMP CON'!K:K,AQ84,'EMP CON'!D:D,'EMP CON'!$Y$12,'EMP CON'!H:H,'13'!$G$10,'EMP CON'!Q:Q,1,'EMP CON'!L:L,'13'!$CD$39,'EMP CON'!M:M,'13'!$M$10)</f>
        <v>0</v>
      </c>
      <c r="AW84" s="380">
        <f>SUMIFS('EMP CON'!G:G,'EMP CON'!K:K,AQ84,'EMP CON'!D:D,'EMP CON'!$Y$13,'EMP CON'!H:H,'13'!$G$10,'EMP CON'!Q:Q,1,'EMP CON'!L:L,'13'!$CD$39,'EMP CON'!M:M,'13'!$M$10)</f>
        <v>0</v>
      </c>
      <c r="AX84" s="380">
        <f>SUMIFS('PG CAR'!H:H,'PG CAR'!L:L,AQ84,'PG CAR'!I:I,'13'!$G$10,'PG CAR'!S:S,1,'PG CAR'!M:M,'13'!$CD$39,'PG CAR'!N:N,'13'!$M$10)</f>
        <v>0</v>
      </c>
      <c r="AY84" s="380">
        <f>SUMIFS(TRANS!F:F,TRANS!J:J,AQ84,TRANS!D:D,'13'!$G$10,TRANS!O:O,1,TRANS!K:K,'13'!$CD$39,TRANS!L:L,'13'!$M$10)</f>
        <v>0</v>
      </c>
      <c r="AZ84" s="380">
        <f>SUMIFS(TRANS!F:F,TRANS!J:J,AQ84,TRANS!G:G,'13'!$G$10,TRANS!O:O,1,TRANS!K:K,'13'!$CD$39,TRANS!L:L,'13'!$M$10)</f>
        <v>0</v>
      </c>
      <c r="BC84" s="382">
        <v>13</v>
      </c>
      <c r="BD84" s="380">
        <f>SUMIFS(DES!F:F,DES!J:J,AQ84,DES!Q:Q,1,DES!K:K,'13'!$CD$39,DES!L:L,'13'!$M$10,DES!P:P,1)</f>
        <v>0</v>
      </c>
      <c r="BE84" s="380">
        <f>SUMIFS(REC!F:F,REC!J:J,AQ84,REC!Q:Q,1,REC!K:K,'13'!$CD$39,REC!L:L,'13'!$M$10,REC!P:P,1)</f>
        <v>0</v>
      </c>
      <c r="BF84" s="380">
        <f>SUMIFS('EMP ADQ'!G:G,'EMP ADQ'!K:K,AQ84,'EMP ADQ'!D:D,'EMP ADQ'!$Y$12,'EMP ADQ'!Q:Q,1,'EMP ADQ'!L:L,'13'!$CD$39,'EMP ADQ'!M:M,'13'!$M$10,'EMP ADQ'!P:P,1)</f>
        <v>0</v>
      </c>
      <c r="BG84" s="380">
        <f>SUMIFS('EMP ADQ'!G:G,'EMP ADQ'!K:K,AQ84,'EMP ADQ'!D:D,'EMP ADQ'!$Y$13,'EMP ADQ'!Q:Q,1,'EMP ADQ'!L:L,'13'!$CD$39,'EMP ADQ'!M:M,'13'!$M$10,'EMP ADQ'!P:P,1)</f>
        <v>0</v>
      </c>
      <c r="BH84" s="380">
        <f>SUMIFS('EMP CON'!G:G,'EMP CON'!K:K,AQ84,'EMP CON'!D:D,'EMP CON'!$Y$12,'EMP CON'!Q:Q,1,'EMP CON'!L:L,'13'!$CD$39,'EMP CON'!M:M,'13'!$M$10,'EMP CON'!P:P,1)</f>
        <v>0</v>
      </c>
      <c r="BI84" s="380">
        <f>SUMIFS('EMP CON'!G:G,'EMP CON'!K:K,AQ84,'EMP CON'!D:D,'EMP CON'!$Y$13,'EMP CON'!Q:Q,1,'EMP CON'!L:L,'13'!$CD$39,'EMP CON'!M:M,'13'!$M$10,'EMP CON'!P:P,1)</f>
        <v>0</v>
      </c>
      <c r="BJ84" s="380">
        <f>SUMIFS('PG CAR'!H:H,'PG CAR'!L:L,AQ84,'PG CAR'!S:S,1,'PG CAR'!M:M,'13'!$CD$39,'PG CAR'!N:N,'13'!$M$10,'PG CAR'!R:R,1)</f>
        <v>0</v>
      </c>
      <c r="BK84" s="380"/>
      <c r="BL84" s="380"/>
      <c r="BO84" s="382">
        <v>13</v>
      </c>
      <c r="BP84" s="380">
        <f t="shared" si="12"/>
        <v>4</v>
      </c>
      <c r="BQ84" s="380">
        <f t="shared" si="12"/>
        <v>0</v>
      </c>
      <c r="BR84" s="380">
        <f t="shared" si="12"/>
        <v>0</v>
      </c>
      <c r="BS84" s="380">
        <f t="shared" si="12"/>
        <v>0</v>
      </c>
      <c r="BT84" s="380">
        <f t="shared" si="12"/>
        <v>0</v>
      </c>
      <c r="BU84" s="380">
        <f t="shared" si="12"/>
        <v>0</v>
      </c>
      <c r="BV84" s="380">
        <f t="shared" si="12"/>
        <v>0</v>
      </c>
      <c r="BW84" s="380">
        <f t="shared" si="13"/>
        <v>0</v>
      </c>
      <c r="BX84" s="380">
        <f t="shared" si="13"/>
        <v>0</v>
      </c>
    </row>
    <row r="85" spans="2:76" x14ac:dyDescent="0.25">
      <c r="B85" s="264"/>
      <c r="C85" s="264"/>
      <c r="D85" s="264"/>
      <c r="E85" s="264"/>
      <c r="F85" s="264"/>
      <c r="G85" s="264"/>
      <c r="H85" s="264"/>
      <c r="I85" s="264"/>
      <c r="J85" s="264"/>
      <c r="K85" s="264"/>
      <c r="L85" s="264"/>
      <c r="M85" s="264"/>
      <c r="N85" s="264"/>
      <c r="O85" s="264"/>
      <c r="P85" s="264"/>
      <c r="Q85" s="264"/>
      <c r="R85" s="264"/>
      <c r="S85" s="264"/>
      <c r="T85" s="264"/>
      <c r="U85" s="264"/>
      <c r="V85" s="264"/>
      <c r="W85" s="264"/>
      <c r="X85" s="264"/>
      <c r="Y85" s="264"/>
      <c r="Z85" s="264"/>
      <c r="AA85" s="264"/>
      <c r="AB85" s="264"/>
      <c r="AC85" s="264"/>
      <c r="AD85" s="264"/>
      <c r="AE85" s="264"/>
      <c r="AF85" s="264"/>
      <c r="AQ85" s="382">
        <v>14</v>
      </c>
      <c r="AR85" s="380">
        <f>SUMIFS(DES!F:F,DES!J:J,AQ85,DES!G:G,'13'!$G$10,DES!Q:Q,1,DES!K:K,'13'!$CD$39,DES!L:L,'13'!$M$10)</f>
        <v>0</v>
      </c>
      <c r="AS85" s="380">
        <f>SUMIFS(REC!F:F,REC!J:J,AQ85,REC!G:G,'13'!$G$10,REC!Q:Q,1,REC!K:K,'13'!$CD$39,REC!L:L,'13'!$M$10)</f>
        <v>0</v>
      </c>
      <c r="AT85" s="380">
        <f>SUMIFS('EMP ADQ'!G:G,'EMP ADQ'!K:K,AQ85,'EMP ADQ'!D:D,'EMP ADQ'!$Y$12,'EMP ADQ'!H:H,'13'!$G$10,'EMP ADQ'!Q:Q,1,'EMP ADQ'!L:L,'13'!$CD$39,'EMP ADQ'!M:M,'13'!$M$10)</f>
        <v>0</v>
      </c>
      <c r="AU85" s="380">
        <f>SUMIFS('EMP ADQ'!G:G,'EMP ADQ'!K:K,AQ85,'EMP ADQ'!D:D,'EMP ADQ'!$Y$13,'EMP ADQ'!H:H,'13'!$G$10,'EMP ADQ'!Q:Q,1,'EMP ADQ'!L:L,'13'!$CD$39,'EMP ADQ'!M:M,'13'!$M$10)</f>
        <v>0</v>
      </c>
      <c r="AV85" s="380">
        <f>SUMIFS('EMP CON'!G:G,'EMP CON'!K:K,AQ85,'EMP CON'!D:D,'EMP CON'!$Y$12,'EMP CON'!H:H,'13'!$G$10,'EMP CON'!Q:Q,1,'EMP CON'!L:L,'13'!$CD$39,'EMP CON'!M:M,'13'!$M$10)</f>
        <v>0</v>
      </c>
      <c r="AW85" s="380">
        <f>SUMIFS('EMP CON'!G:G,'EMP CON'!K:K,AQ85,'EMP CON'!D:D,'EMP CON'!$Y$13,'EMP CON'!H:H,'13'!$G$10,'EMP CON'!Q:Q,1,'EMP CON'!L:L,'13'!$CD$39,'EMP CON'!M:M,'13'!$M$10)</f>
        <v>0</v>
      </c>
      <c r="AX85" s="380">
        <f>SUMIFS('PG CAR'!H:H,'PG CAR'!L:L,AQ85,'PG CAR'!I:I,'13'!$G$10,'PG CAR'!S:S,1,'PG CAR'!M:M,'13'!$CD$39,'PG CAR'!N:N,'13'!$M$10)</f>
        <v>0</v>
      </c>
      <c r="AY85" s="380">
        <f>SUMIFS(TRANS!F:F,TRANS!J:J,AQ85,TRANS!D:D,'13'!$G$10,TRANS!O:O,1,TRANS!K:K,'13'!$CD$39,TRANS!L:L,'13'!$M$10)</f>
        <v>0</v>
      </c>
      <c r="AZ85" s="380">
        <f>SUMIFS(TRANS!F:F,TRANS!J:J,AQ85,TRANS!G:G,'13'!$G$10,TRANS!O:O,1,TRANS!K:K,'13'!$CD$39,TRANS!L:L,'13'!$M$10)</f>
        <v>0</v>
      </c>
      <c r="BC85" s="382">
        <v>14</v>
      </c>
      <c r="BD85" s="380">
        <f>SUMIFS(DES!F:F,DES!J:J,AQ85,DES!Q:Q,1,DES!K:K,'13'!$CD$39,DES!L:L,'13'!$M$10,DES!P:P,1)</f>
        <v>0</v>
      </c>
      <c r="BE85" s="380">
        <f>SUMIFS(REC!F:F,REC!J:J,AQ85,REC!Q:Q,1,REC!K:K,'13'!$CD$39,REC!L:L,'13'!$M$10,REC!P:P,1)</f>
        <v>0</v>
      </c>
      <c r="BF85" s="380">
        <f>SUMIFS('EMP ADQ'!G:G,'EMP ADQ'!K:K,AQ85,'EMP ADQ'!D:D,'EMP ADQ'!$Y$12,'EMP ADQ'!Q:Q,1,'EMP ADQ'!L:L,'13'!$CD$39,'EMP ADQ'!M:M,'13'!$M$10,'EMP ADQ'!P:P,1)</f>
        <v>0</v>
      </c>
      <c r="BG85" s="380">
        <f>SUMIFS('EMP ADQ'!G:G,'EMP ADQ'!K:K,AQ85,'EMP ADQ'!D:D,'EMP ADQ'!$Y$13,'EMP ADQ'!Q:Q,1,'EMP ADQ'!L:L,'13'!$CD$39,'EMP ADQ'!M:M,'13'!$M$10,'EMP ADQ'!P:P,1)</f>
        <v>0</v>
      </c>
      <c r="BH85" s="380">
        <f>SUMIFS('EMP CON'!G:G,'EMP CON'!K:K,AQ85,'EMP CON'!D:D,'EMP CON'!$Y$12,'EMP CON'!Q:Q,1,'EMP CON'!L:L,'13'!$CD$39,'EMP CON'!M:M,'13'!$M$10,'EMP CON'!P:P,1)</f>
        <v>0</v>
      </c>
      <c r="BI85" s="380">
        <f>SUMIFS('EMP CON'!G:G,'EMP CON'!K:K,AQ85,'EMP CON'!D:D,'EMP CON'!$Y$13,'EMP CON'!Q:Q,1,'EMP CON'!L:L,'13'!$CD$39,'EMP CON'!M:M,'13'!$M$10,'EMP CON'!P:P,1)</f>
        <v>0</v>
      </c>
      <c r="BJ85" s="380">
        <f>SUMIFS('PG CAR'!H:H,'PG CAR'!L:L,AQ85,'PG CAR'!S:S,1,'PG CAR'!M:M,'13'!$CD$39,'PG CAR'!N:N,'13'!$M$10,'PG CAR'!R:R,1)</f>
        <v>0</v>
      </c>
      <c r="BK85" s="380"/>
      <c r="BL85" s="380"/>
      <c r="BO85" s="382">
        <v>14</v>
      </c>
      <c r="BP85" s="380">
        <f t="shared" si="12"/>
        <v>0</v>
      </c>
      <c r="BQ85" s="380">
        <f t="shared" si="12"/>
        <v>0</v>
      </c>
      <c r="BR85" s="380">
        <f t="shared" si="12"/>
        <v>0</v>
      </c>
      <c r="BS85" s="380">
        <f t="shared" si="12"/>
        <v>0</v>
      </c>
      <c r="BT85" s="380">
        <f t="shared" si="12"/>
        <v>0</v>
      </c>
      <c r="BU85" s="380">
        <f t="shared" si="12"/>
        <v>0</v>
      </c>
      <c r="BV85" s="380">
        <f t="shared" si="12"/>
        <v>0</v>
      </c>
      <c r="BW85" s="380">
        <f t="shared" si="13"/>
        <v>0</v>
      </c>
      <c r="BX85" s="380">
        <f t="shared" si="13"/>
        <v>0</v>
      </c>
    </row>
    <row r="86" spans="2:76" x14ac:dyDescent="0.25">
      <c r="B86" s="264"/>
      <c r="C86" s="264"/>
      <c r="D86" s="264"/>
      <c r="E86" s="264"/>
      <c r="F86" s="264"/>
      <c r="G86" s="264"/>
      <c r="H86" s="264"/>
      <c r="I86" s="264"/>
      <c r="J86" s="264"/>
      <c r="K86" s="264"/>
      <c r="L86" s="264"/>
      <c r="M86" s="264"/>
      <c r="N86" s="264"/>
      <c r="O86" s="264"/>
      <c r="P86" s="264"/>
      <c r="Q86" s="264"/>
      <c r="R86" s="264"/>
      <c r="S86" s="264"/>
      <c r="T86" s="264"/>
      <c r="U86" s="264"/>
      <c r="V86" s="264"/>
      <c r="W86" s="264"/>
      <c r="X86" s="264"/>
      <c r="Y86" s="264"/>
      <c r="Z86" s="264"/>
      <c r="AA86" s="264"/>
      <c r="AB86" s="264"/>
      <c r="AC86" s="264"/>
      <c r="AD86" s="264"/>
      <c r="AE86" s="264"/>
      <c r="AF86" s="264"/>
      <c r="AQ86" s="382">
        <v>15</v>
      </c>
      <c r="AR86" s="380">
        <f>SUMIFS(DES!F:F,DES!J:J,AQ86,DES!G:G,'13'!$G$10,DES!Q:Q,1,DES!K:K,'13'!$CD$39,DES!L:L,'13'!$M$10)</f>
        <v>6</v>
      </c>
      <c r="AS86" s="380">
        <f>SUMIFS(REC!F:F,REC!J:J,AQ86,REC!G:G,'13'!$G$10,REC!Q:Q,1,REC!K:K,'13'!$CD$39,REC!L:L,'13'!$M$10)</f>
        <v>0</v>
      </c>
      <c r="AT86" s="380">
        <f>SUMIFS('EMP ADQ'!G:G,'EMP ADQ'!K:K,AQ86,'EMP ADQ'!D:D,'EMP ADQ'!$Y$12,'EMP ADQ'!H:H,'13'!$G$10,'EMP ADQ'!Q:Q,1,'EMP ADQ'!L:L,'13'!$CD$39,'EMP ADQ'!M:M,'13'!$M$10)</f>
        <v>0</v>
      </c>
      <c r="AU86" s="380">
        <f>SUMIFS('EMP ADQ'!G:G,'EMP ADQ'!K:K,AQ86,'EMP ADQ'!D:D,'EMP ADQ'!$Y$13,'EMP ADQ'!H:H,'13'!$G$10,'EMP ADQ'!Q:Q,1,'EMP ADQ'!L:L,'13'!$CD$39,'EMP ADQ'!M:M,'13'!$M$10)</f>
        <v>0</v>
      </c>
      <c r="AV86" s="380">
        <f>SUMIFS('EMP CON'!G:G,'EMP CON'!K:K,AQ86,'EMP CON'!D:D,'EMP CON'!$Y$12,'EMP CON'!H:H,'13'!$G$10,'EMP CON'!Q:Q,1,'EMP CON'!L:L,'13'!$CD$39,'EMP CON'!M:M,'13'!$M$10)</f>
        <v>0</v>
      </c>
      <c r="AW86" s="380">
        <f>SUMIFS('EMP CON'!G:G,'EMP CON'!K:K,AQ86,'EMP CON'!D:D,'EMP CON'!$Y$13,'EMP CON'!H:H,'13'!$G$10,'EMP CON'!Q:Q,1,'EMP CON'!L:L,'13'!$CD$39,'EMP CON'!M:M,'13'!$M$10)</f>
        <v>0</v>
      </c>
      <c r="AX86" s="380">
        <f>SUMIFS('PG CAR'!H:H,'PG CAR'!L:L,AQ86,'PG CAR'!I:I,'13'!$G$10,'PG CAR'!S:S,1,'PG CAR'!M:M,'13'!$CD$39,'PG CAR'!N:N,'13'!$M$10)</f>
        <v>0</v>
      </c>
      <c r="AY86" s="380">
        <f>SUMIFS(TRANS!F:F,TRANS!J:J,AQ86,TRANS!D:D,'13'!$G$10,TRANS!O:O,1,TRANS!K:K,'13'!$CD$39,TRANS!L:L,'13'!$M$10)</f>
        <v>0</v>
      </c>
      <c r="AZ86" s="380">
        <f>SUMIFS(TRANS!F:F,TRANS!J:J,AQ86,TRANS!G:G,'13'!$G$10,TRANS!O:O,1,TRANS!K:K,'13'!$CD$39,TRANS!L:L,'13'!$M$10)</f>
        <v>0</v>
      </c>
      <c r="BC86" s="382">
        <v>15</v>
      </c>
      <c r="BD86" s="380">
        <f>SUMIFS(DES!F:F,DES!J:J,AQ86,DES!Q:Q,1,DES!K:K,'13'!$CD$39,DES!L:L,'13'!$M$10,DES!P:P,1)</f>
        <v>0</v>
      </c>
      <c r="BE86" s="380">
        <f>SUMIFS(REC!F:F,REC!J:J,AQ86,REC!Q:Q,1,REC!K:K,'13'!$CD$39,REC!L:L,'13'!$M$10,REC!P:P,1)</f>
        <v>0</v>
      </c>
      <c r="BF86" s="380">
        <f>SUMIFS('EMP ADQ'!G:G,'EMP ADQ'!K:K,AQ86,'EMP ADQ'!D:D,'EMP ADQ'!$Y$12,'EMP ADQ'!Q:Q,1,'EMP ADQ'!L:L,'13'!$CD$39,'EMP ADQ'!M:M,'13'!$M$10,'EMP ADQ'!P:P,1)</f>
        <v>0</v>
      </c>
      <c r="BG86" s="380">
        <f>SUMIFS('EMP ADQ'!G:G,'EMP ADQ'!K:K,AQ86,'EMP ADQ'!D:D,'EMP ADQ'!$Y$13,'EMP ADQ'!Q:Q,1,'EMP ADQ'!L:L,'13'!$CD$39,'EMP ADQ'!M:M,'13'!$M$10,'EMP ADQ'!P:P,1)</f>
        <v>0</v>
      </c>
      <c r="BH86" s="380">
        <f>SUMIFS('EMP CON'!G:G,'EMP CON'!K:K,AQ86,'EMP CON'!D:D,'EMP CON'!$Y$12,'EMP CON'!Q:Q,1,'EMP CON'!L:L,'13'!$CD$39,'EMP CON'!M:M,'13'!$M$10,'EMP CON'!P:P,1)</f>
        <v>0</v>
      </c>
      <c r="BI86" s="380">
        <f>SUMIFS('EMP CON'!G:G,'EMP CON'!K:K,AQ86,'EMP CON'!D:D,'EMP CON'!$Y$13,'EMP CON'!Q:Q,1,'EMP CON'!L:L,'13'!$CD$39,'EMP CON'!M:M,'13'!$M$10,'EMP CON'!P:P,1)</f>
        <v>0</v>
      </c>
      <c r="BJ86" s="380">
        <f>SUMIFS('PG CAR'!H:H,'PG CAR'!L:L,AQ86,'PG CAR'!S:S,1,'PG CAR'!M:M,'13'!$CD$39,'PG CAR'!N:N,'13'!$M$10,'PG CAR'!R:R,1)</f>
        <v>0</v>
      </c>
      <c r="BK86" s="380"/>
      <c r="BL86" s="380"/>
      <c r="BO86" s="382">
        <v>15</v>
      </c>
      <c r="BP86" s="380">
        <f t="shared" si="12"/>
        <v>6</v>
      </c>
      <c r="BQ86" s="380">
        <f t="shared" si="12"/>
        <v>0</v>
      </c>
      <c r="BR86" s="380">
        <f t="shared" si="12"/>
        <v>0</v>
      </c>
      <c r="BS86" s="380">
        <f t="shared" si="12"/>
        <v>0</v>
      </c>
      <c r="BT86" s="380">
        <f t="shared" si="12"/>
        <v>0</v>
      </c>
      <c r="BU86" s="380">
        <f t="shared" si="12"/>
        <v>0</v>
      </c>
      <c r="BV86" s="380">
        <f t="shared" si="12"/>
        <v>0</v>
      </c>
      <c r="BW86" s="380">
        <f t="shared" si="13"/>
        <v>0</v>
      </c>
      <c r="BX86" s="380">
        <f t="shared" si="13"/>
        <v>0</v>
      </c>
    </row>
    <row r="87" spans="2:76" x14ac:dyDescent="0.25">
      <c r="B87" s="264"/>
      <c r="C87" s="264"/>
      <c r="D87" s="264"/>
      <c r="E87" s="264"/>
      <c r="F87" s="264"/>
      <c r="G87" s="264"/>
      <c r="H87" s="264"/>
      <c r="I87" s="264"/>
      <c r="J87" s="264"/>
      <c r="K87" s="264"/>
      <c r="L87" s="264"/>
      <c r="M87" s="264"/>
      <c r="N87" s="264"/>
      <c r="O87" s="264"/>
      <c r="P87" s="264"/>
      <c r="Q87" s="264"/>
      <c r="R87" s="264"/>
      <c r="S87" s="264"/>
      <c r="T87" s="264"/>
      <c r="U87" s="264"/>
      <c r="V87" s="264"/>
      <c r="W87" s="264"/>
      <c r="X87" s="264"/>
      <c r="Y87" s="264"/>
      <c r="Z87" s="264"/>
      <c r="AA87" s="264"/>
      <c r="AB87" s="264"/>
      <c r="AC87" s="264"/>
      <c r="AD87" s="264"/>
      <c r="AE87" s="264"/>
      <c r="AF87" s="264"/>
      <c r="AQ87" s="382">
        <v>16</v>
      </c>
      <c r="AR87" s="380">
        <f>SUMIFS(DES!F:F,DES!J:J,AQ87,DES!G:G,'13'!$G$10,DES!Q:Q,1,DES!K:K,'13'!$CD$39,DES!L:L,'13'!$M$10)</f>
        <v>1</v>
      </c>
      <c r="AS87" s="380">
        <f>SUMIFS(REC!F:F,REC!J:J,AQ87,REC!G:G,'13'!$G$10,REC!Q:Q,1,REC!K:K,'13'!$CD$39,REC!L:L,'13'!$M$10)</f>
        <v>0</v>
      </c>
      <c r="AT87" s="380">
        <f>SUMIFS('EMP ADQ'!G:G,'EMP ADQ'!K:K,AQ87,'EMP ADQ'!D:D,'EMP ADQ'!$Y$12,'EMP ADQ'!H:H,'13'!$G$10,'EMP ADQ'!Q:Q,1,'EMP ADQ'!L:L,'13'!$CD$39,'EMP ADQ'!M:M,'13'!$M$10)</f>
        <v>0</v>
      </c>
      <c r="AU87" s="380">
        <f>SUMIFS('EMP ADQ'!G:G,'EMP ADQ'!K:K,AQ87,'EMP ADQ'!D:D,'EMP ADQ'!$Y$13,'EMP ADQ'!H:H,'13'!$G$10,'EMP ADQ'!Q:Q,1,'EMP ADQ'!L:L,'13'!$CD$39,'EMP ADQ'!M:M,'13'!$M$10)</f>
        <v>0</v>
      </c>
      <c r="AV87" s="380">
        <f>SUMIFS('EMP CON'!G:G,'EMP CON'!K:K,AQ87,'EMP CON'!D:D,'EMP CON'!$Y$12,'EMP CON'!H:H,'13'!$G$10,'EMP CON'!Q:Q,1,'EMP CON'!L:L,'13'!$CD$39,'EMP CON'!M:M,'13'!$M$10)</f>
        <v>0</v>
      </c>
      <c r="AW87" s="380">
        <f>SUMIFS('EMP CON'!G:G,'EMP CON'!K:K,AQ87,'EMP CON'!D:D,'EMP CON'!$Y$13,'EMP CON'!H:H,'13'!$G$10,'EMP CON'!Q:Q,1,'EMP CON'!L:L,'13'!$CD$39,'EMP CON'!M:M,'13'!$M$10)</f>
        <v>0</v>
      </c>
      <c r="AX87" s="380">
        <f>SUMIFS('PG CAR'!H:H,'PG CAR'!L:L,AQ87,'PG CAR'!I:I,'13'!$G$10,'PG CAR'!S:S,1,'PG CAR'!M:M,'13'!$CD$39,'PG CAR'!N:N,'13'!$M$10)</f>
        <v>0</v>
      </c>
      <c r="AY87" s="380">
        <f>SUMIFS(TRANS!F:F,TRANS!J:J,AQ87,TRANS!D:D,'13'!$G$10,TRANS!O:O,1,TRANS!K:K,'13'!$CD$39,TRANS!L:L,'13'!$M$10)</f>
        <v>0</v>
      </c>
      <c r="AZ87" s="380">
        <f>SUMIFS(TRANS!F:F,TRANS!J:J,AQ87,TRANS!G:G,'13'!$G$10,TRANS!O:O,1,TRANS!K:K,'13'!$CD$39,TRANS!L:L,'13'!$M$10)</f>
        <v>0</v>
      </c>
      <c r="BC87" s="382">
        <v>16</v>
      </c>
      <c r="BD87" s="380">
        <f>SUMIFS(DES!F:F,DES!J:J,AQ87,DES!Q:Q,1,DES!K:K,'13'!$CD$39,DES!L:L,'13'!$M$10,DES!P:P,1)</f>
        <v>0</v>
      </c>
      <c r="BE87" s="380">
        <f>SUMIFS(REC!F:F,REC!J:J,AQ87,REC!Q:Q,1,REC!K:K,'13'!$CD$39,REC!L:L,'13'!$M$10,REC!P:P,1)</f>
        <v>0</v>
      </c>
      <c r="BF87" s="380">
        <f>SUMIFS('EMP ADQ'!G:G,'EMP ADQ'!K:K,AQ87,'EMP ADQ'!D:D,'EMP ADQ'!$Y$12,'EMP ADQ'!Q:Q,1,'EMP ADQ'!L:L,'13'!$CD$39,'EMP ADQ'!M:M,'13'!$M$10,'EMP ADQ'!P:P,1)</f>
        <v>0</v>
      </c>
      <c r="BG87" s="380">
        <f>SUMIFS('EMP ADQ'!G:G,'EMP ADQ'!K:K,AQ87,'EMP ADQ'!D:D,'EMP ADQ'!$Y$13,'EMP ADQ'!Q:Q,1,'EMP ADQ'!L:L,'13'!$CD$39,'EMP ADQ'!M:M,'13'!$M$10,'EMP ADQ'!P:P,1)</f>
        <v>0</v>
      </c>
      <c r="BH87" s="380">
        <f>SUMIFS('EMP CON'!G:G,'EMP CON'!K:K,AQ87,'EMP CON'!D:D,'EMP CON'!$Y$12,'EMP CON'!Q:Q,1,'EMP CON'!L:L,'13'!$CD$39,'EMP CON'!M:M,'13'!$M$10,'EMP CON'!P:P,1)</f>
        <v>0</v>
      </c>
      <c r="BI87" s="380">
        <f>SUMIFS('EMP CON'!G:G,'EMP CON'!K:K,AQ87,'EMP CON'!D:D,'EMP CON'!$Y$13,'EMP CON'!Q:Q,1,'EMP CON'!L:L,'13'!$CD$39,'EMP CON'!M:M,'13'!$M$10,'EMP CON'!P:P,1)</f>
        <v>0</v>
      </c>
      <c r="BJ87" s="380">
        <f>SUMIFS('PG CAR'!H:H,'PG CAR'!L:L,AQ87,'PG CAR'!S:S,1,'PG CAR'!M:M,'13'!$CD$39,'PG CAR'!N:N,'13'!$M$10,'PG CAR'!R:R,1)</f>
        <v>0</v>
      </c>
      <c r="BK87" s="380"/>
      <c r="BL87" s="380"/>
      <c r="BO87" s="382">
        <v>16</v>
      </c>
      <c r="BP87" s="380">
        <f t="shared" si="12"/>
        <v>1</v>
      </c>
      <c r="BQ87" s="380">
        <f t="shared" si="12"/>
        <v>0</v>
      </c>
      <c r="BR87" s="380">
        <f t="shared" si="12"/>
        <v>0</v>
      </c>
      <c r="BS87" s="380">
        <f t="shared" si="12"/>
        <v>0</v>
      </c>
      <c r="BT87" s="380">
        <f t="shared" si="12"/>
        <v>0</v>
      </c>
      <c r="BU87" s="380">
        <f t="shared" si="12"/>
        <v>0</v>
      </c>
      <c r="BV87" s="380">
        <f t="shared" si="12"/>
        <v>0</v>
      </c>
      <c r="BW87" s="380">
        <f t="shared" si="13"/>
        <v>0</v>
      </c>
      <c r="BX87" s="380">
        <f t="shared" si="13"/>
        <v>0</v>
      </c>
    </row>
    <row r="88" spans="2:76" x14ac:dyDescent="0.25">
      <c r="B88" s="264"/>
      <c r="C88" s="264"/>
      <c r="D88" s="264"/>
      <c r="E88" s="264"/>
      <c r="F88" s="264"/>
      <c r="G88" s="264"/>
      <c r="H88" s="264"/>
      <c r="I88" s="264"/>
      <c r="J88" s="264"/>
      <c r="K88" s="264"/>
      <c r="L88" s="264"/>
      <c r="M88" s="264"/>
      <c r="N88" s="264"/>
      <c r="O88" s="264"/>
      <c r="P88" s="264"/>
      <c r="Q88" s="264"/>
      <c r="R88" s="264"/>
      <c r="S88" s="264"/>
      <c r="T88" s="264"/>
      <c r="U88" s="264"/>
      <c r="V88" s="264"/>
      <c r="W88" s="264"/>
      <c r="X88" s="264"/>
      <c r="Y88" s="264"/>
      <c r="Z88" s="264"/>
      <c r="AA88" s="264"/>
      <c r="AB88" s="264"/>
      <c r="AC88" s="264"/>
      <c r="AD88" s="264"/>
      <c r="AE88" s="264"/>
      <c r="AF88" s="264"/>
      <c r="AQ88" s="382">
        <v>17</v>
      </c>
      <c r="AR88" s="380">
        <f>SUMIFS(DES!F:F,DES!J:J,AQ88,DES!G:G,'13'!$G$10,DES!Q:Q,1,DES!K:K,'13'!$CD$39,DES!L:L,'13'!$M$10)</f>
        <v>1585.48</v>
      </c>
      <c r="AS88" s="380">
        <f>SUMIFS(REC!F:F,REC!J:J,AQ88,REC!G:G,'13'!$G$10,REC!Q:Q,1,REC!K:K,'13'!$CD$39,REC!L:L,'13'!$M$10)</f>
        <v>0</v>
      </c>
      <c r="AT88" s="380">
        <f>SUMIFS('EMP ADQ'!G:G,'EMP ADQ'!K:K,AQ88,'EMP ADQ'!D:D,'EMP ADQ'!$Y$12,'EMP ADQ'!H:H,'13'!$G$10,'EMP ADQ'!Q:Q,1,'EMP ADQ'!L:L,'13'!$CD$39,'EMP ADQ'!M:M,'13'!$M$10)</f>
        <v>200</v>
      </c>
      <c r="AU88" s="380">
        <f>SUMIFS('EMP ADQ'!G:G,'EMP ADQ'!K:K,AQ88,'EMP ADQ'!D:D,'EMP ADQ'!$Y$13,'EMP ADQ'!H:H,'13'!$G$10,'EMP ADQ'!Q:Q,1,'EMP ADQ'!L:L,'13'!$CD$39,'EMP ADQ'!M:M,'13'!$M$10)</f>
        <v>0</v>
      </c>
      <c r="AV88" s="380">
        <f>SUMIFS('EMP CON'!G:G,'EMP CON'!K:K,AQ88,'EMP CON'!D:D,'EMP CON'!$Y$12,'EMP CON'!H:H,'13'!$G$10,'EMP CON'!Q:Q,1,'EMP CON'!L:L,'13'!$CD$39,'EMP CON'!M:M,'13'!$M$10)</f>
        <v>0</v>
      </c>
      <c r="AW88" s="380">
        <f>SUMIFS('EMP CON'!G:G,'EMP CON'!K:K,AQ88,'EMP CON'!D:D,'EMP CON'!$Y$13,'EMP CON'!H:H,'13'!$G$10,'EMP CON'!Q:Q,1,'EMP CON'!L:L,'13'!$CD$39,'EMP CON'!M:M,'13'!$M$10)</f>
        <v>0</v>
      </c>
      <c r="AX88" s="380">
        <f>SUMIFS('PG CAR'!H:H,'PG CAR'!L:L,AQ88,'PG CAR'!I:I,'13'!$G$10,'PG CAR'!S:S,1,'PG CAR'!M:M,'13'!$CD$39,'PG CAR'!N:N,'13'!$M$10)</f>
        <v>0</v>
      </c>
      <c r="AY88" s="380">
        <f>SUMIFS(TRANS!F:F,TRANS!J:J,AQ88,TRANS!D:D,'13'!$G$10,TRANS!O:O,1,TRANS!K:K,'13'!$CD$39,TRANS!L:L,'13'!$M$10)</f>
        <v>0</v>
      </c>
      <c r="AZ88" s="380">
        <f>SUMIFS(TRANS!F:F,TRANS!J:J,AQ88,TRANS!G:G,'13'!$G$10,TRANS!O:O,1,TRANS!K:K,'13'!$CD$39,TRANS!L:L,'13'!$M$10)</f>
        <v>810</v>
      </c>
      <c r="BC88" s="382">
        <v>17</v>
      </c>
      <c r="BD88" s="380">
        <f>SUMIFS(DES!F:F,DES!J:J,AQ88,DES!Q:Q,1,DES!K:K,'13'!$CD$39,DES!L:L,'13'!$M$10,DES!P:P,1)</f>
        <v>0</v>
      </c>
      <c r="BE88" s="380">
        <f>SUMIFS(REC!F:F,REC!J:J,AQ88,REC!Q:Q,1,REC!K:K,'13'!$CD$39,REC!L:L,'13'!$M$10,REC!P:P,1)</f>
        <v>0</v>
      </c>
      <c r="BF88" s="380">
        <f>SUMIFS('EMP ADQ'!G:G,'EMP ADQ'!K:K,AQ88,'EMP ADQ'!D:D,'EMP ADQ'!$Y$12,'EMP ADQ'!Q:Q,1,'EMP ADQ'!L:L,'13'!$CD$39,'EMP ADQ'!M:M,'13'!$M$10,'EMP ADQ'!P:P,1)</f>
        <v>0</v>
      </c>
      <c r="BG88" s="380">
        <f>SUMIFS('EMP ADQ'!G:G,'EMP ADQ'!K:K,AQ88,'EMP ADQ'!D:D,'EMP ADQ'!$Y$13,'EMP ADQ'!Q:Q,1,'EMP ADQ'!L:L,'13'!$CD$39,'EMP ADQ'!M:M,'13'!$M$10,'EMP ADQ'!P:P,1)</f>
        <v>0</v>
      </c>
      <c r="BH88" s="380">
        <f>SUMIFS('EMP CON'!G:G,'EMP CON'!K:K,AQ88,'EMP CON'!D:D,'EMP CON'!$Y$12,'EMP CON'!Q:Q,1,'EMP CON'!L:L,'13'!$CD$39,'EMP CON'!M:M,'13'!$M$10,'EMP CON'!P:P,1)</f>
        <v>0</v>
      </c>
      <c r="BI88" s="380">
        <f>SUMIFS('EMP CON'!G:G,'EMP CON'!K:K,AQ88,'EMP CON'!D:D,'EMP CON'!$Y$13,'EMP CON'!Q:Q,1,'EMP CON'!L:L,'13'!$CD$39,'EMP CON'!M:M,'13'!$M$10,'EMP CON'!P:P,1)</f>
        <v>0</v>
      </c>
      <c r="BJ88" s="380">
        <f>SUMIFS('PG CAR'!H:H,'PG CAR'!L:L,AQ88,'PG CAR'!S:S,1,'PG CAR'!M:M,'13'!$CD$39,'PG CAR'!N:N,'13'!$M$10,'PG CAR'!R:R,1)</f>
        <v>0</v>
      </c>
      <c r="BK88" s="380"/>
      <c r="BL88" s="380"/>
      <c r="BO88" s="382">
        <v>17</v>
      </c>
      <c r="BP88" s="380">
        <f t="shared" ref="BP88:BV102" si="14">AR88+BD88</f>
        <v>1585.48</v>
      </c>
      <c r="BQ88" s="380">
        <f t="shared" si="14"/>
        <v>0</v>
      </c>
      <c r="BR88" s="380">
        <f t="shared" si="14"/>
        <v>200</v>
      </c>
      <c r="BS88" s="380">
        <f t="shared" si="14"/>
        <v>0</v>
      </c>
      <c r="BT88" s="380">
        <f t="shared" si="14"/>
        <v>0</v>
      </c>
      <c r="BU88" s="380">
        <f t="shared" si="14"/>
        <v>0</v>
      </c>
      <c r="BV88" s="380">
        <f t="shared" si="14"/>
        <v>0</v>
      </c>
      <c r="BW88" s="380">
        <f t="shared" si="13"/>
        <v>0</v>
      </c>
      <c r="BX88" s="380">
        <f t="shared" si="13"/>
        <v>810</v>
      </c>
    </row>
    <row r="89" spans="2:76" x14ac:dyDescent="0.25">
      <c r="B89" s="264"/>
      <c r="C89" s="264"/>
      <c r="D89" s="264"/>
      <c r="E89" s="264"/>
      <c r="F89" s="264"/>
      <c r="G89" s="264"/>
      <c r="H89" s="264"/>
      <c r="I89" s="264"/>
      <c r="J89" s="264"/>
      <c r="K89" s="264"/>
      <c r="L89" s="264"/>
      <c r="M89" s="264"/>
      <c r="N89" s="264"/>
      <c r="O89" s="264"/>
      <c r="P89" s="264"/>
      <c r="Q89" s="264"/>
      <c r="R89" s="264"/>
      <c r="S89" s="264"/>
      <c r="T89" s="264"/>
      <c r="U89" s="264"/>
      <c r="V89" s="264"/>
      <c r="W89" s="264"/>
      <c r="X89" s="264"/>
      <c r="Y89" s="264"/>
      <c r="Z89" s="264"/>
      <c r="AA89" s="264"/>
      <c r="AB89" s="264"/>
      <c r="AC89" s="264"/>
      <c r="AD89" s="264"/>
      <c r="AE89" s="264"/>
      <c r="AF89" s="264"/>
      <c r="AQ89" s="382">
        <v>18</v>
      </c>
      <c r="AR89" s="380">
        <f>SUMIFS(DES!F:F,DES!J:J,AQ89,DES!G:G,'13'!$G$10,DES!Q:Q,1,DES!K:K,'13'!$CD$39,DES!L:L,'13'!$M$10)</f>
        <v>0</v>
      </c>
      <c r="AS89" s="380">
        <f>SUMIFS(REC!F:F,REC!J:J,AQ89,REC!G:G,'13'!$G$10,REC!Q:Q,1,REC!K:K,'13'!$CD$39,REC!L:L,'13'!$M$10)</f>
        <v>0</v>
      </c>
      <c r="AT89" s="380">
        <f>SUMIFS('EMP ADQ'!G:G,'EMP ADQ'!K:K,AQ89,'EMP ADQ'!D:D,'EMP ADQ'!$Y$12,'EMP ADQ'!H:H,'13'!$G$10,'EMP ADQ'!Q:Q,1,'EMP ADQ'!L:L,'13'!$CD$39,'EMP ADQ'!M:M,'13'!$M$10)</f>
        <v>0</v>
      </c>
      <c r="AU89" s="380">
        <f>SUMIFS('EMP ADQ'!G:G,'EMP ADQ'!K:K,AQ89,'EMP ADQ'!D:D,'EMP ADQ'!$Y$13,'EMP ADQ'!H:H,'13'!$G$10,'EMP ADQ'!Q:Q,1,'EMP ADQ'!L:L,'13'!$CD$39,'EMP ADQ'!M:M,'13'!$M$10)</f>
        <v>0</v>
      </c>
      <c r="AV89" s="380">
        <f>SUMIFS('EMP CON'!G:G,'EMP CON'!K:K,AQ89,'EMP CON'!D:D,'EMP CON'!$Y$12,'EMP CON'!H:H,'13'!$G$10,'EMP CON'!Q:Q,1,'EMP CON'!L:L,'13'!$CD$39,'EMP CON'!M:M,'13'!$M$10)</f>
        <v>0</v>
      </c>
      <c r="AW89" s="380">
        <f>SUMIFS('EMP CON'!G:G,'EMP CON'!K:K,AQ89,'EMP CON'!D:D,'EMP CON'!$Y$13,'EMP CON'!H:H,'13'!$G$10,'EMP CON'!Q:Q,1,'EMP CON'!L:L,'13'!$CD$39,'EMP CON'!M:M,'13'!$M$10)</f>
        <v>0</v>
      </c>
      <c r="AX89" s="380">
        <f>SUMIFS('PG CAR'!H:H,'PG CAR'!L:L,AQ89,'PG CAR'!I:I,'13'!$G$10,'PG CAR'!S:S,1,'PG CAR'!M:M,'13'!$CD$39,'PG CAR'!N:N,'13'!$M$10)</f>
        <v>0</v>
      </c>
      <c r="AY89" s="380">
        <f>SUMIFS(TRANS!F:F,TRANS!J:J,AQ89,TRANS!D:D,'13'!$G$10,TRANS!O:O,1,TRANS!K:K,'13'!$CD$39,TRANS!L:L,'13'!$M$10)</f>
        <v>0</v>
      </c>
      <c r="AZ89" s="380">
        <f>SUMIFS(TRANS!F:F,TRANS!J:J,AQ89,TRANS!G:G,'13'!$G$10,TRANS!O:O,1,TRANS!K:K,'13'!$CD$39,TRANS!L:L,'13'!$M$10)</f>
        <v>0</v>
      </c>
      <c r="BC89" s="382">
        <v>18</v>
      </c>
      <c r="BD89" s="380">
        <f>SUMIFS(DES!F:F,DES!J:J,AQ89,DES!Q:Q,1,DES!K:K,'13'!$CD$39,DES!L:L,'13'!$M$10,DES!P:P,1)</f>
        <v>0</v>
      </c>
      <c r="BE89" s="380">
        <f>SUMIFS(REC!F:F,REC!J:J,AQ89,REC!Q:Q,1,REC!K:K,'13'!$CD$39,REC!L:L,'13'!$M$10,REC!P:P,1)</f>
        <v>0</v>
      </c>
      <c r="BF89" s="380">
        <f>SUMIFS('EMP ADQ'!G:G,'EMP ADQ'!K:K,AQ89,'EMP ADQ'!D:D,'EMP ADQ'!$Y$12,'EMP ADQ'!Q:Q,1,'EMP ADQ'!L:L,'13'!$CD$39,'EMP ADQ'!M:M,'13'!$M$10,'EMP ADQ'!P:P,1)</f>
        <v>0</v>
      </c>
      <c r="BG89" s="380">
        <f>SUMIFS('EMP ADQ'!G:G,'EMP ADQ'!K:K,AQ89,'EMP ADQ'!D:D,'EMP ADQ'!$Y$13,'EMP ADQ'!Q:Q,1,'EMP ADQ'!L:L,'13'!$CD$39,'EMP ADQ'!M:M,'13'!$M$10,'EMP ADQ'!P:P,1)</f>
        <v>0</v>
      </c>
      <c r="BH89" s="380">
        <f>SUMIFS('EMP CON'!G:G,'EMP CON'!K:K,AQ89,'EMP CON'!D:D,'EMP CON'!$Y$12,'EMP CON'!Q:Q,1,'EMP CON'!L:L,'13'!$CD$39,'EMP CON'!M:M,'13'!$M$10,'EMP CON'!P:P,1)</f>
        <v>0</v>
      </c>
      <c r="BI89" s="380">
        <f>SUMIFS('EMP CON'!G:G,'EMP CON'!K:K,AQ89,'EMP CON'!D:D,'EMP CON'!$Y$13,'EMP CON'!Q:Q,1,'EMP CON'!L:L,'13'!$CD$39,'EMP CON'!M:M,'13'!$M$10,'EMP CON'!P:P,1)</f>
        <v>0</v>
      </c>
      <c r="BJ89" s="380">
        <f>SUMIFS('PG CAR'!H:H,'PG CAR'!L:L,AQ89,'PG CAR'!S:S,1,'PG CAR'!M:M,'13'!$CD$39,'PG CAR'!N:N,'13'!$M$10,'PG CAR'!R:R,1)</f>
        <v>0</v>
      </c>
      <c r="BK89" s="380"/>
      <c r="BL89" s="380"/>
      <c r="BO89" s="382">
        <v>18</v>
      </c>
      <c r="BP89" s="380">
        <f t="shared" si="14"/>
        <v>0</v>
      </c>
      <c r="BQ89" s="380">
        <f t="shared" si="14"/>
        <v>0</v>
      </c>
      <c r="BR89" s="380">
        <f t="shared" si="14"/>
        <v>0</v>
      </c>
      <c r="BS89" s="380">
        <f t="shared" si="14"/>
        <v>0</v>
      </c>
      <c r="BT89" s="380">
        <f t="shared" si="14"/>
        <v>0</v>
      </c>
      <c r="BU89" s="380">
        <f t="shared" si="14"/>
        <v>0</v>
      </c>
      <c r="BV89" s="380">
        <f t="shared" si="14"/>
        <v>0</v>
      </c>
      <c r="BW89" s="380">
        <f t="shared" si="13"/>
        <v>0</v>
      </c>
      <c r="BX89" s="380">
        <f t="shared" si="13"/>
        <v>0</v>
      </c>
    </row>
    <row r="90" spans="2:76" x14ac:dyDescent="0.25">
      <c r="B90" s="264"/>
      <c r="C90" s="264"/>
      <c r="D90" s="264"/>
      <c r="E90" s="264"/>
      <c r="F90" s="264"/>
      <c r="G90" s="264"/>
      <c r="H90" s="264"/>
      <c r="I90" s="264"/>
      <c r="J90" s="264"/>
      <c r="K90" s="264"/>
      <c r="L90" s="264"/>
      <c r="M90" s="264"/>
      <c r="N90" s="264"/>
      <c r="O90" s="264"/>
      <c r="P90" s="264"/>
      <c r="Q90" s="264"/>
      <c r="R90" s="264"/>
      <c r="S90" s="264"/>
      <c r="T90" s="264"/>
      <c r="U90" s="264"/>
      <c r="V90" s="264"/>
      <c r="W90" s="264"/>
      <c r="X90" s="264"/>
      <c r="Y90" s="264"/>
      <c r="Z90" s="264"/>
      <c r="AA90" s="264"/>
      <c r="AB90" s="264"/>
      <c r="AC90" s="264"/>
      <c r="AD90" s="264"/>
      <c r="AE90" s="264"/>
      <c r="AF90" s="264"/>
      <c r="AQ90" s="382">
        <v>19</v>
      </c>
      <c r="AR90" s="380">
        <f>SUMIFS(DES!F:F,DES!J:J,AQ90,DES!G:G,'13'!$G$10,DES!Q:Q,1,DES!K:K,'13'!$CD$39,DES!L:L,'13'!$M$10)</f>
        <v>0</v>
      </c>
      <c r="AS90" s="380">
        <f>SUMIFS(REC!F:F,REC!J:J,AQ90,REC!G:G,'13'!$G$10,REC!Q:Q,1,REC!K:K,'13'!$CD$39,REC!L:L,'13'!$M$10)</f>
        <v>0</v>
      </c>
      <c r="AT90" s="380">
        <f>SUMIFS('EMP ADQ'!G:G,'EMP ADQ'!K:K,AQ90,'EMP ADQ'!D:D,'EMP ADQ'!$Y$12,'EMP ADQ'!H:H,'13'!$G$10,'EMP ADQ'!Q:Q,1,'EMP ADQ'!L:L,'13'!$CD$39,'EMP ADQ'!M:M,'13'!$M$10)</f>
        <v>0</v>
      </c>
      <c r="AU90" s="380">
        <f>SUMIFS('EMP ADQ'!G:G,'EMP ADQ'!K:K,AQ90,'EMP ADQ'!D:D,'EMP ADQ'!$Y$13,'EMP ADQ'!H:H,'13'!$G$10,'EMP ADQ'!Q:Q,1,'EMP ADQ'!L:L,'13'!$CD$39,'EMP ADQ'!M:M,'13'!$M$10)</f>
        <v>0</v>
      </c>
      <c r="AV90" s="380">
        <f>SUMIFS('EMP CON'!G:G,'EMP CON'!K:K,AQ90,'EMP CON'!D:D,'EMP CON'!$Y$12,'EMP CON'!H:H,'13'!$G$10,'EMP CON'!Q:Q,1,'EMP CON'!L:L,'13'!$CD$39,'EMP CON'!M:M,'13'!$M$10)</f>
        <v>0</v>
      </c>
      <c r="AW90" s="380">
        <f>SUMIFS('EMP CON'!G:G,'EMP CON'!K:K,AQ90,'EMP CON'!D:D,'EMP CON'!$Y$13,'EMP CON'!H:H,'13'!$G$10,'EMP CON'!Q:Q,1,'EMP CON'!L:L,'13'!$CD$39,'EMP CON'!M:M,'13'!$M$10)</f>
        <v>0</v>
      </c>
      <c r="AX90" s="380">
        <f>SUMIFS('PG CAR'!H:H,'PG CAR'!L:L,AQ90,'PG CAR'!I:I,'13'!$G$10,'PG CAR'!S:S,1,'PG CAR'!M:M,'13'!$CD$39,'PG CAR'!N:N,'13'!$M$10)</f>
        <v>0</v>
      </c>
      <c r="AY90" s="380">
        <f>SUMIFS(TRANS!F:F,TRANS!J:J,AQ90,TRANS!D:D,'13'!$G$10,TRANS!O:O,1,TRANS!K:K,'13'!$CD$39,TRANS!L:L,'13'!$M$10)</f>
        <v>0</v>
      </c>
      <c r="AZ90" s="380">
        <f>SUMIFS(TRANS!F:F,TRANS!J:J,AQ90,TRANS!G:G,'13'!$G$10,TRANS!O:O,1,TRANS!K:K,'13'!$CD$39,TRANS!L:L,'13'!$M$10)</f>
        <v>0</v>
      </c>
      <c r="BC90" s="382">
        <v>19</v>
      </c>
      <c r="BD90" s="380">
        <f>SUMIFS(DES!F:F,DES!J:J,AQ90,DES!Q:Q,1,DES!K:K,'13'!$CD$39,DES!L:L,'13'!$M$10,DES!P:P,1)</f>
        <v>0</v>
      </c>
      <c r="BE90" s="380">
        <f>SUMIFS(REC!F:F,REC!J:J,AQ90,REC!Q:Q,1,REC!K:K,'13'!$CD$39,REC!L:L,'13'!$M$10,REC!P:P,1)</f>
        <v>0</v>
      </c>
      <c r="BF90" s="380">
        <f>SUMIFS('EMP ADQ'!G:G,'EMP ADQ'!K:K,AQ90,'EMP ADQ'!D:D,'EMP ADQ'!$Y$12,'EMP ADQ'!Q:Q,1,'EMP ADQ'!L:L,'13'!$CD$39,'EMP ADQ'!M:M,'13'!$M$10,'EMP ADQ'!P:P,1)</f>
        <v>0</v>
      </c>
      <c r="BG90" s="380">
        <f>SUMIFS('EMP ADQ'!G:G,'EMP ADQ'!K:K,AQ90,'EMP ADQ'!D:D,'EMP ADQ'!$Y$13,'EMP ADQ'!Q:Q,1,'EMP ADQ'!L:L,'13'!$CD$39,'EMP ADQ'!M:M,'13'!$M$10,'EMP ADQ'!P:P,1)</f>
        <v>0</v>
      </c>
      <c r="BH90" s="380">
        <f>SUMIFS('EMP CON'!G:G,'EMP CON'!K:K,AQ90,'EMP CON'!D:D,'EMP CON'!$Y$12,'EMP CON'!Q:Q,1,'EMP CON'!L:L,'13'!$CD$39,'EMP CON'!M:M,'13'!$M$10,'EMP CON'!P:P,1)</f>
        <v>0</v>
      </c>
      <c r="BI90" s="380">
        <f>SUMIFS('EMP CON'!G:G,'EMP CON'!K:K,AQ90,'EMP CON'!D:D,'EMP CON'!$Y$13,'EMP CON'!Q:Q,1,'EMP CON'!L:L,'13'!$CD$39,'EMP CON'!M:M,'13'!$M$10,'EMP CON'!P:P,1)</f>
        <v>0</v>
      </c>
      <c r="BJ90" s="380">
        <f>SUMIFS('PG CAR'!H:H,'PG CAR'!L:L,AQ90,'PG CAR'!S:S,1,'PG CAR'!M:M,'13'!$CD$39,'PG CAR'!N:N,'13'!$M$10,'PG CAR'!R:R,1)</f>
        <v>0</v>
      </c>
      <c r="BK90" s="380"/>
      <c r="BL90" s="380"/>
      <c r="BO90" s="382">
        <v>19</v>
      </c>
      <c r="BP90" s="380">
        <f t="shared" si="14"/>
        <v>0</v>
      </c>
      <c r="BQ90" s="380">
        <f t="shared" si="14"/>
        <v>0</v>
      </c>
      <c r="BR90" s="380">
        <f t="shared" si="14"/>
        <v>0</v>
      </c>
      <c r="BS90" s="380">
        <f t="shared" si="14"/>
        <v>0</v>
      </c>
      <c r="BT90" s="380">
        <f t="shared" si="14"/>
        <v>0</v>
      </c>
      <c r="BU90" s="380">
        <f t="shared" si="14"/>
        <v>0</v>
      </c>
      <c r="BV90" s="380">
        <f t="shared" si="14"/>
        <v>0</v>
      </c>
      <c r="BW90" s="380">
        <f t="shared" si="13"/>
        <v>0</v>
      </c>
      <c r="BX90" s="380">
        <f t="shared" si="13"/>
        <v>0</v>
      </c>
    </row>
    <row r="91" spans="2:76" x14ac:dyDescent="0.25">
      <c r="B91" s="264"/>
      <c r="C91" s="264"/>
      <c r="D91" s="264"/>
      <c r="E91" s="264"/>
      <c r="F91" s="264"/>
      <c r="G91" s="264"/>
      <c r="H91" s="264"/>
      <c r="I91" s="264"/>
      <c r="J91" s="264"/>
      <c r="K91" s="264"/>
      <c r="L91" s="264"/>
      <c r="M91" s="264"/>
      <c r="N91" s="264"/>
      <c r="O91" s="264"/>
      <c r="P91" s="264"/>
      <c r="Q91" s="264"/>
      <c r="R91" s="264"/>
      <c r="S91" s="264"/>
      <c r="T91" s="264"/>
      <c r="U91" s="264"/>
      <c r="V91" s="264"/>
      <c r="W91" s="264"/>
      <c r="X91" s="264"/>
      <c r="Y91" s="264"/>
      <c r="Z91" s="264"/>
      <c r="AA91" s="264"/>
      <c r="AB91" s="264"/>
      <c r="AC91" s="264"/>
      <c r="AD91" s="264"/>
      <c r="AE91" s="264"/>
      <c r="AF91" s="264"/>
      <c r="AQ91" s="382">
        <v>20</v>
      </c>
      <c r="AR91" s="380">
        <f>SUMIFS(DES!F:F,DES!J:J,AQ91,DES!G:G,'13'!$G$10,DES!Q:Q,1,DES!K:K,'13'!$CD$39,DES!L:L,'13'!$M$10)</f>
        <v>0</v>
      </c>
      <c r="AS91" s="380">
        <f>SUMIFS(REC!F:F,REC!J:J,AQ91,REC!G:G,'13'!$G$10,REC!Q:Q,1,REC!K:K,'13'!$CD$39,REC!L:L,'13'!$M$10)</f>
        <v>0</v>
      </c>
      <c r="AT91" s="380">
        <f>SUMIFS('EMP ADQ'!G:G,'EMP ADQ'!K:K,AQ91,'EMP ADQ'!D:D,'EMP ADQ'!$Y$12,'EMP ADQ'!H:H,'13'!$G$10,'EMP ADQ'!Q:Q,1,'EMP ADQ'!L:L,'13'!$CD$39,'EMP ADQ'!M:M,'13'!$M$10)</f>
        <v>0</v>
      </c>
      <c r="AU91" s="380">
        <f>SUMIFS('EMP ADQ'!G:G,'EMP ADQ'!K:K,AQ91,'EMP ADQ'!D:D,'EMP ADQ'!$Y$13,'EMP ADQ'!H:H,'13'!$G$10,'EMP ADQ'!Q:Q,1,'EMP ADQ'!L:L,'13'!$CD$39,'EMP ADQ'!M:M,'13'!$M$10)</f>
        <v>0</v>
      </c>
      <c r="AV91" s="380">
        <f>SUMIFS('EMP CON'!G:G,'EMP CON'!K:K,AQ91,'EMP CON'!D:D,'EMP CON'!$Y$12,'EMP CON'!H:H,'13'!$G$10,'EMP CON'!Q:Q,1,'EMP CON'!L:L,'13'!$CD$39,'EMP CON'!M:M,'13'!$M$10)</f>
        <v>0</v>
      </c>
      <c r="AW91" s="380">
        <f>SUMIFS('EMP CON'!G:G,'EMP CON'!K:K,AQ91,'EMP CON'!D:D,'EMP CON'!$Y$13,'EMP CON'!H:H,'13'!$G$10,'EMP CON'!Q:Q,1,'EMP CON'!L:L,'13'!$CD$39,'EMP CON'!M:M,'13'!$M$10)</f>
        <v>0</v>
      </c>
      <c r="AX91" s="380">
        <f>SUMIFS('PG CAR'!H:H,'PG CAR'!L:L,AQ91,'PG CAR'!I:I,'13'!$G$10,'PG CAR'!S:S,1,'PG CAR'!M:M,'13'!$CD$39,'PG CAR'!N:N,'13'!$M$10)</f>
        <v>0</v>
      </c>
      <c r="AY91" s="380">
        <f>SUMIFS(TRANS!F:F,TRANS!J:J,AQ91,TRANS!D:D,'13'!$G$10,TRANS!O:O,1,TRANS!K:K,'13'!$CD$39,TRANS!L:L,'13'!$M$10)</f>
        <v>0</v>
      </c>
      <c r="AZ91" s="380">
        <f>SUMIFS(TRANS!F:F,TRANS!J:J,AQ91,TRANS!G:G,'13'!$G$10,TRANS!O:O,1,TRANS!K:K,'13'!$CD$39,TRANS!L:L,'13'!$M$10)</f>
        <v>0</v>
      </c>
      <c r="BC91" s="382">
        <v>20</v>
      </c>
      <c r="BD91" s="380">
        <f>SUMIFS(DES!F:F,DES!J:J,AQ91,DES!Q:Q,1,DES!K:K,'13'!$CD$39,DES!L:L,'13'!$M$10,DES!P:P,1)</f>
        <v>0</v>
      </c>
      <c r="BE91" s="380">
        <f>SUMIFS(REC!F:F,REC!J:J,AQ91,REC!Q:Q,1,REC!K:K,'13'!$CD$39,REC!L:L,'13'!$M$10,REC!P:P,1)</f>
        <v>0</v>
      </c>
      <c r="BF91" s="380">
        <f>SUMIFS('EMP ADQ'!G:G,'EMP ADQ'!K:K,AQ91,'EMP ADQ'!D:D,'EMP ADQ'!$Y$12,'EMP ADQ'!Q:Q,1,'EMP ADQ'!L:L,'13'!$CD$39,'EMP ADQ'!M:M,'13'!$M$10,'EMP ADQ'!P:P,1)</f>
        <v>0</v>
      </c>
      <c r="BG91" s="380">
        <f>SUMIFS('EMP ADQ'!G:G,'EMP ADQ'!K:K,AQ91,'EMP ADQ'!D:D,'EMP ADQ'!$Y$13,'EMP ADQ'!Q:Q,1,'EMP ADQ'!L:L,'13'!$CD$39,'EMP ADQ'!M:M,'13'!$M$10,'EMP ADQ'!P:P,1)</f>
        <v>0</v>
      </c>
      <c r="BH91" s="380">
        <f>SUMIFS('EMP CON'!G:G,'EMP CON'!K:K,AQ91,'EMP CON'!D:D,'EMP CON'!$Y$12,'EMP CON'!Q:Q,1,'EMP CON'!L:L,'13'!$CD$39,'EMP CON'!M:M,'13'!$M$10,'EMP CON'!P:P,1)</f>
        <v>0</v>
      </c>
      <c r="BI91" s="380">
        <f>SUMIFS('EMP CON'!G:G,'EMP CON'!K:K,AQ91,'EMP CON'!D:D,'EMP CON'!$Y$13,'EMP CON'!Q:Q,1,'EMP CON'!L:L,'13'!$CD$39,'EMP CON'!M:M,'13'!$M$10,'EMP CON'!P:P,1)</f>
        <v>0</v>
      </c>
      <c r="BJ91" s="380">
        <f>SUMIFS('PG CAR'!H:H,'PG CAR'!L:L,AQ91,'PG CAR'!S:S,1,'PG CAR'!M:M,'13'!$CD$39,'PG CAR'!N:N,'13'!$M$10,'PG CAR'!R:R,1)</f>
        <v>0</v>
      </c>
      <c r="BK91" s="380"/>
      <c r="BL91" s="380"/>
      <c r="BO91" s="382">
        <v>20</v>
      </c>
      <c r="BP91" s="380">
        <f t="shared" si="14"/>
        <v>0</v>
      </c>
      <c r="BQ91" s="380">
        <f t="shared" si="14"/>
        <v>0</v>
      </c>
      <c r="BR91" s="380">
        <f t="shared" si="14"/>
        <v>0</v>
      </c>
      <c r="BS91" s="380">
        <f t="shared" si="14"/>
        <v>0</v>
      </c>
      <c r="BT91" s="380">
        <f t="shared" si="14"/>
        <v>0</v>
      </c>
      <c r="BU91" s="380">
        <f t="shared" si="14"/>
        <v>0</v>
      </c>
      <c r="BV91" s="380">
        <f t="shared" si="14"/>
        <v>0</v>
      </c>
      <c r="BW91" s="380">
        <f t="shared" si="13"/>
        <v>0</v>
      </c>
      <c r="BX91" s="380">
        <f t="shared" si="13"/>
        <v>0</v>
      </c>
    </row>
    <row r="92" spans="2:76" x14ac:dyDescent="0.25">
      <c r="B92" s="264"/>
      <c r="C92" s="264"/>
      <c r="D92" s="264"/>
      <c r="E92" s="264"/>
      <c r="F92" s="264"/>
      <c r="G92" s="264"/>
      <c r="H92" s="264"/>
      <c r="I92" s="264"/>
      <c r="J92" s="264"/>
      <c r="K92" s="264"/>
      <c r="L92" s="264"/>
      <c r="M92" s="264"/>
      <c r="N92" s="264"/>
      <c r="O92" s="264"/>
      <c r="P92" s="264"/>
      <c r="Q92" s="264"/>
      <c r="R92" s="264"/>
      <c r="S92" s="264"/>
      <c r="T92" s="264"/>
      <c r="U92" s="264"/>
      <c r="V92" s="264"/>
      <c r="W92" s="264"/>
      <c r="X92" s="264"/>
      <c r="Y92" s="264"/>
      <c r="Z92" s="264"/>
      <c r="AA92" s="264"/>
      <c r="AB92" s="264"/>
      <c r="AC92" s="264"/>
      <c r="AD92" s="264"/>
      <c r="AE92" s="264"/>
      <c r="AF92" s="264"/>
      <c r="AQ92" s="382">
        <v>21</v>
      </c>
      <c r="AR92" s="380">
        <f>SUMIFS(DES!F:F,DES!J:J,AQ92,DES!G:G,'13'!$G$10,DES!Q:Q,1,DES!K:K,'13'!$CD$39,DES!L:L,'13'!$M$10)</f>
        <v>150</v>
      </c>
      <c r="AS92" s="380">
        <f>SUMIFS(REC!F:F,REC!J:J,AQ92,REC!G:G,'13'!$G$10,REC!Q:Q,1,REC!K:K,'13'!$CD$39,REC!L:L,'13'!$M$10)</f>
        <v>0</v>
      </c>
      <c r="AT92" s="380">
        <f>SUMIFS('EMP ADQ'!G:G,'EMP ADQ'!K:K,AQ92,'EMP ADQ'!D:D,'EMP ADQ'!$Y$12,'EMP ADQ'!H:H,'13'!$G$10,'EMP ADQ'!Q:Q,1,'EMP ADQ'!L:L,'13'!$CD$39,'EMP ADQ'!M:M,'13'!$M$10)</f>
        <v>0</v>
      </c>
      <c r="AU92" s="380">
        <f>SUMIFS('EMP ADQ'!G:G,'EMP ADQ'!K:K,AQ92,'EMP ADQ'!D:D,'EMP ADQ'!$Y$13,'EMP ADQ'!H:H,'13'!$G$10,'EMP ADQ'!Q:Q,1,'EMP ADQ'!L:L,'13'!$CD$39,'EMP ADQ'!M:M,'13'!$M$10)</f>
        <v>0</v>
      </c>
      <c r="AV92" s="380">
        <f>SUMIFS('EMP CON'!G:G,'EMP CON'!K:K,AQ92,'EMP CON'!D:D,'EMP CON'!$Y$12,'EMP CON'!H:H,'13'!$G$10,'EMP CON'!Q:Q,1,'EMP CON'!L:L,'13'!$CD$39,'EMP CON'!M:M,'13'!$M$10)</f>
        <v>0</v>
      </c>
      <c r="AW92" s="380">
        <f>SUMIFS('EMP CON'!G:G,'EMP CON'!K:K,AQ92,'EMP CON'!D:D,'EMP CON'!$Y$13,'EMP CON'!H:H,'13'!$G$10,'EMP CON'!Q:Q,1,'EMP CON'!L:L,'13'!$CD$39,'EMP CON'!M:M,'13'!$M$10)</f>
        <v>150</v>
      </c>
      <c r="AX92" s="380">
        <f>SUMIFS('PG CAR'!H:H,'PG CAR'!L:L,AQ92,'PG CAR'!I:I,'13'!$G$10,'PG CAR'!S:S,1,'PG CAR'!M:M,'13'!$CD$39,'PG CAR'!N:N,'13'!$M$10)</f>
        <v>0</v>
      </c>
      <c r="AY92" s="380">
        <f>SUMIFS(TRANS!F:F,TRANS!J:J,AQ92,TRANS!D:D,'13'!$G$10,TRANS!O:O,1,TRANS!K:K,'13'!$CD$39,TRANS!L:L,'13'!$M$10)</f>
        <v>0</v>
      </c>
      <c r="AZ92" s="380">
        <f>SUMIFS(TRANS!F:F,TRANS!J:J,AQ92,TRANS!G:G,'13'!$G$10,TRANS!O:O,1,TRANS!K:K,'13'!$CD$39,TRANS!L:L,'13'!$M$10)</f>
        <v>0</v>
      </c>
      <c r="BC92" s="382">
        <v>21</v>
      </c>
      <c r="BD92" s="380">
        <f>SUMIFS(DES!F:F,DES!J:J,AQ92,DES!Q:Q,1,DES!K:K,'13'!$CD$39,DES!L:L,'13'!$M$10,DES!P:P,1)</f>
        <v>0</v>
      </c>
      <c r="BE92" s="380">
        <f>SUMIFS(REC!F:F,REC!J:J,AQ92,REC!Q:Q,1,REC!K:K,'13'!$CD$39,REC!L:L,'13'!$M$10,REC!P:P,1)</f>
        <v>0</v>
      </c>
      <c r="BF92" s="380">
        <f>SUMIFS('EMP ADQ'!G:G,'EMP ADQ'!K:K,AQ92,'EMP ADQ'!D:D,'EMP ADQ'!$Y$12,'EMP ADQ'!Q:Q,1,'EMP ADQ'!L:L,'13'!$CD$39,'EMP ADQ'!M:M,'13'!$M$10,'EMP ADQ'!P:P,1)</f>
        <v>0</v>
      </c>
      <c r="BG92" s="380">
        <f>SUMIFS('EMP ADQ'!G:G,'EMP ADQ'!K:K,AQ92,'EMP ADQ'!D:D,'EMP ADQ'!$Y$13,'EMP ADQ'!Q:Q,1,'EMP ADQ'!L:L,'13'!$CD$39,'EMP ADQ'!M:M,'13'!$M$10,'EMP ADQ'!P:P,1)</f>
        <v>0</v>
      </c>
      <c r="BH92" s="380">
        <f>SUMIFS('EMP CON'!G:G,'EMP CON'!K:K,AQ92,'EMP CON'!D:D,'EMP CON'!$Y$12,'EMP CON'!Q:Q,1,'EMP CON'!L:L,'13'!$CD$39,'EMP CON'!M:M,'13'!$M$10,'EMP CON'!P:P,1)</f>
        <v>0</v>
      </c>
      <c r="BI92" s="380">
        <f>SUMIFS('EMP CON'!G:G,'EMP CON'!K:K,AQ92,'EMP CON'!D:D,'EMP CON'!$Y$13,'EMP CON'!Q:Q,1,'EMP CON'!L:L,'13'!$CD$39,'EMP CON'!M:M,'13'!$M$10,'EMP CON'!P:P,1)</f>
        <v>0</v>
      </c>
      <c r="BJ92" s="380">
        <f>SUMIFS('PG CAR'!H:H,'PG CAR'!L:L,AQ92,'PG CAR'!S:S,1,'PG CAR'!M:M,'13'!$CD$39,'PG CAR'!N:N,'13'!$M$10,'PG CAR'!R:R,1)</f>
        <v>0</v>
      </c>
      <c r="BK92" s="380"/>
      <c r="BL92" s="380"/>
      <c r="BO92" s="382">
        <v>21</v>
      </c>
      <c r="BP92" s="380">
        <f t="shared" si="14"/>
        <v>150</v>
      </c>
      <c r="BQ92" s="380">
        <f t="shared" si="14"/>
        <v>0</v>
      </c>
      <c r="BR92" s="380">
        <f t="shared" si="14"/>
        <v>0</v>
      </c>
      <c r="BS92" s="380">
        <f t="shared" si="14"/>
        <v>0</v>
      </c>
      <c r="BT92" s="380">
        <f t="shared" si="14"/>
        <v>0</v>
      </c>
      <c r="BU92" s="380">
        <f t="shared" si="14"/>
        <v>150</v>
      </c>
      <c r="BV92" s="380">
        <f t="shared" si="14"/>
        <v>0</v>
      </c>
      <c r="BW92" s="380">
        <f t="shared" si="13"/>
        <v>0</v>
      </c>
      <c r="BX92" s="380">
        <f t="shared" si="13"/>
        <v>0</v>
      </c>
    </row>
    <row r="93" spans="2:76" x14ac:dyDescent="0.25">
      <c r="B93" s="264"/>
      <c r="C93" s="264"/>
      <c r="D93" s="264"/>
      <c r="E93" s="264"/>
      <c r="F93" s="264"/>
      <c r="G93" s="264"/>
      <c r="H93" s="264"/>
      <c r="I93" s="264"/>
      <c r="J93" s="264"/>
      <c r="K93" s="264"/>
      <c r="L93" s="264"/>
      <c r="M93" s="264"/>
      <c r="N93" s="264"/>
      <c r="O93" s="264"/>
      <c r="P93" s="264"/>
      <c r="Q93" s="264"/>
      <c r="R93" s="264"/>
      <c r="S93" s="264"/>
      <c r="T93" s="264"/>
      <c r="U93" s="264"/>
      <c r="V93" s="264"/>
      <c r="W93" s="264"/>
      <c r="X93" s="264"/>
      <c r="Y93" s="264"/>
      <c r="Z93" s="264"/>
      <c r="AA93" s="264"/>
      <c r="AB93" s="264"/>
      <c r="AC93" s="264"/>
      <c r="AD93" s="264"/>
      <c r="AE93" s="264"/>
      <c r="AF93" s="264"/>
      <c r="AQ93" s="382">
        <v>22</v>
      </c>
      <c r="AR93" s="380">
        <f>SUMIFS(DES!F:F,DES!J:J,AQ93,DES!G:G,'13'!$G$10,DES!Q:Q,1,DES!K:K,'13'!$CD$39,DES!L:L,'13'!$M$10)</f>
        <v>0</v>
      </c>
      <c r="AS93" s="380">
        <f>SUMIFS(REC!F:F,REC!J:J,AQ93,REC!G:G,'13'!$G$10,REC!Q:Q,1,REC!K:K,'13'!$CD$39,REC!L:L,'13'!$M$10)</f>
        <v>0</v>
      </c>
      <c r="AT93" s="380">
        <f>SUMIFS('EMP ADQ'!G:G,'EMP ADQ'!K:K,AQ93,'EMP ADQ'!D:D,'EMP ADQ'!$Y$12,'EMP ADQ'!H:H,'13'!$G$10,'EMP ADQ'!Q:Q,1,'EMP ADQ'!L:L,'13'!$CD$39,'EMP ADQ'!M:M,'13'!$M$10)</f>
        <v>0</v>
      </c>
      <c r="AU93" s="380">
        <f>SUMIFS('EMP ADQ'!G:G,'EMP ADQ'!K:K,AQ93,'EMP ADQ'!D:D,'EMP ADQ'!$Y$13,'EMP ADQ'!H:H,'13'!$G$10,'EMP ADQ'!Q:Q,1,'EMP ADQ'!L:L,'13'!$CD$39,'EMP ADQ'!M:M,'13'!$M$10)</f>
        <v>0</v>
      </c>
      <c r="AV93" s="380">
        <f>SUMIFS('EMP CON'!G:G,'EMP CON'!K:K,AQ93,'EMP CON'!D:D,'EMP CON'!$Y$12,'EMP CON'!H:H,'13'!$G$10,'EMP CON'!Q:Q,1,'EMP CON'!L:L,'13'!$CD$39,'EMP CON'!M:M,'13'!$M$10)</f>
        <v>0</v>
      </c>
      <c r="AW93" s="380">
        <f>SUMIFS('EMP CON'!G:G,'EMP CON'!K:K,AQ93,'EMP CON'!D:D,'EMP CON'!$Y$13,'EMP CON'!H:H,'13'!$G$10,'EMP CON'!Q:Q,1,'EMP CON'!L:L,'13'!$CD$39,'EMP CON'!M:M,'13'!$M$10)</f>
        <v>0</v>
      </c>
      <c r="AX93" s="380">
        <f>SUMIFS('PG CAR'!H:H,'PG CAR'!L:L,AQ93,'PG CAR'!I:I,'13'!$G$10,'PG CAR'!S:S,1,'PG CAR'!M:M,'13'!$CD$39,'PG CAR'!N:N,'13'!$M$10)</f>
        <v>0</v>
      </c>
      <c r="AY93" s="380">
        <f>SUMIFS(TRANS!F:F,TRANS!J:J,AQ93,TRANS!D:D,'13'!$G$10,TRANS!O:O,1,TRANS!K:K,'13'!$CD$39,TRANS!L:L,'13'!$M$10)</f>
        <v>0</v>
      </c>
      <c r="AZ93" s="380">
        <f>SUMIFS(TRANS!F:F,TRANS!J:J,AQ93,TRANS!G:G,'13'!$G$10,TRANS!O:O,1,TRANS!K:K,'13'!$CD$39,TRANS!L:L,'13'!$M$10)</f>
        <v>0</v>
      </c>
      <c r="BC93" s="382">
        <v>22</v>
      </c>
      <c r="BD93" s="380">
        <f>SUMIFS(DES!F:F,DES!J:J,AQ93,DES!Q:Q,1,DES!K:K,'13'!$CD$39,DES!L:L,'13'!$M$10,DES!P:P,1)</f>
        <v>0</v>
      </c>
      <c r="BE93" s="380">
        <f>SUMIFS(REC!F:F,REC!J:J,AQ93,REC!Q:Q,1,REC!K:K,'13'!$CD$39,REC!L:L,'13'!$M$10,REC!P:P,1)</f>
        <v>0</v>
      </c>
      <c r="BF93" s="380">
        <f>SUMIFS('EMP ADQ'!G:G,'EMP ADQ'!K:K,AQ93,'EMP ADQ'!D:D,'EMP ADQ'!$Y$12,'EMP ADQ'!Q:Q,1,'EMP ADQ'!L:L,'13'!$CD$39,'EMP ADQ'!M:M,'13'!$M$10,'EMP ADQ'!P:P,1)</f>
        <v>0</v>
      </c>
      <c r="BG93" s="380">
        <f>SUMIFS('EMP ADQ'!G:G,'EMP ADQ'!K:K,AQ93,'EMP ADQ'!D:D,'EMP ADQ'!$Y$13,'EMP ADQ'!Q:Q,1,'EMP ADQ'!L:L,'13'!$CD$39,'EMP ADQ'!M:M,'13'!$M$10,'EMP ADQ'!P:P,1)</f>
        <v>0</v>
      </c>
      <c r="BH93" s="380">
        <f>SUMIFS('EMP CON'!G:G,'EMP CON'!K:K,AQ93,'EMP CON'!D:D,'EMP CON'!$Y$12,'EMP CON'!Q:Q,1,'EMP CON'!L:L,'13'!$CD$39,'EMP CON'!M:M,'13'!$M$10,'EMP CON'!P:P,1)</f>
        <v>0</v>
      </c>
      <c r="BI93" s="380">
        <f>SUMIFS('EMP CON'!G:G,'EMP CON'!K:K,AQ93,'EMP CON'!D:D,'EMP CON'!$Y$13,'EMP CON'!Q:Q,1,'EMP CON'!L:L,'13'!$CD$39,'EMP CON'!M:M,'13'!$M$10,'EMP CON'!P:P,1)</f>
        <v>0</v>
      </c>
      <c r="BJ93" s="380">
        <f>SUMIFS('PG CAR'!H:H,'PG CAR'!L:L,AQ93,'PG CAR'!S:S,1,'PG CAR'!M:M,'13'!$CD$39,'PG CAR'!N:N,'13'!$M$10,'PG CAR'!R:R,1)</f>
        <v>0</v>
      </c>
      <c r="BK93" s="380"/>
      <c r="BL93" s="380"/>
      <c r="BO93" s="382">
        <v>22</v>
      </c>
      <c r="BP93" s="380">
        <f t="shared" si="14"/>
        <v>0</v>
      </c>
      <c r="BQ93" s="380">
        <f t="shared" si="14"/>
        <v>0</v>
      </c>
      <c r="BR93" s="380">
        <f t="shared" si="14"/>
        <v>0</v>
      </c>
      <c r="BS93" s="380">
        <f t="shared" si="14"/>
        <v>0</v>
      </c>
      <c r="BT93" s="380">
        <f t="shared" si="14"/>
        <v>0</v>
      </c>
      <c r="BU93" s="380">
        <f t="shared" si="14"/>
        <v>0</v>
      </c>
      <c r="BV93" s="380">
        <f t="shared" si="14"/>
        <v>0</v>
      </c>
      <c r="BW93" s="380">
        <f t="shared" si="13"/>
        <v>0</v>
      </c>
      <c r="BX93" s="380">
        <f t="shared" si="13"/>
        <v>0</v>
      </c>
    </row>
    <row r="94" spans="2:76" x14ac:dyDescent="0.25"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4"/>
      <c r="P94" s="264"/>
      <c r="Q94" s="264"/>
      <c r="R94" s="264"/>
      <c r="S94" s="264"/>
      <c r="T94" s="264"/>
      <c r="U94" s="264"/>
      <c r="V94" s="264"/>
      <c r="W94" s="264"/>
      <c r="X94" s="264"/>
      <c r="Y94" s="264"/>
      <c r="Z94" s="264"/>
      <c r="AA94" s="264"/>
      <c r="AB94" s="264"/>
      <c r="AC94" s="264"/>
      <c r="AD94" s="264"/>
      <c r="AE94" s="264"/>
      <c r="AF94" s="264"/>
      <c r="AQ94" s="382">
        <v>23</v>
      </c>
      <c r="AR94" s="380">
        <f>SUMIFS(DES!F:F,DES!J:J,AQ94,DES!G:G,'13'!$G$10,DES!Q:Q,1,DES!K:K,'13'!$CD$39,DES!L:L,'13'!$M$10)</f>
        <v>0</v>
      </c>
      <c r="AS94" s="380">
        <f>SUMIFS(REC!F:F,REC!J:J,AQ94,REC!G:G,'13'!$G$10,REC!Q:Q,1,REC!K:K,'13'!$CD$39,REC!L:L,'13'!$M$10)</f>
        <v>0</v>
      </c>
      <c r="AT94" s="380">
        <f>SUMIFS('EMP ADQ'!G:G,'EMP ADQ'!K:K,AQ94,'EMP ADQ'!D:D,'EMP ADQ'!$Y$12,'EMP ADQ'!H:H,'13'!$G$10,'EMP ADQ'!Q:Q,1,'EMP ADQ'!L:L,'13'!$CD$39,'EMP ADQ'!M:M,'13'!$M$10)</f>
        <v>0</v>
      </c>
      <c r="AU94" s="380">
        <f>SUMIFS('EMP ADQ'!G:G,'EMP ADQ'!K:K,AQ94,'EMP ADQ'!D:D,'EMP ADQ'!$Y$13,'EMP ADQ'!H:H,'13'!$G$10,'EMP ADQ'!Q:Q,1,'EMP ADQ'!L:L,'13'!$CD$39,'EMP ADQ'!M:M,'13'!$M$10)</f>
        <v>0</v>
      </c>
      <c r="AV94" s="380">
        <f>SUMIFS('EMP CON'!G:G,'EMP CON'!K:K,AQ94,'EMP CON'!D:D,'EMP CON'!$Y$12,'EMP CON'!H:H,'13'!$G$10,'EMP CON'!Q:Q,1,'EMP CON'!L:L,'13'!$CD$39,'EMP CON'!M:M,'13'!$M$10)</f>
        <v>0</v>
      </c>
      <c r="AW94" s="380">
        <f>SUMIFS('EMP CON'!G:G,'EMP CON'!K:K,AQ94,'EMP CON'!D:D,'EMP CON'!$Y$13,'EMP CON'!H:H,'13'!$G$10,'EMP CON'!Q:Q,1,'EMP CON'!L:L,'13'!$CD$39,'EMP CON'!M:M,'13'!$M$10)</f>
        <v>0</v>
      </c>
      <c r="AX94" s="380">
        <f>SUMIFS('PG CAR'!H:H,'PG CAR'!L:L,AQ94,'PG CAR'!I:I,'13'!$G$10,'PG CAR'!S:S,1,'PG CAR'!M:M,'13'!$CD$39,'PG CAR'!N:N,'13'!$M$10)</f>
        <v>0</v>
      </c>
      <c r="AY94" s="380">
        <f>SUMIFS(TRANS!F:F,TRANS!J:J,AQ94,TRANS!D:D,'13'!$G$10,TRANS!O:O,1,TRANS!K:K,'13'!$CD$39,TRANS!L:L,'13'!$M$10)</f>
        <v>0</v>
      </c>
      <c r="AZ94" s="380">
        <f>SUMIFS(TRANS!F:F,TRANS!J:J,AQ94,TRANS!G:G,'13'!$G$10,TRANS!O:O,1,TRANS!K:K,'13'!$CD$39,TRANS!L:L,'13'!$M$10)</f>
        <v>0</v>
      </c>
      <c r="BC94" s="382">
        <v>23</v>
      </c>
      <c r="BD94" s="380">
        <f>SUMIFS(DES!F:F,DES!J:J,AQ94,DES!Q:Q,1,DES!K:K,'13'!$CD$39,DES!L:L,'13'!$M$10,DES!P:P,1)</f>
        <v>0</v>
      </c>
      <c r="BE94" s="380">
        <f>SUMIFS(REC!F:F,REC!J:J,AQ94,REC!Q:Q,1,REC!K:K,'13'!$CD$39,REC!L:L,'13'!$M$10,REC!P:P,1)</f>
        <v>0</v>
      </c>
      <c r="BF94" s="380">
        <f>SUMIFS('EMP ADQ'!G:G,'EMP ADQ'!K:K,AQ94,'EMP ADQ'!D:D,'EMP ADQ'!$Y$12,'EMP ADQ'!Q:Q,1,'EMP ADQ'!L:L,'13'!$CD$39,'EMP ADQ'!M:M,'13'!$M$10,'EMP ADQ'!P:P,1)</f>
        <v>0</v>
      </c>
      <c r="BG94" s="380">
        <f>SUMIFS('EMP ADQ'!G:G,'EMP ADQ'!K:K,AQ94,'EMP ADQ'!D:D,'EMP ADQ'!$Y$13,'EMP ADQ'!Q:Q,1,'EMP ADQ'!L:L,'13'!$CD$39,'EMP ADQ'!M:M,'13'!$M$10,'EMP ADQ'!P:P,1)</f>
        <v>0</v>
      </c>
      <c r="BH94" s="380">
        <f>SUMIFS('EMP CON'!G:G,'EMP CON'!K:K,AQ94,'EMP CON'!D:D,'EMP CON'!$Y$12,'EMP CON'!Q:Q,1,'EMP CON'!L:L,'13'!$CD$39,'EMP CON'!M:M,'13'!$M$10,'EMP CON'!P:P,1)</f>
        <v>0</v>
      </c>
      <c r="BI94" s="380">
        <f>SUMIFS('EMP CON'!G:G,'EMP CON'!K:K,AQ94,'EMP CON'!D:D,'EMP CON'!$Y$13,'EMP CON'!Q:Q,1,'EMP CON'!L:L,'13'!$CD$39,'EMP CON'!M:M,'13'!$M$10,'EMP CON'!P:P,1)</f>
        <v>0</v>
      </c>
      <c r="BJ94" s="380">
        <f>SUMIFS('PG CAR'!H:H,'PG CAR'!L:L,AQ94,'PG CAR'!S:S,1,'PG CAR'!M:M,'13'!$CD$39,'PG CAR'!N:N,'13'!$M$10,'PG CAR'!R:R,1)</f>
        <v>0</v>
      </c>
      <c r="BK94" s="380"/>
      <c r="BL94" s="380"/>
      <c r="BO94" s="382">
        <v>23</v>
      </c>
      <c r="BP94" s="380">
        <f t="shared" si="14"/>
        <v>0</v>
      </c>
      <c r="BQ94" s="380">
        <f t="shared" si="14"/>
        <v>0</v>
      </c>
      <c r="BR94" s="380">
        <f t="shared" si="14"/>
        <v>0</v>
      </c>
      <c r="BS94" s="380">
        <f t="shared" si="14"/>
        <v>0</v>
      </c>
      <c r="BT94" s="380">
        <f t="shared" si="14"/>
        <v>0</v>
      </c>
      <c r="BU94" s="380">
        <f t="shared" si="14"/>
        <v>0</v>
      </c>
      <c r="BV94" s="380">
        <f t="shared" si="14"/>
        <v>0</v>
      </c>
      <c r="BW94" s="380">
        <f t="shared" si="13"/>
        <v>0</v>
      </c>
      <c r="BX94" s="380">
        <f t="shared" si="13"/>
        <v>0</v>
      </c>
    </row>
    <row r="95" spans="2:76" x14ac:dyDescent="0.25">
      <c r="B95" s="264"/>
      <c r="C95" s="264"/>
      <c r="D95" s="264"/>
      <c r="E95" s="264"/>
      <c r="F95" s="264"/>
      <c r="G95" s="264"/>
      <c r="H95" s="264"/>
      <c r="I95" s="264"/>
      <c r="J95" s="264"/>
      <c r="K95" s="264"/>
      <c r="L95" s="264"/>
      <c r="M95" s="264"/>
      <c r="N95" s="264"/>
      <c r="O95" s="264"/>
      <c r="P95" s="264"/>
      <c r="Q95" s="264"/>
      <c r="R95" s="264"/>
      <c r="S95" s="264"/>
      <c r="T95" s="264"/>
      <c r="U95" s="264"/>
      <c r="V95" s="264"/>
      <c r="W95" s="264"/>
      <c r="X95" s="264"/>
      <c r="Y95" s="264"/>
      <c r="Z95" s="264"/>
      <c r="AA95" s="264"/>
      <c r="AB95" s="264"/>
      <c r="AC95" s="264"/>
      <c r="AD95" s="264"/>
      <c r="AE95" s="264"/>
      <c r="AF95" s="264"/>
      <c r="AQ95" s="382">
        <v>24</v>
      </c>
      <c r="AR95" s="380">
        <f>SUMIFS(DES!F:F,DES!J:J,AQ95,DES!G:G,'13'!$G$10,DES!Q:Q,1,DES!K:K,'13'!$CD$39,DES!L:L,'13'!$M$10)</f>
        <v>50</v>
      </c>
      <c r="AS95" s="380">
        <f>SUMIFS(REC!F:F,REC!J:J,AQ95,REC!G:G,'13'!$G$10,REC!Q:Q,1,REC!K:K,'13'!$CD$39,REC!L:L,'13'!$M$10)</f>
        <v>0</v>
      </c>
      <c r="AT95" s="380">
        <f>SUMIFS('EMP ADQ'!G:G,'EMP ADQ'!K:K,AQ95,'EMP ADQ'!D:D,'EMP ADQ'!$Y$12,'EMP ADQ'!H:H,'13'!$G$10,'EMP ADQ'!Q:Q,1,'EMP ADQ'!L:L,'13'!$CD$39,'EMP ADQ'!M:M,'13'!$M$10)</f>
        <v>0</v>
      </c>
      <c r="AU95" s="380">
        <f>SUMIFS('EMP ADQ'!G:G,'EMP ADQ'!K:K,AQ95,'EMP ADQ'!D:D,'EMP ADQ'!$Y$13,'EMP ADQ'!H:H,'13'!$G$10,'EMP ADQ'!Q:Q,1,'EMP ADQ'!L:L,'13'!$CD$39,'EMP ADQ'!M:M,'13'!$M$10)</f>
        <v>0</v>
      </c>
      <c r="AV95" s="380">
        <f>SUMIFS('EMP CON'!G:G,'EMP CON'!K:K,AQ95,'EMP CON'!D:D,'EMP CON'!$Y$12,'EMP CON'!H:H,'13'!$G$10,'EMP CON'!Q:Q,1,'EMP CON'!L:L,'13'!$CD$39,'EMP CON'!M:M,'13'!$M$10)</f>
        <v>0</v>
      </c>
      <c r="AW95" s="380">
        <f>SUMIFS('EMP CON'!G:G,'EMP CON'!K:K,AQ95,'EMP CON'!D:D,'EMP CON'!$Y$13,'EMP CON'!H:H,'13'!$G$10,'EMP CON'!Q:Q,1,'EMP CON'!L:L,'13'!$CD$39,'EMP CON'!M:M,'13'!$M$10)</f>
        <v>0</v>
      </c>
      <c r="AX95" s="380">
        <f>SUMIFS('PG CAR'!H:H,'PG CAR'!L:L,AQ95,'PG CAR'!I:I,'13'!$G$10,'PG CAR'!S:S,1,'PG CAR'!M:M,'13'!$CD$39,'PG CAR'!N:N,'13'!$M$10)</f>
        <v>0</v>
      </c>
      <c r="AY95" s="380">
        <f>SUMIFS(TRANS!F:F,TRANS!J:J,AQ95,TRANS!D:D,'13'!$G$10,TRANS!O:O,1,TRANS!K:K,'13'!$CD$39,TRANS!L:L,'13'!$M$10)</f>
        <v>0</v>
      </c>
      <c r="AZ95" s="380">
        <f>SUMIFS(TRANS!F:F,TRANS!J:J,AQ95,TRANS!G:G,'13'!$G$10,TRANS!O:O,1,TRANS!K:K,'13'!$CD$39,TRANS!L:L,'13'!$M$10)</f>
        <v>230</v>
      </c>
      <c r="BC95" s="382">
        <v>24</v>
      </c>
      <c r="BD95" s="380">
        <f>SUMIFS(DES!F:F,DES!J:J,AQ95,DES!Q:Q,1,DES!K:K,'13'!$CD$39,DES!L:L,'13'!$M$10,DES!P:P,1)</f>
        <v>0</v>
      </c>
      <c r="BE95" s="380">
        <f>SUMIFS(REC!F:F,REC!J:J,AQ95,REC!Q:Q,1,REC!K:K,'13'!$CD$39,REC!L:L,'13'!$M$10,REC!P:P,1)</f>
        <v>0</v>
      </c>
      <c r="BF95" s="380">
        <f>SUMIFS('EMP ADQ'!G:G,'EMP ADQ'!K:K,AQ95,'EMP ADQ'!D:D,'EMP ADQ'!$Y$12,'EMP ADQ'!Q:Q,1,'EMP ADQ'!L:L,'13'!$CD$39,'EMP ADQ'!M:M,'13'!$M$10,'EMP ADQ'!P:P,1)</f>
        <v>0</v>
      </c>
      <c r="BG95" s="380">
        <f>SUMIFS('EMP ADQ'!G:G,'EMP ADQ'!K:K,AQ95,'EMP ADQ'!D:D,'EMP ADQ'!$Y$13,'EMP ADQ'!Q:Q,1,'EMP ADQ'!L:L,'13'!$CD$39,'EMP ADQ'!M:M,'13'!$M$10,'EMP ADQ'!P:P,1)</f>
        <v>0</v>
      </c>
      <c r="BH95" s="380">
        <f>SUMIFS('EMP CON'!G:G,'EMP CON'!K:K,AQ95,'EMP CON'!D:D,'EMP CON'!$Y$12,'EMP CON'!Q:Q,1,'EMP CON'!L:L,'13'!$CD$39,'EMP CON'!M:M,'13'!$M$10,'EMP CON'!P:P,1)</f>
        <v>0</v>
      </c>
      <c r="BI95" s="380">
        <f>SUMIFS('EMP CON'!G:G,'EMP CON'!K:K,AQ95,'EMP CON'!D:D,'EMP CON'!$Y$13,'EMP CON'!Q:Q,1,'EMP CON'!L:L,'13'!$CD$39,'EMP CON'!M:M,'13'!$M$10,'EMP CON'!P:P,1)</f>
        <v>0</v>
      </c>
      <c r="BJ95" s="380">
        <f>SUMIFS('PG CAR'!H:H,'PG CAR'!L:L,AQ95,'PG CAR'!S:S,1,'PG CAR'!M:M,'13'!$CD$39,'PG CAR'!N:N,'13'!$M$10,'PG CAR'!R:R,1)</f>
        <v>0</v>
      </c>
      <c r="BK95" s="380"/>
      <c r="BL95" s="380"/>
      <c r="BO95" s="382">
        <v>24</v>
      </c>
      <c r="BP95" s="380">
        <f t="shared" si="14"/>
        <v>50</v>
      </c>
      <c r="BQ95" s="380">
        <f t="shared" si="14"/>
        <v>0</v>
      </c>
      <c r="BR95" s="380">
        <f t="shared" si="14"/>
        <v>0</v>
      </c>
      <c r="BS95" s="380">
        <f t="shared" si="14"/>
        <v>0</v>
      </c>
      <c r="BT95" s="380">
        <f t="shared" si="14"/>
        <v>0</v>
      </c>
      <c r="BU95" s="380">
        <f t="shared" si="14"/>
        <v>0</v>
      </c>
      <c r="BV95" s="380">
        <f t="shared" si="14"/>
        <v>0</v>
      </c>
      <c r="BW95" s="380">
        <f t="shared" si="13"/>
        <v>0</v>
      </c>
      <c r="BX95" s="380">
        <f t="shared" si="13"/>
        <v>230</v>
      </c>
    </row>
    <row r="96" spans="2:76" x14ac:dyDescent="0.25">
      <c r="B96" s="264"/>
      <c r="C96" s="264"/>
      <c r="D96" s="264"/>
      <c r="E96" s="264"/>
      <c r="F96" s="264"/>
      <c r="G96" s="264"/>
      <c r="H96" s="264"/>
      <c r="I96" s="264"/>
      <c r="J96" s="264"/>
      <c r="K96" s="264"/>
      <c r="L96" s="264"/>
      <c r="M96" s="264"/>
      <c r="N96" s="264"/>
      <c r="O96" s="264"/>
      <c r="P96" s="264"/>
      <c r="Q96" s="264"/>
      <c r="R96" s="264"/>
      <c r="S96" s="264"/>
      <c r="T96" s="264"/>
      <c r="U96" s="264"/>
      <c r="V96" s="264"/>
      <c r="W96" s="264"/>
      <c r="X96" s="264"/>
      <c r="Y96" s="264"/>
      <c r="Z96" s="264"/>
      <c r="AA96" s="264"/>
      <c r="AB96" s="264"/>
      <c r="AC96" s="264"/>
      <c r="AD96" s="264"/>
      <c r="AE96" s="264"/>
      <c r="AF96" s="264"/>
      <c r="AQ96" s="382">
        <v>25</v>
      </c>
      <c r="AR96" s="380">
        <f>SUMIFS(DES!F:F,DES!J:J,AQ96,DES!G:G,'13'!$G$10,DES!Q:Q,1,DES!K:K,'13'!$CD$39,DES!L:L,'13'!$M$10)</f>
        <v>0</v>
      </c>
      <c r="AS96" s="380">
        <f>SUMIFS(REC!F:F,REC!J:J,AQ96,REC!G:G,'13'!$G$10,REC!Q:Q,1,REC!K:K,'13'!$CD$39,REC!L:L,'13'!$M$10)</f>
        <v>0</v>
      </c>
      <c r="AT96" s="380">
        <f>SUMIFS('EMP ADQ'!G:G,'EMP ADQ'!K:K,AQ96,'EMP ADQ'!D:D,'EMP ADQ'!$Y$12,'EMP ADQ'!H:H,'13'!$G$10,'EMP ADQ'!Q:Q,1,'EMP ADQ'!L:L,'13'!$CD$39,'EMP ADQ'!M:M,'13'!$M$10)</f>
        <v>0</v>
      </c>
      <c r="AU96" s="380">
        <f>SUMIFS('EMP ADQ'!G:G,'EMP ADQ'!K:K,AQ96,'EMP ADQ'!D:D,'EMP ADQ'!$Y$13,'EMP ADQ'!H:H,'13'!$G$10,'EMP ADQ'!Q:Q,1,'EMP ADQ'!L:L,'13'!$CD$39,'EMP ADQ'!M:M,'13'!$M$10)</f>
        <v>0</v>
      </c>
      <c r="AV96" s="380">
        <f>SUMIFS('EMP CON'!G:G,'EMP CON'!K:K,AQ96,'EMP CON'!D:D,'EMP CON'!$Y$12,'EMP CON'!H:H,'13'!$G$10,'EMP CON'!Q:Q,1,'EMP CON'!L:L,'13'!$CD$39,'EMP CON'!M:M,'13'!$M$10)</f>
        <v>0</v>
      </c>
      <c r="AW96" s="380">
        <f>SUMIFS('EMP CON'!G:G,'EMP CON'!K:K,AQ96,'EMP CON'!D:D,'EMP CON'!$Y$13,'EMP CON'!H:H,'13'!$G$10,'EMP CON'!Q:Q,1,'EMP CON'!L:L,'13'!$CD$39,'EMP CON'!M:M,'13'!$M$10)</f>
        <v>0</v>
      </c>
      <c r="AX96" s="380">
        <f>SUMIFS('PG CAR'!H:H,'PG CAR'!L:L,AQ96,'PG CAR'!I:I,'13'!$G$10,'PG CAR'!S:S,1,'PG CAR'!M:M,'13'!$CD$39,'PG CAR'!N:N,'13'!$M$10)</f>
        <v>0</v>
      </c>
      <c r="AY96" s="380">
        <f>SUMIFS(TRANS!F:F,TRANS!J:J,AQ96,TRANS!D:D,'13'!$G$10,TRANS!O:O,1,TRANS!K:K,'13'!$CD$39,TRANS!L:L,'13'!$M$10)</f>
        <v>0</v>
      </c>
      <c r="AZ96" s="380">
        <f>SUMIFS(TRANS!F:F,TRANS!J:J,AQ96,TRANS!G:G,'13'!$G$10,TRANS!O:O,1,TRANS!K:K,'13'!$CD$39,TRANS!L:L,'13'!$M$10)</f>
        <v>0</v>
      </c>
      <c r="BC96" s="382">
        <v>25</v>
      </c>
      <c r="BD96" s="380">
        <f>SUMIFS(DES!F:F,DES!J:J,AQ96,DES!Q:Q,1,DES!K:K,'13'!$CD$39,DES!L:L,'13'!$M$10,DES!P:P,1)</f>
        <v>0</v>
      </c>
      <c r="BE96" s="380">
        <f>SUMIFS(REC!F:F,REC!J:J,AQ96,REC!Q:Q,1,REC!K:K,'13'!$CD$39,REC!L:L,'13'!$M$10,REC!P:P,1)</f>
        <v>0</v>
      </c>
      <c r="BF96" s="380">
        <f>SUMIFS('EMP ADQ'!G:G,'EMP ADQ'!K:K,AQ96,'EMP ADQ'!D:D,'EMP ADQ'!$Y$12,'EMP ADQ'!Q:Q,1,'EMP ADQ'!L:L,'13'!$CD$39,'EMP ADQ'!M:M,'13'!$M$10,'EMP ADQ'!P:P,1)</f>
        <v>0</v>
      </c>
      <c r="BG96" s="380">
        <f>SUMIFS('EMP ADQ'!G:G,'EMP ADQ'!K:K,AQ96,'EMP ADQ'!D:D,'EMP ADQ'!$Y$13,'EMP ADQ'!Q:Q,1,'EMP ADQ'!L:L,'13'!$CD$39,'EMP ADQ'!M:M,'13'!$M$10,'EMP ADQ'!P:P,1)</f>
        <v>0</v>
      </c>
      <c r="BH96" s="380">
        <f>SUMIFS('EMP CON'!G:G,'EMP CON'!K:K,AQ96,'EMP CON'!D:D,'EMP CON'!$Y$12,'EMP CON'!Q:Q,1,'EMP CON'!L:L,'13'!$CD$39,'EMP CON'!M:M,'13'!$M$10,'EMP CON'!P:P,1)</f>
        <v>0</v>
      </c>
      <c r="BI96" s="380">
        <f>SUMIFS('EMP CON'!G:G,'EMP CON'!K:K,AQ96,'EMP CON'!D:D,'EMP CON'!$Y$13,'EMP CON'!Q:Q,1,'EMP CON'!L:L,'13'!$CD$39,'EMP CON'!M:M,'13'!$M$10,'EMP CON'!P:P,1)</f>
        <v>0</v>
      </c>
      <c r="BJ96" s="380">
        <f>SUMIFS('PG CAR'!H:H,'PG CAR'!L:L,AQ96,'PG CAR'!S:S,1,'PG CAR'!M:M,'13'!$CD$39,'PG CAR'!N:N,'13'!$M$10,'PG CAR'!R:R,1)</f>
        <v>0</v>
      </c>
      <c r="BK96" s="380"/>
      <c r="BL96" s="380"/>
      <c r="BO96" s="382">
        <v>25</v>
      </c>
      <c r="BP96" s="380">
        <f t="shared" si="14"/>
        <v>0</v>
      </c>
      <c r="BQ96" s="380">
        <f t="shared" si="14"/>
        <v>0</v>
      </c>
      <c r="BR96" s="380">
        <f t="shared" si="14"/>
        <v>0</v>
      </c>
      <c r="BS96" s="380">
        <f t="shared" si="14"/>
        <v>0</v>
      </c>
      <c r="BT96" s="380">
        <f t="shared" si="14"/>
        <v>0</v>
      </c>
      <c r="BU96" s="380">
        <f t="shared" si="14"/>
        <v>0</v>
      </c>
      <c r="BV96" s="380">
        <f t="shared" si="14"/>
        <v>0</v>
      </c>
      <c r="BW96" s="380">
        <f t="shared" si="13"/>
        <v>0</v>
      </c>
      <c r="BX96" s="380">
        <f t="shared" si="13"/>
        <v>0</v>
      </c>
    </row>
    <row r="97" spans="2:76" x14ac:dyDescent="0.25">
      <c r="B97" s="264"/>
      <c r="C97" s="264"/>
      <c r="D97" s="264"/>
      <c r="E97" s="264"/>
      <c r="F97" s="264"/>
      <c r="G97" s="264"/>
      <c r="H97" s="264"/>
      <c r="I97" s="264"/>
      <c r="J97" s="264"/>
      <c r="K97" s="264"/>
      <c r="L97" s="264"/>
      <c r="M97" s="264"/>
      <c r="N97" s="264"/>
      <c r="O97" s="264"/>
      <c r="P97" s="264"/>
      <c r="Q97" s="264"/>
      <c r="R97" s="264"/>
      <c r="S97" s="264"/>
      <c r="T97" s="264"/>
      <c r="U97" s="264"/>
      <c r="V97" s="264"/>
      <c r="W97" s="264"/>
      <c r="X97" s="264"/>
      <c r="Y97" s="264"/>
      <c r="Z97" s="264"/>
      <c r="AA97" s="264"/>
      <c r="AB97" s="264"/>
      <c r="AC97" s="264"/>
      <c r="AD97" s="264"/>
      <c r="AE97" s="264"/>
      <c r="AF97" s="264"/>
      <c r="AQ97" s="382">
        <v>26</v>
      </c>
      <c r="AR97" s="380">
        <f>SUMIFS(DES!F:F,DES!J:J,AQ97,DES!G:G,'13'!$G$10,DES!Q:Q,1,DES!K:K,'13'!$CD$39,DES!L:L,'13'!$M$10)</f>
        <v>0</v>
      </c>
      <c r="AS97" s="380">
        <f>SUMIFS(REC!F:F,REC!J:J,AQ97,REC!G:G,'13'!$G$10,REC!Q:Q,1,REC!K:K,'13'!$CD$39,REC!L:L,'13'!$M$10)</f>
        <v>0</v>
      </c>
      <c r="AT97" s="380">
        <f>SUMIFS('EMP ADQ'!G:G,'EMP ADQ'!K:K,AQ97,'EMP ADQ'!D:D,'EMP ADQ'!$Y$12,'EMP ADQ'!H:H,'13'!$G$10,'EMP ADQ'!Q:Q,1,'EMP ADQ'!L:L,'13'!$CD$39,'EMP ADQ'!M:M,'13'!$M$10)</f>
        <v>480</v>
      </c>
      <c r="AU97" s="380">
        <f>SUMIFS('EMP ADQ'!G:G,'EMP ADQ'!K:K,AQ97,'EMP ADQ'!D:D,'EMP ADQ'!$Y$13,'EMP ADQ'!H:H,'13'!$G$10,'EMP ADQ'!Q:Q,1,'EMP ADQ'!L:L,'13'!$CD$39,'EMP ADQ'!M:M,'13'!$M$10)</f>
        <v>0</v>
      </c>
      <c r="AV97" s="380">
        <f>SUMIFS('EMP CON'!G:G,'EMP CON'!K:K,AQ97,'EMP CON'!D:D,'EMP CON'!$Y$12,'EMP CON'!H:H,'13'!$G$10,'EMP CON'!Q:Q,1,'EMP CON'!L:L,'13'!$CD$39,'EMP CON'!M:M,'13'!$M$10)</f>
        <v>0</v>
      </c>
      <c r="AW97" s="380">
        <f>SUMIFS('EMP CON'!G:G,'EMP CON'!K:K,AQ97,'EMP CON'!D:D,'EMP CON'!$Y$13,'EMP CON'!H:H,'13'!$G$10,'EMP CON'!Q:Q,1,'EMP CON'!L:L,'13'!$CD$39,'EMP CON'!M:M,'13'!$M$10)</f>
        <v>0</v>
      </c>
      <c r="AX97" s="380">
        <f>SUMIFS('PG CAR'!H:H,'PG CAR'!L:L,AQ97,'PG CAR'!I:I,'13'!$G$10,'PG CAR'!S:S,1,'PG CAR'!M:M,'13'!$CD$39,'PG CAR'!N:N,'13'!$M$10)</f>
        <v>0</v>
      </c>
      <c r="AY97" s="380">
        <f>SUMIFS(TRANS!F:F,TRANS!J:J,AQ97,TRANS!D:D,'13'!$G$10,TRANS!O:O,1,TRANS!K:K,'13'!$CD$39,TRANS!L:L,'13'!$M$10)</f>
        <v>0</v>
      </c>
      <c r="AZ97" s="380">
        <f>SUMIFS(TRANS!F:F,TRANS!J:J,AQ97,TRANS!G:G,'13'!$G$10,TRANS!O:O,1,TRANS!K:K,'13'!$CD$39,TRANS!L:L,'13'!$M$10)</f>
        <v>0</v>
      </c>
      <c r="BC97" s="382">
        <v>26</v>
      </c>
      <c r="BD97" s="380">
        <f>SUMIFS(DES!F:F,DES!J:J,AQ97,DES!Q:Q,1,DES!K:K,'13'!$CD$39,DES!L:L,'13'!$M$10,DES!P:P,1)</f>
        <v>0</v>
      </c>
      <c r="BE97" s="380">
        <f>SUMIFS(REC!F:F,REC!J:J,AQ97,REC!Q:Q,1,REC!K:K,'13'!$CD$39,REC!L:L,'13'!$M$10,REC!P:P,1)</f>
        <v>0</v>
      </c>
      <c r="BF97" s="380">
        <f>SUMIFS('EMP ADQ'!G:G,'EMP ADQ'!K:K,AQ97,'EMP ADQ'!D:D,'EMP ADQ'!$Y$12,'EMP ADQ'!Q:Q,1,'EMP ADQ'!L:L,'13'!$CD$39,'EMP ADQ'!M:M,'13'!$M$10,'EMP ADQ'!P:P,1)</f>
        <v>0</v>
      </c>
      <c r="BG97" s="380">
        <f>SUMIFS('EMP ADQ'!G:G,'EMP ADQ'!K:K,AQ97,'EMP ADQ'!D:D,'EMP ADQ'!$Y$13,'EMP ADQ'!Q:Q,1,'EMP ADQ'!L:L,'13'!$CD$39,'EMP ADQ'!M:M,'13'!$M$10,'EMP ADQ'!P:P,1)</f>
        <v>0</v>
      </c>
      <c r="BH97" s="380">
        <f>SUMIFS('EMP CON'!G:G,'EMP CON'!K:K,AQ97,'EMP CON'!D:D,'EMP CON'!$Y$12,'EMP CON'!Q:Q,1,'EMP CON'!L:L,'13'!$CD$39,'EMP CON'!M:M,'13'!$M$10,'EMP CON'!P:P,1)</f>
        <v>0</v>
      </c>
      <c r="BI97" s="380">
        <f>SUMIFS('EMP CON'!G:G,'EMP CON'!K:K,AQ97,'EMP CON'!D:D,'EMP CON'!$Y$13,'EMP CON'!Q:Q,1,'EMP CON'!L:L,'13'!$CD$39,'EMP CON'!M:M,'13'!$M$10,'EMP CON'!P:P,1)</f>
        <v>0</v>
      </c>
      <c r="BJ97" s="380">
        <f>SUMIFS('PG CAR'!H:H,'PG CAR'!L:L,AQ97,'PG CAR'!S:S,1,'PG CAR'!M:M,'13'!$CD$39,'PG CAR'!N:N,'13'!$M$10,'PG CAR'!R:R,1)</f>
        <v>0</v>
      </c>
      <c r="BK97" s="380"/>
      <c r="BL97" s="380"/>
      <c r="BO97" s="382">
        <v>26</v>
      </c>
      <c r="BP97" s="380">
        <f t="shared" si="14"/>
        <v>0</v>
      </c>
      <c r="BQ97" s="380">
        <f t="shared" si="14"/>
        <v>0</v>
      </c>
      <c r="BR97" s="380">
        <f t="shared" si="14"/>
        <v>480</v>
      </c>
      <c r="BS97" s="380">
        <f t="shared" si="14"/>
        <v>0</v>
      </c>
      <c r="BT97" s="380">
        <f t="shared" si="14"/>
        <v>0</v>
      </c>
      <c r="BU97" s="380">
        <f t="shared" si="14"/>
        <v>0</v>
      </c>
      <c r="BV97" s="380">
        <f t="shared" si="14"/>
        <v>0</v>
      </c>
      <c r="BW97" s="380">
        <f t="shared" si="13"/>
        <v>0</v>
      </c>
      <c r="BX97" s="380">
        <f t="shared" si="13"/>
        <v>0</v>
      </c>
    </row>
    <row r="98" spans="2:76" x14ac:dyDescent="0.25">
      <c r="B98" s="264"/>
      <c r="C98" s="264"/>
      <c r="D98" s="264"/>
      <c r="E98" s="264"/>
      <c r="F98" s="264"/>
      <c r="G98" s="264"/>
      <c r="H98" s="264"/>
      <c r="I98" s="264"/>
      <c r="J98" s="264"/>
      <c r="K98" s="264"/>
      <c r="L98" s="264"/>
      <c r="M98" s="264"/>
      <c r="N98" s="264"/>
      <c r="O98" s="264"/>
      <c r="P98" s="264"/>
      <c r="Q98" s="264"/>
      <c r="R98" s="264"/>
      <c r="S98" s="264"/>
      <c r="T98" s="264"/>
      <c r="U98" s="264"/>
      <c r="V98" s="264"/>
      <c r="W98" s="264"/>
      <c r="X98" s="264"/>
      <c r="Y98" s="264"/>
      <c r="Z98" s="264"/>
      <c r="AA98" s="264"/>
      <c r="AB98" s="264"/>
      <c r="AC98" s="264"/>
      <c r="AD98" s="264"/>
      <c r="AE98" s="264"/>
      <c r="AF98" s="264"/>
      <c r="AQ98" s="382">
        <v>27</v>
      </c>
      <c r="AR98" s="380">
        <f>SUMIFS(DES!F:F,DES!J:J,AQ98,DES!G:G,'13'!$G$10,DES!Q:Q,1,DES!K:K,'13'!$CD$39,DES!L:L,'13'!$M$10)</f>
        <v>214</v>
      </c>
      <c r="AS98" s="380">
        <f>SUMIFS(REC!F:F,REC!J:J,AQ98,REC!G:G,'13'!$G$10,REC!Q:Q,1,REC!K:K,'13'!$CD$39,REC!L:L,'13'!$M$10)</f>
        <v>0</v>
      </c>
      <c r="AT98" s="380">
        <f>SUMIFS('EMP ADQ'!G:G,'EMP ADQ'!K:K,AQ98,'EMP ADQ'!D:D,'EMP ADQ'!$Y$12,'EMP ADQ'!H:H,'13'!$G$10,'EMP ADQ'!Q:Q,1,'EMP ADQ'!L:L,'13'!$CD$39,'EMP ADQ'!M:M,'13'!$M$10)</f>
        <v>0</v>
      </c>
      <c r="AU98" s="380">
        <f>SUMIFS('EMP ADQ'!G:G,'EMP ADQ'!K:K,AQ98,'EMP ADQ'!D:D,'EMP ADQ'!$Y$13,'EMP ADQ'!H:H,'13'!$G$10,'EMP ADQ'!Q:Q,1,'EMP ADQ'!L:L,'13'!$CD$39,'EMP ADQ'!M:M,'13'!$M$10)</f>
        <v>0</v>
      </c>
      <c r="AV98" s="380">
        <f>SUMIFS('EMP CON'!G:G,'EMP CON'!K:K,AQ98,'EMP CON'!D:D,'EMP CON'!$Y$12,'EMP CON'!H:H,'13'!$G$10,'EMP CON'!Q:Q,1,'EMP CON'!L:L,'13'!$CD$39,'EMP CON'!M:M,'13'!$M$10)</f>
        <v>0</v>
      </c>
      <c r="AW98" s="380">
        <f>SUMIFS('EMP CON'!G:G,'EMP CON'!K:K,AQ98,'EMP CON'!D:D,'EMP CON'!$Y$13,'EMP CON'!H:H,'13'!$G$10,'EMP CON'!Q:Q,1,'EMP CON'!L:L,'13'!$CD$39,'EMP CON'!M:M,'13'!$M$10)</f>
        <v>0</v>
      </c>
      <c r="AX98" s="380">
        <f>SUMIFS('PG CAR'!H:H,'PG CAR'!L:L,AQ98,'PG CAR'!I:I,'13'!$G$10,'PG CAR'!S:S,1,'PG CAR'!M:M,'13'!$CD$39,'PG CAR'!N:N,'13'!$M$10)</f>
        <v>0</v>
      </c>
      <c r="AY98" s="380">
        <f>SUMIFS(TRANS!F:F,TRANS!J:J,AQ98,TRANS!D:D,'13'!$G$10,TRANS!O:O,1,TRANS!K:K,'13'!$CD$39,TRANS!L:L,'13'!$M$10)</f>
        <v>0</v>
      </c>
      <c r="AZ98" s="380">
        <f>SUMIFS(TRANS!F:F,TRANS!J:J,AQ98,TRANS!G:G,'13'!$G$10,TRANS!O:O,1,TRANS!K:K,'13'!$CD$39,TRANS!L:L,'13'!$M$10)</f>
        <v>0</v>
      </c>
      <c r="BC98" s="382">
        <v>27</v>
      </c>
      <c r="BD98" s="380">
        <f>SUMIFS(DES!F:F,DES!J:J,AQ98,DES!Q:Q,1,DES!K:K,'13'!$CD$39,DES!L:L,'13'!$M$10,DES!P:P,1)</f>
        <v>0</v>
      </c>
      <c r="BE98" s="380">
        <f>SUMIFS(REC!F:F,REC!J:J,AQ98,REC!Q:Q,1,REC!K:K,'13'!$CD$39,REC!L:L,'13'!$M$10,REC!P:P,1)</f>
        <v>0</v>
      </c>
      <c r="BF98" s="380">
        <f>SUMIFS('EMP ADQ'!G:G,'EMP ADQ'!K:K,AQ98,'EMP ADQ'!D:D,'EMP ADQ'!$Y$12,'EMP ADQ'!Q:Q,1,'EMP ADQ'!L:L,'13'!$CD$39,'EMP ADQ'!M:M,'13'!$M$10,'EMP ADQ'!P:P,1)</f>
        <v>0</v>
      </c>
      <c r="BG98" s="380">
        <f>SUMIFS('EMP ADQ'!G:G,'EMP ADQ'!K:K,AQ98,'EMP ADQ'!D:D,'EMP ADQ'!$Y$13,'EMP ADQ'!Q:Q,1,'EMP ADQ'!L:L,'13'!$CD$39,'EMP ADQ'!M:M,'13'!$M$10,'EMP ADQ'!P:P,1)</f>
        <v>0</v>
      </c>
      <c r="BH98" s="380">
        <f>SUMIFS('EMP CON'!G:G,'EMP CON'!K:K,AQ98,'EMP CON'!D:D,'EMP CON'!$Y$12,'EMP CON'!Q:Q,1,'EMP CON'!L:L,'13'!$CD$39,'EMP CON'!M:M,'13'!$M$10,'EMP CON'!P:P,1)</f>
        <v>0</v>
      </c>
      <c r="BI98" s="380">
        <f>SUMIFS('EMP CON'!G:G,'EMP CON'!K:K,AQ98,'EMP CON'!D:D,'EMP CON'!$Y$13,'EMP CON'!Q:Q,1,'EMP CON'!L:L,'13'!$CD$39,'EMP CON'!M:M,'13'!$M$10,'EMP CON'!P:P,1)</f>
        <v>0</v>
      </c>
      <c r="BJ98" s="380">
        <f>SUMIFS('PG CAR'!H:H,'PG CAR'!L:L,AQ98,'PG CAR'!S:S,1,'PG CAR'!M:M,'13'!$CD$39,'PG CAR'!N:N,'13'!$M$10,'PG CAR'!R:R,1)</f>
        <v>0</v>
      </c>
      <c r="BK98" s="380"/>
      <c r="BL98" s="380"/>
      <c r="BO98" s="382">
        <v>27</v>
      </c>
      <c r="BP98" s="380">
        <f t="shared" si="14"/>
        <v>214</v>
      </c>
      <c r="BQ98" s="380">
        <f t="shared" si="14"/>
        <v>0</v>
      </c>
      <c r="BR98" s="380">
        <f t="shared" si="14"/>
        <v>0</v>
      </c>
      <c r="BS98" s="380">
        <f t="shared" si="14"/>
        <v>0</v>
      </c>
      <c r="BT98" s="380">
        <f t="shared" si="14"/>
        <v>0</v>
      </c>
      <c r="BU98" s="380">
        <f t="shared" si="14"/>
        <v>0</v>
      </c>
      <c r="BV98" s="380">
        <f t="shared" si="14"/>
        <v>0</v>
      </c>
      <c r="BW98" s="380">
        <f t="shared" si="13"/>
        <v>0</v>
      </c>
      <c r="BX98" s="380">
        <f t="shared" si="13"/>
        <v>0</v>
      </c>
    </row>
    <row r="99" spans="2:76" x14ac:dyDescent="0.25">
      <c r="B99" s="264"/>
      <c r="C99" s="264"/>
      <c r="D99" s="264"/>
      <c r="E99" s="264"/>
      <c r="F99" s="264"/>
      <c r="G99" s="264"/>
      <c r="H99" s="264"/>
      <c r="I99" s="264"/>
      <c r="J99" s="264"/>
      <c r="K99" s="264"/>
      <c r="L99" s="264"/>
      <c r="M99" s="264"/>
      <c r="N99" s="264"/>
      <c r="O99" s="264"/>
      <c r="P99" s="264"/>
      <c r="Q99" s="264"/>
      <c r="R99" s="264"/>
      <c r="S99" s="264"/>
      <c r="T99" s="264"/>
      <c r="U99" s="264"/>
      <c r="V99" s="264"/>
      <c r="W99" s="264"/>
      <c r="X99" s="264"/>
      <c r="Y99" s="264"/>
      <c r="Z99" s="264"/>
      <c r="AA99" s="264"/>
      <c r="AB99" s="264"/>
      <c r="AC99" s="264"/>
      <c r="AD99" s="264"/>
      <c r="AE99" s="264"/>
      <c r="AF99" s="264"/>
      <c r="AQ99" s="382">
        <v>28</v>
      </c>
      <c r="AR99" s="380">
        <f>SUMIFS(DES!F:F,DES!J:J,AQ99,DES!G:G,'13'!$G$10,DES!Q:Q,1,DES!K:K,'13'!$CD$39,DES!L:L,'13'!$M$10)</f>
        <v>660</v>
      </c>
      <c r="AS99" s="380">
        <f>SUMIFS(REC!F:F,REC!J:J,AQ99,REC!G:G,'13'!$G$10,REC!Q:Q,1,REC!K:K,'13'!$CD$39,REC!L:L,'13'!$M$10)</f>
        <v>0</v>
      </c>
      <c r="AT99" s="380">
        <f>SUMIFS('EMP ADQ'!G:G,'EMP ADQ'!K:K,AQ99,'EMP ADQ'!D:D,'EMP ADQ'!$Y$12,'EMP ADQ'!H:H,'13'!$G$10,'EMP ADQ'!Q:Q,1,'EMP ADQ'!L:L,'13'!$CD$39,'EMP ADQ'!M:M,'13'!$M$10)</f>
        <v>0</v>
      </c>
      <c r="AU99" s="380">
        <f>SUMIFS('EMP ADQ'!G:G,'EMP ADQ'!K:K,AQ99,'EMP ADQ'!D:D,'EMP ADQ'!$Y$13,'EMP ADQ'!H:H,'13'!$G$10,'EMP ADQ'!Q:Q,1,'EMP ADQ'!L:L,'13'!$CD$39,'EMP ADQ'!M:M,'13'!$M$10)</f>
        <v>0</v>
      </c>
      <c r="AV99" s="380">
        <f>SUMIFS('EMP CON'!G:G,'EMP CON'!K:K,AQ99,'EMP CON'!D:D,'EMP CON'!$Y$12,'EMP CON'!H:H,'13'!$G$10,'EMP CON'!Q:Q,1,'EMP CON'!L:L,'13'!$CD$39,'EMP CON'!M:M,'13'!$M$10)</f>
        <v>5</v>
      </c>
      <c r="AW99" s="380">
        <f>SUMIFS('EMP CON'!G:G,'EMP CON'!K:K,AQ99,'EMP CON'!D:D,'EMP CON'!$Y$13,'EMP CON'!H:H,'13'!$G$10,'EMP CON'!Q:Q,1,'EMP CON'!L:L,'13'!$CD$39,'EMP CON'!M:M,'13'!$M$10)</f>
        <v>150</v>
      </c>
      <c r="AX99" s="380">
        <f>SUMIFS('PG CAR'!H:H,'PG CAR'!L:L,AQ99,'PG CAR'!I:I,'13'!$G$10,'PG CAR'!S:S,1,'PG CAR'!M:M,'13'!$CD$39,'PG CAR'!N:N,'13'!$M$10)</f>
        <v>0</v>
      </c>
      <c r="AY99" s="380">
        <f>SUMIFS(TRANS!F:F,TRANS!J:J,AQ99,TRANS!D:D,'13'!$G$10,TRANS!O:O,1,TRANS!K:K,'13'!$CD$39,TRANS!L:L,'13'!$M$10)</f>
        <v>0</v>
      </c>
      <c r="AZ99" s="380">
        <f>SUMIFS(TRANS!F:F,TRANS!J:J,AQ99,TRANS!G:G,'13'!$G$10,TRANS!O:O,1,TRANS!K:K,'13'!$CD$39,TRANS!L:L,'13'!$M$10)</f>
        <v>0</v>
      </c>
      <c r="BC99" s="382">
        <v>28</v>
      </c>
      <c r="BD99" s="380">
        <f>SUMIFS(DES!F:F,DES!J:J,AQ99,DES!Q:Q,1,DES!K:K,'13'!$CD$39,DES!L:L,'13'!$M$10,DES!P:P,1)</f>
        <v>0</v>
      </c>
      <c r="BE99" s="380">
        <f>SUMIFS(REC!F:F,REC!J:J,AQ99,REC!Q:Q,1,REC!K:K,'13'!$CD$39,REC!L:L,'13'!$M$10,REC!P:P,1)</f>
        <v>0</v>
      </c>
      <c r="BF99" s="380">
        <f>SUMIFS('EMP ADQ'!G:G,'EMP ADQ'!K:K,AQ99,'EMP ADQ'!D:D,'EMP ADQ'!$Y$12,'EMP ADQ'!Q:Q,1,'EMP ADQ'!L:L,'13'!$CD$39,'EMP ADQ'!M:M,'13'!$M$10,'EMP ADQ'!P:P,1)</f>
        <v>0</v>
      </c>
      <c r="BG99" s="380">
        <f>SUMIFS('EMP ADQ'!G:G,'EMP ADQ'!K:K,AQ99,'EMP ADQ'!D:D,'EMP ADQ'!$Y$13,'EMP ADQ'!Q:Q,1,'EMP ADQ'!L:L,'13'!$CD$39,'EMP ADQ'!M:M,'13'!$M$10,'EMP ADQ'!P:P,1)</f>
        <v>0</v>
      </c>
      <c r="BH99" s="380">
        <f>SUMIFS('EMP CON'!G:G,'EMP CON'!K:K,AQ99,'EMP CON'!D:D,'EMP CON'!$Y$12,'EMP CON'!Q:Q,1,'EMP CON'!L:L,'13'!$CD$39,'EMP CON'!M:M,'13'!$M$10,'EMP CON'!P:P,1)</f>
        <v>0</v>
      </c>
      <c r="BI99" s="380">
        <f>SUMIFS('EMP CON'!G:G,'EMP CON'!K:K,AQ99,'EMP CON'!D:D,'EMP CON'!$Y$13,'EMP CON'!Q:Q,1,'EMP CON'!L:L,'13'!$CD$39,'EMP CON'!M:M,'13'!$M$10,'EMP CON'!P:P,1)</f>
        <v>0</v>
      </c>
      <c r="BJ99" s="380">
        <f>SUMIFS('PG CAR'!H:H,'PG CAR'!L:L,AQ99,'PG CAR'!S:S,1,'PG CAR'!M:M,'13'!$CD$39,'PG CAR'!N:N,'13'!$M$10,'PG CAR'!R:R,1)</f>
        <v>0</v>
      </c>
      <c r="BK99" s="380"/>
      <c r="BL99" s="380"/>
      <c r="BO99" s="382">
        <v>28</v>
      </c>
      <c r="BP99" s="380">
        <f t="shared" si="14"/>
        <v>660</v>
      </c>
      <c r="BQ99" s="380">
        <f t="shared" si="14"/>
        <v>0</v>
      </c>
      <c r="BR99" s="380">
        <f t="shared" si="14"/>
        <v>0</v>
      </c>
      <c r="BS99" s="380">
        <f t="shared" si="14"/>
        <v>0</v>
      </c>
      <c r="BT99" s="380">
        <f t="shared" si="14"/>
        <v>5</v>
      </c>
      <c r="BU99" s="380">
        <f t="shared" si="14"/>
        <v>150</v>
      </c>
      <c r="BV99" s="380">
        <f t="shared" si="14"/>
        <v>0</v>
      </c>
      <c r="BW99" s="380">
        <f t="shared" si="13"/>
        <v>0</v>
      </c>
      <c r="BX99" s="380">
        <f t="shared" si="13"/>
        <v>0</v>
      </c>
    </row>
    <row r="100" spans="2:76" x14ac:dyDescent="0.25">
      <c r="B100" s="264"/>
      <c r="C100" s="264"/>
      <c r="D100" s="264"/>
      <c r="E100" s="264"/>
      <c r="F100" s="264"/>
      <c r="G100" s="264"/>
      <c r="H100" s="264"/>
      <c r="I100" s="264"/>
      <c r="J100" s="264"/>
      <c r="K100" s="264"/>
      <c r="L100" s="264"/>
      <c r="M100" s="264"/>
      <c r="N100" s="264"/>
      <c r="O100" s="264"/>
      <c r="P100" s="264"/>
      <c r="Q100" s="264"/>
      <c r="R100" s="264"/>
      <c r="S100" s="264"/>
      <c r="T100" s="264"/>
      <c r="U100" s="264"/>
      <c r="V100" s="264"/>
      <c r="W100" s="264"/>
      <c r="X100" s="264"/>
      <c r="Y100" s="264"/>
      <c r="Z100" s="264"/>
      <c r="AA100" s="264"/>
      <c r="AB100" s="264"/>
      <c r="AC100" s="264"/>
      <c r="AD100" s="264"/>
      <c r="AE100" s="264"/>
      <c r="AF100" s="264"/>
      <c r="AQ100" s="382">
        <v>29</v>
      </c>
      <c r="AR100" s="380">
        <f>SUMIFS(DES!F:F,DES!J:J,AQ100,DES!G:G,'13'!$G$10,DES!Q:Q,1,DES!K:K,'13'!$CD$39,DES!L:L,'13'!$M$10)</f>
        <v>0</v>
      </c>
      <c r="AS100" s="380">
        <f>SUMIFS(REC!F:F,REC!J:J,AQ100,REC!G:G,'13'!$G$10,REC!Q:Q,1,REC!K:K,'13'!$CD$39,REC!L:L,'13'!$M$10)</f>
        <v>0</v>
      </c>
      <c r="AT100" s="380">
        <f>SUMIFS('EMP ADQ'!G:G,'EMP ADQ'!K:K,AQ100,'EMP ADQ'!D:D,'EMP ADQ'!$Y$12,'EMP ADQ'!H:H,'13'!$G$10,'EMP ADQ'!Q:Q,1,'EMP ADQ'!L:L,'13'!$CD$39,'EMP ADQ'!M:M,'13'!$M$10)</f>
        <v>0</v>
      </c>
      <c r="AU100" s="380">
        <f>SUMIFS('EMP ADQ'!G:G,'EMP ADQ'!K:K,AQ100,'EMP ADQ'!D:D,'EMP ADQ'!$Y$13,'EMP ADQ'!H:H,'13'!$G$10,'EMP ADQ'!Q:Q,1,'EMP ADQ'!L:L,'13'!$CD$39,'EMP ADQ'!M:M,'13'!$M$10)</f>
        <v>0</v>
      </c>
      <c r="AV100" s="380">
        <f>SUMIFS('EMP CON'!G:G,'EMP CON'!K:K,AQ100,'EMP CON'!D:D,'EMP CON'!$Y$12,'EMP CON'!H:H,'13'!$G$10,'EMP CON'!Q:Q,1,'EMP CON'!L:L,'13'!$CD$39,'EMP CON'!M:M,'13'!$M$10)</f>
        <v>0</v>
      </c>
      <c r="AW100" s="380">
        <f>SUMIFS('EMP CON'!G:G,'EMP CON'!K:K,AQ100,'EMP CON'!D:D,'EMP CON'!$Y$13,'EMP CON'!H:H,'13'!$G$10,'EMP CON'!Q:Q,1,'EMP CON'!L:L,'13'!$CD$39,'EMP CON'!M:M,'13'!$M$10)</f>
        <v>0</v>
      </c>
      <c r="AX100" s="380">
        <f>SUMIFS('PG CAR'!H:H,'PG CAR'!L:L,AQ100,'PG CAR'!I:I,'13'!$G$10,'PG CAR'!S:S,1,'PG CAR'!M:M,'13'!$CD$39,'PG CAR'!N:N,'13'!$M$10)</f>
        <v>0</v>
      </c>
      <c r="AY100" s="380">
        <f>SUMIFS(TRANS!F:F,TRANS!J:J,AQ100,TRANS!D:D,'13'!$G$10,TRANS!O:O,1,TRANS!K:K,'13'!$CD$39,TRANS!L:L,'13'!$M$10)</f>
        <v>0</v>
      </c>
      <c r="AZ100" s="380">
        <f>SUMIFS(TRANS!F:F,TRANS!J:J,AQ100,TRANS!G:G,'13'!$G$10,TRANS!O:O,1,TRANS!K:K,'13'!$CD$39,TRANS!L:L,'13'!$M$10)</f>
        <v>0</v>
      </c>
      <c r="BC100" s="382">
        <v>29</v>
      </c>
      <c r="BD100" s="380">
        <f>SUMIFS(DES!F:F,DES!J:J,AQ100,DES!Q:Q,1,DES!K:K,'13'!$CD$39,DES!L:L,'13'!$M$10,DES!P:P,1)</f>
        <v>0</v>
      </c>
      <c r="BE100" s="380">
        <f>SUMIFS(REC!F:F,REC!J:J,AQ100,REC!Q:Q,1,REC!K:K,'13'!$CD$39,REC!L:L,'13'!$M$10,REC!P:P,1)</f>
        <v>0</v>
      </c>
      <c r="BF100" s="380">
        <f>SUMIFS('EMP ADQ'!G:G,'EMP ADQ'!K:K,AQ100,'EMP ADQ'!D:D,'EMP ADQ'!$Y$12,'EMP ADQ'!Q:Q,1,'EMP ADQ'!L:L,'13'!$CD$39,'EMP ADQ'!M:M,'13'!$M$10,'EMP ADQ'!P:P,1)</f>
        <v>0</v>
      </c>
      <c r="BG100" s="380">
        <f>SUMIFS('EMP ADQ'!G:G,'EMP ADQ'!K:K,AQ100,'EMP ADQ'!D:D,'EMP ADQ'!$Y$13,'EMP ADQ'!Q:Q,1,'EMP ADQ'!L:L,'13'!$CD$39,'EMP ADQ'!M:M,'13'!$M$10,'EMP ADQ'!P:P,1)</f>
        <v>0</v>
      </c>
      <c r="BH100" s="380">
        <f>SUMIFS('EMP CON'!G:G,'EMP CON'!K:K,AQ100,'EMP CON'!D:D,'EMP CON'!$Y$12,'EMP CON'!Q:Q,1,'EMP CON'!L:L,'13'!$CD$39,'EMP CON'!M:M,'13'!$M$10,'EMP CON'!P:P,1)</f>
        <v>0</v>
      </c>
      <c r="BI100" s="380">
        <f>SUMIFS('EMP CON'!G:G,'EMP CON'!K:K,AQ100,'EMP CON'!D:D,'EMP CON'!$Y$13,'EMP CON'!Q:Q,1,'EMP CON'!L:L,'13'!$CD$39,'EMP CON'!M:M,'13'!$M$10,'EMP CON'!P:P,1)</f>
        <v>0</v>
      </c>
      <c r="BJ100" s="380">
        <f>SUMIFS('PG CAR'!H:H,'PG CAR'!L:L,AQ100,'PG CAR'!S:S,1,'PG CAR'!M:M,'13'!$CD$39,'PG CAR'!N:N,'13'!$M$10,'PG CAR'!R:R,1)</f>
        <v>0</v>
      </c>
      <c r="BK100" s="380"/>
      <c r="BL100" s="380"/>
      <c r="BO100" s="382">
        <v>29</v>
      </c>
      <c r="BP100" s="380">
        <f t="shared" si="14"/>
        <v>0</v>
      </c>
      <c r="BQ100" s="380">
        <f t="shared" si="14"/>
        <v>0</v>
      </c>
      <c r="BR100" s="380">
        <f t="shared" si="14"/>
        <v>0</v>
      </c>
      <c r="BS100" s="380">
        <f t="shared" si="14"/>
        <v>0</v>
      </c>
      <c r="BT100" s="380">
        <f t="shared" si="14"/>
        <v>0</v>
      </c>
      <c r="BU100" s="380">
        <f t="shared" si="14"/>
        <v>0</v>
      </c>
      <c r="BV100" s="380">
        <f t="shared" si="14"/>
        <v>0</v>
      </c>
      <c r="BW100" s="380">
        <f t="shared" si="13"/>
        <v>0</v>
      </c>
      <c r="BX100" s="380">
        <f t="shared" si="13"/>
        <v>0</v>
      </c>
    </row>
    <row r="101" spans="2:76" x14ac:dyDescent="0.25">
      <c r="B101" s="264"/>
      <c r="C101" s="264"/>
      <c r="D101" s="264"/>
      <c r="E101" s="264"/>
      <c r="F101" s="264"/>
      <c r="G101" s="264"/>
      <c r="H101" s="264"/>
      <c r="I101" s="264"/>
      <c r="J101" s="264"/>
      <c r="K101" s="264"/>
      <c r="L101" s="264"/>
      <c r="M101" s="264"/>
      <c r="N101" s="264"/>
      <c r="O101" s="264"/>
      <c r="P101" s="264"/>
      <c r="Q101" s="264"/>
      <c r="R101" s="264"/>
      <c r="S101" s="264"/>
      <c r="T101" s="264"/>
      <c r="U101" s="264"/>
      <c r="V101" s="264"/>
      <c r="W101" s="264"/>
      <c r="X101" s="264"/>
      <c r="Y101" s="264"/>
      <c r="Z101" s="264"/>
      <c r="AA101" s="264"/>
      <c r="AB101" s="264"/>
      <c r="AC101" s="264"/>
      <c r="AD101" s="264"/>
      <c r="AE101" s="264"/>
      <c r="AF101" s="264"/>
      <c r="AQ101" s="382">
        <v>30</v>
      </c>
      <c r="AR101" s="380">
        <f>SUMIFS(DES!F:F,DES!J:J,AQ101,DES!G:G,'13'!$G$10,DES!Q:Q,1,DES!K:K,'13'!$CD$39,DES!L:L,'13'!$M$10)</f>
        <v>0</v>
      </c>
      <c r="AS101" s="380">
        <f>SUMIFS(REC!F:F,REC!J:J,AQ101,REC!G:G,'13'!$G$10,REC!Q:Q,1,REC!K:K,'13'!$CD$39,REC!L:L,'13'!$M$10)</f>
        <v>0</v>
      </c>
      <c r="AT101" s="380">
        <f>SUMIFS('EMP ADQ'!G:G,'EMP ADQ'!K:K,AQ101,'EMP ADQ'!D:D,'EMP ADQ'!$Y$12,'EMP ADQ'!H:H,'13'!$G$10,'EMP ADQ'!Q:Q,1,'EMP ADQ'!L:L,'13'!$CD$39,'EMP ADQ'!M:M,'13'!$M$10)</f>
        <v>0</v>
      </c>
      <c r="AU101" s="380">
        <f>SUMIFS('EMP ADQ'!G:G,'EMP ADQ'!K:K,AQ101,'EMP ADQ'!D:D,'EMP ADQ'!$Y$13,'EMP ADQ'!H:H,'13'!$G$10,'EMP ADQ'!Q:Q,1,'EMP ADQ'!L:L,'13'!$CD$39,'EMP ADQ'!M:M,'13'!$M$10)</f>
        <v>0</v>
      </c>
      <c r="AV101" s="380">
        <f>SUMIFS('EMP CON'!G:G,'EMP CON'!K:K,AQ101,'EMP CON'!D:D,'EMP CON'!$Y$12,'EMP CON'!H:H,'13'!$G$10,'EMP CON'!Q:Q,1,'EMP CON'!L:L,'13'!$CD$39,'EMP CON'!M:M,'13'!$M$10)</f>
        <v>0</v>
      </c>
      <c r="AW101" s="380">
        <f>SUMIFS('EMP CON'!G:G,'EMP CON'!K:K,AQ101,'EMP CON'!D:D,'EMP CON'!$Y$13,'EMP CON'!H:H,'13'!$G$10,'EMP CON'!Q:Q,1,'EMP CON'!L:L,'13'!$CD$39,'EMP CON'!M:M,'13'!$M$10)</f>
        <v>0</v>
      </c>
      <c r="AX101" s="380">
        <f>SUMIFS('PG CAR'!H:H,'PG CAR'!L:L,AQ101,'PG CAR'!I:I,'13'!$G$10,'PG CAR'!S:S,1,'PG CAR'!M:M,'13'!$CD$39,'PG CAR'!N:N,'13'!$M$10)</f>
        <v>0</v>
      </c>
      <c r="AY101" s="380">
        <f>SUMIFS(TRANS!F:F,TRANS!J:J,AQ101,TRANS!D:D,'13'!$G$10,TRANS!O:O,1,TRANS!K:K,'13'!$CD$39,TRANS!L:L,'13'!$M$10)</f>
        <v>0</v>
      </c>
      <c r="AZ101" s="380">
        <f>SUMIFS(TRANS!F:F,TRANS!J:J,AQ101,TRANS!G:G,'13'!$G$10,TRANS!O:O,1,TRANS!K:K,'13'!$CD$39,TRANS!L:L,'13'!$M$10)</f>
        <v>0</v>
      </c>
      <c r="BC101" s="382">
        <v>30</v>
      </c>
      <c r="BD101" s="380">
        <f>SUMIFS(DES!F:F,DES!J:J,AQ101,DES!Q:Q,1,DES!K:K,'13'!$CD$39,DES!L:L,'13'!$M$10,DES!P:P,1)</f>
        <v>0</v>
      </c>
      <c r="BE101" s="380">
        <f>SUMIFS(REC!F:F,REC!J:J,AQ101,REC!Q:Q,1,REC!K:K,'13'!$CD$39,REC!L:L,'13'!$M$10,REC!P:P,1)</f>
        <v>0</v>
      </c>
      <c r="BF101" s="380">
        <f>SUMIFS('EMP ADQ'!G:G,'EMP ADQ'!K:K,AQ101,'EMP ADQ'!D:D,'EMP ADQ'!$Y$12,'EMP ADQ'!Q:Q,1,'EMP ADQ'!L:L,'13'!$CD$39,'EMP ADQ'!M:M,'13'!$M$10,'EMP ADQ'!P:P,1)</f>
        <v>0</v>
      </c>
      <c r="BG101" s="380">
        <f>SUMIFS('EMP ADQ'!G:G,'EMP ADQ'!K:K,AQ101,'EMP ADQ'!D:D,'EMP ADQ'!$Y$13,'EMP ADQ'!Q:Q,1,'EMP ADQ'!L:L,'13'!$CD$39,'EMP ADQ'!M:M,'13'!$M$10,'EMP ADQ'!P:P,1)</f>
        <v>0</v>
      </c>
      <c r="BH101" s="380">
        <f>SUMIFS('EMP CON'!G:G,'EMP CON'!K:K,AQ101,'EMP CON'!D:D,'EMP CON'!$Y$12,'EMP CON'!Q:Q,1,'EMP CON'!L:L,'13'!$CD$39,'EMP CON'!M:M,'13'!$M$10,'EMP CON'!P:P,1)</f>
        <v>0</v>
      </c>
      <c r="BI101" s="380">
        <f>SUMIFS('EMP CON'!G:G,'EMP CON'!K:K,AQ101,'EMP CON'!D:D,'EMP CON'!$Y$13,'EMP CON'!Q:Q,1,'EMP CON'!L:L,'13'!$CD$39,'EMP CON'!M:M,'13'!$M$10,'EMP CON'!P:P,1)</f>
        <v>0</v>
      </c>
      <c r="BJ101" s="380">
        <f>SUMIFS('PG CAR'!H:H,'PG CAR'!L:L,AQ101,'PG CAR'!S:S,1,'PG CAR'!M:M,'13'!$CD$39,'PG CAR'!N:N,'13'!$M$10,'PG CAR'!R:R,1)</f>
        <v>0</v>
      </c>
      <c r="BK101" s="380"/>
      <c r="BL101" s="380"/>
      <c r="BO101" s="382">
        <v>30</v>
      </c>
      <c r="BP101" s="380">
        <f t="shared" si="14"/>
        <v>0</v>
      </c>
      <c r="BQ101" s="380">
        <f t="shared" si="14"/>
        <v>0</v>
      </c>
      <c r="BR101" s="380">
        <f t="shared" si="14"/>
        <v>0</v>
      </c>
      <c r="BS101" s="380">
        <f t="shared" si="14"/>
        <v>0</v>
      </c>
      <c r="BT101" s="380">
        <f t="shared" si="14"/>
        <v>0</v>
      </c>
      <c r="BU101" s="380">
        <f t="shared" si="14"/>
        <v>0</v>
      </c>
      <c r="BV101" s="380">
        <f t="shared" si="14"/>
        <v>0</v>
      </c>
      <c r="BW101" s="380">
        <f t="shared" si="13"/>
        <v>0</v>
      </c>
      <c r="BX101" s="380">
        <f t="shared" si="13"/>
        <v>0</v>
      </c>
    </row>
    <row r="102" spans="2:76" x14ac:dyDescent="0.25">
      <c r="B102" s="264"/>
      <c r="C102" s="264"/>
      <c r="D102" s="264"/>
      <c r="E102" s="264"/>
      <c r="F102" s="264"/>
      <c r="G102" s="264"/>
      <c r="H102" s="264"/>
      <c r="I102" s="264"/>
      <c r="J102" s="264"/>
      <c r="K102" s="264"/>
      <c r="L102" s="264"/>
      <c r="M102" s="264"/>
      <c r="N102" s="264"/>
      <c r="O102" s="264"/>
      <c r="P102" s="264"/>
      <c r="Q102" s="264"/>
      <c r="R102" s="264"/>
      <c r="S102" s="264"/>
      <c r="T102" s="264"/>
      <c r="U102" s="264"/>
      <c r="V102" s="264"/>
      <c r="W102" s="264"/>
      <c r="X102" s="264"/>
      <c r="Y102" s="264"/>
      <c r="Z102" s="264"/>
      <c r="AA102" s="264"/>
      <c r="AB102" s="264"/>
      <c r="AC102" s="264"/>
      <c r="AD102" s="264"/>
      <c r="AE102" s="264"/>
      <c r="AF102" s="264"/>
      <c r="AQ102" s="382">
        <v>31</v>
      </c>
      <c r="AR102" s="380">
        <f>SUMIFS(DES!F:F,DES!J:J,AQ102,DES!G:G,'13'!$G$10,DES!Q:Q,1,DES!K:K,'13'!$CD$39,DES!L:L,'13'!$M$10)</f>
        <v>0</v>
      </c>
      <c r="AS102" s="380">
        <f>SUMIFS(REC!F:F,REC!J:J,AQ102,REC!G:G,'13'!$G$10,REC!Q:Q,1,REC!K:K,'13'!$CD$39,REC!L:L,'13'!$M$10)</f>
        <v>0</v>
      </c>
      <c r="AT102" s="380">
        <f>SUMIFS('EMP ADQ'!G:G,'EMP ADQ'!K:K,AQ102,'EMP ADQ'!D:D,'EMP ADQ'!$Y$12,'EMP ADQ'!H:H,'13'!$G$10,'EMP ADQ'!Q:Q,1,'EMP ADQ'!L:L,'13'!$CD$39,'EMP ADQ'!M:M,'13'!$M$10)</f>
        <v>0</v>
      </c>
      <c r="AU102" s="380">
        <f>SUMIFS('EMP ADQ'!G:G,'EMP ADQ'!K:K,AQ102,'EMP ADQ'!D:D,'EMP ADQ'!$Y$13,'EMP ADQ'!H:H,'13'!$G$10,'EMP ADQ'!Q:Q,1,'EMP ADQ'!L:L,'13'!$CD$39,'EMP ADQ'!M:M,'13'!$M$10)</f>
        <v>0</v>
      </c>
      <c r="AV102" s="380">
        <f>SUMIFS('EMP CON'!G:G,'EMP CON'!K:K,AQ102,'EMP CON'!D:D,'EMP CON'!$Y$12,'EMP CON'!H:H,'13'!$G$10,'EMP CON'!Q:Q,1,'EMP CON'!L:L,'13'!$CD$39,'EMP CON'!M:M,'13'!$M$10)</f>
        <v>0</v>
      </c>
      <c r="AW102" s="380">
        <f>SUMIFS('EMP CON'!G:G,'EMP CON'!K:K,AQ102,'EMP CON'!D:D,'EMP CON'!$Y$13,'EMP CON'!H:H,'13'!$G$10,'EMP CON'!Q:Q,1,'EMP CON'!L:L,'13'!$CD$39,'EMP CON'!M:M,'13'!$M$10)</f>
        <v>0</v>
      </c>
      <c r="AX102" s="380">
        <f>SUMIFS('PG CAR'!H:H,'PG CAR'!L:L,AQ102,'PG CAR'!I:I,'13'!$G$10,'PG CAR'!S:S,1,'PG CAR'!M:M,'13'!$CD$39,'PG CAR'!N:N,'13'!$M$10)</f>
        <v>0</v>
      </c>
      <c r="AY102" s="380">
        <f>SUMIFS(TRANS!F:F,TRANS!J:J,AQ102,TRANS!D:D,'13'!$G$10,TRANS!O:O,1,TRANS!K:K,'13'!$CD$39,TRANS!L:L,'13'!$M$10)</f>
        <v>0</v>
      </c>
      <c r="AZ102" s="380">
        <f>SUMIFS(TRANS!F:F,TRANS!J:J,AQ102,TRANS!G:G,'13'!$G$10,TRANS!O:O,1,TRANS!K:K,'13'!$CD$39,TRANS!L:L,'13'!$M$10)</f>
        <v>0</v>
      </c>
      <c r="BC102" s="382">
        <v>31</v>
      </c>
      <c r="BD102" s="380">
        <f>SUMIFS(DES!F:F,DES!J:J,AQ102,DES!Q:Q,1,DES!K:K,'13'!$CD$39,DES!L:L,'13'!$M$10,DES!P:P,1)</f>
        <v>0</v>
      </c>
      <c r="BE102" s="380">
        <f>SUMIFS(REC!F:F,REC!J:J,AQ102,REC!Q:Q,1,REC!K:K,'13'!$CD$39,REC!L:L,'13'!$M$10,REC!P:P,1)</f>
        <v>0</v>
      </c>
      <c r="BF102" s="380">
        <f>SUMIFS('EMP ADQ'!G:G,'EMP ADQ'!K:K,AQ102,'EMP ADQ'!D:D,'EMP ADQ'!$Y$12,'EMP ADQ'!Q:Q,1,'EMP ADQ'!L:L,'13'!$CD$39,'EMP ADQ'!M:M,'13'!$M$10,'EMP ADQ'!P:P,1)</f>
        <v>0</v>
      </c>
      <c r="BG102" s="380">
        <f>SUMIFS('EMP ADQ'!G:G,'EMP ADQ'!K:K,AQ102,'EMP ADQ'!D:D,'EMP ADQ'!$Y$13,'EMP ADQ'!Q:Q,1,'EMP ADQ'!L:L,'13'!$CD$39,'EMP ADQ'!M:M,'13'!$M$10,'EMP ADQ'!P:P,1)</f>
        <v>0</v>
      </c>
      <c r="BH102" s="380">
        <f>SUMIFS('EMP CON'!G:G,'EMP CON'!K:K,AQ102,'EMP CON'!D:D,'EMP CON'!$Y$12,'EMP CON'!Q:Q,1,'EMP CON'!L:L,'13'!$CD$39,'EMP CON'!M:M,'13'!$M$10,'EMP CON'!P:P,1)</f>
        <v>0</v>
      </c>
      <c r="BI102" s="380">
        <f>SUMIFS('EMP CON'!G:G,'EMP CON'!K:K,AQ102,'EMP CON'!D:D,'EMP CON'!$Y$13,'EMP CON'!Q:Q,1,'EMP CON'!L:L,'13'!$CD$39,'EMP CON'!M:M,'13'!$M$10,'EMP CON'!P:P,1)</f>
        <v>0</v>
      </c>
      <c r="BJ102" s="380">
        <f>SUMIFS('PG CAR'!H:H,'PG CAR'!L:L,AQ102,'PG CAR'!S:S,1,'PG CAR'!M:M,'13'!$CD$39,'PG CAR'!N:N,'13'!$M$10,'PG CAR'!R:R,1)</f>
        <v>0</v>
      </c>
      <c r="BK102" s="380"/>
      <c r="BL102" s="380"/>
      <c r="BO102" s="382">
        <v>31</v>
      </c>
      <c r="BP102" s="380">
        <f t="shared" si="14"/>
        <v>0</v>
      </c>
      <c r="BQ102" s="380">
        <f t="shared" si="14"/>
        <v>0</v>
      </c>
      <c r="BR102" s="380">
        <f t="shared" si="14"/>
        <v>0</v>
      </c>
      <c r="BS102" s="380">
        <f t="shared" si="14"/>
        <v>0</v>
      </c>
      <c r="BT102" s="380">
        <f t="shared" si="14"/>
        <v>0</v>
      </c>
      <c r="BU102" s="380">
        <f t="shared" si="14"/>
        <v>0</v>
      </c>
      <c r="BV102" s="380">
        <f t="shared" si="14"/>
        <v>0</v>
      </c>
      <c r="BW102" s="380">
        <f t="shared" si="13"/>
        <v>0</v>
      </c>
      <c r="BX102" s="380">
        <f t="shared" si="13"/>
        <v>0</v>
      </c>
    </row>
    <row r="103" spans="2:76" x14ac:dyDescent="0.25">
      <c r="B103" s="264"/>
      <c r="C103" s="264"/>
      <c r="D103" s="264"/>
      <c r="E103" s="264"/>
      <c r="F103" s="264"/>
      <c r="G103" s="264"/>
      <c r="H103" s="264"/>
      <c r="I103" s="264"/>
      <c r="J103" s="264"/>
      <c r="K103" s="264"/>
      <c r="L103" s="264"/>
      <c r="M103" s="264"/>
      <c r="N103" s="264"/>
      <c r="O103" s="264"/>
      <c r="P103" s="264"/>
      <c r="Q103" s="264"/>
      <c r="R103" s="264"/>
      <c r="S103" s="264"/>
      <c r="T103" s="264"/>
      <c r="U103" s="264"/>
      <c r="V103" s="264"/>
      <c r="W103" s="264"/>
      <c r="X103" s="264"/>
      <c r="Y103" s="264"/>
      <c r="Z103" s="264"/>
      <c r="AA103" s="264"/>
      <c r="AB103" s="264"/>
      <c r="AC103" s="264"/>
      <c r="AD103" s="264"/>
      <c r="AE103" s="264"/>
      <c r="AF103" s="264"/>
    </row>
    <row r="104" spans="2:76" x14ac:dyDescent="0.25">
      <c r="B104" s="264"/>
      <c r="C104" s="264"/>
      <c r="D104" s="264"/>
      <c r="E104" s="264"/>
      <c r="F104" s="264"/>
      <c r="G104" s="264"/>
      <c r="H104" s="264"/>
      <c r="I104" s="264"/>
      <c r="J104" s="264"/>
      <c r="K104" s="264"/>
      <c r="L104" s="264"/>
      <c r="M104" s="264"/>
      <c r="N104" s="264"/>
      <c r="O104" s="264"/>
      <c r="P104" s="264"/>
      <c r="Q104" s="264"/>
      <c r="R104" s="264"/>
      <c r="S104" s="264"/>
      <c r="T104" s="264"/>
      <c r="U104" s="264"/>
      <c r="V104" s="264"/>
      <c r="W104" s="264"/>
      <c r="X104" s="264"/>
      <c r="Y104" s="264"/>
      <c r="Z104" s="264"/>
      <c r="AA104" s="264"/>
      <c r="AB104" s="264"/>
      <c r="AC104" s="264"/>
      <c r="AD104" s="264"/>
      <c r="AE104" s="264"/>
      <c r="AF104" s="264"/>
    </row>
    <row r="105" spans="2:76" x14ac:dyDescent="0.25">
      <c r="B105" s="264"/>
      <c r="C105" s="264"/>
      <c r="D105" s="264"/>
      <c r="E105" s="264"/>
      <c r="F105" s="264"/>
      <c r="G105" s="264"/>
      <c r="H105" s="264"/>
      <c r="I105" s="264"/>
      <c r="J105" s="264"/>
      <c r="K105" s="264"/>
      <c r="L105" s="264"/>
      <c r="M105" s="264"/>
      <c r="N105" s="264"/>
      <c r="O105" s="264"/>
      <c r="P105" s="264"/>
      <c r="Q105" s="264"/>
      <c r="R105" s="264"/>
      <c r="S105" s="264"/>
      <c r="T105" s="264"/>
      <c r="U105" s="264"/>
      <c r="V105" s="264"/>
      <c r="W105" s="264"/>
      <c r="X105" s="264"/>
      <c r="Y105" s="264"/>
      <c r="Z105" s="264"/>
      <c r="AA105" s="264"/>
      <c r="AB105" s="264"/>
      <c r="AC105" s="264"/>
      <c r="AD105" s="264"/>
      <c r="AE105" s="264"/>
      <c r="AF105" s="264"/>
    </row>
    <row r="106" spans="2:76" x14ac:dyDescent="0.25">
      <c r="B106" s="264"/>
      <c r="C106" s="264"/>
      <c r="D106" s="264"/>
      <c r="E106" s="264"/>
      <c r="F106" s="264"/>
      <c r="G106" s="264"/>
      <c r="H106" s="264"/>
      <c r="I106" s="264"/>
      <c r="J106" s="264"/>
      <c r="K106" s="264"/>
      <c r="L106" s="264"/>
      <c r="M106" s="264"/>
      <c r="N106" s="264"/>
      <c r="O106" s="264"/>
      <c r="P106" s="264"/>
      <c r="Q106" s="264"/>
      <c r="R106" s="264"/>
      <c r="S106" s="264"/>
      <c r="T106" s="264"/>
      <c r="U106" s="264"/>
      <c r="V106" s="264"/>
      <c r="W106" s="264"/>
      <c r="X106" s="264"/>
      <c r="Y106" s="264"/>
      <c r="Z106" s="264"/>
      <c r="AA106" s="264"/>
      <c r="AB106" s="264"/>
      <c r="AC106" s="264"/>
      <c r="AD106" s="264"/>
      <c r="AE106" s="264"/>
      <c r="AF106" s="264"/>
      <c r="AQ106" s="382">
        <f>M10</f>
        <v>2019</v>
      </c>
      <c r="AR106" s="382">
        <v>1</v>
      </c>
      <c r="AS106" s="382">
        <v>2</v>
      </c>
      <c r="AT106" s="382">
        <v>3</v>
      </c>
      <c r="AU106" s="382">
        <v>4</v>
      </c>
      <c r="AV106" s="382">
        <v>5</v>
      </c>
      <c r="AW106" s="382">
        <v>6</v>
      </c>
      <c r="AX106" s="382">
        <v>7</v>
      </c>
      <c r="AY106" s="382">
        <v>8</v>
      </c>
      <c r="AZ106" s="382">
        <v>9</v>
      </c>
      <c r="BA106" s="382">
        <v>10</v>
      </c>
      <c r="BB106" s="382">
        <v>11</v>
      </c>
      <c r="BC106" s="382">
        <v>12</v>
      </c>
    </row>
    <row r="107" spans="2:76" x14ac:dyDescent="0.25">
      <c r="B107" s="264"/>
      <c r="C107" s="264"/>
      <c r="D107" s="264"/>
      <c r="E107" s="264"/>
      <c r="F107" s="264"/>
      <c r="G107" s="264"/>
      <c r="H107" s="264"/>
      <c r="I107" s="264"/>
      <c r="J107" s="264"/>
      <c r="K107" s="264"/>
      <c r="L107" s="264"/>
      <c r="M107" s="264"/>
      <c r="N107" s="264"/>
      <c r="O107" s="264"/>
      <c r="P107" s="264"/>
      <c r="Q107" s="264"/>
      <c r="R107" s="264"/>
      <c r="S107" s="264"/>
      <c r="T107" s="264"/>
      <c r="U107" s="264"/>
      <c r="V107" s="264"/>
      <c r="W107" s="264"/>
      <c r="X107" s="264"/>
      <c r="Y107" s="264"/>
      <c r="Z107" s="264"/>
      <c r="AA107" s="264"/>
      <c r="AB107" s="264"/>
      <c r="AC107" s="264"/>
      <c r="AD107" s="264"/>
      <c r="AE107" s="264"/>
      <c r="AF107" s="264"/>
      <c r="AQ107" s="382" t="s">
        <v>110</v>
      </c>
      <c r="AR107" s="380">
        <f>SUMIFS(AR13:AR63,AQ13:AQ63,M10)</f>
        <v>6456.0699999999924</v>
      </c>
      <c r="AS107" s="380">
        <f>AR107-AR108+AR109+AR110-AR111-AR112+AR113-AR114-AR115+AR116</f>
        <v>7642.0699999999924</v>
      </c>
      <c r="AT107" s="380">
        <f t="shared" ref="AT107:BC107" si="15">AS107-AS108+AS109+AS110-AS111-AS112+AS113-AS114-AS115+AS116</f>
        <v>5988.6999999999925</v>
      </c>
      <c r="AU107" s="380">
        <f t="shared" si="15"/>
        <v>5538.6999999999916</v>
      </c>
      <c r="AV107" s="380">
        <f t="shared" si="15"/>
        <v>5466.9399999999914</v>
      </c>
      <c r="AW107" s="380">
        <f t="shared" si="15"/>
        <v>5360.6699999999919</v>
      </c>
      <c r="AX107" s="380">
        <f t="shared" si="15"/>
        <v>6134.2099999999909</v>
      </c>
      <c r="AY107" s="380">
        <f t="shared" si="15"/>
        <v>7491.9899999999907</v>
      </c>
      <c r="AZ107" s="380">
        <f t="shared" si="15"/>
        <v>4865.1199999999908</v>
      </c>
      <c r="BA107" s="380">
        <f t="shared" si="15"/>
        <v>5679.2599999999911</v>
      </c>
      <c r="BB107" s="380">
        <f t="shared" si="15"/>
        <v>4634.9399999999914</v>
      </c>
      <c r="BC107" s="380">
        <f t="shared" si="15"/>
        <v>4765.0699999999915</v>
      </c>
    </row>
    <row r="108" spans="2:76" x14ac:dyDescent="0.25">
      <c r="B108" s="264"/>
      <c r="C108" s="264"/>
      <c r="D108" s="264"/>
      <c r="E108" s="264"/>
      <c r="F108" s="264"/>
      <c r="G108" s="264"/>
      <c r="H108" s="264"/>
      <c r="I108" s="264"/>
      <c r="J108" s="264"/>
      <c r="K108" s="264"/>
      <c r="L108" s="264"/>
      <c r="M108" s="264"/>
      <c r="N108" s="264"/>
      <c r="O108" s="264"/>
      <c r="P108" s="264"/>
      <c r="Q108" s="264"/>
      <c r="R108" s="264"/>
      <c r="S108" s="264"/>
      <c r="T108" s="264"/>
      <c r="U108" s="264"/>
      <c r="V108" s="264"/>
      <c r="W108" s="264"/>
      <c r="X108" s="264"/>
      <c r="Y108" s="264"/>
      <c r="Z108" s="264"/>
      <c r="AA108" s="264"/>
      <c r="AB108" s="264"/>
      <c r="AC108" s="264"/>
      <c r="AD108" s="264"/>
      <c r="AE108" s="264"/>
      <c r="AF108" s="264"/>
      <c r="AQ108" s="379" t="s">
        <v>70</v>
      </c>
      <c r="AR108" s="380">
        <f>SUMIFS(DES!$F:$F,DES!$L:$L,$AQ$106,DES!$G:$G,'13'!$G$10,DES!$Q:$Q,1,DES!$K:$K,'13'!AR106)</f>
        <v>4244.8999999999996</v>
      </c>
      <c r="AS108" s="380">
        <f>SUMIFS(DES!$F:$F,DES!$L:$L,$AQ$106,DES!$G:$G,'13'!$G$10,DES!$Q:$Q,1,DES!$K:$K,'13'!AS106)</f>
        <v>2045.3700000000001</v>
      </c>
      <c r="AT108" s="380">
        <f>SUMIFS(DES!$F:$F,DES!$L:$L,$AQ$106,DES!$G:$G,'13'!$G$10,DES!$Q:$Q,1,DES!$K:$K,'13'!AT106)</f>
        <v>4524.1000000000004</v>
      </c>
      <c r="AU108" s="380">
        <f>SUMIFS(DES!$F:$F,DES!$L:$L,$AQ$106,DES!$G:$G,'13'!$G$10,DES!$Q:$Q,1,DES!$K:$K,'13'!AU106)</f>
        <v>3741.76</v>
      </c>
      <c r="AV108" s="380">
        <f>SUMIFS(DES!$F:$F,DES!$L:$L,$AQ$106,DES!$G:$G,'13'!$G$10,DES!$Q:$Q,1,DES!$K:$K,'13'!AV106)</f>
        <v>4454.2699999999995</v>
      </c>
      <c r="AW108" s="380">
        <f>SUMIFS(DES!$F:$F,DES!$L:$L,$AQ$106,DES!$G:$G,'13'!$G$10,DES!$Q:$Q,1,DES!$K:$K,'13'!AW106)</f>
        <v>4981.6200000000008</v>
      </c>
      <c r="AX108" s="380">
        <f>SUMIFS(DES!$F:$F,DES!$L:$L,$AQ$106,DES!$G:$G,'13'!$G$10,DES!$Q:$Q,1,DES!$K:$K,'13'!AX106)</f>
        <v>2697.06</v>
      </c>
      <c r="AY108" s="380">
        <f>SUMIFS(DES!$F:$F,DES!$L:$L,$AQ$106,DES!$G:$G,'13'!$G$10,DES!$Q:$Q,1,DES!$K:$K,'13'!AY106)</f>
        <v>2841.87</v>
      </c>
      <c r="AZ108" s="380">
        <f>SUMIFS(DES!$F:$F,DES!$L:$L,$AQ$106,DES!$G:$G,'13'!$G$10,DES!$Q:$Q,1,DES!$K:$K,'13'!AZ106)</f>
        <v>3185.8599999999997</v>
      </c>
      <c r="BA108" s="380">
        <f>SUMIFS(DES!$F:$F,DES!$L:$L,$AQ$106,DES!$G:$G,'13'!$G$10,DES!$Q:$Q,1,DES!$K:$K,'13'!BA106)</f>
        <v>2644.3199999999997</v>
      </c>
      <c r="BB108" s="380">
        <f>SUMIFS(DES!$F:$F,DES!$L:$L,$AQ$106,DES!$G:$G,'13'!$G$10,DES!$Q:$Q,1,DES!$K:$K,'13'!BB106)</f>
        <v>2872.94</v>
      </c>
      <c r="BC108" s="380">
        <f>SUMIFS(DES!$F:$F,DES!$L:$L,$AQ$106,DES!$G:$G,'13'!$G$10,DES!$Q:$Q,1,DES!$K:$K,'13'!BC106)</f>
        <v>2605.7199999999998</v>
      </c>
    </row>
    <row r="109" spans="2:76" x14ac:dyDescent="0.25">
      <c r="B109" s="264"/>
      <c r="C109" s="264"/>
      <c r="D109" s="264"/>
      <c r="E109" s="264"/>
      <c r="F109" s="264"/>
      <c r="G109" s="264"/>
      <c r="H109" s="264"/>
      <c r="I109" s="264"/>
      <c r="J109" s="264"/>
      <c r="K109" s="264"/>
      <c r="L109" s="264"/>
      <c r="M109" s="264"/>
      <c r="N109" s="264"/>
      <c r="O109" s="264"/>
      <c r="P109" s="264"/>
      <c r="Q109" s="264"/>
      <c r="R109" s="264"/>
      <c r="S109" s="264"/>
      <c r="T109" s="264"/>
      <c r="U109" s="264"/>
      <c r="V109" s="264"/>
      <c r="W109" s="264"/>
      <c r="X109" s="264"/>
      <c r="Y109" s="264"/>
      <c r="Z109" s="264"/>
      <c r="AA109" s="264"/>
      <c r="AB109" s="264"/>
      <c r="AC109" s="264"/>
      <c r="AD109" s="264"/>
      <c r="AE109" s="264"/>
      <c r="AF109" s="264"/>
      <c r="AQ109" s="379" t="s">
        <v>69</v>
      </c>
      <c r="AR109" s="380">
        <f>SUMIFS(REC!$F:$F,REC!$L:$L,$AQ$106,REC!$G:$G,'13'!$G$10,REC!$Q:$Q,1,REC!$K:$K,'13'!AR106)</f>
        <v>1030</v>
      </c>
      <c r="AS109" s="380">
        <f>SUMIFS(REC!$F:$F,REC!$L:$L,$AQ$106,REC!$G:$G,'13'!$G$10,REC!$Q:$Q,1,REC!$K:$K,'13'!AS106)</f>
        <v>2000</v>
      </c>
      <c r="AT109" s="380">
        <f>SUMIFS(REC!$F:$F,REC!$L:$L,$AQ$106,REC!$G:$G,'13'!$G$10,REC!$Q:$Q,1,REC!$K:$K,'13'!AT106)</f>
        <v>0</v>
      </c>
      <c r="AU109" s="380">
        <f>SUMIFS(REC!$F:$F,REC!$L:$L,$AQ$106,REC!$G:$G,'13'!$G$10,REC!$Q:$Q,1,REC!$K:$K,'13'!AU106)</f>
        <v>2100</v>
      </c>
      <c r="AV109" s="380">
        <f>SUMIFS(REC!$F:$F,REC!$L:$L,$AQ$106,REC!$G:$G,'13'!$G$10,REC!$Q:$Q,1,REC!$K:$K,'13'!AV106)</f>
        <v>1170</v>
      </c>
      <c r="AW109" s="380">
        <f>SUMIFS(REC!$F:$F,REC!$L:$L,$AQ$106,REC!$G:$G,'13'!$G$10,REC!$Q:$Q,1,REC!$K:$K,'13'!AW106)</f>
        <v>1000</v>
      </c>
      <c r="AX109" s="380">
        <f>SUMIFS(REC!$F:$F,REC!$L:$L,$AQ$106,REC!$G:$G,'13'!$G$10,REC!$Q:$Q,1,REC!$K:$K,'13'!AX106)</f>
        <v>1030</v>
      </c>
      <c r="AY109" s="380">
        <f>SUMIFS(REC!$F:$F,REC!$L:$L,$AQ$106,REC!$G:$G,'13'!$G$10,REC!$Q:$Q,1,REC!$K:$K,'13'!AY106)</f>
        <v>1000</v>
      </c>
      <c r="AZ109" s="380">
        <f>SUMIFS(REC!$F:$F,REC!$L:$L,$AQ$106,REC!$G:$G,'13'!$G$10,REC!$Q:$Q,1,REC!$K:$K,'13'!AZ106)</f>
        <v>0</v>
      </c>
      <c r="BA109" s="380">
        <f>SUMIFS(REC!$F:$F,REC!$L:$L,$AQ$106,REC!$G:$G,'13'!$G$10,REC!$Q:$Q,1,REC!$K:$K,'13'!BA106)</f>
        <v>0</v>
      </c>
      <c r="BB109" s="380">
        <f>SUMIFS(REC!$F:$F,REC!$L:$L,$AQ$106,REC!$G:$G,'13'!$G$10,REC!$Q:$Q,1,REC!$K:$K,'13'!BB106)</f>
        <v>750</v>
      </c>
      <c r="BC109" s="380">
        <f>SUMIFS(REC!$F:$F,REC!$L:$L,$AQ$106,REC!$G:$G,'13'!$G$10,REC!$Q:$Q,1,REC!$K:$K,'13'!BC106)</f>
        <v>0</v>
      </c>
    </row>
    <row r="110" spans="2:76" x14ac:dyDescent="0.25">
      <c r="B110" s="264"/>
      <c r="C110" s="264"/>
      <c r="D110" s="264"/>
      <c r="E110" s="264"/>
      <c r="F110" s="264"/>
      <c r="G110" s="264"/>
      <c r="H110" s="264"/>
      <c r="I110" s="264"/>
      <c r="J110" s="264"/>
      <c r="K110" s="264"/>
      <c r="L110" s="264"/>
      <c r="M110" s="264"/>
      <c r="N110" s="264"/>
      <c r="O110" s="264"/>
      <c r="P110" s="264"/>
      <c r="Q110" s="264"/>
      <c r="R110" s="264"/>
      <c r="S110" s="264"/>
      <c r="T110" s="264"/>
      <c r="U110" s="264"/>
      <c r="V110" s="264"/>
      <c r="W110" s="264"/>
      <c r="X110" s="264"/>
      <c r="Y110" s="264"/>
      <c r="Z110" s="264"/>
      <c r="AA110" s="264"/>
      <c r="AB110" s="264"/>
      <c r="AC110" s="264"/>
      <c r="AD110" s="264"/>
      <c r="AE110" s="264"/>
      <c r="AF110" s="264"/>
      <c r="AQ110" s="379" t="s">
        <v>87</v>
      </c>
      <c r="AR110" s="380">
        <f>SUMIFS('EMP ADQ'!$G:$G,'EMP ADQ'!$M:$M,$AQ$106,'EMP ADQ'!$D:$D,'EMP ADQ'!$Y$12,'EMP ADQ'!$H:$H,'13'!$G$10,'EMP ADQ'!$Q:$Q,1,'EMP ADQ'!$L:$L,'13'!AR106)</f>
        <v>300</v>
      </c>
      <c r="AS110" s="380">
        <f>SUMIFS('EMP ADQ'!$G:$G,'EMP ADQ'!$M:$M,$AQ$106,'EMP ADQ'!$D:$D,'EMP ADQ'!$Y$12,'EMP ADQ'!$H:$H,'13'!$G$10,'EMP ADQ'!$Q:$Q,1,'EMP ADQ'!$L:$L,'13'!AS106)</f>
        <v>0</v>
      </c>
      <c r="AT110" s="380">
        <f>SUMIFS('EMP ADQ'!$G:$G,'EMP ADQ'!$M:$M,$AQ$106,'EMP ADQ'!$D:$D,'EMP ADQ'!$Y$12,'EMP ADQ'!$H:$H,'13'!$G$10,'EMP ADQ'!$Q:$Q,1,'EMP ADQ'!$L:$L,'13'!AT106)</f>
        <v>680</v>
      </c>
      <c r="AU110" s="380">
        <f>SUMIFS('EMP ADQ'!$G:$G,'EMP ADQ'!$M:$M,$AQ$106,'EMP ADQ'!$D:$D,'EMP ADQ'!$Y$12,'EMP ADQ'!$H:$H,'13'!$G$10,'EMP ADQ'!$Q:$Q,1,'EMP ADQ'!$L:$L,'13'!AU106)</f>
        <v>1415</v>
      </c>
      <c r="AV110" s="380">
        <f>SUMIFS('EMP ADQ'!$G:$G,'EMP ADQ'!$M:$M,$AQ$106,'EMP ADQ'!$D:$D,'EMP ADQ'!$Y$12,'EMP ADQ'!$H:$H,'13'!$G$10,'EMP ADQ'!$Q:$Q,1,'EMP ADQ'!$L:$L,'13'!AV106)</f>
        <v>550</v>
      </c>
      <c r="AW110" s="380">
        <f>SUMIFS('EMP ADQ'!$G:$G,'EMP ADQ'!$M:$M,$AQ$106,'EMP ADQ'!$D:$D,'EMP ADQ'!$Y$12,'EMP ADQ'!$H:$H,'13'!$G$10,'EMP ADQ'!$Q:$Q,1,'EMP ADQ'!$L:$L,'13'!AW106)</f>
        <v>700</v>
      </c>
      <c r="AX110" s="380">
        <f>SUMIFS('EMP ADQ'!$G:$G,'EMP ADQ'!$M:$M,$AQ$106,'EMP ADQ'!$D:$D,'EMP ADQ'!$Y$12,'EMP ADQ'!$H:$H,'13'!$G$10,'EMP ADQ'!$Q:$Q,1,'EMP ADQ'!$L:$L,'13'!AX106)</f>
        <v>0</v>
      </c>
      <c r="AY110" s="380">
        <f>SUMIFS('EMP ADQ'!$G:$G,'EMP ADQ'!$M:$M,$AQ$106,'EMP ADQ'!$D:$D,'EMP ADQ'!$Y$12,'EMP ADQ'!$H:$H,'13'!$G$10,'EMP ADQ'!$Q:$Q,1,'EMP ADQ'!$L:$L,'13'!AY106)</f>
        <v>150</v>
      </c>
      <c r="AZ110" s="380">
        <f>SUMIFS('EMP ADQ'!$G:$G,'EMP ADQ'!$M:$M,$AQ$106,'EMP ADQ'!$D:$D,'EMP ADQ'!$Y$12,'EMP ADQ'!$H:$H,'13'!$G$10,'EMP ADQ'!$Q:$Q,1,'EMP ADQ'!$L:$L,'13'!AZ106)</f>
        <v>0</v>
      </c>
      <c r="BA110" s="380">
        <f>SUMIFS('EMP ADQ'!$G:$G,'EMP ADQ'!$M:$M,$AQ$106,'EMP ADQ'!$D:$D,'EMP ADQ'!$Y$12,'EMP ADQ'!$H:$H,'13'!$G$10,'EMP ADQ'!$Q:$Q,1,'EMP ADQ'!$L:$L,'13'!BA106)</f>
        <v>523</v>
      </c>
      <c r="BB110" s="380">
        <f>SUMIFS('EMP ADQ'!$G:$G,'EMP ADQ'!$M:$M,$AQ$106,'EMP ADQ'!$D:$D,'EMP ADQ'!$Y$12,'EMP ADQ'!$H:$H,'13'!$G$10,'EMP ADQ'!$Q:$Q,1,'EMP ADQ'!$L:$L,'13'!BB106)</f>
        <v>250</v>
      </c>
      <c r="BC110" s="380">
        <f>SUMIFS('EMP ADQ'!$G:$G,'EMP ADQ'!$M:$M,$AQ$106,'EMP ADQ'!$D:$D,'EMP ADQ'!$Y$12,'EMP ADQ'!$H:$H,'13'!$G$10,'EMP ADQ'!$Q:$Q,1,'EMP ADQ'!$L:$L,'13'!BC106)</f>
        <v>400</v>
      </c>
    </row>
    <row r="111" spans="2:76" x14ac:dyDescent="0.25">
      <c r="B111" s="264"/>
      <c r="C111" s="264"/>
      <c r="D111" s="264"/>
      <c r="E111" s="264"/>
      <c r="F111" s="264"/>
      <c r="G111" s="264"/>
      <c r="H111" s="264"/>
      <c r="I111" s="264"/>
      <c r="J111" s="264"/>
      <c r="K111" s="264"/>
      <c r="L111" s="264"/>
      <c r="M111" s="264"/>
      <c r="N111" s="264"/>
      <c r="O111" s="264"/>
      <c r="P111" s="264"/>
      <c r="Q111" s="264"/>
      <c r="R111" s="264"/>
      <c r="S111" s="264"/>
      <c r="T111" s="264"/>
      <c r="U111" s="264"/>
      <c r="V111" s="264"/>
      <c r="W111" s="264"/>
      <c r="X111" s="264"/>
      <c r="Y111" s="264"/>
      <c r="Z111" s="264"/>
      <c r="AA111" s="264"/>
      <c r="AB111" s="264"/>
      <c r="AC111" s="264"/>
      <c r="AD111" s="264"/>
      <c r="AE111" s="264"/>
      <c r="AF111" s="264"/>
      <c r="AQ111" s="379" t="s">
        <v>103</v>
      </c>
      <c r="AR111" s="380">
        <f>SUMIFS('EMP ADQ'!$G:$G,'EMP ADQ'!$M:$M,$AQ$106,'EMP ADQ'!$D:$D,'EMP ADQ'!$Y$13,'EMP ADQ'!$H:$H,'13'!$G$10,'EMP ADQ'!$Q:$Q,1,'EMP ADQ'!$L:$L,'13'!AR106)</f>
        <v>850</v>
      </c>
      <c r="AS111" s="380">
        <f>SUMIFS('EMP ADQ'!$G:$G,'EMP ADQ'!$M:$M,$AQ$106,'EMP ADQ'!$D:$D,'EMP ADQ'!$Y$13,'EMP ADQ'!$H:$H,'13'!$G$10,'EMP ADQ'!$Q:$Q,1,'EMP ADQ'!$L:$L,'13'!AS106)</f>
        <v>850</v>
      </c>
      <c r="AT111" s="380">
        <f>SUMIFS('EMP ADQ'!$G:$G,'EMP ADQ'!$M:$M,$AQ$106,'EMP ADQ'!$D:$D,'EMP ADQ'!$Y$13,'EMP ADQ'!$H:$H,'13'!$G$10,'EMP ADQ'!$Q:$Q,1,'EMP ADQ'!$L:$L,'13'!AT106)</f>
        <v>0</v>
      </c>
      <c r="AU111" s="380">
        <f>SUMIFS('EMP ADQ'!$G:$G,'EMP ADQ'!$M:$M,$AQ$106,'EMP ADQ'!$D:$D,'EMP ADQ'!$Y$13,'EMP ADQ'!$H:$H,'13'!$G$10,'EMP ADQ'!$Q:$Q,1,'EMP ADQ'!$L:$L,'13'!AU106)</f>
        <v>1915</v>
      </c>
      <c r="AV111" s="380">
        <f>SUMIFS('EMP ADQ'!$G:$G,'EMP ADQ'!$M:$M,$AQ$106,'EMP ADQ'!$D:$D,'EMP ADQ'!$Y$13,'EMP ADQ'!$H:$H,'13'!$G$10,'EMP ADQ'!$Q:$Q,1,'EMP ADQ'!$L:$L,'13'!AV106)</f>
        <v>1545</v>
      </c>
      <c r="AW111" s="380">
        <f>SUMIFS('EMP ADQ'!$G:$G,'EMP ADQ'!$M:$M,$AQ$106,'EMP ADQ'!$D:$D,'EMP ADQ'!$Y$13,'EMP ADQ'!$H:$H,'13'!$G$10,'EMP ADQ'!$Q:$Q,1,'EMP ADQ'!$L:$L,'13'!AW106)</f>
        <v>1100</v>
      </c>
      <c r="AX111" s="380">
        <f>SUMIFS('EMP ADQ'!$G:$G,'EMP ADQ'!$M:$M,$AQ$106,'EMP ADQ'!$D:$D,'EMP ADQ'!$Y$13,'EMP ADQ'!$H:$H,'13'!$G$10,'EMP ADQ'!$Q:$Q,1,'EMP ADQ'!$L:$L,'13'!AX106)</f>
        <v>100</v>
      </c>
      <c r="AY111" s="380">
        <f>SUMIFS('EMP ADQ'!$G:$G,'EMP ADQ'!$M:$M,$AQ$106,'EMP ADQ'!$D:$D,'EMP ADQ'!$Y$13,'EMP ADQ'!$H:$H,'13'!$G$10,'EMP ADQ'!$Q:$Q,1,'EMP ADQ'!$L:$L,'13'!AY106)</f>
        <v>935</v>
      </c>
      <c r="AZ111" s="380">
        <f>SUMIFS('EMP ADQ'!$G:$G,'EMP ADQ'!$M:$M,$AQ$106,'EMP ADQ'!$D:$D,'EMP ADQ'!$Y$13,'EMP ADQ'!$H:$H,'13'!$G$10,'EMP ADQ'!$Q:$Q,1,'EMP ADQ'!$L:$L,'13'!AZ106)</f>
        <v>0</v>
      </c>
      <c r="BA111" s="380">
        <f>SUMIFS('EMP ADQ'!$G:$G,'EMP ADQ'!$M:$M,$AQ$106,'EMP ADQ'!$D:$D,'EMP ADQ'!$Y$13,'EMP ADQ'!$H:$H,'13'!$G$10,'EMP ADQ'!$Q:$Q,1,'EMP ADQ'!$L:$L,'13'!BA106)</f>
        <v>523</v>
      </c>
      <c r="BB111" s="380">
        <f>SUMIFS('EMP ADQ'!$G:$G,'EMP ADQ'!$M:$M,$AQ$106,'EMP ADQ'!$D:$D,'EMP ADQ'!$Y$13,'EMP ADQ'!$H:$H,'13'!$G$10,'EMP ADQ'!$Q:$Q,1,'EMP ADQ'!$L:$L,'13'!BB106)</f>
        <v>250</v>
      </c>
      <c r="BC111" s="380">
        <f>SUMIFS('EMP ADQ'!$G:$G,'EMP ADQ'!$M:$M,$AQ$106,'EMP ADQ'!$D:$D,'EMP ADQ'!$Y$13,'EMP ADQ'!$H:$H,'13'!$G$10,'EMP ADQ'!$Q:$Q,1,'EMP ADQ'!$L:$L,'13'!BC106)</f>
        <v>400</v>
      </c>
    </row>
    <row r="112" spans="2:76" x14ac:dyDescent="0.25">
      <c r="B112" s="264"/>
      <c r="C112" s="264"/>
      <c r="D112" s="264"/>
      <c r="E112" s="264"/>
      <c r="F112" s="264"/>
      <c r="G112" s="264"/>
      <c r="H112" s="264"/>
      <c r="I112" s="264"/>
      <c r="J112" s="264"/>
      <c r="K112" s="264"/>
      <c r="L112" s="264"/>
      <c r="M112" s="264"/>
      <c r="N112" s="264"/>
      <c r="O112" s="264"/>
      <c r="P112" s="264"/>
      <c r="Q112" s="264"/>
      <c r="R112" s="264"/>
      <c r="S112" s="264"/>
      <c r="T112" s="264"/>
      <c r="U112" s="264"/>
      <c r="V112" s="264"/>
      <c r="W112" s="264"/>
      <c r="X112" s="264"/>
      <c r="Y112" s="264"/>
      <c r="Z112" s="264"/>
      <c r="AA112" s="264"/>
      <c r="AB112" s="264"/>
      <c r="AC112" s="264"/>
      <c r="AD112" s="264"/>
      <c r="AE112" s="264"/>
      <c r="AF112" s="264"/>
      <c r="AQ112" s="379" t="s">
        <v>104</v>
      </c>
      <c r="AR112" s="380">
        <f>SUMIFS('EMP CON'!$G:$G,'EMP CON'!$M:$M,'13'!$AQ$106,'EMP CON'!$D:$D,'EMP CON'!$Y$12,'EMP CON'!$H:$H,'13'!$G$10,'EMP CON'!$Q:$Q,1,'EMP CON'!$L:$L,'13'!AR106)</f>
        <v>529.1</v>
      </c>
      <c r="AS112" s="380">
        <f>SUMIFS('EMP CON'!$G:$G,'EMP CON'!$M:$M,'13'!$AQ$106,'EMP CON'!$D:$D,'EMP CON'!$Y$12,'EMP CON'!$H:$H,'13'!$G$10,'EMP CON'!$Q:$Q,1,'EMP CON'!$L:$L,'13'!AS106)</f>
        <v>2393.7600000000002</v>
      </c>
      <c r="AT112" s="380">
        <f>SUMIFS('EMP CON'!$G:$G,'EMP CON'!$M:$M,'13'!$AQ$106,'EMP CON'!$D:$D,'EMP CON'!$Y$12,'EMP CON'!$H:$H,'13'!$G$10,'EMP CON'!$Q:$Q,1,'EMP CON'!$L:$L,'13'!AT106)</f>
        <v>325</v>
      </c>
      <c r="AU112" s="380">
        <f>SUMIFS('EMP CON'!$G:$G,'EMP CON'!$M:$M,'13'!$AQ$106,'EMP CON'!$D:$D,'EMP CON'!$Y$12,'EMP CON'!$H:$H,'13'!$G$10,'EMP CON'!$Q:$Q,1,'EMP CON'!$L:$L,'13'!AU106)</f>
        <v>110</v>
      </c>
      <c r="AV112" s="380">
        <f>SUMIFS('EMP CON'!$G:$G,'EMP CON'!$M:$M,'13'!$AQ$106,'EMP CON'!$D:$D,'EMP CON'!$Y$12,'EMP CON'!$H:$H,'13'!$G$10,'EMP CON'!$Q:$Q,1,'EMP CON'!$L:$L,'13'!AV106)</f>
        <v>324</v>
      </c>
      <c r="AW112" s="380">
        <f>SUMIFS('EMP CON'!$G:$G,'EMP CON'!$M:$M,'13'!$AQ$106,'EMP CON'!$D:$D,'EMP CON'!$Y$12,'EMP CON'!$H:$H,'13'!$G$10,'EMP CON'!$Q:$Q,1,'EMP CON'!$L:$L,'13'!AW106)</f>
        <v>304.84000000000003</v>
      </c>
      <c r="AX112" s="380">
        <f>SUMIFS('EMP CON'!$G:$G,'EMP CON'!$M:$M,'13'!$AQ$106,'EMP CON'!$D:$D,'EMP CON'!$Y$12,'EMP CON'!$H:$H,'13'!$G$10,'EMP CON'!$Q:$Q,1,'EMP CON'!$L:$L,'13'!AX106)</f>
        <v>110</v>
      </c>
      <c r="AY112" s="380">
        <f>SUMIFS('EMP CON'!$G:$G,'EMP CON'!$M:$M,'13'!$AQ$106,'EMP CON'!$D:$D,'EMP CON'!$Y$12,'EMP CON'!$H:$H,'13'!$G$10,'EMP CON'!$Q:$Q,1,'EMP CON'!$L:$L,'13'!AY106)</f>
        <v>337.12</v>
      </c>
      <c r="AZ112" s="380">
        <f>SUMIFS('EMP CON'!$G:$G,'EMP CON'!$M:$M,'13'!$AQ$106,'EMP CON'!$D:$D,'EMP CON'!$Y$12,'EMP CON'!$H:$H,'13'!$G$10,'EMP CON'!$Q:$Q,1,'EMP CON'!$L:$L,'13'!AZ106)</f>
        <v>0</v>
      </c>
      <c r="BA112" s="380">
        <f>SUMIFS('EMP CON'!$G:$G,'EMP CON'!$M:$M,'13'!$AQ$106,'EMP CON'!$D:$D,'EMP CON'!$Y$12,'EMP CON'!$H:$H,'13'!$G$10,'EMP CON'!$Q:$Q,1,'EMP CON'!$L:$L,'13'!BA106)</f>
        <v>0</v>
      </c>
      <c r="BB112" s="380">
        <f>SUMIFS('EMP CON'!$G:$G,'EMP CON'!$M:$M,'13'!$AQ$106,'EMP CON'!$D:$D,'EMP CON'!$Y$12,'EMP CON'!$H:$H,'13'!$G$10,'EMP CON'!$Q:$Q,1,'EMP CON'!$L:$L,'13'!BB106)</f>
        <v>443.92</v>
      </c>
      <c r="BC112" s="380">
        <f>SUMIFS('EMP CON'!$G:$G,'EMP CON'!$M:$M,'13'!$AQ$106,'EMP CON'!$D:$D,'EMP CON'!$Y$12,'EMP CON'!$H:$H,'13'!$G$10,'EMP CON'!$Q:$Q,1,'EMP CON'!$L:$L,'13'!BC106)</f>
        <v>1617.4900000000002</v>
      </c>
    </row>
    <row r="113" spans="2:55" x14ac:dyDescent="0.25">
      <c r="B113" s="264"/>
      <c r="C113" s="264"/>
      <c r="D113" s="264"/>
      <c r="E113" s="264"/>
      <c r="F113" s="264"/>
      <c r="G113" s="264"/>
      <c r="H113" s="264"/>
      <c r="I113" s="264"/>
      <c r="J113" s="264"/>
      <c r="K113" s="264"/>
      <c r="L113" s="264"/>
      <c r="M113" s="264"/>
      <c r="N113" s="264"/>
      <c r="O113" s="264"/>
      <c r="P113" s="264"/>
      <c r="Q113" s="264"/>
      <c r="R113" s="264"/>
      <c r="S113" s="264"/>
      <c r="T113" s="264"/>
      <c r="U113" s="264"/>
      <c r="V113" s="264"/>
      <c r="W113" s="264"/>
      <c r="X113" s="264"/>
      <c r="Y113" s="264"/>
      <c r="Z113" s="264"/>
      <c r="AA113" s="264"/>
      <c r="AB113" s="264"/>
      <c r="AC113" s="264"/>
      <c r="AD113" s="264"/>
      <c r="AE113" s="264"/>
      <c r="AF113" s="264"/>
      <c r="AQ113" s="379" t="s">
        <v>105</v>
      </c>
      <c r="AR113" s="380">
        <f>SUMIFS('EMP CON'!$G:$G,'EMP CON'!$M:$M,'13'!$AQ$106,'EMP CON'!$D:$D,'EMP CON'!$Y$13,'EMP CON'!$H:$H,'13'!$G$10,'EMP CON'!$Q:$Q,1,'EMP CON'!$L:$L,'13'!AR106)</f>
        <v>550</v>
      </c>
      <c r="AS113" s="380">
        <f>SUMIFS('EMP CON'!$G:$G,'EMP CON'!$M:$M,'13'!$AQ$106,'EMP CON'!$D:$D,'EMP CON'!$Y$13,'EMP CON'!$H:$H,'13'!$G$10,'EMP CON'!$Q:$Q,1,'EMP CON'!$L:$L,'13'!AS106)</f>
        <v>1185.76</v>
      </c>
      <c r="AT113" s="380">
        <f>SUMIFS('EMP CON'!$G:$G,'EMP CON'!$M:$M,'13'!$AQ$106,'EMP CON'!$D:$D,'EMP CON'!$Y$13,'EMP CON'!$H:$H,'13'!$G$10,'EMP CON'!$Q:$Q,1,'EMP CON'!$L:$L,'13'!AT106)</f>
        <v>429.1</v>
      </c>
      <c r="AU113" s="380">
        <f>SUMIFS('EMP CON'!$G:$G,'EMP CON'!$M:$M,'13'!$AQ$106,'EMP CON'!$D:$D,'EMP CON'!$Y$13,'EMP CON'!$H:$H,'13'!$G$10,'EMP CON'!$Q:$Q,1,'EMP CON'!$L:$L,'13'!AU106)</f>
        <v>110</v>
      </c>
      <c r="AV113" s="380">
        <f>SUMIFS('EMP CON'!$G:$G,'EMP CON'!$M:$M,'13'!$AQ$106,'EMP CON'!$D:$D,'EMP CON'!$Y$13,'EMP CON'!$H:$H,'13'!$G$10,'EMP CON'!$Q:$Q,1,'EMP CON'!$L:$L,'13'!AV106)</f>
        <v>947</v>
      </c>
      <c r="AW113" s="380">
        <f>SUMIFS('EMP CON'!$G:$G,'EMP CON'!$M:$M,'13'!$AQ$106,'EMP CON'!$D:$D,'EMP CON'!$Y$13,'EMP CON'!$H:$H,'13'!$G$10,'EMP CON'!$Q:$Q,1,'EMP CON'!$L:$L,'13'!AW106)</f>
        <v>100</v>
      </c>
      <c r="AX113" s="380">
        <f>SUMIFS('EMP CON'!$G:$G,'EMP CON'!$M:$M,'13'!$AQ$106,'EMP CON'!$D:$D,'EMP CON'!$Y$13,'EMP CON'!$H:$H,'13'!$G$10,'EMP CON'!$Q:$Q,1,'EMP CON'!$L:$L,'13'!AX106)</f>
        <v>364.84000000000003</v>
      </c>
      <c r="AY113" s="380">
        <f>SUMIFS('EMP CON'!$G:$G,'EMP CON'!$M:$M,'13'!$AQ$106,'EMP CON'!$D:$D,'EMP CON'!$Y$13,'EMP CON'!$H:$H,'13'!$G$10,'EMP CON'!$Q:$Q,1,'EMP CON'!$L:$L,'13'!AY106)</f>
        <v>987.12</v>
      </c>
      <c r="AZ113" s="380">
        <f>SUMIFS('EMP CON'!$G:$G,'EMP CON'!$M:$M,'13'!$AQ$106,'EMP CON'!$D:$D,'EMP CON'!$Y$13,'EMP CON'!$H:$H,'13'!$G$10,'EMP CON'!$Q:$Q,1,'EMP CON'!$L:$L,'13'!AZ106)</f>
        <v>0</v>
      </c>
      <c r="BA113" s="380">
        <f>SUMIFS('EMP CON'!$G:$G,'EMP CON'!$M:$M,'13'!$AQ$106,'EMP CON'!$D:$D,'EMP CON'!$Y$13,'EMP CON'!$H:$H,'13'!$G$10,'EMP CON'!$Q:$Q,1,'EMP CON'!$L:$L,'13'!BA106)</f>
        <v>0</v>
      </c>
      <c r="BB113" s="380">
        <f>SUMIFS('EMP CON'!$G:$G,'EMP CON'!$M:$M,'13'!$AQ$106,'EMP CON'!$D:$D,'EMP CON'!$Y$13,'EMP CON'!$H:$H,'13'!$G$10,'EMP CON'!$Q:$Q,1,'EMP CON'!$L:$L,'13'!BB106)</f>
        <v>244</v>
      </c>
      <c r="BC113" s="380">
        <f>SUMIFS('EMP CON'!$G:$G,'EMP CON'!$M:$M,'13'!$AQ$106,'EMP CON'!$D:$D,'EMP CON'!$Y$13,'EMP CON'!$H:$H,'13'!$G$10,'EMP CON'!$Q:$Q,1,'EMP CON'!$L:$L,'13'!BC106)</f>
        <v>1491</v>
      </c>
    </row>
    <row r="114" spans="2:55" x14ac:dyDescent="0.25">
      <c r="B114" s="264"/>
      <c r="C114" s="264"/>
      <c r="D114" s="264"/>
      <c r="E114" s="264"/>
      <c r="F114" s="264"/>
      <c r="G114" s="264"/>
      <c r="H114" s="264"/>
      <c r="I114" s="264"/>
      <c r="J114" s="264"/>
      <c r="K114" s="264"/>
      <c r="L114" s="264"/>
      <c r="M114" s="264"/>
      <c r="N114" s="264"/>
      <c r="O114" s="264"/>
      <c r="P114" s="264"/>
      <c r="Q114" s="264"/>
      <c r="R114" s="264"/>
      <c r="S114" s="264"/>
      <c r="T114" s="264"/>
      <c r="U114" s="264"/>
      <c r="V114" s="264"/>
      <c r="W114" s="264"/>
      <c r="X114" s="264"/>
      <c r="Y114" s="264"/>
      <c r="Z114" s="264"/>
      <c r="AA114" s="264"/>
      <c r="AB114" s="264"/>
      <c r="AC114" s="264"/>
      <c r="AD114" s="264"/>
      <c r="AE114" s="264"/>
      <c r="AF114" s="264"/>
      <c r="AQ114" s="379" t="s">
        <v>86</v>
      </c>
      <c r="AR114" s="380">
        <f>SUMIFS('PG CAR'!$H:$H,'PG CAR'!$N:$N,'13'!$AQ$106,'PG CAR'!$I:$I,'13'!$G$10,'PG CAR'!$S:$S,1,'PG CAR'!$M:$M,'13'!AR106)</f>
        <v>0</v>
      </c>
      <c r="AS114" s="380">
        <f>SUMIFS('PG CAR'!$H:$H,'PG CAR'!$N:$N,'13'!$AQ$106,'PG CAR'!$I:$I,'13'!$G$10,'PG CAR'!$S:$S,1,'PG CAR'!$M:$M,'13'!AS106)</f>
        <v>0</v>
      </c>
      <c r="AT114" s="380">
        <f>SUMIFS('PG CAR'!$H:$H,'PG CAR'!$N:$N,'13'!$AQ$106,'PG CAR'!$I:$I,'13'!$G$10,'PG CAR'!$S:$S,1,'PG CAR'!$M:$M,'13'!AT106)</f>
        <v>0</v>
      </c>
      <c r="AU114" s="380">
        <f>SUMIFS('PG CAR'!$H:$H,'PG CAR'!$N:$N,'13'!$AQ$106,'PG CAR'!$I:$I,'13'!$G$10,'PG CAR'!$S:$S,1,'PG CAR'!$M:$M,'13'!AU106)</f>
        <v>0</v>
      </c>
      <c r="AV114" s="380">
        <f>SUMIFS('PG CAR'!$H:$H,'PG CAR'!$N:$N,'13'!$AQ$106,'PG CAR'!$I:$I,'13'!$G$10,'PG CAR'!$S:$S,1,'PG CAR'!$M:$M,'13'!AV106)</f>
        <v>0</v>
      </c>
      <c r="AW114" s="380">
        <f>SUMIFS('PG CAR'!$H:$H,'PG CAR'!$N:$N,'13'!$AQ$106,'PG CAR'!$I:$I,'13'!$G$10,'PG CAR'!$S:$S,1,'PG CAR'!$M:$M,'13'!AW106)</f>
        <v>0</v>
      </c>
      <c r="AX114" s="380">
        <f>SUMIFS('PG CAR'!$H:$H,'PG CAR'!$N:$N,'13'!$AQ$106,'PG CAR'!$I:$I,'13'!$G$10,'PG CAR'!$S:$S,1,'PG CAR'!$M:$M,'13'!AX106)</f>
        <v>0</v>
      </c>
      <c r="AY114" s="380">
        <f>SUMIFS('PG CAR'!$H:$H,'PG CAR'!$N:$N,'13'!$AQ$106,'PG CAR'!$I:$I,'13'!$G$10,'PG CAR'!$S:$S,1,'PG CAR'!$M:$M,'13'!AY106)</f>
        <v>0</v>
      </c>
      <c r="AZ114" s="380">
        <f>SUMIFS('PG CAR'!$H:$H,'PG CAR'!$N:$N,'13'!$AQ$106,'PG CAR'!$I:$I,'13'!$G$10,'PG CAR'!$S:$S,1,'PG CAR'!$M:$M,'13'!AZ106)</f>
        <v>0</v>
      </c>
      <c r="BA114" s="380">
        <f>SUMIFS('PG CAR'!$H:$H,'PG CAR'!$N:$N,'13'!$AQ$106,'PG CAR'!$I:$I,'13'!$G$10,'PG CAR'!$S:$S,1,'PG CAR'!$M:$M,'13'!BA106)</f>
        <v>0</v>
      </c>
      <c r="BB114" s="380">
        <f>SUMIFS('PG CAR'!$H:$H,'PG CAR'!$N:$N,'13'!$AQ$106,'PG CAR'!$I:$I,'13'!$G$10,'PG CAR'!$S:$S,1,'PG CAR'!$M:$M,'13'!BB106)</f>
        <v>847.01</v>
      </c>
      <c r="BC114" s="380">
        <f>SUMIFS('PG CAR'!$H:$H,'PG CAR'!$N:$N,'13'!$AQ$106,'PG CAR'!$I:$I,'13'!$G$10,'PG CAR'!$S:$S,1,'PG CAR'!$M:$M,'13'!BC106)</f>
        <v>636.66</v>
      </c>
    </row>
    <row r="115" spans="2:55" x14ac:dyDescent="0.25">
      <c r="B115" s="264"/>
      <c r="C115" s="264"/>
      <c r="D115" s="264"/>
      <c r="E115" s="264"/>
      <c r="F115" s="264"/>
      <c r="G115" s="264"/>
      <c r="H115" s="264"/>
      <c r="I115" s="264"/>
      <c r="J115" s="264"/>
      <c r="K115" s="264"/>
      <c r="L115" s="264"/>
      <c r="M115" s="264"/>
      <c r="N115" s="264"/>
      <c r="O115" s="264"/>
      <c r="P115" s="264"/>
      <c r="Q115" s="264"/>
      <c r="R115" s="264"/>
      <c r="S115" s="264"/>
      <c r="T115" s="264"/>
      <c r="U115" s="264"/>
      <c r="V115" s="264"/>
      <c r="W115" s="264"/>
      <c r="X115" s="264"/>
      <c r="Y115" s="264"/>
      <c r="Z115" s="264"/>
      <c r="AA115" s="264"/>
      <c r="AB115" s="264"/>
      <c r="AC115" s="264"/>
      <c r="AD115" s="264"/>
      <c r="AE115" s="264"/>
      <c r="AF115" s="264"/>
      <c r="AQ115" s="379" t="s">
        <v>242</v>
      </c>
      <c r="AR115" s="380">
        <f>SUMIFS(TRANS!$F:$F,TRANS!$L:$L,'13'!$AQ$106,TRANS!$D:$D,'13'!$G$10,TRANS!$O:$O,1,TRANS!$K:$K,'13'!AR106)</f>
        <v>1700</v>
      </c>
      <c r="AS115" s="380">
        <f>SUMIFS(TRANS!$F:$F,TRANS!$L:$L,'13'!$AQ$106,TRANS!$D:$D,'13'!$G$10,TRANS!$O:$O,1,TRANS!$K:$K,'13'!AS106)</f>
        <v>200</v>
      </c>
      <c r="AT115" s="380">
        <f>SUMIFS(TRANS!$F:$F,TRANS!$L:$L,'13'!$AQ$106,TRANS!$D:$D,'13'!$G$10,TRANS!$O:$O,1,TRANS!$K:$K,'13'!AT106)</f>
        <v>200</v>
      </c>
      <c r="AU115" s="380">
        <f>SUMIFS(TRANS!$F:$F,TRANS!$L:$L,'13'!$AQ$106,TRANS!$D:$D,'13'!$G$10,TRANS!$O:$O,1,TRANS!$K:$K,'13'!AU106)</f>
        <v>700</v>
      </c>
      <c r="AV115" s="380">
        <f>SUMIFS(TRANS!$F:$F,TRANS!$L:$L,'13'!$AQ$106,TRANS!$D:$D,'13'!$G$10,TRANS!$O:$O,1,TRANS!$K:$K,'13'!AV106)</f>
        <v>0</v>
      </c>
      <c r="AW115" s="380">
        <f>SUMIFS(TRANS!$F:$F,TRANS!$L:$L,'13'!$AQ$106,TRANS!$D:$D,'13'!$G$10,TRANS!$O:$O,1,TRANS!$K:$K,'13'!AW106)</f>
        <v>0</v>
      </c>
      <c r="AX115" s="380">
        <f>SUMIFS(TRANS!$F:$F,TRANS!$L:$L,'13'!$AQ$106,TRANS!$D:$D,'13'!$G$10,TRANS!$O:$O,1,TRANS!$K:$K,'13'!AX106)</f>
        <v>1000</v>
      </c>
      <c r="AY115" s="380">
        <f>SUMIFS(TRANS!$F:$F,TRANS!$L:$L,'13'!$AQ$106,TRANS!$D:$D,'13'!$G$10,TRANS!$O:$O,1,TRANS!$K:$K,'13'!AY106)</f>
        <v>1400</v>
      </c>
      <c r="AZ115" s="380">
        <f>SUMIFS(TRANS!$F:$F,TRANS!$L:$L,'13'!$AQ$106,TRANS!$D:$D,'13'!$G$10,TRANS!$O:$O,1,TRANS!$K:$K,'13'!AZ106)</f>
        <v>200</v>
      </c>
      <c r="BA115" s="380">
        <f>SUMIFS(TRANS!$F:$F,TRANS!$L:$L,'13'!$AQ$106,TRANS!$D:$D,'13'!$G$10,TRANS!$O:$O,1,TRANS!$K:$K,'13'!BA106)</f>
        <v>0</v>
      </c>
      <c r="BB115" s="380">
        <f>SUMIFS(TRANS!$F:$F,TRANS!$L:$L,'13'!$AQ$106,TRANS!$D:$D,'13'!$G$10,TRANS!$O:$O,1,TRANS!$K:$K,'13'!BB106)</f>
        <v>0</v>
      </c>
      <c r="BC115" s="380">
        <f>SUMIFS(TRANS!$F:$F,TRANS!$L:$L,'13'!$AQ$106,TRANS!$D:$D,'13'!$G$10,TRANS!$O:$O,1,TRANS!$K:$K,'13'!BC106)</f>
        <v>1940</v>
      </c>
    </row>
    <row r="116" spans="2:55" x14ac:dyDescent="0.25">
      <c r="B116" s="264"/>
      <c r="C116" s="264"/>
      <c r="D116" s="264"/>
      <c r="E116" s="264"/>
      <c r="F116" s="264"/>
      <c r="G116" s="264"/>
      <c r="H116" s="264"/>
      <c r="I116" s="264"/>
      <c r="J116" s="264"/>
      <c r="K116" s="264"/>
      <c r="L116" s="264"/>
      <c r="M116" s="264"/>
      <c r="N116" s="264"/>
      <c r="O116" s="264"/>
      <c r="P116" s="264"/>
      <c r="Q116" s="264"/>
      <c r="R116" s="264"/>
      <c r="S116" s="264"/>
      <c r="T116" s="264"/>
      <c r="U116" s="264"/>
      <c r="V116" s="264"/>
      <c r="W116" s="264"/>
      <c r="X116" s="264"/>
      <c r="Y116" s="264"/>
      <c r="Z116" s="264"/>
      <c r="AA116" s="264"/>
      <c r="AB116" s="264"/>
      <c r="AC116" s="264"/>
      <c r="AD116" s="264"/>
      <c r="AE116" s="264"/>
      <c r="AF116" s="264"/>
      <c r="AQ116" s="379" t="s">
        <v>241</v>
      </c>
      <c r="AR116" s="380">
        <f>SUMIFS(TRANS!$F:$F,TRANS!$L:$L,'13'!$AQ$106,TRANS!$G:$G,'13'!$G$10,TRANS!$O:$O,1,TRANS!$K:$K,'13'!AR106)</f>
        <v>6630</v>
      </c>
      <c r="AS116" s="380">
        <f>SUMIFS(TRANS!$F:$F,TRANS!$L:$L,'13'!$AQ$106,TRANS!$G:$G,'13'!$G$10,TRANS!$O:$O,1,TRANS!$K:$K,'13'!AS106)</f>
        <v>650</v>
      </c>
      <c r="AT116" s="380">
        <f>SUMIFS(TRANS!$F:$F,TRANS!$L:$L,'13'!$AQ$106,TRANS!$G:$G,'13'!$G$10,TRANS!$O:$O,1,TRANS!$K:$K,'13'!AT106)</f>
        <v>3490</v>
      </c>
      <c r="AU116" s="380">
        <f>SUMIFS(TRANS!$F:$F,TRANS!$L:$L,'13'!$AQ$106,TRANS!$G:$G,'13'!$G$10,TRANS!$O:$O,1,TRANS!$K:$K,'13'!AU106)</f>
        <v>2770</v>
      </c>
      <c r="AV116" s="380">
        <f>SUMIFS(TRANS!$F:$F,TRANS!$L:$L,'13'!$AQ$106,TRANS!$G:$G,'13'!$G$10,TRANS!$O:$O,1,TRANS!$K:$K,'13'!AV106)</f>
        <v>3550</v>
      </c>
      <c r="AW116" s="380">
        <f>SUMIFS(TRANS!$F:$F,TRANS!$L:$L,'13'!$AQ$106,TRANS!$G:$G,'13'!$G$10,TRANS!$O:$O,1,TRANS!$K:$K,'13'!AW106)</f>
        <v>5360</v>
      </c>
      <c r="AX116" s="380">
        <f>SUMIFS(TRANS!$F:$F,TRANS!$L:$L,'13'!$AQ$106,TRANS!$G:$G,'13'!$G$10,TRANS!$O:$O,1,TRANS!$K:$K,'13'!AX106)</f>
        <v>3870</v>
      </c>
      <c r="AY116" s="380">
        <f>SUMIFS(TRANS!$F:$F,TRANS!$L:$L,'13'!$AQ$106,TRANS!$G:$G,'13'!$G$10,TRANS!$O:$O,1,TRANS!$K:$K,'13'!AY106)</f>
        <v>750</v>
      </c>
      <c r="AZ116" s="380">
        <f>SUMIFS(TRANS!$F:$F,TRANS!$L:$L,'13'!$AQ$106,TRANS!$G:$G,'13'!$G$10,TRANS!$O:$O,1,TRANS!$K:$K,'13'!AZ106)</f>
        <v>4200</v>
      </c>
      <c r="BA116" s="380">
        <f>SUMIFS(TRANS!$F:$F,TRANS!$L:$L,'13'!$AQ$106,TRANS!$G:$G,'13'!$G$10,TRANS!$O:$O,1,TRANS!$K:$K,'13'!BA106)</f>
        <v>1600</v>
      </c>
      <c r="BB116" s="380">
        <f>SUMIFS(TRANS!$F:$F,TRANS!$L:$L,'13'!$AQ$106,TRANS!$G:$G,'13'!$G$10,TRANS!$O:$O,1,TRANS!$K:$K,'13'!BB106)</f>
        <v>3300</v>
      </c>
      <c r="BC116" s="380">
        <f>SUMIFS(TRANS!$F:$F,TRANS!$L:$L,'13'!$AQ$106,TRANS!$G:$G,'13'!$G$10,TRANS!$O:$O,1,TRANS!$K:$K,'13'!BC106)</f>
        <v>7300</v>
      </c>
    </row>
    <row r="117" spans="2:55" x14ac:dyDescent="0.25">
      <c r="B117" s="264"/>
      <c r="C117" s="264"/>
      <c r="D117" s="264"/>
      <c r="E117" s="264"/>
      <c r="F117" s="264"/>
      <c r="G117" s="264"/>
      <c r="H117" s="264"/>
      <c r="I117" s="264"/>
      <c r="J117" s="264"/>
      <c r="K117" s="264"/>
      <c r="L117" s="264"/>
      <c r="M117" s="264"/>
      <c r="N117" s="264"/>
      <c r="O117" s="264"/>
      <c r="P117" s="264"/>
      <c r="Q117" s="264"/>
      <c r="R117" s="264"/>
      <c r="S117" s="264"/>
      <c r="T117" s="264"/>
      <c r="U117" s="264"/>
      <c r="V117" s="264"/>
      <c r="W117" s="264"/>
      <c r="X117" s="264"/>
      <c r="Y117" s="264"/>
      <c r="Z117" s="264"/>
      <c r="AA117" s="264"/>
      <c r="AB117" s="264"/>
      <c r="AC117" s="264"/>
      <c r="AD117" s="264"/>
      <c r="AE117" s="264"/>
      <c r="AF117" s="264"/>
    </row>
    <row r="118" spans="2:55" x14ac:dyDescent="0.25">
      <c r="B118" s="264"/>
      <c r="C118" s="264"/>
      <c r="D118" s="264"/>
      <c r="E118" s="264"/>
      <c r="F118" s="264"/>
      <c r="G118" s="264"/>
      <c r="H118" s="264"/>
      <c r="I118" s="264"/>
      <c r="J118" s="264"/>
      <c r="K118" s="264"/>
      <c r="L118" s="264"/>
      <c r="M118" s="264"/>
      <c r="N118" s="264"/>
      <c r="O118" s="264"/>
      <c r="P118" s="264"/>
      <c r="Q118" s="264"/>
      <c r="R118" s="264"/>
      <c r="S118" s="264"/>
      <c r="T118" s="264"/>
      <c r="U118" s="264"/>
      <c r="V118" s="264"/>
      <c r="W118" s="264"/>
      <c r="X118" s="264"/>
      <c r="Y118" s="264"/>
      <c r="Z118" s="264"/>
      <c r="AA118" s="264"/>
      <c r="AB118" s="264"/>
      <c r="AC118" s="264"/>
      <c r="AD118" s="264"/>
      <c r="AE118" s="264"/>
      <c r="AF118" s="264"/>
      <c r="AQ118" s="382">
        <f>M10</f>
        <v>2019</v>
      </c>
      <c r="AR118" s="382">
        <v>1</v>
      </c>
      <c r="AS118" s="382">
        <v>2</v>
      </c>
      <c r="AT118" s="382">
        <v>3</v>
      </c>
      <c r="AU118" s="382">
        <v>4</v>
      </c>
      <c r="AV118" s="382">
        <v>5</v>
      </c>
      <c r="AW118" s="382">
        <v>6</v>
      </c>
      <c r="AX118" s="382">
        <v>7</v>
      </c>
      <c r="AY118" s="382">
        <v>8</v>
      </c>
      <c r="AZ118" s="382">
        <v>9</v>
      </c>
      <c r="BA118" s="382">
        <v>10</v>
      </c>
      <c r="BB118" s="382">
        <v>11</v>
      </c>
      <c r="BC118" s="382">
        <v>12</v>
      </c>
    </row>
    <row r="119" spans="2:55" x14ac:dyDescent="0.25">
      <c r="B119" s="264"/>
      <c r="C119" s="264"/>
      <c r="D119" s="264"/>
      <c r="E119" s="264"/>
      <c r="F119" s="264"/>
      <c r="G119" s="264"/>
      <c r="H119" s="264"/>
      <c r="I119" s="264"/>
      <c r="J119" s="264"/>
      <c r="K119" s="264"/>
      <c r="L119" s="264"/>
      <c r="M119" s="264"/>
      <c r="N119" s="264"/>
      <c r="O119" s="264"/>
      <c r="P119" s="264"/>
      <c r="Q119" s="264"/>
      <c r="R119" s="264"/>
      <c r="S119" s="264"/>
      <c r="T119" s="264"/>
      <c r="U119" s="264"/>
      <c r="V119" s="264"/>
      <c r="W119" s="264"/>
      <c r="X119" s="264"/>
      <c r="Y119" s="264"/>
      <c r="Z119" s="264"/>
      <c r="AA119" s="264"/>
      <c r="AB119" s="264"/>
      <c r="AC119" s="264"/>
      <c r="AD119" s="264"/>
      <c r="AE119" s="264"/>
      <c r="AF119" s="264"/>
      <c r="AQ119" s="382" t="s">
        <v>110</v>
      </c>
      <c r="AR119" s="380">
        <f>SUMIFS(BD13:BD63,BC13:BC63,AQ118)</f>
        <v>0</v>
      </c>
      <c r="AS119" s="380">
        <f>AR119-AR120+AR121+AR122-AR123-AR124+AR125-AR126</f>
        <v>0</v>
      </c>
      <c r="AT119" s="380">
        <f t="shared" ref="AT119:BC119" si="16">AS119-AS120+AS121+AS122-AS123-AS124+AS125-AS126</f>
        <v>0</v>
      </c>
      <c r="AU119" s="380">
        <f t="shared" si="16"/>
        <v>0</v>
      </c>
      <c r="AV119" s="380">
        <f t="shared" si="16"/>
        <v>0</v>
      </c>
      <c r="AW119" s="380">
        <f t="shared" si="16"/>
        <v>0</v>
      </c>
      <c r="AX119" s="380">
        <f t="shared" si="16"/>
        <v>0</v>
      </c>
      <c r="AY119" s="380">
        <f t="shared" si="16"/>
        <v>0</v>
      </c>
      <c r="AZ119" s="380">
        <f t="shared" si="16"/>
        <v>0</v>
      </c>
      <c r="BA119" s="380">
        <f t="shared" si="16"/>
        <v>0</v>
      </c>
      <c r="BB119" s="380">
        <f t="shared" si="16"/>
        <v>0</v>
      </c>
      <c r="BC119" s="380">
        <f t="shared" si="16"/>
        <v>0</v>
      </c>
    </row>
    <row r="120" spans="2:55" x14ac:dyDescent="0.25">
      <c r="B120" s="264"/>
      <c r="C120" s="264"/>
      <c r="D120" s="264"/>
      <c r="E120" s="264"/>
      <c r="F120" s="264"/>
      <c r="G120" s="264"/>
      <c r="H120" s="264"/>
      <c r="I120" s="264"/>
      <c r="J120" s="264"/>
      <c r="K120" s="264"/>
      <c r="L120" s="264"/>
      <c r="M120" s="264"/>
      <c r="N120" s="264"/>
      <c r="O120" s="264"/>
      <c r="P120" s="264"/>
      <c r="Q120" s="264"/>
      <c r="R120" s="264"/>
      <c r="S120" s="264"/>
      <c r="T120" s="264"/>
      <c r="U120" s="264"/>
      <c r="V120" s="264"/>
      <c r="W120" s="264"/>
      <c r="X120" s="264"/>
      <c r="Y120" s="264"/>
      <c r="Z120" s="264"/>
      <c r="AA120" s="264"/>
      <c r="AB120" s="264"/>
      <c r="AC120" s="264"/>
      <c r="AD120" s="264"/>
      <c r="AE120" s="264"/>
      <c r="AF120" s="264"/>
      <c r="AQ120" s="379" t="s">
        <v>70</v>
      </c>
      <c r="AR120" s="380">
        <f>SUMIFS(DES!$F:$F,DES!$L:$L,$AQ$118,DES!$Q:$Q,1,DES!$P:$P,1,DES!$K:$K,'13'!AR118)</f>
        <v>0</v>
      </c>
      <c r="AS120" s="380">
        <f>SUMIFS(DES!$F:$F,DES!$L:$L,$AQ$118,DES!$Q:$Q,1,DES!$P:$P,1,DES!$K:$K,'13'!AS118)</f>
        <v>0</v>
      </c>
      <c r="AT120" s="380">
        <f>SUMIFS(DES!$F:$F,DES!$L:$L,$AQ$118,DES!$Q:$Q,1,DES!$P:$P,1,DES!$K:$K,'13'!AT118)</f>
        <v>0</v>
      </c>
      <c r="AU120" s="380">
        <f>SUMIFS(DES!$F:$F,DES!$L:$L,$AQ$118,DES!$Q:$Q,1,DES!$P:$P,1,DES!$K:$K,'13'!AU118)</f>
        <v>0</v>
      </c>
      <c r="AV120" s="380">
        <f>SUMIFS(DES!$F:$F,DES!$L:$L,$AQ$118,DES!$Q:$Q,1,DES!$P:$P,1,DES!$K:$K,'13'!AV118)</f>
        <v>0</v>
      </c>
      <c r="AW120" s="380">
        <f>SUMIFS(DES!$F:$F,DES!$L:$L,$AQ$118,DES!$Q:$Q,1,DES!$P:$P,1,DES!$K:$K,'13'!AW118)</f>
        <v>0</v>
      </c>
      <c r="AX120" s="380">
        <f>SUMIFS(DES!$F:$F,DES!$L:$L,$AQ$118,DES!$Q:$Q,1,DES!$P:$P,1,DES!$K:$K,'13'!AX118)</f>
        <v>0</v>
      </c>
      <c r="AY120" s="380">
        <f>SUMIFS(DES!$F:$F,DES!$L:$L,$AQ$118,DES!$Q:$Q,1,DES!$P:$P,1,DES!$K:$K,'13'!AY118)</f>
        <v>0</v>
      </c>
      <c r="AZ120" s="380">
        <f>SUMIFS(DES!$F:$F,DES!$L:$L,$AQ$118,DES!$Q:$Q,1,DES!$P:$P,1,DES!$K:$K,'13'!AZ118)</f>
        <v>0</v>
      </c>
      <c r="BA120" s="380">
        <f>SUMIFS(DES!$F:$F,DES!$L:$L,$AQ$118,DES!$Q:$Q,1,DES!$P:$P,1,DES!$K:$K,'13'!BA118)</f>
        <v>0</v>
      </c>
      <c r="BB120" s="380">
        <f>SUMIFS(DES!$F:$F,DES!$L:$L,$AQ$118,DES!$Q:$Q,1,DES!$P:$P,1,DES!$K:$K,'13'!BB118)</f>
        <v>0</v>
      </c>
      <c r="BC120" s="380">
        <f>SUMIFS(DES!$F:$F,DES!$L:$L,$AQ$118,DES!$Q:$Q,1,DES!$P:$P,1,DES!$K:$K,'13'!BC118)</f>
        <v>0</v>
      </c>
    </row>
    <row r="121" spans="2:55" x14ac:dyDescent="0.25"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4"/>
      <c r="P121" s="264"/>
      <c r="Q121" s="264"/>
      <c r="R121" s="264"/>
      <c r="S121" s="264"/>
      <c r="T121" s="264"/>
      <c r="U121" s="264"/>
      <c r="V121" s="264"/>
      <c r="W121" s="264"/>
      <c r="X121" s="264"/>
      <c r="Y121" s="264"/>
      <c r="Z121" s="264"/>
      <c r="AA121" s="264"/>
      <c r="AB121" s="264"/>
      <c r="AC121" s="264"/>
      <c r="AD121" s="264"/>
      <c r="AE121" s="264"/>
      <c r="AF121" s="264"/>
      <c r="AQ121" s="379" t="s">
        <v>69</v>
      </c>
      <c r="AR121" s="380">
        <f>SUMIFS(REC!$F:$F,REC!$L:$L,$AQ$118,REC!$Q:$Q,1,REC!$P:$P,1,REC!$K:$K,'13'!AR118)</f>
        <v>0</v>
      </c>
      <c r="AS121" s="380">
        <f>SUMIFS(REC!$F:$F,REC!$L:$L,$AQ$118,REC!$Q:$Q,1,REC!$P:$P,1,REC!$K:$K,'13'!AS118)</f>
        <v>0</v>
      </c>
      <c r="AT121" s="380">
        <f>SUMIFS(REC!$F:$F,REC!$L:$L,$AQ$118,REC!$Q:$Q,1,REC!$P:$P,1,REC!$K:$K,'13'!AT118)</f>
        <v>0</v>
      </c>
      <c r="AU121" s="380">
        <f>SUMIFS(REC!$F:$F,REC!$L:$L,$AQ$118,REC!$Q:$Q,1,REC!$P:$P,1,REC!$K:$K,'13'!AU118)</f>
        <v>0</v>
      </c>
      <c r="AV121" s="380">
        <f>SUMIFS(REC!$F:$F,REC!$L:$L,$AQ$118,REC!$Q:$Q,1,REC!$P:$P,1,REC!$K:$K,'13'!AV118)</f>
        <v>0</v>
      </c>
      <c r="AW121" s="380">
        <f>SUMIFS(REC!$F:$F,REC!$L:$L,$AQ$118,REC!$Q:$Q,1,REC!$P:$P,1,REC!$K:$K,'13'!AW118)</f>
        <v>0</v>
      </c>
      <c r="AX121" s="380">
        <f>SUMIFS(REC!$F:$F,REC!$L:$L,$AQ$118,REC!$Q:$Q,1,REC!$P:$P,1,REC!$K:$K,'13'!AX118)</f>
        <v>0</v>
      </c>
      <c r="AY121" s="380">
        <f>SUMIFS(REC!$F:$F,REC!$L:$L,$AQ$118,REC!$Q:$Q,1,REC!$P:$P,1,REC!$K:$K,'13'!AY118)</f>
        <v>0</v>
      </c>
      <c r="AZ121" s="380">
        <f>SUMIFS(REC!$F:$F,REC!$L:$L,$AQ$118,REC!$Q:$Q,1,REC!$P:$P,1,REC!$K:$K,'13'!AZ118)</f>
        <v>0</v>
      </c>
      <c r="BA121" s="380">
        <f>SUMIFS(REC!$F:$F,REC!$L:$L,$AQ$118,REC!$Q:$Q,1,REC!$P:$P,1,REC!$K:$K,'13'!BA118)</f>
        <v>0</v>
      </c>
      <c r="BB121" s="380">
        <f>SUMIFS(REC!$F:$F,REC!$L:$L,$AQ$118,REC!$Q:$Q,1,REC!$P:$P,1,REC!$K:$K,'13'!BB118)</f>
        <v>0</v>
      </c>
      <c r="BC121" s="380">
        <f>SUMIFS(REC!$F:$F,REC!$L:$L,$AQ$118,REC!$Q:$Q,1,REC!$P:$P,1,REC!$K:$K,'13'!BC118)</f>
        <v>0</v>
      </c>
    </row>
    <row r="122" spans="2:55" x14ac:dyDescent="0.25">
      <c r="B122" s="264"/>
      <c r="C122" s="264"/>
      <c r="D122" s="264"/>
      <c r="E122" s="264"/>
      <c r="F122" s="264"/>
      <c r="G122" s="264"/>
      <c r="H122" s="264"/>
      <c r="I122" s="264"/>
      <c r="J122" s="264"/>
      <c r="K122" s="264"/>
      <c r="L122" s="264"/>
      <c r="M122" s="264"/>
      <c r="N122" s="264"/>
      <c r="O122" s="264"/>
      <c r="P122" s="264"/>
      <c r="Q122" s="264"/>
      <c r="R122" s="264"/>
      <c r="S122" s="264"/>
      <c r="T122" s="264"/>
      <c r="U122" s="264"/>
      <c r="V122" s="264"/>
      <c r="W122" s="264"/>
      <c r="X122" s="264"/>
      <c r="Y122" s="264"/>
      <c r="Z122" s="264"/>
      <c r="AA122" s="264"/>
      <c r="AB122" s="264"/>
      <c r="AC122" s="264"/>
      <c r="AD122" s="264"/>
      <c r="AE122" s="264"/>
      <c r="AF122" s="264"/>
      <c r="AQ122" s="379" t="s">
        <v>87</v>
      </c>
      <c r="AR122" s="380">
        <f>SUMIFS('EMP ADQ'!$G:$G,'EMP ADQ'!$M:$M,$AQ$118,'EMP ADQ'!$D:$D,'EMP ADQ'!$Y$12,'EMP ADQ'!$Q:$Q,1,'EMP ADQ'!$P:$P,1,'EMP ADQ'!$L:$L,'13'!AR118)</f>
        <v>0</v>
      </c>
      <c r="AS122" s="380">
        <f>SUMIFS('EMP ADQ'!$G:$G,'EMP ADQ'!$M:$M,$AQ$118,'EMP ADQ'!$D:$D,'EMP ADQ'!$Y$12,'EMP ADQ'!$Q:$Q,1,'EMP ADQ'!$P:$P,1,'EMP ADQ'!$L:$L,'13'!AS118)</f>
        <v>0</v>
      </c>
      <c r="AT122" s="380">
        <f>SUMIFS('EMP ADQ'!$G:$G,'EMP ADQ'!$M:$M,$AQ$118,'EMP ADQ'!$D:$D,'EMP ADQ'!$Y$12,'EMP ADQ'!$Q:$Q,1,'EMP ADQ'!$P:$P,1,'EMP ADQ'!$L:$L,'13'!AT118)</f>
        <v>0</v>
      </c>
      <c r="AU122" s="380">
        <f>SUMIFS('EMP ADQ'!$G:$G,'EMP ADQ'!$M:$M,$AQ$118,'EMP ADQ'!$D:$D,'EMP ADQ'!$Y$12,'EMP ADQ'!$Q:$Q,1,'EMP ADQ'!$P:$P,1,'EMP ADQ'!$L:$L,'13'!AU118)</f>
        <v>0</v>
      </c>
      <c r="AV122" s="380">
        <f>SUMIFS('EMP ADQ'!$G:$G,'EMP ADQ'!$M:$M,$AQ$118,'EMP ADQ'!$D:$D,'EMP ADQ'!$Y$12,'EMP ADQ'!$Q:$Q,1,'EMP ADQ'!$P:$P,1,'EMP ADQ'!$L:$L,'13'!AV118)</f>
        <v>0</v>
      </c>
      <c r="AW122" s="380">
        <f>SUMIFS('EMP ADQ'!$G:$G,'EMP ADQ'!$M:$M,$AQ$118,'EMP ADQ'!$D:$D,'EMP ADQ'!$Y$12,'EMP ADQ'!$Q:$Q,1,'EMP ADQ'!$P:$P,1,'EMP ADQ'!$L:$L,'13'!AW118)</f>
        <v>0</v>
      </c>
      <c r="AX122" s="380">
        <f>SUMIFS('EMP ADQ'!$G:$G,'EMP ADQ'!$M:$M,$AQ$118,'EMP ADQ'!$D:$D,'EMP ADQ'!$Y$12,'EMP ADQ'!$Q:$Q,1,'EMP ADQ'!$P:$P,1,'EMP ADQ'!$L:$L,'13'!AX118)</f>
        <v>0</v>
      </c>
      <c r="AY122" s="380">
        <f>SUMIFS('EMP ADQ'!$G:$G,'EMP ADQ'!$M:$M,$AQ$118,'EMP ADQ'!$D:$D,'EMP ADQ'!$Y$12,'EMP ADQ'!$Q:$Q,1,'EMP ADQ'!$P:$P,1,'EMP ADQ'!$L:$L,'13'!AY118)</f>
        <v>0</v>
      </c>
      <c r="AZ122" s="380">
        <f>SUMIFS('EMP ADQ'!$G:$G,'EMP ADQ'!$M:$M,$AQ$118,'EMP ADQ'!$D:$D,'EMP ADQ'!$Y$12,'EMP ADQ'!$Q:$Q,1,'EMP ADQ'!$P:$P,1,'EMP ADQ'!$L:$L,'13'!AZ118)</f>
        <v>0</v>
      </c>
      <c r="BA122" s="380">
        <f>SUMIFS('EMP ADQ'!$G:$G,'EMP ADQ'!$M:$M,$AQ$118,'EMP ADQ'!$D:$D,'EMP ADQ'!$Y$12,'EMP ADQ'!$Q:$Q,1,'EMP ADQ'!$P:$P,1,'EMP ADQ'!$L:$L,'13'!BA118)</f>
        <v>0</v>
      </c>
      <c r="BB122" s="380">
        <f>SUMIFS('EMP ADQ'!$G:$G,'EMP ADQ'!$M:$M,$AQ$118,'EMP ADQ'!$D:$D,'EMP ADQ'!$Y$12,'EMP ADQ'!$Q:$Q,1,'EMP ADQ'!$P:$P,1,'EMP ADQ'!$L:$L,'13'!BB118)</f>
        <v>0</v>
      </c>
      <c r="BC122" s="380">
        <f>SUMIFS('EMP ADQ'!$G:$G,'EMP ADQ'!$M:$M,$AQ$118,'EMP ADQ'!$D:$D,'EMP ADQ'!$Y$12,'EMP ADQ'!$Q:$Q,1,'EMP ADQ'!$P:$P,1,'EMP ADQ'!$L:$L,'13'!BC118)</f>
        <v>0</v>
      </c>
    </row>
    <row r="123" spans="2:55" x14ac:dyDescent="0.25">
      <c r="B123" s="264"/>
      <c r="C123" s="264"/>
      <c r="D123" s="264"/>
      <c r="E123" s="264"/>
      <c r="F123" s="264"/>
      <c r="G123" s="264"/>
      <c r="H123" s="264"/>
      <c r="I123" s="264"/>
      <c r="J123" s="264"/>
      <c r="K123" s="264"/>
      <c r="L123" s="264"/>
      <c r="M123" s="264"/>
      <c r="N123" s="264"/>
      <c r="O123" s="264"/>
      <c r="P123" s="264"/>
      <c r="Q123" s="264"/>
      <c r="R123" s="264"/>
      <c r="S123" s="264"/>
      <c r="T123" s="264"/>
      <c r="U123" s="264"/>
      <c r="V123" s="264"/>
      <c r="W123" s="264"/>
      <c r="X123" s="264"/>
      <c r="Y123" s="264"/>
      <c r="Z123" s="264"/>
      <c r="AA123" s="264"/>
      <c r="AB123" s="264"/>
      <c r="AC123" s="264"/>
      <c r="AD123" s="264"/>
      <c r="AE123" s="264"/>
      <c r="AF123" s="264"/>
      <c r="AQ123" s="379" t="s">
        <v>103</v>
      </c>
      <c r="AR123" s="380">
        <f>SUMIFS('EMP ADQ'!$G:$G,'EMP ADQ'!$M:$M,$AQ$118,'EMP ADQ'!$D:$D,'EMP ADQ'!$Y$13,'EMP ADQ'!$Q:$Q,1,'EMP ADQ'!$P:$P,1,'EMP ADQ'!$L:$L,'13'!AR118)</f>
        <v>0</v>
      </c>
      <c r="AS123" s="380">
        <f>SUMIFS('EMP ADQ'!$G:$G,'EMP ADQ'!$M:$M,$AQ$118,'EMP ADQ'!$D:$D,'EMP ADQ'!$Y$13,'EMP ADQ'!$Q:$Q,1,'EMP ADQ'!$P:$P,1,'EMP ADQ'!$L:$L,'13'!AS118)</f>
        <v>0</v>
      </c>
      <c r="AT123" s="380">
        <f>SUMIFS('EMP ADQ'!$G:$G,'EMP ADQ'!$M:$M,$AQ$118,'EMP ADQ'!$D:$D,'EMP ADQ'!$Y$13,'EMP ADQ'!$Q:$Q,1,'EMP ADQ'!$P:$P,1,'EMP ADQ'!$L:$L,'13'!AT118)</f>
        <v>0</v>
      </c>
      <c r="AU123" s="380">
        <f>SUMIFS('EMP ADQ'!$G:$G,'EMP ADQ'!$M:$M,$AQ$118,'EMP ADQ'!$D:$D,'EMP ADQ'!$Y$13,'EMP ADQ'!$Q:$Q,1,'EMP ADQ'!$P:$P,1,'EMP ADQ'!$L:$L,'13'!AU118)</f>
        <v>0</v>
      </c>
      <c r="AV123" s="380">
        <f>SUMIFS('EMP ADQ'!$G:$G,'EMP ADQ'!$M:$M,$AQ$118,'EMP ADQ'!$D:$D,'EMP ADQ'!$Y$13,'EMP ADQ'!$Q:$Q,1,'EMP ADQ'!$P:$P,1,'EMP ADQ'!$L:$L,'13'!AV118)</f>
        <v>0</v>
      </c>
      <c r="AW123" s="380">
        <f>SUMIFS('EMP ADQ'!$G:$G,'EMP ADQ'!$M:$M,$AQ$118,'EMP ADQ'!$D:$D,'EMP ADQ'!$Y$13,'EMP ADQ'!$Q:$Q,1,'EMP ADQ'!$P:$P,1,'EMP ADQ'!$L:$L,'13'!AW118)</f>
        <v>0</v>
      </c>
      <c r="AX123" s="380">
        <f>SUMIFS('EMP ADQ'!$G:$G,'EMP ADQ'!$M:$M,$AQ$118,'EMP ADQ'!$D:$D,'EMP ADQ'!$Y$13,'EMP ADQ'!$Q:$Q,1,'EMP ADQ'!$P:$P,1,'EMP ADQ'!$L:$L,'13'!AX118)</f>
        <v>0</v>
      </c>
      <c r="AY123" s="380">
        <f>SUMIFS('EMP ADQ'!$G:$G,'EMP ADQ'!$M:$M,$AQ$118,'EMP ADQ'!$D:$D,'EMP ADQ'!$Y$13,'EMP ADQ'!$Q:$Q,1,'EMP ADQ'!$P:$P,1,'EMP ADQ'!$L:$L,'13'!AY118)</f>
        <v>0</v>
      </c>
      <c r="AZ123" s="380">
        <f>SUMIFS('EMP ADQ'!$G:$G,'EMP ADQ'!$M:$M,$AQ$118,'EMP ADQ'!$D:$D,'EMP ADQ'!$Y$13,'EMP ADQ'!$Q:$Q,1,'EMP ADQ'!$P:$P,1,'EMP ADQ'!$L:$L,'13'!AZ118)</f>
        <v>0</v>
      </c>
      <c r="BA123" s="380">
        <f>SUMIFS('EMP ADQ'!$G:$G,'EMP ADQ'!$M:$M,$AQ$118,'EMP ADQ'!$D:$D,'EMP ADQ'!$Y$13,'EMP ADQ'!$Q:$Q,1,'EMP ADQ'!$P:$P,1,'EMP ADQ'!$L:$L,'13'!BA118)</f>
        <v>0</v>
      </c>
      <c r="BB123" s="380">
        <f>SUMIFS('EMP ADQ'!$G:$G,'EMP ADQ'!$M:$M,$AQ$118,'EMP ADQ'!$D:$D,'EMP ADQ'!$Y$13,'EMP ADQ'!$Q:$Q,1,'EMP ADQ'!$P:$P,1,'EMP ADQ'!$L:$L,'13'!BB118)</f>
        <v>0</v>
      </c>
      <c r="BC123" s="380">
        <f>SUMIFS('EMP ADQ'!$G:$G,'EMP ADQ'!$M:$M,$AQ$118,'EMP ADQ'!$D:$D,'EMP ADQ'!$Y$13,'EMP ADQ'!$Q:$Q,1,'EMP ADQ'!$P:$P,1,'EMP ADQ'!$L:$L,'13'!BC118)</f>
        <v>0</v>
      </c>
    </row>
    <row r="124" spans="2:55" x14ac:dyDescent="0.25">
      <c r="B124" s="264"/>
      <c r="C124" s="264"/>
      <c r="D124" s="264"/>
      <c r="E124" s="264"/>
      <c r="F124" s="264"/>
      <c r="G124" s="264"/>
      <c r="H124" s="264"/>
      <c r="I124" s="264"/>
      <c r="J124" s="264"/>
      <c r="K124" s="264"/>
      <c r="L124" s="264"/>
      <c r="M124" s="264"/>
      <c r="N124" s="264"/>
      <c r="O124" s="264"/>
      <c r="P124" s="264"/>
      <c r="Q124" s="264"/>
      <c r="R124" s="264"/>
      <c r="S124" s="264"/>
      <c r="T124" s="264"/>
      <c r="U124" s="264"/>
      <c r="V124" s="264"/>
      <c r="W124" s="264"/>
      <c r="X124" s="264"/>
      <c r="Y124" s="264"/>
      <c r="Z124" s="264"/>
      <c r="AA124" s="264"/>
      <c r="AB124" s="264"/>
      <c r="AC124" s="264"/>
      <c r="AD124" s="264"/>
      <c r="AE124" s="264"/>
      <c r="AF124" s="264"/>
      <c r="AQ124" s="379" t="s">
        <v>104</v>
      </c>
      <c r="AR124" s="380">
        <f>SUMIFS('EMP CON'!$G:$G,'EMP CON'!$M:$M,'13'!$AQ$118,'EMP CON'!$D:$D,'EMP CON'!$Y$12,'EMP CON'!$Q:$Q,1,'EMP CON'!$P:$P,1,'EMP CON'!$L:$L,'13'!AR118)</f>
        <v>0</v>
      </c>
      <c r="AS124" s="380">
        <f>SUMIFS('EMP CON'!$G:$G,'EMP CON'!$M:$M,'13'!$AQ$118,'EMP CON'!$D:$D,'EMP CON'!$Y$12,'EMP CON'!$Q:$Q,1,'EMP CON'!$P:$P,1,'EMP CON'!$L:$L,'13'!AS118)</f>
        <v>0</v>
      </c>
      <c r="AT124" s="380">
        <f>SUMIFS('EMP CON'!$G:$G,'EMP CON'!$M:$M,'13'!$AQ$118,'EMP CON'!$D:$D,'EMP CON'!$Y$12,'EMP CON'!$Q:$Q,1,'EMP CON'!$P:$P,1,'EMP CON'!$L:$L,'13'!AT118)</f>
        <v>0</v>
      </c>
      <c r="AU124" s="380">
        <f>SUMIFS('EMP CON'!$G:$G,'EMP CON'!$M:$M,'13'!$AQ$118,'EMP CON'!$D:$D,'EMP CON'!$Y$12,'EMP CON'!$Q:$Q,1,'EMP CON'!$P:$P,1,'EMP CON'!$L:$L,'13'!AU118)</f>
        <v>0</v>
      </c>
      <c r="AV124" s="380">
        <f>SUMIFS('EMP CON'!$G:$G,'EMP CON'!$M:$M,'13'!$AQ$118,'EMP CON'!$D:$D,'EMP CON'!$Y$12,'EMP CON'!$Q:$Q,1,'EMP CON'!$P:$P,1,'EMP CON'!$L:$L,'13'!AV118)</f>
        <v>0</v>
      </c>
      <c r="AW124" s="380">
        <f>SUMIFS('EMP CON'!$G:$G,'EMP CON'!$M:$M,'13'!$AQ$118,'EMP CON'!$D:$D,'EMP CON'!$Y$12,'EMP CON'!$Q:$Q,1,'EMP CON'!$P:$P,1,'EMP CON'!$L:$L,'13'!AW118)</f>
        <v>0</v>
      </c>
      <c r="AX124" s="380">
        <f>SUMIFS('EMP CON'!$G:$G,'EMP CON'!$M:$M,'13'!$AQ$118,'EMP CON'!$D:$D,'EMP CON'!$Y$12,'EMP CON'!$Q:$Q,1,'EMP CON'!$P:$P,1,'EMP CON'!$L:$L,'13'!AX118)</f>
        <v>0</v>
      </c>
      <c r="AY124" s="380">
        <f>SUMIFS('EMP CON'!$G:$G,'EMP CON'!$M:$M,'13'!$AQ$118,'EMP CON'!$D:$D,'EMP CON'!$Y$12,'EMP CON'!$Q:$Q,1,'EMP CON'!$P:$P,1,'EMP CON'!$L:$L,'13'!AY118)</f>
        <v>0</v>
      </c>
      <c r="AZ124" s="380">
        <f>SUMIFS('EMP CON'!$G:$G,'EMP CON'!$M:$M,'13'!$AQ$118,'EMP CON'!$D:$D,'EMP CON'!$Y$12,'EMP CON'!$Q:$Q,1,'EMP CON'!$P:$P,1,'EMP CON'!$L:$L,'13'!AZ118)</f>
        <v>0</v>
      </c>
      <c r="BA124" s="380">
        <f>SUMIFS('EMP CON'!$G:$G,'EMP CON'!$M:$M,'13'!$AQ$118,'EMP CON'!$D:$D,'EMP CON'!$Y$12,'EMP CON'!$Q:$Q,1,'EMP CON'!$P:$P,1,'EMP CON'!$L:$L,'13'!BA118)</f>
        <v>0</v>
      </c>
      <c r="BB124" s="380">
        <f>SUMIFS('EMP CON'!$G:$G,'EMP CON'!$M:$M,'13'!$AQ$118,'EMP CON'!$D:$D,'EMP CON'!$Y$12,'EMP CON'!$Q:$Q,1,'EMP CON'!$P:$P,1,'EMP CON'!$L:$L,'13'!BB118)</f>
        <v>0</v>
      </c>
      <c r="BC124" s="380">
        <f>SUMIFS('EMP CON'!$G:$G,'EMP CON'!$M:$M,'13'!$AQ$118,'EMP CON'!$D:$D,'EMP CON'!$Y$12,'EMP CON'!$Q:$Q,1,'EMP CON'!$P:$P,1,'EMP CON'!$L:$L,'13'!BC118)</f>
        <v>0</v>
      </c>
    </row>
    <row r="125" spans="2:55" x14ac:dyDescent="0.25">
      <c r="B125" s="264"/>
      <c r="C125" s="264"/>
      <c r="D125" s="264"/>
      <c r="E125" s="264"/>
      <c r="F125" s="264"/>
      <c r="G125" s="264"/>
      <c r="H125" s="264"/>
      <c r="I125" s="264"/>
      <c r="J125" s="264"/>
      <c r="K125" s="264"/>
      <c r="L125" s="264"/>
      <c r="M125" s="264"/>
      <c r="N125" s="264"/>
      <c r="O125" s="264"/>
      <c r="P125" s="264"/>
      <c r="Q125" s="264"/>
      <c r="R125" s="264"/>
      <c r="S125" s="264"/>
      <c r="T125" s="264"/>
      <c r="U125" s="264"/>
      <c r="V125" s="264"/>
      <c r="W125" s="264"/>
      <c r="X125" s="264"/>
      <c r="Y125" s="264"/>
      <c r="Z125" s="264"/>
      <c r="AA125" s="264"/>
      <c r="AB125" s="264"/>
      <c r="AC125" s="264"/>
      <c r="AD125" s="264"/>
      <c r="AE125" s="264"/>
      <c r="AF125" s="264"/>
      <c r="AQ125" s="379" t="s">
        <v>105</v>
      </c>
      <c r="AR125" s="380">
        <f>SUMIFS('EMP CON'!$G:$G,'EMP CON'!$M:$M,'13'!$AQ$118,'EMP CON'!$D:$D,'EMP CON'!$Y$13,'EMP CON'!$Q:$Q,1,'EMP CON'!$P:$P,1,'EMP CON'!$L:$L,'13'!AR118)</f>
        <v>0</v>
      </c>
      <c r="AS125" s="380">
        <f>SUMIFS('EMP CON'!$G:$G,'EMP CON'!$M:$M,'13'!$AQ$118,'EMP CON'!$D:$D,'EMP CON'!$Y$13,'EMP CON'!$Q:$Q,1,'EMP CON'!$P:$P,1,'EMP CON'!$L:$L,'13'!AS118)</f>
        <v>0</v>
      </c>
      <c r="AT125" s="380">
        <f>SUMIFS('EMP CON'!$G:$G,'EMP CON'!$M:$M,'13'!$AQ$118,'EMP CON'!$D:$D,'EMP CON'!$Y$13,'EMP CON'!$Q:$Q,1,'EMP CON'!$P:$P,1,'EMP CON'!$L:$L,'13'!AT118)</f>
        <v>0</v>
      </c>
      <c r="AU125" s="380">
        <f>SUMIFS('EMP CON'!$G:$G,'EMP CON'!$M:$M,'13'!$AQ$118,'EMP CON'!$D:$D,'EMP CON'!$Y$13,'EMP CON'!$Q:$Q,1,'EMP CON'!$P:$P,1,'EMP CON'!$L:$L,'13'!AU118)</f>
        <v>0</v>
      </c>
      <c r="AV125" s="380">
        <f>SUMIFS('EMP CON'!$G:$G,'EMP CON'!$M:$M,'13'!$AQ$118,'EMP CON'!$D:$D,'EMP CON'!$Y$13,'EMP CON'!$Q:$Q,1,'EMP CON'!$P:$P,1,'EMP CON'!$L:$L,'13'!AV118)</f>
        <v>0</v>
      </c>
      <c r="AW125" s="380">
        <f>SUMIFS('EMP CON'!$G:$G,'EMP CON'!$M:$M,'13'!$AQ$118,'EMP CON'!$D:$D,'EMP CON'!$Y$13,'EMP CON'!$Q:$Q,1,'EMP CON'!$P:$P,1,'EMP CON'!$L:$L,'13'!AW118)</f>
        <v>0</v>
      </c>
      <c r="AX125" s="380">
        <f>SUMIFS('EMP CON'!$G:$G,'EMP CON'!$M:$M,'13'!$AQ$118,'EMP CON'!$D:$D,'EMP CON'!$Y$13,'EMP CON'!$Q:$Q,1,'EMP CON'!$P:$P,1,'EMP CON'!$L:$L,'13'!AX118)</f>
        <v>0</v>
      </c>
      <c r="AY125" s="380">
        <f>SUMIFS('EMP CON'!$G:$G,'EMP CON'!$M:$M,'13'!$AQ$118,'EMP CON'!$D:$D,'EMP CON'!$Y$13,'EMP CON'!$Q:$Q,1,'EMP CON'!$P:$P,1,'EMP CON'!$L:$L,'13'!AY118)</f>
        <v>0</v>
      </c>
      <c r="AZ125" s="380">
        <f>SUMIFS('EMP CON'!$G:$G,'EMP CON'!$M:$M,'13'!$AQ$118,'EMP CON'!$D:$D,'EMP CON'!$Y$13,'EMP CON'!$Q:$Q,1,'EMP CON'!$P:$P,1,'EMP CON'!$L:$L,'13'!AZ118)</f>
        <v>0</v>
      </c>
      <c r="BA125" s="380">
        <f>SUMIFS('EMP CON'!$G:$G,'EMP CON'!$M:$M,'13'!$AQ$118,'EMP CON'!$D:$D,'EMP CON'!$Y$13,'EMP CON'!$Q:$Q,1,'EMP CON'!$P:$P,1,'EMP CON'!$L:$L,'13'!BA118)</f>
        <v>0</v>
      </c>
      <c r="BB125" s="380">
        <f>SUMIFS('EMP CON'!$G:$G,'EMP CON'!$M:$M,'13'!$AQ$118,'EMP CON'!$D:$D,'EMP CON'!$Y$13,'EMP CON'!$Q:$Q,1,'EMP CON'!$P:$P,1,'EMP CON'!$L:$L,'13'!BB118)</f>
        <v>0</v>
      </c>
      <c r="BC125" s="380">
        <f>SUMIFS('EMP CON'!$G:$G,'EMP CON'!$M:$M,'13'!$AQ$118,'EMP CON'!$D:$D,'EMP CON'!$Y$13,'EMP CON'!$Q:$Q,1,'EMP CON'!$P:$P,1,'EMP CON'!$L:$L,'13'!BC118)</f>
        <v>0</v>
      </c>
    </row>
    <row r="126" spans="2:55" x14ac:dyDescent="0.25">
      <c r="B126" s="264"/>
      <c r="C126" s="264"/>
      <c r="D126" s="264"/>
      <c r="E126" s="264"/>
      <c r="F126" s="264"/>
      <c r="G126" s="264"/>
      <c r="H126" s="264"/>
      <c r="I126" s="264"/>
      <c r="J126" s="264"/>
      <c r="K126" s="264"/>
      <c r="L126" s="264"/>
      <c r="M126" s="264"/>
      <c r="N126" s="264"/>
      <c r="O126" s="264"/>
      <c r="P126" s="264"/>
      <c r="Q126" s="264"/>
      <c r="R126" s="264"/>
      <c r="S126" s="264"/>
      <c r="T126" s="264"/>
      <c r="U126" s="264"/>
      <c r="V126" s="264"/>
      <c r="W126" s="264"/>
      <c r="X126" s="264"/>
      <c r="Y126" s="264"/>
      <c r="Z126" s="264"/>
      <c r="AA126" s="264"/>
      <c r="AB126" s="264"/>
      <c r="AC126" s="264"/>
      <c r="AD126" s="264"/>
      <c r="AE126" s="264"/>
      <c r="AF126" s="264"/>
      <c r="AQ126" s="379" t="s">
        <v>86</v>
      </c>
      <c r="AR126" s="380">
        <f>SUMIFS('PG CAR'!$H:$H,'PG CAR'!$N:$N,'13'!$AQ$118,'PG CAR'!$S:$S,1,'PG CAR'!$R:$R,1,'PG CAR'!$M:$M,'13'!AR118)</f>
        <v>0</v>
      </c>
      <c r="AS126" s="380">
        <f>SUMIFS('PG CAR'!$H:$H,'PG CAR'!$N:$N,'13'!$AQ$118,'PG CAR'!$S:$S,1,'PG CAR'!$R:$R,1,'PG CAR'!$M:$M,'13'!AS118)</f>
        <v>0</v>
      </c>
      <c r="AT126" s="380">
        <f>SUMIFS('PG CAR'!$H:$H,'PG CAR'!$N:$N,'13'!$AQ$118,'PG CAR'!$S:$S,1,'PG CAR'!$R:$R,1,'PG CAR'!$M:$M,'13'!AT118)</f>
        <v>0</v>
      </c>
      <c r="AU126" s="380">
        <f>SUMIFS('PG CAR'!$H:$H,'PG CAR'!$N:$N,'13'!$AQ$118,'PG CAR'!$S:$S,1,'PG CAR'!$R:$R,1,'PG CAR'!$M:$M,'13'!AU118)</f>
        <v>0</v>
      </c>
      <c r="AV126" s="380">
        <f>SUMIFS('PG CAR'!$H:$H,'PG CAR'!$N:$N,'13'!$AQ$118,'PG CAR'!$S:$S,1,'PG CAR'!$R:$R,1,'PG CAR'!$M:$M,'13'!AV118)</f>
        <v>0</v>
      </c>
      <c r="AW126" s="380">
        <f>SUMIFS('PG CAR'!$H:$H,'PG CAR'!$N:$N,'13'!$AQ$118,'PG CAR'!$S:$S,1,'PG CAR'!$R:$R,1,'PG CAR'!$M:$M,'13'!AW118)</f>
        <v>0</v>
      </c>
      <c r="AX126" s="380">
        <f>SUMIFS('PG CAR'!$H:$H,'PG CAR'!$N:$N,'13'!$AQ$118,'PG CAR'!$S:$S,1,'PG CAR'!$R:$R,1,'PG CAR'!$M:$M,'13'!AX118)</f>
        <v>0</v>
      </c>
      <c r="AY126" s="380">
        <f>SUMIFS('PG CAR'!$H:$H,'PG CAR'!$N:$N,'13'!$AQ$118,'PG CAR'!$S:$S,1,'PG CAR'!$R:$R,1,'PG CAR'!$M:$M,'13'!AY118)</f>
        <v>0</v>
      </c>
      <c r="AZ126" s="380">
        <f>SUMIFS('PG CAR'!$H:$H,'PG CAR'!$N:$N,'13'!$AQ$118,'PG CAR'!$S:$S,1,'PG CAR'!$R:$R,1,'PG CAR'!$M:$M,'13'!AZ118)</f>
        <v>0</v>
      </c>
      <c r="BA126" s="380">
        <f>SUMIFS('PG CAR'!$H:$H,'PG CAR'!$N:$N,'13'!$AQ$118,'PG CAR'!$S:$S,1,'PG CAR'!$R:$R,1,'PG CAR'!$M:$M,'13'!BA118)</f>
        <v>0</v>
      </c>
      <c r="BB126" s="380">
        <f>SUMIFS('PG CAR'!$H:$H,'PG CAR'!$N:$N,'13'!$AQ$118,'PG CAR'!$S:$S,1,'PG CAR'!$R:$R,1,'PG CAR'!$M:$M,'13'!BB118)</f>
        <v>0</v>
      </c>
      <c r="BC126" s="380">
        <f>SUMIFS('PG CAR'!$H:$H,'PG CAR'!$N:$N,'13'!$AQ$118,'PG CAR'!$S:$S,1,'PG CAR'!$R:$R,1,'PG CAR'!$M:$M,'13'!BC118)</f>
        <v>0</v>
      </c>
    </row>
    <row r="127" spans="2:55" x14ac:dyDescent="0.25">
      <c r="B127" s="264"/>
      <c r="C127" s="264"/>
      <c r="D127" s="264"/>
      <c r="E127" s="264"/>
      <c r="F127" s="264"/>
      <c r="G127" s="264"/>
      <c r="H127" s="264"/>
      <c r="I127" s="264"/>
      <c r="J127" s="264"/>
      <c r="K127" s="264"/>
      <c r="L127" s="264"/>
      <c r="M127" s="264"/>
      <c r="N127" s="264"/>
      <c r="O127" s="264"/>
      <c r="P127" s="264"/>
      <c r="Q127" s="264"/>
      <c r="R127" s="264"/>
      <c r="S127" s="264"/>
      <c r="T127" s="264"/>
      <c r="U127" s="264"/>
      <c r="V127" s="264"/>
      <c r="W127" s="264"/>
      <c r="X127" s="264"/>
      <c r="Y127" s="264"/>
      <c r="Z127" s="264"/>
      <c r="AA127" s="264"/>
      <c r="AB127" s="264"/>
      <c r="AC127" s="264"/>
      <c r="AD127" s="264"/>
      <c r="AE127" s="264"/>
      <c r="AF127" s="264"/>
    </row>
    <row r="128" spans="2:55" x14ac:dyDescent="0.25">
      <c r="B128" s="264"/>
      <c r="C128" s="264"/>
      <c r="D128" s="264"/>
      <c r="E128" s="264"/>
      <c r="F128" s="264"/>
      <c r="G128" s="264"/>
      <c r="H128" s="264"/>
      <c r="I128" s="264"/>
      <c r="J128" s="264"/>
      <c r="K128" s="264"/>
      <c r="L128" s="264"/>
      <c r="M128" s="264"/>
      <c r="N128" s="264"/>
      <c r="O128" s="264"/>
      <c r="P128" s="264"/>
      <c r="Q128" s="264"/>
      <c r="R128" s="264"/>
      <c r="S128" s="264"/>
      <c r="T128" s="264"/>
      <c r="U128" s="264"/>
      <c r="V128" s="264"/>
      <c r="W128" s="264"/>
      <c r="X128" s="264"/>
      <c r="Y128" s="264"/>
      <c r="Z128" s="264"/>
      <c r="AA128" s="264"/>
      <c r="AB128" s="264"/>
      <c r="AC128" s="264"/>
      <c r="AD128" s="264"/>
      <c r="AE128" s="264"/>
      <c r="AF128" s="264"/>
      <c r="AR128" s="382">
        <v>1</v>
      </c>
      <c r="AS128" s="382">
        <v>2</v>
      </c>
      <c r="AT128" s="382">
        <v>3</v>
      </c>
      <c r="AU128" s="382">
        <v>4</v>
      </c>
      <c r="AV128" s="382">
        <v>5</v>
      </c>
      <c r="AW128" s="382">
        <v>6</v>
      </c>
      <c r="AX128" s="382">
        <v>7</v>
      </c>
      <c r="AY128" s="382">
        <v>8</v>
      </c>
      <c r="AZ128" s="382">
        <v>9</v>
      </c>
      <c r="BA128" s="382">
        <v>10</v>
      </c>
      <c r="BB128" s="382">
        <v>11</v>
      </c>
      <c r="BC128" s="382">
        <v>12</v>
      </c>
    </row>
    <row r="129" spans="2:55" x14ac:dyDescent="0.25">
      <c r="B129" s="264"/>
      <c r="C129" s="264"/>
      <c r="D129" s="264"/>
      <c r="E129" s="264"/>
      <c r="F129" s="264"/>
      <c r="G129" s="264"/>
      <c r="H129" s="264"/>
      <c r="I129" s="264"/>
      <c r="J129" s="264"/>
      <c r="K129" s="264"/>
      <c r="L129" s="264"/>
      <c r="M129" s="264"/>
      <c r="N129" s="264"/>
      <c r="O129" s="264"/>
      <c r="P129" s="264"/>
      <c r="Q129" s="264"/>
      <c r="R129" s="264"/>
      <c r="S129" s="264"/>
      <c r="T129" s="264"/>
      <c r="U129" s="264"/>
      <c r="V129" s="264"/>
      <c r="W129" s="264"/>
      <c r="X129" s="264"/>
      <c r="Y129" s="264"/>
      <c r="Z129" s="264"/>
      <c r="AA129" s="264"/>
      <c r="AB129" s="264"/>
      <c r="AC129" s="264"/>
      <c r="AD129" s="264"/>
      <c r="AE129" s="264"/>
      <c r="AF129" s="264"/>
      <c r="AQ129" s="382" t="s">
        <v>110</v>
      </c>
      <c r="AR129" s="380">
        <f>AR107+AR119</f>
        <v>6456.0699999999924</v>
      </c>
      <c r="AS129" s="380">
        <f t="shared" ref="AS129:BC129" si="17">AS107+AS119</f>
        <v>7642.0699999999924</v>
      </c>
      <c r="AT129" s="380">
        <f t="shared" si="17"/>
        <v>5988.6999999999925</v>
      </c>
      <c r="AU129" s="380">
        <f t="shared" si="17"/>
        <v>5538.6999999999916</v>
      </c>
      <c r="AV129" s="380">
        <f t="shared" si="17"/>
        <v>5466.9399999999914</v>
      </c>
      <c r="AW129" s="380">
        <f t="shared" si="17"/>
        <v>5360.6699999999919</v>
      </c>
      <c r="AX129" s="380">
        <f t="shared" si="17"/>
        <v>6134.2099999999909</v>
      </c>
      <c r="AY129" s="380">
        <f t="shared" si="17"/>
        <v>7491.9899999999907</v>
      </c>
      <c r="AZ129" s="380">
        <f t="shared" si="17"/>
        <v>4865.1199999999908</v>
      </c>
      <c r="BA129" s="380">
        <f t="shared" si="17"/>
        <v>5679.2599999999911</v>
      </c>
      <c r="BB129" s="380">
        <f t="shared" si="17"/>
        <v>4634.9399999999914</v>
      </c>
      <c r="BC129" s="380">
        <f t="shared" si="17"/>
        <v>4765.0699999999915</v>
      </c>
    </row>
    <row r="130" spans="2:55" x14ac:dyDescent="0.25">
      <c r="B130" s="264"/>
      <c r="C130" s="264"/>
      <c r="D130" s="264"/>
      <c r="E130" s="264"/>
      <c r="F130" s="264"/>
      <c r="G130" s="264"/>
      <c r="H130" s="264"/>
      <c r="I130" s="264"/>
      <c r="J130" s="264"/>
      <c r="K130" s="264"/>
      <c r="L130" s="264"/>
      <c r="M130" s="264"/>
      <c r="N130" s="264"/>
      <c r="O130" s="264"/>
      <c r="P130" s="264"/>
      <c r="Q130" s="264"/>
      <c r="R130" s="264"/>
      <c r="S130" s="264"/>
      <c r="T130" s="264"/>
      <c r="U130" s="264"/>
      <c r="V130" s="264"/>
      <c r="W130" s="264"/>
      <c r="X130" s="264"/>
      <c r="Y130" s="264"/>
      <c r="Z130" s="264"/>
      <c r="AA130" s="264"/>
      <c r="AB130" s="264"/>
      <c r="AC130" s="264"/>
      <c r="AD130" s="264"/>
      <c r="AE130" s="264"/>
      <c r="AF130" s="264"/>
      <c r="AQ130" s="379" t="s">
        <v>70</v>
      </c>
      <c r="AR130" s="380">
        <f t="shared" ref="AR130:BC136" si="18">AR108+AR120</f>
        <v>4244.8999999999996</v>
      </c>
      <c r="AS130" s="380">
        <f t="shared" si="18"/>
        <v>2045.3700000000001</v>
      </c>
      <c r="AT130" s="380">
        <f t="shared" si="18"/>
        <v>4524.1000000000004</v>
      </c>
      <c r="AU130" s="380">
        <f t="shared" si="18"/>
        <v>3741.76</v>
      </c>
      <c r="AV130" s="380">
        <f t="shared" si="18"/>
        <v>4454.2699999999995</v>
      </c>
      <c r="AW130" s="380">
        <f t="shared" si="18"/>
        <v>4981.6200000000008</v>
      </c>
      <c r="AX130" s="380">
        <f t="shared" si="18"/>
        <v>2697.06</v>
      </c>
      <c r="AY130" s="380">
        <f t="shared" si="18"/>
        <v>2841.87</v>
      </c>
      <c r="AZ130" s="380">
        <f t="shared" si="18"/>
        <v>3185.8599999999997</v>
      </c>
      <c r="BA130" s="380">
        <f t="shared" si="18"/>
        <v>2644.3199999999997</v>
      </c>
      <c r="BB130" s="380">
        <f t="shared" si="18"/>
        <v>2872.94</v>
      </c>
      <c r="BC130" s="380">
        <f t="shared" si="18"/>
        <v>2605.7199999999998</v>
      </c>
    </row>
    <row r="131" spans="2:55" x14ac:dyDescent="0.25">
      <c r="B131" s="264"/>
      <c r="C131" s="264"/>
      <c r="D131" s="264"/>
      <c r="E131" s="264"/>
      <c r="F131" s="264"/>
      <c r="G131" s="264"/>
      <c r="H131" s="264"/>
      <c r="I131" s="264"/>
      <c r="J131" s="264"/>
      <c r="K131" s="264"/>
      <c r="L131" s="264"/>
      <c r="M131" s="264"/>
      <c r="N131" s="264"/>
      <c r="O131" s="264"/>
      <c r="P131" s="264"/>
      <c r="Q131" s="264"/>
      <c r="R131" s="264"/>
      <c r="S131" s="264"/>
      <c r="T131" s="264"/>
      <c r="U131" s="264"/>
      <c r="V131" s="264"/>
      <c r="W131" s="264"/>
      <c r="X131" s="264"/>
      <c r="Y131" s="264"/>
      <c r="Z131" s="264"/>
      <c r="AA131" s="264"/>
      <c r="AB131" s="264"/>
      <c r="AC131" s="264"/>
      <c r="AD131" s="264"/>
      <c r="AE131" s="264"/>
      <c r="AF131" s="264"/>
      <c r="AQ131" s="379" t="s">
        <v>69</v>
      </c>
      <c r="AR131" s="380">
        <f t="shared" si="18"/>
        <v>1030</v>
      </c>
      <c r="AS131" s="380">
        <f t="shared" si="18"/>
        <v>2000</v>
      </c>
      <c r="AT131" s="380">
        <f t="shared" si="18"/>
        <v>0</v>
      </c>
      <c r="AU131" s="380">
        <f t="shared" si="18"/>
        <v>2100</v>
      </c>
      <c r="AV131" s="380">
        <f t="shared" si="18"/>
        <v>1170</v>
      </c>
      <c r="AW131" s="380">
        <f t="shared" si="18"/>
        <v>1000</v>
      </c>
      <c r="AX131" s="380">
        <f t="shared" si="18"/>
        <v>1030</v>
      </c>
      <c r="AY131" s="380">
        <f t="shared" si="18"/>
        <v>1000</v>
      </c>
      <c r="AZ131" s="380">
        <f t="shared" si="18"/>
        <v>0</v>
      </c>
      <c r="BA131" s="380">
        <f t="shared" si="18"/>
        <v>0</v>
      </c>
      <c r="BB131" s="380">
        <f t="shared" si="18"/>
        <v>750</v>
      </c>
      <c r="BC131" s="380">
        <f t="shared" si="18"/>
        <v>0</v>
      </c>
    </row>
    <row r="132" spans="2:55" x14ac:dyDescent="0.25">
      <c r="B132" s="264"/>
      <c r="C132" s="264"/>
      <c r="D132" s="264"/>
      <c r="E132" s="264"/>
      <c r="F132" s="264"/>
      <c r="G132" s="264"/>
      <c r="H132" s="264"/>
      <c r="I132" s="264"/>
      <c r="J132" s="264"/>
      <c r="K132" s="264"/>
      <c r="L132" s="264"/>
      <c r="M132" s="264"/>
      <c r="N132" s="264"/>
      <c r="O132" s="264"/>
      <c r="P132" s="264"/>
      <c r="Q132" s="264"/>
      <c r="R132" s="264"/>
      <c r="S132" s="264"/>
      <c r="T132" s="264"/>
      <c r="U132" s="264"/>
      <c r="V132" s="264"/>
      <c r="W132" s="264"/>
      <c r="X132" s="264"/>
      <c r="Y132" s="264"/>
      <c r="Z132" s="264"/>
      <c r="AA132" s="264"/>
      <c r="AB132" s="264"/>
      <c r="AC132" s="264"/>
      <c r="AD132" s="264"/>
      <c r="AE132" s="264"/>
      <c r="AF132" s="264"/>
      <c r="AQ132" s="379" t="s">
        <v>87</v>
      </c>
      <c r="AR132" s="380">
        <f t="shared" si="18"/>
        <v>300</v>
      </c>
      <c r="AS132" s="380">
        <f t="shared" si="18"/>
        <v>0</v>
      </c>
      <c r="AT132" s="380">
        <f t="shared" si="18"/>
        <v>680</v>
      </c>
      <c r="AU132" s="380">
        <f t="shared" si="18"/>
        <v>1415</v>
      </c>
      <c r="AV132" s="380">
        <f t="shared" si="18"/>
        <v>550</v>
      </c>
      <c r="AW132" s="380">
        <f t="shared" si="18"/>
        <v>700</v>
      </c>
      <c r="AX132" s="380">
        <f t="shared" si="18"/>
        <v>0</v>
      </c>
      <c r="AY132" s="380">
        <f t="shared" si="18"/>
        <v>150</v>
      </c>
      <c r="AZ132" s="380">
        <f t="shared" si="18"/>
        <v>0</v>
      </c>
      <c r="BA132" s="380">
        <f t="shared" si="18"/>
        <v>523</v>
      </c>
      <c r="BB132" s="380">
        <f t="shared" si="18"/>
        <v>250</v>
      </c>
      <c r="BC132" s="380">
        <f t="shared" si="18"/>
        <v>400</v>
      </c>
    </row>
    <row r="133" spans="2:55" x14ac:dyDescent="0.25">
      <c r="B133" s="264"/>
      <c r="C133" s="264"/>
      <c r="D133" s="264"/>
      <c r="E133" s="264"/>
      <c r="F133" s="264"/>
      <c r="G133" s="264"/>
      <c r="H133" s="264"/>
      <c r="I133" s="264"/>
      <c r="J133" s="264"/>
      <c r="K133" s="264"/>
      <c r="L133" s="264"/>
      <c r="M133" s="264"/>
      <c r="N133" s="264"/>
      <c r="O133" s="264"/>
      <c r="P133" s="264"/>
      <c r="Q133" s="264"/>
      <c r="R133" s="264"/>
      <c r="S133" s="264"/>
      <c r="T133" s="264"/>
      <c r="U133" s="264"/>
      <c r="V133" s="264"/>
      <c r="W133" s="264"/>
      <c r="X133" s="264"/>
      <c r="Y133" s="264"/>
      <c r="Z133" s="264"/>
      <c r="AA133" s="264"/>
      <c r="AB133" s="264"/>
      <c r="AC133" s="264"/>
      <c r="AD133" s="264"/>
      <c r="AE133" s="264"/>
      <c r="AF133" s="264"/>
      <c r="AQ133" s="379" t="s">
        <v>103</v>
      </c>
      <c r="AR133" s="380">
        <f t="shared" si="18"/>
        <v>850</v>
      </c>
      <c r="AS133" s="380">
        <f t="shared" si="18"/>
        <v>850</v>
      </c>
      <c r="AT133" s="380">
        <f t="shared" si="18"/>
        <v>0</v>
      </c>
      <c r="AU133" s="380">
        <f t="shared" si="18"/>
        <v>1915</v>
      </c>
      <c r="AV133" s="380">
        <f t="shared" si="18"/>
        <v>1545</v>
      </c>
      <c r="AW133" s="380">
        <f t="shared" si="18"/>
        <v>1100</v>
      </c>
      <c r="AX133" s="380">
        <f t="shared" si="18"/>
        <v>100</v>
      </c>
      <c r="AY133" s="380">
        <f t="shared" si="18"/>
        <v>935</v>
      </c>
      <c r="AZ133" s="380">
        <f t="shared" si="18"/>
        <v>0</v>
      </c>
      <c r="BA133" s="380">
        <f t="shared" si="18"/>
        <v>523</v>
      </c>
      <c r="BB133" s="380">
        <f t="shared" si="18"/>
        <v>250</v>
      </c>
      <c r="BC133" s="380">
        <f t="shared" si="18"/>
        <v>400</v>
      </c>
    </row>
    <row r="134" spans="2:55" x14ac:dyDescent="0.25">
      <c r="B134" s="264"/>
      <c r="C134" s="264"/>
      <c r="D134" s="264"/>
      <c r="E134" s="264"/>
      <c r="F134" s="264"/>
      <c r="G134" s="264"/>
      <c r="H134" s="264"/>
      <c r="I134" s="264"/>
      <c r="J134" s="264"/>
      <c r="K134" s="264"/>
      <c r="L134" s="264"/>
      <c r="M134" s="264"/>
      <c r="N134" s="264"/>
      <c r="O134" s="264"/>
      <c r="P134" s="264"/>
      <c r="Q134" s="264"/>
      <c r="R134" s="264"/>
      <c r="S134" s="264"/>
      <c r="T134" s="264"/>
      <c r="U134" s="264"/>
      <c r="V134" s="264"/>
      <c r="W134" s="264"/>
      <c r="X134" s="264"/>
      <c r="Y134" s="264"/>
      <c r="Z134" s="264"/>
      <c r="AA134" s="264"/>
      <c r="AB134" s="264"/>
      <c r="AC134" s="264"/>
      <c r="AD134" s="264"/>
      <c r="AE134" s="264"/>
      <c r="AF134" s="264"/>
      <c r="AQ134" s="379" t="s">
        <v>104</v>
      </c>
      <c r="AR134" s="380">
        <f t="shared" si="18"/>
        <v>529.1</v>
      </c>
      <c r="AS134" s="380">
        <f t="shared" si="18"/>
        <v>2393.7600000000002</v>
      </c>
      <c r="AT134" s="380">
        <f t="shared" si="18"/>
        <v>325</v>
      </c>
      <c r="AU134" s="380">
        <f t="shared" si="18"/>
        <v>110</v>
      </c>
      <c r="AV134" s="380">
        <f t="shared" si="18"/>
        <v>324</v>
      </c>
      <c r="AW134" s="380">
        <f t="shared" si="18"/>
        <v>304.84000000000003</v>
      </c>
      <c r="AX134" s="380">
        <f t="shared" si="18"/>
        <v>110</v>
      </c>
      <c r="AY134" s="380">
        <f t="shared" si="18"/>
        <v>337.12</v>
      </c>
      <c r="AZ134" s="380">
        <f t="shared" si="18"/>
        <v>0</v>
      </c>
      <c r="BA134" s="380">
        <f t="shared" si="18"/>
        <v>0</v>
      </c>
      <c r="BB134" s="380">
        <f t="shared" si="18"/>
        <v>443.92</v>
      </c>
      <c r="BC134" s="380">
        <f t="shared" si="18"/>
        <v>1617.4900000000002</v>
      </c>
    </row>
    <row r="135" spans="2:55" x14ac:dyDescent="0.25">
      <c r="B135" s="264"/>
      <c r="C135" s="264"/>
      <c r="D135" s="264"/>
      <c r="E135" s="264"/>
      <c r="F135" s="264"/>
      <c r="G135" s="264"/>
      <c r="H135" s="264"/>
      <c r="I135" s="264"/>
      <c r="J135" s="264"/>
      <c r="K135" s="264"/>
      <c r="L135" s="264"/>
      <c r="M135" s="264"/>
      <c r="N135" s="264"/>
      <c r="O135" s="264"/>
      <c r="P135" s="264"/>
      <c r="Q135" s="264"/>
      <c r="R135" s="264"/>
      <c r="S135" s="264"/>
      <c r="T135" s="264"/>
      <c r="U135" s="264"/>
      <c r="V135" s="264"/>
      <c r="W135" s="264"/>
      <c r="X135" s="264"/>
      <c r="Y135" s="264"/>
      <c r="Z135" s="264"/>
      <c r="AA135" s="264"/>
      <c r="AB135" s="264"/>
      <c r="AC135" s="264"/>
      <c r="AD135" s="264"/>
      <c r="AE135" s="264"/>
      <c r="AF135" s="264"/>
      <c r="AQ135" s="379" t="s">
        <v>105</v>
      </c>
      <c r="AR135" s="380">
        <f t="shared" si="18"/>
        <v>550</v>
      </c>
      <c r="AS135" s="380">
        <f t="shared" si="18"/>
        <v>1185.76</v>
      </c>
      <c r="AT135" s="380">
        <f t="shared" si="18"/>
        <v>429.1</v>
      </c>
      <c r="AU135" s="380">
        <f t="shared" si="18"/>
        <v>110</v>
      </c>
      <c r="AV135" s="380">
        <f t="shared" si="18"/>
        <v>947</v>
      </c>
      <c r="AW135" s="380">
        <f t="shared" si="18"/>
        <v>100</v>
      </c>
      <c r="AX135" s="380">
        <f t="shared" si="18"/>
        <v>364.84000000000003</v>
      </c>
      <c r="AY135" s="380">
        <f t="shared" si="18"/>
        <v>987.12</v>
      </c>
      <c r="AZ135" s="380">
        <f t="shared" si="18"/>
        <v>0</v>
      </c>
      <c r="BA135" s="380">
        <f t="shared" si="18"/>
        <v>0</v>
      </c>
      <c r="BB135" s="380">
        <f t="shared" si="18"/>
        <v>244</v>
      </c>
      <c r="BC135" s="380">
        <f t="shared" si="18"/>
        <v>1491</v>
      </c>
    </row>
    <row r="136" spans="2:55" x14ac:dyDescent="0.25">
      <c r="B136" s="264"/>
      <c r="C136" s="264"/>
      <c r="D136" s="264"/>
      <c r="E136" s="264"/>
      <c r="F136" s="264"/>
      <c r="G136" s="264"/>
      <c r="H136" s="264"/>
      <c r="I136" s="264"/>
      <c r="J136" s="264"/>
      <c r="K136" s="264"/>
      <c r="L136" s="264"/>
      <c r="M136" s="264"/>
      <c r="N136" s="264"/>
      <c r="O136" s="264"/>
      <c r="P136" s="264"/>
      <c r="Q136" s="264"/>
      <c r="R136" s="264"/>
      <c r="S136" s="264"/>
      <c r="T136" s="264"/>
      <c r="U136" s="264"/>
      <c r="V136" s="264"/>
      <c r="W136" s="264"/>
      <c r="X136" s="264"/>
      <c r="Y136" s="264"/>
      <c r="Z136" s="264"/>
      <c r="AA136" s="264"/>
      <c r="AB136" s="264"/>
      <c r="AC136" s="264"/>
      <c r="AD136" s="264"/>
      <c r="AE136" s="264"/>
      <c r="AF136" s="264"/>
      <c r="AQ136" s="379" t="s">
        <v>86</v>
      </c>
      <c r="AR136" s="380">
        <f t="shared" si="18"/>
        <v>0</v>
      </c>
      <c r="AS136" s="380">
        <f t="shared" si="18"/>
        <v>0</v>
      </c>
      <c r="AT136" s="380">
        <f t="shared" si="18"/>
        <v>0</v>
      </c>
      <c r="AU136" s="380">
        <f t="shared" si="18"/>
        <v>0</v>
      </c>
      <c r="AV136" s="380">
        <f t="shared" si="18"/>
        <v>0</v>
      </c>
      <c r="AW136" s="380">
        <f t="shared" si="18"/>
        <v>0</v>
      </c>
      <c r="AX136" s="380">
        <f t="shared" si="18"/>
        <v>0</v>
      </c>
      <c r="AY136" s="380">
        <f t="shared" si="18"/>
        <v>0</v>
      </c>
      <c r="AZ136" s="380">
        <f t="shared" si="18"/>
        <v>0</v>
      </c>
      <c r="BA136" s="380">
        <f t="shared" si="18"/>
        <v>0</v>
      </c>
      <c r="BB136" s="380">
        <f t="shared" si="18"/>
        <v>847.01</v>
      </c>
      <c r="BC136" s="380">
        <f t="shared" si="18"/>
        <v>636.66</v>
      </c>
    </row>
    <row r="137" spans="2:55" x14ac:dyDescent="0.25">
      <c r="B137" s="264"/>
      <c r="C137" s="264"/>
      <c r="D137" s="264"/>
      <c r="E137" s="264"/>
      <c r="F137" s="264"/>
      <c r="G137" s="264"/>
      <c r="H137" s="264"/>
      <c r="I137" s="264"/>
      <c r="J137" s="264"/>
      <c r="K137" s="264"/>
      <c r="L137" s="264"/>
      <c r="M137" s="264"/>
      <c r="N137" s="264"/>
      <c r="O137" s="264"/>
      <c r="P137" s="264"/>
      <c r="Q137" s="264"/>
      <c r="R137" s="264"/>
      <c r="S137" s="264"/>
      <c r="T137" s="264"/>
      <c r="U137" s="264"/>
      <c r="V137" s="264"/>
      <c r="W137" s="264"/>
      <c r="X137" s="264"/>
      <c r="Y137" s="264"/>
      <c r="Z137" s="264"/>
      <c r="AA137" s="264"/>
      <c r="AB137" s="264"/>
      <c r="AC137" s="264"/>
      <c r="AD137" s="264"/>
      <c r="AE137" s="264"/>
      <c r="AF137" s="264"/>
      <c r="AQ137" s="379" t="s">
        <v>242</v>
      </c>
      <c r="AR137" s="380">
        <f>AR115</f>
        <v>1700</v>
      </c>
      <c r="AS137" s="380">
        <f t="shared" ref="AS137:BC138" si="19">AS115</f>
        <v>200</v>
      </c>
      <c r="AT137" s="380">
        <f t="shared" si="19"/>
        <v>200</v>
      </c>
      <c r="AU137" s="380">
        <f t="shared" si="19"/>
        <v>700</v>
      </c>
      <c r="AV137" s="380">
        <f t="shared" si="19"/>
        <v>0</v>
      </c>
      <c r="AW137" s="380">
        <f t="shared" si="19"/>
        <v>0</v>
      </c>
      <c r="AX137" s="380">
        <f t="shared" si="19"/>
        <v>1000</v>
      </c>
      <c r="AY137" s="380">
        <f t="shared" si="19"/>
        <v>1400</v>
      </c>
      <c r="AZ137" s="380">
        <f t="shared" si="19"/>
        <v>200</v>
      </c>
      <c r="BA137" s="380">
        <f t="shared" si="19"/>
        <v>0</v>
      </c>
      <c r="BB137" s="380">
        <f t="shared" si="19"/>
        <v>0</v>
      </c>
      <c r="BC137" s="380">
        <f t="shared" si="19"/>
        <v>1940</v>
      </c>
    </row>
    <row r="138" spans="2:55" x14ac:dyDescent="0.25">
      <c r="B138" s="264"/>
      <c r="C138" s="264"/>
      <c r="D138" s="264"/>
      <c r="E138" s="264"/>
      <c r="F138" s="264"/>
      <c r="G138" s="264"/>
      <c r="H138" s="264"/>
      <c r="I138" s="264"/>
      <c r="J138" s="264"/>
      <c r="K138" s="264"/>
      <c r="L138" s="264"/>
      <c r="M138" s="264"/>
      <c r="N138" s="264"/>
      <c r="O138" s="264"/>
      <c r="P138" s="264"/>
      <c r="Q138" s="264"/>
      <c r="R138" s="264"/>
      <c r="S138" s="264"/>
      <c r="T138" s="264"/>
      <c r="U138" s="264"/>
      <c r="V138" s="264"/>
      <c r="W138" s="264"/>
      <c r="X138" s="264"/>
      <c r="Y138" s="264"/>
      <c r="Z138" s="264"/>
      <c r="AA138" s="264"/>
      <c r="AB138" s="264"/>
      <c r="AC138" s="264"/>
      <c r="AD138" s="264"/>
      <c r="AE138" s="264"/>
      <c r="AF138" s="264"/>
      <c r="AQ138" s="379" t="s">
        <v>241</v>
      </c>
      <c r="AR138" s="380">
        <f>AR116</f>
        <v>6630</v>
      </c>
      <c r="AS138" s="380">
        <f t="shared" si="19"/>
        <v>650</v>
      </c>
      <c r="AT138" s="380">
        <f t="shared" si="19"/>
        <v>3490</v>
      </c>
      <c r="AU138" s="380">
        <f t="shared" si="19"/>
        <v>2770</v>
      </c>
      <c r="AV138" s="380">
        <f t="shared" si="19"/>
        <v>3550</v>
      </c>
      <c r="AW138" s="380">
        <f t="shared" si="19"/>
        <v>5360</v>
      </c>
      <c r="AX138" s="380">
        <f t="shared" si="19"/>
        <v>3870</v>
      </c>
      <c r="AY138" s="380">
        <f t="shared" si="19"/>
        <v>750</v>
      </c>
      <c r="AZ138" s="380">
        <f t="shared" si="19"/>
        <v>4200</v>
      </c>
      <c r="BA138" s="380">
        <f t="shared" si="19"/>
        <v>1600</v>
      </c>
      <c r="BB138" s="380">
        <f t="shared" si="19"/>
        <v>3300</v>
      </c>
      <c r="BC138" s="380">
        <f t="shared" si="19"/>
        <v>7300</v>
      </c>
    </row>
    <row r="139" spans="2:55" x14ac:dyDescent="0.25">
      <c r="B139" s="264"/>
      <c r="C139" s="264"/>
      <c r="D139" s="264"/>
      <c r="E139" s="264"/>
      <c r="F139" s="264"/>
      <c r="G139" s="264"/>
      <c r="H139" s="264"/>
      <c r="I139" s="264"/>
      <c r="J139" s="264"/>
      <c r="K139" s="264"/>
      <c r="L139" s="264"/>
      <c r="M139" s="264"/>
      <c r="N139" s="264"/>
      <c r="O139" s="264"/>
      <c r="P139" s="264"/>
      <c r="Q139" s="264"/>
      <c r="R139" s="264"/>
      <c r="S139" s="264"/>
      <c r="T139" s="264"/>
      <c r="U139" s="264"/>
      <c r="V139" s="264"/>
      <c r="W139" s="264"/>
      <c r="X139" s="264"/>
      <c r="Y139" s="264"/>
      <c r="Z139" s="264"/>
      <c r="AA139" s="264"/>
      <c r="AB139" s="264"/>
      <c r="AC139" s="264"/>
      <c r="AD139" s="264"/>
      <c r="AE139" s="264"/>
      <c r="AF139" s="264"/>
    </row>
    <row r="140" spans="2:55" x14ac:dyDescent="0.25">
      <c r="B140" s="264"/>
      <c r="C140" s="264"/>
      <c r="D140" s="264"/>
      <c r="E140" s="264"/>
      <c r="F140" s="264"/>
      <c r="G140" s="264"/>
      <c r="H140" s="264"/>
      <c r="I140" s="264"/>
      <c r="J140" s="264"/>
      <c r="K140" s="264"/>
      <c r="L140" s="264"/>
      <c r="M140" s="264"/>
      <c r="N140" s="264"/>
      <c r="O140" s="264"/>
      <c r="P140" s="264"/>
      <c r="Q140" s="264"/>
      <c r="R140" s="264"/>
      <c r="S140" s="264"/>
      <c r="T140" s="264"/>
      <c r="U140" s="264"/>
      <c r="V140" s="264"/>
      <c r="W140" s="264"/>
      <c r="X140" s="264"/>
      <c r="Y140" s="264"/>
      <c r="Z140" s="264"/>
      <c r="AA140" s="264"/>
      <c r="AB140" s="264"/>
      <c r="AC140" s="264"/>
      <c r="AD140" s="264"/>
      <c r="AE140" s="264"/>
      <c r="AF140" s="264"/>
    </row>
    <row r="141" spans="2:55" x14ac:dyDescent="0.25">
      <c r="B141" s="264"/>
      <c r="C141" s="264"/>
      <c r="D141" s="264"/>
      <c r="E141" s="264"/>
      <c r="F141" s="264"/>
      <c r="G141" s="264"/>
      <c r="H141" s="264"/>
      <c r="I141" s="264"/>
      <c r="J141" s="264"/>
      <c r="K141" s="264"/>
      <c r="L141" s="264"/>
      <c r="M141" s="264"/>
      <c r="N141" s="264"/>
      <c r="O141" s="264"/>
      <c r="P141" s="264"/>
      <c r="Q141" s="264"/>
      <c r="R141" s="264"/>
      <c r="S141" s="264"/>
      <c r="T141" s="264"/>
      <c r="U141" s="264"/>
      <c r="V141" s="264"/>
      <c r="W141" s="264"/>
      <c r="X141" s="264"/>
      <c r="Y141" s="264"/>
      <c r="Z141" s="264"/>
      <c r="AA141" s="264"/>
      <c r="AB141" s="264"/>
      <c r="AC141" s="264"/>
      <c r="AD141" s="264"/>
      <c r="AE141" s="264"/>
      <c r="AF141" s="264"/>
    </row>
    <row r="142" spans="2:55" x14ac:dyDescent="0.25">
      <c r="B142" s="264"/>
      <c r="C142" s="264"/>
      <c r="D142" s="264"/>
      <c r="E142" s="264"/>
      <c r="F142" s="264"/>
      <c r="G142" s="264"/>
      <c r="H142" s="264"/>
      <c r="I142" s="264"/>
      <c r="J142" s="264"/>
      <c r="K142" s="264"/>
      <c r="L142" s="264"/>
      <c r="M142" s="264"/>
      <c r="N142" s="264"/>
      <c r="O142" s="264"/>
      <c r="P142" s="264"/>
      <c r="Q142" s="264"/>
      <c r="R142" s="264"/>
      <c r="S142" s="264"/>
      <c r="T142" s="264"/>
      <c r="U142" s="264"/>
      <c r="V142" s="264"/>
      <c r="W142" s="264"/>
      <c r="X142" s="264"/>
      <c r="Y142" s="264"/>
      <c r="Z142" s="264"/>
      <c r="AA142" s="264"/>
      <c r="AB142" s="264"/>
      <c r="AC142" s="264"/>
      <c r="AD142" s="264"/>
      <c r="AE142" s="264"/>
      <c r="AF142" s="264"/>
    </row>
    <row r="143" spans="2:55" x14ac:dyDescent="0.25">
      <c r="B143" s="264"/>
      <c r="C143" s="264"/>
      <c r="D143" s="264"/>
      <c r="E143" s="264"/>
      <c r="F143" s="264"/>
      <c r="G143" s="264"/>
      <c r="H143" s="264"/>
      <c r="I143" s="264"/>
      <c r="J143" s="264"/>
      <c r="K143" s="264"/>
      <c r="L143" s="264"/>
      <c r="M143" s="264"/>
      <c r="N143" s="264"/>
      <c r="O143" s="264"/>
      <c r="P143" s="264"/>
      <c r="Q143" s="264"/>
      <c r="R143" s="264"/>
      <c r="S143" s="264"/>
      <c r="T143" s="264"/>
      <c r="U143" s="264"/>
      <c r="V143" s="264"/>
      <c r="W143" s="264"/>
      <c r="X143" s="264"/>
      <c r="Y143" s="264"/>
      <c r="Z143" s="264"/>
      <c r="AA143" s="264"/>
      <c r="AB143" s="264"/>
      <c r="AC143" s="264"/>
      <c r="AD143" s="264"/>
      <c r="AE143" s="264"/>
      <c r="AF143" s="264"/>
    </row>
    <row r="144" spans="2:55" x14ac:dyDescent="0.25">
      <c r="B144" s="264"/>
      <c r="C144" s="264"/>
      <c r="D144" s="264"/>
      <c r="E144" s="264"/>
      <c r="F144" s="264"/>
      <c r="G144" s="264"/>
      <c r="H144" s="264"/>
      <c r="I144" s="264"/>
      <c r="J144" s="264"/>
      <c r="K144" s="264"/>
      <c r="L144" s="264"/>
      <c r="M144" s="264"/>
      <c r="N144" s="264"/>
      <c r="O144" s="264"/>
      <c r="P144" s="264"/>
      <c r="Q144" s="264"/>
      <c r="R144" s="264"/>
      <c r="S144" s="264"/>
      <c r="T144" s="264"/>
      <c r="U144" s="264"/>
      <c r="V144" s="264"/>
      <c r="W144" s="264"/>
      <c r="X144" s="264"/>
      <c r="Y144" s="264"/>
      <c r="Z144" s="264"/>
      <c r="AA144" s="264"/>
      <c r="AB144" s="264"/>
      <c r="AC144" s="264"/>
      <c r="AD144" s="264"/>
      <c r="AE144" s="264"/>
      <c r="AF144" s="264"/>
    </row>
    <row r="145" spans="2:32" x14ac:dyDescent="0.25">
      <c r="B145" s="264"/>
      <c r="C145" s="264"/>
      <c r="D145" s="264"/>
      <c r="E145" s="264"/>
      <c r="F145" s="264"/>
      <c r="G145" s="264"/>
      <c r="H145" s="264"/>
      <c r="I145" s="264"/>
      <c r="J145" s="264"/>
      <c r="K145" s="264"/>
      <c r="L145" s="264"/>
      <c r="M145" s="264"/>
      <c r="N145" s="264"/>
      <c r="O145" s="264"/>
      <c r="P145" s="264"/>
      <c r="Q145" s="264"/>
      <c r="R145" s="264"/>
      <c r="S145" s="264"/>
      <c r="T145" s="264"/>
      <c r="U145" s="264"/>
      <c r="V145" s="264"/>
      <c r="W145" s="264"/>
      <c r="X145" s="264"/>
      <c r="Y145" s="264"/>
      <c r="Z145" s="264"/>
      <c r="AA145" s="264"/>
      <c r="AB145" s="264"/>
      <c r="AC145" s="264"/>
      <c r="AD145" s="264"/>
      <c r="AE145" s="264"/>
      <c r="AF145" s="264"/>
    </row>
    <row r="146" spans="2:32" x14ac:dyDescent="0.25">
      <c r="B146" s="264"/>
      <c r="C146" s="264"/>
      <c r="D146" s="264"/>
      <c r="E146" s="264"/>
      <c r="F146" s="264"/>
      <c r="G146" s="264"/>
      <c r="H146" s="264"/>
      <c r="I146" s="264"/>
      <c r="J146" s="264"/>
      <c r="K146" s="264"/>
      <c r="L146" s="264"/>
      <c r="M146" s="264"/>
      <c r="N146" s="264"/>
      <c r="O146" s="264"/>
      <c r="P146" s="264"/>
      <c r="Q146" s="264"/>
      <c r="R146" s="264"/>
      <c r="S146" s="264"/>
      <c r="T146" s="264"/>
      <c r="U146" s="264"/>
      <c r="V146" s="264"/>
      <c r="W146" s="264"/>
      <c r="X146" s="264"/>
      <c r="Y146" s="264"/>
      <c r="Z146" s="264"/>
      <c r="AA146" s="264"/>
      <c r="AB146" s="264"/>
      <c r="AC146" s="264"/>
      <c r="AD146" s="264"/>
      <c r="AE146" s="264"/>
      <c r="AF146" s="264"/>
    </row>
    <row r="147" spans="2:32" x14ac:dyDescent="0.25">
      <c r="B147" s="264"/>
      <c r="C147" s="264"/>
      <c r="D147" s="264"/>
      <c r="E147" s="264"/>
      <c r="F147" s="264"/>
      <c r="G147" s="264"/>
      <c r="H147" s="264"/>
      <c r="I147" s="264"/>
      <c r="J147" s="264"/>
      <c r="K147" s="264"/>
      <c r="L147" s="264"/>
      <c r="M147" s="264"/>
      <c r="N147" s="264"/>
      <c r="O147" s="264"/>
      <c r="P147" s="264"/>
      <c r="Q147" s="264"/>
      <c r="R147" s="264"/>
      <c r="S147" s="264"/>
      <c r="T147" s="264"/>
      <c r="U147" s="264"/>
      <c r="V147" s="264"/>
      <c r="W147" s="264"/>
      <c r="X147" s="264"/>
      <c r="Y147" s="264"/>
      <c r="Z147" s="264"/>
      <c r="AA147" s="264"/>
      <c r="AB147" s="264"/>
      <c r="AC147" s="264"/>
      <c r="AD147" s="264"/>
      <c r="AE147" s="264"/>
      <c r="AF147" s="264"/>
    </row>
    <row r="148" spans="2:32" x14ac:dyDescent="0.25"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4"/>
      <c r="P148" s="264"/>
      <c r="Q148" s="264"/>
      <c r="R148" s="264"/>
      <c r="S148" s="264"/>
      <c r="T148" s="264"/>
      <c r="U148" s="264"/>
      <c r="V148" s="264"/>
      <c r="W148" s="264"/>
      <c r="X148" s="264"/>
      <c r="Y148" s="264"/>
      <c r="Z148" s="264"/>
      <c r="AA148" s="264"/>
      <c r="AB148" s="264"/>
      <c r="AC148" s="264"/>
      <c r="AD148" s="264"/>
      <c r="AE148" s="264"/>
      <c r="AF148" s="264"/>
    </row>
    <row r="149" spans="2:32" x14ac:dyDescent="0.25">
      <c r="B149" s="264"/>
      <c r="C149" s="264"/>
      <c r="D149" s="264"/>
      <c r="E149" s="264"/>
      <c r="F149" s="264"/>
      <c r="G149" s="264"/>
      <c r="H149" s="264"/>
      <c r="I149" s="264"/>
      <c r="J149" s="264"/>
      <c r="K149" s="264"/>
      <c r="L149" s="264"/>
      <c r="M149" s="264"/>
      <c r="N149" s="264"/>
      <c r="O149" s="264"/>
      <c r="P149" s="264"/>
      <c r="Q149" s="264"/>
      <c r="R149" s="264"/>
      <c r="S149" s="264"/>
      <c r="T149" s="264"/>
      <c r="U149" s="264"/>
      <c r="V149" s="264"/>
      <c r="W149" s="264"/>
      <c r="X149" s="264"/>
      <c r="Y149" s="264"/>
      <c r="Z149" s="264"/>
      <c r="AA149" s="264"/>
      <c r="AB149" s="264"/>
      <c r="AC149" s="264"/>
      <c r="AD149" s="264"/>
      <c r="AE149" s="264"/>
      <c r="AF149" s="264"/>
    </row>
    <row r="150" spans="2:32" x14ac:dyDescent="0.25">
      <c r="B150" s="264"/>
      <c r="C150" s="264"/>
      <c r="D150" s="264"/>
      <c r="E150" s="264"/>
      <c r="F150" s="264"/>
      <c r="G150" s="264"/>
      <c r="H150" s="264"/>
      <c r="I150" s="264"/>
      <c r="J150" s="264"/>
      <c r="K150" s="264"/>
      <c r="L150" s="264"/>
      <c r="M150" s="264"/>
      <c r="N150" s="264"/>
      <c r="O150" s="264"/>
      <c r="P150" s="264"/>
      <c r="Q150" s="264"/>
      <c r="R150" s="264"/>
      <c r="S150" s="264"/>
      <c r="T150" s="264"/>
      <c r="U150" s="264"/>
      <c r="V150" s="264"/>
      <c r="W150" s="264"/>
      <c r="X150" s="264"/>
      <c r="Y150" s="264"/>
      <c r="Z150" s="264"/>
      <c r="AA150" s="264"/>
      <c r="AB150" s="264"/>
      <c r="AC150" s="264"/>
      <c r="AD150" s="264"/>
      <c r="AE150" s="264"/>
      <c r="AF150" s="264"/>
    </row>
    <row r="151" spans="2:32" x14ac:dyDescent="0.25">
      <c r="B151" s="264"/>
      <c r="C151" s="264"/>
      <c r="D151" s="264"/>
      <c r="E151" s="264"/>
      <c r="F151" s="264"/>
      <c r="G151" s="264"/>
      <c r="H151" s="264"/>
      <c r="I151" s="264"/>
      <c r="J151" s="264"/>
      <c r="K151" s="264"/>
      <c r="L151" s="264"/>
      <c r="M151" s="264"/>
      <c r="N151" s="264"/>
      <c r="O151" s="264"/>
      <c r="P151" s="264"/>
      <c r="Q151" s="264"/>
      <c r="R151" s="264"/>
      <c r="S151" s="264"/>
      <c r="T151" s="264"/>
      <c r="U151" s="264"/>
      <c r="V151" s="264"/>
      <c r="W151" s="264"/>
      <c r="X151" s="264"/>
      <c r="Y151" s="264"/>
      <c r="Z151" s="264"/>
      <c r="AA151" s="264"/>
      <c r="AB151" s="264"/>
      <c r="AC151" s="264"/>
      <c r="AD151" s="264"/>
      <c r="AE151" s="264"/>
      <c r="AF151" s="264"/>
    </row>
    <row r="152" spans="2:32" x14ac:dyDescent="0.25">
      <c r="B152" s="264"/>
      <c r="C152" s="264"/>
      <c r="D152" s="264"/>
      <c r="E152" s="264"/>
      <c r="F152" s="264"/>
      <c r="G152" s="264"/>
      <c r="H152" s="264"/>
      <c r="I152" s="264"/>
      <c r="J152" s="264"/>
      <c r="K152" s="264"/>
      <c r="L152" s="264"/>
      <c r="M152" s="264"/>
      <c r="N152" s="264"/>
      <c r="O152" s="264"/>
      <c r="P152" s="264"/>
      <c r="Q152" s="264"/>
      <c r="R152" s="264"/>
      <c r="S152" s="264"/>
      <c r="T152" s="264"/>
      <c r="U152" s="264"/>
      <c r="V152" s="264"/>
      <c r="W152" s="264"/>
      <c r="X152" s="264"/>
      <c r="Y152" s="264"/>
      <c r="Z152" s="264"/>
      <c r="AA152" s="264"/>
      <c r="AB152" s="264"/>
      <c r="AC152" s="264"/>
      <c r="AD152" s="264"/>
      <c r="AE152" s="264"/>
      <c r="AF152" s="264"/>
    </row>
    <row r="153" spans="2:32" x14ac:dyDescent="0.25">
      <c r="B153" s="264"/>
      <c r="C153" s="264"/>
      <c r="D153" s="264"/>
      <c r="E153" s="264"/>
      <c r="F153" s="264"/>
      <c r="G153" s="264"/>
      <c r="H153" s="264"/>
      <c r="I153" s="264"/>
      <c r="J153" s="264"/>
      <c r="K153" s="264"/>
      <c r="L153" s="264"/>
      <c r="M153" s="264"/>
      <c r="N153" s="264"/>
      <c r="O153" s="264"/>
      <c r="P153" s="264"/>
      <c r="Q153" s="264"/>
      <c r="R153" s="264"/>
      <c r="S153" s="264"/>
      <c r="T153" s="264"/>
      <c r="U153" s="264"/>
      <c r="V153" s="264"/>
      <c r="W153" s="264"/>
      <c r="X153" s="264"/>
      <c r="Y153" s="264"/>
      <c r="Z153" s="264"/>
      <c r="AA153" s="264"/>
      <c r="AB153" s="264"/>
      <c r="AC153" s="264"/>
      <c r="AD153" s="264"/>
      <c r="AE153" s="264"/>
      <c r="AF153" s="264"/>
    </row>
    <row r="154" spans="2:32" x14ac:dyDescent="0.25">
      <c r="B154" s="264"/>
      <c r="C154" s="264"/>
      <c r="D154" s="264"/>
      <c r="E154" s="264"/>
      <c r="F154" s="264"/>
      <c r="G154" s="264"/>
      <c r="H154" s="264"/>
      <c r="I154" s="264"/>
      <c r="J154" s="264"/>
      <c r="K154" s="264"/>
      <c r="L154" s="264"/>
      <c r="M154" s="264"/>
      <c r="N154" s="264"/>
      <c r="O154" s="264"/>
      <c r="P154" s="264"/>
      <c r="Q154" s="264"/>
      <c r="R154" s="264"/>
      <c r="S154" s="264"/>
      <c r="T154" s="264"/>
      <c r="U154" s="264"/>
      <c r="V154" s="264"/>
      <c r="W154" s="264"/>
      <c r="X154" s="264"/>
      <c r="Y154" s="264"/>
      <c r="Z154" s="264"/>
      <c r="AA154" s="264"/>
      <c r="AB154" s="264"/>
      <c r="AC154" s="264"/>
      <c r="AD154" s="264"/>
      <c r="AE154" s="264"/>
      <c r="AF154" s="264"/>
    </row>
    <row r="155" spans="2:32" x14ac:dyDescent="0.25">
      <c r="B155" s="264"/>
      <c r="C155" s="264"/>
      <c r="D155" s="264"/>
      <c r="E155" s="264"/>
      <c r="F155" s="264"/>
      <c r="G155" s="264"/>
      <c r="H155" s="264"/>
      <c r="I155" s="264"/>
      <c r="J155" s="264"/>
      <c r="K155" s="264"/>
      <c r="L155" s="264"/>
      <c r="M155" s="264"/>
      <c r="N155" s="264"/>
      <c r="O155" s="264"/>
      <c r="P155" s="264"/>
      <c r="Q155" s="264"/>
      <c r="R155" s="264"/>
      <c r="S155" s="264"/>
      <c r="T155" s="264"/>
      <c r="U155" s="264"/>
      <c r="V155" s="264"/>
      <c r="W155" s="264"/>
      <c r="X155" s="264"/>
      <c r="Y155" s="264"/>
      <c r="Z155" s="264"/>
      <c r="AA155" s="264"/>
      <c r="AB155" s="264"/>
      <c r="AC155" s="264"/>
      <c r="AD155" s="264"/>
      <c r="AE155" s="264"/>
      <c r="AF155" s="264"/>
    </row>
    <row r="156" spans="2:32" x14ac:dyDescent="0.25">
      <c r="B156" s="264"/>
      <c r="C156" s="264"/>
      <c r="D156" s="264"/>
      <c r="E156" s="264"/>
      <c r="F156" s="264"/>
      <c r="G156" s="264"/>
      <c r="H156" s="264"/>
      <c r="I156" s="264"/>
      <c r="J156" s="264"/>
      <c r="K156" s="264"/>
      <c r="L156" s="264"/>
      <c r="M156" s="264"/>
      <c r="N156" s="264"/>
      <c r="O156" s="264"/>
      <c r="P156" s="264"/>
      <c r="Q156" s="264"/>
      <c r="R156" s="264"/>
      <c r="S156" s="264"/>
      <c r="T156" s="264"/>
      <c r="U156" s="264"/>
      <c r="V156" s="264"/>
      <c r="W156" s="264"/>
      <c r="X156" s="264"/>
      <c r="Y156" s="264"/>
      <c r="Z156" s="264"/>
      <c r="AA156" s="264"/>
      <c r="AB156" s="264"/>
      <c r="AC156" s="264"/>
      <c r="AD156" s="264"/>
      <c r="AE156" s="264"/>
      <c r="AF156" s="264"/>
    </row>
    <row r="157" spans="2:32" x14ac:dyDescent="0.25">
      <c r="B157" s="264"/>
      <c r="C157" s="264"/>
      <c r="D157" s="264"/>
      <c r="E157" s="264"/>
      <c r="F157" s="264"/>
      <c r="G157" s="264"/>
      <c r="H157" s="264"/>
      <c r="I157" s="264"/>
      <c r="J157" s="264"/>
      <c r="K157" s="264"/>
      <c r="L157" s="264"/>
      <c r="M157" s="264"/>
      <c r="N157" s="264"/>
      <c r="O157" s="264"/>
      <c r="P157" s="264"/>
      <c r="Q157" s="264"/>
      <c r="R157" s="264"/>
      <c r="S157" s="264"/>
      <c r="T157" s="264"/>
      <c r="U157" s="264"/>
      <c r="V157" s="264"/>
      <c r="W157" s="264"/>
      <c r="X157" s="264"/>
      <c r="Y157" s="264"/>
      <c r="Z157" s="264"/>
      <c r="AA157" s="264"/>
      <c r="AB157" s="264"/>
      <c r="AC157" s="264"/>
      <c r="AD157" s="264"/>
      <c r="AE157" s="264"/>
      <c r="AF157" s="264"/>
    </row>
    <row r="158" spans="2:32" x14ac:dyDescent="0.25">
      <c r="B158" s="264"/>
      <c r="C158" s="264"/>
      <c r="D158" s="264"/>
      <c r="E158" s="264"/>
      <c r="F158" s="264"/>
      <c r="G158" s="264"/>
      <c r="H158" s="264"/>
      <c r="I158" s="264"/>
      <c r="J158" s="264"/>
      <c r="K158" s="264"/>
      <c r="L158" s="264"/>
      <c r="M158" s="264"/>
      <c r="N158" s="264"/>
      <c r="O158" s="264"/>
      <c r="P158" s="264"/>
      <c r="Q158" s="264"/>
      <c r="R158" s="264"/>
      <c r="S158" s="264"/>
      <c r="T158" s="264"/>
      <c r="U158" s="264"/>
      <c r="V158" s="264"/>
      <c r="W158" s="264"/>
      <c r="X158" s="264"/>
      <c r="Y158" s="264"/>
      <c r="Z158" s="264"/>
      <c r="AA158" s="264"/>
      <c r="AB158" s="264"/>
      <c r="AC158" s="264"/>
      <c r="AD158" s="264"/>
      <c r="AE158" s="264"/>
      <c r="AF158" s="264"/>
    </row>
    <row r="159" spans="2:32" x14ac:dyDescent="0.25">
      <c r="B159" s="264"/>
      <c r="C159" s="264"/>
      <c r="D159" s="264"/>
      <c r="E159" s="264"/>
      <c r="F159" s="264"/>
      <c r="G159" s="264"/>
      <c r="H159" s="264"/>
      <c r="I159" s="264"/>
      <c r="J159" s="264"/>
      <c r="K159" s="264"/>
      <c r="L159" s="264"/>
      <c r="M159" s="264"/>
      <c r="N159" s="264"/>
      <c r="O159" s="264"/>
      <c r="P159" s="264"/>
      <c r="Q159" s="264"/>
      <c r="R159" s="264"/>
      <c r="S159" s="264"/>
      <c r="T159" s="264"/>
      <c r="U159" s="264"/>
      <c r="V159" s="264"/>
      <c r="W159" s="264"/>
      <c r="X159" s="264"/>
      <c r="Y159" s="264"/>
      <c r="Z159" s="264"/>
      <c r="AA159" s="264"/>
      <c r="AB159" s="264"/>
      <c r="AC159" s="264"/>
      <c r="AD159" s="264"/>
      <c r="AE159" s="264"/>
      <c r="AF159" s="264"/>
    </row>
    <row r="160" spans="2:32" x14ac:dyDescent="0.25">
      <c r="B160" s="264"/>
      <c r="C160" s="264"/>
      <c r="D160" s="264"/>
      <c r="E160" s="264"/>
      <c r="F160" s="264"/>
      <c r="G160" s="264"/>
      <c r="H160" s="264"/>
      <c r="I160" s="264"/>
      <c r="J160" s="264"/>
      <c r="K160" s="264"/>
      <c r="L160" s="264"/>
      <c r="M160" s="264"/>
      <c r="N160" s="264"/>
      <c r="O160" s="264"/>
      <c r="P160" s="264"/>
      <c r="Q160" s="264"/>
      <c r="R160" s="264"/>
      <c r="S160" s="264"/>
      <c r="T160" s="264"/>
      <c r="U160" s="264"/>
      <c r="V160" s="264"/>
      <c r="W160" s="264"/>
      <c r="X160" s="264"/>
      <c r="Y160" s="264"/>
      <c r="Z160" s="264"/>
      <c r="AA160" s="264"/>
      <c r="AB160" s="264"/>
      <c r="AC160" s="264"/>
      <c r="AD160" s="264"/>
      <c r="AE160" s="264"/>
      <c r="AF160" s="264"/>
    </row>
    <row r="161" spans="2:32" x14ac:dyDescent="0.25">
      <c r="B161" s="264"/>
      <c r="C161" s="264"/>
      <c r="D161" s="264"/>
      <c r="E161" s="264"/>
      <c r="F161" s="264"/>
      <c r="G161" s="264"/>
      <c r="H161" s="264"/>
      <c r="I161" s="264"/>
      <c r="J161" s="264"/>
      <c r="K161" s="264"/>
      <c r="L161" s="264"/>
      <c r="M161" s="264"/>
      <c r="N161" s="264"/>
      <c r="O161" s="264"/>
      <c r="P161" s="264"/>
      <c r="Q161" s="264"/>
      <c r="R161" s="264"/>
      <c r="S161" s="264"/>
      <c r="T161" s="264"/>
      <c r="U161" s="264"/>
      <c r="V161" s="264"/>
      <c r="W161" s="264"/>
      <c r="X161" s="264"/>
      <c r="Y161" s="264"/>
      <c r="Z161" s="264"/>
      <c r="AA161" s="264"/>
      <c r="AB161" s="264"/>
      <c r="AC161" s="264"/>
      <c r="AD161" s="264"/>
      <c r="AE161" s="264"/>
      <c r="AF161" s="264"/>
    </row>
    <row r="162" spans="2:32" x14ac:dyDescent="0.25">
      <c r="B162" s="264"/>
      <c r="C162" s="264"/>
      <c r="D162" s="264"/>
      <c r="E162" s="264"/>
      <c r="F162" s="264"/>
      <c r="G162" s="264"/>
      <c r="H162" s="264"/>
      <c r="I162" s="264"/>
      <c r="J162" s="264"/>
      <c r="K162" s="264"/>
      <c r="L162" s="264"/>
      <c r="M162" s="264"/>
      <c r="N162" s="264"/>
      <c r="O162" s="264"/>
      <c r="P162" s="264"/>
      <c r="Q162" s="264"/>
      <c r="R162" s="264"/>
      <c r="S162" s="264"/>
      <c r="T162" s="264"/>
      <c r="U162" s="264"/>
      <c r="V162" s="264"/>
      <c r="W162" s="264"/>
      <c r="X162" s="264"/>
      <c r="Y162" s="264"/>
      <c r="Z162" s="264"/>
      <c r="AA162" s="264"/>
      <c r="AB162" s="264"/>
      <c r="AC162" s="264"/>
      <c r="AD162" s="264"/>
      <c r="AE162" s="264"/>
      <c r="AF162" s="264"/>
    </row>
    <row r="163" spans="2:32" x14ac:dyDescent="0.25">
      <c r="B163" s="264"/>
      <c r="C163" s="264"/>
      <c r="D163" s="264"/>
      <c r="E163" s="264"/>
      <c r="F163" s="264"/>
      <c r="G163" s="264"/>
      <c r="H163" s="264"/>
      <c r="I163" s="264"/>
      <c r="J163" s="264"/>
      <c r="K163" s="264"/>
      <c r="L163" s="264"/>
      <c r="M163" s="264"/>
      <c r="N163" s="264"/>
      <c r="O163" s="264"/>
      <c r="P163" s="264"/>
      <c r="Q163" s="264"/>
      <c r="R163" s="264"/>
      <c r="S163" s="264"/>
      <c r="T163" s="264"/>
      <c r="U163" s="264"/>
      <c r="V163" s="264"/>
      <c r="W163" s="264"/>
      <c r="X163" s="264"/>
      <c r="Y163" s="264"/>
      <c r="Z163" s="264"/>
      <c r="AA163" s="264"/>
      <c r="AB163" s="264"/>
      <c r="AC163" s="264"/>
      <c r="AD163" s="264"/>
      <c r="AE163" s="264"/>
      <c r="AF163" s="264"/>
    </row>
    <row r="164" spans="2:32" x14ac:dyDescent="0.25">
      <c r="B164" s="264"/>
      <c r="C164" s="264"/>
      <c r="D164" s="264"/>
      <c r="E164" s="264"/>
      <c r="F164" s="264"/>
      <c r="G164" s="264"/>
      <c r="H164" s="264"/>
      <c r="I164" s="264"/>
      <c r="J164" s="264"/>
      <c r="K164" s="264"/>
      <c r="L164" s="264"/>
      <c r="M164" s="264"/>
      <c r="N164" s="264"/>
      <c r="O164" s="264"/>
      <c r="P164" s="264"/>
      <c r="Q164" s="264"/>
      <c r="R164" s="264"/>
      <c r="S164" s="264"/>
      <c r="T164" s="264"/>
      <c r="U164" s="264"/>
      <c r="V164" s="264"/>
      <c r="W164" s="264"/>
      <c r="X164" s="264"/>
      <c r="Y164" s="264"/>
      <c r="Z164" s="264"/>
      <c r="AA164" s="264"/>
      <c r="AB164" s="264"/>
      <c r="AC164" s="264"/>
      <c r="AD164" s="264"/>
      <c r="AE164" s="264"/>
      <c r="AF164" s="264"/>
    </row>
    <row r="165" spans="2:32" x14ac:dyDescent="0.25">
      <c r="B165" s="264"/>
      <c r="C165" s="264"/>
      <c r="D165" s="264"/>
      <c r="E165" s="264"/>
      <c r="F165" s="264"/>
      <c r="G165" s="264"/>
      <c r="H165" s="264"/>
      <c r="I165" s="264"/>
      <c r="J165" s="264"/>
      <c r="K165" s="264"/>
      <c r="L165" s="264"/>
      <c r="M165" s="264"/>
      <c r="N165" s="264"/>
      <c r="O165" s="264"/>
      <c r="P165" s="264"/>
      <c r="Q165" s="264"/>
      <c r="R165" s="264"/>
      <c r="S165" s="264"/>
      <c r="T165" s="264"/>
      <c r="U165" s="264"/>
      <c r="V165" s="264"/>
      <c r="W165" s="264"/>
      <c r="X165" s="264"/>
      <c r="Y165" s="264"/>
      <c r="Z165" s="264"/>
      <c r="AA165" s="264"/>
      <c r="AB165" s="264"/>
      <c r="AC165" s="264"/>
      <c r="AD165" s="264"/>
      <c r="AE165" s="264"/>
      <c r="AF165" s="264"/>
    </row>
    <row r="166" spans="2:32" x14ac:dyDescent="0.25">
      <c r="B166" s="264"/>
      <c r="C166" s="264"/>
      <c r="D166" s="264"/>
      <c r="E166" s="264"/>
      <c r="F166" s="264"/>
      <c r="G166" s="264"/>
      <c r="H166" s="264"/>
      <c r="I166" s="264"/>
      <c r="J166" s="264"/>
      <c r="K166" s="264"/>
      <c r="L166" s="264"/>
      <c r="M166" s="264"/>
      <c r="N166" s="264"/>
      <c r="O166" s="264"/>
      <c r="P166" s="264"/>
      <c r="Q166" s="264"/>
      <c r="R166" s="264"/>
      <c r="S166" s="264"/>
      <c r="T166" s="264"/>
      <c r="U166" s="264"/>
      <c r="V166" s="264"/>
      <c r="W166" s="264"/>
      <c r="X166" s="264"/>
      <c r="Y166" s="264"/>
      <c r="Z166" s="264"/>
      <c r="AA166" s="264"/>
      <c r="AB166" s="264"/>
      <c r="AC166" s="264"/>
      <c r="AD166" s="264"/>
      <c r="AE166" s="264"/>
      <c r="AF166" s="264"/>
    </row>
    <row r="167" spans="2:32" x14ac:dyDescent="0.25">
      <c r="B167" s="264"/>
      <c r="C167" s="264"/>
      <c r="D167" s="264"/>
      <c r="E167" s="264"/>
      <c r="F167" s="264"/>
      <c r="G167" s="264"/>
      <c r="H167" s="264"/>
      <c r="I167" s="264"/>
      <c r="J167" s="264"/>
      <c r="K167" s="264"/>
      <c r="L167" s="264"/>
      <c r="M167" s="264"/>
      <c r="N167" s="264"/>
      <c r="O167" s="264"/>
      <c r="P167" s="264"/>
      <c r="Q167" s="264"/>
      <c r="R167" s="264"/>
      <c r="S167" s="264"/>
      <c r="T167" s="264"/>
      <c r="U167" s="264"/>
      <c r="V167" s="264"/>
      <c r="W167" s="264"/>
      <c r="X167" s="264"/>
      <c r="Y167" s="264"/>
      <c r="Z167" s="264"/>
      <c r="AA167" s="264"/>
      <c r="AB167" s="264"/>
      <c r="AC167" s="264"/>
      <c r="AD167" s="264"/>
      <c r="AE167" s="264"/>
      <c r="AF167" s="264"/>
    </row>
    <row r="168" spans="2:32" x14ac:dyDescent="0.25">
      <c r="B168" s="264"/>
      <c r="C168" s="264"/>
      <c r="D168" s="264"/>
      <c r="E168" s="264"/>
      <c r="F168" s="264"/>
      <c r="G168" s="264"/>
      <c r="H168" s="264"/>
      <c r="I168" s="264"/>
      <c r="J168" s="264"/>
      <c r="K168" s="264"/>
      <c r="L168" s="264"/>
      <c r="M168" s="264"/>
      <c r="N168" s="264"/>
      <c r="O168" s="264"/>
      <c r="P168" s="264"/>
      <c r="Q168" s="264"/>
      <c r="R168" s="264"/>
      <c r="S168" s="264"/>
      <c r="T168" s="264"/>
      <c r="U168" s="264"/>
      <c r="V168" s="264"/>
      <c r="W168" s="264"/>
      <c r="X168" s="264"/>
      <c r="Y168" s="264"/>
      <c r="Z168" s="264"/>
      <c r="AA168" s="264"/>
      <c r="AB168" s="264"/>
      <c r="AC168" s="264"/>
      <c r="AD168" s="264"/>
      <c r="AE168" s="264"/>
      <c r="AF168" s="264"/>
    </row>
    <row r="169" spans="2:32" x14ac:dyDescent="0.25">
      <c r="B169" s="264"/>
      <c r="C169" s="264"/>
      <c r="D169" s="264"/>
      <c r="E169" s="264"/>
      <c r="F169" s="264"/>
      <c r="G169" s="264"/>
      <c r="H169" s="264"/>
      <c r="I169" s="264"/>
      <c r="J169" s="264"/>
      <c r="K169" s="264"/>
      <c r="L169" s="264"/>
      <c r="M169" s="264"/>
      <c r="N169" s="264"/>
      <c r="O169" s="264"/>
      <c r="P169" s="264"/>
      <c r="Q169" s="264"/>
      <c r="R169" s="264"/>
      <c r="S169" s="264"/>
      <c r="T169" s="264"/>
      <c r="U169" s="264"/>
      <c r="V169" s="264"/>
      <c r="W169" s="264"/>
      <c r="X169" s="264"/>
      <c r="Y169" s="264"/>
      <c r="Z169" s="264"/>
      <c r="AA169" s="264"/>
      <c r="AB169" s="264"/>
      <c r="AC169" s="264"/>
      <c r="AD169" s="264"/>
      <c r="AE169" s="264"/>
      <c r="AF169" s="264"/>
    </row>
    <row r="170" spans="2:32" x14ac:dyDescent="0.25">
      <c r="B170" s="264"/>
      <c r="C170" s="264"/>
      <c r="D170" s="264"/>
      <c r="E170" s="264"/>
      <c r="F170" s="264"/>
      <c r="G170" s="264"/>
      <c r="H170" s="264"/>
      <c r="I170" s="264"/>
      <c r="J170" s="264"/>
      <c r="K170" s="264"/>
      <c r="L170" s="264"/>
      <c r="M170" s="264"/>
      <c r="N170" s="264"/>
      <c r="O170" s="264"/>
      <c r="P170" s="264"/>
      <c r="Q170" s="264"/>
      <c r="R170" s="264"/>
      <c r="S170" s="264"/>
      <c r="T170" s="264"/>
      <c r="U170" s="264"/>
      <c r="V170" s="264"/>
      <c r="W170" s="264"/>
      <c r="X170" s="264"/>
      <c r="Y170" s="264"/>
      <c r="Z170" s="264"/>
      <c r="AA170" s="264"/>
      <c r="AB170" s="264"/>
      <c r="AC170" s="264"/>
      <c r="AD170" s="264"/>
      <c r="AE170" s="264"/>
      <c r="AF170" s="264"/>
    </row>
    <row r="171" spans="2:32" x14ac:dyDescent="0.25">
      <c r="B171" s="264"/>
      <c r="C171" s="264"/>
      <c r="D171" s="264"/>
      <c r="E171" s="264"/>
      <c r="F171" s="264"/>
      <c r="G171" s="264"/>
      <c r="H171" s="264"/>
      <c r="I171" s="264"/>
      <c r="J171" s="264"/>
      <c r="K171" s="264"/>
      <c r="L171" s="264"/>
      <c r="M171" s="264"/>
      <c r="N171" s="264"/>
      <c r="O171" s="264"/>
      <c r="P171" s="264"/>
      <c r="Q171" s="264"/>
      <c r="R171" s="264"/>
      <c r="S171" s="264"/>
      <c r="T171" s="264"/>
      <c r="U171" s="264"/>
      <c r="V171" s="264"/>
      <c r="W171" s="264"/>
      <c r="X171" s="264"/>
      <c r="Y171" s="264"/>
      <c r="Z171" s="264"/>
      <c r="AA171" s="264"/>
      <c r="AB171" s="264"/>
      <c r="AC171" s="264"/>
      <c r="AD171" s="264"/>
      <c r="AE171" s="264"/>
      <c r="AF171" s="264"/>
    </row>
    <row r="172" spans="2:32" x14ac:dyDescent="0.25">
      <c r="B172" s="264"/>
      <c r="C172" s="264"/>
      <c r="D172" s="264"/>
      <c r="E172" s="264"/>
      <c r="F172" s="264"/>
      <c r="G172" s="264"/>
      <c r="H172" s="264"/>
      <c r="I172" s="264"/>
      <c r="J172" s="264"/>
      <c r="K172" s="264"/>
      <c r="L172" s="264"/>
      <c r="M172" s="264"/>
      <c r="N172" s="264"/>
      <c r="O172" s="264"/>
      <c r="P172" s="264"/>
      <c r="Q172" s="264"/>
      <c r="R172" s="264"/>
      <c r="S172" s="264"/>
      <c r="T172" s="264"/>
      <c r="U172" s="264"/>
      <c r="V172" s="264"/>
      <c r="W172" s="264"/>
      <c r="X172" s="264"/>
      <c r="Y172" s="264"/>
      <c r="Z172" s="264"/>
      <c r="AA172" s="264"/>
      <c r="AB172" s="264"/>
      <c r="AC172" s="264"/>
      <c r="AD172" s="264"/>
      <c r="AE172" s="264"/>
      <c r="AF172" s="264"/>
    </row>
    <row r="173" spans="2:32" x14ac:dyDescent="0.25">
      <c r="B173" s="264"/>
      <c r="C173" s="264"/>
      <c r="D173" s="264"/>
      <c r="E173" s="264"/>
      <c r="F173" s="264"/>
      <c r="G173" s="264"/>
      <c r="H173" s="264"/>
      <c r="I173" s="264"/>
      <c r="J173" s="264"/>
      <c r="K173" s="264"/>
      <c r="L173" s="264"/>
      <c r="M173" s="264"/>
      <c r="N173" s="264"/>
      <c r="O173" s="264"/>
      <c r="P173" s="264"/>
      <c r="Q173" s="264"/>
      <c r="R173" s="264"/>
      <c r="S173" s="264"/>
      <c r="T173" s="264"/>
      <c r="U173" s="264"/>
      <c r="V173" s="264"/>
      <c r="W173" s="264"/>
      <c r="X173" s="264"/>
      <c r="Y173" s="264"/>
      <c r="Z173" s="264"/>
      <c r="AA173" s="264"/>
      <c r="AB173" s="264"/>
      <c r="AC173" s="264"/>
      <c r="AD173" s="264"/>
      <c r="AE173" s="264"/>
      <c r="AF173" s="264"/>
    </row>
    <row r="174" spans="2:32" x14ac:dyDescent="0.25">
      <c r="B174" s="264"/>
      <c r="C174" s="264"/>
      <c r="D174" s="264"/>
      <c r="E174" s="264"/>
      <c r="F174" s="264"/>
      <c r="G174" s="264"/>
      <c r="H174" s="264"/>
      <c r="I174" s="264"/>
      <c r="J174" s="264"/>
      <c r="K174" s="264"/>
      <c r="L174" s="264"/>
      <c r="M174" s="264"/>
      <c r="N174" s="264"/>
      <c r="O174" s="264"/>
      <c r="P174" s="264"/>
      <c r="Q174" s="264"/>
      <c r="R174" s="264"/>
      <c r="S174" s="264"/>
      <c r="T174" s="264"/>
      <c r="U174" s="264"/>
      <c r="V174" s="264"/>
      <c r="W174" s="264"/>
      <c r="X174" s="264"/>
      <c r="Y174" s="264"/>
      <c r="Z174" s="264"/>
      <c r="AA174" s="264"/>
      <c r="AB174" s="264"/>
      <c r="AC174" s="264"/>
      <c r="AD174" s="264"/>
      <c r="AE174" s="264"/>
      <c r="AF174" s="264"/>
    </row>
    <row r="175" spans="2:32" x14ac:dyDescent="0.25"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4"/>
      <c r="P175" s="264"/>
      <c r="Q175" s="264"/>
      <c r="R175" s="264"/>
      <c r="S175" s="264"/>
      <c r="T175" s="264"/>
      <c r="U175" s="264"/>
      <c r="V175" s="264"/>
      <c r="W175" s="264"/>
      <c r="X175" s="264"/>
      <c r="Y175" s="264"/>
      <c r="Z175" s="264"/>
      <c r="AA175" s="264"/>
      <c r="AB175" s="264"/>
      <c r="AC175" s="264"/>
      <c r="AD175" s="264"/>
      <c r="AE175" s="264"/>
      <c r="AF175" s="264"/>
    </row>
    <row r="176" spans="2:32" x14ac:dyDescent="0.25">
      <c r="B176" s="264"/>
      <c r="C176" s="264"/>
      <c r="D176" s="264"/>
      <c r="E176" s="264"/>
      <c r="F176" s="264"/>
      <c r="G176" s="264"/>
      <c r="H176" s="264"/>
      <c r="I176" s="264"/>
      <c r="J176" s="264"/>
      <c r="K176" s="264"/>
      <c r="L176" s="264"/>
      <c r="M176" s="264"/>
      <c r="N176" s="264"/>
      <c r="O176" s="264"/>
      <c r="P176" s="264"/>
      <c r="Q176" s="264"/>
      <c r="R176" s="264"/>
      <c r="S176" s="264"/>
      <c r="T176" s="264"/>
      <c r="U176" s="264"/>
      <c r="V176" s="264"/>
      <c r="W176" s="264"/>
      <c r="X176" s="264"/>
      <c r="Y176" s="264"/>
      <c r="Z176" s="264"/>
      <c r="AA176" s="264"/>
      <c r="AB176" s="264"/>
      <c r="AC176" s="264"/>
      <c r="AD176" s="264"/>
      <c r="AE176" s="264"/>
      <c r="AF176" s="264"/>
    </row>
    <row r="177" spans="2:32" x14ac:dyDescent="0.25">
      <c r="B177" s="264"/>
      <c r="C177" s="264"/>
      <c r="D177" s="264"/>
      <c r="E177" s="264"/>
      <c r="F177" s="264"/>
      <c r="G177" s="264"/>
      <c r="H177" s="264"/>
      <c r="I177" s="264"/>
      <c r="J177" s="264"/>
      <c r="K177" s="264"/>
      <c r="L177" s="264"/>
      <c r="M177" s="264"/>
      <c r="N177" s="264"/>
      <c r="O177" s="264"/>
      <c r="P177" s="264"/>
      <c r="Q177" s="264"/>
      <c r="R177" s="264"/>
      <c r="S177" s="264"/>
      <c r="T177" s="264"/>
      <c r="U177" s="264"/>
      <c r="V177" s="264"/>
      <c r="W177" s="264"/>
      <c r="X177" s="264"/>
      <c r="Y177" s="264"/>
      <c r="Z177" s="264"/>
      <c r="AA177" s="264"/>
      <c r="AB177" s="264"/>
      <c r="AC177" s="264"/>
      <c r="AD177" s="264"/>
      <c r="AE177" s="264"/>
      <c r="AF177" s="264"/>
    </row>
    <row r="178" spans="2:32" x14ac:dyDescent="0.25">
      <c r="B178" s="264"/>
      <c r="C178" s="264"/>
      <c r="D178" s="264"/>
      <c r="E178" s="264"/>
      <c r="F178" s="264"/>
      <c r="G178" s="264"/>
      <c r="H178" s="264"/>
      <c r="I178" s="264"/>
      <c r="J178" s="264"/>
      <c r="K178" s="264"/>
      <c r="L178" s="264"/>
      <c r="M178" s="264"/>
      <c r="N178" s="264"/>
      <c r="O178" s="264"/>
      <c r="P178" s="264"/>
      <c r="Q178" s="264"/>
      <c r="R178" s="264"/>
      <c r="S178" s="264"/>
      <c r="T178" s="264"/>
      <c r="U178" s="264"/>
      <c r="V178" s="264"/>
      <c r="W178" s="264"/>
      <c r="X178" s="264"/>
      <c r="Y178" s="264"/>
      <c r="Z178" s="264"/>
      <c r="AA178" s="264"/>
      <c r="AB178" s="264"/>
      <c r="AC178" s="264"/>
      <c r="AD178" s="264"/>
      <c r="AE178" s="264"/>
      <c r="AF178" s="264"/>
    </row>
    <row r="179" spans="2:32" x14ac:dyDescent="0.25">
      <c r="B179" s="264"/>
      <c r="C179" s="264"/>
      <c r="D179" s="264"/>
      <c r="E179" s="264"/>
      <c r="F179" s="264"/>
      <c r="G179" s="264"/>
      <c r="H179" s="264"/>
      <c r="I179" s="264"/>
      <c r="J179" s="264"/>
      <c r="K179" s="264"/>
      <c r="L179" s="264"/>
      <c r="M179" s="264"/>
      <c r="N179" s="264"/>
      <c r="O179" s="264"/>
      <c r="P179" s="264"/>
      <c r="Q179" s="264"/>
      <c r="R179" s="264"/>
      <c r="S179" s="264"/>
      <c r="T179" s="264"/>
      <c r="U179" s="264"/>
      <c r="V179" s="264"/>
      <c r="W179" s="264"/>
      <c r="X179" s="264"/>
      <c r="Y179" s="264"/>
      <c r="Z179" s="264"/>
      <c r="AA179" s="264"/>
      <c r="AB179" s="264"/>
      <c r="AC179" s="264"/>
      <c r="AD179" s="264"/>
      <c r="AE179" s="264"/>
      <c r="AF179" s="264"/>
    </row>
    <row r="180" spans="2:32" x14ac:dyDescent="0.25">
      <c r="B180" s="264"/>
      <c r="C180" s="264"/>
      <c r="D180" s="264"/>
      <c r="E180" s="264"/>
      <c r="F180" s="264"/>
      <c r="G180" s="264"/>
      <c r="H180" s="264"/>
      <c r="I180" s="264"/>
      <c r="J180" s="264"/>
      <c r="K180" s="264"/>
      <c r="L180" s="264"/>
      <c r="M180" s="264"/>
      <c r="N180" s="264"/>
      <c r="O180" s="264"/>
      <c r="P180" s="264"/>
      <c r="Q180" s="264"/>
      <c r="R180" s="264"/>
      <c r="S180" s="264"/>
      <c r="T180" s="264"/>
      <c r="U180" s="264"/>
      <c r="V180" s="264"/>
      <c r="W180" s="264"/>
      <c r="X180" s="264"/>
      <c r="Y180" s="264"/>
      <c r="Z180" s="264"/>
      <c r="AA180" s="264"/>
      <c r="AB180" s="264"/>
      <c r="AC180" s="264"/>
      <c r="AD180" s="264"/>
      <c r="AE180" s="264"/>
      <c r="AF180" s="264"/>
    </row>
    <row r="181" spans="2:32" x14ac:dyDescent="0.25">
      <c r="B181" s="264"/>
      <c r="C181" s="264"/>
      <c r="D181" s="264"/>
      <c r="E181" s="264"/>
      <c r="F181" s="264"/>
      <c r="G181" s="264"/>
      <c r="H181" s="264"/>
      <c r="I181" s="264"/>
      <c r="J181" s="264"/>
      <c r="K181" s="264"/>
      <c r="L181" s="264"/>
      <c r="M181" s="264"/>
      <c r="N181" s="264"/>
      <c r="O181" s="264"/>
      <c r="P181" s="264"/>
      <c r="Q181" s="264"/>
      <c r="R181" s="264"/>
      <c r="S181" s="264"/>
      <c r="T181" s="264"/>
      <c r="U181" s="264"/>
      <c r="V181" s="264"/>
      <c r="W181" s="264"/>
      <c r="X181" s="264"/>
      <c r="Y181" s="264"/>
      <c r="Z181" s="264"/>
      <c r="AA181" s="264"/>
      <c r="AB181" s="264"/>
      <c r="AC181" s="264"/>
      <c r="AD181" s="264"/>
      <c r="AE181" s="264"/>
      <c r="AF181" s="264"/>
    </row>
    <row r="182" spans="2:32" x14ac:dyDescent="0.25">
      <c r="B182" s="264"/>
      <c r="C182" s="264"/>
      <c r="D182" s="264"/>
      <c r="E182" s="264"/>
      <c r="F182" s="264"/>
      <c r="G182" s="264"/>
      <c r="H182" s="264"/>
      <c r="I182" s="264"/>
      <c r="J182" s="264"/>
      <c r="K182" s="264"/>
      <c r="L182" s="264"/>
      <c r="M182" s="264"/>
      <c r="N182" s="264"/>
      <c r="O182" s="264"/>
      <c r="P182" s="264"/>
      <c r="Q182" s="264"/>
      <c r="R182" s="264"/>
      <c r="S182" s="264"/>
      <c r="T182" s="264"/>
      <c r="U182" s="264"/>
      <c r="V182" s="264"/>
      <c r="W182" s="264"/>
      <c r="X182" s="264"/>
      <c r="Y182" s="264"/>
      <c r="Z182" s="264"/>
      <c r="AA182" s="264"/>
      <c r="AB182" s="264"/>
      <c r="AC182" s="264"/>
      <c r="AD182" s="264"/>
      <c r="AE182" s="264"/>
      <c r="AF182" s="264"/>
    </row>
  </sheetData>
  <mergeCells count="34">
    <mergeCell ref="BW11:BW12"/>
    <mergeCell ref="BX11:BX12"/>
    <mergeCell ref="BY11:BY12"/>
    <mergeCell ref="AH14:AL14"/>
    <mergeCell ref="AR70:AR71"/>
    <mergeCell ref="BD70:BD71"/>
    <mergeCell ref="BQ11:BQ12"/>
    <mergeCell ref="BR11:BR12"/>
    <mergeCell ref="BS11:BS12"/>
    <mergeCell ref="BT11:BT12"/>
    <mergeCell ref="BU11:BU12"/>
    <mergeCell ref="BV11:BV12"/>
    <mergeCell ref="BI11:BI12"/>
    <mergeCell ref="BJ11:BJ12"/>
    <mergeCell ref="BK11:BK12"/>
    <mergeCell ref="BL11:BL12"/>
    <mergeCell ref="BM11:BM12"/>
    <mergeCell ref="BP11:BP12"/>
    <mergeCell ref="BA11:BA12"/>
    <mergeCell ref="BD11:BD12"/>
    <mergeCell ref="BE11:BE12"/>
    <mergeCell ref="BF11:BF12"/>
    <mergeCell ref="BG11:BG12"/>
    <mergeCell ref="BH11:BH12"/>
    <mergeCell ref="C6:G7"/>
    <mergeCell ref="AZ11:AZ12"/>
    <mergeCell ref="AR11:AR12"/>
    <mergeCell ref="AS11:AS12"/>
    <mergeCell ref="AT11:AT12"/>
    <mergeCell ref="AU11:AU12"/>
    <mergeCell ref="AV11:AV12"/>
    <mergeCell ref="AW11:AW12"/>
    <mergeCell ref="AX11:AX12"/>
    <mergeCell ref="AY11:AY12"/>
  </mergeCells>
  <conditionalFormatting sqref="Q28">
    <cfRule type="cellIs" dxfId="1" priority="2" operator="lessThan">
      <formula>0</formula>
    </cfRule>
  </conditionalFormatting>
  <conditionalFormatting sqref="Q13">
    <cfRule type="cellIs" dxfId="0" priority="1" operator="lessThan">
      <formula>0</formula>
    </cfRule>
  </conditionalFormatting>
  <dataValidations count="4">
    <dataValidation type="list" allowBlank="1" showInputMessage="1" showErrorMessage="1" sqref="D10" xr:uid="{00000000-0002-0000-1900-000000000000}">
      <formula1>$CD$32:$CD$33</formula1>
    </dataValidation>
    <dataValidation type="list" allowBlank="1" showInputMessage="1" showErrorMessage="1" sqref="J10" xr:uid="{00000000-0002-0000-1900-000001000000}">
      <formula1>$CD$16:$CD$27</formula1>
    </dataValidation>
    <dataValidation type="list" allowBlank="1" showInputMessage="1" showErrorMessage="1" sqref="S10 M10" xr:uid="{00000000-0002-0000-1900-000002000000}">
      <formula1>$AQ$13:$AQ$63</formula1>
    </dataValidation>
    <dataValidation type="list" allowBlank="1" showInputMessage="1" showErrorMessage="1" sqref="U10 G10" xr:uid="{00000000-0002-0000-1900-000003000000}">
      <formula1>$CG$13:$CG$33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27">
    <tabColor rgb="FF0070C0"/>
  </sheetPr>
  <dimension ref="B5:BW207"/>
  <sheetViews>
    <sheetView showGridLines="0" showRowColHeaders="0" zoomScaleNormal="100" workbookViewId="0">
      <pane ySplit="4" topLeftCell="A5" activePane="bottomLeft" state="frozen"/>
      <selection pane="bottomLeft" activeCell="S9" sqref="S9"/>
    </sheetView>
  </sheetViews>
  <sheetFormatPr defaultRowHeight="15" x14ac:dyDescent="0.25"/>
  <cols>
    <col min="1" max="1" width="10.7109375" style="1" customWidth="1"/>
    <col min="2" max="2" width="4.28515625" style="1" customWidth="1"/>
    <col min="3" max="3" width="4.140625" style="1" customWidth="1"/>
    <col min="4" max="4" width="2.140625" style="1" customWidth="1"/>
    <col min="5" max="5" width="4.140625" style="1" customWidth="1"/>
    <col min="6" max="6" width="2.140625" style="1" customWidth="1"/>
    <col min="7" max="7" width="5.5703125" style="1" customWidth="1"/>
    <col min="8" max="10" width="14.7109375" style="1" customWidth="1"/>
    <col min="11" max="11" width="9.140625" style="1"/>
    <col min="12" max="12" width="4.140625" style="1" customWidth="1"/>
    <col min="13" max="13" width="2.140625" style="1" customWidth="1"/>
    <col min="14" max="14" width="4.140625" style="1" customWidth="1"/>
    <col min="15" max="15" width="2.140625" style="1" customWidth="1"/>
    <col min="16" max="16" width="5.5703125" style="1" customWidth="1"/>
    <col min="17" max="17" width="14.7109375" style="1" customWidth="1"/>
    <col min="18" max="18" width="31.140625" style="1" customWidth="1"/>
    <col min="19" max="19" width="15.5703125" style="1" customWidth="1"/>
    <col min="20" max="29" width="9.140625" style="1"/>
    <col min="30" max="30" width="11" style="1" customWidth="1"/>
    <col min="31" max="33" width="9.140625" style="1"/>
    <col min="34" max="34" width="6.42578125" style="1" customWidth="1"/>
    <col min="35" max="35" width="9.140625" style="1" customWidth="1"/>
    <col min="36" max="38" width="8.85546875" style="1" customWidth="1"/>
    <col min="39" max="42" width="8.85546875" style="387" customWidth="1"/>
    <col min="43" max="43" width="8.85546875" style="1" customWidth="1"/>
    <col min="44" max="44" width="8.85546875" style="387" hidden="1" customWidth="1"/>
    <col min="45" max="45" width="9.85546875" style="387" hidden="1" customWidth="1"/>
    <col min="46" max="46" width="10.140625" style="387" hidden="1" customWidth="1"/>
    <col min="47" max="47" width="13.140625" style="387" hidden="1" customWidth="1"/>
    <col min="48" max="49" width="8.85546875" style="387" hidden="1" customWidth="1"/>
    <col min="50" max="50" width="22.85546875" style="387" hidden="1" customWidth="1"/>
    <col min="51" max="56" width="8.85546875" style="387" hidden="1" customWidth="1"/>
    <col min="57" max="57" width="9.85546875" style="387" hidden="1" customWidth="1"/>
    <col min="58" max="58" width="10" style="387" hidden="1" customWidth="1"/>
    <col min="59" max="59" width="12.85546875" style="387" hidden="1" customWidth="1"/>
    <col min="60" max="60" width="6.28515625" style="387" hidden="1" customWidth="1"/>
    <col min="61" max="61" width="10.42578125" style="387" hidden="1" customWidth="1"/>
    <col min="62" max="62" width="9.28515625" style="387" hidden="1" customWidth="1"/>
    <col min="63" max="63" width="4.7109375" style="387" hidden="1" customWidth="1"/>
    <col min="64" max="66" width="9.28515625" style="387" hidden="1" customWidth="1"/>
    <col min="67" max="67" width="9.85546875" style="387" hidden="1" customWidth="1"/>
    <col min="68" max="75" width="0" style="387" hidden="1" customWidth="1"/>
    <col min="76" max="16384" width="9.140625" style="1"/>
  </cols>
  <sheetData>
    <row r="5" spans="2:67" x14ac:dyDescent="0.25"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</row>
    <row r="6" spans="2:67" x14ac:dyDescent="0.25">
      <c r="B6" s="67"/>
      <c r="C6" s="464" t="s">
        <v>261</v>
      </c>
      <c r="D6" s="464"/>
      <c r="E6" s="464"/>
      <c r="F6" s="464"/>
      <c r="G6" s="464"/>
      <c r="H6" s="464"/>
      <c r="I6" s="464"/>
      <c r="J6" s="464"/>
      <c r="K6" s="464"/>
      <c r="L6" s="464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</row>
    <row r="7" spans="2:67" x14ac:dyDescent="0.25">
      <c r="B7" s="67"/>
      <c r="C7" s="464"/>
      <c r="D7" s="464"/>
      <c r="E7" s="464"/>
      <c r="F7" s="464"/>
      <c r="G7" s="464"/>
      <c r="H7" s="464"/>
      <c r="I7" s="464"/>
      <c r="J7" s="464"/>
      <c r="K7" s="464"/>
      <c r="L7" s="464"/>
      <c r="M7" s="67"/>
      <c r="N7" s="67"/>
      <c r="O7" s="67"/>
      <c r="P7" s="67"/>
      <c r="Q7" s="67"/>
      <c r="R7" s="67"/>
      <c r="S7" s="68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  <c r="AF7" s="67"/>
      <c r="AG7" s="67"/>
      <c r="AH7" s="67"/>
      <c r="AI7" s="67"/>
      <c r="AJ7" s="67"/>
    </row>
    <row r="8" spans="2:67" ht="15" customHeight="1" x14ac:dyDescent="0.25">
      <c r="B8" s="67"/>
      <c r="C8" s="67"/>
      <c r="D8" s="474"/>
      <c r="E8" s="474"/>
      <c r="F8" s="474"/>
      <c r="G8" s="474"/>
      <c r="H8" s="474"/>
      <c r="I8" s="474"/>
      <c r="J8" s="474"/>
      <c r="K8" s="474"/>
      <c r="L8" s="474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67"/>
      <c r="AH8" s="67"/>
      <c r="AI8" s="67"/>
      <c r="AJ8" s="67"/>
      <c r="AQ8" s="144"/>
      <c r="AS8" s="420" t="s">
        <v>91</v>
      </c>
      <c r="AT8" s="419" t="s">
        <v>102</v>
      </c>
      <c r="AU8" s="419" t="s">
        <v>69</v>
      </c>
      <c r="AV8" s="420" t="s">
        <v>87</v>
      </c>
      <c r="AW8" s="420" t="s">
        <v>103</v>
      </c>
      <c r="AX8" s="420" t="s">
        <v>104</v>
      </c>
      <c r="AY8" s="420" t="s">
        <v>105</v>
      </c>
      <c r="AZ8" s="420" t="s">
        <v>108</v>
      </c>
      <c r="BA8" s="420" t="s">
        <v>106</v>
      </c>
      <c r="BB8" s="420" t="s">
        <v>107</v>
      </c>
      <c r="BE8" s="420" t="s">
        <v>110</v>
      </c>
      <c r="BF8" s="419" t="s">
        <v>102</v>
      </c>
      <c r="BG8" s="419" t="s">
        <v>69</v>
      </c>
      <c r="BH8" s="420" t="s">
        <v>87</v>
      </c>
      <c r="BI8" s="420" t="s">
        <v>103</v>
      </c>
      <c r="BJ8" s="420" t="s">
        <v>95</v>
      </c>
      <c r="BK8" s="420" t="s">
        <v>105</v>
      </c>
      <c r="BL8" s="420" t="s">
        <v>108</v>
      </c>
      <c r="BM8" s="420" t="s">
        <v>106</v>
      </c>
      <c r="BN8" s="420" t="s">
        <v>107</v>
      </c>
      <c r="BO8" s="420" t="s">
        <v>110</v>
      </c>
    </row>
    <row r="9" spans="2:67" x14ac:dyDescent="0.25">
      <c r="B9" s="67"/>
      <c r="C9" s="68"/>
      <c r="D9" s="474"/>
      <c r="E9" s="474"/>
      <c r="F9" s="474"/>
      <c r="G9" s="474"/>
      <c r="H9" s="474"/>
      <c r="I9" s="474"/>
      <c r="J9" s="474"/>
      <c r="K9" s="474"/>
      <c r="L9" s="474"/>
      <c r="M9" s="68"/>
      <c r="N9" s="68"/>
      <c r="O9" s="68"/>
      <c r="P9" s="68"/>
      <c r="Q9" s="68"/>
      <c r="R9" s="121" t="s">
        <v>151</v>
      </c>
      <c r="S9" s="135">
        <v>2019</v>
      </c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  <c r="AQ9" s="144"/>
      <c r="AS9" s="420"/>
      <c r="AT9" s="419"/>
      <c r="AU9" s="419"/>
      <c r="AV9" s="420"/>
      <c r="AW9" s="420"/>
      <c r="AX9" s="420"/>
      <c r="AY9" s="420"/>
      <c r="AZ9" s="420"/>
      <c r="BA9" s="420"/>
      <c r="BB9" s="420"/>
      <c r="BE9" s="420"/>
      <c r="BF9" s="419"/>
      <c r="BG9" s="419"/>
      <c r="BH9" s="420"/>
      <c r="BI9" s="420"/>
      <c r="BJ9" s="420"/>
      <c r="BK9" s="420"/>
      <c r="BL9" s="420"/>
      <c r="BM9" s="420"/>
      <c r="BN9" s="420"/>
      <c r="BO9" s="420"/>
    </row>
    <row r="10" spans="2:67" ht="17.100000000000001" customHeight="1" x14ac:dyDescent="0.25">
      <c r="B10" s="67"/>
      <c r="C10" s="137"/>
      <c r="D10" s="137"/>
      <c r="E10" s="137"/>
      <c r="F10" s="137"/>
      <c r="G10" s="137"/>
      <c r="H10" s="138"/>
      <c r="I10" s="138"/>
      <c r="J10" s="138"/>
      <c r="K10" s="68"/>
      <c r="L10" s="139"/>
      <c r="M10" s="68"/>
      <c r="N10" s="139"/>
      <c r="O10" s="68"/>
      <c r="P10" s="139"/>
      <c r="Q10" s="140"/>
      <c r="R10" s="140"/>
      <c r="S10" s="140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67"/>
      <c r="AH10" s="67"/>
      <c r="AI10" s="67"/>
      <c r="AJ10" s="67"/>
      <c r="AQ10" s="144"/>
      <c r="AR10" s="185">
        <v>2018</v>
      </c>
      <c r="AS10" s="388">
        <f>SUMIFS('CAD2'!E7:E26,'CAD2'!D7:D26,'14'!#REF!)</f>
        <v>0</v>
      </c>
      <c r="AT10" s="388">
        <f>SUMIFS(DES!F:F,DES!L:L,AR10,DES!S:S,$BE$44)</f>
        <v>40384.350000000006</v>
      </c>
      <c r="AU10" s="388">
        <f>SUMIFS(REC!F:F,REC!L:L,AR10,REC!S:S,$BE$44)</f>
        <v>42220.69</v>
      </c>
      <c r="AV10" s="388">
        <f ca="1">SUMIFS('EMP ADQ'!G:G,'EMP ADQ'!M:M,AR10,'EMP ADQ'!D:D,'EMP ADQ'!$Y$12,'EMP ADQ'!J:J,$BE$44)</f>
        <v>0</v>
      </c>
      <c r="AW10" s="388">
        <f ca="1">SUMIFS('EMP ADQ'!G:G,'EMP ADQ'!M:M,AR10,'EMP ADQ'!D:D,'EMP ADQ'!$Y$13,'EMP ADQ'!J:J,$BE$44)</f>
        <v>0</v>
      </c>
      <c r="AX10" s="388">
        <f ca="1">SUMIFS('EMP CON'!G:G,'EMP CON'!M:M,'14'!AR10,'EMP CON'!D:D,'EMP CON'!$Y$12,'EMP CON'!J:J,$BE$44)</f>
        <v>0</v>
      </c>
      <c r="AY10" s="388">
        <f ca="1">SUMIFS('EMP CON'!G:G,'EMP CON'!M:M,'14'!AR10,'EMP CON'!D:D,'EMP CON'!$Y$13,'EMP CON'!J:J,$BE$44)</f>
        <v>0</v>
      </c>
      <c r="AZ10" s="388">
        <f>SUMIFS('PG CAR'!H:H,'PG CAR'!N:N,'14'!AR10,'PG CAR'!U:U,$BE$44)</f>
        <v>0</v>
      </c>
      <c r="BA10" s="388">
        <f>SUMIFS(TRANS!F:F,TRANS!L:L,'14'!AR10,TRANS!P:P,$BE$44)</f>
        <v>62610</v>
      </c>
      <c r="BB10" s="388">
        <f>SUMIFS(TRANS!F:F,TRANS!L:L,'14'!AR10,TRANS!P:P,$BE$44)</f>
        <v>62610</v>
      </c>
      <c r="BD10" s="185" t="s">
        <v>34</v>
      </c>
      <c r="BE10" s="389">
        <f ca="1">SUMIFS(AS:AS,AR:AR,S9)</f>
        <v>1836.3399999999965</v>
      </c>
      <c r="BF10" s="388">
        <f>SUMIFS(DES!F:F,DES!S:S,$BE$44,DES!K:K,BF27,DES!L:L,'14'!$S$9)</f>
        <v>4244.8999999999996</v>
      </c>
      <c r="BG10" s="388">
        <f>SUMIFS(REC!F:F,REC!S:S,$BE$44,REC!K:K,BF27,REC!L:L,'14'!$S$9)</f>
        <v>6455.05</v>
      </c>
      <c r="BH10" s="388">
        <f ca="1">SUMIFS('EMP ADQ'!G:G,'EMP ADQ'!D:D,'EMP ADQ'!$Y$12,'EMP ADQ'!J:J,$BE$44,'EMP ADQ'!L:L,BF27,'EMP ADQ'!M:M,'14'!$S$9)</f>
        <v>0</v>
      </c>
      <c r="BI10" s="388">
        <f ca="1">SUMIFS('EMP ADQ'!G:G,'EMP ADQ'!D:D,'EMP ADQ'!$Y$13,'EMP ADQ'!J:J,$BE$44,'EMP ADQ'!L:L,BF27,'EMP ADQ'!M:M,'14'!$S$9)</f>
        <v>0</v>
      </c>
      <c r="BJ10" s="388">
        <f ca="1">SUMIFS('EMP CON'!G:G,'EMP CON'!D:D,'EMP CON'!$Y$12,'EMP CON'!J:J,$BE$44,'EMP CON'!L:L,BF27,'EMP CON'!M:M,'14'!$S$9)</f>
        <v>0</v>
      </c>
      <c r="BK10" s="388">
        <f ca="1">SUMIFS('EMP CON'!G:G,'EMP CON'!D:D,'EMP CON'!$Y$13,'EMP CON'!J:J,$BE$44,'EMP CON'!L:L,BF27,'EMP CON'!M:M,'14'!$S$9)</f>
        <v>0</v>
      </c>
      <c r="BL10" s="388">
        <f>SUMIFS('PG CAR'!H:H,'PG CAR'!U:U,$BE$44,'PG CAR'!M:M,BF27,'PG CAR'!N:N,'14'!$S$9)</f>
        <v>1290</v>
      </c>
      <c r="BM10" s="388">
        <f>SUMIFS(TRANS!F:F,TRANS!P:P,$BE$44,TRANS!K:K,BF27,TRANS!L:L,'14'!$S$9)</f>
        <v>8330</v>
      </c>
      <c r="BN10" s="388">
        <f>SUMIFS(TRANS!F:F,TRANS!P:P,$BE$44,TRANS!K:K,BF27,TRANS!L:L,'14'!$S$9)</f>
        <v>8330</v>
      </c>
      <c r="BO10" s="388">
        <f ca="1">BE10-BF10+BG10+BH10-BI10-BJ10+BK10-BL10-BM10+BN10</f>
        <v>2756.4899999999971</v>
      </c>
    </row>
    <row r="11" spans="2:67" ht="6.75" customHeight="1" x14ac:dyDescent="0.25">
      <c r="B11" s="67"/>
      <c r="C11" s="475"/>
      <c r="D11" s="475"/>
      <c r="E11" s="475"/>
      <c r="F11" s="475"/>
      <c r="G11" s="475"/>
      <c r="H11" s="137"/>
      <c r="I11" s="137"/>
      <c r="J11" s="141"/>
      <c r="K11" s="68"/>
      <c r="L11" s="139"/>
      <c r="M11" s="68"/>
      <c r="N11" s="139"/>
      <c r="O11" s="68"/>
      <c r="P11" s="139"/>
      <c r="Q11" s="140"/>
      <c r="R11" s="140"/>
      <c r="S11" s="140"/>
      <c r="T11" s="67"/>
      <c r="U11" s="67"/>
      <c r="V11" s="67"/>
      <c r="W11" s="67"/>
      <c r="X11" s="67"/>
      <c r="Y11" s="67"/>
      <c r="Z11" s="67"/>
      <c r="AA11" s="67"/>
      <c r="AB11" s="67"/>
      <c r="AC11" s="67"/>
      <c r="AD11" s="67"/>
      <c r="AE11" s="67"/>
      <c r="AF11" s="67"/>
      <c r="AG11" s="67"/>
      <c r="AH11" s="67"/>
      <c r="AI11" s="67"/>
      <c r="AJ11" s="67"/>
      <c r="AQ11" s="144"/>
      <c r="AR11" s="185">
        <v>2019</v>
      </c>
      <c r="AS11" s="388">
        <f ca="1">AS10-AT10+AU10+AV10-AW10-AX10+AY10-AZ10-BA10+BB10</f>
        <v>1836.3399999999965</v>
      </c>
      <c r="AT11" s="388">
        <f>SUMIFS(DES!F:F,DES!L:L,AR11,DES!S:S,$BE$44)</f>
        <v>42396.029999999962</v>
      </c>
      <c r="AU11" s="388">
        <f>SUMIFS(REC!F:F,REC!L:L,AR11,REC!S:S,$BE$44)</f>
        <v>45167.03</v>
      </c>
      <c r="AV11" s="388">
        <f ca="1">SUMIFS('EMP ADQ'!G:G,'EMP ADQ'!M:M,AR11,'EMP ADQ'!D:D,'EMP ADQ'!$Y$12,'EMP ADQ'!J:J,$BE$44)</f>
        <v>0</v>
      </c>
      <c r="AW11" s="388">
        <f ca="1">SUMIFS('EMP ADQ'!G:G,'EMP ADQ'!M:M,AR11,'EMP ADQ'!D:D,'EMP ADQ'!$Y$13,'EMP ADQ'!J:J,$BE$44)</f>
        <v>0</v>
      </c>
      <c r="AX11" s="388">
        <f ca="1">SUMIFS('EMP CON'!G:G,'EMP CON'!M:M,'14'!AR11,'EMP CON'!D:D,'EMP CON'!$Y$12,'EMP CON'!J:J,$BE$44)</f>
        <v>0</v>
      </c>
      <c r="AY11" s="388">
        <f ca="1">SUMIFS('EMP CON'!G:G,'EMP CON'!M:M,'14'!AR11,'EMP CON'!D:D,'EMP CON'!$Y$13,'EMP CON'!J:J,$BE$44)</f>
        <v>0</v>
      </c>
      <c r="AZ11" s="388">
        <f>SUMIFS('PG CAR'!H:H,'PG CAR'!N:N,'14'!AR11,'PG CAR'!U:U,$BE$44)</f>
        <v>26615.34</v>
      </c>
      <c r="BA11" s="388">
        <f>SUMIFS(TRANS!F:F,TRANS!L:L,'14'!AR11,TRANS!P:P,$BE$44)</f>
        <v>50810</v>
      </c>
      <c r="BB11" s="388">
        <f>SUMIFS(TRANS!F:F,TRANS!L:L,'14'!AR11,TRANS!P:P,$BE$44)</f>
        <v>50810</v>
      </c>
      <c r="BD11" s="185" t="s">
        <v>35</v>
      </c>
      <c r="BE11" s="389">
        <f ca="1">BO10</f>
        <v>2756.4899999999971</v>
      </c>
      <c r="BF11" s="388">
        <f>SUMIFS(DES!F:F,DES!S:S,$BE$44,DES!K:K,BF28,DES!L:L,'14'!$S$9)</f>
        <v>2045.3700000000001</v>
      </c>
      <c r="BG11" s="388">
        <f>SUMIFS(REC!F:F,REC!S:S,$BE$44,REC!K:K,BF28,REC!L:L,'14'!$S$9)</f>
        <v>3087.7799999999997</v>
      </c>
      <c r="BH11" s="388">
        <f ca="1">SUMIFS('EMP ADQ'!G:G,'EMP ADQ'!D:D,'EMP ADQ'!$Y$12,'EMP ADQ'!J:J,$BE$44,'EMP ADQ'!L:L,BF28,'EMP ADQ'!M:M,'14'!$S$9)</f>
        <v>0</v>
      </c>
      <c r="BI11" s="388">
        <f ca="1">SUMIFS('EMP ADQ'!G:G,'EMP ADQ'!D:D,'EMP ADQ'!$Y$13,'EMP ADQ'!J:J,$BE$44,'EMP ADQ'!L:L,BF28,'EMP ADQ'!M:M,'14'!$S$9)</f>
        <v>0</v>
      </c>
      <c r="BJ11" s="388">
        <f ca="1">SUMIFS('EMP CON'!G:G,'EMP CON'!D:D,'EMP CON'!$Y$12,'EMP CON'!J:J,$BE$44,'EMP CON'!L:L,BF28,'EMP CON'!M:M,'14'!$S$9)</f>
        <v>0</v>
      </c>
      <c r="BK11" s="388">
        <f ca="1">SUMIFS('EMP CON'!G:G,'EMP CON'!D:D,'EMP CON'!$Y$13,'EMP CON'!J:J,$BE$44,'EMP CON'!L:L,BF28,'EMP CON'!M:M,'14'!$S$9)</f>
        <v>0</v>
      </c>
      <c r="BL11" s="388">
        <f>SUMIFS('PG CAR'!H:H,'PG CAR'!U:U,$BE$44,'PG CAR'!M:M,BF28,'PG CAR'!N:N,'14'!$S$9)</f>
        <v>2908</v>
      </c>
      <c r="BM11" s="388">
        <f>SUMIFS(TRANS!F:F,TRANS!P:P,$BE$44,TRANS!K:K,BF28,TRANS!L:L,'14'!$S$9)</f>
        <v>850</v>
      </c>
      <c r="BN11" s="388">
        <f>SUMIFS(TRANS!F:F,TRANS!P:P,$BE$44,TRANS!K:K,BF28,TRANS!L:L,'14'!$S$9)</f>
        <v>850</v>
      </c>
      <c r="BO11" s="388">
        <f t="shared" ref="BO11:BO21" ca="1" si="0">BE11-BF11+BG11+BH11-BI11-BJ11+BK11-BL11-BM11+BN11</f>
        <v>890.89999999999691</v>
      </c>
    </row>
    <row r="12" spans="2:67" x14ac:dyDescent="0.25">
      <c r="B12" s="67"/>
      <c r="C12" s="139"/>
      <c r="D12" s="68"/>
      <c r="E12" s="139"/>
      <c r="F12" s="68"/>
      <c r="G12" s="139"/>
      <c r="H12" s="140"/>
      <c r="I12" s="140"/>
      <c r="J12" s="140"/>
      <c r="K12" s="68"/>
      <c r="L12" s="139"/>
      <c r="M12" s="68"/>
      <c r="N12" s="139"/>
      <c r="O12" s="68"/>
      <c r="P12" s="139"/>
      <c r="Q12" s="140"/>
      <c r="R12" s="140"/>
      <c r="S12" s="140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Q12" s="144"/>
      <c r="AR12" s="185">
        <v>2020</v>
      </c>
      <c r="AS12" s="388">
        <f t="shared" ref="AS12:AS60" ca="1" si="1">AS11-AT11+AU11+AV11-AW11-AX11+AY11-AZ11-BA11+BB11</f>
        <v>-22007.999999999971</v>
      </c>
      <c r="AT12" s="388">
        <f>SUMIFS(DES!F:F,DES!L:L,AR12,DES!S:S,$BE$44)</f>
        <v>130</v>
      </c>
      <c r="AU12" s="388">
        <f>SUMIFS(REC!F:F,REC!L:L,AR12,REC!S:S,$BE$44)</f>
        <v>1212</v>
      </c>
      <c r="AV12" s="388">
        <f>SUMIFS('EMP ADQ'!G:G,'EMP ADQ'!M:M,AR12,'EMP ADQ'!D:D,'EMP ADQ'!$Y$12,'EMP ADQ'!J:J,$BE$44)</f>
        <v>0</v>
      </c>
      <c r="AW12" s="388">
        <f>SUMIFS('EMP ADQ'!G:G,'EMP ADQ'!M:M,AR12,'EMP ADQ'!D:D,'EMP ADQ'!$Y$13,'EMP ADQ'!J:J,$BE$44)</f>
        <v>0</v>
      </c>
      <c r="AX12" s="388">
        <f>SUMIFS('EMP CON'!G:G,'EMP CON'!M:M,'14'!AR12,'EMP CON'!D:D,'EMP CON'!$Y$12,'EMP CON'!J:J,$BE$44)</f>
        <v>0</v>
      </c>
      <c r="AY12" s="388">
        <f>SUMIFS('EMP CON'!G:G,'EMP CON'!M:M,'14'!AR12,'EMP CON'!D:D,'EMP CON'!$Y$13,'EMP CON'!J:J,$BE$44)</f>
        <v>0</v>
      </c>
      <c r="AZ12" s="388">
        <f>SUMIFS('PG CAR'!H:H,'PG CAR'!N:N,'14'!AR12,'PG CAR'!U:U,$BE$44)</f>
        <v>20870.240000000002</v>
      </c>
      <c r="BA12" s="388">
        <f>SUMIFS(TRANS!F:F,TRANS!L:L,'14'!AR12,TRANS!P:P,$BE$44)</f>
        <v>0</v>
      </c>
      <c r="BB12" s="388">
        <f>SUMIFS(TRANS!F:F,TRANS!L:L,'14'!AR12,TRANS!P:P,$BE$44)</f>
        <v>0</v>
      </c>
      <c r="BD12" s="185" t="s">
        <v>36</v>
      </c>
      <c r="BE12" s="389">
        <f t="shared" ref="BE12:BE21" ca="1" si="2">BO11</f>
        <v>890.89999999999691</v>
      </c>
      <c r="BF12" s="388">
        <f>SUMIFS(DES!F:F,DES!S:S,$BE$44,DES!K:K,BF29,DES!L:L,'14'!$S$9)</f>
        <v>4524.1000000000004</v>
      </c>
      <c r="BG12" s="388">
        <f>SUMIFS(REC!F:F,REC!S:S,$BE$44,REC!K:K,BF29,REC!L:L,'14'!$S$9)</f>
        <v>4239.32</v>
      </c>
      <c r="BH12" s="388">
        <f ca="1">SUMIFS('EMP ADQ'!G:G,'EMP ADQ'!D:D,'EMP ADQ'!$Y$12,'EMP ADQ'!J:J,$BE$44,'EMP ADQ'!L:L,BF29,'EMP ADQ'!M:M,'14'!$S$9)</f>
        <v>0</v>
      </c>
      <c r="BI12" s="388">
        <f ca="1">SUMIFS('EMP ADQ'!G:G,'EMP ADQ'!D:D,'EMP ADQ'!$Y$13,'EMP ADQ'!J:J,$BE$44,'EMP ADQ'!L:L,BF29,'EMP ADQ'!M:M,'14'!$S$9)</f>
        <v>0</v>
      </c>
      <c r="BJ12" s="388">
        <f ca="1">SUMIFS('EMP CON'!G:G,'EMP CON'!D:D,'EMP CON'!$Y$12,'EMP CON'!J:J,$BE$44,'EMP CON'!L:L,BF29,'EMP CON'!M:M,'14'!$S$9)</f>
        <v>0</v>
      </c>
      <c r="BK12" s="388">
        <f ca="1">SUMIFS('EMP CON'!G:G,'EMP CON'!D:D,'EMP CON'!$Y$13,'EMP CON'!J:J,$BE$44,'EMP CON'!L:L,BF29,'EMP CON'!M:M,'14'!$S$9)</f>
        <v>0</v>
      </c>
      <c r="BL12" s="388">
        <f>SUMIFS('PG CAR'!H:H,'PG CAR'!U:U,$BE$44,'PG CAR'!M:M,BF29,'PG CAR'!N:N,'14'!$S$9)</f>
        <v>2456</v>
      </c>
      <c r="BM12" s="388">
        <f>SUMIFS(TRANS!F:F,TRANS!P:P,$BE$44,TRANS!K:K,BF29,TRANS!L:L,'14'!$S$9)</f>
        <v>3690</v>
      </c>
      <c r="BN12" s="388">
        <f>SUMIFS(TRANS!F:F,TRANS!P:P,$BE$44,TRANS!K:K,BF29,TRANS!L:L,'14'!$S$9)</f>
        <v>3690</v>
      </c>
      <c r="BO12" s="388">
        <f t="shared" ca="1" si="0"/>
        <v>-1849.8800000000037</v>
      </c>
    </row>
    <row r="13" spans="2:67" x14ac:dyDescent="0.25">
      <c r="B13" s="67"/>
      <c r="C13" s="139"/>
      <c r="D13" s="68"/>
      <c r="E13" s="139"/>
      <c r="F13" s="68"/>
      <c r="G13" s="139"/>
      <c r="H13" s="140"/>
      <c r="I13" s="140"/>
      <c r="J13" s="140"/>
      <c r="K13" s="68"/>
      <c r="L13" s="139"/>
      <c r="M13" s="68"/>
      <c r="N13" s="139"/>
      <c r="O13" s="68"/>
      <c r="P13" s="139"/>
      <c r="Q13" s="140"/>
      <c r="R13" s="140"/>
      <c r="S13" s="140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67"/>
      <c r="AH13" s="67"/>
      <c r="AI13" s="67"/>
      <c r="AJ13" s="67"/>
      <c r="AQ13" s="144"/>
      <c r="AR13" s="185">
        <v>2021</v>
      </c>
      <c r="AS13" s="388">
        <f t="shared" ca="1" si="1"/>
        <v>-41796.239999999976</v>
      </c>
      <c r="AT13" s="388">
        <f>SUMIFS(DES!F:F,DES!L:L,AR13,DES!S:S,$BE$44)</f>
        <v>0</v>
      </c>
      <c r="AU13" s="388">
        <f>SUMIFS(REC!F:F,REC!L:L,AR13,REC!S:S,$BE$44)</f>
        <v>0</v>
      </c>
      <c r="AV13" s="388">
        <f>SUMIFS('EMP ADQ'!G:G,'EMP ADQ'!M:M,AR13,'EMP ADQ'!D:D,'EMP ADQ'!$Y$12,'EMP ADQ'!J:J,$BE$44)</f>
        <v>0</v>
      </c>
      <c r="AW13" s="388">
        <f>SUMIFS('EMP ADQ'!G:G,'EMP ADQ'!M:M,AR13,'EMP ADQ'!D:D,'EMP ADQ'!$Y$13,'EMP ADQ'!J:J,$BE$44)</f>
        <v>0</v>
      </c>
      <c r="AX13" s="388">
        <f>SUMIFS('EMP CON'!G:G,'EMP CON'!M:M,'14'!AR13,'EMP CON'!D:D,'EMP CON'!$Y$12,'EMP CON'!J:J,$BE$44)</f>
        <v>0</v>
      </c>
      <c r="AY13" s="388">
        <f>SUMIFS('EMP CON'!G:G,'EMP CON'!M:M,'14'!AR13,'EMP CON'!D:D,'EMP CON'!$Y$13,'EMP CON'!J:J,$BE$44)</f>
        <v>0</v>
      </c>
      <c r="AZ13" s="388">
        <f>SUMIFS('PG CAR'!H:H,'PG CAR'!N:N,'14'!AR13,'PG CAR'!U:U,$BE$44)</f>
        <v>0</v>
      </c>
      <c r="BA13" s="388">
        <f>SUMIFS(TRANS!F:F,TRANS!L:L,'14'!AR13,TRANS!P:P,$BE$44)</f>
        <v>0</v>
      </c>
      <c r="BB13" s="388">
        <f>SUMIFS(TRANS!F:F,TRANS!L:L,'14'!AR13,TRANS!P:P,$BE$44)</f>
        <v>0</v>
      </c>
      <c r="BD13" s="185" t="s">
        <v>37</v>
      </c>
      <c r="BE13" s="389">
        <f t="shared" ca="1" si="2"/>
        <v>-1849.8800000000037</v>
      </c>
      <c r="BF13" s="388">
        <f>SUMIFS(DES!F:F,DES!S:S,$BE$44,DES!K:K,BF30,DES!L:L,'14'!$S$9)</f>
        <v>4222.79</v>
      </c>
      <c r="BG13" s="388">
        <f>SUMIFS(REC!F:F,REC!S:S,$BE$44,REC!K:K,BF30,REC!L:L,'14'!$S$9)</f>
        <v>2750.06</v>
      </c>
      <c r="BH13" s="388">
        <f ca="1">SUMIFS('EMP ADQ'!G:G,'EMP ADQ'!D:D,'EMP ADQ'!$Y$12,'EMP ADQ'!J:J,$BE$44,'EMP ADQ'!L:L,BF30,'EMP ADQ'!M:M,'14'!$S$9)</f>
        <v>0</v>
      </c>
      <c r="BI13" s="388">
        <f ca="1">SUMIFS('EMP ADQ'!G:G,'EMP ADQ'!D:D,'EMP ADQ'!$Y$13,'EMP ADQ'!J:J,$BE$44,'EMP ADQ'!L:L,BF30,'EMP ADQ'!M:M,'14'!$S$9)</f>
        <v>0</v>
      </c>
      <c r="BJ13" s="388">
        <f ca="1">SUMIFS('EMP CON'!G:G,'EMP CON'!D:D,'EMP CON'!$Y$12,'EMP CON'!J:J,$BE$44,'EMP CON'!L:L,BF30,'EMP CON'!M:M,'14'!$S$9)</f>
        <v>0</v>
      </c>
      <c r="BK13" s="388">
        <f ca="1">SUMIFS('EMP CON'!G:G,'EMP CON'!D:D,'EMP CON'!$Y$13,'EMP CON'!J:J,$BE$44,'EMP CON'!L:L,BF30,'EMP CON'!M:M,'14'!$S$9)</f>
        <v>0</v>
      </c>
      <c r="BL13" s="388">
        <f>SUMIFS('PG CAR'!H:H,'PG CAR'!U:U,$BE$44,'PG CAR'!M:M,BF30,'PG CAR'!N:N,'14'!$S$9)</f>
        <v>2134</v>
      </c>
      <c r="BM13" s="388">
        <f>SUMIFS(TRANS!F:F,TRANS!P:P,$BE$44,TRANS!K:K,BF30,TRANS!L:L,'14'!$S$9)</f>
        <v>3470</v>
      </c>
      <c r="BN13" s="388">
        <f>SUMIFS(TRANS!F:F,TRANS!P:P,$BE$44,TRANS!K:K,BF30,TRANS!L:L,'14'!$S$9)</f>
        <v>3470</v>
      </c>
      <c r="BO13" s="388">
        <f t="shared" ca="1" si="0"/>
        <v>-5456.6100000000042</v>
      </c>
    </row>
    <row r="14" spans="2:67" x14ac:dyDescent="0.25">
      <c r="B14" s="67"/>
      <c r="C14" s="139"/>
      <c r="D14" s="68"/>
      <c r="E14" s="139"/>
      <c r="F14" s="68"/>
      <c r="G14" s="139"/>
      <c r="H14" s="140"/>
      <c r="I14" s="140"/>
      <c r="J14" s="140"/>
      <c r="K14" s="68"/>
      <c r="L14" s="139"/>
      <c r="M14" s="68"/>
      <c r="N14" s="139"/>
      <c r="O14" s="68"/>
      <c r="P14" s="139"/>
      <c r="Q14" s="140"/>
      <c r="R14" s="140"/>
      <c r="S14" s="140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Q14" s="144"/>
      <c r="AR14" s="185">
        <v>2022</v>
      </c>
      <c r="AS14" s="388">
        <f t="shared" ca="1" si="1"/>
        <v>-41796.239999999976</v>
      </c>
      <c r="AT14" s="388">
        <f>SUMIFS(DES!F:F,DES!L:L,AR14,DES!S:S,$BE$44)</f>
        <v>0</v>
      </c>
      <c r="AU14" s="388">
        <f>SUMIFS(REC!F:F,REC!L:L,AR14,REC!S:S,$BE$44)</f>
        <v>0</v>
      </c>
      <c r="AV14" s="388">
        <f>SUMIFS('EMP ADQ'!G:G,'EMP ADQ'!M:M,AR14,'EMP ADQ'!D:D,'EMP ADQ'!$Y$12,'EMP ADQ'!J:J,$BE$44)</f>
        <v>0</v>
      </c>
      <c r="AW14" s="388">
        <f>SUMIFS('EMP ADQ'!G:G,'EMP ADQ'!M:M,AR14,'EMP ADQ'!D:D,'EMP ADQ'!$Y$13,'EMP ADQ'!J:J,$BE$44)</f>
        <v>0</v>
      </c>
      <c r="AX14" s="388">
        <f>SUMIFS('EMP CON'!G:G,'EMP CON'!M:M,'14'!AR14,'EMP CON'!D:D,'EMP CON'!$Y$12,'EMP CON'!J:J,$BE$44)</f>
        <v>0</v>
      </c>
      <c r="AY14" s="388">
        <f>SUMIFS('EMP CON'!G:G,'EMP CON'!M:M,'14'!AR14,'EMP CON'!D:D,'EMP CON'!$Y$13,'EMP CON'!J:J,$BE$44)</f>
        <v>0</v>
      </c>
      <c r="AZ14" s="388">
        <f>SUMIFS('PG CAR'!H:H,'PG CAR'!N:N,'14'!AR14,'PG CAR'!U:U,$BE$44)</f>
        <v>0</v>
      </c>
      <c r="BA14" s="388">
        <f>SUMIFS(TRANS!F:F,TRANS!L:L,'14'!AR14,TRANS!P:P,$BE$44)</f>
        <v>0</v>
      </c>
      <c r="BB14" s="388">
        <f>SUMIFS(TRANS!F:F,TRANS!L:L,'14'!AR14,TRANS!P:P,$BE$44)</f>
        <v>0</v>
      </c>
      <c r="BD14" s="185" t="s">
        <v>38</v>
      </c>
      <c r="BE14" s="389">
        <f t="shared" ca="1" si="2"/>
        <v>-5456.6100000000042</v>
      </c>
      <c r="BF14" s="388">
        <f>SUMIFS(DES!F:F,DES!S:S,$BE$44,DES!K:K,BF31,DES!L:L,'14'!$S$9)</f>
        <v>4731.8799999999992</v>
      </c>
      <c r="BG14" s="388">
        <f>SUMIFS(REC!F:F,REC!S:S,$BE$44,REC!K:K,BF31,REC!L:L,'14'!$S$9)</f>
        <v>5080</v>
      </c>
      <c r="BH14" s="388">
        <f ca="1">SUMIFS('EMP ADQ'!G:G,'EMP ADQ'!D:D,'EMP ADQ'!$Y$12,'EMP ADQ'!J:J,$BE$44,'EMP ADQ'!L:L,BF31,'EMP ADQ'!M:M,'14'!$S$9)</f>
        <v>0</v>
      </c>
      <c r="BI14" s="388">
        <f ca="1">SUMIFS('EMP ADQ'!G:G,'EMP ADQ'!D:D,'EMP ADQ'!$Y$13,'EMP ADQ'!J:J,$BE$44,'EMP ADQ'!L:L,BF31,'EMP ADQ'!M:M,'14'!$S$9)</f>
        <v>0</v>
      </c>
      <c r="BJ14" s="388">
        <f ca="1">SUMIFS('EMP CON'!G:G,'EMP CON'!D:D,'EMP CON'!$Y$12,'EMP CON'!J:J,$BE$44,'EMP CON'!L:L,BF31,'EMP CON'!M:M,'14'!$S$9)</f>
        <v>0</v>
      </c>
      <c r="BK14" s="388">
        <f ca="1">SUMIFS('EMP CON'!G:G,'EMP CON'!D:D,'EMP CON'!$Y$13,'EMP CON'!J:J,$BE$44,'EMP CON'!L:L,BF31,'EMP CON'!M:M,'14'!$S$9)</f>
        <v>0</v>
      </c>
      <c r="BL14" s="388">
        <f>SUMIFS('PG CAR'!H:H,'PG CAR'!U:U,$BE$44,'PG CAR'!M:M,BF31,'PG CAR'!N:N,'14'!$S$9)</f>
        <v>1239</v>
      </c>
      <c r="BM14" s="388">
        <f>SUMIFS(TRANS!F:F,TRANS!P:P,$BE$44,TRANS!K:K,BF31,TRANS!L:L,'14'!$S$9)</f>
        <v>3550</v>
      </c>
      <c r="BN14" s="388">
        <f>SUMIFS(TRANS!F:F,TRANS!P:P,$BE$44,TRANS!K:K,BF31,TRANS!L:L,'14'!$S$9)</f>
        <v>3550</v>
      </c>
      <c r="BO14" s="388">
        <f t="shared" ca="1" si="0"/>
        <v>-6347.4900000000034</v>
      </c>
    </row>
    <row r="15" spans="2:67" x14ac:dyDescent="0.25">
      <c r="B15" s="67"/>
      <c r="C15" s="139"/>
      <c r="D15" s="68"/>
      <c r="E15" s="139"/>
      <c r="F15" s="68"/>
      <c r="G15" s="139"/>
      <c r="H15" s="140"/>
      <c r="I15" s="140"/>
      <c r="J15" s="140"/>
      <c r="K15" s="68"/>
      <c r="L15" s="139"/>
      <c r="M15" s="68"/>
      <c r="N15" s="139"/>
      <c r="O15" s="68"/>
      <c r="P15" s="139"/>
      <c r="Q15" s="140"/>
      <c r="R15" s="140"/>
      <c r="S15" s="140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Q15" s="144"/>
      <c r="AR15" s="185">
        <v>2023</v>
      </c>
      <c r="AS15" s="388">
        <f t="shared" ca="1" si="1"/>
        <v>-41796.239999999976</v>
      </c>
      <c r="AT15" s="388">
        <f>SUMIFS(DES!F:F,DES!L:L,AR15,DES!S:S,$BE$44)</f>
        <v>0</v>
      </c>
      <c r="AU15" s="388">
        <f>SUMIFS(REC!F:F,REC!L:L,AR15,REC!S:S,$BE$44)</f>
        <v>0</v>
      </c>
      <c r="AV15" s="388">
        <f>SUMIFS('EMP ADQ'!G:G,'EMP ADQ'!M:M,AR15,'EMP ADQ'!D:D,'EMP ADQ'!$Y$12,'EMP ADQ'!J:J,$BE$44)</f>
        <v>0</v>
      </c>
      <c r="AW15" s="388">
        <f>SUMIFS('EMP ADQ'!G:G,'EMP ADQ'!M:M,AR15,'EMP ADQ'!D:D,'EMP ADQ'!$Y$13,'EMP ADQ'!J:J,$BE$44)</f>
        <v>0</v>
      </c>
      <c r="AX15" s="388">
        <f>SUMIFS('EMP CON'!G:G,'EMP CON'!M:M,'14'!AR15,'EMP CON'!D:D,'EMP CON'!$Y$12,'EMP CON'!J:J,$BE$44)</f>
        <v>0</v>
      </c>
      <c r="AY15" s="388">
        <f>SUMIFS('EMP CON'!G:G,'EMP CON'!M:M,'14'!AR15,'EMP CON'!D:D,'EMP CON'!$Y$13,'EMP CON'!J:J,$BE$44)</f>
        <v>0</v>
      </c>
      <c r="AZ15" s="388">
        <f>SUMIFS('PG CAR'!H:H,'PG CAR'!N:N,'14'!AR15,'PG CAR'!U:U,$BE$44)</f>
        <v>0</v>
      </c>
      <c r="BA15" s="388">
        <f>SUMIFS(TRANS!F:F,TRANS!L:L,'14'!AR15,TRANS!P:P,$BE$44)</f>
        <v>0</v>
      </c>
      <c r="BB15" s="388">
        <f>SUMIFS(TRANS!F:F,TRANS!L:L,'14'!AR15,TRANS!P:P,$BE$44)</f>
        <v>0</v>
      </c>
      <c r="BD15" s="185" t="s">
        <v>39</v>
      </c>
      <c r="BE15" s="389">
        <f t="shared" ca="1" si="2"/>
        <v>-6347.4900000000034</v>
      </c>
      <c r="BF15" s="388">
        <f>SUMIFS(DES!F:F,DES!S:S,$BE$44,DES!K:K,BF32,DES!L:L,'14'!$S$9)</f>
        <v>4981.6200000000008</v>
      </c>
      <c r="BG15" s="388">
        <f>SUMIFS(REC!F:F,REC!S:S,$BE$44,REC!K:K,BF32,REC!L:L,'14'!$S$9)</f>
        <v>6471.98</v>
      </c>
      <c r="BH15" s="388">
        <f ca="1">SUMIFS('EMP ADQ'!G:G,'EMP ADQ'!D:D,'EMP ADQ'!$Y$12,'EMP ADQ'!J:J,$BE$44,'EMP ADQ'!L:L,BF32,'EMP ADQ'!M:M,'14'!$S$9)</f>
        <v>0</v>
      </c>
      <c r="BI15" s="388">
        <f ca="1">SUMIFS('EMP ADQ'!G:G,'EMP ADQ'!D:D,'EMP ADQ'!$Y$13,'EMP ADQ'!J:J,$BE$44,'EMP ADQ'!L:L,BF32,'EMP ADQ'!M:M,'14'!$S$9)</f>
        <v>0</v>
      </c>
      <c r="BJ15" s="388">
        <f ca="1">SUMIFS('EMP CON'!G:G,'EMP CON'!D:D,'EMP CON'!$Y$12,'EMP CON'!J:J,$BE$44,'EMP CON'!L:L,BF32,'EMP CON'!M:M,'14'!$S$9)</f>
        <v>0</v>
      </c>
      <c r="BK15" s="388">
        <f ca="1">SUMIFS('EMP CON'!G:G,'EMP CON'!D:D,'EMP CON'!$Y$13,'EMP CON'!J:J,$BE$44,'EMP CON'!L:L,BF32,'EMP CON'!M:M,'14'!$S$9)</f>
        <v>0</v>
      </c>
      <c r="BL15" s="388">
        <f>SUMIFS('PG CAR'!H:H,'PG CAR'!U:U,$BE$44,'PG CAR'!M:M,BF32,'PG CAR'!N:N,'14'!$S$9)</f>
        <v>3245</v>
      </c>
      <c r="BM15" s="388">
        <f>SUMIFS(TRANS!F:F,TRANS!P:P,$BE$44,TRANS!K:K,BF32,TRANS!L:L,'14'!$S$9)</f>
        <v>5360</v>
      </c>
      <c r="BN15" s="388">
        <f>SUMIFS(TRANS!F:F,TRANS!P:P,$BE$44,TRANS!K:K,BF32,TRANS!L:L,'14'!$S$9)</f>
        <v>5360</v>
      </c>
      <c r="BO15" s="388">
        <f t="shared" ca="1" si="0"/>
        <v>-8102.1300000000047</v>
      </c>
    </row>
    <row r="16" spans="2:67" x14ac:dyDescent="0.25">
      <c r="B16" s="67"/>
      <c r="C16" s="139"/>
      <c r="D16" s="68"/>
      <c r="E16" s="139"/>
      <c r="F16" s="68"/>
      <c r="G16" s="139"/>
      <c r="H16" s="140"/>
      <c r="I16" s="140"/>
      <c r="J16" s="140"/>
      <c r="K16" s="68"/>
      <c r="L16" s="139"/>
      <c r="M16" s="68"/>
      <c r="N16" s="139"/>
      <c r="O16" s="68"/>
      <c r="P16" s="139"/>
      <c r="Q16" s="140"/>
      <c r="R16" s="140"/>
      <c r="S16" s="140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  <c r="AQ16" s="144"/>
      <c r="AR16" s="185">
        <v>2024</v>
      </c>
      <c r="AS16" s="388">
        <f t="shared" ca="1" si="1"/>
        <v>-41796.239999999976</v>
      </c>
      <c r="AT16" s="388">
        <f>SUMIFS(DES!F:F,DES!L:L,AR16,DES!S:S,$BE$44)</f>
        <v>0</v>
      </c>
      <c r="AU16" s="388">
        <f>SUMIFS(REC!F:F,REC!L:L,AR16,REC!S:S,$BE$44)</f>
        <v>0</v>
      </c>
      <c r="AV16" s="388">
        <f>SUMIFS('EMP ADQ'!G:G,'EMP ADQ'!M:M,AR16,'EMP ADQ'!D:D,'EMP ADQ'!$Y$12,'EMP ADQ'!J:J,$BE$44)</f>
        <v>0</v>
      </c>
      <c r="AW16" s="388">
        <f>SUMIFS('EMP ADQ'!G:G,'EMP ADQ'!M:M,AR16,'EMP ADQ'!D:D,'EMP ADQ'!$Y$13,'EMP ADQ'!J:J,$BE$44)</f>
        <v>0</v>
      </c>
      <c r="AX16" s="388">
        <f>SUMIFS('EMP CON'!G:G,'EMP CON'!M:M,'14'!AR16,'EMP CON'!D:D,'EMP CON'!$Y$12,'EMP CON'!J:J,$BE$44)</f>
        <v>0</v>
      </c>
      <c r="AY16" s="388">
        <f>SUMIFS('EMP CON'!G:G,'EMP CON'!M:M,'14'!AR16,'EMP CON'!D:D,'EMP CON'!$Y$13,'EMP CON'!J:J,$BE$44)</f>
        <v>0</v>
      </c>
      <c r="AZ16" s="388">
        <f>SUMIFS('PG CAR'!H:H,'PG CAR'!N:N,'14'!AR16,'PG CAR'!U:U,$BE$44)</f>
        <v>0</v>
      </c>
      <c r="BA16" s="388">
        <f>SUMIFS(TRANS!F:F,TRANS!L:L,'14'!AR16,TRANS!P:P,$BE$44)</f>
        <v>0</v>
      </c>
      <c r="BB16" s="388">
        <f>SUMIFS(TRANS!F:F,TRANS!L:L,'14'!AR16,TRANS!P:P,$BE$44)</f>
        <v>0</v>
      </c>
      <c r="BD16" s="185" t="s">
        <v>40</v>
      </c>
      <c r="BE16" s="389">
        <f t="shared" ca="1" si="2"/>
        <v>-8102.1300000000047</v>
      </c>
      <c r="BF16" s="388">
        <f>SUMIFS(DES!F:F,DES!S:S,$BE$44,DES!K:K,BF33,DES!L:L,'14'!$S$9)</f>
        <v>2697.06</v>
      </c>
      <c r="BG16" s="388">
        <f>SUMIFS(REC!F:F,REC!S:S,$BE$44,REC!K:K,BF33,REC!L:L,'14'!$S$9)</f>
        <v>4105.5599999999995</v>
      </c>
      <c r="BH16" s="388">
        <f ca="1">SUMIFS('EMP ADQ'!G:G,'EMP ADQ'!D:D,'EMP ADQ'!$Y$12,'EMP ADQ'!J:J,$BE$44,'EMP ADQ'!L:L,BF33,'EMP ADQ'!M:M,'14'!$S$9)</f>
        <v>0</v>
      </c>
      <c r="BI16" s="388">
        <f ca="1">SUMIFS('EMP ADQ'!G:G,'EMP ADQ'!D:D,'EMP ADQ'!$Y$13,'EMP ADQ'!J:J,$BE$44,'EMP ADQ'!L:L,BF33,'EMP ADQ'!M:M,'14'!$S$9)</f>
        <v>0</v>
      </c>
      <c r="BJ16" s="388">
        <f ca="1">SUMIFS('EMP CON'!G:G,'EMP CON'!D:D,'EMP CON'!$Y$12,'EMP CON'!J:J,$BE$44,'EMP CON'!L:L,BF33,'EMP CON'!M:M,'14'!$S$9)</f>
        <v>0</v>
      </c>
      <c r="BK16" s="388">
        <f ca="1">SUMIFS('EMP CON'!G:G,'EMP CON'!D:D,'EMP CON'!$Y$13,'EMP CON'!J:J,$BE$44,'EMP CON'!L:L,BF33,'EMP CON'!M:M,'14'!$S$9)</f>
        <v>0</v>
      </c>
      <c r="BL16" s="388">
        <f>SUMIFS('PG CAR'!H:H,'PG CAR'!U:U,$BE$44,'PG CAR'!M:M,BF33,'PG CAR'!N:N,'14'!$S$9)</f>
        <v>2134</v>
      </c>
      <c r="BM16" s="388">
        <f>SUMIFS(TRANS!F:F,TRANS!P:P,$BE$44,TRANS!K:K,BF33,TRANS!L:L,'14'!$S$9)</f>
        <v>4870</v>
      </c>
      <c r="BN16" s="388">
        <f>SUMIFS(TRANS!F:F,TRANS!P:P,$BE$44,TRANS!K:K,BF33,TRANS!L:L,'14'!$S$9)</f>
        <v>4870</v>
      </c>
      <c r="BO16" s="388">
        <f t="shared" ca="1" si="0"/>
        <v>-8827.6300000000047</v>
      </c>
    </row>
    <row r="17" spans="2:67" x14ac:dyDescent="0.25">
      <c r="B17" s="67"/>
      <c r="C17" s="139"/>
      <c r="D17" s="68"/>
      <c r="E17" s="139"/>
      <c r="F17" s="68"/>
      <c r="G17" s="139"/>
      <c r="H17" s="140"/>
      <c r="I17" s="140"/>
      <c r="J17" s="140"/>
      <c r="K17" s="68"/>
      <c r="L17" s="139"/>
      <c r="M17" s="68"/>
      <c r="N17" s="139"/>
      <c r="O17" s="68"/>
      <c r="P17" s="139"/>
      <c r="Q17" s="140"/>
      <c r="R17" s="140"/>
      <c r="S17" s="140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Q17" s="144"/>
      <c r="AR17" s="185">
        <v>2025</v>
      </c>
      <c r="AS17" s="388">
        <f t="shared" ca="1" si="1"/>
        <v>-41796.239999999976</v>
      </c>
      <c r="AT17" s="388">
        <f>SUMIFS(DES!F:F,DES!L:L,AR17,DES!S:S,$BE$44)</f>
        <v>0</v>
      </c>
      <c r="AU17" s="388">
        <f>SUMIFS(REC!F:F,REC!L:L,AR17,REC!S:S,$BE$44)</f>
        <v>0</v>
      </c>
      <c r="AV17" s="388">
        <f>SUMIFS('EMP ADQ'!G:G,'EMP ADQ'!M:M,AR17,'EMP ADQ'!D:D,'EMP ADQ'!$Y$12,'EMP ADQ'!J:J,$BE$44)</f>
        <v>0</v>
      </c>
      <c r="AW17" s="388">
        <f>SUMIFS('EMP ADQ'!G:G,'EMP ADQ'!M:M,AR17,'EMP ADQ'!D:D,'EMP ADQ'!$Y$13,'EMP ADQ'!J:J,$BE$44)</f>
        <v>0</v>
      </c>
      <c r="AX17" s="388">
        <f>SUMIFS('EMP CON'!G:G,'EMP CON'!M:M,'14'!AR17,'EMP CON'!D:D,'EMP CON'!$Y$12,'EMP CON'!J:J,$BE$44)</f>
        <v>0</v>
      </c>
      <c r="AY17" s="388">
        <f>SUMIFS('EMP CON'!G:G,'EMP CON'!M:M,'14'!AR17,'EMP CON'!D:D,'EMP CON'!$Y$13,'EMP CON'!J:J,$BE$44)</f>
        <v>0</v>
      </c>
      <c r="AZ17" s="388">
        <f>SUMIFS('PG CAR'!H:H,'PG CAR'!N:N,'14'!AR17,'PG CAR'!U:U,$BE$44)</f>
        <v>0</v>
      </c>
      <c r="BA17" s="388">
        <f>SUMIFS(TRANS!F:F,TRANS!L:L,'14'!AR17,TRANS!P:P,$BE$44)</f>
        <v>0</v>
      </c>
      <c r="BB17" s="388">
        <f>SUMIFS(TRANS!F:F,TRANS!L:L,'14'!AR17,TRANS!P:P,$BE$44)</f>
        <v>0</v>
      </c>
      <c r="BD17" s="185" t="s">
        <v>41</v>
      </c>
      <c r="BE17" s="389">
        <f t="shared" ca="1" si="2"/>
        <v>-8827.6300000000047</v>
      </c>
      <c r="BF17" s="388">
        <f>SUMIFS(DES!F:F,DES!S:S,$BE$44,DES!K:K,BF34,DES!L:L,'14'!$S$9)</f>
        <v>2841.87</v>
      </c>
      <c r="BG17" s="388">
        <f>SUMIFS(REC!F:F,REC!S:S,$BE$44,REC!K:K,BF34,REC!L:L,'14'!$S$9)</f>
        <v>3968</v>
      </c>
      <c r="BH17" s="388">
        <f ca="1">SUMIFS('EMP ADQ'!G:G,'EMP ADQ'!D:D,'EMP ADQ'!$Y$12,'EMP ADQ'!J:J,$BE$44,'EMP ADQ'!L:L,BF34,'EMP ADQ'!M:M,'14'!$S$9)</f>
        <v>0</v>
      </c>
      <c r="BI17" s="388">
        <f ca="1">SUMIFS('EMP ADQ'!G:G,'EMP ADQ'!D:D,'EMP ADQ'!$Y$13,'EMP ADQ'!J:J,$BE$44,'EMP ADQ'!L:L,BF34,'EMP ADQ'!M:M,'14'!$S$9)</f>
        <v>0</v>
      </c>
      <c r="BJ17" s="388">
        <f ca="1">SUMIFS('EMP CON'!G:G,'EMP CON'!D:D,'EMP CON'!$Y$12,'EMP CON'!J:J,$BE$44,'EMP CON'!L:L,BF34,'EMP CON'!M:M,'14'!$S$9)</f>
        <v>0</v>
      </c>
      <c r="BK17" s="388">
        <f ca="1">SUMIFS('EMP CON'!G:G,'EMP CON'!D:D,'EMP CON'!$Y$13,'EMP CON'!J:J,$BE$44,'EMP CON'!L:L,BF34,'EMP CON'!M:M,'14'!$S$9)</f>
        <v>0</v>
      </c>
      <c r="BL17" s="388">
        <f>SUMIFS('PG CAR'!H:H,'PG CAR'!U:U,$BE$44,'PG CAR'!M:M,BF34,'PG CAR'!N:N,'14'!$S$9)</f>
        <v>1237</v>
      </c>
      <c r="BM17" s="388">
        <f>SUMIFS(TRANS!F:F,TRANS!P:P,$BE$44,TRANS!K:K,BF34,TRANS!L:L,'14'!$S$9)</f>
        <v>2150</v>
      </c>
      <c r="BN17" s="388">
        <f>SUMIFS(TRANS!F:F,TRANS!P:P,$BE$44,TRANS!K:K,BF34,TRANS!L:L,'14'!$S$9)</f>
        <v>2150</v>
      </c>
      <c r="BO17" s="388">
        <f t="shared" ca="1" si="0"/>
        <v>-8938.5000000000036</v>
      </c>
    </row>
    <row r="18" spans="2:67" x14ac:dyDescent="0.25">
      <c r="B18" s="67"/>
      <c r="C18" s="139"/>
      <c r="D18" s="68"/>
      <c r="E18" s="139"/>
      <c r="F18" s="68"/>
      <c r="G18" s="139"/>
      <c r="H18" s="140"/>
      <c r="I18" s="140"/>
      <c r="J18" s="140"/>
      <c r="K18" s="68"/>
      <c r="L18" s="139"/>
      <c r="M18" s="68"/>
      <c r="N18" s="139"/>
      <c r="O18" s="68"/>
      <c r="P18" s="139"/>
      <c r="Q18" s="140"/>
      <c r="R18" s="140"/>
      <c r="S18" s="140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  <c r="AF18" s="67"/>
      <c r="AG18" s="67"/>
      <c r="AH18" s="67"/>
      <c r="AI18" s="67"/>
      <c r="AJ18" s="67"/>
      <c r="AQ18" s="144"/>
      <c r="AR18" s="185">
        <v>2026</v>
      </c>
      <c r="AS18" s="388">
        <f t="shared" ca="1" si="1"/>
        <v>-41796.239999999976</v>
      </c>
      <c r="AT18" s="388">
        <f>SUMIFS(DES!F:F,DES!L:L,AR18,DES!S:S,$BE$44)</f>
        <v>0</v>
      </c>
      <c r="AU18" s="388">
        <f>SUMIFS(REC!F:F,REC!L:L,AR18,REC!S:S,$BE$44)</f>
        <v>0</v>
      </c>
      <c r="AV18" s="388">
        <f>SUMIFS('EMP ADQ'!G:G,'EMP ADQ'!M:M,AR18,'EMP ADQ'!D:D,'EMP ADQ'!$Y$12,'EMP ADQ'!J:J,$BE$44)</f>
        <v>0</v>
      </c>
      <c r="AW18" s="388">
        <f>SUMIFS('EMP ADQ'!G:G,'EMP ADQ'!M:M,AR18,'EMP ADQ'!D:D,'EMP ADQ'!$Y$13,'EMP ADQ'!J:J,$BE$44)</f>
        <v>0</v>
      </c>
      <c r="AX18" s="388">
        <f>SUMIFS('EMP CON'!G:G,'EMP CON'!M:M,'14'!AR18,'EMP CON'!D:D,'EMP CON'!$Y$12,'EMP CON'!J:J,$BE$44)</f>
        <v>0</v>
      </c>
      <c r="AY18" s="388">
        <f>SUMIFS('EMP CON'!G:G,'EMP CON'!M:M,'14'!AR18,'EMP CON'!D:D,'EMP CON'!$Y$13,'EMP CON'!J:J,$BE$44)</f>
        <v>0</v>
      </c>
      <c r="AZ18" s="388">
        <f>SUMIFS('PG CAR'!H:H,'PG CAR'!N:N,'14'!AR18,'PG CAR'!U:U,$BE$44)</f>
        <v>0</v>
      </c>
      <c r="BA18" s="388">
        <f>SUMIFS(TRANS!F:F,TRANS!L:L,'14'!AR18,TRANS!P:P,$BE$44)</f>
        <v>0</v>
      </c>
      <c r="BB18" s="388">
        <f>SUMIFS(TRANS!F:F,TRANS!L:L,'14'!AR18,TRANS!P:P,$BE$44)</f>
        <v>0</v>
      </c>
      <c r="BD18" s="185" t="s">
        <v>42</v>
      </c>
      <c r="BE18" s="389">
        <f t="shared" ca="1" si="2"/>
        <v>-8938.5000000000036</v>
      </c>
      <c r="BF18" s="388">
        <f>SUMIFS(DES!F:F,DES!S:S,$BE$44,DES!K:K,BF35,DES!L:L,'14'!$S$9)</f>
        <v>3185.8599999999997</v>
      </c>
      <c r="BG18" s="388">
        <f>SUMIFS(REC!F:F,REC!S:S,$BE$44,REC!K:K,BF35,REC!L:L,'14'!$S$9)</f>
        <v>2100</v>
      </c>
      <c r="BH18" s="388">
        <f ca="1">SUMIFS('EMP ADQ'!G:G,'EMP ADQ'!D:D,'EMP ADQ'!$Y$12,'EMP ADQ'!J:J,$BE$44,'EMP ADQ'!L:L,BF35,'EMP ADQ'!M:M,'14'!$S$9)</f>
        <v>0</v>
      </c>
      <c r="BI18" s="388">
        <f ca="1">SUMIFS('EMP ADQ'!G:G,'EMP ADQ'!D:D,'EMP ADQ'!$Y$13,'EMP ADQ'!J:J,$BE$44,'EMP ADQ'!L:L,BF35,'EMP ADQ'!M:M,'14'!$S$9)</f>
        <v>0</v>
      </c>
      <c r="BJ18" s="388">
        <f ca="1">SUMIFS('EMP CON'!G:G,'EMP CON'!D:D,'EMP CON'!$Y$12,'EMP CON'!J:J,$BE$44,'EMP CON'!L:L,BF35,'EMP CON'!M:M,'14'!$S$9)</f>
        <v>0</v>
      </c>
      <c r="BK18" s="388">
        <f ca="1">SUMIFS('EMP CON'!G:G,'EMP CON'!D:D,'EMP CON'!$Y$13,'EMP CON'!J:J,$BE$44,'EMP CON'!L:L,BF35,'EMP CON'!M:M,'14'!$S$9)</f>
        <v>0</v>
      </c>
      <c r="BL18" s="388">
        <f>SUMIFS('PG CAR'!H:H,'PG CAR'!U:U,$BE$44,'PG CAR'!M:M,BF35,'PG CAR'!N:N,'14'!$S$9)</f>
        <v>2412</v>
      </c>
      <c r="BM18" s="388">
        <f>SUMIFS(TRANS!F:F,TRANS!P:P,$BE$44,TRANS!K:K,BF35,TRANS!L:L,'14'!$S$9)</f>
        <v>4400</v>
      </c>
      <c r="BN18" s="388">
        <f>SUMIFS(TRANS!F:F,TRANS!P:P,$BE$44,TRANS!K:K,BF35,TRANS!L:L,'14'!$S$9)</f>
        <v>4400</v>
      </c>
      <c r="BO18" s="388">
        <f t="shared" ca="1" si="0"/>
        <v>-12436.360000000004</v>
      </c>
    </row>
    <row r="19" spans="2:67" x14ac:dyDescent="0.25">
      <c r="B19" s="67"/>
      <c r="C19" s="139"/>
      <c r="D19" s="68"/>
      <c r="E19" s="139"/>
      <c r="F19" s="68"/>
      <c r="G19" s="139"/>
      <c r="H19" s="140"/>
      <c r="I19" s="140"/>
      <c r="J19" s="140"/>
      <c r="K19" s="68"/>
      <c r="L19" s="139"/>
      <c r="M19" s="68"/>
      <c r="N19" s="139"/>
      <c r="O19" s="68"/>
      <c r="P19" s="139"/>
      <c r="Q19" s="140"/>
      <c r="R19" s="140"/>
      <c r="S19" s="140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7"/>
      <c r="AF19" s="67"/>
      <c r="AG19" s="67"/>
      <c r="AH19" s="67"/>
      <c r="AI19" s="67"/>
      <c r="AJ19" s="67"/>
      <c r="AQ19" s="144"/>
      <c r="AR19" s="185">
        <v>2027</v>
      </c>
      <c r="AS19" s="388">
        <f t="shared" ca="1" si="1"/>
        <v>-41796.239999999976</v>
      </c>
      <c r="AT19" s="388">
        <f>SUMIFS(DES!F:F,DES!L:L,AR19,DES!S:S,$BE$44)</f>
        <v>0</v>
      </c>
      <c r="AU19" s="388">
        <f>SUMIFS(REC!F:F,REC!L:L,AR19,REC!S:S,$BE$44)</f>
        <v>0</v>
      </c>
      <c r="AV19" s="388">
        <f>SUMIFS('EMP ADQ'!G:G,'EMP ADQ'!M:M,AR19,'EMP ADQ'!D:D,'EMP ADQ'!$Y$12,'EMP ADQ'!J:J,$BE$44)</f>
        <v>0</v>
      </c>
      <c r="AW19" s="388">
        <f>SUMIFS('EMP ADQ'!G:G,'EMP ADQ'!M:M,AR19,'EMP ADQ'!D:D,'EMP ADQ'!$Y$13,'EMP ADQ'!J:J,$BE$44)</f>
        <v>0</v>
      </c>
      <c r="AX19" s="388">
        <f>SUMIFS('EMP CON'!G:G,'EMP CON'!M:M,'14'!AR19,'EMP CON'!D:D,'EMP CON'!$Y$12,'EMP CON'!J:J,$BE$44)</f>
        <v>0</v>
      </c>
      <c r="AY19" s="388">
        <f>SUMIFS('EMP CON'!G:G,'EMP CON'!M:M,'14'!AR19,'EMP CON'!D:D,'EMP CON'!$Y$13,'EMP CON'!J:J,$BE$44)</f>
        <v>0</v>
      </c>
      <c r="AZ19" s="388">
        <f>SUMIFS('PG CAR'!H:H,'PG CAR'!N:N,'14'!AR19,'PG CAR'!U:U,$BE$44)</f>
        <v>0</v>
      </c>
      <c r="BA19" s="388">
        <f>SUMIFS(TRANS!F:F,TRANS!L:L,'14'!AR19,TRANS!P:P,$BE$44)</f>
        <v>0</v>
      </c>
      <c r="BB19" s="388">
        <f>SUMIFS(TRANS!F:F,TRANS!L:L,'14'!AR19,TRANS!P:P,$BE$44)</f>
        <v>0</v>
      </c>
      <c r="BD19" s="185" t="s">
        <v>43</v>
      </c>
      <c r="BE19" s="389">
        <f t="shared" ca="1" si="2"/>
        <v>-12436.360000000004</v>
      </c>
      <c r="BF19" s="388">
        <f>SUMIFS(DES!F:F,DES!S:S,$BE$44,DES!K:K,BF36,DES!L:L,'14'!$S$9)</f>
        <v>2644.3199999999997</v>
      </c>
      <c r="BG19" s="388">
        <f>SUMIFS(REC!F:F,REC!S:S,$BE$44,REC!K:K,BF36,REC!L:L,'14'!$S$9)</f>
        <v>2106.25</v>
      </c>
      <c r="BH19" s="388">
        <f ca="1">SUMIFS('EMP ADQ'!G:G,'EMP ADQ'!D:D,'EMP ADQ'!$Y$12,'EMP ADQ'!J:J,$BE$44,'EMP ADQ'!L:L,BF36,'EMP ADQ'!M:M,'14'!$S$9)</f>
        <v>0</v>
      </c>
      <c r="BI19" s="388">
        <f ca="1">SUMIFS('EMP ADQ'!G:G,'EMP ADQ'!D:D,'EMP ADQ'!$Y$13,'EMP ADQ'!J:J,$BE$44,'EMP ADQ'!L:L,BF36,'EMP ADQ'!M:M,'14'!$S$9)</f>
        <v>0</v>
      </c>
      <c r="BJ19" s="388">
        <f ca="1">SUMIFS('EMP CON'!G:G,'EMP CON'!D:D,'EMP CON'!$Y$12,'EMP CON'!J:J,$BE$44,'EMP CON'!L:L,BF36,'EMP CON'!M:M,'14'!$S$9)</f>
        <v>0</v>
      </c>
      <c r="BK19" s="388">
        <f ca="1">SUMIFS('EMP CON'!G:G,'EMP CON'!D:D,'EMP CON'!$Y$13,'EMP CON'!J:J,$BE$44,'EMP CON'!L:L,BF36,'EMP CON'!M:M,'14'!$S$9)</f>
        <v>0</v>
      </c>
      <c r="BL19" s="388">
        <f>SUMIFS('PG CAR'!H:H,'PG CAR'!U:U,$BE$44,'PG CAR'!M:M,BF36,'PG CAR'!N:N,'14'!$S$9)</f>
        <v>2314</v>
      </c>
      <c r="BM19" s="388">
        <f>SUMIFS(TRANS!F:F,TRANS!P:P,$BE$44,TRANS!K:K,BF36,TRANS!L:L,'14'!$S$9)</f>
        <v>1600</v>
      </c>
      <c r="BN19" s="388">
        <f>SUMIFS(TRANS!F:F,TRANS!P:P,$BE$44,TRANS!K:K,BF36,TRANS!L:L,'14'!$S$9)</f>
        <v>1600</v>
      </c>
      <c r="BO19" s="388">
        <f t="shared" ca="1" si="0"/>
        <v>-15288.430000000004</v>
      </c>
    </row>
    <row r="20" spans="2:67" x14ac:dyDescent="0.25">
      <c r="B20" s="67"/>
      <c r="C20" s="139"/>
      <c r="D20" s="68"/>
      <c r="E20" s="139"/>
      <c r="F20" s="68"/>
      <c r="G20" s="139"/>
      <c r="H20" s="140"/>
      <c r="I20" s="140"/>
      <c r="J20" s="140"/>
      <c r="K20" s="68"/>
      <c r="L20" s="139"/>
      <c r="M20" s="68"/>
      <c r="N20" s="139"/>
      <c r="O20" s="68"/>
      <c r="P20" s="139"/>
      <c r="Q20" s="140"/>
      <c r="R20" s="140"/>
      <c r="S20" s="140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D20" s="67"/>
      <c r="AE20" s="67"/>
      <c r="AF20" s="67"/>
      <c r="AG20" s="67"/>
      <c r="AH20" s="67"/>
      <c r="AI20" s="67"/>
      <c r="AJ20" s="67"/>
      <c r="AQ20" s="144"/>
      <c r="AR20" s="185">
        <v>2028</v>
      </c>
      <c r="AS20" s="388">
        <f t="shared" ca="1" si="1"/>
        <v>-41796.239999999976</v>
      </c>
      <c r="AT20" s="388">
        <f>SUMIFS(DES!F:F,DES!L:L,AR20,DES!S:S,$BE$44)</f>
        <v>0</v>
      </c>
      <c r="AU20" s="388">
        <f>SUMIFS(REC!F:F,REC!L:L,AR20,REC!S:S,$BE$44)</f>
        <v>0</v>
      </c>
      <c r="AV20" s="388">
        <f>SUMIFS('EMP ADQ'!G:G,'EMP ADQ'!M:M,AR20,'EMP ADQ'!D:D,'EMP ADQ'!$Y$12,'EMP ADQ'!J:J,$BE$44)</f>
        <v>0</v>
      </c>
      <c r="AW20" s="388">
        <f>SUMIFS('EMP ADQ'!G:G,'EMP ADQ'!M:M,AR20,'EMP ADQ'!D:D,'EMP ADQ'!$Y$13,'EMP ADQ'!J:J,$BE$44)</f>
        <v>0</v>
      </c>
      <c r="AX20" s="388">
        <f>SUMIFS('EMP CON'!G:G,'EMP CON'!M:M,'14'!AR20,'EMP CON'!D:D,'EMP CON'!$Y$12,'EMP CON'!J:J,$BE$44)</f>
        <v>0</v>
      </c>
      <c r="AY20" s="388">
        <f>SUMIFS('EMP CON'!G:G,'EMP CON'!M:M,'14'!AR20,'EMP CON'!D:D,'EMP CON'!$Y$13,'EMP CON'!J:J,$BE$44)</f>
        <v>0</v>
      </c>
      <c r="AZ20" s="388">
        <f>SUMIFS('PG CAR'!H:H,'PG CAR'!N:N,'14'!AR20,'PG CAR'!U:U,$BE$44)</f>
        <v>0</v>
      </c>
      <c r="BA20" s="388">
        <f>SUMIFS(TRANS!F:F,TRANS!L:L,'14'!AR20,TRANS!P:P,$BE$44)</f>
        <v>0</v>
      </c>
      <c r="BB20" s="388">
        <f>SUMIFS(TRANS!F:F,TRANS!L:L,'14'!AR20,TRANS!P:P,$BE$44)</f>
        <v>0</v>
      </c>
      <c r="BD20" s="185" t="s">
        <v>44</v>
      </c>
      <c r="BE20" s="389">
        <f t="shared" ca="1" si="2"/>
        <v>-15288.430000000004</v>
      </c>
      <c r="BF20" s="388">
        <f>SUMIFS(DES!F:F,DES!S:S,$BE$44,DES!K:K,BF37,DES!L:L,'14'!$S$9)</f>
        <v>2872.94</v>
      </c>
      <c r="BG20" s="388">
        <f>SUMIFS(REC!F:F,REC!S:S,$BE$44,REC!K:K,BF37,REC!L:L,'14'!$S$9)</f>
        <v>1400</v>
      </c>
      <c r="BH20" s="388">
        <f ca="1">SUMIFS('EMP ADQ'!G:G,'EMP ADQ'!D:D,'EMP ADQ'!$Y$12,'EMP ADQ'!J:J,$BE$44,'EMP ADQ'!L:L,BF37,'EMP ADQ'!M:M,'14'!$S$9)</f>
        <v>0</v>
      </c>
      <c r="BI20" s="388">
        <f ca="1">SUMIFS('EMP ADQ'!G:G,'EMP ADQ'!D:D,'EMP ADQ'!$Y$13,'EMP ADQ'!J:J,$BE$44,'EMP ADQ'!L:L,BF37,'EMP ADQ'!M:M,'14'!$S$9)</f>
        <v>0</v>
      </c>
      <c r="BJ20" s="388">
        <f ca="1">SUMIFS('EMP CON'!G:G,'EMP CON'!D:D,'EMP CON'!$Y$12,'EMP CON'!J:J,$BE$44,'EMP CON'!L:L,BF37,'EMP CON'!M:M,'14'!$S$9)</f>
        <v>0</v>
      </c>
      <c r="BK20" s="388">
        <f ca="1">SUMIFS('EMP CON'!G:G,'EMP CON'!D:D,'EMP CON'!$Y$13,'EMP CON'!J:J,$BE$44,'EMP CON'!L:L,BF37,'EMP CON'!M:M,'14'!$S$9)</f>
        <v>0</v>
      </c>
      <c r="BL20" s="388">
        <f>SUMIFS('PG CAR'!H:H,'PG CAR'!U:U,$BE$44,'PG CAR'!M:M,BF37,'PG CAR'!N:N,'14'!$S$9)</f>
        <v>3303.01</v>
      </c>
      <c r="BM20" s="388">
        <f>SUMIFS(TRANS!F:F,TRANS!P:P,$BE$44,TRANS!K:K,BF37,TRANS!L:L,'14'!$S$9)</f>
        <v>3300</v>
      </c>
      <c r="BN20" s="388">
        <f>SUMIFS(TRANS!F:F,TRANS!P:P,$BE$44,TRANS!K:K,BF37,TRANS!L:L,'14'!$S$9)</f>
        <v>3300</v>
      </c>
      <c r="BO20" s="388">
        <f t="shared" ca="1" si="0"/>
        <v>-20064.380000000005</v>
      </c>
    </row>
    <row r="21" spans="2:67" x14ac:dyDescent="0.25">
      <c r="B21" s="67"/>
      <c r="C21" s="139"/>
      <c r="D21" s="68"/>
      <c r="E21" s="139"/>
      <c r="F21" s="68"/>
      <c r="G21" s="139"/>
      <c r="H21" s="140"/>
      <c r="I21" s="140"/>
      <c r="J21" s="140"/>
      <c r="K21" s="68"/>
      <c r="L21" s="139"/>
      <c r="M21" s="68"/>
      <c r="N21" s="139"/>
      <c r="O21" s="68"/>
      <c r="P21" s="139"/>
      <c r="Q21" s="140"/>
      <c r="R21" s="140"/>
      <c r="S21" s="140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7"/>
      <c r="AE21" s="67"/>
      <c r="AF21" s="67"/>
      <c r="AG21" s="67"/>
      <c r="AH21" s="67"/>
      <c r="AI21" s="67"/>
      <c r="AJ21" s="67"/>
      <c r="AQ21" s="144"/>
      <c r="AR21" s="185">
        <v>2029</v>
      </c>
      <c r="AS21" s="388">
        <f t="shared" ca="1" si="1"/>
        <v>-41796.239999999976</v>
      </c>
      <c r="AT21" s="388">
        <f>SUMIFS(DES!F:F,DES!L:L,AR21,DES!S:S,$BE$44)</f>
        <v>0</v>
      </c>
      <c r="AU21" s="388">
        <f>SUMIFS(REC!F:F,REC!L:L,AR21,REC!S:S,$BE$44)</f>
        <v>0</v>
      </c>
      <c r="AV21" s="388">
        <f>SUMIFS('EMP ADQ'!G:G,'EMP ADQ'!M:M,AR21,'EMP ADQ'!D:D,'EMP ADQ'!$Y$12,'EMP ADQ'!J:J,$BE$44)</f>
        <v>0</v>
      </c>
      <c r="AW21" s="388">
        <f>SUMIFS('EMP ADQ'!G:G,'EMP ADQ'!M:M,AR21,'EMP ADQ'!D:D,'EMP ADQ'!$Y$13,'EMP ADQ'!J:J,$BE$44)</f>
        <v>0</v>
      </c>
      <c r="AX21" s="388">
        <f>SUMIFS('EMP CON'!G:G,'EMP CON'!M:M,'14'!AR21,'EMP CON'!D:D,'EMP CON'!$Y$12,'EMP CON'!J:J,$BE$44)</f>
        <v>0</v>
      </c>
      <c r="AY21" s="388">
        <f>SUMIFS('EMP CON'!G:G,'EMP CON'!M:M,'14'!AR21,'EMP CON'!D:D,'EMP CON'!$Y$13,'EMP CON'!J:J,$BE$44)</f>
        <v>0</v>
      </c>
      <c r="AZ21" s="388">
        <f>SUMIFS('PG CAR'!H:H,'PG CAR'!N:N,'14'!AR21,'PG CAR'!U:U,$BE$44)</f>
        <v>0</v>
      </c>
      <c r="BA21" s="388">
        <f>SUMIFS(TRANS!F:F,TRANS!L:L,'14'!AR21,TRANS!P:P,$BE$44)</f>
        <v>0</v>
      </c>
      <c r="BB21" s="388">
        <f>SUMIFS(TRANS!F:F,TRANS!L:L,'14'!AR21,TRANS!P:P,$BE$44)</f>
        <v>0</v>
      </c>
      <c r="BD21" s="185" t="s">
        <v>45</v>
      </c>
      <c r="BE21" s="389">
        <f t="shared" ca="1" si="2"/>
        <v>-20064.380000000005</v>
      </c>
      <c r="BF21" s="388">
        <f>SUMIFS(DES!F:F,DES!S:S,$BE$44,DES!K:K,BF38,DES!L:L,'14'!$S$9)</f>
        <v>3403.3199999999997</v>
      </c>
      <c r="BG21" s="388">
        <f>SUMIFS(REC!F:F,REC!S:S,$BE$44,REC!K:K,BF38,REC!L:L,'14'!$S$9)</f>
        <v>3403.03</v>
      </c>
      <c r="BH21" s="388">
        <f ca="1">SUMIFS('EMP ADQ'!G:G,'EMP ADQ'!D:D,'EMP ADQ'!$Y$12,'EMP ADQ'!J:J,$BE$44,'EMP ADQ'!L:L,BF38,'EMP ADQ'!M:M,'14'!$S$9)</f>
        <v>0</v>
      </c>
      <c r="BI21" s="388">
        <f ca="1">SUMIFS('EMP ADQ'!G:G,'EMP ADQ'!D:D,'EMP ADQ'!$Y$13,'EMP ADQ'!J:J,$BE$44,'EMP ADQ'!L:L,BF38,'EMP ADQ'!M:M,'14'!$S$9)</f>
        <v>0</v>
      </c>
      <c r="BJ21" s="388">
        <f ca="1">SUMIFS('EMP CON'!G:G,'EMP CON'!D:D,'EMP CON'!$Y$12,'EMP CON'!J:J,$BE$44,'EMP CON'!L:L,BF38,'EMP CON'!M:M,'14'!$S$9)</f>
        <v>0</v>
      </c>
      <c r="BK21" s="388">
        <f ca="1">SUMIFS('EMP CON'!G:G,'EMP CON'!D:D,'EMP CON'!$Y$13,'EMP CON'!J:J,$BE$44,'EMP CON'!L:L,BF38,'EMP CON'!M:M,'14'!$S$9)</f>
        <v>0</v>
      </c>
      <c r="BL21" s="388">
        <f>SUMIFS('PG CAR'!H:H,'PG CAR'!U:U,$BE$44,'PG CAR'!M:M,BF38,'PG CAR'!N:N,'14'!$S$9)</f>
        <v>1943.33</v>
      </c>
      <c r="BM21" s="388">
        <f>SUMIFS(TRANS!F:F,TRANS!P:P,$BE$44,TRANS!K:K,BF38,TRANS!L:L,'14'!$S$9)</f>
        <v>9240</v>
      </c>
      <c r="BN21" s="388">
        <f>SUMIFS(TRANS!F:F,TRANS!P:P,$BE$44,TRANS!K:K,BF38,TRANS!L:L,'14'!$S$9)</f>
        <v>9240</v>
      </c>
      <c r="BO21" s="388">
        <f t="shared" ca="1" si="0"/>
        <v>-22008.000000000007</v>
      </c>
    </row>
    <row r="22" spans="2:67" x14ac:dyDescent="0.25">
      <c r="B22" s="67"/>
      <c r="C22" s="139"/>
      <c r="D22" s="68"/>
      <c r="E22" s="139"/>
      <c r="F22" s="68"/>
      <c r="G22" s="139"/>
      <c r="H22" s="140"/>
      <c r="I22" s="140"/>
      <c r="J22" s="140"/>
      <c r="K22" s="68"/>
      <c r="L22" s="139"/>
      <c r="M22" s="68"/>
      <c r="N22" s="139"/>
      <c r="O22" s="68"/>
      <c r="P22" s="139"/>
      <c r="Q22" s="140"/>
      <c r="R22" s="140"/>
      <c r="S22" s="140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D22" s="67"/>
      <c r="AE22" s="67"/>
      <c r="AF22" s="67"/>
      <c r="AG22" s="67"/>
      <c r="AH22" s="67"/>
      <c r="AI22" s="67"/>
      <c r="AJ22" s="67"/>
      <c r="AQ22" s="144"/>
      <c r="AR22" s="185">
        <v>2030</v>
      </c>
      <c r="AS22" s="388">
        <f t="shared" ca="1" si="1"/>
        <v>-41796.239999999976</v>
      </c>
      <c r="AT22" s="388">
        <f>SUMIFS(DES!F:F,DES!L:L,AR22,DES!S:S,$BE$44)</f>
        <v>0</v>
      </c>
      <c r="AU22" s="388">
        <f>SUMIFS(REC!F:F,REC!L:L,AR22,REC!S:S,$BE$44)</f>
        <v>0</v>
      </c>
      <c r="AV22" s="388">
        <f>SUMIFS('EMP ADQ'!G:G,'EMP ADQ'!M:M,AR22,'EMP ADQ'!D:D,'EMP ADQ'!$Y$12,'EMP ADQ'!J:J,$BE$44)</f>
        <v>0</v>
      </c>
      <c r="AW22" s="388">
        <f>SUMIFS('EMP ADQ'!G:G,'EMP ADQ'!M:M,AR22,'EMP ADQ'!D:D,'EMP ADQ'!$Y$13,'EMP ADQ'!J:J,$BE$44)</f>
        <v>0</v>
      </c>
      <c r="AX22" s="388">
        <f>SUMIFS('EMP CON'!G:G,'EMP CON'!M:M,'14'!AR22,'EMP CON'!D:D,'EMP CON'!$Y$12,'EMP CON'!J:J,$BE$44)</f>
        <v>0</v>
      </c>
      <c r="AY22" s="388">
        <f>SUMIFS('EMP CON'!G:G,'EMP CON'!M:M,'14'!AR22,'EMP CON'!D:D,'EMP CON'!$Y$13,'EMP CON'!J:J,$BE$44)</f>
        <v>0</v>
      </c>
      <c r="AZ22" s="388">
        <f>SUMIFS('PG CAR'!H:H,'PG CAR'!N:N,'14'!AR22,'PG CAR'!U:U,$BE$44)</f>
        <v>0</v>
      </c>
      <c r="BA22" s="388">
        <f>SUMIFS(TRANS!F:F,TRANS!L:L,'14'!AR22,TRANS!P:P,$BE$44)</f>
        <v>0</v>
      </c>
      <c r="BB22" s="388">
        <f>SUMIFS(TRANS!F:F,TRANS!L:L,'14'!AR22,TRANS!P:P,$BE$44)</f>
        <v>0</v>
      </c>
      <c r="BD22" s="185"/>
      <c r="BE22" s="185"/>
      <c r="BF22" s="388"/>
      <c r="BG22" s="388"/>
      <c r="BH22" s="388"/>
      <c r="BI22" s="388"/>
      <c r="BJ22" s="388"/>
      <c r="BK22" s="388"/>
      <c r="BL22" s="388"/>
      <c r="BM22" s="388"/>
      <c r="BN22" s="388"/>
    </row>
    <row r="23" spans="2:67" x14ac:dyDescent="0.25">
      <c r="B23" s="67"/>
      <c r="C23" s="139"/>
      <c r="D23" s="68"/>
      <c r="E23" s="139"/>
      <c r="F23" s="68"/>
      <c r="G23" s="139"/>
      <c r="H23" s="140"/>
      <c r="I23" s="140"/>
      <c r="J23" s="140"/>
      <c r="K23" s="68"/>
      <c r="L23" s="139"/>
      <c r="M23" s="68"/>
      <c r="N23" s="139"/>
      <c r="O23" s="68"/>
      <c r="P23" s="139"/>
      <c r="Q23" s="140"/>
      <c r="R23" s="140"/>
      <c r="S23" s="140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7"/>
      <c r="AE23" s="67"/>
      <c r="AF23" s="67"/>
      <c r="AG23" s="67"/>
      <c r="AH23" s="67"/>
      <c r="AI23" s="67"/>
      <c r="AJ23" s="67"/>
      <c r="AQ23" s="144"/>
      <c r="AR23" s="185">
        <v>2031</v>
      </c>
      <c r="AS23" s="388">
        <f t="shared" ca="1" si="1"/>
        <v>-41796.239999999976</v>
      </c>
      <c r="AT23" s="388">
        <f>SUMIFS(DES!F:F,DES!L:L,AR23,DES!S:S,$BE$44)</f>
        <v>0</v>
      </c>
      <c r="AU23" s="388">
        <f>SUMIFS(REC!F:F,REC!L:L,AR23,REC!S:S,$BE$44)</f>
        <v>0</v>
      </c>
      <c r="AV23" s="388">
        <f>SUMIFS('EMP ADQ'!G:G,'EMP ADQ'!M:M,AR23,'EMP ADQ'!D:D,'EMP ADQ'!$Y$12,'EMP ADQ'!J:J,$BE$44)</f>
        <v>0</v>
      </c>
      <c r="AW23" s="388">
        <f>SUMIFS('EMP ADQ'!G:G,'EMP ADQ'!M:M,AR23,'EMP ADQ'!D:D,'EMP ADQ'!$Y$13,'EMP ADQ'!J:J,$BE$44)</f>
        <v>0</v>
      </c>
      <c r="AX23" s="388">
        <f>SUMIFS('EMP CON'!G:G,'EMP CON'!M:M,'14'!AR23,'EMP CON'!D:D,'EMP CON'!$Y$12,'EMP CON'!J:J,$BE$44)</f>
        <v>0</v>
      </c>
      <c r="AY23" s="388">
        <f>SUMIFS('EMP CON'!G:G,'EMP CON'!M:M,'14'!AR23,'EMP CON'!D:D,'EMP CON'!$Y$13,'EMP CON'!J:J,$BE$44)</f>
        <v>0</v>
      </c>
      <c r="AZ23" s="388">
        <f>SUMIFS('PG CAR'!H:H,'PG CAR'!N:N,'14'!AR23,'PG CAR'!U:U,$BE$44)</f>
        <v>0</v>
      </c>
      <c r="BA23" s="388">
        <f>SUMIFS(TRANS!F:F,TRANS!L:L,'14'!AR23,TRANS!P:P,$BE$44)</f>
        <v>0</v>
      </c>
      <c r="BB23" s="388">
        <f>SUMIFS(TRANS!F:F,TRANS!L:L,'14'!AR23,TRANS!P:P,$BE$44)</f>
        <v>0</v>
      </c>
      <c r="BD23" s="185"/>
      <c r="BE23" s="185"/>
      <c r="BF23" s="388"/>
      <c r="BG23" s="388"/>
      <c r="BH23" s="388"/>
      <c r="BI23" s="388"/>
      <c r="BJ23" s="388"/>
      <c r="BK23" s="388"/>
      <c r="BL23" s="388"/>
      <c r="BM23" s="388"/>
      <c r="BN23" s="388"/>
    </row>
    <row r="24" spans="2:67" x14ac:dyDescent="0.25">
      <c r="B24" s="67"/>
      <c r="C24" s="139"/>
      <c r="D24" s="68"/>
      <c r="E24" s="139"/>
      <c r="F24" s="68"/>
      <c r="G24" s="139"/>
      <c r="H24" s="140"/>
      <c r="I24" s="140"/>
      <c r="J24" s="140"/>
      <c r="K24" s="68"/>
      <c r="L24" s="139"/>
      <c r="M24" s="68"/>
      <c r="N24" s="139"/>
      <c r="O24" s="68"/>
      <c r="P24" s="139"/>
      <c r="Q24" s="140"/>
      <c r="R24" s="140"/>
      <c r="S24" s="140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  <c r="AN24" s="185" t="s">
        <v>6</v>
      </c>
      <c r="AO24" s="185" t="s">
        <v>7</v>
      </c>
      <c r="AP24" s="185" t="s">
        <v>249</v>
      </c>
      <c r="AQ24" s="144"/>
      <c r="AR24" s="185">
        <v>2032</v>
      </c>
      <c r="AS24" s="388">
        <f t="shared" ca="1" si="1"/>
        <v>-41796.239999999976</v>
      </c>
      <c r="AT24" s="388">
        <f>SUMIFS(DES!F:F,DES!L:L,AR24,DES!S:S,$BE$44)</f>
        <v>0</v>
      </c>
      <c r="AU24" s="388">
        <f>SUMIFS(REC!F:F,REC!L:L,AR24,REC!S:S,$BE$44)</f>
        <v>0</v>
      </c>
      <c r="AV24" s="388">
        <f>SUMIFS('EMP ADQ'!G:G,'EMP ADQ'!M:M,AR24,'EMP ADQ'!D:D,'EMP ADQ'!$Y$12,'EMP ADQ'!J:J,$BE$44)</f>
        <v>0</v>
      </c>
      <c r="AW24" s="388">
        <f>SUMIFS('EMP ADQ'!G:G,'EMP ADQ'!M:M,AR24,'EMP ADQ'!D:D,'EMP ADQ'!$Y$13,'EMP ADQ'!J:J,$BE$44)</f>
        <v>0</v>
      </c>
      <c r="AX24" s="388">
        <f>SUMIFS('EMP CON'!G:G,'EMP CON'!M:M,'14'!AR24,'EMP CON'!D:D,'EMP CON'!$Y$12,'EMP CON'!J:J,$BE$44)</f>
        <v>0</v>
      </c>
      <c r="AY24" s="388">
        <f>SUMIFS('EMP CON'!G:G,'EMP CON'!M:M,'14'!AR24,'EMP CON'!D:D,'EMP CON'!$Y$13,'EMP CON'!J:J,$BE$44)</f>
        <v>0</v>
      </c>
      <c r="AZ24" s="388">
        <f>SUMIFS('PG CAR'!H:H,'PG CAR'!N:N,'14'!AR24,'PG CAR'!U:U,$BE$44)</f>
        <v>0</v>
      </c>
      <c r="BA24" s="388">
        <f>SUMIFS(TRANS!F:F,TRANS!L:L,'14'!AR24,TRANS!P:P,$BE$44)</f>
        <v>0</v>
      </c>
      <c r="BB24" s="388">
        <f>SUMIFS(TRANS!F:F,TRANS!L:L,'14'!AR24,TRANS!P:P,$BE$44)</f>
        <v>0</v>
      </c>
      <c r="BD24" s="185"/>
      <c r="BE24" s="387" t="s">
        <v>60</v>
      </c>
      <c r="BF24" s="185">
        <v>1</v>
      </c>
      <c r="BH24" s="390" t="s">
        <v>5</v>
      </c>
      <c r="BI24" s="388"/>
      <c r="BJ24" s="387" t="s">
        <v>3</v>
      </c>
      <c r="BK24" s="388"/>
      <c r="BL24" s="388"/>
      <c r="BM24" s="388"/>
      <c r="BN24" s="388"/>
    </row>
    <row r="25" spans="2:67" x14ac:dyDescent="0.25">
      <c r="B25" s="67"/>
      <c r="C25" s="139"/>
      <c r="D25" s="68"/>
      <c r="E25" s="139"/>
      <c r="F25" s="68"/>
      <c r="G25" s="139"/>
      <c r="H25" s="140"/>
      <c r="I25" s="140"/>
      <c r="J25" s="140"/>
      <c r="K25" s="68"/>
      <c r="L25" s="139"/>
      <c r="M25" s="68"/>
      <c r="N25" s="139"/>
      <c r="O25" s="68"/>
      <c r="P25" s="139"/>
      <c r="Q25" s="140"/>
      <c r="R25" s="140"/>
      <c r="S25" s="140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M25" s="387" t="s">
        <v>135</v>
      </c>
      <c r="AN25" s="388">
        <f>BG10</f>
        <v>6455.05</v>
      </c>
      <c r="AO25" s="388">
        <f>BF10+BL10</f>
        <v>5534.9</v>
      </c>
      <c r="AP25" s="388">
        <f t="shared" ref="AP25:AP36" ca="1" si="3">BO10</f>
        <v>2756.4899999999971</v>
      </c>
      <c r="AQ25" s="144"/>
      <c r="AR25" s="185">
        <v>2033</v>
      </c>
      <c r="AS25" s="388">
        <f t="shared" ca="1" si="1"/>
        <v>-41796.239999999976</v>
      </c>
      <c r="AT25" s="388">
        <f>SUMIFS(DES!F:F,DES!L:L,AR25,DES!S:S,$BE$44)</f>
        <v>0</v>
      </c>
      <c r="AU25" s="388">
        <f>SUMIFS(REC!F:F,REC!L:L,AR25,REC!S:S,$BE$44)</f>
        <v>0</v>
      </c>
      <c r="AV25" s="388">
        <f>SUMIFS('EMP ADQ'!G:G,'EMP ADQ'!M:M,AR25,'EMP ADQ'!D:D,'EMP ADQ'!$Y$12,'EMP ADQ'!J:J,$BE$44)</f>
        <v>0</v>
      </c>
      <c r="AW25" s="388">
        <f>SUMIFS('EMP ADQ'!G:G,'EMP ADQ'!M:M,AR25,'EMP ADQ'!D:D,'EMP ADQ'!$Y$13,'EMP ADQ'!J:J,$BE$44)</f>
        <v>0</v>
      </c>
      <c r="AX25" s="388">
        <f>SUMIFS('EMP CON'!G:G,'EMP CON'!M:M,'14'!AR25,'EMP CON'!D:D,'EMP CON'!$Y$12,'EMP CON'!J:J,$BE$44)</f>
        <v>0</v>
      </c>
      <c r="AY25" s="388">
        <f>SUMIFS('EMP CON'!G:G,'EMP CON'!M:M,'14'!AR25,'EMP CON'!D:D,'EMP CON'!$Y$13,'EMP CON'!J:J,$BE$44)</f>
        <v>0</v>
      </c>
      <c r="AZ25" s="388">
        <f>SUMIFS('PG CAR'!H:H,'PG CAR'!N:N,'14'!AR25,'PG CAR'!U:U,$BE$44)</f>
        <v>0</v>
      </c>
      <c r="BA25" s="388">
        <f>SUMIFS(TRANS!F:F,TRANS!L:L,'14'!AR25,TRANS!P:P,$BE$44)</f>
        <v>0</v>
      </c>
      <c r="BB25" s="388">
        <f>SUMIFS(TRANS!F:F,TRANS!L:L,'14'!AR25,TRANS!P:P,$BE$44)</f>
        <v>0</v>
      </c>
      <c r="BD25" s="185"/>
      <c r="BE25" s="387" t="s">
        <v>76</v>
      </c>
      <c r="BF25" s="185">
        <v>2</v>
      </c>
      <c r="BH25" s="390" t="str">
        <f>'CAD2'!D7</f>
        <v>DINHEIRO / CARTEIRA</v>
      </c>
      <c r="BI25" s="388"/>
      <c r="BJ25" s="185" t="s">
        <v>60</v>
      </c>
      <c r="BK25" s="388"/>
      <c r="BL25" s="388"/>
      <c r="BM25" s="388"/>
      <c r="BN25" s="388"/>
    </row>
    <row r="26" spans="2:67" x14ac:dyDescent="0.25">
      <c r="B26" s="67"/>
      <c r="C26" s="139"/>
      <c r="D26" s="68"/>
      <c r="E26" s="139"/>
      <c r="F26" s="68"/>
      <c r="G26" s="139"/>
      <c r="H26" s="140"/>
      <c r="I26" s="140"/>
      <c r="J26" s="140"/>
      <c r="K26" s="68"/>
      <c r="L26" s="475"/>
      <c r="M26" s="475"/>
      <c r="N26" s="475"/>
      <c r="O26" s="475"/>
      <c r="P26" s="475"/>
      <c r="Q26" s="142"/>
      <c r="R26" s="142"/>
      <c r="S26" s="141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  <c r="AM26" s="387" t="s">
        <v>136</v>
      </c>
      <c r="AN26" s="388">
        <f t="shared" ref="AN26:AN36" si="4">BG11</f>
        <v>3087.7799999999997</v>
      </c>
      <c r="AO26" s="388">
        <f t="shared" ref="AO26:AO36" si="5">BF11+BL11</f>
        <v>4953.37</v>
      </c>
      <c r="AP26" s="388">
        <f t="shared" ca="1" si="3"/>
        <v>890.89999999999691</v>
      </c>
      <c r="AQ26" s="144"/>
      <c r="AR26" s="185">
        <v>2034</v>
      </c>
      <c r="AS26" s="388">
        <f t="shared" ca="1" si="1"/>
        <v>-41796.239999999976</v>
      </c>
      <c r="AT26" s="388">
        <f>SUMIFS(DES!F:F,DES!L:L,AR26,DES!S:S,$BE$44)</f>
        <v>0</v>
      </c>
      <c r="AU26" s="388">
        <f>SUMIFS(REC!F:F,REC!L:L,AR26,REC!S:S,$BE$44)</f>
        <v>0</v>
      </c>
      <c r="AV26" s="388">
        <f>SUMIFS('EMP ADQ'!G:G,'EMP ADQ'!M:M,AR26,'EMP ADQ'!D:D,'EMP ADQ'!$Y$12,'EMP ADQ'!J:J,$BE$44)</f>
        <v>0</v>
      </c>
      <c r="AW26" s="388">
        <f>SUMIFS('EMP ADQ'!G:G,'EMP ADQ'!M:M,AR26,'EMP ADQ'!D:D,'EMP ADQ'!$Y$13,'EMP ADQ'!J:J,$BE$44)</f>
        <v>0</v>
      </c>
      <c r="AX26" s="388">
        <f>SUMIFS('EMP CON'!G:G,'EMP CON'!M:M,'14'!AR26,'EMP CON'!D:D,'EMP CON'!$Y$12,'EMP CON'!J:J,$BE$44)</f>
        <v>0</v>
      </c>
      <c r="AY26" s="388">
        <f>SUMIFS('EMP CON'!G:G,'EMP CON'!M:M,'14'!AR26,'EMP CON'!D:D,'EMP CON'!$Y$13,'EMP CON'!J:J,$BE$44)</f>
        <v>0</v>
      </c>
      <c r="AZ26" s="388">
        <f>SUMIFS('PG CAR'!H:H,'PG CAR'!N:N,'14'!AR26,'PG CAR'!U:U,$BE$44)</f>
        <v>0</v>
      </c>
      <c r="BA26" s="388">
        <f>SUMIFS(TRANS!F:F,TRANS!L:L,'14'!AR26,TRANS!P:P,$BE$44)</f>
        <v>0</v>
      </c>
      <c r="BB26" s="388">
        <f>SUMIFS(TRANS!F:F,TRANS!L:L,'14'!AR26,TRANS!P:P,$BE$44)</f>
        <v>0</v>
      </c>
      <c r="BD26" s="185"/>
      <c r="BH26" s="390" t="str">
        <f>'CAD2'!D8</f>
        <v>CAIXA ECONÔMICA FEDERAL</v>
      </c>
      <c r="BI26" s="388"/>
      <c r="BJ26" s="388"/>
      <c r="BK26" s="388"/>
      <c r="BL26" s="388"/>
      <c r="BM26" s="388"/>
      <c r="BN26" s="388"/>
    </row>
    <row r="27" spans="2:67" x14ac:dyDescent="0.25"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M27" s="387" t="s">
        <v>137</v>
      </c>
      <c r="AN27" s="388">
        <f t="shared" si="4"/>
        <v>4239.32</v>
      </c>
      <c r="AO27" s="388">
        <f t="shared" si="5"/>
        <v>6980.1</v>
      </c>
      <c r="AP27" s="388">
        <f t="shared" ca="1" si="3"/>
        <v>-1849.8800000000037</v>
      </c>
      <c r="AQ27" s="144"/>
      <c r="AR27" s="185">
        <v>2035</v>
      </c>
      <c r="AS27" s="388">
        <f t="shared" ca="1" si="1"/>
        <v>-41796.239999999976</v>
      </c>
      <c r="AT27" s="388">
        <f>SUMIFS(DES!F:F,DES!L:L,AR27,DES!S:S,$BE$44)</f>
        <v>0</v>
      </c>
      <c r="AU27" s="388">
        <f>SUMIFS(REC!F:F,REC!L:L,AR27,REC!S:S,$BE$44)</f>
        <v>0</v>
      </c>
      <c r="AV27" s="388">
        <f>SUMIFS('EMP ADQ'!G:G,'EMP ADQ'!M:M,AR27,'EMP ADQ'!D:D,'EMP ADQ'!$Y$12,'EMP ADQ'!J:J,$BE$44)</f>
        <v>0</v>
      </c>
      <c r="AW27" s="388">
        <f>SUMIFS('EMP ADQ'!G:G,'EMP ADQ'!M:M,AR27,'EMP ADQ'!D:D,'EMP ADQ'!$Y$13,'EMP ADQ'!J:J,$BE$44)</f>
        <v>0</v>
      </c>
      <c r="AX27" s="388">
        <f>SUMIFS('EMP CON'!G:G,'EMP CON'!M:M,'14'!AR27,'EMP CON'!D:D,'EMP CON'!$Y$12,'EMP CON'!J:J,$BE$44)</f>
        <v>0</v>
      </c>
      <c r="AY27" s="388">
        <f>SUMIFS('EMP CON'!G:G,'EMP CON'!M:M,'14'!AR27,'EMP CON'!D:D,'EMP CON'!$Y$13,'EMP CON'!J:J,$BE$44)</f>
        <v>0</v>
      </c>
      <c r="AZ27" s="388">
        <f>SUMIFS('PG CAR'!H:H,'PG CAR'!N:N,'14'!AR27,'PG CAR'!U:U,$BE$44)</f>
        <v>0</v>
      </c>
      <c r="BA27" s="388">
        <f>SUMIFS(TRANS!F:F,TRANS!L:L,'14'!AR27,TRANS!P:P,$BE$44)</f>
        <v>0</v>
      </c>
      <c r="BB27" s="388">
        <f>SUMIFS(TRANS!F:F,TRANS!L:L,'14'!AR27,TRANS!P:P,$BE$44)</f>
        <v>0</v>
      </c>
      <c r="BD27" s="185"/>
      <c r="BE27" s="185" t="s">
        <v>34</v>
      </c>
      <c r="BF27" s="185">
        <v>1</v>
      </c>
      <c r="BH27" s="390" t="str">
        <f>'CAD2'!D9</f>
        <v>BANCO DO BRASIL S/A</v>
      </c>
      <c r="BI27" s="388"/>
      <c r="BJ27" s="388"/>
      <c r="BK27" s="388"/>
      <c r="BL27" s="388"/>
      <c r="BM27" s="388"/>
      <c r="BN27" s="388"/>
    </row>
    <row r="28" spans="2:67" x14ac:dyDescent="0.25"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M28" s="387" t="s">
        <v>138</v>
      </c>
      <c r="AN28" s="388">
        <f t="shared" si="4"/>
        <v>2750.06</v>
      </c>
      <c r="AO28" s="388">
        <f t="shared" si="5"/>
        <v>6356.79</v>
      </c>
      <c r="AP28" s="388">
        <f t="shared" ca="1" si="3"/>
        <v>-5456.6100000000042</v>
      </c>
      <c r="AQ28" s="144"/>
      <c r="AR28" s="185">
        <v>2036</v>
      </c>
      <c r="AS28" s="388">
        <f t="shared" ca="1" si="1"/>
        <v>-41796.239999999976</v>
      </c>
      <c r="AT28" s="388">
        <f>SUMIFS(DES!F:F,DES!L:L,AR28,DES!S:S,$BE$44)</f>
        <v>0</v>
      </c>
      <c r="AU28" s="388">
        <f>SUMIFS(REC!F:F,REC!L:L,AR28,REC!S:S,$BE$44)</f>
        <v>0</v>
      </c>
      <c r="AV28" s="388">
        <f>SUMIFS('EMP ADQ'!G:G,'EMP ADQ'!M:M,AR28,'EMP ADQ'!D:D,'EMP ADQ'!$Y$12,'EMP ADQ'!J:J,$BE$44)</f>
        <v>0</v>
      </c>
      <c r="AW28" s="388">
        <f>SUMIFS('EMP ADQ'!G:G,'EMP ADQ'!M:M,AR28,'EMP ADQ'!D:D,'EMP ADQ'!$Y$13,'EMP ADQ'!J:J,$BE$44)</f>
        <v>0</v>
      </c>
      <c r="AX28" s="388">
        <f>SUMIFS('EMP CON'!G:G,'EMP CON'!M:M,'14'!AR28,'EMP CON'!D:D,'EMP CON'!$Y$12,'EMP CON'!J:J,$BE$44)</f>
        <v>0</v>
      </c>
      <c r="AY28" s="388">
        <f>SUMIFS('EMP CON'!G:G,'EMP CON'!M:M,'14'!AR28,'EMP CON'!D:D,'EMP CON'!$Y$13,'EMP CON'!J:J,$BE$44)</f>
        <v>0</v>
      </c>
      <c r="AZ28" s="388">
        <f>SUMIFS('PG CAR'!H:H,'PG CAR'!N:N,'14'!AR28,'PG CAR'!U:U,$BE$44)</f>
        <v>0</v>
      </c>
      <c r="BA28" s="388">
        <f>SUMIFS(TRANS!F:F,TRANS!L:L,'14'!AR28,TRANS!P:P,$BE$44)</f>
        <v>0</v>
      </c>
      <c r="BB28" s="388">
        <f>SUMIFS(TRANS!F:F,TRANS!L:L,'14'!AR28,TRANS!P:P,$BE$44)</f>
        <v>0</v>
      </c>
      <c r="BD28" s="185"/>
      <c r="BE28" s="185" t="s">
        <v>35</v>
      </c>
      <c r="BF28" s="185">
        <v>2</v>
      </c>
      <c r="BH28" s="390" t="str">
        <f>'CAD2'!D10</f>
        <v>NUCONTA</v>
      </c>
      <c r="BI28" s="388"/>
      <c r="BJ28" s="388"/>
      <c r="BK28" s="388"/>
      <c r="BL28" s="388"/>
      <c r="BM28" s="388"/>
      <c r="BN28" s="388"/>
    </row>
    <row r="29" spans="2:67" x14ac:dyDescent="0.25"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M29" s="387" t="s">
        <v>139</v>
      </c>
      <c r="AN29" s="388">
        <f t="shared" si="4"/>
        <v>5080</v>
      </c>
      <c r="AO29" s="388">
        <f t="shared" si="5"/>
        <v>5970.8799999999992</v>
      </c>
      <c r="AP29" s="388">
        <f t="shared" ca="1" si="3"/>
        <v>-6347.4900000000034</v>
      </c>
      <c r="AQ29" s="144"/>
      <c r="AR29" s="185">
        <v>2037</v>
      </c>
      <c r="AS29" s="388">
        <f t="shared" ca="1" si="1"/>
        <v>-41796.239999999976</v>
      </c>
      <c r="AT29" s="388">
        <f>SUMIFS(DES!F:F,DES!L:L,AR29,DES!S:S,$BE$44)</f>
        <v>0</v>
      </c>
      <c r="AU29" s="388">
        <f>SUMIFS(REC!F:F,REC!L:L,AR29,REC!S:S,$BE$44)</f>
        <v>0</v>
      </c>
      <c r="AV29" s="388">
        <f>SUMIFS('EMP ADQ'!G:G,'EMP ADQ'!M:M,AR29,'EMP ADQ'!D:D,'EMP ADQ'!$Y$12,'EMP ADQ'!J:J,$BE$44)</f>
        <v>0</v>
      </c>
      <c r="AW29" s="388">
        <f>SUMIFS('EMP ADQ'!G:G,'EMP ADQ'!M:M,AR29,'EMP ADQ'!D:D,'EMP ADQ'!$Y$13,'EMP ADQ'!J:J,$BE$44)</f>
        <v>0</v>
      </c>
      <c r="AX29" s="388">
        <f>SUMIFS('EMP CON'!G:G,'EMP CON'!M:M,'14'!AR29,'EMP CON'!D:D,'EMP CON'!$Y$12,'EMP CON'!J:J,$BE$44)</f>
        <v>0</v>
      </c>
      <c r="AY29" s="388">
        <f>SUMIFS('EMP CON'!G:G,'EMP CON'!M:M,'14'!AR29,'EMP CON'!D:D,'EMP CON'!$Y$13,'EMP CON'!J:J,$BE$44)</f>
        <v>0</v>
      </c>
      <c r="AZ29" s="388">
        <f>SUMIFS('PG CAR'!H:H,'PG CAR'!N:N,'14'!AR29,'PG CAR'!U:U,$BE$44)</f>
        <v>0</v>
      </c>
      <c r="BA29" s="388">
        <f>SUMIFS(TRANS!F:F,TRANS!L:L,'14'!AR29,TRANS!P:P,$BE$44)</f>
        <v>0</v>
      </c>
      <c r="BB29" s="388">
        <f>SUMIFS(TRANS!F:F,TRANS!L:L,'14'!AR29,TRANS!P:P,$BE$44)</f>
        <v>0</v>
      </c>
      <c r="BD29" s="185"/>
      <c r="BE29" s="185" t="s">
        <v>36</v>
      </c>
      <c r="BF29" s="185">
        <v>3</v>
      </c>
      <c r="BH29" s="390" t="str">
        <f>'CAD2'!D11</f>
        <v>INTER</v>
      </c>
      <c r="BI29" s="388"/>
      <c r="BJ29" s="388"/>
      <c r="BK29" s="388"/>
      <c r="BL29" s="388"/>
      <c r="BM29" s="388"/>
      <c r="BN29" s="388"/>
    </row>
    <row r="30" spans="2:67" x14ac:dyDescent="0.25"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M30" s="387" t="s">
        <v>140</v>
      </c>
      <c r="AN30" s="388">
        <f t="shared" si="4"/>
        <v>6471.98</v>
      </c>
      <c r="AO30" s="388">
        <f t="shared" si="5"/>
        <v>8226.6200000000008</v>
      </c>
      <c r="AP30" s="388">
        <f t="shared" ca="1" si="3"/>
        <v>-8102.1300000000047</v>
      </c>
      <c r="AQ30" s="144"/>
      <c r="AR30" s="185">
        <v>2038</v>
      </c>
      <c r="AS30" s="388">
        <f t="shared" ca="1" si="1"/>
        <v>-41796.239999999976</v>
      </c>
      <c r="AT30" s="388">
        <f>SUMIFS(DES!F:F,DES!L:L,AR30,DES!S:S,$BE$44)</f>
        <v>0</v>
      </c>
      <c r="AU30" s="388">
        <f>SUMIFS(REC!F:F,REC!L:L,AR30,REC!S:S,$BE$44)</f>
        <v>0</v>
      </c>
      <c r="AV30" s="388">
        <f>SUMIFS('EMP ADQ'!G:G,'EMP ADQ'!M:M,AR30,'EMP ADQ'!D:D,'EMP ADQ'!$Y$12,'EMP ADQ'!J:J,$BE$44)</f>
        <v>0</v>
      </c>
      <c r="AW30" s="388">
        <f>SUMIFS('EMP ADQ'!G:G,'EMP ADQ'!M:M,AR30,'EMP ADQ'!D:D,'EMP ADQ'!$Y$13,'EMP ADQ'!J:J,$BE$44)</f>
        <v>0</v>
      </c>
      <c r="AX30" s="388">
        <f>SUMIFS('EMP CON'!G:G,'EMP CON'!M:M,'14'!AR30,'EMP CON'!D:D,'EMP CON'!$Y$12,'EMP CON'!J:J,$BE$44)</f>
        <v>0</v>
      </c>
      <c r="AY30" s="388">
        <f>SUMIFS('EMP CON'!G:G,'EMP CON'!M:M,'14'!AR30,'EMP CON'!D:D,'EMP CON'!$Y$13,'EMP CON'!J:J,$BE$44)</f>
        <v>0</v>
      </c>
      <c r="AZ30" s="388">
        <f>SUMIFS('PG CAR'!H:H,'PG CAR'!N:N,'14'!AR30,'PG CAR'!U:U,$BE$44)</f>
        <v>0</v>
      </c>
      <c r="BA30" s="388">
        <f>SUMIFS(TRANS!F:F,TRANS!L:L,'14'!AR30,TRANS!P:P,$BE$44)</f>
        <v>0</v>
      </c>
      <c r="BB30" s="388">
        <f>SUMIFS(TRANS!F:F,TRANS!L:L,'14'!AR30,TRANS!P:P,$BE$44)</f>
        <v>0</v>
      </c>
      <c r="BD30" s="185"/>
      <c r="BE30" s="185" t="s">
        <v>37</v>
      </c>
      <c r="BF30" s="185">
        <v>4</v>
      </c>
      <c r="BH30" s="390" t="str">
        <f>'CAD2'!D12</f>
        <v>BRADESCO S/A</v>
      </c>
      <c r="BI30" s="388"/>
      <c r="BJ30" s="388"/>
      <c r="BK30" s="388"/>
      <c r="BL30" s="388"/>
      <c r="BM30" s="388"/>
      <c r="BN30" s="388"/>
    </row>
    <row r="31" spans="2:67" x14ac:dyDescent="0.25"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  <c r="AM31" s="387" t="s">
        <v>141</v>
      </c>
      <c r="AN31" s="388">
        <f t="shared" si="4"/>
        <v>4105.5599999999995</v>
      </c>
      <c r="AO31" s="388">
        <f t="shared" si="5"/>
        <v>4831.0599999999995</v>
      </c>
      <c r="AP31" s="388">
        <f t="shared" ca="1" si="3"/>
        <v>-8827.6300000000047</v>
      </c>
      <c r="AQ31" s="144"/>
      <c r="AR31" s="185">
        <v>2039</v>
      </c>
      <c r="AS31" s="388">
        <f t="shared" ca="1" si="1"/>
        <v>-41796.239999999976</v>
      </c>
      <c r="AT31" s="388">
        <f>SUMIFS(DES!F:F,DES!L:L,AR31,DES!S:S,$BE$44)</f>
        <v>0</v>
      </c>
      <c r="AU31" s="388">
        <f>SUMIFS(REC!F:F,REC!L:L,AR31,REC!S:S,$BE$44)</f>
        <v>0</v>
      </c>
      <c r="AV31" s="388">
        <f>SUMIFS('EMP ADQ'!G:G,'EMP ADQ'!M:M,AR31,'EMP ADQ'!D:D,'EMP ADQ'!$Y$12,'EMP ADQ'!J:J,$BE$44)</f>
        <v>0</v>
      </c>
      <c r="AW31" s="388">
        <f>SUMIFS('EMP ADQ'!G:G,'EMP ADQ'!M:M,AR31,'EMP ADQ'!D:D,'EMP ADQ'!$Y$13,'EMP ADQ'!J:J,$BE$44)</f>
        <v>0</v>
      </c>
      <c r="AX31" s="388">
        <f>SUMIFS('EMP CON'!G:G,'EMP CON'!M:M,'14'!AR31,'EMP CON'!D:D,'EMP CON'!$Y$12,'EMP CON'!J:J,$BE$44)</f>
        <v>0</v>
      </c>
      <c r="AY31" s="388">
        <f>SUMIFS('EMP CON'!G:G,'EMP CON'!M:M,'14'!AR31,'EMP CON'!D:D,'EMP CON'!$Y$13,'EMP CON'!J:J,$BE$44)</f>
        <v>0</v>
      </c>
      <c r="AZ31" s="388">
        <f>SUMIFS('PG CAR'!H:H,'PG CAR'!N:N,'14'!AR31,'PG CAR'!U:U,$BE$44)</f>
        <v>0</v>
      </c>
      <c r="BA31" s="388">
        <f>SUMIFS(TRANS!F:F,TRANS!L:L,'14'!AR31,TRANS!P:P,$BE$44)</f>
        <v>0</v>
      </c>
      <c r="BB31" s="388">
        <f>SUMIFS(TRANS!F:F,TRANS!L:L,'14'!AR31,TRANS!P:P,$BE$44)</f>
        <v>0</v>
      </c>
      <c r="BD31" s="185"/>
      <c r="BE31" s="185" t="s">
        <v>38</v>
      </c>
      <c r="BF31" s="185">
        <v>5</v>
      </c>
      <c r="BH31" s="390">
        <f>'CAD2'!D13</f>
        <v>0</v>
      </c>
      <c r="BI31" s="388"/>
      <c r="BJ31" s="388"/>
      <c r="BK31" s="388"/>
      <c r="BL31" s="388"/>
      <c r="BM31" s="388"/>
      <c r="BN31" s="388"/>
    </row>
    <row r="32" spans="2:67" x14ac:dyDescent="0.25"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M32" s="387" t="s">
        <v>142</v>
      </c>
      <c r="AN32" s="388">
        <f t="shared" si="4"/>
        <v>3968</v>
      </c>
      <c r="AO32" s="388">
        <f t="shared" si="5"/>
        <v>4078.87</v>
      </c>
      <c r="AP32" s="388">
        <f t="shared" ca="1" si="3"/>
        <v>-8938.5000000000036</v>
      </c>
      <c r="AQ32" s="144"/>
      <c r="AR32" s="185">
        <v>2040</v>
      </c>
      <c r="AS32" s="388">
        <f t="shared" ca="1" si="1"/>
        <v>-41796.239999999976</v>
      </c>
      <c r="AT32" s="388">
        <f>SUMIFS(DES!F:F,DES!L:L,AR32,DES!S:S,$BE$44)</f>
        <v>0</v>
      </c>
      <c r="AU32" s="388">
        <f>SUMIFS(REC!F:F,REC!L:L,AR32,REC!S:S,$BE$44)</f>
        <v>0</v>
      </c>
      <c r="AV32" s="388">
        <f>SUMIFS('EMP ADQ'!G:G,'EMP ADQ'!M:M,AR32,'EMP ADQ'!D:D,'EMP ADQ'!$Y$12,'EMP ADQ'!J:J,$BE$44)</f>
        <v>0</v>
      </c>
      <c r="AW32" s="388">
        <f>SUMIFS('EMP ADQ'!G:G,'EMP ADQ'!M:M,AR32,'EMP ADQ'!D:D,'EMP ADQ'!$Y$13,'EMP ADQ'!J:J,$BE$44)</f>
        <v>0</v>
      </c>
      <c r="AX32" s="388">
        <f>SUMIFS('EMP CON'!G:G,'EMP CON'!M:M,'14'!AR32,'EMP CON'!D:D,'EMP CON'!$Y$12,'EMP CON'!J:J,$BE$44)</f>
        <v>0</v>
      </c>
      <c r="AY32" s="388">
        <f>SUMIFS('EMP CON'!G:G,'EMP CON'!M:M,'14'!AR32,'EMP CON'!D:D,'EMP CON'!$Y$13,'EMP CON'!J:J,$BE$44)</f>
        <v>0</v>
      </c>
      <c r="AZ32" s="388">
        <f>SUMIFS('PG CAR'!H:H,'PG CAR'!N:N,'14'!AR32,'PG CAR'!U:U,$BE$44)</f>
        <v>0</v>
      </c>
      <c r="BA32" s="388">
        <f>SUMIFS(TRANS!F:F,TRANS!L:L,'14'!AR32,TRANS!P:P,$BE$44)</f>
        <v>0</v>
      </c>
      <c r="BB32" s="388">
        <f>SUMIFS(TRANS!F:F,TRANS!L:L,'14'!AR32,TRANS!P:P,$BE$44)</f>
        <v>0</v>
      </c>
      <c r="BD32" s="185"/>
      <c r="BE32" s="185" t="s">
        <v>39</v>
      </c>
      <c r="BF32" s="185">
        <v>6</v>
      </c>
      <c r="BH32" s="390">
        <f>'CAD2'!D14</f>
        <v>0</v>
      </c>
      <c r="BI32" s="388"/>
      <c r="BJ32" s="388"/>
      <c r="BK32" s="388"/>
      <c r="BL32" s="388"/>
      <c r="BM32" s="388"/>
      <c r="BN32" s="388"/>
    </row>
    <row r="33" spans="2:66" x14ac:dyDescent="0.25"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  <c r="AF33" s="67"/>
      <c r="AG33" s="67"/>
      <c r="AH33" s="67"/>
      <c r="AI33" s="67"/>
      <c r="AJ33" s="67"/>
      <c r="AM33" s="387" t="s">
        <v>143</v>
      </c>
      <c r="AN33" s="388">
        <f t="shared" si="4"/>
        <v>2100</v>
      </c>
      <c r="AO33" s="388">
        <f t="shared" si="5"/>
        <v>5597.86</v>
      </c>
      <c r="AP33" s="388">
        <f t="shared" ca="1" si="3"/>
        <v>-12436.360000000004</v>
      </c>
      <c r="AQ33" s="144"/>
      <c r="AR33" s="185">
        <v>2041</v>
      </c>
      <c r="AS33" s="388">
        <f t="shared" ca="1" si="1"/>
        <v>-41796.239999999976</v>
      </c>
      <c r="AT33" s="388">
        <f>SUMIFS(DES!F:F,DES!L:L,AR33,DES!S:S,$BE$44)</f>
        <v>0</v>
      </c>
      <c r="AU33" s="388">
        <f>SUMIFS(REC!F:F,REC!L:L,AR33,REC!S:S,$BE$44)</f>
        <v>0</v>
      </c>
      <c r="AV33" s="388">
        <f>SUMIFS('EMP ADQ'!G:G,'EMP ADQ'!M:M,AR33,'EMP ADQ'!D:D,'EMP ADQ'!$Y$12,'EMP ADQ'!J:J,$BE$44)</f>
        <v>0</v>
      </c>
      <c r="AW33" s="388">
        <f>SUMIFS('EMP ADQ'!G:G,'EMP ADQ'!M:M,AR33,'EMP ADQ'!D:D,'EMP ADQ'!$Y$13,'EMP ADQ'!J:J,$BE$44)</f>
        <v>0</v>
      </c>
      <c r="AX33" s="388">
        <f>SUMIFS('EMP CON'!G:G,'EMP CON'!M:M,'14'!AR33,'EMP CON'!D:D,'EMP CON'!$Y$12,'EMP CON'!J:J,$BE$44)</f>
        <v>0</v>
      </c>
      <c r="AY33" s="388">
        <f>SUMIFS('EMP CON'!G:G,'EMP CON'!M:M,'14'!AR33,'EMP CON'!D:D,'EMP CON'!$Y$13,'EMP CON'!J:J,$BE$44)</f>
        <v>0</v>
      </c>
      <c r="AZ33" s="388">
        <f>SUMIFS('PG CAR'!H:H,'PG CAR'!N:N,'14'!AR33,'PG CAR'!U:U,$BE$44)</f>
        <v>0</v>
      </c>
      <c r="BA33" s="388">
        <f>SUMIFS(TRANS!F:F,TRANS!L:L,'14'!AR33,TRANS!P:P,$BE$44)</f>
        <v>0</v>
      </c>
      <c r="BB33" s="388">
        <f>SUMIFS(TRANS!F:F,TRANS!L:L,'14'!AR33,TRANS!P:P,$BE$44)</f>
        <v>0</v>
      </c>
      <c r="BD33" s="185"/>
      <c r="BE33" s="185" t="s">
        <v>40</v>
      </c>
      <c r="BF33" s="185">
        <v>7</v>
      </c>
      <c r="BH33" s="390">
        <f>'CAD2'!D15</f>
        <v>0</v>
      </c>
      <c r="BI33" s="388"/>
      <c r="BJ33" s="388"/>
      <c r="BK33" s="388"/>
      <c r="BL33" s="388"/>
      <c r="BM33" s="388"/>
      <c r="BN33" s="388"/>
    </row>
    <row r="34" spans="2:66" x14ac:dyDescent="0.25"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7"/>
      <c r="AE34" s="67"/>
      <c r="AF34" s="67"/>
      <c r="AG34" s="67"/>
      <c r="AH34" s="67"/>
      <c r="AI34" s="67"/>
      <c r="AJ34" s="67"/>
      <c r="AM34" s="387" t="s">
        <v>144</v>
      </c>
      <c r="AN34" s="388">
        <f t="shared" si="4"/>
        <v>2106.25</v>
      </c>
      <c r="AO34" s="388">
        <f t="shared" si="5"/>
        <v>4958.32</v>
      </c>
      <c r="AP34" s="388">
        <f t="shared" ca="1" si="3"/>
        <v>-15288.430000000004</v>
      </c>
      <c r="AQ34" s="144"/>
      <c r="AR34" s="185">
        <v>2042</v>
      </c>
      <c r="AS34" s="388">
        <f t="shared" ca="1" si="1"/>
        <v>-41796.239999999976</v>
      </c>
      <c r="AT34" s="388">
        <f>SUMIFS(DES!F:F,DES!L:L,AR34,DES!S:S,$BE$44)</f>
        <v>0</v>
      </c>
      <c r="AU34" s="388">
        <f>SUMIFS(REC!F:F,REC!L:L,AR34,REC!S:S,$BE$44)</f>
        <v>0</v>
      </c>
      <c r="AV34" s="388">
        <f>SUMIFS('EMP ADQ'!G:G,'EMP ADQ'!M:M,AR34,'EMP ADQ'!D:D,'EMP ADQ'!$Y$12,'EMP ADQ'!J:J,$BE$44)</f>
        <v>0</v>
      </c>
      <c r="AW34" s="388">
        <f>SUMIFS('EMP ADQ'!G:G,'EMP ADQ'!M:M,AR34,'EMP ADQ'!D:D,'EMP ADQ'!$Y$13,'EMP ADQ'!J:J,$BE$44)</f>
        <v>0</v>
      </c>
      <c r="AX34" s="388">
        <f>SUMIFS('EMP CON'!G:G,'EMP CON'!M:M,'14'!AR34,'EMP CON'!D:D,'EMP CON'!$Y$12,'EMP CON'!J:J,$BE$44)</f>
        <v>0</v>
      </c>
      <c r="AY34" s="388">
        <f>SUMIFS('EMP CON'!G:G,'EMP CON'!M:M,'14'!AR34,'EMP CON'!D:D,'EMP CON'!$Y$13,'EMP CON'!J:J,$BE$44)</f>
        <v>0</v>
      </c>
      <c r="AZ34" s="388">
        <f>SUMIFS('PG CAR'!H:H,'PG CAR'!N:N,'14'!AR34,'PG CAR'!U:U,$BE$44)</f>
        <v>0</v>
      </c>
      <c r="BA34" s="388">
        <f>SUMIFS(TRANS!F:F,TRANS!L:L,'14'!AR34,TRANS!P:P,$BE$44)</f>
        <v>0</v>
      </c>
      <c r="BB34" s="388">
        <f>SUMIFS(TRANS!F:F,TRANS!L:L,'14'!AR34,TRANS!P:P,$BE$44)</f>
        <v>0</v>
      </c>
      <c r="BD34" s="185"/>
      <c r="BE34" s="185" t="s">
        <v>41</v>
      </c>
      <c r="BF34" s="185">
        <v>8</v>
      </c>
      <c r="BH34" s="390">
        <f>'CAD2'!D16</f>
        <v>0</v>
      </c>
      <c r="BI34" s="388"/>
      <c r="BJ34" s="388"/>
      <c r="BK34" s="388"/>
      <c r="BL34" s="388"/>
      <c r="BM34" s="388"/>
      <c r="BN34" s="388"/>
    </row>
    <row r="35" spans="2:66" x14ac:dyDescent="0.25"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7"/>
      <c r="AM35" s="387" t="s">
        <v>145</v>
      </c>
      <c r="AN35" s="388">
        <f t="shared" si="4"/>
        <v>1400</v>
      </c>
      <c r="AO35" s="388">
        <f t="shared" si="5"/>
        <v>6175.9500000000007</v>
      </c>
      <c r="AP35" s="388">
        <f t="shared" ca="1" si="3"/>
        <v>-20064.380000000005</v>
      </c>
      <c r="AQ35" s="144"/>
      <c r="AR35" s="185">
        <v>2043</v>
      </c>
      <c r="AS35" s="388">
        <f t="shared" ca="1" si="1"/>
        <v>-41796.239999999976</v>
      </c>
      <c r="AT35" s="388">
        <f>SUMIFS(DES!F:F,DES!L:L,AR35,DES!S:S,$BE$44)</f>
        <v>0</v>
      </c>
      <c r="AU35" s="388">
        <f>SUMIFS(REC!F:F,REC!L:L,AR35,REC!S:S,$BE$44)</f>
        <v>0</v>
      </c>
      <c r="AV35" s="388">
        <f>SUMIFS('EMP ADQ'!G:G,'EMP ADQ'!M:M,AR35,'EMP ADQ'!D:D,'EMP ADQ'!$Y$12,'EMP ADQ'!J:J,$BE$44)</f>
        <v>0</v>
      </c>
      <c r="AW35" s="388">
        <f>SUMIFS('EMP ADQ'!G:G,'EMP ADQ'!M:M,AR35,'EMP ADQ'!D:D,'EMP ADQ'!$Y$13,'EMP ADQ'!J:J,$BE$44)</f>
        <v>0</v>
      </c>
      <c r="AX35" s="388">
        <f>SUMIFS('EMP CON'!G:G,'EMP CON'!M:M,'14'!AR35,'EMP CON'!D:D,'EMP CON'!$Y$12,'EMP CON'!J:J,$BE$44)</f>
        <v>0</v>
      </c>
      <c r="AY35" s="388">
        <f>SUMIFS('EMP CON'!G:G,'EMP CON'!M:M,'14'!AR35,'EMP CON'!D:D,'EMP CON'!$Y$13,'EMP CON'!J:J,$BE$44)</f>
        <v>0</v>
      </c>
      <c r="AZ35" s="388">
        <f>SUMIFS('PG CAR'!H:H,'PG CAR'!N:N,'14'!AR35,'PG CAR'!U:U,$BE$44)</f>
        <v>0</v>
      </c>
      <c r="BA35" s="388">
        <f>SUMIFS(TRANS!F:F,TRANS!L:L,'14'!AR35,TRANS!P:P,$BE$44)</f>
        <v>0</v>
      </c>
      <c r="BB35" s="388">
        <f>SUMIFS(TRANS!F:F,TRANS!L:L,'14'!AR35,TRANS!P:P,$BE$44)</f>
        <v>0</v>
      </c>
      <c r="BD35" s="185"/>
      <c r="BE35" s="185" t="s">
        <v>42</v>
      </c>
      <c r="BF35" s="185">
        <v>9</v>
      </c>
      <c r="BH35" s="390">
        <f>'CAD2'!D17</f>
        <v>0</v>
      </c>
      <c r="BI35" s="388"/>
      <c r="BJ35" s="388"/>
      <c r="BK35" s="388"/>
      <c r="BL35" s="388"/>
      <c r="BM35" s="388"/>
      <c r="BN35" s="388"/>
    </row>
    <row r="36" spans="2:66" x14ac:dyDescent="0.25"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B36" s="67"/>
      <c r="AC36" s="67"/>
      <c r="AD36" s="67"/>
      <c r="AE36" s="67"/>
      <c r="AF36" s="67"/>
      <c r="AG36" s="67"/>
      <c r="AH36" s="67"/>
      <c r="AI36" s="67"/>
      <c r="AJ36" s="67"/>
      <c r="AM36" s="387" t="s">
        <v>146</v>
      </c>
      <c r="AN36" s="388">
        <f t="shared" si="4"/>
        <v>3403.03</v>
      </c>
      <c r="AO36" s="388">
        <f t="shared" si="5"/>
        <v>5346.65</v>
      </c>
      <c r="AP36" s="388">
        <f t="shared" ca="1" si="3"/>
        <v>-22008.000000000007</v>
      </c>
      <c r="AQ36" s="144"/>
      <c r="AR36" s="185">
        <v>2044</v>
      </c>
      <c r="AS36" s="388">
        <f t="shared" ca="1" si="1"/>
        <v>-41796.239999999976</v>
      </c>
      <c r="AT36" s="388">
        <f>SUMIFS(DES!F:F,DES!L:L,AR36,DES!S:S,$BE$44)</f>
        <v>0</v>
      </c>
      <c r="AU36" s="388">
        <f>SUMIFS(REC!F:F,REC!L:L,AR36,REC!S:S,$BE$44)</f>
        <v>0</v>
      </c>
      <c r="AV36" s="388">
        <f>SUMIFS('EMP ADQ'!G:G,'EMP ADQ'!M:M,AR36,'EMP ADQ'!D:D,'EMP ADQ'!$Y$12,'EMP ADQ'!J:J,$BE$44)</f>
        <v>0</v>
      </c>
      <c r="AW36" s="388">
        <f>SUMIFS('EMP ADQ'!G:G,'EMP ADQ'!M:M,AR36,'EMP ADQ'!D:D,'EMP ADQ'!$Y$13,'EMP ADQ'!J:J,$BE$44)</f>
        <v>0</v>
      </c>
      <c r="AX36" s="388">
        <f>SUMIFS('EMP CON'!G:G,'EMP CON'!M:M,'14'!AR36,'EMP CON'!D:D,'EMP CON'!$Y$12,'EMP CON'!J:J,$BE$44)</f>
        <v>0</v>
      </c>
      <c r="AY36" s="388">
        <f>SUMIFS('EMP CON'!G:G,'EMP CON'!M:M,'14'!AR36,'EMP CON'!D:D,'EMP CON'!$Y$13,'EMP CON'!J:J,$BE$44)</f>
        <v>0</v>
      </c>
      <c r="AZ36" s="388">
        <f>SUMIFS('PG CAR'!H:H,'PG CAR'!N:N,'14'!AR36,'PG CAR'!U:U,$BE$44)</f>
        <v>0</v>
      </c>
      <c r="BA36" s="388">
        <f>SUMIFS(TRANS!F:F,TRANS!L:L,'14'!AR36,TRANS!P:P,$BE$44)</f>
        <v>0</v>
      </c>
      <c r="BB36" s="388">
        <f>SUMIFS(TRANS!F:F,TRANS!L:L,'14'!AR36,TRANS!P:P,$BE$44)</f>
        <v>0</v>
      </c>
      <c r="BD36" s="185"/>
      <c r="BE36" s="185" t="s">
        <v>43</v>
      </c>
      <c r="BF36" s="185">
        <v>10</v>
      </c>
      <c r="BH36" s="390">
        <f>'CAD2'!D18</f>
        <v>0</v>
      </c>
      <c r="BI36" s="388"/>
      <c r="BJ36" s="388"/>
      <c r="BK36" s="388"/>
      <c r="BL36" s="388"/>
      <c r="BM36" s="388"/>
      <c r="BN36" s="388"/>
    </row>
    <row r="37" spans="2:66" x14ac:dyDescent="0.25"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/>
      <c r="AB37" s="67"/>
      <c r="AC37" s="67"/>
      <c r="AD37" s="67"/>
      <c r="AE37" s="67"/>
      <c r="AF37" s="67"/>
      <c r="AG37" s="67"/>
      <c r="AH37" s="67"/>
      <c r="AI37" s="67"/>
      <c r="AJ37" s="67"/>
      <c r="AQ37" s="144"/>
      <c r="AR37" s="185">
        <v>2045</v>
      </c>
      <c r="AS37" s="388">
        <f t="shared" ca="1" si="1"/>
        <v>-41796.239999999976</v>
      </c>
      <c r="AT37" s="388">
        <f>SUMIFS(DES!F:F,DES!L:L,AR37,DES!S:S,$BE$44)</f>
        <v>0</v>
      </c>
      <c r="AU37" s="388">
        <f>SUMIFS(REC!F:F,REC!L:L,AR37,REC!S:S,$BE$44)</f>
        <v>0</v>
      </c>
      <c r="AV37" s="388">
        <f>SUMIFS('EMP ADQ'!G:G,'EMP ADQ'!M:M,AR37,'EMP ADQ'!D:D,'EMP ADQ'!$Y$12,'EMP ADQ'!J:J,$BE$44)</f>
        <v>0</v>
      </c>
      <c r="AW37" s="388">
        <f>SUMIFS('EMP ADQ'!G:G,'EMP ADQ'!M:M,AR37,'EMP ADQ'!D:D,'EMP ADQ'!$Y$13,'EMP ADQ'!J:J,$BE$44)</f>
        <v>0</v>
      </c>
      <c r="AX37" s="388">
        <f>SUMIFS('EMP CON'!G:G,'EMP CON'!M:M,'14'!AR37,'EMP CON'!D:D,'EMP CON'!$Y$12,'EMP CON'!J:J,$BE$44)</f>
        <v>0</v>
      </c>
      <c r="AY37" s="388">
        <f>SUMIFS('EMP CON'!G:G,'EMP CON'!M:M,'14'!AR37,'EMP CON'!D:D,'EMP CON'!$Y$13,'EMP CON'!J:J,$BE$44)</f>
        <v>0</v>
      </c>
      <c r="AZ37" s="388">
        <f>SUMIFS('PG CAR'!H:H,'PG CAR'!N:N,'14'!AR37,'PG CAR'!U:U,$BE$44)</f>
        <v>0</v>
      </c>
      <c r="BA37" s="388">
        <f>SUMIFS(TRANS!F:F,TRANS!L:L,'14'!AR37,TRANS!P:P,$BE$44)</f>
        <v>0</v>
      </c>
      <c r="BB37" s="388">
        <f>SUMIFS(TRANS!F:F,TRANS!L:L,'14'!AR37,TRANS!P:P,$BE$44)</f>
        <v>0</v>
      </c>
      <c r="BD37" s="185"/>
      <c r="BE37" s="185" t="s">
        <v>44</v>
      </c>
      <c r="BF37" s="185">
        <v>11</v>
      </c>
      <c r="BH37" s="390">
        <f>'CAD2'!D19</f>
        <v>0</v>
      </c>
      <c r="BI37" s="388"/>
      <c r="BJ37" s="388"/>
      <c r="BK37" s="388"/>
      <c r="BL37" s="388"/>
      <c r="BM37" s="388"/>
      <c r="BN37" s="388"/>
    </row>
    <row r="38" spans="2:66" x14ac:dyDescent="0.25"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B38" s="67"/>
      <c r="AC38" s="67"/>
      <c r="AD38" s="67"/>
      <c r="AE38" s="67"/>
      <c r="AF38" s="67"/>
      <c r="AG38" s="67"/>
      <c r="AH38" s="67"/>
      <c r="AI38" s="67"/>
      <c r="AJ38" s="67"/>
      <c r="AQ38" s="144"/>
      <c r="AR38" s="185">
        <v>2046</v>
      </c>
      <c r="AS38" s="388">
        <f t="shared" ca="1" si="1"/>
        <v>-41796.239999999976</v>
      </c>
      <c r="AT38" s="388">
        <f>SUMIFS(DES!F:F,DES!L:L,AR38,DES!S:S,$BE$44)</f>
        <v>0</v>
      </c>
      <c r="AU38" s="388">
        <f>SUMIFS(REC!F:F,REC!L:L,AR38,REC!S:S,$BE$44)</f>
        <v>0</v>
      </c>
      <c r="AV38" s="388">
        <f>SUMIFS('EMP ADQ'!G:G,'EMP ADQ'!M:M,AR38,'EMP ADQ'!D:D,'EMP ADQ'!$Y$12,'EMP ADQ'!J:J,$BE$44)</f>
        <v>0</v>
      </c>
      <c r="AW38" s="388">
        <f>SUMIFS('EMP ADQ'!G:G,'EMP ADQ'!M:M,AR38,'EMP ADQ'!D:D,'EMP ADQ'!$Y$13,'EMP ADQ'!J:J,$BE$44)</f>
        <v>0</v>
      </c>
      <c r="AX38" s="388">
        <f>SUMIFS('EMP CON'!G:G,'EMP CON'!M:M,'14'!AR38,'EMP CON'!D:D,'EMP CON'!$Y$12,'EMP CON'!J:J,$BE$44)</f>
        <v>0</v>
      </c>
      <c r="AY38" s="388">
        <f>SUMIFS('EMP CON'!G:G,'EMP CON'!M:M,'14'!AR38,'EMP CON'!D:D,'EMP CON'!$Y$13,'EMP CON'!J:J,$BE$44)</f>
        <v>0</v>
      </c>
      <c r="AZ38" s="388">
        <f>SUMIFS('PG CAR'!H:H,'PG CAR'!N:N,'14'!AR38,'PG CAR'!U:U,$BE$44)</f>
        <v>0</v>
      </c>
      <c r="BA38" s="388">
        <f>SUMIFS(TRANS!F:F,TRANS!L:L,'14'!AR38,TRANS!P:P,$BE$44)</f>
        <v>0</v>
      </c>
      <c r="BB38" s="388">
        <f>SUMIFS(TRANS!F:F,TRANS!L:L,'14'!AR38,TRANS!P:P,$BE$44)</f>
        <v>0</v>
      </c>
      <c r="BD38" s="185"/>
      <c r="BE38" s="185" t="s">
        <v>45</v>
      </c>
      <c r="BF38" s="185">
        <v>12</v>
      </c>
      <c r="BH38" s="390">
        <f>'CAD2'!D20</f>
        <v>0</v>
      </c>
      <c r="BI38" s="388"/>
      <c r="BJ38" s="388"/>
      <c r="BK38" s="388"/>
      <c r="BL38" s="388"/>
      <c r="BM38" s="388"/>
      <c r="BN38" s="388"/>
    </row>
    <row r="39" spans="2:66" x14ac:dyDescent="0.25"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  <c r="AA39" s="67"/>
      <c r="AB39" s="67"/>
      <c r="AC39" s="67"/>
      <c r="AD39" s="67"/>
      <c r="AE39" s="67"/>
      <c r="AF39" s="67"/>
      <c r="AG39" s="67"/>
      <c r="AH39" s="67"/>
      <c r="AI39" s="67"/>
      <c r="AJ39" s="67"/>
      <c r="AQ39" s="144"/>
      <c r="AR39" s="185">
        <v>2047</v>
      </c>
      <c r="AS39" s="388">
        <f t="shared" ca="1" si="1"/>
        <v>-41796.239999999976</v>
      </c>
      <c r="AT39" s="388">
        <f>SUMIFS(DES!F:F,DES!L:L,AR39,DES!S:S,$BE$44)</f>
        <v>0</v>
      </c>
      <c r="AU39" s="388">
        <f>SUMIFS(REC!F:F,REC!L:L,AR39,REC!S:S,$BE$44)</f>
        <v>0</v>
      </c>
      <c r="AV39" s="388">
        <f>SUMIFS('EMP ADQ'!G:G,'EMP ADQ'!M:M,AR39,'EMP ADQ'!D:D,'EMP ADQ'!$Y$12,'EMP ADQ'!J:J,$BE$44)</f>
        <v>0</v>
      </c>
      <c r="AW39" s="388">
        <f>SUMIFS('EMP ADQ'!G:G,'EMP ADQ'!M:M,AR39,'EMP ADQ'!D:D,'EMP ADQ'!$Y$13,'EMP ADQ'!J:J,$BE$44)</f>
        <v>0</v>
      </c>
      <c r="AX39" s="388">
        <f>SUMIFS('EMP CON'!G:G,'EMP CON'!M:M,'14'!AR39,'EMP CON'!D:D,'EMP CON'!$Y$12,'EMP CON'!J:J,$BE$44)</f>
        <v>0</v>
      </c>
      <c r="AY39" s="388">
        <f>SUMIFS('EMP CON'!G:G,'EMP CON'!M:M,'14'!AR39,'EMP CON'!D:D,'EMP CON'!$Y$13,'EMP CON'!J:J,$BE$44)</f>
        <v>0</v>
      </c>
      <c r="AZ39" s="388">
        <f>SUMIFS('PG CAR'!H:H,'PG CAR'!N:N,'14'!AR39,'PG CAR'!U:U,$BE$44)</f>
        <v>0</v>
      </c>
      <c r="BA39" s="388">
        <f>SUMIFS(TRANS!F:F,TRANS!L:L,'14'!AR39,TRANS!P:P,$BE$44)</f>
        <v>0</v>
      </c>
      <c r="BB39" s="388">
        <f>SUMIFS(TRANS!F:F,TRANS!L:L,'14'!AR39,TRANS!P:P,$BE$44)</f>
        <v>0</v>
      </c>
      <c r="BD39" s="185"/>
      <c r="BH39" s="390">
        <f>'CAD2'!D21</f>
        <v>0</v>
      </c>
      <c r="BI39" s="388"/>
      <c r="BJ39" s="388"/>
      <c r="BK39" s="388"/>
      <c r="BL39" s="388"/>
      <c r="BM39" s="388"/>
      <c r="BN39" s="388"/>
    </row>
    <row r="40" spans="2:66" x14ac:dyDescent="0.25"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  <c r="AA40" s="67"/>
      <c r="AB40" s="67"/>
      <c r="AC40" s="67"/>
      <c r="AD40" s="67"/>
      <c r="AE40" s="67"/>
      <c r="AF40" s="67"/>
      <c r="AG40" s="67"/>
      <c r="AH40" s="67"/>
      <c r="AI40" s="67"/>
      <c r="AJ40" s="67"/>
      <c r="AQ40" s="144"/>
      <c r="AR40" s="185">
        <v>2048</v>
      </c>
      <c r="AS40" s="388">
        <f t="shared" ca="1" si="1"/>
        <v>-41796.239999999976</v>
      </c>
      <c r="AT40" s="388">
        <f>SUMIFS(DES!F:F,DES!L:L,AR40,DES!S:S,$BE$44)</f>
        <v>0</v>
      </c>
      <c r="AU40" s="388">
        <f>SUMIFS(REC!F:F,REC!L:L,AR40,REC!S:S,$BE$44)</f>
        <v>0</v>
      </c>
      <c r="AV40" s="388">
        <f>SUMIFS('EMP ADQ'!G:G,'EMP ADQ'!M:M,AR40,'EMP ADQ'!D:D,'EMP ADQ'!$Y$12,'EMP ADQ'!J:J,$BE$44)</f>
        <v>0</v>
      </c>
      <c r="AW40" s="388">
        <f>SUMIFS('EMP ADQ'!G:G,'EMP ADQ'!M:M,AR40,'EMP ADQ'!D:D,'EMP ADQ'!$Y$13,'EMP ADQ'!J:J,$BE$44)</f>
        <v>0</v>
      </c>
      <c r="AX40" s="388">
        <f>SUMIFS('EMP CON'!G:G,'EMP CON'!M:M,'14'!AR40,'EMP CON'!D:D,'EMP CON'!$Y$12,'EMP CON'!J:J,$BE$44)</f>
        <v>0</v>
      </c>
      <c r="AY40" s="388">
        <f>SUMIFS('EMP CON'!G:G,'EMP CON'!M:M,'14'!AR40,'EMP CON'!D:D,'EMP CON'!$Y$13,'EMP CON'!J:J,$BE$44)</f>
        <v>0</v>
      </c>
      <c r="AZ40" s="388">
        <f>SUMIFS('PG CAR'!H:H,'PG CAR'!N:N,'14'!AR40,'PG CAR'!U:U,$BE$44)</f>
        <v>0</v>
      </c>
      <c r="BA40" s="388">
        <f>SUMIFS(TRANS!F:F,TRANS!L:L,'14'!AR40,TRANS!P:P,$BE$44)</f>
        <v>0</v>
      </c>
      <c r="BB40" s="388">
        <f>SUMIFS(TRANS!F:F,TRANS!L:L,'14'!AR40,TRANS!P:P,$BE$44)</f>
        <v>0</v>
      </c>
      <c r="BD40" s="185"/>
      <c r="BE40" s="185" t="s">
        <v>63</v>
      </c>
      <c r="BH40" s="390">
        <f>'CAD2'!D22</f>
        <v>0</v>
      </c>
      <c r="BI40" s="388"/>
      <c r="BJ40" s="388"/>
      <c r="BK40" s="388"/>
      <c r="BL40" s="388"/>
      <c r="BM40" s="388"/>
      <c r="BN40" s="388"/>
    </row>
    <row r="41" spans="2:66" x14ac:dyDescent="0.25"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  <c r="AA41" s="67"/>
      <c r="AB41" s="67"/>
      <c r="AC41" s="67"/>
      <c r="AD41" s="67"/>
      <c r="AE41" s="67"/>
      <c r="AF41" s="67"/>
      <c r="AG41" s="67"/>
      <c r="AH41" s="67"/>
      <c r="AI41" s="67"/>
      <c r="AJ41" s="67"/>
      <c r="AQ41" s="144"/>
      <c r="AR41" s="185">
        <v>2049</v>
      </c>
      <c r="AS41" s="388">
        <f t="shared" ca="1" si="1"/>
        <v>-41796.239999999976</v>
      </c>
      <c r="AT41" s="388">
        <f>SUMIFS(DES!F:F,DES!L:L,AR41,DES!S:S,$BE$44)</f>
        <v>0</v>
      </c>
      <c r="AU41" s="388">
        <f>SUMIFS(REC!F:F,REC!L:L,AR41,REC!S:S,$BE$44)</f>
        <v>0</v>
      </c>
      <c r="AV41" s="388">
        <f>SUMIFS('EMP ADQ'!G:G,'EMP ADQ'!M:M,AR41,'EMP ADQ'!D:D,'EMP ADQ'!$Y$12,'EMP ADQ'!J:J,$BE$44)</f>
        <v>0</v>
      </c>
      <c r="AW41" s="388">
        <f>SUMIFS('EMP ADQ'!G:G,'EMP ADQ'!M:M,AR41,'EMP ADQ'!D:D,'EMP ADQ'!$Y$13,'EMP ADQ'!J:J,$BE$44)</f>
        <v>0</v>
      </c>
      <c r="AX41" s="388">
        <f>SUMIFS('EMP CON'!G:G,'EMP CON'!M:M,'14'!AR41,'EMP CON'!D:D,'EMP CON'!$Y$12,'EMP CON'!J:J,$BE$44)</f>
        <v>0</v>
      </c>
      <c r="AY41" s="388">
        <f>SUMIFS('EMP CON'!G:G,'EMP CON'!M:M,'14'!AR41,'EMP CON'!D:D,'EMP CON'!$Y$13,'EMP CON'!J:J,$BE$44)</f>
        <v>0</v>
      </c>
      <c r="AZ41" s="388">
        <f>SUMIFS('PG CAR'!H:H,'PG CAR'!N:N,'14'!AR41,'PG CAR'!U:U,$BE$44)</f>
        <v>0</v>
      </c>
      <c r="BA41" s="388">
        <f>SUMIFS(TRANS!F:F,TRANS!L:L,'14'!AR41,TRANS!P:P,$BE$44)</f>
        <v>0</v>
      </c>
      <c r="BB41" s="388">
        <f>SUMIFS(TRANS!F:F,TRANS!L:L,'14'!AR41,TRANS!P:P,$BE$44)</f>
        <v>0</v>
      </c>
      <c r="BD41" s="185"/>
      <c r="BE41" s="185" t="e">
        <f>VLOOKUP(#REF!,BE27:BF38,2,0)</f>
        <v>#REF!</v>
      </c>
      <c r="BH41" s="390">
        <f>'CAD2'!D23</f>
        <v>0</v>
      </c>
      <c r="BI41" s="388"/>
      <c r="BJ41" s="388"/>
      <c r="BK41" s="388"/>
      <c r="BL41" s="388"/>
      <c r="BM41" s="388"/>
      <c r="BN41" s="388"/>
    </row>
    <row r="42" spans="2:66" x14ac:dyDescent="0.25"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  <c r="AA42" s="67"/>
      <c r="AB42" s="67"/>
      <c r="AC42" s="67"/>
      <c r="AD42" s="67"/>
      <c r="AE42" s="67"/>
      <c r="AF42" s="67"/>
      <c r="AG42" s="67"/>
      <c r="AH42" s="67"/>
      <c r="AI42" s="67"/>
      <c r="AJ42" s="67"/>
      <c r="AQ42" s="144"/>
      <c r="AR42" s="185">
        <v>2050</v>
      </c>
      <c r="AS42" s="388">
        <f t="shared" ca="1" si="1"/>
        <v>-41796.239999999976</v>
      </c>
      <c r="AT42" s="388">
        <f>SUMIFS(DES!F:F,DES!L:L,AR42,DES!S:S,$BE$44)</f>
        <v>0</v>
      </c>
      <c r="AU42" s="388">
        <f>SUMIFS(REC!F:F,REC!L:L,AR42,REC!S:S,$BE$44)</f>
        <v>0</v>
      </c>
      <c r="AV42" s="388">
        <f>SUMIFS('EMP ADQ'!G:G,'EMP ADQ'!M:M,AR42,'EMP ADQ'!D:D,'EMP ADQ'!$Y$12,'EMP ADQ'!J:J,$BE$44)</f>
        <v>0</v>
      </c>
      <c r="AW42" s="388">
        <f>SUMIFS('EMP ADQ'!G:G,'EMP ADQ'!M:M,AR42,'EMP ADQ'!D:D,'EMP ADQ'!$Y$13,'EMP ADQ'!J:J,$BE$44)</f>
        <v>0</v>
      </c>
      <c r="AX42" s="388">
        <f>SUMIFS('EMP CON'!G:G,'EMP CON'!M:M,'14'!AR42,'EMP CON'!D:D,'EMP CON'!$Y$12,'EMP CON'!J:J,$BE$44)</f>
        <v>0</v>
      </c>
      <c r="AY42" s="388">
        <f>SUMIFS('EMP CON'!G:G,'EMP CON'!M:M,'14'!AR42,'EMP CON'!D:D,'EMP CON'!$Y$13,'EMP CON'!J:J,$BE$44)</f>
        <v>0</v>
      </c>
      <c r="AZ42" s="388">
        <f>SUMIFS('PG CAR'!H:H,'PG CAR'!N:N,'14'!AR42,'PG CAR'!U:U,$BE$44)</f>
        <v>0</v>
      </c>
      <c r="BA42" s="388">
        <f>SUMIFS(TRANS!F:F,TRANS!L:L,'14'!AR42,TRANS!P:P,$BE$44)</f>
        <v>0</v>
      </c>
      <c r="BB42" s="388">
        <f>SUMIFS(TRANS!F:F,TRANS!L:L,'14'!AR42,TRANS!P:P,$BE$44)</f>
        <v>0</v>
      </c>
      <c r="BD42" s="185"/>
      <c r="BH42" s="390">
        <f>'CAD2'!D24</f>
        <v>0</v>
      </c>
      <c r="BI42" s="388"/>
      <c r="BJ42" s="388"/>
      <c r="BK42" s="388"/>
      <c r="BL42" s="388"/>
      <c r="BM42" s="388"/>
      <c r="BN42" s="388"/>
    </row>
    <row r="43" spans="2:66" x14ac:dyDescent="0.25"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  <c r="AA43" s="67"/>
      <c r="AB43" s="67"/>
      <c r="AC43" s="67"/>
      <c r="AD43" s="67"/>
      <c r="AE43" s="67"/>
      <c r="AF43" s="67"/>
      <c r="AG43" s="67"/>
      <c r="AH43" s="67"/>
      <c r="AI43" s="67"/>
      <c r="AJ43" s="67"/>
      <c r="AQ43" s="144"/>
      <c r="AR43" s="185">
        <v>2051</v>
      </c>
      <c r="AS43" s="388">
        <f t="shared" ca="1" si="1"/>
        <v>-41796.239999999976</v>
      </c>
      <c r="AT43" s="388">
        <f>SUMIFS(DES!F:F,DES!L:L,AR43,DES!S:S,$BE$44)</f>
        <v>0</v>
      </c>
      <c r="AU43" s="388">
        <f>SUMIFS(REC!F:F,REC!L:L,AR43,REC!S:S,$BE$44)</f>
        <v>0</v>
      </c>
      <c r="AV43" s="388">
        <f>SUMIFS('EMP ADQ'!G:G,'EMP ADQ'!M:M,AR43,'EMP ADQ'!D:D,'EMP ADQ'!$Y$12,'EMP ADQ'!J:J,$BE$44)</f>
        <v>0</v>
      </c>
      <c r="AW43" s="388">
        <f>SUMIFS('EMP ADQ'!G:G,'EMP ADQ'!M:M,AR43,'EMP ADQ'!D:D,'EMP ADQ'!$Y$13,'EMP ADQ'!J:J,$BE$44)</f>
        <v>0</v>
      </c>
      <c r="AX43" s="388">
        <f>SUMIFS('EMP CON'!G:G,'EMP CON'!M:M,'14'!AR43,'EMP CON'!D:D,'EMP CON'!$Y$12,'EMP CON'!J:J,$BE$44)</f>
        <v>0</v>
      </c>
      <c r="AY43" s="388">
        <f>SUMIFS('EMP CON'!G:G,'EMP CON'!M:M,'14'!AR43,'EMP CON'!D:D,'EMP CON'!$Y$13,'EMP CON'!J:J,$BE$44)</f>
        <v>0</v>
      </c>
      <c r="AZ43" s="388">
        <f>SUMIFS('PG CAR'!H:H,'PG CAR'!N:N,'14'!AR43,'PG CAR'!U:U,$BE$44)</f>
        <v>0</v>
      </c>
      <c r="BA43" s="388">
        <f>SUMIFS(TRANS!F:F,TRANS!L:L,'14'!AR43,TRANS!P:P,$BE$44)</f>
        <v>0</v>
      </c>
      <c r="BB43" s="388">
        <f>SUMIFS(TRANS!F:F,TRANS!L:L,'14'!AR43,TRANS!P:P,$BE$44)</f>
        <v>0</v>
      </c>
      <c r="BD43" s="185"/>
      <c r="BE43" s="185" t="s">
        <v>109</v>
      </c>
      <c r="BH43" s="390">
        <f>'CAD2'!D25</f>
        <v>0</v>
      </c>
      <c r="BI43" s="388"/>
      <c r="BJ43" s="388"/>
      <c r="BK43" s="388"/>
      <c r="BL43" s="388"/>
      <c r="BM43" s="388"/>
      <c r="BN43" s="388"/>
    </row>
    <row r="44" spans="2:66" x14ac:dyDescent="0.25"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D44" s="67"/>
      <c r="AE44" s="67"/>
      <c r="AF44" s="67"/>
      <c r="AG44" s="67"/>
      <c r="AH44" s="67"/>
      <c r="AI44" s="67"/>
      <c r="AJ44" s="67"/>
      <c r="AQ44" s="144"/>
      <c r="AR44" s="185">
        <v>2052</v>
      </c>
      <c r="AS44" s="388">
        <f t="shared" ca="1" si="1"/>
        <v>-41796.239999999976</v>
      </c>
      <c r="AT44" s="388">
        <f>SUMIFS(DES!F:F,DES!L:L,AR44,DES!S:S,$BE$44)</f>
        <v>0</v>
      </c>
      <c r="AU44" s="388">
        <f>SUMIFS(REC!F:F,REC!L:L,AR44,REC!S:S,$BE$44)</f>
        <v>0</v>
      </c>
      <c r="AV44" s="388">
        <f>SUMIFS('EMP ADQ'!G:G,'EMP ADQ'!M:M,AR44,'EMP ADQ'!D:D,'EMP ADQ'!$Y$12,'EMP ADQ'!J:J,$BE$44)</f>
        <v>0</v>
      </c>
      <c r="AW44" s="388">
        <f>SUMIFS('EMP ADQ'!G:G,'EMP ADQ'!M:M,AR44,'EMP ADQ'!D:D,'EMP ADQ'!$Y$13,'EMP ADQ'!J:J,$BE$44)</f>
        <v>0</v>
      </c>
      <c r="AX44" s="388">
        <f>SUMIFS('EMP CON'!G:G,'EMP CON'!M:M,'14'!AR44,'EMP CON'!D:D,'EMP CON'!$Y$12,'EMP CON'!J:J,$BE$44)</f>
        <v>0</v>
      </c>
      <c r="AY44" s="388">
        <f>SUMIFS('EMP CON'!G:G,'EMP CON'!M:M,'14'!AR44,'EMP CON'!D:D,'EMP CON'!$Y$13,'EMP CON'!J:J,$BE$44)</f>
        <v>0</v>
      </c>
      <c r="AZ44" s="388">
        <f>SUMIFS('PG CAR'!H:H,'PG CAR'!N:N,'14'!AR44,'PG CAR'!U:U,$BE$44)</f>
        <v>0</v>
      </c>
      <c r="BA44" s="388">
        <f>SUMIFS(TRANS!F:F,TRANS!L:L,'14'!AR44,TRANS!P:P,$BE$44)</f>
        <v>0</v>
      </c>
      <c r="BB44" s="388">
        <f>SUMIFS(TRANS!F:F,TRANS!L:L,'14'!AR44,TRANS!P:P,$BE$44)</f>
        <v>0</v>
      </c>
      <c r="BD44" s="185"/>
      <c r="BE44" s="185">
        <f>VLOOKUP(BJ25,BE24:BF25,2,0)</f>
        <v>1</v>
      </c>
      <c r="BH44" s="390">
        <f>'CAD2'!D26</f>
        <v>0</v>
      </c>
      <c r="BI44" s="388"/>
      <c r="BJ44" s="388"/>
      <c r="BK44" s="388"/>
      <c r="BL44" s="388"/>
      <c r="BM44" s="388"/>
      <c r="BN44" s="388"/>
    </row>
    <row r="45" spans="2:66" x14ac:dyDescent="0.25"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  <c r="AA45" s="67"/>
      <c r="AB45" s="67"/>
      <c r="AC45" s="67"/>
      <c r="AD45" s="67"/>
      <c r="AE45" s="67"/>
      <c r="AF45" s="67"/>
      <c r="AG45" s="67"/>
      <c r="AH45" s="67"/>
      <c r="AI45" s="67"/>
      <c r="AJ45" s="67"/>
      <c r="AQ45" s="144"/>
      <c r="AR45" s="185">
        <v>2053</v>
      </c>
      <c r="AS45" s="388">
        <f t="shared" ca="1" si="1"/>
        <v>-41796.239999999976</v>
      </c>
      <c r="AT45" s="388">
        <f>SUMIFS(DES!F:F,DES!L:L,AR45,DES!S:S,$BE$44)</f>
        <v>0</v>
      </c>
      <c r="AU45" s="388">
        <f>SUMIFS(REC!F:F,REC!L:L,AR45,REC!S:S,$BE$44)</f>
        <v>0</v>
      </c>
      <c r="AV45" s="388">
        <f>SUMIFS('EMP ADQ'!G:G,'EMP ADQ'!M:M,AR45,'EMP ADQ'!D:D,'EMP ADQ'!$Y$12,'EMP ADQ'!J:J,$BE$44)</f>
        <v>0</v>
      </c>
      <c r="AW45" s="388">
        <f>SUMIFS('EMP ADQ'!G:G,'EMP ADQ'!M:M,AR45,'EMP ADQ'!D:D,'EMP ADQ'!$Y$13,'EMP ADQ'!J:J,$BE$44)</f>
        <v>0</v>
      </c>
      <c r="AX45" s="388">
        <f>SUMIFS('EMP CON'!G:G,'EMP CON'!M:M,'14'!AR45,'EMP CON'!D:D,'EMP CON'!$Y$12,'EMP CON'!J:J,$BE$44)</f>
        <v>0</v>
      </c>
      <c r="AY45" s="388">
        <f>SUMIFS('EMP CON'!G:G,'EMP CON'!M:M,'14'!AR45,'EMP CON'!D:D,'EMP CON'!$Y$13,'EMP CON'!J:J,$BE$44)</f>
        <v>0</v>
      </c>
      <c r="AZ45" s="388">
        <f>SUMIFS('PG CAR'!H:H,'PG CAR'!N:N,'14'!AR45,'PG CAR'!U:U,$BE$44)</f>
        <v>0</v>
      </c>
      <c r="BA45" s="388">
        <f>SUMIFS(TRANS!F:F,TRANS!L:L,'14'!AR45,TRANS!P:P,$BE$44)</f>
        <v>0</v>
      </c>
      <c r="BB45" s="388">
        <f>SUMIFS(TRANS!F:F,TRANS!L:L,'14'!AR45,TRANS!P:P,$BE$44)</f>
        <v>0</v>
      </c>
      <c r="BD45" s="185"/>
      <c r="BE45" s="185"/>
      <c r="BF45" s="388"/>
      <c r="BG45" s="388"/>
      <c r="BH45" s="388"/>
      <c r="BI45" s="388"/>
      <c r="BJ45" s="388"/>
      <c r="BK45" s="388"/>
      <c r="BL45" s="388"/>
      <c r="BM45" s="388"/>
      <c r="BN45" s="388"/>
    </row>
    <row r="46" spans="2:66" x14ac:dyDescent="0.25"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  <c r="AA46" s="67"/>
      <c r="AB46" s="67"/>
      <c r="AC46" s="67"/>
      <c r="AD46" s="67"/>
      <c r="AE46" s="67"/>
      <c r="AF46" s="67"/>
      <c r="AG46" s="67"/>
      <c r="AH46" s="67"/>
      <c r="AI46" s="67"/>
      <c r="AJ46" s="67"/>
      <c r="AQ46" s="144"/>
      <c r="AR46" s="185">
        <v>2054</v>
      </c>
      <c r="AS46" s="388">
        <f t="shared" ca="1" si="1"/>
        <v>-41796.239999999976</v>
      </c>
      <c r="AT46" s="388">
        <f>SUMIFS(DES!F:F,DES!L:L,AR46,DES!S:S,$BE$44)</f>
        <v>0</v>
      </c>
      <c r="AU46" s="388">
        <f>SUMIFS(REC!F:F,REC!L:L,AR46,REC!S:S,$BE$44)</f>
        <v>0</v>
      </c>
      <c r="AV46" s="388">
        <f>SUMIFS('EMP ADQ'!G:G,'EMP ADQ'!M:M,AR46,'EMP ADQ'!D:D,'EMP ADQ'!$Y$12,'EMP ADQ'!J:J,$BE$44)</f>
        <v>0</v>
      </c>
      <c r="AW46" s="388">
        <f>SUMIFS('EMP ADQ'!G:G,'EMP ADQ'!M:M,AR46,'EMP ADQ'!D:D,'EMP ADQ'!$Y$13,'EMP ADQ'!J:J,$BE$44)</f>
        <v>0</v>
      </c>
      <c r="AX46" s="388">
        <f>SUMIFS('EMP CON'!G:G,'EMP CON'!M:M,'14'!AR46,'EMP CON'!D:D,'EMP CON'!$Y$12,'EMP CON'!J:J,$BE$44)</f>
        <v>0</v>
      </c>
      <c r="AY46" s="388">
        <f>SUMIFS('EMP CON'!G:G,'EMP CON'!M:M,'14'!AR46,'EMP CON'!D:D,'EMP CON'!$Y$13,'EMP CON'!J:J,$BE$44)</f>
        <v>0</v>
      </c>
      <c r="AZ46" s="388">
        <f>SUMIFS('PG CAR'!H:H,'PG CAR'!N:N,'14'!AR46,'PG CAR'!U:U,$BE$44)</f>
        <v>0</v>
      </c>
      <c r="BA46" s="388">
        <f>SUMIFS(TRANS!F:F,TRANS!L:L,'14'!AR46,TRANS!P:P,$BE$44)</f>
        <v>0</v>
      </c>
      <c r="BB46" s="388">
        <f>SUMIFS(TRANS!F:F,TRANS!L:L,'14'!AR46,TRANS!P:P,$BE$44)</f>
        <v>0</v>
      </c>
      <c r="BD46" s="185"/>
      <c r="BE46" s="185"/>
      <c r="BF46" s="388"/>
      <c r="BG46" s="388"/>
      <c r="BH46" s="388"/>
      <c r="BI46" s="388"/>
      <c r="BJ46" s="388"/>
      <c r="BK46" s="388"/>
      <c r="BL46" s="388"/>
      <c r="BM46" s="388"/>
      <c r="BN46" s="388"/>
    </row>
    <row r="47" spans="2:66" x14ac:dyDescent="0.25"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  <c r="AA47" s="67"/>
      <c r="AB47" s="67"/>
      <c r="AC47" s="67"/>
      <c r="AD47" s="67"/>
      <c r="AE47" s="67"/>
      <c r="AF47" s="67"/>
      <c r="AG47" s="67"/>
      <c r="AH47" s="67"/>
      <c r="AI47" s="67"/>
      <c r="AJ47" s="67"/>
      <c r="AQ47" s="144"/>
      <c r="AR47" s="185">
        <v>2055</v>
      </c>
      <c r="AS47" s="388">
        <f t="shared" ca="1" si="1"/>
        <v>-41796.239999999976</v>
      </c>
      <c r="AT47" s="388">
        <f>SUMIFS(DES!F:F,DES!L:L,AR47,DES!S:S,$BE$44)</f>
        <v>0</v>
      </c>
      <c r="AU47" s="388">
        <f>SUMIFS(REC!F:F,REC!L:L,AR47,REC!S:S,$BE$44)</f>
        <v>0</v>
      </c>
      <c r="AV47" s="388">
        <f>SUMIFS('EMP ADQ'!G:G,'EMP ADQ'!M:M,AR47,'EMP ADQ'!D:D,'EMP ADQ'!$Y$12,'EMP ADQ'!J:J,$BE$44)</f>
        <v>0</v>
      </c>
      <c r="AW47" s="388">
        <f>SUMIFS('EMP ADQ'!G:G,'EMP ADQ'!M:M,AR47,'EMP ADQ'!D:D,'EMP ADQ'!$Y$13,'EMP ADQ'!J:J,$BE$44)</f>
        <v>0</v>
      </c>
      <c r="AX47" s="388">
        <f>SUMIFS('EMP CON'!G:G,'EMP CON'!M:M,'14'!AR47,'EMP CON'!D:D,'EMP CON'!$Y$12,'EMP CON'!J:J,$BE$44)</f>
        <v>0</v>
      </c>
      <c r="AY47" s="388">
        <f>SUMIFS('EMP CON'!G:G,'EMP CON'!M:M,'14'!AR47,'EMP CON'!D:D,'EMP CON'!$Y$13,'EMP CON'!J:J,$BE$44)</f>
        <v>0</v>
      </c>
      <c r="AZ47" s="388">
        <f>SUMIFS('PG CAR'!H:H,'PG CAR'!N:N,'14'!AR47,'PG CAR'!U:U,$BE$44)</f>
        <v>0</v>
      </c>
      <c r="BA47" s="388">
        <f>SUMIFS(TRANS!F:F,TRANS!L:L,'14'!AR47,TRANS!P:P,$BE$44)</f>
        <v>0</v>
      </c>
      <c r="BB47" s="388">
        <f>SUMIFS(TRANS!F:F,TRANS!L:L,'14'!AR47,TRANS!P:P,$BE$44)</f>
        <v>0</v>
      </c>
      <c r="BD47" s="185"/>
      <c r="BE47" s="185"/>
      <c r="BF47" s="388"/>
      <c r="BG47" s="388"/>
      <c r="BH47" s="388"/>
      <c r="BI47" s="388"/>
      <c r="BJ47" s="388"/>
      <c r="BK47" s="388"/>
      <c r="BL47" s="388"/>
      <c r="BM47" s="388"/>
      <c r="BN47" s="388"/>
    </row>
    <row r="48" spans="2:66" x14ac:dyDescent="0.25"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  <c r="AA48" s="67"/>
      <c r="AB48" s="67"/>
      <c r="AC48" s="67"/>
      <c r="AD48" s="67"/>
      <c r="AE48" s="67"/>
      <c r="AF48" s="67"/>
      <c r="AG48" s="67"/>
      <c r="AH48" s="67"/>
      <c r="AI48" s="67"/>
      <c r="AJ48" s="67"/>
      <c r="AQ48" s="144"/>
      <c r="AR48" s="185">
        <v>2056</v>
      </c>
      <c r="AS48" s="388">
        <f t="shared" ca="1" si="1"/>
        <v>-41796.239999999976</v>
      </c>
      <c r="AT48" s="388">
        <f>SUMIFS(DES!F:F,DES!L:L,AR48,DES!S:S,$BE$44)</f>
        <v>0</v>
      </c>
      <c r="AU48" s="388">
        <f>SUMIFS(REC!F:F,REC!L:L,AR48,REC!S:S,$BE$44)</f>
        <v>0</v>
      </c>
      <c r="AV48" s="388">
        <f>SUMIFS('EMP ADQ'!G:G,'EMP ADQ'!M:M,AR48,'EMP ADQ'!D:D,'EMP ADQ'!$Y$12,'EMP ADQ'!J:J,$BE$44)</f>
        <v>0</v>
      </c>
      <c r="AW48" s="388">
        <f>SUMIFS('EMP ADQ'!G:G,'EMP ADQ'!M:M,AR48,'EMP ADQ'!D:D,'EMP ADQ'!$Y$13,'EMP ADQ'!J:J,$BE$44)</f>
        <v>0</v>
      </c>
      <c r="AX48" s="388">
        <f>SUMIFS('EMP CON'!G:G,'EMP CON'!M:M,'14'!AR48,'EMP CON'!D:D,'EMP CON'!$Y$12,'EMP CON'!J:J,$BE$44)</f>
        <v>0</v>
      </c>
      <c r="AY48" s="388">
        <f>SUMIFS('EMP CON'!G:G,'EMP CON'!M:M,'14'!AR48,'EMP CON'!D:D,'EMP CON'!$Y$13,'EMP CON'!J:J,$BE$44)</f>
        <v>0</v>
      </c>
      <c r="AZ48" s="388">
        <f>SUMIFS('PG CAR'!H:H,'PG CAR'!N:N,'14'!AR48,'PG CAR'!U:U,$BE$44)</f>
        <v>0</v>
      </c>
      <c r="BA48" s="388">
        <f>SUMIFS(TRANS!F:F,TRANS!L:L,'14'!AR48,TRANS!P:P,$BE$44)</f>
        <v>0</v>
      </c>
      <c r="BB48" s="388">
        <f>SUMIFS(TRANS!F:F,TRANS!L:L,'14'!AR48,TRANS!P:P,$BE$44)</f>
        <v>0</v>
      </c>
      <c r="BD48" s="185"/>
      <c r="BE48" s="185"/>
      <c r="BF48" s="388"/>
      <c r="BG48" s="388"/>
      <c r="BH48" s="388"/>
      <c r="BI48" s="388"/>
      <c r="BJ48" s="388"/>
      <c r="BK48" s="388"/>
      <c r="BL48" s="388"/>
      <c r="BM48" s="388"/>
      <c r="BN48" s="388"/>
    </row>
    <row r="49" spans="2:66" x14ac:dyDescent="0.25">
      <c r="B49" s="67"/>
      <c r="C49" s="67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7"/>
      <c r="AH49" s="67"/>
      <c r="AI49" s="67"/>
      <c r="AJ49" s="67"/>
      <c r="AQ49" s="144"/>
      <c r="AR49" s="185">
        <v>2057</v>
      </c>
      <c r="AS49" s="388">
        <f t="shared" ca="1" si="1"/>
        <v>-41796.239999999976</v>
      </c>
      <c r="AT49" s="388">
        <f>SUMIFS(DES!F:F,DES!L:L,AR49,DES!S:S,$BE$44)</f>
        <v>0</v>
      </c>
      <c r="AU49" s="388">
        <f>SUMIFS(REC!F:F,REC!L:L,AR49,REC!S:S,$BE$44)</f>
        <v>0</v>
      </c>
      <c r="AV49" s="388">
        <f>SUMIFS('EMP ADQ'!G:G,'EMP ADQ'!M:M,AR49,'EMP ADQ'!D:D,'EMP ADQ'!$Y$12,'EMP ADQ'!J:J,$BE$44)</f>
        <v>0</v>
      </c>
      <c r="AW49" s="388">
        <f>SUMIFS('EMP ADQ'!G:G,'EMP ADQ'!M:M,AR49,'EMP ADQ'!D:D,'EMP ADQ'!$Y$13,'EMP ADQ'!J:J,$BE$44)</f>
        <v>0</v>
      </c>
      <c r="AX49" s="388">
        <f>SUMIFS('EMP CON'!G:G,'EMP CON'!M:M,'14'!AR49,'EMP CON'!D:D,'EMP CON'!$Y$12,'EMP CON'!J:J,$BE$44)</f>
        <v>0</v>
      </c>
      <c r="AY49" s="388">
        <f>SUMIFS('EMP CON'!G:G,'EMP CON'!M:M,'14'!AR49,'EMP CON'!D:D,'EMP CON'!$Y$13,'EMP CON'!J:J,$BE$44)</f>
        <v>0</v>
      </c>
      <c r="AZ49" s="388">
        <f>SUMIFS('PG CAR'!H:H,'PG CAR'!N:N,'14'!AR49,'PG CAR'!U:U,$BE$44)</f>
        <v>0</v>
      </c>
      <c r="BA49" s="388">
        <f>SUMIFS(TRANS!F:F,TRANS!L:L,'14'!AR49,TRANS!P:P,$BE$44)</f>
        <v>0</v>
      </c>
      <c r="BB49" s="388">
        <f>SUMIFS(TRANS!F:F,TRANS!L:L,'14'!AR49,TRANS!P:P,$BE$44)</f>
        <v>0</v>
      </c>
      <c r="BD49" s="185"/>
      <c r="BE49" s="185"/>
      <c r="BF49" s="388"/>
      <c r="BG49" s="388"/>
      <c r="BH49" s="388"/>
      <c r="BI49" s="388"/>
      <c r="BJ49" s="388"/>
      <c r="BK49" s="388"/>
      <c r="BL49" s="388"/>
      <c r="BM49" s="388"/>
      <c r="BN49" s="388"/>
    </row>
    <row r="50" spans="2:66" x14ac:dyDescent="0.25"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  <c r="AA50" s="67"/>
      <c r="AB50" s="67"/>
      <c r="AC50" s="67"/>
      <c r="AD50" s="67"/>
      <c r="AE50" s="67"/>
      <c r="AF50" s="67"/>
      <c r="AG50" s="67"/>
      <c r="AH50" s="67"/>
      <c r="AI50" s="67"/>
      <c r="AJ50" s="67"/>
      <c r="AQ50" s="144"/>
      <c r="AR50" s="185">
        <v>2058</v>
      </c>
      <c r="AS50" s="388">
        <f t="shared" ca="1" si="1"/>
        <v>-41796.239999999976</v>
      </c>
      <c r="AT50" s="388">
        <f>SUMIFS(DES!F:F,DES!L:L,AR50,DES!S:S,$BE$44)</f>
        <v>0</v>
      </c>
      <c r="AU50" s="388">
        <f>SUMIFS(REC!F:F,REC!L:L,AR50,REC!S:S,$BE$44)</f>
        <v>0</v>
      </c>
      <c r="AV50" s="388">
        <f>SUMIFS('EMP ADQ'!G:G,'EMP ADQ'!M:M,AR50,'EMP ADQ'!D:D,'EMP ADQ'!$Y$12,'EMP ADQ'!J:J,$BE$44)</f>
        <v>0</v>
      </c>
      <c r="AW50" s="388">
        <f>SUMIFS('EMP ADQ'!G:G,'EMP ADQ'!M:M,AR50,'EMP ADQ'!D:D,'EMP ADQ'!$Y$13,'EMP ADQ'!J:J,$BE$44)</f>
        <v>0</v>
      </c>
      <c r="AX50" s="388">
        <f>SUMIFS('EMP CON'!G:G,'EMP CON'!M:M,'14'!AR50,'EMP CON'!D:D,'EMP CON'!$Y$12,'EMP CON'!J:J,$BE$44)</f>
        <v>0</v>
      </c>
      <c r="AY50" s="388">
        <f>SUMIFS('EMP CON'!G:G,'EMP CON'!M:M,'14'!AR50,'EMP CON'!D:D,'EMP CON'!$Y$13,'EMP CON'!J:J,$BE$44)</f>
        <v>0</v>
      </c>
      <c r="AZ50" s="388">
        <f>SUMIFS('PG CAR'!H:H,'PG CAR'!N:N,'14'!AR50,'PG CAR'!U:U,$BE$44)</f>
        <v>0</v>
      </c>
      <c r="BA50" s="388">
        <f>SUMIFS(TRANS!F:F,TRANS!L:L,'14'!AR50,TRANS!P:P,$BE$44)</f>
        <v>0</v>
      </c>
      <c r="BB50" s="388">
        <f>SUMIFS(TRANS!F:F,TRANS!L:L,'14'!AR50,TRANS!P:P,$BE$44)</f>
        <v>0</v>
      </c>
      <c r="BD50" s="185"/>
      <c r="BE50" s="185"/>
      <c r="BF50" s="388"/>
      <c r="BG50" s="388"/>
      <c r="BH50" s="388"/>
      <c r="BI50" s="388"/>
      <c r="BJ50" s="388"/>
      <c r="BK50" s="388"/>
      <c r="BL50" s="388"/>
      <c r="BM50" s="388"/>
      <c r="BN50" s="388"/>
    </row>
    <row r="51" spans="2:66" x14ac:dyDescent="0.25"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D51" s="67"/>
      <c r="AE51" s="67"/>
      <c r="AF51" s="67"/>
      <c r="AG51" s="67"/>
      <c r="AH51" s="67"/>
      <c r="AI51" s="67"/>
      <c r="AJ51" s="67"/>
      <c r="AQ51" s="144"/>
      <c r="AR51" s="185">
        <v>2059</v>
      </c>
      <c r="AS51" s="388">
        <f t="shared" ca="1" si="1"/>
        <v>-41796.239999999976</v>
      </c>
      <c r="AT51" s="388">
        <f>SUMIFS(DES!F:F,DES!L:L,AR51,DES!S:S,$BE$44)</f>
        <v>0</v>
      </c>
      <c r="AU51" s="388">
        <f>SUMIFS(REC!F:F,REC!L:L,AR51,REC!S:S,$BE$44)</f>
        <v>0</v>
      </c>
      <c r="AV51" s="388">
        <f>SUMIFS('EMP ADQ'!G:G,'EMP ADQ'!M:M,AR51,'EMP ADQ'!D:D,'EMP ADQ'!$Y$12,'EMP ADQ'!J:J,$BE$44)</f>
        <v>0</v>
      </c>
      <c r="AW51" s="388">
        <f>SUMIFS('EMP ADQ'!G:G,'EMP ADQ'!M:M,AR51,'EMP ADQ'!D:D,'EMP ADQ'!$Y$13,'EMP ADQ'!J:J,$BE$44)</f>
        <v>0</v>
      </c>
      <c r="AX51" s="388">
        <f>SUMIFS('EMP CON'!G:G,'EMP CON'!M:M,'14'!AR51,'EMP CON'!D:D,'EMP CON'!$Y$12,'EMP CON'!J:J,$BE$44)</f>
        <v>0</v>
      </c>
      <c r="AY51" s="388">
        <f>SUMIFS('EMP CON'!G:G,'EMP CON'!M:M,'14'!AR51,'EMP CON'!D:D,'EMP CON'!$Y$13,'EMP CON'!J:J,$BE$44)</f>
        <v>0</v>
      </c>
      <c r="AZ51" s="388">
        <f>SUMIFS('PG CAR'!H:H,'PG CAR'!N:N,'14'!AR51,'PG CAR'!U:U,$BE$44)</f>
        <v>0</v>
      </c>
      <c r="BA51" s="388">
        <f>SUMIFS(TRANS!F:F,TRANS!L:L,'14'!AR51,TRANS!P:P,$BE$44)</f>
        <v>0</v>
      </c>
      <c r="BB51" s="388">
        <f>SUMIFS(TRANS!F:F,TRANS!L:L,'14'!AR51,TRANS!P:P,$BE$44)</f>
        <v>0</v>
      </c>
      <c r="BD51" s="185"/>
      <c r="BE51" s="185"/>
      <c r="BF51" s="388"/>
      <c r="BG51" s="388"/>
      <c r="BH51" s="388"/>
      <c r="BI51" s="388"/>
      <c r="BJ51" s="388"/>
      <c r="BK51" s="388"/>
      <c r="BL51" s="388"/>
      <c r="BM51" s="388"/>
      <c r="BN51" s="388"/>
    </row>
    <row r="52" spans="2:66" x14ac:dyDescent="0.25">
      <c r="B52" s="67"/>
      <c r="C52" s="67"/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  <c r="AQ52" s="144"/>
      <c r="AR52" s="185">
        <v>2060</v>
      </c>
      <c r="AS52" s="388">
        <f t="shared" ca="1" si="1"/>
        <v>-41796.239999999976</v>
      </c>
      <c r="AT52" s="388">
        <f>SUMIFS(DES!F:F,DES!L:L,AR52,DES!S:S,$BE$44)</f>
        <v>0</v>
      </c>
      <c r="AU52" s="388">
        <f>SUMIFS(REC!F:F,REC!L:L,AR52,REC!S:S,$BE$44)</f>
        <v>0</v>
      </c>
      <c r="AV52" s="388">
        <f>SUMIFS('EMP ADQ'!G:G,'EMP ADQ'!M:M,AR52,'EMP ADQ'!D:D,'EMP ADQ'!$Y$12,'EMP ADQ'!J:J,$BE$44)</f>
        <v>0</v>
      </c>
      <c r="AW52" s="388">
        <f>SUMIFS('EMP ADQ'!G:G,'EMP ADQ'!M:M,AR52,'EMP ADQ'!D:D,'EMP ADQ'!$Y$13,'EMP ADQ'!J:J,$BE$44)</f>
        <v>0</v>
      </c>
      <c r="AX52" s="388">
        <f>SUMIFS('EMP CON'!G:G,'EMP CON'!M:M,'14'!AR52,'EMP CON'!D:D,'EMP CON'!$Y$12,'EMP CON'!J:J,$BE$44)</f>
        <v>0</v>
      </c>
      <c r="AY52" s="388">
        <f>SUMIFS('EMP CON'!G:G,'EMP CON'!M:M,'14'!AR52,'EMP CON'!D:D,'EMP CON'!$Y$13,'EMP CON'!J:J,$BE$44)</f>
        <v>0</v>
      </c>
      <c r="AZ52" s="388">
        <f>SUMIFS('PG CAR'!H:H,'PG CAR'!N:N,'14'!AR52,'PG CAR'!U:U,$BE$44)</f>
        <v>0</v>
      </c>
      <c r="BA52" s="388">
        <f>SUMIFS(TRANS!F:F,TRANS!L:L,'14'!AR52,TRANS!P:P,$BE$44)</f>
        <v>0</v>
      </c>
      <c r="BB52" s="388">
        <f>SUMIFS(TRANS!F:F,TRANS!L:L,'14'!AR52,TRANS!P:P,$BE$44)</f>
        <v>0</v>
      </c>
      <c r="BD52" s="185"/>
      <c r="BE52" s="185"/>
      <c r="BF52" s="388"/>
      <c r="BG52" s="388"/>
      <c r="BH52" s="388"/>
      <c r="BI52" s="388"/>
      <c r="BJ52" s="388"/>
      <c r="BK52" s="388"/>
      <c r="BL52" s="388"/>
      <c r="BM52" s="388"/>
      <c r="BN52" s="388"/>
    </row>
    <row r="53" spans="2:66" x14ac:dyDescent="0.25">
      <c r="B53" s="67"/>
      <c r="C53" s="67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D53" s="67"/>
      <c r="AE53" s="67"/>
      <c r="AF53" s="67"/>
      <c r="AG53" s="67"/>
      <c r="AH53" s="67"/>
      <c r="AI53" s="67"/>
      <c r="AJ53" s="67"/>
      <c r="AQ53" s="144"/>
      <c r="AR53" s="185">
        <v>2061</v>
      </c>
      <c r="AS53" s="388">
        <f t="shared" ca="1" si="1"/>
        <v>-41796.239999999976</v>
      </c>
      <c r="AT53" s="388">
        <f>SUMIFS(DES!F:F,DES!L:L,AR53,DES!S:S,$BE$44)</f>
        <v>0</v>
      </c>
      <c r="AU53" s="388">
        <f>SUMIFS(REC!F:F,REC!L:L,AR53,REC!S:S,$BE$44)</f>
        <v>0</v>
      </c>
      <c r="AV53" s="388">
        <f>SUMIFS('EMP ADQ'!G:G,'EMP ADQ'!M:M,AR53,'EMP ADQ'!D:D,'EMP ADQ'!$Y$12,'EMP ADQ'!J:J,$BE$44)</f>
        <v>0</v>
      </c>
      <c r="AW53" s="388">
        <f>SUMIFS('EMP ADQ'!G:G,'EMP ADQ'!M:M,AR53,'EMP ADQ'!D:D,'EMP ADQ'!$Y$13,'EMP ADQ'!J:J,$BE$44)</f>
        <v>0</v>
      </c>
      <c r="AX53" s="388">
        <f>SUMIFS('EMP CON'!G:G,'EMP CON'!M:M,'14'!AR53,'EMP CON'!D:D,'EMP CON'!$Y$12,'EMP CON'!J:J,$BE$44)</f>
        <v>0</v>
      </c>
      <c r="AY53" s="388">
        <f>SUMIFS('EMP CON'!G:G,'EMP CON'!M:M,'14'!AR53,'EMP CON'!D:D,'EMP CON'!$Y$13,'EMP CON'!J:J,$BE$44)</f>
        <v>0</v>
      </c>
      <c r="AZ53" s="388">
        <f>SUMIFS('PG CAR'!H:H,'PG CAR'!N:N,'14'!AR53,'PG CAR'!U:U,$BE$44)</f>
        <v>0</v>
      </c>
      <c r="BA53" s="388">
        <f>SUMIFS(TRANS!F:F,TRANS!L:L,'14'!AR53,TRANS!P:P,$BE$44)</f>
        <v>0</v>
      </c>
      <c r="BB53" s="388">
        <f>SUMIFS(TRANS!F:F,TRANS!L:L,'14'!AR53,TRANS!P:P,$BE$44)</f>
        <v>0</v>
      </c>
      <c r="BD53" s="185"/>
      <c r="BE53" s="185"/>
      <c r="BF53" s="388"/>
      <c r="BG53" s="388"/>
      <c r="BH53" s="388"/>
      <c r="BI53" s="388"/>
      <c r="BJ53" s="388"/>
      <c r="BK53" s="388"/>
      <c r="BL53" s="388"/>
      <c r="BM53" s="388"/>
      <c r="BN53" s="388"/>
    </row>
    <row r="54" spans="2:66" x14ac:dyDescent="0.25">
      <c r="B54" s="67"/>
      <c r="C54" s="67"/>
      <c r="D54" s="67"/>
      <c r="E54" s="67"/>
      <c r="F54" s="67"/>
      <c r="G54" s="67"/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  <c r="AA54" s="67"/>
      <c r="AB54" s="67"/>
      <c r="AC54" s="67"/>
      <c r="AD54" s="67"/>
      <c r="AE54" s="67"/>
      <c r="AF54" s="67"/>
      <c r="AG54" s="67"/>
      <c r="AH54" s="67"/>
      <c r="AI54" s="67"/>
      <c r="AJ54" s="67"/>
      <c r="AQ54" s="144"/>
      <c r="AR54" s="185">
        <v>2062</v>
      </c>
      <c r="AS54" s="388">
        <f t="shared" ca="1" si="1"/>
        <v>-41796.239999999976</v>
      </c>
      <c r="AT54" s="388">
        <f>SUMIFS(DES!F:F,DES!L:L,AR54,DES!S:S,$BE$44)</f>
        <v>0</v>
      </c>
      <c r="AU54" s="388">
        <f>SUMIFS(REC!F:F,REC!L:L,AR54,REC!S:S,$BE$44)</f>
        <v>0</v>
      </c>
      <c r="AV54" s="388">
        <f>SUMIFS('EMP ADQ'!G:G,'EMP ADQ'!M:M,AR54,'EMP ADQ'!D:D,'EMP ADQ'!$Y$12,'EMP ADQ'!J:J,$BE$44)</f>
        <v>0</v>
      </c>
      <c r="AW54" s="388">
        <f>SUMIFS('EMP ADQ'!G:G,'EMP ADQ'!M:M,AR54,'EMP ADQ'!D:D,'EMP ADQ'!$Y$13,'EMP ADQ'!J:J,$BE$44)</f>
        <v>0</v>
      </c>
      <c r="AX54" s="388">
        <f>SUMIFS('EMP CON'!G:G,'EMP CON'!M:M,'14'!AR54,'EMP CON'!D:D,'EMP CON'!$Y$12,'EMP CON'!J:J,$BE$44)</f>
        <v>0</v>
      </c>
      <c r="AY54" s="388">
        <f>SUMIFS('EMP CON'!G:G,'EMP CON'!M:M,'14'!AR54,'EMP CON'!D:D,'EMP CON'!$Y$13,'EMP CON'!J:J,$BE$44)</f>
        <v>0</v>
      </c>
      <c r="AZ54" s="388">
        <f>SUMIFS('PG CAR'!H:H,'PG CAR'!N:N,'14'!AR54,'PG CAR'!U:U,$BE$44)</f>
        <v>0</v>
      </c>
      <c r="BA54" s="388">
        <f>SUMIFS(TRANS!F:F,TRANS!L:L,'14'!AR54,TRANS!P:P,$BE$44)</f>
        <v>0</v>
      </c>
      <c r="BB54" s="388">
        <f>SUMIFS(TRANS!F:F,TRANS!L:L,'14'!AR54,TRANS!P:P,$BE$44)</f>
        <v>0</v>
      </c>
      <c r="BD54" s="185"/>
      <c r="BE54" s="185"/>
      <c r="BF54" s="388"/>
      <c r="BG54" s="388"/>
      <c r="BH54" s="388"/>
      <c r="BI54" s="388"/>
      <c r="BJ54" s="388"/>
      <c r="BK54" s="388"/>
      <c r="BL54" s="388"/>
      <c r="BM54" s="388"/>
      <c r="BN54" s="388"/>
    </row>
    <row r="55" spans="2:66" x14ac:dyDescent="0.25">
      <c r="B55" s="67"/>
      <c r="C55" s="67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67"/>
      <c r="AE55" s="67"/>
      <c r="AF55" s="67"/>
      <c r="AG55" s="67"/>
      <c r="AH55" s="67"/>
      <c r="AI55" s="67"/>
      <c r="AJ55" s="67"/>
      <c r="AQ55" s="144"/>
      <c r="AR55" s="185">
        <v>2063</v>
      </c>
      <c r="AS55" s="388">
        <f t="shared" ca="1" si="1"/>
        <v>-41796.239999999976</v>
      </c>
      <c r="AT55" s="388">
        <f>SUMIFS(DES!F:F,DES!L:L,AR55,DES!S:S,$BE$44)</f>
        <v>0</v>
      </c>
      <c r="AU55" s="388">
        <f>SUMIFS(REC!F:F,REC!L:L,AR55,REC!S:S,$BE$44)</f>
        <v>0</v>
      </c>
      <c r="AV55" s="388">
        <f>SUMIFS('EMP ADQ'!G:G,'EMP ADQ'!M:M,AR55,'EMP ADQ'!D:D,'EMP ADQ'!$Y$12,'EMP ADQ'!J:J,$BE$44)</f>
        <v>0</v>
      </c>
      <c r="AW55" s="388">
        <f>SUMIFS('EMP ADQ'!G:G,'EMP ADQ'!M:M,AR55,'EMP ADQ'!D:D,'EMP ADQ'!$Y$13,'EMP ADQ'!J:J,$BE$44)</f>
        <v>0</v>
      </c>
      <c r="AX55" s="388">
        <f>SUMIFS('EMP CON'!G:G,'EMP CON'!M:M,'14'!AR55,'EMP CON'!D:D,'EMP CON'!$Y$12,'EMP CON'!J:J,$BE$44)</f>
        <v>0</v>
      </c>
      <c r="AY55" s="388">
        <f>SUMIFS('EMP CON'!G:G,'EMP CON'!M:M,'14'!AR55,'EMP CON'!D:D,'EMP CON'!$Y$13,'EMP CON'!J:J,$BE$44)</f>
        <v>0</v>
      </c>
      <c r="AZ55" s="388">
        <f>SUMIFS('PG CAR'!H:H,'PG CAR'!N:N,'14'!AR55,'PG CAR'!U:U,$BE$44)</f>
        <v>0</v>
      </c>
      <c r="BA55" s="388">
        <f>SUMIFS(TRANS!F:F,TRANS!L:L,'14'!AR55,TRANS!P:P,$BE$44)</f>
        <v>0</v>
      </c>
      <c r="BB55" s="388">
        <f>SUMIFS(TRANS!F:F,TRANS!L:L,'14'!AR55,TRANS!P:P,$BE$44)</f>
        <v>0</v>
      </c>
      <c r="BD55" s="185"/>
      <c r="BE55" s="185"/>
      <c r="BF55" s="388"/>
      <c r="BG55" s="388"/>
      <c r="BH55" s="388"/>
      <c r="BI55" s="388"/>
      <c r="BJ55" s="388"/>
      <c r="BK55" s="388"/>
      <c r="BL55" s="388"/>
      <c r="BM55" s="388"/>
      <c r="BN55" s="388"/>
    </row>
    <row r="56" spans="2:66" x14ac:dyDescent="0.25">
      <c r="B56" s="67"/>
      <c r="C56" s="67"/>
      <c r="D56" s="67"/>
      <c r="E56" s="67"/>
      <c r="F56" s="67"/>
      <c r="G56" s="67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67"/>
      <c r="AE56" s="67"/>
      <c r="AF56" s="67"/>
      <c r="AG56" s="67"/>
      <c r="AH56" s="67"/>
      <c r="AI56" s="67"/>
      <c r="AJ56" s="67"/>
      <c r="AQ56" s="144"/>
      <c r="AR56" s="185">
        <v>2064</v>
      </c>
      <c r="AS56" s="388">
        <f t="shared" ca="1" si="1"/>
        <v>-41796.239999999976</v>
      </c>
      <c r="AT56" s="388">
        <f>SUMIFS(DES!F:F,DES!L:L,AR56,DES!S:S,$BE$44)</f>
        <v>0</v>
      </c>
      <c r="AU56" s="388">
        <f>SUMIFS(REC!F:F,REC!L:L,AR56,REC!S:S,$BE$44)</f>
        <v>0</v>
      </c>
      <c r="AV56" s="388">
        <f>SUMIFS('EMP ADQ'!G:G,'EMP ADQ'!M:M,AR56,'EMP ADQ'!D:D,'EMP ADQ'!$Y$12,'EMP ADQ'!J:J,$BE$44)</f>
        <v>0</v>
      </c>
      <c r="AW56" s="388">
        <f>SUMIFS('EMP ADQ'!G:G,'EMP ADQ'!M:M,AR56,'EMP ADQ'!D:D,'EMP ADQ'!$Y$13,'EMP ADQ'!J:J,$BE$44)</f>
        <v>0</v>
      </c>
      <c r="AX56" s="388">
        <f>SUMIFS('EMP CON'!G:G,'EMP CON'!M:M,'14'!AR56,'EMP CON'!D:D,'EMP CON'!$Y$12,'EMP CON'!J:J,$BE$44)</f>
        <v>0</v>
      </c>
      <c r="AY56" s="388">
        <f>SUMIFS('EMP CON'!G:G,'EMP CON'!M:M,'14'!AR56,'EMP CON'!D:D,'EMP CON'!$Y$13,'EMP CON'!J:J,$BE$44)</f>
        <v>0</v>
      </c>
      <c r="AZ56" s="388">
        <f>SUMIFS('PG CAR'!H:H,'PG CAR'!N:N,'14'!AR56,'PG CAR'!U:U,$BE$44)</f>
        <v>0</v>
      </c>
      <c r="BA56" s="388">
        <f>SUMIFS(TRANS!F:F,TRANS!L:L,'14'!AR56,TRANS!P:P,$BE$44)</f>
        <v>0</v>
      </c>
      <c r="BB56" s="388">
        <f>SUMIFS(TRANS!F:F,TRANS!L:L,'14'!AR56,TRANS!P:P,$BE$44)</f>
        <v>0</v>
      </c>
      <c r="BD56" s="185"/>
      <c r="BE56" s="185"/>
      <c r="BF56" s="388"/>
      <c r="BG56" s="388"/>
      <c r="BH56" s="388"/>
      <c r="BI56" s="388"/>
      <c r="BJ56" s="388"/>
      <c r="BK56" s="388"/>
      <c r="BL56" s="388"/>
      <c r="BM56" s="388"/>
      <c r="BN56" s="388"/>
    </row>
    <row r="57" spans="2:66" x14ac:dyDescent="0.25">
      <c r="B57" s="67"/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/>
      <c r="AQ57" s="144"/>
      <c r="AR57" s="185">
        <v>2065</v>
      </c>
      <c r="AS57" s="388">
        <f t="shared" ca="1" si="1"/>
        <v>-41796.239999999976</v>
      </c>
      <c r="AT57" s="388">
        <f>SUMIFS(DES!F:F,DES!L:L,AR57,DES!S:S,$BE$44)</f>
        <v>0</v>
      </c>
      <c r="AU57" s="388">
        <f>SUMIFS(REC!F:F,REC!L:L,AR57,REC!S:S,$BE$44)</f>
        <v>0</v>
      </c>
      <c r="AV57" s="388">
        <f>SUMIFS('EMP ADQ'!G:G,'EMP ADQ'!M:M,AR57,'EMP ADQ'!D:D,'EMP ADQ'!$Y$12,'EMP ADQ'!J:J,$BE$44)</f>
        <v>0</v>
      </c>
      <c r="AW57" s="388">
        <f>SUMIFS('EMP ADQ'!G:G,'EMP ADQ'!M:M,AR57,'EMP ADQ'!D:D,'EMP ADQ'!$Y$13,'EMP ADQ'!J:J,$BE$44)</f>
        <v>0</v>
      </c>
      <c r="AX57" s="388">
        <f>SUMIFS('EMP CON'!G:G,'EMP CON'!M:M,'14'!AR57,'EMP CON'!D:D,'EMP CON'!$Y$12,'EMP CON'!J:J,$BE$44)</f>
        <v>0</v>
      </c>
      <c r="AY57" s="388">
        <f>SUMIFS('EMP CON'!G:G,'EMP CON'!M:M,'14'!AR57,'EMP CON'!D:D,'EMP CON'!$Y$13,'EMP CON'!J:J,$BE$44)</f>
        <v>0</v>
      </c>
      <c r="AZ57" s="388">
        <f>SUMIFS('PG CAR'!H:H,'PG CAR'!N:N,'14'!AR57,'PG CAR'!U:U,$BE$44)</f>
        <v>0</v>
      </c>
      <c r="BA57" s="388">
        <f>SUMIFS(TRANS!F:F,TRANS!L:L,'14'!AR57,TRANS!P:P,$BE$44)</f>
        <v>0</v>
      </c>
      <c r="BB57" s="388">
        <f>SUMIFS(TRANS!F:F,TRANS!L:L,'14'!AR57,TRANS!P:P,$BE$44)</f>
        <v>0</v>
      </c>
      <c r="BD57" s="185"/>
      <c r="BE57" s="185"/>
      <c r="BF57" s="388"/>
      <c r="BG57" s="388"/>
      <c r="BH57" s="388"/>
      <c r="BI57" s="388"/>
      <c r="BJ57" s="388"/>
      <c r="BK57" s="388"/>
      <c r="BL57" s="388"/>
      <c r="BM57" s="388"/>
      <c r="BN57" s="388"/>
    </row>
    <row r="58" spans="2:66" x14ac:dyDescent="0.25"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/>
      <c r="AH58" s="67"/>
      <c r="AI58" s="67"/>
      <c r="AJ58" s="67"/>
      <c r="AQ58" s="144"/>
      <c r="AR58" s="185">
        <v>2066</v>
      </c>
      <c r="AS58" s="388">
        <f t="shared" ca="1" si="1"/>
        <v>-41796.239999999976</v>
      </c>
      <c r="AT58" s="388">
        <f>SUMIFS(DES!F:F,DES!L:L,AR58,DES!S:S,$BE$44)</f>
        <v>0</v>
      </c>
      <c r="AU58" s="388">
        <f>SUMIFS(REC!F:F,REC!L:L,AR58,REC!S:S,$BE$44)</f>
        <v>0</v>
      </c>
      <c r="AV58" s="388">
        <f>SUMIFS('EMP ADQ'!G:G,'EMP ADQ'!M:M,AR58,'EMP ADQ'!D:D,'EMP ADQ'!$Y$12,'EMP ADQ'!J:J,$BE$44)</f>
        <v>0</v>
      </c>
      <c r="AW58" s="388">
        <f>SUMIFS('EMP ADQ'!G:G,'EMP ADQ'!M:M,AR58,'EMP ADQ'!D:D,'EMP ADQ'!$Y$13,'EMP ADQ'!J:J,$BE$44)</f>
        <v>0</v>
      </c>
      <c r="AX58" s="388">
        <f>SUMIFS('EMP CON'!G:G,'EMP CON'!M:M,'14'!AR58,'EMP CON'!D:D,'EMP CON'!$Y$12,'EMP CON'!J:J,$BE$44)</f>
        <v>0</v>
      </c>
      <c r="AY58" s="388">
        <f>SUMIFS('EMP CON'!G:G,'EMP CON'!M:M,'14'!AR58,'EMP CON'!D:D,'EMP CON'!$Y$13,'EMP CON'!J:J,$BE$44)</f>
        <v>0</v>
      </c>
      <c r="AZ58" s="388">
        <f>SUMIFS('PG CAR'!H:H,'PG CAR'!N:N,'14'!AR58,'PG CAR'!U:U,$BE$44)</f>
        <v>0</v>
      </c>
      <c r="BA58" s="388">
        <f>SUMIFS(TRANS!F:F,TRANS!L:L,'14'!AR58,TRANS!P:P,$BE$44)</f>
        <v>0</v>
      </c>
      <c r="BB58" s="388">
        <f>SUMIFS(TRANS!F:F,TRANS!L:L,'14'!AR58,TRANS!P:P,$BE$44)</f>
        <v>0</v>
      </c>
      <c r="BD58" s="185"/>
      <c r="BE58" s="185"/>
      <c r="BF58" s="388"/>
      <c r="BG58" s="388"/>
      <c r="BH58" s="388"/>
      <c r="BI58" s="388"/>
      <c r="BJ58" s="388"/>
      <c r="BK58" s="388"/>
      <c r="BL58" s="388"/>
      <c r="BM58" s="388"/>
      <c r="BN58" s="388"/>
    </row>
    <row r="59" spans="2:66" x14ac:dyDescent="0.25"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Q59" s="144"/>
      <c r="AR59" s="185">
        <v>2067</v>
      </c>
      <c r="AS59" s="388">
        <f t="shared" ca="1" si="1"/>
        <v>-41796.239999999976</v>
      </c>
      <c r="AT59" s="388">
        <f>SUMIFS(DES!F:F,DES!L:L,AR59,DES!S:S,$BE$44)</f>
        <v>0</v>
      </c>
      <c r="AU59" s="388">
        <f>SUMIFS(REC!F:F,REC!L:L,AR59,REC!S:S,$BE$44)</f>
        <v>0</v>
      </c>
      <c r="AV59" s="388">
        <f>SUMIFS('EMP ADQ'!G:G,'EMP ADQ'!M:M,AR59,'EMP ADQ'!D:D,'EMP ADQ'!$Y$12,'EMP ADQ'!J:J,$BE$44)</f>
        <v>0</v>
      </c>
      <c r="AW59" s="388">
        <f>SUMIFS('EMP ADQ'!G:G,'EMP ADQ'!M:M,AR59,'EMP ADQ'!D:D,'EMP ADQ'!$Y$13,'EMP ADQ'!J:J,$BE$44)</f>
        <v>0</v>
      </c>
      <c r="AX59" s="388">
        <f>SUMIFS('EMP CON'!G:G,'EMP CON'!M:M,'14'!AR59,'EMP CON'!D:D,'EMP CON'!$Y$12,'EMP CON'!J:J,$BE$44)</f>
        <v>0</v>
      </c>
      <c r="AY59" s="388">
        <f>SUMIFS('EMP CON'!G:G,'EMP CON'!M:M,'14'!AR59,'EMP CON'!D:D,'EMP CON'!$Y$13,'EMP CON'!J:J,$BE$44)</f>
        <v>0</v>
      </c>
      <c r="AZ59" s="388">
        <f>SUMIFS('PG CAR'!H:H,'PG CAR'!N:N,'14'!AR59,'PG CAR'!U:U,$BE$44)</f>
        <v>0</v>
      </c>
      <c r="BA59" s="388">
        <f>SUMIFS(TRANS!F:F,TRANS!L:L,'14'!AR59,TRANS!P:P,$BE$44)</f>
        <v>0</v>
      </c>
      <c r="BB59" s="388">
        <f>SUMIFS(TRANS!F:F,TRANS!L:L,'14'!AR59,TRANS!P:P,$BE$44)</f>
        <v>0</v>
      </c>
      <c r="BD59" s="185"/>
      <c r="BE59" s="185"/>
      <c r="BF59" s="388"/>
      <c r="BG59" s="388"/>
      <c r="BH59" s="388"/>
      <c r="BI59" s="388"/>
      <c r="BJ59" s="388"/>
      <c r="BK59" s="388"/>
      <c r="BL59" s="388"/>
      <c r="BM59" s="388"/>
      <c r="BN59" s="388"/>
    </row>
    <row r="60" spans="2:66" x14ac:dyDescent="0.25">
      <c r="B60" s="67"/>
      <c r="C60" s="67"/>
      <c r="D60" s="67"/>
      <c r="E60" s="67"/>
      <c r="F60" s="67"/>
      <c r="G60" s="67"/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  <c r="AA60" s="67"/>
      <c r="AB60" s="67"/>
      <c r="AC60" s="67"/>
      <c r="AD60" s="67"/>
      <c r="AE60" s="67"/>
      <c r="AF60" s="67"/>
      <c r="AG60" s="67"/>
      <c r="AH60" s="67"/>
      <c r="AI60" s="67"/>
      <c r="AJ60" s="67"/>
      <c r="AQ60" s="144"/>
      <c r="AR60" s="185">
        <v>2068</v>
      </c>
      <c r="AS60" s="388">
        <f t="shared" ca="1" si="1"/>
        <v>-41796.239999999976</v>
      </c>
      <c r="AT60" s="388">
        <f>SUMIFS(DES!F:F,DES!L:L,AR60,DES!S:S,$BE$44)</f>
        <v>0</v>
      </c>
      <c r="AU60" s="388">
        <f>SUMIFS(REC!F:F,REC!L:L,AR60,REC!S:S,$BE$44)</f>
        <v>0</v>
      </c>
      <c r="AV60" s="388">
        <f>SUMIFS('EMP ADQ'!G:G,'EMP ADQ'!M:M,AR60,'EMP ADQ'!D:D,'EMP ADQ'!$Y$12,'EMP ADQ'!J:J,$BE$44)</f>
        <v>0</v>
      </c>
      <c r="AW60" s="388">
        <f>SUMIFS('EMP ADQ'!G:G,'EMP ADQ'!M:M,AR60,'EMP ADQ'!D:D,'EMP ADQ'!$Y$13,'EMP ADQ'!J:J,$BE$44)</f>
        <v>0</v>
      </c>
      <c r="AX60" s="388">
        <f>SUMIFS('EMP CON'!G:G,'EMP CON'!M:M,'14'!AR60,'EMP CON'!D:D,'EMP CON'!$Y$12,'EMP CON'!J:J,$BE$44)</f>
        <v>0</v>
      </c>
      <c r="AY60" s="388">
        <f>SUMIFS('EMP CON'!G:G,'EMP CON'!M:M,'14'!AR60,'EMP CON'!D:D,'EMP CON'!$Y$13,'EMP CON'!J:J,$BE$44)</f>
        <v>0</v>
      </c>
      <c r="AZ60" s="388">
        <f>SUMIFS('PG CAR'!H:H,'PG CAR'!N:N,'14'!AR60,'PG CAR'!U:U,$BE$44)</f>
        <v>0</v>
      </c>
      <c r="BA60" s="388">
        <f>SUMIFS(TRANS!F:F,TRANS!L:L,'14'!AR60,TRANS!P:P,$BE$44)</f>
        <v>0</v>
      </c>
      <c r="BB60" s="388">
        <f>SUMIFS(TRANS!F:F,TRANS!L:L,'14'!AR60,TRANS!P:P,$BE$44)</f>
        <v>0</v>
      </c>
      <c r="BD60" s="185"/>
      <c r="BE60" s="185"/>
      <c r="BF60" s="388"/>
      <c r="BG60" s="388"/>
      <c r="BH60" s="388"/>
      <c r="BI60" s="388"/>
      <c r="BJ60" s="388"/>
      <c r="BK60" s="388"/>
      <c r="BL60" s="388"/>
      <c r="BM60" s="388"/>
      <c r="BN60" s="388"/>
    </row>
    <row r="61" spans="2:66" x14ac:dyDescent="0.25">
      <c r="B61" s="67"/>
      <c r="C61" s="67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Q61" s="144"/>
    </row>
    <row r="62" spans="2:66" x14ac:dyDescent="0.25"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D62" s="67"/>
      <c r="AE62" s="67"/>
      <c r="AF62" s="67"/>
      <c r="AG62" s="67"/>
      <c r="AH62" s="67"/>
      <c r="AI62" s="67"/>
      <c r="AJ62" s="67"/>
      <c r="AQ62" s="144"/>
    </row>
    <row r="63" spans="2:66" x14ac:dyDescent="0.25"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Q63" s="144"/>
    </row>
    <row r="64" spans="2:66" x14ac:dyDescent="0.25"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Q64" s="144"/>
    </row>
    <row r="65" spans="2:43" x14ac:dyDescent="0.25"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D65" s="67"/>
      <c r="AE65" s="67"/>
      <c r="AF65" s="67"/>
      <c r="AG65" s="67"/>
      <c r="AH65" s="67"/>
      <c r="AI65" s="67"/>
      <c r="AJ65" s="67"/>
      <c r="AQ65" s="144"/>
    </row>
    <row r="66" spans="2:43" x14ac:dyDescent="0.25"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Q66" s="144"/>
    </row>
    <row r="67" spans="2:43" x14ac:dyDescent="0.25"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Q67" s="144"/>
    </row>
    <row r="68" spans="2:43" x14ac:dyDescent="0.25"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Q68" s="144"/>
    </row>
    <row r="69" spans="2:43" x14ac:dyDescent="0.25"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  <c r="AA69" s="67"/>
      <c r="AB69" s="67"/>
      <c r="AC69" s="67"/>
      <c r="AD69" s="67"/>
      <c r="AE69" s="67"/>
      <c r="AF69" s="67"/>
      <c r="AG69" s="67"/>
      <c r="AH69" s="67"/>
      <c r="AI69" s="67"/>
      <c r="AJ69" s="67"/>
      <c r="AQ69" s="144"/>
    </row>
    <row r="70" spans="2:43" x14ac:dyDescent="0.25"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  <c r="AA70" s="67"/>
      <c r="AB70" s="67"/>
      <c r="AC70" s="67"/>
      <c r="AD70" s="67"/>
      <c r="AE70" s="67"/>
      <c r="AF70" s="67"/>
      <c r="AG70" s="67"/>
      <c r="AH70" s="67"/>
      <c r="AI70" s="67"/>
      <c r="AJ70" s="67"/>
      <c r="AQ70" s="144"/>
    </row>
    <row r="71" spans="2:43" x14ac:dyDescent="0.25"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  <c r="AA71" s="67"/>
      <c r="AB71" s="67"/>
      <c r="AC71" s="67"/>
      <c r="AD71" s="67"/>
      <c r="AE71" s="67"/>
      <c r="AF71" s="67"/>
      <c r="AG71" s="67"/>
      <c r="AH71" s="67"/>
      <c r="AI71" s="67"/>
      <c r="AJ71" s="67"/>
    </row>
    <row r="72" spans="2:43" x14ac:dyDescent="0.25"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  <c r="AA72" s="67"/>
      <c r="AB72" s="67"/>
      <c r="AC72" s="67"/>
      <c r="AD72" s="67"/>
      <c r="AE72" s="67"/>
      <c r="AF72" s="67"/>
      <c r="AG72" s="67"/>
      <c r="AH72" s="67"/>
      <c r="AI72" s="67"/>
      <c r="AJ72" s="67"/>
    </row>
    <row r="73" spans="2:43" x14ac:dyDescent="0.25"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  <c r="AE73" s="67"/>
      <c r="AF73" s="67"/>
      <c r="AG73" s="67"/>
      <c r="AH73" s="67"/>
      <c r="AI73" s="67"/>
      <c r="AJ73" s="67"/>
    </row>
    <row r="74" spans="2:43" x14ac:dyDescent="0.25"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D74" s="67"/>
      <c r="AE74" s="67"/>
      <c r="AF74" s="67"/>
      <c r="AG74" s="67"/>
      <c r="AH74" s="67"/>
      <c r="AI74" s="67"/>
      <c r="AJ74" s="67"/>
    </row>
    <row r="75" spans="2:43" x14ac:dyDescent="0.25"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  <c r="AA75" s="67"/>
      <c r="AB75" s="67"/>
      <c r="AC75" s="67"/>
      <c r="AD75" s="67"/>
      <c r="AE75" s="67"/>
      <c r="AF75" s="67"/>
      <c r="AG75" s="67"/>
      <c r="AH75" s="67"/>
      <c r="AI75" s="67"/>
      <c r="AJ75" s="67"/>
    </row>
    <row r="76" spans="2:43" x14ac:dyDescent="0.25"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  <c r="AA76" s="67"/>
      <c r="AB76" s="67"/>
      <c r="AC76" s="67"/>
      <c r="AD76" s="67"/>
      <c r="AE76" s="67"/>
      <c r="AF76" s="67"/>
      <c r="AG76" s="67"/>
      <c r="AH76" s="67"/>
      <c r="AI76" s="67"/>
      <c r="AJ76" s="67"/>
    </row>
    <row r="77" spans="2:43" x14ac:dyDescent="0.25">
      <c r="B77" s="67"/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  <c r="AA77" s="67"/>
      <c r="AB77" s="67"/>
      <c r="AC77" s="67"/>
      <c r="AD77" s="67"/>
      <c r="AE77" s="67"/>
      <c r="AF77" s="67"/>
      <c r="AG77" s="67"/>
      <c r="AH77" s="67"/>
      <c r="AI77" s="67"/>
      <c r="AJ77" s="67"/>
    </row>
    <row r="78" spans="2:43" x14ac:dyDescent="0.25"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67"/>
      <c r="AE78" s="67"/>
      <c r="AF78" s="67"/>
      <c r="AG78" s="67"/>
      <c r="AH78" s="67"/>
      <c r="AI78" s="67"/>
      <c r="AJ78" s="67"/>
    </row>
    <row r="79" spans="2:43" x14ac:dyDescent="0.25"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  <c r="AA79" s="67"/>
      <c r="AB79" s="67"/>
      <c r="AC79" s="67"/>
      <c r="AD79" s="67"/>
      <c r="AE79" s="67"/>
      <c r="AF79" s="67"/>
      <c r="AG79" s="67"/>
      <c r="AH79" s="67"/>
      <c r="AI79" s="67"/>
      <c r="AJ79" s="67"/>
    </row>
    <row r="80" spans="2:43" x14ac:dyDescent="0.25"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67"/>
      <c r="AG80" s="67"/>
      <c r="AH80" s="67"/>
      <c r="AI80" s="67"/>
      <c r="AJ80" s="67"/>
    </row>
    <row r="81" spans="2:36" x14ac:dyDescent="0.25"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7"/>
      <c r="AE81" s="67"/>
      <c r="AF81" s="67"/>
      <c r="AG81" s="67"/>
      <c r="AH81" s="67"/>
      <c r="AI81" s="67"/>
      <c r="AJ81" s="67"/>
    </row>
    <row r="82" spans="2:36" x14ac:dyDescent="0.25"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A82" s="67"/>
      <c r="AB82" s="67"/>
      <c r="AC82" s="67"/>
      <c r="AD82" s="67"/>
      <c r="AE82" s="67"/>
      <c r="AF82" s="67"/>
      <c r="AG82" s="67"/>
      <c r="AH82" s="67"/>
      <c r="AI82" s="67"/>
      <c r="AJ82" s="67"/>
    </row>
    <row r="83" spans="2:36" x14ac:dyDescent="0.25">
      <c r="B83" s="67"/>
      <c r="C83" s="67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7"/>
      <c r="AH83" s="67"/>
      <c r="AI83" s="67"/>
      <c r="AJ83" s="67"/>
    </row>
    <row r="84" spans="2:36" x14ac:dyDescent="0.25">
      <c r="B84" s="67"/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7"/>
      <c r="AH84" s="67"/>
      <c r="AI84" s="67"/>
      <c r="AJ84" s="67"/>
    </row>
    <row r="85" spans="2:36" x14ac:dyDescent="0.25"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  <c r="AA85" s="67"/>
      <c r="AB85" s="67"/>
      <c r="AC85" s="67"/>
      <c r="AD85" s="67"/>
      <c r="AE85" s="67"/>
      <c r="AF85" s="67"/>
      <c r="AG85" s="67"/>
      <c r="AH85" s="67"/>
      <c r="AI85" s="67"/>
      <c r="AJ85" s="67"/>
    </row>
    <row r="86" spans="2:36" x14ac:dyDescent="0.25">
      <c r="B86" s="67"/>
      <c r="C86" s="67"/>
      <c r="D86" s="67"/>
      <c r="E86" s="67"/>
      <c r="F86" s="67"/>
      <c r="G86" s="67"/>
      <c r="H86" s="67"/>
      <c r="I86" s="67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67"/>
      <c r="AA86" s="67"/>
      <c r="AB86" s="67"/>
      <c r="AC86" s="67"/>
      <c r="AD86" s="67"/>
      <c r="AE86" s="67"/>
      <c r="AF86" s="67"/>
      <c r="AG86" s="67"/>
      <c r="AH86" s="67"/>
      <c r="AI86" s="67"/>
      <c r="AJ86" s="67"/>
    </row>
    <row r="87" spans="2:36" x14ac:dyDescent="0.25"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67"/>
      <c r="AA87" s="67"/>
      <c r="AB87" s="67"/>
      <c r="AC87" s="67"/>
      <c r="AD87" s="67"/>
      <c r="AE87" s="67"/>
      <c r="AF87" s="67"/>
      <c r="AG87" s="67"/>
      <c r="AH87" s="67"/>
      <c r="AI87" s="67"/>
      <c r="AJ87" s="67"/>
    </row>
    <row r="88" spans="2:36" x14ac:dyDescent="0.25"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  <c r="AG88" s="67"/>
      <c r="AH88" s="67"/>
      <c r="AI88" s="67"/>
      <c r="AJ88" s="67"/>
    </row>
    <row r="89" spans="2:36" x14ac:dyDescent="0.25"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  <c r="AA89" s="67"/>
      <c r="AB89" s="67"/>
      <c r="AC89" s="67"/>
      <c r="AD89" s="67"/>
      <c r="AE89" s="67"/>
      <c r="AF89" s="67"/>
      <c r="AG89" s="67"/>
      <c r="AH89" s="67"/>
      <c r="AI89" s="67"/>
      <c r="AJ89" s="67"/>
    </row>
    <row r="90" spans="2:36" x14ac:dyDescent="0.25"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  <c r="AA90" s="67"/>
      <c r="AB90" s="67"/>
      <c r="AC90" s="67"/>
      <c r="AD90" s="67"/>
      <c r="AE90" s="67"/>
      <c r="AF90" s="67"/>
      <c r="AG90" s="67"/>
      <c r="AH90" s="67"/>
      <c r="AI90" s="67"/>
      <c r="AJ90" s="67"/>
    </row>
    <row r="91" spans="2:36" x14ac:dyDescent="0.25"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  <c r="AA91" s="67"/>
      <c r="AB91" s="67"/>
      <c r="AC91" s="67"/>
      <c r="AD91" s="67"/>
      <c r="AE91" s="67"/>
      <c r="AF91" s="67"/>
      <c r="AG91" s="67"/>
      <c r="AH91" s="67"/>
      <c r="AI91" s="67"/>
      <c r="AJ91" s="67"/>
    </row>
    <row r="92" spans="2:36" x14ac:dyDescent="0.25"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67"/>
      <c r="AA92" s="67"/>
      <c r="AB92" s="67"/>
      <c r="AC92" s="67"/>
      <c r="AD92" s="67"/>
      <c r="AE92" s="67"/>
      <c r="AF92" s="67"/>
      <c r="AG92" s="67"/>
      <c r="AH92" s="67"/>
      <c r="AI92" s="67"/>
      <c r="AJ92" s="67"/>
    </row>
    <row r="93" spans="2:36" x14ac:dyDescent="0.25"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  <c r="P93" s="67"/>
      <c r="Q93" s="67"/>
      <c r="R93" s="67"/>
      <c r="S93" s="67"/>
      <c r="T93" s="67"/>
      <c r="U93" s="67"/>
      <c r="V93" s="67"/>
      <c r="W93" s="67"/>
      <c r="X93" s="67"/>
      <c r="Y93" s="67"/>
      <c r="Z93" s="67"/>
      <c r="AA93" s="67"/>
      <c r="AB93" s="67"/>
      <c r="AC93" s="67"/>
      <c r="AD93" s="67"/>
      <c r="AE93" s="67"/>
      <c r="AF93" s="67"/>
      <c r="AG93" s="67"/>
      <c r="AH93" s="67"/>
      <c r="AI93" s="67"/>
      <c r="AJ93" s="67"/>
    </row>
    <row r="94" spans="2:36" x14ac:dyDescent="0.25">
      <c r="B94" s="67"/>
      <c r="C94" s="67"/>
      <c r="D94" s="67"/>
      <c r="E94" s="67"/>
      <c r="F94" s="67"/>
      <c r="G94" s="67"/>
      <c r="H94" s="67"/>
      <c r="I94" s="67"/>
      <c r="J94" s="67"/>
      <c r="K94" s="67"/>
      <c r="L94" s="67"/>
      <c r="M94" s="67"/>
      <c r="N94" s="67"/>
      <c r="O94" s="67"/>
      <c r="P94" s="67"/>
      <c r="Q94" s="67"/>
      <c r="R94" s="67"/>
      <c r="S94" s="67"/>
      <c r="T94" s="67"/>
      <c r="U94" s="67"/>
      <c r="V94" s="67"/>
      <c r="W94" s="67"/>
      <c r="X94" s="67"/>
      <c r="Y94" s="67"/>
      <c r="Z94" s="67"/>
      <c r="AA94" s="67"/>
      <c r="AB94" s="67"/>
      <c r="AC94" s="67"/>
      <c r="AD94" s="67"/>
      <c r="AE94" s="67"/>
      <c r="AF94" s="67"/>
      <c r="AG94" s="67"/>
      <c r="AH94" s="67"/>
      <c r="AI94" s="67"/>
      <c r="AJ94" s="67"/>
    </row>
    <row r="95" spans="2:36" x14ac:dyDescent="0.25">
      <c r="B95" s="67"/>
      <c r="C95" s="67"/>
      <c r="D95" s="67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/>
      <c r="W95" s="67"/>
      <c r="X95" s="67"/>
      <c r="Y95" s="67"/>
      <c r="Z95" s="67"/>
      <c r="AA95" s="67"/>
      <c r="AB95" s="67"/>
      <c r="AC95" s="67"/>
      <c r="AD95" s="67"/>
      <c r="AE95" s="67"/>
      <c r="AF95" s="67"/>
      <c r="AG95" s="67"/>
      <c r="AH95" s="67"/>
      <c r="AI95" s="67"/>
      <c r="AJ95" s="67"/>
    </row>
    <row r="96" spans="2:36" x14ac:dyDescent="0.25">
      <c r="B96" s="67"/>
      <c r="C96" s="67"/>
      <c r="D96" s="67"/>
      <c r="E96" s="67"/>
      <c r="F96" s="67"/>
      <c r="G96" s="67"/>
      <c r="H96" s="67"/>
      <c r="I96" s="67"/>
      <c r="J96" s="67"/>
      <c r="K96" s="67"/>
      <c r="L96" s="67"/>
      <c r="M96" s="67"/>
      <c r="N96" s="67"/>
      <c r="O96" s="67"/>
      <c r="P96" s="67"/>
      <c r="Q96" s="67"/>
      <c r="R96" s="67"/>
      <c r="S96" s="67"/>
      <c r="T96" s="67"/>
      <c r="U96" s="67"/>
      <c r="V96" s="67"/>
      <c r="W96" s="67"/>
      <c r="X96" s="67"/>
      <c r="Y96" s="67"/>
      <c r="Z96" s="67"/>
      <c r="AA96" s="67"/>
      <c r="AB96" s="67"/>
      <c r="AC96" s="67"/>
      <c r="AD96" s="67"/>
      <c r="AE96" s="67"/>
      <c r="AF96" s="67"/>
      <c r="AG96" s="67"/>
      <c r="AH96" s="67"/>
      <c r="AI96" s="67"/>
      <c r="AJ96" s="67"/>
    </row>
    <row r="97" spans="2:36" x14ac:dyDescent="0.25">
      <c r="B97" s="67"/>
      <c r="C97" s="67"/>
      <c r="D97" s="67"/>
      <c r="E97" s="67"/>
      <c r="F97" s="67"/>
      <c r="G97" s="67"/>
      <c r="H97" s="67"/>
      <c r="I97" s="67"/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  <c r="AA97" s="67"/>
      <c r="AB97" s="67"/>
      <c r="AC97" s="67"/>
      <c r="AD97" s="67"/>
      <c r="AE97" s="67"/>
      <c r="AF97" s="67"/>
      <c r="AG97" s="67"/>
      <c r="AH97" s="67"/>
      <c r="AI97" s="67"/>
      <c r="AJ97" s="67"/>
    </row>
    <row r="98" spans="2:36" x14ac:dyDescent="0.25">
      <c r="B98" s="67"/>
      <c r="C98" s="67"/>
      <c r="D98" s="67"/>
      <c r="E98" s="67"/>
      <c r="F98" s="67"/>
      <c r="G98" s="67"/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/>
      <c r="W98" s="67"/>
      <c r="X98" s="67"/>
      <c r="Y98" s="67"/>
      <c r="Z98" s="67"/>
      <c r="AA98" s="67"/>
      <c r="AB98" s="67"/>
      <c r="AC98" s="67"/>
      <c r="AD98" s="67"/>
      <c r="AE98" s="67"/>
      <c r="AF98" s="67"/>
      <c r="AG98" s="67"/>
      <c r="AH98" s="67"/>
      <c r="AI98" s="67"/>
      <c r="AJ98" s="67"/>
    </row>
    <row r="99" spans="2:36" x14ac:dyDescent="0.25">
      <c r="B99" s="67"/>
      <c r="C99" s="67"/>
      <c r="D99" s="67"/>
      <c r="E99" s="67"/>
      <c r="F99" s="67"/>
      <c r="G99" s="67"/>
      <c r="H99" s="67"/>
      <c r="I99" s="67"/>
      <c r="J99" s="67"/>
      <c r="K99" s="67"/>
      <c r="L99" s="67"/>
      <c r="M99" s="67"/>
      <c r="N99" s="67"/>
      <c r="O99" s="67"/>
      <c r="P99" s="67"/>
      <c r="Q99" s="67"/>
      <c r="R99" s="67"/>
      <c r="S99" s="67"/>
      <c r="T99" s="67"/>
      <c r="U99" s="67"/>
      <c r="V99" s="67"/>
      <c r="W99" s="67"/>
      <c r="X99" s="67"/>
      <c r="Y99" s="67"/>
      <c r="Z99" s="67"/>
      <c r="AA99" s="67"/>
      <c r="AB99" s="67"/>
      <c r="AC99" s="67"/>
      <c r="AD99" s="67"/>
      <c r="AE99" s="67"/>
      <c r="AF99" s="67"/>
      <c r="AG99" s="67"/>
      <c r="AH99" s="67"/>
      <c r="AI99" s="67"/>
      <c r="AJ99" s="67"/>
    </row>
    <row r="100" spans="2:36" x14ac:dyDescent="0.25">
      <c r="B100" s="67"/>
      <c r="C100" s="67"/>
      <c r="D100" s="67"/>
      <c r="E100" s="67"/>
      <c r="F100" s="67"/>
      <c r="G100" s="67"/>
      <c r="H100" s="67"/>
      <c r="I100" s="67"/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/>
      <c r="W100" s="67"/>
      <c r="X100" s="67"/>
      <c r="Y100" s="67"/>
      <c r="Z100" s="67"/>
      <c r="AA100" s="67"/>
      <c r="AB100" s="67"/>
      <c r="AC100" s="67"/>
      <c r="AD100" s="67"/>
      <c r="AE100" s="67"/>
      <c r="AF100" s="67"/>
      <c r="AG100" s="67"/>
      <c r="AH100" s="67"/>
      <c r="AI100" s="67"/>
      <c r="AJ100" s="67"/>
    </row>
    <row r="101" spans="2:36" x14ac:dyDescent="0.25">
      <c r="B101" s="67"/>
      <c r="C101" s="67"/>
      <c r="D101" s="67"/>
      <c r="E101" s="67"/>
      <c r="F101" s="67"/>
      <c r="G101" s="67"/>
      <c r="H101" s="67"/>
      <c r="I101" s="67"/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/>
      <c r="W101" s="67"/>
      <c r="X101" s="67"/>
      <c r="Y101" s="67"/>
      <c r="Z101" s="67"/>
      <c r="AA101" s="67"/>
      <c r="AB101" s="67"/>
      <c r="AC101" s="67"/>
      <c r="AD101" s="67"/>
      <c r="AE101" s="67"/>
      <c r="AF101" s="67"/>
      <c r="AG101" s="67"/>
      <c r="AH101" s="67"/>
      <c r="AI101" s="67"/>
      <c r="AJ101" s="67"/>
    </row>
    <row r="102" spans="2:36" x14ac:dyDescent="0.25"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7"/>
      <c r="AH102" s="67"/>
      <c r="AI102" s="67"/>
      <c r="AJ102" s="67"/>
    </row>
    <row r="103" spans="2:36" x14ac:dyDescent="0.25"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67"/>
      <c r="Q103" s="67"/>
      <c r="R103" s="67"/>
      <c r="S103" s="67"/>
      <c r="T103" s="67"/>
      <c r="U103" s="67"/>
      <c r="V103" s="67"/>
      <c r="W103" s="67"/>
      <c r="X103" s="67"/>
      <c r="Y103" s="67"/>
      <c r="Z103" s="67"/>
      <c r="AA103" s="67"/>
      <c r="AB103" s="67"/>
      <c r="AC103" s="67"/>
      <c r="AD103" s="67"/>
      <c r="AE103" s="67"/>
      <c r="AF103" s="67"/>
      <c r="AG103" s="67"/>
      <c r="AH103" s="67"/>
      <c r="AI103" s="67"/>
      <c r="AJ103" s="67"/>
    </row>
    <row r="104" spans="2:36" x14ac:dyDescent="0.25"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7"/>
      <c r="R104" s="67"/>
      <c r="S104" s="67"/>
      <c r="T104" s="67"/>
      <c r="U104" s="67"/>
      <c r="V104" s="67"/>
      <c r="W104" s="67"/>
      <c r="X104" s="67"/>
      <c r="Y104" s="67"/>
      <c r="Z104" s="67"/>
      <c r="AA104" s="67"/>
      <c r="AB104" s="67"/>
      <c r="AC104" s="67"/>
      <c r="AD104" s="67"/>
      <c r="AE104" s="67"/>
      <c r="AF104" s="67"/>
      <c r="AG104" s="67"/>
      <c r="AH104" s="67"/>
      <c r="AI104" s="67"/>
      <c r="AJ104" s="67"/>
    </row>
    <row r="105" spans="2:36" x14ac:dyDescent="0.25"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67"/>
      <c r="M105" s="67"/>
      <c r="N105" s="67"/>
      <c r="O105" s="67"/>
      <c r="P105" s="67"/>
      <c r="Q105" s="67"/>
      <c r="R105" s="67"/>
      <c r="S105" s="67"/>
      <c r="T105" s="67"/>
      <c r="U105" s="67"/>
      <c r="V105" s="67"/>
      <c r="W105" s="67"/>
      <c r="X105" s="67"/>
      <c r="Y105" s="67"/>
      <c r="Z105" s="67"/>
      <c r="AA105" s="67"/>
      <c r="AB105" s="67"/>
      <c r="AC105" s="67"/>
      <c r="AD105" s="67"/>
      <c r="AE105" s="67"/>
      <c r="AF105" s="67"/>
      <c r="AG105" s="67"/>
      <c r="AH105" s="67"/>
      <c r="AI105" s="67"/>
      <c r="AJ105" s="67"/>
    </row>
    <row r="106" spans="2:36" x14ac:dyDescent="0.25"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67"/>
      <c r="M106" s="67"/>
      <c r="N106" s="67"/>
      <c r="O106" s="67"/>
      <c r="P106" s="67"/>
      <c r="Q106" s="67"/>
      <c r="R106" s="67"/>
      <c r="S106" s="67"/>
      <c r="T106" s="67"/>
      <c r="U106" s="67"/>
      <c r="V106" s="67"/>
      <c r="W106" s="67"/>
      <c r="X106" s="67"/>
      <c r="Y106" s="67"/>
      <c r="Z106" s="67"/>
      <c r="AA106" s="67"/>
      <c r="AB106" s="67"/>
      <c r="AC106" s="67"/>
      <c r="AD106" s="67"/>
      <c r="AE106" s="67"/>
      <c r="AF106" s="67"/>
      <c r="AG106" s="67"/>
      <c r="AH106" s="67"/>
      <c r="AI106" s="67"/>
      <c r="AJ106" s="67"/>
    </row>
    <row r="107" spans="2:36" x14ac:dyDescent="0.25"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7"/>
      <c r="AG107" s="67"/>
      <c r="AH107" s="67"/>
      <c r="AI107" s="67"/>
      <c r="AJ107" s="67"/>
    </row>
    <row r="108" spans="2:36" x14ac:dyDescent="0.25"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  <c r="AD108" s="67"/>
      <c r="AE108" s="67"/>
      <c r="AF108" s="67"/>
      <c r="AG108" s="67"/>
      <c r="AH108" s="67"/>
      <c r="AI108" s="67"/>
      <c r="AJ108" s="67"/>
    </row>
    <row r="109" spans="2:36" x14ac:dyDescent="0.25"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  <c r="AD109" s="67"/>
      <c r="AE109" s="67"/>
      <c r="AF109" s="67"/>
      <c r="AG109" s="67"/>
      <c r="AH109" s="67"/>
      <c r="AI109" s="67"/>
      <c r="AJ109" s="67"/>
    </row>
    <row r="110" spans="2:36" x14ac:dyDescent="0.25"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67"/>
      <c r="AE110" s="67"/>
      <c r="AF110" s="67"/>
      <c r="AG110" s="67"/>
      <c r="AH110" s="67"/>
      <c r="AI110" s="67"/>
      <c r="AJ110" s="67"/>
    </row>
    <row r="111" spans="2:36" x14ac:dyDescent="0.25"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/>
      <c r="W111" s="67"/>
      <c r="X111" s="67"/>
      <c r="Y111" s="67"/>
      <c r="Z111" s="67"/>
      <c r="AA111" s="67"/>
      <c r="AB111" s="67"/>
      <c r="AC111" s="67"/>
      <c r="AD111" s="67"/>
      <c r="AE111" s="67"/>
      <c r="AF111" s="67"/>
      <c r="AG111" s="67"/>
      <c r="AH111" s="67"/>
      <c r="AI111" s="67"/>
      <c r="AJ111" s="67"/>
    </row>
    <row r="112" spans="2:36" x14ac:dyDescent="0.25"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  <c r="AA112" s="67"/>
      <c r="AB112" s="67"/>
      <c r="AC112" s="67"/>
      <c r="AD112" s="67"/>
      <c r="AE112" s="67"/>
      <c r="AF112" s="67"/>
      <c r="AG112" s="67"/>
      <c r="AH112" s="67"/>
      <c r="AI112" s="67"/>
      <c r="AJ112" s="67"/>
    </row>
    <row r="113" spans="2:36" x14ac:dyDescent="0.25"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67"/>
      <c r="M113" s="67"/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  <c r="AA113" s="67"/>
      <c r="AB113" s="67"/>
      <c r="AC113" s="67"/>
      <c r="AD113" s="67"/>
      <c r="AE113" s="67"/>
      <c r="AF113" s="67"/>
      <c r="AG113" s="67"/>
      <c r="AH113" s="67"/>
      <c r="AI113" s="67"/>
      <c r="AJ113" s="67"/>
    </row>
    <row r="114" spans="2:36" x14ac:dyDescent="0.25"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7"/>
      <c r="AG114" s="67"/>
      <c r="AH114" s="67"/>
      <c r="AI114" s="67"/>
      <c r="AJ114" s="67"/>
    </row>
    <row r="115" spans="2:36" x14ac:dyDescent="0.25"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67"/>
      <c r="M115" s="67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7"/>
      <c r="AH115" s="67"/>
      <c r="AI115" s="67"/>
      <c r="AJ115" s="67"/>
    </row>
    <row r="116" spans="2:36" x14ac:dyDescent="0.25"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67"/>
      <c r="M116" s="67"/>
      <c r="N116" s="67"/>
      <c r="O116" s="67"/>
      <c r="P116" s="67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  <c r="AF116" s="67"/>
      <c r="AG116" s="67"/>
      <c r="AH116" s="67"/>
      <c r="AI116" s="67"/>
      <c r="AJ116" s="67"/>
    </row>
    <row r="117" spans="2:36" x14ac:dyDescent="0.25"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67"/>
      <c r="M117" s="67"/>
      <c r="N117" s="67"/>
      <c r="O117" s="67"/>
      <c r="P117" s="67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  <c r="AF117" s="67"/>
      <c r="AG117" s="67"/>
      <c r="AH117" s="67"/>
      <c r="AI117" s="67"/>
      <c r="AJ117" s="67"/>
    </row>
    <row r="118" spans="2:36" x14ac:dyDescent="0.25"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67"/>
      <c r="M118" s="67"/>
      <c r="N118" s="67"/>
      <c r="O118" s="67"/>
      <c r="P118" s="67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  <c r="AF118" s="67"/>
      <c r="AG118" s="67"/>
      <c r="AH118" s="67"/>
      <c r="AI118" s="67"/>
      <c r="AJ118" s="67"/>
    </row>
    <row r="119" spans="2:36" x14ac:dyDescent="0.25"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  <c r="AF119" s="67"/>
      <c r="AG119" s="67"/>
      <c r="AH119" s="67"/>
      <c r="AI119" s="67"/>
      <c r="AJ119" s="67"/>
    </row>
    <row r="120" spans="2:36" x14ac:dyDescent="0.25"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67"/>
      <c r="AE120" s="67"/>
      <c r="AF120" s="67"/>
      <c r="AG120" s="67"/>
      <c r="AH120" s="67"/>
      <c r="AI120" s="67"/>
      <c r="AJ120" s="67"/>
    </row>
    <row r="121" spans="2:36" x14ac:dyDescent="0.25"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  <c r="AF121" s="67"/>
      <c r="AG121" s="67"/>
      <c r="AH121" s="67"/>
      <c r="AI121" s="67"/>
      <c r="AJ121" s="67"/>
    </row>
    <row r="122" spans="2:36" x14ac:dyDescent="0.25"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67"/>
      <c r="M122" s="67"/>
      <c r="N122" s="67"/>
      <c r="O122" s="67"/>
      <c r="P122" s="67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67"/>
      <c r="AE122" s="67"/>
      <c r="AF122" s="67"/>
      <c r="AG122" s="67"/>
      <c r="AH122" s="67"/>
      <c r="AI122" s="67"/>
      <c r="AJ122" s="67"/>
    </row>
    <row r="123" spans="2:36" x14ac:dyDescent="0.25"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67"/>
      <c r="M123" s="67"/>
      <c r="N123" s="67"/>
      <c r="O123" s="67"/>
      <c r="P123" s="67"/>
      <c r="Q123" s="67"/>
      <c r="R123" s="67"/>
      <c r="S123" s="67"/>
      <c r="T123" s="67"/>
      <c r="U123" s="67"/>
      <c r="V123" s="67"/>
      <c r="W123" s="67"/>
      <c r="X123" s="67"/>
      <c r="Y123" s="67"/>
      <c r="Z123" s="67"/>
      <c r="AA123" s="67"/>
      <c r="AB123" s="67"/>
      <c r="AC123" s="67"/>
      <c r="AD123" s="67"/>
      <c r="AE123" s="67"/>
      <c r="AF123" s="67"/>
      <c r="AG123" s="67"/>
      <c r="AH123" s="67"/>
      <c r="AI123" s="67"/>
      <c r="AJ123" s="67"/>
    </row>
    <row r="124" spans="2:36" x14ac:dyDescent="0.25"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67"/>
      <c r="M124" s="67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67"/>
      <c r="AA124" s="67"/>
      <c r="AB124" s="67"/>
      <c r="AC124" s="67"/>
      <c r="AD124" s="67"/>
      <c r="AE124" s="67"/>
      <c r="AF124" s="67"/>
      <c r="AG124" s="67"/>
      <c r="AH124" s="67"/>
      <c r="AI124" s="67"/>
      <c r="AJ124" s="67"/>
    </row>
    <row r="125" spans="2:36" x14ac:dyDescent="0.25"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67"/>
      <c r="M125" s="67"/>
      <c r="N125" s="67"/>
      <c r="O125" s="67"/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67"/>
      <c r="AA125" s="67"/>
      <c r="AB125" s="67"/>
      <c r="AC125" s="67"/>
      <c r="AD125" s="67"/>
      <c r="AE125" s="67"/>
      <c r="AF125" s="67"/>
      <c r="AG125" s="67"/>
      <c r="AH125" s="67"/>
      <c r="AI125" s="67"/>
      <c r="AJ125" s="67"/>
    </row>
    <row r="126" spans="2:36" x14ac:dyDescent="0.25"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67"/>
      <c r="M126" s="67"/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  <c r="AA126" s="67"/>
      <c r="AB126" s="67"/>
      <c r="AC126" s="67"/>
      <c r="AD126" s="67"/>
      <c r="AE126" s="67"/>
      <c r="AF126" s="67"/>
      <c r="AG126" s="67"/>
      <c r="AH126" s="67"/>
      <c r="AI126" s="67"/>
      <c r="AJ126" s="67"/>
    </row>
    <row r="127" spans="2:36" x14ac:dyDescent="0.25"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67"/>
      <c r="M127" s="67"/>
      <c r="N127" s="67"/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  <c r="AA127" s="67"/>
      <c r="AB127" s="67"/>
      <c r="AC127" s="67"/>
      <c r="AD127" s="67"/>
      <c r="AE127" s="67"/>
      <c r="AF127" s="67"/>
      <c r="AG127" s="67"/>
      <c r="AH127" s="67"/>
      <c r="AI127" s="67"/>
      <c r="AJ127" s="67"/>
    </row>
    <row r="128" spans="2:36" x14ac:dyDescent="0.25"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  <c r="AA128" s="67"/>
      <c r="AB128" s="67"/>
      <c r="AC128" s="67"/>
      <c r="AD128" s="67"/>
      <c r="AE128" s="67"/>
      <c r="AF128" s="67"/>
      <c r="AG128" s="67"/>
      <c r="AH128" s="67"/>
      <c r="AI128" s="67"/>
      <c r="AJ128" s="67"/>
    </row>
    <row r="129" spans="2:36" x14ac:dyDescent="0.25"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L129" s="67"/>
      <c r="M129" s="67"/>
      <c r="N129" s="67"/>
      <c r="O129" s="67"/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  <c r="AA129" s="67"/>
      <c r="AB129" s="67"/>
      <c r="AC129" s="67"/>
      <c r="AD129" s="67"/>
      <c r="AE129" s="67"/>
      <c r="AF129" s="67"/>
      <c r="AG129" s="67"/>
      <c r="AH129" s="67"/>
      <c r="AI129" s="67"/>
      <c r="AJ129" s="67"/>
    </row>
    <row r="130" spans="2:36" x14ac:dyDescent="0.25"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L130" s="67"/>
      <c r="M130" s="67"/>
      <c r="N130" s="67"/>
      <c r="O130" s="67"/>
      <c r="P130" s="67"/>
      <c r="Q130" s="67"/>
      <c r="R130" s="67"/>
      <c r="S130" s="67"/>
      <c r="T130" s="67"/>
      <c r="U130" s="67"/>
      <c r="V130" s="67"/>
      <c r="W130" s="67"/>
      <c r="X130" s="67"/>
      <c r="Y130" s="67"/>
      <c r="Z130" s="67"/>
      <c r="AA130" s="67"/>
      <c r="AB130" s="67"/>
      <c r="AC130" s="67"/>
      <c r="AD130" s="67"/>
      <c r="AE130" s="67"/>
      <c r="AF130" s="67"/>
      <c r="AG130" s="67"/>
      <c r="AH130" s="67"/>
      <c r="AI130" s="67"/>
      <c r="AJ130" s="67"/>
    </row>
    <row r="131" spans="2:36" x14ac:dyDescent="0.25"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L131" s="67"/>
      <c r="M131" s="67"/>
      <c r="N131" s="67"/>
      <c r="O131" s="67"/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  <c r="AA131" s="67"/>
      <c r="AB131" s="67"/>
      <c r="AC131" s="67"/>
      <c r="AD131" s="67"/>
      <c r="AE131" s="67"/>
      <c r="AF131" s="67"/>
      <c r="AG131" s="67"/>
      <c r="AH131" s="67"/>
      <c r="AI131" s="67"/>
      <c r="AJ131" s="67"/>
    </row>
    <row r="132" spans="2:36" x14ac:dyDescent="0.25"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L132" s="67"/>
      <c r="M132" s="67"/>
      <c r="N132" s="67"/>
      <c r="O132" s="67"/>
      <c r="P132" s="67"/>
      <c r="Q132" s="67"/>
      <c r="R132" s="67"/>
      <c r="S132" s="67"/>
      <c r="T132" s="67"/>
      <c r="U132" s="67"/>
      <c r="V132" s="67"/>
      <c r="W132" s="67"/>
      <c r="X132" s="67"/>
      <c r="Y132" s="67"/>
      <c r="Z132" s="67"/>
      <c r="AA132" s="67"/>
      <c r="AB132" s="67"/>
      <c r="AC132" s="67"/>
      <c r="AD132" s="67"/>
      <c r="AE132" s="67"/>
      <c r="AF132" s="67"/>
      <c r="AG132" s="67"/>
      <c r="AH132" s="67"/>
      <c r="AI132" s="67"/>
      <c r="AJ132" s="67"/>
    </row>
    <row r="133" spans="2:36" x14ac:dyDescent="0.25"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L133" s="67"/>
      <c r="M133" s="67"/>
      <c r="N133" s="67"/>
      <c r="O133" s="67"/>
      <c r="P133" s="67"/>
      <c r="Q133" s="67"/>
      <c r="R133" s="67"/>
      <c r="S133" s="67"/>
      <c r="T133" s="67"/>
      <c r="U133" s="67"/>
      <c r="V133" s="67"/>
      <c r="W133" s="67"/>
      <c r="X133" s="67"/>
      <c r="Y133" s="67"/>
      <c r="Z133" s="67"/>
      <c r="AA133" s="67"/>
      <c r="AB133" s="67"/>
      <c r="AC133" s="67"/>
      <c r="AD133" s="67"/>
      <c r="AE133" s="67"/>
      <c r="AF133" s="67"/>
      <c r="AG133" s="67"/>
      <c r="AH133" s="67"/>
      <c r="AI133" s="67"/>
      <c r="AJ133" s="67"/>
    </row>
    <row r="134" spans="2:36" x14ac:dyDescent="0.25"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7"/>
      <c r="Y134" s="67"/>
      <c r="Z134" s="67"/>
      <c r="AA134" s="67"/>
      <c r="AB134" s="67"/>
      <c r="AC134" s="67"/>
      <c r="AD134" s="67"/>
      <c r="AE134" s="67"/>
      <c r="AF134" s="67"/>
      <c r="AG134" s="67"/>
      <c r="AH134" s="67"/>
      <c r="AI134" s="67"/>
      <c r="AJ134" s="67"/>
    </row>
    <row r="135" spans="2:36" x14ac:dyDescent="0.25"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L135" s="67"/>
      <c r="M135" s="67"/>
      <c r="N135" s="67"/>
      <c r="O135" s="67"/>
      <c r="P135" s="67"/>
      <c r="Q135" s="67"/>
      <c r="R135" s="67"/>
      <c r="S135" s="67"/>
      <c r="T135" s="67"/>
      <c r="U135" s="67"/>
      <c r="V135" s="67"/>
      <c r="W135" s="67"/>
      <c r="X135" s="67"/>
      <c r="Y135" s="67"/>
      <c r="Z135" s="67"/>
      <c r="AA135" s="67"/>
      <c r="AB135" s="67"/>
      <c r="AC135" s="67"/>
      <c r="AD135" s="67"/>
      <c r="AE135" s="67"/>
      <c r="AF135" s="67"/>
      <c r="AG135" s="67"/>
      <c r="AH135" s="67"/>
      <c r="AI135" s="67"/>
      <c r="AJ135" s="67"/>
    </row>
    <row r="136" spans="2:36" x14ac:dyDescent="0.25"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L136" s="67"/>
      <c r="M136" s="67"/>
      <c r="N136" s="67"/>
      <c r="O136" s="67"/>
      <c r="P136" s="67"/>
      <c r="Q136" s="67"/>
      <c r="R136" s="67"/>
      <c r="S136" s="67"/>
      <c r="T136" s="67"/>
      <c r="U136" s="67"/>
      <c r="V136" s="67"/>
      <c r="W136" s="67"/>
      <c r="X136" s="67"/>
      <c r="Y136" s="67"/>
      <c r="Z136" s="67"/>
      <c r="AA136" s="67"/>
      <c r="AB136" s="67"/>
      <c r="AC136" s="67"/>
      <c r="AD136" s="67"/>
      <c r="AE136" s="67"/>
      <c r="AF136" s="67"/>
      <c r="AG136" s="67"/>
      <c r="AH136" s="67"/>
      <c r="AI136" s="67"/>
      <c r="AJ136" s="67"/>
    </row>
    <row r="137" spans="2:36" x14ac:dyDescent="0.25"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L137" s="67"/>
      <c r="M137" s="67"/>
      <c r="N137" s="67"/>
      <c r="O137" s="67"/>
      <c r="P137" s="67"/>
      <c r="Q137" s="67"/>
      <c r="R137" s="67"/>
      <c r="S137" s="67"/>
      <c r="T137" s="67"/>
      <c r="U137" s="67"/>
      <c r="V137" s="67"/>
      <c r="W137" s="67"/>
      <c r="X137" s="67"/>
      <c r="Y137" s="67"/>
      <c r="Z137" s="67"/>
      <c r="AA137" s="67"/>
      <c r="AB137" s="67"/>
      <c r="AC137" s="67"/>
      <c r="AD137" s="67"/>
      <c r="AE137" s="67"/>
      <c r="AF137" s="67"/>
      <c r="AG137" s="67"/>
      <c r="AH137" s="67"/>
      <c r="AI137" s="67"/>
      <c r="AJ137" s="67"/>
    </row>
    <row r="138" spans="2:36" x14ac:dyDescent="0.25"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L138" s="67"/>
      <c r="M138" s="67"/>
      <c r="N138" s="67"/>
      <c r="O138" s="67"/>
      <c r="P138" s="67"/>
      <c r="Q138" s="67"/>
      <c r="R138" s="67"/>
      <c r="S138" s="67"/>
      <c r="T138" s="67"/>
      <c r="U138" s="67"/>
      <c r="V138" s="67"/>
      <c r="W138" s="67"/>
      <c r="X138" s="67"/>
      <c r="Y138" s="67"/>
      <c r="Z138" s="67"/>
      <c r="AA138" s="67"/>
      <c r="AB138" s="67"/>
      <c r="AC138" s="67"/>
      <c r="AD138" s="67"/>
      <c r="AE138" s="67"/>
      <c r="AF138" s="67"/>
      <c r="AG138" s="67"/>
      <c r="AH138" s="67"/>
      <c r="AI138" s="67"/>
      <c r="AJ138" s="67"/>
    </row>
    <row r="139" spans="2:36" x14ac:dyDescent="0.25"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L139" s="67"/>
      <c r="M139" s="67"/>
      <c r="N139" s="67"/>
      <c r="O139" s="67"/>
      <c r="P139" s="67"/>
      <c r="Q139" s="67"/>
      <c r="R139" s="67"/>
      <c r="S139" s="67"/>
      <c r="T139" s="67"/>
      <c r="U139" s="67"/>
      <c r="V139" s="67"/>
      <c r="W139" s="67"/>
      <c r="X139" s="67"/>
      <c r="Y139" s="67"/>
      <c r="Z139" s="67"/>
      <c r="AA139" s="67"/>
      <c r="AB139" s="67"/>
      <c r="AC139" s="67"/>
      <c r="AD139" s="67"/>
      <c r="AE139" s="67"/>
      <c r="AF139" s="67"/>
      <c r="AG139" s="67"/>
      <c r="AH139" s="67"/>
      <c r="AI139" s="67"/>
      <c r="AJ139" s="67"/>
    </row>
    <row r="140" spans="2:36" x14ac:dyDescent="0.25"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67"/>
      <c r="AE140" s="67"/>
      <c r="AF140" s="67"/>
      <c r="AG140" s="67"/>
      <c r="AH140" s="67"/>
      <c r="AI140" s="67"/>
      <c r="AJ140" s="67"/>
    </row>
    <row r="141" spans="2:36" x14ac:dyDescent="0.25"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L141" s="67"/>
      <c r="M141" s="67"/>
      <c r="N141" s="67"/>
      <c r="O141" s="67"/>
      <c r="P141" s="67"/>
      <c r="Q141" s="67"/>
      <c r="R141" s="67"/>
      <c r="S141" s="67"/>
      <c r="T141" s="67"/>
      <c r="U141" s="67"/>
      <c r="V141" s="67"/>
      <c r="W141" s="67"/>
      <c r="X141" s="67"/>
      <c r="Y141" s="67"/>
      <c r="Z141" s="67"/>
      <c r="AA141" s="67"/>
      <c r="AB141" s="67"/>
      <c r="AC141" s="67"/>
      <c r="AD141" s="67"/>
      <c r="AE141" s="67"/>
      <c r="AF141" s="67"/>
      <c r="AG141" s="67"/>
      <c r="AH141" s="67"/>
      <c r="AI141" s="67"/>
      <c r="AJ141" s="67"/>
    </row>
    <row r="142" spans="2:36" x14ac:dyDescent="0.25"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L142" s="67"/>
      <c r="M142" s="67"/>
      <c r="N142" s="67"/>
      <c r="O142" s="67"/>
      <c r="P142" s="67"/>
      <c r="Q142" s="67"/>
      <c r="R142" s="67"/>
      <c r="S142" s="67"/>
      <c r="T142" s="67"/>
      <c r="U142" s="67"/>
      <c r="V142" s="67"/>
      <c r="W142" s="67"/>
      <c r="X142" s="67"/>
      <c r="Y142" s="67"/>
      <c r="Z142" s="67"/>
      <c r="AA142" s="67"/>
      <c r="AB142" s="67"/>
      <c r="AC142" s="67"/>
      <c r="AD142" s="67"/>
      <c r="AE142" s="67"/>
      <c r="AF142" s="67"/>
      <c r="AG142" s="67"/>
      <c r="AH142" s="67"/>
      <c r="AI142" s="67"/>
      <c r="AJ142" s="67"/>
    </row>
    <row r="143" spans="2:36" x14ac:dyDescent="0.25"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L143" s="67"/>
      <c r="M143" s="67"/>
      <c r="N143" s="67"/>
      <c r="O143" s="67"/>
      <c r="P143" s="67"/>
      <c r="Q143" s="67"/>
      <c r="R143" s="67"/>
      <c r="S143" s="67"/>
      <c r="T143" s="67"/>
      <c r="U143" s="67"/>
      <c r="V143" s="67"/>
      <c r="W143" s="67"/>
      <c r="X143" s="67"/>
      <c r="Y143" s="67"/>
      <c r="Z143" s="67"/>
      <c r="AA143" s="67"/>
      <c r="AB143" s="67"/>
      <c r="AC143" s="67"/>
      <c r="AD143" s="67"/>
      <c r="AE143" s="67"/>
      <c r="AF143" s="67"/>
      <c r="AG143" s="67"/>
      <c r="AH143" s="67"/>
      <c r="AI143" s="67"/>
      <c r="AJ143" s="67"/>
    </row>
    <row r="144" spans="2:36" x14ac:dyDescent="0.25"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L144" s="67"/>
      <c r="M144" s="67"/>
      <c r="N144" s="67"/>
      <c r="O144" s="67"/>
      <c r="P144" s="67"/>
      <c r="Q144" s="67"/>
      <c r="R144" s="67"/>
      <c r="S144" s="67"/>
      <c r="T144" s="67"/>
      <c r="U144" s="67"/>
      <c r="V144" s="67"/>
      <c r="W144" s="67"/>
      <c r="X144" s="67"/>
      <c r="Y144" s="67"/>
      <c r="Z144" s="67"/>
      <c r="AA144" s="67"/>
      <c r="AB144" s="67"/>
      <c r="AC144" s="67"/>
      <c r="AD144" s="67"/>
      <c r="AE144" s="67"/>
      <c r="AF144" s="67"/>
      <c r="AG144" s="67"/>
      <c r="AH144" s="67"/>
      <c r="AI144" s="67"/>
      <c r="AJ144" s="67"/>
    </row>
    <row r="145" spans="2:36" x14ac:dyDescent="0.25"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L145" s="67"/>
      <c r="M145" s="67"/>
      <c r="N145" s="67"/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67"/>
      <c r="AA145" s="67"/>
      <c r="AB145" s="67"/>
      <c r="AC145" s="67"/>
      <c r="AD145" s="67"/>
      <c r="AE145" s="67"/>
      <c r="AF145" s="67"/>
      <c r="AG145" s="67"/>
      <c r="AH145" s="67"/>
      <c r="AI145" s="67"/>
      <c r="AJ145" s="67"/>
    </row>
    <row r="146" spans="2:36" x14ac:dyDescent="0.25"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L146" s="67"/>
      <c r="M146" s="67"/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67"/>
      <c r="AA146" s="67"/>
      <c r="AB146" s="67"/>
      <c r="AC146" s="67"/>
      <c r="AD146" s="67"/>
      <c r="AE146" s="67"/>
      <c r="AF146" s="67"/>
      <c r="AG146" s="67"/>
      <c r="AH146" s="67"/>
      <c r="AI146" s="67"/>
      <c r="AJ146" s="67"/>
    </row>
    <row r="147" spans="2:36" x14ac:dyDescent="0.25"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L147" s="67"/>
      <c r="M147" s="67"/>
      <c r="N147" s="67"/>
      <c r="O147" s="67"/>
      <c r="P147" s="67"/>
      <c r="Q147" s="67"/>
      <c r="R147" s="67"/>
      <c r="S147" s="67"/>
      <c r="T147" s="67"/>
      <c r="U147" s="67"/>
      <c r="V147" s="67"/>
      <c r="W147" s="67"/>
      <c r="X147" s="67"/>
      <c r="Y147" s="67"/>
      <c r="Z147" s="67"/>
      <c r="AA147" s="67"/>
      <c r="AB147" s="67"/>
      <c r="AC147" s="67"/>
      <c r="AD147" s="67"/>
      <c r="AE147" s="67"/>
      <c r="AF147" s="67"/>
      <c r="AG147" s="67"/>
      <c r="AH147" s="67"/>
      <c r="AI147" s="67"/>
      <c r="AJ147" s="67"/>
    </row>
    <row r="148" spans="2:36" x14ac:dyDescent="0.25"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67"/>
      <c r="AA148" s="67"/>
      <c r="AB148" s="67"/>
      <c r="AC148" s="67"/>
      <c r="AD148" s="67"/>
      <c r="AE148" s="67"/>
      <c r="AF148" s="67"/>
      <c r="AG148" s="67"/>
      <c r="AH148" s="67"/>
      <c r="AI148" s="67"/>
      <c r="AJ148" s="67"/>
    </row>
    <row r="149" spans="2:36" x14ac:dyDescent="0.25"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 s="67"/>
      <c r="S149" s="67"/>
      <c r="T149" s="67"/>
      <c r="U149" s="67"/>
      <c r="V149" s="67"/>
      <c r="W149" s="67"/>
      <c r="X149" s="67"/>
      <c r="Y149" s="67"/>
      <c r="Z149" s="67"/>
      <c r="AA149" s="67"/>
      <c r="AB149" s="67"/>
      <c r="AC149" s="67"/>
      <c r="AD149" s="67"/>
      <c r="AE149" s="67"/>
      <c r="AF149" s="67"/>
      <c r="AG149" s="67"/>
      <c r="AH149" s="67"/>
      <c r="AI149" s="67"/>
      <c r="AJ149" s="67"/>
    </row>
    <row r="150" spans="2:36" x14ac:dyDescent="0.25"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67"/>
      <c r="AE150" s="67"/>
      <c r="AF150" s="67"/>
      <c r="AG150" s="67"/>
      <c r="AH150" s="67"/>
      <c r="AI150" s="67"/>
      <c r="AJ150" s="67"/>
    </row>
    <row r="151" spans="2:36" x14ac:dyDescent="0.25"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  <c r="AA151" s="67"/>
      <c r="AB151" s="67"/>
      <c r="AC151" s="67"/>
      <c r="AD151" s="67"/>
      <c r="AE151" s="67"/>
      <c r="AF151" s="67"/>
      <c r="AG151" s="67"/>
      <c r="AH151" s="67"/>
      <c r="AI151" s="67"/>
      <c r="AJ151" s="67"/>
    </row>
    <row r="152" spans="2:36" x14ac:dyDescent="0.25"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67"/>
      <c r="Z152" s="67"/>
      <c r="AA152" s="67"/>
      <c r="AB152" s="67"/>
      <c r="AC152" s="67"/>
      <c r="AD152" s="67"/>
      <c r="AE152" s="67"/>
      <c r="AF152" s="67"/>
      <c r="AG152" s="67"/>
      <c r="AH152" s="67"/>
      <c r="AI152" s="67"/>
      <c r="AJ152" s="67"/>
    </row>
    <row r="153" spans="2:36" x14ac:dyDescent="0.25"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67"/>
      <c r="Z153" s="67"/>
      <c r="AA153" s="67"/>
      <c r="AB153" s="67"/>
      <c r="AC153" s="67"/>
      <c r="AD153" s="67"/>
      <c r="AE153" s="67"/>
      <c r="AF153" s="67"/>
      <c r="AG153" s="67"/>
      <c r="AH153" s="67"/>
      <c r="AI153" s="67"/>
      <c r="AJ153" s="67"/>
    </row>
    <row r="154" spans="2:36" x14ac:dyDescent="0.25"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67"/>
      <c r="Z154" s="67"/>
      <c r="AA154" s="67"/>
      <c r="AB154" s="67"/>
      <c r="AC154" s="67"/>
      <c r="AD154" s="67"/>
      <c r="AE154" s="67"/>
      <c r="AF154" s="67"/>
      <c r="AG154" s="67"/>
      <c r="AH154" s="67"/>
      <c r="AI154" s="67"/>
      <c r="AJ154" s="67"/>
    </row>
    <row r="155" spans="2:36" x14ac:dyDescent="0.25"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67"/>
      <c r="Z155" s="67"/>
      <c r="AA155" s="67"/>
      <c r="AB155" s="67"/>
      <c r="AC155" s="67"/>
      <c r="AD155" s="67"/>
      <c r="AE155" s="67"/>
      <c r="AF155" s="67"/>
      <c r="AG155" s="67"/>
      <c r="AH155" s="67"/>
      <c r="AI155" s="67"/>
      <c r="AJ155" s="67"/>
    </row>
    <row r="156" spans="2:36" x14ac:dyDescent="0.25"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67"/>
      <c r="Z156" s="67"/>
      <c r="AA156" s="67"/>
      <c r="AB156" s="67"/>
      <c r="AC156" s="67"/>
      <c r="AD156" s="67"/>
      <c r="AE156" s="67"/>
      <c r="AF156" s="67"/>
      <c r="AG156" s="67"/>
      <c r="AH156" s="67"/>
      <c r="AI156" s="67"/>
      <c r="AJ156" s="67"/>
    </row>
    <row r="157" spans="2:36" x14ac:dyDescent="0.25"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67"/>
      <c r="Z157" s="67"/>
      <c r="AA157" s="67"/>
      <c r="AB157" s="67"/>
      <c r="AC157" s="67"/>
      <c r="AD157" s="67"/>
      <c r="AE157" s="67"/>
      <c r="AF157" s="67"/>
      <c r="AG157" s="67"/>
      <c r="AH157" s="67"/>
      <c r="AI157" s="67"/>
      <c r="AJ157" s="67"/>
    </row>
    <row r="158" spans="2:36" x14ac:dyDescent="0.25"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67"/>
      <c r="Z158" s="67"/>
      <c r="AA158" s="67"/>
      <c r="AB158" s="67"/>
      <c r="AC158" s="67"/>
      <c r="AD158" s="67"/>
      <c r="AE158" s="67"/>
      <c r="AF158" s="67"/>
      <c r="AG158" s="67"/>
      <c r="AH158" s="67"/>
      <c r="AI158" s="67"/>
      <c r="AJ158" s="67"/>
    </row>
    <row r="159" spans="2:36" x14ac:dyDescent="0.25"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67"/>
      <c r="Z159" s="67"/>
      <c r="AA159" s="67"/>
      <c r="AB159" s="67"/>
      <c r="AC159" s="67"/>
      <c r="AD159" s="67"/>
      <c r="AE159" s="67"/>
      <c r="AF159" s="67"/>
      <c r="AG159" s="67"/>
      <c r="AH159" s="67"/>
      <c r="AI159" s="67"/>
      <c r="AJ159" s="67"/>
    </row>
    <row r="160" spans="2:36" x14ac:dyDescent="0.25"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67"/>
      <c r="M160" s="67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7"/>
      <c r="Y160" s="67"/>
      <c r="Z160" s="67"/>
      <c r="AA160" s="67"/>
      <c r="AB160" s="67"/>
      <c r="AC160" s="67"/>
      <c r="AD160" s="67"/>
      <c r="AE160" s="67"/>
      <c r="AF160" s="67"/>
      <c r="AG160" s="67"/>
      <c r="AH160" s="67"/>
      <c r="AI160" s="67"/>
      <c r="AJ160" s="67"/>
    </row>
    <row r="161" spans="2:36" x14ac:dyDescent="0.25"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67"/>
      <c r="AA161" s="67"/>
      <c r="AB161" s="67"/>
      <c r="AC161" s="67"/>
      <c r="AD161" s="67"/>
      <c r="AE161" s="67"/>
      <c r="AF161" s="67"/>
      <c r="AG161" s="67"/>
      <c r="AH161" s="67"/>
      <c r="AI161" s="67"/>
      <c r="AJ161" s="67"/>
    </row>
    <row r="162" spans="2:36" x14ac:dyDescent="0.25"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L162" s="67"/>
      <c r="M162" s="67"/>
      <c r="N162" s="67"/>
      <c r="O162" s="67"/>
      <c r="P162" s="67"/>
      <c r="Q162" s="67"/>
      <c r="R162" s="67"/>
      <c r="S162" s="67"/>
      <c r="T162" s="67"/>
      <c r="U162" s="67"/>
      <c r="V162" s="67"/>
      <c r="W162" s="67"/>
      <c r="X162" s="67"/>
      <c r="Y162" s="67"/>
      <c r="Z162" s="67"/>
      <c r="AA162" s="67"/>
      <c r="AB162" s="67"/>
      <c r="AC162" s="67"/>
      <c r="AD162" s="67"/>
      <c r="AE162" s="67"/>
      <c r="AF162" s="67"/>
      <c r="AG162" s="67"/>
      <c r="AH162" s="67"/>
      <c r="AI162" s="67"/>
      <c r="AJ162" s="67"/>
    </row>
    <row r="163" spans="2:36" x14ac:dyDescent="0.25"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L163" s="67"/>
      <c r="M163" s="67"/>
      <c r="N163" s="67"/>
      <c r="O163" s="67"/>
      <c r="P163" s="67"/>
      <c r="Q163" s="67"/>
      <c r="R163" s="67"/>
      <c r="S163" s="67"/>
      <c r="T163" s="67"/>
      <c r="U163" s="67"/>
      <c r="V163" s="67"/>
      <c r="W163" s="67"/>
      <c r="X163" s="67"/>
      <c r="Y163" s="67"/>
      <c r="Z163" s="67"/>
      <c r="AA163" s="67"/>
      <c r="AB163" s="67"/>
      <c r="AC163" s="67"/>
      <c r="AD163" s="67"/>
      <c r="AE163" s="67"/>
      <c r="AF163" s="67"/>
      <c r="AG163" s="67"/>
      <c r="AH163" s="67"/>
      <c r="AI163" s="67"/>
      <c r="AJ163" s="67"/>
    </row>
    <row r="164" spans="2:36" x14ac:dyDescent="0.25">
      <c r="B164" s="67"/>
      <c r="C164" s="67"/>
      <c r="D164" s="67"/>
      <c r="E164" s="67"/>
      <c r="F164" s="67"/>
      <c r="G164" s="67"/>
      <c r="H164" s="67"/>
      <c r="I164" s="67"/>
      <c r="J164" s="67"/>
      <c r="K164" s="67"/>
      <c r="L164" s="67"/>
      <c r="M164" s="67"/>
      <c r="N164" s="67"/>
      <c r="O164" s="67"/>
      <c r="P164" s="67"/>
      <c r="Q164" s="67"/>
      <c r="R164" s="67"/>
      <c r="S164" s="67"/>
      <c r="T164" s="67"/>
      <c r="U164" s="67"/>
      <c r="V164" s="67"/>
      <c r="W164" s="67"/>
      <c r="X164" s="67"/>
      <c r="Y164" s="67"/>
      <c r="Z164" s="67"/>
      <c r="AA164" s="67"/>
      <c r="AB164" s="67"/>
      <c r="AC164" s="67"/>
      <c r="AD164" s="67"/>
      <c r="AE164" s="67"/>
      <c r="AF164" s="67"/>
      <c r="AG164" s="67"/>
      <c r="AH164" s="67"/>
      <c r="AI164" s="67"/>
      <c r="AJ164" s="67"/>
    </row>
    <row r="165" spans="2:36" x14ac:dyDescent="0.25"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L165" s="67"/>
      <c r="M165" s="67"/>
      <c r="N165" s="67"/>
      <c r="O165" s="67"/>
      <c r="P165" s="67"/>
      <c r="Q165" s="67"/>
      <c r="R165" s="67"/>
      <c r="S165" s="67"/>
      <c r="T165" s="67"/>
      <c r="U165" s="67"/>
      <c r="V165" s="67"/>
      <c r="W165" s="67"/>
      <c r="X165" s="67"/>
      <c r="Y165" s="67"/>
      <c r="Z165" s="67"/>
      <c r="AA165" s="67"/>
      <c r="AB165" s="67"/>
      <c r="AC165" s="67"/>
      <c r="AD165" s="67"/>
      <c r="AE165" s="67"/>
      <c r="AF165" s="67"/>
      <c r="AG165" s="67"/>
      <c r="AH165" s="67"/>
      <c r="AI165" s="67"/>
      <c r="AJ165" s="67"/>
    </row>
    <row r="166" spans="2:36" x14ac:dyDescent="0.25">
      <c r="B166" s="67"/>
      <c r="C166" s="67"/>
      <c r="D166" s="67"/>
      <c r="E166" s="67"/>
      <c r="F166" s="67"/>
      <c r="G166" s="67"/>
      <c r="H166" s="67"/>
      <c r="I166" s="67"/>
      <c r="J166" s="67"/>
      <c r="K166" s="67"/>
      <c r="L166" s="67"/>
      <c r="M166" s="67"/>
      <c r="N166" s="67"/>
      <c r="O166" s="67"/>
      <c r="P166" s="67"/>
      <c r="Q166" s="67"/>
      <c r="R166" s="67"/>
      <c r="S166" s="67"/>
      <c r="T166" s="67"/>
      <c r="U166" s="67"/>
      <c r="V166" s="67"/>
      <c r="W166" s="67"/>
      <c r="X166" s="67"/>
      <c r="Y166" s="67"/>
      <c r="Z166" s="67"/>
      <c r="AA166" s="67"/>
      <c r="AB166" s="67"/>
      <c r="AC166" s="67"/>
      <c r="AD166" s="67"/>
      <c r="AE166" s="67"/>
      <c r="AF166" s="67"/>
      <c r="AG166" s="67"/>
      <c r="AH166" s="67"/>
      <c r="AI166" s="67"/>
      <c r="AJ166" s="67"/>
    </row>
    <row r="167" spans="2:36" x14ac:dyDescent="0.25"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  <c r="AA167" s="67"/>
      <c r="AB167" s="67"/>
      <c r="AC167" s="67"/>
      <c r="AD167" s="67"/>
      <c r="AE167" s="67"/>
      <c r="AF167" s="67"/>
      <c r="AG167" s="67"/>
      <c r="AH167" s="67"/>
      <c r="AI167" s="67"/>
      <c r="AJ167" s="67"/>
    </row>
    <row r="168" spans="2:36" x14ac:dyDescent="0.25">
      <c r="B168" s="67"/>
      <c r="C168" s="67"/>
      <c r="D168" s="67"/>
      <c r="E168" s="67"/>
      <c r="F168" s="67"/>
      <c r="G168" s="67"/>
      <c r="H168" s="67"/>
      <c r="I168" s="67"/>
      <c r="J168" s="67"/>
      <c r="K168" s="67"/>
      <c r="L168" s="67"/>
      <c r="M168" s="67"/>
      <c r="N168" s="67"/>
      <c r="O168" s="67"/>
      <c r="P168" s="67"/>
      <c r="Q168" s="67"/>
      <c r="R168" s="67"/>
      <c r="S168" s="67"/>
      <c r="T168" s="67"/>
      <c r="U168" s="67"/>
      <c r="V168" s="67"/>
      <c r="W168" s="67"/>
      <c r="X168" s="67"/>
      <c r="Y168" s="67"/>
      <c r="Z168" s="67"/>
      <c r="AA168" s="67"/>
      <c r="AB168" s="67"/>
      <c r="AC168" s="67"/>
      <c r="AD168" s="67"/>
      <c r="AE168" s="67"/>
      <c r="AF168" s="67"/>
      <c r="AG168" s="67"/>
      <c r="AH168" s="67"/>
      <c r="AI168" s="67"/>
      <c r="AJ168" s="67"/>
    </row>
    <row r="169" spans="2:36" x14ac:dyDescent="0.25"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L169" s="67"/>
      <c r="M169" s="67"/>
      <c r="N169" s="67"/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67"/>
      <c r="AA169" s="67"/>
      <c r="AB169" s="67"/>
      <c r="AC169" s="67"/>
      <c r="AD169" s="67"/>
      <c r="AE169" s="67"/>
      <c r="AF169" s="67"/>
      <c r="AG169" s="67"/>
      <c r="AH169" s="67"/>
      <c r="AI169" s="67"/>
      <c r="AJ169" s="67"/>
    </row>
    <row r="170" spans="2:36" x14ac:dyDescent="0.25">
      <c r="B170" s="67"/>
      <c r="C170" s="67"/>
      <c r="D170" s="67"/>
      <c r="E170" s="67"/>
      <c r="F170" s="67"/>
      <c r="G170" s="67"/>
      <c r="H170" s="67"/>
      <c r="I170" s="67"/>
      <c r="J170" s="67"/>
      <c r="K170" s="67"/>
      <c r="L170" s="67"/>
      <c r="M170" s="67"/>
      <c r="N170" s="67"/>
      <c r="O170" s="67"/>
      <c r="P170" s="67"/>
      <c r="Q170" s="67"/>
      <c r="R170" s="67"/>
      <c r="S170" s="67"/>
      <c r="T170" s="67"/>
      <c r="U170" s="67"/>
      <c r="V170" s="67"/>
      <c r="W170" s="67"/>
      <c r="X170" s="67"/>
      <c r="Y170" s="67"/>
      <c r="Z170" s="67"/>
      <c r="AA170" s="67"/>
      <c r="AB170" s="67"/>
      <c r="AC170" s="67"/>
      <c r="AD170" s="67"/>
      <c r="AE170" s="67"/>
      <c r="AF170" s="67"/>
      <c r="AG170" s="67"/>
      <c r="AH170" s="67"/>
      <c r="AI170" s="67"/>
      <c r="AJ170" s="67"/>
    </row>
    <row r="171" spans="2:36" x14ac:dyDescent="0.25"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L171" s="67"/>
      <c r="M171" s="67"/>
      <c r="N171" s="67"/>
      <c r="O171" s="67"/>
      <c r="P171" s="67"/>
      <c r="Q171" s="67"/>
      <c r="R171" s="67"/>
      <c r="S171" s="67"/>
      <c r="T171" s="67"/>
      <c r="U171" s="67"/>
      <c r="V171" s="67"/>
      <c r="W171" s="67"/>
      <c r="X171" s="67"/>
      <c r="Y171" s="67"/>
      <c r="Z171" s="67"/>
      <c r="AA171" s="67"/>
      <c r="AB171" s="67"/>
      <c r="AC171" s="67"/>
      <c r="AD171" s="67"/>
      <c r="AE171" s="67"/>
      <c r="AF171" s="67"/>
      <c r="AG171" s="67"/>
      <c r="AH171" s="67"/>
      <c r="AI171" s="67"/>
      <c r="AJ171" s="67"/>
    </row>
    <row r="172" spans="2:36" x14ac:dyDescent="0.25">
      <c r="B172" s="67"/>
      <c r="C172" s="67"/>
      <c r="D172" s="67"/>
      <c r="E172" s="67"/>
      <c r="F172" s="67"/>
      <c r="G172" s="67"/>
      <c r="H172" s="67"/>
      <c r="I172" s="67"/>
      <c r="J172" s="67"/>
      <c r="K172" s="67"/>
      <c r="L172" s="67"/>
      <c r="M172" s="67"/>
      <c r="N172" s="67"/>
      <c r="O172" s="67"/>
      <c r="P172" s="67"/>
      <c r="Q172" s="67"/>
      <c r="R172" s="67"/>
      <c r="S172" s="67"/>
      <c r="T172" s="67"/>
      <c r="U172" s="67"/>
      <c r="V172" s="67"/>
      <c r="W172" s="67"/>
      <c r="X172" s="67"/>
      <c r="Y172" s="67"/>
      <c r="Z172" s="67"/>
      <c r="AA172" s="67"/>
      <c r="AB172" s="67"/>
      <c r="AC172" s="67"/>
      <c r="AD172" s="67"/>
      <c r="AE172" s="67"/>
      <c r="AF172" s="67"/>
      <c r="AG172" s="67"/>
      <c r="AH172" s="67"/>
      <c r="AI172" s="67"/>
      <c r="AJ172" s="67"/>
    </row>
    <row r="173" spans="2:36" x14ac:dyDescent="0.25"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L173" s="67"/>
      <c r="M173" s="67"/>
      <c r="N173" s="67"/>
      <c r="O173" s="67"/>
      <c r="P173" s="67"/>
      <c r="Q173" s="67"/>
      <c r="R173" s="67"/>
      <c r="S173" s="67"/>
      <c r="T173" s="67"/>
      <c r="U173" s="67"/>
      <c r="V173" s="67"/>
      <c r="W173" s="67"/>
      <c r="X173" s="67"/>
      <c r="Y173" s="67"/>
      <c r="Z173" s="67"/>
      <c r="AA173" s="67"/>
      <c r="AB173" s="67"/>
      <c r="AC173" s="67"/>
      <c r="AD173" s="67"/>
      <c r="AE173" s="67"/>
      <c r="AF173" s="67"/>
      <c r="AG173" s="67"/>
      <c r="AH173" s="67"/>
      <c r="AI173" s="67"/>
      <c r="AJ173" s="67"/>
    </row>
    <row r="174" spans="2:36" x14ac:dyDescent="0.25">
      <c r="B174" s="67"/>
      <c r="C174" s="67"/>
      <c r="D174" s="67"/>
      <c r="E174" s="67"/>
      <c r="F174" s="67"/>
      <c r="G174" s="67"/>
      <c r="H174" s="67"/>
      <c r="I174" s="67"/>
      <c r="J174" s="67"/>
      <c r="K174" s="67"/>
      <c r="L174" s="67"/>
      <c r="M174" s="67"/>
      <c r="N174" s="67"/>
      <c r="O174" s="67"/>
      <c r="P174" s="67"/>
      <c r="Q174" s="67"/>
      <c r="R174" s="67"/>
      <c r="S174" s="67"/>
      <c r="T174" s="67"/>
      <c r="U174" s="67"/>
      <c r="V174" s="67"/>
      <c r="W174" s="67"/>
      <c r="X174" s="67"/>
      <c r="Y174" s="67"/>
      <c r="Z174" s="67"/>
      <c r="AA174" s="67"/>
      <c r="AB174" s="67"/>
      <c r="AC174" s="67"/>
      <c r="AD174" s="67"/>
      <c r="AE174" s="67"/>
      <c r="AF174" s="67"/>
      <c r="AG174" s="67"/>
      <c r="AH174" s="67"/>
      <c r="AI174" s="67"/>
      <c r="AJ174" s="67"/>
    </row>
    <row r="175" spans="2:36" x14ac:dyDescent="0.25">
      <c r="B175" s="67"/>
      <c r="C175" s="67"/>
      <c r="D175" s="67"/>
      <c r="E175" s="67"/>
      <c r="F175" s="67"/>
      <c r="G175" s="67"/>
      <c r="H175" s="67"/>
      <c r="I175" s="67"/>
      <c r="J175" s="67"/>
      <c r="K175" s="67"/>
      <c r="L175" s="67"/>
      <c r="M175" s="67"/>
      <c r="N175" s="67"/>
      <c r="O175" s="67"/>
      <c r="P175" s="67"/>
      <c r="Q175" s="67"/>
      <c r="R175" s="67"/>
      <c r="S175" s="67"/>
      <c r="T175" s="67"/>
      <c r="U175" s="67"/>
      <c r="V175" s="67"/>
      <c r="W175" s="67"/>
      <c r="X175" s="67"/>
      <c r="Y175" s="67"/>
      <c r="Z175" s="67"/>
      <c r="AA175" s="67"/>
      <c r="AB175" s="67"/>
      <c r="AC175" s="67"/>
      <c r="AD175" s="67"/>
      <c r="AE175" s="67"/>
      <c r="AF175" s="67"/>
      <c r="AG175" s="67"/>
      <c r="AH175" s="67"/>
      <c r="AI175" s="67"/>
      <c r="AJ175" s="67"/>
    </row>
    <row r="176" spans="2:36" x14ac:dyDescent="0.25">
      <c r="B176" s="67"/>
      <c r="C176" s="67"/>
      <c r="D176" s="67"/>
      <c r="E176" s="67"/>
      <c r="F176" s="67"/>
      <c r="G176" s="67"/>
      <c r="H176" s="67"/>
      <c r="I176" s="67"/>
      <c r="J176" s="67"/>
      <c r="K176" s="67"/>
      <c r="L176" s="67"/>
      <c r="M176" s="67"/>
      <c r="N176" s="67"/>
      <c r="O176" s="67"/>
      <c r="P176" s="67"/>
      <c r="Q176" s="67"/>
      <c r="R176" s="67"/>
      <c r="S176" s="67"/>
      <c r="T176" s="67"/>
      <c r="U176" s="67"/>
      <c r="V176" s="67"/>
      <c r="W176" s="67"/>
      <c r="X176" s="67"/>
      <c r="Y176" s="67"/>
      <c r="Z176" s="67"/>
      <c r="AA176" s="67"/>
      <c r="AB176" s="67"/>
      <c r="AC176" s="67"/>
      <c r="AD176" s="67"/>
      <c r="AE176" s="67"/>
      <c r="AF176" s="67"/>
      <c r="AG176" s="67"/>
      <c r="AH176" s="67"/>
      <c r="AI176" s="67"/>
      <c r="AJ176" s="67"/>
    </row>
    <row r="177" spans="2:36" x14ac:dyDescent="0.25">
      <c r="B177" s="67"/>
      <c r="C177" s="67"/>
      <c r="D177" s="67"/>
      <c r="E177" s="67"/>
      <c r="F177" s="67"/>
      <c r="G177" s="67"/>
      <c r="H177" s="67"/>
      <c r="I177" s="67"/>
      <c r="J177" s="67"/>
      <c r="K177" s="67"/>
      <c r="L177" s="67"/>
      <c r="M177" s="67"/>
      <c r="N177" s="67"/>
      <c r="O177" s="67"/>
      <c r="P177" s="67"/>
      <c r="Q177" s="67"/>
      <c r="R177" s="67"/>
      <c r="S177" s="67"/>
      <c r="T177" s="67"/>
      <c r="U177" s="67"/>
      <c r="V177" s="67"/>
      <c r="W177" s="67"/>
      <c r="X177" s="67"/>
      <c r="Y177" s="67"/>
      <c r="Z177" s="67"/>
      <c r="AA177" s="67"/>
      <c r="AB177" s="67"/>
      <c r="AC177" s="67"/>
      <c r="AD177" s="67"/>
      <c r="AE177" s="67"/>
      <c r="AF177" s="67"/>
      <c r="AG177" s="67"/>
      <c r="AH177" s="67"/>
      <c r="AI177" s="67"/>
      <c r="AJ177" s="67"/>
    </row>
    <row r="178" spans="2:36" x14ac:dyDescent="0.25">
      <c r="B178" s="67"/>
      <c r="C178" s="67"/>
      <c r="D178" s="67"/>
      <c r="E178" s="67"/>
      <c r="F178" s="67"/>
      <c r="G178" s="67"/>
      <c r="H178" s="67"/>
      <c r="I178" s="67"/>
      <c r="J178" s="67"/>
      <c r="K178" s="67"/>
      <c r="L178" s="67"/>
      <c r="M178" s="67"/>
      <c r="N178" s="67"/>
      <c r="O178" s="67"/>
      <c r="P178" s="67"/>
      <c r="Q178" s="67"/>
      <c r="R178" s="67"/>
      <c r="S178" s="67"/>
      <c r="T178" s="67"/>
      <c r="U178" s="67"/>
      <c r="V178" s="67"/>
      <c r="W178" s="67"/>
      <c r="X178" s="67"/>
      <c r="Y178" s="67"/>
      <c r="Z178" s="67"/>
      <c r="AA178" s="67"/>
      <c r="AB178" s="67"/>
      <c r="AC178" s="67"/>
      <c r="AD178" s="67"/>
      <c r="AE178" s="67"/>
      <c r="AF178" s="67"/>
      <c r="AG178" s="67"/>
      <c r="AH178" s="67"/>
      <c r="AI178" s="67"/>
      <c r="AJ178" s="67"/>
    </row>
    <row r="179" spans="2:36" x14ac:dyDescent="0.25">
      <c r="B179" s="67"/>
      <c r="C179" s="67"/>
      <c r="D179" s="67"/>
      <c r="E179" s="67"/>
      <c r="F179" s="67"/>
      <c r="G179" s="67"/>
      <c r="H179" s="67"/>
      <c r="I179" s="67"/>
      <c r="J179" s="67"/>
      <c r="K179" s="67"/>
      <c r="L179" s="67"/>
      <c r="M179" s="67"/>
      <c r="N179" s="67"/>
      <c r="O179" s="67"/>
      <c r="P179" s="67"/>
      <c r="Q179" s="67"/>
      <c r="R179" s="67"/>
      <c r="S179" s="67"/>
      <c r="T179" s="67"/>
      <c r="U179" s="67"/>
      <c r="V179" s="67"/>
      <c r="W179" s="67"/>
      <c r="X179" s="67"/>
      <c r="Y179" s="67"/>
      <c r="Z179" s="67"/>
      <c r="AA179" s="67"/>
      <c r="AB179" s="67"/>
      <c r="AC179" s="67"/>
      <c r="AD179" s="67"/>
      <c r="AE179" s="67"/>
      <c r="AF179" s="67"/>
      <c r="AG179" s="67"/>
      <c r="AH179" s="67"/>
      <c r="AI179" s="67"/>
      <c r="AJ179" s="67"/>
    </row>
    <row r="180" spans="2:36" x14ac:dyDescent="0.25">
      <c r="B180" s="67"/>
      <c r="C180" s="67"/>
      <c r="D180" s="67"/>
      <c r="E180" s="67"/>
      <c r="F180" s="67"/>
      <c r="G180" s="67"/>
      <c r="H180" s="67"/>
      <c r="I180" s="67"/>
      <c r="J180" s="67"/>
      <c r="K180" s="67"/>
      <c r="L180" s="67"/>
      <c r="M180" s="67"/>
      <c r="N180" s="67"/>
      <c r="O180" s="67"/>
      <c r="P180" s="67"/>
      <c r="Q180" s="67"/>
      <c r="R180" s="67"/>
      <c r="S180" s="67"/>
      <c r="T180" s="67"/>
      <c r="U180" s="67"/>
      <c r="V180" s="67"/>
      <c r="W180" s="67"/>
      <c r="X180" s="67"/>
      <c r="Y180" s="67"/>
      <c r="Z180" s="67"/>
      <c r="AA180" s="67"/>
      <c r="AB180" s="67"/>
      <c r="AC180" s="67"/>
      <c r="AD180" s="67"/>
      <c r="AE180" s="67"/>
      <c r="AF180" s="67"/>
      <c r="AG180" s="67"/>
      <c r="AH180" s="67"/>
      <c r="AI180" s="67"/>
      <c r="AJ180" s="67"/>
    </row>
    <row r="181" spans="2:36" x14ac:dyDescent="0.25">
      <c r="B181" s="67"/>
      <c r="C181" s="67"/>
      <c r="D181" s="67"/>
      <c r="E181" s="67"/>
      <c r="F181" s="67"/>
      <c r="G181" s="67"/>
      <c r="H181" s="67"/>
      <c r="I181" s="67"/>
      <c r="J181" s="67"/>
      <c r="K181" s="67"/>
      <c r="L181" s="67"/>
      <c r="M181" s="67"/>
      <c r="N181" s="67"/>
      <c r="O181" s="67"/>
      <c r="P181" s="67"/>
      <c r="Q181" s="67"/>
      <c r="R181" s="67"/>
      <c r="S181" s="67"/>
      <c r="T181" s="67"/>
      <c r="U181" s="67"/>
      <c r="V181" s="67"/>
      <c r="W181" s="67"/>
      <c r="X181" s="67"/>
      <c r="Y181" s="67"/>
      <c r="Z181" s="67"/>
      <c r="AA181" s="67"/>
      <c r="AB181" s="67"/>
      <c r="AC181" s="67"/>
      <c r="AD181" s="67"/>
      <c r="AE181" s="67"/>
      <c r="AF181" s="67"/>
      <c r="AG181" s="67"/>
      <c r="AH181" s="67"/>
      <c r="AI181" s="67"/>
      <c r="AJ181" s="67"/>
    </row>
    <row r="182" spans="2:36" x14ac:dyDescent="0.25">
      <c r="B182" s="67"/>
      <c r="C182" s="67"/>
      <c r="D182" s="67"/>
      <c r="E182" s="67"/>
      <c r="F182" s="67"/>
      <c r="G182" s="67"/>
      <c r="H182" s="67"/>
      <c r="I182" s="67"/>
      <c r="J182" s="67"/>
      <c r="K182" s="67"/>
      <c r="L182" s="67"/>
      <c r="M182" s="67"/>
      <c r="N182" s="67"/>
      <c r="O182" s="67"/>
      <c r="P182" s="67"/>
      <c r="Q182" s="67"/>
      <c r="R182" s="67"/>
      <c r="S182" s="67"/>
      <c r="T182" s="67"/>
      <c r="U182" s="67"/>
      <c r="V182" s="67"/>
      <c r="W182" s="67"/>
      <c r="X182" s="67"/>
      <c r="Y182" s="67"/>
      <c r="Z182" s="67"/>
      <c r="AA182" s="67"/>
      <c r="AB182" s="67"/>
      <c r="AC182" s="67"/>
      <c r="AD182" s="67"/>
      <c r="AE182" s="67"/>
      <c r="AF182" s="67"/>
      <c r="AG182" s="67"/>
      <c r="AH182" s="67"/>
      <c r="AI182" s="67"/>
      <c r="AJ182" s="67"/>
    </row>
    <row r="183" spans="2:36" x14ac:dyDescent="0.25">
      <c r="B183" s="67"/>
      <c r="C183" s="67"/>
      <c r="D183" s="67"/>
      <c r="E183" s="67"/>
      <c r="F183" s="67"/>
      <c r="G183" s="67"/>
      <c r="H183" s="67"/>
      <c r="I183" s="67"/>
      <c r="J183" s="67"/>
      <c r="K183" s="67"/>
      <c r="L183" s="67"/>
      <c r="M183" s="67"/>
      <c r="N183" s="67"/>
      <c r="O183" s="67"/>
      <c r="P183" s="67"/>
      <c r="Q183" s="67"/>
      <c r="R183" s="67"/>
      <c r="S183" s="67"/>
      <c r="T183" s="67"/>
      <c r="U183" s="67"/>
      <c r="V183" s="67"/>
      <c r="W183" s="67"/>
      <c r="X183" s="67"/>
      <c r="Y183" s="67"/>
      <c r="Z183" s="67"/>
      <c r="AA183" s="67"/>
      <c r="AB183" s="67"/>
      <c r="AC183" s="67"/>
      <c r="AD183" s="67"/>
      <c r="AE183" s="67"/>
      <c r="AF183" s="67"/>
      <c r="AG183" s="67"/>
      <c r="AH183" s="67"/>
      <c r="AI183" s="67"/>
      <c r="AJ183" s="67"/>
    </row>
    <row r="184" spans="2:36" x14ac:dyDescent="0.25">
      <c r="B184" s="67"/>
      <c r="C184" s="67"/>
      <c r="D184" s="67"/>
      <c r="E184" s="67"/>
      <c r="F184" s="67"/>
      <c r="G184" s="67"/>
      <c r="H184" s="67"/>
      <c r="I184" s="67"/>
      <c r="J184" s="67"/>
      <c r="K184" s="67"/>
      <c r="L184" s="67"/>
      <c r="M184" s="67"/>
      <c r="N184" s="67"/>
      <c r="O184" s="67"/>
      <c r="P184" s="67"/>
      <c r="Q184" s="67"/>
      <c r="R184" s="67"/>
      <c r="S184" s="67"/>
      <c r="T184" s="67"/>
      <c r="U184" s="67"/>
      <c r="V184" s="67"/>
      <c r="W184" s="67"/>
      <c r="X184" s="67"/>
      <c r="Y184" s="67"/>
      <c r="Z184" s="67"/>
      <c r="AA184" s="67"/>
      <c r="AB184" s="67"/>
      <c r="AC184" s="67"/>
      <c r="AD184" s="67"/>
      <c r="AE184" s="67"/>
      <c r="AF184" s="67"/>
      <c r="AG184" s="67"/>
      <c r="AH184" s="67"/>
      <c r="AI184" s="67"/>
      <c r="AJ184" s="67"/>
    </row>
    <row r="185" spans="2:36" x14ac:dyDescent="0.25">
      <c r="B185" s="67"/>
      <c r="C185" s="67"/>
      <c r="D185" s="67"/>
      <c r="E185" s="67"/>
      <c r="F185" s="67"/>
      <c r="G185" s="67"/>
      <c r="H185" s="67"/>
      <c r="I185" s="67"/>
      <c r="J185" s="67"/>
      <c r="K185" s="67"/>
      <c r="L185" s="67"/>
      <c r="M185" s="67"/>
      <c r="N185" s="67"/>
      <c r="O185" s="67"/>
      <c r="P185" s="67"/>
      <c r="Q185" s="67"/>
      <c r="R185" s="67"/>
      <c r="S185" s="67"/>
      <c r="T185" s="67"/>
      <c r="U185" s="67"/>
      <c r="V185" s="67"/>
      <c r="W185" s="67"/>
      <c r="X185" s="67"/>
      <c r="Y185" s="67"/>
      <c r="Z185" s="67"/>
      <c r="AA185" s="67"/>
      <c r="AB185" s="67"/>
      <c r="AC185" s="67"/>
      <c r="AD185" s="67"/>
      <c r="AE185" s="67"/>
      <c r="AF185" s="67"/>
      <c r="AG185" s="67"/>
      <c r="AH185" s="67"/>
      <c r="AI185" s="67"/>
      <c r="AJ185" s="67"/>
    </row>
    <row r="186" spans="2:36" x14ac:dyDescent="0.25">
      <c r="B186" s="67"/>
      <c r="C186" s="67"/>
      <c r="D186" s="67"/>
      <c r="E186" s="67"/>
      <c r="F186" s="67"/>
      <c r="G186" s="67"/>
      <c r="H186" s="67"/>
      <c r="I186" s="67"/>
      <c r="J186" s="67"/>
      <c r="K186" s="67"/>
      <c r="L186" s="67"/>
      <c r="M186" s="67"/>
      <c r="N186" s="67"/>
      <c r="O186" s="67"/>
      <c r="P186" s="67"/>
      <c r="Q186" s="67"/>
      <c r="R186" s="67"/>
      <c r="S186" s="67"/>
      <c r="T186" s="67"/>
      <c r="U186" s="67"/>
      <c r="V186" s="67"/>
      <c r="W186" s="67"/>
      <c r="X186" s="67"/>
      <c r="Y186" s="67"/>
      <c r="Z186" s="67"/>
      <c r="AA186" s="67"/>
      <c r="AB186" s="67"/>
      <c r="AC186" s="67"/>
      <c r="AD186" s="67"/>
      <c r="AE186" s="67"/>
      <c r="AF186" s="67"/>
      <c r="AG186" s="67"/>
      <c r="AH186" s="67"/>
      <c r="AI186" s="67"/>
      <c r="AJ186" s="67"/>
    </row>
    <row r="187" spans="2:36" x14ac:dyDescent="0.25">
      <c r="B187" s="67"/>
      <c r="C187" s="67"/>
      <c r="D187" s="67"/>
      <c r="E187" s="67"/>
      <c r="F187" s="67"/>
      <c r="G187" s="67"/>
      <c r="H187" s="67"/>
      <c r="I187" s="67"/>
      <c r="J187" s="67"/>
      <c r="K187" s="67"/>
      <c r="L187" s="67"/>
      <c r="M187" s="67"/>
      <c r="N187" s="67"/>
      <c r="O187" s="67"/>
      <c r="P187" s="67"/>
      <c r="Q187" s="67"/>
      <c r="R187" s="67"/>
      <c r="S187" s="67"/>
      <c r="T187" s="67"/>
      <c r="U187" s="67"/>
      <c r="V187" s="67"/>
      <c r="W187" s="67"/>
      <c r="X187" s="67"/>
      <c r="Y187" s="67"/>
      <c r="Z187" s="67"/>
      <c r="AA187" s="67"/>
      <c r="AB187" s="67"/>
      <c r="AC187" s="67"/>
      <c r="AD187" s="67"/>
      <c r="AE187" s="67"/>
      <c r="AF187" s="67"/>
      <c r="AG187" s="67"/>
      <c r="AH187" s="67"/>
      <c r="AI187" s="67"/>
      <c r="AJ187" s="67"/>
    </row>
    <row r="188" spans="2:36" x14ac:dyDescent="0.25">
      <c r="B188" s="67"/>
      <c r="C188" s="67"/>
      <c r="D188" s="67"/>
      <c r="E188" s="67"/>
      <c r="F188" s="67"/>
      <c r="G188" s="67"/>
      <c r="H188" s="67"/>
      <c r="I188" s="67"/>
      <c r="J188" s="67"/>
      <c r="K188" s="67"/>
      <c r="L188" s="67"/>
      <c r="M188" s="67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  <c r="AA188" s="67"/>
      <c r="AB188" s="67"/>
      <c r="AC188" s="67"/>
      <c r="AD188" s="67"/>
      <c r="AE188" s="67"/>
      <c r="AF188" s="67"/>
      <c r="AG188" s="67"/>
      <c r="AH188" s="67"/>
      <c r="AI188" s="67"/>
      <c r="AJ188" s="67"/>
    </row>
    <row r="189" spans="2:36" x14ac:dyDescent="0.25">
      <c r="B189" s="67"/>
      <c r="C189" s="67"/>
      <c r="D189" s="67"/>
      <c r="E189" s="67"/>
      <c r="F189" s="67"/>
      <c r="G189" s="67"/>
      <c r="H189" s="67"/>
      <c r="I189" s="67"/>
      <c r="J189" s="67"/>
      <c r="K189" s="67"/>
      <c r="L189" s="67"/>
      <c r="M189" s="67"/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  <c r="AA189" s="67"/>
      <c r="AB189" s="67"/>
      <c r="AC189" s="67"/>
      <c r="AD189" s="67"/>
      <c r="AE189" s="67"/>
      <c r="AF189" s="67"/>
      <c r="AG189" s="67"/>
      <c r="AH189" s="67"/>
      <c r="AI189" s="67"/>
      <c r="AJ189" s="67"/>
    </row>
    <row r="190" spans="2:36" x14ac:dyDescent="0.25">
      <c r="B190" s="67"/>
      <c r="C190" s="67"/>
      <c r="D190" s="67"/>
      <c r="E190" s="67"/>
      <c r="F190" s="67"/>
      <c r="G190" s="67"/>
      <c r="H190" s="67"/>
      <c r="I190" s="67"/>
      <c r="J190" s="67"/>
      <c r="K190" s="67"/>
      <c r="L190" s="67"/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  <c r="AA190" s="67"/>
      <c r="AB190" s="67"/>
      <c r="AC190" s="67"/>
      <c r="AD190" s="67"/>
      <c r="AE190" s="67"/>
      <c r="AF190" s="67"/>
      <c r="AG190" s="67"/>
      <c r="AH190" s="67"/>
      <c r="AI190" s="67"/>
      <c r="AJ190" s="67"/>
    </row>
    <row r="191" spans="2:36" x14ac:dyDescent="0.25">
      <c r="B191" s="67"/>
      <c r="C191" s="67"/>
      <c r="D191" s="67"/>
      <c r="E191" s="67"/>
      <c r="F191" s="67"/>
      <c r="G191" s="67"/>
      <c r="H191" s="67"/>
      <c r="I191" s="67"/>
      <c r="J191" s="67"/>
      <c r="K191" s="67"/>
      <c r="L191" s="67"/>
      <c r="M191" s="67"/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  <c r="AA191" s="67"/>
      <c r="AB191" s="67"/>
      <c r="AC191" s="67"/>
      <c r="AD191" s="67"/>
      <c r="AE191" s="67"/>
      <c r="AF191" s="67"/>
      <c r="AG191" s="67"/>
      <c r="AH191" s="67"/>
      <c r="AI191" s="67"/>
      <c r="AJ191" s="67"/>
    </row>
    <row r="192" spans="2:36" x14ac:dyDescent="0.25">
      <c r="B192" s="67"/>
      <c r="C192" s="67"/>
      <c r="D192" s="67"/>
      <c r="E192" s="67"/>
      <c r="F192" s="67"/>
      <c r="G192" s="67"/>
      <c r="H192" s="67"/>
      <c r="I192" s="67"/>
      <c r="J192" s="67"/>
      <c r="K192" s="67"/>
      <c r="L192" s="67"/>
      <c r="M192" s="67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  <c r="AA192" s="67"/>
      <c r="AB192" s="67"/>
      <c r="AC192" s="67"/>
      <c r="AD192" s="67"/>
      <c r="AE192" s="67"/>
      <c r="AF192" s="67"/>
      <c r="AG192" s="67"/>
      <c r="AH192" s="67"/>
      <c r="AI192" s="67"/>
      <c r="AJ192" s="67"/>
    </row>
    <row r="193" spans="2:36" x14ac:dyDescent="0.25">
      <c r="B193" s="67"/>
      <c r="C193" s="67"/>
      <c r="D193" s="67"/>
      <c r="E193" s="67"/>
      <c r="F193" s="67"/>
      <c r="G193" s="67"/>
      <c r="H193" s="67"/>
      <c r="I193" s="67"/>
      <c r="J193" s="67"/>
      <c r="K193" s="67"/>
      <c r="L193" s="67"/>
      <c r="M193" s="67"/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  <c r="AA193" s="67"/>
      <c r="AB193" s="67"/>
      <c r="AC193" s="67"/>
      <c r="AD193" s="67"/>
      <c r="AE193" s="67"/>
      <c r="AF193" s="67"/>
      <c r="AG193" s="67"/>
      <c r="AH193" s="67"/>
      <c r="AI193" s="67"/>
      <c r="AJ193" s="67"/>
    </row>
    <row r="194" spans="2:36" x14ac:dyDescent="0.25">
      <c r="B194" s="67"/>
      <c r="C194" s="67"/>
      <c r="D194" s="67"/>
      <c r="E194" s="67"/>
      <c r="F194" s="67"/>
      <c r="G194" s="67"/>
      <c r="H194" s="67"/>
      <c r="I194" s="67"/>
      <c r="J194" s="67"/>
      <c r="K194" s="67"/>
      <c r="L194" s="67"/>
      <c r="M194" s="67"/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67"/>
      <c r="AA194" s="67"/>
      <c r="AB194" s="67"/>
      <c r="AC194" s="67"/>
      <c r="AD194" s="67"/>
      <c r="AE194" s="67"/>
      <c r="AF194" s="67"/>
      <c r="AG194" s="67"/>
      <c r="AH194" s="67"/>
      <c r="AI194" s="67"/>
      <c r="AJ194" s="67"/>
    </row>
    <row r="195" spans="2:36" x14ac:dyDescent="0.25">
      <c r="B195" s="67"/>
      <c r="C195" s="67"/>
      <c r="D195" s="67"/>
      <c r="E195" s="67"/>
      <c r="F195" s="67"/>
      <c r="G195" s="67"/>
      <c r="H195" s="67"/>
      <c r="I195" s="67"/>
      <c r="J195" s="67"/>
      <c r="K195" s="67"/>
      <c r="L195" s="67"/>
      <c r="M195" s="67"/>
      <c r="N195" s="67"/>
      <c r="O195" s="67"/>
      <c r="P195" s="67"/>
      <c r="Q195" s="67"/>
      <c r="R195" s="67"/>
      <c r="S195" s="67"/>
      <c r="T195" s="67"/>
      <c r="U195" s="67"/>
      <c r="V195" s="67"/>
      <c r="W195" s="67"/>
      <c r="X195" s="67"/>
      <c r="Y195" s="67"/>
      <c r="Z195" s="67"/>
      <c r="AA195" s="67"/>
      <c r="AB195" s="67"/>
      <c r="AC195" s="67"/>
      <c r="AD195" s="67"/>
      <c r="AE195" s="67"/>
      <c r="AF195" s="67"/>
      <c r="AG195" s="67"/>
      <c r="AH195" s="67"/>
      <c r="AI195" s="67"/>
      <c r="AJ195" s="67"/>
    </row>
    <row r="196" spans="2:36" x14ac:dyDescent="0.25">
      <c r="B196" s="67"/>
      <c r="C196" s="67"/>
      <c r="D196" s="67"/>
      <c r="E196" s="67"/>
      <c r="F196" s="67"/>
      <c r="G196" s="67"/>
      <c r="H196" s="67"/>
      <c r="I196" s="67"/>
      <c r="J196" s="67"/>
      <c r="K196" s="67"/>
      <c r="L196" s="67"/>
      <c r="M196" s="67"/>
      <c r="N196" s="67"/>
      <c r="O196" s="67"/>
      <c r="P196" s="67"/>
      <c r="Q196" s="67"/>
      <c r="R196" s="67"/>
      <c r="S196" s="67"/>
      <c r="T196" s="67"/>
      <c r="U196" s="67"/>
      <c r="V196" s="67"/>
      <c r="W196" s="67"/>
      <c r="X196" s="67"/>
      <c r="Y196" s="67"/>
      <c r="Z196" s="67"/>
      <c r="AA196" s="67"/>
      <c r="AB196" s="67"/>
      <c r="AC196" s="67"/>
      <c r="AD196" s="67"/>
      <c r="AE196" s="67"/>
      <c r="AF196" s="67"/>
      <c r="AG196" s="67"/>
      <c r="AH196" s="67"/>
      <c r="AI196" s="67"/>
      <c r="AJ196" s="67"/>
    </row>
    <row r="197" spans="2:36" x14ac:dyDescent="0.25">
      <c r="B197" s="67"/>
      <c r="C197" s="67"/>
      <c r="D197" s="67"/>
      <c r="E197" s="67"/>
      <c r="F197" s="67"/>
      <c r="G197" s="67"/>
      <c r="H197" s="67"/>
      <c r="I197" s="67"/>
      <c r="J197" s="67"/>
      <c r="K197" s="67"/>
      <c r="L197" s="67"/>
      <c r="M197" s="67"/>
      <c r="N197" s="67"/>
      <c r="O197" s="67"/>
      <c r="P197" s="67"/>
      <c r="Q197" s="67"/>
      <c r="R197" s="67"/>
      <c r="S197" s="67"/>
      <c r="T197" s="67"/>
      <c r="U197" s="67"/>
      <c r="V197" s="67"/>
      <c r="W197" s="67"/>
      <c r="X197" s="67"/>
      <c r="Y197" s="67"/>
      <c r="Z197" s="67"/>
      <c r="AA197" s="67"/>
      <c r="AB197" s="67"/>
      <c r="AC197" s="67"/>
      <c r="AD197" s="67"/>
      <c r="AE197" s="67"/>
      <c r="AF197" s="67"/>
      <c r="AG197" s="67"/>
      <c r="AH197" s="67"/>
      <c r="AI197" s="67"/>
      <c r="AJ197" s="67"/>
    </row>
    <row r="198" spans="2:36" x14ac:dyDescent="0.25">
      <c r="B198" s="67"/>
      <c r="C198" s="67"/>
      <c r="D198" s="67"/>
      <c r="E198" s="67"/>
      <c r="F198" s="67"/>
      <c r="G198" s="67"/>
      <c r="H198" s="67"/>
      <c r="I198" s="67"/>
      <c r="J198" s="67"/>
      <c r="K198" s="67"/>
      <c r="L198" s="67"/>
      <c r="M198" s="67"/>
      <c r="N198" s="67"/>
      <c r="O198" s="67"/>
      <c r="P198" s="67"/>
      <c r="Q198" s="67"/>
      <c r="R198" s="67"/>
      <c r="S198" s="67"/>
      <c r="T198" s="67"/>
      <c r="U198" s="67"/>
      <c r="V198" s="67"/>
      <c r="W198" s="67"/>
      <c r="X198" s="67"/>
      <c r="Y198" s="67"/>
      <c r="Z198" s="67"/>
      <c r="AA198" s="67"/>
      <c r="AB198" s="67"/>
      <c r="AC198" s="67"/>
      <c r="AD198" s="67"/>
      <c r="AE198" s="67"/>
      <c r="AF198" s="67"/>
      <c r="AG198" s="67"/>
      <c r="AH198" s="67"/>
      <c r="AI198" s="67"/>
      <c r="AJ198" s="67"/>
    </row>
    <row r="199" spans="2:36" x14ac:dyDescent="0.25">
      <c r="B199" s="67"/>
      <c r="C199" s="67"/>
      <c r="D199" s="67"/>
      <c r="E199" s="67"/>
      <c r="F199" s="67"/>
      <c r="G199" s="67"/>
      <c r="H199" s="67"/>
      <c r="I199" s="67"/>
      <c r="J199" s="67"/>
      <c r="K199" s="67"/>
      <c r="L199" s="67"/>
      <c r="M199" s="67"/>
      <c r="N199" s="67"/>
      <c r="O199" s="67"/>
      <c r="P199" s="67"/>
      <c r="Q199" s="67"/>
      <c r="R199" s="67"/>
      <c r="S199" s="67"/>
      <c r="T199" s="67"/>
      <c r="U199" s="67"/>
      <c r="V199" s="67"/>
      <c r="W199" s="67"/>
      <c r="X199" s="67"/>
      <c r="Y199" s="67"/>
      <c r="Z199" s="67"/>
      <c r="AA199" s="67"/>
      <c r="AB199" s="67"/>
      <c r="AC199" s="67"/>
      <c r="AD199" s="67"/>
      <c r="AE199" s="67"/>
      <c r="AF199" s="67"/>
      <c r="AG199" s="67"/>
      <c r="AH199" s="67"/>
      <c r="AI199" s="67"/>
      <c r="AJ199" s="67"/>
    </row>
    <row r="200" spans="2:36" x14ac:dyDescent="0.25">
      <c r="B200" s="67"/>
      <c r="C200" s="67"/>
      <c r="D200" s="67"/>
      <c r="E200" s="67"/>
      <c r="F200" s="67"/>
      <c r="G200" s="67"/>
      <c r="H200" s="67"/>
      <c r="I200" s="67"/>
      <c r="J200" s="67"/>
      <c r="K200" s="67"/>
      <c r="L200" s="67"/>
      <c r="M200" s="67"/>
      <c r="N200" s="67"/>
      <c r="O200" s="67"/>
      <c r="P200" s="67"/>
      <c r="Q200" s="67"/>
      <c r="R200" s="67"/>
      <c r="S200" s="67"/>
      <c r="T200" s="67"/>
      <c r="U200" s="67"/>
      <c r="V200" s="67"/>
      <c r="W200" s="67"/>
      <c r="X200" s="67"/>
      <c r="Y200" s="67"/>
      <c r="Z200" s="67"/>
      <c r="AA200" s="67"/>
      <c r="AB200" s="67"/>
      <c r="AC200" s="67"/>
      <c r="AD200" s="67"/>
      <c r="AE200" s="67"/>
      <c r="AF200" s="67"/>
      <c r="AG200" s="67"/>
      <c r="AH200" s="67"/>
      <c r="AI200" s="67"/>
      <c r="AJ200" s="67"/>
    </row>
    <row r="201" spans="2:36" x14ac:dyDescent="0.25">
      <c r="B201" s="67"/>
      <c r="C201" s="67"/>
      <c r="D201" s="67"/>
      <c r="E201" s="67"/>
      <c r="F201" s="67"/>
      <c r="G201" s="67"/>
      <c r="H201" s="67"/>
      <c r="I201" s="67"/>
      <c r="J201" s="67"/>
      <c r="K201" s="67"/>
      <c r="L201" s="67"/>
      <c r="M201" s="67"/>
      <c r="N201" s="67"/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67"/>
      <c r="Z201" s="67"/>
      <c r="AA201" s="67"/>
      <c r="AB201" s="67"/>
      <c r="AC201" s="67"/>
      <c r="AD201" s="67"/>
      <c r="AE201" s="67"/>
      <c r="AF201" s="67"/>
      <c r="AG201" s="67"/>
      <c r="AH201" s="67"/>
      <c r="AI201" s="67"/>
      <c r="AJ201" s="67"/>
    </row>
    <row r="202" spans="2:36" x14ac:dyDescent="0.25">
      <c r="B202" s="67"/>
      <c r="C202" s="67"/>
      <c r="D202" s="67"/>
      <c r="E202" s="67"/>
      <c r="F202" s="67"/>
      <c r="G202" s="67"/>
      <c r="H202" s="67"/>
      <c r="I202" s="67"/>
      <c r="J202" s="67"/>
      <c r="K202" s="67"/>
      <c r="L202" s="67"/>
      <c r="M202" s="67"/>
      <c r="N202" s="67"/>
      <c r="O202" s="67"/>
      <c r="P202" s="67"/>
      <c r="Q202" s="67"/>
      <c r="R202" s="67"/>
      <c r="S202" s="67"/>
      <c r="T202" s="67"/>
      <c r="U202" s="67"/>
      <c r="V202" s="67"/>
      <c r="W202" s="67"/>
      <c r="X202" s="67"/>
      <c r="Y202" s="67"/>
      <c r="Z202" s="67"/>
      <c r="AA202" s="67"/>
      <c r="AB202" s="67"/>
      <c r="AC202" s="67"/>
      <c r="AD202" s="67"/>
      <c r="AE202" s="67"/>
      <c r="AF202" s="67"/>
      <c r="AG202" s="67"/>
      <c r="AH202" s="67"/>
      <c r="AI202" s="67"/>
      <c r="AJ202" s="67"/>
    </row>
    <row r="203" spans="2:36" x14ac:dyDescent="0.25">
      <c r="B203" s="67"/>
      <c r="C203" s="67"/>
      <c r="D203" s="67"/>
      <c r="E203" s="67"/>
      <c r="F203" s="67"/>
      <c r="G203" s="67"/>
      <c r="H203" s="67"/>
      <c r="I203" s="67"/>
      <c r="J203" s="67"/>
      <c r="K203" s="67"/>
      <c r="L203" s="67"/>
      <c r="M203" s="67"/>
      <c r="N203" s="67"/>
      <c r="O203" s="67"/>
      <c r="P203" s="67"/>
      <c r="Q203" s="67"/>
      <c r="R203" s="67"/>
      <c r="S203" s="67"/>
      <c r="T203" s="67"/>
      <c r="U203" s="67"/>
      <c r="V203" s="67"/>
      <c r="W203" s="67"/>
      <c r="X203" s="67"/>
      <c r="Y203" s="67"/>
      <c r="Z203" s="67"/>
      <c r="AA203" s="67"/>
      <c r="AB203" s="67"/>
      <c r="AC203" s="67"/>
      <c r="AD203" s="67"/>
      <c r="AE203" s="67"/>
      <c r="AF203" s="67"/>
      <c r="AG203" s="67"/>
      <c r="AH203" s="67"/>
      <c r="AI203" s="67"/>
      <c r="AJ203" s="67"/>
    </row>
    <row r="204" spans="2:36" x14ac:dyDescent="0.25">
      <c r="B204" s="67"/>
      <c r="C204" s="67"/>
      <c r="D204" s="67"/>
      <c r="E204" s="67"/>
      <c r="F204" s="67"/>
      <c r="G204" s="67"/>
      <c r="H204" s="67"/>
      <c r="I204" s="67"/>
      <c r="J204" s="67"/>
      <c r="K204" s="67"/>
      <c r="L204" s="67"/>
      <c r="M204" s="67"/>
      <c r="N204" s="67"/>
      <c r="O204" s="67"/>
      <c r="P204" s="67"/>
      <c r="Q204" s="67"/>
      <c r="R204" s="67"/>
      <c r="S204" s="67"/>
      <c r="T204" s="67"/>
      <c r="U204" s="67"/>
      <c r="V204" s="67"/>
      <c r="W204" s="67"/>
      <c r="X204" s="67"/>
      <c r="Y204" s="67"/>
      <c r="Z204" s="67"/>
      <c r="AA204" s="67"/>
      <c r="AB204" s="67"/>
      <c r="AC204" s="67"/>
      <c r="AD204" s="67"/>
      <c r="AE204" s="67"/>
      <c r="AF204" s="67"/>
      <c r="AG204" s="67"/>
      <c r="AH204" s="67"/>
      <c r="AI204" s="67"/>
      <c r="AJ204" s="67"/>
    </row>
    <row r="205" spans="2:36" x14ac:dyDescent="0.25">
      <c r="B205" s="67"/>
      <c r="C205" s="67"/>
      <c r="D205" s="67"/>
      <c r="E205" s="67"/>
      <c r="F205" s="67"/>
      <c r="G205" s="67"/>
      <c r="H205" s="67"/>
      <c r="I205" s="67"/>
      <c r="J205" s="67"/>
      <c r="K205" s="67"/>
      <c r="L205" s="67"/>
      <c r="M205" s="67"/>
      <c r="N205" s="67"/>
      <c r="O205" s="67"/>
      <c r="P205" s="67"/>
      <c r="Q205" s="67"/>
      <c r="R205" s="67"/>
      <c r="S205" s="67"/>
      <c r="T205" s="67"/>
      <c r="U205" s="67"/>
      <c r="V205" s="67"/>
      <c r="W205" s="67"/>
      <c r="X205" s="67"/>
      <c r="Y205" s="67"/>
      <c r="Z205" s="67"/>
      <c r="AA205" s="67"/>
      <c r="AB205" s="67"/>
      <c r="AC205" s="67"/>
      <c r="AD205" s="67"/>
      <c r="AE205" s="67"/>
      <c r="AF205" s="67"/>
      <c r="AG205" s="67"/>
      <c r="AH205" s="67"/>
      <c r="AI205" s="67"/>
      <c r="AJ205" s="67"/>
    </row>
    <row r="206" spans="2:36" x14ac:dyDescent="0.25">
      <c r="B206" s="67"/>
      <c r="C206" s="67"/>
      <c r="D206" s="67"/>
      <c r="E206" s="67"/>
      <c r="F206" s="67"/>
      <c r="G206" s="67"/>
      <c r="H206" s="67"/>
      <c r="I206" s="67"/>
      <c r="J206" s="67"/>
      <c r="K206" s="67"/>
      <c r="L206" s="67"/>
      <c r="M206" s="67"/>
      <c r="N206" s="67"/>
      <c r="O206" s="67"/>
      <c r="P206" s="67"/>
      <c r="Q206" s="67"/>
      <c r="R206" s="67"/>
      <c r="S206" s="67"/>
      <c r="T206" s="67"/>
      <c r="U206" s="67"/>
      <c r="V206" s="67"/>
      <c r="W206" s="67"/>
      <c r="X206" s="67"/>
      <c r="Y206" s="67"/>
      <c r="Z206" s="67"/>
      <c r="AA206" s="67"/>
      <c r="AB206" s="67"/>
      <c r="AC206" s="67"/>
      <c r="AD206" s="67"/>
      <c r="AE206" s="67"/>
      <c r="AF206" s="67"/>
      <c r="AG206" s="67"/>
      <c r="AH206" s="67"/>
      <c r="AI206" s="67"/>
      <c r="AJ206" s="67"/>
    </row>
    <row r="207" spans="2:36" x14ac:dyDescent="0.25">
      <c r="B207" s="67"/>
      <c r="C207" s="67"/>
      <c r="D207" s="67"/>
      <c r="E207" s="67"/>
      <c r="F207" s="67"/>
      <c r="G207" s="67"/>
      <c r="H207" s="67"/>
      <c r="I207" s="67"/>
      <c r="J207" s="67"/>
      <c r="K207" s="67"/>
      <c r="L207" s="67"/>
      <c r="M207" s="67"/>
      <c r="N207" s="67"/>
      <c r="O207" s="67"/>
      <c r="P207" s="67"/>
      <c r="Q207" s="67"/>
      <c r="R207" s="67"/>
      <c r="S207" s="67"/>
      <c r="T207" s="67"/>
      <c r="U207" s="67"/>
      <c r="V207" s="67"/>
      <c r="W207" s="67"/>
      <c r="X207" s="67"/>
      <c r="Y207" s="67"/>
      <c r="Z207" s="67"/>
      <c r="AA207" s="67"/>
      <c r="AB207" s="67"/>
      <c r="AC207" s="67"/>
      <c r="AD207" s="67"/>
      <c r="AE207" s="67"/>
      <c r="AF207" s="67"/>
      <c r="AG207" s="67"/>
      <c r="AH207" s="67"/>
      <c r="AI207" s="67"/>
      <c r="AJ207" s="67"/>
    </row>
  </sheetData>
  <mergeCells count="25">
    <mergeCell ref="AS8:AS9"/>
    <mergeCell ref="AT8:AT9"/>
    <mergeCell ref="BO8:BO9"/>
    <mergeCell ref="BH8:BH9"/>
    <mergeCell ref="BI8:BI9"/>
    <mergeCell ref="BJ8:BJ9"/>
    <mergeCell ref="BK8:BK9"/>
    <mergeCell ref="BL8:BL9"/>
    <mergeCell ref="BM8:BM9"/>
    <mergeCell ref="C6:L7"/>
    <mergeCell ref="D8:L9"/>
    <mergeCell ref="BN8:BN9"/>
    <mergeCell ref="C11:G11"/>
    <mergeCell ref="L26:P26"/>
    <mergeCell ref="BE8:BE9"/>
    <mergeCell ref="AU8:AU9"/>
    <mergeCell ref="AV8:AV9"/>
    <mergeCell ref="AW8:AW9"/>
    <mergeCell ref="AX8:AX9"/>
    <mergeCell ref="AY8:AY9"/>
    <mergeCell ref="AZ8:AZ9"/>
    <mergeCell ref="BA8:BA9"/>
    <mergeCell ref="BB8:BB9"/>
    <mergeCell ref="BF8:BF9"/>
    <mergeCell ref="BG8:BG9"/>
  </mergeCells>
  <dataValidations count="2">
    <dataValidation type="list" allowBlank="1" showInputMessage="1" showErrorMessage="1" sqref="BJ25" xr:uid="{00000000-0002-0000-1A00-000000000000}">
      <formula1>$BE$24:$BE$25</formula1>
    </dataValidation>
    <dataValidation type="list" allowBlank="1" showInputMessage="1" showErrorMessage="1" sqref="S9" xr:uid="{00000000-0002-0000-1A00-000001000000}">
      <formula1>$AR$10:$AR$60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30">
    <tabColor rgb="FFFFFF00"/>
  </sheetPr>
  <dimension ref="A1:AA56"/>
  <sheetViews>
    <sheetView showGridLines="0" showRowColHeaders="0" workbookViewId="0">
      <pane ySplit="4" topLeftCell="A11" activePane="bottomLeft" state="frozen"/>
      <selection pane="bottomLeft"/>
    </sheetView>
  </sheetViews>
  <sheetFormatPr defaultRowHeight="15" x14ac:dyDescent="0.25"/>
  <cols>
    <col min="1" max="1" width="10.7109375" customWidth="1"/>
    <col min="2" max="2" width="4.42578125" customWidth="1"/>
    <col min="3" max="3" width="5.7109375" customWidth="1"/>
    <col min="4" max="4" width="10.42578125" customWidth="1"/>
    <col min="5" max="5" width="14.7109375" customWidth="1"/>
    <col min="6" max="6" width="5.42578125" customWidth="1"/>
    <col min="7" max="7" width="11.42578125" customWidth="1"/>
    <col min="8" max="8" width="26.7109375" customWidth="1"/>
    <col min="9" max="9" width="14.7109375" customWidth="1"/>
    <col min="19" max="22" width="12.85546875" hidden="1" customWidth="1"/>
    <col min="23" max="23" width="9.140625" hidden="1" customWidth="1"/>
    <col min="24" max="27" width="12.85546875" hidden="1" customWidth="1"/>
    <col min="28" max="28" width="9.140625" customWidth="1"/>
  </cols>
  <sheetData>
    <row r="1" spans="1:27" x14ac:dyDescent="0.25">
      <c r="A1" s="6"/>
    </row>
    <row r="6" spans="1:27" x14ac:dyDescent="0.25">
      <c r="B6" s="8"/>
      <c r="C6" s="151"/>
      <c r="D6" s="152"/>
      <c r="E6" s="153"/>
      <c r="F6" s="153"/>
      <c r="G6" s="151"/>
      <c r="H6" s="152"/>
      <c r="I6" s="153"/>
      <c r="J6" s="150"/>
      <c r="K6" s="150"/>
      <c r="L6" s="8"/>
      <c r="S6" s="4">
        <f>'CAD3'!E9</f>
        <v>0</v>
      </c>
      <c r="T6" s="4">
        <f>SUMIFS('EMP ADQ'!G:G,'EMP ADQ'!D:D,'EMP ADQ'!$Y$12,'EMP ADQ'!E:E,CONT!D:D,'EMP ADQ'!I:I,"Efetivado")</f>
        <v>0</v>
      </c>
      <c r="U6" s="4">
        <f>SUMIFS('EMP ADQ'!G:G,'EMP ADQ'!D:D,'EMP ADQ'!$Y$13,'EMP ADQ'!E:E,CONT!D:D,'EMP ADQ'!I:I,"Efetivado")</f>
        <v>0</v>
      </c>
      <c r="V6" s="4">
        <f t="shared" ref="V6:V54" si="0">S6+T6-U6</f>
        <v>0</v>
      </c>
      <c r="W6" s="12"/>
      <c r="X6" s="4">
        <f>'CAD3'!I9</f>
        <v>420</v>
      </c>
      <c r="Y6" s="4">
        <f>SUMIFS('EMP CON'!G:G,'EMP CON'!D:D,'EMP CON'!$Y$12,'EMP CON'!E:E,CONT!H:H,'EMP CON'!I:I,"Efetivado")</f>
        <v>0</v>
      </c>
      <c r="Z6" s="4">
        <f>SUMIFS('EMP CON'!G:G,'EMP CON'!D:D,'EMP CON'!$Y$13,'EMP CON'!E:E,CONT!H:H,'EMP CON'!I:I,"Efetivado")</f>
        <v>0</v>
      </c>
      <c r="AA6" s="13">
        <f t="shared" ref="AA6:AA54" si="1">X6-Y6+Z6</f>
        <v>420</v>
      </c>
    </row>
    <row r="7" spans="1:27" x14ac:dyDescent="0.25">
      <c r="B7" s="8"/>
      <c r="C7" s="151"/>
      <c r="D7" s="152"/>
      <c r="E7" s="479" t="s">
        <v>234</v>
      </c>
      <c r="F7" s="479"/>
      <c r="G7" s="479"/>
      <c r="H7" s="479"/>
      <c r="I7" s="479"/>
      <c r="J7" s="479"/>
      <c r="K7" s="479"/>
      <c r="L7" s="8"/>
      <c r="S7" s="4">
        <f>'CAD3'!E10</f>
        <v>0</v>
      </c>
      <c r="T7" s="4">
        <f>SUMIFS('EMP ADQ'!G:G,'EMP ADQ'!D:D,'EMP ADQ'!$Y$12,'EMP ADQ'!E:E,CONT!D:D,'EMP ADQ'!I:I,"Efetivado")</f>
        <v>0</v>
      </c>
      <c r="U7" s="4">
        <f>SUMIFS('EMP ADQ'!G:G,'EMP ADQ'!D:D,'EMP ADQ'!$Y$13,'EMP ADQ'!E:E,CONT!D:D,'EMP ADQ'!I:I,"Efetivado")</f>
        <v>0</v>
      </c>
      <c r="V7" s="4">
        <f t="shared" si="0"/>
        <v>0</v>
      </c>
      <c r="W7" s="12"/>
      <c r="X7" s="4">
        <f>'CAD3'!I10</f>
        <v>100</v>
      </c>
      <c r="Y7" s="4">
        <f>SUMIFS('EMP CON'!G:G,'EMP CON'!D:D,'EMP CON'!$Y$12,'EMP CON'!E:E,CONT!H:H,'EMP CON'!I:I,"Efetivado")</f>
        <v>0</v>
      </c>
      <c r="Z7" s="4">
        <f>SUMIFS('EMP CON'!G:G,'EMP CON'!D:D,'EMP CON'!$Y$13,'EMP CON'!E:E,CONT!H:H,'EMP CON'!I:I,"Efetivado")</f>
        <v>0</v>
      </c>
      <c r="AA7" s="13">
        <f t="shared" si="1"/>
        <v>100</v>
      </c>
    </row>
    <row r="8" spans="1:27" x14ac:dyDescent="0.25">
      <c r="B8" s="8"/>
      <c r="C8" s="151"/>
      <c r="D8" s="152"/>
      <c r="E8" s="153"/>
      <c r="F8" s="153"/>
      <c r="G8" s="151"/>
      <c r="H8" s="152"/>
      <c r="I8" s="153"/>
      <c r="J8" s="150"/>
      <c r="K8" s="150"/>
      <c r="L8" s="8"/>
      <c r="S8" s="4">
        <f>'CAD3'!E11</f>
        <v>0</v>
      </c>
      <c r="T8" s="4">
        <f>SUMIFS('EMP ADQ'!G:G,'EMP ADQ'!D:D,'EMP ADQ'!$Y$12,'EMP ADQ'!E:E,CONT!D:D,'EMP ADQ'!I:I,"Efetivado")</f>
        <v>0</v>
      </c>
      <c r="U8" s="4">
        <f>SUMIFS('EMP ADQ'!G:G,'EMP ADQ'!D:D,'EMP ADQ'!$Y$13,'EMP ADQ'!E:E,CONT!D:D,'EMP ADQ'!I:I,"Efetivado")</f>
        <v>0</v>
      </c>
      <c r="V8" s="4">
        <f t="shared" si="0"/>
        <v>0</v>
      </c>
      <c r="W8" s="12"/>
      <c r="X8" s="4">
        <f>'CAD3'!I11</f>
        <v>40</v>
      </c>
      <c r="Y8" s="4">
        <f>SUMIFS('EMP CON'!G:G,'EMP CON'!D:D,'EMP CON'!$Y$12,'EMP CON'!E:E,CONT!H:H,'EMP CON'!I:I,"Efetivado")</f>
        <v>0</v>
      </c>
      <c r="Z8" s="4">
        <f>SUMIFS('EMP CON'!G:G,'EMP CON'!D:D,'EMP CON'!$Y$13,'EMP CON'!E:E,CONT!H:H,'EMP CON'!I:I,"Efetivado")</f>
        <v>0</v>
      </c>
      <c r="AA8" s="13">
        <f t="shared" si="1"/>
        <v>40</v>
      </c>
    </row>
    <row r="9" spans="1:27" x14ac:dyDescent="0.25">
      <c r="B9" s="8"/>
      <c r="C9" s="151"/>
      <c r="D9" s="152"/>
      <c r="E9" s="153"/>
      <c r="F9" s="153"/>
      <c r="G9" s="151"/>
      <c r="H9" s="152"/>
      <c r="I9" s="153"/>
      <c r="J9" s="150"/>
      <c r="K9" s="150"/>
      <c r="L9" s="8"/>
      <c r="S9" s="4">
        <f>'CAD3'!E12</f>
        <v>0</v>
      </c>
      <c r="T9" s="4">
        <f>SUMIFS('EMP ADQ'!G:G,'EMP ADQ'!D:D,'EMP ADQ'!$Y$12,'EMP ADQ'!E:E,CONT!D:D,'EMP ADQ'!I:I,"Efetivado")</f>
        <v>0</v>
      </c>
      <c r="U9" s="4">
        <f>SUMIFS('EMP ADQ'!G:G,'EMP ADQ'!D:D,'EMP ADQ'!$Y$13,'EMP ADQ'!E:E,CONT!D:D,'EMP ADQ'!I:I,"Efetivado")</f>
        <v>0</v>
      </c>
      <c r="V9" s="4">
        <f t="shared" si="0"/>
        <v>0</v>
      </c>
      <c r="W9" s="12"/>
      <c r="X9" s="4">
        <f>'CAD3'!I12</f>
        <v>0</v>
      </c>
      <c r="Y9" s="4">
        <f>SUMIFS('EMP CON'!G:G,'EMP CON'!D:D,'EMP CON'!$Y$12,'EMP CON'!E:E,CONT!H:H,'EMP CON'!I:I,"Efetivado")</f>
        <v>0</v>
      </c>
      <c r="Z9" s="4">
        <f>SUMIFS('EMP CON'!G:G,'EMP CON'!D:D,'EMP CON'!$Y$13,'EMP CON'!E:E,CONT!H:H,'EMP CON'!I:I,"Efetivado")</f>
        <v>0</v>
      </c>
      <c r="AA9" s="13">
        <f t="shared" si="1"/>
        <v>0</v>
      </c>
    </row>
    <row r="10" spans="1:27" x14ac:dyDescent="0.25">
      <c r="B10" s="8"/>
      <c r="C10" s="151"/>
      <c r="D10" s="152"/>
      <c r="E10" s="153"/>
      <c r="F10" s="153"/>
      <c r="G10" s="151"/>
      <c r="H10" s="152"/>
      <c r="I10" s="153"/>
      <c r="J10" s="150"/>
      <c r="K10" s="150"/>
      <c r="L10" s="8"/>
      <c r="S10" s="4">
        <f>'CAD3'!E13</f>
        <v>0</v>
      </c>
      <c r="T10" s="4">
        <f>SUMIFS('EMP ADQ'!G:G,'EMP ADQ'!D:D,'EMP ADQ'!$Y$12,'EMP ADQ'!E:E,CONT!D:D,'EMP ADQ'!I:I,"Efetivado")</f>
        <v>0</v>
      </c>
      <c r="U10" s="4">
        <f>SUMIFS('EMP ADQ'!G:G,'EMP ADQ'!D:D,'EMP ADQ'!$Y$13,'EMP ADQ'!E:E,CONT!D:D,'EMP ADQ'!I:I,"Efetivado")</f>
        <v>0</v>
      </c>
      <c r="V10" s="4">
        <f t="shared" si="0"/>
        <v>0</v>
      </c>
      <c r="W10" s="12"/>
      <c r="X10" s="4">
        <f>'CAD3'!I13</f>
        <v>0</v>
      </c>
      <c r="Y10" s="4">
        <f>SUMIFS('EMP CON'!G:G,'EMP CON'!D:D,'EMP CON'!$Y$12,'EMP CON'!E:E,CONT!H:H,'EMP CON'!I:I,"Efetivado")</f>
        <v>0</v>
      </c>
      <c r="Z10" s="4">
        <f>SUMIFS('EMP CON'!G:G,'EMP CON'!D:D,'EMP CON'!$Y$13,'EMP CON'!E:E,CONT!H:H,'EMP CON'!I:I,"Efetivado")</f>
        <v>0</v>
      </c>
      <c r="AA10" s="13">
        <f t="shared" si="1"/>
        <v>0</v>
      </c>
    </row>
    <row r="11" spans="1:27" x14ac:dyDescent="0.25">
      <c r="B11" s="8"/>
      <c r="C11" s="151"/>
      <c r="D11" s="152"/>
      <c r="E11" s="480" t="s">
        <v>225</v>
      </c>
      <c r="F11" s="481"/>
      <c r="G11" s="481"/>
      <c r="H11" s="481"/>
      <c r="I11" s="481"/>
      <c r="J11" s="481"/>
      <c r="K11" s="481"/>
      <c r="L11" s="8"/>
      <c r="S11" s="4">
        <f>'CAD3'!E14</f>
        <v>0</v>
      </c>
      <c r="T11" s="4">
        <f>SUMIFS('EMP ADQ'!G:G,'EMP ADQ'!D:D,'EMP ADQ'!$Y$12,'EMP ADQ'!E:E,CONT!D:D,'EMP ADQ'!I:I,"Efetivado")</f>
        <v>0</v>
      </c>
      <c r="U11" s="4">
        <f>SUMIFS('EMP ADQ'!G:G,'EMP ADQ'!D:D,'EMP ADQ'!$Y$13,'EMP ADQ'!E:E,CONT!D:D,'EMP ADQ'!I:I,"Efetivado")</f>
        <v>0</v>
      </c>
      <c r="V11" s="4">
        <f t="shared" si="0"/>
        <v>0</v>
      </c>
      <c r="W11" s="12"/>
      <c r="X11" s="4">
        <f>'CAD3'!I14</f>
        <v>0</v>
      </c>
      <c r="Y11" s="4">
        <f>SUMIFS('EMP CON'!G:G,'EMP CON'!D:D,'EMP CON'!$Y$12,'EMP CON'!E:E,CONT!H:H,'EMP CON'!I:I,"Efetivado")</f>
        <v>0</v>
      </c>
      <c r="Z11" s="4">
        <f>SUMIFS('EMP CON'!G:G,'EMP CON'!D:D,'EMP CON'!$Y$13,'EMP CON'!E:E,CONT!H:H,'EMP CON'!I:I,"Efetivado")</f>
        <v>0</v>
      </c>
      <c r="AA11" s="13">
        <f t="shared" si="1"/>
        <v>0</v>
      </c>
    </row>
    <row r="12" spans="1:27" x14ac:dyDescent="0.25">
      <c r="B12" s="8"/>
      <c r="C12" s="151"/>
      <c r="D12" s="152"/>
      <c r="E12" s="153"/>
      <c r="F12" s="153"/>
      <c r="G12" s="151"/>
      <c r="H12" s="152"/>
      <c r="I12" s="153"/>
      <c r="J12" s="150"/>
      <c r="K12" s="150"/>
      <c r="L12" s="8"/>
      <c r="S12" s="4">
        <f>'CAD3'!E15</f>
        <v>0</v>
      </c>
      <c r="T12" s="4">
        <f>SUMIFS('EMP ADQ'!G:G,'EMP ADQ'!D:D,'EMP ADQ'!$Y$12,'EMP ADQ'!E:E,CONT!D:D,'EMP ADQ'!I:I,"Efetivado")</f>
        <v>0</v>
      </c>
      <c r="U12" s="4">
        <f>SUMIFS('EMP ADQ'!G:G,'EMP ADQ'!D:D,'EMP ADQ'!$Y$13,'EMP ADQ'!E:E,CONT!D:D,'EMP ADQ'!I:I,"Efetivado")</f>
        <v>0</v>
      </c>
      <c r="V12" s="4">
        <f t="shared" si="0"/>
        <v>0</v>
      </c>
      <c r="W12" s="12"/>
      <c r="X12" s="4">
        <f>'CAD3'!I15</f>
        <v>0</v>
      </c>
      <c r="Y12" s="4">
        <f>SUMIFS('EMP CON'!G:G,'EMP CON'!D:D,'EMP CON'!$Y$12,'EMP CON'!E:E,CONT!H:H,'EMP CON'!I:I,"Efetivado")</f>
        <v>0</v>
      </c>
      <c r="Z12" s="4">
        <f>SUMIFS('EMP CON'!G:G,'EMP CON'!D:D,'EMP CON'!$Y$13,'EMP CON'!E:E,CONT!H:H,'EMP CON'!I:I,"Efetivado")</f>
        <v>0</v>
      </c>
      <c r="AA12" s="13">
        <f t="shared" si="1"/>
        <v>0</v>
      </c>
    </row>
    <row r="13" spans="1:27" x14ac:dyDescent="0.25">
      <c r="B13" s="8"/>
      <c r="C13" s="151"/>
      <c r="D13" s="152"/>
      <c r="E13" s="153"/>
      <c r="F13" s="153"/>
      <c r="G13" s="151"/>
      <c r="H13" s="152"/>
      <c r="I13" s="153"/>
      <c r="J13" s="150"/>
      <c r="K13" s="150"/>
      <c r="L13" s="8"/>
      <c r="S13" s="4">
        <f>'CAD3'!E16</f>
        <v>0</v>
      </c>
      <c r="T13" s="4">
        <f>SUMIFS('EMP ADQ'!G:G,'EMP ADQ'!D:D,'EMP ADQ'!$Y$12,'EMP ADQ'!E:E,CONT!D:D,'EMP ADQ'!I:I,"Efetivado")</f>
        <v>0</v>
      </c>
      <c r="U13" s="4">
        <f>SUMIFS('EMP ADQ'!G:G,'EMP ADQ'!D:D,'EMP ADQ'!$Y$13,'EMP ADQ'!E:E,CONT!D:D,'EMP ADQ'!I:I,"Efetivado")</f>
        <v>0</v>
      </c>
      <c r="V13" s="4">
        <f t="shared" si="0"/>
        <v>0</v>
      </c>
      <c r="W13" s="12"/>
      <c r="X13" s="4">
        <f>'CAD3'!I16</f>
        <v>0</v>
      </c>
      <c r="Y13" s="4">
        <f>SUMIFS('EMP CON'!G:G,'EMP CON'!D:D,'EMP CON'!$Y$12,'EMP CON'!E:E,CONT!H:H,'EMP CON'!I:I,"Efetivado")</f>
        <v>0</v>
      </c>
      <c r="Z13" s="4">
        <f>SUMIFS('EMP CON'!G:G,'EMP CON'!D:D,'EMP CON'!$Y$13,'EMP CON'!E:E,CONT!H:H,'EMP CON'!I:I,"Efetivado")</f>
        <v>0</v>
      </c>
      <c r="AA13" s="13">
        <f t="shared" si="1"/>
        <v>0</v>
      </c>
    </row>
    <row r="14" spans="1:27" x14ac:dyDescent="0.25">
      <c r="B14" s="8"/>
      <c r="C14" s="151"/>
      <c r="D14" s="152"/>
      <c r="E14" s="153"/>
      <c r="F14" s="153"/>
      <c r="G14" s="151"/>
      <c r="H14" s="152"/>
      <c r="I14" s="153"/>
      <c r="J14" s="150"/>
      <c r="K14" s="150"/>
      <c r="L14" s="8"/>
      <c r="S14" s="4">
        <f>'CAD3'!E17</f>
        <v>0</v>
      </c>
      <c r="T14" s="4">
        <f>SUMIFS('EMP ADQ'!G:G,'EMP ADQ'!D:D,'EMP ADQ'!$Y$12,'EMP ADQ'!E:E,CONT!D:D,'EMP ADQ'!I:I,"Efetivado")</f>
        <v>0</v>
      </c>
      <c r="U14" s="4">
        <f>SUMIFS('EMP ADQ'!G:G,'EMP ADQ'!D:D,'EMP ADQ'!$Y$13,'EMP ADQ'!E:E,CONT!D:D,'EMP ADQ'!I:I,"Efetivado")</f>
        <v>0</v>
      </c>
      <c r="V14" s="4">
        <f t="shared" si="0"/>
        <v>0</v>
      </c>
      <c r="W14" s="12"/>
      <c r="X14" s="4">
        <f>'CAD3'!I17</f>
        <v>0</v>
      </c>
      <c r="Y14" s="4">
        <f>SUMIFS('EMP CON'!G:G,'EMP CON'!D:D,'EMP CON'!$Y$12,'EMP CON'!E:E,CONT!H:H,'EMP CON'!I:I,"Efetivado")</f>
        <v>0</v>
      </c>
      <c r="Z14" s="4">
        <f>SUMIFS('EMP CON'!G:G,'EMP CON'!D:D,'EMP CON'!$Y$13,'EMP CON'!E:E,CONT!H:H,'EMP CON'!I:I,"Efetivado")</f>
        <v>0</v>
      </c>
      <c r="AA14" s="13">
        <f t="shared" si="1"/>
        <v>0</v>
      </c>
    </row>
    <row r="15" spans="1:27" x14ac:dyDescent="0.25">
      <c r="B15" s="8"/>
      <c r="C15" s="151"/>
      <c r="D15" s="152"/>
      <c r="E15" s="476" t="s">
        <v>226</v>
      </c>
      <c r="F15" s="477"/>
      <c r="G15" s="477"/>
      <c r="H15" s="477"/>
      <c r="I15" s="477"/>
      <c r="J15" s="477"/>
      <c r="K15" s="477"/>
      <c r="L15" s="8"/>
      <c r="S15" s="4">
        <f>'CAD3'!E18</f>
        <v>0</v>
      </c>
      <c r="T15" s="4">
        <f>SUMIFS('EMP ADQ'!G:G,'EMP ADQ'!D:D,'EMP ADQ'!$Y$12,'EMP ADQ'!E:E,CONT!D:D,'EMP ADQ'!I:I,"Efetivado")</f>
        <v>0</v>
      </c>
      <c r="U15" s="4">
        <f>SUMIFS('EMP ADQ'!G:G,'EMP ADQ'!D:D,'EMP ADQ'!$Y$13,'EMP ADQ'!E:E,CONT!D:D,'EMP ADQ'!I:I,"Efetivado")</f>
        <v>0</v>
      </c>
      <c r="V15" s="4">
        <f t="shared" si="0"/>
        <v>0</v>
      </c>
      <c r="W15" s="12"/>
      <c r="X15" s="4">
        <f>'CAD3'!I18</f>
        <v>0</v>
      </c>
      <c r="Y15" s="4">
        <f>SUMIFS('EMP CON'!G:G,'EMP CON'!D:D,'EMP CON'!$Y$12,'EMP CON'!E:E,CONT!H:H,'EMP CON'!I:I,"Efetivado")</f>
        <v>0</v>
      </c>
      <c r="Z15" s="4">
        <f>SUMIFS('EMP CON'!G:G,'EMP CON'!D:D,'EMP CON'!$Y$13,'EMP CON'!E:E,CONT!H:H,'EMP CON'!I:I,"Efetivado")</f>
        <v>0</v>
      </c>
      <c r="AA15" s="13">
        <f t="shared" si="1"/>
        <v>0</v>
      </c>
    </row>
    <row r="16" spans="1:27" x14ac:dyDescent="0.25">
      <c r="B16" s="8"/>
      <c r="C16" s="151"/>
      <c r="D16" s="152"/>
      <c r="E16" s="153"/>
      <c r="F16" s="153"/>
      <c r="G16" s="151"/>
      <c r="H16" s="152"/>
      <c r="I16" s="153"/>
      <c r="J16" s="150"/>
      <c r="K16" s="150"/>
      <c r="L16" s="8"/>
      <c r="S16" s="4">
        <f>'CAD3'!E19</f>
        <v>0</v>
      </c>
      <c r="T16" s="4">
        <f>SUMIFS('EMP ADQ'!G:G,'EMP ADQ'!D:D,'EMP ADQ'!$Y$12,'EMP ADQ'!E:E,CONT!D:D,'EMP ADQ'!I:I,"Efetivado")</f>
        <v>0</v>
      </c>
      <c r="U16" s="4">
        <f>SUMIFS('EMP ADQ'!G:G,'EMP ADQ'!D:D,'EMP ADQ'!$Y$13,'EMP ADQ'!E:E,CONT!D:D,'EMP ADQ'!I:I,"Efetivado")</f>
        <v>0</v>
      </c>
      <c r="V16" s="4">
        <f t="shared" si="0"/>
        <v>0</v>
      </c>
      <c r="W16" s="12"/>
      <c r="X16" s="4">
        <f>'CAD3'!I19</f>
        <v>0</v>
      </c>
      <c r="Y16" s="4">
        <f>SUMIFS('EMP CON'!G:G,'EMP CON'!D:D,'EMP CON'!$Y$12,'EMP CON'!E:E,CONT!H:H,'EMP CON'!I:I,"Efetivado")</f>
        <v>0</v>
      </c>
      <c r="Z16" s="4">
        <f>SUMIFS('EMP CON'!G:G,'EMP CON'!D:D,'EMP CON'!$Y$13,'EMP CON'!E:E,CONT!H:H,'EMP CON'!I:I,"Efetivado")</f>
        <v>0</v>
      </c>
      <c r="AA16" s="13">
        <f t="shared" si="1"/>
        <v>0</v>
      </c>
    </row>
    <row r="17" spans="2:27" x14ac:dyDescent="0.25">
      <c r="B17" s="8"/>
      <c r="C17" s="151"/>
      <c r="D17" s="152"/>
      <c r="E17" s="153"/>
      <c r="F17" s="153"/>
      <c r="G17" s="151"/>
      <c r="H17" s="152"/>
      <c r="I17" s="153"/>
      <c r="J17" s="150"/>
      <c r="K17" s="150"/>
      <c r="L17" s="8"/>
      <c r="S17" s="4">
        <f>'CAD3'!E20</f>
        <v>0</v>
      </c>
      <c r="T17" s="4">
        <f>SUMIFS('EMP ADQ'!G:G,'EMP ADQ'!D:D,'EMP ADQ'!$Y$12,'EMP ADQ'!E:E,CONT!D:D,'EMP ADQ'!I:I,"Efetivado")</f>
        <v>0</v>
      </c>
      <c r="U17" s="4">
        <f>SUMIFS('EMP ADQ'!G:G,'EMP ADQ'!D:D,'EMP ADQ'!$Y$13,'EMP ADQ'!E:E,CONT!D:D,'EMP ADQ'!I:I,"Efetivado")</f>
        <v>0</v>
      </c>
      <c r="V17" s="4">
        <f t="shared" si="0"/>
        <v>0</v>
      </c>
      <c r="W17" s="12"/>
      <c r="X17" s="4">
        <f>'CAD3'!I20</f>
        <v>0</v>
      </c>
      <c r="Y17" s="4">
        <f>SUMIFS('EMP CON'!G:G,'EMP CON'!D:D,'EMP CON'!$Y$12,'EMP CON'!E:E,CONT!H:H,'EMP CON'!I:I,"Efetivado")</f>
        <v>0</v>
      </c>
      <c r="Z17" s="4">
        <f>SUMIFS('EMP CON'!G:G,'EMP CON'!D:D,'EMP CON'!$Y$13,'EMP CON'!E:E,CONT!H:H,'EMP CON'!I:I,"Efetivado")</f>
        <v>0</v>
      </c>
      <c r="AA17" s="13">
        <f t="shared" si="1"/>
        <v>0</v>
      </c>
    </row>
    <row r="18" spans="2:27" x14ac:dyDescent="0.25">
      <c r="B18" s="8"/>
      <c r="C18" s="151"/>
      <c r="D18" s="152"/>
      <c r="E18" s="153"/>
      <c r="F18" s="153"/>
      <c r="G18" s="151"/>
      <c r="H18" s="152"/>
      <c r="I18" s="153"/>
      <c r="J18" s="150"/>
      <c r="K18" s="150"/>
      <c r="L18" s="8"/>
      <c r="S18" s="4">
        <f>'CAD3'!E21</f>
        <v>0</v>
      </c>
      <c r="T18" s="4">
        <f>SUMIFS('EMP ADQ'!G:G,'EMP ADQ'!D:D,'EMP ADQ'!$Y$12,'EMP ADQ'!E:E,CONT!D:D,'EMP ADQ'!I:I,"Efetivado")</f>
        <v>0</v>
      </c>
      <c r="U18" s="4">
        <f>SUMIFS('EMP ADQ'!G:G,'EMP ADQ'!D:D,'EMP ADQ'!$Y$13,'EMP ADQ'!E:E,CONT!D:D,'EMP ADQ'!I:I,"Efetivado")</f>
        <v>0</v>
      </c>
      <c r="V18" s="4">
        <f t="shared" si="0"/>
        <v>0</v>
      </c>
      <c r="W18" s="12"/>
      <c r="X18" s="4">
        <f>'CAD3'!I21</f>
        <v>0</v>
      </c>
      <c r="Y18" s="4">
        <f>SUMIFS('EMP CON'!G:G,'EMP CON'!D:D,'EMP CON'!$Y$12,'EMP CON'!E:E,CONT!H:H,'EMP CON'!I:I,"Efetivado")</f>
        <v>0</v>
      </c>
      <c r="Z18" s="4">
        <f>SUMIFS('EMP CON'!G:G,'EMP CON'!D:D,'EMP CON'!$Y$13,'EMP CON'!E:E,CONT!H:H,'EMP CON'!I:I,"Efetivado")</f>
        <v>0</v>
      </c>
      <c r="AA18" s="13">
        <f t="shared" si="1"/>
        <v>0</v>
      </c>
    </row>
    <row r="19" spans="2:27" x14ac:dyDescent="0.25">
      <c r="B19" s="8"/>
      <c r="C19" s="151"/>
      <c r="D19" s="152"/>
      <c r="E19" s="478"/>
      <c r="F19" s="478"/>
      <c r="G19" s="478"/>
      <c r="H19" s="478"/>
      <c r="I19" s="478"/>
      <c r="J19" s="478"/>
      <c r="K19" s="150"/>
      <c r="L19" s="8"/>
      <c r="S19" s="4">
        <f>'CAD3'!E22</f>
        <v>0</v>
      </c>
      <c r="T19" s="4">
        <f>SUMIFS('EMP ADQ'!G:G,'EMP ADQ'!D:D,'EMP ADQ'!$Y$12,'EMP ADQ'!E:E,CONT!D:D,'EMP ADQ'!I:I,"Efetivado")</f>
        <v>0</v>
      </c>
      <c r="U19" s="4">
        <f>SUMIFS('EMP ADQ'!G:G,'EMP ADQ'!D:D,'EMP ADQ'!$Y$13,'EMP ADQ'!E:E,CONT!D:D,'EMP ADQ'!I:I,"Efetivado")</f>
        <v>0</v>
      </c>
      <c r="V19" s="4">
        <f t="shared" si="0"/>
        <v>0</v>
      </c>
      <c r="W19" s="12"/>
      <c r="X19" s="4">
        <f>'CAD3'!I22</f>
        <v>0</v>
      </c>
      <c r="Y19" s="4">
        <f>SUMIFS('EMP CON'!G:G,'EMP CON'!D:D,'EMP CON'!$Y$12,'EMP CON'!E:E,CONT!H:H,'EMP CON'!I:I,"Efetivado")</f>
        <v>0</v>
      </c>
      <c r="Z19" s="4">
        <f>SUMIFS('EMP CON'!G:G,'EMP CON'!D:D,'EMP CON'!$Y$13,'EMP CON'!E:E,CONT!H:H,'EMP CON'!I:I,"Efetivado")</f>
        <v>0</v>
      </c>
      <c r="AA19" s="13">
        <f t="shared" si="1"/>
        <v>0</v>
      </c>
    </row>
    <row r="20" spans="2:27" x14ac:dyDescent="0.25">
      <c r="B20" s="8"/>
      <c r="C20" s="151"/>
      <c r="D20" s="152"/>
      <c r="E20" s="153"/>
      <c r="F20" s="153"/>
      <c r="G20" s="151"/>
      <c r="H20" s="152"/>
      <c r="I20" s="153"/>
      <c r="J20" s="150"/>
      <c r="K20" s="150"/>
      <c r="L20" s="8"/>
      <c r="S20" s="4">
        <f>'CAD3'!E23</f>
        <v>0</v>
      </c>
      <c r="T20" s="4">
        <f>SUMIFS('EMP ADQ'!G:G,'EMP ADQ'!D:D,'EMP ADQ'!$Y$12,'EMP ADQ'!E:E,CONT!D:D,'EMP ADQ'!I:I,"Efetivado")</f>
        <v>0</v>
      </c>
      <c r="U20" s="4">
        <f>SUMIFS('EMP ADQ'!G:G,'EMP ADQ'!D:D,'EMP ADQ'!$Y$13,'EMP ADQ'!E:E,CONT!D:D,'EMP ADQ'!I:I,"Efetivado")</f>
        <v>0</v>
      </c>
      <c r="V20" s="4">
        <f t="shared" si="0"/>
        <v>0</v>
      </c>
      <c r="W20" s="12"/>
      <c r="X20" s="4">
        <f>'CAD3'!I23</f>
        <v>0</v>
      </c>
      <c r="Y20" s="4">
        <f>SUMIFS('EMP CON'!G:G,'EMP CON'!D:D,'EMP CON'!$Y$12,'EMP CON'!E:E,CONT!H:H,'EMP CON'!I:I,"Efetivado")</f>
        <v>0</v>
      </c>
      <c r="Z20" s="4">
        <f>SUMIFS('EMP CON'!G:G,'EMP CON'!D:D,'EMP CON'!$Y$13,'EMP CON'!E:E,CONT!H:H,'EMP CON'!I:I,"Efetivado")</f>
        <v>0</v>
      </c>
      <c r="AA20" s="13">
        <f t="shared" si="1"/>
        <v>0</v>
      </c>
    </row>
    <row r="21" spans="2:27" x14ac:dyDescent="0.25">
      <c r="B21" s="8"/>
      <c r="C21" s="9"/>
      <c r="D21" s="145"/>
      <c r="E21" s="146"/>
      <c r="F21" s="147"/>
      <c r="G21" s="9"/>
      <c r="H21" s="145"/>
      <c r="I21" s="147"/>
      <c r="J21" s="8"/>
      <c r="K21" s="8"/>
      <c r="L21" s="8"/>
      <c r="S21" s="4">
        <f>'CAD3'!E24</f>
        <v>0</v>
      </c>
      <c r="T21" s="4">
        <f>SUMIFS('EMP ADQ'!G:G,'EMP ADQ'!D:D,'EMP ADQ'!$Y$12,'EMP ADQ'!E:E,CONT!D:D,'EMP ADQ'!I:I,"Efetivado")</f>
        <v>0</v>
      </c>
      <c r="U21" s="4">
        <f>SUMIFS('EMP ADQ'!G:G,'EMP ADQ'!D:D,'EMP ADQ'!$Y$13,'EMP ADQ'!E:E,CONT!D:D,'EMP ADQ'!I:I,"Efetivado")</f>
        <v>0</v>
      </c>
      <c r="V21" s="4">
        <f t="shared" si="0"/>
        <v>0</v>
      </c>
      <c r="W21" s="12"/>
      <c r="X21" s="4">
        <f>'CAD3'!I24</f>
        <v>0</v>
      </c>
      <c r="Y21" s="4">
        <f>SUMIFS('EMP CON'!G:G,'EMP CON'!D:D,'EMP CON'!$Y$12,'EMP CON'!E:E,CONT!H:H,'EMP CON'!I:I,"Efetivado")</f>
        <v>0</v>
      </c>
      <c r="Z21" s="4">
        <f>SUMIFS('EMP CON'!G:G,'EMP CON'!D:D,'EMP CON'!$Y$13,'EMP CON'!E:E,CONT!H:H,'EMP CON'!I:I,"Efetivado")</f>
        <v>0</v>
      </c>
      <c r="AA21" s="13">
        <f t="shared" si="1"/>
        <v>0</v>
      </c>
    </row>
    <row r="22" spans="2:27" x14ac:dyDescent="0.25">
      <c r="B22" s="8"/>
      <c r="C22" s="9"/>
      <c r="D22" s="145"/>
      <c r="E22" s="146"/>
      <c r="F22" s="147"/>
      <c r="G22" s="9"/>
      <c r="H22" s="145"/>
      <c r="I22" s="147"/>
      <c r="J22" s="8"/>
      <c r="K22" s="8"/>
      <c r="L22" s="8"/>
      <c r="S22" s="4">
        <f>'CAD3'!E25</f>
        <v>0</v>
      </c>
      <c r="T22" s="4">
        <f>SUMIFS('EMP ADQ'!G:G,'EMP ADQ'!D:D,'EMP ADQ'!$Y$12,'EMP ADQ'!E:E,CONT!D:D,'EMP ADQ'!I:I,"Efetivado")</f>
        <v>0</v>
      </c>
      <c r="U22" s="4">
        <f>SUMIFS('EMP ADQ'!G:G,'EMP ADQ'!D:D,'EMP ADQ'!$Y$13,'EMP ADQ'!E:E,CONT!D:D,'EMP ADQ'!I:I,"Efetivado")</f>
        <v>0</v>
      </c>
      <c r="V22" s="4">
        <f t="shared" si="0"/>
        <v>0</v>
      </c>
      <c r="W22" s="12"/>
      <c r="X22" s="4">
        <f>'CAD3'!I25</f>
        <v>0</v>
      </c>
      <c r="Y22" s="4">
        <f>SUMIFS('EMP CON'!G:G,'EMP CON'!D:D,'EMP CON'!$Y$12,'EMP CON'!E:E,CONT!H:H,'EMP CON'!I:I,"Efetivado")</f>
        <v>0</v>
      </c>
      <c r="Z22" s="4">
        <f>SUMIFS('EMP CON'!G:G,'EMP CON'!D:D,'EMP CON'!$Y$13,'EMP CON'!E:E,CONT!H:H,'EMP CON'!I:I,"Efetivado")</f>
        <v>0</v>
      </c>
      <c r="AA22" s="13">
        <f t="shared" si="1"/>
        <v>0</v>
      </c>
    </row>
    <row r="23" spans="2:27" x14ac:dyDescent="0.25">
      <c r="B23" s="8"/>
      <c r="C23" s="9"/>
      <c r="D23" s="145"/>
      <c r="E23" s="146"/>
      <c r="F23" s="147"/>
      <c r="G23" s="9"/>
      <c r="H23" s="145"/>
      <c r="I23" s="147"/>
      <c r="J23" s="8"/>
      <c r="K23" s="8"/>
      <c r="L23" s="8"/>
      <c r="S23" s="4">
        <f>'CAD3'!E26</f>
        <v>0</v>
      </c>
      <c r="T23" s="4">
        <f>SUMIFS('EMP ADQ'!G:G,'EMP ADQ'!D:D,'EMP ADQ'!$Y$12,'EMP ADQ'!E:E,CONT!D:D,'EMP ADQ'!I:I,"Efetivado")</f>
        <v>0</v>
      </c>
      <c r="U23" s="4">
        <f>SUMIFS('EMP ADQ'!G:G,'EMP ADQ'!D:D,'EMP ADQ'!$Y$13,'EMP ADQ'!E:E,CONT!D:D,'EMP ADQ'!I:I,"Efetivado")</f>
        <v>0</v>
      </c>
      <c r="V23" s="4">
        <f t="shared" si="0"/>
        <v>0</v>
      </c>
      <c r="W23" s="12"/>
      <c r="X23" s="4">
        <f>'CAD3'!I26</f>
        <v>0</v>
      </c>
      <c r="Y23" s="4">
        <f>SUMIFS('EMP CON'!G:G,'EMP CON'!D:D,'EMP CON'!$Y$12,'EMP CON'!E:E,CONT!H:H,'EMP CON'!I:I,"Efetivado")</f>
        <v>0</v>
      </c>
      <c r="Z23" s="4">
        <f>SUMIFS('EMP CON'!G:G,'EMP CON'!D:D,'EMP CON'!$Y$13,'EMP CON'!E:E,CONT!H:H,'EMP CON'!I:I,"Efetivado")</f>
        <v>0</v>
      </c>
      <c r="AA23" s="13">
        <f t="shared" si="1"/>
        <v>0</v>
      </c>
    </row>
    <row r="24" spans="2:27" x14ac:dyDescent="0.25">
      <c r="B24" s="8"/>
      <c r="C24" s="9"/>
      <c r="D24" s="145"/>
      <c r="E24" s="146"/>
      <c r="F24" s="147"/>
      <c r="G24" s="9"/>
      <c r="H24" s="145"/>
      <c r="I24" s="147"/>
      <c r="J24" s="8"/>
      <c r="K24" s="8"/>
      <c r="L24" s="8"/>
      <c r="S24" s="4">
        <f>'CAD3'!E27</f>
        <v>0</v>
      </c>
      <c r="T24" s="4">
        <f>SUMIFS('EMP ADQ'!G:G,'EMP ADQ'!D:D,'EMP ADQ'!$Y$12,'EMP ADQ'!E:E,CONT!D:D,'EMP ADQ'!I:I,"Efetivado")</f>
        <v>0</v>
      </c>
      <c r="U24" s="4">
        <f>SUMIFS('EMP ADQ'!G:G,'EMP ADQ'!D:D,'EMP ADQ'!$Y$13,'EMP ADQ'!E:E,CONT!D:D,'EMP ADQ'!I:I,"Efetivado")</f>
        <v>0</v>
      </c>
      <c r="V24" s="4">
        <f t="shared" si="0"/>
        <v>0</v>
      </c>
      <c r="W24" s="12"/>
      <c r="X24" s="4">
        <f>'CAD3'!I27</f>
        <v>0</v>
      </c>
      <c r="Y24" s="4">
        <f>SUMIFS('EMP CON'!G:G,'EMP CON'!D:D,'EMP CON'!$Y$12,'EMP CON'!E:E,CONT!H:H,'EMP CON'!I:I,"Efetivado")</f>
        <v>0</v>
      </c>
      <c r="Z24" s="4">
        <f>SUMIFS('EMP CON'!G:G,'EMP CON'!D:D,'EMP CON'!$Y$13,'EMP CON'!E:E,CONT!H:H,'EMP CON'!I:I,"Efetivado")</f>
        <v>0</v>
      </c>
      <c r="AA24" s="13">
        <f t="shared" si="1"/>
        <v>0</v>
      </c>
    </row>
    <row r="25" spans="2:27" x14ac:dyDescent="0.25">
      <c r="B25" s="8"/>
      <c r="C25" s="9"/>
      <c r="D25" s="145"/>
      <c r="E25" s="146"/>
      <c r="F25" s="147"/>
      <c r="G25" s="9"/>
      <c r="H25" s="145"/>
      <c r="I25" s="147"/>
      <c r="J25" s="8"/>
      <c r="K25" s="8"/>
      <c r="L25" s="8"/>
      <c r="S25" s="4">
        <f>'CAD3'!E28</f>
        <v>0</v>
      </c>
      <c r="T25" s="4">
        <f>SUMIFS('EMP ADQ'!G:G,'EMP ADQ'!D:D,'EMP ADQ'!$Y$12,'EMP ADQ'!E:E,CONT!D:D,'EMP ADQ'!I:I,"Efetivado")</f>
        <v>0</v>
      </c>
      <c r="U25" s="4">
        <f>SUMIFS('EMP ADQ'!G:G,'EMP ADQ'!D:D,'EMP ADQ'!$Y$13,'EMP ADQ'!E:E,CONT!D:D,'EMP ADQ'!I:I,"Efetivado")</f>
        <v>0</v>
      </c>
      <c r="V25" s="4">
        <f t="shared" si="0"/>
        <v>0</v>
      </c>
      <c r="W25" s="12"/>
      <c r="X25" s="4">
        <f>'CAD3'!I28</f>
        <v>0</v>
      </c>
      <c r="Y25" s="4">
        <f>SUMIFS('EMP CON'!G:G,'EMP CON'!D:D,'EMP CON'!$Y$12,'EMP CON'!E:E,CONT!H:H,'EMP CON'!I:I,"Efetivado")</f>
        <v>0</v>
      </c>
      <c r="Z25" s="4">
        <f>SUMIFS('EMP CON'!G:G,'EMP CON'!D:D,'EMP CON'!$Y$13,'EMP CON'!E:E,CONT!H:H,'EMP CON'!I:I,"Efetivado")</f>
        <v>0</v>
      </c>
      <c r="AA25" s="13">
        <f t="shared" si="1"/>
        <v>0</v>
      </c>
    </row>
    <row r="26" spans="2:27" x14ac:dyDescent="0.25">
      <c r="B26" s="8"/>
      <c r="C26" s="9"/>
      <c r="D26" s="145"/>
      <c r="E26" s="146"/>
      <c r="F26" s="147"/>
      <c r="G26" s="9"/>
      <c r="H26" s="145"/>
      <c r="I26" s="147"/>
      <c r="J26" s="8"/>
      <c r="K26" s="8"/>
      <c r="L26" s="8"/>
      <c r="S26" s="4">
        <f>'CAD3'!E29</f>
        <v>0</v>
      </c>
      <c r="T26" s="4">
        <f>SUMIFS('EMP ADQ'!G:G,'EMP ADQ'!D:D,'EMP ADQ'!$Y$12,'EMP ADQ'!E:E,CONT!D:D,'EMP ADQ'!I:I,"Efetivado")</f>
        <v>0</v>
      </c>
      <c r="U26" s="4">
        <f>SUMIFS('EMP ADQ'!G:G,'EMP ADQ'!D:D,'EMP ADQ'!$Y$13,'EMP ADQ'!E:E,CONT!D:D,'EMP ADQ'!I:I,"Efetivado")</f>
        <v>0</v>
      </c>
      <c r="V26" s="4">
        <f t="shared" si="0"/>
        <v>0</v>
      </c>
      <c r="W26" s="12"/>
      <c r="X26" s="4">
        <f>'CAD3'!I29</f>
        <v>0</v>
      </c>
      <c r="Y26" s="4">
        <f>SUMIFS('EMP CON'!G:G,'EMP CON'!D:D,'EMP CON'!$Y$12,'EMP CON'!E:E,CONT!H:H,'EMP CON'!I:I,"Efetivado")</f>
        <v>0</v>
      </c>
      <c r="Z26" s="4">
        <f>SUMIFS('EMP CON'!G:G,'EMP CON'!D:D,'EMP CON'!$Y$13,'EMP CON'!E:E,CONT!H:H,'EMP CON'!I:I,"Efetivado")</f>
        <v>0</v>
      </c>
      <c r="AA26" s="13">
        <f t="shared" si="1"/>
        <v>0</v>
      </c>
    </row>
    <row r="27" spans="2:27" x14ac:dyDescent="0.25">
      <c r="B27" s="8"/>
      <c r="C27" s="9"/>
      <c r="D27" s="145"/>
      <c r="E27" s="146"/>
      <c r="F27" s="147"/>
      <c r="G27" s="9"/>
      <c r="H27" s="145"/>
      <c r="I27" s="147"/>
      <c r="J27" s="8"/>
      <c r="K27" s="8"/>
      <c r="L27" s="8"/>
      <c r="S27" s="4">
        <f>'CAD3'!E30</f>
        <v>0</v>
      </c>
      <c r="T27" s="4">
        <f>SUMIFS('EMP ADQ'!G:G,'EMP ADQ'!D:D,'EMP ADQ'!$Y$12,'EMP ADQ'!E:E,CONT!D:D,'EMP ADQ'!I:I,"Efetivado")</f>
        <v>0</v>
      </c>
      <c r="U27" s="4">
        <f>SUMIFS('EMP ADQ'!G:G,'EMP ADQ'!D:D,'EMP ADQ'!$Y$13,'EMP ADQ'!E:E,CONT!D:D,'EMP ADQ'!I:I,"Efetivado")</f>
        <v>0</v>
      </c>
      <c r="V27" s="4">
        <f t="shared" si="0"/>
        <v>0</v>
      </c>
      <c r="W27" s="12"/>
      <c r="X27" s="4">
        <f>'CAD3'!I30</f>
        <v>0</v>
      </c>
      <c r="Y27" s="4">
        <f>SUMIFS('EMP CON'!G:G,'EMP CON'!D:D,'EMP CON'!$Y$12,'EMP CON'!E:E,CONT!H:H,'EMP CON'!I:I,"Efetivado")</f>
        <v>0</v>
      </c>
      <c r="Z27" s="4">
        <f>SUMIFS('EMP CON'!G:G,'EMP CON'!D:D,'EMP CON'!$Y$13,'EMP CON'!E:E,CONT!H:H,'EMP CON'!I:I,"Efetivado")</f>
        <v>0</v>
      </c>
      <c r="AA27" s="13">
        <f t="shared" si="1"/>
        <v>0</v>
      </c>
    </row>
    <row r="28" spans="2:27" x14ac:dyDescent="0.25">
      <c r="B28" s="8"/>
      <c r="C28" s="9"/>
      <c r="D28" s="145"/>
      <c r="E28" s="146"/>
      <c r="F28" s="147"/>
      <c r="G28" s="9"/>
      <c r="H28" s="145"/>
      <c r="I28" s="147"/>
      <c r="J28" s="8"/>
      <c r="K28" s="8"/>
      <c r="L28" s="8"/>
      <c r="S28" s="4">
        <f>'CAD3'!E31</f>
        <v>0</v>
      </c>
      <c r="T28" s="4">
        <f>SUMIFS('EMP ADQ'!G:G,'EMP ADQ'!D:D,'EMP ADQ'!$Y$12,'EMP ADQ'!E:E,CONT!D:D,'EMP ADQ'!I:I,"Efetivado")</f>
        <v>0</v>
      </c>
      <c r="U28" s="4">
        <f>SUMIFS('EMP ADQ'!G:G,'EMP ADQ'!D:D,'EMP ADQ'!$Y$13,'EMP ADQ'!E:E,CONT!D:D,'EMP ADQ'!I:I,"Efetivado")</f>
        <v>0</v>
      </c>
      <c r="V28" s="4">
        <f t="shared" si="0"/>
        <v>0</v>
      </c>
      <c r="W28" s="12"/>
      <c r="X28" s="4">
        <f>'CAD3'!I31</f>
        <v>0</v>
      </c>
      <c r="Y28" s="4">
        <f>SUMIFS('EMP CON'!G:G,'EMP CON'!D:D,'EMP CON'!$Y$12,'EMP CON'!E:E,CONT!H:H,'EMP CON'!I:I,"Efetivado")</f>
        <v>0</v>
      </c>
      <c r="Z28" s="4">
        <f>SUMIFS('EMP CON'!G:G,'EMP CON'!D:D,'EMP CON'!$Y$13,'EMP CON'!E:E,CONT!H:H,'EMP CON'!I:I,"Efetivado")</f>
        <v>0</v>
      </c>
      <c r="AA28" s="13">
        <f t="shared" si="1"/>
        <v>0</v>
      </c>
    </row>
    <row r="29" spans="2:27" x14ac:dyDescent="0.25">
      <c r="B29" s="8"/>
      <c r="C29" s="9"/>
      <c r="D29" s="145"/>
      <c r="E29" s="146"/>
      <c r="F29" s="147"/>
      <c r="G29" s="9"/>
      <c r="H29" s="145"/>
      <c r="I29" s="147"/>
      <c r="J29" s="8"/>
      <c r="K29" s="8"/>
      <c r="L29" s="8"/>
      <c r="S29" s="4">
        <f>'CAD3'!E32</f>
        <v>0</v>
      </c>
      <c r="T29" s="4">
        <f>SUMIFS('EMP ADQ'!G:G,'EMP ADQ'!D:D,'EMP ADQ'!$Y$12,'EMP ADQ'!E:E,CONT!D:D,'EMP ADQ'!I:I,"Efetivado")</f>
        <v>0</v>
      </c>
      <c r="U29" s="4">
        <f>SUMIFS('EMP ADQ'!G:G,'EMP ADQ'!D:D,'EMP ADQ'!$Y$13,'EMP ADQ'!E:E,CONT!D:D,'EMP ADQ'!I:I,"Efetivado")</f>
        <v>0</v>
      </c>
      <c r="V29" s="4">
        <f t="shared" si="0"/>
        <v>0</v>
      </c>
      <c r="W29" s="12"/>
      <c r="X29" s="4">
        <f>'CAD3'!I32</f>
        <v>0</v>
      </c>
      <c r="Y29" s="4">
        <f>SUMIFS('EMP CON'!G:G,'EMP CON'!D:D,'EMP CON'!$Y$12,'EMP CON'!E:E,CONT!H:H,'EMP CON'!I:I,"Efetivado")</f>
        <v>0</v>
      </c>
      <c r="Z29" s="4">
        <f>SUMIFS('EMP CON'!G:G,'EMP CON'!D:D,'EMP CON'!$Y$13,'EMP CON'!E:E,CONT!H:H,'EMP CON'!I:I,"Efetivado")</f>
        <v>0</v>
      </c>
      <c r="AA29" s="13">
        <f t="shared" si="1"/>
        <v>0</v>
      </c>
    </row>
    <row r="30" spans="2:27" x14ac:dyDescent="0.25">
      <c r="B30" s="8"/>
      <c r="C30" s="9"/>
      <c r="D30" s="145"/>
      <c r="E30" s="146"/>
      <c r="F30" s="147"/>
      <c r="G30" s="9"/>
      <c r="H30" s="145"/>
      <c r="I30" s="147"/>
      <c r="J30" s="8"/>
      <c r="K30" s="8"/>
      <c r="L30" s="8"/>
      <c r="S30" s="4">
        <f>'CAD3'!E33</f>
        <v>0</v>
      </c>
      <c r="T30" s="4">
        <f>SUMIFS('EMP ADQ'!G:G,'EMP ADQ'!D:D,'EMP ADQ'!$Y$12,'EMP ADQ'!E:E,CONT!D:D,'EMP ADQ'!I:I,"Efetivado")</f>
        <v>0</v>
      </c>
      <c r="U30" s="4">
        <f>SUMIFS('EMP ADQ'!G:G,'EMP ADQ'!D:D,'EMP ADQ'!$Y$13,'EMP ADQ'!E:E,CONT!D:D,'EMP ADQ'!I:I,"Efetivado")</f>
        <v>0</v>
      </c>
      <c r="V30" s="4">
        <f t="shared" si="0"/>
        <v>0</v>
      </c>
      <c r="W30" s="12"/>
      <c r="X30" s="4">
        <f>'CAD3'!I33</f>
        <v>0</v>
      </c>
      <c r="Y30" s="4">
        <f>SUMIFS('EMP CON'!G:G,'EMP CON'!D:D,'EMP CON'!$Y$12,'EMP CON'!E:E,CONT!H:H,'EMP CON'!I:I,"Efetivado")</f>
        <v>0</v>
      </c>
      <c r="Z30" s="4">
        <f>SUMIFS('EMP CON'!G:G,'EMP CON'!D:D,'EMP CON'!$Y$13,'EMP CON'!E:E,CONT!H:H,'EMP CON'!I:I,"Efetivado")</f>
        <v>0</v>
      </c>
      <c r="AA30" s="13">
        <f t="shared" si="1"/>
        <v>0</v>
      </c>
    </row>
    <row r="31" spans="2:27" x14ac:dyDescent="0.25">
      <c r="B31" s="8"/>
      <c r="C31" s="9"/>
      <c r="D31" s="145"/>
      <c r="E31" s="146"/>
      <c r="F31" s="147"/>
      <c r="G31" s="9"/>
      <c r="H31" s="145"/>
      <c r="I31" s="147"/>
      <c r="J31" s="8"/>
      <c r="K31" s="8"/>
      <c r="L31" s="8"/>
      <c r="S31" s="4">
        <f>'CAD3'!E34</f>
        <v>0</v>
      </c>
      <c r="T31" s="4">
        <f>SUMIFS('EMP ADQ'!G:G,'EMP ADQ'!D:D,'EMP ADQ'!$Y$12,'EMP ADQ'!E:E,CONT!D:D,'EMP ADQ'!I:I,"Efetivado")</f>
        <v>0</v>
      </c>
      <c r="U31" s="4">
        <f>SUMIFS('EMP ADQ'!G:G,'EMP ADQ'!D:D,'EMP ADQ'!$Y$13,'EMP ADQ'!E:E,CONT!D:D,'EMP ADQ'!I:I,"Efetivado")</f>
        <v>0</v>
      </c>
      <c r="V31" s="4">
        <f t="shared" si="0"/>
        <v>0</v>
      </c>
      <c r="W31" s="12"/>
      <c r="X31" s="4">
        <f>'CAD3'!I34</f>
        <v>0</v>
      </c>
      <c r="Y31" s="4">
        <f>SUMIFS('EMP CON'!G:G,'EMP CON'!D:D,'EMP CON'!$Y$12,'EMP CON'!E:E,CONT!H:H,'EMP CON'!I:I,"Efetivado")</f>
        <v>0</v>
      </c>
      <c r="Z31" s="4">
        <f>SUMIFS('EMP CON'!G:G,'EMP CON'!D:D,'EMP CON'!$Y$13,'EMP CON'!E:E,CONT!H:H,'EMP CON'!I:I,"Efetivado")</f>
        <v>0</v>
      </c>
      <c r="AA31" s="13">
        <f t="shared" si="1"/>
        <v>0</v>
      </c>
    </row>
    <row r="32" spans="2:27" x14ac:dyDescent="0.25">
      <c r="B32" s="8"/>
      <c r="C32" s="9"/>
      <c r="D32" s="145"/>
      <c r="E32" s="146"/>
      <c r="F32" s="147"/>
      <c r="G32" s="9"/>
      <c r="H32" s="145"/>
      <c r="I32" s="147"/>
      <c r="J32" s="8"/>
      <c r="K32" s="8"/>
      <c r="L32" s="8"/>
      <c r="S32" s="4">
        <f>'CAD3'!E35</f>
        <v>0</v>
      </c>
      <c r="T32" s="4">
        <f>SUMIFS('EMP ADQ'!G:G,'EMP ADQ'!D:D,'EMP ADQ'!$Y$12,'EMP ADQ'!E:E,CONT!D:D,'EMP ADQ'!I:I,"Efetivado")</f>
        <v>0</v>
      </c>
      <c r="U32" s="4">
        <f>SUMIFS('EMP ADQ'!G:G,'EMP ADQ'!D:D,'EMP ADQ'!$Y$13,'EMP ADQ'!E:E,CONT!D:D,'EMP ADQ'!I:I,"Efetivado")</f>
        <v>0</v>
      </c>
      <c r="V32" s="4">
        <f t="shared" si="0"/>
        <v>0</v>
      </c>
      <c r="W32" s="12"/>
      <c r="X32" s="4">
        <f>'CAD3'!I35</f>
        <v>0</v>
      </c>
      <c r="Y32" s="4">
        <f>SUMIFS('EMP CON'!G:G,'EMP CON'!D:D,'EMP CON'!$Y$12,'EMP CON'!E:E,CONT!H:H,'EMP CON'!I:I,"Efetivado")</f>
        <v>0</v>
      </c>
      <c r="Z32" s="4">
        <f>SUMIFS('EMP CON'!G:G,'EMP CON'!D:D,'EMP CON'!$Y$13,'EMP CON'!E:E,CONT!H:H,'EMP CON'!I:I,"Efetivado")</f>
        <v>0</v>
      </c>
      <c r="AA32" s="13">
        <f t="shared" si="1"/>
        <v>0</v>
      </c>
    </row>
    <row r="33" spans="2:27" x14ac:dyDescent="0.25">
      <c r="B33" s="8"/>
      <c r="C33" s="9"/>
      <c r="D33" s="145"/>
      <c r="E33" s="146"/>
      <c r="F33" s="147"/>
      <c r="G33" s="9"/>
      <c r="H33" s="145"/>
      <c r="I33" s="147"/>
      <c r="J33" s="8"/>
      <c r="K33" s="8"/>
      <c r="L33" s="8"/>
      <c r="S33" s="4">
        <f>'CAD3'!E36</f>
        <v>0</v>
      </c>
      <c r="T33" s="4">
        <f>SUMIFS('EMP ADQ'!G:G,'EMP ADQ'!D:D,'EMP ADQ'!$Y$12,'EMP ADQ'!E:E,CONT!D:D,'EMP ADQ'!I:I,"Efetivado")</f>
        <v>0</v>
      </c>
      <c r="U33" s="4">
        <f>SUMIFS('EMP ADQ'!G:G,'EMP ADQ'!D:D,'EMP ADQ'!$Y$13,'EMP ADQ'!E:E,CONT!D:D,'EMP ADQ'!I:I,"Efetivado")</f>
        <v>0</v>
      </c>
      <c r="V33" s="4">
        <f t="shared" si="0"/>
        <v>0</v>
      </c>
      <c r="W33" s="12"/>
      <c r="X33" s="4">
        <f>'CAD3'!I36</f>
        <v>0</v>
      </c>
      <c r="Y33" s="4">
        <f>SUMIFS('EMP CON'!G:G,'EMP CON'!D:D,'EMP CON'!$Y$12,'EMP CON'!E:E,CONT!H:H,'EMP CON'!I:I,"Efetivado")</f>
        <v>0</v>
      </c>
      <c r="Z33" s="4">
        <f>SUMIFS('EMP CON'!G:G,'EMP CON'!D:D,'EMP CON'!$Y$13,'EMP CON'!E:E,CONT!H:H,'EMP CON'!I:I,"Efetivado")</f>
        <v>0</v>
      </c>
      <c r="AA33" s="13">
        <f t="shared" si="1"/>
        <v>0</v>
      </c>
    </row>
    <row r="34" spans="2:27" x14ac:dyDescent="0.25">
      <c r="B34" s="8"/>
      <c r="C34" s="9"/>
      <c r="D34" s="145"/>
      <c r="E34" s="146"/>
      <c r="F34" s="147"/>
      <c r="G34" s="9"/>
      <c r="H34" s="145"/>
      <c r="I34" s="147"/>
      <c r="J34" s="8"/>
      <c r="K34" s="8"/>
      <c r="L34" s="8"/>
      <c r="S34" s="4">
        <f>'CAD3'!E37</f>
        <v>0</v>
      </c>
      <c r="T34" s="4">
        <f>SUMIFS('EMP ADQ'!G:G,'EMP ADQ'!D:D,'EMP ADQ'!$Y$12,'EMP ADQ'!E:E,CONT!D:D,'EMP ADQ'!I:I,"Efetivado")</f>
        <v>0</v>
      </c>
      <c r="U34" s="4">
        <f>SUMIFS('EMP ADQ'!G:G,'EMP ADQ'!D:D,'EMP ADQ'!$Y$13,'EMP ADQ'!E:E,CONT!D:D,'EMP ADQ'!I:I,"Efetivado")</f>
        <v>0</v>
      </c>
      <c r="V34" s="4">
        <f t="shared" si="0"/>
        <v>0</v>
      </c>
      <c r="W34" s="12"/>
      <c r="X34" s="4">
        <f>'CAD3'!I37</f>
        <v>0</v>
      </c>
      <c r="Y34" s="4">
        <f>SUMIFS('EMP CON'!G:G,'EMP CON'!D:D,'EMP CON'!$Y$12,'EMP CON'!E:E,CONT!H:H,'EMP CON'!I:I,"Efetivado")</f>
        <v>0</v>
      </c>
      <c r="Z34" s="4">
        <f>SUMIFS('EMP CON'!G:G,'EMP CON'!D:D,'EMP CON'!$Y$13,'EMP CON'!E:E,CONT!H:H,'EMP CON'!I:I,"Efetivado")</f>
        <v>0</v>
      </c>
      <c r="AA34" s="13">
        <f t="shared" si="1"/>
        <v>0</v>
      </c>
    </row>
    <row r="35" spans="2:27" x14ac:dyDescent="0.25">
      <c r="B35" s="8"/>
      <c r="C35" s="9"/>
      <c r="D35" s="145"/>
      <c r="E35" s="146"/>
      <c r="F35" s="147"/>
      <c r="G35" s="9"/>
      <c r="H35" s="145"/>
      <c r="I35" s="147"/>
      <c r="J35" s="8"/>
      <c r="K35" s="8"/>
      <c r="L35" s="8"/>
      <c r="S35" s="4">
        <f>'CAD3'!E38</f>
        <v>0</v>
      </c>
      <c r="T35" s="4">
        <f>SUMIFS('EMP ADQ'!G:G,'EMP ADQ'!D:D,'EMP ADQ'!$Y$12,'EMP ADQ'!E:E,CONT!D:D,'EMP ADQ'!I:I,"Efetivado")</f>
        <v>0</v>
      </c>
      <c r="U35" s="4">
        <f>SUMIFS('EMP ADQ'!G:G,'EMP ADQ'!D:D,'EMP ADQ'!$Y$13,'EMP ADQ'!E:E,CONT!D:D,'EMP ADQ'!I:I,"Efetivado")</f>
        <v>0</v>
      </c>
      <c r="V35" s="4">
        <f t="shared" si="0"/>
        <v>0</v>
      </c>
      <c r="W35" s="12"/>
      <c r="X35" s="4">
        <f>'CAD3'!I38</f>
        <v>0</v>
      </c>
      <c r="Y35" s="4">
        <f>SUMIFS('EMP CON'!G:G,'EMP CON'!D:D,'EMP CON'!$Y$12,'EMP CON'!E:E,CONT!H:H,'EMP CON'!I:I,"Efetivado")</f>
        <v>0</v>
      </c>
      <c r="Z35" s="4">
        <f>SUMIFS('EMP CON'!G:G,'EMP CON'!D:D,'EMP CON'!$Y$13,'EMP CON'!E:E,CONT!H:H,'EMP CON'!I:I,"Efetivado")</f>
        <v>0</v>
      </c>
      <c r="AA35" s="13">
        <f t="shared" si="1"/>
        <v>0</v>
      </c>
    </row>
    <row r="36" spans="2:27" ht="15" customHeight="1" x14ac:dyDescent="0.25">
      <c r="B36" s="8"/>
      <c r="C36" s="9"/>
      <c r="D36" s="145"/>
      <c r="E36" s="146"/>
      <c r="F36" s="147"/>
      <c r="G36" s="9"/>
      <c r="H36" s="145"/>
      <c r="I36" s="147"/>
      <c r="J36" s="8"/>
      <c r="K36" s="8"/>
      <c r="L36" s="8"/>
      <c r="S36" s="4">
        <f>'CAD3'!E39</f>
        <v>0</v>
      </c>
      <c r="T36" s="4">
        <f>SUMIFS('EMP ADQ'!G:G,'EMP ADQ'!D:D,'EMP ADQ'!$Y$12,'EMP ADQ'!E:E,CONT!D:D,'EMP ADQ'!I:I,"Efetivado")</f>
        <v>0</v>
      </c>
      <c r="U36" s="4">
        <f>SUMIFS('EMP ADQ'!G:G,'EMP ADQ'!D:D,'EMP ADQ'!$Y$13,'EMP ADQ'!E:E,CONT!D:D,'EMP ADQ'!I:I,"Efetivado")</f>
        <v>0</v>
      </c>
      <c r="V36" s="4">
        <f t="shared" si="0"/>
        <v>0</v>
      </c>
      <c r="W36" s="12"/>
      <c r="X36" s="4">
        <f>'CAD3'!I39</f>
        <v>0</v>
      </c>
      <c r="Y36" s="4">
        <f>SUMIFS('EMP CON'!G:G,'EMP CON'!D:D,'EMP CON'!$Y$12,'EMP CON'!E:E,CONT!H:H,'EMP CON'!I:I,"Efetivado")</f>
        <v>0</v>
      </c>
      <c r="Z36" s="4">
        <f>SUMIFS('EMP CON'!G:G,'EMP CON'!D:D,'EMP CON'!$Y$13,'EMP CON'!E:E,CONT!H:H,'EMP CON'!I:I,"Efetivado")</f>
        <v>0</v>
      </c>
      <c r="AA36" s="13">
        <f t="shared" si="1"/>
        <v>0</v>
      </c>
    </row>
    <row r="37" spans="2:27" ht="15" customHeight="1" x14ac:dyDescent="0.25">
      <c r="B37" s="8"/>
      <c r="C37" s="9"/>
      <c r="D37" s="145"/>
      <c r="E37" s="146"/>
      <c r="F37" s="147"/>
      <c r="G37" s="9"/>
      <c r="H37" s="145"/>
      <c r="I37" s="147"/>
      <c r="J37" s="8"/>
      <c r="K37" s="8"/>
      <c r="L37" s="8"/>
      <c r="S37" s="4">
        <f>'CAD3'!E40</f>
        <v>0</v>
      </c>
      <c r="T37" s="4">
        <f>SUMIFS('EMP ADQ'!G:G,'EMP ADQ'!D:D,'EMP ADQ'!$Y$12,'EMP ADQ'!E:E,CONT!D:D,'EMP ADQ'!I:I,"Efetivado")</f>
        <v>0</v>
      </c>
      <c r="U37" s="4">
        <f>SUMIFS('EMP ADQ'!G:G,'EMP ADQ'!D:D,'EMP ADQ'!$Y$13,'EMP ADQ'!E:E,CONT!D:D,'EMP ADQ'!I:I,"Efetivado")</f>
        <v>0</v>
      </c>
      <c r="V37" s="4">
        <f t="shared" si="0"/>
        <v>0</v>
      </c>
      <c r="W37" s="12"/>
      <c r="X37" s="4">
        <f>'CAD3'!I40</f>
        <v>0</v>
      </c>
      <c r="Y37" s="4">
        <f>SUMIFS('EMP CON'!G:G,'EMP CON'!D:D,'EMP CON'!$Y$12,'EMP CON'!E:E,CONT!H:H,'EMP CON'!I:I,"Efetivado")</f>
        <v>0</v>
      </c>
      <c r="Z37" s="4">
        <f>SUMIFS('EMP CON'!G:G,'EMP CON'!D:D,'EMP CON'!$Y$13,'EMP CON'!E:E,CONT!H:H,'EMP CON'!I:I,"Efetivado")</f>
        <v>0</v>
      </c>
      <c r="AA37" s="13">
        <f t="shared" si="1"/>
        <v>0</v>
      </c>
    </row>
    <row r="38" spans="2:27" ht="15" customHeight="1" x14ac:dyDescent="0.25">
      <c r="B38" s="8"/>
      <c r="C38" s="9"/>
      <c r="D38" s="145"/>
      <c r="E38" s="146"/>
      <c r="F38" s="147"/>
      <c r="G38" s="9"/>
      <c r="H38" s="145"/>
      <c r="I38" s="147"/>
      <c r="J38" s="8"/>
      <c r="K38" s="8"/>
      <c r="L38" s="8"/>
      <c r="S38" s="4">
        <f>'CAD3'!E41</f>
        <v>0</v>
      </c>
      <c r="T38" s="4">
        <f>SUMIFS('EMP ADQ'!G:G,'EMP ADQ'!D:D,'EMP ADQ'!$Y$12,'EMP ADQ'!E:E,CONT!D:D,'EMP ADQ'!I:I,"Efetivado")</f>
        <v>0</v>
      </c>
      <c r="U38" s="4">
        <f>SUMIFS('EMP ADQ'!G:G,'EMP ADQ'!D:D,'EMP ADQ'!$Y$13,'EMP ADQ'!E:E,CONT!D:D,'EMP ADQ'!I:I,"Efetivado")</f>
        <v>0</v>
      </c>
      <c r="V38" s="4">
        <f t="shared" si="0"/>
        <v>0</v>
      </c>
      <c r="W38" s="12"/>
      <c r="X38" s="4">
        <f>'CAD3'!I41</f>
        <v>0</v>
      </c>
      <c r="Y38" s="4">
        <f>SUMIFS('EMP CON'!G:G,'EMP CON'!D:D,'EMP CON'!$Y$12,'EMP CON'!E:E,CONT!H:H,'EMP CON'!I:I,"Efetivado")</f>
        <v>0</v>
      </c>
      <c r="Z38" s="4">
        <f>SUMIFS('EMP CON'!G:G,'EMP CON'!D:D,'EMP CON'!$Y$13,'EMP CON'!E:E,CONT!H:H,'EMP CON'!I:I,"Efetivado")</f>
        <v>0</v>
      </c>
      <c r="AA38" s="13">
        <f t="shared" si="1"/>
        <v>0</v>
      </c>
    </row>
    <row r="39" spans="2:27" x14ac:dyDescent="0.25">
      <c r="B39" s="8"/>
      <c r="C39" s="9"/>
      <c r="D39" s="145"/>
      <c r="E39" s="146"/>
      <c r="F39" s="147"/>
      <c r="G39" s="9"/>
      <c r="H39" s="145"/>
      <c r="I39" s="147"/>
      <c r="J39" s="8"/>
      <c r="K39" s="8"/>
      <c r="L39" s="8"/>
      <c r="S39" s="4">
        <f>'CAD3'!E42</f>
        <v>0</v>
      </c>
      <c r="T39" s="4">
        <f>SUMIFS('EMP ADQ'!G:G,'EMP ADQ'!D:D,'EMP ADQ'!$Y$12,'EMP ADQ'!E:E,CONT!D:D,'EMP ADQ'!I:I,"Efetivado")</f>
        <v>0</v>
      </c>
      <c r="U39" s="4">
        <f>SUMIFS('EMP ADQ'!G:G,'EMP ADQ'!D:D,'EMP ADQ'!$Y$13,'EMP ADQ'!E:E,CONT!D:D,'EMP ADQ'!I:I,"Efetivado")</f>
        <v>0</v>
      </c>
      <c r="V39" s="4">
        <f t="shared" si="0"/>
        <v>0</v>
      </c>
      <c r="W39" s="12"/>
      <c r="X39" s="4">
        <f>'CAD3'!I42</f>
        <v>0</v>
      </c>
      <c r="Y39" s="4">
        <f>SUMIFS('EMP CON'!G:G,'EMP CON'!D:D,'EMP CON'!$Y$12,'EMP CON'!E:E,CONT!H:H,'EMP CON'!I:I,"Efetivado")</f>
        <v>0</v>
      </c>
      <c r="Z39" s="4">
        <f>SUMIFS('EMP CON'!G:G,'EMP CON'!D:D,'EMP CON'!$Y$13,'EMP CON'!E:E,CONT!H:H,'EMP CON'!I:I,"Efetivado")</f>
        <v>0</v>
      </c>
      <c r="AA39" s="13">
        <f t="shared" si="1"/>
        <v>0</v>
      </c>
    </row>
    <row r="40" spans="2:27" x14ac:dyDescent="0.25">
      <c r="B40" s="8"/>
      <c r="C40" s="9"/>
      <c r="D40" s="145"/>
      <c r="E40" s="146"/>
      <c r="F40" s="147"/>
      <c r="G40" s="9"/>
      <c r="H40" s="145"/>
      <c r="I40" s="147"/>
      <c r="J40" s="8"/>
      <c r="K40" s="8"/>
      <c r="L40" s="8"/>
      <c r="S40" s="4">
        <f>'CAD3'!E43</f>
        <v>0</v>
      </c>
      <c r="T40" s="4">
        <f>SUMIFS('EMP ADQ'!G:G,'EMP ADQ'!D:D,'EMP ADQ'!$Y$12,'EMP ADQ'!E:E,CONT!D:D,'EMP ADQ'!I:I,"Efetivado")</f>
        <v>0</v>
      </c>
      <c r="U40" s="4">
        <f>SUMIFS('EMP ADQ'!G:G,'EMP ADQ'!D:D,'EMP ADQ'!$Y$13,'EMP ADQ'!E:E,CONT!D:D,'EMP ADQ'!I:I,"Efetivado")</f>
        <v>0</v>
      </c>
      <c r="V40" s="4">
        <f t="shared" si="0"/>
        <v>0</v>
      </c>
      <c r="W40" s="12"/>
      <c r="X40" s="4">
        <f>'CAD3'!I43</f>
        <v>0</v>
      </c>
      <c r="Y40" s="4">
        <f>SUMIFS('EMP CON'!G:G,'EMP CON'!D:D,'EMP CON'!$Y$12,'EMP CON'!E:E,CONT!H:H,'EMP CON'!I:I,"Efetivado")</f>
        <v>0</v>
      </c>
      <c r="Z40" s="4">
        <f>SUMIFS('EMP CON'!G:G,'EMP CON'!D:D,'EMP CON'!$Y$13,'EMP CON'!E:E,CONT!H:H,'EMP CON'!I:I,"Efetivado")</f>
        <v>0</v>
      </c>
      <c r="AA40" s="13">
        <f t="shared" si="1"/>
        <v>0</v>
      </c>
    </row>
    <row r="41" spans="2:27" ht="15" customHeight="1" x14ac:dyDescent="0.25">
      <c r="B41" s="8"/>
      <c r="C41" s="9"/>
      <c r="D41" s="145"/>
      <c r="E41" s="146"/>
      <c r="F41" s="147"/>
      <c r="G41" s="9"/>
      <c r="H41" s="145"/>
      <c r="I41" s="147"/>
      <c r="J41" s="8"/>
      <c r="K41" s="8"/>
      <c r="L41" s="8"/>
      <c r="S41" s="4">
        <f>'CAD3'!E44</f>
        <v>0</v>
      </c>
      <c r="T41" s="4">
        <f>SUMIFS('EMP ADQ'!G:G,'EMP ADQ'!D:D,'EMP ADQ'!$Y$12,'EMP ADQ'!E:E,CONT!D:D,'EMP ADQ'!I:I,"Efetivado")</f>
        <v>0</v>
      </c>
      <c r="U41" s="4">
        <f>SUMIFS('EMP ADQ'!G:G,'EMP ADQ'!D:D,'EMP ADQ'!$Y$13,'EMP ADQ'!E:E,CONT!D:D,'EMP ADQ'!I:I,"Efetivado")</f>
        <v>0</v>
      </c>
      <c r="V41" s="4">
        <f t="shared" si="0"/>
        <v>0</v>
      </c>
      <c r="W41" s="12"/>
      <c r="X41" s="4">
        <f>'CAD3'!I44</f>
        <v>0</v>
      </c>
      <c r="Y41" s="4">
        <f>SUMIFS('EMP CON'!G:G,'EMP CON'!D:D,'EMP CON'!$Y$12,'EMP CON'!E:E,CONT!H:H,'EMP CON'!I:I,"Efetivado")</f>
        <v>0</v>
      </c>
      <c r="Z41" s="4">
        <f>SUMIFS('EMP CON'!G:G,'EMP CON'!D:D,'EMP CON'!$Y$13,'EMP CON'!E:E,CONT!H:H,'EMP CON'!I:I,"Efetivado")</f>
        <v>0</v>
      </c>
      <c r="AA41" s="13">
        <f t="shared" si="1"/>
        <v>0</v>
      </c>
    </row>
    <row r="42" spans="2:27" ht="15" customHeight="1" x14ac:dyDescent="0.25">
      <c r="B42" s="8"/>
      <c r="C42" s="9"/>
      <c r="D42" s="145"/>
      <c r="E42" s="146"/>
      <c r="F42" s="147"/>
      <c r="G42" s="9"/>
      <c r="H42" s="145"/>
      <c r="I42" s="147"/>
      <c r="J42" s="8"/>
      <c r="K42" s="8"/>
      <c r="L42" s="8"/>
      <c r="S42" s="4">
        <f>'CAD3'!E45</f>
        <v>0</v>
      </c>
      <c r="T42" s="4">
        <f>SUMIFS('EMP ADQ'!G:G,'EMP ADQ'!D:D,'EMP ADQ'!$Y$12,'EMP ADQ'!E:E,CONT!D:D,'EMP ADQ'!I:I,"Efetivado")</f>
        <v>0</v>
      </c>
      <c r="U42" s="4">
        <f>SUMIFS('EMP ADQ'!G:G,'EMP ADQ'!D:D,'EMP ADQ'!$Y$13,'EMP ADQ'!E:E,CONT!D:D,'EMP ADQ'!I:I,"Efetivado")</f>
        <v>0</v>
      </c>
      <c r="V42" s="4">
        <f t="shared" si="0"/>
        <v>0</v>
      </c>
      <c r="W42" s="12"/>
      <c r="X42" s="4">
        <f>'CAD3'!I45</f>
        <v>0</v>
      </c>
      <c r="Y42" s="4">
        <f>SUMIFS('EMP CON'!G:G,'EMP CON'!D:D,'EMP CON'!$Y$12,'EMP CON'!E:E,CONT!H:H,'EMP CON'!I:I,"Efetivado")</f>
        <v>0</v>
      </c>
      <c r="Z42" s="4">
        <f>SUMIFS('EMP CON'!G:G,'EMP CON'!D:D,'EMP CON'!$Y$13,'EMP CON'!E:E,CONT!H:H,'EMP CON'!I:I,"Efetivado")</f>
        <v>0</v>
      </c>
      <c r="AA42" s="13">
        <f t="shared" si="1"/>
        <v>0</v>
      </c>
    </row>
    <row r="43" spans="2:27" ht="15" customHeight="1" x14ac:dyDescent="0.25">
      <c r="B43" s="8"/>
      <c r="C43" s="9"/>
      <c r="D43" s="145"/>
      <c r="E43" s="146"/>
      <c r="F43" s="147"/>
      <c r="G43" s="9"/>
      <c r="H43" s="145"/>
      <c r="I43" s="147"/>
      <c r="J43" s="8"/>
      <c r="K43" s="8"/>
      <c r="L43" s="8"/>
      <c r="S43" s="4">
        <f>'CAD3'!E46</f>
        <v>0</v>
      </c>
      <c r="T43" s="4">
        <f>SUMIFS('EMP ADQ'!G:G,'EMP ADQ'!D:D,'EMP ADQ'!$Y$12,'EMP ADQ'!E:E,CONT!D:D,'EMP ADQ'!I:I,"Efetivado")</f>
        <v>0</v>
      </c>
      <c r="U43" s="4">
        <f>SUMIFS('EMP ADQ'!G:G,'EMP ADQ'!D:D,'EMP ADQ'!$Y$13,'EMP ADQ'!E:E,CONT!D:D,'EMP ADQ'!I:I,"Efetivado")</f>
        <v>0</v>
      </c>
      <c r="V43" s="4">
        <f t="shared" si="0"/>
        <v>0</v>
      </c>
      <c r="W43" s="12"/>
      <c r="X43" s="4">
        <f>'CAD3'!I46</f>
        <v>0</v>
      </c>
      <c r="Y43" s="4">
        <f>SUMIFS('EMP CON'!G:G,'EMP CON'!D:D,'EMP CON'!$Y$12,'EMP CON'!E:E,CONT!H:H,'EMP CON'!I:I,"Efetivado")</f>
        <v>0</v>
      </c>
      <c r="Z43" s="4">
        <f>SUMIFS('EMP CON'!G:G,'EMP CON'!D:D,'EMP CON'!$Y$13,'EMP CON'!E:E,CONT!H:H,'EMP CON'!I:I,"Efetivado")</f>
        <v>0</v>
      </c>
      <c r="AA43" s="13">
        <f t="shared" si="1"/>
        <v>0</v>
      </c>
    </row>
    <row r="44" spans="2:27" x14ac:dyDescent="0.25">
      <c r="B44" s="8"/>
      <c r="C44" s="9"/>
      <c r="D44" s="145"/>
      <c r="E44" s="146"/>
      <c r="F44" s="147"/>
      <c r="G44" s="9"/>
      <c r="H44" s="145"/>
      <c r="I44" s="147"/>
      <c r="J44" s="8"/>
      <c r="K44" s="8"/>
      <c r="L44" s="8"/>
      <c r="S44" s="4">
        <f>'CAD3'!E47</f>
        <v>0</v>
      </c>
      <c r="T44" s="4">
        <f>SUMIFS('EMP ADQ'!G:G,'EMP ADQ'!D:D,'EMP ADQ'!$Y$12,'EMP ADQ'!E:E,CONT!D:D,'EMP ADQ'!I:I,"Efetivado")</f>
        <v>0</v>
      </c>
      <c r="U44" s="4">
        <f>SUMIFS('EMP ADQ'!G:G,'EMP ADQ'!D:D,'EMP ADQ'!$Y$13,'EMP ADQ'!E:E,CONT!D:D,'EMP ADQ'!I:I,"Efetivado")</f>
        <v>0</v>
      </c>
      <c r="V44" s="4">
        <f t="shared" si="0"/>
        <v>0</v>
      </c>
      <c r="W44" s="12"/>
      <c r="X44" s="4">
        <f>'CAD3'!I47</f>
        <v>0</v>
      </c>
      <c r="Y44" s="4">
        <f>SUMIFS('EMP CON'!G:G,'EMP CON'!D:D,'EMP CON'!$Y$12,'EMP CON'!E:E,CONT!H:H,'EMP CON'!I:I,"Efetivado")</f>
        <v>0</v>
      </c>
      <c r="Z44" s="4">
        <f>SUMIFS('EMP CON'!G:G,'EMP CON'!D:D,'EMP CON'!$Y$13,'EMP CON'!E:E,CONT!H:H,'EMP CON'!I:I,"Efetivado")</f>
        <v>0</v>
      </c>
      <c r="AA44" s="13">
        <f t="shared" si="1"/>
        <v>0</v>
      </c>
    </row>
    <row r="45" spans="2:27" x14ac:dyDescent="0.25">
      <c r="B45" s="8"/>
      <c r="C45" s="9"/>
      <c r="D45" s="145"/>
      <c r="E45" s="146"/>
      <c r="F45" s="147"/>
      <c r="G45" s="9"/>
      <c r="H45" s="145"/>
      <c r="I45" s="147"/>
      <c r="J45" s="8"/>
      <c r="K45" s="8"/>
      <c r="L45" s="8"/>
      <c r="S45" s="4">
        <f>'CAD3'!E48</f>
        <v>0</v>
      </c>
      <c r="T45" s="4">
        <f>SUMIFS('EMP ADQ'!G:G,'EMP ADQ'!D:D,'EMP ADQ'!$Y$12,'EMP ADQ'!E:E,CONT!D:D,'EMP ADQ'!I:I,"Efetivado")</f>
        <v>0</v>
      </c>
      <c r="U45" s="4">
        <f>SUMIFS('EMP ADQ'!G:G,'EMP ADQ'!D:D,'EMP ADQ'!$Y$13,'EMP ADQ'!E:E,CONT!D:D,'EMP ADQ'!I:I,"Efetivado")</f>
        <v>0</v>
      </c>
      <c r="V45" s="4">
        <f t="shared" si="0"/>
        <v>0</v>
      </c>
      <c r="W45" s="12"/>
      <c r="X45" s="4">
        <f>'CAD3'!I48</f>
        <v>0</v>
      </c>
      <c r="Y45" s="4">
        <f>SUMIFS('EMP CON'!G:G,'EMP CON'!D:D,'EMP CON'!$Y$12,'EMP CON'!E:E,CONT!H:H,'EMP CON'!I:I,"Efetivado")</f>
        <v>0</v>
      </c>
      <c r="Z45" s="4">
        <f>SUMIFS('EMP CON'!G:G,'EMP CON'!D:D,'EMP CON'!$Y$13,'EMP CON'!E:E,CONT!H:H,'EMP CON'!I:I,"Efetivado")</f>
        <v>0</v>
      </c>
      <c r="AA45" s="13">
        <f t="shared" si="1"/>
        <v>0</v>
      </c>
    </row>
    <row r="46" spans="2:27" x14ac:dyDescent="0.25">
      <c r="B46" s="8"/>
      <c r="C46" s="9"/>
      <c r="D46" s="145"/>
      <c r="E46" s="146"/>
      <c r="F46" s="147"/>
      <c r="G46" s="9"/>
      <c r="H46" s="145"/>
      <c r="I46" s="147"/>
      <c r="J46" s="8"/>
      <c r="K46" s="8"/>
      <c r="L46" s="8"/>
      <c r="S46" s="4">
        <f>'CAD3'!E49</f>
        <v>0</v>
      </c>
      <c r="T46" s="4">
        <f>SUMIFS('EMP ADQ'!G:G,'EMP ADQ'!D:D,'EMP ADQ'!$Y$12,'EMP ADQ'!E:E,CONT!D:D,'EMP ADQ'!I:I,"Efetivado")</f>
        <v>0</v>
      </c>
      <c r="U46" s="4">
        <f>SUMIFS('EMP ADQ'!G:G,'EMP ADQ'!D:D,'EMP ADQ'!$Y$13,'EMP ADQ'!E:E,CONT!D:D,'EMP ADQ'!I:I,"Efetivado")</f>
        <v>0</v>
      </c>
      <c r="V46" s="4">
        <f t="shared" si="0"/>
        <v>0</v>
      </c>
      <c r="W46" s="12"/>
      <c r="X46" s="4">
        <f>'CAD3'!I49</f>
        <v>0</v>
      </c>
      <c r="Y46" s="4">
        <f>SUMIFS('EMP CON'!G:G,'EMP CON'!D:D,'EMP CON'!$Y$12,'EMP CON'!E:E,CONT!H:H,'EMP CON'!I:I,"Efetivado")</f>
        <v>0</v>
      </c>
      <c r="Z46" s="4">
        <f>SUMIFS('EMP CON'!G:G,'EMP CON'!D:D,'EMP CON'!$Y$13,'EMP CON'!E:E,CONT!H:H,'EMP CON'!I:I,"Efetivado")</f>
        <v>0</v>
      </c>
      <c r="AA46" s="13">
        <f t="shared" si="1"/>
        <v>0</v>
      </c>
    </row>
    <row r="47" spans="2:27" x14ac:dyDescent="0.25">
      <c r="B47" s="8"/>
      <c r="C47" s="9"/>
      <c r="D47" s="145"/>
      <c r="E47" s="146"/>
      <c r="F47" s="147"/>
      <c r="G47" s="9"/>
      <c r="H47" s="145"/>
      <c r="I47" s="147"/>
      <c r="J47" s="8"/>
      <c r="K47" s="8"/>
      <c r="L47" s="8"/>
      <c r="S47" s="4">
        <f>'CAD3'!E50</f>
        <v>0</v>
      </c>
      <c r="T47" s="4">
        <f>SUMIFS('EMP ADQ'!G:G,'EMP ADQ'!D:D,'EMP ADQ'!$Y$12,'EMP ADQ'!E:E,CONT!D:D,'EMP ADQ'!I:I,"Efetivado")</f>
        <v>0</v>
      </c>
      <c r="U47" s="4">
        <f>SUMIFS('EMP ADQ'!G:G,'EMP ADQ'!D:D,'EMP ADQ'!$Y$13,'EMP ADQ'!E:E,CONT!D:D,'EMP ADQ'!I:I,"Efetivado")</f>
        <v>0</v>
      </c>
      <c r="V47" s="4">
        <f t="shared" si="0"/>
        <v>0</v>
      </c>
      <c r="W47" s="12"/>
      <c r="X47" s="4">
        <f>'CAD3'!I50</f>
        <v>0</v>
      </c>
      <c r="Y47" s="4">
        <f>SUMIFS('EMP CON'!G:G,'EMP CON'!D:D,'EMP CON'!$Y$12,'EMP CON'!E:E,CONT!H:H,'EMP CON'!I:I,"Efetivado")</f>
        <v>0</v>
      </c>
      <c r="Z47" s="4">
        <f>SUMIFS('EMP CON'!G:G,'EMP CON'!D:D,'EMP CON'!$Y$13,'EMP CON'!E:E,CONT!H:H,'EMP CON'!I:I,"Efetivado")</f>
        <v>0</v>
      </c>
      <c r="AA47" s="13">
        <f t="shared" si="1"/>
        <v>0</v>
      </c>
    </row>
    <row r="48" spans="2:27" x14ac:dyDescent="0.25">
      <c r="B48" s="8"/>
      <c r="C48" s="9"/>
      <c r="D48" s="145"/>
      <c r="E48" s="146"/>
      <c r="F48" s="147"/>
      <c r="G48" s="9"/>
      <c r="H48" s="145"/>
      <c r="I48" s="147"/>
      <c r="J48" s="8"/>
      <c r="K48" s="8"/>
      <c r="L48" s="8"/>
      <c r="S48" s="4">
        <f>'CAD3'!E51</f>
        <v>0</v>
      </c>
      <c r="T48" s="4">
        <f>SUMIFS('EMP ADQ'!G:G,'EMP ADQ'!D:D,'EMP ADQ'!$Y$12,'EMP ADQ'!E:E,CONT!D:D,'EMP ADQ'!I:I,"Efetivado")</f>
        <v>0</v>
      </c>
      <c r="U48" s="4">
        <f>SUMIFS('EMP ADQ'!G:G,'EMP ADQ'!D:D,'EMP ADQ'!$Y$13,'EMP ADQ'!E:E,CONT!D:D,'EMP ADQ'!I:I,"Efetivado")</f>
        <v>0</v>
      </c>
      <c r="V48" s="4">
        <f t="shared" si="0"/>
        <v>0</v>
      </c>
      <c r="W48" s="12"/>
      <c r="X48" s="4">
        <f>'CAD3'!I51</f>
        <v>0</v>
      </c>
      <c r="Y48" s="4">
        <f>SUMIFS('EMP CON'!G:G,'EMP CON'!D:D,'EMP CON'!$Y$12,'EMP CON'!E:E,CONT!H:H,'EMP CON'!I:I,"Efetivado")</f>
        <v>0</v>
      </c>
      <c r="Z48" s="4">
        <f>SUMIFS('EMP CON'!G:G,'EMP CON'!D:D,'EMP CON'!$Y$13,'EMP CON'!E:E,CONT!H:H,'EMP CON'!I:I,"Efetivado")</f>
        <v>0</v>
      </c>
      <c r="AA48" s="13">
        <f t="shared" si="1"/>
        <v>0</v>
      </c>
    </row>
    <row r="49" spans="2:27" x14ac:dyDescent="0.25">
      <c r="B49" s="8"/>
      <c r="C49" s="9"/>
      <c r="D49" s="145"/>
      <c r="E49" s="146"/>
      <c r="F49" s="147"/>
      <c r="G49" s="9"/>
      <c r="H49" s="145"/>
      <c r="I49" s="147"/>
      <c r="J49" s="8"/>
      <c r="K49" s="8"/>
      <c r="L49" s="8"/>
      <c r="S49" s="4">
        <f>'CAD3'!E52</f>
        <v>0</v>
      </c>
      <c r="T49" s="4">
        <f>SUMIFS('EMP ADQ'!G:G,'EMP ADQ'!D:D,'EMP ADQ'!$Y$12,'EMP ADQ'!E:E,CONT!D:D,'EMP ADQ'!I:I,"Efetivado")</f>
        <v>0</v>
      </c>
      <c r="U49" s="4">
        <f>SUMIFS('EMP ADQ'!G:G,'EMP ADQ'!D:D,'EMP ADQ'!$Y$13,'EMP ADQ'!E:E,CONT!D:D,'EMP ADQ'!I:I,"Efetivado")</f>
        <v>0</v>
      </c>
      <c r="V49" s="4">
        <f t="shared" si="0"/>
        <v>0</v>
      </c>
      <c r="W49" s="12"/>
      <c r="X49" s="4">
        <f>'CAD3'!I52</f>
        <v>0</v>
      </c>
      <c r="Y49" s="4">
        <f>SUMIFS('EMP CON'!G:G,'EMP CON'!D:D,'EMP CON'!$Y$12,'EMP CON'!E:E,CONT!H:H,'EMP CON'!I:I,"Efetivado")</f>
        <v>0</v>
      </c>
      <c r="Z49" s="4">
        <f>SUMIFS('EMP CON'!G:G,'EMP CON'!D:D,'EMP CON'!$Y$13,'EMP CON'!E:E,CONT!H:H,'EMP CON'!I:I,"Efetivado")</f>
        <v>0</v>
      </c>
      <c r="AA49" s="13">
        <f t="shared" si="1"/>
        <v>0</v>
      </c>
    </row>
    <row r="50" spans="2:27" x14ac:dyDescent="0.25">
      <c r="B50" s="8"/>
      <c r="C50" s="9"/>
      <c r="D50" s="145"/>
      <c r="E50" s="146"/>
      <c r="F50" s="147"/>
      <c r="G50" s="9"/>
      <c r="H50" s="145"/>
      <c r="I50" s="147"/>
      <c r="J50" s="8"/>
      <c r="K50" s="8"/>
      <c r="L50" s="8"/>
      <c r="S50" s="4">
        <f>'CAD3'!E53</f>
        <v>0</v>
      </c>
      <c r="T50" s="4">
        <f>SUMIFS('EMP ADQ'!G:G,'EMP ADQ'!D:D,'EMP ADQ'!$Y$12,'EMP ADQ'!E:E,CONT!D:D,'EMP ADQ'!I:I,"Efetivado")</f>
        <v>0</v>
      </c>
      <c r="U50" s="4">
        <f>SUMIFS('EMP ADQ'!G:G,'EMP ADQ'!D:D,'EMP ADQ'!$Y$13,'EMP ADQ'!E:E,CONT!D:D,'EMP ADQ'!I:I,"Efetivado")</f>
        <v>0</v>
      </c>
      <c r="V50" s="4">
        <f t="shared" si="0"/>
        <v>0</v>
      </c>
      <c r="W50" s="12"/>
      <c r="X50" s="4">
        <f>'CAD3'!I53</f>
        <v>0</v>
      </c>
      <c r="Y50" s="4">
        <f>SUMIFS('EMP CON'!G:G,'EMP CON'!D:D,'EMP CON'!$Y$12,'EMP CON'!E:E,CONT!H:H,'EMP CON'!I:I,"Efetivado")</f>
        <v>0</v>
      </c>
      <c r="Z50" s="4">
        <f>SUMIFS('EMP CON'!G:G,'EMP CON'!D:D,'EMP CON'!$Y$13,'EMP CON'!E:E,CONT!H:H,'EMP CON'!I:I,"Efetivado")</f>
        <v>0</v>
      </c>
      <c r="AA50" s="13">
        <f t="shared" si="1"/>
        <v>0</v>
      </c>
    </row>
    <row r="51" spans="2:27" x14ac:dyDescent="0.25">
      <c r="B51" s="8"/>
      <c r="C51" s="9"/>
      <c r="D51" s="145"/>
      <c r="E51" s="146"/>
      <c r="F51" s="147"/>
      <c r="G51" s="9"/>
      <c r="H51" s="145"/>
      <c r="I51" s="147"/>
      <c r="J51" s="8"/>
      <c r="K51" s="8"/>
      <c r="L51" s="8"/>
      <c r="S51" s="4">
        <f>'CAD3'!E54</f>
        <v>0</v>
      </c>
      <c r="T51" s="4">
        <f>SUMIFS('EMP ADQ'!G:G,'EMP ADQ'!D:D,'EMP ADQ'!$Y$12,'EMP ADQ'!E:E,CONT!D:D,'EMP ADQ'!I:I,"Efetivado")</f>
        <v>0</v>
      </c>
      <c r="U51" s="4">
        <f>SUMIFS('EMP ADQ'!G:G,'EMP ADQ'!D:D,'EMP ADQ'!$Y$13,'EMP ADQ'!E:E,CONT!D:D,'EMP ADQ'!I:I,"Efetivado")</f>
        <v>0</v>
      </c>
      <c r="V51" s="4">
        <f t="shared" si="0"/>
        <v>0</v>
      </c>
      <c r="W51" s="12"/>
      <c r="X51" s="4">
        <f>'CAD3'!I54</f>
        <v>0</v>
      </c>
      <c r="Y51" s="4">
        <f>SUMIFS('EMP CON'!G:G,'EMP CON'!D:D,'EMP CON'!$Y$12,'EMP CON'!E:E,CONT!H:H,'EMP CON'!I:I,"Efetivado")</f>
        <v>0</v>
      </c>
      <c r="Z51" s="4">
        <f>SUMIFS('EMP CON'!G:G,'EMP CON'!D:D,'EMP CON'!$Y$13,'EMP CON'!E:E,CONT!H:H,'EMP CON'!I:I,"Efetivado")</f>
        <v>0</v>
      </c>
      <c r="AA51" s="13">
        <f t="shared" si="1"/>
        <v>0</v>
      </c>
    </row>
    <row r="52" spans="2:27" x14ac:dyDescent="0.25">
      <c r="B52" s="8"/>
      <c r="C52" s="9"/>
      <c r="D52" s="145"/>
      <c r="E52" s="146"/>
      <c r="F52" s="147"/>
      <c r="G52" s="9"/>
      <c r="H52" s="145"/>
      <c r="I52" s="147"/>
      <c r="J52" s="8"/>
      <c r="K52" s="8"/>
      <c r="L52" s="8"/>
      <c r="S52" s="4">
        <f>'CAD3'!E55</f>
        <v>0</v>
      </c>
      <c r="T52" s="4">
        <f>SUMIFS('EMP ADQ'!G:G,'EMP ADQ'!D:D,'EMP ADQ'!$Y$12,'EMP ADQ'!E:E,CONT!D:D,'EMP ADQ'!I:I,"Efetivado")</f>
        <v>0</v>
      </c>
      <c r="U52" s="4">
        <f>SUMIFS('EMP ADQ'!G:G,'EMP ADQ'!D:D,'EMP ADQ'!$Y$13,'EMP ADQ'!E:E,CONT!D:D,'EMP ADQ'!I:I,"Efetivado")</f>
        <v>0</v>
      </c>
      <c r="V52" s="4">
        <f t="shared" si="0"/>
        <v>0</v>
      </c>
      <c r="W52" s="12"/>
      <c r="X52" s="4">
        <f>'CAD3'!I55</f>
        <v>0</v>
      </c>
      <c r="Y52" s="4">
        <f>SUMIFS('EMP CON'!G:G,'EMP CON'!D:D,'EMP CON'!$Y$12,'EMP CON'!E:E,CONT!H:H,'EMP CON'!I:I,"Efetivado")</f>
        <v>0</v>
      </c>
      <c r="Z52" s="4">
        <f>SUMIFS('EMP CON'!G:G,'EMP CON'!D:D,'EMP CON'!$Y$13,'EMP CON'!E:E,CONT!H:H,'EMP CON'!I:I,"Efetivado")</f>
        <v>0</v>
      </c>
      <c r="AA52" s="13">
        <f t="shared" si="1"/>
        <v>0</v>
      </c>
    </row>
    <row r="53" spans="2:27" x14ac:dyDescent="0.25">
      <c r="B53" s="8"/>
      <c r="C53" s="9"/>
      <c r="D53" s="145"/>
      <c r="E53" s="146"/>
      <c r="F53" s="147"/>
      <c r="G53" s="9"/>
      <c r="H53" s="145"/>
      <c r="I53" s="147"/>
      <c r="J53" s="8"/>
      <c r="K53" s="8"/>
      <c r="L53" s="8"/>
      <c r="S53" s="4">
        <f>'CAD3'!E56</f>
        <v>0</v>
      </c>
      <c r="T53" s="4">
        <f>SUMIFS('EMP ADQ'!G:G,'EMP ADQ'!D:D,'EMP ADQ'!$Y$12,'EMP ADQ'!E:E,CONT!D:D,'EMP ADQ'!I:I,"Efetivado")</f>
        <v>0</v>
      </c>
      <c r="U53" s="4">
        <f>SUMIFS('EMP ADQ'!G:G,'EMP ADQ'!D:D,'EMP ADQ'!$Y$13,'EMP ADQ'!E:E,CONT!D:D,'EMP ADQ'!I:I,"Efetivado")</f>
        <v>0</v>
      </c>
      <c r="V53" s="4">
        <f t="shared" si="0"/>
        <v>0</v>
      </c>
      <c r="W53" s="12"/>
      <c r="X53" s="4">
        <f>'CAD3'!I56</f>
        <v>0</v>
      </c>
      <c r="Y53" s="4">
        <f>SUMIFS('EMP CON'!G:G,'EMP CON'!D:D,'EMP CON'!$Y$12,'EMP CON'!E:E,CONT!H:H,'EMP CON'!I:I,"Efetivado")</f>
        <v>0</v>
      </c>
      <c r="Z53" s="4">
        <f>SUMIFS('EMP CON'!G:G,'EMP CON'!D:D,'EMP CON'!$Y$13,'EMP CON'!E:E,CONT!H:H,'EMP CON'!I:I,"Efetivado")</f>
        <v>0</v>
      </c>
      <c r="AA53" s="13">
        <f t="shared" si="1"/>
        <v>0</v>
      </c>
    </row>
    <row r="54" spans="2:27" x14ac:dyDescent="0.25">
      <c r="B54" s="8"/>
      <c r="C54" s="9"/>
      <c r="D54" s="145"/>
      <c r="E54" s="146"/>
      <c r="F54" s="147"/>
      <c r="G54" s="9"/>
      <c r="H54" s="145"/>
      <c r="I54" s="147"/>
      <c r="J54" s="8"/>
      <c r="K54" s="8"/>
      <c r="L54" s="8"/>
      <c r="S54" s="4">
        <f>'CAD3'!E57</f>
        <v>0</v>
      </c>
      <c r="T54" s="4">
        <f>SUMIFS('EMP ADQ'!G:G,'EMP ADQ'!D:D,'EMP ADQ'!$Y$12,'EMP ADQ'!E:E,CONT!D:D,'EMP ADQ'!I:I,"Efetivado")</f>
        <v>0</v>
      </c>
      <c r="U54" s="4">
        <f>SUMIFS('EMP ADQ'!G:G,'EMP ADQ'!D:D,'EMP ADQ'!$Y$13,'EMP ADQ'!E:E,CONT!D:D,'EMP ADQ'!I:I,"Efetivado")</f>
        <v>0</v>
      </c>
      <c r="V54" s="4">
        <f t="shared" si="0"/>
        <v>0</v>
      </c>
      <c r="W54" s="12"/>
      <c r="X54" s="4">
        <f>'CAD3'!I57</f>
        <v>0</v>
      </c>
      <c r="Y54" s="4">
        <f>SUMIFS('EMP CON'!G:G,'EMP CON'!D:D,'EMP CON'!$Y$12,'EMP CON'!E:E,CONT!H:H,'EMP CON'!I:I,"Efetivado")</f>
        <v>0</v>
      </c>
      <c r="Z54" s="4">
        <f>SUMIFS('EMP CON'!G:G,'EMP CON'!D:D,'EMP CON'!$Y$13,'EMP CON'!E:E,CONT!H:H,'EMP CON'!I:I,"Efetivado")</f>
        <v>0</v>
      </c>
      <c r="AA54" s="13">
        <f t="shared" si="1"/>
        <v>0</v>
      </c>
    </row>
    <row r="55" spans="2:27" x14ac:dyDescent="0.25">
      <c r="B55" s="8"/>
      <c r="C55" s="8"/>
      <c r="D55" s="148"/>
      <c r="E55" s="149"/>
      <c r="F55" s="8"/>
      <c r="G55" s="8"/>
      <c r="H55" s="148"/>
      <c r="I55" s="149"/>
      <c r="J55" s="8"/>
      <c r="K55" s="8"/>
      <c r="L55" s="8"/>
    </row>
    <row r="56" spans="2:27" x14ac:dyDescent="0.25"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</row>
  </sheetData>
  <mergeCells count="4">
    <mergeCell ref="E15:K15"/>
    <mergeCell ref="E19:J19"/>
    <mergeCell ref="E7:K7"/>
    <mergeCell ref="E11:K11"/>
  </mergeCells>
  <hyperlinks>
    <hyperlink ref="E11" r:id="rId1" xr:uid="{00000000-0004-0000-1B00-000000000000}"/>
    <hyperlink ref="E15" r:id="rId2" xr:uid="{00000000-0004-0000-1B00-000001000000}"/>
    <hyperlink ref="E7" r:id="rId3" xr:uid="{00000000-0004-0000-1B00-000002000000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28</vt:i4>
      </vt:variant>
      <vt:variant>
        <vt:lpstr>Intervalos com Nome</vt:lpstr>
      </vt:variant>
      <vt:variant>
        <vt:i4>2</vt:i4>
      </vt:variant>
    </vt:vector>
  </HeadingPairs>
  <TitlesOfParts>
    <vt:vector size="30" baseType="lpstr">
      <vt:lpstr>PREV_R</vt:lpstr>
      <vt:lpstr>PREV_D</vt:lpstr>
      <vt:lpstr>CAD</vt:lpstr>
      <vt:lpstr>CAD2</vt:lpstr>
      <vt:lpstr>CAD3</vt:lpstr>
      <vt:lpstr>REC</vt:lpstr>
      <vt:lpstr>DES</vt:lpstr>
      <vt:lpstr>CAR</vt:lpstr>
      <vt:lpstr>PG CAR</vt:lpstr>
      <vt:lpstr>EMP ADQ</vt:lpstr>
      <vt:lpstr>EMP CON</vt:lpstr>
      <vt:lpstr>TRANS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09.1</vt:lpstr>
      <vt:lpstr>10</vt:lpstr>
      <vt:lpstr>11</vt:lpstr>
      <vt:lpstr>12</vt:lpstr>
      <vt:lpstr>13</vt:lpstr>
      <vt:lpstr>14</vt:lpstr>
      <vt:lpstr>CONT</vt:lpstr>
      <vt:lpstr>PREV_D!Criterios</vt:lpstr>
      <vt:lpstr>PREV_R!Criterios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Paulo Neto</cp:lastModifiedBy>
  <dcterms:created xsi:type="dcterms:W3CDTF">2008-01-01T03:02:35Z</dcterms:created>
  <dcterms:modified xsi:type="dcterms:W3CDTF">2022-01-21T10:54:18Z</dcterms:modified>
</cp:coreProperties>
</file>